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rumu\Desktop\Spring\SNA\Dataset\"/>
    </mc:Choice>
  </mc:AlternateContent>
  <bookViews>
    <workbookView xWindow="0" yWindow="0" windowWidth="11640" windowHeight="7050" firstSheet="1" activeTab="1"/>
  </bookViews>
  <sheets>
    <sheet name="Edges" sheetId="1" r:id="rId1"/>
    <sheet name="Vertices" sheetId="3" r:id="rId2"/>
    <sheet name="Do Not Delete" sheetId="4" state="hidden" r:id="rId3"/>
    <sheet name="Groups" sheetId="5" r:id="rId4"/>
    <sheet name="Group Vertices" sheetId="6" r:id="rId5"/>
    <sheet name="Overall Metrics" sheetId="7" r:id="rId6"/>
    <sheet name="Vertex Mapping" sheetId="8" r:id="rId7"/>
    <sheet name="Misc" sheetId="2" state="hidden" r:id="rId8"/>
    <sheet name="Twitter Search Ntwrk Top Items" sheetId="10" r:id="rId9"/>
  </sheets>
  <definedNames>
    <definedName name="_xlnm._FilterDatabase" localSheetId="6" hidden="1">'Vertex Mapping'!$E$1:$F$1432</definedName>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F3" i="1" l="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F730" i="1"/>
  <c r="BF731" i="1"/>
  <c r="BF732" i="1"/>
  <c r="BF733" i="1"/>
  <c r="BF734" i="1"/>
  <c r="BF735" i="1"/>
  <c r="BF736" i="1"/>
  <c r="BF737" i="1"/>
  <c r="BF738" i="1"/>
  <c r="BF739" i="1"/>
  <c r="BF740" i="1"/>
  <c r="BF741" i="1"/>
  <c r="BF742" i="1"/>
  <c r="BF743" i="1"/>
  <c r="BF744" i="1"/>
  <c r="BF745" i="1"/>
  <c r="BF746" i="1"/>
  <c r="BF747" i="1"/>
  <c r="BF748" i="1"/>
  <c r="BF749" i="1"/>
  <c r="BF750" i="1"/>
  <c r="BF751" i="1"/>
  <c r="BF752" i="1"/>
  <c r="BF753" i="1"/>
  <c r="BF754" i="1"/>
  <c r="BF755" i="1"/>
  <c r="BF756" i="1"/>
  <c r="BF757" i="1"/>
  <c r="BF758" i="1"/>
  <c r="BF759" i="1"/>
  <c r="BF760" i="1"/>
  <c r="BF761" i="1"/>
  <c r="BF762" i="1"/>
  <c r="BF763" i="1"/>
  <c r="BF764" i="1"/>
  <c r="BF765" i="1"/>
  <c r="BF766" i="1"/>
  <c r="BF767"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F794" i="1"/>
  <c r="BF795" i="1"/>
  <c r="BF796" i="1"/>
  <c r="BF797" i="1"/>
  <c r="BF798" i="1"/>
  <c r="BF799" i="1"/>
  <c r="BF800" i="1"/>
  <c r="BF801" i="1"/>
  <c r="BF802" i="1"/>
  <c r="BF803" i="1"/>
  <c r="BF804" i="1"/>
  <c r="BF805" i="1"/>
  <c r="BF806" i="1"/>
  <c r="BF807" i="1"/>
  <c r="BF808" i="1"/>
  <c r="BF809" i="1"/>
  <c r="BF810" i="1"/>
  <c r="BF811"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F836"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F881" i="1"/>
  <c r="BF882" i="1"/>
  <c r="BF883" i="1"/>
  <c r="BF884" i="1"/>
  <c r="BF885" i="1"/>
  <c r="BF886" i="1"/>
  <c r="BF887" i="1"/>
  <c r="BF888" i="1"/>
  <c r="BF889" i="1"/>
  <c r="BF890" i="1"/>
  <c r="BF891" i="1"/>
  <c r="BF892" i="1"/>
  <c r="BF893" i="1"/>
  <c r="BF894" i="1"/>
  <c r="BF895" i="1"/>
  <c r="BF896" i="1"/>
  <c r="BF897" i="1"/>
  <c r="BF898" i="1"/>
  <c r="BF899" i="1"/>
  <c r="BF900" i="1"/>
  <c r="BF901" i="1"/>
  <c r="BF902" i="1"/>
  <c r="BF903" i="1"/>
  <c r="BF904" i="1"/>
  <c r="BF905" i="1"/>
  <c r="BF906" i="1"/>
  <c r="BF907" i="1"/>
  <c r="BF908" i="1"/>
  <c r="BF909" i="1"/>
  <c r="BF910" i="1"/>
  <c r="BF911" i="1"/>
  <c r="BF912" i="1"/>
  <c r="BF913" i="1"/>
  <c r="BF914"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F939" i="1"/>
  <c r="BF940" i="1"/>
  <c r="BF941" i="1"/>
  <c r="BF942" i="1"/>
  <c r="BF943" i="1"/>
  <c r="BF944" i="1"/>
  <c r="BF945" i="1"/>
  <c r="BF946" i="1"/>
  <c r="BF947" i="1"/>
  <c r="BF948" i="1"/>
  <c r="BF949" i="1"/>
  <c r="BF950" i="1"/>
  <c r="BF951" i="1"/>
  <c r="BF952" i="1"/>
  <c r="BF953" i="1"/>
  <c r="BF954" i="1"/>
  <c r="BF955" i="1"/>
  <c r="BF956" i="1"/>
  <c r="BF957"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F983" i="1"/>
  <c r="BF984" i="1"/>
  <c r="BF985" i="1"/>
  <c r="BF986" i="1"/>
  <c r="BF987" i="1"/>
  <c r="BF988" i="1"/>
  <c r="BF989" i="1"/>
  <c r="BF990" i="1"/>
  <c r="BF991" i="1"/>
  <c r="BF992" i="1"/>
  <c r="BF993" i="1"/>
  <c r="BF994"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1101" i="1"/>
  <c r="BF1102" i="1"/>
  <c r="BF1103" i="1"/>
  <c r="BF1104" i="1"/>
  <c r="BF1105" i="1"/>
  <c r="BF1106" i="1"/>
  <c r="BF1107" i="1"/>
  <c r="BF1108" i="1"/>
  <c r="BF1109" i="1"/>
  <c r="BF1110" i="1"/>
  <c r="BF1111" i="1"/>
  <c r="BF1112" i="1"/>
  <c r="BF1113" i="1"/>
  <c r="BF1114" i="1"/>
  <c r="BF1115" i="1"/>
  <c r="BF1116" i="1"/>
  <c r="BF1117" i="1"/>
  <c r="BF1118" i="1"/>
  <c r="BF1119" i="1"/>
  <c r="BF1120" i="1"/>
  <c r="BF1121" i="1"/>
  <c r="BF1122" i="1"/>
  <c r="BF1123" i="1"/>
  <c r="BF1124" i="1"/>
  <c r="BF1125" i="1"/>
  <c r="BF1126" i="1"/>
  <c r="BF1127" i="1"/>
  <c r="BF1128" i="1"/>
  <c r="BF1129" i="1"/>
  <c r="BF1130" i="1"/>
  <c r="BF1131" i="1"/>
  <c r="BF1132" i="1"/>
  <c r="BF1133" i="1"/>
  <c r="BF1134" i="1"/>
  <c r="BF1135" i="1"/>
  <c r="BF1136" i="1"/>
  <c r="BF1137" i="1"/>
  <c r="BF1138" i="1"/>
  <c r="BF1139" i="1"/>
  <c r="BF1140" i="1"/>
  <c r="BF1141" i="1"/>
  <c r="BF1142" i="1"/>
  <c r="BF1143" i="1"/>
  <c r="BF1144" i="1"/>
  <c r="BF1145" i="1"/>
  <c r="BF1146" i="1"/>
  <c r="BF1147" i="1"/>
  <c r="BF1148" i="1"/>
  <c r="BF1149" i="1"/>
  <c r="BF1150" i="1"/>
  <c r="BF1151" i="1"/>
  <c r="BF1152" i="1"/>
  <c r="BF1153" i="1"/>
  <c r="BF1154" i="1"/>
  <c r="BF1155" i="1"/>
  <c r="BF1156" i="1"/>
  <c r="BF1157" i="1"/>
  <c r="BF1158" i="1"/>
  <c r="BF1159" i="1"/>
  <c r="BF1160" i="1"/>
  <c r="BF1161" i="1"/>
  <c r="BF1162" i="1"/>
  <c r="BF1163" i="1"/>
  <c r="BF1164" i="1"/>
  <c r="BF1165" i="1"/>
  <c r="BF1166" i="1"/>
  <c r="BF1167" i="1"/>
  <c r="BF1168" i="1"/>
  <c r="BF1169" i="1"/>
  <c r="BF1170" i="1"/>
  <c r="BF1171" i="1"/>
  <c r="BF1172" i="1"/>
  <c r="BF1173" i="1"/>
  <c r="BF1174" i="1"/>
  <c r="BF1175" i="1"/>
  <c r="BF1176" i="1"/>
  <c r="BF1177" i="1"/>
  <c r="BF1178" i="1"/>
  <c r="BF1179" i="1"/>
  <c r="BF1180" i="1"/>
  <c r="BF1181" i="1"/>
  <c r="BF1182" i="1"/>
  <c r="BF1183" i="1"/>
  <c r="BF1184" i="1"/>
  <c r="BF1185" i="1"/>
  <c r="BF1186" i="1"/>
  <c r="BF1187" i="1"/>
  <c r="BF1188" i="1"/>
  <c r="BF1189" i="1"/>
  <c r="BF1190" i="1"/>
  <c r="BF1191" i="1"/>
  <c r="BF1192" i="1"/>
  <c r="BF1193" i="1"/>
  <c r="BF1194" i="1"/>
  <c r="BF1195" i="1"/>
  <c r="BF1196" i="1"/>
  <c r="BF1197" i="1"/>
  <c r="BF1198" i="1"/>
  <c r="BF1199" i="1"/>
  <c r="BF1200" i="1"/>
  <c r="BF1201" i="1"/>
  <c r="BF1202" i="1"/>
  <c r="BF1203" i="1"/>
  <c r="BF1204" i="1"/>
  <c r="BF1205" i="1"/>
  <c r="BF1206" i="1"/>
  <c r="BF1207" i="1"/>
  <c r="BF1208" i="1"/>
  <c r="BF1209" i="1"/>
  <c r="BF1210" i="1"/>
  <c r="BF1211" i="1"/>
  <c r="BF1212" i="1"/>
  <c r="BF1213" i="1"/>
  <c r="BF1214" i="1"/>
  <c r="BF1215" i="1"/>
  <c r="BF1216" i="1"/>
  <c r="BF1217" i="1"/>
  <c r="BF1218" i="1"/>
  <c r="BF1219" i="1"/>
  <c r="BF1220" i="1"/>
  <c r="BF1221" i="1"/>
  <c r="BF1222" i="1"/>
  <c r="BF1223" i="1"/>
  <c r="BF1224" i="1"/>
  <c r="BF1225" i="1"/>
  <c r="BF1226" i="1"/>
  <c r="BF1227" i="1"/>
  <c r="BF1228" i="1"/>
  <c r="BF1229" i="1"/>
  <c r="BF1230" i="1"/>
  <c r="BF1231" i="1"/>
  <c r="BF1232" i="1"/>
  <c r="BF1233" i="1"/>
  <c r="BF1234" i="1"/>
  <c r="BF1235" i="1"/>
  <c r="BF1236" i="1"/>
  <c r="BF1237" i="1"/>
  <c r="BF1238" i="1"/>
  <c r="BF1239" i="1"/>
  <c r="BF1240" i="1"/>
  <c r="BF1241" i="1"/>
  <c r="BF1242" i="1"/>
  <c r="BF1243" i="1"/>
  <c r="BF1244" i="1"/>
  <c r="BF1245" i="1"/>
  <c r="BF1246" i="1"/>
  <c r="BF1247" i="1"/>
  <c r="BF1248" i="1"/>
  <c r="BF1249" i="1"/>
  <c r="BF1250" i="1"/>
  <c r="BF1251" i="1"/>
  <c r="BF1252" i="1"/>
  <c r="BF1253" i="1"/>
  <c r="BF1254" i="1"/>
  <c r="BF1255" i="1"/>
  <c r="BF1256" i="1"/>
  <c r="BF1257" i="1"/>
  <c r="BF1258" i="1"/>
  <c r="BF1259" i="1"/>
  <c r="BF1260" i="1"/>
  <c r="BF1261" i="1"/>
  <c r="BF1262" i="1"/>
  <c r="BF1263" i="1"/>
  <c r="BF1264" i="1"/>
  <c r="BF1265" i="1"/>
  <c r="BF1266" i="1"/>
  <c r="BF1267" i="1"/>
  <c r="BF1268" i="1"/>
  <c r="BF1269" i="1"/>
  <c r="BF1270" i="1"/>
  <c r="BF1271" i="1"/>
  <c r="BF1272" i="1"/>
  <c r="BF1273" i="1"/>
  <c r="BF1274" i="1"/>
  <c r="BF1275" i="1"/>
  <c r="BF1276" i="1"/>
  <c r="BF1277" i="1"/>
  <c r="BF1278" i="1"/>
  <c r="BF1279" i="1"/>
  <c r="BF1280" i="1"/>
  <c r="BF1281" i="1"/>
  <c r="BF1282" i="1"/>
  <c r="BF1283" i="1"/>
  <c r="BF1284" i="1"/>
  <c r="BF1285" i="1"/>
  <c r="BF1286" i="1"/>
  <c r="BF1287" i="1"/>
  <c r="BF1288" i="1"/>
  <c r="BF1289" i="1"/>
  <c r="BF1290" i="1"/>
  <c r="BF1291" i="1"/>
  <c r="BF1292" i="1"/>
  <c r="BF1293" i="1"/>
  <c r="BF1294" i="1"/>
  <c r="BF1295" i="1"/>
  <c r="BF1296" i="1"/>
  <c r="BF1297" i="1"/>
  <c r="BF1298" i="1"/>
  <c r="BF1299" i="1"/>
  <c r="BF1300" i="1"/>
  <c r="BF1301" i="1"/>
  <c r="BF1302" i="1"/>
  <c r="BF1303" i="1"/>
  <c r="BF1304" i="1"/>
  <c r="BF1305" i="1"/>
  <c r="BF1306" i="1"/>
  <c r="BF1307" i="1"/>
  <c r="BF1308" i="1"/>
  <c r="BF1309" i="1"/>
  <c r="BF1310" i="1"/>
  <c r="BF1311" i="1"/>
  <c r="BF1312" i="1"/>
  <c r="BF1313" i="1"/>
  <c r="BF1314" i="1"/>
  <c r="BF1315" i="1"/>
  <c r="BF1316" i="1"/>
  <c r="BF1317" i="1"/>
  <c r="BF1318" i="1"/>
  <c r="BF1319" i="1"/>
  <c r="BF1320" i="1"/>
  <c r="BF1321" i="1"/>
  <c r="BF1322" i="1"/>
  <c r="BF1323" i="1"/>
  <c r="BF1324" i="1"/>
  <c r="BF1325" i="1"/>
  <c r="BF1326" i="1"/>
  <c r="BF1327" i="1"/>
  <c r="BF1328" i="1"/>
  <c r="BF1329" i="1"/>
  <c r="BF1330" i="1"/>
  <c r="BF1331" i="1"/>
  <c r="BF1332" i="1"/>
  <c r="BF1333" i="1"/>
  <c r="BF1334" i="1"/>
  <c r="BF1335" i="1"/>
  <c r="BF1336" i="1"/>
  <c r="BF1337" i="1"/>
  <c r="BF1338" i="1"/>
  <c r="BF1339" i="1"/>
  <c r="BF1340" i="1"/>
  <c r="BF1341" i="1"/>
  <c r="BF1342" i="1"/>
  <c r="BF1343" i="1"/>
  <c r="BF1344" i="1"/>
  <c r="BF1345" i="1"/>
  <c r="BF1346" i="1"/>
  <c r="BF1347" i="1"/>
  <c r="BF1348" i="1"/>
  <c r="BF1349" i="1"/>
  <c r="BF1350" i="1"/>
  <c r="BF1351" i="1"/>
  <c r="BF1352" i="1"/>
  <c r="BF1353" i="1"/>
  <c r="BF1354" i="1"/>
  <c r="BF1355" i="1"/>
  <c r="BF1356" i="1"/>
  <c r="BF1357" i="1"/>
  <c r="BF1358" i="1"/>
  <c r="BF1359" i="1"/>
  <c r="BF1360" i="1"/>
  <c r="BF1361" i="1"/>
  <c r="BF1362" i="1"/>
  <c r="BF1363" i="1"/>
  <c r="BF1364" i="1"/>
  <c r="BF1365" i="1"/>
  <c r="BF1366" i="1"/>
  <c r="BF1367" i="1"/>
  <c r="BF1368" i="1"/>
  <c r="BF1369" i="1"/>
  <c r="BF1370" i="1"/>
  <c r="BF1371" i="1"/>
  <c r="BF1372" i="1"/>
  <c r="BF1373" i="1"/>
  <c r="BF1374" i="1"/>
  <c r="BF1375" i="1"/>
  <c r="BF1376" i="1"/>
  <c r="BF1377" i="1"/>
  <c r="BF1378" i="1"/>
  <c r="BF1379" i="1"/>
  <c r="BF1380" i="1"/>
  <c r="BF1381" i="1"/>
  <c r="BF1382" i="1"/>
  <c r="BF1383" i="1"/>
  <c r="BF1384" i="1"/>
  <c r="BF1385" i="1"/>
  <c r="BF1386" i="1"/>
  <c r="BF1387" i="1"/>
  <c r="BF1388" i="1"/>
  <c r="BF1389" i="1"/>
  <c r="BF1390" i="1"/>
  <c r="BF1391" i="1"/>
  <c r="BF1392" i="1"/>
  <c r="BF1393" i="1"/>
  <c r="BF1394" i="1"/>
  <c r="BF1395" i="1"/>
  <c r="BF1396" i="1"/>
  <c r="BF1397" i="1"/>
  <c r="BF1398" i="1"/>
  <c r="BF1399" i="1"/>
  <c r="BF1400" i="1"/>
  <c r="BF1401" i="1"/>
  <c r="BF1402" i="1"/>
  <c r="BF1403" i="1"/>
  <c r="BF1404" i="1"/>
  <c r="BF1405" i="1"/>
  <c r="BF1406" i="1"/>
  <c r="BF1407" i="1"/>
  <c r="BF1408" i="1"/>
  <c r="BF1409" i="1"/>
  <c r="BF1410" i="1"/>
  <c r="BF1411" i="1"/>
  <c r="BF1412" i="1"/>
  <c r="BF1413" i="1"/>
  <c r="BF1414" i="1"/>
  <c r="BF1415" i="1"/>
  <c r="BF1416" i="1"/>
  <c r="BF1417" i="1"/>
  <c r="BF1418" i="1"/>
  <c r="BF1419" i="1"/>
  <c r="BF1420" i="1"/>
  <c r="BF1421" i="1"/>
  <c r="BF1422" i="1"/>
  <c r="BF1423" i="1"/>
  <c r="BF1424" i="1"/>
  <c r="BF1425" i="1"/>
  <c r="BF1426" i="1"/>
  <c r="BF1427" i="1"/>
  <c r="BF1428" i="1"/>
  <c r="BF1429" i="1"/>
  <c r="BF1430" i="1"/>
  <c r="BF1431" i="1"/>
  <c r="BF1432" i="1"/>
  <c r="BF1433" i="1"/>
  <c r="BF1434" i="1"/>
  <c r="BF1435" i="1"/>
  <c r="BF1436" i="1"/>
  <c r="BF1437" i="1"/>
  <c r="BF1438" i="1"/>
  <c r="BF1439" i="1"/>
  <c r="BF1440" i="1"/>
  <c r="BF1441" i="1"/>
  <c r="BF1442" i="1"/>
  <c r="BF1443" i="1"/>
  <c r="BF1444" i="1"/>
  <c r="BF1445" i="1"/>
  <c r="BF1446" i="1"/>
  <c r="BF1447" i="1"/>
  <c r="BF1448" i="1"/>
  <c r="BF1449" i="1"/>
  <c r="BF1450" i="1"/>
  <c r="BF1451" i="1"/>
  <c r="BF1452" i="1"/>
  <c r="BF1453" i="1"/>
  <c r="BF1454" i="1"/>
  <c r="BF1455" i="1"/>
  <c r="BF1456" i="1"/>
  <c r="BF1457" i="1"/>
  <c r="BF1458" i="1"/>
  <c r="BF1459" i="1"/>
  <c r="BF1460" i="1"/>
  <c r="BF1461" i="1"/>
  <c r="BF1462" i="1"/>
  <c r="BF1463" i="1"/>
  <c r="BF1464" i="1"/>
  <c r="BF1465" i="1"/>
  <c r="BF1466" i="1"/>
  <c r="BF1467" i="1"/>
  <c r="BF1468" i="1"/>
  <c r="BF1469" i="1"/>
  <c r="BF1470" i="1"/>
  <c r="BF1471" i="1"/>
  <c r="BF1472" i="1"/>
  <c r="BF1473" i="1"/>
  <c r="BF1474" i="1"/>
  <c r="BF1475" i="1"/>
  <c r="BF1476" i="1"/>
  <c r="BF1477" i="1"/>
  <c r="BF1478" i="1"/>
  <c r="BF1479" i="1"/>
  <c r="BF1480" i="1"/>
  <c r="BF1481" i="1"/>
  <c r="BF1482" i="1"/>
  <c r="BF1483" i="1"/>
  <c r="BF1484" i="1"/>
  <c r="BF1485" i="1"/>
  <c r="BF1486" i="1"/>
  <c r="BF1487" i="1"/>
  <c r="BF1488" i="1"/>
  <c r="BF1489" i="1"/>
  <c r="BF1490" i="1"/>
  <c r="BF1491" i="1"/>
  <c r="BF1492" i="1"/>
  <c r="BF1493" i="1"/>
  <c r="BF1494" i="1"/>
  <c r="BF1495" i="1"/>
  <c r="BF1496" i="1"/>
  <c r="BF1497" i="1"/>
  <c r="BF1498" i="1"/>
  <c r="BF1499" i="1"/>
  <c r="BF1500" i="1"/>
  <c r="BF1501" i="1"/>
  <c r="BF1502" i="1"/>
  <c r="BF1503" i="1"/>
  <c r="BF1504" i="1"/>
  <c r="BF1505" i="1"/>
  <c r="BF1506" i="1"/>
  <c r="BF1507" i="1"/>
  <c r="BF1508" i="1"/>
  <c r="BF1509" i="1"/>
  <c r="BF1510" i="1"/>
  <c r="BF1511" i="1"/>
  <c r="BF1512" i="1"/>
  <c r="BF1513" i="1"/>
  <c r="BF1514" i="1"/>
  <c r="BF1515" i="1"/>
  <c r="BF1516" i="1"/>
  <c r="BF1517" i="1"/>
  <c r="BF1518" i="1"/>
  <c r="BF1519" i="1"/>
  <c r="BF1520" i="1"/>
  <c r="BF1521" i="1"/>
  <c r="BF1522" i="1"/>
  <c r="BF1523" i="1"/>
  <c r="BF1524" i="1"/>
  <c r="BF1525" i="1"/>
  <c r="BF1526" i="1"/>
  <c r="BF1527" i="1"/>
  <c r="BF1528" i="1"/>
  <c r="BF1529" i="1"/>
  <c r="BF1530" i="1"/>
  <c r="BF1531" i="1"/>
  <c r="BF1532" i="1"/>
  <c r="BF1533" i="1"/>
  <c r="BF1534" i="1"/>
  <c r="BF1535" i="1"/>
  <c r="BF1536" i="1"/>
  <c r="BF1537" i="1"/>
  <c r="BF1538" i="1"/>
  <c r="BF1539" i="1"/>
  <c r="BF1540" i="1"/>
  <c r="BF1541" i="1"/>
  <c r="BF1542" i="1"/>
  <c r="BF1543" i="1"/>
  <c r="BF1544" i="1"/>
  <c r="BF1545" i="1"/>
  <c r="BF1546" i="1"/>
  <c r="BF1547" i="1"/>
  <c r="BF1548" i="1"/>
  <c r="BF1549" i="1"/>
  <c r="BF1550" i="1"/>
  <c r="BF1551" i="1"/>
  <c r="BF1552" i="1"/>
  <c r="BF1553" i="1"/>
  <c r="BF1554" i="1"/>
  <c r="BF1555" i="1"/>
  <c r="BF1556" i="1"/>
  <c r="BF1557" i="1"/>
  <c r="BF1558" i="1"/>
  <c r="BF1559" i="1"/>
  <c r="BF1560" i="1"/>
  <c r="BF1561" i="1"/>
  <c r="BF1562" i="1"/>
  <c r="BF1563" i="1"/>
  <c r="BF1564" i="1"/>
  <c r="BF1565" i="1"/>
  <c r="BF1566" i="1"/>
  <c r="BF1567" i="1"/>
  <c r="BF1568" i="1"/>
  <c r="BF1569" i="1"/>
  <c r="BF1570" i="1"/>
  <c r="BF1571" i="1"/>
  <c r="BF1572" i="1"/>
  <c r="BF1573" i="1"/>
  <c r="BF1574" i="1"/>
  <c r="BF1575" i="1"/>
  <c r="BF1576" i="1"/>
  <c r="BF1577" i="1"/>
  <c r="BF1578" i="1"/>
  <c r="BF1579" i="1"/>
  <c r="BF1580" i="1"/>
  <c r="BF1581" i="1"/>
  <c r="BF1582" i="1"/>
  <c r="BF1583" i="1"/>
  <c r="BF1584" i="1"/>
  <c r="BF1585" i="1"/>
  <c r="BF1586" i="1"/>
  <c r="BF1587" i="1"/>
  <c r="BF1588" i="1"/>
  <c r="BF1589" i="1"/>
  <c r="BF1590" i="1"/>
  <c r="BF1591" i="1"/>
  <c r="BF1592" i="1"/>
  <c r="BF1593" i="1"/>
  <c r="BF1594" i="1"/>
  <c r="BF1595" i="1"/>
  <c r="BF1596" i="1"/>
  <c r="BF1597" i="1"/>
  <c r="BF1598" i="1"/>
  <c r="BF1599" i="1"/>
  <c r="BF1600" i="1"/>
  <c r="BF1601" i="1"/>
  <c r="BF1602" i="1"/>
  <c r="BF1603" i="1"/>
  <c r="BF1604" i="1"/>
  <c r="BF1605" i="1"/>
  <c r="BF1606" i="1"/>
  <c r="BF1607" i="1"/>
  <c r="BF1608" i="1"/>
  <c r="BF1609" i="1"/>
  <c r="BF1610" i="1"/>
  <c r="BF1611" i="1"/>
  <c r="BF1612" i="1"/>
  <c r="BF1613" i="1"/>
  <c r="BF1614" i="1"/>
  <c r="BF1615" i="1"/>
  <c r="BF1616" i="1"/>
  <c r="BF1617" i="1"/>
  <c r="BF1618" i="1"/>
  <c r="BF1619" i="1"/>
  <c r="BF1620" i="1"/>
  <c r="BF1621" i="1"/>
  <c r="BF1622" i="1"/>
  <c r="BF1623" i="1"/>
  <c r="BF1624" i="1"/>
  <c r="BF1625" i="1"/>
  <c r="BF1626" i="1"/>
  <c r="BF1627" i="1"/>
  <c r="BF1628" i="1"/>
  <c r="BF1629" i="1"/>
  <c r="BF1630" i="1"/>
  <c r="BF1631" i="1"/>
  <c r="BF1632" i="1"/>
  <c r="BF1633" i="1"/>
  <c r="BF1634" i="1"/>
  <c r="BF1635" i="1"/>
  <c r="BF1636" i="1"/>
  <c r="BF1637" i="1"/>
  <c r="BF1638" i="1"/>
  <c r="BF1639" i="1"/>
  <c r="BF1640" i="1"/>
  <c r="BF1641" i="1"/>
  <c r="BF1642" i="1"/>
  <c r="BF1643" i="1"/>
  <c r="BF1644" i="1"/>
  <c r="BF1645" i="1"/>
  <c r="BF1646" i="1"/>
  <c r="BF1647" i="1"/>
  <c r="BF1648" i="1"/>
  <c r="BF1649" i="1"/>
  <c r="BF1650" i="1"/>
  <c r="BF1651" i="1"/>
  <c r="BF1652" i="1"/>
  <c r="BF1653" i="1"/>
  <c r="BF1654" i="1"/>
  <c r="BF1655" i="1"/>
  <c r="BF1656" i="1"/>
  <c r="BF1657" i="1"/>
  <c r="BF1658" i="1"/>
  <c r="BF1659" i="1"/>
  <c r="BF1660" i="1"/>
  <c r="BF1661" i="1"/>
  <c r="BF1662" i="1"/>
  <c r="BF1663" i="1"/>
  <c r="BF1664" i="1"/>
  <c r="BF1665" i="1"/>
  <c r="BF1666" i="1"/>
  <c r="BF1667" i="1"/>
  <c r="BF1668" i="1"/>
  <c r="BF1669" i="1"/>
  <c r="BF1670" i="1"/>
  <c r="BF1671" i="1"/>
  <c r="BF1672" i="1"/>
  <c r="BF1673" i="1"/>
  <c r="BF1674" i="1"/>
  <c r="BF1675" i="1"/>
  <c r="BF1676" i="1"/>
  <c r="BF1677" i="1"/>
  <c r="BF1678" i="1"/>
  <c r="BF1679" i="1"/>
  <c r="BF1680" i="1"/>
  <c r="BF1681" i="1"/>
  <c r="BF1682" i="1"/>
  <c r="BF1683" i="1"/>
  <c r="BF1684" i="1"/>
  <c r="BF1685" i="1"/>
  <c r="BF1686" i="1"/>
  <c r="BF1687" i="1"/>
  <c r="BF1688" i="1"/>
  <c r="BF1689" i="1"/>
  <c r="BF1690" i="1"/>
  <c r="BF1691" i="1"/>
  <c r="BF1692" i="1"/>
  <c r="BF1693" i="1"/>
  <c r="BF1694" i="1"/>
  <c r="BF1695" i="1"/>
  <c r="BF1696" i="1"/>
  <c r="BF1697" i="1"/>
  <c r="BF1698" i="1"/>
  <c r="BF1699" i="1"/>
  <c r="BF1700" i="1"/>
  <c r="BF1701" i="1"/>
  <c r="BF1702" i="1"/>
  <c r="BF1703" i="1"/>
  <c r="BF1704" i="1"/>
  <c r="BF1705" i="1"/>
  <c r="BF1706" i="1"/>
  <c r="BF1707" i="1"/>
  <c r="BF1708" i="1"/>
  <c r="BF1709" i="1"/>
  <c r="BF1710" i="1"/>
  <c r="BF1711" i="1"/>
  <c r="BF1712" i="1"/>
  <c r="BF1713" i="1"/>
  <c r="BF1714" i="1"/>
  <c r="BF1715" i="1"/>
  <c r="BF1716" i="1"/>
  <c r="BF1717" i="1"/>
  <c r="BF1718" i="1"/>
  <c r="BF1719" i="1"/>
  <c r="BF1720" i="1"/>
  <c r="BF1721" i="1"/>
  <c r="BF1722" i="1"/>
  <c r="BF1723" i="1"/>
  <c r="BF1724" i="1"/>
  <c r="BF1725" i="1"/>
  <c r="BF1726" i="1"/>
  <c r="BF1727" i="1"/>
  <c r="BF1728" i="1"/>
  <c r="BF1729" i="1"/>
  <c r="BF1730" i="1"/>
  <c r="BF1731" i="1"/>
  <c r="BF1732" i="1"/>
  <c r="BF1733" i="1"/>
  <c r="BF1734" i="1"/>
  <c r="BF1735" i="1"/>
  <c r="BF1736" i="1"/>
  <c r="BF1737" i="1"/>
  <c r="BF1738" i="1"/>
  <c r="BF1739" i="1"/>
  <c r="BF1740" i="1"/>
  <c r="BF1741" i="1"/>
  <c r="BF1742" i="1"/>
  <c r="BF1743" i="1"/>
  <c r="BF1744" i="1"/>
  <c r="BF1745" i="1"/>
  <c r="BF1746" i="1"/>
  <c r="BF1747" i="1"/>
  <c r="BF1748" i="1"/>
  <c r="BF1749" i="1"/>
  <c r="BF1750" i="1"/>
  <c r="BF1751" i="1"/>
  <c r="BF1752" i="1"/>
  <c r="BF1753" i="1"/>
  <c r="BF1754" i="1"/>
  <c r="BF1755" i="1"/>
  <c r="BF1756" i="1"/>
  <c r="BF1757" i="1"/>
  <c r="BF1758" i="1"/>
  <c r="BF1759" i="1"/>
  <c r="BF1760" i="1"/>
  <c r="BF1761" i="1"/>
  <c r="BF1762" i="1"/>
  <c r="BF1763" i="1"/>
  <c r="BF1764" i="1"/>
  <c r="BF1765" i="1"/>
  <c r="BF1766" i="1"/>
  <c r="BF1767" i="1"/>
  <c r="BF1768" i="1"/>
  <c r="BF1769" i="1"/>
  <c r="BF1770" i="1"/>
  <c r="BF1771" i="1"/>
  <c r="BF1772" i="1"/>
  <c r="BF1773" i="1"/>
  <c r="BF1774" i="1"/>
  <c r="BF1775" i="1"/>
  <c r="BF1776" i="1"/>
  <c r="BF1777" i="1"/>
  <c r="BF1778" i="1"/>
  <c r="BF1779" i="1"/>
  <c r="BF1780" i="1"/>
  <c r="BF1781" i="1"/>
  <c r="BF1782" i="1"/>
  <c r="BF1783" i="1"/>
  <c r="BF1784" i="1"/>
  <c r="BF1785" i="1"/>
  <c r="BF1786" i="1"/>
  <c r="BF1787" i="1"/>
  <c r="BF1788" i="1"/>
  <c r="BF1789" i="1"/>
  <c r="BF1790" i="1"/>
  <c r="BF1791" i="1"/>
  <c r="BF1792" i="1"/>
  <c r="BF1793" i="1"/>
  <c r="BF1794" i="1"/>
  <c r="BF1795" i="1"/>
  <c r="BF1796" i="1"/>
  <c r="BF1797" i="1"/>
  <c r="BF1798" i="1"/>
  <c r="BF1799" i="1"/>
  <c r="BF1800" i="1"/>
  <c r="BF1801" i="1"/>
  <c r="BF1802" i="1"/>
  <c r="BF1803" i="1"/>
  <c r="BF1804" i="1"/>
  <c r="BF1805" i="1"/>
  <c r="BF1806" i="1"/>
  <c r="BF1807" i="1"/>
  <c r="BF1808" i="1"/>
  <c r="BF1809" i="1"/>
  <c r="BF1810" i="1"/>
  <c r="BF1811" i="1"/>
  <c r="BF1812" i="1"/>
  <c r="BF1813" i="1"/>
  <c r="BF1814" i="1"/>
  <c r="BF1815" i="1"/>
  <c r="BF1816" i="1"/>
  <c r="BF1817" i="1"/>
  <c r="BF1818" i="1"/>
  <c r="BF1819" i="1"/>
  <c r="BF1820" i="1"/>
  <c r="BF1821" i="1"/>
  <c r="BF1822" i="1"/>
  <c r="BF1823" i="1"/>
  <c r="BF1824" i="1"/>
  <c r="BF1825" i="1"/>
  <c r="BF1826" i="1"/>
  <c r="BF1827" i="1"/>
  <c r="BF1828" i="1"/>
  <c r="BF1829" i="1"/>
  <c r="BF1830" i="1"/>
  <c r="BF1831" i="1"/>
  <c r="BF1832" i="1"/>
  <c r="BF1833" i="1"/>
  <c r="BF1834" i="1"/>
  <c r="BF1835" i="1"/>
  <c r="BF1836" i="1"/>
  <c r="BF1837" i="1"/>
  <c r="BF1838" i="1"/>
  <c r="BF1839" i="1"/>
  <c r="BF1840" i="1"/>
  <c r="BF1841" i="1"/>
  <c r="BF1842" i="1"/>
  <c r="BF1843" i="1"/>
  <c r="BF1844" i="1"/>
  <c r="BF1845" i="1"/>
  <c r="BF1846" i="1"/>
  <c r="BF1847" i="1"/>
  <c r="BF1848" i="1"/>
  <c r="BF1849" i="1"/>
  <c r="BF1850" i="1"/>
  <c r="BF1851" i="1"/>
  <c r="BF1852" i="1"/>
  <c r="BF1853" i="1"/>
  <c r="BF1854" i="1"/>
  <c r="BF1855" i="1"/>
  <c r="BF1856" i="1"/>
  <c r="BF1857" i="1"/>
  <c r="BF1858" i="1"/>
  <c r="BF1859" i="1"/>
  <c r="BF1860" i="1"/>
  <c r="BF1861" i="1"/>
  <c r="BF1862" i="1"/>
  <c r="BF1863" i="1"/>
  <c r="BF1864" i="1"/>
  <c r="BF1865" i="1"/>
  <c r="BF1866" i="1"/>
  <c r="BF1867" i="1"/>
  <c r="BF1868" i="1"/>
  <c r="BF1869" i="1"/>
  <c r="BF1870" i="1"/>
  <c r="BF1871" i="1"/>
  <c r="BF1872" i="1"/>
  <c r="BF1873" i="1"/>
  <c r="BF1874" i="1"/>
  <c r="BF1875" i="1"/>
  <c r="BF1876" i="1"/>
  <c r="BF1877" i="1"/>
  <c r="BF1878" i="1"/>
  <c r="BF1879" i="1"/>
  <c r="BF1880" i="1"/>
  <c r="BF1881" i="1"/>
  <c r="BF1882" i="1"/>
  <c r="BF1883" i="1"/>
  <c r="BF1884" i="1"/>
  <c r="BF1885" i="1"/>
  <c r="BF1886" i="1"/>
  <c r="BF1887" i="1"/>
  <c r="BF1888" i="1"/>
  <c r="BF1889" i="1"/>
  <c r="BF1890" i="1"/>
  <c r="BF1891" i="1"/>
  <c r="BF1892" i="1"/>
  <c r="BF1893" i="1"/>
  <c r="BF1894" i="1"/>
  <c r="BF1895" i="1"/>
  <c r="BF1896" i="1"/>
  <c r="BF1897" i="1"/>
  <c r="BF1898" i="1"/>
  <c r="BF1899" i="1"/>
  <c r="BF1900" i="1"/>
  <c r="BF1901" i="1"/>
  <c r="BF1902" i="1"/>
  <c r="BF1903" i="1"/>
  <c r="BF1904" i="1"/>
  <c r="BF1905" i="1"/>
  <c r="BF1906" i="1"/>
  <c r="BF1907" i="1"/>
  <c r="BF1908" i="1"/>
  <c r="BF1909" i="1"/>
  <c r="BF1910" i="1"/>
  <c r="BF1911" i="1"/>
  <c r="BF1912" i="1"/>
  <c r="BF1913" i="1"/>
  <c r="BF1914" i="1"/>
  <c r="BF1915" i="1"/>
  <c r="BF1916" i="1"/>
  <c r="BF1917" i="1"/>
  <c r="BF1918" i="1"/>
  <c r="BF1919" i="1"/>
  <c r="BF1920" i="1"/>
  <c r="BF1921" i="1"/>
  <c r="BF1922" i="1"/>
  <c r="BF1923" i="1"/>
  <c r="BF1924" i="1"/>
  <c r="BF1925" i="1"/>
  <c r="BF1926" i="1"/>
  <c r="BF1927" i="1"/>
  <c r="BF1928" i="1"/>
  <c r="BF1929" i="1"/>
  <c r="BF1930" i="1"/>
  <c r="BF1931" i="1"/>
  <c r="BF1932" i="1"/>
  <c r="BF1933" i="1"/>
  <c r="BF1934" i="1"/>
  <c r="BF1935" i="1"/>
  <c r="BF1936" i="1"/>
  <c r="BF1937" i="1"/>
  <c r="BF1938" i="1"/>
  <c r="BF1939" i="1"/>
  <c r="BF1940" i="1"/>
  <c r="BF1941" i="1"/>
  <c r="BF1942" i="1"/>
  <c r="BF1943" i="1"/>
  <c r="BF1944" i="1"/>
  <c r="BF1945" i="1"/>
  <c r="BF1946" i="1"/>
  <c r="BF1947" i="1"/>
  <c r="BF1948" i="1"/>
  <c r="BF1949" i="1"/>
  <c r="BF1950" i="1"/>
  <c r="BF1951" i="1"/>
  <c r="BF1952" i="1"/>
  <c r="BF1953" i="1"/>
  <c r="BF1954" i="1"/>
  <c r="BF1955" i="1"/>
  <c r="BF1956" i="1"/>
  <c r="BF1957" i="1"/>
  <c r="BF1958" i="1"/>
  <c r="BF1959" i="1"/>
  <c r="BF1960" i="1"/>
  <c r="BF1961" i="1"/>
  <c r="BF1962" i="1"/>
  <c r="BF1963" i="1"/>
  <c r="BF1964" i="1"/>
  <c r="BF1965" i="1"/>
  <c r="BF1966" i="1"/>
  <c r="BF1967" i="1"/>
  <c r="BF1968" i="1"/>
  <c r="BF1969" i="1"/>
  <c r="BF1970" i="1"/>
  <c r="BF1971" i="1"/>
  <c r="BF1972" i="1"/>
  <c r="BF1973" i="1"/>
  <c r="BF1974" i="1"/>
  <c r="BF1975" i="1"/>
  <c r="BF1976" i="1"/>
  <c r="BF1977" i="1"/>
  <c r="BF1978" i="1"/>
  <c r="BF1979" i="1"/>
  <c r="BF1980" i="1"/>
  <c r="BF1981" i="1"/>
  <c r="BF1982" i="1"/>
  <c r="BF1983" i="1"/>
  <c r="BF1984" i="1"/>
  <c r="BF1985" i="1"/>
  <c r="BF1986" i="1"/>
  <c r="BF1987" i="1"/>
  <c r="BF1988" i="1"/>
  <c r="BF1989" i="1"/>
  <c r="BF1990" i="1"/>
  <c r="BF1991" i="1"/>
  <c r="BF1992" i="1"/>
  <c r="BF1993" i="1"/>
  <c r="BF1994" i="1"/>
  <c r="BF1995" i="1"/>
  <c r="BF1996" i="1"/>
  <c r="BF1997" i="1"/>
  <c r="BF1998" i="1"/>
  <c r="BF1999" i="1"/>
  <c r="BF2000" i="1"/>
  <c r="BF2001" i="1"/>
  <c r="BF2002" i="1"/>
  <c r="BF2003" i="1"/>
  <c r="BF2004" i="1"/>
  <c r="BF2005" i="1"/>
  <c r="BF2006" i="1"/>
  <c r="BF2007" i="1"/>
  <c r="BF2008" i="1"/>
  <c r="BF2009" i="1"/>
  <c r="BF2010" i="1"/>
  <c r="BF2011" i="1"/>
  <c r="BF2012" i="1"/>
  <c r="BF2013" i="1"/>
  <c r="BF2014" i="1"/>
  <c r="BF2015" i="1"/>
  <c r="BF2016" i="1"/>
  <c r="BF2017" i="1"/>
  <c r="BF2018" i="1"/>
  <c r="BF2019" i="1"/>
  <c r="BF2020" i="1"/>
  <c r="BF2021" i="1"/>
  <c r="BF2022" i="1"/>
  <c r="BF2023" i="1"/>
  <c r="BF2024" i="1"/>
  <c r="BF2025" i="1"/>
  <c r="BF2026" i="1"/>
  <c r="BF2027" i="1"/>
  <c r="BF2028" i="1"/>
  <c r="BF2029" i="1"/>
  <c r="BF2030" i="1"/>
  <c r="BF2031" i="1"/>
  <c r="BF2032" i="1"/>
  <c r="BF2033" i="1"/>
  <c r="BF2034" i="1"/>
  <c r="BF2035" i="1"/>
  <c r="BF2036" i="1"/>
  <c r="BF2037" i="1"/>
  <c r="BF2038" i="1"/>
  <c r="BF2039" i="1"/>
  <c r="BF2040" i="1"/>
  <c r="BF2041" i="1"/>
  <c r="BF2042" i="1"/>
  <c r="BF2043" i="1"/>
  <c r="BF2044" i="1"/>
  <c r="BF2045" i="1"/>
  <c r="BF2046" i="1"/>
  <c r="BF2047" i="1"/>
  <c r="BF2048" i="1"/>
  <c r="BF2049" i="1"/>
  <c r="BF2050" i="1"/>
  <c r="BF2051" i="1"/>
  <c r="BF2052" i="1"/>
  <c r="BF2053" i="1"/>
  <c r="BF2054" i="1"/>
  <c r="BF2055" i="1"/>
  <c r="BF2056" i="1"/>
  <c r="BF2057" i="1"/>
  <c r="BF2058" i="1"/>
  <c r="BF2059" i="1"/>
  <c r="BF2060" i="1"/>
  <c r="BF2061" i="1"/>
  <c r="BF2062" i="1"/>
  <c r="BF2063" i="1"/>
  <c r="BF2064" i="1"/>
  <c r="BF2065" i="1"/>
  <c r="BF2066" i="1"/>
  <c r="BF2067" i="1"/>
  <c r="BF2068" i="1"/>
  <c r="BF2069" i="1"/>
  <c r="BF2070" i="1"/>
  <c r="BF2071" i="1"/>
  <c r="BF2072" i="1"/>
  <c r="BF2073" i="1"/>
  <c r="BF2074" i="1"/>
  <c r="BF2075" i="1"/>
  <c r="BF2076" i="1"/>
  <c r="BF2077" i="1"/>
  <c r="BF2078" i="1"/>
  <c r="BF2079" i="1"/>
  <c r="BF2080" i="1"/>
  <c r="BF2081" i="1"/>
  <c r="BF2082" i="1"/>
  <c r="BF2083" i="1"/>
  <c r="BF2084" i="1"/>
  <c r="BF2085" i="1"/>
  <c r="BF2086" i="1"/>
  <c r="BF2087" i="1"/>
  <c r="BF2088" i="1"/>
  <c r="BF2089" i="1"/>
  <c r="BF2090" i="1"/>
  <c r="BF2091" i="1"/>
  <c r="BF2092" i="1"/>
  <c r="BF2093" i="1"/>
  <c r="BF2094" i="1"/>
  <c r="BF2095" i="1"/>
  <c r="BF2096" i="1"/>
  <c r="BF2097" i="1"/>
  <c r="BF2098" i="1"/>
  <c r="BF2099" i="1"/>
  <c r="BF2100" i="1"/>
  <c r="BF2101" i="1"/>
  <c r="BF2102" i="1"/>
  <c r="BF2103" i="1"/>
  <c r="BF2104" i="1"/>
  <c r="BF2105" i="1"/>
  <c r="BF2106" i="1"/>
  <c r="BF2107" i="1"/>
  <c r="BF2108" i="1"/>
  <c r="BF2109" i="1"/>
  <c r="BF2110" i="1"/>
  <c r="BF2111" i="1"/>
  <c r="BF2112" i="1"/>
  <c r="BF2113" i="1"/>
  <c r="BF2114" i="1"/>
  <c r="BF2115" i="1"/>
  <c r="BF2116" i="1"/>
  <c r="BF2117" i="1"/>
  <c r="BF2118" i="1"/>
  <c r="BF2119" i="1"/>
  <c r="BF2120" i="1"/>
  <c r="BF2121" i="1"/>
  <c r="BF2122" i="1"/>
  <c r="BF2123" i="1"/>
  <c r="BF2124" i="1"/>
  <c r="BF2125" i="1"/>
  <c r="BF2126" i="1"/>
  <c r="BF2127" i="1"/>
  <c r="BF2128" i="1"/>
  <c r="BF2129" i="1"/>
  <c r="BF2130" i="1"/>
  <c r="BF2131" i="1"/>
  <c r="BF2132" i="1"/>
  <c r="BF2133" i="1"/>
  <c r="BF2134" i="1"/>
  <c r="BF2135" i="1"/>
  <c r="BF2136" i="1"/>
  <c r="BF2137" i="1"/>
  <c r="BF2138" i="1"/>
  <c r="BF2139" i="1"/>
  <c r="BF2140" i="1"/>
  <c r="BF2141" i="1"/>
  <c r="BF2142" i="1"/>
  <c r="BF2143" i="1"/>
  <c r="BF2144" i="1"/>
  <c r="BF2145" i="1"/>
  <c r="BF2146" i="1"/>
  <c r="BF2147" i="1"/>
  <c r="BF2148" i="1"/>
  <c r="BF2149" i="1"/>
  <c r="BF2150" i="1"/>
  <c r="BF2151" i="1"/>
  <c r="BF2152" i="1"/>
  <c r="BF2153" i="1"/>
  <c r="BF2154" i="1"/>
  <c r="BF2155" i="1"/>
  <c r="BF2156" i="1"/>
  <c r="BF2157" i="1"/>
  <c r="BF2158" i="1"/>
  <c r="BF2159" i="1"/>
  <c r="BF2160" i="1"/>
  <c r="BF2161" i="1"/>
  <c r="BF2162" i="1"/>
  <c r="BF2163" i="1"/>
  <c r="BF2164" i="1"/>
  <c r="BF2165" i="1"/>
  <c r="BF2166" i="1"/>
  <c r="BF2167" i="1"/>
  <c r="BF2168" i="1"/>
  <c r="BF2169" i="1"/>
  <c r="BF2170" i="1"/>
  <c r="BF2171" i="1"/>
  <c r="BF2172" i="1"/>
  <c r="BF2173" i="1"/>
  <c r="BF2174" i="1"/>
  <c r="BF2175" i="1"/>
  <c r="BF2176" i="1"/>
  <c r="BF2177" i="1"/>
  <c r="BF2178" i="1"/>
  <c r="BF2179" i="1"/>
  <c r="BF2180" i="1"/>
  <c r="BF2181" i="1"/>
  <c r="BF2182" i="1"/>
  <c r="BF2183" i="1"/>
  <c r="BF2184" i="1"/>
  <c r="BF2185" i="1"/>
  <c r="BF2186" i="1"/>
  <c r="BF2187" i="1"/>
  <c r="BF2188" i="1"/>
  <c r="BF2189" i="1"/>
  <c r="BF2190" i="1"/>
  <c r="BF2191" i="1"/>
  <c r="BF2192" i="1"/>
  <c r="BF2193" i="1"/>
  <c r="BF2194" i="1"/>
  <c r="BF2195" i="1"/>
  <c r="BF2196" i="1"/>
  <c r="BF2197" i="1"/>
  <c r="BF2198" i="1"/>
  <c r="BF2199" i="1"/>
  <c r="BF2200" i="1"/>
  <c r="BF2201" i="1"/>
  <c r="BF2202" i="1"/>
  <c r="BF2203" i="1"/>
  <c r="BF2204" i="1"/>
  <c r="BF2205" i="1"/>
  <c r="BF2206" i="1"/>
  <c r="BF2207" i="1"/>
  <c r="BF2208" i="1"/>
  <c r="BF2209" i="1"/>
  <c r="BF2210" i="1"/>
  <c r="BF2211" i="1"/>
  <c r="BF2212" i="1"/>
  <c r="BF2213" i="1"/>
  <c r="BF2214" i="1"/>
  <c r="BF2215" i="1"/>
  <c r="BF2216" i="1"/>
  <c r="BF2217" i="1"/>
  <c r="BF2218" i="1"/>
  <c r="BF2219" i="1"/>
  <c r="BF2220" i="1"/>
  <c r="BF2221" i="1"/>
  <c r="BF2222" i="1"/>
  <c r="BF2223" i="1"/>
  <c r="BF2224" i="1"/>
  <c r="BF2225" i="1"/>
  <c r="BF2226" i="1"/>
  <c r="BF2227" i="1"/>
  <c r="BF2228" i="1"/>
  <c r="BF2229" i="1"/>
  <c r="BF2230" i="1"/>
  <c r="BF2231" i="1"/>
  <c r="BF2232" i="1"/>
  <c r="BF2233" i="1"/>
  <c r="BF2234" i="1"/>
  <c r="BF2235" i="1"/>
  <c r="BF2236" i="1"/>
  <c r="BF2237" i="1"/>
  <c r="BF2238" i="1"/>
  <c r="BF2239" i="1"/>
  <c r="BF2240" i="1"/>
  <c r="BF2241" i="1"/>
  <c r="BF2242" i="1"/>
  <c r="BF2243" i="1"/>
  <c r="BF2244" i="1"/>
  <c r="BF2245" i="1"/>
  <c r="BF2246" i="1"/>
  <c r="BF2247" i="1"/>
  <c r="BF2248" i="1"/>
  <c r="BF2249" i="1"/>
  <c r="BF2250" i="1"/>
  <c r="BF2251" i="1"/>
  <c r="BF2252" i="1"/>
  <c r="BF2253" i="1"/>
  <c r="BF2254" i="1"/>
  <c r="BF2255" i="1"/>
  <c r="BF2256" i="1"/>
  <c r="BF2257" i="1"/>
  <c r="BF2258" i="1"/>
  <c r="BF2259" i="1"/>
  <c r="BF2260" i="1"/>
  <c r="BF2261" i="1"/>
  <c r="BF2262" i="1"/>
  <c r="BF2263" i="1"/>
  <c r="BF2264" i="1"/>
  <c r="BF2265" i="1"/>
  <c r="BF2266" i="1"/>
  <c r="BF2267" i="1"/>
  <c r="BF2268" i="1"/>
  <c r="BF2269" i="1"/>
  <c r="BF2270" i="1"/>
  <c r="BF2271" i="1"/>
  <c r="BF2272" i="1"/>
  <c r="BF2273" i="1"/>
  <c r="BF2274" i="1"/>
  <c r="BF2275" i="1"/>
  <c r="BF2276" i="1"/>
  <c r="BF2277" i="1"/>
  <c r="BF2278" i="1"/>
  <c r="BF2279" i="1"/>
  <c r="BF2280" i="1"/>
  <c r="BF2281" i="1"/>
  <c r="BF2282" i="1"/>
  <c r="BF2283" i="1"/>
  <c r="BF2284" i="1"/>
  <c r="BF2285" i="1"/>
  <c r="BF2286" i="1"/>
  <c r="BF2287" i="1"/>
  <c r="BF2288" i="1"/>
  <c r="BF2289" i="1"/>
  <c r="BF2290" i="1"/>
  <c r="BF2291" i="1"/>
  <c r="BF2292" i="1"/>
  <c r="BF2293" i="1"/>
  <c r="BF2294" i="1"/>
  <c r="BF2295" i="1"/>
  <c r="BF2296" i="1"/>
  <c r="BF2297" i="1"/>
  <c r="BF2298" i="1"/>
  <c r="BF2299" i="1"/>
  <c r="BF2300" i="1"/>
  <c r="BF2301" i="1"/>
  <c r="BF2302" i="1"/>
  <c r="BF2303" i="1"/>
  <c r="BF2304" i="1"/>
  <c r="BF2305" i="1"/>
  <c r="BF2306" i="1"/>
  <c r="BF2307" i="1"/>
  <c r="BF2308" i="1"/>
  <c r="BF2309" i="1"/>
  <c r="BF2310" i="1"/>
  <c r="BF2311" i="1"/>
  <c r="BF2312" i="1"/>
  <c r="BF2313" i="1"/>
  <c r="BF2314" i="1"/>
  <c r="BF2315" i="1"/>
  <c r="BF2316" i="1"/>
  <c r="BF2317" i="1"/>
  <c r="BF2318" i="1"/>
  <c r="BF2319" i="1"/>
  <c r="BF2320" i="1"/>
  <c r="BF2321" i="1"/>
  <c r="BF2322" i="1"/>
  <c r="BF2323" i="1"/>
  <c r="BF2324" i="1"/>
  <c r="BF2325" i="1"/>
  <c r="BF2326" i="1"/>
  <c r="BF2327" i="1"/>
  <c r="BE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BE1104" i="1"/>
  <c r="BE1105" i="1"/>
  <c r="BE1106" i="1"/>
  <c r="BE1107" i="1"/>
  <c r="BE1108" i="1"/>
  <c r="BE1109" i="1"/>
  <c r="BE1110" i="1"/>
  <c r="BE1111" i="1"/>
  <c r="BE1112" i="1"/>
  <c r="BE1113" i="1"/>
  <c r="BE1114" i="1"/>
  <c r="BE1115" i="1"/>
  <c r="BE1116" i="1"/>
  <c r="BE1117" i="1"/>
  <c r="BE1118" i="1"/>
  <c r="BE1119" i="1"/>
  <c r="BE1120" i="1"/>
  <c r="BE1121" i="1"/>
  <c r="BE1122" i="1"/>
  <c r="BE1123" i="1"/>
  <c r="BE1124" i="1"/>
  <c r="BE1125" i="1"/>
  <c r="BE1126" i="1"/>
  <c r="BE1127" i="1"/>
  <c r="BE1128" i="1"/>
  <c r="BE1129" i="1"/>
  <c r="BE1130" i="1"/>
  <c r="BE1131" i="1"/>
  <c r="BE1132" i="1"/>
  <c r="BE1133" i="1"/>
  <c r="BE1134" i="1"/>
  <c r="BE1135" i="1"/>
  <c r="BE1136" i="1"/>
  <c r="BE1137" i="1"/>
  <c r="BE1138" i="1"/>
  <c r="BE1139" i="1"/>
  <c r="BE1140" i="1"/>
  <c r="BE1141" i="1"/>
  <c r="BE1142" i="1"/>
  <c r="BE1143" i="1"/>
  <c r="BE1144" i="1"/>
  <c r="BE1145" i="1"/>
  <c r="BE1146" i="1"/>
  <c r="BE1147" i="1"/>
  <c r="BE1148" i="1"/>
  <c r="BE1149" i="1"/>
  <c r="BE1150" i="1"/>
  <c r="BE1151" i="1"/>
  <c r="BE1152" i="1"/>
  <c r="BE1153" i="1"/>
  <c r="BE1154" i="1"/>
  <c r="BE1155" i="1"/>
  <c r="BE1156" i="1"/>
  <c r="BE1157" i="1"/>
  <c r="BE1158" i="1"/>
  <c r="BE1159" i="1"/>
  <c r="BE1160" i="1"/>
  <c r="BE1161" i="1"/>
  <c r="BE1162" i="1"/>
  <c r="BE1163" i="1"/>
  <c r="BE1164" i="1"/>
  <c r="BE1165" i="1"/>
  <c r="BE1166" i="1"/>
  <c r="BE1167" i="1"/>
  <c r="BE1168" i="1"/>
  <c r="BE1169" i="1"/>
  <c r="BE1170" i="1"/>
  <c r="BE1171" i="1"/>
  <c r="BE1172" i="1"/>
  <c r="BE1173" i="1"/>
  <c r="BE1174" i="1"/>
  <c r="BE1175" i="1"/>
  <c r="BE1176" i="1"/>
  <c r="BE1177" i="1"/>
  <c r="BE1178" i="1"/>
  <c r="BE1179" i="1"/>
  <c r="BE1180" i="1"/>
  <c r="BE1181" i="1"/>
  <c r="BE1182" i="1"/>
  <c r="BE1183" i="1"/>
  <c r="BE1184" i="1"/>
  <c r="BE1185" i="1"/>
  <c r="BE1186" i="1"/>
  <c r="BE1187" i="1"/>
  <c r="BE1188" i="1"/>
  <c r="BE1189" i="1"/>
  <c r="BE1190" i="1"/>
  <c r="BE1191" i="1"/>
  <c r="BE1192" i="1"/>
  <c r="BE1193" i="1"/>
  <c r="BE1194" i="1"/>
  <c r="BE1195" i="1"/>
  <c r="BE1196" i="1"/>
  <c r="BE1197" i="1"/>
  <c r="BE1198" i="1"/>
  <c r="BE1199" i="1"/>
  <c r="BE1200" i="1"/>
  <c r="BE1201" i="1"/>
  <c r="BE1202" i="1"/>
  <c r="BE1203" i="1"/>
  <c r="BE1204" i="1"/>
  <c r="BE1205" i="1"/>
  <c r="BE1206" i="1"/>
  <c r="BE1207" i="1"/>
  <c r="BE1208" i="1"/>
  <c r="BE1209" i="1"/>
  <c r="BE1210" i="1"/>
  <c r="BE1211" i="1"/>
  <c r="BE1212" i="1"/>
  <c r="BE1213" i="1"/>
  <c r="BE1214" i="1"/>
  <c r="BE1215" i="1"/>
  <c r="BE1216" i="1"/>
  <c r="BE1217" i="1"/>
  <c r="BE1218" i="1"/>
  <c r="BE1219" i="1"/>
  <c r="BE1220" i="1"/>
  <c r="BE1221" i="1"/>
  <c r="BE1222" i="1"/>
  <c r="BE1223" i="1"/>
  <c r="BE1224" i="1"/>
  <c r="BE1225" i="1"/>
  <c r="BE1226" i="1"/>
  <c r="BE1227"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288" i="1"/>
  <c r="BE1289" i="1"/>
  <c r="BE1290" i="1"/>
  <c r="BE1291" i="1"/>
  <c r="BE1292" i="1"/>
  <c r="BE1293" i="1"/>
  <c r="BE1294" i="1"/>
  <c r="BE1295" i="1"/>
  <c r="BE1296" i="1"/>
  <c r="BE1297" i="1"/>
  <c r="BE1298" i="1"/>
  <c r="BE1299" i="1"/>
  <c r="BE1300" i="1"/>
  <c r="BE1301" i="1"/>
  <c r="BE1302" i="1"/>
  <c r="BE1303" i="1"/>
  <c r="BE1304" i="1"/>
  <c r="BE1305" i="1"/>
  <c r="BE1306" i="1"/>
  <c r="BE1307" i="1"/>
  <c r="BE1308" i="1"/>
  <c r="BE1309" i="1"/>
  <c r="BE1310" i="1"/>
  <c r="BE1311" i="1"/>
  <c r="BE1312" i="1"/>
  <c r="BE1313" i="1"/>
  <c r="BE1314" i="1"/>
  <c r="BE1315" i="1"/>
  <c r="BE1316" i="1"/>
  <c r="BE1317" i="1"/>
  <c r="BE1318" i="1"/>
  <c r="BE1319" i="1"/>
  <c r="BE1320" i="1"/>
  <c r="BE1321" i="1"/>
  <c r="BE1322" i="1"/>
  <c r="BE1323" i="1"/>
  <c r="BE1324" i="1"/>
  <c r="BE1325" i="1"/>
  <c r="BE1326" i="1"/>
  <c r="BE1327" i="1"/>
  <c r="BE1328" i="1"/>
  <c r="BE1329" i="1"/>
  <c r="BE1330" i="1"/>
  <c r="BE1331" i="1"/>
  <c r="BE1332" i="1"/>
  <c r="BE1333" i="1"/>
  <c r="BE1334" i="1"/>
  <c r="BE1335" i="1"/>
  <c r="BE1336" i="1"/>
  <c r="BE1337" i="1"/>
  <c r="BE1338" i="1"/>
  <c r="BE1339" i="1"/>
  <c r="BE1340" i="1"/>
  <c r="BE1341" i="1"/>
  <c r="BE1342" i="1"/>
  <c r="BE1343" i="1"/>
  <c r="BE1344" i="1"/>
  <c r="BE1345" i="1"/>
  <c r="BE1346" i="1"/>
  <c r="BE1347" i="1"/>
  <c r="BE1348" i="1"/>
  <c r="BE1349" i="1"/>
  <c r="BE1350" i="1"/>
  <c r="BE1351" i="1"/>
  <c r="BE1352" i="1"/>
  <c r="BE1353" i="1"/>
  <c r="BE1354" i="1"/>
  <c r="BE1355" i="1"/>
  <c r="BE1356" i="1"/>
  <c r="BE1357" i="1"/>
  <c r="BE1358" i="1"/>
  <c r="BE1359" i="1"/>
  <c r="BE1360" i="1"/>
  <c r="BE1361" i="1"/>
  <c r="BE1362" i="1"/>
  <c r="BE1363" i="1"/>
  <c r="BE1364" i="1"/>
  <c r="BE1365" i="1"/>
  <c r="BE1366" i="1"/>
  <c r="BE1367" i="1"/>
  <c r="BE1368" i="1"/>
  <c r="BE1369" i="1"/>
  <c r="BE1370" i="1"/>
  <c r="BE1371" i="1"/>
  <c r="BE1372" i="1"/>
  <c r="BE1373" i="1"/>
  <c r="BE1374" i="1"/>
  <c r="BE1375" i="1"/>
  <c r="BE1376" i="1"/>
  <c r="BE1377" i="1"/>
  <c r="BE1378" i="1"/>
  <c r="BE1379" i="1"/>
  <c r="BE1380" i="1"/>
  <c r="BE1381" i="1"/>
  <c r="BE1382" i="1"/>
  <c r="BE1383" i="1"/>
  <c r="BE1384" i="1"/>
  <c r="BE1385" i="1"/>
  <c r="BE1386" i="1"/>
  <c r="BE1387" i="1"/>
  <c r="BE1388" i="1"/>
  <c r="BE1389" i="1"/>
  <c r="BE1390" i="1"/>
  <c r="BE1391" i="1"/>
  <c r="BE1392" i="1"/>
  <c r="BE1393" i="1"/>
  <c r="BE1394" i="1"/>
  <c r="BE1395" i="1"/>
  <c r="BE1396" i="1"/>
  <c r="BE1397" i="1"/>
  <c r="BE1398" i="1"/>
  <c r="BE1399" i="1"/>
  <c r="BE1400" i="1"/>
  <c r="BE1401" i="1"/>
  <c r="BE1402" i="1"/>
  <c r="BE1403" i="1"/>
  <c r="BE1404" i="1"/>
  <c r="BE1405" i="1"/>
  <c r="BE1406" i="1"/>
  <c r="BE1407" i="1"/>
  <c r="BE1408" i="1"/>
  <c r="BE1409" i="1"/>
  <c r="BE1410" i="1"/>
  <c r="BE1411" i="1"/>
  <c r="BE1412" i="1"/>
  <c r="BE1413" i="1"/>
  <c r="BE1414" i="1"/>
  <c r="BE1415" i="1"/>
  <c r="BE1416" i="1"/>
  <c r="BE1417" i="1"/>
  <c r="BE1418" i="1"/>
  <c r="BE1419" i="1"/>
  <c r="BE1420" i="1"/>
  <c r="BE1421" i="1"/>
  <c r="BE1422" i="1"/>
  <c r="BE1423" i="1"/>
  <c r="BE1424" i="1"/>
  <c r="BE1425" i="1"/>
  <c r="BE1426" i="1"/>
  <c r="BE1427" i="1"/>
  <c r="BE1428" i="1"/>
  <c r="BE1429" i="1"/>
  <c r="BE1430" i="1"/>
  <c r="BE1431" i="1"/>
  <c r="BE1432" i="1"/>
  <c r="BE1433" i="1"/>
  <c r="BE1434" i="1"/>
  <c r="BE1435" i="1"/>
  <c r="BE1436" i="1"/>
  <c r="BE1437" i="1"/>
  <c r="BE1438" i="1"/>
  <c r="BE1439" i="1"/>
  <c r="BE1440" i="1"/>
  <c r="BE1441" i="1"/>
  <c r="BE1442" i="1"/>
  <c r="BE1443" i="1"/>
  <c r="BE1444" i="1"/>
  <c r="BE1445" i="1"/>
  <c r="BE1446" i="1"/>
  <c r="BE1447" i="1"/>
  <c r="BE1448" i="1"/>
  <c r="BE1449" i="1"/>
  <c r="BE1450" i="1"/>
  <c r="BE1451" i="1"/>
  <c r="BE1452" i="1"/>
  <c r="BE1453" i="1"/>
  <c r="BE1454" i="1"/>
  <c r="BE1455" i="1"/>
  <c r="BE1456" i="1"/>
  <c r="BE1457" i="1"/>
  <c r="BE1458" i="1"/>
  <c r="BE1459" i="1"/>
  <c r="BE1460" i="1"/>
  <c r="BE1461" i="1"/>
  <c r="BE1462" i="1"/>
  <c r="BE1463" i="1"/>
  <c r="BE1464" i="1"/>
  <c r="BE1465" i="1"/>
  <c r="BE1466" i="1"/>
  <c r="BE1467" i="1"/>
  <c r="BE1468" i="1"/>
  <c r="BE1469" i="1"/>
  <c r="BE1470" i="1"/>
  <c r="BE1471" i="1"/>
  <c r="BE1472" i="1"/>
  <c r="BE1473" i="1"/>
  <c r="BE1474" i="1"/>
  <c r="BE1475" i="1"/>
  <c r="BE1476" i="1"/>
  <c r="BE1477" i="1"/>
  <c r="BE1478" i="1"/>
  <c r="BE1479" i="1"/>
  <c r="BE1480" i="1"/>
  <c r="BE1481" i="1"/>
  <c r="BE1482" i="1"/>
  <c r="BE1483" i="1"/>
  <c r="BE1484" i="1"/>
  <c r="BE1485" i="1"/>
  <c r="BE1486" i="1"/>
  <c r="BE1487" i="1"/>
  <c r="BE1488" i="1"/>
  <c r="BE1489" i="1"/>
  <c r="BE1490" i="1"/>
  <c r="BE1491" i="1"/>
  <c r="BE1492" i="1"/>
  <c r="BE1493" i="1"/>
  <c r="BE1494" i="1"/>
  <c r="BE1495" i="1"/>
  <c r="BE1496" i="1"/>
  <c r="BE1497" i="1"/>
  <c r="BE1498" i="1"/>
  <c r="BE1499" i="1"/>
  <c r="BE1500" i="1"/>
  <c r="BE1501" i="1"/>
  <c r="BE1502" i="1"/>
  <c r="BE1503" i="1"/>
  <c r="BE1504" i="1"/>
  <c r="BE1505" i="1"/>
  <c r="BE1506" i="1"/>
  <c r="BE1507" i="1"/>
  <c r="BE1508" i="1"/>
  <c r="BE1509" i="1"/>
  <c r="BE1510" i="1"/>
  <c r="BE1511" i="1"/>
  <c r="BE1512" i="1"/>
  <c r="BE1513" i="1"/>
  <c r="BE1514" i="1"/>
  <c r="BE1515" i="1"/>
  <c r="BE1516" i="1"/>
  <c r="BE1517" i="1"/>
  <c r="BE1518" i="1"/>
  <c r="BE1519" i="1"/>
  <c r="BE1520" i="1"/>
  <c r="BE1521" i="1"/>
  <c r="BE1522" i="1"/>
  <c r="BE1523" i="1"/>
  <c r="BE1524" i="1"/>
  <c r="BE1525" i="1"/>
  <c r="BE1526" i="1"/>
  <c r="BE1527" i="1"/>
  <c r="BE1528" i="1"/>
  <c r="BE1529" i="1"/>
  <c r="BE1530" i="1"/>
  <c r="BE1531" i="1"/>
  <c r="BE1532" i="1"/>
  <c r="BE1533" i="1"/>
  <c r="BE1534" i="1"/>
  <c r="BE1535" i="1"/>
  <c r="BE1536" i="1"/>
  <c r="BE1537" i="1"/>
  <c r="BE1538" i="1"/>
  <c r="BE1539" i="1"/>
  <c r="BE1540" i="1"/>
  <c r="BE1541" i="1"/>
  <c r="BE1542" i="1"/>
  <c r="BE1543" i="1"/>
  <c r="BE1544" i="1"/>
  <c r="BE1545" i="1"/>
  <c r="BE1546" i="1"/>
  <c r="BE1547" i="1"/>
  <c r="BE1548" i="1"/>
  <c r="BE1549" i="1"/>
  <c r="BE1550" i="1"/>
  <c r="BE1551" i="1"/>
  <c r="BE1552" i="1"/>
  <c r="BE1553" i="1"/>
  <c r="BE1554" i="1"/>
  <c r="BE1555" i="1"/>
  <c r="BE1556" i="1"/>
  <c r="BE1557" i="1"/>
  <c r="BE1558" i="1"/>
  <c r="BE1559" i="1"/>
  <c r="BE1560" i="1"/>
  <c r="BE1561" i="1"/>
  <c r="BE1562" i="1"/>
  <c r="BE1563" i="1"/>
  <c r="BE1564" i="1"/>
  <c r="BE1565" i="1"/>
  <c r="BE1566" i="1"/>
  <c r="BE1567" i="1"/>
  <c r="BE1568" i="1"/>
  <c r="BE1569" i="1"/>
  <c r="BE1570" i="1"/>
  <c r="BE1571" i="1"/>
  <c r="BE1572" i="1"/>
  <c r="BE1573" i="1"/>
  <c r="BE1574" i="1"/>
  <c r="BE1575" i="1"/>
  <c r="BE1576" i="1"/>
  <c r="BE1577" i="1"/>
  <c r="BE1578" i="1"/>
  <c r="BE1579" i="1"/>
  <c r="BE1580" i="1"/>
  <c r="BE1581" i="1"/>
  <c r="BE1582" i="1"/>
  <c r="BE1583" i="1"/>
  <c r="BE1584" i="1"/>
  <c r="BE1585" i="1"/>
  <c r="BE1586" i="1"/>
  <c r="BE1587" i="1"/>
  <c r="BE1588" i="1"/>
  <c r="BE1589" i="1"/>
  <c r="BE1590" i="1"/>
  <c r="BE1591" i="1"/>
  <c r="BE1592" i="1"/>
  <c r="BE1593" i="1"/>
  <c r="BE1594" i="1"/>
  <c r="BE1595" i="1"/>
  <c r="BE1596" i="1"/>
  <c r="BE1597" i="1"/>
  <c r="BE1598" i="1"/>
  <c r="BE1599" i="1"/>
  <c r="BE1600" i="1"/>
  <c r="BE1601" i="1"/>
  <c r="BE1602" i="1"/>
  <c r="BE1603" i="1"/>
  <c r="BE1604" i="1"/>
  <c r="BE1605" i="1"/>
  <c r="BE1606" i="1"/>
  <c r="BE1607" i="1"/>
  <c r="BE1608" i="1"/>
  <c r="BE1609" i="1"/>
  <c r="BE1610" i="1"/>
  <c r="BE1611" i="1"/>
  <c r="BE1612" i="1"/>
  <c r="BE1613" i="1"/>
  <c r="BE1614" i="1"/>
  <c r="BE1615" i="1"/>
  <c r="BE1616" i="1"/>
  <c r="BE1617" i="1"/>
  <c r="BE1618" i="1"/>
  <c r="BE1619" i="1"/>
  <c r="BE1620" i="1"/>
  <c r="BE1621" i="1"/>
  <c r="BE1622" i="1"/>
  <c r="BE1623" i="1"/>
  <c r="BE1624" i="1"/>
  <c r="BE1625" i="1"/>
  <c r="BE1626" i="1"/>
  <c r="BE1627" i="1"/>
  <c r="BE1628" i="1"/>
  <c r="BE1629" i="1"/>
  <c r="BE1630" i="1"/>
  <c r="BE1631" i="1"/>
  <c r="BE1632" i="1"/>
  <c r="BE1633" i="1"/>
  <c r="BE1634" i="1"/>
  <c r="BE1635" i="1"/>
  <c r="BE1636" i="1"/>
  <c r="BE1637" i="1"/>
  <c r="BE1638" i="1"/>
  <c r="BE1639" i="1"/>
  <c r="BE1640" i="1"/>
  <c r="BE1641" i="1"/>
  <c r="BE1642" i="1"/>
  <c r="BE1643" i="1"/>
  <c r="BE1644" i="1"/>
  <c r="BE1645" i="1"/>
  <c r="BE1646" i="1"/>
  <c r="BE1647" i="1"/>
  <c r="BE1648" i="1"/>
  <c r="BE1649" i="1"/>
  <c r="BE1650" i="1"/>
  <c r="BE1651" i="1"/>
  <c r="BE1652" i="1"/>
  <c r="BE1653" i="1"/>
  <c r="BE1654" i="1"/>
  <c r="BE1655" i="1"/>
  <c r="BE1656" i="1"/>
  <c r="BE1657" i="1"/>
  <c r="BE1658" i="1"/>
  <c r="BE1659" i="1"/>
  <c r="BE1660" i="1"/>
  <c r="BE1661" i="1"/>
  <c r="BE1662" i="1"/>
  <c r="BE1663" i="1"/>
  <c r="BE1664" i="1"/>
  <c r="BE1665" i="1"/>
  <c r="BE1666" i="1"/>
  <c r="BE1667" i="1"/>
  <c r="BE1668" i="1"/>
  <c r="BE1669" i="1"/>
  <c r="BE1670" i="1"/>
  <c r="BE1671" i="1"/>
  <c r="BE1672" i="1"/>
  <c r="BE1673" i="1"/>
  <c r="BE1674" i="1"/>
  <c r="BE1675" i="1"/>
  <c r="BE1676" i="1"/>
  <c r="BE1677" i="1"/>
  <c r="BE1678" i="1"/>
  <c r="BE1679" i="1"/>
  <c r="BE1680" i="1"/>
  <c r="BE1681" i="1"/>
  <c r="BE1682" i="1"/>
  <c r="BE1683" i="1"/>
  <c r="BE1684" i="1"/>
  <c r="BE1685" i="1"/>
  <c r="BE1686" i="1"/>
  <c r="BE1687" i="1"/>
  <c r="BE1688" i="1"/>
  <c r="BE1689" i="1"/>
  <c r="BE1690" i="1"/>
  <c r="BE1691" i="1"/>
  <c r="BE1692" i="1"/>
  <c r="BE1693" i="1"/>
  <c r="BE1694" i="1"/>
  <c r="BE1695" i="1"/>
  <c r="BE1696" i="1"/>
  <c r="BE1697" i="1"/>
  <c r="BE1698" i="1"/>
  <c r="BE1699" i="1"/>
  <c r="BE1700" i="1"/>
  <c r="BE1701" i="1"/>
  <c r="BE1702" i="1"/>
  <c r="BE1703" i="1"/>
  <c r="BE1704" i="1"/>
  <c r="BE1705" i="1"/>
  <c r="BE1706" i="1"/>
  <c r="BE1707" i="1"/>
  <c r="BE1708" i="1"/>
  <c r="BE1709" i="1"/>
  <c r="BE1710" i="1"/>
  <c r="BE1711" i="1"/>
  <c r="BE1712" i="1"/>
  <c r="BE1713" i="1"/>
  <c r="BE1714" i="1"/>
  <c r="BE1715" i="1"/>
  <c r="BE1716" i="1"/>
  <c r="BE1717" i="1"/>
  <c r="BE1718" i="1"/>
  <c r="BE1719" i="1"/>
  <c r="BE1720" i="1"/>
  <c r="BE1721" i="1"/>
  <c r="BE1722" i="1"/>
  <c r="BE1723" i="1"/>
  <c r="BE1724" i="1"/>
  <c r="BE1725" i="1"/>
  <c r="BE1726" i="1"/>
  <c r="BE1727" i="1"/>
  <c r="BE1728" i="1"/>
  <c r="BE1729" i="1"/>
  <c r="BE1730" i="1"/>
  <c r="BE1731" i="1"/>
  <c r="BE1732" i="1"/>
  <c r="BE1733" i="1"/>
  <c r="BE1734" i="1"/>
  <c r="BE1735" i="1"/>
  <c r="BE1736" i="1"/>
  <c r="BE1737" i="1"/>
  <c r="BE1738" i="1"/>
  <c r="BE1739" i="1"/>
  <c r="BE1740" i="1"/>
  <c r="BE1741" i="1"/>
  <c r="BE1742" i="1"/>
  <c r="BE1743" i="1"/>
  <c r="BE1744" i="1"/>
  <c r="BE1745" i="1"/>
  <c r="BE1746" i="1"/>
  <c r="BE1747" i="1"/>
  <c r="BE1748" i="1"/>
  <c r="BE1749" i="1"/>
  <c r="BE1750" i="1"/>
  <c r="BE1751" i="1"/>
  <c r="BE1752" i="1"/>
  <c r="BE1753" i="1"/>
  <c r="BE1754" i="1"/>
  <c r="BE1755" i="1"/>
  <c r="BE1756" i="1"/>
  <c r="BE1757" i="1"/>
  <c r="BE1758" i="1"/>
  <c r="BE1759" i="1"/>
  <c r="BE1760" i="1"/>
  <c r="BE1761" i="1"/>
  <c r="BE1762" i="1"/>
  <c r="BE1763" i="1"/>
  <c r="BE1764" i="1"/>
  <c r="BE1765" i="1"/>
  <c r="BE1766" i="1"/>
  <c r="BE1767" i="1"/>
  <c r="BE1768" i="1"/>
  <c r="BE1769" i="1"/>
  <c r="BE1770" i="1"/>
  <c r="BE1771" i="1"/>
  <c r="BE1772" i="1"/>
  <c r="BE1773" i="1"/>
  <c r="BE1774" i="1"/>
  <c r="BE1775" i="1"/>
  <c r="BE1776" i="1"/>
  <c r="BE1777" i="1"/>
  <c r="BE1778" i="1"/>
  <c r="BE1779" i="1"/>
  <c r="BE1780" i="1"/>
  <c r="BE1781" i="1"/>
  <c r="BE1782" i="1"/>
  <c r="BE1783" i="1"/>
  <c r="BE1784" i="1"/>
  <c r="BE1785" i="1"/>
  <c r="BE1786" i="1"/>
  <c r="BE1787" i="1"/>
  <c r="BE1788" i="1"/>
  <c r="BE1789" i="1"/>
  <c r="BE1790" i="1"/>
  <c r="BE1791" i="1"/>
  <c r="BE1792" i="1"/>
  <c r="BE1793" i="1"/>
  <c r="BE1794" i="1"/>
  <c r="BE1795" i="1"/>
  <c r="BE1796" i="1"/>
  <c r="BE1797" i="1"/>
  <c r="BE1798" i="1"/>
  <c r="BE1799" i="1"/>
  <c r="BE1800" i="1"/>
  <c r="BE1801" i="1"/>
  <c r="BE1802" i="1"/>
  <c r="BE1803" i="1"/>
  <c r="BE1804" i="1"/>
  <c r="BE1805" i="1"/>
  <c r="BE1806" i="1"/>
  <c r="BE1807" i="1"/>
  <c r="BE1808" i="1"/>
  <c r="BE1809" i="1"/>
  <c r="BE1810" i="1"/>
  <c r="BE1811" i="1"/>
  <c r="BE1812" i="1"/>
  <c r="BE1813" i="1"/>
  <c r="BE1814" i="1"/>
  <c r="BE1815" i="1"/>
  <c r="BE1816" i="1"/>
  <c r="BE1817" i="1"/>
  <c r="BE1818" i="1"/>
  <c r="BE1819" i="1"/>
  <c r="BE1820" i="1"/>
  <c r="BE1821" i="1"/>
  <c r="BE1822" i="1"/>
  <c r="BE1823" i="1"/>
  <c r="BE1824" i="1"/>
  <c r="BE1825" i="1"/>
  <c r="BE1826" i="1"/>
  <c r="BE1827" i="1"/>
  <c r="BE1828" i="1"/>
  <c r="BE1829" i="1"/>
  <c r="BE1830" i="1"/>
  <c r="BE1831" i="1"/>
  <c r="BE1832" i="1"/>
  <c r="BE1833" i="1"/>
  <c r="BE1834" i="1"/>
  <c r="BE1835" i="1"/>
  <c r="BE1836" i="1"/>
  <c r="BE1837" i="1"/>
  <c r="BE1838" i="1"/>
  <c r="BE1839" i="1"/>
  <c r="BE1840" i="1"/>
  <c r="BE1841" i="1"/>
  <c r="BE1842" i="1"/>
  <c r="BE1843" i="1"/>
  <c r="BE1844" i="1"/>
  <c r="BE1845" i="1"/>
  <c r="BE1846" i="1"/>
  <c r="BE1847" i="1"/>
  <c r="BE1848" i="1"/>
  <c r="BE1849" i="1"/>
  <c r="BE1850" i="1"/>
  <c r="BE1851" i="1"/>
  <c r="BE1852" i="1"/>
  <c r="BE1853" i="1"/>
  <c r="BE1854" i="1"/>
  <c r="BE1855" i="1"/>
  <c r="BE1856" i="1"/>
  <c r="BE1857" i="1"/>
  <c r="BE1858" i="1"/>
  <c r="BE1859" i="1"/>
  <c r="BE1860" i="1"/>
  <c r="BE1861" i="1"/>
  <c r="BE1862" i="1"/>
  <c r="BE1863" i="1"/>
  <c r="BE1864" i="1"/>
  <c r="BE1865" i="1"/>
  <c r="BE1866" i="1"/>
  <c r="BE1867" i="1"/>
  <c r="BE1868" i="1"/>
  <c r="BE1869" i="1"/>
  <c r="BE1870" i="1"/>
  <c r="BE1871" i="1"/>
  <c r="BE1872" i="1"/>
  <c r="BE1873" i="1"/>
  <c r="BE1874" i="1"/>
  <c r="BE1875" i="1"/>
  <c r="BE1876" i="1"/>
  <c r="BE1877" i="1"/>
  <c r="BE1878" i="1"/>
  <c r="BE1879" i="1"/>
  <c r="BE1880" i="1"/>
  <c r="BE1881" i="1"/>
  <c r="BE1882" i="1"/>
  <c r="BE1883" i="1"/>
  <c r="BE1884" i="1"/>
  <c r="BE1885" i="1"/>
  <c r="BE1886" i="1"/>
  <c r="BE1887" i="1"/>
  <c r="BE1888" i="1"/>
  <c r="BE1889" i="1"/>
  <c r="BE1890" i="1"/>
  <c r="BE1891" i="1"/>
  <c r="BE1892" i="1"/>
  <c r="BE1893" i="1"/>
  <c r="BE1894" i="1"/>
  <c r="BE1895" i="1"/>
  <c r="BE1896" i="1"/>
  <c r="BE1897" i="1"/>
  <c r="BE1898" i="1"/>
  <c r="BE1899" i="1"/>
  <c r="BE1900" i="1"/>
  <c r="BE1901" i="1"/>
  <c r="BE1902" i="1"/>
  <c r="BE1903" i="1"/>
  <c r="BE1904" i="1"/>
  <c r="BE1905" i="1"/>
  <c r="BE1906" i="1"/>
  <c r="BE1907" i="1"/>
  <c r="BE1908" i="1"/>
  <c r="BE1909" i="1"/>
  <c r="BE1910" i="1"/>
  <c r="BE1911" i="1"/>
  <c r="BE1912" i="1"/>
  <c r="BE1913" i="1"/>
  <c r="BE1914" i="1"/>
  <c r="BE1915" i="1"/>
  <c r="BE1916" i="1"/>
  <c r="BE1917" i="1"/>
  <c r="BE1918" i="1"/>
  <c r="BE1919" i="1"/>
  <c r="BE1920" i="1"/>
  <c r="BE1921" i="1"/>
  <c r="BE1922" i="1"/>
  <c r="BE1923" i="1"/>
  <c r="BE1924" i="1"/>
  <c r="BE1925" i="1"/>
  <c r="BE1926" i="1"/>
  <c r="BE1927" i="1"/>
  <c r="BE1928" i="1"/>
  <c r="BE1929" i="1"/>
  <c r="BE1930" i="1"/>
  <c r="BE1931" i="1"/>
  <c r="BE1932" i="1"/>
  <c r="BE1933" i="1"/>
  <c r="BE1934" i="1"/>
  <c r="BE1935" i="1"/>
  <c r="BE1936" i="1"/>
  <c r="BE1937" i="1"/>
  <c r="BE1938" i="1"/>
  <c r="BE1939" i="1"/>
  <c r="BE1940" i="1"/>
  <c r="BE1941" i="1"/>
  <c r="BE1942" i="1"/>
  <c r="BE1943" i="1"/>
  <c r="BE1944" i="1"/>
  <c r="BE1945" i="1"/>
  <c r="BE1946" i="1"/>
  <c r="BE1947" i="1"/>
  <c r="BE1948" i="1"/>
  <c r="BE1949" i="1"/>
  <c r="BE1950" i="1"/>
  <c r="BE1951" i="1"/>
  <c r="BE1952" i="1"/>
  <c r="BE1953" i="1"/>
  <c r="BE1954" i="1"/>
  <c r="BE1955" i="1"/>
  <c r="BE1956" i="1"/>
  <c r="BE1957" i="1"/>
  <c r="BE1958" i="1"/>
  <c r="BE1959" i="1"/>
  <c r="BE1960" i="1"/>
  <c r="BE1961" i="1"/>
  <c r="BE1962" i="1"/>
  <c r="BE1963" i="1"/>
  <c r="BE1964" i="1"/>
  <c r="BE1965" i="1"/>
  <c r="BE1966" i="1"/>
  <c r="BE1967" i="1"/>
  <c r="BE1968" i="1"/>
  <c r="BE1969" i="1"/>
  <c r="BE1970" i="1"/>
  <c r="BE1971" i="1"/>
  <c r="BE1972" i="1"/>
  <c r="BE1973" i="1"/>
  <c r="BE1974" i="1"/>
  <c r="BE1975" i="1"/>
  <c r="BE1976" i="1"/>
  <c r="BE1977" i="1"/>
  <c r="BE1978" i="1"/>
  <c r="BE1979" i="1"/>
  <c r="BE1980" i="1"/>
  <c r="BE1981" i="1"/>
  <c r="BE1982" i="1"/>
  <c r="BE1983" i="1"/>
  <c r="BE1984" i="1"/>
  <c r="BE1985" i="1"/>
  <c r="BE1986" i="1"/>
  <c r="BE1987" i="1"/>
  <c r="BE1988" i="1"/>
  <c r="BE1989" i="1"/>
  <c r="BE1990" i="1"/>
  <c r="BE1991" i="1"/>
  <c r="BE1992" i="1"/>
  <c r="BE1993" i="1"/>
  <c r="BE1994" i="1"/>
  <c r="BE1995" i="1"/>
  <c r="BE1996" i="1"/>
  <c r="BE1997" i="1"/>
  <c r="BE1998" i="1"/>
  <c r="BE1999" i="1"/>
  <c r="BE2000" i="1"/>
  <c r="BE2001" i="1"/>
  <c r="BE2002" i="1"/>
  <c r="BE2003" i="1"/>
  <c r="BE2004" i="1"/>
  <c r="BE2005" i="1"/>
  <c r="BE2006" i="1"/>
  <c r="BE2007" i="1"/>
  <c r="BE2008" i="1"/>
  <c r="BE2009" i="1"/>
  <c r="BE2010" i="1"/>
  <c r="BE2011" i="1"/>
  <c r="BE2012" i="1"/>
  <c r="BE2013" i="1"/>
  <c r="BE2014" i="1"/>
  <c r="BE2015" i="1"/>
  <c r="BE2016" i="1"/>
  <c r="BE2017" i="1"/>
  <c r="BE2018" i="1"/>
  <c r="BE2019" i="1"/>
  <c r="BE2020" i="1"/>
  <c r="BE2021" i="1"/>
  <c r="BE2022" i="1"/>
  <c r="BE2023" i="1"/>
  <c r="BE2024" i="1"/>
  <c r="BE2025" i="1"/>
  <c r="BE2026" i="1"/>
  <c r="BE2027" i="1"/>
  <c r="BE2028" i="1"/>
  <c r="BE2029" i="1"/>
  <c r="BE2030" i="1"/>
  <c r="BE2031" i="1"/>
  <c r="BE2032" i="1"/>
  <c r="BE2033" i="1"/>
  <c r="BE2034" i="1"/>
  <c r="BE2035" i="1"/>
  <c r="BE2036" i="1"/>
  <c r="BE2037" i="1"/>
  <c r="BE2038" i="1"/>
  <c r="BE2039" i="1"/>
  <c r="BE2040" i="1"/>
  <c r="BE2041" i="1"/>
  <c r="BE2042" i="1"/>
  <c r="BE2043" i="1"/>
  <c r="BE2044" i="1"/>
  <c r="BE2045" i="1"/>
  <c r="BE2046" i="1"/>
  <c r="BE2047" i="1"/>
  <c r="BE2048" i="1"/>
  <c r="BE2049" i="1"/>
  <c r="BE2050" i="1"/>
  <c r="BE2051" i="1"/>
  <c r="BE2052" i="1"/>
  <c r="BE2053" i="1"/>
  <c r="BE2054" i="1"/>
  <c r="BE2055" i="1"/>
  <c r="BE2056" i="1"/>
  <c r="BE2057" i="1"/>
  <c r="BE2058" i="1"/>
  <c r="BE2059" i="1"/>
  <c r="BE2060" i="1"/>
  <c r="BE2061" i="1"/>
  <c r="BE2062" i="1"/>
  <c r="BE2063" i="1"/>
  <c r="BE2064" i="1"/>
  <c r="BE2065" i="1"/>
  <c r="BE2066" i="1"/>
  <c r="BE2067" i="1"/>
  <c r="BE2068" i="1"/>
  <c r="BE2069" i="1"/>
  <c r="BE2070" i="1"/>
  <c r="BE2071" i="1"/>
  <c r="BE2072" i="1"/>
  <c r="BE2073" i="1"/>
  <c r="BE2074" i="1"/>
  <c r="BE2075" i="1"/>
  <c r="BE2076" i="1"/>
  <c r="BE2077" i="1"/>
  <c r="BE2078" i="1"/>
  <c r="BE2079" i="1"/>
  <c r="BE2080" i="1"/>
  <c r="BE2081" i="1"/>
  <c r="BE2082" i="1"/>
  <c r="BE2083" i="1"/>
  <c r="BE2084" i="1"/>
  <c r="BE2085" i="1"/>
  <c r="BE2086" i="1"/>
  <c r="BE2087" i="1"/>
  <c r="BE2088" i="1"/>
  <c r="BE2089" i="1"/>
  <c r="BE2090" i="1"/>
  <c r="BE2091" i="1"/>
  <c r="BE2092" i="1"/>
  <c r="BE2093" i="1"/>
  <c r="BE2094" i="1"/>
  <c r="BE2095" i="1"/>
  <c r="BE2096" i="1"/>
  <c r="BE2097" i="1"/>
  <c r="BE2098" i="1"/>
  <c r="BE2099" i="1"/>
  <c r="BE2100" i="1"/>
  <c r="BE2101" i="1"/>
  <c r="BE2102" i="1"/>
  <c r="BE2103" i="1"/>
  <c r="BE2104" i="1"/>
  <c r="BE2105" i="1"/>
  <c r="BE2106" i="1"/>
  <c r="BE2107" i="1"/>
  <c r="BE2108" i="1"/>
  <c r="BE2109" i="1"/>
  <c r="BE2110" i="1"/>
  <c r="BE2111" i="1"/>
  <c r="BE2112" i="1"/>
  <c r="BE2113" i="1"/>
  <c r="BE2114" i="1"/>
  <c r="BE2115" i="1"/>
  <c r="BE2116" i="1"/>
  <c r="BE2117" i="1"/>
  <c r="BE2118" i="1"/>
  <c r="BE2119" i="1"/>
  <c r="BE2120" i="1"/>
  <c r="BE2121" i="1"/>
  <c r="BE2122" i="1"/>
  <c r="BE2123" i="1"/>
  <c r="BE2124" i="1"/>
  <c r="BE2125" i="1"/>
  <c r="BE2126" i="1"/>
  <c r="BE2127" i="1"/>
  <c r="BE2128" i="1"/>
  <c r="BE2129" i="1"/>
  <c r="BE2130" i="1"/>
  <c r="BE2131" i="1"/>
  <c r="BE2132" i="1"/>
  <c r="BE2133" i="1"/>
  <c r="BE2134" i="1"/>
  <c r="BE2135" i="1"/>
  <c r="BE2136" i="1"/>
  <c r="BE2137" i="1"/>
  <c r="BE2138" i="1"/>
  <c r="BE2139" i="1"/>
  <c r="BE2140" i="1"/>
  <c r="BE2141" i="1"/>
  <c r="BE2142" i="1"/>
  <c r="BE2143" i="1"/>
  <c r="BE2144" i="1"/>
  <c r="BE2145" i="1"/>
  <c r="BE2146" i="1"/>
  <c r="BE2147" i="1"/>
  <c r="BE2148" i="1"/>
  <c r="BE2149" i="1"/>
  <c r="BE2150" i="1"/>
  <c r="BE2151" i="1"/>
  <c r="BE2152" i="1"/>
  <c r="BE2153" i="1"/>
  <c r="BE2154" i="1"/>
  <c r="BE2155" i="1"/>
  <c r="BE2156" i="1"/>
  <c r="BE2157" i="1"/>
  <c r="BE2158" i="1"/>
  <c r="BE2159" i="1"/>
  <c r="BE2160" i="1"/>
  <c r="BE2161" i="1"/>
  <c r="BE2162" i="1"/>
  <c r="BE2163" i="1"/>
  <c r="BE2164" i="1"/>
  <c r="BE2165" i="1"/>
  <c r="BE2166" i="1"/>
  <c r="BE2167" i="1"/>
  <c r="BE2168" i="1"/>
  <c r="BE2169" i="1"/>
  <c r="BE2170" i="1"/>
  <c r="BE2171" i="1"/>
  <c r="BE2172" i="1"/>
  <c r="BE2173" i="1"/>
  <c r="BE2174" i="1"/>
  <c r="BE2175" i="1"/>
  <c r="BE2176" i="1"/>
  <c r="BE2177" i="1"/>
  <c r="BE2178" i="1"/>
  <c r="BE2179" i="1"/>
  <c r="BE2180" i="1"/>
  <c r="BE2181" i="1"/>
  <c r="BE2182" i="1"/>
  <c r="BE2183" i="1"/>
  <c r="BE2184" i="1"/>
  <c r="BE2185" i="1"/>
  <c r="BE2186" i="1"/>
  <c r="BE2187" i="1"/>
  <c r="BE2188" i="1"/>
  <c r="BE2189" i="1"/>
  <c r="BE2190" i="1"/>
  <c r="BE2191" i="1"/>
  <c r="BE2192" i="1"/>
  <c r="BE2193" i="1"/>
  <c r="BE2194" i="1"/>
  <c r="BE2195" i="1"/>
  <c r="BE2196" i="1"/>
  <c r="BE2197" i="1"/>
  <c r="BE2198" i="1"/>
  <c r="BE2199" i="1"/>
  <c r="BE2200" i="1"/>
  <c r="BE2201" i="1"/>
  <c r="BE2202" i="1"/>
  <c r="BE2203" i="1"/>
  <c r="BE2204" i="1"/>
  <c r="BE2205" i="1"/>
  <c r="BE2206" i="1"/>
  <c r="BE2207" i="1"/>
  <c r="BE2208" i="1"/>
  <c r="BE2209" i="1"/>
  <c r="BE2210" i="1"/>
  <c r="BE2211" i="1"/>
  <c r="BE2212" i="1"/>
  <c r="BE2213" i="1"/>
  <c r="BE2214" i="1"/>
  <c r="BE2215" i="1"/>
  <c r="BE2216" i="1"/>
  <c r="BE2217" i="1"/>
  <c r="BE2218" i="1"/>
  <c r="BE2219" i="1"/>
  <c r="BE2220" i="1"/>
  <c r="BE2221" i="1"/>
  <c r="BE2222" i="1"/>
  <c r="BE2223" i="1"/>
  <c r="BE2224" i="1"/>
  <c r="BE2225" i="1"/>
  <c r="BE2226" i="1"/>
  <c r="BE2227" i="1"/>
  <c r="BE2228" i="1"/>
  <c r="BE2229" i="1"/>
  <c r="BE2230" i="1"/>
  <c r="BE2231" i="1"/>
  <c r="BE2232" i="1"/>
  <c r="BE2233" i="1"/>
  <c r="BE2234" i="1"/>
  <c r="BE2235" i="1"/>
  <c r="BE2236" i="1"/>
  <c r="BE2237" i="1"/>
  <c r="BE2238" i="1"/>
  <c r="BE2239" i="1"/>
  <c r="BE2240" i="1"/>
  <c r="BE2241" i="1"/>
  <c r="BE2242" i="1"/>
  <c r="BE2243" i="1"/>
  <c r="BE2244" i="1"/>
  <c r="BE2245" i="1"/>
  <c r="BE2246" i="1"/>
  <c r="BE2247" i="1"/>
  <c r="BE2248" i="1"/>
  <c r="BE2249" i="1"/>
  <c r="BE2250" i="1"/>
  <c r="BE2251" i="1"/>
  <c r="BE2252" i="1"/>
  <c r="BE2253" i="1"/>
  <c r="BE2254" i="1"/>
  <c r="BE2255" i="1"/>
  <c r="BE2256" i="1"/>
  <c r="BE2257" i="1"/>
  <c r="BE2258" i="1"/>
  <c r="BE2259" i="1"/>
  <c r="BE2260" i="1"/>
  <c r="BE2261" i="1"/>
  <c r="BE2262" i="1"/>
  <c r="BE2263" i="1"/>
  <c r="BE2264" i="1"/>
  <c r="BE2265" i="1"/>
  <c r="BE2266" i="1"/>
  <c r="BE2267" i="1"/>
  <c r="BE2268" i="1"/>
  <c r="BE2269" i="1"/>
  <c r="BE2270" i="1"/>
  <c r="BE2271" i="1"/>
  <c r="BE2272" i="1"/>
  <c r="BE2273" i="1"/>
  <c r="BE2274" i="1"/>
  <c r="BE2275" i="1"/>
  <c r="BE2276" i="1"/>
  <c r="BE2277" i="1"/>
  <c r="BE2278" i="1"/>
  <c r="BE2279" i="1"/>
  <c r="BE2280" i="1"/>
  <c r="BE2281" i="1"/>
  <c r="BE2282" i="1"/>
  <c r="BE2283" i="1"/>
  <c r="BE2284" i="1"/>
  <c r="BE2285" i="1"/>
  <c r="BE2286" i="1"/>
  <c r="BE2287" i="1"/>
  <c r="BE2288" i="1"/>
  <c r="BE2289" i="1"/>
  <c r="BE2290" i="1"/>
  <c r="BE2291" i="1"/>
  <c r="BE2292" i="1"/>
  <c r="BE2293" i="1"/>
  <c r="BE2294" i="1"/>
  <c r="BE2295" i="1"/>
  <c r="BE2296" i="1"/>
  <c r="BE2297" i="1"/>
  <c r="BE2298" i="1"/>
  <c r="BE2299" i="1"/>
  <c r="BE2300" i="1"/>
  <c r="BE2301" i="1"/>
  <c r="BE2302" i="1"/>
  <c r="BE2303" i="1"/>
  <c r="BE2304" i="1"/>
  <c r="BE2305" i="1"/>
  <c r="BE2306" i="1"/>
  <c r="BE2307" i="1"/>
  <c r="BE2308" i="1"/>
  <c r="BE2309" i="1"/>
  <c r="BE2310" i="1"/>
  <c r="BE2311" i="1"/>
  <c r="BE2312" i="1"/>
  <c r="BE2313" i="1"/>
  <c r="BE2314" i="1"/>
  <c r="BE2315" i="1"/>
  <c r="BE2316" i="1"/>
  <c r="BE2317" i="1"/>
  <c r="BE2318" i="1"/>
  <c r="BE2319" i="1"/>
  <c r="BE2320" i="1"/>
  <c r="BE2321" i="1"/>
  <c r="BE2322" i="1"/>
  <c r="BE2323" i="1"/>
  <c r="BE2324" i="1"/>
  <c r="BE2325" i="1"/>
  <c r="BE2326" i="1"/>
  <c r="BE2327" i="1"/>
  <c r="BK232" i="3"/>
  <c r="BK94" i="3"/>
  <c r="BK233" i="3"/>
  <c r="BK22" i="3"/>
  <c r="BK234" i="3"/>
  <c r="BK235" i="3"/>
  <c r="BK842" i="3"/>
  <c r="BK843" i="3"/>
  <c r="BK236" i="3"/>
  <c r="BK47" i="3"/>
  <c r="BK62" i="3"/>
  <c r="BK237" i="3"/>
  <c r="BK37" i="3"/>
  <c r="BK238" i="3"/>
  <c r="BK239" i="3"/>
  <c r="BK15" i="3"/>
  <c r="BK240" i="3"/>
  <c r="BK8" i="3"/>
  <c r="BK3" i="3"/>
  <c r="BK10" i="3"/>
  <c r="BK5" i="3"/>
  <c r="BK844" i="3"/>
  <c r="BK845" i="3"/>
  <c r="BK241" i="3"/>
  <c r="BK48" i="3"/>
  <c r="BK19" i="3"/>
  <c r="BK242" i="3"/>
  <c r="BK243" i="3"/>
  <c r="BK846" i="3"/>
  <c r="BK847" i="3"/>
  <c r="BK848" i="3"/>
  <c r="BK849" i="3"/>
  <c r="BK244" i="3"/>
  <c r="BK850" i="3"/>
  <c r="BK851" i="3"/>
  <c r="BK852" i="3"/>
  <c r="BK853" i="3"/>
  <c r="BK245" i="3"/>
  <c r="BK38" i="3"/>
  <c r="BK246" i="3"/>
  <c r="BK63" i="3"/>
  <c r="BK854" i="3"/>
  <c r="BK855" i="3"/>
  <c r="BK95" i="3"/>
  <c r="BK247" i="3"/>
  <c r="BK96" i="3"/>
  <c r="BK248" i="3"/>
  <c r="BK249" i="3"/>
  <c r="BK4" i="3"/>
  <c r="BK856" i="3"/>
  <c r="BK250" i="3"/>
  <c r="BK23" i="3"/>
  <c r="BK857" i="3"/>
  <c r="BK858" i="3"/>
  <c r="BK97" i="3"/>
  <c r="BK251" i="3"/>
  <c r="BK859" i="3"/>
  <c r="BK252" i="3"/>
  <c r="BK98" i="3"/>
  <c r="BK253" i="3"/>
  <c r="BK860" i="3"/>
  <c r="BK254" i="3"/>
  <c r="BK64" i="3"/>
  <c r="BK255" i="3"/>
  <c r="BK32" i="3"/>
  <c r="BK861" i="3"/>
  <c r="BK862" i="3"/>
  <c r="BK256" i="3"/>
  <c r="BK257" i="3"/>
  <c r="BK99" i="3"/>
  <c r="BK100" i="3"/>
  <c r="BK863" i="3"/>
  <c r="BK864" i="3"/>
  <c r="BK865" i="3"/>
  <c r="BK258" i="3"/>
  <c r="BK65" i="3"/>
  <c r="BK866" i="3"/>
  <c r="BK867" i="3"/>
  <c r="BK259" i="3"/>
  <c r="BK260" i="3"/>
  <c r="BK14" i="3"/>
  <c r="BK868" i="3"/>
  <c r="BK101" i="3"/>
  <c r="BK261" i="3"/>
  <c r="BK262" i="3"/>
  <c r="BK102" i="3"/>
  <c r="BK869" i="3"/>
  <c r="BK870" i="3"/>
  <c r="BK263" i="3"/>
  <c r="BK20" i="3"/>
  <c r="BK264" i="3"/>
  <c r="BK24" i="3"/>
  <c r="BK871" i="3"/>
  <c r="BK872" i="3"/>
  <c r="BK873" i="3"/>
  <c r="BK874" i="3"/>
  <c r="BK103" i="3"/>
  <c r="BK265" i="3"/>
  <c r="BK266" i="3"/>
  <c r="BK267" i="3"/>
  <c r="BK9" i="3"/>
  <c r="BK268" i="3"/>
  <c r="BK269" i="3"/>
  <c r="BK104" i="3"/>
  <c r="BK270" i="3"/>
  <c r="BK105" i="3"/>
  <c r="BK106" i="3"/>
  <c r="BK107" i="3"/>
  <c r="BK875" i="3"/>
  <c r="BK876" i="3"/>
  <c r="BK271" i="3"/>
  <c r="BK272" i="3"/>
  <c r="BK877" i="3"/>
  <c r="BK878" i="3"/>
  <c r="BK273" i="3"/>
  <c r="BK6" i="3"/>
  <c r="BK879" i="3"/>
  <c r="BK880" i="3"/>
  <c r="BK881" i="3"/>
  <c r="BK274" i="3"/>
  <c r="BK275" i="3"/>
  <c r="BK108" i="3"/>
  <c r="BK882" i="3"/>
  <c r="BK883" i="3"/>
  <c r="BK884" i="3"/>
  <c r="BK276" i="3"/>
  <c r="BK885" i="3"/>
  <c r="BK277" i="3"/>
  <c r="BK278" i="3"/>
  <c r="BK886" i="3"/>
  <c r="BK279" i="3"/>
  <c r="BK887" i="3"/>
  <c r="BK280" i="3"/>
  <c r="BK281" i="3"/>
  <c r="BK33" i="3"/>
  <c r="BK282" i="3"/>
  <c r="BK283" i="3"/>
  <c r="BK109" i="3"/>
  <c r="BK110" i="3"/>
  <c r="BK888" i="3"/>
  <c r="BK889" i="3"/>
  <c r="BK111" i="3"/>
  <c r="BK284" i="3"/>
  <c r="BK890" i="3"/>
  <c r="BK891" i="3"/>
  <c r="BK285" i="3"/>
  <c r="BK66" i="3"/>
  <c r="BK286" i="3"/>
  <c r="BK287" i="3"/>
  <c r="BK892" i="3"/>
  <c r="BK288" i="3"/>
  <c r="BK893" i="3"/>
  <c r="BK894" i="3"/>
  <c r="BK289" i="3"/>
  <c r="BK895" i="3"/>
  <c r="BK290" i="3"/>
  <c r="BK291" i="3"/>
  <c r="BK292" i="3"/>
  <c r="BK293" i="3"/>
  <c r="BK294" i="3"/>
  <c r="BK295" i="3"/>
  <c r="BK296" i="3"/>
  <c r="BK29" i="3"/>
  <c r="BK297" i="3"/>
  <c r="BK18" i="3"/>
  <c r="BK896" i="3"/>
  <c r="BK298" i="3"/>
  <c r="BK299" i="3"/>
  <c r="BK300" i="3"/>
  <c r="BK897" i="3"/>
  <c r="BK898" i="3"/>
  <c r="BK899" i="3"/>
  <c r="BK900" i="3"/>
  <c r="BK901" i="3"/>
  <c r="BK902" i="3"/>
  <c r="BK301" i="3"/>
  <c r="BK67" i="3"/>
  <c r="BK302" i="3"/>
  <c r="BK303" i="3"/>
  <c r="BK903" i="3"/>
  <c r="BK904" i="3"/>
  <c r="BK304" i="3"/>
  <c r="BK905" i="3"/>
  <c r="BK305" i="3"/>
  <c r="BK906" i="3"/>
  <c r="BK306" i="3"/>
  <c r="BK907" i="3"/>
  <c r="BK307" i="3"/>
  <c r="BK308" i="3"/>
  <c r="BK908" i="3"/>
  <c r="BK909" i="3"/>
  <c r="BK910" i="3"/>
  <c r="BK911" i="3"/>
  <c r="BK912" i="3"/>
  <c r="BK913" i="3"/>
  <c r="BK309" i="3"/>
  <c r="BK310" i="3"/>
  <c r="BK311" i="3"/>
  <c r="BK312" i="3"/>
  <c r="BK112" i="3"/>
  <c r="BK113" i="3"/>
  <c r="BK114" i="3"/>
  <c r="BK313" i="3"/>
  <c r="BK68" i="3"/>
  <c r="BK914" i="3"/>
  <c r="BK314" i="3"/>
  <c r="BK915" i="3"/>
  <c r="BK315" i="3"/>
  <c r="BK916" i="3"/>
  <c r="BK917" i="3"/>
  <c r="BK316" i="3"/>
  <c r="BK317" i="3"/>
  <c r="BK318" i="3"/>
  <c r="BK918" i="3"/>
  <c r="BK319" i="3"/>
  <c r="BK320" i="3"/>
  <c r="BK115" i="3"/>
  <c r="BK321" i="3"/>
  <c r="BK39" i="3"/>
  <c r="BK322" i="3"/>
  <c r="BK323" i="3"/>
  <c r="BK919" i="3"/>
  <c r="BK920" i="3"/>
  <c r="BK324" i="3"/>
  <c r="BK12" i="3"/>
  <c r="BK921" i="3"/>
  <c r="BK325" i="3"/>
  <c r="BK922" i="3"/>
  <c r="BK923" i="3"/>
  <c r="BK924" i="3"/>
  <c r="BK925" i="3"/>
  <c r="BK926" i="3"/>
  <c r="BK927" i="3"/>
  <c r="BK928" i="3"/>
  <c r="BK326" i="3"/>
  <c r="BK327" i="3"/>
  <c r="BK929" i="3"/>
  <c r="BK930" i="3"/>
  <c r="BK931" i="3"/>
  <c r="BK328" i="3"/>
  <c r="BK932" i="3"/>
  <c r="BK933" i="3"/>
  <c r="BK329" i="3"/>
  <c r="BK330" i="3"/>
  <c r="BK934" i="3"/>
  <c r="BK935" i="3"/>
  <c r="BK331" i="3"/>
  <c r="BK936" i="3"/>
  <c r="BK937" i="3"/>
  <c r="BK332" i="3"/>
  <c r="BK116" i="3"/>
  <c r="BK333" i="3"/>
  <c r="BK938" i="3"/>
  <c r="BK334" i="3"/>
  <c r="BK939" i="3"/>
  <c r="BK940" i="3"/>
  <c r="BK335" i="3"/>
  <c r="BK336" i="3"/>
  <c r="BK337" i="3"/>
  <c r="BK941" i="3"/>
  <c r="BK338" i="3"/>
  <c r="BK339" i="3"/>
  <c r="BK340" i="3"/>
  <c r="BK49" i="3"/>
  <c r="BK69" i="3"/>
  <c r="BK942" i="3"/>
  <c r="BK943" i="3"/>
  <c r="BK944" i="3"/>
  <c r="BK945" i="3"/>
  <c r="BK946" i="3"/>
  <c r="BK341" i="3"/>
  <c r="BK40" i="3"/>
  <c r="BK342" i="3"/>
  <c r="BK70" i="3"/>
  <c r="BK343" i="3"/>
  <c r="BK344" i="3"/>
  <c r="BK947" i="3"/>
  <c r="BK345" i="3"/>
  <c r="BK117" i="3"/>
  <c r="BK41" i="3"/>
  <c r="BK346" i="3"/>
  <c r="BK948" i="3"/>
  <c r="BK347" i="3"/>
  <c r="BK348" i="3"/>
  <c r="BK71" i="3"/>
  <c r="BK42" i="3"/>
  <c r="BK72" i="3"/>
  <c r="BK949" i="3"/>
  <c r="BK950" i="3"/>
  <c r="BK349" i="3"/>
  <c r="BK951" i="3"/>
  <c r="BK118" i="3"/>
  <c r="BK350" i="3"/>
  <c r="BK43" i="3"/>
  <c r="BK351" i="3"/>
  <c r="BK35" i="3"/>
  <c r="BK352" i="3"/>
  <c r="BK952" i="3"/>
  <c r="BK353" i="3"/>
  <c r="BK953" i="3"/>
  <c r="BK954" i="3"/>
  <c r="BK354" i="3"/>
  <c r="BK119" i="3"/>
  <c r="BK355" i="3"/>
  <c r="BK955" i="3"/>
  <c r="BK356" i="3"/>
  <c r="BK956" i="3"/>
  <c r="BK357" i="3"/>
  <c r="BK120" i="3"/>
  <c r="BK358" i="3"/>
  <c r="BK359" i="3"/>
  <c r="BK7" i="3"/>
  <c r="BK360" i="3"/>
  <c r="BK361" i="3"/>
  <c r="BK73" i="3"/>
  <c r="BK362" i="3"/>
  <c r="BK121" i="3"/>
  <c r="BK363" i="3"/>
  <c r="BK957" i="3"/>
  <c r="BK958" i="3"/>
  <c r="BK959" i="3"/>
  <c r="BK122" i="3"/>
  <c r="BK364" i="3"/>
  <c r="BK365" i="3"/>
  <c r="BK366" i="3"/>
  <c r="BK367" i="3"/>
  <c r="BK960" i="3"/>
  <c r="BK961" i="3"/>
  <c r="BK962" i="3"/>
  <c r="BK368" i="3"/>
  <c r="BK369" i="3"/>
  <c r="BK370" i="3"/>
  <c r="BK371" i="3"/>
  <c r="BK74" i="3"/>
  <c r="BK963" i="3"/>
  <c r="BK964" i="3"/>
  <c r="BK965" i="3"/>
  <c r="BK966" i="3"/>
  <c r="BK967" i="3"/>
  <c r="BK372" i="3"/>
  <c r="BK968" i="3"/>
  <c r="BK969" i="3"/>
  <c r="BK970" i="3"/>
  <c r="BK373" i="3"/>
  <c r="BK374" i="3"/>
  <c r="BK50" i="3"/>
  <c r="BK375" i="3"/>
  <c r="BK13" i="3"/>
  <c r="BK971" i="3"/>
  <c r="BK376" i="3"/>
  <c r="BK972" i="3"/>
  <c r="BK123" i="3"/>
  <c r="BK377" i="3"/>
  <c r="BK25" i="3"/>
  <c r="BK378" i="3"/>
  <c r="BK973" i="3"/>
  <c r="BK379" i="3"/>
  <c r="BK380" i="3"/>
  <c r="BK381" i="3"/>
  <c r="BK974" i="3"/>
  <c r="BK382" i="3"/>
  <c r="BK16" i="3"/>
  <c r="BK383" i="3"/>
  <c r="BK384" i="3"/>
  <c r="BK385" i="3"/>
  <c r="BK975" i="3"/>
  <c r="BK386" i="3"/>
  <c r="BK387" i="3"/>
  <c r="BK388" i="3"/>
  <c r="BK389" i="3"/>
  <c r="BK124" i="3"/>
  <c r="BK390" i="3"/>
  <c r="BK125" i="3"/>
  <c r="BK44" i="3"/>
  <c r="BK391" i="3"/>
  <c r="BK392" i="3"/>
  <c r="BK75" i="3"/>
  <c r="BK393" i="3"/>
  <c r="BK394" i="3"/>
  <c r="BK395" i="3"/>
  <c r="BK396" i="3"/>
  <c r="BK397" i="3"/>
  <c r="BK398" i="3"/>
  <c r="BK399" i="3"/>
  <c r="BK400" i="3"/>
  <c r="BK76" i="3"/>
  <c r="BK401" i="3"/>
  <c r="BK402" i="3"/>
  <c r="BK976" i="3"/>
  <c r="BK403" i="3"/>
  <c r="BK126" i="3"/>
  <c r="BK51" i="3"/>
  <c r="BK45" i="3"/>
  <c r="BK52" i="3"/>
  <c r="BK53" i="3"/>
  <c r="BK404" i="3"/>
  <c r="BK127" i="3"/>
  <c r="BK405" i="3"/>
  <c r="BK406" i="3"/>
  <c r="BK407" i="3"/>
  <c r="BK77" i="3"/>
  <c r="BK408" i="3"/>
  <c r="BK409" i="3"/>
  <c r="BK54" i="3"/>
  <c r="BK977" i="3"/>
  <c r="BK978" i="3"/>
  <c r="BK979" i="3"/>
  <c r="BK980" i="3"/>
  <c r="BK981" i="3"/>
  <c r="BK410" i="3"/>
  <c r="BK411" i="3"/>
  <c r="BK412" i="3"/>
  <c r="BK413" i="3"/>
  <c r="BK128" i="3"/>
  <c r="BK414" i="3"/>
  <c r="BK982" i="3"/>
  <c r="BK415" i="3"/>
  <c r="BK78" i="3"/>
  <c r="BK983" i="3"/>
  <c r="BK416" i="3"/>
  <c r="BK984" i="3"/>
  <c r="BK985" i="3"/>
  <c r="BK417" i="3"/>
  <c r="BK986" i="3"/>
  <c r="BK418" i="3"/>
  <c r="BK987" i="3"/>
  <c r="BK988" i="3"/>
  <c r="BK419" i="3"/>
  <c r="BK129" i="3"/>
  <c r="BK420" i="3"/>
  <c r="BK421" i="3"/>
  <c r="BK422" i="3"/>
  <c r="BK989" i="3"/>
  <c r="BK423" i="3"/>
  <c r="BK424" i="3"/>
  <c r="BK130" i="3"/>
  <c r="BK131" i="3"/>
  <c r="BK425" i="3"/>
  <c r="BK990" i="3"/>
  <c r="BK132" i="3"/>
  <c r="BK426" i="3"/>
  <c r="BK991" i="3"/>
  <c r="BK992" i="3"/>
  <c r="BK993" i="3"/>
  <c r="BK994" i="3"/>
  <c r="BK995" i="3"/>
  <c r="BK427" i="3"/>
  <c r="BK428" i="3"/>
  <c r="BK429" i="3"/>
  <c r="BK996" i="3"/>
  <c r="BK997" i="3"/>
  <c r="BK998" i="3"/>
  <c r="BK999" i="3"/>
  <c r="BK1000" i="3"/>
  <c r="BK430" i="3"/>
  <c r="BK133" i="3"/>
  <c r="BK431" i="3"/>
  <c r="BK134" i="3"/>
  <c r="BK432" i="3"/>
  <c r="BK433" i="3"/>
  <c r="BK79" i="3"/>
  <c r="BK1001" i="3"/>
  <c r="BK434" i="3"/>
  <c r="BK435" i="3"/>
  <c r="BK436" i="3"/>
  <c r="BK135" i="3"/>
  <c r="BK55" i="3"/>
  <c r="BK437" i="3"/>
  <c r="BK80" i="3"/>
  <c r="BK438" i="3"/>
  <c r="BK439" i="3"/>
  <c r="BK1002" i="3"/>
  <c r="BK1003" i="3"/>
  <c r="BK440" i="3"/>
  <c r="BK1004" i="3"/>
  <c r="BK441" i="3"/>
  <c r="BK1005" i="3"/>
  <c r="BK442" i="3"/>
  <c r="BK443" i="3"/>
  <c r="BK444" i="3"/>
  <c r="BK1006" i="3"/>
  <c r="BK445" i="3"/>
  <c r="BK446" i="3"/>
  <c r="BK447" i="3"/>
  <c r="BK448" i="3"/>
  <c r="BK136" i="3"/>
  <c r="BK449" i="3"/>
  <c r="BK450" i="3"/>
  <c r="BK137" i="3"/>
  <c r="BK451" i="3"/>
  <c r="BK81" i="3"/>
  <c r="BK138" i="3"/>
  <c r="BK139" i="3"/>
  <c r="BK1007" i="3"/>
  <c r="BK452" i="3"/>
  <c r="BK56" i="3"/>
  <c r="BK453" i="3"/>
  <c r="BK454" i="3"/>
  <c r="BK455" i="3"/>
  <c r="BK1008" i="3"/>
  <c r="BK1009" i="3"/>
  <c r="BK456" i="3"/>
  <c r="BK11" i="3"/>
  <c r="BK1010" i="3"/>
  <c r="BK82" i="3"/>
  <c r="BK457" i="3"/>
  <c r="BK140" i="3"/>
  <c r="BK1011" i="3"/>
  <c r="BK1012" i="3"/>
  <c r="BK1013" i="3"/>
  <c r="BK458" i="3"/>
  <c r="BK57" i="3"/>
  <c r="BK1014" i="3"/>
  <c r="BK1015" i="3"/>
  <c r="BK1016" i="3"/>
  <c r="BK1017" i="3"/>
  <c r="BK1018" i="3"/>
  <c r="BK1019" i="3"/>
  <c r="BK1020" i="3"/>
  <c r="BK1021" i="3"/>
  <c r="BK459" i="3"/>
  <c r="BK1022" i="3"/>
  <c r="BK460" i="3"/>
  <c r="BK461" i="3"/>
  <c r="BK462" i="3"/>
  <c r="BK463" i="3"/>
  <c r="BK464" i="3"/>
  <c r="BK1023" i="3"/>
  <c r="BK1024" i="3"/>
  <c r="BK465" i="3"/>
  <c r="BK1025" i="3"/>
  <c r="BK1026" i="3"/>
  <c r="BK141" i="3"/>
  <c r="BK466" i="3"/>
  <c r="BK467" i="3"/>
  <c r="BK1027" i="3"/>
  <c r="BK1028" i="3"/>
  <c r="BK1029" i="3"/>
  <c r="BK468" i="3"/>
  <c r="BK469" i="3"/>
  <c r="BK470" i="3"/>
  <c r="BK471" i="3"/>
  <c r="BK1030" i="3"/>
  <c r="BK472" i="3"/>
  <c r="BK473" i="3"/>
  <c r="BK474" i="3"/>
  <c r="BK1031" i="3"/>
  <c r="BK475" i="3"/>
  <c r="BK476" i="3"/>
  <c r="BK477" i="3"/>
  <c r="BK478" i="3"/>
  <c r="BK479" i="3"/>
  <c r="BK480" i="3"/>
  <c r="BK481" i="3"/>
  <c r="BK482" i="3"/>
  <c r="BK483" i="3"/>
  <c r="BK142" i="3"/>
  <c r="BK484" i="3"/>
  <c r="BK1032" i="3"/>
  <c r="BK485" i="3"/>
  <c r="BK1033" i="3"/>
  <c r="BK486" i="3"/>
  <c r="BK487" i="3"/>
  <c r="BK488" i="3"/>
  <c r="BK489" i="3"/>
  <c r="BK36" i="3"/>
  <c r="BK490" i="3"/>
  <c r="BK491" i="3"/>
  <c r="BK492" i="3"/>
  <c r="BK493" i="3"/>
  <c r="BK494" i="3"/>
  <c r="BK495" i="3"/>
  <c r="BK1034" i="3"/>
  <c r="BK496" i="3"/>
  <c r="BK497" i="3"/>
  <c r="BK1035" i="3"/>
  <c r="BK1036" i="3"/>
  <c r="BK1037" i="3"/>
  <c r="BK1038" i="3"/>
  <c r="BK1039" i="3"/>
  <c r="BK1040" i="3"/>
  <c r="BK1041" i="3"/>
  <c r="BK1042" i="3"/>
  <c r="BK1043" i="3"/>
  <c r="BK1044" i="3"/>
  <c r="BK1045" i="3"/>
  <c r="BK1046" i="3"/>
  <c r="BK1047" i="3"/>
  <c r="BK1048" i="3"/>
  <c r="BK1049" i="3"/>
  <c r="BK1050" i="3"/>
  <c r="BK1051" i="3"/>
  <c r="BK1052" i="3"/>
  <c r="BK1053" i="3"/>
  <c r="BK1054" i="3"/>
  <c r="BK1055" i="3"/>
  <c r="BK1056" i="3"/>
  <c r="BK1057" i="3"/>
  <c r="BK1058" i="3"/>
  <c r="BK498" i="3"/>
  <c r="BK499" i="3"/>
  <c r="BK500" i="3"/>
  <c r="BK501" i="3"/>
  <c r="BK502" i="3"/>
  <c r="BK1059" i="3"/>
  <c r="BK1060" i="3"/>
  <c r="BK1061" i="3"/>
  <c r="BK1062" i="3"/>
  <c r="BK1063" i="3"/>
  <c r="BK1064" i="3"/>
  <c r="BK1065" i="3"/>
  <c r="BK143" i="3"/>
  <c r="BK503" i="3"/>
  <c r="BK504" i="3"/>
  <c r="BK505" i="3"/>
  <c r="BK1066" i="3"/>
  <c r="BK506" i="3"/>
  <c r="BK1067" i="3"/>
  <c r="BK1068" i="3"/>
  <c r="BK1069" i="3"/>
  <c r="BK1070" i="3"/>
  <c r="BK1071" i="3"/>
  <c r="BK507" i="3"/>
  <c r="BK1072" i="3"/>
  <c r="BK508" i="3"/>
  <c r="BK509" i="3"/>
  <c r="BK510" i="3"/>
  <c r="BK511" i="3"/>
  <c r="BK512" i="3"/>
  <c r="BK144" i="3"/>
  <c r="BK83" i="3"/>
  <c r="BK513" i="3"/>
  <c r="BK1073" i="3"/>
  <c r="BK1074" i="3"/>
  <c r="BK145" i="3"/>
  <c r="BK514" i="3"/>
  <c r="BK515" i="3"/>
  <c r="BK146" i="3"/>
  <c r="BK516" i="3"/>
  <c r="BK1075" i="3"/>
  <c r="BK1076" i="3"/>
  <c r="BK1077" i="3"/>
  <c r="BK517" i="3"/>
  <c r="BK518" i="3"/>
  <c r="BK1078" i="3"/>
  <c r="BK1079" i="3"/>
  <c r="BK1080" i="3"/>
  <c r="BK1081" i="3"/>
  <c r="BK519" i="3"/>
  <c r="BK520" i="3"/>
  <c r="BK1082" i="3"/>
  <c r="BK521" i="3"/>
  <c r="BK522" i="3"/>
  <c r="BK1083" i="3"/>
  <c r="BK1084" i="3"/>
  <c r="BK523" i="3"/>
  <c r="BK58" i="3"/>
  <c r="BK1085" i="3"/>
  <c r="BK524" i="3"/>
  <c r="BK1086" i="3"/>
  <c r="BK1087" i="3"/>
  <c r="BK1088" i="3"/>
  <c r="BK525" i="3"/>
  <c r="BK1089" i="3"/>
  <c r="BK1090" i="3"/>
  <c r="BK526" i="3"/>
  <c r="BK147" i="3"/>
  <c r="BK527" i="3"/>
  <c r="BK528" i="3"/>
  <c r="BK148" i="3"/>
  <c r="BK149" i="3"/>
  <c r="BK1091" i="3"/>
  <c r="BK1092" i="3"/>
  <c r="BK1093" i="3"/>
  <c r="BK1094" i="3"/>
  <c r="BK1095" i="3"/>
  <c r="BK1096" i="3"/>
  <c r="BK1097" i="3"/>
  <c r="BK1098" i="3"/>
  <c r="BK1099" i="3"/>
  <c r="BK1100" i="3"/>
  <c r="BK1101" i="3"/>
  <c r="BK1102" i="3"/>
  <c r="BK1103" i="3"/>
  <c r="BK529" i="3"/>
  <c r="BK1104" i="3"/>
  <c r="BK530" i="3"/>
  <c r="BK150" i="3"/>
  <c r="BK531" i="3"/>
  <c r="BK532" i="3"/>
  <c r="BK1105" i="3"/>
  <c r="BK533" i="3"/>
  <c r="BK59" i="3"/>
  <c r="BK1106" i="3"/>
  <c r="BK1107" i="3"/>
  <c r="BK1108" i="3"/>
  <c r="BK1109" i="3"/>
  <c r="BK1110" i="3"/>
  <c r="BK534" i="3"/>
  <c r="BK27" i="3"/>
  <c r="BK535" i="3"/>
  <c r="BK1111" i="3"/>
  <c r="BK1112" i="3"/>
  <c r="BK536" i="3"/>
  <c r="BK1113" i="3"/>
  <c r="BK1114" i="3"/>
  <c r="BK1115" i="3"/>
  <c r="BK1116" i="3"/>
  <c r="BK537" i="3"/>
  <c r="BK84" i="3"/>
  <c r="BK1117" i="3"/>
  <c r="BK1118" i="3"/>
  <c r="BK1119" i="3"/>
  <c r="BK1120" i="3"/>
  <c r="BK1121" i="3"/>
  <c r="BK1122" i="3"/>
  <c r="BK538" i="3"/>
  <c r="BK1123" i="3"/>
  <c r="BK1124" i="3"/>
  <c r="BK1125" i="3"/>
  <c r="BK151" i="3"/>
  <c r="BK539" i="3"/>
  <c r="BK1126" i="3"/>
  <c r="BK1127" i="3"/>
  <c r="BK1128" i="3"/>
  <c r="BK1129" i="3"/>
  <c r="BK1130" i="3"/>
  <c r="BK540" i="3"/>
  <c r="BK541" i="3"/>
  <c r="BK1131" i="3"/>
  <c r="BK542" i="3"/>
  <c r="BK543" i="3"/>
  <c r="BK544" i="3"/>
  <c r="BK545" i="3"/>
  <c r="BK60" i="3"/>
  <c r="BK546" i="3"/>
  <c r="BK1132" i="3"/>
  <c r="BK547" i="3"/>
  <c r="BK548" i="3"/>
  <c r="BK152" i="3"/>
  <c r="BK549" i="3"/>
  <c r="BK1133" i="3"/>
  <c r="BK1134" i="3"/>
  <c r="BK550" i="3"/>
  <c r="BK21" i="3"/>
  <c r="BK1135" i="3"/>
  <c r="BK551" i="3"/>
  <c r="BK1136" i="3"/>
  <c r="BK552" i="3"/>
  <c r="BK553" i="3"/>
  <c r="BK1137" i="3"/>
  <c r="BK1138" i="3"/>
  <c r="BK1139" i="3"/>
  <c r="BK1140" i="3"/>
  <c r="BK1141" i="3"/>
  <c r="BK554" i="3"/>
  <c r="BK1142" i="3"/>
  <c r="BK1143" i="3"/>
  <c r="BK1144" i="3"/>
  <c r="BK555" i="3"/>
  <c r="BK556" i="3"/>
  <c r="BK1145" i="3"/>
  <c r="BK1146" i="3"/>
  <c r="BK1147" i="3"/>
  <c r="BK557" i="3"/>
  <c r="BK1148" i="3"/>
  <c r="BK1149" i="3"/>
  <c r="BK1150" i="3"/>
  <c r="BK1151" i="3"/>
  <c r="BK558" i="3"/>
  <c r="BK1152" i="3"/>
  <c r="BK559" i="3"/>
  <c r="BK560" i="3"/>
  <c r="BK153" i="3"/>
  <c r="BK1153" i="3"/>
  <c r="BK561" i="3"/>
  <c r="BK154" i="3"/>
  <c r="BK1154" i="3"/>
  <c r="BK562" i="3"/>
  <c r="BK563" i="3"/>
  <c r="BK1155" i="3"/>
  <c r="BK564" i="3"/>
  <c r="BK565" i="3"/>
  <c r="BK155" i="3"/>
  <c r="BK566" i="3"/>
  <c r="BK156" i="3"/>
  <c r="BK567" i="3"/>
  <c r="BK1156" i="3"/>
  <c r="BK1157" i="3"/>
  <c r="BK568" i="3"/>
  <c r="BK1158" i="3"/>
  <c r="BK1159" i="3"/>
  <c r="BK1160" i="3"/>
  <c r="BK1161" i="3"/>
  <c r="BK569" i="3"/>
  <c r="BK61" i="3"/>
  <c r="BK570" i="3"/>
  <c r="BK1162" i="3"/>
  <c r="BK1163" i="3"/>
  <c r="BK571" i="3"/>
  <c r="BK157" i="3"/>
  <c r="BK1164" i="3"/>
  <c r="BK1165" i="3"/>
  <c r="BK1166" i="3"/>
  <c r="BK1167" i="3"/>
  <c r="BK572" i="3"/>
  <c r="BK573" i="3"/>
  <c r="BK1168" i="3"/>
  <c r="BK1169" i="3"/>
  <c r="BK574" i="3"/>
  <c r="BK17" i="3"/>
  <c r="BK575" i="3"/>
  <c r="BK576" i="3"/>
  <c r="BK577" i="3"/>
  <c r="BK578" i="3"/>
  <c r="BK1170" i="3"/>
  <c r="BK579" i="3"/>
  <c r="BK1171" i="3"/>
  <c r="BK580" i="3"/>
  <c r="BK581" i="3"/>
  <c r="BK582" i="3"/>
  <c r="BK1172" i="3"/>
  <c r="BK583" i="3"/>
  <c r="BK584" i="3"/>
  <c r="BK158" i="3"/>
  <c r="BK585" i="3"/>
  <c r="BK586" i="3"/>
  <c r="BK1173" i="3"/>
  <c r="BK1174" i="3"/>
  <c r="BK1175" i="3"/>
  <c r="BK1176" i="3"/>
  <c r="BK587" i="3"/>
  <c r="BK1177" i="3"/>
  <c r="BK588" i="3"/>
  <c r="BK30" i="3"/>
  <c r="BK1178" i="3"/>
  <c r="BK1179" i="3"/>
  <c r="BK1180" i="3"/>
  <c r="BK1181" i="3"/>
  <c r="BK589" i="3"/>
  <c r="BK1182" i="3"/>
  <c r="BK590" i="3"/>
  <c r="BK591" i="3"/>
  <c r="BK592" i="3"/>
  <c r="BK1183" i="3"/>
  <c r="BK593" i="3"/>
  <c r="BK159" i="3"/>
  <c r="BK1184" i="3"/>
  <c r="BK1185" i="3"/>
  <c r="BK594" i="3"/>
  <c r="BK160" i="3"/>
  <c r="BK161" i="3"/>
  <c r="BK595" i="3"/>
  <c r="BK596" i="3"/>
  <c r="BK1186" i="3"/>
  <c r="BK1187" i="3"/>
  <c r="BK1188" i="3"/>
  <c r="BK1189" i="3"/>
  <c r="BK597" i="3"/>
  <c r="BK598" i="3"/>
  <c r="BK1190" i="3"/>
  <c r="BK1191" i="3"/>
  <c r="BK1192" i="3"/>
  <c r="BK1193" i="3"/>
  <c r="BK599" i="3"/>
  <c r="BK162" i="3"/>
  <c r="BK163" i="3"/>
  <c r="BK164" i="3"/>
  <c r="BK600" i="3"/>
  <c r="BK1194" i="3"/>
  <c r="BK1195" i="3"/>
  <c r="BK601" i="3"/>
  <c r="BK1196" i="3"/>
  <c r="BK1197" i="3"/>
  <c r="BK602" i="3"/>
  <c r="BK1198" i="3"/>
  <c r="BK1199" i="3"/>
  <c r="BK603" i="3"/>
  <c r="BK31" i="3"/>
  <c r="BK604" i="3"/>
  <c r="BK605" i="3"/>
  <c r="BK165" i="3"/>
  <c r="BK166" i="3"/>
  <c r="BK606" i="3"/>
  <c r="BK1200" i="3"/>
  <c r="BK1201" i="3"/>
  <c r="BK1202" i="3"/>
  <c r="BK1203" i="3"/>
  <c r="BK1204" i="3"/>
  <c r="BK1205" i="3"/>
  <c r="BK607" i="3"/>
  <c r="BK167" i="3"/>
  <c r="BK168" i="3"/>
  <c r="BK1206" i="3"/>
  <c r="BK608" i="3"/>
  <c r="BK1207" i="3"/>
  <c r="BK169" i="3"/>
  <c r="BK609" i="3"/>
  <c r="BK1208" i="3"/>
  <c r="BK1209" i="3"/>
  <c r="BK1210" i="3"/>
  <c r="BK1211" i="3"/>
  <c r="BK1212" i="3"/>
  <c r="BK1213" i="3"/>
  <c r="BK610" i="3"/>
  <c r="BK1214" i="3"/>
  <c r="BK1215" i="3"/>
  <c r="BK611" i="3"/>
  <c r="BK1216" i="3"/>
  <c r="BK612" i="3"/>
  <c r="BK1217" i="3"/>
  <c r="BK1218" i="3"/>
  <c r="BK1219" i="3"/>
  <c r="BK1220" i="3"/>
  <c r="BK1221" i="3"/>
  <c r="BK613" i="3"/>
  <c r="BK1222" i="3"/>
  <c r="BK1223" i="3"/>
  <c r="BK1224" i="3"/>
  <c r="BK1225" i="3"/>
  <c r="BK1226" i="3"/>
  <c r="BK1227" i="3"/>
  <c r="BK614" i="3"/>
  <c r="BK1228" i="3"/>
  <c r="BK1229" i="3"/>
  <c r="BK615" i="3"/>
  <c r="BK1230" i="3"/>
  <c r="BK616" i="3"/>
  <c r="BK1231" i="3"/>
  <c r="BK1232" i="3"/>
  <c r="BK1233" i="3"/>
  <c r="BK170" i="3"/>
  <c r="BK617" i="3"/>
  <c r="BK618" i="3"/>
  <c r="BK1234" i="3"/>
  <c r="BK1235" i="3"/>
  <c r="BK1236" i="3"/>
  <c r="BK619" i="3"/>
  <c r="BK620" i="3"/>
  <c r="BK1237" i="3"/>
  <c r="BK621" i="3"/>
  <c r="BK171" i="3"/>
  <c r="BK1238" i="3"/>
  <c r="BK622" i="3"/>
  <c r="BK623" i="3"/>
  <c r="BK1239" i="3"/>
  <c r="BK1240" i="3"/>
  <c r="BK624" i="3"/>
  <c r="BK1241" i="3"/>
  <c r="BK1242" i="3"/>
  <c r="BK1243" i="3"/>
  <c r="BK625" i="3"/>
  <c r="BK626" i="3"/>
  <c r="BK1244" i="3"/>
  <c r="BK1245" i="3"/>
  <c r="BK1246" i="3"/>
  <c r="BK627" i="3"/>
  <c r="BK172" i="3"/>
  <c r="BK628" i="3"/>
  <c r="BK1247" i="3"/>
  <c r="BK1248" i="3"/>
  <c r="BK629" i="3"/>
  <c r="BK630" i="3"/>
  <c r="BK631" i="3"/>
  <c r="BK173" i="3"/>
  <c r="BK174" i="3"/>
  <c r="BK175" i="3"/>
  <c r="BK176" i="3"/>
  <c r="BK632" i="3"/>
  <c r="BK177" i="3"/>
  <c r="BK633" i="3"/>
  <c r="BK634" i="3"/>
  <c r="BK635" i="3"/>
  <c r="BK178" i="3"/>
  <c r="BK179" i="3"/>
  <c r="BK636" i="3"/>
  <c r="BK28" i="3"/>
  <c r="BK637" i="3"/>
  <c r="BK1249" i="3"/>
  <c r="BK638" i="3"/>
  <c r="BK639" i="3"/>
  <c r="BK640" i="3"/>
  <c r="BK641" i="3"/>
  <c r="BK642" i="3"/>
  <c r="BK1250" i="3"/>
  <c r="BK643" i="3"/>
  <c r="BK644" i="3"/>
  <c r="BK645" i="3"/>
  <c r="BK646" i="3"/>
  <c r="BK647" i="3"/>
  <c r="BK648" i="3"/>
  <c r="BK649" i="3"/>
  <c r="BK650" i="3"/>
  <c r="BK1251" i="3"/>
  <c r="BK651" i="3"/>
  <c r="BK1252" i="3"/>
  <c r="BK652" i="3"/>
  <c r="BK653" i="3"/>
  <c r="BK654" i="3"/>
  <c r="BK180" i="3"/>
  <c r="BK655" i="3"/>
  <c r="BK1253" i="3"/>
  <c r="BK1254" i="3"/>
  <c r="BK1255" i="3"/>
  <c r="BK656" i="3"/>
  <c r="BK657" i="3"/>
  <c r="BK658" i="3"/>
  <c r="BK659" i="3"/>
  <c r="BK660" i="3"/>
  <c r="BK1256" i="3"/>
  <c r="BK1257" i="3"/>
  <c r="BK661" i="3"/>
  <c r="BK662" i="3"/>
  <c r="BK1258" i="3"/>
  <c r="BK1259" i="3"/>
  <c r="BK1260" i="3"/>
  <c r="BK663" i="3"/>
  <c r="BK664" i="3"/>
  <c r="BK665" i="3"/>
  <c r="BK85" i="3"/>
  <c r="BK1261" i="3"/>
  <c r="BK1262" i="3"/>
  <c r="BK666" i="3"/>
  <c r="BK667" i="3"/>
  <c r="BK668" i="3"/>
  <c r="BK181" i="3"/>
  <c r="BK182" i="3"/>
  <c r="BK669" i="3"/>
  <c r="BK670" i="3"/>
  <c r="BK1263" i="3"/>
  <c r="BK1264" i="3"/>
  <c r="BK671" i="3"/>
  <c r="BK1265" i="3"/>
  <c r="BK672" i="3"/>
  <c r="BK1266" i="3"/>
  <c r="BK1267" i="3"/>
  <c r="BK1268" i="3"/>
  <c r="BK1269" i="3"/>
  <c r="BK673" i="3"/>
  <c r="BK674" i="3"/>
  <c r="BK86" i="3"/>
  <c r="BK675" i="3"/>
  <c r="BK1270" i="3"/>
  <c r="BK1271" i="3"/>
  <c r="BK676" i="3"/>
  <c r="BK677" i="3"/>
  <c r="BK1272" i="3"/>
  <c r="BK678" i="3"/>
  <c r="BK1273" i="3"/>
  <c r="BK679" i="3"/>
  <c r="BK183" i="3"/>
  <c r="BK680" i="3"/>
  <c r="BK1274" i="3"/>
  <c r="BK1275" i="3"/>
  <c r="BK681" i="3"/>
  <c r="BK682" i="3"/>
  <c r="BK87" i="3"/>
  <c r="BK184" i="3"/>
  <c r="BK683" i="3"/>
  <c r="BK684" i="3"/>
  <c r="BK685" i="3"/>
  <c r="BK686" i="3"/>
  <c r="BK687" i="3"/>
  <c r="BK1276" i="3"/>
  <c r="BK185" i="3"/>
  <c r="BK186" i="3"/>
  <c r="BK187" i="3"/>
  <c r="BK688" i="3"/>
  <c r="BK1277" i="3"/>
  <c r="BK188" i="3"/>
  <c r="BK689" i="3"/>
  <c r="BK1278" i="3"/>
  <c r="BK1279" i="3"/>
  <c r="BK690" i="3"/>
  <c r="BK1280" i="3"/>
  <c r="BK691" i="3"/>
  <c r="BK1281" i="3"/>
  <c r="BK1282" i="3"/>
  <c r="BK692" i="3"/>
  <c r="BK189" i="3"/>
  <c r="BK1283" i="3"/>
  <c r="BK693" i="3"/>
  <c r="BK1284" i="3"/>
  <c r="BK694" i="3"/>
  <c r="BK695" i="3"/>
  <c r="BK1285" i="3"/>
  <c r="BK190" i="3"/>
  <c r="BK696" i="3"/>
  <c r="BK1286" i="3"/>
  <c r="BK1287" i="3"/>
  <c r="BK191" i="3"/>
  <c r="BK697" i="3"/>
  <c r="BK192" i="3"/>
  <c r="BK698" i="3"/>
  <c r="BK699" i="3"/>
  <c r="BK193" i="3"/>
  <c r="BK700" i="3"/>
  <c r="BK1288" i="3"/>
  <c r="BK701" i="3"/>
  <c r="BK1289" i="3"/>
  <c r="BK1290" i="3"/>
  <c r="BK702" i="3"/>
  <c r="BK1291" i="3"/>
  <c r="BK1292" i="3"/>
  <c r="BK1293" i="3"/>
  <c r="BK1294" i="3"/>
  <c r="BK1295" i="3"/>
  <c r="BK703" i="3"/>
  <c r="BK704" i="3"/>
  <c r="BK1296" i="3"/>
  <c r="BK194" i="3"/>
  <c r="BK88" i="3"/>
  <c r="BK705" i="3"/>
  <c r="BK1297" i="3"/>
  <c r="BK1298" i="3"/>
  <c r="BK706" i="3"/>
  <c r="BK707" i="3"/>
  <c r="BK34" i="3"/>
  <c r="BK708" i="3"/>
  <c r="BK709" i="3"/>
  <c r="BK1299" i="3"/>
  <c r="BK710" i="3"/>
  <c r="BK711" i="3"/>
  <c r="BK712" i="3"/>
  <c r="BK713" i="3"/>
  <c r="BK1300" i="3"/>
  <c r="BK1301" i="3"/>
  <c r="BK714" i="3"/>
  <c r="BK715" i="3"/>
  <c r="BK716" i="3"/>
  <c r="BK717" i="3"/>
  <c r="BK195" i="3"/>
  <c r="BK196" i="3"/>
  <c r="BK1302" i="3"/>
  <c r="BK718" i="3"/>
  <c r="BK197" i="3"/>
  <c r="BK1303" i="3"/>
  <c r="BK1304" i="3"/>
  <c r="BK719" i="3"/>
  <c r="BK1305" i="3"/>
  <c r="BK720" i="3"/>
  <c r="BK721" i="3"/>
  <c r="BK722" i="3"/>
  <c r="BK89" i="3"/>
  <c r="BK723" i="3"/>
  <c r="BK724" i="3"/>
  <c r="BK725" i="3"/>
  <c r="BK1306" i="3"/>
  <c r="BK1307" i="3"/>
  <c r="BK1308" i="3"/>
  <c r="BK1309" i="3"/>
  <c r="BK1310" i="3"/>
  <c r="BK1311" i="3"/>
  <c r="BK1312" i="3"/>
  <c r="BK726" i="3"/>
  <c r="BK198" i="3"/>
  <c r="BK199" i="3"/>
  <c r="BK200" i="3"/>
  <c r="BK1313" i="3"/>
  <c r="BK1314" i="3"/>
  <c r="BK1315" i="3"/>
  <c r="BK727" i="3"/>
  <c r="BK728" i="3"/>
  <c r="BK201" i="3"/>
  <c r="BK729" i="3"/>
  <c r="BK1316" i="3"/>
  <c r="BK1317" i="3"/>
  <c r="BK730" i="3"/>
  <c r="BK1318" i="3"/>
  <c r="BK731" i="3"/>
  <c r="BK1319" i="3"/>
  <c r="BK1320" i="3"/>
  <c r="BK732" i="3"/>
  <c r="BK46" i="3"/>
  <c r="BK733" i="3"/>
  <c r="BK734" i="3"/>
  <c r="BK202" i="3"/>
  <c r="BK735" i="3"/>
  <c r="BK736" i="3"/>
  <c r="BK203" i="3"/>
  <c r="BK737" i="3"/>
  <c r="BK204" i="3"/>
  <c r="BK205" i="3"/>
  <c r="BK206" i="3"/>
  <c r="BK207" i="3"/>
  <c r="BK208" i="3"/>
  <c r="BK209" i="3"/>
  <c r="BK738" i="3"/>
  <c r="BK739" i="3"/>
  <c r="BK740" i="3"/>
  <c r="BK741" i="3"/>
  <c r="BK1321" i="3"/>
  <c r="BK742" i="3"/>
  <c r="BK1322" i="3"/>
  <c r="BK743" i="3"/>
  <c r="BK210" i="3"/>
  <c r="BK1323" i="3"/>
  <c r="BK744" i="3"/>
  <c r="BK745" i="3"/>
  <c r="BK90" i="3"/>
  <c r="BK746" i="3"/>
  <c r="BK1324" i="3"/>
  <c r="BK747" i="3"/>
  <c r="BK1325" i="3"/>
  <c r="BK748" i="3"/>
  <c r="BK1326" i="3"/>
  <c r="BK749" i="3"/>
  <c r="BK750" i="3"/>
  <c r="BK1327" i="3"/>
  <c r="BK1328" i="3"/>
  <c r="BK751" i="3"/>
  <c r="BK1329" i="3"/>
  <c r="BK1330" i="3"/>
  <c r="BK211" i="3"/>
  <c r="BK752" i="3"/>
  <c r="BK212" i="3"/>
  <c r="BK213" i="3"/>
  <c r="BK753" i="3"/>
  <c r="BK1331" i="3"/>
  <c r="BK1332" i="3"/>
  <c r="BK1333" i="3"/>
  <c r="BK754" i="3"/>
  <c r="BK755" i="3"/>
  <c r="BK1334" i="3"/>
  <c r="BK1335" i="3"/>
  <c r="BK1336" i="3"/>
  <c r="BK1337" i="3"/>
  <c r="BK1338" i="3"/>
  <c r="BK1339" i="3"/>
  <c r="BK1340" i="3"/>
  <c r="BK756" i="3"/>
  <c r="BK1341" i="3"/>
  <c r="BK1342" i="3"/>
  <c r="BK757" i="3"/>
  <c r="BK758" i="3"/>
  <c r="BK214" i="3"/>
  <c r="BK759" i="3"/>
  <c r="BK760" i="3"/>
  <c r="BK761" i="3"/>
  <c r="BK762" i="3"/>
  <c r="BK1343" i="3"/>
  <c r="BK763" i="3"/>
  <c r="BK764" i="3"/>
  <c r="BK1344" i="3"/>
  <c r="BK765" i="3"/>
  <c r="BK1345" i="3"/>
  <c r="BK1346" i="3"/>
  <c r="BK766" i="3"/>
  <c r="BK767" i="3"/>
  <c r="BK1347" i="3"/>
  <c r="BK1348" i="3"/>
  <c r="BK768" i="3"/>
  <c r="BK769" i="3"/>
  <c r="BK26" i="3"/>
  <c r="BK1349" i="3"/>
  <c r="BK770" i="3"/>
  <c r="BK771" i="3"/>
  <c r="BK772" i="3"/>
  <c r="BK773" i="3"/>
  <c r="BK1350" i="3"/>
  <c r="BK774" i="3"/>
  <c r="BK775" i="3"/>
  <c r="BK776" i="3"/>
  <c r="BK777" i="3"/>
  <c r="BK215" i="3"/>
  <c r="BK1351" i="3"/>
  <c r="BK778" i="3"/>
  <c r="BK1352" i="3"/>
  <c r="BK1353" i="3"/>
  <c r="BK779" i="3"/>
  <c r="BK91" i="3"/>
  <c r="BK780" i="3"/>
  <c r="BK781" i="3"/>
  <c r="BK782" i="3"/>
  <c r="BK783" i="3"/>
  <c r="BK784" i="3"/>
  <c r="BK1354" i="3"/>
  <c r="BK785" i="3"/>
  <c r="BK786" i="3"/>
  <c r="BK216" i="3"/>
  <c r="BK217" i="3"/>
  <c r="BK1355" i="3"/>
  <c r="BK787" i="3"/>
  <c r="BK788" i="3"/>
  <c r="BK789" i="3"/>
  <c r="BK1356" i="3"/>
  <c r="BK1357" i="3"/>
  <c r="BK790" i="3"/>
  <c r="BK1358" i="3"/>
  <c r="BK791" i="3"/>
  <c r="BK792" i="3"/>
  <c r="BK793" i="3"/>
  <c r="BK218" i="3"/>
  <c r="BK794" i="3"/>
  <c r="BK795" i="3"/>
  <c r="BK1359" i="3"/>
  <c r="BK1360" i="3"/>
  <c r="BK796" i="3"/>
  <c r="BK219" i="3"/>
  <c r="BK1361" i="3"/>
  <c r="BK1362" i="3"/>
  <c r="BK1363" i="3"/>
  <c r="BK1364" i="3"/>
  <c r="BK797" i="3"/>
  <c r="BK1365" i="3"/>
  <c r="BK1366" i="3"/>
  <c r="BK798" i="3"/>
  <c r="BK1367" i="3"/>
  <c r="BK1368" i="3"/>
  <c r="BK1369" i="3"/>
  <c r="BK1370" i="3"/>
  <c r="BK1371" i="3"/>
  <c r="BK1372" i="3"/>
  <c r="BK1373" i="3"/>
  <c r="BK1374" i="3"/>
  <c r="BK1375" i="3"/>
  <c r="BK1376" i="3"/>
  <c r="BK1377" i="3"/>
  <c r="BK799" i="3"/>
  <c r="BK800" i="3"/>
  <c r="BK1378" i="3"/>
  <c r="BK1379" i="3"/>
  <c r="BK801" i="3"/>
  <c r="BK220" i="3"/>
  <c r="BK802" i="3"/>
  <c r="BK1380" i="3"/>
  <c r="BK1381" i="3"/>
  <c r="BK803" i="3"/>
  <c r="BK1382" i="3"/>
  <c r="BK221" i="3"/>
  <c r="BK804" i="3"/>
  <c r="BK805" i="3"/>
  <c r="BK1383" i="3"/>
  <c r="BK1384" i="3"/>
  <c r="BK1385" i="3"/>
  <c r="BK1386" i="3"/>
  <c r="BK806" i="3"/>
  <c r="BK1387" i="3"/>
  <c r="BK1388" i="3"/>
  <c r="BK1389" i="3"/>
  <c r="BK1390" i="3"/>
  <c r="BK1391" i="3"/>
  <c r="BK1392" i="3"/>
  <c r="BK222" i="3"/>
  <c r="BK92" i="3"/>
  <c r="BK807" i="3"/>
  <c r="BK1393" i="3"/>
  <c r="BK808" i="3"/>
  <c r="BK1394" i="3"/>
  <c r="BK809" i="3"/>
  <c r="BK1395" i="3"/>
  <c r="BK1396" i="3"/>
  <c r="BK1397" i="3"/>
  <c r="BK810" i="3"/>
  <c r="BK1398" i="3"/>
  <c r="BK1399" i="3"/>
  <c r="BK1400" i="3"/>
  <c r="BK1401" i="3"/>
  <c r="BK811" i="3"/>
  <c r="BK223" i="3"/>
  <c r="BK812" i="3"/>
  <c r="BK1402" i="3"/>
  <c r="BK1403" i="3"/>
  <c r="BK1404" i="3"/>
  <c r="BK813" i="3"/>
  <c r="BK1405" i="3"/>
  <c r="BK814" i="3"/>
  <c r="BK815" i="3"/>
  <c r="BK1406" i="3"/>
  <c r="BK816" i="3"/>
  <c r="BK817" i="3"/>
  <c r="BK818" i="3"/>
  <c r="BK819" i="3"/>
  <c r="BK820" i="3"/>
  <c r="BK93" i="3"/>
  <c r="BK1407" i="3"/>
  <c r="BK1408" i="3"/>
  <c r="BK821" i="3"/>
  <c r="BK224" i="3"/>
  <c r="BK822" i="3"/>
  <c r="BK1409" i="3"/>
  <c r="BK1410" i="3"/>
  <c r="BK1411" i="3"/>
  <c r="BK823" i="3"/>
  <c r="BK824" i="3"/>
  <c r="BK825" i="3"/>
  <c r="BK826" i="3"/>
  <c r="BK1412" i="3"/>
  <c r="BK1413" i="3"/>
  <c r="BK827" i="3"/>
  <c r="BK828" i="3"/>
  <c r="BK1414" i="3"/>
  <c r="BK1415" i="3"/>
  <c r="BK1416" i="3"/>
  <c r="BK829" i="3"/>
  <c r="BK1417" i="3"/>
  <c r="BK1418" i="3"/>
  <c r="BK830" i="3"/>
  <c r="BK1419" i="3"/>
  <c r="BK831" i="3"/>
  <c r="BK1420" i="3"/>
  <c r="BK1421" i="3"/>
  <c r="BK1422" i="3"/>
  <c r="BK1423" i="3"/>
  <c r="BK1424" i="3"/>
  <c r="BK1425" i="3"/>
  <c r="BK225" i="3"/>
  <c r="BK832" i="3"/>
  <c r="BK226" i="3"/>
  <c r="BK227" i="3"/>
  <c r="BK228" i="3"/>
  <c r="BK833" i="3"/>
  <c r="BK1426" i="3"/>
  <c r="BK1427" i="3"/>
  <c r="BK1428" i="3"/>
  <c r="BK834" i="3"/>
  <c r="BK1429" i="3"/>
  <c r="BK835" i="3"/>
  <c r="BK836" i="3"/>
  <c r="BK229" i="3"/>
  <c r="BK837" i="3"/>
  <c r="BK838" i="3"/>
  <c r="BK230" i="3"/>
  <c r="BK231" i="3"/>
  <c r="BK839" i="3"/>
  <c r="BK840" i="3"/>
  <c r="BK841" i="3"/>
  <c r="BK1430" i="3"/>
  <c r="BK1431" i="3"/>
  <c r="BK1432" i="3"/>
  <c r="BK1433"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F3" i="8" l="1"/>
  <c r="F4" i="8"/>
  <c r="F5" i="8"/>
  <c r="F6" i="8"/>
  <c r="F7" i="8"/>
  <c r="F8" i="8"/>
  <c r="F9" i="8"/>
  <c r="F10" i="8"/>
  <c r="F11" i="8"/>
  <c r="F12" i="8"/>
  <c r="F13" i="8"/>
  <c r="F14" i="8"/>
  <c r="F15" i="8"/>
  <c r="F16" i="8"/>
  <c r="F17" i="8"/>
  <c r="F18"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1" i="8"/>
  <c r="F52" i="8"/>
  <c r="F54" i="8"/>
  <c r="F55" i="8"/>
  <c r="F56" i="8"/>
  <c r="F57" i="8"/>
  <c r="F58" i="8"/>
  <c r="F59" i="8"/>
  <c r="F60" i="8"/>
  <c r="F61" i="8"/>
  <c r="F62" i="8"/>
  <c r="F63" i="8"/>
  <c r="F64" i="8"/>
  <c r="F65" i="8"/>
  <c r="F66" i="8"/>
  <c r="F67" i="8"/>
  <c r="F68" i="8"/>
  <c r="F69" i="8"/>
  <c r="F70" i="8"/>
  <c r="F71" i="8"/>
  <c r="F72" i="8"/>
  <c r="F73" i="8"/>
  <c r="F74" i="8"/>
  <c r="F75" i="8"/>
  <c r="F76" i="8"/>
  <c r="F78" i="8"/>
  <c r="F79" i="8"/>
  <c r="F80" i="8"/>
  <c r="F81" i="8"/>
  <c r="F82" i="8"/>
  <c r="F83" i="8"/>
  <c r="F84" i="8"/>
  <c r="F85" i="8"/>
  <c r="F86" i="8"/>
  <c r="F87" i="8"/>
  <c r="F88" i="8"/>
  <c r="F89" i="8"/>
  <c r="F90" i="8"/>
  <c r="F91" i="8"/>
  <c r="F92" i="8"/>
  <c r="F93" i="8"/>
  <c r="F94" i="8"/>
  <c r="F95" i="8"/>
  <c r="F96" i="8"/>
  <c r="F97" i="8"/>
  <c r="F98" i="8"/>
  <c r="F99" i="8"/>
  <c r="F100" i="8"/>
  <c r="F101" i="8"/>
  <c r="F103" i="8"/>
  <c r="F104" i="8"/>
  <c r="F105" i="8"/>
  <c r="F106" i="8"/>
  <c r="F107" i="8"/>
  <c r="F108" i="8"/>
  <c r="F109" i="8"/>
  <c r="F110" i="8"/>
  <c r="F111" i="8"/>
  <c r="F112" i="8"/>
  <c r="F113" i="8"/>
  <c r="F114" i="8"/>
  <c r="F115" i="8"/>
  <c r="F116"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5" i="8"/>
  <c r="F166" i="8"/>
  <c r="F167" i="8"/>
  <c r="F168" i="8"/>
  <c r="F169" i="8"/>
  <c r="F170" i="8"/>
  <c r="F171" i="8"/>
  <c r="F172" i="8"/>
  <c r="F173" i="8"/>
  <c r="F174" i="8"/>
  <c r="F175"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3" i="8"/>
  <c r="F234" i="8"/>
  <c r="F235" i="8"/>
  <c r="F236" i="8"/>
  <c r="F237" i="8"/>
  <c r="F238" i="8"/>
  <c r="F239" i="8"/>
  <c r="F240" i="8"/>
  <c r="F241" i="8"/>
  <c r="F242" i="8"/>
  <c r="F243" i="8"/>
  <c r="F244" i="8"/>
  <c r="F245" i="8"/>
  <c r="F247" i="8"/>
  <c r="F248" i="8"/>
  <c r="F249" i="8"/>
  <c r="F250" i="8"/>
  <c r="F251" i="8"/>
  <c r="F252" i="8"/>
  <c r="F253" i="8"/>
  <c r="F254" i="8"/>
  <c r="F255" i="8"/>
  <c r="F256" i="8"/>
  <c r="F257" i="8"/>
  <c r="F258" i="8"/>
  <c r="F259" i="8"/>
  <c r="F260" i="8"/>
  <c r="F261" i="8"/>
  <c r="F262" i="8"/>
  <c r="F263" i="8"/>
  <c r="F264" i="8"/>
  <c r="F265" i="8"/>
  <c r="F266" i="8"/>
  <c r="F267" i="8"/>
  <c r="F268" i="8"/>
  <c r="F269" i="8"/>
  <c r="F271" i="8"/>
  <c r="F272" i="8"/>
  <c r="F273" i="8"/>
  <c r="F274" i="8"/>
  <c r="F275" i="8"/>
  <c r="F276" i="8"/>
  <c r="F277" i="8"/>
  <c r="F278" i="8"/>
  <c r="F279" i="8"/>
  <c r="F280" i="8"/>
  <c r="F283" i="8"/>
  <c r="F284" i="8"/>
  <c r="F285" i="8"/>
  <c r="F287" i="8"/>
  <c r="F288" i="8"/>
  <c r="F289" i="8"/>
  <c r="F290" i="8"/>
  <c r="F291" i="8"/>
  <c r="F292" i="8"/>
  <c r="F293" i="8"/>
  <c r="F294" i="8"/>
  <c r="F295" i="8"/>
  <c r="F296" i="8"/>
  <c r="F297" i="8"/>
  <c r="F298" i="8"/>
  <c r="F299" i="8"/>
  <c r="F300" i="8"/>
  <c r="F301" i="8"/>
  <c r="F302" i="8"/>
  <c r="F303" i="8"/>
  <c r="F305" i="8"/>
  <c r="F306" i="8"/>
  <c r="F307" i="8"/>
  <c r="F308" i="8"/>
  <c r="F309" i="8"/>
  <c r="F310" i="8"/>
  <c r="F311" i="8"/>
  <c r="F312" i="8"/>
  <c r="F313" i="8"/>
  <c r="F314"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50" i="8"/>
  <c r="F351" i="8"/>
  <c r="F352" i="8"/>
  <c r="F353" i="8"/>
  <c r="F354" i="8"/>
  <c r="F355" i="8"/>
  <c r="F356" i="8"/>
  <c r="F357" i="8"/>
  <c r="F358" i="8"/>
  <c r="F359" i="8"/>
  <c r="F360" i="8"/>
  <c r="F361" i="8"/>
  <c r="F362" i="8"/>
  <c r="F363" i="8"/>
  <c r="F364" i="8"/>
  <c r="F365" i="8"/>
  <c r="F366" i="8"/>
  <c r="F367" i="8"/>
  <c r="F368" i="8"/>
  <c r="F369" i="8"/>
  <c r="F370" i="8"/>
  <c r="F371" i="8"/>
  <c r="F373" i="8"/>
  <c r="F376" i="8"/>
  <c r="F377" i="8"/>
  <c r="F378" i="8"/>
  <c r="F379" i="8"/>
  <c r="F380" i="8"/>
  <c r="F381" i="8"/>
  <c r="F382" i="8"/>
  <c r="F383" i="8"/>
  <c r="F384" i="8"/>
  <c r="F385" i="8"/>
  <c r="F386" i="8"/>
  <c r="F388" i="8"/>
  <c r="F389" i="8"/>
  <c r="F390" i="8"/>
  <c r="F391" i="8"/>
  <c r="F392" i="8"/>
  <c r="F393" i="8"/>
  <c r="F394" i="8"/>
  <c r="F395" i="8"/>
  <c r="F396" i="8"/>
  <c r="F397" i="8"/>
  <c r="F398" i="8"/>
  <c r="F399" i="8"/>
  <c r="F400" i="8"/>
  <c r="F401" i="8"/>
  <c r="F402" i="8"/>
  <c r="F403" i="8"/>
  <c r="F404" i="8"/>
  <c r="F406" i="8"/>
  <c r="F407" i="8"/>
  <c r="F408" i="8"/>
  <c r="F409" i="8"/>
  <c r="F410" i="8"/>
  <c r="F411" i="8"/>
  <c r="F412" i="8"/>
  <c r="F413" i="8"/>
  <c r="F414" i="8"/>
  <c r="F415" i="8"/>
  <c r="F416" i="8"/>
  <c r="F417" i="8"/>
  <c r="F418" i="8"/>
  <c r="F420" i="8"/>
  <c r="F421" i="8"/>
  <c r="F422" i="8"/>
  <c r="F423" i="8"/>
  <c r="F424" i="8"/>
  <c r="F425" i="8"/>
  <c r="F426" i="8"/>
  <c r="F427" i="8"/>
  <c r="F428" i="8"/>
  <c r="F429" i="8"/>
  <c r="F430" i="8"/>
  <c r="F431" i="8"/>
  <c r="F432" i="8"/>
  <c r="F433" i="8"/>
  <c r="F434" i="8"/>
  <c r="F435" i="8"/>
  <c r="F436"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9" i="8"/>
  <c r="F660" i="8"/>
  <c r="F661" i="8"/>
  <c r="F662" i="8"/>
  <c r="F663" i="8"/>
  <c r="F664" i="8"/>
  <c r="F665" i="8"/>
  <c r="F666" i="8"/>
  <c r="F667" i="8"/>
  <c r="F669" i="8"/>
  <c r="F670" i="8"/>
  <c r="F671" i="8"/>
  <c r="F672" i="8"/>
  <c r="F673" i="8"/>
  <c r="F674" i="8"/>
  <c r="F675" i="8"/>
  <c r="F676" i="8"/>
  <c r="F677" i="8"/>
  <c r="F678" i="8"/>
  <c r="F679" i="8"/>
  <c r="F680" i="8"/>
  <c r="F681" i="8"/>
  <c r="F682" i="8"/>
  <c r="F683" i="8"/>
  <c r="F684" i="8"/>
  <c r="F685" i="8"/>
  <c r="F686" i="8"/>
  <c r="F687" i="8"/>
  <c r="F688"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3" i="8"/>
  <c r="F804" i="8"/>
  <c r="F805" i="8"/>
  <c r="F806" i="8"/>
  <c r="F807" i="8"/>
  <c r="F808" i="8"/>
  <c r="F809" i="8"/>
  <c r="F810" i="8"/>
  <c r="F811"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2" i="8"/>
  <c r="F1083" i="8"/>
  <c r="F1084" i="8"/>
  <c r="F1085" i="8"/>
  <c r="F1086"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4" i="8"/>
  <c r="F1135" i="8"/>
  <c r="F1136" i="8"/>
  <c r="F1137" i="8"/>
  <c r="F1138" i="8"/>
  <c r="F1139" i="8"/>
  <c r="F1140"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6" i="8"/>
  <c r="F1167" i="8"/>
  <c r="F1168" i="8"/>
  <c r="F1169" i="8"/>
  <c r="F1170" i="8"/>
  <c r="F1171" i="8"/>
  <c r="F1172" i="8"/>
  <c r="F1173" i="8"/>
  <c r="F1174" i="8"/>
  <c r="F1175" i="8"/>
  <c r="F1176" i="8"/>
  <c r="F1177" i="8"/>
  <c r="F1178" i="8"/>
  <c r="F1179" i="8"/>
  <c r="F1180" i="8"/>
  <c r="F1182" i="8"/>
  <c r="F1183" i="8"/>
  <c r="F1184" i="8"/>
  <c r="F1185" i="8"/>
  <c r="F1186" i="8"/>
  <c r="F1187" i="8"/>
  <c r="F1188" i="8"/>
  <c r="F1189" i="8"/>
  <c r="F1190" i="8"/>
  <c r="F1191" i="8"/>
  <c r="F1192" i="8"/>
  <c r="F1193" i="8"/>
  <c r="F1194" i="8"/>
  <c r="F1195" i="8"/>
  <c r="F1196" i="8"/>
  <c r="F1197" i="8"/>
  <c r="F1198" i="8"/>
  <c r="F1199" i="8"/>
  <c r="F1200"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8" i="8"/>
  <c r="F1299"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7" i="8"/>
  <c r="F1348" i="8"/>
  <c r="F1349" i="8"/>
  <c r="F1350" i="8"/>
  <c r="F1351" i="8"/>
  <c r="F1352" i="8"/>
  <c r="F1353"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2" i="8"/>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D881" i="1"/>
  <c r="BD882" i="1"/>
  <c r="BD883" i="1"/>
  <c r="BD884" i="1"/>
  <c r="BD885" i="1"/>
  <c r="BD886" i="1"/>
  <c r="BD887" i="1"/>
  <c r="BD888" i="1"/>
  <c r="BD889" i="1"/>
  <c r="BD890" i="1"/>
  <c r="BD891" i="1"/>
  <c r="BD892" i="1"/>
  <c r="BD893" i="1"/>
  <c r="BD894" i="1"/>
  <c r="BD895" i="1"/>
  <c r="BD896" i="1"/>
  <c r="BD897" i="1"/>
  <c r="BD898" i="1"/>
  <c r="BD899" i="1"/>
  <c r="BD900" i="1"/>
  <c r="BD901" i="1"/>
  <c r="BD902" i="1"/>
  <c r="BD903" i="1"/>
  <c r="BD904" i="1"/>
  <c r="BD905" i="1"/>
  <c r="BD906" i="1"/>
  <c r="BD907" i="1"/>
  <c r="BD908" i="1"/>
  <c r="BD909" i="1"/>
  <c r="BD910" i="1"/>
  <c r="BD911" i="1"/>
  <c r="BD912" i="1"/>
  <c r="BD913" i="1"/>
  <c r="BD914" i="1"/>
  <c r="BD915" i="1"/>
  <c r="BD916" i="1"/>
  <c r="BD917" i="1"/>
  <c r="BD918" i="1"/>
  <c r="BD919" i="1"/>
  <c r="BD920" i="1"/>
  <c r="BD921" i="1"/>
  <c r="BD922" i="1"/>
  <c r="BD923" i="1"/>
  <c r="BD924" i="1"/>
  <c r="BD925" i="1"/>
  <c r="BD926" i="1"/>
  <c r="BD927" i="1"/>
  <c r="BD928" i="1"/>
  <c r="BD929" i="1"/>
  <c r="BD930" i="1"/>
  <c r="BD931" i="1"/>
  <c r="BD932" i="1"/>
  <c r="BD933" i="1"/>
  <c r="BD934" i="1"/>
  <c r="BD935" i="1"/>
  <c r="BD936" i="1"/>
  <c r="BD937" i="1"/>
  <c r="BD938" i="1"/>
  <c r="BD939" i="1"/>
  <c r="BD940" i="1"/>
  <c r="BD941" i="1"/>
  <c r="BD942" i="1"/>
  <c r="BD943" i="1"/>
  <c r="BD944" i="1"/>
  <c r="BD945" i="1"/>
  <c r="BD946" i="1"/>
  <c r="BD947" i="1"/>
  <c r="BD948" i="1"/>
  <c r="BD949" i="1"/>
  <c r="BD950" i="1"/>
  <c r="BD951" i="1"/>
  <c r="BD952" i="1"/>
  <c r="BD953" i="1"/>
  <c r="BD954" i="1"/>
  <c r="BD955" i="1"/>
  <c r="BD956" i="1"/>
  <c r="BD957" i="1"/>
  <c r="BD958" i="1"/>
  <c r="BD959" i="1"/>
  <c r="BD960" i="1"/>
  <c r="BD961" i="1"/>
  <c r="BD962" i="1"/>
  <c r="BD963" i="1"/>
  <c r="BD964" i="1"/>
  <c r="BD965" i="1"/>
  <c r="BD966" i="1"/>
  <c r="BD967" i="1"/>
  <c r="BD968" i="1"/>
  <c r="BD969" i="1"/>
  <c r="BD970" i="1"/>
  <c r="BD971" i="1"/>
  <c r="BD972" i="1"/>
  <c r="BD973" i="1"/>
  <c r="BD974" i="1"/>
  <c r="BD975" i="1"/>
  <c r="BD976" i="1"/>
  <c r="BD977" i="1"/>
  <c r="BD978" i="1"/>
  <c r="BD979" i="1"/>
  <c r="BD980" i="1"/>
  <c r="BD981" i="1"/>
  <c r="BD982" i="1"/>
  <c r="BD983" i="1"/>
  <c r="BD984" i="1"/>
  <c r="BD985" i="1"/>
  <c r="BD986" i="1"/>
  <c r="BD987" i="1"/>
  <c r="BD988" i="1"/>
  <c r="BD989" i="1"/>
  <c r="BD990" i="1"/>
  <c r="BD991" i="1"/>
  <c r="BD992" i="1"/>
  <c r="BD993" i="1"/>
  <c r="BD994"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D1101" i="1"/>
  <c r="BD1102" i="1"/>
  <c r="BD1103" i="1"/>
  <c r="BD1104" i="1"/>
  <c r="BD1105" i="1"/>
  <c r="BD1106" i="1"/>
  <c r="BD1107" i="1"/>
  <c r="BD1108" i="1"/>
  <c r="BD1109" i="1"/>
  <c r="BD1110" i="1"/>
  <c r="BD1111" i="1"/>
  <c r="BD1112" i="1"/>
  <c r="BD1113" i="1"/>
  <c r="BD1114" i="1"/>
  <c r="BD1115" i="1"/>
  <c r="BD1116" i="1"/>
  <c r="BD1117" i="1"/>
  <c r="BD1118" i="1"/>
  <c r="BD1119" i="1"/>
  <c r="BD1120" i="1"/>
  <c r="BD1121" i="1"/>
  <c r="BD1122" i="1"/>
  <c r="BD1123" i="1"/>
  <c r="BD1124" i="1"/>
  <c r="BD1125" i="1"/>
  <c r="BD1126" i="1"/>
  <c r="BD1127" i="1"/>
  <c r="BD1128" i="1"/>
  <c r="BD1129" i="1"/>
  <c r="BD1130" i="1"/>
  <c r="BD1131" i="1"/>
  <c r="BD1132" i="1"/>
  <c r="BD1133" i="1"/>
  <c r="BD1134" i="1"/>
  <c r="BD1135" i="1"/>
  <c r="BD1136" i="1"/>
  <c r="BD1137" i="1"/>
  <c r="BD1138" i="1"/>
  <c r="BD1139" i="1"/>
  <c r="BD1140" i="1"/>
  <c r="BD1141" i="1"/>
  <c r="BD1142" i="1"/>
  <c r="BD1143" i="1"/>
  <c r="BD1144" i="1"/>
  <c r="BD1145" i="1"/>
  <c r="BD1146" i="1"/>
  <c r="BD1147" i="1"/>
  <c r="BD1148" i="1"/>
  <c r="BD1149" i="1"/>
  <c r="BD1150" i="1"/>
  <c r="BD1151" i="1"/>
  <c r="BD1152" i="1"/>
  <c r="BD1153" i="1"/>
  <c r="BD1154" i="1"/>
  <c r="BD1155" i="1"/>
  <c r="BD1156" i="1"/>
  <c r="BD1157" i="1"/>
  <c r="BD1158" i="1"/>
  <c r="BD1159" i="1"/>
  <c r="BD1160" i="1"/>
  <c r="BD1161" i="1"/>
  <c r="BD1162" i="1"/>
  <c r="BD1163" i="1"/>
  <c r="BD1164" i="1"/>
  <c r="BD1165" i="1"/>
  <c r="BD1166" i="1"/>
  <c r="BD1167" i="1"/>
  <c r="BD1168" i="1"/>
  <c r="BD1169" i="1"/>
  <c r="BD1170" i="1"/>
  <c r="BD1171" i="1"/>
  <c r="BD1172" i="1"/>
  <c r="BD1173" i="1"/>
  <c r="BD1174" i="1"/>
  <c r="BD1175" i="1"/>
  <c r="BD1176" i="1"/>
  <c r="BD1177" i="1"/>
  <c r="BD1178" i="1"/>
  <c r="BD1179" i="1"/>
  <c r="BD1180" i="1"/>
  <c r="BD1181" i="1"/>
  <c r="BD1182" i="1"/>
  <c r="BD1183" i="1"/>
  <c r="BD1184" i="1"/>
  <c r="BD1185" i="1"/>
  <c r="BD1186" i="1"/>
  <c r="BD1187" i="1"/>
  <c r="BD1188" i="1"/>
  <c r="BD1189" i="1"/>
  <c r="BD1190" i="1"/>
  <c r="BD1191" i="1"/>
  <c r="BD1192" i="1"/>
  <c r="BD1193" i="1"/>
  <c r="BD1194" i="1"/>
  <c r="BD1195" i="1"/>
  <c r="BD1196" i="1"/>
  <c r="BD1197" i="1"/>
  <c r="BD1198" i="1"/>
  <c r="BD1199" i="1"/>
  <c r="BD1200" i="1"/>
  <c r="BD1201" i="1"/>
  <c r="BD1202" i="1"/>
  <c r="BD1203" i="1"/>
  <c r="BD1204" i="1"/>
  <c r="BD1205" i="1"/>
  <c r="BD1206" i="1"/>
  <c r="BD1207" i="1"/>
  <c r="BD1208" i="1"/>
  <c r="BD1209" i="1"/>
  <c r="BD1210" i="1"/>
  <c r="BD1211" i="1"/>
  <c r="BD1212" i="1"/>
  <c r="BD1213" i="1"/>
  <c r="BD1214" i="1"/>
  <c r="BD1215" i="1"/>
  <c r="BD1216" i="1"/>
  <c r="BD1217" i="1"/>
  <c r="BD1218" i="1"/>
  <c r="BD1219" i="1"/>
  <c r="BD1220" i="1"/>
  <c r="BD1221" i="1"/>
  <c r="BD1222" i="1"/>
  <c r="BD1223" i="1"/>
  <c r="BD1224" i="1"/>
  <c r="BD1225" i="1"/>
  <c r="BD1226" i="1"/>
  <c r="BD1227" i="1"/>
  <c r="BD1228" i="1"/>
  <c r="BD1229" i="1"/>
  <c r="BD1230" i="1"/>
  <c r="BD1231" i="1"/>
  <c r="BD1232" i="1"/>
  <c r="BD1233" i="1"/>
  <c r="BD1234" i="1"/>
  <c r="BD1235" i="1"/>
  <c r="BD1236" i="1"/>
  <c r="BD1237" i="1"/>
  <c r="BD1238" i="1"/>
  <c r="BD1239" i="1"/>
  <c r="BD1240" i="1"/>
  <c r="BD1241" i="1"/>
  <c r="BD1242" i="1"/>
  <c r="BD1243" i="1"/>
  <c r="BD1244" i="1"/>
  <c r="BD1245" i="1"/>
  <c r="BD1246" i="1"/>
  <c r="BD1247" i="1"/>
  <c r="BD1248" i="1"/>
  <c r="BD1249" i="1"/>
  <c r="BD1250" i="1"/>
  <c r="BD1251" i="1"/>
  <c r="BD1252" i="1"/>
  <c r="BD1253" i="1"/>
  <c r="BD1254" i="1"/>
  <c r="BD1255" i="1"/>
  <c r="BD1256" i="1"/>
  <c r="BD1257" i="1"/>
  <c r="BD1258" i="1"/>
  <c r="BD1259" i="1"/>
  <c r="BD1260" i="1"/>
  <c r="BD1261" i="1"/>
  <c r="BD1262" i="1"/>
  <c r="BD1263" i="1"/>
  <c r="BD1264" i="1"/>
  <c r="BD1265" i="1"/>
  <c r="BD1266" i="1"/>
  <c r="BD1267" i="1"/>
  <c r="BD1268" i="1"/>
  <c r="BD1269" i="1"/>
  <c r="BD1270" i="1"/>
  <c r="BD1271" i="1"/>
  <c r="BD1272" i="1"/>
  <c r="BD1273" i="1"/>
  <c r="BD1274" i="1"/>
  <c r="BD1275" i="1"/>
  <c r="BD1276" i="1"/>
  <c r="BD1277" i="1"/>
  <c r="BD1278" i="1"/>
  <c r="BD1279" i="1"/>
  <c r="BD1280" i="1"/>
  <c r="BD1281" i="1"/>
  <c r="BD1282" i="1"/>
  <c r="BD1283" i="1"/>
  <c r="BD1284" i="1"/>
  <c r="BD1285" i="1"/>
  <c r="BD1286" i="1"/>
  <c r="BD1287" i="1"/>
  <c r="BD1288" i="1"/>
  <c r="BD1289" i="1"/>
  <c r="BD1290" i="1"/>
  <c r="BD1291" i="1"/>
  <c r="BD1292" i="1"/>
  <c r="BD1293" i="1"/>
  <c r="BD1294" i="1"/>
  <c r="BD1295" i="1"/>
  <c r="BD1296" i="1"/>
  <c r="BD1297" i="1"/>
  <c r="BD1298" i="1"/>
  <c r="BD1299" i="1"/>
  <c r="BD1300" i="1"/>
  <c r="BD1301" i="1"/>
  <c r="BD1302" i="1"/>
  <c r="BD1303" i="1"/>
  <c r="BD1304" i="1"/>
  <c r="BD1305" i="1"/>
  <c r="BD1306" i="1"/>
  <c r="BD1307" i="1"/>
  <c r="BD1308" i="1"/>
  <c r="BD1309" i="1"/>
  <c r="BD1310" i="1"/>
  <c r="BD1311" i="1"/>
  <c r="BD1312" i="1"/>
  <c r="BD1313" i="1"/>
  <c r="BD1314" i="1"/>
  <c r="BD1315" i="1"/>
  <c r="BD1316" i="1"/>
  <c r="BD1317" i="1"/>
  <c r="BD1318" i="1"/>
  <c r="BD1319" i="1"/>
  <c r="BD1320" i="1"/>
  <c r="BD1321" i="1"/>
  <c r="BD1322" i="1"/>
  <c r="BD1323" i="1"/>
  <c r="BD1324" i="1"/>
  <c r="BD1325" i="1"/>
  <c r="BD1326" i="1"/>
  <c r="BD1327" i="1"/>
  <c r="BD1328" i="1"/>
  <c r="BD1329" i="1"/>
  <c r="BD1330" i="1"/>
  <c r="BD1331" i="1"/>
  <c r="BD1332" i="1"/>
  <c r="BD1333" i="1"/>
  <c r="BD1334" i="1"/>
  <c r="BD1335" i="1"/>
  <c r="BD1336" i="1"/>
  <c r="BD1337" i="1"/>
  <c r="BD1338" i="1"/>
  <c r="BD1339" i="1"/>
  <c r="BD1340" i="1"/>
  <c r="BD1341" i="1"/>
  <c r="BD1342" i="1"/>
  <c r="BD1343" i="1"/>
  <c r="BD1344" i="1"/>
  <c r="BD1345" i="1"/>
  <c r="BD1346" i="1"/>
  <c r="BD1347" i="1"/>
  <c r="BD1348" i="1"/>
  <c r="BD1349" i="1"/>
  <c r="BD1350" i="1"/>
  <c r="BD1351" i="1"/>
  <c r="BD1352" i="1"/>
  <c r="BD1353" i="1"/>
  <c r="BD1354" i="1"/>
  <c r="BD1355" i="1"/>
  <c r="BD1356" i="1"/>
  <c r="BD1357" i="1"/>
  <c r="BD1358" i="1"/>
  <c r="BD1359" i="1"/>
  <c r="BD1360" i="1"/>
  <c r="BD1361" i="1"/>
  <c r="BD1362" i="1"/>
  <c r="BD1363" i="1"/>
  <c r="BD1364" i="1"/>
  <c r="BD1365" i="1"/>
  <c r="BD1366" i="1"/>
  <c r="BD1367" i="1"/>
  <c r="BD1368" i="1"/>
  <c r="BD1369" i="1"/>
  <c r="BD1370" i="1"/>
  <c r="BD1371" i="1"/>
  <c r="BD1372" i="1"/>
  <c r="BD1373" i="1"/>
  <c r="BD1374" i="1"/>
  <c r="BD1375" i="1"/>
  <c r="BD1376" i="1"/>
  <c r="BD1377" i="1"/>
  <c r="BD1378" i="1"/>
  <c r="BD1379" i="1"/>
  <c r="BD1380" i="1"/>
  <c r="BD1381" i="1"/>
  <c r="BD1382" i="1"/>
  <c r="BD1383" i="1"/>
  <c r="BD1384" i="1"/>
  <c r="BD1385" i="1"/>
  <c r="BD1386" i="1"/>
  <c r="BD1387" i="1"/>
  <c r="BD1388" i="1"/>
  <c r="BD1389" i="1"/>
  <c r="BD1390" i="1"/>
  <c r="BD1391" i="1"/>
  <c r="BD1392" i="1"/>
  <c r="BD1393" i="1"/>
  <c r="BD1394" i="1"/>
  <c r="BD1395" i="1"/>
  <c r="BD1396" i="1"/>
  <c r="BD1397" i="1"/>
  <c r="BD1398" i="1"/>
  <c r="BD1399" i="1"/>
  <c r="BD1400" i="1"/>
  <c r="BD1401" i="1"/>
  <c r="BD1402" i="1"/>
  <c r="BD1403" i="1"/>
  <c r="BD1404" i="1"/>
  <c r="BD1405" i="1"/>
  <c r="BD1406" i="1"/>
  <c r="BD1407" i="1"/>
  <c r="BD1408" i="1"/>
  <c r="BD1409" i="1"/>
  <c r="BD1410" i="1"/>
  <c r="BD1411" i="1"/>
  <c r="BD1412" i="1"/>
  <c r="BD1413" i="1"/>
  <c r="BD1414" i="1"/>
  <c r="BD1415" i="1"/>
  <c r="BD1416" i="1"/>
  <c r="BD1417" i="1"/>
  <c r="BD1418" i="1"/>
  <c r="BD1419" i="1"/>
  <c r="BD1420" i="1"/>
  <c r="BD1421" i="1"/>
  <c r="BD1422" i="1"/>
  <c r="BD1423" i="1"/>
  <c r="BD1424" i="1"/>
  <c r="BD1425" i="1"/>
  <c r="BD1426" i="1"/>
  <c r="BD1427" i="1"/>
  <c r="BD1428" i="1"/>
  <c r="BD1429" i="1"/>
  <c r="BD1430" i="1"/>
  <c r="BD1431" i="1"/>
  <c r="BD1432" i="1"/>
  <c r="BD1433" i="1"/>
  <c r="BD1434" i="1"/>
  <c r="BD1435" i="1"/>
  <c r="BD1436" i="1"/>
  <c r="BD1437" i="1"/>
  <c r="BD1438" i="1"/>
  <c r="BD1439" i="1"/>
  <c r="BD1440" i="1"/>
  <c r="BD1441" i="1"/>
  <c r="BD1442" i="1"/>
  <c r="BD1443" i="1"/>
  <c r="BD1444" i="1"/>
  <c r="BD1445" i="1"/>
  <c r="BD1446" i="1"/>
  <c r="BD1447" i="1"/>
  <c r="BD1448" i="1"/>
  <c r="BD1449" i="1"/>
  <c r="BD1450" i="1"/>
  <c r="BD1451" i="1"/>
  <c r="BD1452" i="1"/>
  <c r="BD1453" i="1"/>
  <c r="BD1454" i="1"/>
  <c r="BD1455" i="1"/>
  <c r="BD1456" i="1"/>
  <c r="BD1457" i="1"/>
  <c r="BD1458" i="1"/>
  <c r="BD1459" i="1"/>
  <c r="BD1460" i="1"/>
  <c r="BD1461" i="1"/>
  <c r="BD1462" i="1"/>
  <c r="BD1463" i="1"/>
  <c r="BD1464" i="1"/>
  <c r="BD1465" i="1"/>
  <c r="BD1466" i="1"/>
  <c r="BD1467" i="1"/>
  <c r="BD1468" i="1"/>
  <c r="BD1469" i="1"/>
  <c r="BD1470" i="1"/>
  <c r="BD1471" i="1"/>
  <c r="BD1472" i="1"/>
  <c r="BD1473" i="1"/>
  <c r="BD1474" i="1"/>
  <c r="BD1475" i="1"/>
  <c r="BD1476" i="1"/>
  <c r="BD1477" i="1"/>
  <c r="BD1478" i="1"/>
  <c r="BD1479" i="1"/>
  <c r="BD1480" i="1"/>
  <c r="BD1481" i="1"/>
  <c r="BD1482" i="1"/>
  <c r="BD1483" i="1"/>
  <c r="BD1484" i="1"/>
  <c r="BD1485" i="1"/>
  <c r="BD1486" i="1"/>
  <c r="BD1487" i="1"/>
  <c r="BD1488" i="1"/>
  <c r="BD1489" i="1"/>
  <c r="BD1490" i="1"/>
  <c r="BD1491" i="1"/>
  <c r="BD1492" i="1"/>
  <c r="BD1493" i="1"/>
  <c r="BD1494" i="1"/>
  <c r="BD1495" i="1"/>
  <c r="BD1496" i="1"/>
  <c r="BD1497" i="1"/>
  <c r="BD1498" i="1"/>
  <c r="BD1499" i="1"/>
  <c r="BD1500" i="1"/>
  <c r="BD1501" i="1"/>
  <c r="BD1502" i="1"/>
  <c r="BD1503" i="1"/>
  <c r="BD1504" i="1"/>
  <c r="BD1505" i="1"/>
  <c r="BD1506" i="1"/>
  <c r="BD1507" i="1"/>
  <c r="BD1508" i="1"/>
  <c r="BD1509" i="1"/>
  <c r="BD1510" i="1"/>
  <c r="BD1511" i="1"/>
  <c r="BD1512" i="1"/>
  <c r="BD1513" i="1"/>
  <c r="BD1514" i="1"/>
  <c r="BD1515" i="1"/>
  <c r="BD1516" i="1"/>
  <c r="BD1517" i="1"/>
  <c r="BD1518" i="1"/>
  <c r="BD1519" i="1"/>
  <c r="BD1520" i="1"/>
  <c r="BD1521" i="1"/>
  <c r="BD1522" i="1"/>
  <c r="BD1523" i="1"/>
  <c r="BD1524" i="1"/>
  <c r="BD1525" i="1"/>
  <c r="BD1526" i="1"/>
  <c r="BD1527" i="1"/>
  <c r="BD1528" i="1"/>
  <c r="BD1529" i="1"/>
  <c r="BD1530" i="1"/>
  <c r="BD1531" i="1"/>
  <c r="BD1532" i="1"/>
  <c r="BD1533" i="1"/>
  <c r="BD1534" i="1"/>
  <c r="BD1535" i="1"/>
  <c r="BD1536" i="1"/>
  <c r="BD1537" i="1"/>
  <c r="BD1538" i="1"/>
  <c r="BD1539" i="1"/>
  <c r="BD1540" i="1"/>
  <c r="BD1541" i="1"/>
  <c r="BD1542" i="1"/>
  <c r="BD1543" i="1"/>
  <c r="BD1544" i="1"/>
  <c r="BD1545" i="1"/>
  <c r="BD1546" i="1"/>
  <c r="BD1547" i="1"/>
  <c r="BD1548" i="1"/>
  <c r="BD1549" i="1"/>
  <c r="BD1550" i="1"/>
  <c r="BD1551" i="1"/>
  <c r="BD1552" i="1"/>
  <c r="BD1553" i="1"/>
  <c r="BD1554" i="1"/>
  <c r="BD1555" i="1"/>
  <c r="BD1556" i="1"/>
  <c r="BD1557" i="1"/>
  <c r="BD1558" i="1"/>
  <c r="BD1559" i="1"/>
  <c r="BD1560" i="1"/>
  <c r="BD1561" i="1"/>
  <c r="BD1562" i="1"/>
  <c r="BD1563" i="1"/>
  <c r="BD1564" i="1"/>
  <c r="BD1565" i="1"/>
  <c r="BD1566" i="1"/>
  <c r="BD1567" i="1"/>
  <c r="BD1568" i="1"/>
  <c r="BD1569" i="1"/>
  <c r="BD1570" i="1"/>
  <c r="BD1571" i="1"/>
  <c r="BD1572" i="1"/>
  <c r="BD1573" i="1"/>
  <c r="BD1574" i="1"/>
  <c r="BD1575" i="1"/>
  <c r="BD1576" i="1"/>
  <c r="BD1577" i="1"/>
  <c r="BD1578" i="1"/>
  <c r="BD1579" i="1"/>
  <c r="BD1580" i="1"/>
  <c r="BD1581" i="1"/>
  <c r="BD1582" i="1"/>
  <c r="BD1583" i="1"/>
  <c r="BD1584" i="1"/>
  <c r="BD1585" i="1"/>
  <c r="BD1586" i="1"/>
  <c r="BD1587" i="1"/>
  <c r="BD1588" i="1"/>
  <c r="BD1589" i="1"/>
  <c r="BD1590" i="1"/>
  <c r="BD1591" i="1"/>
  <c r="BD1592" i="1"/>
  <c r="BD1593" i="1"/>
  <c r="BD1594" i="1"/>
  <c r="BD1595" i="1"/>
  <c r="BD1596" i="1"/>
  <c r="BD1597" i="1"/>
  <c r="BD1598" i="1"/>
  <c r="BD1599" i="1"/>
  <c r="BD1600" i="1"/>
  <c r="BD1601" i="1"/>
  <c r="BD1602" i="1"/>
  <c r="BD1603" i="1"/>
  <c r="BD1604" i="1"/>
  <c r="BD1605" i="1"/>
  <c r="BD1606" i="1"/>
  <c r="BD1607" i="1"/>
  <c r="BD1608" i="1"/>
  <c r="BD1609" i="1"/>
  <c r="BD1610" i="1"/>
  <c r="BD1611" i="1"/>
  <c r="BD1612" i="1"/>
  <c r="BD1613" i="1"/>
  <c r="BD1614" i="1"/>
  <c r="BD1615" i="1"/>
  <c r="BD1616" i="1"/>
  <c r="BD1617" i="1"/>
  <c r="BD1618" i="1"/>
  <c r="BD1619" i="1"/>
  <c r="BD1620" i="1"/>
  <c r="BD1621" i="1"/>
  <c r="BD1622" i="1"/>
  <c r="BD1623" i="1"/>
  <c r="BD1624" i="1"/>
  <c r="BD1625" i="1"/>
  <c r="BD1626" i="1"/>
  <c r="BD1627" i="1"/>
  <c r="BD1628" i="1"/>
  <c r="BD1629" i="1"/>
  <c r="BD1630" i="1"/>
  <c r="BD1631" i="1"/>
  <c r="BD1632" i="1"/>
  <c r="BD1633" i="1"/>
  <c r="BD1634" i="1"/>
  <c r="BD1635" i="1"/>
  <c r="BD1636" i="1"/>
  <c r="BD1637" i="1"/>
  <c r="BD1638" i="1"/>
  <c r="BD1639" i="1"/>
  <c r="BD1640" i="1"/>
  <c r="BD1641" i="1"/>
  <c r="BD1642" i="1"/>
  <c r="BD1643" i="1"/>
  <c r="BD1644" i="1"/>
  <c r="BD1645" i="1"/>
  <c r="BD1646" i="1"/>
  <c r="BD1647" i="1"/>
  <c r="BD1648" i="1"/>
  <c r="BD1649" i="1"/>
  <c r="BD1650" i="1"/>
  <c r="BD1651" i="1"/>
  <c r="BD1652" i="1"/>
  <c r="BD1653" i="1"/>
  <c r="BD1654" i="1"/>
  <c r="BD1655" i="1"/>
  <c r="BD1656" i="1"/>
  <c r="BD1657" i="1"/>
  <c r="BD1658" i="1"/>
  <c r="BD1659" i="1"/>
  <c r="BD1660" i="1"/>
  <c r="BD1661" i="1"/>
  <c r="BD1662" i="1"/>
  <c r="BD1663" i="1"/>
  <c r="BD1664" i="1"/>
  <c r="BD1665" i="1"/>
  <c r="BD1666" i="1"/>
  <c r="BD1667" i="1"/>
  <c r="BD1668" i="1"/>
  <c r="BD1669" i="1"/>
  <c r="BD1670" i="1"/>
  <c r="BD1671" i="1"/>
  <c r="BD1672" i="1"/>
  <c r="BD1673" i="1"/>
  <c r="BD1674" i="1"/>
  <c r="BD1675" i="1"/>
  <c r="BD1676" i="1"/>
  <c r="BD1677" i="1"/>
  <c r="BD1678" i="1"/>
  <c r="BD1679" i="1"/>
  <c r="BD1680" i="1"/>
  <c r="BD1681" i="1"/>
  <c r="BD1682" i="1"/>
  <c r="BD1683" i="1"/>
  <c r="BD1684" i="1"/>
  <c r="BD1685" i="1"/>
  <c r="BD1686" i="1"/>
  <c r="BD1687" i="1"/>
  <c r="BD1688" i="1"/>
  <c r="BD1689" i="1"/>
  <c r="BD1690" i="1"/>
  <c r="BD1691" i="1"/>
  <c r="BD1692" i="1"/>
  <c r="BD1693" i="1"/>
  <c r="BD1694" i="1"/>
  <c r="BD1695" i="1"/>
  <c r="BD1696" i="1"/>
  <c r="BD1697" i="1"/>
  <c r="BD1698" i="1"/>
  <c r="BD1699" i="1"/>
  <c r="BD1700" i="1"/>
  <c r="BD1701" i="1"/>
  <c r="BD1702" i="1"/>
  <c r="BD1703" i="1"/>
  <c r="BD1704" i="1"/>
  <c r="BD1705" i="1"/>
  <c r="BD1706" i="1"/>
  <c r="BD1707" i="1"/>
  <c r="BD1708" i="1"/>
  <c r="BD1709" i="1"/>
  <c r="BD1710" i="1"/>
  <c r="BD1711" i="1"/>
  <c r="BD1712" i="1"/>
  <c r="BD1713" i="1"/>
  <c r="BD1714" i="1"/>
  <c r="BD1715" i="1"/>
  <c r="BD1716" i="1"/>
  <c r="BD1717" i="1"/>
  <c r="BD1718" i="1"/>
  <c r="BD1719" i="1"/>
  <c r="BD1720" i="1"/>
  <c r="BD1721" i="1"/>
  <c r="BD1722" i="1"/>
  <c r="BD1723" i="1"/>
  <c r="BD1724" i="1"/>
  <c r="BD1725" i="1"/>
  <c r="BD1726" i="1"/>
  <c r="BD1727" i="1"/>
  <c r="BD1728" i="1"/>
  <c r="BD1729" i="1"/>
  <c r="BD1730" i="1"/>
  <c r="BD1731" i="1"/>
  <c r="BD1732" i="1"/>
  <c r="BD1733" i="1"/>
  <c r="BD1734" i="1"/>
  <c r="BD1735" i="1"/>
  <c r="BD1736" i="1"/>
  <c r="BD1737" i="1"/>
  <c r="BD1738" i="1"/>
  <c r="BD1739" i="1"/>
  <c r="BD1740" i="1"/>
  <c r="BD1741" i="1"/>
  <c r="BD1742" i="1"/>
  <c r="BD1743" i="1"/>
  <c r="BD1744" i="1"/>
  <c r="BD1745" i="1"/>
  <c r="BD1746" i="1"/>
  <c r="BD1747" i="1"/>
  <c r="BD1748" i="1"/>
  <c r="BD1749" i="1"/>
  <c r="BD1750" i="1"/>
  <c r="BD1751" i="1"/>
  <c r="BD1752" i="1"/>
  <c r="BD1753" i="1"/>
  <c r="BD1754" i="1"/>
  <c r="BD1755" i="1"/>
  <c r="BD1756" i="1"/>
  <c r="BD1757" i="1"/>
  <c r="BD1758" i="1"/>
  <c r="BD1759" i="1"/>
  <c r="BD1760" i="1"/>
  <c r="BD1761" i="1"/>
  <c r="BD1762" i="1"/>
  <c r="BD1763" i="1"/>
  <c r="BD1764" i="1"/>
  <c r="BD1765" i="1"/>
  <c r="BD1766" i="1"/>
  <c r="BD1767" i="1"/>
  <c r="BD1768" i="1"/>
  <c r="BD1769" i="1"/>
  <c r="BD1770" i="1"/>
  <c r="BD1771" i="1"/>
  <c r="BD1772" i="1"/>
  <c r="BD1773" i="1"/>
  <c r="BD1774" i="1"/>
  <c r="BD1775" i="1"/>
  <c r="BD1776" i="1"/>
  <c r="BD1777" i="1"/>
  <c r="BD1778" i="1"/>
  <c r="BD1779" i="1"/>
  <c r="BD1780" i="1"/>
  <c r="BD1781" i="1"/>
  <c r="BD1782" i="1"/>
  <c r="BD1783" i="1"/>
  <c r="BD1784" i="1"/>
  <c r="BD1785" i="1"/>
  <c r="BD1786" i="1"/>
  <c r="BD1787" i="1"/>
  <c r="BD1788" i="1"/>
  <c r="BD1789" i="1"/>
  <c r="BD1790" i="1"/>
  <c r="BD1791" i="1"/>
  <c r="BD1792" i="1"/>
  <c r="BD1793" i="1"/>
  <c r="BD1794" i="1"/>
  <c r="BD1795" i="1"/>
  <c r="BD1796" i="1"/>
  <c r="BD1797" i="1"/>
  <c r="BD1798" i="1"/>
  <c r="BD1799" i="1"/>
  <c r="BD1800" i="1"/>
  <c r="BD1801" i="1"/>
  <c r="BD1802" i="1"/>
  <c r="BD1803" i="1"/>
  <c r="BD1804" i="1"/>
  <c r="BD1805" i="1"/>
  <c r="BD1806" i="1"/>
  <c r="BD1807" i="1"/>
  <c r="BD1808" i="1"/>
  <c r="BD1809" i="1"/>
  <c r="BD1810" i="1"/>
  <c r="BD1811" i="1"/>
  <c r="BD1812" i="1"/>
  <c r="BD1813" i="1"/>
  <c r="BD1814" i="1"/>
  <c r="BD1815" i="1"/>
  <c r="BD1816" i="1"/>
  <c r="BD1817" i="1"/>
  <c r="BD1818" i="1"/>
  <c r="BD1819" i="1"/>
  <c r="BD1820" i="1"/>
  <c r="BD1821" i="1"/>
  <c r="BD1822" i="1"/>
  <c r="BD1823" i="1"/>
  <c r="BD1824" i="1"/>
  <c r="BD1825" i="1"/>
  <c r="BD1826" i="1"/>
  <c r="BD1827" i="1"/>
  <c r="BD1828" i="1"/>
  <c r="BD1829" i="1"/>
  <c r="BD1830" i="1"/>
  <c r="BD1831" i="1"/>
  <c r="BD1832" i="1"/>
  <c r="BD1833" i="1"/>
  <c r="BD1834" i="1"/>
  <c r="BD1835" i="1"/>
  <c r="BD1836" i="1"/>
  <c r="BD1837" i="1"/>
  <c r="BD1838" i="1"/>
  <c r="BD1839" i="1"/>
  <c r="BD1840" i="1"/>
  <c r="BD1841" i="1"/>
  <c r="BD1842" i="1"/>
  <c r="BD1843" i="1"/>
  <c r="BD1844" i="1"/>
  <c r="BD1845" i="1"/>
  <c r="BD1846" i="1"/>
  <c r="BD1847" i="1"/>
  <c r="BD1848" i="1"/>
  <c r="BD1849" i="1"/>
  <c r="BD1850" i="1"/>
  <c r="BD1851" i="1"/>
  <c r="BD1852" i="1"/>
  <c r="BD1853" i="1"/>
  <c r="BD1854" i="1"/>
  <c r="BD1855" i="1"/>
  <c r="BD1856" i="1"/>
  <c r="BD1857" i="1"/>
  <c r="BD1858" i="1"/>
  <c r="BD1859" i="1"/>
  <c r="BD1860" i="1"/>
  <c r="BD1861" i="1"/>
  <c r="BD1862" i="1"/>
  <c r="BD1863" i="1"/>
  <c r="BD1864" i="1"/>
  <c r="BD1865" i="1"/>
  <c r="BD1866" i="1"/>
  <c r="BD1867" i="1"/>
  <c r="BD1868" i="1"/>
  <c r="BD1869" i="1"/>
  <c r="BD1870" i="1"/>
  <c r="BD1871" i="1"/>
  <c r="BD1872" i="1"/>
  <c r="BD1873" i="1"/>
  <c r="BD1874" i="1"/>
  <c r="BD1875" i="1"/>
  <c r="BD1876" i="1"/>
  <c r="BD1877" i="1"/>
  <c r="BD1878" i="1"/>
  <c r="BD1879" i="1"/>
  <c r="BD1880" i="1"/>
  <c r="BD1881" i="1"/>
  <c r="BD1882" i="1"/>
  <c r="BD1883" i="1"/>
  <c r="BD1884" i="1"/>
  <c r="BD1885" i="1"/>
  <c r="BD1886" i="1"/>
  <c r="BD1887" i="1"/>
  <c r="BD1888" i="1"/>
  <c r="BD1889" i="1"/>
  <c r="BD1890" i="1"/>
  <c r="BD1891" i="1"/>
  <c r="BD1892" i="1"/>
  <c r="BD1893" i="1"/>
  <c r="BD1894" i="1"/>
  <c r="BD1895" i="1"/>
  <c r="BD1896" i="1"/>
  <c r="BD1897" i="1"/>
  <c r="BD1898" i="1"/>
  <c r="BD1899" i="1"/>
  <c r="BD1900" i="1"/>
  <c r="BD1901" i="1"/>
  <c r="BD1902" i="1"/>
  <c r="BD1903" i="1"/>
  <c r="BD1904" i="1"/>
  <c r="BD1905" i="1"/>
  <c r="BD1906" i="1"/>
  <c r="BD1907" i="1"/>
  <c r="BD1908" i="1"/>
  <c r="BD1909" i="1"/>
  <c r="BD1910" i="1"/>
  <c r="BD1911" i="1"/>
  <c r="BD1912" i="1"/>
  <c r="BD1913" i="1"/>
  <c r="BD1914" i="1"/>
  <c r="BD1915" i="1"/>
  <c r="BD1916" i="1"/>
  <c r="BD1917" i="1"/>
  <c r="BD1918" i="1"/>
  <c r="BD1919" i="1"/>
  <c r="BD1920" i="1"/>
  <c r="BD1921" i="1"/>
  <c r="BD1922" i="1"/>
  <c r="BD1923" i="1"/>
  <c r="BD1924" i="1"/>
  <c r="BD1925" i="1"/>
  <c r="BD1926" i="1"/>
  <c r="BD1927" i="1"/>
  <c r="BD1928" i="1"/>
  <c r="BD1929" i="1"/>
  <c r="BD1930" i="1"/>
  <c r="BD1931" i="1"/>
  <c r="BD1932" i="1"/>
  <c r="BD1933" i="1"/>
  <c r="BD1934" i="1"/>
  <c r="BD1935" i="1"/>
  <c r="BD1936" i="1"/>
  <c r="BD1937" i="1"/>
  <c r="BD1938" i="1"/>
  <c r="BD1939" i="1"/>
  <c r="BD1940" i="1"/>
  <c r="BD1941" i="1"/>
  <c r="BD1942" i="1"/>
  <c r="BD1943" i="1"/>
  <c r="BD1944" i="1"/>
  <c r="BD1945" i="1"/>
  <c r="BD1946" i="1"/>
  <c r="BD1947" i="1"/>
  <c r="BD1948" i="1"/>
  <c r="BD1949" i="1"/>
  <c r="BD1950" i="1"/>
  <c r="BD1951" i="1"/>
  <c r="BD1952" i="1"/>
  <c r="BD1953" i="1"/>
  <c r="BD1954" i="1"/>
  <c r="BD1955" i="1"/>
  <c r="BD1956" i="1"/>
  <c r="BD1957" i="1"/>
  <c r="BD1958" i="1"/>
  <c r="BD1959" i="1"/>
  <c r="BD1960" i="1"/>
  <c r="BD1961" i="1"/>
  <c r="BD1962" i="1"/>
  <c r="BD1963" i="1"/>
  <c r="BD1964" i="1"/>
  <c r="BD1965" i="1"/>
  <c r="BD1966" i="1"/>
  <c r="BD1967" i="1"/>
  <c r="BD1968" i="1"/>
  <c r="BD1969" i="1"/>
  <c r="BD1970" i="1"/>
  <c r="BD1971" i="1"/>
  <c r="BD1972" i="1"/>
  <c r="BD1973" i="1"/>
  <c r="BD1974" i="1"/>
  <c r="BD1975" i="1"/>
  <c r="BD1976" i="1"/>
  <c r="BD1977" i="1"/>
  <c r="BD1978" i="1"/>
  <c r="BD1979" i="1"/>
  <c r="BD1980" i="1"/>
  <c r="BD1981" i="1"/>
  <c r="BD1982" i="1"/>
  <c r="BD1983" i="1"/>
  <c r="BD1984" i="1"/>
  <c r="BD1985" i="1"/>
  <c r="BD1986" i="1"/>
  <c r="BD1987" i="1"/>
  <c r="BD1988" i="1"/>
  <c r="BD1989" i="1"/>
  <c r="BD1990" i="1"/>
  <c r="BD1991" i="1"/>
  <c r="BD1992" i="1"/>
  <c r="BD1993" i="1"/>
  <c r="BD1994" i="1"/>
  <c r="BD1995" i="1"/>
  <c r="BD1996" i="1"/>
  <c r="BD1997" i="1"/>
  <c r="BD1998" i="1"/>
  <c r="BD1999" i="1"/>
  <c r="BD2000" i="1"/>
  <c r="BD2001" i="1"/>
  <c r="BD2002" i="1"/>
  <c r="BD2003" i="1"/>
  <c r="BD2004" i="1"/>
  <c r="BD2005" i="1"/>
  <c r="BD2006" i="1"/>
  <c r="BD2007" i="1"/>
  <c r="BD2008" i="1"/>
  <c r="BD2009" i="1"/>
  <c r="BD2010" i="1"/>
  <c r="BD2011" i="1"/>
  <c r="BD2012" i="1"/>
  <c r="BD2013" i="1"/>
  <c r="BD2014" i="1"/>
  <c r="BD2015" i="1"/>
  <c r="BD2016" i="1"/>
  <c r="BD2017" i="1"/>
  <c r="BD2018" i="1"/>
  <c r="BD2019" i="1"/>
  <c r="BD2020" i="1"/>
  <c r="BD2021" i="1"/>
  <c r="BD2022" i="1"/>
  <c r="BD2023" i="1"/>
  <c r="BD2024" i="1"/>
  <c r="BD2025" i="1"/>
  <c r="BD2026" i="1"/>
  <c r="BD2027" i="1"/>
  <c r="BD2028" i="1"/>
  <c r="BD2029" i="1"/>
  <c r="BD2030" i="1"/>
  <c r="BD2031" i="1"/>
  <c r="BD2032" i="1"/>
  <c r="BD2033" i="1"/>
  <c r="BD2034" i="1"/>
  <c r="BD2035" i="1"/>
  <c r="BD2036" i="1"/>
  <c r="BD2037" i="1"/>
  <c r="BD2038" i="1"/>
  <c r="BD2039" i="1"/>
  <c r="BD2040" i="1"/>
  <c r="BD2041" i="1"/>
  <c r="BD2042" i="1"/>
  <c r="BD2043" i="1"/>
  <c r="BD2044" i="1"/>
  <c r="BD2045" i="1"/>
  <c r="BD2046" i="1"/>
  <c r="BD2047" i="1"/>
  <c r="BD2048" i="1"/>
  <c r="BD2049" i="1"/>
  <c r="BD2050" i="1"/>
  <c r="BD2051" i="1"/>
  <c r="BD2052" i="1"/>
  <c r="BD2053" i="1"/>
  <c r="BD2054" i="1"/>
  <c r="BD2055" i="1"/>
  <c r="BD2056" i="1"/>
  <c r="BD2057" i="1"/>
  <c r="BD2058" i="1"/>
  <c r="BD2059" i="1"/>
  <c r="BD2060" i="1"/>
  <c r="BD2061" i="1"/>
  <c r="BD2062" i="1"/>
  <c r="BD2063" i="1"/>
  <c r="BD2064" i="1"/>
  <c r="BD2065" i="1"/>
  <c r="BD2066" i="1"/>
  <c r="BD2067" i="1"/>
  <c r="BD2068" i="1"/>
  <c r="BD2069" i="1"/>
  <c r="BD2070" i="1"/>
  <c r="BD2071" i="1"/>
  <c r="BD2072" i="1"/>
  <c r="BD2073" i="1"/>
  <c r="BD2074" i="1"/>
  <c r="BD2075" i="1"/>
  <c r="BD2076" i="1"/>
  <c r="BD2077" i="1"/>
  <c r="BD2078" i="1"/>
  <c r="BD2079" i="1"/>
  <c r="BD2080" i="1"/>
  <c r="BD2081" i="1"/>
  <c r="BD2082" i="1"/>
  <c r="BD2083" i="1"/>
  <c r="BD2084" i="1"/>
  <c r="BD2085" i="1"/>
  <c r="BD2086" i="1"/>
  <c r="BD2087" i="1"/>
  <c r="BD2088" i="1"/>
  <c r="BD2089" i="1"/>
  <c r="BD2090" i="1"/>
  <c r="BD2091" i="1"/>
  <c r="BD2092" i="1"/>
  <c r="BD2093" i="1"/>
  <c r="BD2094" i="1"/>
  <c r="BD2095" i="1"/>
  <c r="BD2096" i="1"/>
  <c r="BD2097" i="1"/>
  <c r="BD2098" i="1"/>
  <c r="BD2099" i="1"/>
  <c r="BD2100" i="1"/>
  <c r="BD2101" i="1"/>
  <c r="BD2102" i="1"/>
  <c r="BD2103" i="1"/>
  <c r="BD2104" i="1"/>
  <c r="BD2105" i="1"/>
  <c r="BD2106" i="1"/>
  <c r="BD2107" i="1"/>
  <c r="BD2108" i="1"/>
  <c r="BD2109" i="1"/>
  <c r="BD2110" i="1"/>
  <c r="BD2111" i="1"/>
  <c r="BD2112" i="1"/>
  <c r="BD2113" i="1"/>
  <c r="BD2114" i="1"/>
  <c r="BD2115" i="1"/>
  <c r="BD2116" i="1"/>
  <c r="BD2117" i="1"/>
  <c r="BD2118" i="1"/>
  <c r="BD2119" i="1"/>
  <c r="BD2120" i="1"/>
  <c r="BD2121" i="1"/>
  <c r="BD2122" i="1"/>
  <c r="BD2123" i="1"/>
  <c r="BD2124" i="1"/>
  <c r="BD2125" i="1"/>
  <c r="BD2126" i="1"/>
  <c r="BD2127" i="1"/>
  <c r="BD2128" i="1"/>
  <c r="BD2129" i="1"/>
  <c r="BD2130" i="1"/>
  <c r="BD2131" i="1"/>
  <c r="BD2132" i="1"/>
  <c r="BD2133" i="1"/>
  <c r="BD2134" i="1"/>
  <c r="BD2135" i="1"/>
  <c r="BD2136" i="1"/>
  <c r="BD2137" i="1"/>
  <c r="BD2138" i="1"/>
  <c r="BD2139" i="1"/>
  <c r="BD2140" i="1"/>
  <c r="BD2141" i="1"/>
  <c r="BD2142" i="1"/>
  <c r="BD2143" i="1"/>
  <c r="BD2144" i="1"/>
  <c r="BD2145" i="1"/>
  <c r="BD2146" i="1"/>
  <c r="BD2147" i="1"/>
  <c r="BD2148" i="1"/>
  <c r="BD2149" i="1"/>
  <c r="BD2150" i="1"/>
  <c r="BD2151" i="1"/>
  <c r="BD2152" i="1"/>
  <c r="BD2153" i="1"/>
  <c r="BD2154" i="1"/>
  <c r="BD2155" i="1"/>
  <c r="BD2156" i="1"/>
  <c r="BD2157" i="1"/>
  <c r="BD2158" i="1"/>
  <c r="BD2159" i="1"/>
  <c r="BD2160" i="1"/>
  <c r="BD2161" i="1"/>
  <c r="BD2162" i="1"/>
  <c r="BD2163" i="1"/>
  <c r="BD2164" i="1"/>
  <c r="BD2165" i="1"/>
  <c r="BD2166" i="1"/>
  <c r="BD2167" i="1"/>
  <c r="BD2168" i="1"/>
  <c r="BD2169" i="1"/>
  <c r="BD2170" i="1"/>
  <c r="BD2171" i="1"/>
  <c r="BD2172" i="1"/>
  <c r="BD2173" i="1"/>
  <c r="BD2174" i="1"/>
  <c r="BD2175" i="1"/>
  <c r="BD2176" i="1"/>
  <c r="BD2177" i="1"/>
  <c r="BD2178" i="1"/>
  <c r="BD2179" i="1"/>
  <c r="BD2180" i="1"/>
  <c r="BD2181" i="1"/>
  <c r="BD2182" i="1"/>
  <c r="BD2183" i="1"/>
  <c r="BD2184" i="1"/>
  <c r="BD2185" i="1"/>
  <c r="BD2186" i="1"/>
  <c r="BD2187" i="1"/>
  <c r="BD2188" i="1"/>
  <c r="BD2189" i="1"/>
  <c r="BD2190" i="1"/>
  <c r="BD2191" i="1"/>
  <c r="BD2192" i="1"/>
  <c r="BD2193" i="1"/>
  <c r="BD2194" i="1"/>
  <c r="BD2195" i="1"/>
  <c r="BD2196" i="1"/>
  <c r="BD2197" i="1"/>
  <c r="BD2198" i="1"/>
  <c r="BD2199" i="1"/>
  <c r="BD2200" i="1"/>
  <c r="BD2201" i="1"/>
  <c r="BD2202" i="1"/>
  <c r="BD2203" i="1"/>
  <c r="BD2204" i="1"/>
  <c r="BD2205" i="1"/>
  <c r="BD2206" i="1"/>
  <c r="BD2207" i="1"/>
  <c r="BD2208" i="1"/>
  <c r="BD2209" i="1"/>
  <c r="BD2210" i="1"/>
  <c r="BD2211" i="1"/>
  <c r="BD2212" i="1"/>
  <c r="BD2213" i="1"/>
  <c r="BD2214" i="1"/>
  <c r="BD2215" i="1"/>
  <c r="BD2216" i="1"/>
  <c r="BD2217" i="1"/>
  <c r="BD2218" i="1"/>
  <c r="BD2219" i="1"/>
  <c r="BD2220" i="1"/>
  <c r="BD2221" i="1"/>
  <c r="BD2222" i="1"/>
  <c r="BD2223" i="1"/>
  <c r="BD2224" i="1"/>
  <c r="BD2225" i="1"/>
  <c r="BD2226" i="1"/>
  <c r="BD2227" i="1"/>
  <c r="BD2228" i="1"/>
  <c r="BD2229" i="1"/>
  <c r="BD2230" i="1"/>
  <c r="BD2231" i="1"/>
  <c r="BD2232" i="1"/>
  <c r="BD2233" i="1"/>
  <c r="BD2234" i="1"/>
  <c r="BD2235" i="1"/>
  <c r="BD2236" i="1"/>
  <c r="BD2237" i="1"/>
  <c r="BD2238" i="1"/>
  <c r="BD2239" i="1"/>
  <c r="BD2240" i="1"/>
  <c r="BD2241" i="1"/>
  <c r="BD2242" i="1"/>
  <c r="BD2243" i="1"/>
  <c r="BD2244" i="1"/>
  <c r="BD2245" i="1"/>
  <c r="BD2246" i="1"/>
  <c r="BD2247" i="1"/>
  <c r="BD2248" i="1"/>
  <c r="BD2249" i="1"/>
  <c r="BD2250" i="1"/>
  <c r="BD2251" i="1"/>
  <c r="BD2252" i="1"/>
  <c r="BD2253" i="1"/>
  <c r="BD2254" i="1"/>
  <c r="BD2255" i="1"/>
  <c r="BD2256" i="1"/>
  <c r="BD2257" i="1"/>
  <c r="BD2258" i="1"/>
  <c r="BD2259" i="1"/>
  <c r="BD2260" i="1"/>
  <c r="BD2261" i="1"/>
  <c r="BD2262" i="1"/>
  <c r="BD2263" i="1"/>
  <c r="BD2264" i="1"/>
  <c r="BD2265" i="1"/>
  <c r="BD2266" i="1"/>
  <c r="BD2267" i="1"/>
  <c r="BD2268" i="1"/>
  <c r="BD2269" i="1"/>
  <c r="BD2270" i="1"/>
  <c r="BD2271" i="1"/>
  <c r="BD2272" i="1"/>
  <c r="BD2273" i="1"/>
  <c r="BD2274" i="1"/>
  <c r="BD2275" i="1"/>
  <c r="BD2276" i="1"/>
  <c r="BD2277" i="1"/>
  <c r="BD2278" i="1"/>
  <c r="BD2279" i="1"/>
  <c r="BD2280" i="1"/>
  <c r="BD2281" i="1"/>
  <c r="BD2282" i="1"/>
  <c r="BD2283" i="1"/>
  <c r="BD2284" i="1"/>
  <c r="BD2285" i="1"/>
  <c r="BD2286" i="1"/>
  <c r="BD2287" i="1"/>
  <c r="BD2288" i="1"/>
  <c r="BD2289" i="1"/>
  <c r="BD2290" i="1"/>
  <c r="BD2291" i="1"/>
  <c r="BD2292" i="1"/>
  <c r="BD2293" i="1"/>
  <c r="BD2294" i="1"/>
  <c r="BD2295" i="1"/>
  <c r="BD2296" i="1"/>
  <c r="BD2297" i="1"/>
  <c r="BD2298" i="1"/>
  <c r="BD2299" i="1"/>
  <c r="BD2300" i="1"/>
  <c r="BD2301" i="1"/>
  <c r="BD2302" i="1"/>
  <c r="BD2303" i="1"/>
  <c r="BD2304" i="1"/>
  <c r="BD2305" i="1"/>
  <c r="BD2306" i="1"/>
  <c r="BD2307" i="1"/>
  <c r="BD2308" i="1"/>
  <c r="BD2309" i="1"/>
  <c r="BD2310" i="1"/>
  <c r="BD2311" i="1"/>
  <c r="BD2312" i="1"/>
  <c r="BD2313" i="1"/>
  <c r="BD2314" i="1"/>
  <c r="BD2315" i="1"/>
  <c r="BD2316" i="1"/>
  <c r="BD2317" i="1"/>
  <c r="BD2318" i="1"/>
  <c r="BD2319" i="1"/>
  <c r="BD2320" i="1"/>
  <c r="BD2321" i="1"/>
  <c r="BD2322" i="1"/>
  <c r="BD2323" i="1"/>
  <c r="BD2324" i="1"/>
  <c r="BD2325" i="1"/>
  <c r="BD2326" i="1"/>
  <c r="BD2327"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1013" i="1"/>
  <c r="BC1014" i="1"/>
  <c r="BC1015" i="1"/>
  <c r="BC1016" i="1"/>
  <c r="BC1017" i="1"/>
  <c r="BC1018" i="1"/>
  <c r="BC1019" i="1"/>
  <c r="BC1020" i="1"/>
  <c r="BC1021" i="1"/>
  <c r="BC1022" i="1"/>
  <c r="BC1023" i="1"/>
  <c r="BC1024" i="1"/>
  <c r="BC1025" i="1"/>
  <c r="BC1026" i="1"/>
  <c r="BC1027" i="1"/>
  <c r="BC1028" i="1"/>
  <c r="BC1029" i="1"/>
  <c r="BC1030" i="1"/>
  <c r="BC1031" i="1"/>
  <c r="BC1032" i="1"/>
  <c r="BC1033" i="1"/>
  <c r="BC1034" i="1"/>
  <c r="BC1035" i="1"/>
  <c r="BC1036" i="1"/>
  <c r="BC1037" i="1"/>
  <c r="BC1038" i="1"/>
  <c r="BC1039" i="1"/>
  <c r="BC1040" i="1"/>
  <c r="BC1041" i="1"/>
  <c r="BC1042" i="1"/>
  <c r="BC1043" i="1"/>
  <c r="BC1044" i="1"/>
  <c r="BC1045" i="1"/>
  <c r="BC1046" i="1"/>
  <c r="BC1047" i="1"/>
  <c r="BC1048" i="1"/>
  <c r="BC1049" i="1"/>
  <c r="BC1050" i="1"/>
  <c r="BC1051" i="1"/>
  <c r="BC1052" i="1"/>
  <c r="BC1053" i="1"/>
  <c r="BC1054" i="1"/>
  <c r="BC1055" i="1"/>
  <c r="BC1056" i="1"/>
  <c r="BC1057" i="1"/>
  <c r="BC1058" i="1"/>
  <c r="BC1059" i="1"/>
  <c r="BC1060" i="1"/>
  <c r="BC1061" i="1"/>
  <c r="BC1062" i="1"/>
  <c r="BC1063" i="1"/>
  <c r="BC1064" i="1"/>
  <c r="BC1065" i="1"/>
  <c r="BC1066" i="1"/>
  <c r="BC1067" i="1"/>
  <c r="BC1068" i="1"/>
  <c r="BC1069" i="1"/>
  <c r="BC1070" i="1"/>
  <c r="BC1071" i="1"/>
  <c r="BC1072" i="1"/>
  <c r="BC1073" i="1"/>
  <c r="BC1074" i="1"/>
  <c r="BC1075" i="1"/>
  <c r="BC1076" i="1"/>
  <c r="BC1077" i="1"/>
  <c r="BC1078" i="1"/>
  <c r="BC1079" i="1"/>
  <c r="BC1080" i="1"/>
  <c r="BC1081" i="1"/>
  <c r="BC1082" i="1"/>
  <c r="BC1083" i="1"/>
  <c r="BC1084" i="1"/>
  <c r="BC1085" i="1"/>
  <c r="BC1086" i="1"/>
  <c r="BC1087" i="1"/>
  <c r="BC1088" i="1"/>
  <c r="BC1089" i="1"/>
  <c r="BC1090" i="1"/>
  <c r="BC1091" i="1"/>
  <c r="BC1092" i="1"/>
  <c r="BC1093" i="1"/>
  <c r="BC1094" i="1"/>
  <c r="BC1095" i="1"/>
  <c r="BC1096" i="1"/>
  <c r="BC1097" i="1"/>
  <c r="BC1098" i="1"/>
  <c r="BC1099" i="1"/>
  <c r="BC1100" i="1"/>
  <c r="BC1101" i="1"/>
  <c r="BC1102" i="1"/>
  <c r="BC1103" i="1"/>
  <c r="BC1104" i="1"/>
  <c r="BC1105" i="1"/>
  <c r="BC1106" i="1"/>
  <c r="BC1107" i="1"/>
  <c r="BC1108" i="1"/>
  <c r="BC1109" i="1"/>
  <c r="BC1110" i="1"/>
  <c r="BC1111" i="1"/>
  <c r="BC1112" i="1"/>
  <c r="BC1113" i="1"/>
  <c r="BC1114" i="1"/>
  <c r="BC1115" i="1"/>
  <c r="BC1116" i="1"/>
  <c r="BC1117" i="1"/>
  <c r="BC1118" i="1"/>
  <c r="BC1119" i="1"/>
  <c r="BC1120" i="1"/>
  <c r="BC1121" i="1"/>
  <c r="BC1122" i="1"/>
  <c r="BC1123" i="1"/>
  <c r="BC1124" i="1"/>
  <c r="BC1125" i="1"/>
  <c r="BC1126" i="1"/>
  <c r="BC1127" i="1"/>
  <c r="BC1128" i="1"/>
  <c r="BC1129" i="1"/>
  <c r="BC1130" i="1"/>
  <c r="BC1131" i="1"/>
  <c r="BC1132" i="1"/>
  <c r="BC1133" i="1"/>
  <c r="BC1134" i="1"/>
  <c r="BC1135" i="1"/>
  <c r="BC1136" i="1"/>
  <c r="BC1137" i="1"/>
  <c r="BC1138" i="1"/>
  <c r="BC1139" i="1"/>
  <c r="BC1140" i="1"/>
  <c r="BC1141" i="1"/>
  <c r="BC1142" i="1"/>
  <c r="BC1143" i="1"/>
  <c r="BC1144" i="1"/>
  <c r="BC1145" i="1"/>
  <c r="BC1146" i="1"/>
  <c r="BC1147" i="1"/>
  <c r="BC1148" i="1"/>
  <c r="BC1149" i="1"/>
  <c r="BC1150" i="1"/>
  <c r="BC1151" i="1"/>
  <c r="BC1152" i="1"/>
  <c r="BC1153" i="1"/>
  <c r="BC1154" i="1"/>
  <c r="BC1155" i="1"/>
  <c r="BC1156" i="1"/>
  <c r="BC1157" i="1"/>
  <c r="BC1158" i="1"/>
  <c r="BC1159" i="1"/>
  <c r="BC1160" i="1"/>
  <c r="BC1161" i="1"/>
  <c r="BC1162" i="1"/>
  <c r="BC1163" i="1"/>
  <c r="BC1164" i="1"/>
  <c r="BC1165" i="1"/>
  <c r="BC1166" i="1"/>
  <c r="BC1167" i="1"/>
  <c r="BC1168" i="1"/>
  <c r="BC1169" i="1"/>
  <c r="BC1170" i="1"/>
  <c r="BC1171" i="1"/>
  <c r="BC1172" i="1"/>
  <c r="BC1173" i="1"/>
  <c r="BC1174" i="1"/>
  <c r="BC1175" i="1"/>
  <c r="BC1176" i="1"/>
  <c r="BC1177" i="1"/>
  <c r="BC1178" i="1"/>
  <c r="BC1179" i="1"/>
  <c r="BC1180" i="1"/>
  <c r="BC1181" i="1"/>
  <c r="BC1182" i="1"/>
  <c r="BC1183" i="1"/>
  <c r="BC1184" i="1"/>
  <c r="BC1185" i="1"/>
  <c r="BC1186" i="1"/>
  <c r="BC1187" i="1"/>
  <c r="BC1188" i="1"/>
  <c r="BC1189" i="1"/>
  <c r="BC1190" i="1"/>
  <c r="BC1191" i="1"/>
  <c r="BC1192" i="1"/>
  <c r="BC1193" i="1"/>
  <c r="BC1194" i="1"/>
  <c r="BC1195" i="1"/>
  <c r="BC1196" i="1"/>
  <c r="BC1197" i="1"/>
  <c r="BC1198" i="1"/>
  <c r="BC1199" i="1"/>
  <c r="BC1200" i="1"/>
  <c r="BC1201" i="1"/>
  <c r="BC1202" i="1"/>
  <c r="BC1203" i="1"/>
  <c r="BC1204" i="1"/>
  <c r="BC1205" i="1"/>
  <c r="BC1206" i="1"/>
  <c r="BC1207" i="1"/>
  <c r="BC1208" i="1"/>
  <c r="BC1209" i="1"/>
  <c r="BC1210" i="1"/>
  <c r="BC1211" i="1"/>
  <c r="BC1212" i="1"/>
  <c r="BC1213" i="1"/>
  <c r="BC1214" i="1"/>
  <c r="BC1215" i="1"/>
  <c r="BC1216" i="1"/>
  <c r="BC1217" i="1"/>
  <c r="BC1218" i="1"/>
  <c r="BC1219" i="1"/>
  <c r="BC1220" i="1"/>
  <c r="BC1221" i="1"/>
  <c r="BC1222" i="1"/>
  <c r="BC1223" i="1"/>
  <c r="BC1224" i="1"/>
  <c r="BC1225" i="1"/>
  <c r="BC1226" i="1"/>
  <c r="BC1227" i="1"/>
  <c r="BC1228" i="1"/>
  <c r="BC1229" i="1"/>
  <c r="BC1230" i="1"/>
  <c r="BC1231" i="1"/>
  <c r="BC1232" i="1"/>
  <c r="BC1233" i="1"/>
  <c r="BC1234" i="1"/>
  <c r="BC1235" i="1"/>
  <c r="BC1236" i="1"/>
  <c r="BC1237" i="1"/>
  <c r="BC1238" i="1"/>
  <c r="BC1239" i="1"/>
  <c r="BC1240" i="1"/>
  <c r="BC1241" i="1"/>
  <c r="BC1242" i="1"/>
  <c r="BC1243" i="1"/>
  <c r="BC1244" i="1"/>
  <c r="BC1245" i="1"/>
  <c r="BC1246" i="1"/>
  <c r="BC1247" i="1"/>
  <c r="BC1248" i="1"/>
  <c r="BC1249" i="1"/>
  <c r="BC1250" i="1"/>
  <c r="BC1251" i="1"/>
  <c r="BC1252" i="1"/>
  <c r="BC1253" i="1"/>
  <c r="BC1254" i="1"/>
  <c r="BC1255" i="1"/>
  <c r="BC1256" i="1"/>
  <c r="BC1257" i="1"/>
  <c r="BC1258"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295" i="1"/>
  <c r="BC1296" i="1"/>
  <c r="BC1297" i="1"/>
  <c r="BC1298" i="1"/>
  <c r="BC1299" i="1"/>
  <c r="BC1300" i="1"/>
  <c r="BC1301" i="1"/>
  <c r="BC1302" i="1"/>
  <c r="BC1303" i="1"/>
  <c r="BC1304" i="1"/>
  <c r="BC1305" i="1"/>
  <c r="BC1306" i="1"/>
  <c r="BC1307" i="1"/>
  <c r="BC1308" i="1"/>
  <c r="BC1309" i="1"/>
  <c r="BC1310" i="1"/>
  <c r="BC1311" i="1"/>
  <c r="BC1312" i="1"/>
  <c r="BC1313" i="1"/>
  <c r="BC1314" i="1"/>
  <c r="BC1315" i="1"/>
  <c r="BC1316" i="1"/>
  <c r="BC1317" i="1"/>
  <c r="BC1318" i="1"/>
  <c r="BC1319" i="1"/>
  <c r="BC1320" i="1"/>
  <c r="BC1321" i="1"/>
  <c r="BC1322" i="1"/>
  <c r="BC1323" i="1"/>
  <c r="BC1324" i="1"/>
  <c r="BC1325" i="1"/>
  <c r="BC1326" i="1"/>
  <c r="BC1327" i="1"/>
  <c r="BC1328" i="1"/>
  <c r="BC1329" i="1"/>
  <c r="BC1330" i="1"/>
  <c r="BC1331" i="1"/>
  <c r="BC1332" i="1"/>
  <c r="BC1333" i="1"/>
  <c r="BC1334" i="1"/>
  <c r="BC1335" i="1"/>
  <c r="BC1336" i="1"/>
  <c r="BC1337" i="1"/>
  <c r="BC1338" i="1"/>
  <c r="BC1339" i="1"/>
  <c r="BC1340" i="1"/>
  <c r="BC1341" i="1"/>
  <c r="BC1342" i="1"/>
  <c r="BC1343" i="1"/>
  <c r="BC1344" i="1"/>
  <c r="BC1345" i="1"/>
  <c r="BC1346" i="1"/>
  <c r="BC1347" i="1"/>
  <c r="BC1348" i="1"/>
  <c r="BC1349" i="1"/>
  <c r="BC1350" i="1"/>
  <c r="BC1351" i="1"/>
  <c r="BC1352" i="1"/>
  <c r="BC1353" i="1"/>
  <c r="BC1354" i="1"/>
  <c r="BC1355" i="1"/>
  <c r="BC1356" i="1"/>
  <c r="BC1357" i="1"/>
  <c r="BC1358" i="1"/>
  <c r="BC1359" i="1"/>
  <c r="BC1360" i="1"/>
  <c r="BC1361" i="1"/>
  <c r="BC1362" i="1"/>
  <c r="BC1363" i="1"/>
  <c r="BC1364" i="1"/>
  <c r="BC1365" i="1"/>
  <c r="BC1366" i="1"/>
  <c r="BC1367" i="1"/>
  <c r="BC1368" i="1"/>
  <c r="BC1369" i="1"/>
  <c r="BC1370" i="1"/>
  <c r="BC1371" i="1"/>
  <c r="BC1372" i="1"/>
  <c r="BC1373" i="1"/>
  <c r="BC1374" i="1"/>
  <c r="BC1375" i="1"/>
  <c r="BC1376" i="1"/>
  <c r="BC1377" i="1"/>
  <c r="BC1378" i="1"/>
  <c r="BC1379" i="1"/>
  <c r="BC1380" i="1"/>
  <c r="BC1381" i="1"/>
  <c r="BC1382" i="1"/>
  <c r="BC1383" i="1"/>
  <c r="BC1384" i="1"/>
  <c r="BC1385" i="1"/>
  <c r="BC1386" i="1"/>
  <c r="BC1387" i="1"/>
  <c r="BC1388" i="1"/>
  <c r="BC1389" i="1"/>
  <c r="BC1390" i="1"/>
  <c r="BC1391" i="1"/>
  <c r="BC1392" i="1"/>
  <c r="BC1393" i="1"/>
  <c r="BC1394" i="1"/>
  <c r="BC1395" i="1"/>
  <c r="BC1396" i="1"/>
  <c r="BC1397" i="1"/>
  <c r="BC1398" i="1"/>
  <c r="BC1399" i="1"/>
  <c r="BC1400" i="1"/>
  <c r="BC1401" i="1"/>
  <c r="BC1402" i="1"/>
  <c r="BC1403" i="1"/>
  <c r="BC1404" i="1"/>
  <c r="BC1405" i="1"/>
  <c r="BC1406" i="1"/>
  <c r="BC1407" i="1"/>
  <c r="BC1408" i="1"/>
  <c r="BC1409" i="1"/>
  <c r="BC1410" i="1"/>
  <c r="BC1411" i="1"/>
  <c r="BC1412" i="1"/>
  <c r="BC1413" i="1"/>
  <c r="BC1414" i="1"/>
  <c r="BC1415" i="1"/>
  <c r="BC1416" i="1"/>
  <c r="BC1417" i="1"/>
  <c r="BC1418" i="1"/>
  <c r="BC1419" i="1"/>
  <c r="BC1420" i="1"/>
  <c r="BC1421" i="1"/>
  <c r="BC1422" i="1"/>
  <c r="BC1423" i="1"/>
  <c r="BC1424" i="1"/>
  <c r="BC1425" i="1"/>
  <c r="BC1426" i="1"/>
  <c r="BC1427" i="1"/>
  <c r="BC1428" i="1"/>
  <c r="BC1429" i="1"/>
  <c r="BC1430" i="1"/>
  <c r="BC1431" i="1"/>
  <c r="BC1432" i="1"/>
  <c r="BC1433" i="1"/>
  <c r="BC1434" i="1"/>
  <c r="BC1435" i="1"/>
  <c r="BC1436" i="1"/>
  <c r="BC1437" i="1"/>
  <c r="BC1438" i="1"/>
  <c r="BC1439" i="1"/>
  <c r="BC1440" i="1"/>
  <c r="BC1441" i="1"/>
  <c r="BC1442" i="1"/>
  <c r="BC1443" i="1"/>
  <c r="BC1444" i="1"/>
  <c r="BC1445" i="1"/>
  <c r="BC1446" i="1"/>
  <c r="BC1447" i="1"/>
  <c r="BC1448" i="1"/>
  <c r="BC1449" i="1"/>
  <c r="BC1450" i="1"/>
  <c r="BC1451" i="1"/>
  <c r="BC1452" i="1"/>
  <c r="BC1453" i="1"/>
  <c r="BC1454" i="1"/>
  <c r="BC1455" i="1"/>
  <c r="BC1456" i="1"/>
  <c r="BC1457" i="1"/>
  <c r="BC1458" i="1"/>
  <c r="BC1459" i="1"/>
  <c r="BC1460" i="1"/>
  <c r="BC1461" i="1"/>
  <c r="BC1462" i="1"/>
  <c r="BC1463" i="1"/>
  <c r="BC1464" i="1"/>
  <c r="BC1465" i="1"/>
  <c r="BC1466" i="1"/>
  <c r="BC1467" i="1"/>
  <c r="BC1468" i="1"/>
  <c r="BC1469" i="1"/>
  <c r="BC1470" i="1"/>
  <c r="BC1471" i="1"/>
  <c r="BC1472" i="1"/>
  <c r="BC1473" i="1"/>
  <c r="BC1474" i="1"/>
  <c r="BC1475" i="1"/>
  <c r="BC1476" i="1"/>
  <c r="BC1477" i="1"/>
  <c r="BC1478" i="1"/>
  <c r="BC1479" i="1"/>
  <c r="BC1480" i="1"/>
  <c r="BC1481" i="1"/>
  <c r="BC1482" i="1"/>
  <c r="BC1483" i="1"/>
  <c r="BC1484" i="1"/>
  <c r="BC1485" i="1"/>
  <c r="BC1486" i="1"/>
  <c r="BC1487" i="1"/>
  <c r="BC1488" i="1"/>
  <c r="BC1489" i="1"/>
  <c r="BC1490" i="1"/>
  <c r="BC1491" i="1"/>
  <c r="BC1492" i="1"/>
  <c r="BC1493" i="1"/>
  <c r="BC1494" i="1"/>
  <c r="BC1495" i="1"/>
  <c r="BC1496" i="1"/>
  <c r="BC1497" i="1"/>
  <c r="BC1498" i="1"/>
  <c r="BC1499" i="1"/>
  <c r="BC1500" i="1"/>
  <c r="BC1501" i="1"/>
  <c r="BC1502" i="1"/>
  <c r="BC1503" i="1"/>
  <c r="BC1504" i="1"/>
  <c r="BC1505" i="1"/>
  <c r="BC1506" i="1"/>
  <c r="BC1507" i="1"/>
  <c r="BC1508" i="1"/>
  <c r="BC1509" i="1"/>
  <c r="BC1510" i="1"/>
  <c r="BC1511" i="1"/>
  <c r="BC1512" i="1"/>
  <c r="BC1513" i="1"/>
  <c r="BC1514" i="1"/>
  <c r="BC1515" i="1"/>
  <c r="BC1516" i="1"/>
  <c r="BC1517" i="1"/>
  <c r="BC1518" i="1"/>
  <c r="BC1519" i="1"/>
  <c r="BC1520" i="1"/>
  <c r="BC1521" i="1"/>
  <c r="BC1522" i="1"/>
  <c r="BC1523" i="1"/>
  <c r="BC1524" i="1"/>
  <c r="BC1525" i="1"/>
  <c r="BC1526" i="1"/>
  <c r="BC1527" i="1"/>
  <c r="BC1528" i="1"/>
  <c r="BC1529" i="1"/>
  <c r="BC1530" i="1"/>
  <c r="BC1531" i="1"/>
  <c r="BC1532" i="1"/>
  <c r="BC1533" i="1"/>
  <c r="BC1534" i="1"/>
  <c r="BC1535" i="1"/>
  <c r="BC1536" i="1"/>
  <c r="BC1537" i="1"/>
  <c r="BC1538" i="1"/>
  <c r="BC1539" i="1"/>
  <c r="BC1540" i="1"/>
  <c r="BC1541" i="1"/>
  <c r="BC1542" i="1"/>
  <c r="BC1543" i="1"/>
  <c r="BC1544" i="1"/>
  <c r="BC1545" i="1"/>
  <c r="BC1546" i="1"/>
  <c r="BC1547" i="1"/>
  <c r="BC1548" i="1"/>
  <c r="BC1549" i="1"/>
  <c r="BC1550" i="1"/>
  <c r="BC1551" i="1"/>
  <c r="BC1552" i="1"/>
  <c r="BC1553" i="1"/>
  <c r="BC1554" i="1"/>
  <c r="BC1555" i="1"/>
  <c r="BC1556" i="1"/>
  <c r="BC1557" i="1"/>
  <c r="BC1558" i="1"/>
  <c r="BC1559" i="1"/>
  <c r="BC1560" i="1"/>
  <c r="BC1561" i="1"/>
  <c r="BC1562" i="1"/>
  <c r="BC1563" i="1"/>
  <c r="BC1564" i="1"/>
  <c r="BC1565" i="1"/>
  <c r="BC1566" i="1"/>
  <c r="BC1567" i="1"/>
  <c r="BC1568" i="1"/>
  <c r="BC1569" i="1"/>
  <c r="BC1570" i="1"/>
  <c r="BC1571" i="1"/>
  <c r="BC1572" i="1"/>
  <c r="BC1573" i="1"/>
  <c r="BC1574" i="1"/>
  <c r="BC1575" i="1"/>
  <c r="BC1576" i="1"/>
  <c r="BC1577" i="1"/>
  <c r="BC1578" i="1"/>
  <c r="BC1579" i="1"/>
  <c r="BC1580" i="1"/>
  <c r="BC1581" i="1"/>
  <c r="BC1582" i="1"/>
  <c r="BC1583" i="1"/>
  <c r="BC1584" i="1"/>
  <c r="BC1585" i="1"/>
  <c r="BC1586" i="1"/>
  <c r="BC1587" i="1"/>
  <c r="BC1588" i="1"/>
  <c r="BC1589" i="1"/>
  <c r="BC1590" i="1"/>
  <c r="BC1591" i="1"/>
  <c r="BC1592" i="1"/>
  <c r="BC1593" i="1"/>
  <c r="BC1594" i="1"/>
  <c r="BC1595" i="1"/>
  <c r="BC1596" i="1"/>
  <c r="BC1597" i="1"/>
  <c r="BC1598" i="1"/>
  <c r="BC1599" i="1"/>
  <c r="BC1600" i="1"/>
  <c r="BC1601" i="1"/>
  <c r="BC1602" i="1"/>
  <c r="BC1603" i="1"/>
  <c r="BC1604" i="1"/>
  <c r="BC1605" i="1"/>
  <c r="BC1606" i="1"/>
  <c r="BC1607" i="1"/>
  <c r="BC1608" i="1"/>
  <c r="BC1609" i="1"/>
  <c r="BC1610" i="1"/>
  <c r="BC1611" i="1"/>
  <c r="BC1612" i="1"/>
  <c r="BC1613" i="1"/>
  <c r="BC1614" i="1"/>
  <c r="BC1615" i="1"/>
  <c r="BC1616" i="1"/>
  <c r="BC1617" i="1"/>
  <c r="BC1618" i="1"/>
  <c r="BC1619" i="1"/>
  <c r="BC1620" i="1"/>
  <c r="BC1621" i="1"/>
  <c r="BC1622" i="1"/>
  <c r="BC1623" i="1"/>
  <c r="BC1624" i="1"/>
  <c r="BC1625" i="1"/>
  <c r="BC1626" i="1"/>
  <c r="BC1627" i="1"/>
  <c r="BC1628" i="1"/>
  <c r="BC1629" i="1"/>
  <c r="BC1630" i="1"/>
  <c r="BC1631" i="1"/>
  <c r="BC1632" i="1"/>
  <c r="BC1633" i="1"/>
  <c r="BC1634" i="1"/>
  <c r="BC1635" i="1"/>
  <c r="BC1636" i="1"/>
  <c r="BC1637" i="1"/>
  <c r="BC1638" i="1"/>
  <c r="BC1639" i="1"/>
  <c r="BC1640" i="1"/>
  <c r="BC1641" i="1"/>
  <c r="BC1642" i="1"/>
  <c r="BC1643" i="1"/>
  <c r="BC1644" i="1"/>
  <c r="BC1645" i="1"/>
  <c r="BC1646" i="1"/>
  <c r="BC1647" i="1"/>
  <c r="BC1648" i="1"/>
  <c r="BC1649" i="1"/>
  <c r="BC1650" i="1"/>
  <c r="BC1651" i="1"/>
  <c r="BC1652" i="1"/>
  <c r="BC1653" i="1"/>
  <c r="BC1654" i="1"/>
  <c r="BC1655" i="1"/>
  <c r="BC1656" i="1"/>
  <c r="BC1657" i="1"/>
  <c r="BC1658" i="1"/>
  <c r="BC1659" i="1"/>
  <c r="BC1660" i="1"/>
  <c r="BC1661" i="1"/>
  <c r="BC1662" i="1"/>
  <c r="BC1663" i="1"/>
  <c r="BC1664" i="1"/>
  <c r="BC1665" i="1"/>
  <c r="BC1666" i="1"/>
  <c r="BC1667" i="1"/>
  <c r="BC1668" i="1"/>
  <c r="BC1669" i="1"/>
  <c r="BC1670" i="1"/>
  <c r="BC1671" i="1"/>
  <c r="BC1672" i="1"/>
  <c r="BC1673" i="1"/>
  <c r="BC1674" i="1"/>
  <c r="BC1675" i="1"/>
  <c r="BC1676" i="1"/>
  <c r="BC1677" i="1"/>
  <c r="BC1678" i="1"/>
  <c r="BC1679" i="1"/>
  <c r="BC1680" i="1"/>
  <c r="BC1681" i="1"/>
  <c r="BC1682" i="1"/>
  <c r="BC1683" i="1"/>
  <c r="BC1684" i="1"/>
  <c r="BC1685" i="1"/>
  <c r="BC1686" i="1"/>
  <c r="BC1687" i="1"/>
  <c r="BC1688" i="1"/>
  <c r="BC1689" i="1"/>
  <c r="BC1690" i="1"/>
  <c r="BC1691" i="1"/>
  <c r="BC1692" i="1"/>
  <c r="BC1693" i="1"/>
  <c r="BC1694" i="1"/>
  <c r="BC1695" i="1"/>
  <c r="BC1696" i="1"/>
  <c r="BC1697" i="1"/>
  <c r="BC1698" i="1"/>
  <c r="BC1699" i="1"/>
  <c r="BC1700" i="1"/>
  <c r="BC1701" i="1"/>
  <c r="BC1702" i="1"/>
  <c r="BC1703" i="1"/>
  <c r="BC1704" i="1"/>
  <c r="BC1705" i="1"/>
  <c r="BC1706" i="1"/>
  <c r="BC1707" i="1"/>
  <c r="BC1708" i="1"/>
  <c r="BC1709" i="1"/>
  <c r="BC1710" i="1"/>
  <c r="BC1711" i="1"/>
  <c r="BC1712" i="1"/>
  <c r="BC1713" i="1"/>
  <c r="BC1714" i="1"/>
  <c r="BC1715" i="1"/>
  <c r="BC1716" i="1"/>
  <c r="BC1717" i="1"/>
  <c r="BC1718" i="1"/>
  <c r="BC1719" i="1"/>
  <c r="BC1720" i="1"/>
  <c r="BC1721" i="1"/>
  <c r="BC1722" i="1"/>
  <c r="BC1723" i="1"/>
  <c r="BC1724" i="1"/>
  <c r="BC1725" i="1"/>
  <c r="BC1726" i="1"/>
  <c r="BC1727" i="1"/>
  <c r="BC1728" i="1"/>
  <c r="BC1729" i="1"/>
  <c r="BC1730" i="1"/>
  <c r="BC1731" i="1"/>
  <c r="BC1732" i="1"/>
  <c r="BC1733" i="1"/>
  <c r="BC1734" i="1"/>
  <c r="BC1735" i="1"/>
  <c r="BC1736" i="1"/>
  <c r="BC1737" i="1"/>
  <c r="BC1738" i="1"/>
  <c r="BC1739" i="1"/>
  <c r="BC1740" i="1"/>
  <c r="BC1741" i="1"/>
  <c r="BC1742" i="1"/>
  <c r="BC1743" i="1"/>
  <c r="BC1744" i="1"/>
  <c r="BC1745" i="1"/>
  <c r="BC1746" i="1"/>
  <c r="BC1747" i="1"/>
  <c r="BC1748" i="1"/>
  <c r="BC1749" i="1"/>
  <c r="BC1750" i="1"/>
  <c r="BC1751" i="1"/>
  <c r="BC1752" i="1"/>
  <c r="BC1753" i="1"/>
  <c r="BC1754" i="1"/>
  <c r="BC1755" i="1"/>
  <c r="BC1756" i="1"/>
  <c r="BC1757" i="1"/>
  <c r="BC1758" i="1"/>
  <c r="BC1759" i="1"/>
  <c r="BC1760" i="1"/>
  <c r="BC1761" i="1"/>
  <c r="BC1762" i="1"/>
  <c r="BC1763" i="1"/>
  <c r="BC1764" i="1"/>
  <c r="BC1765" i="1"/>
  <c r="BC1766" i="1"/>
  <c r="BC1767" i="1"/>
  <c r="BC1768" i="1"/>
  <c r="BC1769" i="1"/>
  <c r="BC1770" i="1"/>
  <c r="BC1771" i="1"/>
  <c r="BC1772" i="1"/>
  <c r="BC1773" i="1"/>
  <c r="BC1774" i="1"/>
  <c r="BC1775" i="1"/>
  <c r="BC1776" i="1"/>
  <c r="BC1777" i="1"/>
  <c r="BC1778" i="1"/>
  <c r="BC1779" i="1"/>
  <c r="BC1780" i="1"/>
  <c r="BC1781" i="1"/>
  <c r="BC1782" i="1"/>
  <c r="BC1783" i="1"/>
  <c r="BC1784" i="1"/>
  <c r="BC1785" i="1"/>
  <c r="BC1786" i="1"/>
  <c r="BC1787" i="1"/>
  <c r="BC1788" i="1"/>
  <c r="BC1789" i="1"/>
  <c r="BC1790" i="1"/>
  <c r="BC1791" i="1"/>
  <c r="BC1792" i="1"/>
  <c r="BC1793" i="1"/>
  <c r="BC1794" i="1"/>
  <c r="BC1795" i="1"/>
  <c r="BC1796" i="1"/>
  <c r="BC1797" i="1"/>
  <c r="BC1798" i="1"/>
  <c r="BC1799" i="1"/>
  <c r="BC1800" i="1"/>
  <c r="BC1801" i="1"/>
  <c r="BC1802" i="1"/>
  <c r="BC1803" i="1"/>
  <c r="BC1804" i="1"/>
  <c r="BC1805" i="1"/>
  <c r="BC1806" i="1"/>
  <c r="BC1807" i="1"/>
  <c r="BC1808" i="1"/>
  <c r="BC1809" i="1"/>
  <c r="BC1810" i="1"/>
  <c r="BC1811" i="1"/>
  <c r="BC1812" i="1"/>
  <c r="BC1813" i="1"/>
  <c r="BC1814" i="1"/>
  <c r="BC1815" i="1"/>
  <c r="BC1816" i="1"/>
  <c r="BC1817" i="1"/>
  <c r="BC1818" i="1"/>
  <c r="BC1819" i="1"/>
  <c r="BC1820" i="1"/>
  <c r="BC1821" i="1"/>
  <c r="BC1822" i="1"/>
  <c r="BC1823" i="1"/>
  <c r="BC1824" i="1"/>
  <c r="BC1825" i="1"/>
  <c r="BC1826" i="1"/>
  <c r="BC1827" i="1"/>
  <c r="BC1828" i="1"/>
  <c r="BC1829" i="1"/>
  <c r="BC1830" i="1"/>
  <c r="BC1831" i="1"/>
  <c r="BC1832" i="1"/>
  <c r="BC1833" i="1"/>
  <c r="BC1834" i="1"/>
  <c r="BC1835" i="1"/>
  <c r="BC1836" i="1"/>
  <c r="BC1837" i="1"/>
  <c r="BC1838" i="1"/>
  <c r="BC1839" i="1"/>
  <c r="BC1840" i="1"/>
  <c r="BC1841" i="1"/>
  <c r="BC1842" i="1"/>
  <c r="BC1843" i="1"/>
  <c r="BC1844" i="1"/>
  <c r="BC1845" i="1"/>
  <c r="BC1846" i="1"/>
  <c r="BC1847" i="1"/>
  <c r="BC1848" i="1"/>
  <c r="BC1849" i="1"/>
  <c r="BC1850" i="1"/>
  <c r="BC1851" i="1"/>
  <c r="BC1852" i="1"/>
  <c r="BC1853" i="1"/>
  <c r="BC1854" i="1"/>
  <c r="BC1855" i="1"/>
  <c r="BC1856" i="1"/>
  <c r="BC1857" i="1"/>
  <c r="BC1858" i="1"/>
  <c r="BC1859" i="1"/>
  <c r="BC1860" i="1"/>
  <c r="BC1861" i="1"/>
  <c r="BC1862" i="1"/>
  <c r="BC1863" i="1"/>
  <c r="BC1864" i="1"/>
  <c r="BC1865" i="1"/>
  <c r="BC1866" i="1"/>
  <c r="BC1867" i="1"/>
  <c r="BC1868" i="1"/>
  <c r="BC1869" i="1"/>
  <c r="BC1870" i="1"/>
  <c r="BC1871" i="1"/>
  <c r="BC1872" i="1"/>
  <c r="BC1873" i="1"/>
  <c r="BC1874" i="1"/>
  <c r="BC1875" i="1"/>
  <c r="BC1876" i="1"/>
  <c r="BC1877" i="1"/>
  <c r="BC1878" i="1"/>
  <c r="BC1879" i="1"/>
  <c r="BC1880" i="1"/>
  <c r="BC1881" i="1"/>
  <c r="BC1882" i="1"/>
  <c r="BC1883" i="1"/>
  <c r="BC1884" i="1"/>
  <c r="BC1885" i="1"/>
  <c r="BC1886" i="1"/>
  <c r="BC1887" i="1"/>
  <c r="BC1888" i="1"/>
  <c r="BC1889" i="1"/>
  <c r="BC1890" i="1"/>
  <c r="BC1891" i="1"/>
  <c r="BC1892" i="1"/>
  <c r="BC1893" i="1"/>
  <c r="BC1894" i="1"/>
  <c r="BC1895" i="1"/>
  <c r="BC1896" i="1"/>
  <c r="BC1897" i="1"/>
  <c r="BC1898" i="1"/>
  <c r="BC1899" i="1"/>
  <c r="BC1900" i="1"/>
  <c r="BC1901" i="1"/>
  <c r="BC1902" i="1"/>
  <c r="BC1903" i="1"/>
  <c r="BC1904" i="1"/>
  <c r="BC1905" i="1"/>
  <c r="BC1906" i="1"/>
  <c r="BC1907" i="1"/>
  <c r="BC1908" i="1"/>
  <c r="BC1909" i="1"/>
  <c r="BC1910" i="1"/>
  <c r="BC1911" i="1"/>
  <c r="BC1912" i="1"/>
  <c r="BC1913" i="1"/>
  <c r="BC1914" i="1"/>
  <c r="BC1915" i="1"/>
  <c r="BC1916" i="1"/>
  <c r="BC1917" i="1"/>
  <c r="BC1918" i="1"/>
  <c r="BC1919" i="1"/>
  <c r="BC1920" i="1"/>
  <c r="BC1921" i="1"/>
  <c r="BC1922" i="1"/>
  <c r="BC1923" i="1"/>
  <c r="BC1924" i="1"/>
  <c r="BC1925" i="1"/>
  <c r="BC1926" i="1"/>
  <c r="BC1927" i="1"/>
  <c r="BC1928" i="1"/>
  <c r="BC1929" i="1"/>
  <c r="BC1930" i="1"/>
  <c r="BC1931" i="1"/>
  <c r="BC1932" i="1"/>
  <c r="BC1933" i="1"/>
  <c r="BC1934" i="1"/>
  <c r="BC1935" i="1"/>
  <c r="BC1936" i="1"/>
  <c r="BC1937" i="1"/>
  <c r="BC1938" i="1"/>
  <c r="BC1939" i="1"/>
  <c r="BC1940" i="1"/>
  <c r="BC1941" i="1"/>
  <c r="BC1942" i="1"/>
  <c r="BC1943" i="1"/>
  <c r="BC1944" i="1"/>
  <c r="BC1945" i="1"/>
  <c r="BC1946" i="1"/>
  <c r="BC1947" i="1"/>
  <c r="BC1948" i="1"/>
  <c r="BC1949" i="1"/>
  <c r="BC1950" i="1"/>
  <c r="BC1951" i="1"/>
  <c r="BC1952" i="1"/>
  <c r="BC1953" i="1"/>
  <c r="BC1954" i="1"/>
  <c r="BC1955" i="1"/>
  <c r="BC1956" i="1"/>
  <c r="BC1957" i="1"/>
  <c r="BC1958" i="1"/>
  <c r="BC1959" i="1"/>
  <c r="BC1960" i="1"/>
  <c r="BC1961" i="1"/>
  <c r="BC1962" i="1"/>
  <c r="BC1963" i="1"/>
  <c r="BC1964" i="1"/>
  <c r="BC1965" i="1"/>
  <c r="BC1966" i="1"/>
  <c r="BC1967" i="1"/>
  <c r="BC1968" i="1"/>
  <c r="BC1969" i="1"/>
  <c r="BC1970" i="1"/>
  <c r="BC1971" i="1"/>
  <c r="BC1972" i="1"/>
  <c r="BC1973" i="1"/>
  <c r="BC1974" i="1"/>
  <c r="BC1975" i="1"/>
  <c r="BC1976" i="1"/>
  <c r="BC1977" i="1"/>
  <c r="BC1978" i="1"/>
  <c r="BC1979" i="1"/>
  <c r="BC1980" i="1"/>
  <c r="BC1981" i="1"/>
  <c r="BC1982" i="1"/>
  <c r="BC1983" i="1"/>
  <c r="BC1984" i="1"/>
  <c r="BC1985" i="1"/>
  <c r="BC1986" i="1"/>
  <c r="BC1987" i="1"/>
  <c r="BC1988" i="1"/>
  <c r="BC1989" i="1"/>
  <c r="BC1990" i="1"/>
  <c r="BC1991" i="1"/>
  <c r="BC1992" i="1"/>
  <c r="BC1993" i="1"/>
  <c r="BC1994" i="1"/>
  <c r="BC1995" i="1"/>
  <c r="BC1996" i="1"/>
  <c r="BC1997" i="1"/>
  <c r="BC1998" i="1"/>
  <c r="BC1999" i="1"/>
  <c r="BC2000" i="1"/>
  <c r="BC2001" i="1"/>
  <c r="BC2002" i="1"/>
  <c r="BC2003" i="1"/>
  <c r="BC2004" i="1"/>
  <c r="BC2005" i="1"/>
  <c r="BC2006" i="1"/>
  <c r="BC2007" i="1"/>
  <c r="BC2008" i="1"/>
  <c r="BC2009" i="1"/>
  <c r="BC2010" i="1"/>
  <c r="BC2011" i="1"/>
  <c r="BC2012" i="1"/>
  <c r="BC2013" i="1"/>
  <c r="BC2014" i="1"/>
  <c r="BC2015" i="1"/>
  <c r="BC2016" i="1"/>
  <c r="BC2017" i="1"/>
  <c r="BC2018" i="1"/>
  <c r="BC2019" i="1"/>
  <c r="BC2020" i="1"/>
  <c r="BC2021" i="1"/>
  <c r="BC2022" i="1"/>
  <c r="BC2023" i="1"/>
  <c r="BC2024" i="1"/>
  <c r="BC2025" i="1"/>
  <c r="BC2026" i="1"/>
  <c r="BC2027" i="1"/>
  <c r="BC2028" i="1"/>
  <c r="BC2029" i="1"/>
  <c r="BC2030" i="1"/>
  <c r="BC2031" i="1"/>
  <c r="BC2032" i="1"/>
  <c r="BC2033" i="1"/>
  <c r="BC2034" i="1"/>
  <c r="BC2035" i="1"/>
  <c r="BC2036" i="1"/>
  <c r="BC2037" i="1"/>
  <c r="BC2038" i="1"/>
  <c r="BC2039" i="1"/>
  <c r="BC2040" i="1"/>
  <c r="BC2041" i="1"/>
  <c r="BC2042" i="1"/>
  <c r="BC2043" i="1"/>
  <c r="BC2044" i="1"/>
  <c r="BC2045" i="1"/>
  <c r="BC2046" i="1"/>
  <c r="BC2047" i="1"/>
  <c r="BC2048" i="1"/>
  <c r="BC2049" i="1"/>
  <c r="BC2050" i="1"/>
  <c r="BC2051" i="1"/>
  <c r="BC2052" i="1"/>
  <c r="BC2053" i="1"/>
  <c r="BC2054" i="1"/>
  <c r="BC2055" i="1"/>
  <c r="BC2056" i="1"/>
  <c r="BC2057" i="1"/>
  <c r="BC2058" i="1"/>
  <c r="BC2059" i="1"/>
  <c r="BC2060" i="1"/>
  <c r="BC2061" i="1"/>
  <c r="BC2062" i="1"/>
  <c r="BC2063" i="1"/>
  <c r="BC2064" i="1"/>
  <c r="BC2065" i="1"/>
  <c r="BC2066" i="1"/>
  <c r="BC2067" i="1"/>
  <c r="BC2068" i="1"/>
  <c r="BC2069" i="1"/>
  <c r="BC2070" i="1"/>
  <c r="BC2071" i="1"/>
  <c r="BC2072" i="1"/>
  <c r="BC2073" i="1"/>
  <c r="BC2074" i="1"/>
  <c r="BC2075" i="1"/>
  <c r="BC2076" i="1"/>
  <c r="BC2077" i="1"/>
  <c r="BC2078" i="1"/>
  <c r="BC2079" i="1"/>
  <c r="BC2080" i="1"/>
  <c r="BC2081" i="1"/>
  <c r="BC2082" i="1"/>
  <c r="BC2083" i="1"/>
  <c r="BC2084" i="1"/>
  <c r="BC2085" i="1"/>
  <c r="BC2086" i="1"/>
  <c r="BC2087" i="1"/>
  <c r="BC2088" i="1"/>
  <c r="BC2089" i="1"/>
  <c r="BC2090" i="1"/>
  <c r="BC2091" i="1"/>
  <c r="BC2092" i="1"/>
  <c r="BC2093" i="1"/>
  <c r="BC2094" i="1"/>
  <c r="BC2095" i="1"/>
  <c r="BC2096" i="1"/>
  <c r="BC2097" i="1"/>
  <c r="BC2098" i="1"/>
  <c r="BC2099" i="1"/>
  <c r="BC2100" i="1"/>
  <c r="BC2101" i="1"/>
  <c r="BC2102" i="1"/>
  <c r="BC2103" i="1"/>
  <c r="BC2104" i="1"/>
  <c r="BC2105" i="1"/>
  <c r="BC2106" i="1"/>
  <c r="BC2107" i="1"/>
  <c r="BC2108" i="1"/>
  <c r="BC2109" i="1"/>
  <c r="BC2110" i="1"/>
  <c r="BC2111" i="1"/>
  <c r="BC2112" i="1"/>
  <c r="BC2113" i="1"/>
  <c r="BC2114" i="1"/>
  <c r="BC2115" i="1"/>
  <c r="BC2116" i="1"/>
  <c r="BC2117" i="1"/>
  <c r="BC2118" i="1"/>
  <c r="BC2119" i="1"/>
  <c r="BC2120" i="1"/>
  <c r="BC2121" i="1"/>
  <c r="BC2122" i="1"/>
  <c r="BC2123" i="1"/>
  <c r="BC2124" i="1"/>
  <c r="BC2125" i="1"/>
  <c r="BC2126" i="1"/>
  <c r="BC2127" i="1"/>
  <c r="BC2128" i="1"/>
  <c r="BC2129" i="1"/>
  <c r="BC2130" i="1"/>
  <c r="BC2131" i="1"/>
  <c r="BC2132" i="1"/>
  <c r="BC2133" i="1"/>
  <c r="BC2134" i="1"/>
  <c r="BC2135" i="1"/>
  <c r="BC2136" i="1"/>
  <c r="BC2137" i="1"/>
  <c r="BC2138" i="1"/>
  <c r="BC2139" i="1"/>
  <c r="BC2140" i="1"/>
  <c r="BC2141" i="1"/>
  <c r="BC2142" i="1"/>
  <c r="BC2143" i="1"/>
  <c r="BC2144" i="1"/>
  <c r="BC2145" i="1"/>
  <c r="BC2146" i="1"/>
  <c r="BC2147" i="1"/>
  <c r="BC2148" i="1"/>
  <c r="BC2149" i="1"/>
  <c r="BC2150" i="1"/>
  <c r="BC2151" i="1"/>
  <c r="BC2152" i="1"/>
  <c r="BC2153" i="1"/>
  <c r="BC2154" i="1"/>
  <c r="BC2155" i="1"/>
  <c r="BC2156" i="1"/>
  <c r="BC2157" i="1"/>
  <c r="BC2158" i="1"/>
  <c r="BC2159" i="1"/>
  <c r="BC2160" i="1"/>
  <c r="BC2161" i="1"/>
  <c r="BC2162" i="1"/>
  <c r="BC2163" i="1"/>
  <c r="BC2164" i="1"/>
  <c r="BC2165" i="1"/>
  <c r="BC2166" i="1"/>
  <c r="BC2167" i="1"/>
  <c r="BC2168" i="1"/>
  <c r="BC2169" i="1"/>
  <c r="BC2170" i="1"/>
  <c r="BC2171" i="1"/>
  <c r="BC2172" i="1"/>
  <c r="BC2173" i="1"/>
  <c r="BC2174" i="1"/>
  <c r="BC2175" i="1"/>
  <c r="BC2176" i="1"/>
  <c r="BC2177" i="1"/>
  <c r="BC2178" i="1"/>
  <c r="BC2179" i="1"/>
  <c r="BC2180" i="1"/>
  <c r="BC2181" i="1"/>
  <c r="BC2182" i="1"/>
  <c r="BC2183" i="1"/>
  <c r="BC2184" i="1"/>
  <c r="BC2185" i="1"/>
  <c r="BC2186" i="1"/>
  <c r="BC2187" i="1"/>
  <c r="BC2188" i="1"/>
  <c r="BC2189" i="1"/>
  <c r="BC2190" i="1"/>
  <c r="BC2191" i="1"/>
  <c r="BC2192" i="1"/>
  <c r="BC2193" i="1"/>
  <c r="BC2194" i="1"/>
  <c r="BC2195" i="1"/>
  <c r="BC2196" i="1"/>
  <c r="BC2197" i="1"/>
  <c r="BC2198" i="1"/>
  <c r="BC2199" i="1"/>
  <c r="BC2200" i="1"/>
  <c r="BC2201" i="1"/>
  <c r="BC2202" i="1"/>
  <c r="BC2203" i="1"/>
  <c r="BC2204" i="1"/>
  <c r="BC2205" i="1"/>
  <c r="BC2206" i="1"/>
  <c r="BC2207" i="1"/>
  <c r="BC2208" i="1"/>
  <c r="BC2209" i="1"/>
  <c r="BC2210" i="1"/>
  <c r="BC2211" i="1"/>
  <c r="BC2212" i="1"/>
  <c r="BC2213" i="1"/>
  <c r="BC2214" i="1"/>
  <c r="BC2215" i="1"/>
  <c r="BC2216" i="1"/>
  <c r="BC2217" i="1"/>
  <c r="BC2218" i="1"/>
  <c r="BC2219" i="1"/>
  <c r="BC2220" i="1"/>
  <c r="BC2221" i="1"/>
  <c r="BC2222" i="1"/>
  <c r="BC2223" i="1"/>
  <c r="BC2224" i="1"/>
  <c r="BC2225" i="1"/>
  <c r="BC2226" i="1"/>
  <c r="BC2227" i="1"/>
  <c r="BC2228" i="1"/>
  <c r="BC2229" i="1"/>
  <c r="BC2230" i="1"/>
  <c r="BC2231" i="1"/>
  <c r="BC2232" i="1"/>
  <c r="BC2233" i="1"/>
  <c r="BC2234" i="1"/>
  <c r="BC2235" i="1"/>
  <c r="BC2236" i="1"/>
  <c r="BC2237" i="1"/>
  <c r="BC2238" i="1"/>
  <c r="BC2239" i="1"/>
  <c r="BC2240" i="1"/>
  <c r="BC2241" i="1"/>
  <c r="BC2242" i="1"/>
  <c r="BC2243" i="1"/>
  <c r="BC2244" i="1"/>
  <c r="BC2245" i="1"/>
  <c r="BC2246" i="1"/>
  <c r="BC2247" i="1"/>
  <c r="BC2248" i="1"/>
  <c r="BC2249" i="1"/>
  <c r="BC2250" i="1"/>
  <c r="BC2251" i="1"/>
  <c r="BC2252" i="1"/>
  <c r="BC2253" i="1"/>
  <c r="BC2254" i="1"/>
  <c r="BC2255" i="1"/>
  <c r="BC2256" i="1"/>
  <c r="BC2257" i="1"/>
  <c r="BC2258" i="1"/>
  <c r="BC2259" i="1"/>
  <c r="BC2260" i="1"/>
  <c r="BC2261" i="1"/>
  <c r="BC2262" i="1"/>
  <c r="BC2263" i="1"/>
  <c r="BC2264" i="1"/>
  <c r="BC2265" i="1"/>
  <c r="BC2266" i="1"/>
  <c r="BC2267" i="1"/>
  <c r="BC2268" i="1"/>
  <c r="BC2269" i="1"/>
  <c r="BC2270" i="1"/>
  <c r="BC2271" i="1"/>
  <c r="BC2272" i="1"/>
  <c r="BC2273" i="1"/>
  <c r="BC2274" i="1"/>
  <c r="BC2275" i="1"/>
  <c r="BC2276" i="1"/>
  <c r="BC2277" i="1"/>
  <c r="BC2278" i="1"/>
  <c r="BC2279" i="1"/>
  <c r="BC2280" i="1"/>
  <c r="BC2281" i="1"/>
  <c r="BC2282" i="1"/>
  <c r="BC2283" i="1"/>
  <c r="BC2284" i="1"/>
  <c r="BC2285" i="1"/>
  <c r="BC2286" i="1"/>
  <c r="BC2287" i="1"/>
  <c r="BC2288" i="1"/>
  <c r="BC2289" i="1"/>
  <c r="BC2290" i="1"/>
  <c r="BC2291" i="1"/>
  <c r="BC2292" i="1"/>
  <c r="BC2293" i="1"/>
  <c r="BC2294" i="1"/>
  <c r="BC2295" i="1"/>
  <c r="BC2296" i="1"/>
  <c r="BC2297" i="1"/>
  <c r="BC2298" i="1"/>
  <c r="BC2299" i="1"/>
  <c r="BC2300" i="1"/>
  <c r="BC2301" i="1"/>
  <c r="BC2302" i="1"/>
  <c r="BC2303" i="1"/>
  <c r="BC2304" i="1"/>
  <c r="BC2305" i="1"/>
  <c r="BC2306" i="1"/>
  <c r="BC2307" i="1"/>
  <c r="BC2308" i="1"/>
  <c r="BC2309" i="1"/>
  <c r="BC2310" i="1"/>
  <c r="BC2311" i="1"/>
  <c r="BC2312" i="1"/>
  <c r="BC2313" i="1"/>
  <c r="BC2314" i="1"/>
  <c r="BC2315" i="1"/>
  <c r="BC2316" i="1"/>
  <c r="BC2317" i="1"/>
  <c r="BC2318" i="1"/>
  <c r="BC2319" i="1"/>
  <c r="BC2320" i="1"/>
  <c r="BC2321" i="1"/>
  <c r="BC2322" i="1"/>
  <c r="BC2323" i="1"/>
  <c r="BC2324" i="1"/>
  <c r="BC2325" i="1"/>
  <c r="BC2326" i="1"/>
  <c r="BC2327" i="1"/>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2" i="7" l="1"/>
  <c r="B141" i="7"/>
  <c r="P57" i="7"/>
  <c r="Q57" i="7" s="1"/>
  <c r="P2" i="7"/>
  <c r="B139" i="7" s="1"/>
  <c r="B156" i="7"/>
  <c r="B155" i="7"/>
  <c r="R57" i="7"/>
  <c r="S57" i="7" s="1"/>
  <c r="R2" i="7"/>
  <c r="B153" i="7" s="1"/>
  <c r="B128" i="7"/>
  <c r="B127" i="7"/>
  <c r="N57" i="7"/>
  <c r="O57" i="7" s="1"/>
  <c r="N2" i="7"/>
  <c r="B125" i="7" s="1"/>
  <c r="B114" i="7"/>
  <c r="B113" i="7"/>
  <c r="L57" i="7"/>
  <c r="M57" i="7" s="1"/>
  <c r="L2" i="7"/>
  <c r="B111" i="7" s="1"/>
  <c r="B100" i="7"/>
  <c r="B99" i="7"/>
  <c r="J57" i="7"/>
  <c r="K57" i="7" s="1"/>
  <c r="J2" i="7"/>
  <c r="B97" i="7" s="1"/>
  <c r="B86" i="7"/>
  <c r="B85" i="7"/>
  <c r="H57" i="7"/>
  <c r="I57" i="7" s="1"/>
  <c r="H2" i="7"/>
  <c r="B83" i="7" s="1"/>
  <c r="B72" i="7"/>
  <c r="B71" i="7"/>
  <c r="F57" i="7"/>
  <c r="G57" i="7" s="1"/>
  <c r="F2" i="7"/>
  <c r="B69" i="7" s="1"/>
  <c r="B56" i="7"/>
  <c r="B55" i="7"/>
  <c r="B58" i="7"/>
  <c r="B57" i="7"/>
  <c r="T2" i="7"/>
  <c r="T57" i="7"/>
  <c r="B126" i="7" l="1"/>
  <c r="B112" i="7"/>
  <c r="B98" i="7"/>
  <c r="B154" i="7"/>
  <c r="B140" i="7"/>
  <c r="B84" i="7"/>
  <c r="B70"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<sst xmlns="http://schemas.openxmlformats.org/spreadsheetml/2006/main" count="75204" uniqueCount="19448">
  <si>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</si>
  <si>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</si>
  <si>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</si>
  <si>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</si>
  <si>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</si>
  <si>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</si>
  <si>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</si>
  <si>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</si>
  <si>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</si>
  <si>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</si>
  <si>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</si>
  <si>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</si>
  <si>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</si>
  <si>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</si>
  <si>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</si>
  <si>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</si>
  <si>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</si>
  <si>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</si>
  <si>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</si>
  <si>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</si>
  <si>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</si>
  <si>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</si>
  <si>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</si>
  <si>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</si>
  <si>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</si>
  <si>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</si>
  <si>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</si>
  <si>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</si>
  <si>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</si>
  <si>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</si>
  <si>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</si>
  <si>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</si>
  <si>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</si>
  <si>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</si>
  <si>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</si>
  <si>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</si>
  <si>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</si>
  <si>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</si>
  <si>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</si>
  <si>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</si>
  <si>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</si>
  <si>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</si>
  <si>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</si>
  <si>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</si>
  <si>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</si>
  <si>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</si>
  <si>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</si>
  <si>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</si>
  <si>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</si>
  <si>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</si>
  <si>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</si>
  <si>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</si>
  <si>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</si>
  <si>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</si>
  <si>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</si>
  <si>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</si>
  <si>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</si>
  <si>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</si>
  <si>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</si>
  <si>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</si>
  <si>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</si>
  <si>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</si>
  <si>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</si>
  <si>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</si>
  <si>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</si>
  <si>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</si>
  <si>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</si>
  <si>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</si>
  <si>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</si>
  <si>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</si>
  <si>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</si>
  <si>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</si>
  <si>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</si>
  <si>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</si>
  <si>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</si>
  <si>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</si>
  <si>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</si>
  <si>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</si>
  <si>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</si>
  <si>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</si>
  <si>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</si>
  <si>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</si>
  <si>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</si>
  <si>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</si>
  <si>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</si>
  <si>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</si>
  <si>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</si>
  <si>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</si>
  <si>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</si>
  <si>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</si>
  <si>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</si>
  <si>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</si>
  <si>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</si>
  <si>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</si>
  <si>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</si>
  <si>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</si>
  <si>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</si>
  <si>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</si>
  <si>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</si>
  <si>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</si>
  <si>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</si>
  <si>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</si>
  <si>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</si>
  <si>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</si>
  <si>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</si>
  <si>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</si>
  <si>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</si>
  <si>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</si>
  <si>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</si>
  <si>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</si>
  <si>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</si>
  <si>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</si>
  <si>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</si>
  <si>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</si>
  <si>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</si>
  <si>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</si>
  <si>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</si>
  <si>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</si>
  <si>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</si>
  <si>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</si>
  <si>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</si>
  <si>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</si>
  <si>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</si>
  <si>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</si>
  <si>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</si>
  <si>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</si>
  <si>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</si>
  <si>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</si>
  <si>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</si>
  <si>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</si>
  <si>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</si>
  <si>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</si>
  <si>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</si>
  <si>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</si>
  <si>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</si>
  <si>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</si>
  <si>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</si>
  <si>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</si>
  <si>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</si>
  <si>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</si>
  <si>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</si>
  <si>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</si>
  <si>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</si>
  <si>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</si>
  <si>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</si>
  <si>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</si>
  <si>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</si>
  <si>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</si>
  <si>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</si>
  <si>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</si>
  <si>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</si>
  <si>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</si>
  <si>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</si>
  <si>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</si>
  <si>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</si>
  <si>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</si>
  <si>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</si>
  <si>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</si>
  <si>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</si>
  <si>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</si>
  <si>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</si>
  <si>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</si>
  <si>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</si>
  <si>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</si>
  <si>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</si>
  <si>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</si>
  <si>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</si>
  <si>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</si>
  <si>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</si>
  <si>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</si>
  <si>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</si>
  <si>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</si>
  <si>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</si>
  <si>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</si>
  <si>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</si>
  <si>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</si>
  <si>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</si>
  <si>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</si>
  <si>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</si>
  <si>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</si>
  <si>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</si>
  <si>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</si>
  <si>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</si>
  <si>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</si>
  <si>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</si>
  <si>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</si>
  <si>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</si>
  <si>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</si>
  <si>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</si>
  <si>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</si>
  <si>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</si>
  <si>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</si>
  <si>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</si>
  <si>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</si>
  <si>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</si>
  <si>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</si>
  <si>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</si>
  <si>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</si>
  <si>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</si>
  <si>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</si>
  <si>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</si>
  <si>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</si>
  <si>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</si>
  <si>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</si>
  <si>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</si>
  <si>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</si>
  <si>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</si>
  <si>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</si>
  <si>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</si>
  <si>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</si>
  <si>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</si>
  <si>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</si>
  <si>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</si>
  <si>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</si>
  <si>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</si>
  <si>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moretopic</t>
  </si>
  <si>
    <t>insan_shifali</t>
  </si>
  <si>
    <t>toorjaswinder1</t>
  </si>
  <si>
    <t>jaspree39811401</t>
  </si>
  <si>
    <t>topfinnews</t>
  </si>
  <si>
    <t>iamintrance</t>
  </si>
  <si>
    <t>gandhiuday</t>
  </si>
  <si>
    <t>zeenat_manzoor</t>
  </si>
  <si>
    <t>thequint</t>
  </si>
  <si>
    <t>aswinteghara</t>
  </si>
  <si>
    <t>keyurjdesai</t>
  </si>
  <si>
    <t>ankupanku21</t>
  </si>
  <si>
    <t>rajanbatra7765</t>
  </si>
  <si>
    <t>abhi7903331667</t>
  </si>
  <si>
    <t>pueprosatblood1</t>
  </si>
  <si>
    <t>dhavanbhayani</t>
  </si>
  <si>
    <t>insakanupriya</t>
  </si>
  <si>
    <t>crimenewslatest</t>
  </si>
  <si>
    <t>jaishjoshi1</t>
  </si>
  <si>
    <t>satishkarivedha</t>
  </si>
  <si>
    <t>sanjeev80089770</t>
  </si>
  <si>
    <t>billmonitorbiz</t>
  </si>
  <si>
    <t>mithunmaher</t>
  </si>
  <si>
    <t>noworange</t>
  </si>
  <si>
    <t>mishra_suraj</t>
  </si>
  <si>
    <t>imnaveentiwari</t>
  </si>
  <si>
    <t>anshkonvicted</t>
  </si>
  <si>
    <t>shounak_d</t>
  </si>
  <si>
    <t>surgethings</t>
  </si>
  <si>
    <t>yusuf71112</t>
  </si>
  <si>
    <t>cote_se</t>
  </si>
  <si>
    <t>klelnpam</t>
  </si>
  <si>
    <t>mittermaniac</t>
  </si>
  <si>
    <t>tech2press</t>
  </si>
  <si>
    <t>afaa34</t>
  </si>
  <si>
    <t>mayank61282</t>
  </si>
  <si>
    <t>chandra_2016</t>
  </si>
  <si>
    <t>fazalmhd9645</t>
  </si>
  <si>
    <t>shinils</t>
  </si>
  <si>
    <t>immonarayanan</t>
  </si>
  <si>
    <t>salarap</t>
  </si>
  <si>
    <t>apklinker</t>
  </si>
  <si>
    <t>zzubbair</t>
  </si>
  <si>
    <t>theiot</t>
  </si>
  <si>
    <t>docandersen</t>
  </si>
  <si>
    <t>italiot</t>
  </si>
  <si>
    <t>ank631</t>
  </si>
  <si>
    <t>neerajjaihind</t>
  </si>
  <si>
    <t>gawzz8</t>
  </si>
  <si>
    <t>bmj362</t>
  </si>
  <si>
    <t>rajapak62275336</t>
  </si>
  <si>
    <t>iamamood</t>
  </si>
  <si>
    <t>extremehustling</t>
  </si>
  <si>
    <t>parthasakhadas</t>
  </si>
  <si>
    <t>tricksworldzz</t>
  </si>
  <si>
    <t>ramavtarr4</t>
  </si>
  <si>
    <t>alexspb85</t>
  </si>
  <si>
    <t>trivedisorabh</t>
  </si>
  <si>
    <t>neelam24458568</t>
  </si>
  <si>
    <t>kbpssidtz</t>
  </si>
  <si>
    <t>2c7fd75a047649e</t>
  </si>
  <si>
    <t>4g_boy</t>
  </si>
  <si>
    <t>monasahu9</t>
  </si>
  <si>
    <t>asoberoi</t>
  </si>
  <si>
    <t>myindia_1947</t>
  </si>
  <si>
    <t>katheriagoutam</t>
  </si>
  <si>
    <t>lee4a1</t>
  </si>
  <si>
    <t>rsbhat</t>
  </si>
  <si>
    <t>ramchaganti</t>
  </si>
  <si>
    <t>ramchaganti9</t>
  </si>
  <si>
    <t>techtoyguy12</t>
  </si>
  <si>
    <t>readstudyshare</t>
  </si>
  <si>
    <t>goodreturnsta</t>
  </si>
  <si>
    <t>neyvelichandru</t>
  </si>
  <si>
    <t>ruchikajha26</t>
  </si>
  <si>
    <t>ddmanker</t>
  </si>
  <si>
    <t>nsugavanam</t>
  </si>
  <si>
    <t>khalnayak1139</t>
  </si>
  <si>
    <t>pavanrchawla</t>
  </si>
  <si>
    <t>abkirana</t>
  </si>
  <si>
    <t>seeandsayin</t>
  </si>
  <si>
    <t>yashkumar93</t>
  </si>
  <si>
    <t>virendersehweg</t>
  </si>
  <si>
    <t>drrakeshchahar</t>
  </si>
  <si>
    <t>edu_materials</t>
  </si>
  <si>
    <t>pulumputrupulum</t>
  </si>
  <si>
    <t>n_nageswari</t>
  </si>
  <si>
    <t>offersxpindia</t>
  </si>
  <si>
    <t>iypan8</t>
  </si>
  <si>
    <t>avg_ind</t>
  </si>
  <si>
    <t>rajeshk01381381</t>
  </si>
  <si>
    <t>klakshm49132868</t>
  </si>
  <si>
    <t>cellossoftware</t>
  </si>
  <si>
    <t>omghowthat</t>
  </si>
  <si>
    <t>udaipurkiran</t>
  </si>
  <si>
    <t>sandhya84884738</t>
  </si>
  <si>
    <t>india_evolve</t>
  </si>
  <si>
    <t>sanjaypandey70</t>
  </si>
  <si>
    <t>sonalmiglani</t>
  </si>
  <si>
    <t>allindiadaily</t>
  </si>
  <si>
    <t>adyanews</t>
  </si>
  <si>
    <t>datadock15</t>
  </si>
  <si>
    <t>rakeshshahu17</t>
  </si>
  <si>
    <t>confuseatheist</t>
  </si>
  <si>
    <t>praveen88dubey</t>
  </si>
  <si>
    <t>pravwal</t>
  </si>
  <si>
    <t>noashrafyes</t>
  </si>
  <si>
    <t>indiancommodity</t>
  </si>
  <si>
    <t>hareshsippy</t>
  </si>
  <si>
    <t>mr_suaz</t>
  </si>
  <si>
    <t>imshoaibanwar</t>
  </si>
  <si>
    <t>rajais</t>
  </si>
  <si>
    <t>siddusuryavamsi</t>
  </si>
  <si>
    <t>goodreturnska</t>
  </si>
  <si>
    <t>chidunaik1</t>
  </si>
  <si>
    <t>abhigyanbafna</t>
  </si>
  <si>
    <t>decentjob</t>
  </si>
  <si>
    <t>bafnajeevan</t>
  </si>
  <si>
    <t>jonas1hr</t>
  </si>
  <si>
    <t>kashishsomkuwar</t>
  </si>
  <si>
    <t>babloooochandan</t>
  </si>
  <si>
    <t>jbkavungal</t>
  </si>
  <si>
    <t>bharat_vardhan</t>
  </si>
  <si>
    <t>dineshdoshiblr</t>
  </si>
  <si>
    <t>jeevanbafna</t>
  </si>
  <si>
    <t>jaijinen</t>
  </si>
  <si>
    <t>kunal_mb</t>
  </si>
  <si>
    <t>lucky_seth</t>
  </si>
  <si>
    <t>imppb</t>
  </si>
  <si>
    <t>mekalwint</t>
  </si>
  <si>
    <t>sadhiqali</t>
  </si>
  <si>
    <t>mukeshrajat</t>
  </si>
  <si>
    <t>mukesh_rajat</t>
  </si>
  <si>
    <t>mahendrammumbai</t>
  </si>
  <si>
    <t>armoks</t>
  </si>
  <si>
    <t>buzzingnews</t>
  </si>
  <si>
    <t>fxpicks</t>
  </si>
  <si>
    <t>thegadgetfan</t>
  </si>
  <si>
    <t>tcblg</t>
  </si>
  <si>
    <t>iplindia</t>
  </si>
  <si>
    <t>blraviation</t>
  </si>
  <si>
    <t>mahendrapbafna</t>
  </si>
  <si>
    <t>priyanka_ji</t>
  </si>
  <si>
    <t>times_kingdom</t>
  </si>
  <si>
    <t>mdfaizan88</t>
  </si>
  <si>
    <t>pkavedi</t>
  </si>
  <si>
    <t>malhotratweets</t>
  </si>
  <si>
    <t>riteshpunatar</t>
  </si>
  <si>
    <t>mohitprofitbook</t>
  </si>
  <si>
    <t>sanjaybohrajj</t>
  </si>
  <si>
    <t>rajnish357</t>
  </si>
  <si>
    <t>sureshdoshi42</t>
  </si>
  <si>
    <t>tusharshtt</t>
  </si>
  <si>
    <t>dprogonov</t>
  </si>
  <si>
    <t>log3_org</t>
  </si>
  <si>
    <t>shyammurarka1</t>
  </si>
  <si>
    <t>expertpoonam</t>
  </si>
  <si>
    <t>jiopreview</t>
  </si>
  <si>
    <t>gujaratbull</t>
  </si>
  <si>
    <t>mrmihir001</t>
  </si>
  <si>
    <t>debananda_saha</t>
  </si>
  <si>
    <t>d_mahajan20</t>
  </si>
  <si>
    <t>dennism___</t>
  </si>
  <si>
    <t>raminations</t>
  </si>
  <si>
    <t>saritakumari242</t>
  </si>
  <si>
    <t>mhonenews</t>
  </si>
  <si>
    <t>southlivenews</t>
  </si>
  <si>
    <t>drnarendranet</t>
  </si>
  <si>
    <t>bkanad</t>
  </si>
  <si>
    <t>sanjeevgiri2</t>
  </si>
  <si>
    <t>sanjeevgiri</t>
  </si>
  <si>
    <t>trakin</t>
  </si>
  <si>
    <t>drsrp84</t>
  </si>
  <si>
    <t>sharma_niaa</t>
  </si>
  <si>
    <t>vickykanungo</t>
  </si>
  <si>
    <t>agarwalcommunit</t>
  </si>
  <si>
    <t>vinodjain220220</t>
  </si>
  <si>
    <t>judhjit</t>
  </si>
  <si>
    <t>sumit_jayhind</t>
  </si>
  <si>
    <t>singh_agnendra</t>
  </si>
  <si>
    <t>mahim_purohit</t>
  </si>
  <si>
    <t>_jagograhakjago</t>
  </si>
  <si>
    <t>sickcoolar786</t>
  </si>
  <si>
    <t>krs257</t>
  </si>
  <si>
    <t>abid_sid</t>
  </si>
  <si>
    <t>mr_reforms</t>
  </si>
  <si>
    <t>fight4judgment</t>
  </si>
  <si>
    <t>indiandthforum</t>
  </si>
  <si>
    <t>doolnews</t>
  </si>
  <si>
    <t>ndtvprofit</t>
  </si>
  <si>
    <t>newswdru</t>
  </si>
  <si>
    <t>amulyacharan</t>
  </si>
  <si>
    <t>ouragra</t>
  </si>
  <si>
    <t>sheetu_bains</t>
  </si>
  <si>
    <t>simplecommonman</t>
  </si>
  <si>
    <t>fightforrights_</t>
  </si>
  <si>
    <t>polkhol999</t>
  </si>
  <si>
    <t>hemuhem03625457</t>
  </si>
  <si>
    <t>anil_insa231</t>
  </si>
  <si>
    <t>orbview</t>
  </si>
  <si>
    <t>hellotrending</t>
  </si>
  <si>
    <t>kimeshchudasma</t>
  </si>
  <si>
    <t>raj18masuraj</t>
  </si>
  <si>
    <t>zeebusiness</t>
  </si>
  <si>
    <t>danishmdm4</t>
  </si>
  <si>
    <t>t3chnovikash</t>
  </si>
  <si>
    <t>fastkashmircom</t>
  </si>
  <si>
    <t>bhushangaeande</t>
  </si>
  <si>
    <t>ramgkl</t>
  </si>
  <si>
    <t>vkesamy</t>
  </si>
  <si>
    <t>ajithkumardelhi</t>
  </si>
  <si>
    <t>randheer03</t>
  </si>
  <si>
    <t>voicetelmedia</t>
  </si>
  <si>
    <t>reportvala</t>
  </si>
  <si>
    <t>lovelymonica94</t>
  </si>
  <si>
    <t>thejessie21</t>
  </si>
  <si>
    <t>rajeshk18116021</t>
  </si>
  <si>
    <t>upcomingtechno</t>
  </si>
  <si>
    <t>tigereyez111</t>
  </si>
  <si>
    <t>themobileindian</t>
  </si>
  <si>
    <t>sachinbhosle13</t>
  </si>
  <si>
    <t>equityxperts</t>
  </si>
  <si>
    <t>deadlygova</t>
  </si>
  <si>
    <t>kgamini</t>
  </si>
  <si>
    <t>gadgetsmusthave</t>
  </si>
  <si>
    <t>manikkvasu</t>
  </si>
  <si>
    <t>manimadurai0505</t>
  </si>
  <si>
    <t>shramanaget</t>
  </si>
  <si>
    <t>marciasekhose</t>
  </si>
  <si>
    <t>sureshmylapore</t>
  </si>
  <si>
    <t>chennaionline</t>
  </si>
  <si>
    <t>liteshgada</t>
  </si>
  <si>
    <t>gadgetshindi4u</t>
  </si>
  <si>
    <t>technewsdaily92</t>
  </si>
  <si>
    <t>pkkaruppu8</t>
  </si>
  <si>
    <t>hemanginikanthr</t>
  </si>
  <si>
    <t>yourtidings</t>
  </si>
  <si>
    <t>devakikhanna</t>
  </si>
  <si>
    <t>imshubh143</t>
  </si>
  <si>
    <t>muralidharreddy</t>
  </si>
  <si>
    <t>mobiletrick</t>
  </si>
  <si>
    <t>tariffwatch</t>
  </si>
  <si>
    <t>vingystryker</t>
  </si>
  <si>
    <t>biharibritish</t>
  </si>
  <si>
    <t>nasirmobeen2</t>
  </si>
  <si>
    <t>learningfriday</t>
  </si>
  <si>
    <t>brainpax</t>
  </si>
  <si>
    <t>technewsky</t>
  </si>
  <si>
    <t>adrenna9</t>
  </si>
  <si>
    <t>incttmedia</t>
  </si>
  <si>
    <t>amitsahoo13</t>
  </si>
  <si>
    <t>ashoksinghal117</t>
  </si>
  <si>
    <t>uttarakhandhil</t>
  </si>
  <si>
    <t>5gguru</t>
  </si>
  <si>
    <t>salim991</t>
  </si>
  <si>
    <t>jmarcconstantin</t>
  </si>
  <si>
    <t>moyukhdas</t>
  </si>
  <si>
    <t>ndtvindia</t>
  </si>
  <si>
    <t>gadgetshindi</t>
  </si>
  <si>
    <t>sanu25899</t>
  </si>
  <si>
    <t>deccanchronicle</t>
  </si>
  <si>
    <t>fghjjbddty</t>
  </si>
  <si>
    <t>4gbee13</t>
  </si>
  <si>
    <t>tanmoysengupta</t>
  </si>
  <si>
    <t>cluelesssniper</t>
  </si>
  <si>
    <t>kreacher10</t>
  </si>
  <si>
    <t>socrateszero</t>
  </si>
  <si>
    <t>thatsnams</t>
  </si>
  <si>
    <t>anjanesh10</t>
  </si>
  <si>
    <t>arunkumarsgs</t>
  </si>
  <si>
    <t>manikkumardas9</t>
  </si>
  <si>
    <t>imsiva19</t>
  </si>
  <si>
    <t>veerupopuri</t>
  </si>
  <si>
    <t>suryakgummadi</t>
  </si>
  <si>
    <t>shuklatwtggn</t>
  </si>
  <si>
    <t>ranjit0852</t>
  </si>
  <si>
    <t>siddharth_atri</t>
  </si>
  <si>
    <t>vimocafe</t>
  </si>
  <si>
    <t>garnerbarro</t>
  </si>
  <si>
    <t>projectbuilds</t>
  </si>
  <si>
    <t>fastfixmelb</t>
  </si>
  <si>
    <t>rentalrepair</t>
  </si>
  <si>
    <t>abby_christeen</t>
  </si>
  <si>
    <t>amitagrawal1975</t>
  </si>
  <si>
    <t>liveindialive</t>
  </si>
  <si>
    <t>gstv_news</t>
  </si>
  <si>
    <t>dna</t>
  </si>
  <si>
    <t>swapmk</t>
  </si>
  <si>
    <t>iam_mahindra</t>
  </si>
  <si>
    <t>mishraarun539</t>
  </si>
  <si>
    <t>lionexpressnews</t>
  </si>
  <si>
    <t>raghu4sr</t>
  </si>
  <si>
    <t>telugunow</t>
  </si>
  <si>
    <t>bloombergquint</t>
  </si>
  <si>
    <t>ccskchandru</t>
  </si>
  <si>
    <t>sanlove07</t>
  </si>
  <si>
    <t>telugunowcom</t>
  </si>
  <si>
    <t>dineshchinku</t>
  </si>
  <si>
    <t>im_kaan_</t>
  </si>
  <si>
    <t>sathik_143</t>
  </si>
  <si>
    <t>spectaclesgirl_</t>
  </si>
  <si>
    <t>robinghaitweets</t>
  </si>
  <si>
    <t>vinoth827</t>
  </si>
  <si>
    <t>akshayhumourist</t>
  </si>
  <si>
    <t>technicaladvice</t>
  </si>
  <si>
    <t>bhargavattada</t>
  </si>
  <si>
    <t>etechsolver</t>
  </si>
  <si>
    <t>patnamkamal</t>
  </si>
  <si>
    <t>msaranraj14</t>
  </si>
  <si>
    <t>geekyconsumer</t>
  </si>
  <si>
    <t>dobbyssock90</t>
  </si>
  <si>
    <t>thirumaleee53</t>
  </si>
  <si>
    <t>cric_skb</t>
  </si>
  <si>
    <t>devgubbala</t>
  </si>
  <si>
    <t>bhupendrakhidia</t>
  </si>
  <si>
    <t>vizhippudan</t>
  </si>
  <si>
    <t>andybhooma</t>
  </si>
  <si>
    <t>arjun4959</t>
  </si>
  <si>
    <t>amarujalanews</t>
  </si>
  <si>
    <t>vijayraghavsing</t>
  </si>
  <si>
    <t>prashan87076118</t>
  </si>
  <si>
    <t>dewan_pritam</t>
  </si>
  <si>
    <t>dhruv17satra</t>
  </si>
  <si>
    <t>rajendr56400086</t>
  </si>
  <si>
    <t>hackdeal96</t>
  </si>
  <si>
    <t>sakshinews</t>
  </si>
  <si>
    <t>trevathi2</t>
  </si>
  <si>
    <t>kingslyj</t>
  </si>
  <si>
    <t>aadharscam</t>
  </si>
  <si>
    <t>sirjadeja</t>
  </si>
  <si>
    <t>dowvinilpoe1986</t>
  </si>
  <si>
    <t>aparbansal</t>
  </si>
  <si>
    <t>rrtripathy2212</t>
  </si>
  <si>
    <t>trpranga</t>
  </si>
  <si>
    <t>sumitgts</t>
  </si>
  <si>
    <t>accuveramericas</t>
  </si>
  <si>
    <t>guriyak06475697</t>
  </si>
  <si>
    <t>playapkorg</t>
  </si>
  <si>
    <t>internet_trick_</t>
  </si>
  <si>
    <t>jajabor1958</t>
  </si>
  <si>
    <t>prahladach</t>
  </si>
  <si>
    <t>dino_pep</t>
  </si>
  <si>
    <t>franklinsimiyon</t>
  </si>
  <si>
    <t>rajusin02935562</t>
  </si>
  <si>
    <t>deepaksingh2010</t>
  </si>
  <si>
    <t>aficionadoyash</t>
  </si>
  <si>
    <t>mandloiamit</t>
  </si>
  <si>
    <t>gvmtech</t>
  </si>
  <si>
    <t>livemint</t>
  </si>
  <si>
    <t>22tortoises</t>
  </si>
  <si>
    <t>punjabiboyswag</t>
  </si>
  <si>
    <t>sathishvkmb007</t>
  </si>
  <si>
    <t>youtubevsptv</t>
  </si>
  <si>
    <t>insubcontinent</t>
  </si>
  <si>
    <t>claymore3982168</t>
  </si>
  <si>
    <t>theloveberry</t>
  </si>
  <si>
    <t>ggurbaxani</t>
  </si>
  <si>
    <t>news7tamil</t>
  </si>
  <si>
    <t>eswarindhu</t>
  </si>
  <si>
    <t>telegeography</t>
  </si>
  <si>
    <t>vcloud_storage</t>
  </si>
  <si>
    <t>jdunianand</t>
  </si>
  <si>
    <t>findnewupdates</t>
  </si>
  <si>
    <t>krishnanstat</t>
  </si>
  <si>
    <t>lekhrajx</t>
  </si>
  <si>
    <t>rajarameshbetha</t>
  </si>
  <si>
    <t>durgampets</t>
  </si>
  <si>
    <t>f4free</t>
  </si>
  <si>
    <t>jmoore2001</t>
  </si>
  <si>
    <t>knyazevagulnar4</t>
  </si>
  <si>
    <t>ansumaan1986</t>
  </si>
  <si>
    <t>ptcouncil</t>
  </si>
  <si>
    <t>jais_george</t>
  </si>
  <si>
    <t>shashankchoudh</t>
  </si>
  <si>
    <t>feedmaza</t>
  </si>
  <si>
    <t>pratapshetty19</t>
  </si>
  <si>
    <t>maximusmin1mus</t>
  </si>
  <si>
    <t>comical_locha</t>
  </si>
  <si>
    <t>mdriodtech</t>
  </si>
  <si>
    <t>bengreenbergnyc</t>
  </si>
  <si>
    <t>mobiletor</t>
  </si>
  <si>
    <t>extra_money101</t>
  </si>
  <si>
    <t>basappa_k</t>
  </si>
  <si>
    <t>informkunal</t>
  </si>
  <si>
    <t>themanojsawant</t>
  </si>
  <si>
    <t>parallel_tw</t>
  </si>
  <si>
    <t>arakii</t>
  </si>
  <si>
    <t>namratta2</t>
  </si>
  <si>
    <t>ninjassuck</t>
  </si>
  <si>
    <t>yashpalsalecha</t>
  </si>
  <si>
    <t>balaji_gajakosh</t>
  </si>
  <si>
    <t>realindian23</t>
  </si>
  <si>
    <t>purpleshadow__</t>
  </si>
  <si>
    <t>smartgadgetsin</t>
  </si>
  <si>
    <t>harishj52216808</t>
  </si>
  <si>
    <t>rajeev_vcpl</t>
  </si>
  <si>
    <t>palpalindia</t>
  </si>
  <si>
    <t>niravuparambil</t>
  </si>
  <si>
    <t>osho_0404</t>
  </si>
  <si>
    <t>thesumitsharma</t>
  </si>
  <si>
    <t>toughabhinav</t>
  </si>
  <si>
    <t>sandeepkuyadav</t>
  </si>
  <si>
    <t>pranaynair72</t>
  </si>
  <si>
    <t>venkad_</t>
  </si>
  <si>
    <t>mugunth19</t>
  </si>
  <si>
    <t>worldfastnewz</t>
  </si>
  <si>
    <t>dinathanthi</t>
  </si>
  <si>
    <t>sivabal31388912</t>
  </si>
  <si>
    <t>karmakarkk</t>
  </si>
  <si>
    <t>pin2bhanu</t>
  </si>
  <si>
    <t>rajusjain3</t>
  </si>
  <si>
    <t>fonearena</t>
  </si>
  <si>
    <t>pduggiraala</t>
  </si>
  <si>
    <t>dehradoonwala</t>
  </si>
  <si>
    <t>biswasanimesh</t>
  </si>
  <si>
    <t>muntazirabbas</t>
  </si>
  <si>
    <t>romitguhaet</t>
  </si>
  <si>
    <t>devinaet</t>
  </si>
  <si>
    <t>ktpotinfo</t>
  </si>
  <si>
    <t>cryptex_221b</t>
  </si>
  <si>
    <t>bediumang</t>
  </si>
  <si>
    <t>joecmathew</t>
  </si>
  <si>
    <t>prashant_texan</t>
  </si>
  <si>
    <t>sureshmohapatra</t>
  </si>
  <si>
    <t>semanticearth</t>
  </si>
  <si>
    <t>boredknees</t>
  </si>
  <si>
    <t>swapdesire</t>
  </si>
  <si>
    <t>egovonline</t>
  </si>
  <si>
    <t>maddy10138214</t>
  </si>
  <si>
    <t>cnbtimes</t>
  </si>
  <si>
    <t>spintaccel</t>
  </si>
  <si>
    <t>nhtweeting</t>
  </si>
  <si>
    <t>arkadev</t>
  </si>
  <si>
    <t>papajobsindia</t>
  </si>
  <si>
    <t>newstickerbodhi</t>
  </si>
  <si>
    <t>sumona2016roy</t>
  </si>
  <si>
    <t>hii_suman</t>
  </si>
  <si>
    <t>techyugateam</t>
  </si>
  <si>
    <t>andrewlayl</t>
  </si>
  <si>
    <t>lamahans</t>
  </si>
  <si>
    <t>wolven1991</t>
  </si>
  <si>
    <t>ashwini8025</t>
  </si>
  <si>
    <t>talentwavehr</t>
  </si>
  <si>
    <t>cutecharge</t>
  </si>
  <si>
    <t>talkfaasil</t>
  </si>
  <si>
    <t>satyambharti</t>
  </si>
  <si>
    <t>ideasevak</t>
  </si>
  <si>
    <t>mkvenu1</t>
  </si>
  <si>
    <t>tremborg</t>
  </si>
  <si>
    <t>kelvin_kool</t>
  </si>
  <si>
    <t>kolkatainsider</t>
  </si>
  <si>
    <t>mayurgarud999</t>
  </si>
  <si>
    <t>nandini_066</t>
  </si>
  <si>
    <t>kalyanparbatet</t>
  </si>
  <si>
    <t>jackhittle</t>
  </si>
  <si>
    <t>mymobilemag</t>
  </si>
  <si>
    <t>gauravsinh20</t>
  </si>
  <si>
    <t>digital_gyani</t>
  </si>
  <si>
    <t>samayamm</t>
  </si>
  <si>
    <t>m_newsinfo</t>
  </si>
  <si>
    <t>subhashjha</t>
  </si>
  <si>
    <t>vikassahajwani</t>
  </si>
  <si>
    <t>sonal_desh</t>
  </si>
  <si>
    <t>imajaykushwaha</t>
  </si>
  <si>
    <t>ashishj86997353</t>
  </si>
  <si>
    <t>gofferkart</t>
  </si>
  <si>
    <t>smadygo</t>
  </si>
  <si>
    <t>ashwynb</t>
  </si>
  <si>
    <t>kayafashion2</t>
  </si>
  <si>
    <t>myvacancies</t>
  </si>
  <si>
    <t>aakashkapil0107</t>
  </si>
  <si>
    <t>irroshan</t>
  </si>
  <si>
    <t>autoworldmag</t>
  </si>
  <si>
    <t>maddoinsights</t>
  </si>
  <si>
    <t>kyarepakau</t>
  </si>
  <si>
    <t>manojarya1234</t>
  </si>
  <si>
    <t>nikhilyeda</t>
  </si>
  <si>
    <t>2krazzy4you</t>
  </si>
  <si>
    <t>kshitijraj12</t>
  </si>
  <si>
    <t>neelimatripathi</t>
  </si>
  <si>
    <t>rameshgzpup</t>
  </si>
  <si>
    <t>freebiesupdates</t>
  </si>
  <si>
    <t>lokidas</t>
  </si>
  <si>
    <t>free_cool_stuff</t>
  </si>
  <si>
    <t>beingdrushti</t>
  </si>
  <si>
    <t>t1singh</t>
  </si>
  <si>
    <t>khushboonahar3</t>
  </si>
  <si>
    <t>sheevmalhar</t>
  </si>
  <si>
    <t>gauriganesh3</t>
  </si>
  <si>
    <t>sharmarajal</t>
  </si>
  <si>
    <t>sivayp</t>
  </si>
  <si>
    <t>mohitsmartlove</t>
  </si>
  <si>
    <t>deepak_2980</t>
  </si>
  <si>
    <t>niroshamallik</t>
  </si>
  <si>
    <t>digiscopeonline</t>
  </si>
  <si>
    <t>mailranjitswain</t>
  </si>
  <si>
    <t>adisin</t>
  </si>
  <si>
    <t>newestbusiness</t>
  </si>
  <si>
    <t>topbiznessbrand</t>
  </si>
  <si>
    <t>yourbmworld</t>
  </si>
  <si>
    <t>reporter_inside</t>
  </si>
  <si>
    <t>knowyourtarget</t>
  </si>
  <si>
    <t>bestmarkettrend</t>
  </si>
  <si>
    <t>thebizmarketer</t>
  </si>
  <si>
    <t>markettoprofit</t>
  </si>
  <si>
    <t>yourmarkethub</t>
  </si>
  <si>
    <t>getyourmarket</t>
  </si>
  <si>
    <t>marketpatrol</t>
  </si>
  <si>
    <t>businessforthew</t>
  </si>
  <si>
    <t>bandmhour</t>
  </si>
  <si>
    <t>mindyourmarket</t>
  </si>
  <si>
    <t>greatmarketnews</t>
  </si>
  <si>
    <t>thebiztweets</t>
  </si>
  <si>
    <t>themarketblogs</t>
  </si>
  <si>
    <t>marketmindedhub</t>
  </si>
  <si>
    <t>thetopbusiness</t>
  </si>
  <si>
    <t>awisemarketer</t>
  </si>
  <si>
    <t>sparkbstrategy</t>
  </si>
  <si>
    <t>valueurbusiness</t>
  </si>
  <si>
    <t>loveurbizness</t>
  </si>
  <si>
    <t>loveurmarket</t>
  </si>
  <si>
    <t>manmohitsingh3</t>
  </si>
  <si>
    <t>bhatitechnical1</t>
  </si>
  <si>
    <t>lifeandtrendz</t>
  </si>
  <si>
    <t>adityanair20</t>
  </si>
  <si>
    <t>jay72221</t>
  </si>
  <si>
    <t>shinuglobal</t>
  </si>
  <si>
    <t>newsstoryindia</t>
  </si>
  <si>
    <t>madhudawda</t>
  </si>
  <si>
    <t>rajatdhar1</t>
  </si>
  <si>
    <t>togofogo</t>
  </si>
  <si>
    <t>awesummly</t>
  </si>
  <si>
    <t>hareesh_5554</t>
  </si>
  <si>
    <t>trader_job</t>
  </si>
  <si>
    <t>danavilcea</t>
  </si>
  <si>
    <t>techsofteu</t>
  </si>
  <si>
    <t>trutax_in</t>
  </si>
  <si>
    <t>gershomheadhunt</t>
  </si>
  <si>
    <t>harikum01552397</t>
  </si>
  <si>
    <t>farahishabina</t>
  </si>
  <si>
    <t>ladykriish</t>
  </si>
  <si>
    <t>harry007andrew</t>
  </si>
  <si>
    <t>livenews_in</t>
  </si>
  <si>
    <t>mrajat4</t>
  </si>
  <si>
    <t>suvodeepchandra</t>
  </si>
  <si>
    <t>mmsiibf4598389</t>
  </si>
  <si>
    <t>charka_</t>
  </si>
  <si>
    <t>makhan360</t>
  </si>
  <si>
    <t>teja_vemula</t>
  </si>
  <si>
    <t>benzie_prince</t>
  </si>
  <si>
    <t>ycrubhvgibgrqur</t>
  </si>
  <si>
    <t>manoj_gairola</t>
  </si>
  <si>
    <t>saravan16102511</t>
  </si>
  <si>
    <t>telsupermarket</t>
  </si>
  <si>
    <t>sahoosatyaban20</t>
  </si>
  <si>
    <t>rishabhanalyst</t>
  </si>
  <si>
    <t>rrkendre2030</t>
  </si>
  <si>
    <t>anil27saini</t>
  </si>
  <si>
    <t>rajeevag1</t>
  </si>
  <si>
    <t>cocogadgets</t>
  </si>
  <si>
    <t>zeovino</t>
  </si>
  <si>
    <t>3noviceshyd</t>
  </si>
  <si>
    <t>shootinstyle</t>
  </si>
  <si>
    <t>yoursvivek</t>
  </si>
  <si>
    <t>codscales</t>
  </si>
  <si>
    <t>janman_tv</t>
  </si>
  <si>
    <t>ashutoshhacker</t>
  </si>
  <si>
    <t>gnarengiri</t>
  </si>
  <si>
    <t>hellomb24</t>
  </si>
  <si>
    <t>rahul0986</t>
  </si>
  <si>
    <t>stockmarketpuls</t>
  </si>
  <si>
    <t>soundhar1</t>
  </si>
  <si>
    <t>anitaophilia</t>
  </si>
  <si>
    <t>deepakc1020929</t>
  </si>
  <si>
    <t>darshannarola4</t>
  </si>
  <si>
    <t>freegksms</t>
  </si>
  <si>
    <t>femarkets</t>
  </si>
  <si>
    <t>gurumitra4u</t>
  </si>
  <si>
    <t>siddharthjrs</t>
  </si>
  <si>
    <t>worldsitenews</t>
  </si>
  <si>
    <t>newsonlineltd</t>
  </si>
  <si>
    <t>inspire2rise</t>
  </si>
  <si>
    <t>mihirpatil</t>
  </si>
  <si>
    <t>sk__671</t>
  </si>
  <si>
    <t>ibtimes_india</t>
  </si>
  <si>
    <t>sriparnaghosh10</t>
  </si>
  <si>
    <t>huffpostindia</t>
  </si>
  <si>
    <t>diwakar911</t>
  </si>
  <si>
    <t>chetanindia99</t>
  </si>
  <si>
    <t>tiwarilalmani</t>
  </si>
  <si>
    <t>ftindianews</t>
  </si>
  <si>
    <t>ftmarkets</t>
  </si>
  <si>
    <t>ftalphaville</t>
  </si>
  <si>
    <t>danielpingarron</t>
  </si>
  <si>
    <t>brownavabrown</t>
  </si>
  <si>
    <t>donaldjolive</t>
  </si>
  <si>
    <t>emilyro55608601</t>
  </si>
  <si>
    <t>financedaily1</t>
  </si>
  <si>
    <t>madelyn34948745</t>
  </si>
  <si>
    <t>behzadon</t>
  </si>
  <si>
    <t>lilylilygarcia</t>
  </si>
  <si>
    <t>zoedavi27387521</t>
  </si>
  <si>
    <t>nitisharya79</t>
  </si>
  <si>
    <t>theeditornews</t>
  </si>
  <si>
    <t>pastemanju</t>
  </si>
  <si>
    <t>financialtimes</t>
  </si>
  <si>
    <t>austilord1599</t>
  </si>
  <si>
    <t>bucketheadcase</t>
  </si>
  <si>
    <t>jeroenknowall1</t>
  </si>
  <si>
    <t>gujaratkhedut</t>
  </si>
  <si>
    <t>nirmalpanda4516</t>
  </si>
  <si>
    <t>narayanwal2</t>
  </si>
  <si>
    <t>mirrormindstech</t>
  </si>
  <si>
    <t>newsgamaindia</t>
  </si>
  <si>
    <t>shoobham</t>
  </si>
  <si>
    <t>ghelaniy</t>
  </si>
  <si>
    <t>amitshetti007</t>
  </si>
  <si>
    <t>holder_combes</t>
  </si>
  <si>
    <t>bsicbocconi</t>
  </si>
  <si>
    <t>aakashvarma2000</t>
  </si>
  <si>
    <t>mirchitechcom</t>
  </si>
  <si>
    <t>jammulinks</t>
  </si>
  <si>
    <t>shaship41916850</t>
  </si>
  <si>
    <t>news_nexa</t>
  </si>
  <si>
    <t>prkpowar</t>
  </si>
  <si>
    <t>sachins38040096</t>
  </si>
  <si>
    <t>hkanji</t>
  </si>
  <si>
    <t>originalanurag</t>
  </si>
  <si>
    <t>technonews2017</t>
  </si>
  <si>
    <t>montouche</t>
  </si>
  <si>
    <t>deccan9</t>
  </si>
  <si>
    <t>indiacom</t>
  </si>
  <si>
    <t>futurekeralaa</t>
  </si>
  <si>
    <t>kamalnuhiwal</t>
  </si>
  <si>
    <t>uasociolog</t>
  </si>
  <si>
    <t>bitcoinagile</t>
  </si>
  <si>
    <t>devnullius</t>
  </si>
  <si>
    <t>mohdsajid199</t>
  </si>
  <si>
    <t>abitcoinnews</t>
  </si>
  <si>
    <t>bitcoinkiosk_</t>
  </si>
  <si>
    <t>manjeetmalav</t>
  </si>
  <si>
    <t>forex_warrior</t>
  </si>
  <si>
    <t>laxmi_90</t>
  </si>
  <si>
    <t>rsinghrss</t>
  </si>
  <si>
    <t>chattychd</t>
  </si>
  <si>
    <t>newsnationtv</t>
  </si>
  <si>
    <t>happanarinder</t>
  </si>
  <si>
    <t>raam31</t>
  </si>
  <si>
    <t>dj_munoz68</t>
  </si>
  <si>
    <t>ch0601</t>
  </si>
  <si>
    <t>iamviyer</t>
  </si>
  <si>
    <t>erlnmariraymond</t>
  </si>
  <si>
    <t>maalaimalar</t>
  </si>
  <si>
    <t>spencerrobies</t>
  </si>
  <si>
    <t>bitcoinfirehose</t>
  </si>
  <si>
    <t>blockchain_labs</t>
  </si>
  <si>
    <t>hemanshu_a</t>
  </si>
  <si>
    <t>amitsha92735988</t>
  </si>
  <si>
    <t>classified_pro</t>
  </si>
  <si>
    <t>upursnani</t>
  </si>
  <si>
    <t>sanjay99000</t>
  </si>
  <si>
    <t>_bitcoinaire_</t>
  </si>
  <si>
    <t>bkvrao_bk</t>
  </si>
  <si>
    <t>bsindia</t>
  </si>
  <si>
    <t>rdamodare</t>
  </si>
  <si>
    <t>darth_dyson</t>
  </si>
  <si>
    <t>aaliyagoyel1</t>
  </si>
  <si>
    <t>rayeesveeri</t>
  </si>
  <si>
    <t>watchoutonnet</t>
  </si>
  <si>
    <t>funviral9871</t>
  </si>
  <si>
    <t>pradeep_dhawan</t>
  </si>
  <si>
    <t>shahidnazirbab2</t>
  </si>
  <si>
    <t>gizbotma</t>
  </si>
  <si>
    <t>paik_sandip</t>
  </si>
  <si>
    <t>srinubanoth5</t>
  </si>
  <si>
    <t>mukulprasad</t>
  </si>
  <si>
    <t>ambasthaanjan</t>
  </si>
  <si>
    <t>newsworldin</t>
  </si>
  <si>
    <t>bhataijaz143</t>
  </si>
  <si>
    <t>mugilanmail</t>
  </si>
  <si>
    <t>kevinkevs13</t>
  </si>
  <si>
    <t>muniappanchenn2</t>
  </si>
  <si>
    <t>bitcns</t>
  </si>
  <si>
    <t>lajong11</t>
  </si>
  <si>
    <t>vgu_jaipur</t>
  </si>
  <si>
    <t>incrediblebenga</t>
  </si>
  <si>
    <t>prasadktoi</t>
  </si>
  <si>
    <t>techiebones</t>
  </si>
  <si>
    <t>negig87</t>
  </si>
  <si>
    <t>pay_bit</t>
  </si>
  <si>
    <t>pamanage</t>
  </si>
  <si>
    <t>technicalmonk</t>
  </si>
  <si>
    <t>parekhmohit</t>
  </si>
  <si>
    <t>u_arzoo</t>
  </si>
  <si>
    <t>somanathmeher2</t>
  </si>
  <si>
    <t>sameer8092</t>
  </si>
  <si>
    <t>rajen44373076</t>
  </si>
  <si>
    <t>timesbridge</t>
  </si>
  <si>
    <t>itnlive</t>
  </si>
  <si>
    <t>narendra08ph</t>
  </si>
  <si>
    <t>nothingpossibl</t>
  </si>
  <si>
    <t>gawlivp</t>
  </si>
  <si>
    <t>techandnewz</t>
  </si>
  <si>
    <t>kiranisha1</t>
  </si>
  <si>
    <t>gurmits13586049</t>
  </si>
  <si>
    <t>tanha18022</t>
  </si>
  <si>
    <t>nihanahmed</t>
  </si>
  <si>
    <t>boywonderelroy</t>
  </si>
  <si>
    <t>theworldinanut</t>
  </si>
  <si>
    <t>sunil_d143</t>
  </si>
  <si>
    <t>savemoneyindiaa</t>
  </si>
  <si>
    <t>sasmitsunitama1</t>
  </si>
  <si>
    <t>anilverma4717</t>
  </si>
  <si>
    <t>mega1daydeals</t>
  </si>
  <si>
    <t>imersuraj</t>
  </si>
  <si>
    <t>fayeesadam</t>
  </si>
  <si>
    <t>jansatta</t>
  </si>
  <si>
    <t>gaurav5shaan</t>
  </si>
  <si>
    <t>abhi_malik</t>
  </si>
  <si>
    <t>rokkamarjun</t>
  </si>
  <si>
    <t>foxnode</t>
  </si>
  <si>
    <t>91395f242e03462</t>
  </si>
  <si>
    <t>prabhat_dainik</t>
  </si>
  <si>
    <t>nikhilpawar3795</t>
  </si>
  <si>
    <t>unknownindiann</t>
  </si>
  <si>
    <t>naresh71258776</t>
  </si>
  <si>
    <t>praveenkumar609</t>
  </si>
  <si>
    <t>akharidas</t>
  </si>
  <si>
    <t>kuruksetra_atom</t>
  </si>
  <si>
    <t>sanjays00663282</t>
  </si>
  <si>
    <t>symbianian</t>
  </si>
  <si>
    <t>vijaych53909407</t>
  </si>
  <si>
    <t>whoaminarashan</t>
  </si>
  <si>
    <t>affanr9</t>
  </si>
  <si>
    <t>goyalrishu03</t>
  </si>
  <si>
    <t>baljeetkuk7</t>
  </si>
  <si>
    <t>educationhouse1</t>
  </si>
  <si>
    <t>somnath38748134</t>
  </si>
  <si>
    <t>naushad786</t>
  </si>
  <si>
    <t>sasaruddin</t>
  </si>
  <si>
    <t>mediaonetvlive</t>
  </si>
  <si>
    <t>tausif_alhindi</t>
  </si>
  <si>
    <t>kuttyvinoth9</t>
  </si>
  <si>
    <t>shishiirrai</t>
  </si>
  <si>
    <t>ved1253</t>
  </si>
  <si>
    <t>imchandram</t>
  </si>
  <si>
    <t>pritamchd7</t>
  </si>
  <si>
    <t>rcsagar25</t>
  </si>
  <si>
    <t>govik343o</t>
  </si>
  <si>
    <t>imraj4tech</t>
  </si>
  <si>
    <t>fn</t>
  </si>
  <si>
    <t>unitedindia_vk</t>
  </si>
  <si>
    <t>singh_saurabh10</t>
  </si>
  <si>
    <t>karthisrv</t>
  </si>
  <si>
    <t>mainmusings</t>
  </si>
  <si>
    <t>raghven45701151</t>
  </si>
  <si>
    <t>mandykamboj66</t>
  </si>
  <si>
    <t>ravendr90538186</t>
  </si>
  <si>
    <t>sandeepiroy</t>
  </si>
  <si>
    <t>rahulpanaik</t>
  </si>
  <si>
    <t>bomanaogoni</t>
  </si>
  <si>
    <t>pankajb411</t>
  </si>
  <si>
    <t>asitcha50571910</t>
  </si>
  <si>
    <t>iswarsingh15</t>
  </si>
  <si>
    <t>mayeramit</t>
  </si>
  <si>
    <t>shahrukhking92</t>
  </si>
  <si>
    <t>pratikvaidya092</t>
  </si>
  <si>
    <t>akash_modase</t>
  </si>
  <si>
    <t>mastertricks2</t>
  </si>
  <si>
    <t>jahanavi_g</t>
  </si>
  <si>
    <t>sukalkarakshay</t>
  </si>
  <si>
    <t>steffenroehn</t>
  </si>
  <si>
    <t>csensler</t>
  </si>
  <si>
    <t>rakeshtiwari205</t>
  </si>
  <si>
    <t>subrata8575</t>
  </si>
  <si>
    <t>jgdchandan</t>
  </si>
  <si>
    <t>mohitgattu27</t>
  </si>
  <si>
    <t>job_trader</t>
  </si>
  <si>
    <t>halfrebel</t>
  </si>
  <si>
    <t>chetanhaiiiii</t>
  </si>
  <si>
    <t>dtaparia86</t>
  </si>
  <si>
    <t>kediasanjay777</t>
  </si>
  <si>
    <t>whatanews4u</t>
  </si>
  <si>
    <t>paranjape_omkar</t>
  </si>
  <si>
    <t>tekz24</t>
  </si>
  <si>
    <t>udaytwitt55</t>
  </si>
  <si>
    <t>harvinderkumr</t>
  </si>
  <si>
    <t>santanu1999</t>
  </si>
  <si>
    <t>frmullick1</t>
  </si>
  <si>
    <t>mohitma33030228</t>
  </si>
  <si>
    <t>sumanamandal9</t>
  </si>
  <si>
    <t>techiesaad</t>
  </si>
  <si>
    <t>raghunathnaik17</t>
  </si>
  <si>
    <t>rathodsahiba</t>
  </si>
  <si>
    <t>aliasgar1234</t>
  </si>
  <si>
    <t>anujsrivas</t>
  </si>
  <si>
    <t>anivar</t>
  </si>
  <si>
    <t>bhupesh_ahuja01</t>
  </si>
  <si>
    <t>techvartha</t>
  </si>
  <si>
    <t>benlitapinto</t>
  </si>
  <si>
    <t>yogeshk23725962</t>
  </si>
  <si>
    <t>news_everyone1</t>
  </si>
  <si>
    <t>citispotter</t>
  </si>
  <si>
    <t>sourabh3010</t>
  </si>
  <si>
    <t>v_hindu_rashtra</t>
  </si>
  <si>
    <t>newkenyan</t>
  </si>
  <si>
    <t>guide4you258</t>
  </si>
  <si>
    <t>zyitegadgets</t>
  </si>
  <si>
    <t>msn600</t>
  </si>
  <si>
    <t>gohilvishnu4</t>
  </si>
  <si>
    <t>lifeoncoin</t>
  </si>
  <si>
    <t>sanjeevkumar176</t>
  </si>
  <si>
    <t>ramshar91014577</t>
  </si>
  <si>
    <t>btcoinswap</t>
  </si>
  <si>
    <t>irfangsvs1</t>
  </si>
  <si>
    <t>bombayinformer</t>
  </si>
  <si>
    <t>ondawoad</t>
  </si>
  <si>
    <t>hemanta0537</t>
  </si>
  <si>
    <t>xpktv2000</t>
  </si>
  <si>
    <t>manureddy22</t>
  </si>
  <si>
    <t>unsteadyeddie</t>
  </si>
  <si>
    <t>vshalsopariwala</t>
  </si>
  <si>
    <t>virfan6</t>
  </si>
  <si>
    <t>anilkollam</t>
  </si>
  <si>
    <t>financialxpress</t>
  </si>
  <si>
    <t>sudhishbhatt</t>
  </si>
  <si>
    <t>reshmab50434510</t>
  </si>
  <si>
    <t>abhishek1025</t>
  </si>
  <si>
    <t>ratheeshkb1982</t>
  </si>
  <si>
    <t>sounebulos</t>
  </si>
  <si>
    <t>biswaji98482151</t>
  </si>
  <si>
    <t>mukeshambani_in</t>
  </si>
  <si>
    <t>arvindbhansal11</t>
  </si>
  <si>
    <t>m_libin</t>
  </si>
  <si>
    <t>smahato53</t>
  </si>
  <si>
    <t>sammyji1985</t>
  </si>
  <si>
    <t>quickfindseotip</t>
  </si>
  <si>
    <t>smita_shri</t>
  </si>
  <si>
    <t>yazdjbilimoria</t>
  </si>
  <si>
    <t>gp7769001245</t>
  </si>
  <si>
    <t>karnatakacom</t>
  </si>
  <si>
    <t>shubhadip_23</t>
  </si>
  <si>
    <t>prashantarchu</t>
  </si>
  <si>
    <t>sapnilrevankar</t>
  </si>
  <si>
    <t>ruggerorespigo</t>
  </si>
  <si>
    <t>sameernagpal</t>
  </si>
  <si>
    <t>bimtedu</t>
  </si>
  <si>
    <t>deepakk75628471</t>
  </si>
  <si>
    <t>mnupundit</t>
  </si>
  <si>
    <t>pk_chaudhary143</t>
  </si>
  <si>
    <t>rajkallawala</t>
  </si>
  <si>
    <t>naveenchandel4</t>
  </si>
  <si>
    <t>sumitra43570886</t>
  </si>
  <si>
    <t>phonegyaanyt</t>
  </si>
  <si>
    <t>geetara94691767</t>
  </si>
  <si>
    <t>needitnow_in</t>
  </si>
  <si>
    <t>samrahul1812200</t>
  </si>
  <si>
    <t>3d_research</t>
  </si>
  <si>
    <t>yjoshig</t>
  </si>
  <si>
    <t>_saurabhbandari</t>
  </si>
  <si>
    <t>triledge13</t>
  </si>
  <si>
    <t>girbane</t>
  </si>
  <si>
    <t>rafiq_dar786</t>
  </si>
  <si>
    <t>svaradarajan</t>
  </si>
  <si>
    <t>ashraftkm20</t>
  </si>
  <si>
    <t>vinurajvarma</t>
  </si>
  <si>
    <t>nishambastha</t>
  </si>
  <si>
    <t>ambastharamesh</t>
  </si>
  <si>
    <t>wild_aju_dn_mes</t>
  </si>
  <si>
    <t>ankitlunia2011</t>
  </si>
  <si>
    <t>manochasm</t>
  </si>
  <si>
    <t>datareign</t>
  </si>
  <si>
    <t>saran_jetharam</t>
  </si>
  <si>
    <t>setul</t>
  </si>
  <si>
    <t>balkhiumar</t>
  </si>
  <si>
    <t>amitkum72125272</t>
  </si>
  <si>
    <t>theedgymind</t>
  </si>
  <si>
    <t>shashikantsriv8</t>
  </si>
  <si>
    <t>iamsanturajput</t>
  </si>
  <si>
    <t>vrkansagara</t>
  </si>
  <si>
    <t>im_coaching</t>
  </si>
  <si>
    <t>sonuthaksen</t>
  </si>
  <si>
    <t>lother_tenzin</t>
  </si>
  <si>
    <t>vijaypr45239877</t>
  </si>
  <si>
    <t>officiparas</t>
  </si>
  <si>
    <t>stewart_langdon</t>
  </si>
  <si>
    <t>banglanews18</t>
  </si>
  <si>
    <t>aroradip</t>
  </si>
  <si>
    <t>acceptorham</t>
  </si>
  <si>
    <t>mohamma97492199</t>
  </si>
  <si>
    <t>armanmalik2526</t>
  </si>
  <si>
    <t>sanjaykedia777</t>
  </si>
  <si>
    <t>mobikwik</t>
  </si>
  <si>
    <t>4msfup11v1btgqc</t>
  </si>
  <si>
    <t>technosearchnet</t>
  </si>
  <si>
    <t>newssummeduphq</t>
  </si>
  <si>
    <t>the_clippings</t>
  </si>
  <si>
    <t>ratirama</t>
  </si>
  <si>
    <t>cool_hemang</t>
  </si>
  <si>
    <t>indiatoday</t>
  </si>
  <si>
    <t>a_tech_lover</t>
  </si>
  <si>
    <t>hsgovande</t>
  </si>
  <si>
    <t>santhoshobject</t>
  </si>
  <si>
    <t>ultra__news</t>
  </si>
  <si>
    <t>amrinder1410</t>
  </si>
  <si>
    <t>newscell_nc</t>
  </si>
  <si>
    <t>theteckmobile</t>
  </si>
  <si>
    <t>youthensnews</t>
  </si>
  <si>
    <t>sharebossindia</t>
  </si>
  <si>
    <t>jackbuddy93</t>
  </si>
  <si>
    <t>kapstweeps</t>
  </si>
  <si>
    <t>sathis_erode</t>
  </si>
  <si>
    <t>dheerajbhaskar</t>
  </si>
  <si>
    <t>oneindiahindi</t>
  </si>
  <si>
    <t>anirban4you</t>
  </si>
  <si>
    <t>danishkh4n</t>
  </si>
  <si>
    <t>telecomtalk</t>
  </si>
  <si>
    <t>deepeshar</t>
  </si>
  <si>
    <t>rpmtechtips</t>
  </si>
  <si>
    <t>dailyo_</t>
  </si>
  <si>
    <t>rvp</t>
  </si>
  <si>
    <t>hiralrambhia</t>
  </si>
  <si>
    <t>indian24news</t>
  </si>
  <si>
    <t>vikasgupta39001</t>
  </si>
  <si>
    <t>wowchiru</t>
  </si>
  <si>
    <t>fiodidocandanga</t>
  </si>
  <si>
    <t>dade_murphy2470</t>
  </si>
  <si>
    <t>palu3124v</t>
  </si>
  <si>
    <t>manjunatha_mn</t>
  </si>
  <si>
    <t>vamsikbolla</t>
  </si>
  <si>
    <t>tech2s</t>
  </si>
  <si>
    <t>offersandtricks</t>
  </si>
  <si>
    <t>samacharjagat</t>
  </si>
  <si>
    <t>mkamaal</t>
  </si>
  <si>
    <t>miltonroyappa</t>
  </si>
  <si>
    <t>badmedstudent</t>
  </si>
  <si>
    <t>karthiak47</t>
  </si>
  <si>
    <t>l0rdvyr3z</t>
  </si>
  <si>
    <t>usha91989823</t>
  </si>
  <si>
    <t>banjaran777</t>
  </si>
  <si>
    <t>jeet_channa</t>
  </si>
  <si>
    <t>seoanushka</t>
  </si>
  <si>
    <t>avikacollection</t>
  </si>
  <si>
    <t>gizbotka</t>
  </si>
  <si>
    <t>oneindiakannada</t>
  </si>
  <si>
    <t>typical_tti</t>
  </si>
  <si>
    <t>webworldhindi</t>
  </si>
  <si>
    <t>inextlive</t>
  </si>
  <si>
    <t>gauravlahari</t>
  </si>
  <si>
    <t>ebelaonline</t>
  </si>
  <si>
    <t>sivamark007</t>
  </si>
  <si>
    <t>rahul_pattnayak</t>
  </si>
  <si>
    <t>aandavan_offl</t>
  </si>
  <si>
    <t>h4x0rd1r3c70ry</t>
  </si>
  <si>
    <t>fragmentedsoul5</t>
  </si>
  <si>
    <t>sankari_rs</t>
  </si>
  <si>
    <t>nareshvijay03</t>
  </si>
  <si>
    <t>sanjay267539</t>
  </si>
  <si>
    <t>kumar_technical</t>
  </si>
  <si>
    <t>iamarmanali</t>
  </si>
  <si>
    <t>rbatra01</t>
  </si>
  <si>
    <t>jiocare</t>
  </si>
  <si>
    <t>aroonpurie</t>
  </si>
  <si>
    <t>bambi437h</t>
  </si>
  <si>
    <t>digitalation</t>
  </si>
  <si>
    <t>gvk_india</t>
  </si>
  <si>
    <t>deniskkxjnaumov</t>
  </si>
  <si>
    <t>mannuforall</t>
  </si>
  <si>
    <t>3noviceschennai</t>
  </si>
  <si>
    <t>mkldhawan</t>
  </si>
  <si>
    <t>rohitkingc</t>
  </si>
  <si>
    <t>nishad1305</t>
  </si>
  <si>
    <t>shailesh16388</t>
  </si>
  <si>
    <t>atainchennai</t>
  </si>
  <si>
    <t>mcurie</t>
  </si>
  <si>
    <t>shayanroy19</t>
  </si>
  <si>
    <t>poonamparekh12</t>
  </si>
  <si>
    <t>vaadionline</t>
  </si>
  <si>
    <t>ultimate_banda</t>
  </si>
  <si>
    <t>surajkr7557</t>
  </si>
  <si>
    <t>indiannewsviews</t>
  </si>
  <si>
    <t>mayankbothra2</t>
  </si>
  <si>
    <t>bashirbpdan</t>
  </si>
  <si>
    <t>viralflowcom</t>
  </si>
  <si>
    <t>kashmirthunder</t>
  </si>
  <si>
    <t>kashmir_thunder</t>
  </si>
  <si>
    <t>kaisarganie26</t>
  </si>
  <si>
    <t>sridharcera</t>
  </si>
  <si>
    <t>edara6</t>
  </si>
  <si>
    <t>lundy_mate</t>
  </si>
  <si>
    <t>telugutechguru</t>
  </si>
  <si>
    <t>vishvagujarat</t>
  </si>
  <si>
    <t>sathishmechy1</t>
  </si>
  <si>
    <t>vinubha48672724</t>
  </si>
  <si>
    <t>ibnebattuta</t>
  </si>
  <si>
    <t>ketan_2013</t>
  </si>
  <si>
    <t>aprakash2k5</t>
  </si>
  <si>
    <t>hariharan618</t>
  </si>
  <si>
    <t>rayees_official</t>
  </si>
  <si>
    <t>vaidyabr</t>
  </si>
  <si>
    <t>ravishah2222</t>
  </si>
  <si>
    <t>amaodiakhati</t>
  </si>
  <si>
    <t>shekhar10saxena</t>
  </si>
  <si>
    <t>primenewslivetv</t>
  </si>
  <si>
    <t>pmshah1986</t>
  </si>
  <si>
    <t>madhivananp</t>
  </si>
  <si>
    <t>newspedia3</t>
  </si>
  <si>
    <t>memonapple</t>
  </si>
  <si>
    <t>rajiv1947</t>
  </si>
  <si>
    <t>karrama12</t>
  </si>
  <si>
    <t>ragzzz_93</t>
  </si>
  <si>
    <t>theyounggossip</t>
  </si>
  <si>
    <t>castrofatima28</t>
  </si>
  <si>
    <t>meghaltweets</t>
  </si>
  <si>
    <t>bt_india</t>
  </si>
  <si>
    <t>rmanojkumarr</t>
  </si>
  <si>
    <t>smbalapriyan</t>
  </si>
  <si>
    <t>srimayank</t>
  </si>
  <si>
    <t>justkhabar</t>
  </si>
  <si>
    <t>ranjanprj</t>
  </si>
  <si>
    <t>kkronline</t>
  </si>
  <si>
    <t>abhishek</t>
  </si>
  <si>
    <t>naveencpmysore</t>
  </si>
  <si>
    <t>jainrounak</t>
  </si>
  <si>
    <t>bipinbihari_</t>
  </si>
  <si>
    <t>cyberappy</t>
  </si>
  <si>
    <t>thetechviral</t>
  </si>
  <si>
    <t>dainikpunjab</t>
  </si>
  <si>
    <t>eedepubhasker</t>
  </si>
  <si>
    <t>commsmaster</t>
  </si>
  <si>
    <t>tejprakash40</t>
  </si>
  <si>
    <t>dpktanhai</t>
  </si>
  <si>
    <t>jiodthofficial</t>
  </si>
  <si>
    <t>insanpreet91</t>
  </si>
  <si>
    <t>sadar_shisir</t>
  </si>
  <si>
    <t>jarodjunior1</t>
  </si>
  <si>
    <t>shaijuvismaya</t>
  </si>
  <si>
    <t>techsreview</t>
  </si>
  <si>
    <t>aalbertjac</t>
  </si>
  <si>
    <t>deepakrkhemani</t>
  </si>
  <si>
    <t>newsbossindia</t>
  </si>
  <si>
    <t>anshuly99670551</t>
  </si>
  <si>
    <t>bhaskarajay22</t>
  </si>
  <si>
    <t>techupdate3</t>
  </si>
  <si>
    <t>gkbiam</t>
  </si>
  <si>
    <t>phoneapex</t>
  </si>
  <si>
    <t>thewittyreality</t>
  </si>
  <si>
    <t>anahita_ramirez</t>
  </si>
  <si>
    <t>pqmr</t>
  </si>
  <si>
    <t>telugustartups</t>
  </si>
  <si>
    <t>pragneshsenva</t>
  </si>
  <si>
    <t>viratkarani</t>
  </si>
  <si>
    <t>vanbro9</t>
  </si>
  <si>
    <t>oneindiagujarat</t>
  </si>
  <si>
    <t>amit871980</t>
  </si>
  <si>
    <t>mintumondal17</t>
  </si>
  <si>
    <t>amudhan_3907</t>
  </si>
  <si>
    <t>creativepagal</t>
  </si>
  <si>
    <t>sukanta77997999</t>
  </si>
  <si>
    <t>jerrinfrancis1</t>
  </si>
  <si>
    <t>techmkb</t>
  </si>
  <si>
    <t>mylucky137276</t>
  </si>
  <si>
    <t>myscribblings</t>
  </si>
  <si>
    <t>mazedaarcat</t>
  </si>
  <si>
    <t>heypank</t>
  </si>
  <si>
    <t>kannatelugu</t>
  </si>
  <si>
    <t>thewire_in</t>
  </si>
  <si>
    <t>drruchibhatt</t>
  </si>
  <si>
    <t>loveavasthi</t>
  </si>
  <si>
    <t>kartikpujari1</t>
  </si>
  <si>
    <t>roshnim79</t>
  </si>
  <si>
    <t>gadgetstouse</t>
  </si>
  <si>
    <t>shan26lit</t>
  </si>
  <si>
    <t>harrymalhotra19</t>
  </si>
  <si>
    <t>saviolinette</t>
  </si>
  <si>
    <t>meemislam</t>
  </si>
  <si>
    <t>_it_services</t>
  </si>
  <si>
    <t>dashraths2901</t>
  </si>
  <si>
    <t>tabletdiscount1</t>
  </si>
  <si>
    <t>jits_sakariya</t>
  </si>
  <si>
    <t>bharatpolicy</t>
  </si>
  <si>
    <t>bharat9xmcool</t>
  </si>
  <si>
    <t>ashutosh12592</t>
  </si>
  <si>
    <t>mobigyaan</t>
  </si>
  <si>
    <t>vishalgiri13111</t>
  </si>
  <si>
    <t>mashableng</t>
  </si>
  <si>
    <t>yugashrijoshi</t>
  </si>
  <si>
    <t>androfyi</t>
  </si>
  <si>
    <t>rambpredmiltod1</t>
  </si>
  <si>
    <t>wirelesstopnews</t>
  </si>
  <si>
    <t>news_indi</t>
  </si>
  <si>
    <t>mydealsbucket</t>
  </si>
  <si>
    <t>sanjayk9088</t>
  </si>
  <si>
    <t>bizzscout</t>
  </si>
  <si>
    <t>muralidharan27</t>
  </si>
  <si>
    <t>gadgetsupdate1</t>
  </si>
  <si>
    <t>talkuktelecoms</t>
  </si>
  <si>
    <t>kevinsherratt1</t>
  </si>
  <si>
    <t>britbusinessuk</t>
  </si>
  <si>
    <t>l3nd1n3z</t>
  </si>
  <si>
    <t>techcurations</t>
  </si>
  <si>
    <t>mickoo07</t>
  </si>
  <si>
    <t>techinfoz</t>
  </si>
  <si>
    <t>rpramoth</t>
  </si>
  <si>
    <t>vishal8211</t>
  </si>
  <si>
    <t>indiamobinews</t>
  </si>
  <si>
    <t>china_3g</t>
  </si>
  <si>
    <t>digproduct1</t>
  </si>
  <si>
    <t>ojasinfoindia</t>
  </si>
  <si>
    <t>nanbansolution</t>
  </si>
  <si>
    <t>bhitoraashwin</t>
  </si>
  <si>
    <t>ratan19831</t>
  </si>
  <si>
    <t>iamnaving</t>
  </si>
  <si>
    <t>propshine</t>
  </si>
  <si>
    <t>merlin_roc</t>
  </si>
  <si>
    <t>dazzlingcelebs</t>
  </si>
  <si>
    <t>imshirishdedhia</t>
  </si>
  <si>
    <t>indianexpress</t>
  </si>
  <si>
    <t>amitnew</t>
  </si>
  <si>
    <t>phanindranaidu9</t>
  </si>
  <si>
    <t>yearning4d_sky</t>
  </si>
  <si>
    <t>lxropia</t>
  </si>
  <si>
    <t>chidambar08</t>
  </si>
  <si>
    <t>santoshbalram</t>
  </si>
  <si>
    <t>sarvesh_kumar26</t>
  </si>
  <si>
    <t>plyfz</t>
  </si>
  <si>
    <t>4gupdate</t>
  </si>
  <si>
    <t>baskekebin</t>
  </si>
  <si>
    <t>bkdaripa</t>
  </si>
  <si>
    <t>hemantmotadoo</t>
  </si>
  <si>
    <t>kify_leo</t>
  </si>
  <si>
    <t>trulychintu</t>
  </si>
  <si>
    <t>invisibleamit</t>
  </si>
  <si>
    <t>jitusharma</t>
  </si>
  <si>
    <t>gizbotta</t>
  </si>
  <si>
    <t>g83krunal</t>
  </si>
  <si>
    <t>pawanku94692983</t>
  </si>
  <si>
    <t>techntricksyt</t>
  </si>
  <si>
    <t>venkys20</t>
  </si>
  <si>
    <t>bgaurav211</t>
  </si>
  <si>
    <t>nilmaypadhye</t>
  </si>
  <si>
    <t>sachin03550219</t>
  </si>
  <si>
    <t>techworld3207</t>
  </si>
  <si>
    <t>shubham_096</t>
  </si>
  <si>
    <t>bharat_jew</t>
  </si>
  <si>
    <t>sanjaykedia666</t>
  </si>
  <si>
    <t>sunnyziony777</t>
  </si>
  <si>
    <t>mrahi2</t>
  </si>
  <si>
    <t>zapper_ybt</t>
  </si>
  <si>
    <t>pritamdagar</t>
  </si>
  <si>
    <t>pmsriram1984</t>
  </si>
  <si>
    <t>newsbuckets</t>
  </si>
  <si>
    <t>farhanknight</t>
  </si>
  <si>
    <t>medianama</t>
  </si>
  <si>
    <t>jatinjhala</t>
  </si>
  <si>
    <t>sudharsankiran</t>
  </si>
  <si>
    <t>aletheia_wa</t>
  </si>
  <si>
    <t>zhenevevakulik1</t>
  </si>
  <si>
    <t>upendra67175909</t>
  </si>
  <si>
    <t>itechdude</t>
  </si>
  <si>
    <t>beingdashing</t>
  </si>
  <si>
    <t>bhavesh_sgsits</t>
  </si>
  <si>
    <t>sreejeshrayira1</t>
  </si>
  <si>
    <t>dhyani1811</t>
  </si>
  <si>
    <t>monojitrsg</t>
  </si>
  <si>
    <t>balakrishnanr</t>
  </si>
  <si>
    <t>nanumrowdy</t>
  </si>
  <si>
    <t>vikashvikash84</t>
  </si>
  <si>
    <t>sudhirsarnobat</t>
  </si>
  <si>
    <t>artistaloud</t>
  </si>
  <si>
    <t>djimit10</t>
  </si>
  <si>
    <t>ourcouponwallet</t>
  </si>
  <si>
    <t>thesayingtruth</t>
  </si>
  <si>
    <t>sonikabaghla</t>
  </si>
  <si>
    <t>binujayaraj</t>
  </si>
  <si>
    <t>ishaq17456</t>
  </si>
  <si>
    <t>anitechboy</t>
  </si>
  <si>
    <t>afali17</t>
  </si>
  <si>
    <t>neerajsaini789</t>
  </si>
  <si>
    <t>24_indianews</t>
  </si>
  <si>
    <t>optionstip</t>
  </si>
  <si>
    <t>mirbilal21</t>
  </si>
  <si>
    <t>sparkhi</t>
  </si>
  <si>
    <t>umesh1920021</t>
  </si>
  <si>
    <t>techno_codex</t>
  </si>
  <si>
    <t>broadbandforum</t>
  </si>
  <si>
    <t>zeenews</t>
  </si>
  <si>
    <t>hemantm73161860</t>
  </si>
  <si>
    <t>banerjeerahul</t>
  </si>
  <si>
    <t>coolappsdaily</t>
  </si>
  <si>
    <t>timesofindia</t>
  </si>
  <si>
    <t>gadgetsnow</t>
  </si>
  <si>
    <t>news365247live</t>
  </si>
  <si>
    <t>ravindrabhadu</t>
  </si>
  <si>
    <t>megameetei</t>
  </si>
  <si>
    <t>indiavspk</t>
  </si>
  <si>
    <t>kellyjoshi</t>
  </si>
  <si>
    <t>iqabalfaisal</t>
  </si>
  <si>
    <t>kunalgrewal993</t>
  </si>
  <si>
    <t>ashishtripatiit</t>
  </si>
  <si>
    <t>singhveejay</t>
  </si>
  <si>
    <t>jpwan08</t>
  </si>
  <si>
    <t>indiafone</t>
  </si>
  <si>
    <t>point_tecno</t>
  </si>
  <si>
    <t>india7network</t>
  </si>
  <si>
    <t>sandeep93652077</t>
  </si>
  <si>
    <t>shubhamrai21</t>
  </si>
  <si>
    <t>hellodigitigi</t>
  </si>
  <si>
    <t>sufiy_tech</t>
  </si>
  <si>
    <t>anupamae</t>
  </si>
  <si>
    <t>_gbhat</t>
  </si>
  <si>
    <t>noextremes</t>
  </si>
  <si>
    <t>newsatspeed</t>
  </si>
  <si>
    <t>amy____jones</t>
  </si>
  <si>
    <t>nityansingh</t>
  </si>
  <si>
    <t>dogloose</t>
  </si>
  <si>
    <t>subham_das07</t>
  </si>
  <si>
    <t>princeetweets</t>
  </si>
  <si>
    <t>52mohammedsiam</t>
  </si>
  <si>
    <t>bakwasbandkar1</t>
  </si>
  <si>
    <t>dinumis1983</t>
  </si>
  <si>
    <t>laurengwendolyn</t>
  </si>
  <si>
    <t>nokiafansclub1</t>
  </si>
  <si>
    <t>webstarinfotech</t>
  </si>
  <si>
    <t>karenharvey125</t>
  </si>
  <si>
    <t>akhilesh_vajpai</t>
  </si>
  <si>
    <t>iphonenew3</t>
  </si>
  <si>
    <t>aboutiphone14</t>
  </si>
  <si>
    <t>bolly_hollywood</t>
  </si>
  <si>
    <t>shakunsoft</t>
  </si>
  <si>
    <t>fun20sh</t>
  </si>
  <si>
    <t>raj_vohra</t>
  </si>
  <si>
    <t>ndtv</t>
  </si>
  <si>
    <t>taisiya9c2k</t>
  </si>
  <si>
    <t>siddharthsidson</t>
  </si>
  <si>
    <t>kashmir_rise</t>
  </si>
  <si>
    <t>soporewala</t>
  </si>
  <si>
    <t>hindinewspost</t>
  </si>
  <si>
    <t>airtel_presence</t>
  </si>
  <si>
    <t>bala_83831</t>
  </si>
  <si>
    <t>priyans16736070</t>
  </si>
  <si>
    <t>photos_review</t>
  </si>
  <si>
    <t>firstposthindi</t>
  </si>
  <si>
    <t>trickymaharaj</t>
  </si>
  <si>
    <t>slidertech</t>
  </si>
  <si>
    <t>mediat_tech</t>
  </si>
  <si>
    <t>thesanjaykapoor</t>
  </si>
  <si>
    <t>ksrtcblog</t>
  </si>
  <si>
    <t>tweetsofrohit</t>
  </si>
  <si>
    <t>suvarnanewstv</t>
  </si>
  <si>
    <t>ex_bjymblrmedia</t>
  </si>
  <si>
    <t>itsavi24</t>
  </si>
  <si>
    <t>sangbadpratidin</t>
  </si>
  <si>
    <t>atntamil</t>
  </si>
  <si>
    <t>sanjaybafna</t>
  </si>
  <si>
    <t>ettelecom</t>
  </si>
  <si>
    <t>mrrobot28</t>
  </si>
  <si>
    <t>mobiletech_news</t>
  </si>
  <si>
    <t>itznot_me</t>
  </si>
  <si>
    <t>rajeshsatpute</t>
  </si>
  <si>
    <t>geeknewslink</t>
  </si>
  <si>
    <t>moviejourno</t>
  </si>
  <si>
    <t>sandip9833</t>
  </si>
  <si>
    <t>abpnewshindi</t>
  </si>
  <si>
    <t>creativeyogesh</t>
  </si>
  <si>
    <t>meghnabasu2</t>
  </si>
  <si>
    <t>rajivbakshi52</t>
  </si>
  <si>
    <t>qureshiinfotech</t>
  </si>
  <si>
    <t>perfectedhacks</t>
  </si>
  <si>
    <t>avitruvianman</t>
  </si>
  <si>
    <t>sanjeeev88</t>
  </si>
  <si>
    <t>magicalatte</t>
  </si>
  <si>
    <t>bhavik_bhavsar</t>
  </si>
  <si>
    <t>qanuj</t>
  </si>
  <si>
    <t>azuitshi</t>
  </si>
  <si>
    <t>mpbhushan</t>
  </si>
  <si>
    <t>patalipataloon</t>
  </si>
  <si>
    <t>sunilddesai</t>
  </si>
  <si>
    <t>goeltm_tg</t>
  </si>
  <si>
    <t>itsforhome</t>
  </si>
  <si>
    <t>sabkuchhsikho</t>
  </si>
  <si>
    <t>nickjcool</t>
  </si>
  <si>
    <t>indiatodaytech</t>
  </si>
  <si>
    <t>jjiandani</t>
  </si>
  <si>
    <t>world_newzroom</t>
  </si>
  <si>
    <t>technosamigos</t>
  </si>
  <si>
    <t>yogeshkhetani</t>
  </si>
  <si>
    <t>kirantwit</t>
  </si>
  <si>
    <t>hvinod24</t>
  </si>
  <si>
    <t>abhishekksh1985</t>
  </si>
  <si>
    <t>dksardana</t>
  </si>
  <si>
    <t>abhinandmarkala</t>
  </si>
  <si>
    <t>pandayjyoti</t>
  </si>
  <si>
    <t>nitedili</t>
  </si>
  <si>
    <t>xerxesparas</t>
  </si>
  <si>
    <t>techobservor</t>
  </si>
  <si>
    <t>bureaucracy_ind</t>
  </si>
  <si>
    <t>cyberstream_</t>
  </si>
  <si>
    <t>imvenkatram</t>
  </si>
  <si>
    <t>latesttechnews_</t>
  </si>
  <si>
    <t>datechbot</t>
  </si>
  <si>
    <t>sriramhebbar</t>
  </si>
  <si>
    <t>chhetrivivek</t>
  </si>
  <si>
    <t>gizbotcom</t>
  </si>
  <si>
    <t>jobokuruvilla</t>
  </si>
  <si>
    <t>expresstechie</t>
  </si>
  <si>
    <t>kmadhuresh</t>
  </si>
  <si>
    <t>designgeeksorg</t>
  </si>
  <si>
    <t>mobiletechnolo</t>
  </si>
  <si>
    <t>social_media___</t>
  </si>
  <si>
    <t>raseth23</t>
  </si>
  <si>
    <t>sofishahid51</t>
  </si>
  <si>
    <t>vivarumani</t>
  </si>
  <si>
    <t>suniltpn</t>
  </si>
  <si>
    <t>rakesh9475</t>
  </si>
  <si>
    <t>blueblueman2013</t>
  </si>
  <si>
    <t>tara_rev</t>
  </si>
  <si>
    <t>gadgets360</t>
  </si>
  <si>
    <t>pratikzart</t>
  </si>
  <si>
    <t>techsandesh</t>
  </si>
  <si>
    <t>akshaysonker5</t>
  </si>
  <si>
    <t>kamalsavla</t>
  </si>
  <si>
    <t>bgrindia</t>
  </si>
  <si>
    <t>shafimo3</t>
  </si>
  <si>
    <t>raajnathsing</t>
  </si>
  <si>
    <t>white_label_dev</t>
  </si>
  <si>
    <t>nrajbongshi</t>
  </si>
  <si>
    <t>tribuneindian</t>
  </si>
  <si>
    <t>vodafonein</t>
  </si>
  <si>
    <t>reliancejio</t>
  </si>
  <si>
    <t>social_samosa</t>
  </si>
  <si>
    <t>khalidanzar</t>
  </si>
  <si>
    <t>mouthshut</t>
  </si>
  <si>
    <t>reutersindia</t>
  </si>
  <si>
    <t>youtube</t>
  </si>
  <si>
    <t>jkpdp</t>
  </si>
  <si>
    <t>mehboobamufti</t>
  </si>
  <si>
    <t>amazonin</t>
  </si>
  <si>
    <t>risingtidefund</t>
  </si>
  <si>
    <t>dailyhuntapp</t>
  </si>
  <si>
    <t>atulmaharaj</t>
  </si>
  <si>
    <t>connectcoai</t>
  </si>
  <si>
    <t>iamaiforum</t>
  </si>
  <si>
    <t>vijaykarnataka</t>
  </si>
  <si>
    <t>bbmp_mayor</t>
  </si>
  <si>
    <t>bbmpcomm1</t>
  </si>
  <si>
    <t>trai</t>
  </si>
  <si>
    <t>bandrainfo</t>
  </si>
  <si>
    <t>ansoogupta</t>
  </si>
  <si>
    <t>darrypars</t>
  </si>
  <si>
    <t>linkedin</t>
  </si>
  <si>
    <t>cmdbsnl</t>
  </si>
  <si>
    <t>samsung_in</t>
  </si>
  <si>
    <t>ravisha</t>
  </si>
  <si>
    <t>narendramodi</t>
  </si>
  <si>
    <t>jiom</t>
  </si>
  <si>
    <t>reliancemobile</t>
  </si>
  <si>
    <t>economictimes</t>
  </si>
  <si>
    <t>reliancefreshin</t>
  </si>
  <si>
    <t>sajeetkm</t>
  </si>
  <si>
    <t>youtubeindia</t>
  </si>
  <si>
    <t>airtel</t>
  </si>
  <si>
    <t>airtelindia</t>
  </si>
  <si>
    <t>speedtest</t>
  </si>
  <si>
    <t>rcbtweets</t>
  </si>
  <si>
    <t>uidai</t>
  </si>
  <si>
    <t>thesuniljain</t>
  </si>
  <si>
    <t>thejaggi</t>
  </si>
  <si>
    <t>dravirmani</t>
  </si>
  <si>
    <t>jio_money</t>
  </si>
  <si>
    <t>ipl_2017</t>
  </si>
  <si>
    <t>ipl</t>
  </si>
  <si>
    <t>themanthan</t>
  </si>
  <si>
    <t>reliancegroup</t>
  </si>
  <si>
    <t>rsprasad</t>
  </si>
  <si>
    <t>lazyfatyeti</t>
  </si>
  <si>
    <t>jiomukesh</t>
  </si>
  <si>
    <t>mukeshambani13</t>
  </si>
  <si>
    <t>dot_india</t>
  </si>
  <si>
    <t>pmoindia</t>
  </si>
  <si>
    <t>manojsinhabjp</t>
  </si>
  <si>
    <t>ranadaggubati</t>
  </si>
  <si>
    <t>shoppersstop</t>
  </si>
  <si>
    <t>amishdevgan</t>
  </si>
  <si>
    <t>ahhstri</t>
  </si>
  <si>
    <t>thegujaratlions</t>
  </si>
  <si>
    <t>reli</t>
  </si>
  <si>
    <t>nirpumbrella</t>
  </si>
  <si>
    <t>cyber</t>
  </si>
  <si>
    <t>icicibank_care</t>
  </si>
  <si>
    <t>vijayshekhar</t>
  </si>
  <si>
    <t>paytmcare</t>
  </si>
  <si>
    <t>gautambhatia88</t>
  </si>
  <si>
    <t>memeghnad</t>
  </si>
  <si>
    <t>dhananjay_tech</t>
  </si>
  <si>
    <t>todankar_rj</t>
  </si>
  <si>
    <t>telespice_in</t>
  </si>
  <si>
    <t>vishmah</t>
  </si>
  <si>
    <t>shankkaraiyar</t>
  </si>
  <si>
    <t>tiepune</t>
  </si>
  <si>
    <t>nandannilekani</t>
  </si>
  <si>
    <t>davidakaye</t>
  </si>
  <si>
    <t>re</t>
  </si>
  <si>
    <t>anithatalks</t>
  </si>
  <si>
    <t>kiranck11101999</t>
  </si>
  <si>
    <t>netflix</t>
  </si>
  <si>
    <t>ireff</t>
  </si>
  <si>
    <t>donasarkar</t>
  </si>
  <si>
    <t>bsnlcorporate</t>
  </si>
  <si>
    <t>vzwsupport</t>
  </si>
  <si>
    <t>mamataofficial</t>
  </si>
  <si>
    <t>bjp4india</t>
  </si>
  <si>
    <t>anfachen</t>
  </si>
  <si>
    <t>arvindkejriwal</t>
  </si>
  <si>
    <t>reliance</t>
  </si>
  <si>
    <t>arjun2312</t>
  </si>
  <si>
    <t>i_am_csp</t>
  </si>
  <si>
    <t>jangam_sachin</t>
  </si>
  <si>
    <t>capturing_lives</t>
  </si>
  <si>
    <t>monochronica</t>
  </si>
  <si>
    <t>laghus</t>
  </si>
  <si>
    <t>rajapuri</t>
  </si>
  <si>
    <t>ft</t>
  </si>
  <si>
    <t>chaitralyd</t>
  </si>
  <si>
    <t>sureshpprabhu</t>
  </si>
  <si>
    <t>rpfcrbsl</t>
  </si>
  <si>
    <t>ideacellular</t>
  </si>
  <si>
    <t>6</t>
  </si>
  <si>
    <t>benedictevans</t>
  </si>
  <si>
    <t>divyadutta25</t>
  </si>
  <si>
    <t>iam_juhi</t>
  </si>
  <si>
    <t>Mentions</t>
  </si>
  <si>
    <t>Replies to</t>
  </si>
  <si>
    <t>Reportedly, Reliance Jio may launch High-speed FTTH broadband service by the end of June https://t.co/g9LO1a6PTi via @TribuneIndian</t>
  </si>
  <si>
    <t>RT @TheSayingTruth: रिलायंस Jio के Laptops के नाम पर बाजार में कुछ नई तरह की ठगी करने का खुलासा हुआ है पढ़े पूरी खबर!
#Tech #Business
https…</t>
  </si>
  <si>
    <t>With Reliance Jio's DTH launch expected soon, is Hybrid DTH the next battleground? - Digit https://t.co/CTl129BGqk https://t.co/kIH1vxWoMK</t>
  </si>
  <si>
    <t>The Reliance Jio network has slowly started to Impress. Has improved substantially in the last 10 days. From speeds of 0.2 mbps to 10 mbps.</t>
  </si>
  <si>
    <t>RT @TheQuint: Companies that set up greenfield projects recognise expenses after they start generating revenues. 
@BloombergQuint https://t…</t>
  </si>
  <si>
    <t>RT @kashmir_rise: What is common between reliance jio  and Mehbooba Mufti?  Both have been given three months extension.. #SocialMediaBan</t>
  </si>
  <si>
    <t>Companies that set up greenfield projects recognise expenses after they start generating revenues. 
@BloombergQuint https://t.co/HXHzPfWo5o</t>
  </si>
  <si>
    <t>RT @abpnewshindi: जून में रिलायंस जियो लॉन्च कर सकता है FTTH ब्रॉडबैंड सर्विस
https://t.co/96bn9XQXFJ https://t.co/5RRniVSlbz</t>
  </si>
  <si>
    <t>No end to data wars: Reliance Jio free offers to continue for 12-18 months https://t.co/UdgBF0vt6k</t>
  </si>
  <si>
    <t>NetVelocity Test Result. Very poor signal... Reliance jio..net problem https://t.co/3ClgH42sNO</t>
  </si>
  <si>
    <t>RT @bsindia: #Airtel beats #RelianceJio by a huge margin in 4G speed: OpenSignal report https://t.co/pvZJFNANY3
@khalidanzar https://t.co/d…</t>
  </si>
  <si>
    <t>#india #news जून में रिलायंस जियो लॉन्च कर सकता है FTTH ब्रॉडबैंड सर्विस https://t.co/79WdvvHEQo #world #abpnews https://t.co/MHFAV3L3eq</t>
  </si>
  <si>
    <t>Reliance Jio updates prepaid and postpaid plans. Here's what's changed https://t.co/3Q2UOF3IfV</t>
  </si>
  <si>
    <t>https://t.co/0FFcUCuKUM</t>
  </si>
  <si>
    <t>रिलायंस जियो का हाहाकारी कदम…अब डेढ़ साल तक सब कुछ फ्री मिलेगा ! https://t.co/DAsi2ISKvW</t>
  </si>
  <si>
    <t>Reliance Jio vs BSNL vs Airtel vs Vodafone vs Idea: The Best Data Plans https://t.co/sIpuArHjNc</t>
  </si>
  <si>
    <t>With Reliance Jio's DTH launch expected soon, is Hybrid DTH the next battleground? - Digit #News #India #Trending https://t.co/xy08GFjMXN</t>
  </si>
  <si>
    <t>TECH NEWS: With Reliance Jio's DTH launch expected soon, is H... https://t.co/ABeP15XtbW</t>
  </si>
  <si>
    <t>Reliance Jio supplying more than 1 billion gigabytes of data a month, almost as much as all U.S. networks put together.</t>
  </si>
  <si>
    <t>Reliance lifts Jio investment above $30 billion after record year https://t.co/kONsku9nlm via @ReutersIndia $RELI</t>
  </si>
  <si>
    <t>Bharti Airtel, Vodafone India, Reliance Jio oppose delicensing of 700 Mhz - https://t.co/0Xm9jP2Wac ... in opp... https://t.co/65pVoGEnmg</t>
  </si>
  <si>
    <t>Bharti Airtel, Vodafone India, Reliance Jio oppose delicensing of 700 Mhz band for M2M services https://t.co/yVmvzR9uDZ #m2m</t>
  </si>
  <si>
    <t>RT @cote_se: Bharti Airtel, Vodafone India, Reliance Jio oppose delicensing of 700 Mhz band for M2M services https://t.co/yVmvzR9uDZ #m2m</t>
  </si>
  <si>
    <t>"Jio is already supplying more than 1 billion GB of data a month, almost as much as all U.S. networks put together." https://t.co/XoVF8jJuwr</t>
  </si>
  <si>
    <t>RT @Mittermaniac: "Jio is already supplying more than 1 billion GB of data a month, almost as much as all U.S. networks put together." http…</t>
  </si>
  <si>
    <t>How to Activate Reliance Jio 4G Voice to iPhone 5S, 6 ,6S Plus 100℅work: https://t.co/dZjxYpqehl via @YouTube</t>
  </si>
  <si>
    <t>Reliance Jio vs BSNL vs Airtel vs Vodafone vs Idea: The Best Data Plans https://t.co/mpDMHE9GUz</t>
  </si>
  <si>
    <t>RT @Airtel_Presence: https://t.co/1oXKnYQniV : Reliance Jio's 4G slower than Bharti Airtel's 3G: survey https://t.co/PeK6f7DkSO</t>
  </si>
  <si>
    <t>Exclusive diary: Reliance Jio DTH Services To Launch At as low as R... https://t.co/ECE3Eicmvk https://t.co/wmkankqLqj</t>
  </si>
  <si>
    <t>Exclusive diary: No end to data wars: Reliance Jio free offers to c... https://t.co/vUkZMxKMFo https://t.co/GtncBI8yh9</t>
  </si>
  <si>
    <t>How Ambani is replicating #Verizon's success with #RelianceJio
https://t.co/QhnyqAc6zF
#India #Tech #4G #Telecom #Internet #News</t>
  </si>
  <si>
    <t>https://t.co/a1YxatOlVS       What was the BSNL doing all these days ... Have they woke up from a LONG SLUMBER ?</t>
  </si>
  <si>
    <t>RT @ImmoNarayanan: https://t.co/a1YxatOlVS       What was the BSNL doing all these days ... Have they woke up from a LONG SLUMBER ?</t>
  </si>
  <si>
    <t>New APK : JioTV Live Sports Movies Shows 5.0.4 by Reliance Jio Digital Services Pvt. Ltd. https://t.co/OJFMtmYFlf</t>
  </si>
  <si>
    <t>Bharti Airtel, Vodafone India, Reliance Jio oppose delicensing of 700 Mhz ban... https://t.co/tGFzakcTIV #IoT</t>
  </si>
  <si>
    <t>RT @TheIoT: Bharti Airtel, Vodafone India, Reliance Jio oppose delicensing of 700 Mhz ban... https://t.co/tGFzakcTIV #IoT</t>
  </si>
  <si>
    <t>Bharti Airtel, Vodafone India, Reliance Jio oppose delicensing of 700 Mhz ban... https://t.co/K08T7IgStO #IoT</t>
  </si>
  <si>
    <t>RT @VirenderSehweg: Delhi wickets falling as rapidly as Airtel and Vodafone_x000D_data prices fell post Reliance Jio. #MIvDD #RPSvSRH</t>
  </si>
  <si>
    <t>RT @ETTelecom: ETTelecom | Bharti Airtel, Vodafone India, Reliance Jio oppose delicensing of 700 Mhz band for M2M services https://t.co/f7Z…</t>
  </si>
  <si>
    <t>Reliance Jio losses triple after months of freebies https://t.co/Eug2a5QhjE</t>
  </si>
  <si>
    <t>https://t.co/KyaXRLDT3b</t>
  </si>
  <si>
    <t>What is common between Reliance Jio and @MehboobaMufti? 
Both have been given three months extension. @jkpdp 😂
#copied</t>
  </si>
  <si>
    <t>DataWind Plans to Take on Reliance Jio Offering Data at Just Rs. 200 Per Year - https://t.co/TjfJgVLlsh</t>
  </si>
  <si>
    <t>Reliance Jio vs BSNL vs Airtel vs Vodafone vs Idea: The Best Data Plans https://t.co/6BoqmVOS9T</t>
  </si>
  <si>
    <t>Reliance Jio Revised Free Internet Data Plans Prepaid | Postpaid users https://t.co/1KmIBlbuQQ https://t.co/9gdTNtZGKV</t>
  </si>
  <si>
    <t>Reliance Jio Wi-Fi M2 Wireless Data Card JIO https://t.co/4mrVmTZ8AL @amazonIN से</t>
  </si>
  <si>
    <t>Мне понравилось видео "Reliance Jio 4G Tower Signal Coverage Map View of Assam meghalaya manipur tripura nagaland"</t>
  </si>
  <si>
    <t>Мне понравилось видео "Reliance Jio 4G Tower Signal Coverage Map View of Maharastra Mumbai INDIA"</t>
  </si>
  <si>
    <t>Мне понравилось видео "Reliance Jio 4G Tower Signal Coverage map view west Bengal Kolkata india"</t>
  </si>
  <si>
    <t>Мне понравилось видео "Reliance Jio 4G Tower Signal Coverage Map View of Odisha (Orissa) India"</t>
  </si>
  <si>
    <t>Reliance Jio updates prepaid and postpaid plans. Here's what's changed | Digit.in https://t.co/bkGBuN5Fv2</t>
  </si>
  <si>
    <t>RT @expresstechie: Reliance Jio, BSNL, Vodafone and Airtel: A look at the top prepaid data plans https://t.co/oBr9xCKUvZ</t>
  </si>
  <si>
    <t>ফের ধামাকা, আগামী ১২ থেকে ১৮ মাস ফ্রি পরিষেবা দেবে Jio | Sangbad Pratidin https://t.co/IQV1EcX6CU</t>
  </si>
  <si>
    <t>Reliance lifts Jio investment above $30 billion after record year https://t.co/jEWoneDU7O via @ReutersIndia @reliancejio @RisingTideFund</t>
  </si>
  <si>
    <t>No end to data wars Reliance Jio free offers to continue for 12-18 months https://t.co/D2Nl01kNDF</t>
  </si>
  <si>
    <t>NEXA NEWS: Reliance Jio Ended Unlimited Night Internet Data https://t.co/NaGRNQWSVv</t>
  </si>
  <si>
    <t>RT @BT_India: Reliance Jio effect: Now, Vodafone offers 27GB free 4G data for 3 months; here's how you can get it
https://t.co/KMNG4O7b9n h…</t>
  </si>
  <si>
    <t>RT @gizbotcom: Reliance Jio FTTH broadband service to be launched in June; beta trials begin https://t.co/2QHUux90c3 #Reliance</t>
  </si>
  <si>
    <t>Reliance Jio FTTH broadband service to be launched in June; beta trials begin https://t.co/UppPkQYNEN https://t.co/5B6NVkH88N</t>
  </si>
  <si>
    <t>Reliance Jio FTTH broadband service to be launched in June; beta trials begin https://t.co/6lmYOMNHUR https://t.co/Y1lK4857Ht</t>
  </si>
  <si>
    <t>Reliance Jio effect: Now, Vodafone offers 27GB free 4G data for 3 months; here's how you can get it https://t.co/NQWtjHVE7P</t>
  </si>
  <si>
    <t>https://t.co/QGmVfJK7Lx</t>
  </si>
  <si>
    <t>ஜியோ நிறுவனத்தில் ரூ.18,000 கோடி முதலீடு செய்ய  அம்பானி திட்டம். விரக்தியின் உச்சத்தில் ஏர்டெல்..!
https://t.co/tDnKJJryHi
#Jio #Ambani #30M</t>
  </si>
  <si>
    <t>RT @GoodreturnsTa: ஜியோ நிறுவனத்தில் ரூ.18,000 கோடி முதலீடு செய்ய  அம்பானி திட்டம். விரக்தியின் உச்சத்தில் ஏர்டெல்..!
https://t.co/tDnKJJry…</t>
  </si>
  <si>
    <t>RT @Gadgets360: BSNL's New Plan Takes On Jio With 270GB Data at Just Rs. 333
https://t.co/mhG0KGJMvN</t>
  </si>
  <si>
    <t>I added a video to a @YouTube playlist https://t.co/srJT10hSiC Jio BPO Interview Questions | Get Job in Reliance JIO Call center</t>
  </si>
  <si>
    <t>Reliance Jio FTTH broadband service to be launched in June; beta trials begin https://t.co/sVQ31zneBs via @DailyhuntApp</t>
  </si>
  <si>
    <t>No end to #Data  wars- @reliancejio  free offers to continue for 12-18 months @IAMAIForum @ConnectCOAI @Atulmaharaj https://t.co/bguUAIpErb</t>
  </si>
  <si>
    <t>Reliance Jio vs BSNL vs Airtel vs Vodafone vs Idea: Who Offers Best? #Acchedin for consumers  https://t.co/MgM6uoff7q</t>
  </si>
  <si>
    <t>Fastest Data Network In India Reliance Jio 4G Suffers Low Speeds In Metro Cities ➥➥https://t.co/g5f6MzVAWe https://t.co/esTzICG2Ft</t>
  </si>
  <si>
    <t>Delhi wickets falling as rapidly as Airtel and Vodafone_x000D_data prices fell post Reliance Jio. #MIvDD #RPSvSRH</t>
  </si>
  <si>
    <t>Airtel two plan LONCHED in front of reliance jio mist read about this plan https://t.co/CWinpB98Gs https://t.co/sjwqcEte3y</t>
  </si>
  <si>
    <t>Latest news Bout reliance jio fish tv mist read all the detail about it https://t.co/wUGRpnh3Cj https://t.co/vWAqZNVjPs</t>
  </si>
  <si>
    <t>RELIANCE JIO FREE SCHEMES AND RECHARGE OPTIONS https://t.co/jZLsrC0Kpi</t>
  </si>
  <si>
    <t>Reliance Jio likely to offer discounts for 12-18 months to take on rivals  - Gadgets Now https://t.co/cL517bYkpM via @gadgetsnow</t>
  </si>
  <si>
    <t>#Amazon #Deal Reliance Jio 4G Router - JIOFI3 @ Rs. 2049 https://t.co/JDK9NhMD5L</t>
  </si>
  <si>
    <t>https://t.co/LbPG52MOyW</t>
  </si>
  <si>
    <t>अब आएगा Jio का सेट टॉप बॉक्स! (Reliance JIO Set Top Box to be Launched Soon!):</t>
  </si>
  <si>
    <t>@VodafoneIN 
Sir can u explain why vodafone 4g is not support in MI Redmi note 4  while other network are works like airtel jio n reliance</t>
  </si>
  <si>
    <t>ರಿಲಯನ್ಸ್ ಜಿಯೋ ಉಚಿತ ಆಫರ್ 12-18 ತಿಂಗಳು ವಿಸ್ತರಣೆ? https://t.co/YRnUIMQHCw via @Vijaykarnataka: https://t.co/4L3RuerQF8</t>
  </si>
  <si>
    <t>Reliance lifts Jio investment above $30 billion after record year https://t.co/aTn9Px9fWo #BigDataAnalytics #Jio #Telecom #MonetizeYourData</t>
  </si>
  <si>
    <t>Reliance Jio has a competitor! Datawind to offer data at just Rs 20 per month - https://t.co/ovAczK3pBS</t>
  </si>
  <si>
    <t>Reliance Industries plans to invest $2.8 billion in Jio business https://t.co/WVEITyaNp4 https://t.co/9LDi5vVfrd</t>
  </si>
  <si>
    <t>Bharti Airtel, Vodafone India, Reliance Jio oppose delicensing of 700 Mhz band for M2M services - ET Telecom https://t.co/UDsrJtBy9a</t>
  </si>
  <si>
    <t>RT @sanjaybafna: Noticed Download Speed have Improved on Reliance #Jio  after "Free to Paid Transition", at-least here in #Mumbai!
How abo…</t>
  </si>
  <si>
    <t>I added a video to a @YouTube playlist https://t.co/Cldu7RrGzK Reliance Jio offers One More year | జియో మరో</t>
  </si>
  <si>
    <t>Reliance Jio offers One More year | జియో మరో సూపర్ ఆఫర్.. ఇంకో సంవత్సరం పాటు</t>
  </si>
  <si>
    <t>Reliance Jio vs Airtel vs Vodafone vs Idea Cellular vs BSNL | Best Data Plans Compared | Data Dock: https://t.co/Cy87hyfcUe via</t>
  </si>
  <si>
    <t>I liked a @YouTube video https://t.co/YBntYCtZXp Reliance Jio vs Airtel vs Vodafone vs Idea Cellular vs BSNL | Best Data Plans</t>
  </si>
  <si>
    <t>RT @DanishKh4n: Telecom operators may offer lowest ever salary hike this year, courtesy Reliance Jio and consolidation pressure https://t.c…</t>
  </si>
  <si>
    <t>Reliance Jio Customer Care vs Customer: https://t.co/XYAC815gzY via @YouTube</t>
  </si>
  <si>
    <t>@BBMPCOMM1 @BBMP_MAYOR  In residential area a mobile tower is get installed by Reliance Jio.They don't have permiss… https://t.co/5HE7bWaZwP</t>
  </si>
  <si>
    <t>Block Buster News For Jio users, Reliance Jio free offers to continue for 12-18 months https://t.co/yOH2kMAaFY https://t.co/KXnool6FJ2</t>
  </si>
  <si>
    <t>Reliance Industries plans to invest $2.8 billion in Jio business https://t.co/JKVkR6lDG0</t>
  </si>
  <si>
    <t>No end to data wars: Reliance Jio free offers to continue for 12-18 months https://t.co/GNFCaxpDBT</t>
  </si>
  <si>
    <t>Telecom operators may offer lowest ever salary hike this year, courtesy Reliance Jio and consolidation pressure https://t.co/p1bvTD3pPK</t>
  </si>
  <si>
    <t>RT @sanjaybafna: Bharti Airtel, Vodafone India, idea Cellular and Reliance Jio oppose delicensing of 700 Mhz band for Machine to Machine (M…</t>
  </si>
  <si>
    <t>Reliance Jio Launches New Postpaid And Prepaid Plans. Here Is All You Need To Know! https://t.co/EFnnquUYkk #startup https://t.co/dPYeelULTs</t>
  </si>
  <si>
    <t>Reliance Jio Launches New Postpaid And Prepaid Plans. Here Is All You Need To Know! https://t.co/1z6RuKsZ2K https://t.co/WosnUjXMNw</t>
  </si>
  <si>
    <t>Reliance Jio Launches New Postpaid And Prepaid Plans. Here Is All You Need To Know! https://t.co/1H9eUfCWp7</t>
  </si>
  <si>
    <t>RT @sanjaybafna: Reliance #Jio is planning to launch a complete suite for Home Surveillance, which will comprise Smart Camera, Smart Doorbe…</t>
  </si>
  <si>
    <t>RT @sanjaybafna: Reliance #Jio witnessing largest migration from Free to Paid #Telecom / #Mobile Services in History: Mukesh Ambani #RILRes…</t>
  </si>
  <si>
    <t>RT @sanjaybafna: #Reliance Retail has total 1996 Reliance Digital and #Jio Stores across India. #RILresults</t>
  </si>
  <si>
    <t>RT @sanjaybafna: Now Reliance Jio has 108.9 million 4G Mobile &amp;amp; Data Subscribers (as on 31st March 2017)  #RILResult</t>
  </si>
  <si>
    <t>RT @sanjaybafna: According to the Sector Regulator @TRAI 's SpeedTest Portal, Reliance #Jio 's average Download Speed is 15Mbps in March 20…</t>
  </si>
  <si>
    <t>#Startups Reliance Jio Launches New Postpaid And Prepaid Plans. Here Is All You Need To Know! https://t.co/Oe9BIM63aP</t>
  </si>
  <si>
    <t>Reliance Jio Launches New Postpaid And Prepaid Plans. Here Is All You Need To Know! https://t.co/CcSPWEMdXp</t>
  </si>
  <si>
    <t>RT @sanjaybafna: Pan India 4G Provider Reliance Jio carries 110 Crore GB Data Traffic Per month and 220 crore Voice &amp;amp; Video Minutes a Day.…</t>
  </si>
  <si>
    <t>Reliance Jio's new offers are a consumer's wet dream https://t.co/l6yKZhs4uO https://t.co/NLpCNsrUTT</t>
  </si>
  <si>
    <t>Reliance Jio's 4G speed slower than Airtel's 3G, shows report https://t.co/bK2LDT0ZMR -- shared by UC Mini....Who to believe 😕😕</t>
  </si>
  <si>
    <t>#startup Reliance Jio Launches New Postpaid And Prepaid Plans. Here Is All You Need To Know! https://t.co/B1B7uUZaVX</t>
  </si>
  <si>
    <t>Reliance Jio Launches New Postpaid And Prepaid Plans. Here Is All You Need To Know! https://t.co/codmi2Z1XC #telecom</t>
  </si>
  <si>
    <t>Reliance jio vs airtel battle may still be some time away - livemint It is clear that billionaire Mukesh Ambani’s second entry into the  ...</t>
  </si>
  <si>
    <t>Reliance Jio Lauch 4G LTE Laptop In India https://t.co/wdKMNwPZWi https://t.co/5zsLsttmmH</t>
  </si>
  <si>
    <t>Reliance Jio Lauch 4G LTE Laptop In India https://t.co/LIofipcHnp https://t.co/z2m0phHaLd</t>
  </si>
  <si>
    <t>https://t.co/9N0CqdSIgY via @FinancialExpress</t>
  </si>
  <si>
    <t>Reliance Jio Launches New Postpaid And Prepaid Plans.</t>
  </si>
  <si>
    <t>Reliance Jio FTTH Broadband services expected to hit Homes in June; Every thing you want to… https://t.co/mize3WHreB https://t.co/inwXJmaWXO</t>
  </si>
  <si>
    <t>Bharti Airtel, Vodafone India, Reliance Jio oppose delicensing of 700 Mhz band for M2M services</t>
  </si>
  <si>
    <t>I reviewed Reliance Jio 4/5. Earn Rs.40 per review #WriteShareWin https://t.co/ghB1D7KQHv via @MouthShut</t>
  </si>
  <si>
    <t>Reliance JIO will be free also for NON Rechargeable customer till JUNE 2017 https://t.co/StuO1VrrVr via @YouTube</t>
  </si>
  <si>
    <t>@Airtel_Presence If a network booster cant be installed at my residence, we would unfortunately have to change our… https://t.co/3EqxrVdVgN</t>
  </si>
  <si>
    <t>@darrypars @ansoogupta @bandrainfo Joister is an ISP.  No idea about FTTH (fibre to the home) services. Reliance pl… https://t.co/NsyOyVeVPw</t>
  </si>
  <si>
    <t>RT @drnarendranET: Reliance #Jio FTTH broadband service to be launched in June; beta trials begin https://t.co/SACjepzwGz via @gizbotcom</t>
  </si>
  <si>
    <t>https://t.co/FXhdGnvuQC</t>
  </si>
  <si>
    <t>ഇതാ പരിഷ്‌കരിച്ച താരിഫ് പട്ടിക ഒരൊറ്റ നോട്ടത്തില്‍ https://t.co/lpoTSYB9KV</t>
  </si>
  <si>
    <t>Reliance #Jio FTTH broadband service to be launched in June; beta trials begin https://t.co/SACjepzwGz via @gizbotcom</t>
  </si>
  <si>
    <t>Reliance Jio Launches New Postpaid And Prepaid Plans. Here Is All You Need To Know! (Trakin) https://t.co/9e92183kDm</t>
  </si>
  <si>
    <t>Reliance Jio Launches New Postpaid And Prepaid Plans. Here Is All You Need To Know! (Trakin) https://t.co/pwAEB78Qul</t>
  </si>
  <si>
    <t>Reliance Jio vs Airtel vs Vodafone vs Idea Cellular vs BSNL: The best data plans compared https://t.co/vuF5ufApLi https://t.co/2uaSnKfdxz</t>
  </si>
  <si>
    <t>"What did Reliance Jio actually do for India?" #reliance #news #startup #journaism #jio https://t.co/oRC0pM9IMs by @judhjit on @LinkedIn</t>
  </si>
  <si>
    <t>RT @AmarUjalaNews: #jio के साथ अन्य कंपनियों के भी हैं फ्री कॉलिंग और डाटा वाले प्लान
#Airtel #Vodafone #idea 
https://t.co/8cThxAyRo6</t>
  </si>
  <si>
    <t>I added a video to a @YouTube playlist https://t.co/kni8B7ZIa0 Reliance jio free offer end today | Jio dhan dhanadhn starts |</t>
  </si>
  <si>
    <t>recharge not sucess but 303 valu cut mob no 7017767501 tri no BR00003AH6FT… https://t.co/qIlumAkmGX #JagoGrahakJago</t>
  </si>
  <si>
    <t>07/04/2017 mob no 8077390391 one 309 recharge sucess but 606 extra valu… https://t.co/nvioZl9jLV #JagoGrahakJago</t>
  </si>
  <si>
    <t>extra recharge value deduction &amp;amp;amp; refund: recharge not sucess but 303 valu cut mob no… https://t.co/OD5Q97wCii</t>
  </si>
  <si>
    <t>extra recharge value deduction &amp;amp;amp; refund: 07/04/2017 mob no 8077390391 one 309 recharge… https://t.co/HPUJIXntSi</t>
  </si>
  <si>
    <t>इन 20 सवालों में जानें जियो से जुड़े हर जवाब, क्या है नया प्लान और अब कैसे बनें प्राइम मेंबर https://t.co/rBTydqpxow</t>
  </si>
  <si>
    <t>RT @BGRIndia: .@reliancejio high-speed FTTH broadband service expected to launch in June: Report https://t.co/nR2LnfwQit https://t.co/aKtM5…</t>
  </si>
  <si>
    <t>#FreeCondomStore sounds a bit similar to Reliance Jio free data. Use,become addicted and then pay regularly for it.</t>
  </si>
  <si>
    <t>RT @Abid_Sid: #FreeCondomStore sounds a bit similar to Reliance Jio free data. Use,become addicted and then pay regularly for it.</t>
  </si>
  <si>
    <t>extra recharge value deduction &amp;amp;amp; refund: recharge not sucess but 303 valu cut mob no… https://t.co/Bse4DqcyVC</t>
  </si>
  <si>
    <t>extra recharge value deduction &amp;amp;amp; refund: 07/04/2017 mob no 8077390391 one 309 recharge… https://t.co/FcQYLfbBMz</t>
  </si>
  <si>
    <t>Reliance Jio launches new prepaid, postpaid plans; here’s everything you need to know https://t.co/EZACCXlo86</t>
  </si>
  <si>
    <t>താരിഫ് പ്ലാനുകളില്‍ മാറ്റം വരുത്തി റിലയന്‍സ് ജിയോ https://t.co/7YP2zgMcq0</t>
  </si>
  <si>
    <t>Reliance Jio Effect: Rules Soon For Telcos TRAI-ing New Service https://t.co/Jmwnek2SyT</t>
  </si>
  <si>
    <t>Jio को पटकनी देने के लिए Vodafone लाया नया अॉफर! https://t.co/RWqLbCVSNy https://t.co/xRi75XWKXX</t>
  </si>
  <si>
    <t>RT @BGRIndia: .@reliancejio effect: Data price war to continue through FY18, but what after the dust settles? https://t.co/9zvS7U3fWg https…</t>
  </si>
  <si>
    <t>recharge not sucess but 303 valu cut mob no 7017767501 tri no BR00003AH6FT FIRST COMPLANT… https://t.co/JJfNiEzdNb</t>
  </si>
  <si>
    <t>07/04/2017 mob no 8077390391 one 309 recharge sucess but 606 extra valu deduct &amp;amp; 25/04/2017… https://t.co/uHmeiW9tX2</t>
  </si>
  <si>
    <t>No end to data wars Reliance Jio free offers to continue for 12-18 months https://t.co/WLPQm56v2z</t>
  </si>
  <si>
    <t>Reliance Jio’s offers forces TRAI to frame a rule. Here it is_ https://t.co/iKhJPiIHFa</t>
  </si>
  <si>
    <t>Reliance Jio’s offers force TRAI to frame a rule. Here it is https://t.co/esjy7QnjlY</t>
  </si>
  <si>
    <t>Reliance Jio is giving you 120GB 4G internet for free: here's how Prime members can avail it - The Financial E..… https://t.co/mcvUxhrr6R</t>
  </si>
  <si>
    <t>Reliance Jio effect: BSNL to offer 2GB data per day at Rs 339  https://t.co/21kp1WUtMH #4g #bsnl https://t.co/M2df590e0o</t>
  </si>
  <si>
    <t>RT @FinancialXpress: #RelianceJio effect: Soon, #TRAI to come out with rules for telcos testing new services https://t.co/6EwDqagz4e https:…</t>
  </si>
  <si>
    <t>Power 4G users complain #RelianceJio of data restriction https://t.co/lI3E35mlB9</t>
  </si>
  <si>
    <t>https://t.co/UUrJrSUba0 Reliance jio New Plan April 27 https://t.co/YyxSQHpkM4</t>
  </si>
  <si>
    <t>I added a video to a @YouTube playlist https://t.co/AjRM44jZlo Jio Latest News Reliance Jio 4G Laptop Booking Start Now Only Rs.5000</t>
  </si>
  <si>
    <t>Reliance Jio changes pre-paid &amp;amp; post-paid plans: From Rs 19 to Rs 9999, here's the updated… https://t.co/XYPl1A8101 https://t.co/yiUCrqcDR3</t>
  </si>
  <si>
    <t>Reliance Jio changes pre-paid &amp;amp; post-paid plans: From Rs 19 to Rs 9999, here's the updated tariff list... https://t.co/Izi5FdpC9b</t>
  </si>
  <si>
    <t>Reliance Jio vs BSNL vs Airtel vs Vodafone vs Idea: The Best Data Plans https://t.co/g3lio5plxx</t>
  </si>
  <si>
    <t>only 4G+2G model can help t incumbent operators like #idea #Bsnl #aircel @CMDBSNL @rcom https://t.co/O89YlQ4thN</t>
  </si>
  <si>
    <t>@Airtel_Presence Hi what is the procedure to portout to Reliance jio? I am fed up with your service. (1/2)</t>
  </si>
  <si>
    <t>@Airtel_Presence Your free 10 GB data is at 256 kbps speed! Is reliance Jio is slower than that????</t>
  </si>
  <si>
    <t>Reliance Jio changes pre-paid &amp;amp; post-paid plans: From Rs 19 to Rs 9999, here's the updated tariff list https://t.co/wF1vIKoxur</t>
  </si>
  <si>
    <t>RT @Gadgets360: 5 Things to Expect From Reliance Jio in 2017
https://t.co/vACo3fuyjl https://t.co/NiqEhlIulP</t>
  </si>
  <si>
    <t>Reliance Jio FTTH broadband service to be launched in June; beta trials begin - Gizbot https://t.co/4IiG1agv8J</t>
  </si>
  <si>
    <t>Reliance Jio FTTH broadband service to be launched in June; beta trials begin - Gizbot https://t.co/p8uLEaYSr6</t>
  </si>
  <si>
    <t>Reliance Jio FTTH broadband service to be launched in June; beta trials begin - Gizbot https://t.co/LCwJ07bsmk</t>
  </si>
  <si>
    <t>Reliance Jio FTTH broadband service to be launched in June; beta trials begin - Gizbot https://t.co/qoOIfnT4pQ</t>
  </si>
  <si>
    <t>Reliance Jio FTTH broadband service to be launched in June; beta trials begin - Gizbot https://t.co/eb98o5cIHq</t>
  </si>
  <si>
    <t>Reliance Jio FTTH broadband service to be launched in June; beta trials begin - Gizbot https://t.co/cQ7ioZIEOG</t>
  </si>
  <si>
    <t>Reliance Jio FTTH broadband service to be launched in June; beta ... - Gizbot https://t.co/KPM5xIzVIX</t>
  </si>
  <si>
    <t>Reliance Jio FTTH broadband service to be launched in June; beta ... - Gizbot https://t.co/KKu6kIEiI9</t>
  </si>
  <si>
    <t>Reliance Jio Effect: Rules Soon For Telcos TRAI-ing New Service https://t.co/7DH40BhUgh</t>
  </si>
  <si>
    <t>5 Things to Expect From Reliance Jio in 2017 https://t.co/lAVIF1jyz0</t>
  </si>
  <si>
    <t>@VodafoneIN Thank you for ur call. Your person was considerate to help in every way. Love #Vodafone #Jio #Airtel. Dont buy #reliance mobile.</t>
  </si>
  <si>
    <t>@reliancejio https://t.co/vtjrtATZO8</t>
  </si>
  <si>
    <t>RT @LifeandTrendz: #Samsung most trust #brand in #India #Report https://t.co/1BN2pJJYmu @Samsung_IN #Sony #LG #Reliance #Jio #Nokia #ICICI…</t>
  </si>
  <si>
    <t>#Mobile  #technology #news #blog #itechdude LG G6 Launch Offers Include Cashbacks, Free Reliance Jio Data,... https://t.co/E8JXYODUcu</t>
  </si>
  <si>
    <t>#Mobile  #technology #news #blog #itechdude LG G6 Launch Offers Include Cashbacks, Free Reliance Jio Data,... https://t.co/5SyA9aclgU</t>
  </si>
  <si>
    <t>#Mobile  #technology #news #blog #itechdude LG G6 Launch Offers Include Cashbacks, Free Reliance Jio Data,... https://t.co/Lqysf7FnHR</t>
  </si>
  <si>
    <t>#Mobile  #technology #news #blog #itechdude LG G6 Launch Offers Include Cashbacks, Free Reliance Jio Data,... https://t.co/9Kwv6gkEfI</t>
  </si>
  <si>
    <t>Telecom operators may offer lowest ever salary hike this year, courtesy Reliance Jio and consolidation pressure https://t.co/TOt9fCBCSv</t>
  </si>
  <si>
    <t>How Mukesh Ambani is trying to replicate Verizon's success with Reliance Jio https://t.co/003TcFylq2</t>
  </si>
  <si>
    <t>Reliance Jio Effect: TRAI to Consult on Rules for New Mobile Operators: The issue of… https://t.co/zvwCpZezQq… https://t.co/S9Evxq4v5B</t>
  </si>
  <si>
    <t>ரிலையன்ஸ் ஜியோ தற்சமயம் பிரீபெயிட் மற்றும் போஸ்ட்பெயிட் வாடிக்கையாளர்களுக்கு புதிய சலுகைகளை அறிவித்துள்ளது. https://t.co/xVWxdetQ9N</t>
  </si>
  <si>
    <t>RT @dinathanthi: ரிலையன்ஸ் ஜியோ தற்சமயம் பிரீபெயிட் மற்றும் போஸ்ட்பெயிட் வாடிக்கையாளர்களுக்கு புதிய சலுகைகளை அறிவித்துள்ளது. https://t.co/x…</t>
  </si>
  <si>
    <t>RT @kalyanparbatET: Telcos may offer lowest ever salary hike this year, courtesy Reliance Jio and consolidation pressure | ET Telecom  http…</t>
  </si>
  <si>
    <t>RT @BGRIndia: .@reliancejio launches new prepaid, postpaid plans; here’s everything you need to know https://t.co/EYPgdQwh94 https://t.co/8…</t>
  </si>
  <si>
    <t>@TRAI Such blatant misuse of policies is only for Reliance  
https://t.co/uJI5Qxa4np @narendramodi @ravisha</t>
  </si>
  <si>
    <t>I added a video to a @YouTube playlist https://t.co/W9LaP72Asi JioTV - Watch TV channels , Movies Live on JioTV | Reliance Jio free</t>
  </si>
  <si>
    <t>Reliance Jio Effect: TRAI to Consult on Rules for New Mobile Operators https://t.co/nkrcbY0OPb</t>
  </si>
  <si>
    <t>RT @egovonline: Reliance Jio to provide fiber-to-the-home services in 100 cities https://t.co/GfmPIPN1Kc @reliancejio @RelianceMobile @JioM…</t>
  </si>
  <si>
    <t>BSNL to challenge Reliance Jio, offer 270 GB data at Rs 333 https://t.co/lc4OFvcRJ1 https://t.co/GUAVkUGvmr</t>
  </si>
  <si>
    <t>How Mukesh Ambani is trying to replicate Verizon's success with Reliance Jio https://t.co/bwxGE4b57l</t>
  </si>
  <si>
    <t>Reliance Jio: Jio row pushes TRAI to mull Dos and Don'ts for new telcos; freebies during trial may be banned https://t.co/JkUaG15xoE</t>
  </si>
  <si>
    <t>@reliancejio 
I am unable to use Reliance jio properly in my village due to network problem.
Pls provide network in village areas also....</t>
  </si>
  <si>
    <t>5 Things to Expect From Reliance Jio in 2017 https://t.co/kkqEcYazXH</t>
  </si>
  <si>
    <t>Reliance Jio New Tariffs starts from Rs 19 and goes till Rs 9999: Here are all the details -... https://t.co/bMpbXuKUvi</t>
  </si>
  <si>
    <t>RT @mobiletrick: Reliance Jio New Tariffs starts from Rs 19 and goes till Rs 9999: Here are all the details -... https://t.co/bMpbXuKUvi</t>
  </si>
  <si>
    <t>RT @WebstarInfotech: #webstarInfotech #webdesign #webdevelopment #webdeveloper #mumbai #pune #software #php #seo #android Reliance J... htt…</t>
  </si>
  <si>
    <t>RT @dna: Reliance Jio effect: TRAI to tighten rules for new entrants before commercial launch https://t.co/SbijScqPnw https://t.co/3xpoTjjY…</t>
  </si>
  <si>
    <t>Reliance JIO DTH | Set Top Box Launching in INDIA | Features Update | Price &amp;amp; Launching Date: https://t.co/zBi0lqaYgF via @YouTube</t>
  </si>
  <si>
    <t>Reliance to further invest $2.8Bn in Jio biz, taking total investment to $30Bn https://t.co/eNWUW1huzU https://t.co/0752WZpPIs</t>
  </si>
  <si>
    <t>@EconomicTimes @reliancejio #Reliance #Oil #Jio and other companies all launched under trial offers. anyone can do… https://t.co/tvnUzf9GFS</t>
  </si>
  <si>
    <t>Jio DTH, Broadband, and More: 5 Things to Expect From Reliance Jio in 2017
https://t.co/avohz5GMZV</t>
  </si>
  <si>
    <t>Jio Atom Bomb..FREE Broadband at 1Gbps Speed!, Reliance Jio Ended Unlimited Night Internet Data.: https://t.co/rA35yohbNd via @YouTube</t>
  </si>
  <si>
    <t>JIO DTH Set Top Box Feature Updates | Launching Date | Pricing
#JIO #jioDTH #JioSetTopBox #JioDthService... https://t.co/rfOLio0ycq</t>
  </si>
  <si>
    <t>RT @india7network: Reliance Jio Effect: TRAI to Consult on Rules for New Mobile Operators https://t.co/D0M2MBZL67 #Telecom https://t.co/OWE…</t>
  </si>
  <si>
    <t>RT @Gadgets360: Jio Effect? TRAI to Consult on Rules for New Mobile Operators
https://t.co/kC9QpGL0LB</t>
  </si>
  <si>
    <t>RT @timesofindia: Reliance Jio effect: It may be time to say goodbye to freebies https://t.co/DkDhWHNvoY via @gadgetsnow https://t.co/Fsqpn…</t>
  </si>
  <si>
    <t>RT @GadgetsHindi: रिलायंस जियो टेलीकॉम तो शुरुआत है। इस साल कंपनी से रखिए ये 5 उम्मीदें 
https://t.co/wNYR47vJur https://t.co/m14hrknF12</t>
  </si>
  <si>
    <t>रिलायंस जियो टेलीकॉम तो शुरुआत है। इस साल कंपनी से रखिए ये 5 उम्मीदें 
https://t.co/wNYR47vJur https://t.co/m14hrknF12</t>
  </si>
  <si>
    <t>Reliance Jio effect: Rules soon for telcos TRAI-ing new service
https://t.co/ZTTqcQTrYK https://t.co/ddy1QCDmTA</t>
  </si>
  <si>
    <t>RT @DeccanChronicle: Reliance Jio effect: Rules soon for telcos TRAI-ing new service
https://t.co/ZTTqcQTrYK https://t.co/ddy1QCDmTA</t>
  </si>
  <si>
    <t>Reliance Jio Bonanza! Check Out Latest Prepaid, Postpaid Tariff Plans Here #4G #bhivelabs https://t.co/y24QB63e7Q</t>
  </si>
  <si>
    <t>Reliance Jio is the only Indian company (as of now) which has the potentiality to become a Xiaomi of India :... https://t.co/mfHiIzrsgp</t>
  </si>
  <si>
    <t>Egov 024 - Reliance Jio Tower Installation and Commissioning Work - PAN India https://t.co/FFYZqLEq56</t>
  </si>
  <si>
    <t>Reliance Jio effect: TRAI to soon issue rules for mobile operators testing new services https://t.co/bGBg2uefxf</t>
  </si>
  <si>
    <t>RT @Kreacher10: Reliance Jio effect: TRAI to soon issue rules for mobile operators testing new services https://t.co/bGBg2uefxf</t>
  </si>
  <si>
    <t>RELIANCE JIO DTH SET TOP BOX ONLINE CONECTION OFFER https://t.co/GjzZ7LXXqh</t>
  </si>
  <si>
    <t>Reliance #Jio to launch home #broadband service by #June 2017
 https://t.co/uRHM7RM4gF</t>
  </si>
  <si>
    <t>Jio DTH, Broadband, and More: 5 Things to Expect From Reliance Jio in 2017 | NDTV https://t.co/22b7X0Eg0R https://t.co/w2G5JE1nJF</t>
  </si>
  <si>
    <t>@RelianceFreshIN #TheBaahubaliSale because baahubali didn't agree to take katappa with him to Reliance Fresh for shopping.&amp;amp; he want jio sim</t>
  </si>
  <si>
    <t>Reliance Jio FTTH broadband service may be launched in June, high speed data will be available at affordable prices https://t.co/DGeyVHbOyu</t>
  </si>
  <si>
    <t>Top 10 Best Cheapest 4G Smartphones Under 5000 in 2017 for Reliance Jio Latest [ IN HINDI]… https://t.co/y6SN3Jahqx https://t.co/mRsPj3AMAO</t>
  </si>
  <si>
    <t>Top 10 Best Cheapest 4G Smartphones Under 5000 in 2017 for Reliance Jio Latest [ IN HINDI]… https://t.co/U4UjKyP4aT https://t.co/X3UpXjChF0</t>
  </si>
  <si>
    <t>Top 10 Best Cheapest 4G Smartphones Under 5000 in 2017 for Reliance Jio Latest [ IN HINDI]… https://t.co/BXl598faCx https://t.co/TfkHgvFD9J</t>
  </si>
  <si>
    <t>Top 10 Best Cheapest 4G Smartphones Under 5000 in 2017 for Reliance Jio Latest [ IN HINDI]… https://t.co/rKEh0BZenh https://t.co/ZedRzlmKs5</t>
  </si>
  <si>
    <t>RT @BGRIndia: .@reliancejio effect: Data price war to continue through FY18, but what after the dust settles? https://t.co/VtqUdLrsrj https…</t>
  </si>
  <si>
    <t>Jio DTH, Broadband, and More: 5 Things to Expect From Reliance Jio in 2017 https://t.co/1WHxl6CHgz</t>
  </si>
  <si>
    <t>Reliance Jio effect: TRAI to tighten rules for new entrants before commercial launch https://t.co/SbijScqPnw https://t.co/3xpoTjjYh6</t>
  </si>
  <si>
    <t>RT @sakshinews: జియో ఎఫెక్ట్‌: ఉచిత ఆఫర్లకు ఇక గుడ్ బై            
https://t.co/aHnWxslDEe
#RelianceJio #commerciallaunch https://t.co/49gQ…</t>
  </si>
  <si>
    <t>@reliancejio Fake reliance jio... Very very poor service... Will never suggest to anyone for Jio... #Fake&amp;amp;Poor</t>
  </si>
  <si>
    <t>@JioCare Fake reliance jio... Very very poor service... Will never suggest to anyone for Jio... #Fake&amp;amp;Poor</t>
  </si>
  <si>
    <t>रिलायंस जियो FTTH ब्रॉडबैंड : सस्ती कीमत में मिलेगा हाई स्पीड डाटा https://t.co/gI4mzphLeY</t>
  </si>
  <si>
    <t>#Telugunow జియో బంపరాఫర్: మరో ఏడాదిన్నర ఫ్రీ! https://t.co/9mKkKHOTTg read further.. Share this news..</t>
  </si>
  <si>
    <t>What Reliance Jio needs to turn profitable, reports @sajeetkm.
https://t.co/ycGY6jq5Hy https://t.co/MWahK5h1yJ</t>
  </si>
  <si>
    <t>#TeluguNow.com #జ_య_బ_పర_ఫర_మర_ఏడ_ద_న_నర_ఫ_ర_ https://t.co/Rux3pqcZMa read further.. https://t.co/bO5CMUnneX</t>
  </si>
  <si>
    <t>జియో బంపరాఫర్: మరో ఏడాదిన్నర ఫ్రీ! https://t.co/sc3gW2T0f1 https://t.co/y63x51sVuD</t>
  </si>
  <si>
    <t>Reliance Jio Added to Paytm’s Rundown of Administrators for Paid ahead of time Revives | This is about news which... https://t.co/ORZEsPY7oT</t>
  </si>
  <si>
    <t>RT @TechSandesh: जानिए आंध्रप्रदेश, गुजरात &amp;amp; तमिलनाडू रिलायंस जियो के लिए क्यों है बहुत खास?   
https://t.co/tVhlggDg0w https://t.co/p685Z4…</t>
  </si>
  <si>
    <t>I added a video to a @YouTube playlist https://t.co/mbUzItfJj4 Khushkhabri.. Reliance jio ne date badhaya aur kiya.......</t>
  </si>
  <si>
    <t>I added a video to a @YouTube playlist https://t.co/TE26oKTmV7 #6. Tech talks.! reliance jio! whats app payment! vivo v5 plus! apple!</t>
  </si>
  <si>
    <t>5 Things to Expect From Reliance Jio in 2017 https://t.co/t0V3Pdc5Ks</t>
  </si>
  <si>
    <t>Jio DTH, Broadband, and More: 5 Things to Expect From Reliance Jio in 2017
https://t.co/AacetVsxMZ https://t.co/IKPVz9GuDm</t>
  </si>
  <si>
    <t>I liked a @YouTube video https://t.co/dTnhBjXxaY Jio Atom Bomb..FREE Broadband at 1Gbps Speed!, Reliance Jio Ended Unlimited Night</t>
  </si>
  <si>
    <t>I liked a @YouTube video https://t.co/LuchMwOSU5 Reliance Jio and Vivo Mobiles - Offer</t>
  </si>
  <si>
    <t>[Hindi] GeekTalks #5-Reliance Jio New Plans, Nokia 3310, Vivo V5s,Amazon Echo Look,Moto E4 &amp;amp; E4+ https://t.co/AHvgFMlgGr via @YouTubeIndia</t>
  </si>
  <si>
    <t>@reliancejio @JioCare can you by any chance port 9731723157 from @Airtel @Airtel_Presence @airtelindia to reliance jio? Can't send port SMS</t>
  </si>
  <si>
    <t>@sanjaybafna @Speedtest Superb shitty speed by Reliance Jio..
In Jaipur https://t.co/CKxogKUfjm</t>
  </si>
  <si>
    <t>RT @timesofindia: This state has highest number of Reliance Jio users https://t.co/DXFYlOSjSF via @gadgetsnow https://t.co/dFIWeLP0gf</t>
  </si>
  <si>
    <t>#jio के साथ अन्य कंपनियों के भी हैं फ्री कॉलिंग और डाटा वाले प्लान
#Airtel #Vodafone #idea 
https://t.co/8cThxAyRo6</t>
  </si>
  <si>
    <t>रिलायंस जियो FTTH ब्रॉडबैंड: सस्ती कीमत में मिलेगा हाई स्पीड डाटा
 और पढ़ें
https://t.co/b2eSS9VcoI</t>
  </si>
  <si>
    <t>Reliance Jio Chat Best Friends Offer : Refer &amp;amp; Earn Free Rs 2000 Jio Money Credits https://t.co/vOQ4cBBm2f</t>
  </si>
  <si>
    <t>జియో ఎఫెక్ట్‌: ఉచిత ఆఫర్లకు ఇక గుడ్ బై            
https://t.co/aHnWxslDEe
#RelianceJio #commerciallaunch https://t.co/49gQheB0BD</t>
  </si>
  <si>
    <t>@dravirmani @TheJaggi @thesuniljain @UIDAI This is not true at all. @UIDAI has APIs that fetch everything except bi… https://t.co/hZjtXBd3iy</t>
  </si>
  <si>
    <t>RT @kingslyj: @dravirmani @TheJaggi @thesuniljain @UIDAI This is not true at all. @UIDAI has APIs that fetch everything except biometrics f…</t>
  </si>
  <si>
    <t>RT @mukulprasad: Reliance Jio's 4G speed slower than Airtel's 3G, shows report https://t.co/aRKSO1kOwF</t>
  </si>
  <si>
    <t>@jio_money Reliance fresh at location "5/6, 2-48/5/6, Old Mumbai Hwy, Telecom Nagar Extension, Gachibowli, Hyderabad, Telangana 500081"..1/2</t>
  </si>
  <si>
    <t>@jio_money if reliance only is not accepting JioMoney at all times how others will start using that...</t>
  </si>
  <si>
    <t>Learn how Reliance Jio built a 4G #LTE network and digitally transformed India in 170 days https://t.co/BqABsqyZ5T… https://t.co/N9D6PQjlX4</t>
  </si>
  <si>
    <t>https://t.co/y4FBYmW42b</t>
  </si>
  <si>
    <t>JioChat: Free Video Call &amp;amp; SMS 3.0.4 Apk: JioChat: Free Video Call &amp;amp; SMS Apk Package :com… https://t.co/Hk5O8mJAE6</t>
  </si>
  <si>
    <t>Reliance Jio New free unlimited Dhan Dhana Dhan offer for 3 months https://t.co/dpzQsfce5E https://t.co/rNMRs2TuQE</t>
  </si>
  <si>
    <t>5 Things to Expect From Reliance Jio in 2017 https://t.co/Xax9XxzSx1</t>
  </si>
  <si>
    <t>@RelianceFreshIN #TheBaahubaliSale #WKKB baahubali keep pass reliance jio SIM that aur usne hotspot on karne Se man… https://t.co/ADJXQJfGTm</t>
  </si>
  <si>
    <t>I liked a @YouTube video https://t.co/zy7oMsws8Z Reliance Jio ( Expectation vs reality ) - a throw back video from JUMPCUTS</t>
  </si>
  <si>
    <t>RT @BanglaNews18: এখনই শেষ হচ্ছে না জিও-র ফ্রি পরিষেবা ৷
Reliance Jio free offers to continue for 12-18 months
https://t.co/WqRO6y8dx4 http…</t>
  </si>
  <si>
    <t>RT @ETTelecom: ETTelecom | Andhra Pradesh, Tamil Nadu emerge as top circles for Reliance Jio with highest userbase https://t.co/XLVL2dyJXp</t>
  </si>
  <si>
    <t>Reliance Jio effect: Trai to frame rules for new telcos testing services</t>
  </si>
  <si>
    <t>RT @livemint: Reliance Jio effect: Trai to frame rules for new telcos testing services https://t.co/mQJRk3idsB</t>
  </si>
  <si>
    <t>Reliance Jio high-speed FTTH broadband service expected to launch in June: report https://t.co/xOCJsKuvIf</t>
  </si>
  <si>
    <t>Reliance Jio launches new prepaid, postpaid plans; here’s everything you need to know https://t.co/b0QxscT5E8</t>
  </si>
  <si>
    <t>Reliance Jio effect: Data price war to continue through FY18, but what after the dust settles? https://t.co/p95wNum380</t>
  </si>
  <si>
    <t>Reliance Jio effect: Trai to frame rules for new telcos testing services https://t.co/mQJRk3idsB</t>
  </si>
  <si>
    <t>Reliance Jio Effect: TRAI to Consult on Rules for New Mobile Operators https://t.co/3gTRR7v5j5 #SooraSaab #Soora… https://t.co/8BDtlsCJXR</t>
  </si>
  <si>
    <t>Reliance Jio changes pre-paid &amp;amp; post-paid plans: From Rs 19 to Rs 9999, here's the updated tariff list https://t.co/jTkt4bIEFL</t>
  </si>
  <si>
    <t>I added a video to a @YouTube playlist https://t.co/rAQ56pCvuq Reliance Jio: TRAI ke Aadesh pr Aapki Unlimited Services band Hongi</t>
  </si>
  <si>
    <t>I added a video to a @YouTube playlist https://t.co/IySBhxIX8l Reliance Jio Prime Members: Will it work?</t>
  </si>
  <si>
    <t>Technology: Reliance Jio launches new prep .. #TISNews Link - https://t.co/5XEciIFTxF https://t.co/Ifup97Cjt3</t>
  </si>
  <si>
    <t>Technology: Reliance Jio launches new prep .. #TISNews Link - https://t.co/rNGWIJFe6z https://t.co/pp9DbYNmCm</t>
  </si>
  <si>
    <t>@reliancejio Reliance jio cancelled 2 to 5 unlimited plan...which now makes jio equal to other networks...</t>
  </si>
  <si>
    <t>Reliance Jio changes pre-paid &amp;amp; post-paid plans https://t.co/mqT891bT0x</t>
  </si>
  <si>
    <t>5 Things to Expect From Reliance Jio in 2017 https://t.co/t6IjXeipBe</t>
  </si>
  <si>
    <t>Look at the blogs and articles we're reading around the TeleGeography office: https://t.co/DrBHqzP2nv #telecoms… https://t.co/wPXbDnp1lp</t>
  </si>
  <si>
    <t>RT @TeleGeography: Look at the blogs and articles we're reading around the TeleGeography office: https://t.co/DrBHqzP2nv #telecoms #cloud #…</t>
  </si>
  <si>
    <t>@JioCare Jio speed is not even 2G it's my experience. Pl do some thing drastic to save Reliance name!</t>
  </si>
  <si>
    <t>I liked a @YouTube video https://t.co/NlGMj5fA1U Reliance JIO - How To Activate Free Caller Tune Easily</t>
  </si>
  <si>
    <t>@IPL @IPL_2017 Looks like RCB is inspired from Jio Dhanadhan offer and offering huge wins to the oppositions 😂😂😂
Ardent Reliance Jio fans 😜</t>
  </si>
  <si>
    <t>TECHREPORT #1 Iphone 8 Images Leaked, Jio Broadband,Aircel and Reliance Combined,S8 Plus Sales,LG G6: https://t.co/BFCqNX7mbb via</t>
  </si>
  <si>
    <t>I added a video to a @YouTube playlist https://t.co/BFCqNX7mbb TECHREPORT #1 Iphone 8 Images Leaked, Jio Broadband,Aircel and Reliance</t>
  </si>
  <si>
    <t>Reliance Jio Chat offer to Win Rs2000 Amazon Gift Cards https://t.co/uWWqhKhGvP</t>
  </si>
  <si>
    <t>Huge news for India. Potential of Indian online market just grew massively.
https://t.co/h7KYqzZMwN</t>
  </si>
  <si>
    <t>RT @jmoore2001: Huge news for India. Potential of Indian online market just grew massively.
https://t.co/h7KYqzZMwN</t>
  </si>
  <si>
    <t>Reliance Jio effect: Data price war to continue through FY18, but what after the dust settles? https://t.co/NxOwDz6DrB</t>
  </si>
  <si>
    <t>How Jio &amp;amp; Samsung employed a data-centric, sole vendor partnership to bring LTE to India in less than 200 days:… https://t.co/VX6ZNKkA6C</t>
  </si>
  <si>
    <t>ETTelecom | Bharti Airtel, Vodafone India, Reliance Jio oppose delicensing of 700 Mhz band for M2M services https://t.co/u8NZmuIAra</t>
  </si>
  <si>
    <t>ETTelecom | Reliance Jio towers regularization: Opposition in Kerala seeks vigilance probe https://t.co/YXhV98bV2h</t>
  </si>
  <si>
    <t>ETTelecom | Andhra Pradesh, Tamil Nadu emerge as top circles for Reliance Jio with highest userbase https://t.co/WAGa5RoOKS</t>
  </si>
  <si>
    <t>ETTelecom | Reliance Jio opposes customised offers by Bharti Airtel, Vodafone India https://t.co/F5cJjjvPyd</t>
  </si>
  <si>
    <t>5 Things to Expect From Reliance Jio in 2017 https://t.co/xyPN2OGCtO</t>
  </si>
  <si>
    <t>Reliance Jio Redefined Prepaid &amp;amp; Postpaid Plans https://t.co/fdsJ4yvCZQ #Internet #Technology… https://t.co/0WkZnU1gFs</t>
  </si>
  <si>
    <t>RT @gadgetsnow: Reliance Jio effect: It may be time to say goodbye to freebies https://t.co/o1f6vs0ya6 https://t.co/CN5pOxmP2s</t>
  </si>
  <si>
    <t>RT @Gadgets360: #RelianceJio DTH and home broadband services, and 4G VoLTE feature phone are expected to launch this year https://t.co/vACo…</t>
  </si>
  <si>
    <t>Reliance Jio Introduces New Plans for its Prepaid and Postpaid Customers https://t.co/Qz1SFppB0I https://t.co/qD0skcVWjo</t>
  </si>
  <si>
    <t>Reliance Jio: Will enforce rules to ensure telecom sector's health: Manoj Sinha - The Economic Times https://t.co/zEd7yp0pLl</t>
  </si>
  <si>
    <t>#RelianceJio announces new postpaid, prepaid plans https://t.co/VZMrKSU0Mu https://t.co/Jdhm6Rbats</t>
  </si>
  <si>
    <t>#RelianceJio announces new postpaid, prepaid plans https://t.co/VZMrKSU0Mu https://t.co/Q7w8s3fegZ</t>
  </si>
  <si>
    <t>How Mukesh Ambani is trying to replicate Verizon's success with Reliance Jio
As Crisil researchers say, Verizon'...https://t.co/sFWnCPJa5e</t>
  </si>
  <si>
    <t>Jio DTH, Broadband, and More: 5 Things to Expect From Reliance Jio in 2017 https://t.co/l6EVxlmpSe</t>
  </si>
  <si>
    <t>@TheManthan Stop using jio, NDTV, cnbc this all owned by Reliance, Bhakti is the only path to vaikund dham. 
🙏 #JayshreeKrishna  🙏</t>
  </si>
  <si>
    <t>India's major telecom operators have all opposed the delicensing of 700 Mhz band for M2M services (Via @ETTelecom) https://t.co/HexkUWuDD5</t>
  </si>
  <si>
    <t>RT @Parallel_tw: India's major telecom operators have all opposed the delicensing of 700 Mhz band for M2M services (Via @ETTelecom) https:/…</t>
  </si>
  <si>
    <t>RT @yearning4d_sky: Reliance Jio's net loss widens to Rs 22.50 crore for Oct-March #ETTelecom  #india #telecom 
https://t.co/lLMK7RKW7O</t>
  </si>
  <si>
    <t>Bharti Airtel, Vodafone India, Reliance Jio oppose delicensing of 700 Mhz band for M2M services… https://t.co/TXElQzn885</t>
  </si>
  <si>
    <t>Telecom operators may offer lowest ever salary hike this year, courtesy Reliance Jio and consolidation pressure… https://t.co/uqSFC7yuaO</t>
  </si>
  <si>
    <t>Reliance Jio towers regularization: Opposition in Kerala seeks vigilance probe https://t.co/1E03rmudXk https://t.co/kmHtM0IR9y</t>
  </si>
  <si>
    <t>Andhra Pradesh, Tamil Nadu emerge as top circles for Reliance Jio with highest userbase https://t.co/8Hypk7b061 https://t.co/h95wHpwZEm</t>
  </si>
  <si>
    <t>Reliance Jio opposes customised offers by Bharti Airtel, Vodafone India https://t.co/m4JIOlleEn https://t.co/kmOzgBGb4d</t>
  </si>
  <si>
    <t>Reliance Jio entry benefited consumers: Manoj Sinha https://t.co/0Pn2LLT1rD https://t.co/OwtY1y00nn</t>
  </si>
  <si>
    <t>@reliancejio @reliancegroup @TRAI @rsprasad  Dear reliance jio could you explain please why i am not getting full n… https://t.co/Jev9Js93yQ</t>
  </si>
  <si>
    <t>RT @Venkad_: #RelianceJio DTH and home broadband services, and 4G VoLTE feature phone are expected to launch this year https://t.co/n3tcSlV…</t>
  </si>
  <si>
    <t>रिलायंस जियो FTTH ब्रॉडबैंड: सस्ती कीमत में मिलेगा हाई स्पीड डाटा
#ftth #jio #broadband #telecom https://t.co/EqINT4x7QE</t>
  </si>
  <si>
    <t>रिलायंस जियो FTTH ब्रॉडबैंड: सस्ती कीमत में मिलेगा हाई स्पीड डाटा
#ftth #jio #broadband #telecom https://t.co/b4dcD3j7hZ</t>
  </si>
  <si>
    <t>#Business #Digital #Economy Has Reliance Jio’s Entry Delayed Digital India’s Goals? https://t.co/BAgdS21dkD https://t.co/p3W66cgMM0</t>
  </si>
  <si>
    <t>#Ookla speed test for reliance JIO... Untill it was free speed was good and now when it's paid, even speed test can… https://t.co/tavelPyXI8</t>
  </si>
  <si>
    <t>RT @expresstechie: #RelianceJio effect: Rules soon for telcos TRAI-ing new service
https://t.co/4fLGBVH0QV</t>
  </si>
  <si>
    <t>Reliance Jio when are you launching the DTH services @reliancejio</t>
  </si>
  <si>
    <t>#RelianceJio DTH and home broadband services, and 4G VoLTE feature phone are expected to launch this year https://t.co/n3tcSlVW1A</t>
  </si>
  <si>
    <t>New post (Reliance Jio effect: Rules soon for telcos TRAI-ing new service) has been published on World Fast News -… https://t.co/OMdYDQxZGW</t>
  </si>
  <si>
    <t>ரிலையன்ஸ் ஜியோ தற்சமயம் பிரீபெயிட் மற்றும் போஸ்ட்பெயிட் வாடிக்கையாளர்களுக்கு புதிய சலுகைகளை அறிவித்துள்ளது. https://t.co/xdHurV0V3X</t>
  </si>
  <si>
    <t>Reliance Jio reports Rs. 22.5 crore net loss for H2 FY17 https://t.co/bvJcpKkvmP https://t.co/AVWwALsUN8</t>
  </si>
  <si>
    <t>RT @FoneArena: Reliance Jio reports Rs. 22.5 crore net loss for H2 FY17 https://t.co/bvJcpKkvmP https://t.co/AVWwALsUN8</t>
  </si>
  <si>
    <t>@LazyFatYeti This was one of the objectives of  digital india.
Source: 
https://t.co/wzzDnSY1fb</t>
  </si>
  <si>
    <t>RT @romitguhaET: Reliance Jio entry benefited consumers: Manoj Sinha #ETTelecom  https://t.co/8BvoD80isg</t>
  </si>
  <si>
    <t>Airtel, Vodafone, Jio oppose delicensing of 700 Mhz band for #M2M services | #ETTelecom  https://t.co/uE9mNtMknt #Airtel #Jio #Vodafone</t>
  </si>
  <si>
    <t>Reliance Jio opposes customised offers by Bharti Airtel, Vodafone India | #ETTelecom  https://t.co/slAcTtJqWk #Jio #Airtel</t>
  </si>
  <si>
    <t>Reliance Jio entry benefited consumers: Manoj Sinha | #ETTelecom  https://t.co/TBhg22OhpL #Jio</t>
  </si>
  <si>
    <t>Airtel, Vodafone India, Reliance Jio oppose delicensing of 700 Mhz band for M2M services #ETTelecom  https://t.co/VIcVuk3JS1 @MuntazirAbbas</t>
  </si>
  <si>
    <t>RT @romitguhaET: Telcos may offer lowest ever salary hike this year, courtesy Jio pressure #ETTelecom  https://t.co/T1mjwzlgtH @DevinaET</t>
  </si>
  <si>
    <t>Telcos may offer lowest ever salary hike this year, courtesy Jio pressure #ETTelecom  https://t.co/T1mjwzlgtH @DevinaET</t>
  </si>
  <si>
    <t>Reliance Jio entry benefited consumers: Manoj Sinha #ETTelecom  https://t.co/8BvoD80isg</t>
  </si>
  <si>
    <t>Reliance Jio opposes customised offers by Bharti Airtel, Vodafone India #ETTelecom  https://t.co/AFSQt2GrKM @kalyanparbatET</t>
  </si>
  <si>
    <t>Reliance Jio effect: It may be time to say goodbye to freebies https://t.co/LHMzAXMHa7</t>
  </si>
  <si>
    <t>RT @mkvenu1: https://t.co/42WarvnWcP</t>
  </si>
  <si>
    <t>UB Science: Reliance jio- how jio have changed the internet sc... https://t.co/1SENyl1vPt #jio @reliancejio</t>
  </si>
  <si>
    <t>Pilkhuwa Dist Hapur Local vendors selling reliance jio sims more than MRP and not ready to give bill for the same @reliancejio</t>
  </si>
  <si>
    <t>5 Things to Expect From Reliance Jio in 2017 https://t.co/3PXLSwX9cF</t>
  </si>
  <si>
    <t>Indias Reliance Jio is blazing a trail to all-IP mobile networks #Technology https://t.co/msZASSpcE0 https://t.co/4y5T0rOlVR</t>
  </si>
  <si>
    <t>Has Reliance Jio’s Entry Delayed Digital India’s Goals?: https://t.co/Wmxk5sgfwC via @thewire_in</t>
  </si>
  <si>
    <t>Again here is a case of Urban India gaining at a cost to Rural India - driving the divide further https://t.co/Wmxk5sgfwC via @thewire_in</t>
  </si>
  <si>
    <t>Reliance Jio 4G Plans: Jio Plans For Prime &amp;amp; Non Prime Users, Prepaid &amp;amp; Postpaid Plans https://t.co/XJAgrZyZpS https://t.co/K7dcBP1NwH</t>
  </si>
  <si>
    <t>Reliance Jio to provide fiber-to-the-home services in 100 cities https://t.co/GfmPIPN1Kc @reliancejio @RelianceMobile @JioMukesh</t>
  </si>
  <si>
    <t>@JioCare @reliancejio @mukeshambani13 @JioMukesh Checkout Jio speed in my Iphone7 at Reliance Jio Corporate Park Gh… https://t.co/u7EDJuEmx7</t>
  </si>
  <si>
    <t>Check out Reliance Jio Speed in my Iphone7 near Reliance Jio Corporate Park, Navi Mumbai @JioCare @reliancejio… https://t.co/J5RW9JQm69</t>
  </si>
  <si>
    <t>Reliance Jio 5G service will be launched soon in India https://t.co/AsjPsFxYDU https://t.co/lUH4J6qRXI</t>
  </si>
  <si>
    <t>Register here to be a part of the Fireside chat with leaders from Reliance Jio and GenNext:
https://t.co/5n95Epx9xU</t>
  </si>
  <si>
    <t>Reliance Jio to give a series of comments on the peak of RIL’s fourth quarter results on M...… https://t.co/HYReKXjwET</t>
  </si>
  <si>
    <t>Reliance Jio Direct Openings
Posts : 35,000
Qualification : 10th,12th,Any Degree
Apply Link :... https://t.co/zSxHFfBXhw</t>
  </si>
  <si>
    <t>Jio DTH, Broadband, and More: 5 Things to Expect From Reliance Jio in 2017</t>
  </si>
  <si>
    <t>#Convert #LTE to #VoLTE #Reliance #Jio in #Kolkata
https://t.co/6SjEXKZY31</t>
  </si>
  <si>
    <t>#Convert #LTE to #VoLTE #Reliance #Jio in #Kolkata
https://t.co/y2kMCfroyf</t>
  </si>
  <si>
    <t>#Convert #LTE to #VoLTE #Reliance #Jio in #Kolkata
https://t.co/p5RziNvqAq</t>
  </si>
  <si>
    <t>#Convert #LTE to #VoLTE #Reliance #Jio in #Kolkata
https://t.co/GKnm9fZO2Z</t>
  </si>
  <si>
    <t>#Convert #LTE to #VoLTE #Reliance #Jio in #Kolkata
https://t.co/7EZTsuUTqm</t>
  </si>
  <si>
    <t>#Convert #LTE to #VoLTE #Reliance #Jio in #Kolkata
https://t.co/zQdr3fUOxt</t>
  </si>
  <si>
    <t>https://t.co/FLTwQMVnfh Urgent Hiring For Reliance JIO-9911528729 https://t.co/q8E8xQU4Wz #jobsinindia</t>
  </si>
  <si>
    <t>JIO BEST FRIENDS OFFER - Reliance Jio Chat Refer and Earn Rs 2000: https://t.co/rgiKDITuAB via @YouTube</t>
  </si>
  <si>
    <t>@RelianceJio DTH services expected soon https://t.co/0SD5PkQpvD</t>
  </si>
  <si>
    <t>Reliance jio || jio new plans prepaid and postpaid customers: https://t.co/w3N4ebGcPK via @YouTube</t>
  </si>
  <si>
    <t>I added a video to a @YouTube playlist https://t.co/w3N4ebGcPK Reliance jio || jio new plans for prepaid and postpaid customers may</t>
  </si>
  <si>
    <t>RT @gadgetsnow: Now, Reliance Jio opposes customised offers by Bharti Airtel, Vodafone
https://t.co/meh2fPqNya https://t.co/3fHL8PU1x0</t>
  </si>
  <si>
    <t>https://t.co/42WarvnWcP</t>
  </si>
  <si>
    <t>5 Things to Expect From Reliance Jio in 2017 https://t.co/6V7UykHGhf</t>
  </si>
  <si>
    <t>Sukanya Bose: #Convert #LTE to #VoLTE #Reliance #Jio in #Kolkatahttp://ow.ly/1Pw130ayc7e :… https://t.co/RTBgNkpK51… https://t.co/O2aw8tWCJm</t>
  </si>
  <si>
    <t>Sumona Roy: #Convert #LTE to #VoLTE #Reliance #Jio in #Kolkatahttp://ow.ly/1Pw130ayc7e :… https://t.co/fHSg5oshk3… https://t.co/C6FNjNYRuS</t>
  </si>
  <si>
    <t>Ronita Kundu: #Convert #LTE to #VoLTE #Reliance #Jio in #Kolkatahttp://ow.ly/1Pw130ayc7e :… https://t.co/WOZHhwV9iK… https://t.co/iRNZDNWHUz</t>
  </si>
  <si>
    <t>suman kumar: #Convert #LTE to #VoLTE #Reliance #Jio in #Kolkatahttp://ow.ly/1Pw130ayc7e :… https://t.co/TDn6tHlDmu… https://t.co/1ourXyTk5P</t>
  </si>
  <si>
    <t>Kolkata Insider: Sumona Roy: #Convert #LTE to #VoLTE #Reliance #Jio in… https://t.co/hceeJXBrwP #Kolkata… https://t.co/c6DbJ8Eyzv</t>
  </si>
  <si>
    <t>Pritam Nightwing: #Convert #LTE to #VoLTE #Reliance #Jio in… https://t.co/7PFyIgag0l #Kolkata #KolkataInsider https://t.co/KBuopuYzVQ</t>
  </si>
  <si>
    <t>@reliancejio @JioCare reliance jio to a new low @rsprasad you should see this. #Gandihigirion https://t.co/Gl34KWfNkr</t>
  </si>
  <si>
    <t>https://t.co/wQfwXW5bPd Get Free LinkedIn and Resume Review Urgent Hiring For Reliance JIO-9911528729 https://t.co/ZmknRCBRkK</t>
  </si>
  <si>
    <t>How Mukesh Ambani is trying to replicate Verizon's success with Reliance Jio #ETTelecom  https://t.co/rPhlQCPj5D</t>
  </si>
  <si>
    <t>Telcos may offer lowest ever salary hike this year, courtesy Reliance Jio and consolidation pressure | ET Telecom  https://t.co/zt0vMeU0MP</t>
  </si>
  <si>
    <t>Reliance Jio opposes customised offers by Bharti Airtel, Vodafone India #ETTelecom  https://t.co/F32opic0Xh</t>
  </si>
  <si>
    <t>Reliance Jio entry benefited consumers: Manoj Sinha | ET Telecom  https://t.co/sXUl96qtnu</t>
  </si>
  <si>
    <t>Has Reliance Jio's entry delayed Modi's Digital India goals? https://t.co/EvuJ7DjAgv https://t.co/cQljAAKqSF</t>
  </si>
  <si>
    <t>Reliance Jio to expand its FTTH services soon https://t.co/BQAX5WNjtU #RelianceJio #FttH https://t.co/CuOGDjl80c</t>
  </si>
  <si>
    <t>RT @MyMobileMag: Reliance Jio to expand its FTTH services soon https://t.co/BQAX5WNjtU #RelianceJio #FttH https://t.co/CuOGDjl80c</t>
  </si>
  <si>
    <t>Reliance Jio Prime Membership Plan, Unlimited Data, Voice, SMS Benefits ... https://t.co/0reVloOV7R via @YouTube #Jio #JioPrime</t>
  </si>
  <si>
    <t>പുതിയ താരിഫ് പ്ലാനുകളുമായി ജിയോ
   #RelianceJio https://t.co/bFZu4VuNH5</t>
  </si>
  <si>
    <t>Reliance Jio effect: Time to say goodbye to freebies https://t.co/3Dn3JJU0vB https://t.co/SkQWeo5oFr</t>
  </si>
  <si>
    <t>This article on how Reliance Jio's entry has delayed Modi's Digital India goals settles all the brouhaha around it. https://t.co/732YYpR2fs</t>
  </si>
  <si>
    <t>@VodafoneIN can u pls stop reliance jio to stop messaging in my number. I am fed up with their constant msg to recharge. They are mad</t>
  </si>
  <si>
    <t>I HATE RELIANCE JIO</t>
  </si>
  <si>
    <t>@JioCare Being reliance jio n u are acting like bhikhari... Pls bhikh mangna band karo</t>
  </si>
  <si>
    <t>@reliancejio wow... One more msg from bikhari reliance jio.. shameless telecom operator of india https://t.co/Ub1l5K5Tae</t>
  </si>
  <si>
    <t>RT @timesofindia: Now Reliance Jio complains about Airtel, Vodafone offers
https://t.co/eyWnZO396x https://t.co/WcCf48QFMc</t>
  </si>
  <si>
    <t>How To Register For Reliance Jio Prime Membership | All About Jio Prime Membership Program https://t.co/iHJLZn1ZBn https://t.co/c6qeIZwVyN</t>
  </si>
  <si>
    <t>RT @bsindia: Has Reliance Jio's entry delayed Modi's Digital India goals? https://t.co/pHiA5Ai7RO @reliancejio #Modi https://t.co/GpyKVlw8Yg</t>
  </si>
  <si>
    <t>Reliance jio Mega Hiring for TAMIL/ MALYALAM/ KANNADA+HINDI Process, sal upto 21k+inc+cab. https://t.co/1wmJPVckyi</t>
  </si>
  <si>
    <t>RT @thewire_in: Has #RelianceJio’s entry delayed #DigitalIndia’s goals? https://t.co/TYSxG71q2I https://t.co/UBoVT1D3ol</t>
  </si>
  <si>
    <t>Now, Reliance Jio opposes customised offers by Bharti Airtel, Vodafone https://t.co/DuanizCfeW via @gadgetsnow</t>
  </si>
  <si>
    <t>RT @neelimatripathi: Now, Reliance Jio opposes customised offers by Bharti Airtel, Vodafone https://t.co/DuanizCfeW via @gadgetsnow</t>
  </si>
  <si>
    <t>Reliance Jio effect: Time to say goodbye to freebies - Deccan Chronicle https://t.co/02T6Szh5tX</t>
  </si>
  <si>
    <t>(RT From FreebiesUpdates) Reliance Jio effect: Time to say goodbye to freebies - Deccan Chronicle https://t.co/TG1Fd17JKR</t>
  </si>
  <si>
    <t>RT @svaradarajan: Has Reliance Jio’s Entry Delayed Digital India’s Goals?: https://t.co/difHHnYVCH via @thewire_in</t>
  </si>
  <si>
    <t>@JioCare Your cc is giving me contradicting answers about jio ftth one says its available contact reliance digital or mini for details</t>
  </si>
  <si>
    <t>This state has highest number of RelianceJio users https://t.co/KIhpPgLs13 https://t.co/RksRgkh2hT #Tech #Digital</t>
  </si>
  <si>
    <t>RT @gadgetsnow: This state has highest number of @RelianceJio users https://t.co/UhZMzjNIxV https://t.co/R5L6VOJGKN</t>
  </si>
  <si>
    <t>Has Reliance Jio's entry delayed Modi's Digital India goals? https://t.co/giX5SG2wHv https://t.co/Y5Q5Jpvwux</t>
  </si>
  <si>
    <t>Has Reliance Jio's entry delayed Modi's Digital India goals? https://t.co/Aq0b4GPVfK https://t.co/m7OpF0QKPj</t>
  </si>
  <si>
    <t>Has Reliance Jio's entry delayed Modi's Digital India goals? https://t.co/0AiRvl2sYz https://t.co/Ji8TVwovzA</t>
  </si>
  <si>
    <t>Has Reliance Jio's entry delayed Modi's Digital India goals? https://t.co/YK3M5UsAiV https://t.co/yEZ962yhuk</t>
  </si>
  <si>
    <t>Has Reliance Jio's entry delayed Modi's Digital India goals? https://t.co/ebtS7xOwyi https://t.co/o0L92004cF</t>
  </si>
  <si>
    <t>Has Reliance Jio's entry delayed Modi's Digital India goals? https://t.co/Y7ENgaXKDB https://t.co/IApoQ66JMC</t>
  </si>
  <si>
    <t>Has Reliance Jio's entry delayed Modi's Digital India goals? https://t.co/qOVBds3h9y https://t.co/n5YzOVz0aC</t>
  </si>
  <si>
    <t>Has Reliance Jio's entry delayed Modi's Digital India goals? https://t.co/lyjrfxvwIR https://t.co/wnCgSwOKsi</t>
  </si>
  <si>
    <t>Has Reliance Jio's entry delayed Modi's Digital India goals? https://t.co/MhguuTJuFR https://t.co/yR2dRd3Koa</t>
  </si>
  <si>
    <t>Has Reliance Jio's entry delayed Modi's Digital India goals? https://t.co/aynOkM4ecO https://t.co/elfIc601qO</t>
  </si>
  <si>
    <t>Has Reliance Jio's entry delayed Modi's Digital India goals? https://t.co/wpiHsNsk29 https://t.co/RsZn7peLDl</t>
  </si>
  <si>
    <t>Has Reliance Jio's entry delayed Modi's Digital India goals? https://t.co/M8waB9FMfQ https://t.co/tu1QkmnPsS</t>
  </si>
  <si>
    <t>Has Reliance Jio's entry delayed Modi's Digital India goals? https://t.co/mF2jEBlXC6 https://t.co/b92UjWN63r</t>
  </si>
  <si>
    <t>Has Reliance Jio's entry delayed Modi's Digital India goals? https://t.co/3Ll1hfJhjq https://t.co/QUH7w1rpKI</t>
  </si>
  <si>
    <t>Has Reliance Jio's entry delayed Modi's Digital India goals? https://t.co/hjCJL2vtiC https://t.co/SaO257w6p3</t>
  </si>
  <si>
    <t>Has Reliance Jio's entry delayed Modi's Digital India goals? https://t.co/n83c8UWBju https://t.co/8DJmUbMFRm</t>
  </si>
  <si>
    <t>Has Reliance Jio's entry delayed Modi's Digital India goals? https://t.co/2OTR12PXuO https://t.co/lLozDWYZp4</t>
  </si>
  <si>
    <t>Has Reliance Jio's entry delayed Modi's Digital India goals? https://t.co/ogGmgZPxGf https://t.co/NirnTRnY6a</t>
  </si>
  <si>
    <t>Has Reliance Jio's entry delayed Modi's Digital India goals? https://t.co/9d1iiUVTxv https://t.co/qYW21pmLVV</t>
  </si>
  <si>
    <t>Has Reliance Jio's entry delayed Modi's Digital India goals? https://t.co/BwYIr8BxAo https://t.co/w3eIh1FMnc</t>
  </si>
  <si>
    <t>Has Reliance Jio's entry delayed Modi's Digital India goals?: Ground reality and initial impact of Jio is very…… https://t.co/UrieYkBqQe</t>
  </si>
  <si>
    <t>Has Reliance Jio's entry delayed Modi's Digital India goals? https://t.co/1zAmTWcovt https://t.co/f3EMEKTPUh</t>
  </si>
  <si>
    <t>Has Reliance Jio's entry delayed Modi's Digital India goals? https://t.co/mErEbPNymq https://t.co/TYcaU9bB71</t>
  </si>
  <si>
    <t>Has Reliance Jio's entry delayed Modi's Digital India goals? https://t.co/E2AYVNXLc8 https://t.co/Zqr7ymaS3S</t>
  </si>
  <si>
    <t>Reliance jio prepaid plans details in Hindi l BHATI TECHNICAL: https://t.co/4FCN8d3VHc via @YouTube</t>
  </si>
  <si>
    <t>#Samsung most trust #brand in #India #Report https://t.co/1BN2pJJYmu @Samsung_IN #Sony #LG #Reliance #Jio #Nokia #ICICI #Bajaj #Godrej #TVS</t>
  </si>
  <si>
    <t>I reviewed Reliance Jio 4/5. Earn Rs.40 per review #WriteShareWin https://t.co/v1ZlPer8LI via @MouthShut</t>
  </si>
  <si>
    <t>Has Reliance Jio's entry delayed Modi's Digital India goals?: Ground reality and initial impact of Jio is very… https://t.co/fYlyv49Czg</t>
  </si>
  <si>
    <t>The 2017 agenda: Reliance Jio to soon venture into DTH, broadband services: Reliance Industries plans to spend a… https://t.co/ZzzgEIMrlb</t>
  </si>
  <si>
    <t>Now,o@TOIIndiaNews only oppose by Mukesh Ambani Not effected better whole family come together &amp;amp; oppose  https://t.co/AXMb1FDxy6</t>
  </si>
  <si>
    <t>Has Reliance Jio's entry delayed Modi's Digital India goals? https://t.co/PskPG8b8cE</t>
  </si>
  <si>
    <t>The 2017 agenda: Reliance Jio to soon venture into DTH, broadband services https://t.co/MNikVV3RiL</t>
  </si>
  <si>
    <t>Now, Reliance Jio opposes customised offers by Bharti Airtel, Vodafone.
Read more: https://t.co/Sw7ATuXgTy… https://t.co/WqDgzRRBdI</t>
  </si>
  <si>
    <t>#RelianceJio effect: Trai to frame rules for new telcos testing services
https://t.co/ouXqGD1w6a
#business #news https://t.co/PVXBG7PFwe</t>
  </si>
  <si>
    <t>#RelianceJio effect: Rules soon for telcos TRAI-ing new service
https://t.co/l2DotI0Xqm
#technology #news https://t.co/0zzBZs4C2L</t>
  </si>
  <si>
    <t>The 2017 agenda: #RelianceJio to soon venture into DTH, broadband services
https://t.co/KMfNsUuo1P
#business #news https://t.co/VvTUtlNpwi</t>
  </si>
  <si>
    <t>The 2017 agenda: #RelianceJio to soon venture into DTH, broadband services
https://t.co/C8LD7t2VJ3
#technology #news https://t.co/RJqQp2OL7i</t>
  </si>
  <si>
    <t>Has Reliance Jio's entry delayed Modi's Digital India goals? https://t.co/9at9Kw2zxc https://t.co/jDGEWpbMFU</t>
  </si>
  <si>
    <t>The 2017 agenda: Reliance Jio to soon venture into DTH, broadband services https://t.co/HAh5i4irfA https://t.co/fyi6lzFLUx</t>
  </si>
  <si>
    <t>How to Apply for Reliance Jio Jobs |  Find Unlimited Best Jobs in Jio https://t.co/9Oh4hNVvWN https://t.co/dk43xscDx5</t>
  </si>
  <si>
    <t>The 2017 agenda: Reliance Jio to soon venture into DTH, broadband services: Reliance… https://t.co/pMZnbh7FVf… https://t.co/5hPJM7fOef</t>
  </si>
  <si>
    <t>RT @danavilcea: The 2017 agenda: Reliance Jio to soon venture into DTH, broadband services: Reliance… https://t.co/pMZnbh7FVf #technology #…</t>
  </si>
  <si>
    <t>RT @FinancialXpress: Competition in #Singtel's market including India prompts one of the world’s biggest money managers to sell stock  http…</t>
  </si>
  <si>
    <t>Jio pot calling the comp kettle black ROFL. Mumbai Metro a Reliance service I use out of compulsion. https://t.co/C8E127zSuf via @gadgetsnow</t>
  </si>
  <si>
    <t>5 Things to Expect From Reliance Jio in 2017 https://t.co/GcH0Rvepyx</t>
  </si>
  <si>
    <t>Jio opposes customised offers by Airtel, Voda https://t.co/D7lGW2eLl9 https://t.co/FipflCX5WK</t>
  </si>
  <si>
    <t>Jio opposes customised offers by Airtel, Voda https://t.co/gibXUVHjm9 https://t.co/O8coZG2FGM</t>
  </si>
  <si>
    <t>Reliance Jio effect: TRAI to tighten rules for new entrants before commercial launch https://t.co/DUIx0uZLkd https://t.co/rEy2zxEx7p</t>
  </si>
  <si>
    <t>Jio opposes customised offers by Airtel, Voda https://t.co/hSdhgJDSHM https://t.co/VROBbv6ED4</t>
  </si>
  <si>
    <t>Jio opposes customised offers by Airtel, Voda https://t.co/QM8G0JU8hi https://t.co/xyClzJnRZS</t>
  </si>
  <si>
    <t>Jio opposes customised offers by Airtel, Voda https://t.co/ew9M3N6l5Y https://t.co/ZqlxRWZRIy</t>
  </si>
  <si>
    <t>RT @bsindia: The 2017 agenda: @reliancejio to soon venture into DTH, broadband services https://t.co/QaddfNEFRW https://t.co/rykiUIgQ08</t>
  </si>
  <si>
    <t>The 2017 agenda: Reliance Jio to soon venture into DTH, broadband services https://t.co/cJRq3fsSzS</t>
  </si>
  <si>
    <t>RT @expresstechie: Reliance Jio's new JioFi 4G device with OLED display spotted, priced at Rs 1,999
https://t.co/k6ZbIjM7ua https://t.co/1T…</t>
  </si>
  <si>
    <t>Is Reliance Jio hampering Digital India program? https://t.co/Ig0wzPfzPN  @DoT_India @thesuniljain</t>
  </si>
  <si>
    <t>Reliance Jio hampering Digital India program? Thanks to TRAI. https://t.co/Ig0wzPxben @PMOIndia</t>
  </si>
  <si>
    <t>#Reliance #Jio opposes customised offers by #VodafoneIndia #BhartiAirtel - See more at: https://t.co/aSXD3zZ0xd… https://t.co/Y87Fptjif2</t>
  </si>
  <si>
    <t>Reliance Jio effect: Rules soon for telcos TRAI-ing new service... https://t.co/1sVgVWdGtw</t>
  </si>
  <si>
    <t>Airtel beats Reliance Jio by a huge margin in 4G speed Open Signal report https://t.co/03QLsbjh0n</t>
  </si>
  <si>
    <t>Airtel beats Reliance Jio 🤔 https://t.co/h45H1oRvlK</t>
  </si>
  <si>
    <t>Airtel beats Reliance Jio by a huge margin in 4G speed OpenSignal report https://t.co/03QLsbjh0n</t>
  </si>
  <si>
    <t>RT @rishabhanalyst: Airtel beats Reliance Jio by a huge margin in 4G speed Open Signal report https://t.co/03QLsbjh0n</t>
  </si>
  <si>
    <t>RT @rishabhanalyst: Airtel beats Reliance Jio 🤔 https://t.co/h45H1oRvlK</t>
  </si>
  <si>
    <t>RT @rishabhanalyst: Airtel beats Reliance Jio by a huge margin in 4G speed OpenSignal report https://t.co/03QLsbjh0n</t>
  </si>
  <si>
    <t>RT @bsindia: #Airtel beats @reliancejio by a huge margin in 4G speed: OpenSignal report https://t.co/pvZJFNANY3
@khalidanzar https://t.co/J…</t>
  </si>
  <si>
    <t>@TRAI @manojsinhabjp @PMOIndia poor response from reliance  jio for unusable connection tion SR000008RC50 they say 30 days for solution</t>
  </si>
  <si>
    <t>Now, Reliance Jio opposes customised offers by Bharti Airtel, Vodafone https://t.co/Kp6rWtD4Ou via @gadgetsnow</t>
  </si>
  <si>
    <t>Reliance Jio Disconnections, New Samsung Galaxy S8+ Variant, WhatsApp 'Change Number' Feature,…… https://t.co/zChpbrg7wv</t>
  </si>
  <si>
    <t>Reliance Jio's Vivo Cricket Mania Offer Gives Users Up to 168GB of Free 4G Data https://t.co/16XCCgCHue #gadgets… https://t.co/6mFH4gZzvN</t>
  </si>
  <si>
    <t>Reliance Jio Goes Paid, Here Are Plans on Offer https://t.co/u0ncOQv8Ur #gadgets #tech #news https://t.co/JK8lYl3bYn</t>
  </si>
  <si>
    <t>Reliance Jio effect: Rules soon for telcos TRAI-ing new service https://t.co/lhNqMgLWg8 #tech #India</t>
  </si>
  <si>
    <t>Reliance Jio’s Fiber broadband with 100Mbps speed to launch in June: Report https://t.co/ap2gbj6izI #tech #India</t>
  </si>
  <si>
    <t>#3Novices : Reliance Jio effect: Rules soon for telcos TRAI-ing new service April 28, 2017 at 09:13AM https://t.co/xmPtVErCGh #News #Hyder…</t>
  </si>
  <si>
    <t>#3Novices : Reliance Jio’s Fiber broadband with 100Mbps speed to launch in June: Report April 28, 2017 at 02:36PM https://t.co/veyMsZbRZB …</t>
  </si>
  <si>
    <t>Jio-@TRAI nexus antithesis: Rural-urban telecom divide widens; Universal Service Obligation Fund depletes by 1600Cr  https://t.co/5ToOjFqTuO</t>
  </si>
  <si>
    <t>https://t.co/iD1IhinCrn - Reliance Jio effect: Rules soon for telcos TRAI-ing new service https://t.co/Cdgrk2R71N</t>
  </si>
  <si>
    <t>https://t.co/6tMUlikmq1 - Reliance Jio’s Fiber broadband with 100Mbps speed to launch in June: Report https://t.co/EPKlIxaw7B</t>
  </si>
  <si>
    <t>Jio यूजर के लिए खुशखबरी, जल्द आ रहा है नया बंपर ऑफर   https://t.co/ErE9ydrcqA https://t.co/Ecwcrr04pc</t>
  </si>
  <si>
    <t>Reliance Jio Broadband Services to be launched in June 2017. (Expected)</t>
  </si>
  <si>
    <t>TELECOM INDUSTRY AFTER RELIANCE JIO ENTRY ,STOPPED TO LOOT MOB-USERS.TRAI,BSNL,VODA-IDEA,AIRTEL  MANY.SUDDEN WAKE UP BSNL OFFERS@Rs1.50P/GB.</t>
  </si>
  <si>
    <t>RT @expresstechie: #TechNews Reliance Jio’s Fiber broadband with 100Mbps speed to launch in June: Report https://t.co/C66pAdxAi8</t>
  </si>
  <si>
    <t>Has Reliance Jio's entry delayed Modi's Digital India goals? https://t.co/8XvaK7PcDv</t>
  </si>
  <si>
    <t>The 2017 agenda: Reliance Jio to soon venture into DTH, broadband services https://t.co/Dg3cmycFt2</t>
  </si>
  <si>
    <t>Now, Reliance Jio opposes customised offers by Bharti Airtel, Vodafone https://t.co/u859Fv8FPe via @gadgetsnow</t>
  </si>
  <si>
    <t>Reliance Jio effect: Rules soon for telcos TRAI-ing new service... https://t.co/o1MEXWspA2</t>
  </si>
  <si>
    <t>Reliance Jio effect: Rules soon for telcos TRAI-ing new service... https://t.co/pkz3vkLRSF</t>
  </si>
  <si>
    <t>RT @OneindiaKannada: ಜಿಯೋ ಅಭಿಮಾನಿಗಳಿಗೆ ಮತ್ತೊಂದು ಸಿಹಿಸುದ್ದಿ..ಜಿಯೋ ಡಿಟಿಹೆಚ್ ಬಿಡುಗಡೆ ದಿನಾಂಕ ಫಿಕ್ಸ್!!  https://t.co/btYVzftJMF #reliance #jio #…</t>
  </si>
  <si>
    <t>#Jio rising #Capex, no #Earning worries #Reliance #Investors eyeing refining, petchem returns https://t.co/wdO35Gsga4 via @FinancialExpress</t>
  </si>
  <si>
    <t>Reliance Jio effect: Rules soon for telcos TRAI-ing new service https://t.co/T6QnaLfizF https://t.co/KbB5GlhA0T</t>
  </si>
  <si>
    <t>Reliance Jio’s Fiber broadband with 100Mbps speed to launch in June: Report https://t.co/gTHTs8ibr1 https://t.co/7WJISPgq8f</t>
  </si>
  <si>
    <t>Reliance Jio effect: Rules soon for telcos TRAI-ing new service https://t.co/CkXXtabopu https://t.co/vv4rR5LQP6</t>
  </si>
  <si>
    <t>Reliance Jio’s Fiber broadband with 100Mbps speed to launch in June: Report https://t.co/tDSlAT5tRj https://t.co/9g0xdQ2XTd</t>
  </si>
  <si>
    <t>The 2017 agenda: Reliance Jio to soon venture into DTH, broadband services
https://t.co/LFTBGEicZV https://t.co/qBQvSVCibp</t>
  </si>
  <si>
    <t>I added a video to a @YouTube playlist https://t.co/ytpf36gqFA Reliance Jio call drops, missed call issues</t>
  </si>
  <si>
    <t>Reliance Jio call drops, missed call issues: https://t.co/ytpf36gqFA via @YouTube</t>
  </si>
  <si>
    <t>Reliance Jio introduces new postpaid plans https://t.co/KnGIxGDkQx</t>
  </si>
  <si>
    <t>Reliance Jio updates prepaid plans https://t.co/0d8ZlKGuup</t>
  </si>
  <si>
    <t>Reliance Jio introduces new postpaid plans https://t.co/34doJI10yK #RelianceJioInfocomm</t>
  </si>
  <si>
    <t>Reliance Jio updates prepaid plans https://t.co/aJZvUI1O1J #RelianceJioInfocomm</t>
  </si>
  <si>
    <t>The new Reliance Jio plans at a glance https://t.co/GHnuzo7d02 https://t.co/0PEmsXrlXe</t>
  </si>
  <si>
    <t>RT @HuffPostIndia: The new Reliance Jio plans at a glance https://t.co/GHnuzo7d02 https://t.co/0PEmsXrlXe</t>
  </si>
  <si>
    <t>@shoppersstop @RanaDaggubati Because he didn't buy him Reliance Jio SIM card 😂😂 #Baahubali</t>
  </si>
  <si>
    <t>Jio DTH, Broadband And More, 5 Things to Expect From Reliance Jio in 2017 https://t.co/KBnFxqxMcv #JioDTH</t>
  </si>
  <si>
    <t>Reliance Jio is walking all over the little guys https://t.co/raDzoFY1dq</t>
  </si>
  <si>
    <t>Reliance Jio is walking all over the little guys https://t.co/RAx8C5s4XD</t>
  </si>
  <si>
    <t>Reliance Jio is walking all over the little guys https://t.co/o4TL15O27T</t>
  </si>
  <si>
    <t>Reliance Jio is walking all over the little guys https://t.co/7UiDL35XMO</t>
  </si>
  <si>
    <t>Reliance Jio is walking all over the little guys https://t.co/4TBWS28HkK</t>
  </si>
  <si>
    <t>Reliance Jio is walking all over the little guys https://t.co/2wuHMmklbH</t>
  </si>
  <si>
    <t>Reliance Jio is walking all over the little guys https://t.co/YfKg2uZXgy</t>
  </si>
  <si>
    <t>Reliance Jio is walking all over the little guys https://t.co/q5L6SZOyhI</t>
  </si>
  <si>
    <t>Reliance Jio is walking all over the little guys https://t.co/uUtCWmTdTx</t>
  </si>
  <si>
    <t>Reliance Jio is walking all over the little guys https://t.co/03w3iZUbiD</t>
  </si>
  <si>
    <t>Reliance Jio is walking all over the little guys https://t.co/T9Y9IFFACS</t>
  </si>
  <si>
    <t>Reliance Jio is walking all over the little guys https://t.co/NLRZxW4Zye</t>
  </si>
  <si>
    <t>@JioCare Jio complaint SR000008CYTD is not serviced even after 10 days. This is very very bad considering Reliance… https://t.co/mPcQvVYqdJ</t>
  </si>
  <si>
    <t>#IESnT Reliance Jio effect: Rules soon for telcos TRAI-ing new service https://t.co/3CKo2QScoP #technews #technology</t>
  </si>
  <si>
    <t>#IESnT Reliance Jio’s Fiber broadband with 100Mbps speed to launch in June: Report https://t.co/RsSckPRXW6 #technews</t>
  </si>
  <si>
    <t>Reliance Jio is walking all over the little guys https://t.co/Mfgo5YyxMW</t>
  </si>
  <si>
    <t>RT @FinancialTimes: Reliance Jio is walking all over the little guys https://t.co/Mfgo5YyxMW</t>
  </si>
  <si>
    <t>Has Reliance Jio’s Entry Delayed Digital India’s Goals?: https://t.co/bLBqpBhyZG via @thewire_in</t>
  </si>
  <si>
    <t>Reliance Jio is walking all over the little guys https://t.co/fXI7XwY8eH https://t.co/sSl2OXjm1o</t>
  </si>
  <si>
    <t>RT @DailyO_: Thanks to #Jio, #TRAI may just put an end to all freebies https://t.co/Ml3luDXVBF https://t.co/lc1E2ADhVR</t>
  </si>
  <si>
    <t>Reliance Jio effect: Rules soon for telcos TRAI-ing new service... https://t.co/dlqo04K1b9</t>
  </si>
  <si>
    <t>5 Things to Expect From Reliance Jio in 2017 https://t.co/TU5JJuRQuV</t>
  </si>
  <si>
    <t>Reliance Jio will launch FTTH services by June https://t.co/IABnVLsdHH https://t.co/2xckgzeXyp</t>
  </si>
  <si>
    <t>Reliance Jio will launch FTTH services by June https://t.co/JSw0BJ3eKh https://t.co/jepCVFYuk7</t>
  </si>
  <si>
    <t>Reliance Jio’s free offers to fuel data war for next 12-18 months - Jionews - 4G se bhi tez https://t.co/Gnq6i1MzyM</t>
  </si>
  <si>
    <t>RT @gadgetstouse: Reliance Jio Causes Reframing of TRAI Regulations https://t.co/fI5uJsnU58</t>
  </si>
  <si>
    <t>@JioCare poor customer service by staff at Airoli !!! wanted to port three numbers to Reliance JIO!!! Money already paid on April 9 !!</t>
  </si>
  <si>
    <t>Reliance Jio is walking all over the little guys https://t.co/m9S3sk3kJz</t>
  </si>
  <si>
    <t>Reliance Jio is walking all over the little guys https://t.co/xUF0SPXQ0m</t>
  </si>
  <si>
    <t>#RelianceJio #FiberBroadband Launch In June #100MbpsSpeed
https://t.co/TV9Q9tJ0yL…/ https://t.co/kNILaxnBn5</t>
  </si>
  <si>
    <t>#TECHNOLOGY | Reliance Jio’s Fiber broadband with 100Mbps speed to launch in June: Report https://t.co/zFkJlrebh2</t>
  </si>
  <si>
    <t>Reliance Jio effect: Rules soon for telcos TRAI-ing new service... https://t.co/eVPp2kgz0l</t>
  </si>
  <si>
    <t>Mukesh Ambani is giving his Best In Duplicating Success of Verizon with Reliance Jio https://t.co/aafqJho1FV https://t.co/jEnZh7kLZG</t>
  </si>
  <si>
    <t>Reliance Jio introduces new postpaid plans @MobiGyaan https://t.co/s57QQPU9hZ</t>
  </si>
  <si>
    <t>Reliance Jio effect: Rules soon for telcos TRAI-ing new service... https://t.co/MTv5uLjYd5</t>
  </si>
  <si>
    <t>I don't get crores, etc but think Reliance Jio users consume 25GB/month. That's crazy. https://t.co/63DxFEv6CU https://t.co/cQwFqIYtOP</t>
  </si>
  <si>
    <t>Reliance Jio’s next big offering: 1Gbps optical fibre broadband and DTH https://t.co/Yyt9cq0bue</t>
  </si>
  <si>
    <t>Reliance Jio’s Happy New Year Offer: How to Use High-Speed Data Beyond 1GB Daily Limit https://t.co/U5RjybDFnB https://t.co/qf3w7raC1j</t>
  </si>
  <si>
    <t>Jio Happy New Year Offer: How to Get Reliance Jio SIM Without Lyf Phone https://t.co/gtj2EI2Fnr https://t.co/1GvDilKgFi</t>
  </si>
  <si>
    <t>How to Use Jio4GVoice to Make Calls on Reliance Jio and All You Need to Know https://t.co/00TYtjfrm1 https://t.co/oZUfRQfJD2</t>
  </si>
  <si>
    <t>Reliance Jio MNP: How to Switch to Jio Without Losing Your Number https://t.co/EDycxFc1tK https://t.co/qbdmeeBrU3</t>
  </si>
  <si>
    <t>Is Reliance Jio responsible for a setback to Digital India plans? #fb  https://t.co/ONyf5qKYM5</t>
  </si>
  <si>
    <t>https://t.co/7oK4zZjHAX https://t.co/J8RUdvA5Ct</t>
  </si>
  <si>
    <t>@reliancejio #prepaid plans: Minimum recharge Rs 19 up to Rs. 9,999; Here’s all you need to know… https://t.co/TR3uAsOfX6</t>
  </si>
  <si>
    <t>@reliancejio likely to launch broadband Fibre-to-the-Home (FTTH) broadband service soon
https://t.co/GQNCOkMFJg https://t.co/mLS58z3qN9</t>
  </si>
  <si>
    <t>ജിയോ ഇളവുകള്‍ എയര്‍ടെല്ലിനും വോഡാഫോണിനും കൂടുതല്‍ തിരിച്ചടികള്‍ നല്‍കും,https://t.co/ebLcOL7T8Q</t>
  </si>
  <si>
    <t>എയര്‍ടെല്‍, വോഡഫോണ്‍ കമ്പനികളുടെ താരിഫ് ട്രായ് ചട്ടങ്ങള്‍ ലംഘിക്കുന്നു: ജിയോ,https://t.co/54V4cnTd6Q</t>
  </si>
  <si>
    <t>Andhra Pradesh, Tamil Nadu emerge as top circles for Reliance Jio with highest userbase #ETTelecom  https://t.co/6epEZkA0b6</t>
  </si>
  <si>
    <t>Andhra Pradesh, Tamil Nadu emerge as top circles for Reliance Jio with highest userbase #ETTelecom  https://t.co/6epEZkipjy</t>
  </si>
  <si>
    <t>Reliance Jio is walking all over the little guys https://t.co/Co2LZNSDp0 #Bitcoin uasociolog</t>
  </si>
  <si>
    <t>Reliance Jio is walking all over the little guys - #blockchain Agenda with Inside Bitcoins - https://t.co/wNuoFwAbjQ https://t.co/wgim4taU6h</t>
  </si>
  <si>
    <t>RT @bitcoinagile: Reliance Jio is walking all over the little guys - #blockchain Agenda with Inside Bitcoins - https://t.co/wNuoFwAbjQ http…</t>
  </si>
  <si>
    <t>Reliance Jio effect: Rules soon for telcos TRAI-ing new service... https://t.co/TcDj0dliDF</t>
  </si>
  <si>
    <t>Reliance Jio is walking all over the little guys - https://t.co/9loDwj7g3K https://t.co/CUtaKkgV2t</t>
  </si>
  <si>
    <t>Reliance Jio is walking all over the little guys: Somewhat surprisingly… https://t.co/hfmH8DUsq6 @bitcoinkiosk_</t>
  </si>
  <si>
    <t>Reliance Jio effect: Rules soon for telcos TRAI-ing new service... https://t.co/z4oEgB0WEm</t>
  </si>
  <si>
    <t>Reliance Jio is walking all over the little guys: The inevitable crushing of India's small… https://t.co/wSZqYI4dqj</t>
  </si>
  <si>
    <t>RT @FinancialXpress: #RelianceJio could launch #Broadband with 100Mbps speed in June; here's what we know so far
https://t.co/IDjciMhmO5</t>
  </si>
  <si>
    <t>@reliancejio  Huge people wants to join from all of them 
Request you please start Prime membership 99 again tks #jio #reliance 
@rsprasad</t>
  </si>
  <si>
    <t>@reliancejio is not done yet, will soon launch these new services
https://t.co/VlRnjyo2xB</t>
  </si>
  <si>
    <t>RT @BGRIndia: .@reliancejio high-speed FTTH broadband service expected to launch in June: Report https://t.co/CvHFugMXi2 https://t.co/v1pcS…</t>
  </si>
  <si>
    <t>RT @maalaimalar: பாரதி ஏர்டெல், வோடபோன் மீது டிராயிடம் குற்றஞ்சாட்டிய ரிலையன்ஸ் ஜியோ
https://t.co/fQS9e87wOe
#RelianceJio #BhartiAirtel #Vo…</t>
  </si>
  <si>
    <t>@jio_money  my Jio money 7904341982 reversal of 536.3 @ reliance fresh 10/3 more than 50 days many messages sent but no response.</t>
  </si>
  <si>
    <t>Now, Reliance Jio opposes customised offers by Bharti Airtel, Vodafone | Gadgets Now https://t.co/JJQ62SkBya</t>
  </si>
  <si>
    <t>பாரதி ஏர்டெல், வோடபோன் மீது டிராயிடம் குற்றஞ்சாட்டிய ரிலையன்ஸ் ஜியோ
https://t.co/fQS9e87wOe
#RelianceJio… https://t.co/aDI64gTl0n</t>
  </si>
  <si>
    <t>Reliance Jio is walking all over the little guys https://t.co/Oh3SJYwPWm #blockchain</t>
  </si>
  <si>
    <t>RT @bitcoinfirehose: Reliance Jio is walking all over the little guys https://t.co/Oh3SJYwPWm #blockchain</t>
  </si>
  <si>
    <t>Let the next Jio plan/offers comes out, and all other telecom operators will run to TRAI, asking to curb Jio. - https://t.co/fUJDurvJQs</t>
  </si>
  <si>
    <t>Now, Reliance Jio opposes customised offers by Bharti Airtel, Vodafone https://t.co/lgAebReUoq</t>
  </si>
  <si>
    <t>RT @TelecomTalk: Reliance Jio’s Broadband Services With 100Mbps Speed to Commence in June Claims a New Report https://t.co/pVNUO61Dw5</t>
  </si>
  <si>
    <t>Reliance Jio could launch broadband with 100Mbps speed in June; here’s what we know so far https://t.co/5RhmQsmp39 via @FinancialExpress</t>
  </si>
  <si>
    <t>Reliance Jio is walking all over the little guys https://t.co/O8ybd9DSOD https://t.co/Iik1tQ1Mcz</t>
  </si>
  <si>
    <t>#Airtel beats #RelianceJio by a huge margin in 4G speed: OpenSignal report https://t.co/pvZJFNANY3
@khalidanzar https://t.co/dMXC4pW474</t>
  </si>
  <si>
    <t>#Airtel beats @reliancejio by a huge margin in 4G speed: OpenSignal report https://t.co/pvZJFNANY3
@khalidanzar https://t.co/JtC2NvBPAv</t>
  </si>
  <si>
    <t>@RelianceMobile Wrong billing. switching to another provider. Rs.1823 for 228MB data usage. Jio Reliance. What a way to make money :) @TRAI</t>
  </si>
  <si>
    <t>Now, #RelianceJio opposes customised offers by Bharti #Airtel, #Vodafone
 https://t.co/Jh0iIKY8pm #India</t>
  </si>
  <si>
    <t>The 2017 agenda: #RelianceJio to soon venture into #DTH, broadband services
https://t.co/ELezViraul</t>
  </si>
  <si>
    <t>Reliance Jio is walking all over the little guys: Somewhat surprisingly — even as Mukesh .. #blockchain #bitcoin https://t.co/oAiyIOeM2C</t>
  </si>
  <si>
    <t>@dravirmani @TheJaggi @thesuniljain @UIDAI Not Correct for current Version, Example Reliance JIO Sim issue, one jus… https://t.co/X2knhM75GT</t>
  </si>
  <si>
    <t>Jio Blocked 22 Banned Websites, Aircel &amp;amp; Reliance Failed🤓
Jio To Continue Its 4G Services Soon.</t>
  </si>
  <si>
    <t>സൗജന്യ ഇന്റര്‍നെറ്റ്: ഇവ റിലയന്‍സ് ജിയോയുടെ 20 യഥാര്‍ത്ഥ നേട്ടങ്ങള്‍! https://t.co/aKy147tCNo #jio #4g #offer #news #technology</t>
  </si>
  <si>
    <t>സന്തോഷ വാര്‍ത്ത: ജിയോ ഓഫറുകള്‍ 18 മാസം വരെ നീട്ടി! https://t.co/Lv5Ynj69hd #jio #4g #offer #news #technology</t>
  </si>
  <si>
    <t>ജിയോ ഡിറ്റിഎച്ച്, ബ്രോഡ്ബാന്‍ഡ് സേവനം ഉടന്‍ എത്തുന്നു! https://t.co/vuoEkXlrCX #jio #dth #broadband #news #technology</t>
  </si>
  <si>
    <t>Watch "JioFi - Features and Functionality of JioFi 4G Pocket WiFi Router | Reliance Jio" on YouTube - https://t.co/RwJ2zxY6ux
Too good</t>
  </si>
  <si>
    <t>Reliance Jio's 4G speed slower than Airtel's 3G, shows report https://t.co/aRKSO1kOwF</t>
  </si>
  <si>
    <t>Reliance Jio Bonanza! Check Out Latest Prepaid, Postpaid Tariff Plans Here 
#RelianceJio https://t.co/5Yk1dWm6is https://t.co/brBps6NcDs</t>
  </si>
  <si>
    <t>Reliance Jio Effect: Forget About Freebies Now, TRAI All Set To Frame New Rules #RelianceJio… https://t.co/QgSmPkUfpS</t>
  </si>
  <si>
    <t>Reliance Jio Effect: Forget About Freebies Now, TRAI All Set To Frame New Rules #RelianceJio… https://t.co/obVRVxqP4U</t>
  </si>
  <si>
    <t>Jio Blocked 22 Banned Websites, Aircel &amp;amp; Reliance Failed..
Jio will resume very soon
#JioInternet</t>
  </si>
  <si>
    <t>Reliance Jio opposes customised offers by Bharti Airtel, Vodafone India..'
 https://t.co/2UaZtl35BP
@mugilanmail</t>
  </si>
  <si>
    <t>@JioCare no reply from your side after getting my all details. Worst service ever of Reliance jio</t>
  </si>
  <si>
    <t>5 Things to Expect From Reliance Jio in 2017 https://t.co/suZ63ZECpm</t>
  </si>
  <si>
    <t>#Bitcns #News | Reliance Jio is walking all over the little guys https://t.co/jA5YpMXK7C</t>
  </si>
  <si>
    <t>Has Reliance Jio's entry delayed Modi's Digital India goals? https://t.co/72mXPAIitk</t>
  </si>
  <si>
    <t>Congratulations to our BBA and MBA students for being selected for paid internship with TOI and Reliance JIO #VGU… https://t.co/Prdg4zCJ27</t>
  </si>
  <si>
    <t>New services that we are expecting to be launched by Reliance Jio in the year of 2017. https://t.co/XUHC3dl1ZE</t>
  </si>
  <si>
    <t>Just posted! New Services from Reliance Jio in 2017
https://t.co/vErS09Kc1O</t>
  </si>
  <si>
    <t>Just posted! New Services from Reliance Jio in 2017
https://t.co/vErS09sADe</t>
  </si>
  <si>
    <t>I added a video to a @YouTube playlist https://t.co/XUHC3dl1ZE New Services from Reliance Jio in 2017</t>
  </si>
  <si>
    <t>https://t.co/oZFanmyala</t>
  </si>
  <si>
    <t>5 Things to Expect From Reliance Jio in 2017. https://t.co/oKivhHha5f</t>
  </si>
  <si>
    <t>@AMISHDEVGAN jio bihar ka lala , or is aar paar k lala ko bhi jio , 
kabhi nhi bataya ki news 18 bhi reliance ka hai 
tu to pkka nika ,</t>
  </si>
  <si>
    <t>#Bitcoin #News:  Reliance Jio is walking all over the little guys https://t.co/2cEbaqHIYq</t>
  </si>
  <si>
    <t>@ahhstri hehehe sama mas thoriq disuruh searching harga data planningnya Reliance Jio. pas liat yarabb</t>
  </si>
  <si>
    <t>Now get JioFi in Rs499... Reliance Jio another offer... https://t.co/6MgtbvPng1</t>
  </si>
  <si>
    <t>I liked a @YouTube video https://t.co/BiY3IlDhjn Reliance Jio Set Top Box | DTH OFFER Launching in INDIA | Features Update | Price &amp;amp;</t>
  </si>
  <si>
    <t>Reliance Jio effect: Rules soon for telcos TRAI-ing new service... https://t.co/uvTIFSccw8</t>
  </si>
  <si>
    <t>रिलायंस जियो FTTH ब्रॉडबैंड सर्विस जून में हो सकती है लॉन्च, सस्ती कीमत में मिलेगा हाई स्पीड डाटा
https://t.co/Ae2pFsZikb
@reliancejio</t>
  </si>
  <si>
    <t>@reliancejio @TheGujaratLions @RCBTweets Reliance jio has no time to solve my network problem.Navrangpura Ahmedabad… https://t.co/TikEXbtRtK</t>
  </si>
  <si>
    <t>@reliancejio Reliance jio not working in navrangpura Ahmedabad. My contact no 9825015709</t>
  </si>
  <si>
    <t>#Reliancejio को धूल चटाएगा वोडाफोन का ‘स्पेशल-27’...तैयार हुआ महाप्लान ! - https://t.co/FNhWZiN7YE https://t.co/pRSpA6p8VB</t>
  </si>
  <si>
    <t>#Reliancejio का हाहाकारी कदम...एक नहीं पांच-पांच खुशियां मिलेंगी आपको ! - https://t.co/U7XlkNeEyW https://t.co/oqEZ8BGZgk</t>
  </si>
  <si>
    <t>RT @ITNlive: #Reliancejio का हाहाकारी कदम...एक नहीं पांच-पांच खुशियां मिलेंगी आपको ! - https://t.co/U7XlkNeEyW https://t.co/oqEZ8BGZgk</t>
  </si>
  <si>
    <t>Reliance Jio effect: Rules soon for telcos testing new service https://t.co/7IRQ2xlHby https://t.co/iOIwYGzPCb</t>
  </si>
  <si>
    <t>Reliance Jio effect: Rules soon for telcos testing new service https://t.co/kzRoi3amoq https://t.co/ftPlZ6I138</t>
  </si>
  <si>
    <t>Reliance Jio coming with FTTH broadband service with 100Mbps speed in June? https://t.co/X6HFbvtf99 https://t.co/J67M7yDaQf</t>
  </si>
  <si>
    <t>Reliance Jio coming with FTTH broadband service with 100Mbps speed in June? https://t.co/K9E2Uf0nre https://t.co/8oHu2Vhrdr</t>
  </si>
  <si>
    <t>Reliance Jio effect: Rules soon for telcos TRAI-ing new service... https://t.co/wPjRvU2Wsz</t>
  </si>
  <si>
    <t>Reliance Jio's Fiber broadband with 100Mbps speed to launch in June: Report... https://t.co/umPF7KPoZD</t>
  </si>
  <si>
    <t>Reliance Jio effect: Rules soon for telcos TRAI-ing new service https://t.co/WxwoweB6YJ</t>
  </si>
  <si>
    <t>Reliance Jio’s Fiber broadband with 100Mbps speed to launch in June: Report https://t.co/ZMv9UW2A4p</t>
  </si>
  <si>
    <t>Reliance Jio's Fiber broadband with 100Mbps speed to launch in June: Report... https://t.co/Bm64PPJCdJ</t>
  </si>
  <si>
    <t>Reliance Jio's Fiber broadband with 100Mbps speed to launch in June: Report... https://t.co/NAOF1lPtiV</t>
  </si>
  <si>
    <t>Reliance Jio's Fiber broadband with 100Mbps speed to launch in June: Report... https://t.co/lZ8dr94Upe</t>
  </si>
  <si>
    <t>RT @Jansatta: रिलायंस जियो की 100Mbps स्पीड वाली ब्रॉडबैंड सेवा जून में हो सकती है लॉन्च
https://t.co/FzrRC1wqf8</t>
  </si>
  <si>
    <t>Reliance Jio effect: Rules soon for telcos TRAI-ing new service... https://t.co/58vjFLqAvU</t>
  </si>
  <si>
    <t>Reliance Jio's Fiber broadband with 100Mbps speed to launch in June: Report... https://t.co/k7q25uzUlK</t>
  </si>
  <si>
    <t>Amazon: RELIANCE JIO 4G ROUTER – JIOFI3 @ Rs.1,935/- (28% OFF) https://t.co/M9LnT13iDW https://t.co/IBajetSRo2</t>
  </si>
  <si>
    <t>RT @oneindiaHindi: जियो के ग्राहक फिर मनाएंगे जश्न, मिलने वाले हैं ये 5 तोहफे 
https://t.co/2WoB6fLXIL 
#RelianceJio #DataPlan #InternetPla…</t>
  </si>
  <si>
    <t>Reliance Jio's Fiber broadband with 100Mbps speed to launch in June: Report... https://t.co/tc5xTtbP8k</t>
  </si>
  <si>
    <t>Amazon: RELIANCE JIO 4G ROUTER – JIOFI3 @ Rs.1,935/- (28% OFF) https://t.co/WkFKLYneQn https://t.co/jOMLD7vQkt</t>
  </si>
  <si>
    <t>Reliance Jio's Fiber broadband with 100Mbps speed to launch in June: Report... https://t.co/wk4Ote2gX3</t>
  </si>
  <si>
    <t>"RELIANCE JIO" 
The reason for very low JEE CUT-OFFS this year. 
XD</t>
  </si>
  <si>
    <t>रिलायंस जियो की तरह फ्री सर्विस देकर कोई कंपनी न कर सके लॉन्चिंग, ट्राई बनाएगी नियम
https://t.co/gDjvHor10B</t>
  </si>
  <si>
    <t>रिलायंस जियो की 100Mbps स्पीड वाली ब्रॉडबैंड सेवा जून में हो सकती है लॉन्च
https://t.co/FzrRC1wqf8</t>
  </si>
  <si>
    <t>Reliance Jio effect: Rules soon for telcos TRAI-ing new service... https://t.co/fEC75hD2TH</t>
  </si>
  <si>
    <t>Reliance Jio's Fiber broadband with 100Mbps speed to launch in June: Report... https://t.co/xwy3ycrD1y</t>
  </si>
  <si>
    <t>Now, Reliance Jio opposes customised offers by Bharti Airtel, Vodafone | Gadgets Now https://t.co/XliGTrKKkD</t>
  </si>
  <si>
    <t>RT @ZeeNews: Reliance Jio coming with FTTH broadband service with 100Mbps speed in June?
https://t.co/qWRgIBMoHq</t>
  </si>
  <si>
    <t>@ZeeNews Reliance ne soch Liya hai India me ek hi company rahegi aur wo hai Reliance Jio 😂😂😂</t>
  </si>
  <si>
    <t>Reliance Jio's Fiber broadband with 100Mbps speed to launch in June: Report... https://t.co/m3PnzALvJ2</t>
  </si>
  <si>
    <t>Reliance Jio effect: Rules soon for telcos TRAI-ing new service... https://t.co/fXyhGPKRFw</t>
  </si>
  <si>
    <t>Reliance Jio opposes customised offers by Bharti Airtel, Vodafone India #ETTelecom  https://t.co/weNc7LKZp9 HAPPY WITH AIR TEL SINCE 18 YEAR</t>
  </si>
  <si>
    <t>The 2017 agenda: Reliance Jio to soon venture into DTH, broadband services https://t.co/bgk2e1CDmN</t>
  </si>
  <si>
    <t>RT @thewire_in: Is TRAI’s approval of #RelianceJio’s free data an implicit indictment of the optical fibre network project? https://t.co/TY…</t>
  </si>
  <si>
    <t>RT @goyalrishu03: Is this what we should expect from the customer care services of reliance jio?...poor services..Really disappointed @reli…</t>
  </si>
  <si>
    <t>Is this what we should expect from the customer care services of reliance jio?...poor services..Really disappointed… https://t.co/u3BOpPZZxh</t>
  </si>
  <si>
    <t>I added a video to a @YouTube playlist https://t.co/SYradV4OCW (Business With Reliance Jio) मुकेश अंबानी दे</t>
  </si>
  <si>
    <t>(Business With Reliance Jio) मुकेश अंबानी दे रहे है  Jio Company के... https://t.co/SYradV4OCW</t>
  </si>
  <si>
    <t>Reliance Jio's Fiber broadband with 100Mbps speed to launch in June: Report... https://t.co/tsv8B7u3kk</t>
  </si>
  <si>
    <t>Reliance Jio user base crosses 108 million, to add 1 lakh new towers.. https://t.co/kLlAeaH2j9</t>
  </si>
  <si>
    <t>Reliance Jio's Fiber broadband with 100Mbps speed to launch in June: Report... https://t.co/TZf2ATWe4O</t>
  </si>
  <si>
    <t>ജിയോ അവതരിപ്പിക്കുന്നു, അഞ്ച് അത്ഭുതങ്ങള്‍ കൂടി... https://t.co/ruiBcCdsV7 #Technology #Gadgets https://t.co/AlGvabGY1Y</t>
  </si>
  <si>
    <t>Reliance Jio's Fiber broadband with 100Mbps speed to launch in June: Report... https://t.co/ZUAmcu0avK</t>
  </si>
  <si>
    <t>RT @IndiaTodayTech: #Exclusive: @reliancejio Fiber broadband Preview to roll out soon, Jio staff works to update website https://t.co/iCELc…</t>
  </si>
  <si>
    <t>Reliance Jio effect: Rules soon for telcos TRAI-ing new service... https://t.co/vtg5cYcCM4</t>
  </si>
  <si>
    <t>Reliance Jio's Fiber broadband with 100Mbps speed to launch in June: Report... https://t.co/4wQz4IsQqW</t>
  </si>
  <si>
    <t>Reliance Jio Fiber broadband Preview to roll out soon https://t.co/9g3awyJapz</t>
  </si>
  <si>
    <t>Reliance Jio's Fiber broadband with 100Mbps speed to launch in June: Report... https://t.co/lJioC1m1Ff</t>
  </si>
  <si>
    <t>Reliance Jio's Fiber broadband with 100Mbps speed to launch in June: Report... https://t.co/DoEz88EX9o</t>
  </si>
  <si>
    <t>Reliance Jio effect: Rules soon for telcos TRAI-ing new service... https://t.co/9nI6GzQgOy</t>
  </si>
  <si>
    <t>RT @FinancialXpress: #MukeshAmbani today said that #RelianceIndustries has ensured its latest #telecom venture is the best in the world. ht…</t>
  </si>
  <si>
    <t>Reliance Jio Fibre-To-The-Home service details revealed: Report  https://t.co/k9tpG3xFhP</t>
  </si>
  <si>
    <t>Reliance Jio effect: It may be time to say goodbye to freebies https://t.co/o5eFhe2GUk https://t.co/eNGvV2Db8w</t>
  </si>
  <si>
    <t>This state has highest number of Reliance Jio users https://t.co/sNwbyT2jrj https://t.co/7pQNT3n0oD</t>
  </si>
  <si>
    <t>Now, Reliance Jio opposes customised offers by Bharti Airtel, Vodafone https://t.co/v08Y4sGbSn https://t.co/1u1dAXDxpL</t>
  </si>
  <si>
    <t>Reliance Jio Fibre-To-The-Home service details revealed: Report https://t.co/ju34evMyBN https://t.co/ZG7Xy76pfc</t>
  </si>
  <si>
    <t>@NIRPUmbrella Reliance Jio, fastest carrier to 100 million in 170 days, 1 in 7 seconds. Cheapest data rates highest data usage, world over.</t>
  </si>
  <si>
    <t>Reliance Jio's Fiber broadband with 100Mbps speed to launch in June: Report... https://t.co/wNNAqkCsvz</t>
  </si>
  <si>
    <t>Reliance Jio's Fiber broadband with 100Mbps speed to launch in June: Report... https://t.co/fam5sKChW1</t>
  </si>
  <si>
    <t>@jio_money @ICICIBank_Care @cyber i'm not using any reliance product to pay the bill for it.
Transaction ID: IIC25307916856 &amp;amp; IIC25307917260</t>
  </si>
  <si>
    <t>Reliance Jio effect: It may be time to say goodbye to freebies https://t.co/bNSkEh5Qrs https://t.co/se22JzW9G7</t>
  </si>
  <si>
    <t>This state has highest number of Reliance Jio users https://t.co/IudImqRtXV https://t.co/bF2gCb4XuP</t>
  </si>
  <si>
    <t>Now, Reliance Jio opposes customised offers by Bharti Airtel, Vodafone https://t.co/4q8kMTezLY https://t.co/VGndBrNy4j</t>
  </si>
  <si>
    <t>Reliance Jio Fibre-To-The-Home service details revealed: Report https://t.co/t6HrVlyTtF https://t.co/rOcBEi4bV2</t>
  </si>
  <si>
    <t>Reliance Jio's Fiber broadband with 100Mbps speed to launch in June: Report... https://t.co/aJZozenQWT</t>
  </si>
  <si>
    <t>Reliance Jio's Fiber broadband with 100Mbps speed to launch in June: Report... https://t.co/c31FKvYh3m</t>
  </si>
  <si>
    <t>Reliance Jio's Fiber broadband with 100Mbps speed to launch in June: Report... https://t.co/VKWH5zeEc1</t>
  </si>
  <si>
    <t>I liked a @YouTube video https://t.co/9TAHYdnL5Z Nazarbattu-Dalveer Satbeer on Reliance Jio &amp;amp; iPhone 7</t>
  </si>
  <si>
    <t>Reliance Jio's Fiber broadband with 100Mbps speed to launch in June: Report... https://t.co/MfTDXGEWv4</t>
  </si>
  <si>
    <t>Reliance Jio effect: Rules soon for telcos TRAI-ing new service... https://t.co/jfj75OVNaK</t>
  </si>
  <si>
    <t>Reliance Jio's Fiber broadband with 100Mbps speed to launch in June: Report... https://t.co/z9yg6X2IhO</t>
  </si>
  <si>
    <t>Reliance Jio Dth - Jio Broadband - Jio Money-4g Volte Phone-Home Automation सब की हवा निकाल दि है:</t>
  </si>
  <si>
    <t>Exclusive: Reliance Jio Fiber broadband Preview to roll out soon, Jio staff works to update website… https://t.co/FvUavgl28W</t>
  </si>
  <si>
    <t>@Paytmcare Then how reliance jio says it failed at payment gateway.....
Ab kon Jhut bol raha bhai..@vijayshekhar… https://t.co/3777Cwc6aF</t>
  </si>
  <si>
    <t>Neues von Roehn Management Consulting: 100 Millionen Neukunden in 170 Tagen – Reliance Jio in Indien ist das am s... https://t.co/eybR1pDoz1</t>
  </si>
  <si>
    <t>RT @SteffenRoehn: Neues von Roehn Management Consulting: 100 Millionen Neukunden in 170 Tagen – Reliance Jio in Indien ist das am s... http…</t>
  </si>
  <si>
    <t>Reliance Jio's Fiber broadband with 100Mbps speed to launch in June: Report... https://t.co/CKbwjiZu4a</t>
  </si>
  <si>
    <t>Reliance Jio’s Fiber broadband with 100Mbps speed to launch in June: Report https://t.co/9hxIjS7xJ4</t>
  </si>
  <si>
    <t>Reliance Jio's Fiber broadband with 100Mbps speed to launch in June: Report... https://t.co/bH9LXhXTFh</t>
  </si>
  <si>
    <t>Txa fp a https://t.co/ASrlH1A6kj</t>
  </si>
  <si>
    <t>jio job vacancy | Reliance jio career for bright future | how to apply https://t.co/LeisIK20bO https://t.co/EhkcCuFQ3q</t>
  </si>
  <si>
    <t>How to Apply for Reliance Jio Jobs |  Find Unlimited Best Jobs in Jio https://t.co/qRNzWWJwda https://t.co/GEBF9bb93o</t>
  </si>
  <si>
    <t>The 2017 agenda Reliance Jio to soon venture into DTH broadband services https://t.co/P21EzQpsyC</t>
  </si>
  <si>
    <t>Telecom war continues... https://t.co/rGakQoAGpM</t>
  </si>
  <si>
    <t>RT @sanjaykedia666: रिलायंस जियो अगले 18 महीनों तक देता रहेगा बंपर ऑफर !- Amarujala https://t.co/n2DsZsT8oD</t>
  </si>
  <si>
    <t>RT @bsindia: Has Reliance Jio's entry delayed Modi's Digital India goals? https://t.co/pHiA5A0x0g @reliancejio https://t.co/VGjkvROgd8</t>
  </si>
  <si>
    <t>All jio users have given their Aadhar card details to reliance. Any article which explains this.
@Memeghnad @gautambhatia88</t>
  </si>
  <si>
    <t>Reliance Jio 5 Upcoming Products &amp;amp; Services After Internet and Calling in 2017 (Hindi): https://t.co/lf4X0I4vdt via @YouTube</t>
  </si>
  <si>
    <t>Nitty-gritties of digital india &amp;amp; delay in its implementation in rural areas &amp;amp; Jio' role. Looking like a pipedream.… https://t.co/vmx5iHz6Fg</t>
  </si>
  <si>
    <t>Reliance Jio's Fiber broadband with 100Mbps speed to launch in June: Report... https://t.co/HCRXefama2</t>
  </si>
  <si>
    <t>Reliance Jio effect: Rules soon for telcos TRAI-ing new service... https://t.co/nyEfZ61Vcz</t>
  </si>
  <si>
    <t>Is Reliance Jio  launched to convert black money to white?? Demonitization effect!!</t>
  </si>
  <si>
    <t>ফের ধামাকা, আগামী ১২ থেকে ১৮ মাস ফ্রি পরিষেবা দেবে Jio | Sangbad Pratidin https://t.co/sZWIhNXI7V</t>
  </si>
  <si>
    <t>Reliance Jio's Fiber broadband with 100Mbps speed to launch in June: Report... https://t.co/wHEnJDF1v6</t>
  </si>
  <si>
    <t>Reliance Jio's Fiber broadband with 100Mbps speed to launch in June: Report... https://t.co/MqTJ9bcHs2</t>
  </si>
  <si>
    <t>@todankar_rj @Dhananjay_Tech That's unfair. Reliance jio should close Happy New offer Year to all users who have no… https://t.co/vCS5lzhjTV</t>
  </si>
  <si>
    <t>Reliance Jio’s JioCinema Adds Smart Download Option: What Is It and How Can You Use It? https://t.co/OZX7sCDvU8</t>
  </si>
  <si>
    <t>Reliance Jio's Fiber broadband with 100Mbps speed to launch in June: Report... https://t.co/7ArFo18OBy</t>
  </si>
  <si>
    <t>Has Reliance Jio's entry and strategy delayed the goals of Digital India, asks Manoj Gairola.  https://t.co/5XvLbg5aIe ++</t>
  </si>
  <si>
    <t>RT @AnujSrivas: Has Reliance Jio's entry and strategy delayed the goals of Digital India, asks Manoj Gairola.  https://t.co/5XvLbg5aIe ++</t>
  </si>
  <si>
    <t>Reliance Jio opposes customised offers by Bharti Airtel, Vodafone India #ETTelecom  https://t.co/A4HGmA7N00</t>
  </si>
  <si>
    <t>ജിയോ നമ്പര്‍ എങ്ങനെ റദ്ദാക്കും? അങ്ങനെ ചെയ്താല്‍ എന്തു സംഭവിക്കും? https://t.co/0PlnB1zfPC https://t.co/VRrLmQHKQP</t>
  </si>
  <si>
    <t>Oh yeah! Rules don't apply to Jio because it's owned by The Dictator's chaddi buddy.
https://t.co/4hCFXqnfUO</t>
  </si>
  <si>
    <t>Reliance Jio's Fiber broadband with 100Mbps speed to launch in June: Report... https://t.co/fEnhMoENF0</t>
  </si>
  <si>
    <t>5 Things to Expect From Reliance Jio in 2017  #vines https://t.co/uycRp3o3zV</t>
  </si>
  <si>
    <t>5 Things to Expect From Reliance Jio in 2017  #dailyposts https://t.co/XXw4WuZvCH</t>
  </si>
  <si>
    <t>Reliance Jio 4G world’s cheapest 4G data rates, starts at Rs 50 for 1GB https://t.co/4FNuqVBI6r https://t.co/MJxCOjBupD</t>
  </si>
  <si>
    <t>What Is Reliance Jio And How To Avail Free Internet and Calling? https://t.co/jijkCGjx5A https://t.co/WBN3GTsTDn</t>
  </si>
  <si>
    <t>I reviewed Reliance Jio 5/5. Earn Rs.40 per review #WriteShareWin https://t.co/StL2UaInjg via @MouthShut</t>
  </si>
  <si>
    <t>#ViratHindu  #BJP #UPCM #YogiAdityanath रिलायंस जियो का हाहाकारी कदम…अब डेढ़ साल तक सब कुछ फ्री मिलेगा !  . https://t.co/6c0SOKO2lK</t>
  </si>
  <si>
    <t>Has Reliance Jio's entry delayed Modi's Digital India goals? - https://t.co/N9GMNFV2vJ</t>
  </si>
  <si>
    <t>JIo BEST FRIENDS OFFER - Reliance Jio Chat Refer and Earn Rs 2000. https://t.co/lpIPccTcxI via @YouTube</t>
  </si>
  <si>
    <t>Even as Reliance Industries turns most valuable company on Reliance Jio boost, private peers leave PSUs behind https://t.co/ooCRnqUaoM</t>
  </si>
  <si>
    <t>Reliance Jio effect? More competition in Singtel’s markets including India prompts one of the world’s biggest m... https://t.co/S3JbH416XS</t>
  </si>
  <si>
    <t>Reliance Jio effect: As telcos’ ARPUs decline, Telecom Minister Manoj Sinha says operators have seen ups and do... https://t.co/X586tyqOIm</t>
  </si>
  <si>
    <t>I added a video to a @YouTube playlist https://t.co/pmK4IvnDrj how to use reliance jio sim in 3g phone without app</t>
  </si>
  <si>
    <t>Reliance Jio's Fiber broadband with 100Mbps speed to launch in June: Report... https://t.co/u8oImeY8fa</t>
  </si>
  <si>
    <t>"Reliance Jio is walking all over the little guys" https://t.co/4hkzlSUxIR</t>
  </si>
  <si>
    <t>Reliance Jio's Fiber broadband with 100Mbps speed to launch in June: Report... https://t.co/b1yo1JIuIn</t>
  </si>
  <si>
    <t>Reliance Jio's Fiber broadband with 100Mbps speed to launch in June: Report... https://t.co/d4kW974KQ6</t>
  </si>
  <si>
    <t>Reliance Jio is walking all over the little guys https://t.co/QdYsWupKMS</t>
  </si>
  <si>
    <t>I liked a @YouTube video https://t.co/lmNFYLRIdQ Jio Latest News Reliance Jio 4G Laptop Booking Start Now Only Rs.5000 But Without</t>
  </si>
  <si>
    <t>200 vacancy for reliance jio back office salary 18000 – priti recruitment – Thane, Maharashtra – Bombay Jobs https://t.co/Fc8CKqkw0m</t>
  </si>
  <si>
    <t>SAS Executive – Reliance Jio Infocomm Limited – Thane, Maharashtra – Bombay Jobs https://t.co/EJYog5Spkw</t>
  </si>
  <si>
    <t>JC Digital Sales Specialist – Reliance Jio Infocomm Limited – Mumbai, Maharashtra – Bombay Jobs https://t.co/bNx0LiqHbd</t>
  </si>
  <si>
    <t>Openings for Reliance JIO – Speed Good – Thane, Maharashtra – Bombay Jobs https://t.co/xsphOjAknt</t>
  </si>
  <si>
    <t>300 opening for reliance jio voice and back office salary 20000 – priti recruitment – Thane, Maharashtra –… https://t.co/LHr2kLwUtG</t>
  </si>
  <si>
    <t>120 required reliance jio email process salary 18000 – priti recruitment – Thane, Maharashtra – Bombay Jobs https://t.co/KFVmMdC1LG</t>
  </si>
  <si>
    <t>200 vacancy for reliance jio back office salary 20000 – priti recruitment – Thane, Maharashtra – Bombay Jobs https://t.co/45XWdljl7q</t>
  </si>
  <si>
    <t>Reliance Jio is walking all over the little guys https://t.co/VQcGZZ4lLf</t>
  </si>
  <si>
    <t>No end to data wars: Reliance Jio free offers to continue for 12-18 months https://t.co/wjAO8FZ8mJ</t>
  </si>
  <si>
    <t>Reliance Jio's Fiber broadband with 100Mbps speed to launch in June: Report... https://t.co/VmdmLTrjPx</t>
  </si>
  <si>
    <t>Reliance Jio effect: As telcos' ARPUs decline, Telecom Minister Manoj Sinha says operators have seen ups and downs… https://t.co/o9opwSaeAv</t>
  </si>
  <si>
    <t>Reliance Jio's Fiber broadband with 100Mbps speed to launch in June: Report... https://t.co/XiD0c2p4fl</t>
  </si>
  <si>
    <t>Reliance Jio’s Fiber broadband with 100Mbps speed to launch in June: Report https://t.co/7FOlKROWfD</t>
  </si>
  <si>
    <t>#MukeshAmbani today said that #RelianceIndustries has ensured its latest #telecom venture is the best in the world. https://t.co/O97x2dTt4F</t>
  </si>
  <si>
    <t>#Reliance #Jio changes pre-paid &amp;amp; post-paid plans: From Rs 19 to Rs 9999, here's the updated tariff list
https://t.co/eTXW75Cunm</t>
  </si>
  <si>
    <t>#RelianceJio effect: Soon, #TRAI to come out with rules for telcos testing new services https://t.co/6EwDqagz4e https://t.co/qcMcXmh4bg</t>
  </si>
  <si>
    <t>Even as #RelianceIndustries turns most valuable company on #RelianceJio boost, private peers leave #PSUs behind… https://t.co/SKl7URCrjK</t>
  </si>
  <si>
    <t>Competition in #Singtel's market including India prompts one of the world’s biggest money managers to sell stock… https://t.co/oP9TMmDJaG</t>
  </si>
  <si>
    <t>#RelianceJio could launch #Broadband with 100Mbps speed in June; here's what we know so far
https://t.co/IDjciMhmO5</t>
  </si>
  <si>
    <t>#RelianceJio effect: As telcos’ ARPUs decline, Telecom Minister says operators have seen ups and downs in past too… https://t.co/z8TLDUqW2w</t>
  </si>
  <si>
    <t>#RelianceJio effect: As telcos’ ARPUs decline, Telecom Ministe says operators have seen ups and downs in past too… https://t.co/HoMCkBQTg1</t>
  </si>
  <si>
    <t>@JioCare what is the process of reliance Jio Tower installation,  contact 9473727431</t>
  </si>
  <si>
    <t>Reliance Jio's Fiber broadband with 100Mbps speed to launch in June: Report... https://t.co/SclcrycyhM</t>
  </si>
  <si>
    <t>Reliance Jio effect: Rules soon for telcos TRAI-ing new service... https://t.co/h1O8cyZMe9</t>
  </si>
  <si>
    <t>Reliance Jio's Fiber broadband with 100Mbps speed to launch in June: Report... https://t.co/NATHd1jp7y</t>
  </si>
  <si>
    <t>Things to expect from Reliance Jio in 2017 https://t.co/tXK9paTjId</t>
  </si>
  <si>
    <t>Reliance Jio's Fiber broadband with 100Mbps speed to launch in June: Report... https://t.co/PxD6wqdWJV</t>
  </si>
  <si>
    <t>Reliance Jio effect: Rules soon for telcos TRAI-ing new service... https://t.co/P4NQ4TPux8</t>
  </si>
  <si>
    <t>5 Things to Expect From Reliance Jio in 2017 https://t.co/yc5YYUUjCL</t>
  </si>
  <si>
    <t>RT @Mukeshambani_IN: 5 Things to Expect From Reliance Jio in 2017 https://t.co/yc5YYUUjCL</t>
  </si>
  <si>
    <t>@expresstechie @reliancejio Plz Also Take Kerala state as Part of Reliance Jio Fiber Broadband &amp;amp; Save us from… https://t.co/sHPuD2OUAj</t>
  </si>
  <si>
    <t>Reliance Jio effect: Rules soon for telcos TRAI-ing new service... https://t.co/WNe8Y6qOyY</t>
  </si>
  <si>
    <t>Reliance Jio's Fiber broadband with 100Mbps speed to launch in June: Report... https://t.co/L4sv427O5f</t>
  </si>
  <si>
    <t>"This state has highest number of Reliance Jio users" https://t.co/wMg0qLpmB1</t>
  </si>
  <si>
    <t>"Now, Reliance Jio opposes customised offers by Bharti Airtel, Vodafone" https://t.co/G9McKubKyC</t>
  </si>
  <si>
    <t>LYF FLAME Mobile With Reliance JIO Free Internet for 90 days Offer #LYF15 #mobileshopping #reliancejio  https://t.co/njy3JEz9qf</t>
  </si>
  <si>
    <t>LYF FLAME Mobile With Reliance JIO Free Internet for 90 days Offer #LYF15 #mobileshopping #reliancejio  https://t.co/9CCJA2ReAh</t>
  </si>
  <si>
    <t>Reliance Jio changes pre-paid &amp;amp; post-paid plans: From Rs 19 to Rs 9999, here's the updated tariff list https://t.co/tqoArS0Y5A</t>
  </si>
  <si>
    <t>Reliance Jio's Fiber broadband with 100Mbps speed to launch in June: Report... https://t.co/CMrSick2Mi</t>
  </si>
  <si>
    <t>RT @GizbotKa: ಕಾದು ನೋಡಿ, ಜಿಯೋ ಬಿಡುಗಡೆ ಮಾಡುವ ಹೊಸ ಸೇವೆಗಳು ನಿಮ್ಮನ್ನು ಬೆರಗಾಗಿಸಲಿದೆ  https://t.co/QcuxvdSYFt #Reliance</t>
  </si>
  <si>
    <t>Reliance Jio 4G Router with Prime Membership
https://t.co/jfZuAmhP1g https://t.co/4VjniOhORg</t>
  </si>
  <si>
    <t>Ruggero Respigo : Reliance Jio effect? More competition in Singtel's markets including India prompts one of the wo… https://t.co/hDeX8RJNwe</t>
  </si>
  <si>
    <t>Ruggero Respigo : How Mukesh Ambani is trying to replicate Verizon's success with Reliance Jio via /r/SummarySpeaks https://t.co/poNeVld1Je</t>
  </si>
  <si>
    <t>5 Things to Expect From Reliance #Jio in #2017 https://t.co/2y4JfLE8SI</t>
  </si>
  <si>
    <t>Reliance Jio's Fiber broadband with 100Mbps speed to launch in June: Report... https://t.co/lEZb0tK15P</t>
  </si>
  <si>
    <t>Reliance Jio effect: Rules soon for telcos TRAI-ing new service... https://t.co/bHe90gMjya</t>
  </si>
  <si>
    <t>Reliance Jio coming with FTTH broadband service with 100Mbps speed in June? https://t.co/mNPoPQmGiU</t>
  </si>
  <si>
    <t>Reliance Jio coming with FTTH broadband service with 100Mbps speed in June? https://t.co/XGdwOpfP8W</t>
  </si>
  <si>
    <t>U https://t.co/Fcs1eEc2oa</t>
  </si>
  <si>
    <t>Mukesh Ambani Net Worth | Cars | House | Private Jets | Luxurious Lifestyle | Reliance | jio: https://t.co/hnzxWg4Ni4 via @YouTube</t>
  </si>
  <si>
    <t>Reliance Jio effect: Rules soon for telcos TRAI-ing new service... https://t.co/PaZU1F7eKf</t>
  </si>
  <si>
    <t>Reliance Jio's Fiber broadband with 100Mbps speed to launch in June: Report... https://t.co/BjYvDrDpw3</t>
  </si>
  <si>
    <t>Reliance Jio's Fiber broadband with 100Mbps speed to launch in June: Report... https://t.co/3V1yjqYlao</t>
  </si>
  <si>
    <t>[Updated] List Of 4G #VoLTE &amp;amp; LTE Phones Work On The Reliance #Jio Network https://t.co/7lE6puLQ0A via @telespice_in</t>
  </si>
  <si>
    <t>RELIANCE JIO 4G ROUTER – JIOFI3, Black JIO https://t.co/zBBgzQCx9r via @amazonIN</t>
  </si>
  <si>
    <t>Has Reliance Jio's entry delayed Modi's Digital India goals? https://t.co/bc0azFiFYi</t>
  </si>
  <si>
    <t>Reliance Jio's Fiber broadband with 100Mbps speed to launch in June: Report... https://t.co/o7EfDJRQRQ</t>
  </si>
  <si>
    <t>RT @IndiaTodayTech: #Exclusive: @reliancejio Fiber broadband Preview to roll out soon, Jio staff works to update website 
https://t.co/iCEL…</t>
  </si>
  <si>
    <t>Adhar authentication big e.g. 1. Reliance Jio  2. AP govts 29000 PDS locations 
Shares @NandanNilekani at @TiEPune @ShankkarAiyar @Vishmah</t>
  </si>
  <si>
    <t>@davidakaye Largest network reliance jio only 4g tech still suspended.v r forced to use Totton 3g tech again.</t>
  </si>
  <si>
    <t>Has Reliance Jio’s Entry Delayed Digital India’s Goals?: https://t.co/difHHnYVCH via @thewire_in</t>
  </si>
  <si>
    <t>Guess what? @reliancejio now 4th Largest #telecom operator in India as per #TRAI telecom subscription data https://t.co/NIKM3roWSJ</t>
  </si>
  <si>
    <t>RT @AmbasthaRamesh: @Airtel_Presence Since yesterday u guys are trying to connect, I hope I'll have better experience with reliance jio @re…</t>
  </si>
  <si>
    <t>@Airtel_Presence Since yesterday u guys are trying to connect, I hope I'll have better experience with reliance jio @reliancejio 3/3</t>
  </si>
  <si>
    <t>RT @abhishek: Want to register for JIO Fiber ? Do it at https://t.co/6LMy3yO9Ls https://t.co/3lr2ifj7Yi</t>
  </si>
  <si>
    <t>5 Things to Expect From Reliance Jio in 2017 https://t.co/m7VxGhsMAe</t>
  </si>
  <si>
    <t>Double the data subscribers! @RelianceJio now 4th Largest #telecom operator in India - #TRAI [Feb 2017 report] https://t.co/vykTvdvDwV</t>
  </si>
  <si>
    <t>RT @abpnewshindi: जियो 2017 में कस्टमर्स को देगा DTH, ब्रॉडबैंड और ये तोहफा!
https://t.co/FIWdZFyWOw https://t.co/yrREQcXfmu</t>
  </si>
  <si>
    <t>Reliance JIO to launch these 4 Budget Products in 2017 https://t.co/m3xlSxuJFx https://t.co/WRfd1wokZD</t>
  </si>
  <si>
    <t>RT @WebstarInfotech: #webstarInfotech #webdesign #webdevelopment #webdeveloper #mumbai #pune #software #php #seo #android Exclusive:... htt…</t>
  </si>
  <si>
    <t>RT @abpnewshindi: जियो 2017 में कस्टमर्स को देगा DTH, ब्रॉडबैंड और ये तोहफा!
https://t.co/FIWdZFyWOw</t>
  </si>
  <si>
    <t>RT @gizbotcom: Jio Fiber Preview is launching soon.
 https://t.co/NOl1dlZBlb</t>
  </si>
  <si>
    <t>Jio and the other big boys in India: scale matters in #emergingconsumer and winners will get outsized benefits https://t.co/sOFZTJVp98</t>
  </si>
  <si>
    <t>এখনই শেষ হচ্ছে না জিও-র ফ্রি পরিষেবা ৷
Reliance Jio free offers to continue for 12-18 months
https://t.co/WqRO6y8dx4 https://t.co/69VMNV6ALY</t>
  </si>
  <si>
    <t>জানেন কী এই বছর আরও ৫টি নতুন জিনিস আনতে চলেছে জিও ?
5 Things to Expect From Reliance Jio in 2017… https://t.co/nUVZd0pPZK</t>
  </si>
  <si>
    <t>Reliance Jio Introduces New Plans At Rs. 19 https://t.co/eCK46L3sKT https://t.co/BWTC7Dqk2k</t>
  </si>
  <si>
    <t>RT @gadgetstouse: Reliance Jio To Soon Start Free Preview Offer For Jio Fiber Broadband https://t.co/D0uRGa7hFB</t>
  </si>
  <si>
    <t>RT @gadgetstouse: Want to register for JIO Fiber ? Do it at https://t.co/Qh5vonPbhB https://t.co/wAESNjqxqe</t>
  </si>
  <si>
    <t>RT @sanjaykedia666: Jio का एक और धमाका, 1500 रुपए से कम में ला रहा 4G स्मार्टफोन https://t.co/X8OOEcrJxr</t>
  </si>
  <si>
    <t>Reliance Jio LIVE on MobiKwik
@reliancejio #JioOnMobikwik https://t.co/MH8PqQhFT9</t>
  </si>
  <si>
    <t>RT @MobiKwik: Reliance Jio LIVE on MobiKwik
@reliancejio #JioOnMobikwik https://t.co/MH8PqQhFT9</t>
  </si>
  <si>
    <t>Reliance Jio subscribers, company launching its Fibre To The Home (FTTH) services June https://t.co/D6LDiBntA9 #reliance #RelianceJio #fiber</t>
  </si>
  <si>
    <t>Exclusive: Reliance Jio Fiber Preview to roll out soon, Jio staff works to update website
 https://t.co/Ox6XnN2PUm</t>
  </si>
  <si>
    <t>Another service to be launched by Reliance Jio https://t.co/i9rxaNSXVB https://t.co/tneqRsbJrp</t>
  </si>
  <si>
    <t>RT @BT_India: Reliance to roll out its FTTH service 'Jio Fiber' with minimum 100 Mbps speed https://t.co/9NFcu1oH3s https://t.co/pEQFVIg7zO</t>
  </si>
  <si>
    <t>Reliance Jio plans to bring 5G internet data for your Smartphones  https://t.co/GoMyV5N8jj
@a_tech_lover… https://t.co/zz97Wbm6mJ</t>
  </si>
  <si>
    <t>Reliance Jio effect: Rules soon for telcos TRAI-ing new service  https://t.co/BLsqDPz6nr
@a_tech_lover @reliancejio https://t.co/v4eTlHqZi6</t>
  </si>
  <si>
    <t>Reliance Jio updates prepaid plans  https://t.co/emPwzJN7eS
@a_tech_lover https://t.co/wEBt4ih96x</t>
  </si>
  <si>
    <t>Reliance to roll out its FTTH service 'Jio Fiber' with minimum 100 Mbps speed https://t.co/EFyTFCohpW via @BT_India</t>
  </si>
  <si>
    <t>Reliance Jio updates old tariffs, here are all plans in detail
https://t.co/adJsBFa8Q1 https://t.co/MJGVrT8HmA #news #update</t>
  </si>
  <si>
    <t>Reliance to roll out its FTTH service 'Jio Fiber' with minimum 100 Mbps speed https://t.co/v5vJGLOnWA https://t.co/g9gg3ZwyTo #news #upda…</t>
  </si>
  <si>
    <t>Reliance Jio's Fiber preview to start in Mumbai, Rs 4,500 security deposit - Report | Ultra News https://t.co/H99tO6pZ1L</t>
  </si>
  <si>
    <t>I added a video to a @YouTube playlist https://t.co/6YorLcKGVQ Jio Users Must Watch This Video Before Taking Reliance Jio Prime Offer</t>
  </si>
  <si>
    <t>I added a video to a @YouTube playlist https://t.co/RbZDMR7WG1 Jio ने दी बड़ी खुशखबरी अब Reliance Jio</t>
  </si>
  <si>
    <t>Reliance Jio to offer Preview users with 100 GB/Per Month with 100Mbps speed at ₹0 for 3 months.</t>
  </si>
  <si>
    <t>5 Services To Be Provided By RELIANCE JIO In 2017 https://t.co/eBrS6uP2uR</t>
  </si>
  <si>
    <t>How Mukesh Ambani is trying to replicate Verizon's success with Reliance Jio.. https://t.co/0aqvUhFiiY</t>
  </si>
  <si>
    <t>Reliance Jio updates old tariffs, here are all plans in detail.. https://t.co/1eBiOBBf8n</t>
  </si>
  <si>
    <t>Reliance Jio effect: Trai to frame rules for new telcos testing services.. https://t.co/II0xwf2m12</t>
  </si>
  <si>
    <t>Even as Reliance Industries turns most valuable company on Reliance Jio boost, private peers leave PSUs b.. https://t.co/hZLBFC7gA6</t>
  </si>
  <si>
    <t>Reliance Jio updates old tariffs, here are all plans in detail.. https://t.co/1eBiOBSQwX</t>
  </si>
  <si>
    <t>Reliance Jio effect: As telcos’ ARPUs decline, Telecom Minister Manoj Sinha says operators have seen ups .. https://t.co/C6Bp5qvFbX</t>
  </si>
  <si>
    <t>Reliance to roll out its FTTH service 'Jio Fiber' with minimum 100 Mbps speed.. https://t.co/i70YzCkzRk</t>
  </si>
  <si>
    <t>100 எம்பிபிஎஸ் வேகத்தில் ஜியோ பைபர் : அடுத்த இலவச யுத்தம் தயார்.! https://t.co/CzN1N68Zdo via @GizbotTa</t>
  </si>
  <si>
    <t>5 Things to Expect From Reliance Jio in 2017 https://t.co/6EgPPrWkgm</t>
  </si>
  <si>
    <t>जियो के ग्राहक फिर मनाएंगे जश्न, मिलने वाले हैं ये 5 तोहफे 
https://t.co/2WoB6fLXIL 
#RelianceJio #DataPlan… https://t.co/hynCECeV1y</t>
  </si>
  <si>
    <t>जियो के उपभोक्ताओं के लिए बड़ी खुशखबरी, खुद ही पढ़कर जान लें नए ऑफर्स
https://t.co/2WoB6fLXIL
#RelianceJio… https://t.co/LDFzzcoPCO</t>
  </si>
  <si>
    <t>Reliance Jio’s Broadband Services With 100Mbps Speed to Commence in June Claims a New Report https://t.co/65ltgXHKpK</t>
  </si>
  <si>
    <t>BSNL and Reliance Jio Top Wired and Wireless Broadband Service Provider Chart Respectively Until February 2017 https://t.co/0IMnI2BoV8</t>
  </si>
  <si>
    <t>Telecom operators may offer lowest ever salary hike this year, courtesy Reliance Jio and consolidation pressure https://t.co/XrE7Z4FXGU</t>
  </si>
  <si>
    <t>RT @TelecomTalk: BSNL and Reliance Jio Top Wired and Wireless Broadband Service Provider Chart Respectively Until February 2017 https://t.c…</t>
  </si>
  <si>
    <t>I added a video to a @YouTube playlist https://t.co/zJFyWptHhc Reliance Jio Dhan Dhana Dhan Offer - 309, 509, 349, 549</t>
  </si>
  <si>
    <t>I added a video to a @YouTube playlist https://t.co/6ajaq3BWR0 Reliance Jio News Update</t>
  </si>
  <si>
    <t>Thanks to #Jio, #TRAI may just put an end to all freebies https://t.co/Ml3luDXVBF https://t.co/lc1E2ADhVR</t>
  </si>
  <si>
    <t>According to TRAI report reliance Jio is beating all others in 4G speeds!!!
https://t.co/Vd7zvnrReF</t>
  </si>
  <si>
    <t>RT @HiralRambhia: According to TRAI report reliance Jio is beating all others in 4G speeds!!!
https://t.co/Vd7zvnrReF</t>
  </si>
  <si>
    <t>RT ETTelecom "ETTelecom | Bharti Airtel, Vodafone India, Reliance Jio oppose delicensing of 700 Mhz band for M2M s… https://t.co/ceVLNieccb"</t>
  </si>
  <si>
    <t>RT ETTelecom "ETTelecom | Reliance Jio towers regularization: Opposition in Kerala seeks vigilance probe https://t.co/3yGGL0f03h"</t>
  </si>
  <si>
    <t>RT TelecomTalk "RT DanishKh4n: Telecom operators may offer lowest ever salary hike this year, courtesy Reliance Ji… https://t.co/mdEMPUU8n2"</t>
  </si>
  <si>
    <t>RT ETTelecom "ETTelecom | Andhra Pradesh, Tamil Nadu emerge as top circles for Reliance Jio with highest userbase https://t.co/m2YIICWljd"</t>
  </si>
  <si>
    <t>RT ETTelecom "ETTelecom | Reliance Jio opposes customised offers by Bharti Airtel, Vodafone India https://t.co/zwQqNfqK7C"</t>
  </si>
  <si>
    <t>RT TelecomTalk "Reliance Jio’s Broadband Services With 100Mbps Speed to Commence in June Claims a New Report https://t.co/wKfVDzaCo5"</t>
  </si>
  <si>
    <t>RT TelecomTalk "BSNL and Reliance Jio Top Wired and Wireless Broadband Service Provider Chart Respectively Until F… https://t.co/lc5OINLC1a"</t>
  </si>
  <si>
    <t>Reliance Jio Effect: Rules Soon For Telcos TRAI-ing New Service https://t.co/f1wiJ7kvFD #news #Technology https://t.co/MIBziZ4gxf</t>
  </si>
  <si>
    <t>Reliance Jio's Fiber broadband with 100Mbps speed to launch in June: Report https://t.co/qAAx8IzfN8 #news… https://t.co/k9SZHh6FrM</t>
  </si>
  <si>
    <t>RT @indian24news: Reliance Jio Effect: Rules Soon For Telcos TRAI-ing New Service https://t.co/f1wiJ7kvFD #news #Technology https://t.co/MI…</t>
  </si>
  <si>
    <t>Reliance Jio Introduces New Plans Starting At Rs. 19 https://t.co/n9E9yTsWVX https://t.co/ssnP94gFM2</t>
  </si>
  <si>
    <t>Reliance Jio ‘Fibre To The Home’ Service Will Offer Minimum 100Mbps Speed https://t.co/EoaUwz7irz https://t.co/ZkMCAu81JL</t>
  </si>
  <si>
    <t>Reliance Jio Introduces New Plans Starting At Rs. 19 https://t.co/BfbAKhKB9r</t>
  </si>
  <si>
    <t>Reliance Jio ‘Fibre To The Home’ Service Will Offer Minimum 100Mbps Speed https://t.co/7D28QQtC4j https://t.co/6s1X4cmhjf</t>
  </si>
  <si>
    <t>BSNL and Reliance Jio Top Wired and Wireless Broadband Service Provider Chart Respectively Until February 2017 https://t.co/fex9PEvOpN</t>
  </si>
  <si>
    <t>RT @Gadgets360: Here's what we can look forward to from #RelianceJio this year https://t.co/5XBC7E2QhP</t>
  </si>
  <si>
    <t>#tech2s Reliance Jio Introduces New Plans Beginning At Rs. 19 ......For More-&amp;gt;&amp;gt; https://t.co/o5DRLVFrEt https://t.co/y9ekuJddh7</t>
  </si>
  <si>
    <t>#tech2s Reliance Jio 'Fibre To The Residence' Service Will Provide Minimal 100Mbps Pace ......For More-&amp;gt;&amp;gt;… https://t.co/BQhkTgjoKL</t>
  </si>
  <si>
    <t>Reliance JIO Fiber Broadband preview offer to be launched soon https://t.co/KFpj6G7AOd https://t.co/eh3KoXS1pp</t>
  </si>
  <si>
    <t>सस्ती कॉलिंग के बाद अब #JIO लाएगा 1500 से भी कम कीमत वाला फीचर फोन 
https://t.co/2TzKNfFtyk
#RelianceSmartphone… https://t.co/tCT39A447X</t>
  </si>
  <si>
    <t>RT @jainrounak: Reliance Jio Fiber trials - 100 Mbps, 100GB per month, Rs. 0/month for 3 months. https://t.co/d96hDeXRb3</t>
  </si>
  <si>
    <t>I liked a @YouTube video https://t.co/3X3AgkHjiY Reliance JIO - How to Activate Free Caller Tune Offer Explained | Av bro's Tech</t>
  </si>
  <si>
    <t>Reliance Jio ‘Fibre To The Home’ Service Will Offer Minimum 100Mbps Speed https://t.co/SC2FHmooXl https://t.co/PoIgViCtDo</t>
  </si>
  <si>
    <t>Check out RELIANCE JIO 4G ROUTER – JIOFI3, Black by JIO https://t.co/Juv7IfgIX1 via @</t>
  </si>
  <si>
    <t>JIO ગ્રાહકોને ફરી જલસો પડ્યો, મળશે 5 ગીફ્ટ https://t.co/6wHhoemZZc https://t.co/73Txk1TC29</t>
  </si>
  <si>
    <t>Unboxing Reliance JIO is set top box to launch its DTH Services in INDIA.: https://t.co/KhgDWp3ZYN via @YouTube</t>
  </si>
  <si>
    <t>ಮತ್ತೇ ಬದಲಾದ ಜಿಯೋ ಪ್ಲಾನ್..! ಏಕೆ, ಹೊಸ ಆಫರ್ ಏನೇನು.? https://t.co/zIuT8DDHjF #Reliance</t>
  </si>
  <si>
    <t>ಮತ್ತೇ ಬದಲಾದ ಜಿಯೋ ಪ್ಲಾನ್..! ಏಕೆ, ಹೊಸ ಆಫರ್ ಏನೇನು.? https://t.co/zIuT8DDHjF #reliance #jio #offers #news</t>
  </si>
  <si>
    <t>ಜಿಯೋ ಸಹಾಯಕ್ಕಾಗಿ ನಿಯಮಗಳನ್ನು ಬದಲಿಸಲು ಮುಂದಾದ ಟ್ರಾಯ್!?  https://t.co/ZS3EcVj2as #reliance #jio #trai #ಜಿಯೋ #ಟ್ರಾಯ್ #news</t>
  </si>
  <si>
    <t>ಜಿಯೋ ಅಭಿಮಾನಿಗಳಿಗೆ ಮತ್ತೊಂದು ಸಿಹಿಸುದ್ದಿ..ಜಿಯೋ ಡಿಟಿಹೆಚ್ ಬಿಡುಗಡೆ ದಿನಾಂಕ ಫಿಕ್ಸ್!!  https://t.co/QLzdu33qHV #reliance #jio #dth #broadband #news #</t>
  </si>
  <si>
    <t>ಕಾದು ನೋಡಿ, ಜಿಯೋ ಬಿಡುಗಡೆ ಮಾಡುವ ಹೊಸ ಸೇವೆಗಳು ನಿಮ್ಮನ್ನು ಬೆರಗಾಗಿಸಲಿದೆ  https://t.co/QcuxvdSYFt #Reliance</t>
  </si>
  <si>
    <t>ರಿಲಯನ್ಸ್ ಜಿಯೋ ಫೈಬರ್: ಆರಂಭ, ವಿಶೇಷತೆಗಳು..! https://t.co/kNDuhM78zO #reliance #jio #news #online</t>
  </si>
  <si>
    <t>ಮತ್ತೇ ಬದಲಾದ ಜಿಯೋ ಪ್ಲಾನ್..! ಏಕೆ, ಹೊಸ ಆಫರ್ ಏನೇನು.? https://t.co/LYSzRor5qo #Reliance</t>
  </si>
  <si>
    <t>ಮತ್ತೇ ಬದಲಾದ ಜಿಯೋ ಪ್ಲಾನ್..! ಏಕೆ, ಹೊಸ ಆಫರ್ ಏನೇನು.? https://t.co/LYSzRor5qo #reliance #jio #offers #news</t>
  </si>
  <si>
    <t>ಜಿಯೋ ಸಹಾಯಕ್ಕಾಗಿ ನಿಯಮಗಳನ್ನು ಬದಲಿಸಲು ಮುಂದಾದ ಟ್ರಾಯ್!?  https://t.co/8uqTotdPRS #reliance #jio #trai #ಜಿಯೋ #ಟ್ರಾಯ್ #news</t>
  </si>
  <si>
    <t>ಜಿಯೋ ಅಭಿಮಾನಿಗಳಿಗೆ ಮತ್ತೊಂದು ಸಿಹಿಸುದ್ದಿ..ಜಿಯೋ ಡಿಟಿಹೆಚ್ ಬಿಡುಗಡೆ ದಿನಾಂಕ ಫಿಕ್ಸ್!!  https://t.co/btYVzftJMF #reliance #jio #dth #broadband #news #</t>
  </si>
  <si>
    <t>ಕಾದು ನೋಡಿ, ಜಿಯೋ ಬಿಡುಗಡೆ ಮಾಡುವ ಹೊಸ ಸೇವೆಗಳು ನಿಮ್ಮನ್ನು ಬೆರಗಾಗಿಸಲಿದೆ  https://t.co/AR56x993Ck #Reliance</t>
  </si>
  <si>
    <t>ರಿಲಯನ್ಸ್ ಜಿಯೋ ಫೈಬರ್: ಆರಂಭ, ವಿಶೇಷತೆಗಳು..! https://t.co/T8dBBHMvuC #reliance #jio #news #online</t>
  </si>
  <si>
    <t>reliance jio high speed ftth broadband service expected to launch in june 15929981 | TTI https://t.co/MgKCvX8Kjf https://t.co/24FXaA8pmp</t>
  </si>
  <si>
    <t>The 2017 agenda: Reliance Jio to soon venture into DTH, broadband services |TTI https://t.co/SxMxf31ajq https://t.co/1vOAT6VheE</t>
  </si>
  <si>
    <t>Jio Latest News Reliance Jio 4G Laptop Booking Start Now Only Rs 2000 | हिंदी |: https://t.co/rt2ojIVwKU via @YouTube</t>
  </si>
  <si>
    <t>4G के बाद जियो ला रहा 5 नई सर्विस, लोगों को उम्‍मीद रिलायंस के आने से सस्‍ता होगा बाजार https://t.co/xlG15WVJ2g https://t.co/sWAyIYUd4S</t>
  </si>
  <si>
    <t>RT @inextlive: 4G के बाद जियो ला रहा 5 नई सर्विस, लोगों को उम्‍मीद रिलायंस के आने से सस्‍ता होगा बाजार https://t.co/xlG15WVJ2g https://t.co…</t>
  </si>
  <si>
    <t>কেবল টিভি-র চড়া দামে নাজেহাল! চিন্তা নেই, আসছে জিও https://t.co/cvCYkmOQnt</t>
  </si>
  <si>
    <t>কেবল টিভি-র চড়া দামে নাজেহাল! চিন্তা নেই, আসছে জিও https://t.co/gG8qIhakZE</t>
  </si>
  <si>
    <t>Reliance Jio APN settings – 4G Internet Settings https://t.co/xSwKlzyrvu https://t.co/XcCG5JH04y</t>
  </si>
  <si>
    <t>Reliance Jio PUK Code to Unlock Sim Card – [solved] https://t.co/8ROrYlKGJK https://t.co/trCdPbI3u4</t>
  </si>
  <si>
    <t>RT @sankari_rs: A Reliance Jio 4G VoLTE-enabled feature phone is expected to release. #jio</t>
  </si>
  <si>
    <t>Reliance Jio Introduces New Plans Starting At Rs. 19 https://t.co/ueNdF0LsW0 &amp;lt;--Full Article</t>
  </si>
  <si>
    <t>Reliance Jio ‘Fibre To The Home’ Service Will Offer Minimum 100Mbps Speed https://t.co/nF0ftttFSa &amp;lt;--Full Article https://t.co/Y2f6sayDKH</t>
  </si>
  <si>
    <t>RT @H4x0rD1r3c70ry: Reliance Jio ‘Fibre To The Home’ Service Will Offer Minimum 100Mbps Speed https://t.co/nF0ftttFSa &amp;lt;--Full Article https…</t>
  </si>
  <si>
    <t>Reliance Jio is expected to launch a DTH service and broadband network.. #JioDTH</t>
  </si>
  <si>
    <t>A Reliance Jio 4G VoLTE-enabled feature phone is expected to release. #jio</t>
  </si>
  <si>
    <t>RT @sankari_rs: Reliance Jio is expected to launch a DTH service and broadband network.. #JioDTH</t>
  </si>
  <si>
    <t>I added a video to a @YouTube playlist https://t.co/ilBYnihT6J Reliance jio dhan dhana dhan offer in Hindi</t>
  </si>
  <si>
    <t>I added a video to a @YouTube playlist https://t.co/XFoJAy9LyW Reliance Jio Set Top Box | DTH OFFER Launching in INDIA | Features</t>
  </si>
  <si>
    <t>5 Things to Expect From Reliance Jio in 2017 https://t.co/fH7dPfS76l</t>
  </si>
  <si>
    <t>@anithatalks You can avail a Jio SIM from any Reliance Digital/DX Mini store in your locality - Amrita</t>
  </si>
  <si>
    <t>@kiranck11101999 Reliance digital/Dx mini to collect Jio SIM - Yasmeen(2/2)</t>
  </si>
  <si>
    <t>Technology is a great leveller. Mukesh Ambani on the march of disruptive tech that can transform global economy
https://t.co/2NOpKUydZm</t>
  </si>
  <si>
    <t>RT @aroonpurie: Technology is a great leveller. Mukesh Ambani on the march of disruptive tech that can transform global economy
https://t.c…</t>
  </si>
  <si>
    <t>Bharti Airtel, Vodafone India, Reliance Jio oppose delicensing of 700 Mhz band for M2M services #DigitalIndia https://t.co/7gCLDBgSuP</t>
  </si>
  <si>
    <t>Has Reliance Jio's Entry Delayed Digital India's Goals? #DigitalIndia https://t.co/7Gi5bKvGcL</t>
  </si>
  <si>
    <t>Has Reliance Jio's entry hampered prime minister's Digital India project? Thanks to TRAI decisions #DigitalIndia https://t.co/h3rgIIGoKf</t>
  </si>
  <si>
    <t>I am very happy when Reliance Jio getting customers and success.But now i am shocking,when i am  experiencing negligence of Jio staff.Pity!</t>
  </si>
  <si>
    <t>RT @GVK_INDIA: I am very happy when Reliance Jio getting customers and success.But now i am shocking,when i am  experiencing negligence of…</t>
  </si>
  <si>
    <t>Reliance Jio’s Broadband Services With 100Mbps Speed to Commence in June Claims a New Report https://t.co/4Q0Y0eh1qf</t>
  </si>
  <si>
    <t>BSNL and Reliance Jio Top Wired and Wireless Broadband Service Provider Chart Respectively Until February 2017 https://t.co/kvRK050jU4</t>
  </si>
  <si>
    <t>#3Novices : Has Reliance Jio's entry delayed Modi's Digital India goals? https://t.co/2YdPbqWomC Ground reality and initial impact of Jio …</t>
  </si>
  <si>
    <t>#3Novices : The 2017 agenda: Reliance Jio to soon venture into DTH, broadband services https://t.co/LcqhpPAg8h Reliance Industries plans t…</t>
  </si>
  <si>
    <t>#3Novices : Reliance Jio to expand operations, enter DTH and broadband services market https://t.co/LcqhpPAg8h Reliance Industries plans t…</t>
  </si>
  <si>
    <t>https://t.co/L5OYAdhyIC... https://t.co/kyvR964tcy</t>
  </si>
  <si>
    <t>https://t.co/x1gvCDwRwZ... https://t.co/11EGZ3oavM</t>
  </si>
  <si>
    <t>5 Things to Expect From Reliance Jio in 2017 - 5 Things to Expect From Reliance Jio in 2017 https://t.co/x0LrppcPQ5 -via Flynx</t>
  </si>
  <si>
    <t>Amulya Technology Associates
PLUMBING AND SANITARY WORKS https://t.co/Sf75cEMnOI</t>
  </si>
  <si>
    <t>.@Netflix frustrating experience trying to watch movie, with loooong buffering time. Your Windows app not optimised for Reliance Jio conn?</t>
  </si>
  <si>
    <t>5 Things to Expect From Reliance Jio in 2017 https://t.co/5kvP65eva4</t>
  </si>
  <si>
    <t>The 2017 agenda: @reliancejio  to soon venture into #DTH, broadband services
https://t.co/dZQwNimyvJ</t>
  </si>
  <si>
    <t>Has @reliancejio   entry delayed #Modi's #DigitalIndia goals?
https://t.co/3l528JP4jd</t>
  </si>
  <si>
    <t>Reliance Jio updated its Plans, Users data benefits till June-end
https://t.co/VNkVf0UPmE https://t.co/Y8AmhO0HVQ</t>
  </si>
  <si>
    <t>Reliance Jio 4g internet service Restored at Kashmir what’s app and Facebook blocked
https://t.co/0vRHFUNJVP https://t.co/50h9gSzRDE</t>
  </si>
  <si>
    <t>@JioCare @reliancejio Need to port my Reliance GSM sim  to Jio . please asist</t>
  </si>
  <si>
    <t>Mukesh Ambani की Reliance Jio ने तोड़ दी Sunil mittal के Airtel की कमर https://t.co/aWouf5Ni8y via @IndianNewsViews</t>
  </si>
  <si>
    <t>@gadgetstouse @abhishek 
Sir Reliance store is asking money for Jio sim card what should I do. Any official proof about the sim being free.</t>
  </si>
  <si>
    <t>RT @MayankBothra2: @gadgetstouse @abhishek 
Sir Reliance store is asking money for Jio sim card what should I do. Any official proof about…</t>
  </si>
  <si>
    <t>Reliance Jio FTTH Services to be Rolled Out in the Next Few Months with Bundled Smart… https://t.co/a2SeI1KmIw</t>
  </si>
  <si>
    <t>Reliance Jio Fiber Plans to Provide Blazing Speed Internet Starting at Rs. 500 https://t.co/tosDwLbsG1</t>
  </si>
  <si>
    <t>ప్రస్తుతానికి హిడెన్‌గా ఉన్న Reliance Jio Fiber Broadband ఇంటర్నెట్ సర్వీస్ గురించి అఫీషియల్ page screenshots... https://t.co/6IklHN58Vy</t>
  </si>
  <si>
    <t>ప్రస్తుతానికి హిడెన్‌గా ఉన్న Reliance Jio Fiber Broadband ఇంటర్నెట్ సర్వీస్ గురించి అఫీషియల్ page screenshots... https://t.co/zSq0Jx3KK2</t>
  </si>
  <si>
    <t>@ireff What about Unlimited Data+Unlimited Calls+70 Days. Did BSNL didn't launched this type of Offers in order to Counter Reliance Jio. 😊</t>
  </si>
  <si>
    <t>Reliance Jio to Stop Offering Free 4G Services for Users Who Did Not Rec... https://t.co/iZ80nQg7fI via @YouTube</t>
  </si>
  <si>
    <t>Jio યુઝર્સ તૈયાર થઇ જાઓ, ૨૦૧૭ માં કસ્ટમર્સને મળશે આ ગિફ્ટ્સ 
Read More : https://t.co/y2XtIhYxuD https://t.co/LlqEL37q9d</t>
  </si>
  <si>
    <t>Reliance to roll out its FTTH service 'Jio Fiber' with minimum 100 Mbps speed https://t.co/UAXgbZcOl2</t>
  </si>
  <si>
    <t>Reliance Jio is working seamlessly in Kashmir. Far better than all other operators.</t>
  </si>
  <si>
    <t>5 Things to Expect From Reliance Jio in 2017 https://t.co/rFdRsRODgW. Poor service will kill Jio</t>
  </si>
  <si>
    <t>https://t.co/6pXXlpLBRg</t>
  </si>
  <si>
    <t>Reliance Jio updated its Plans, Users data benefits till June-end https://t.co/Av8XcWX00d</t>
  </si>
  <si>
    <t>Reliance Jio 4G internet service Restored in Kashmir; Social Media.. https://t.co/SiTdADe28p</t>
  </si>
  <si>
    <t>5 Things to Expect From Reliance Jio in 2017 https://t.co/3ik4A3hMM2</t>
  </si>
  <si>
    <t>Reliance Jio to expand operations enter DTH and broadband services market https://t.co/IaEEUKJB7e</t>
  </si>
  <si>
    <t>The 2017 agenda: Reliance Jio to soon venture into DTH, broadband services https://t.co/ScE2MDkPaw</t>
  </si>
  <si>
    <t>Reliance Jio Broadband Lunch In June | Odia#26: https://t.co/DUgMMHm3lW via @YouTube</t>
  </si>
  <si>
    <t>I added a video to a @YouTube playlist https://t.co/DUgMMHm3lW Reliance Jio Broadband Lunch In June | Odia#26</t>
  </si>
  <si>
    <t>खुशखबरी : जियो ला रहा आपके लिए ये 5 नई सर्विस https://t.co/TFRibtLVTf https://t.co/sM41ErGtUh</t>
  </si>
  <si>
    <t>@donasarkar @donasarkar Appreciate efforts by MSD Team. We needed Firmware Upgrade for MS Lumia 950 to Support VoLT… https://t.co/7ejEmIEvkY</t>
  </si>
  <si>
    <t>RT @pmshah1986: @donasarkar @donasarkar Appreciate efforts by MSD Team. We needed Firmware Upgrade for MS Lumia 950 to Support VoLTE on Rel…</t>
  </si>
  <si>
    <t>खुशखबरी: इस साल जियो DTH के साथ-साथ देने वाला है ये सब https://t.co/LD5ScjHikz https://t.co/RMYeFlitJL</t>
  </si>
  <si>
    <t>Jio vs Others, BHIM-Aadhaar, Xiaomi Mi 6, and More News This Week https://t.co/nlmBQ5opWK</t>
  </si>
  <si>
    <t>Now, Reliance Jio opposes customised offers by Bharti Airtel, Vodafone https://t.co/zKjDZBTtxc via @gadgetsnow</t>
  </si>
  <si>
    <t>Reliance to roll out its FTTH service 'Jio Fiber' with minimum 100 Mbps speed https://t.co/uXQuoWlvd5</t>
  </si>
  <si>
    <t>RT @BalakrishnanR: Chennai consumers likely to have a great deal coming soon.
Reliance Cabs... Say bye to Ola/Uber
https://t.co/BXVvKsOxtn</t>
  </si>
  <si>
    <t>Reliance Jio FTTH broadband service launch soon.
Detail:- https://t.co/mEVSaoTCzF
@reliancejio @JioCare #jio https://t.co/fJYUrxS3Qw</t>
  </si>
  <si>
    <t>Wow! Reliance JIO NEW Unlimited FREE DATA Offer at Just Rs. 100/- | JIO Bumper OFFER | VTube Telugu https://t.co/r8DESAagL8</t>
  </si>
  <si>
    <t>@JioCare How do I port from my existing network to Reliance Jio? I've used up my barcode in my 4G phone for getting a SIM.</t>
  </si>
  <si>
    <t>Reliance Jio effect: Now, Vodafone offers 27GB free 4G data for 3 months; here's how you can get it… https://t.co/LZvosk6W0u</t>
  </si>
  <si>
    <t>Reliance Jio updates old tariffs, here are all plans in detail
https://t.co/RIDL2Atria https://t.co/pEt8xx94Er</t>
  </si>
  <si>
    <t>Reliance to roll out its FTTH service 'Jio Fiber' with minimum 100 Mbps speed https://t.co/9NFcu1oH3s https://t.co/pEQFVIg7zO</t>
  </si>
  <si>
    <t>RT @GizbotTa: 100 எம்பிபிஎஸ் வேகத்தில் ஜியோ பைபர் : அடுத்த இலவச யுத்தம் தயார்.!  https://t.co/nnkPfJfdSH https://t.co/J3srnetrYT</t>
  </si>
  <si>
    <t>खुशखबरी! जियो जल्द ही अपने कस्टमर्स को देगा ये बड़ा तोहफा https://t.co/2ekY1xsWj9 https://t.co/jHS5uf6KYL</t>
  </si>
  <si>
    <t>खुशखबरी : जियो ला रहा आपके लिए ये 5 नई सर्विस https://t.co/caTn0v4k9q https://t.co/q1qFQdVBFw</t>
  </si>
  <si>
    <t>Got #reliance jio today initial speed was 10 mbs now it is 10 kbps 🐌 #jio</t>
  </si>
  <si>
    <t>Want to register for JIO Fiber ? Do it at https://t.co/6LMy3yO9Ls https://t.co/3lr2ifj7Yi</t>
  </si>
  <si>
    <t>Reliance Jio Fiber trials - 100 Mbps, 100GB per month, Rs. 0/month for 3 months. https://t.co/d96hDeXRb3</t>
  </si>
  <si>
    <t>#Reliance Jio Introduces New #Plans Starting At Rs. 19: Reliance Jio is no longer free… https://t.co/g41YKg8Y7H</t>
  </si>
  <si>
    <t>Reliance Jio ‘Fibre To The Home’ Service Will Offer Minimum 100Mbps #Speed: Reliance Jio is… https://t.co/9pjbW83Kax</t>
  </si>
  <si>
    <t>ਰਿਲਾਇੰਸ ਜੀਓ ਹੁਣ ਕਰੇਗਾ ਬਰਾਡਬੈਂਡ ਧਮਾਕਾ ,ਜੂਨ ‘ਚ ਹੋਵੇਗਾ ਲਾਂਚ https://t.co/Dep7U1uUR4</t>
  </si>
  <si>
    <t>@VZWSupport After updating to nougat today I am unable to use Reliance jio 4g service in India. Help me.</t>
  </si>
  <si>
    <t>Reliance Jio now 4th Largest telecom operator in India - TRAI [Feb 2017 report] - DataReign https://t.co/4TDgNZr0fw</t>
  </si>
  <si>
    <t>https://t.co/iCNY2sZkg4</t>
  </si>
  <si>
    <t>I added a video to a @YouTube playlist https://t.co/sHXCMvUpV7 5 New Gift from Reliance JIO | Latest Update</t>
  </si>
  <si>
    <t>5 New Gift from Reliance JIO | Latest Update: https://t.co/sHXCMvUpV7 via @YouTube</t>
  </si>
  <si>
    <t>Top 10 Reliance Jio Upcoming Services in 2017 https://t.co/hMBscZ9wzr https://t.co/uRFJ0cVG6b</t>
  </si>
  <si>
    <t>I liked a @YouTube video https://t.co/xyH2NM5Oke Shahrukh Khan best mimicary at Reliance Jio Employee Launch</t>
  </si>
  <si>
    <t>RT @techsreview: Airtel Unlocked 4G Normal Data Card Support All Network 4G/3G/2G Reliance Jio Supported Datacards Suitable ... - https://t…</t>
  </si>
  <si>
    <t>Reliance jio still continuing call problem no response from @reliancejio @JioCare no hope, I think must plan for bsnl</t>
  </si>
  <si>
    <t>Airtel Unlocked 4G Normal Data Card Support All Network 4G/3G/2G Reliance Jio Supported Datacards Suitable ... -… https://t.co/8lQthHc5Ar</t>
  </si>
  <si>
    <t>Everything about Reliance Jio's achievements and future plans.. https://t.co/ixQXBdA79t</t>
  </si>
  <si>
    <t>Reliance Jio effect: Rules soon for telcos TRAI-ing new service.. https://t.co/hYkc8luX6l</t>
  </si>
  <si>
    <t>Has Reliance Jio's entry delayed Modi's Digital India goals?.. https://t.co/OBLWBut73w</t>
  </si>
  <si>
    <t>The 2017 agenda: Reliance Jio to soon venture into DTH, broadband services.. https://t.co/L6nWEO70dD</t>
  </si>
  <si>
    <t>Reliance Jio Fiber Preview to launch soon with 100GB FUP and 100Mbps speed.. https://t.co/uHrD3xFB7Y</t>
  </si>
  <si>
    <t>Reliance Jio to expand operations, enter DTH and broadband services market.. https://t.co/L6nWEO70dD</t>
  </si>
  <si>
    <t>Reliance Jio effect: Rules soon for telcos TRAI-ing new service... https://t.co/CP4NNRwsKw</t>
  </si>
  <si>
    <t>Reliance Jio's Fiber broadband with 100Mbps speed to launch in June: Report... https://t.co/8poII2snDn</t>
  </si>
  <si>
    <t>#TheBaahubaliSale agree to take katappa with him to Reliance Fresh for shopping.&amp;amp; he want jio sim</t>
  </si>
  <si>
    <t>https://t.co/Pk6osxR97l</t>
  </si>
  <si>
    <t>5 Things to Expect From Reliance Jio in 2017 https://t.co/oI4zArDAaj</t>
  </si>
  <si>
    <t>Reliance Jio Dhan Dhana Dhan offer https://t.co/bqF2ENu7Tc</t>
  </si>
  <si>
    <t>Free Data is the new Drug. Giving Cocaine for free and then cutting the supply and end up owning you. #jio #reliance #cocaine #wittyreality</t>
  </si>
  <si>
    <t>@anfachen @BJP4India @MamataOfficial Jio Reliance😂</t>
  </si>
  <si>
    <t>5 Things to Expect From Reliance Jio in 2017 https://t.co/CB2LPxxzxp</t>
  </si>
  <si>
    <t>Reliance Jio నుండి 2017లో రాబోతున్నవేంటో తెలుసా? https://t.co/NqGTTTu9nO</t>
  </si>
  <si>
    <t>@JioCare 
Shame on Reliance Jio for making pathtic and complex process.
Shame to R Jio for not making trust to customers who opt out MNP.</t>
  </si>
  <si>
    <t>I liked a @YouTube video https://t.co/mLYqsqUKEg Reliance Jio Giga Fiber Broadband Internet plans, offers And How to apply</t>
  </si>
  <si>
    <t>JIO ગ્રાહકોને ફરી જલસો પડ્યો, મળશે 5 ગીફ્ટ
https://t.co/rMUZOC1yED #Jio4G #jio #RelianceJio #MukeshAmbani #business… https://t.co/X8F5SrnfZW</t>
  </si>
  <si>
    <t>#JIO ગ્રાહકોને ફરી જલસો પડ્યો, મળશે 5 ગીફ્ટ 
@reliancejio #JioDTH #JioDhanDhanaDhan #offer
#RelianceJio… https://t.co/MD2PAPviXb</t>
  </si>
  <si>
    <t>RT @oneindiagujarat: #JIO ગ્રાહકોને ફરી જલસો પડ્યો, મળશે 5 ગીફ્ટ 
@reliancejio #JioDTH #JioDhanDhanaDhan #offer
#RelianceJio
https://t.co/r…</t>
  </si>
  <si>
    <t>এই ৫টি জিনিস লঞ্চ করার কথা ভাবছে জিও! https://t.co/XNSRfQCZwQ</t>
  </si>
  <si>
    <t>Updated List of Reliance Jio 4G LTE Phones List in India Reliance network launched its Jio phone service https://t.co/2MKTR5dOuO #internet</t>
  </si>
  <si>
    <t>What is Reliance Jio Infocomm Official Website? The Reliance Jio Infocomm Official Website is http://w https://t.co/iaKkpOOyBN #mobileapps</t>
  </si>
  <si>
    <t>Reliance Jio 'Fibre To The Home' service details revealed: Report https://t.co/Mj5MXYxIaa via @gadgetsnow</t>
  </si>
  <si>
    <t>Any one please tell me about Reliance Jio DTH</t>
  </si>
  <si>
    <t>RT @gadgetsnow: Reliance Jio 'Fibre To The Home' service details revealed: Report https://t.co/UZlou55Y5w https://t.co/7JDxch7yMz</t>
  </si>
  <si>
    <t>#Xiaomi #Mi6 will come in #India #Samsung #fear #RelianceJio #Reliance #Jio #Remote
https://t.co/UNez7GwQxi… https://t.co/8LgaZVQyI3</t>
  </si>
  <si>
    <t>No end to data wars: Reliance Jio free offers to continue for 12-18 months
https://t.co/mSrHGaxBR9
#RelianceJio #Airtel #Vodafone</t>
  </si>
  <si>
    <t>Has Reliance Jio's entry delayed Modi's Digital India goals?
https://t.co/dkBNEow2FG
#RelianceJio #DigitalIndia #TRAI</t>
  </si>
  <si>
    <t>RT @ArtistAloud: Great Indian Fusion Mix to start the day! Now available on Reliance Jio Music.
#IndieInIndia #WorldMusic #Fusion https://…</t>
  </si>
  <si>
    <t>RT @ArtistAloud: Great Indian Fusion Mix to start the day! Now available on Reliance Jio Music.
#IndieInIndia #WorldMusic #Fusion https://t…</t>
  </si>
  <si>
    <t>@ArvindKejriwal namaskaar!! Me flt lt pankaj sharma retd hun aur reliance jio me VP hun!! AAP ka member hun 2012 se! Aapki ideology ko</t>
  </si>
  <si>
    <t>Has #RelianceJio’s entry delayed #DigitalIndia’s goals? https://t.co/TYSxG71q2I https://t.co/UBoVT1D3ol</t>
  </si>
  <si>
    <t>Is TRAI’s approval of #RelianceJio’s free data an implicit indictment of the optical fibre network project? https://t.co/TYSxG71q2I</t>
  </si>
  <si>
    <t>Has @Reliance Jio’s Entry Delayed Digital India’s Goals?: https://t.co/hZNwutd0lr via @thewire_in #digitalhealth</t>
  </si>
  <si>
    <t>@arjun2312 @Airtel_Presence Jio is the best option in market now. Check https://t.co/lVo0mVohkD</t>
  </si>
  <si>
    <t>@jangam_sachin @i_am_csp @airtelindia @JioCare @reliancejio Better you also port to Jio. Read https://t.co/lVo0mVohkD</t>
  </si>
  <si>
    <t>@MonoChronica @Capturing_lives @Airtel_Presence Hey Dr. u always take care of ur patients so here is Jio acting as… https://t.co/0LieJHlwPo</t>
  </si>
  <si>
    <t>@laghus @VodafoneIN Don't do the same mistake again better u try jio. Read https://t.co/lVo0mVohkD</t>
  </si>
  <si>
    <t>RT @TechSandesh: रिलायंस जियो की फ्री सर्विस के बाद भी एयरटेल, वोडाफोन &amp;amp; आइडिया को हुआ फायदा, जाने कैसे?  https://t.co/znxY6sqtlY https://t…</t>
  </si>
  <si>
    <t>RT @TechSandesh: जून में लाॅन्च होगा जियो फाइबर, 100Mbps स्पीड वाला सबसे सस्ता ब्राॅडबैंड होने का दावा  https://t.co/zSOyqEAiUQ https://t.c…</t>
  </si>
  <si>
    <t>Full Summary Of Reliance Jio Prepaid And Postpaid Plans https://t.co/akCn1lCcrQ</t>
  </si>
  <si>
    <t>Reliance Jio Causes Reframing of TRAI Regulations https://t.co/fI5uJsnU58</t>
  </si>
  <si>
    <t>Reliance Jio To Soon Start Free Preview Offer For Jio Fiber Broadband https://t.co/D0uRGa7hFB</t>
  </si>
  <si>
    <t>Want to register for JIO Fiber ? Do it at https://t.co/Qh5vonPbhB https://t.co/wAESNjqxqe</t>
  </si>
  <si>
    <t>Reliance Jio To Soon Start Free Preview Offer For Jio Fiber Broadband https://t.co/znnwPznGP9 via @gadgetstouse</t>
  </si>
  <si>
    <t>The 2017 agenda: #RelianceJio to soon #venture into #DTH, #broadbandservices
https://t.co/br3o7ohnea
#Bahubali2
#AkshayaTritiya</t>
  </si>
  <si>
    <t>Has #RelianceJio's entry delayed #Modi's #DigitalIndiagoals?
https://t.co/fui6bZtP5R
#RELIANCE
#TELECOM
#DIGITALINDIA</t>
  </si>
  <si>
    <t>#KreationNext Reliance Jio or BSNL, which one is providing more data at a lower price?. Read Blog: https://t.co/OUC7YjKZvs</t>
  </si>
  <si>
    <t>@Airtel_Presence -Too much bad data network at my place @Rajapuri dwarka. Planning to port into Vodaphone or Reliance Jio</t>
  </si>
  <si>
    <t>@airtelindia -Too much bad data network at my place Rajapuri Dwarka.  Planning to port in Vodaphone of Reliance Jio</t>
  </si>
  <si>
    <t>@airtelindia @airtelindia -Too much bad data network at my place Rajapuri Dwarka.  Planning to port in Vodaphone or Reliance Jio</t>
  </si>
  <si>
    <t>How to Check Reliance Jio Balance
Reliance Jio goes paid from April 1 - if you want to see how much data you'v… https://t.co/JMar2AI7Fp</t>
  </si>
  <si>
    <t>Reliance Jio is walking all over the little guys https://t.co/GkXjnT1ufT via @FT</t>
  </si>
  <si>
    <t>#GLvMI after this match reliance Jio will set free caller tune on every jio handset that is "Bumro Bumro sham rang Bumro."😂</t>
  </si>
  <si>
    <t>Reliance Jio introduces new postpaid plans https://t.co/Jwo254TCxu</t>
  </si>
  <si>
    <t>Reliance Jio updates prepaid plans https://t.co/9cApN8aNPP</t>
  </si>
  <si>
    <t>RT @MobiGyaan: Reliance Jio introduces new postpaid plans https://t.co/Jwo254TCxu</t>
  </si>
  <si>
    <t>RT @MobiGyaan: Reliance Jio updates prepaid plans https://t.co/9cApN8aNPP</t>
  </si>
  <si>
    <t>Archive: Reliance Jio’s LYF Wind 6 spotted on 3rd-Party Reta https://t.co/UzwQoHhMde #digitalonlinestore #homeshop18 #lyfwind6 #reliancejio</t>
  </si>
  <si>
    <t>Archive: Reliance Jio’s LYF Wind 6 spotted on 3rd-Party Reta https://t.co/m8PY9yMpbL #digitalonlinestore #homeshop18 #lyfwind6 #reliancejio</t>
  </si>
  <si>
    <t>Archive: Reliance Jio LYF Earth 1 Budget 4G Smartph https://t.co/iBlmfPW4L8 #4gsmartphone #lyfseries #reliancedigital #reliancejiolyfearth1</t>
  </si>
  <si>
    <t>Archive: Reliance Jio’s LYF Wind 6 spotted on 3rd-Party Reta https://t.co/IHVEU8afeE #digitalonlinestore #homeshop18 #lyfwind6 #reliancejio</t>
  </si>
  <si>
    <t>Archive: Reliance Jio LYF Earth 1 Budget 4G Smartph https://t.co/VdQ4bLnsZU #4gsmartphone #lyfseries #reliancedigital #reliancejiolyfearth1</t>
  </si>
  <si>
    <t>Reliance Free Jio for All Phones- Welcome Offer-Get Free Jio 4G,SMS,Calls,Videos,Apps This Full year https://t.co/frdqKoncXS</t>
  </si>
  <si>
    <t>RT @timesofindia: This is why Trai cancelled Reliance Jio's 'Summer Surprise' offer https://t.co/DauRDzLxRB via @gadgetsnow https://t.co/o0…</t>
  </si>
  <si>
    <t>BSNL and Reliance Jio Top Wired and Wireless Broadband Service Provider Chart Respectively Unti... https://t.co/Y6G3dCPZ9O via @TelecomTalk</t>
  </si>
  <si>
    <t>#business #reliance #jio #soon #bring #dth #broadband #3 #more #things #this #year https://t.co/hYAwSOEOko</t>
  </si>
  <si>
    <t>Reliance Jio Fiber Offer-3 Months Free Internet With Upto 1Gbps Speed https://t.co/ZTBQBE75l3</t>
  </si>
  <si>
    <t>#telecom: Things to expect from Reliance Jio in 2017 https://t.co/fUOzu247P1 #NEWS</t>
  </si>
  <si>
    <t>https://t.co/1dJCeoGXCQ
#Jio already screwed #Airtel where it hurts most - the prepaid wireless biz. This is just death by a million cuts</t>
  </si>
  <si>
    <t>Reliance Jio vs BSNL vs Airtel vs Vodafone vs Idea: Who Offers the Best Data, Unlimited Calling Plans? - NDTV https://t.co/HJn6yE4C3k</t>
  </si>
  <si>
    <t>RT @GadgetsUpdate1: Reliance Jio vs BSNL vs Airtel vs Vodafone vs Idea: Who Offers the Best Data, Unlimited Calling Plans? - NDTV https://t…</t>
  </si>
  <si>
    <t>I liked a @YouTube video https://t.co/EINjcjHdh8 Jio Atom Bomb..FREE Broadband at 1Gbps Speed!, Reliance Jio Ended Unlimited Night</t>
  </si>
  <si>
    <t>RT @Kevinsherratt1: I liked a @YouTube video https://t.co/EINjcjHdh8 Jio Atom Bomb..FREE Broadband at 1Gbps Speed!, Reliance Jio Ended Unli…</t>
  </si>
  <si>
    <t>Reliance Jio to expand operations, enter DTH and broadband services market #technologynews https://t.co/0YalNH1LHF</t>
  </si>
  <si>
    <t>RT @britbusinessuk: Reliance Jio to expand operations, enter DTH and broadband services market #technologynews https://t.co/0YalNH1LHF</t>
  </si>
  <si>
    <t>Me ha gustado un vídeo de @YouTube (https://t.co/s5WdoFkwp5 - Reliance Jio 4G Tower Signal Coverage Map View of Uttar Pradesh India).</t>
  </si>
  <si>
    <t>Me ha gustado un vídeo de @YouTube (https://t.co/WrykxZqf3O - Reliance Jio Wifi Hotspot Location Chennai India).</t>
  </si>
  <si>
    <t>Me ha gustado un vídeo de @YouTube (https://t.co/ScNJyOZmKg - Reliance Jio 4G Tower Signal Coverage Map View Andhra Pradesh India).</t>
  </si>
  <si>
    <t>expresstechie: Reliance Jio, BSNL, Vodafone and Airtel: A look at the top prepaid data plans https://t.co/aJIzNpWG1z #techie</t>
  </si>
  <si>
    <t>expresstechie: #RelianceJio effect: Rules soon for telcos TRAI-ing new service
https://t.co/KxI6HWNyGG #techie</t>
  </si>
  <si>
    <t>expresstechie: #TechNews Reliance Jio’s Fiber broadband with 100Mbps speed to launch in June: Report https://t.co/VTfqxgAr2J #techie</t>
  </si>
  <si>
    <t>Reliance Jio’s Fiber preview to start in Mumbai, Rs 4,500 security deposit – Report https://t.co/qrcK5emMf0</t>
  </si>
  <si>
    <t>Reliance Jio’s Fiber broadband with 100Mbps speed to launch in June: Report
https://t.co/ZRSpun941l https://t.co/tsDfD33Qcw</t>
  </si>
  <si>
    <t>Reliance Jio effect: Rules soon for telcos TRAI-ing new service
https://t.co/5jUyuEw8ll https://t.co/tA1jGmWLyS</t>
  </si>
  <si>
    <t>रिलायंस जियो अगले 18 महीनों तक देता रहेगा बंपर ऑफर ! https://t.co/ltSJEWYwSv https://t.co/vHy0Uf7LmO</t>
  </si>
  <si>
    <t>Jio के नए प्रीपेड और तीन नए पोस्टपेड प्लान, 19 रुपये से शुरू होकर 1000 रुपए तक के https://t.co/oKyBZmj4E3 https://t.co/6RKTpACkK6</t>
  </si>
  <si>
    <t>जियो 2017 में कस्टमर्स को देगा DTH, ब्रॉडबैंड और ये तोहफा! https://t.co/vgVdpBqrHb https://t.co/l4UPw8qkzt</t>
  </si>
  <si>
    <t>Value for money 3G/4G data and voice call plans right now - Gizbot https://t.co/tgemA7tgSK</t>
  </si>
  <si>
    <t>Reliance Jio 4g internet service Restored in Kashmir; Social Media #socialmediaservice https://t.co/YNrmjxrr7A https://t.co/AE9LO4Fghv</t>
  </si>
  <si>
    <t>Ojas info india: Reliance Jio DTH SetTop Box Online Registration &amp;amp; Booking: https://t.co/U1pdLEDt3C</t>
  </si>
  <si>
    <t>வேண்டாம் என்று மாப்பிள்ளை கதறக்கதற நடந்த கட்டாய திருமணம் .. வீடியோவை பாருங்க ... பகிருங்க https://t.co/olGJcWDHnj</t>
  </si>
  <si>
    <t>திருமணத்துக்கு பின் மனைவியை தனியாக தவிக்க விட்டு போகும் அணைத்து ஆண்களும் பாருங்கள்!! அணைத்து ஆண்களும் பார்க்க... https://t.co/PZzuhp03DT</t>
  </si>
  <si>
    <t>18 வயது ஆகியவர்கள் மட்டும் பார்க்கவும் - அனைவருக்கும் பகிருங்கள் https://t.co/nSE65QT4Vs</t>
  </si>
  <si>
    <t>இரவில் நித்திரை கொள்ளாமல் தவிக்கும் வயசுப்பசங்க மட்டும் இந்த வீடியோவைப் பாருங்கள் https://t.co/Xyg5sPm2LL</t>
  </si>
  <si>
    <t>தென் இந்திய நடிகை சூடான மற்றும் கவர்ச்சியாக படங்கள்  வீடியோ !! https://t.co/PKiaFwW5cZ</t>
  </si>
  <si>
    <t>Reliance Jio is works like 2G.... Much better to use Uninor..</t>
  </si>
  <si>
    <t>JIO NEWS - Jio laptop pre booking, Jio laptop price 5000, Jio laptop offer,Jio Free -Reliance Jio 4g: https://t.co/VLlDqfqCNB via</t>
  </si>
  <si>
    <t>JIO NEWS - JIO free till December 2018,Jio Free offer,JIO Prime Offer,Jio Free Data -Reliance Jio 4g: https://t.co/YAo3UrjydC via</t>
  </si>
  <si>
    <t>RT @sanjaybafna: % of Audience/ My Followers using
Reliance Jio 57%
Airtel 49%
Vodafone 45%
Idea Cellular 31%
BSNL 22%
RCOM 21%
Aircel 18%…</t>
  </si>
  <si>
    <t>JIO NEWS - Jio laptop pre booking, Jio laptop price 5000, Jio laptop offer,Jio Free -Reliance Jio 4g https://t.co/MAJset6jWv</t>
  </si>
  <si>
    <t>JIO NEWS - Jio laptop pre booking, Jio laptop price 5000, Jio laptop offer,Jio Free -Reliance Jio 4g https://t.co/XqwCjbOb6w</t>
  </si>
  <si>
    <t>JIO NEWS - JIO free till December 2018,Jio Free offer,JIO Prime Offer,Jio Free Data -Reliance Jio 4g https://t.co/k28cn7fb6X</t>
  </si>
  <si>
    <t>JIO NEWS - JIO free till December 2018,Jio Free offer,JIO Prime Offer,Jio Free Data -Reliance Jio 4g https://t.co/eCu3DGkOkY</t>
  </si>
  <si>
    <t>JIO NEWS - JIO free till December 2018,Jio Free offer,JIO Prime Offer,Jio Free Data -Reliance Jio 4g https://t.co/ZCn3aHQwAK</t>
  </si>
  <si>
    <t>https://t.co/Muonx0SxVG</t>
  </si>
  <si>
    <t>Reliance Jio’s Fiber broadband with 100Mbps speed to launch in June: Report https://t.co/uBqSwuuUU6 via @IndianExpress</t>
  </si>
  <si>
    <t>5 Things to Expect From Reliance Jio in 2017 https://t.co/ozmXMiYxgj</t>
  </si>
  <si>
    <t>Reliance Jio's net loss widens to Rs 22.50 crore for Oct-March #ETTelecom  #india #telecom 
https://t.co/lLMK7RKW7O</t>
  </si>
  <si>
    <t>5 Things to Expect From Reliance Jio in 2017 https://t.co/0OqWBzSsCm</t>
  </si>
  <si>
    <t>RT @BGRIndia: .@reliancejio launches new prepaid, postpaid plans; here’s everything you need to know https://t.co/9m8s5pfj7u https://t.co/G…</t>
  </si>
  <si>
    <t>Value for money 3G/4G data and voice call plans right now - Gizbot https://t.co/OZU00ufs94</t>
  </si>
  <si>
    <t>I liked a @YouTube video https://t.co/gPR1LTr098 JIO SET TOP BOX Unboxing | DTH Hands On Review | Reliance JIO DTH TV LIVE Working</t>
  </si>
  <si>
    <t>https://t.co/DqW6UafXc4</t>
  </si>
  <si>
    <t>Jio is dictating n creating un employment, same ways Godrej , Tata, Reliance in bld. Industry https://t.co/t4BvvZlhQA</t>
  </si>
  <si>
    <t>I added a video to a @YouTube playlist https://t.co/4RnRGQfWoN Increase Reliance Jio Sim Internet Downloading Speed SOLVED 100%</t>
  </si>
  <si>
    <t>getting 20-40KBps speed on reliance #jio here in NCT delhi. #summersurprise #No4gspeed</t>
  </si>
  <si>
    <t>Reliance may plan to enter realty and launch jio homes....first one lakh homes in mumbai on lucky draw basis for... https://t.co/UwD4uNpjvO</t>
  </si>
  <si>
    <t>ஜியோ திருத்தப்பட்ட கட்டண திட்டங்கள் வெளியாகின, என்னென்ன மாற்றங்கள்.?  https://t.co/tVC78y0hxd https://t.co/l588t23ndw</t>
  </si>
  <si>
    <t>100 எம்பிபிஎஸ் வேகத்தில் ஜியோ பைபர் : அடுத்த இலவச யுத்தம் தயார்.!  https://t.co/nnkPfJfdSH https://t.co/J3srnetrYT</t>
  </si>
  <si>
    <t>ரூ.5000/-க்கு ஜியோ 4ஜி லேப்டாப் : அமோகமாக தொடங்கிய 'டூப்ளீக்கேட்' விற்பனை.!
https://t.co/IzyHQpXu4s https://t.co/TWh4YlvuME</t>
  </si>
  <si>
    <t>RT @Rakesh9475: https://t.co/rr4TxJ2VIs</t>
  </si>
  <si>
    <t>Reliance Jio vs Airtel vs Vodafone vs BSNL vs Idea: Who Offers the Best Data Plans? - NDTV https://t.co/HgfZOX6qzF… https://t.co/98k98lPgSg</t>
  </si>
  <si>
    <t>Reliance Jio Effect: Rules Soon For Telcos TRAI-ing New Service - NDTV https://t.co/6NWRKZeVoH #Tech https://t.co/kV7N3HORFI</t>
  </si>
  <si>
    <t>Exclusive: Reliance Jio Fiber Preview to roll out soon, Jio staff works to update website - India Today… https://t.co/shaWBwvxNA</t>
  </si>
  <si>
    <t>Expectation from Reliance Jio in 2017 - Gizbot https://t.co/7ftTtm6TkL #Tech https://t.co/M3cCMqvd4b</t>
  </si>
  <si>
    <t>Reliance Jio vs Airtel vs Vodafone vs BSNL vs Idea: Who Offers the Best Data Plans? - NDTV https://t.co/9kpKki8gJG</t>
  </si>
  <si>
    <t>Reliance Jio Effect: Rules Soon For Telcos TRAI-ing New Service - NDTV https://t.co/LSVnKAf3cD</t>
  </si>
  <si>
    <t>Exclusive: Reliance Jio Fiber Preview to roll out soon, Jio staff works to update website - India Today https://t.co/RtxvTdeWDi</t>
  </si>
  <si>
    <t>Expectation from Reliance Jio in 2017 - Gizbot https://t.co/TmmXhHb1Am</t>
  </si>
  <si>
    <t>Check out my @Speedtest result! How fast is your internet? https://t.co/FYjiYcInl8 
Reliance jio  "4G" internet speed?????</t>
  </si>
  <si>
    <t>Check out my @Speedtest result! How fast is your internet? https://t.co/mIBxX6vhzF 
Jio care Reliance cheats by talking of 4g by above speed</t>
  </si>
  <si>
    <t>@JioCare don't buy Reliance jio Sims.........go for Airtel or Vodafone or idea</t>
  </si>
  <si>
    <t>Jio का एक और धमाका, 1500 रुपए से कम में ला रहा 4G स्मार्टफोन https://t.co/X8OOEcrJxr</t>
  </si>
  <si>
    <t>रिलायंस जियो अगले 18 महीनों तक देता रहेगा बंपर ऑफर !- Amarujala https://t.co/n2DsZsT8oD</t>
  </si>
  <si>
    <t>@ChaitralyD Use reliance jio rs 309 for 3 months , 1 gb per day</t>
  </si>
  <si>
    <t>Value for money 3G/4G data and voice call plans right now https://t.co/cJR6e2jmaK #Reliance #Jio #Effect</t>
  </si>
  <si>
    <t>@VodafoneIN Tweeter pe apni complaint karne ke sath sath agr main jio, Airtel, reliance ko mention karu tab Meri problem sunoge ????</t>
  </si>
  <si>
    <t>அறிமுகமாகிறது JIO-வின் புதிய 4G லேப்டாப்.. https://t.co/KeJ8cXe8mu</t>
  </si>
  <si>
    <t>Reliance Jio FTTH broadband service to be launched in June; beta trials begin https://t.co/TnSfo2iZRv https://t.co/mogvMFJnpn</t>
  </si>
  <si>
    <t>Everything about Reliance Jio achievements and future plans https://t.co/L1wmv9Mhy8 https://t.co/0LAgrTRxN3</t>
  </si>
  <si>
    <t>The New Reliance Jio Plans At A Glance https://t.co/HaQMR8dC37 https://t.co/xKd3I65ytc</t>
  </si>
  <si>
    <t>Reliance Jio Offers Revised 4G data Plans For Pre-Paid and Post-Paid Users https://t.co/7gZByirEUP https://t.co/xZKzZ09axJ</t>
  </si>
  <si>
    <t>Reliance Jio Fiber broadband Preview to be launched soon https://t.co/G70nY5ORlB https://t.co/TN3HL4OkP0</t>
  </si>
  <si>
    <t>Expectation from Reliance Jio in 2017 https://t.co/YLihBHzlYh https://t.co/q5N9Tag3C6</t>
  </si>
  <si>
    <t>RT @medianama: #Weektop15 Reliance Jio FY17 results: Rs 31.37Cr loss, expenses increased 300% YoY https://t.co/kqYdpMitdk https://t.co/g0Ub…</t>
  </si>
  <si>
    <t>#Recap Reliance Jio FY17 results: Rs 31.37Cr loss, expenses increased 300% YoY https://t.co/mUBoZ7kOUk</t>
  </si>
  <si>
    <t>#Weektop15 Reliance Jio FY17 results: Rs 31.37Cr loss, expenses increased 300% YoY https://t.co/kqYdpMitdk https://t.co/g0UbsIyMyY</t>
  </si>
  <si>
    <t>@JioCare Did reliance jio fibre net came to existence in Chennai?If not when? @reliancejio</t>
  </si>
  <si>
    <t>Reliance Jio is walking all over the little guys - https://t.co/XKTGRPAo3e via @FT</t>
  </si>
  <si>
    <t>#Mobile  #technology #news #blog #itechdude LG G6 Launch Offers Include Cashbacks, Free Reliance Jio Data, and...https://t.co/9IZ3CVM2AT</t>
  </si>
  <si>
    <t>#Mobile  #technology #news #blog #itechdude Reliance Jio Double Data Offer for Samsung Galaxy S8 Gives Twice t...https://t.co/EK1xuIcjVm</t>
  </si>
  <si>
    <t>RT @gizbotcom: DYK: Reliance Jio users can enjoy 432 live channels and Hotstar premium service for free.
https://t.co/QT8tvJ3grf</t>
  </si>
  <si>
    <t>RT @gizbotcom: Expectation from Reliance Jio in 2017 https://t.co/SPxUHS4BCl #RelianceJio</t>
  </si>
  <si>
    <t>@rpfcrbsl @sureshpprabhu motorola MotoG3 Reliance Jio
IMEI: 358952061662656
Model Name: MotoG3
Manufacturer: motoro… https://t.co/bXwh4U7ir1</t>
  </si>
  <si>
    <t>what a speed
not idea
not jio
not airtel
neither vodofone 
it is reliance
top gear
#bepixal https://t.co/dWLZNayuPj</t>
  </si>
  <si>
    <t>Chennai consumers likely to have a great deal coming soon.
Reliance Cabs... Say bye to Ola/Uber
https://t.co/BXVvKsOxtn</t>
  </si>
  <si>
    <t>reliance jio receives on 13% customers sung up for prime membership
ambani 
achha sila diya tune mere pyar ka 😜😜😜</t>
  </si>
  <si>
    <t>RT @vikashvikash84: reliance jio receives on 13% customers sung up for prime membership
ambani 
achha sila diya tune mere pyar ka 😜😜😜</t>
  </si>
  <si>
    <t>Boeing is the Reliance Jio or PayTM of USA... https://t.co/U5Xiye6AUH</t>
  </si>
  <si>
    <t>Great Indian Fusion Mix to start the day! Now available on Reliance Jio Music.
#IndieInIndia #WorldMusic #Fusion https://t.co/2dO5kBPWFn</t>
  </si>
  <si>
    <t>Great Indian Fusion Mix to start the day! Now available on Reliance Jio Music.
#IndieInIndia #WorldMusic #Fusion https://t.co/siCbtIQlpe</t>
  </si>
  <si>
    <t>Reliance Jio Plans: 4G Plans for Prepaid &amp;amp; Postpaid Users https://t.co/9MJHWTlECb https://t.co/psHX2QXeiZ</t>
  </si>
  <si>
    <t>Fake #JioLaptop gets listed online for Rs 5000 as pre booking amount!
Be Alert about #Digital #business #frauds
https://t.co/TZibMbB7Mx</t>
  </si>
  <si>
    <t>रिलायंस Jio के Laptops के नाम पर बाजार में कुछ नई तरह की ठगी करने का खुलासा हुआ है पढ़े पूरी खबर!
#Tech #Business
https://t.co/TZibMbB7Mx</t>
  </si>
  <si>
    <t>I liked a @YouTube video https://t.co/zQ2SF0OlcO Reliance Jio ( Expectation vs reality ) - a throw back video from JUMPCUTS</t>
  </si>
  <si>
    <t>JIO NEWS - Jio Free Till 15 August, 2017 | Jio Last Day (15 April ) - Reliance Jio 4g: https://t.co/8jLB2aTEeY via @YouTube</t>
  </si>
  <si>
    <t>RT @Anitechboy: JIO NEWS - Jio Free Till 15 August, 2017 | Jio Last Day (15 April ) - Reliance Jio 4g: https://t.co/8jLB2aTEeY via @YouTube</t>
  </si>
  <si>
    <t>5 things you can expect from Reliance Jio this year - https://t.co/B1cevKbR5b https://t.co/Egy664L3Tk</t>
  </si>
  <si>
    <t>Reliance Jio, launching new tariff plans ever single day - https://t.co/Wxa25oFpoE https://t.co/eZhY81ubBM</t>
  </si>
  <si>
    <t>New post: No end to data wars: Reliance Jio free offers to continue for 12-18 months https://t.co/JNT1BlFybN</t>
  </si>
  <si>
    <t>New post: No end to data wars: Reliance Jio free offers to continue for 12-18 months https://t.co/zmsvlIA4ua</t>
  </si>
  <si>
    <t>New post: No end to data wars: Reliance Jio free offers to continue for 12-18 months https://t.co/87rGZktSNJ</t>
  </si>
  <si>
    <t>New post: The 2017 agenda: Reliance Jio to soon venture into DTH, broadband services https://t.co/eJmBeOkT5T</t>
  </si>
  <si>
    <t>New post: Has Reliance Jio's entry delayed Modi's Digital India goals? https://t.co/AsgZP88QqG</t>
  </si>
  <si>
    <t>New post: The 2017 agenda: Reliance Jio to soon venture into DTH, broadband services https://t.co/GSYhiV42gx</t>
  </si>
  <si>
    <t>New post: The 2017 agenda: Reliance Jio to soon venture into DTH, broadband services https://t.co/g3lnyh4V0V</t>
  </si>
  <si>
    <t>New post: The 2017 agenda: Reliance Jio to soon venture into DTH, broadband services https://t.co/sOurZzDkVk</t>
  </si>
  <si>
    <t>New post: The 2017 agenda: Reliance Jio to soon venture into DTH, broadband services https://t.co/5ZcI2elDqD</t>
  </si>
  <si>
    <t>New post: Reliance Jio to expand operations, enter DTH and broadband services market https://t.co/G27DW68nZG</t>
  </si>
  <si>
    <t>New post: Reliance Jio to expand operations, enter DTH and broadband services market https://t.co/MBGNpMkjQW</t>
  </si>
  <si>
    <t>New post: Reliance Jio to expand operations, enter DTH and broadband services market https://t.co/LCJr5oEPWS</t>
  </si>
  <si>
    <t>New post: Reliance Jio to expand operations, enter DTH and broadband services market https://t.co/UhX2h2DmKa</t>
  </si>
  <si>
    <t>New post: Reliance Jio to expand operations, enter DTH and broadband services market https://t.co/at61RnnkyZ</t>
  </si>
  <si>
    <t>New post: Reliance Jio to expand operations, enter DTH and broadband services market https://t.co/O80HES0kTY</t>
  </si>
  <si>
    <t>@ideacellular net speed is terribly slow from 3 days .. had to use reliance jio WiFi to tweet this</t>
  </si>
  <si>
    <t>Reliance Jio Fibre-To-The-Home service details revealed. Minimum speed 100Mbps.
https://t.co/VOg3GEBgfV</t>
  </si>
  <si>
    <t>जिओ नी जेव्हढे फुकटे पोसले त्यामानाने तोटा 22 कोटी म्हणजे कमीच म्हणावा
https://t.co/jxJcVojT0Y</t>
  </si>
  <si>
    <t>Reliance Jio 4G download speed in March: JIO mere JIO,JIO JINDABAD,MUKESH AMBANI JI JINDABAD,BAKI SARE MURDABAD</t>
  </si>
  <si>
    <t>Top Expectation from Reliance Jio in 2017
https://t.co/89SoYQWh7v https://t.co/FebjJt1rCc</t>
  </si>
  <si>
    <t>Reliance Jio Summer Surprise Offer https://t.co/ROGXMaw3GD</t>
  </si>
  <si>
    <t>Reliance Jio GigaFiber FTTH Service https://t.co/PSJVMbVSMb</t>
  </si>
  <si>
    <t>Reliance Jio LG G6 Offer https://t.co/LMoF6yybqg</t>
  </si>
  <si>
    <t>Reliance Jio coming with FTTH broadband service with 100Mbps speed in June?
https://t.co/qWRgIBMoHq</t>
  </si>
  <si>
    <t>RT Gadgets360: 5 Things to Expect From Reliance Jio in 2017
https://t.co/0x22DPcbG8 https://t.co/oVZzqhcWBo</t>
  </si>
  <si>
    <t>RT Gadgets360: #RelianceJio DTH and home broadband services, and 4G VoLTE feature phone are expected to launch thi… https://t.co/0x22DPcbG8</t>
  </si>
  <si>
    <t>RT Gadgets360: Everything that made headlines in the world of tech and telecom this week: https://t.co/MB3gcqUCho</t>
  </si>
  <si>
    <t>Reliance Jio vs BSNL vs Airtel vs Vodafone vs Idea: Who Offers the Best Data, Unlimited Calling Plans?  https://t.co/Ibsf85toP9</t>
  </si>
  <si>
    <t>Jio DTH, Broadband, and More: 5 Things to Expect From Reliance Jio in 2017  https://t.co/0TDcPvGQaf</t>
  </si>
  <si>
    <t>Reliance Jio Effect: TRAI to Consult on Rules for New Mobile Operators  https://t.co/NYY2G76o1g</t>
  </si>
  <si>
    <t>5 Things to Expect From Reliance Jio in 2017  https://t.co/iCwFcvQh9k</t>
  </si>
  <si>
    <t>Reliance Jio Plans, Nokia 3310 (2017) Price, Vivo V5s and LG G6 Launched, and More News This Week  https://t.co/jGfbnwr8uw</t>
  </si>
  <si>
    <t>This is why Trai cancelled Reliance Jio's 'Summer Surprise' offer https://t.co/DauRDzLxRB via @gadgetsnow https://t.co/o0yxjvJXGv</t>
  </si>
  <si>
    <t>Reliance Jio effect: It may be time to say goodbye to freebies https://t.co/DkDhWHNvoY via @gadgetsnow https://t.co/FsqpnpFIMS</t>
  </si>
  <si>
    <t>This state has highest number of Reliance Jio users https://t.co/DXFYlOSjSF via @gadgetsnow https://t.co/dFIWeLP0gf</t>
  </si>
  <si>
    <t>Reliance Jio effect: It may be time to say goodbye to freebies https://t.co/o1f6vs0ya6 https://t.co/CN5pOxmP2s</t>
  </si>
  <si>
    <t>Now, Reliance Jio opposes customised offers by Bharti Airtel, Vodafone
https://t.co/meh2fPqNya https://t.co/3fHL8PU1x0</t>
  </si>
  <si>
    <t>This state has highest number of @RelianceJio users https://t.co/UhZMzjNIxV https://t.co/R5L6VOJGKN</t>
  </si>
  <si>
    <t>Reliance Jio 'Fibre To The Home' service details revealed: Report https://t.co/UZlou55Y5w https://t.co/7JDxch7yMz</t>
  </si>
  <si>
    <t>Now Reliance Jio complains about Airtel, Vodafone offers
https://t.co/eyWnZO396x https://t.co/WcCf48QFMc</t>
  </si>
  <si>
    <t>RT @Gadgets360: Everything that made headlines in the world of tech and telecom this week: https://t.co/m1QXMA0I1B</t>
  </si>
  <si>
    <t>Gadgets360: Jio Effect? TRAI to Consult on Rules for New Mobile Operators
https://t.co/jiX6Pb8mZC</t>
  </si>
  <si>
    <t>Gadgets360: 5 Things to Expect From Reliance Jio in 2017
https://t.co/p1F8w7Efnu https://t.co/dcGN86BKRa</t>
  </si>
  <si>
    <t>Gadgets360: #RelianceJio DTH and home broadband services, and 4G VoLTE feature phone are expected to launch this y… https://t.co/p1F8w7Efnu</t>
  </si>
  <si>
    <t>Gadgets360: Here's what we can look forward to from #RelianceJio this year https://t.co/UxhKT6nPcl</t>
  </si>
  <si>
    <t>Gadgets360: Everything that made headlines in the world of tech and telecom this week: https://t.co/YDARw0eH2i</t>
  </si>
  <si>
    <t>Reliance Jio Effect: Rules Soon For Telcos TRAI-ing New Service https://t.co/aMlHKhq7db</t>
  </si>
  <si>
    <t>Jio Plans, Nokia 3310 Price, Vivo V5s and LG G6 Launch, More This Week https://t.co/pJXvN6xNbq</t>
  </si>
  <si>
    <t>Reliance Jio Effect: Rules Soon For Telcos TRAI-ing New Service https://t.co/P8H6qHkb9n https://t.co/qWRBW5Vn7r</t>
  </si>
  <si>
    <t>Jio Plans, Nokia 3310 Price, Vivo V5s and LG G6 Launch, More This Week https://t.co/2pMPttJmrE https://t.co/izdFcVd1ZX</t>
  </si>
  <si>
    <t>Reliance Jio Effect: Rules Soon For Telcos TRAI-ing New Service https://t.co/gz8XmcCy0y https://t.co/5zVTMbPgig</t>
  </si>
  <si>
    <t>Jio Plans, Nokia 3310 Price, Vivo V5s and LG G6 Launch, More This Week https://t.co/Zjrjbz68jI https://t.co/FW3AFAxMyS</t>
  </si>
  <si>
    <t>Reliance Jio Effect: Rules Soon For Telcos TRAI-ing New Service https://t.co/d2SxaOH0dY https://t.co/fYyFukaJmM</t>
  </si>
  <si>
    <t>Jio Plans, Nokia 3310 Price, Vivo V5s and LG G6 Launch, More This Week https://t.co/C7eeOKQEEv https://t.co/hyqASLWos4</t>
  </si>
  <si>
    <t>Reliance Jio Effect: Rules Soon For Telcos TRAI-ing New Service https://t.co/KPcgrLMRUX https://t.co/Uk3PTzxU2L</t>
  </si>
  <si>
    <t>Jio Plans, Nokia 3310 Price, Vivo V5s and LG G6 Launch, More This Week https://t.co/k5RdViJrDK https://t.co/4nYfdYBVIB</t>
  </si>
  <si>
    <t>Reliance Jio Effect: Rules Soon For Telcos TRAI-ing New Service https://t.co/dK31V6ZfFG https://t.co/AXu7djSnu1</t>
  </si>
  <si>
    <t>Jio Plans, Nokia 3310 Price, Vivo V5s and LG G6 Launch, More This Week https://t.co/nInLFxoA3M https://t.co/AZAn9C6KzS</t>
  </si>
  <si>
    <t>Reliance Jio Effect: Rules Soon For Telcos TRAI-ing New Service https://t.co/LVrWmRG8tW https://t.co/fTfiwlykMm</t>
  </si>
  <si>
    <t>Jio Plans, Nokia 3310 Price, Vivo V5s and LG G6 Launch, More This Week https://t.co/JAfuf85MiQ https://t.co/e0Hrm65n1p</t>
  </si>
  <si>
    <t>Jio Plans, Nokia 3310 Price, Vivo V5s and LG G6 Launch, More This Week https://t.co/SnKGVFFQkr https://t.co/v9ENeCllPp</t>
  </si>
  <si>
    <t>ETTelecom | Bharti Airtel, Vodafone India, Reliance Jio oppose delicensing of 700 Mhz band for M2M services https://t.co/WMgTXQlDii #Telec…</t>
  </si>
  <si>
    <t>ETTelecom | Reliance Jio towers regularization: Opposition in Kerala seeks vigilance probe https://t.co/ZKNoYRrDW0 #Telecom</t>
  </si>
  <si>
    <t>ETTelecom | Andhra Pradesh, Tamil Nadu emerge as top circles for Reliance Jio with highest userbase https://t.co/AN3gFbQgyH #Telecom</t>
  </si>
  <si>
    <t>ETTelecom | Reliance Jio opposes customised offers by Bharti Airtel, Vodafone India https://t.co/bSZquFp0f0 #Telecom</t>
  </si>
  <si>
    <t>Everything that made headlines in the world of tech and telecom this week: https://t.co/eYs54roS0V #Telecom via Gadgets360</t>
  </si>
  <si>
    <t>Gadgets360: Jio Effect? TRAI to Consult on Rules for New Mobile Operators
https://t.co/TThueFMa1L</t>
  </si>
  <si>
    <t>Gadgets360: 5 Things to Expect From Reliance Jio in 2017
https://t.co/qNRNLqgTjY https://t.co/wtHtSJxXHX</t>
  </si>
  <si>
    <t>Gadgets360: #RelianceJio DTH and home broadband services, and 4G VoLTE feature phone are expected to launch this y… https://t.co/qNRNLqgTjY</t>
  </si>
  <si>
    <t>Gadgets360: Here's what we can look forward to from #RelianceJio this year https://t.co/2A3zaNvINd</t>
  </si>
  <si>
    <t>Gadgets360: Everything that made headlines in the world of tech and telecom this week: https://t.co/VRQMro4JoM</t>
  </si>
  <si>
    <t>Reliance Jio Effect: TRAI to Consult on Rules for New Mobile Operators https://t.co/D0M2MBZL67 #Telecom https://t.co/OWEwVdsMCS</t>
  </si>
  <si>
    <t>Jio DTH, Broadband, and More: 5 Things to Expect From Reliance Jio in 2017 https://t.co/1YlOJa0iB1 #Telecom https://t.co/3j1e0J5KPP</t>
  </si>
  <si>
    <t>Reliance Jio Plans, Nokia 3310 (2017) Price, Vivo V5s and LG G6 Launched, and More News This Week… https://t.co/V7jwbcPK8a</t>
  </si>
  <si>
    <t>Reliance Jio 4G laptop pre-booking starts at Rs. 5,000, claims fake listing https://t.co/EWcZuUmjS9  https://t.co/EWcZuUmjS9 @reliancejio</t>
  </si>
  <si>
    <t>https://t.co/A00RMNIQVB</t>
  </si>
  <si>
    <t>Top 5 things from Jio you can expect II Surprise Reliance Jio can give you in 2017 II.: https://t.co/cRgW7EHUQR via @YouTube</t>
  </si>
  <si>
    <t>I liked a @YouTube video https://t.co/5uVXRHdcjR Top 5 things from Jio you can expect II Surprise Reliance Jio can give you in 2017</t>
  </si>
  <si>
    <t>Jio Effect? TRAI to Consult on Rules for New Mobile Operators https://t.co/RPvdSPrcAu</t>
  </si>
  <si>
    <t>5 Things to Expect From Reliance Jio in 2017 https://t.co/xYEiLo3QRD</t>
  </si>
  <si>
    <t>5 Things to Expect From Reliance Jio in 2017 https://t.co/6rNOCk4dXa</t>
  </si>
  <si>
    <t>Jio Plans, Nokia 3310 Price, Vivo V5s and LG G6 Launch, More This Week https://t.co/a4hPB8GGUz</t>
  </si>
  <si>
    <t>- 
https://t.co/g7s1RQ2CkT
Follow This Page to view more posts like this.
 #Tech #Gadgets #Reviews
Download our App… https://t.co/0YyWcGNw6B</t>
  </si>
  <si>
    <t>- 
https://t.co/9eYMAUhzZo
Follow This Page to view more posts like this.
 #Tech #Gadgets #Reviews
Download our App… https://t.co/ZvWyh5oQxs</t>
  </si>
  <si>
    <t>If one survive jobcuts, Lowest ever salary hike in telecom due to RJio and consolidation pressures https://t.co/wxqBNYjsVF</t>
  </si>
  <si>
    <t>RT @_Gbhat: If one survive jobcuts, Lowest ever salary hike in telecom due to RJio and consolidation pressures https://t.co/wxqBNYjsVF</t>
  </si>
  <si>
    <t>New post (Reliance Jio Plans, Nokia 3310 (2017) Price, Vivo V5s and LG G6 Launched, ...) has been published on  -… https://t.co/zJ9AzKYGJs</t>
  </si>
  <si>
    <t>Reliance Jio Effect: Rules Soon For Telcos TRAI-ing New Service https://t.co/e94yqeJe56</t>
  </si>
  <si>
    <t>Reliance Jio Effect: Rules Soon For Telcos TRAI-ing New Service https://t.co/SLDHw9RAFG</t>
  </si>
  <si>
    <t>Jio Plans, Nokia 3310 Price, Vivo V5s and LG G6 Launch, More This Week https://t.co/sDf5gxqxNE</t>
  </si>
  <si>
    <t>Jio Plans, Nokia 3310 Price, Vivo V5s and LG G6 Launch, More This Week https://t.co/TnTwI2fSe3</t>
  </si>
  <si>
    <t>Reliance Jio Plans, Nokia 3310 (2017) Price, Vivo V5s and LG G6 Launched, and More News This Week #Gadgets… https://t.co/I7zhrsvS4z</t>
  </si>
  <si>
    <t>#MSDhoni Is Faster Than Reliance #Jio 4G.🙏🏾🙏🏾🙏🏾
RT If You Agree!
#RCBvRPS #RPSvRCB #IPL2017 #IPL  #RPSvsRCB https://t.co/1nxNJnbJTw</t>
  </si>
  <si>
    <t>RT @subham_das07: #MSDhoni Is Faster Than Reliance #Jio 4G.🙏🏾🙏🏾🙏🏾
RT If You Agree!
#RCBvRPS #RPSvRCB #IPL2017 #IPL  #RPSvsRCB https://t.c…</t>
  </si>
  <si>
    <t>5 Things to Expect From Reliance Jio in 2017 https://t.co/Vvku4gmDGO https://t.co/geefPMnWFn</t>
  </si>
  <si>
    <t>Jio Plans, Nokia 3310 Price, Vivo V5s and LG G6 Launch, More This Week https://t.co/KNmauzH4KO https://t.co/ALpmchHkm3</t>
  </si>
  <si>
    <t>5 Things to Expect From Reliance Jio in 2017 https://t.co/uf9Ck33GeT https://t.co/MwXn6l6pYk</t>
  </si>
  <si>
    <t>Jio Plans, Nokia 3310 Price, Vivo V5s and LG G6 Launch, More This Week https://t.co/cmu3nmIG0M https://t.co/bB3VTT8pth</t>
  </si>
  <si>
    <t>Pushing forward the 4G revolution in India – Reliance Jio offers free voice calls through VoLTE technology.</t>
  </si>
  <si>
    <t>Reliance Jio Plans, Nokia 3310 (2017) Price, Vivo V5s and LG G6 Launched, and More News This Week - NDTV https://t.co/FcXb5Pd2Cp</t>
  </si>
  <si>
    <t>#webstarInfotech #webdesign #webdevelopment #webdeveloper #mumbai #pune #software #php #seo #android Reliance J... https://t.co/mHW32H6kaS</t>
  </si>
  <si>
    <t>#webstarInfotech #webdesign #webdevelopment #webdeveloper #mumbai #pune #software #php #seo #android Jio DTH, B... https://t.co/x4RzSy1TQx</t>
  </si>
  <si>
    <t>#webstarInfotech #webdesign #webdevelopment #webdeveloper #mumbai #pune #software #php #seo #android The 2017 a... https://t.co/Tm4kuwiayf</t>
  </si>
  <si>
    <t>#webstarInfotech #webdesign #webdevelopment #webdeveloper #mumbai #pune #software #php #seo #android Reliance J... https://t.co/viYsIbXACS</t>
  </si>
  <si>
    <t>#webstarInfotech #webdesign #webdevelopment #webdeveloper #mumbai #pune #software #php #seo #android Exclusive:... https://t.co/m6DfS9ppzq</t>
  </si>
  <si>
    <t>#webstarInfotech #webdesign #webdevelopment #webdeveloper #mumbai #pune #software #php #seo #android Expectatio... https://t.co/5iyphIUnhs</t>
  </si>
  <si>
    <t>#webstarInfotech #webdesign #webdevelopment #webdeveloper #mumbai #pune #software #php #seo #android Reliance J... https://t.co/CIAyTVN1Yx</t>
  </si>
  <si>
    <t>5 Things to Expect From Reliance Jio in 2017 https://t.co/aLoFqLXREm
@akhilesh_vajpai</t>
  </si>
  <si>
    <t>RT @akhilesh_vajpai: 5 Things to Expect From Reliance Jio in 2017 https://t.co/aLoFqLXREm
@akhilesh_vajpai</t>
  </si>
  <si>
    <t>Reliance Jio updates prepaid plans https://t.co/Yc8gBVCr47</t>
  </si>
  <si>
    <t>Reliance Jio Plans, Nokia 3310 (2017) Price, Vivo V5s and LG G6 Launched, and More News This ... https://t.co/AYv2Ff8pr4 #appleiphone</t>
  </si>
  <si>
    <t>Reliance Jio Plans, Nokia 3310 (2017) Price, Vivo V5s and LG G6 Launched, and More News This ... https://t.co/XjDKwQgxXt #appleiphone</t>
  </si>
  <si>
    <t>Jio Tv App: Download and Watch Online TV Streaming https://t.co/oVF4NrQdnj</t>
  </si>
  <si>
    <t>Jio Tv App: Watch Free Live Sony, Zee Tv, Star Plus Shows Online https://t.co/D5VdCpFYxE</t>
  </si>
  <si>
    <t>Reliance Jio DTH Set Top Box Plans, Price &amp;amp; Launch Date https://t.co/Ov8bl1rc86</t>
  </si>
  <si>
    <t>MyJio App Download: Free 3.2.05 Old Apk Version, Login, Registration https://t.co/WKpWnfPAZW</t>
  </si>
  <si>
    <t>Reliance Jio Plans, Nokia 3310 (2017) Price, Vivo V5s and LG G6 Launched, and More News This Week - NDTV… https://t.co/GT6YovjgPC</t>
  </si>
  <si>
    <t>Reliance Jio Effect: Rules Soon For Telcos TRAI-ing New Service - NDTV https://t.co/1RJzeDCaay</t>
  </si>
  <si>
    <t>Reliance Jio updates old tariffs, here are all plans in detail - Business Today https://t.co/FxSCIhnJgw</t>
  </si>
  <si>
    <t>Jio DTH, Broadband, and More: 5 Things to Expect From Reliance Jio in 2017 - NDTV https://t.co/YC6moFhYuA</t>
  </si>
  <si>
    <t>The 2017 agenda: Reliance Jio to soon venture into DTH, broadband services - Business Standard https://t.co/rgXaDsPok0</t>
  </si>
  <si>
    <t>Reliance Jio DTH, Broadband, and More: 5 Things to Expect in 2017 - NDTV https://t.co/gcmlIGEgGI</t>
  </si>
  <si>
    <t>5 Things to Expect From Reliance Jio in 2017 - NDTV - NDTV 5 Things to Expect From Reliance Jio in 2017 NDTV Re... https://t.co/8H8U93n9CG</t>
  </si>
  <si>
    <t>Value for money 3G/4G data and voice call plans right now - Gizbot https://t.co/RdqKMVIBrY</t>
  </si>
  <si>
    <t>Expectation from Reliance Jio in 2017 - Gizbot - Gizbot Expectation from Reliance Jio in 2017 Gizbot It is also... https://t.co/lprTu3qCH0</t>
  </si>
  <si>
    <t>Reliance Jio Plans, Nokia 3310 (2017) Price, Vivo V5s and LG G6 Launched, and More News This Week - NDTV https://t.co/Ri57o93AiU</t>
  </si>
  <si>
    <t>Keep Modelling For Reliance,' Arvind Kejriwal Tells PM Modi On Jio Ads https://t.co/5ordlOuXNl via @ndtv. scarf baba you focus on your work</t>
  </si>
  <si>
    <t>RT @raj_vohra: 'Keep Modelling For Reliance,' Arvind Kejriwal Tells PM Modi On Jio Ads https://t.co/5ordlOuXNl via @ndtv. scarf baba you fo…</t>
  </si>
  <si>
    <t>Reliance Jio Giga Fiber Broadband plans and offers, How to apply online https://t.co/d13uYACcfU</t>
  </si>
  <si>
    <t>What is common between reliance jio  and Mehbooba Mufti?  Both have been given three months extension.. #SocialMediaBan</t>
  </si>
  <si>
    <t>Reliance Jio may extend attractive offers for 2 years-रिलायंस जियो यूजर्स के लिए खुशखबरी! 2 साल तक मिलेंगे… https://t.co/wALOZY9eDp</t>
  </si>
  <si>
    <t>Expectation from Reliance Jio in 2017 https://t.co/QseVQTqDsr https://t.co/XDBTQSJQ7B</t>
  </si>
  <si>
    <t>https://t.co/1oXKnYQniV : Reliance Jio's 4G slower than Bharti Airtel's 3G: survey https://t.co/PeK6f7DkSO</t>
  </si>
  <si>
    <t>So plz reliance jio Ntwrk prblm ko dur kre ye prblm aj maine delhi howrah route mai face ki etwah to agra tak jio k Ntwrk hi nji mila</t>
  </si>
  <si>
    <t>So plz reliance jio Ntwrk prblm ko dur kre ye prblm aj maine delhi howrah route mai face ki etwah to agra tak jio k Ntwrk hi nhi mila 150 km</t>
  </si>
  <si>
    <t>@photos_review #Reliance Jio Plans, Nokia 3310 (2017) Price, Vivo V5s and LG G6 Launched, and More News ... -… https://t.co/qHWiajOdu6</t>
  </si>
  <si>
    <t>अब घर बैठे उठा सकते है लुत्फ  #mobilephone और #sim की डिलीवरी देश के 11 बड़े शहरों में है यह सुविधा...
https://t.co/D1WMihMLAj</t>
  </si>
  <si>
    <t>Top 5 Reliance Jio services expected in 2017 😃😋: https://t.co/UkxnKMUAXl via @YouTube</t>
  </si>
  <si>
    <t>https://t.co/HtW4eDo5vQ</t>
  </si>
  <si>
    <t>Reliance Jio changes pre-paid &amp;amp; post-paid plans: From Rs 19 to Rs 9999, here's the updated tariff… https://t.co/wZ7MHSaspy #Tech IN #India</t>
  </si>
  <si>
    <t>Reliance Jio updates old tariffs, here are all plans in detail - Business Today https://t.co/UfUp5inttt #Tech IN #India</t>
  </si>
  <si>
    <t>Jio DTH, Broadband, and More: 5 Things to Expect From Reliance Jio in 2017 - NDTV https://t.co/CkgpBok52s #Tech IN #India</t>
  </si>
  <si>
    <t>Reliance Jio DTH, Broadband, and More: 5 Things to Expect in 2017 - NDTV https://t.co/ttEjh21LGv #Tech IN #India</t>
  </si>
  <si>
    <t>5 Things to Expect From Reliance Jio in 2017 - NDTV https://t.co/8e7wTdaeYE #Tech IN #India</t>
  </si>
  <si>
    <t>Exclusive: Reliance Jio Fiber Preview to roll out soon, Jio staff works to update website - India… https://t.co/OBeiOglI8i #Tech IN #India</t>
  </si>
  <si>
    <t>Expectation from Reliance Jio in 2017 - Gizbot https://t.co/grc2VnizWo #Tech IN #India</t>
  </si>
  <si>
    <t>Reliance Jio Plans, Nokia 3310 (2017) Price, Vivo V5s and LG G6 Launched, and More News This Week… https://t.co/OcApnMPYyD #Tech IN #India</t>
  </si>
  <si>
    <t>Reliance Jio Plans, Nokia 3310 (2017) Price, Vivo V5s and LG G6 Launched, and More News This Week… https://t.co/sVJpDUEImu #Tech IN #India</t>
  </si>
  <si>
    <t>thanks to Reliance Jio, the new slogan of development in India now is:  "Bijli- Sadak- Paani &amp;amp; 4G LTE"!! #jio #StandupIndia</t>
  </si>
  <si>
    <t>ജിയോ 4ജി ലാപ്‌ടോപ്പ് പ്രീ-ബുക്കിങ്ങില്‍, വ്യാജ ലിസ്റ്റുകള്‍! https://t.co/vxm2FC1KBG</t>
  </si>
  <si>
    <t>കിടിലന്‍ മത്സരം, നിങ്ങള്‍ ഏതു തിരഞ്ഞെടുക്കും? അറിയേണ്ടതെല്ലാം... https://t.co/0Qs2BQ4neG</t>
  </si>
  <si>
    <t>സൗജന്യ ഇന്റര്‍നെറ്റ്: ഇവ റിലയന്‍സ് ജിയോയുടെ 20 യഥാര്‍ത്ഥ നേട്ടങ്ങള്‍! https://t.co/sBk4uffzv6</t>
  </si>
  <si>
    <t>സന്തോഷ വാര്‍ത്ത: ജിയോ ഓഫറുകള്‍ 18 മാസം വരെ നീട്ടി! https://t.co/Uhjh5kXBed</t>
  </si>
  <si>
    <t>സൗജന്യ ഇന്റര്‍നെറ്റ്: ഇവ റിലയന്‍സ് ജിയോയുടെ 20 യഥാര്‍ത്ഥ നേട്ടങ്ങള്‍! https://t.co/oFO1AZQvrZ</t>
  </si>
  <si>
    <t>സൗജന്യ ഇന്റര്‍നെറ്റ്: ഇവ റിലയന്‍സ് ജിയോയുടെ 20 യഥാര്‍ത്ഥ നേട്ടങ്ങള്‍! https://t.co/zzzQZvhJDP</t>
  </si>
  <si>
    <t>സൗജന്യ ഇന്റര്‍നെറ്റ്: ഇവ റിലയന്‍സ് ജിയോയുടെ 20 യഥാര്‍ത്ഥ നേട്ടങ്ങള്‍! https://t.co/E5zuGGdZVW</t>
  </si>
  <si>
    <t>ജിയോ 4ജി ലാപ്‌ടോപ്പ് പ്രീ-ബുക്കിങ്ങില്‍, വ്യാജ ലിസ്റ്റുകള്‍! https://t.co/IUJMgJyrEY</t>
  </si>
  <si>
    <t>സന്തോഷ വാര്‍ത്ത: ജിയോ ഓഫറുകള്‍ 18 മാസം വരെ നീട്ടി! https://t.co/7LyYDGVTYY</t>
  </si>
  <si>
    <t>സൗജന്യ ഇന്റര്‍നെറ്റ്: ഇവ റിലയന്‍സ് ജിയോയുടെ 20 യഥാര്‍ത്ഥ നേട്ടങ്ങള്‍! https://t.co/hq2lWWOKBd</t>
  </si>
  <si>
    <t>ജിയോ ഡിറ്റിഎച്ച്, ബ്രോഡ്ബാന്‍ഡ് സേവനം ഉടന്‍ എത്തുന്നു! https://t.co/zDyxzl580H</t>
  </si>
  <si>
    <t>ಮತ್ತೊಂದು ಬಂಪರ್ ಆಫರ್ ನೀಡಲು ಸಜ್ಜಾದ ಜಿಯೋ : ಇತರ ಕಂಪನಿಗಳಿಗೆ ನಡುಕ ಶುರು https://t.co/bUy3JIt17K</t>
  </si>
  <si>
    <t>RT @suvarnanewstv: ಮತ್ತೊಂದು ಬಂಪರ್ ಆಫರ್ ನೀಡಲು ಸಜ್ಜಾದ ಜಿಯೋ : ಇತರ ಕಂಪನಿಗಳಿಗೆ ನಡುಕ ಶುರು https://t.co/bUy3JIt17K</t>
  </si>
  <si>
    <t>5 important things you can expect from #RelianceJio in 2017; Reliance #JioDTH, #JioBroadband and much more. #JIO
https://t.co/TXv7flc6Sp</t>
  </si>
  <si>
    <t>চার নম্বর পয়েন্টটা মিস করলে কিন্তু পস্তাবেন!
Jio Reliance Digital Reliance Industries Limited #SangbadPratidin https://t.co/T7fSA6K9Jg</t>
  </si>
  <si>
    <t>மிக விரைவில்: ரிலையன்ஸ் ஜியோ ஃபைபர்நெட் பிரீவியூ - மாலை மலர் https://t.co/ZmAkzalUtC | https://t.co/SfpSIfCwNf #WNN7 https://t.co/SyJ9gjWJR9</t>
  </si>
  <si>
    <t>#BestSoMeBrands by @Social_Samosa under the #telecom category 
Reliance Jio - @reliancejio 
Vodafone - @VodafoneIN… https://t.co/lC7BcanEXG</t>
  </si>
  <si>
    <t>According to the Sector Regulator @TRAI 's SpeedTest Portal, Reliance #Jio 's average Download Speed is 15Mbps in March 2017. #RILresults</t>
  </si>
  <si>
    <t>ETTelecom | Bharti Airtel, Vodafone India, Reliance Jio oppose delicensing of 700 Mhz band for M2M services https://t.co/f7ZNaUbyTI</t>
  </si>
  <si>
    <t>ETTelecom | Reliance Jio towers regularization: Opposition in Kerala seeks vigilance probe https://t.co/aVw0qHj4Pl</t>
  </si>
  <si>
    <t>ETTelecom | Andhra Pradesh, Tamil Nadu emerge as top circles for Reliance Jio with highest userbase https://t.co/XLVL2dyJXp</t>
  </si>
  <si>
    <t>ETTelecom | Reliance Jio opposes customised offers by Bharti Airtel, Vodafone India https://t.co/6GAyqpUkFd</t>
  </si>
  <si>
    <t>#Reliance #Jio
Total Subscribers : 108.9 million 
(As on 31st March 2017) https://t.co/WUTlMQUoU4</t>
  </si>
  <si>
    <t>Reliance #Jio witnessing largest migration from Free to Paid #Telecom / #Mobile Services in History: Mukesh Ambani #RILResults</t>
  </si>
  <si>
    <t>#Reliance Retail has total 1996 Reliance Digital and #Jio Stores across India. #RILresults</t>
  </si>
  <si>
    <t>Now Reliance Jio has 108.9 million 4G Mobile &amp;amp; Data Subscribers (as on 31st March 2017)  #RILResult</t>
  </si>
  <si>
    <t>Pan India 4G Provider Reliance Jio carries 110 Crore GB Data Traffic Per month and 220 crore Voice &amp;amp; Video Minutes a Day.
#RILResults</t>
  </si>
  <si>
    <t>Reliance #Jio is planning to launch a complete suite for Home Surveillance, which will comprise Smart Camera, Smart Doorbell &amp;amp; Smart Lock.</t>
  </si>
  <si>
    <t>Bharti Airtel, Vodafone India, idea Cellular and Reliance Jio oppose delicensing of 700 Mhz band for Machine to Machine (M2M) services.</t>
  </si>
  <si>
    <t>Noticed Download Speed have Improved on Reliance #Jio  after "Free to Paid Transition", at-least here in #Mumbai!… https://t.co/6tRSWicJbk</t>
  </si>
  <si>
    <t>% of Audience/ My Followers using
Reliance Jio 57%
Airtel 49%
Vodafone 45%
Idea Cellular 31%
BSNL 22%
RCOM 21%
Aircel 18%
Tata D 16%
MTNL 5%</t>
  </si>
  <si>
    <t>NDTV mobilenews: #smartphonemobilenews  #mobilenews #newsapp #indianews #startupnews  #worldnews Reliance Jio... https://t.co/try7ToIZqW</t>
  </si>
  <si>
    <t>NDTV apps: #smartphonemobilenews #mobilenews #indianews #startupnews #worldnews Reliance Jio Plans, Nokia 3310... https://t.co/15biCvz7Zj</t>
  </si>
  <si>
    <t>RT @BGRIndia: .@reliancejio high-speed FTTH broadband service expected to launch in June: Report https://t.co/kCYEDZi1lY https://t.co/d479z…</t>
  </si>
  <si>
    <t>Jio Plans, Nokia 3310 Price, Vivo V5s and LG G6 Launch, More This Week #lg #mobile #nokia  https://t.co/gHGmC79QBK https://t.co/AurwQXioCt</t>
  </si>
  <si>
    <t>I liked a @YouTube video https://t.co/gixCBlIAOH Reliance Jio's FTTH Service to Launch - More Things to Expect From #jio In 2017 |</t>
  </si>
  <si>
    <t>जून में रिलायंस जियो लॉन्च कर सकता है FTTH ब्रॉडबैंड सर्विस
https://t.co/96bn9XQXFJ https://t.co/5RRniVSlbz</t>
  </si>
  <si>
    <t>जियो 2017 में कस्टमर्स को देगा DTH, ब्रॉडबैंड और ये तोहफा!
https://t.co/FIWdZFyWOw https://t.co/yrREQcXfmu</t>
  </si>
  <si>
    <t>जियो 2017 में कस्टमर्स को देगा DTH, ब्रॉडबैंड और ये तोहफा!
https://t.co/FIWdZFyWOw</t>
  </si>
  <si>
    <t>RT @sunilddesai: Reliance Jio Hilarious Network @narendramodi try urself Get Sim Card Fancy Aadhar Biometric register but someone else name…</t>
  </si>
  <si>
    <t>Reliance Jio 4G kya hai or iske kya fayde hain https://t.co/DJcbj2I03i</t>
  </si>
  <si>
    <t>Reliance Jio 4G Ki Net Speed Kaise Badhaye https://t.co/84DXPVxi3p</t>
  </si>
  <si>
    <t>Reliance Jio Plans, Nokia 3310 (2017) Price, Vivo V5s and LG G6 Launched, and More News… https://t.co/mpGfuy0e16 https://t.co/loAs0QxC6C</t>
  </si>
  <si>
    <t>@reliancejio i consume 1GB data every day @6 in morning when I am asleep.wat m using Jio.. @airtelindia @VodafoneIN… https://t.co/SzxyooqMCf</t>
  </si>
  <si>
    <t>RT @BGRIndia: .@reliancejio high-speed FTTH broadband service expected to launch in June: Report https://t.co/Jp2PTqYC5K https://t.co/9YBuN…</t>
  </si>
  <si>
    <t>Reliance Jio Plans, Nokia 3310 (2017) Price, Vivo V5s and LG G6 Launched, and More News This ... https://t.co/nsmA2u6CO5 #smartphone</t>
  </si>
  <si>
    <t>Reliance Jio vs BSNL vs Airtel vs Vodafone vs Idea: Who Offers the Best Data, Unlimited Calling Plans? - NDTV https://t.co/mDeUQ4tWms #bha…</t>
  </si>
  <si>
    <t>Reliance Jio Effect: Rules Soon For Telcos TRAI-ing New Service - NDTV https://t.co/cYeCiaEg6x #bhavikbhavsar</t>
  </si>
  <si>
    <t>Reliance Jio effect: Data price war to continue through FY18, but what after the dust settles? - BGR India https://t.co/cbdI6LyCfK #bhavik…</t>
  </si>
  <si>
    <t>Reliance Jio Effect: Rules Soon For Telcos TRAI-ing New Service - NDTV https://t.co/BXbVqbb8jq #bhavikbhavsar</t>
  </si>
  <si>
    <t>Reliance Jio Effect: Rules Soon For Telcos TRAI-ing New Service - NDTV https://t.co/VG64XRtW7A #bhavikbhavsar</t>
  </si>
  <si>
    <t>Exclusive: Reliance Jio Fiber Preview to roll out soon, Jio staff works to update website - India Today https://t.co/7kD2FkT33U #bhavikbha…</t>
  </si>
  <si>
    <t>Exclusive: Reliance Jio Fiber Preview to roll out soon, Jio staff works to update website - India Today https://t.co/o1p18pIGq5 #bhavikbha…</t>
  </si>
  <si>
    <t>Exclusive: Reliance Jio Fiber Preview to roll out soon, Jio staff works to update website - India Today https://t.co/BrrfRbSiEG #bhavikbha…</t>
  </si>
  <si>
    <t>Exclusive: Reliance Jio Fiber Preview to roll out soon, Jio staff works to update website - India Today https://t.co/h4JX0DUpmk #bhavikbha…</t>
  </si>
  <si>
    <t>Exclusive: Reliance Jio Fiber Preview to roll out soon, Jio staff works to update website - India Today https://t.co/KpVaX1iJgr #bhavikbha…</t>
  </si>
  <si>
    <t>Value for money 3G/4G data and voice call plans right now - Gizbot https://t.co/1yc7Tw46e6 #bhavikbhavsar</t>
  </si>
  <si>
    <t>Reliance to roll out its FTTH service 'Jio Fiber' with minimum 100 Mbps speed - Business Today https://t.co/3jt0I6zNsC #bhavikbhavsar</t>
  </si>
  <si>
    <t>Expectation from Reliance Jio in 2017 - Gizbot https://t.co/iZ4hC4BvCk #bhavikbhavsar</t>
  </si>
  <si>
    <t>Exclusive: Reliance Jio Fiber Preview to roll out soon, Jio staff works to update website - India Today https://t.co/asImM1rk2v #bhavikbha…</t>
  </si>
  <si>
    <t>Reliance Jio updates prepaid and postpaid plans. Here's what's changed - Digit https://t.co/KjKfdzr0XF</t>
  </si>
  <si>
    <t>Reliance Jio updates prepaid and postpaid plans. Here's what's changed - Digit https://t.co/jqKzj13yVH</t>
  </si>
  <si>
    <t>Reliance Jio updates prepaid and postpaid plans. Here's what's changed - Digit https://t.co/i5maCVmKab</t>
  </si>
  <si>
    <t>Reliance Jio updates prepaid and postpaid plans. Here's what's changed - Digit https://t.co/2xINi3m1io</t>
  </si>
  <si>
    <t>Reliance Jio vs BSNL vs Airtel vs Vodafone vs Idea: Who Offers the Best Data, Unlimited Calling Plans? - NDTV https://t.co/J7nh5HyaX8</t>
  </si>
  <si>
    <t>Reliance Jio Effect: Rules Soon For Telcos TRAI-ing New Service - NDTV https://t.co/5k0G4AGdYI</t>
  </si>
  <si>
    <t>Reliance Jio effect: Data price war to continue through FY18, but what after the dust settles? - BGR India https://t.co/qKYfPVp62h</t>
  </si>
  <si>
    <t>Reliance Jio Effect: Rules Soon For Telcos TRAI-ing New Service - NDTV https://t.co/tLcR689cg7</t>
  </si>
  <si>
    <t>Reliance Jio Effect: Rules Soon For Telcos TRAI-ing New Service - NDTV https://t.co/WoEbX3RMu0</t>
  </si>
  <si>
    <t>Exclusive: Reliance Jio Fiber Preview to roll out soon, Jio staff works to update website - India Today https://t.co/MEL86iM8Pj</t>
  </si>
  <si>
    <t>Exclusive: Reliance Jio Fiber Preview to roll out soon, Jio staff works to update website - India Today https://t.co/BPB2cImKeS</t>
  </si>
  <si>
    <t>Exclusive: Reliance Jio Fiber Preview to roll out soon, Jio staff works to update website - India Today https://t.co/c37h5Afdl3</t>
  </si>
  <si>
    <t>Exclusive: Reliance Jio Fiber Preview to roll out soon, Jio staff works to update website - India Today https://t.co/31SOpSGmWq</t>
  </si>
  <si>
    <t>Exclusive: Reliance Jio Fiber Preview to roll out soon, Jio staff works to update website - India Today https://t.co/RY4NLyhiBI</t>
  </si>
  <si>
    <t>Value for money 3G/4G data and voice call plans right now - Gizbot https://t.co/dojHEuDS8O</t>
  </si>
  <si>
    <t>Reliance to roll out its FTTH service 'Jio Fiber' with minimum 100 Mbps speed - Business Today https://t.co/FxxPVg3Xtl</t>
  </si>
  <si>
    <t>Expectation from Reliance Jio in 2017 - Gizbot https://t.co/G0JCw12Kco</t>
  </si>
  <si>
    <t>Exclusive: Reliance Jio Fiber Preview to roll out soon, Jio staff works to update website - India Today https://t.co/55RLKkIyoG</t>
  </si>
  <si>
    <t>Reliance Jio vs BSNL vs Airtel vs Vodafone vs Idea: The Best Data Plans https://t.co/LAUoawAzwi</t>
  </si>
  <si>
    <t>5 Things to Expect From Reliance Jio in 2017 https://t.co/H2xdxVz4el</t>
  </si>
  <si>
    <t>RT @BGRIndia: .@reliancejio launches new prepaid, postpaid plans; here’s everything you need to know https://t.co/Zalis569QA https://t.co/H…</t>
  </si>
  <si>
    <t>Reliance Jio Hilarious Network @narendramodi try urself Get Sim Card Fancy Aadhar Biometric register but someone else name is displayed</t>
  </si>
  <si>
    <t>#HomeAutomation: One of the top 5 Reliance Jio services in 2017 that you are likely to use ... https://t.co/BBCkglJxgc</t>
  </si>
  <si>
    <t>जिओ की तरफ से 1 नहीं 4 बड़ी खुशखबरी | Reliance Jio Latest Report | By Sab Kuchh Sikho Jano:</t>
  </si>
  <si>
    <t>#Exclusive: @reliancejio Fiber broadband Preview to roll out soon, Jio staff works to update website https://t.co/iCELcb4hyf</t>
  </si>
  <si>
    <t>#Exclusive: @reliancejio Fiber broadband Preview to roll out soon, Jio staff works to update website 
https://t.co/iCELcb4hyf</t>
  </si>
  <si>
    <t>Exclusive: Reliance Jio Fiber Preview to roll out soon, Jio staff works to update website https://t.co/O4chnpPJhB via @IndiaTodayTech</t>
  </si>
  <si>
    <t>5 Things to Expect From Reliance Jio in 2017 https://t.co/tGqEKeM872</t>
  </si>
  <si>
    <t>5 Things to Expect From Reliance Jio in 2017 https://t.co/80lel80YS3</t>
  </si>
  <si>
    <t>Reliance Jio could launch broadband with 100Mbps speed in June; here’s what we know so far https://t.co/Yo5CXwSvPs via @FinancialExpress</t>
  </si>
  <si>
    <t>https://t.co/tA4w2e6Lx7 https://t.co/tlarvrSg30</t>
  </si>
  <si>
    <t>https://t.co/tA4w2e6Lx7 https://t.co/z1faU0nM4L</t>
  </si>
  <si>
    <t>जियो के ग्राहक इस लिए फिर मनाएंगे जश्न, 5 तोहफे अभी और मिलेंगे reliance jio https://t.co/IIaZ6GNT1n</t>
  </si>
  <si>
    <t>Reliance JIO 5G Launch Date, Jio 5G Plans, Jio 5G News https://t.co/Ws3ehBrFbO https://t.co/eIBAQ79AzQ</t>
  </si>
  <si>
    <t>Reliance JIO 5G Launch Date, Jio 5G Plans, Jio 5G News https://t.co/kRKPs2AhoO</t>
  </si>
  <si>
    <t>ಜಿಯೋ ಉಲಾಲಾ.... ಇನ್ನೂ 12-18 ತಿಂಗಳು ಉಚಿತ ಆಫರ್!! https://t.co/dH7zMmStXR #kannada #kannadanews https://t.co/0KkASAdDH9</t>
  </si>
  <si>
    <t>ಜಿಯೋ ಉಲಾಲಾ.... ಇನ್ನೂ 12-18 ತಿಂಗಳು ಉಚಿತ ಆಫರ್!! https://t.co/9PhN7rPp6H #kannada #kannadanews https://t.co/mUHkHahaWj</t>
  </si>
  <si>
    <t>ಜಿಯೋ ಉಲಾಲಾ.... ಇನ್ನೂ 12-18 ತಿಂಗಳು ಉಚಿತ ಆಫರ್!! https://t.co/J4u66ziA8A #kannada #kannadanews https://t.co/bwCTiQNLae</t>
  </si>
  <si>
    <t>ಜಿಯೋ ಉಲಾಲಾ.... ಇನ್ನೂ 12-18 ತಿಂಗಳು ಉಚಿತ ಆಫರ್!! https://t.co/ciRC07nt0M #kannada #kannadanews https://t.co/pZTZizIcPp</t>
  </si>
  <si>
    <t>Even as Reliance Industries turns most valuable company on Reliance Jio boost, private peers leave PSUs behind… https://t.co/ifRQGaiyfo</t>
  </si>
  <si>
    <t>ಜಿಯೋ ಉಲಾಲಾ.... ಇನ್ನೂ 12-18 ತಿಂಗಳು ಉಚಿತ ಆಫರ್!! https://t.co/4SbwWa8vBS #kannada #kannadanews https://t.co/dhNqf9etFJ</t>
  </si>
  <si>
    <t>ಜಿಯೋ ಉಲಾಲಾ.... ಇನ್ನೂ 12-18 ತಿಂಗಳು ಉಚಿತ ಆಫರ್!! https://t.co/c8wbrmIqN6 #kannada #kannadanews https://t.co/OYb8icrZ45</t>
  </si>
  <si>
    <t>Reliance Jio effect: As telcos’ ARPUs decline, Telecom Minister Manoj Sinha says operators have seen ups and downs…… https://t.co/NHJ2dKp2zJ</t>
  </si>
  <si>
    <t>ಜಿಯೋ ಉಲಾಲಾ.... ಇನ್ನೂ 12-18 ತಿಂಗಳು ಉಚಿತ ಆಫರ್!! https://t.co/oZz5GumI9v #kannada #kannadanews https://t.co/a2rGuPlcqH</t>
  </si>
  <si>
    <t>ಜಿಯೋ ಉಲಾಲಾ.... ಇನ್ನೂ 12-18 ತಿಂಗಳು ಉಚಿತ ಆಫರ್!! https://t.co/G3bNVyEqs0 #kannada #kannadanews https://t.co/nAy4BxI5cS</t>
  </si>
  <si>
    <t>ಜಿಯೋ ಉಲಾಲಾ.... ಇನ್ನೂ 12-18 ತಿಂಗಳು ಉಚಿತ ಆಫರ್!! https://t.co/EW5CTQNp15 #kannada #kannadanews https://t.co/XN0qv7oGG3</t>
  </si>
  <si>
    <t>Jio Plans, Nokia 3310 Price, Vivo V5s and LG G6 Launch, More This Week https://t.co/EDjI2Hs7mJ</t>
  </si>
  <si>
    <t>@JioCare @reliancejio Third class service,poor network,no response to client queries-thy name is Reliance Jio.I want my money back.</t>
  </si>
  <si>
    <t>5 Things to Expect From Reliance Jio in 2017 https://t.co/DM5OyRVIRj</t>
  </si>
  <si>
    <t>Reliance JIO to launch these 4 Budget Products in 2017 https://t.co/3uY3YUcC5O</t>
  </si>
  <si>
    <t>Reliance Jio Fiber broadband service to launch soon https://t.co/H2ovCcnAD4</t>
  </si>
  <si>
    <t>RT @BGRIndia: .@reliancejio effect: Data price war to continue through FY18, but what after the dust settles? https://t.co/hVQ54OXG1I https…</t>
  </si>
  <si>
    <t>Jio Plans, Nokia 3310 Price, Vivo V5s and LG G6 Launch, More This Week https://t.co/jyEdAIxLvK</t>
  </si>
  <si>
    <t>Jio Plans, Nokia 3310 Price, Vivo V5s and LG G6 Launch, More This Week https://t.co/gCSRU7uHW1</t>
  </si>
  <si>
    <t>With Reliance Jio’s DTH launch expected soon, is Hybrid DTH the next battleground? | Digit.in https://t.co/gCUHw8zSO0</t>
  </si>
  <si>
    <t>One of the top 5 #Reliance #Jio services in 2017 that you are likely to use https://t.co/JiqfyXLuxA</t>
  </si>
  <si>
    <t>Top 5 #Reliance #Jio services expected in 2017 https://t.co/QiSDZJoOZp</t>
  </si>
  <si>
    <t>Top 5 #RelianceJio services expected in 2017 https://t.co/QiSDZJoOZp</t>
  </si>
  <si>
    <t>#Reliance #Jio has stormed the telecom sector in India. Over the past one year, Jio has been on roller-coaster... https://t.co/HZoaiHpfY5</t>
  </si>
  <si>
    <t>Top 5 #Reliance #Jio services expected in 2017 https://t.co/z4tyUzJ6x5</t>
  </si>
  <si>
    <t>Top 5 #RelianceJio services expected in 2017 https://t.co/kZMT2wXgN3</t>
  </si>
  <si>
    <t>Reliance Jio updates prepaid and postpaid plans. Here's what's changed
If you are still confused, here is what... https://t.co/gQUVPUJkP7</t>
  </si>
  <si>
    <t>With Reliance Jio’s DTH launch expected soon, is Hybrid DTH the next battleground? | Digit.in https://t.co/HTPdw1QmzA</t>
  </si>
  <si>
    <t>#TechNews Exclusive: Reliance Jio Fiber broadband Preview to roll out soon, Jio staff works to update website - https://t.co/LIWqHY26kv</t>
  </si>
  <si>
    <t>RT @LatestTechNews_: #TechNews Exclusive: Reliance Jio Fiber broadband Preview to roll out soon, Jio staff works to update website - https:…</t>
  </si>
  <si>
    <t>All about Reliance Jio's Prime and non-Prime plans https://t.co/MO14ji2ljx @gizbotcom #TechNews https://t.co/GMBg1uvIO5</t>
  </si>
  <si>
    <t>Everything about Reliance Jio achievements and future plans https://t.co/KSqzRNcBJm @gizbotcom #TechNews https://t.co/rcNmrGKC3j</t>
  </si>
  <si>
    <t>Reliance Jio Fiber broadband Preview to be launched soon https://t.co/3raIbuvpwh @gizbotcom #TechNews https://t.co/vm9FNxgvHg</t>
  </si>
  <si>
    <t>Value for money 3G/4G data and voice call plans right now https://t.co/QBALydKvSB @gizbotcom #TechNews https://t.co/Tyum3JIb14</t>
  </si>
  <si>
    <t>Expectation from Reliance Jio in 2017 https://t.co/bWl2hPJwSb @gizbotcom #TechNews https://t.co/6vg7iXsNHr</t>
  </si>
  <si>
    <t>RT @sriramhebbar: All about Reliance Jio's Prime and non-Prime plans https://t.co/MO14ji2ljx @gizbotcom #TechNews https://t.co/GMBg1uvIO5</t>
  </si>
  <si>
    <t>RT @sriramhebbar: Reliance Jio Fiber broadband Preview to be launched soon https://t.co/3raIbuvpwh @gizbotcom #TechNews https://t.co/vm9FNx…</t>
  </si>
  <si>
    <t>All about Reliance Jio's Prime and non-Prime plans https://t.co/ZJ1ifuR9aB #technews @gizbotcom https://t.co/jtdqcNagjG</t>
  </si>
  <si>
    <t>Reliance Jio FTTH broadband service to be launched in June; beta trials begin https://t.co/5Rt0quK5S9 #technews… https://t.co/ZURmWGjNsk</t>
  </si>
  <si>
    <t>Everything about Reliance Jio achievements and future plans https://t.co/wNU1K87VP8 #technews @gizbotcom https://t.co/gr4BSGxoET</t>
  </si>
  <si>
    <t>Reliance Jio Fiber broadband Preview to be launched soon https://t.co/Qux7yyB3GO #technews @gizbotcom https://t.co/NNrnr9T5bx</t>
  </si>
  <si>
    <t>Value for money 3G/4G data and voice call plans right now https://t.co/aJKqygu65J #technews @gizbotcom https://t.co/xE9eQlTxox</t>
  </si>
  <si>
    <t>Expectation from Reliance Jio in 2017 https://t.co/CLiw43MkuR #technews @gizbotcom https://t.co/H7B9pLKvNm</t>
  </si>
  <si>
    <t>RT @ChhetriVivek: All about Reliance Jio's Prime and non-Prime plans https://t.co/ZJ1ifuR9aB #technews @gizbotcom https://t.co/jtdqcNagjG</t>
  </si>
  <si>
    <t>RT @ChhetriVivek: Reliance Jio Fiber broadband Preview to be launched soon https://t.co/Qux7yyB3GO #technews @gizbotcom https://t.co/NNrnr9…</t>
  </si>
  <si>
    <t>Reliance Jio FTTH broadband service to be launched in June; beta trials begin https://t.co/2QHUux90c3 #Reliance</t>
  </si>
  <si>
    <t>Everything about Reliance Jio achievements and future plans  https://t.co/g2QOn0QTJA #RelianceJio</t>
  </si>
  <si>
    <t>RT @gizbotcom: Everything about Reliance Jio achievements and future plans  https://t.co/g2QOn0QTJA #RelianceJio</t>
  </si>
  <si>
    <t>DYK: Reliance Jio users can enjoy 432 live channels and Hotstar premium service for free.
https://t.co/QT8tvJ3grf</t>
  </si>
  <si>
    <t>Jio Fiber Preview is launching soon.
 https://t.co/NOl1dlZBlb</t>
  </si>
  <si>
    <t>Value for money 3G/4G data and voice call plans right now https://t.co/RheQMGCLzg #Reliance</t>
  </si>
  <si>
    <t>Expectation from Reliance Jio in 2017 https://t.co/SPxUHS4BCl #RelianceJio</t>
  </si>
  <si>
    <t>All about Reliance Jio's Prime and non-Prime plans https://t.co/ViBcjbJ51N via @GizBotCom #TechNews https://t.co/C5rmkZKJei</t>
  </si>
  <si>
    <t>Everything about Reliance Jio achievements and future plans https://t.co/5p8kafIlKe via @GizBotCom #TechNews https://t.co/zlfp9i5XF8</t>
  </si>
  <si>
    <t>Reliance Jio Fiber broadband Preview to be launched soon https://t.co/9Po5eJmfEs via @GizBotCom #TechNews https://t.co/QYGihUNCPd</t>
  </si>
  <si>
    <t>Value for money 3G/4G data and voice call plans right now https://t.co/eC94aLmwBm via @GizBotCom #TechNews https://t.co/OTKLJK8VBX</t>
  </si>
  <si>
    <t>Expectation from Reliance Jio in 2017 https://t.co/OsxDFs7kAe via @GizBotCom #TechNews https://t.co/7Q2ufl1NyP</t>
  </si>
  <si>
    <t>RT @jobokuruvilla: All about Reliance Jio's Prime and non-Prime plans https://t.co/ViBcjbJ51N via @GizBotCom #TechNews https://t.co/C5rmkZK…</t>
  </si>
  <si>
    <t>RT @jobokuruvilla: Reliance Jio Fiber broadband Preview to be launched soon https://t.co/9Po5eJmfEs via @GizBotCom #TechNews https://t.co/Q…</t>
  </si>
  <si>
    <t>Reliance Jio FTTH broadband service to be launched in June; beta trials begin https://t.co/ht3MZg1Fli via… https://t.co/Fve2ws4tuC</t>
  </si>
  <si>
    <t>Reliance Jio's new JioFi 4G device with OLED display spotted, priced at Rs 1,999
https://t.co/k6ZbIjM7ua https://t.co/1TypySDE7E</t>
  </si>
  <si>
    <t>Reliance Jio, BSNL, Vodafone and Airtel: A look at the top prepaid data plans https://t.co/oBr9xCKUvZ</t>
  </si>
  <si>
    <t>#RelianceJio effect: Rules soon for telcos TRAI-ing new service
https://t.co/4fLGBVH0QV</t>
  </si>
  <si>
    <t>#TechNews Reliance Jio’s Fiber broadband with 100Mbps speed to launch in June: Report https://t.co/C66pAdxAi8</t>
  </si>
  <si>
    <t>Has Reliance Jio's entry delayed Modi's Digital India goals? https://t.co/pHiA5Ai7RO @reliancejio #Modi https://t.co/GpyKVlw8Yg</t>
  </si>
  <si>
    <t>The 2017 agenda: @reliancejio to soon venture into DTH, broadband services https://t.co/QaddfNEFRW https://t.co/rykiUIgQ08</t>
  </si>
  <si>
    <t>Has Reliance Jio's entry delayed Modi's Digital India goals? https://t.co/pHiA5A0x0g @reliancejio https://t.co/VGjkvROgd8</t>
  </si>
  <si>
    <t>Reliance Jio Plans, Nokia 3310 (2017) Price, Vivo V5s and LG G6 Launched, and… https://t.co/irTD7uSnyE #designgeeks</t>
  </si>
  <si>
    <t>Reliance Jio Plans, Nokia 3310 (2017) Price, Vivo V5s and LG G6 Launched, and… https://t.co/rQbsq1iZ6f #designgeeks</t>
  </si>
  <si>
    <t>Reliance Jio Plans, Nokia 3310 (2017) Price, Vivo V5s and LG G6 Launched, and More News This Week - NDTV https://t.co/Ak0W3fF73H</t>
  </si>
  <si>
    <t>Reliance Jio Plans, Nokia 3310 (2017) Price, Vivo V5s and LG G6 Launched, and More News This Week - NDTV https://t.co/iLRewQNtI7</t>
  </si>
  <si>
    <t>Reliance Jio updates prepaid and postpaid plans. Here's what's changed
If you are still confused, here is what... https://t.co/jfyXvlZ6Jh</t>
  </si>
  <si>
    <t>@BenedictEvans Welcome to #India. The least expensive, most #competitive major market. #RelianceJio #telecom #4G… https://t.co/twbl0b1AXl</t>
  </si>
  <si>
    <t>https://t.co/rr4TxJ2VIs</t>
  </si>
  <si>
    <t>@iam_juhi @divyadutta25 I have reliance Jio 4g</t>
  </si>
  <si>
    <t>BSNL's New Plan Takes On Jio With 270GB Data at Just Rs. 333
https://t.co/mhG0KGJMvN</t>
  </si>
  <si>
    <t>Jio Effect? TRAI to Consult on Rules for New Mobile Operators
https://t.co/kC9QpGL0LB</t>
  </si>
  <si>
    <t>5 Things to Expect From Reliance Jio in 2017
https://t.co/vACo3fuyjl https://t.co/NiqEhlIulP</t>
  </si>
  <si>
    <t>#RelianceJio DTH and home broadband services, and 4G VoLTE feature phone are expected to launch this year https://t.co/vACo3fM9HV</t>
  </si>
  <si>
    <t>Here's what we can look forward to from #RelianceJio this year https://t.co/5XBC7E2QhP</t>
  </si>
  <si>
    <t>Everything that made headlines in the world of tech and telecom this week: https://t.co/m1QXMA0I1B</t>
  </si>
  <si>
    <t>जानिए आंध्रप्रदेश, गुजरात &amp;amp; तमिलनाडू रिलायंस जियो के लिए क्यों है बहुत खास?   
https://t.co/tVhlggDg0w https://t.co/p685Z4CpZ8</t>
  </si>
  <si>
    <t>रिलायंस जियो की फ्री सर्विस के बाद भी एयरटेल, वोडाफोन &amp;amp; आइडिया को हुआ फायदा, जाने कैसे?  https://t.co/znxY6sqtlY https://t.co/VrfyZ61Yxe</t>
  </si>
  <si>
    <t>जून में लाॅन्च होगा जियो फाइबर, 100Mbps स्पीड वाला सबसे सस्ता ब्राॅडबैंड होने का दावा  https://t.co/zSOyqEAiUQ https://t.co/UsvXNrX5xQ</t>
  </si>
  <si>
    <t>Reliance Jio’s Broadband Services With 100Mbps Speed to Commence in June Claims a New Report https://t.co/pVNUO61Dw5</t>
  </si>
  <si>
    <t>BSNL and Reliance Jio Top Wired and Wireless Broadband Service Provider Chart Respectively Until February 2017 https://t.co/v9jyjQwQyH</t>
  </si>
  <si>
    <t>.@reliancejio high-speed FTTH broadband service expected to launch in June: Report https://t.co/Jp2PTqYC5K https://t.co/9YBuN4TiVk</t>
  </si>
  <si>
    <t>.@reliancejio effect: Data price war to continue through FY18, but what after the dust settles?… https://t.co/bYYrCizRAG</t>
  </si>
  <si>
    <t>.@reliancejio high-speed FTTH broadband service expected to launch in June: Report https://t.co/nR2LnfwQit https://t.co/aKtM5Uqyo5</t>
  </si>
  <si>
    <t>.@reliancejio launches new prepaid, postpaid plans; here’s everything you need to know https://t.co/EYPgdQwh94 https://t.co/8bLhOO4mDx</t>
  </si>
  <si>
    <t>.@reliancejio effect: Data price war to continue through FY18, but what after the dust settles?… https://t.co/hiIIH84Fpk</t>
  </si>
  <si>
    <t>.@reliancejio high-speed FTTH broadband service expected to launch in June: Report https://t.co/CvHFugMXi2 https://t.co/v1pcSwn7Fb</t>
  </si>
  <si>
    <t>.@reliancejio launches new prepaid, postpaid plans; here’s everything you need to know https://t.co/9m8s5pfj7u https://t.co/GfZakP7OP5</t>
  </si>
  <si>
    <t>.@reliancejio high-speed FTTH broadband service expected to launch in June: Report https://t.co/kCYEDZi1lY https://t.co/d479zR9CSA</t>
  </si>
  <si>
    <t>.@reliancejio launches new prepaid, postpaid plans; here’s everything you need to know https://t.co/Zalis569QA https://t.co/HK04l1l1Uz</t>
  </si>
  <si>
    <t>.@reliancejio effect: Data price war to continue through FY18, but what after the dust settles?… https://t.co/KtCaPlKMlk</t>
  </si>
  <si>
    <t>Reliance Jio plans VS Airtel VS BSNL VS Vodafone VS Idea : Postpaid &amp;amp; Prepaid Plans  https://t.co/huw8ZkmOj7 https://t.co/bSm62qC3HJ</t>
  </si>
  <si>
    <t>Reliance Jio plans VS Airtel VS BSNL VS Vodafone VS Idea : Postpaid &amp;amp; Prepaid Plans  https://t.co/huw8ZkmOj7 https://t.co/k8D2EvKTUq</t>
  </si>
  <si>
    <t>Reliance Jio plans VS Airtel VS BSNL VS Vodafone VS Idea : Postpaid &amp;amp; Prepaid Plans  https://t.co/huw8ZkmOj7 https://t.co/jmYXYrDkT0</t>
  </si>
  <si>
    <t>Reliance Jio All Types of Plans and  Packs : Talktime Plans, Base Plan, Data Packs, Combo Packs… https://t.co/38163cNk3v</t>
  </si>
  <si>
    <t>Every body have connection of DTH or Airtel or reliance Jio so please don't become #man ki baat# Ch... https://t.co/GDrz2C1TlF</t>
  </si>
  <si>
    <t>Reliance Jio Plans, Nokia 3310 (2017) Price, Vivo V5s and LG G6 Launched, and More News This Week… https://t.co/M0iPEHRH71</t>
  </si>
  <si>
    <t>Reliance Jio Plans, Nokia 3310 (2017) Price, Vivo V5s and LG G6 Launched, and More News This Week… https://t.co/GjJCSFpR2U</t>
  </si>
  <si>
    <t>Reliance Jio Plans, Nokia 3310 (2017) Price, Vivo V5s and LG G6 Launched, and More News This Week… https://t.co/FPXH7SJuDu</t>
  </si>
  <si>
    <t>Reliance Jio Plans, Nokia 3310 (2017) Price, Vivo V5s and LG G6 Launched, and More News This Week… https://t.co/ytYV0QJIz7</t>
  </si>
  <si>
    <t>Dear #reliance jio ur net speed iss too slow</t>
  </si>
  <si>
    <t>http://www.indiantribune.com/technology/reportedly-reliance-jio-may-launch-high-speed-ftth-broadband-service-end-june-9538.html</t>
  </si>
  <si>
    <t>http://news.google.com/news/url?sa=t&amp;fd=R&amp;ct2=in&amp;usg=AFQjCNEmSMcwvDRocY8EB-_3BE9OUchREA&amp;clid=c3a7d30bb8a4878e06b80cf16b898331&amp;cid=52779468478404&amp;ei=88EAWajdIo7ChQHR7IjwDg&amp;url=http%3A%2F%2Fwww.digit.in%2Ftvs%2Fwith-reliance-jios-dth-launch-expected-soon-is-hybrid-dth-the-next-battleground-34815.html&amp;utm_source=dlvr.it&amp;utm_medium=twitter</t>
  </si>
  <si>
    <t>https://www.thequint.com/india/2017/04/26/reliance-jio-expenses</t>
  </si>
  <si>
    <t>http://abpnews.abplive.in/gadgets/reliance-jio-high-speed-ftth-broadband-service-expected-to-launch-in-june-605556</t>
  </si>
  <si>
    <t>http://www.business-standard.com.ln.is/sWzBm</t>
  </si>
  <si>
    <t>http://www.business-standard.com/article/companies/airtel-beats-reliance-jio-by-a-huge-margin-in-4g-speed-opensignal-report-117042200259_1.html</t>
  </si>
  <si>
    <t>http://abpnews.abplive.in/gadgets/reliance-jio-high-speed-ftth-broadband-service-expected-to-launch-in-june-605556?utm_source=dlvr.it&amp;utm_medium=twitter</t>
  </si>
  <si>
    <t>https://fb.me/6EJuHfjeZ</t>
  </si>
  <si>
    <t>http://economictimes.indiatimes.com/news/company/corporate-trends/how-mukesh-ambani-is-trying-to-replicate-verizons-success-with-reliance-jio/articleshow/58373823.cms?from=mdr</t>
  </si>
  <si>
    <t>https://fb.me/8BZzSsIBu</t>
  </si>
  <si>
    <t>http://gadgets.ndtv.com/telecom/features/reliance-jio-airtel-vodafone-bsnl-idea-best-data-unlimited-calling-plans-1685372</t>
  </si>
  <si>
    <t>https://suraj-mishra.blogspot.com/2017/04/with-reliance-jios-dth-launch-expected.html?spref=tw</t>
  </si>
  <si>
    <t>http://www.mouthshut.com/review/Reliance-Jio-review-moqqoomrstm</t>
  </si>
  <si>
    <t>http://in.reuters.com/article/reliance-industries-results-copy-idINKBN17R0J7</t>
  </si>
  <si>
    <t>http://telecom.economictimes.indiatimes.com/ http://crypt0.net/post/bharti-airtel-vodafone-india-reliance-jio-oppose-delicensing-of-700-mhz/</t>
  </si>
  <si>
    <t>http://gadgets.ndtv.com/telecom/news/reliance-jio-new-prepaid-plans-and-postpaid-tariffs-revealed-whats-changed-1685706?type=news&amp;id=1685706&amp;category=gadgets</t>
  </si>
  <si>
    <t>http://telecom.economictimes.indiatimes.com/news/bharti-airtel-vodafone-india-reliance-jio-oppose-delicensing-of-700-mhz-band-for-m2m-services/58383356</t>
  </si>
  <si>
    <t>http://economictimes.indiatimes.com/news/company/corporate-trends/how-mukesh-ambani-is-trying-to-replicate-verizons-success-with-reliance-jio/articleshow/58373823.cms</t>
  </si>
  <si>
    <t>https://www.youtube.com/watch?v=1MALd50BiGI&amp;feature=youtu.be&amp;a</t>
  </si>
  <si>
    <t>http://www.domain-b.com/ http://www.domain-b.com/industry/telecom/20170424_survey.html</t>
  </si>
  <si>
    <t>http://exclusivediary.blogspot.com/2017/04/reliance-jio-dth-services-to-launch-at.html?spref=tw</t>
  </si>
  <si>
    <t>http://exclusivediary.blogspot.com/2017/04/no-end-to-data-wars-reliance-jio-free.html?spref=tw</t>
  </si>
  <si>
    <t>http://in.finance.yahoo.com/news/bsnl-takes-reliance-jio-triple-102231069.html</t>
  </si>
  <si>
    <t>http://www.apklinker.com/apk/reliance-jio/jiotv/jiotv-5-0-4-release/jiotv-live-sports-movies-shows-5-0-4-android-apk-download/</t>
  </si>
  <si>
    <t>https://alltheinternetofthings.com/entries/145065</t>
  </si>
  <si>
    <t>https://www.linkedin.com/slink?code=gKDB9sN</t>
  </si>
  <si>
    <t>http://m.gadgets.ndtv.com/telecom/features/reliance-jio-airtel-vodafone-bsnl-idea-best-data-unlimited-calling-plans-1685372</t>
  </si>
  <si>
    <t>https://telecomtalk.info/datawind-plans-to-take-on-reliance-jio-offering-data-at-just-rs-200-per-year/161990/</t>
  </si>
  <si>
    <t>https://www.tricksworldzz.com/reliance-jio-revised-free-internet-data-plans-prepaid-postpaid-users/</t>
  </si>
  <si>
    <t>http://www.amazon.in/dp/B01M1ER1NH/ref=cm_sw_r_tw_awdo_x_fttazb1GR01FZ</t>
  </si>
  <si>
    <t>http://www.digit.in.linkis.com/sgoNZ</t>
  </si>
  <si>
    <t>http://indianexpress.com/article/technology/tech-news-technology/reliance-jio-bsnl-vodafone-and-airtel-a-look-at-the-top-prepaid-data-plans-4627716/</t>
  </si>
  <si>
    <t>https://fb.me/35XV8YE5c</t>
  </si>
  <si>
    <t>http://tech2hindi.in/reliance-jios-jiocinema-adds-smart-download-happy-hours-option</t>
  </si>
  <si>
    <t>http://in.reuters.com/article/reliance-industries-results-idINKBN17Q15W</t>
  </si>
  <si>
    <t>http://www.business-standard.com/article/companies/data-war-reliance-jio-free-offers-to-continue-for-12-18-months-117042600206_1.html</t>
  </si>
  <si>
    <t>http://www.nexanews.com/2017/04/reliance-jio-ended-unlimited-night.html?spref=tw</t>
  </si>
  <si>
    <t>http://www.businesstoday.in/sectors/telecom/reliance-jio-effect-now-vodafone-offers-27gb-free-4g-data-for-3-months-heres-how-you-can-get-it/story/250819.html</t>
  </si>
  <si>
    <t>http://www.gizbot.com/internet/news/reliance-jio-ftth-broadband-service-beta-trials-speed-100mbps-cheapest-040271.html</t>
  </si>
  <si>
    <t>http://alldevine.com/reliance-jio-ftth-broadband-service-to-be-launched-in-june-beta-trials-begin/</t>
  </si>
  <si>
    <t>http://readstudyshare.com/reliance-jio-vs-airtel-vs-vodafone-vs-idea-cellular-vs-bsnl-who-offers-the-best-plans/</t>
  </si>
  <si>
    <t>http://tamil.goodreturns.in/news/2017/04/26/reliance-lifts-jio-investment-above-30-billion-007683.html</t>
  </si>
  <si>
    <t>http://gadgets.ndtv.com/telecom/news/bsnl-plan-270gb-at-rs-333-reliance-jio-prime-dhan-dhana-dhan-offer-1684536</t>
  </si>
  <si>
    <t>https://www.youtube.com/watch?v=qojabMyVkYs&amp;feature=youtu.be&amp;a</t>
  </si>
  <si>
    <t>http://newshunt.com/share/66941178?s=a&amp;ss=twt</t>
  </si>
  <si>
    <t>https://www.seeandsay.in/55078/fastest-data-network-india-reliance-jio-4g-suffers-low-speeds-metro-cities</t>
  </si>
  <si>
    <t>http://www.marugujarats.com/2017/04/airtel-two-plan-lonched-in-front-of.html?utm_source=dlvr.it&amp;utm_medium=twitter</t>
  </si>
  <si>
    <t>http://www.marugujarats.com/2017/04/latest-news-bout-reliance-jio-fish-tv.html?utm_source=dlvr.it&amp;utm_medium=twitter</t>
  </si>
  <si>
    <t>http://www.marugujarats.com/2017/04/reliance-jio-free-schemes-and-recharge.html?utm_source=dlvr.it&amp;utm_medium=twitter</t>
  </si>
  <si>
    <t>http://newshunt.com/share/66941215</t>
  </si>
  <si>
    <t>http://www.gadgetsnow.com/tech-news/desi-languages-beat-english-on-the-internet-in-india/articleshow/58373704.cms?utm_source=twitter&amp;utm_campaign=GNWap&amp;utm_medium=referral</t>
  </si>
  <si>
    <t>https://fb.me/7LfeAgm9M</t>
  </si>
  <si>
    <t>http://vknet.in/micron/redirect.html?str=oQsOAa/fca http://vijaykarnataka.indiatimes.com/appslist.cms</t>
  </si>
  <si>
    <t>http://telecom.economictimes.indiatimes.com/news/reliance-lifts-jio-investment-above-30-billion-after-record-year/58353561</t>
  </si>
  <si>
    <t>http://zeenews.india.com/internet-social-media/reliance-jio-has-a-competitor-datawind-to-offer-data-at-just-rs-20-per-month-1991528.html</t>
  </si>
  <si>
    <t>http://indias.news.linkis.com/taB6l</t>
  </si>
  <si>
    <t>https://fb.me/b4mYU5ly0</t>
  </si>
  <si>
    <t>https://fb.me/Q2oj3TKe</t>
  </si>
  <si>
    <t>https://www.youtube.com/watch?v=jG0zW80R-ZE&amp;feature=youtu.be&amp;a</t>
  </si>
  <si>
    <t>https://www.youtube.com/watch?v=8WWWysaiiYo&amp;feature=youtu.be&amp;a</t>
  </si>
  <si>
    <t>https://www.youtube.com/watch?v=a7L651twgfg&amp;feature=youtu.be&amp;a</t>
  </si>
  <si>
    <t>https://twitter.com/i/web/status/857467678327529475</t>
  </si>
  <si>
    <t>https://slimmyzero.wordpress.com/2017/04/27/block-buster-news-for-jio-users-reliance-jio-free-offers-to-continue-for-12-18-months/</t>
  </si>
  <si>
    <t>http://www.indian-commodity.com/top-news/reliance-industries-plans-to-invest-2-8-billion-in-jio-business.aspx</t>
  </si>
  <si>
    <t>https://fb.me/8q6NihgQt</t>
  </si>
  <si>
    <t>http://telecom.economictimes.indiatimes.com/news/telecom-operators-may-offer-lowest-ever-salary-hike-this-year-courtesy-reliance-jio-and-consolidation-pressure/58390771</t>
  </si>
  <si>
    <t>http://kannada.goodreturns.in/news/2017/04/27/reliance-jio-free-offers-continue-12-18-months-001558.html?utm_source=article&amp;utm_medium=tweet-button&amp;utm_campaign=article-tweet</t>
  </si>
  <si>
    <t>http://kannada.goodreturns.in/news/2017/04/27/reliance-jio-free-offers-continue-12-18-months-001558.html</t>
  </si>
  <si>
    <t>http://decentjobs.in/2017/04/jc-backhaul-engineer-a/ https://twitter.com/i/web/status/857473321985875968</t>
  </si>
  <si>
    <t>http://decentjobs.in/2017/04/jc-backhaul-engineer-a-2/ https://twitter.com/i/web/status/857481304383905793</t>
  </si>
  <si>
    <t>http://trak.in/tags/business/2017/04/27/reliance-jio-new-postpaid-prepaid-offers-plans/?utm_source=dlvr.it&amp;utm_medium=twitter</t>
  </si>
  <si>
    <t>http://trak.in/tags/business/2017/04/27/reliance-jio-new-postpaid-prepaid-offers-plans/</t>
  </si>
  <si>
    <t>https://twitter.com/sanjaybafna/status/856679177168326656</t>
  </si>
  <si>
    <t>http://feedproxy.google.com/~r/trakin/~3/5flTfchK-uM/</t>
  </si>
  <si>
    <t>http://feeds.feedburner.com/~r/trakin/~3/5flTfchK-uM/?utm_source=feedburner&amp;utm_medium=twitter&amp;utm_campaign=buzzingnews</t>
  </si>
  <si>
    <t>http://timeskingdom.com/reliance-jios-new-offers-consumers-wet-dream/</t>
  </si>
  <si>
    <t>http://wap.business-standard.com/article-ucnews/companies/reliance-jio-s-4g-speed-slower-than-airtel-s-3g-shows-report-117042400188_1.html?uc_news_item_id=3734636366336130&amp;uc_news_app=browser_iflow&amp;entry=browser&amp;entry1=shareback</t>
  </si>
  <si>
    <t>http://telecom.economictimes.indiatimes.com/news/reliance-jio-set-to-sustain-price-war-for-12-18-months-analysts/58372092</t>
  </si>
  <si>
    <t>http://snip.ly/r0lhd</t>
  </si>
  <si>
    <t>http://feeds.feedburner.com/~r/trak/oaov/~3/5flTfchK-uM/?utm_source=feedburner&amp;utm_medium=twitter&amp;utm_campaign=rajnish357</t>
  </si>
  <si>
    <t>https://www.youtube.com/watch?feature=player_embedded&amp;v=OHWjZd0ONMg https://linkrolling.wordpress.com/2017/04/27/reliance-jio-lauch-4g-lte-laptop-in-india/</t>
  </si>
  <si>
    <t>http://video.log3.org/7359.html</t>
  </si>
  <si>
    <t>http://www.financialexpress.com/industry/technology/reliance-jio-changes-pre-paid-post-paid-plans-from-rs-19-to-rs-9999-heres-the-updated-tariff-list/644298/</t>
  </si>
  <si>
    <t>http://jiopreview.com/reliance-jio-ftth-broadband-services-expected-to-hit-homes-in-june-every-thing-you-want-to-know-about-ftth/</t>
  </si>
  <si>
    <t>http://www.mouthshut.com/review/Reliance-Jio-review-uurotnpsstm</t>
  </si>
  <si>
    <t>https://www.youtube.com/watch?v=5sJ9Us3wV_A&amp;feature=youtu.be</t>
  </si>
  <si>
    <t>https://twitter.com/i/web/status/857512971638943745</t>
  </si>
  <si>
    <t>https://twitter.com/i/web/status/857514589629538304</t>
  </si>
  <si>
    <t>http://www.gizbot.com/internet/news/reliance-jio-ftth-broadband-service-beta-trials-speed-100mbps-cheapest-040271.html?utm_source=article&amp;utm_medium=tweet-button&amp;utm_campaign=article-tweet</t>
  </si>
  <si>
    <t>http://youthtimes.in/5-things-you-should-know-about-reliance-jio-dhan-dhana-dhan-offer.html</t>
  </si>
  <si>
    <t>http://mhone.in/2017/04/27/reliance-jio-will-continue-with-its-heavy-discounts-experts/</t>
  </si>
  <si>
    <t>https://fb.me/3I71lkO7h</t>
  </si>
  <si>
    <t>https://agarwaltv.wordpress.com/2017/04/27/reliance-jio-vs-airtel-vs-vodafone-vs-idea-cellular-vs-bsnl-the-best-data-plans-compared/</t>
  </si>
  <si>
    <t>https://www.linkedin.com/pulse/what-did-reliance-jio-actually-do-india-judhjit-ganguli</t>
  </si>
  <si>
    <t>http://www.amarujala.com/photo-gallery/technology/tech-diary/other-telecom-companies-offer-against-reliance-jio-including-airtel-and-vodafone</t>
  </si>
  <si>
    <t>https://www.youtube.com/watch?v=g2Eo3EuZ3xA&amp;feature=youtu.be&amp;a</t>
  </si>
  <si>
    <t>http://feeds.feedburner.com/~r/JagoGrahakJago/~3/8EDrdN4qv90/extra-recharge-value-deduction-refund_i27113?utm_source=feedburner&amp;utm_medium=twitter&amp;utm_campaign=_jagograhakjago</t>
  </si>
  <si>
    <t>http://feeds.feedburner.com/~r/JagoGrahakJago/~3/RYDulp0fdEw/extra-recharge-value-deduction-refund_i27114?utm_source=feedburner&amp;utm_medium=twitter&amp;utm_campaign=_jagograhakjago</t>
  </si>
  <si>
    <t>http://feeds.feedburner.com/~r/JagoGrahakJagoCourt/~3/8EDrdN4qv90/extra-recharge-value-deduction-refund_i27113?utm_source=feedburner&amp;utm_medium=twitter&amp;utm_campaign=_jagograhakjago</t>
  </si>
  <si>
    <t>http://feeds.feedburner.com/~r/JagoGrahakJagoCourt/~3/RYDulp0fdEw/extra-recharge-value-deduction-refund_i27114?utm_source=feedburner&amp;utm_medium=twitter&amp;utm_campaign=_jagograhakjago</t>
  </si>
  <si>
    <t>https://fb.me/8yQLGXNu7</t>
  </si>
  <si>
    <t>http://www.bgr.in/news/reliance-jio-high-speed-ftth-broadband-service-expected-to-launch-in-june-report/?utm_content=buffer1256f&amp;utm_medium=social&amp;utm_source=twitter.com&amp;utm_campaign=buffer</t>
  </si>
  <si>
    <t>http://feeds.feedburner.com/~r/Fight4Judgment/~3/8EDrdN4qv90/extra-recharge-value-deduction-refund_i27113?utm_source=feedburner&amp;utm_medium=twitter&amp;utm_campaign=fight4judgment</t>
  </si>
  <si>
    <t>http://feeds.feedburner.com/~r/Fight4Judgment/~3/RYDulp0fdEw/extra-recharge-value-deduction-refund_i27114?utm_source=feedburner&amp;utm_medium=twitter&amp;utm_campaign=fight4judgment</t>
  </si>
  <si>
    <t>http://feeds.feedburner.com/~r/IndianDTHForums/~3/WL53lVrXdos/Thread-Update-Reliance-Jio-launches-new-prepaid-postpaid-plans-here%E2%80%99s-everything-you-need-to-know?utm_source=feedburner&amp;utm_medium=twitter&amp;utm_campaign=indiandthforum</t>
  </si>
  <si>
    <t>https://fb.me/3vaPXuidD</t>
  </si>
  <si>
    <t>http://profit.ndtv.com/news/tech-media-telecom/article-reliance-jio-effect-rules-soon-for-telcos-trai-ing-new-service-1686698</t>
  </si>
  <si>
    <t>https://twitter.com/i/web/status/857536578633289728</t>
  </si>
  <si>
    <t>http://www.uttarpradesh.org/technology/vodafone-new-offer-prepaid-postpaid-beat-reliance-jio-news-21353/?utm_source=dlvr.it&amp;utm_medium=twitter</t>
  </si>
  <si>
    <t>http://www.bgr.in/news/reliance-jio-effect-data-price-war-to-continue-through-fy18-but-what-after-the-dust-settles/?utm_content=buffer7f327&amp;utm_medium=social&amp;utm_source=twitter.com&amp;utm_campaign=buffer</t>
  </si>
  <si>
    <t>http://feeds.feedburner.com/~r/Fight4Rights/~3/8EDrdN4qv90/extra-recharge-value-deduction-refund_i27113?utm_source=feedburner&amp;utm_medium=twitter&amp;utm_campaign=fightforrights_</t>
  </si>
  <si>
    <t>http://feeds.feedburner.com/~r/Fight4Rights/~3/RYDulp0fdEw/extra-recharge-value-deduction-refund_i27114?utm_source=feedburner&amp;utm_medium=twitter&amp;utm_campaign=fightforrights_</t>
  </si>
  <si>
    <t>http://polkholpost.in/2017/04/27/113408/</t>
  </si>
  <si>
    <t>https://twitter.com/i/web/status/857329180727488513</t>
  </si>
  <si>
    <t>http://freecall.dub.io/reliance-jio-effect-bsnl-to-offer-2gb-data-per-day-at-rs-339?via=tw</t>
  </si>
  <si>
    <t>http://www.financialexpress.com/industry/reliance-jio-effect-soon-trai-to-come-out-with-rules-for-telcos-testing-new-services/644655/</t>
  </si>
  <si>
    <t>http://www.zeebiz.com/companies/news-power-4g-users-complain-reliance-jio-of-data-restriction-15478</t>
  </si>
  <si>
    <t>https://www.youtube.com/watch?v=hIRftsJKHtg&amp;feature=youtu.be</t>
  </si>
  <si>
    <t>https://www.youtube.com/watch?v=_SW-RLmcCZc&amp;feature=youtu.be&amp;a</t>
  </si>
  <si>
    <t>http://www.fastkashmir.com/2017/04/reliance-jio-changes-pre-paid-post-paid-plans-from-rs-19-to-rs-9999-heres-the-updated-tariff-list/</t>
  </si>
  <si>
    <t>https://fb.me/1mGLQu8X5</t>
  </si>
  <si>
    <t>http://telecom.economictimes.indiatimes.com/tele-talk/reliance-jio-effect-will-india-be-amongst-first-countries-to-shutdown-3g-network/1521</t>
  </si>
  <si>
    <t>http://gadgets.ndtv.com/telecom/features/reliance-jio-dth-broadband-and-more-5-things-to-expect-from-jio-this-year-1686749</t>
  </si>
  <si>
    <t>http://feeds.feedburner.com/~r/CheapPhoneService-GoogleNews/~3/pgbTPm5C09c/url?utm_source=feedburner&amp;utm_medium=twitter&amp;utm_campaign=Voicetelmedia</t>
  </si>
  <si>
    <t>http://feeds.feedburner.com/~r/CheapPhoneService-GoogleNews/~3/2YbJQH5WJNA/url?utm_source=feedburner&amp;utm_medium=twitter&amp;utm_campaign=Voicetelmedia</t>
  </si>
  <si>
    <t>http://feeds.feedburner.com/~r/CheapPhoneService-GoogleNews/~3/wbOhlQK2nqA/url?utm_source=feedburner&amp;utm_medium=twitter&amp;utm_campaign=Voicetelmedia</t>
  </si>
  <si>
    <t>http://feeds.feedburner.com/~r/CheapPhoneService-GoogleNews/~3/bel9x97ASZs/url?utm_source=feedburner&amp;utm_medium=twitter&amp;utm_campaign=Voicetelmedia</t>
  </si>
  <si>
    <t>http://feeds.feedburner.com/~r/CheapPhoneService-GoogleNews/~3/3zKfl7P8P1A/url?utm_source=feedburner&amp;utm_medium=twitter&amp;utm_campaign=Voicetelmedia</t>
  </si>
  <si>
    <t>http://feeds.feedburner.com/~r/CheapPhoneService-GoogleNews/~3/F6EA8-RfqGw/url?utm_source=feedburner&amp;utm_medium=twitter&amp;utm_campaign=Voicetelmedia</t>
  </si>
  <si>
    <t>http://feeds.feedburner.com/~r/CheapPhoneService-GoogleNews/~3/VCSeAUaw5Bo/url?utm_source=feedburner&amp;utm_medium=twitter&amp;utm_campaign=Voicetelmedia</t>
  </si>
  <si>
    <t>http://feeds.feedburner.com/~r/CheapPhoneService-GoogleNews/~3/7i8DSt4bMfQ/url?utm_source=feedburner&amp;utm_medium=twitter&amp;utm_campaign=Voicetelmedia</t>
  </si>
  <si>
    <t>http://reportvala.in/2017/04/27/reliance-jio-effect-rules-soon-for-telcos-trai-ing-new-service/</t>
  </si>
  <si>
    <t>http://reportvala.in/2017/04/27/5-things-to-expect-from-reliance-jio-in-2017/</t>
  </si>
  <si>
    <t>https://upcoming.co.in/news/reliance-jio-effect-trai-consult-rules-new-mobile-operators</t>
  </si>
  <si>
    <t>http://www.themobileindian.com/news/reliance-jio-new-tariffs-starts-from-rs-19-and-goes-all-the-way-to-rs-9999-here-are-all-the-details-17559</t>
  </si>
  <si>
    <t>http://lifeandtrendz.com/samsung-trusted-brand-india-report/</t>
  </si>
  <si>
    <t>https://fb.me/1osSKcGlC</t>
  </si>
  <si>
    <t>https://fb.me/X6Vxp2RA</t>
  </si>
  <si>
    <t>https://fb.me/1u6htG3H0</t>
  </si>
  <si>
    <t>https://fb.me/4Dky8PasE</t>
  </si>
  <si>
    <t>https://www.linkedin.com/slink?code=gNWHVQP</t>
  </si>
  <si>
    <t>https://www.linkedin.com/slink?code=gvuKzMC</t>
  </si>
  <si>
    <t>http://gadgets.ndtv.com/telecom/news/reliance-jio-effect-trai-to-consult-on-rules-for-new-mobile-operators-1686745?utm_source=dlvr.it&amp;utm_medium=twitter https://twitter.com/i/web/status/857567760418615297</t>
  </si>
  <si>
    <t>https://fb.me/3cu4FJqGv</t>
  </si>
  <si>
    <t>http://www.bgr.in/news/reliance-jio-launches-new-prepaid-postpaid-plans-heres-everything-you-need-to-know/?utm_content=buffer3c890&amp;utm_medium=social&amp;utm_source=twitter.com&amp;utm_campaign=buffer</t>
  </si>
  <si>
    <t>https://fb.me/1q6mCc2TH</t>
  </si>
  <si>
    <t>https://twitter.com/i/web/status/857572582543024128</t>
  </si>
  <si>
    <t>http://ecoti.in/micron/redirect.html?str=H-Fdja</t>
  </si>
  <si>
    <t>https://www.youtube.com/watch?v=C_Ct_fxD_-o&amp;feature=youtu.be&amp;a</t>
  </si>
  <si>
    <t>http://egov.eletsonline.com/2017/04/reliance-jio-to-provide-fiber-to-the-home-services-in-100-cities/</t>
  </si>
  <si>
    <t>http://www.yourtidings.com/bsnl-new-offer-cheap-4g-data-270-gb-data-at-rs-333/</t>
  </si>
  <si>
    <t>https://www.linkedin.com/slink?code=fq7R8en</t>
  </si>
  <si>
    <t>https://www.linkedin.com/slink?code=fu-hf-4</t>
  </si>
  <si>
    <t>http://linkis.com/gadgets.ndtv.com/tel/uU15L</t>
  </si>
  <si>
    <t>https://fb.me/Z3vD3NJ9</t>
  </si>
  <si>
    <t>http://www.dnaindia.com/node/2418615</t>
  </si>
  <si>
    <t>http://www.dnaindia.com/money/report-reliance-jio-effect-trai-to-tighten-rules-for-new-entrants-before-commercial-launch-2418615</t>
  </si>
  <si>
    <t>https://www.youtube.com/watch?v=YAXw1lWeU1s&amp;feature=youtu.be&amp;a</t>
  </si>
  <si>
    <t>http://tech.economictimes.indiatimes.com/news/mobile/reliance-to-further-invest-2-8bn-in-jio-biz-taking-total-investment-to-30bn/58351437</t>
  </si>
  <si>
    <t>http://www.technewsky.com/2017/04/reliance-jio-launched-13-new-prepaid.html</t>
  </si>
  <si>
    <t>https://twitter.com/i/web/status/857582284148416512</t>
  </si>
  <si>
    <t>https://www.youtube.com/watch?v=Vs495bfWNkU&amp;feature=youtu.be&amp;a</t>
  </si>
  <si>
    <t>https://fb.me/83tMgjxSb</t>
  </si>
  <si>
    <t>http://gadgets.ndtv.com/telecom/news/reliance-jio-effect-trai-to-consult-on-rules-for-new-mobile-operators-1686745?utm_source=dlvr.it&amp;utm_medium=twitter</t>
  </si>
  <si>
    <t>http://gadgets.ndtv.com/telecom/news/reliance-jio-effect-trai-to-consult-on-rules-for-new-mobile-operators-1686745</t>
  </si>
  <si>
    <t>http://www.gadgetsnow.com/tech-news/reliance-jio-effect-it-may-be-time-to-say-goodbye-to-freebies/articleshow/58398939.cms</t>
  </si>
  <si>
    <t>https://hi.gadgets360.com/telecom/jio-dth-broadband-and-more-5-things-to-expect-from-reliance-jio-in-2017-hindi-features-1686810</t>
  </si>
  <si>
    <t>http://www.deccanchronicle.com/business/companies/270417/reliance-jio-effect-rules-soon-for-telcos-trai-ing-new-service.html</t>
  </si>
  <si>
    <t>https://www.google.com/url?rct=j&amp;sa=t&amp;url=http://newsworldindia.in/tech-gadgets/reliance-jio-bonanza-check-out-latest-prepaid-postpaid-tariff-plans-here/259181/&amp;ct=ga&amp;cd=CAIyGjBkYmI3MzZkZDY1YTUwMDk6Y29tOmVuOlVT&amp;usg=AFQjCNHTxJ88QSM-tNADghbAL0W0TKgj8w</t>
  </si>
  <si>
    <t>https://fb.me/3P31hffYW</t>
  </si>
  <si>
    <t>https://www.linkedin.com/slink?code=f4fq4mt</t>
  </si>
  <si>
    <t>http://www.bgr.in/news/reliance-jio-effect-trai-to-soon-issue-rules-for-mobile-operators-testing-new-services/</t>
  </si>
  <si>
    <t>https://www.youtube.com/watch?v=aoyJ4VZrFkM&amp;feature=youtu.be&amp;a</t>
  </si>
  <si>
    <t>http://www.behindwoods.com/news-shots/jio-likely-to-launch-ftth-services-by-june.html</t>
  </si>
  <si>
    <t>https://gadgets360.com/ http://m.gadgets.ndtv.com/telecom/features/reliance-jio-dth-broadband-and-more-5-things-to-expect-from-jio-this-year-1686749</t>
  </si>
  <si>
    <t>https://vimocafe.com/tech/reliance-jio-ftth-broadband-service-will-be-launched-in-june-high-speed-data-at-affordable-price-2129.html</t>
  </si>
  <si>
    <t>http://on-the-cheap.transaustralianairlines.com/2017/04/27/top-10-best-cheapest-4g-smartphones-under-5000-in-2017-for-reliance-jio-latest-in-hindi-low-price/</t>
  </si>
  <si>
    <t>http://www.bgr.in/news/reliance-jio-effect-data-price-war-to-continue-through-fy18-but-what-after-the-dust-settles/?utm_content=bufferb5668&amp;utm_medium=social&amp;utm_source=twitter.com&amp;utm_campaign=buffer</t>
  </si>
  <si>
    <t>http://liveindia.live/tech/reliance-jio-ftth-broadband-service-will-be-launched-soon/160824.html</t>
  </si>
  <si>
    <t>https://fb.me/7OhcIPDJi</t>
  </si>
  <si>
    <t>http://www.sakshi.com/news/business/reliance-jio-effect-trai-to-tighten-rules-for-new-entrants-before-commercial-launch-471467?pfrom=Twitter</t>
  </si>
  <si>
    <t>https://fb.me/1Sg66QHiy</t>
  </si>
  <si>
    <t>http://www.telugunow.com/telugu-news-2/reliance-jio-free-offers-to-continue-for-12-18-months-318279.html?utm_source=dlvr.it&amp;utm_medium=twitter</t>
  </si>
  <si>
    <t>https://www.bloombergquint.com/business/2017/04/07/what-reliance-jio-needs-to-turn-profitable</t>
  </si>
  <si>
    <t>http://ns7.tv/ta/tamil-news/technology/27/4/2017/reliance-jio-vs-bsnl-vs-airtel-vs-vodafone-vs-idea-who-offers</t>
  </si>
  <si>
    <t>http://feeds.feedburner.com/~r/telugunowcom/indexphp/gossips/~3/15QnFLSqtCc/reliance-jio-free-offers-to-continue-for-12-18-months-318279.html?utm_source=feedburner&amp;utm_medium=twitter&amp;utm_campaign=telugunowcom http://www.TeluguNow.com</t>
  </si>
  <si>
    <t>https://fb.me/1V4NunjAA</t>
  </si>
  <si>
    <t>http://techsandesh.com/reliance-jio-andrapradesh-tamilnadu-gujrat-special/</t>
  </si>
  <si>
    <t>https://www.youtube.com/watch?v=6u0LuDEb6As&amp;feature=youtu.be&amp;a</t>
  </si>
  <si>
    <t>https://www.youtube.com/watch?v=zQasTdUtCRE&amp;feature=youtu.be&amp;a</t>
  </si>
  <si>
    <t>https://anooptech2016.wixsite.com/etechsolver/single-post/2017/04/27/Jio-DTH-Broadband-and-More-5-Things-to-Expect-From-Reliance-Jio-in-2017</t>
  </si>
  <si>
    <t>https://www.youtube.com/watch?v=I_rLCTSsXVo&amp;feature=youtu.be&amp;a</t>
  </si>
  <si>
    <t>https://www.youtube.com/watch?v=I9yp47CvlBE&amp;feature=youtu.be</t>
  </si>
  <si>
    <t>http://www.gadgetsnow.com/tech-news/this-state-has-highest-number-of-reliance-jio-users/articleshow/58402856.cms</t>
  </si>
  <si>
    <t>http://naidunia.jagran.com/technology/new-launches-reliance-jio-ftth-broadband-service-to-be-launched-in-june-beta-trials-begin-1130478</t>
  </si>
  <si>
    <t>https://fb.me/4JfgSw11W</t>
  </si>
  <si>
    <t>http://hackdeal.in/jio-chat-best-friends-offer-refer-earn/</t>
  </si>
  <si>
    <t>https://twitter.com/i/web/status/857470195371298816</t>
  </si>
  <si>
    <t>https://twitter.com/i/web/status/853662232143695872</t>
  </si>
  <si>
    <t>http://www.business-standard.com/article/companies/reliance-jio-s-4g-speed-slower-than-airtel-s-3g-shows-report-117042400188_1.html#.WP2_3qaYC_0.twitter</t>
  </si>
  <si>
    <t>http://www.rcrwireless.com/20170418/sponsored/learn-reliance-jio-built-4g-lte-network-digitally-transformed-india-170-days https://twitter.com/i/web/status/857639016035962885</t>
  </si>
  <si>
    <t>http://www.financialexpress.com/industry/reliance-jio-free-4g-service-insulted-in-an-idea-ad-campaign/527662/</t>
  </si>
  <si>
    <t>http://linkis.com/www.playapk.org/jioc/cpb12</t>
  </si>
  <si>
    <t>http://www.internet-trick.com/reliance-jio-new-free-unlimited-dhan-dhana-dhan-offer-3-months/</t>
  </si>
  <si>
    <t>https://twitter.com/i/web/status/857643028265267200</t>
  </si>
  <si>
    <t>https://www.youtube.com/watch?v=TGsFHJaRyew&amp;feature=youtu.be&amp;a</t>
  </si>
  <si>
    <t>http://bengali.news18.com/news/jio-free-offers-to-continue-for-12-18-months-133758.html</t>
  </si>
  <si>
    <t>http://telecom.economictimes.indiatimes.com/news/andhra-pradesh-tamil-nadu-emerge-as-top-circles-for-reliance-jio-with-highest-userbase/58400199</t>
  </si>
  <si>
    <t>http://www.livemint.com/Industry/VjdKJc3YbU0F6DnnItImZN/Reliance-Jio-effect-Trai-to-frame-rules-for-new-telcos-test.html</t>
  </si>
  <si>
    <t>http://www.bgr.in/news/reliance-jio-high-speed-ftth-broadband-service-expected-to-launch-in-june-report/</t>
  </si>
  <si>
    <t>http://www.bgr.in/news/reliance-jio-launches-new-prepaid-postpaid-plans-heres-everything-you-need-to-know/</t>
  </si>
  <si>
    <t>http://www.bgr.in/news/reliance-jio-effect-data-price-war-to-continue-through-fy18-but-what-after-the-dust-settles/</t>
  </si>
  <si>
    <t>http://www.soora.in/2017/04/reliance-jio-effect-trai-to-consult-on.html https://twitter.com/i/web/status/857651256025894912</t>
  </si>
  <si>
    <t>https://www.youtube.com/watch?v=iATsUjyGjaw&amp;feature=youtu.be&amp;a</t>
  </si>
  <si>
    <t>https://www.youtube.com/watch?v=4mm6tYVq_lA&amp;feature=youtu.be&amp;a</t>
  </si>
  <si>
    <t>http://world.theindiansubcontinent.com/tech/item/364615-reliance-jio-launches-new-prepaid-postpaid-plans-here-s-everything-you-need-to-know</t>
  </si>
  <si>
    <t>http://india.theindiansubcontinent.com/tech/item/364616-reliance-jio-launches-new-prepaid-postpaid-plans-here-s-everything-you-need-to-know</t>
  </si>
  <si>
    <t>http://ns7.tv/ta/tamil-news/technology/27/4/2017/reliance-jio-vs-bsnl-vs-airtel-vs-vodafone-vs-idea-who-offers https://twitter.com/i/web/status/857609240898396163</t>
  </si>
  <si>
    <t>http://blog.telegeography.com/reliance-jio-brexit-cloudification-seacom?utm_campaign=TeleGeography%20Blog%20Promotion&amp;utm_content=53053807&amp;utm_medium=social&amp;utm_source=twitter https://twitter.com/i/web/status/857657311195795457</t>
  </si>
  <si>
    <t>http://blog.telegeography.com/reliance-jio-brexit-cloudification-seacom?utm_campaign=TeleGeography%20Blog%20Promotion&amp;utm_content=53053807&amp;utm_medium=social&amp;utm_source=twitter</t>
  </si>
  <si>
    <t>https://www.youtube.com/watch?v=7e_MPClpzO0&amp;feature=youtu.be&amp;a</t>
  </si>
  <si>
    <t>https://fb.me/32txYAFr6</t>
  </si>
  <si>
    <t>https://www.youtube.com/watch?v=lzh-jEMUe5I&amp;feature=youtu.be&amp;a</t>
  </si>
  <si>
    <t>http://www.fforfree.net.ln.is/4TJPh</t>
  </si>
  <si>
    <t>http://money.cnn.com/2016/09/06/technology/india-reliance-jio-4g-internet/index.html</t>
  </si>
  <si>
    <t>http://in.finance.yahoo.com/news/reliance-jio-effect-data-price-075512159.html</t>
  </si>
  <si>
    <t>https://twitter.com/i/web/status/857676833155842048</t>
  </si>
  <si>
    <t>http://telecom.economictimes.indiatimes.com/news/reliance-jio-towers-regularization-opposition-in-kerala-seeks-vigilance-probe/58391322</t>
  </si>
  <si>
    <t>http://telecom.economictimes.indiatimes.com/news/reliance-jio-opposes-customised-offers-by-bharti-airtel-vodafone-india/58402982</t>
  </si>
  <si>
    <t>http://www.feedmaza.com/2017/04/27/reliance-jio-redefined-prepaid-postpaid-plans/?utm_source=dlvr.it&amp;utm_medium=twitter https://twitter.com/i/web/status/857682801704882177</t>
  </si>
  <si>
    <t>http://mdriodtech.in/blog/reliance-jio-introduces-new-plans/</t>
  </si>
  <si>
    <t>https://www.linkedin.com/slink?code=d5jc_vs</t>
  </si>
  <si>
    <t>http://www.mobiletor.com/reliance-jio-announces-new-postpaid-prepaid-plans/</t>
  </si>
  <si>
    <t>http://telecom.economictimes.indiatimes.com/news/jio-reports-first-numbers-net-loss-for-oct-march-widens-to-rs22-50-cr-vs-rs7-46-cr-year-ago/58341171</t>
  </si>
  <si>
    <t>https://twitter.com/i/web/status/857279388437565440</t>
  </si>
  <si>
    <t>https://twitter.com/i/web/status/857428747946819584</t>
  </si>
  <si>
    <t>http://telecom.economictimes.indiatimes.com/news/reliance-jio-towers-regularization-opposition-in-kerala-seeks-vigilance-probe/58391322?utm_source=dlvr.it&amp;utm_medium=twitter</t>
  </si>
  <si>
    <t>http://telecom.economictimes.indiatimes.com/news/andhra-pradesh-tamil-nadu-emerge-as-top-circles-for-reliance-jio-with-highest-userbase/58400199?utm_source=dlvr.it&amp;utm_medium=twitter</t>
  </si>
  <si>
    <t>http://telecom.economictimes.indiatimes.com/news/reliance-jio-opposes-customised-offers-by-bharti-airtel-vodafone-india/58402982?utm_source=dlvr.it&amp;utm_medium=twitter</t>
  </si>
  <si>
    <t>http://telecom.economictimes.indiatimes.com/news/reliance-jio-entry-benefited-consumers-manoj-sinha/58409325?utm_source=dlvr.it&amp;utm_medium=twitter</t>
  </si>
  <si>
    <t>https://twitter.com/i/web/status/857790288806412288</t>
  </si>
  <si>
    <t>https://www.linkedin.com/slink?code=fwUMW3m</t>
  </si>
  <si>
    <t>https://fb.me/8sRkbh9Sp</t>
  </si>
  <si>
    <t>https://thewire.in/129528/reliance-jios-entry-delayed-digital-indias-goals/?utm_source=dlvr.it&amp;utm_medium=twitter</t>
  </si>
  <si>
    <t>https://twitter.com/i/web/status/857800975725326336</t>
  </si>
  <si>
    <t>http://indianexpress.com/article/technology/tech-news-technology/reliance-jio-effect-rules-soon-for-telcos-trai-ing-new-service-4631376/</t>
  </si>
  <si>
    <t>https://twitter.com/i/web/status/857805510980116480</t>
  </si>
  <si>
    <t>http://www.fonearena.com/blog/218302/reliance-jio-reports-rs-22-5-crore-net-loss-for-h2-fy17.html?utm_source=dlvr.it&amp;utm_medium=twitter</t>
  </si>
  <si>
    <t>https://thewire.in/129528/reliance-jio-digital-india/</t>
  </si>
  <si>
    <t>http://telecom.economictimes.indiatimes.com/news/reliance-jio-entry-benefited-consumers-manoj-sinha/58409325</t>
  </si>
  <si>
    <t>https://www.techgig.com/tech-news/reliance-jio-effect-it-may-be-time-to-say-goodbye-to-freebies-104293</t>
  </si>
  <si>
    <t>https://umangbedi.blogspot.com/2017/04/reliance-jio-how-jio-changed-internet.html?spref=tw</t>
  </si>
  <si>
    <t>http://www.itworld.com/article/3175811/mobile/indias-reliance-jio-is-blazing-a-trail-to-all-ip-mobile-networks.html</t>
  </si>
  <si>
    <t>http://swapdesire.in/reliance-jio-4g-plans-2/</t>
  </si>
  <si>
    <t>https://twitter.com/i/web/status/857819950261477376</t>
  </si>
  <si>
    <t>https://twitter.com/i/web/status/857819039732613122</t>
  </si>
  <si>
    <t>https://cnbtimes.com/reliance-jio-5g-service-will-launched-soon-india/</t>
  </si>
  <si>
    <t>http://spintaccel.com/events/reliance-jio-gennext-and-spinta-global-accelerator-to-host-a-fireside-chat/</t>
  </si>
  <si>
    <t>https://twitter.com/i/web/status/857823533241643009</t>
  </si>
  <si>
    <t>https://fb.me/11cwcMQoz</t>
  </si>
  <si>
    <t>https://techyuga.com/convert-lte-to-volte-in-kolkata/</t>
  </si>
  <si>
    <t>http://www.golinked.in http://feeds.feedburner.com/~r/MonsterJobSite/~3/94YM3Qfbi0Y/?utm_source=feedburner&amp;utm_medium=twitter&amp;utm_campaign=talentwavehr</t>
  </si>
  <si>
    <t>https://www.youtube.com/watch?v=TmLWLIfXUmU&amp;feature=youtu.be&amp;a</t>
  </si>
  <si>
    <t>https://www.gogi.in/reliance-jio-dth-services-expected-soon.html?_e_pi_=7%2CPAGE_ID10%2C7392735586</t>
  </si>
  <si>
    <t>https://www.youtube.com/watch?v=u6FlEwpJg4Y&amp;feature=youtu.be&amp;a</t>
  </si>
  <si>
    <t>http://www.gadgetsnow.com/tech-news/now-reliance-jio-opposes-customised-offers-by-bharti-airtel-vodafone-india/articleshow/58411034.cms</t>
  </si>
  <si>
    <t>http://linkis.com/gadgets.ndtv.com/tel/s67eq</t>
  </si>
  <si>
    <t>https://twitter.com/sukanya19910/status/857376326382178304?utm_source=dlvr.it&amp;utm_medium=twitter#labnol https://twitter.com/i/web/status/857376781963214848</t>
  </si>
  <si>
    <t>https://twitter.com/Sumona2016Roy/status/857376326411591680?utm_source=dlvr.it&amp;utm_medium=twitter#labnol https://twitter.com/i/web/status/857376794697060352</t>
  </si>
  <si>
    <t>https://twitter.com/ronita_kundu/status/857376325518188544?utm_source=dlvr.it&amp;utm_medium=twitter#labnol https://twitter.com/i/web/status/857377047634563072</t>
  </si>
  <si>
    <t>https://twitter.com/Hii_suman/status/857376326273183746?utm_source=dlvr.it&amp;utm_medium=twitter#labnol https://twitter.com/i/web/status/857377058858704897</t>
  </si>
  <si>
    <t>https://twitter.com/KolkataInsider/status/857376794697060352?utm_source=dlvr.it&amp;utm_medium=twitter#labnol https://twitter.com/i/web/status/857385092674535424</t>
  </si>
  <si>
    <t>https://twitter.com/wolven1991/status/857829294994853888?utm_source=dlvr.it&amp;utm_medium=twitter#labnol</t>
  </si>
  <si>
    <t>http://www.golinked.in http://www.monsterjobsite.com/jobs-in-india/urgent-hiring-for-reliance-jio-9911528729-2/</t>
  </si>
  <si>
    <t>http://telecom.economictimes.indiatimes.com/news/how-mukesh-ambani-is-trying-to-replicate-verizons-success-with-reliance-jio/58374808</t>
  </si>
  <si>
    <t>http://www.business-standard.com/article/companies/has-reliance-jio-s-entry-delayed-modi-s-digital-india-goals-117042800256_1.html?utm_source=dlvr.it&amp;utm_medium=twitter</t>
  </si>
  <si>
    <t>http://www.mymobileindia.com/news/newsdetails/reliance-jio-to-expand-its-ftth-services-soon/2460</t>
  </si>
  <si>
    <t>https://www.youtube.com/watch?v=zupDTF_MjoI&amp;feature=youtu.be</t>
  </si>
  <si>
    <t>http://toi.in/micron/redirect.html?str=KCG1ma</t>
  </si>
  <si>
    <t>https://www.m-news.info/reliance-jio-effect-time-to-say-goodbye-to-freebies.html</t>
  </si>
  <si>
    <t>http://www.business-standard.com/article/companies/has-reliance-jio-s-entry-delayed-modi-s-digital-india-goals-117042800256_1.html</t>
  </si>
  <si>
    <t>https://gofferkart.com/reliance-jio-prime-membership-program-registration.html</t>
  </si>
  <si>
    <t>http://feeds.feedburner.com/~r/monsterindia/Marketing/~3/82MPqzZvSgw/20495693.html?utm_source=feedburner&amp;utm_medium=twitter&amp;utm_campaign=myvacancies</t>
  </si>
  <si>
    <t>http://www.gadgetsnow.com.ln.is/B8U9n</t>
  </si>
  <si>
    <t>http://news.google.com/news/url?sa=t&amp;fd=R&amp;ct2=us&amp;usg=AFQjCNHIm1vcdPDxG47ItO96b5JA68gpeg&amp;clid=c3a7d30bb8a4878e06b80cf16b898331&amp;cid=52779473446325&amp;ei=s-YCWYikAZPihAGw0KH4AQ&amp;url=http%3A%2F%2Fwww.deccanchronicle.com%2Ftechnology%2Fin-other-news%2F280417%2Freliance-jio-effect-time-to-say-goodbye-to-freebies.html&amp;utm_source=dlvr.it&amp;utm_medium=twitter</t>
  </si>
  <si>
    <t>https://twitter.com/i/web/status/857861011885268992</t>
  </si>
  <si>
    <t>https://www.youtube.com/watch?v=1ey69t-Up9w&amp;feature=youtu.be&amp;a</t>
  </si>
  <si>
    <t>http://www.mouthshut.com/review/Reliance-Jio-review-qtummsnlttm</t>
  </si>
  <si>
    <t>http://www.business-standard.com/article/companies/reliance-jio-to-venture-in-dth-broadband-services-this-year-117042800380_1.html?utm_source=dlvr.it&amp;utm_medium=twitter</t>
  </si>
  <si>
    <t>http://www.business-standard.com/article/companies/reliance-jio-to-venture-in-dth-broadband-services-this-year-117042800380_1.html</t>
  </si>
  <si>
    <t>http://www.gadgetsnow.com/tech-news/now-reliance-jio-opposes-customised-offers-by-bharti-airtel-vodafone-india/articleshow/58411034.cms https://twitter.com/i/web/status/857868265443471360</t>
  </si>
  <si>
    <t>http://www.awesummly.com/news/3598666/</t>
  </si>
  <si>
    <t>http://www.awesummly.com/news/3602018/</t>
  </si>
  <si>
    <t>http://www.awesummly.com/news/3603387/</t>
  </si>
  <si>
    <t>http://www.awesummly.com/news/3603454/</t>
  </si>
  <si>
    <t>http://americanjobtrader.com/how-to-apply-for-reliance-jio-jobs-find-unlimited-best-jobs-in-jio/</t>
  </si>
  <si>
    <t>http://www.business-standard.com/article/companies/reliance-jio-to-venture-in-dth-broadband-services-this-year-117042800380_1.html?utm_source=dlvr.it&amp;utm_medium=twitter https://twitter.com/i/web/status/857869585982177280</t>
  </si>
  <si>
    <t>http://www.gadgetsnow.com/tech-news/now-reliance-jio-opposes-customised-offers-by-bharti-airtel-vodafone-india/articleshow/58411034.cms?utm_source=twitter&amp;utm_campaign=GNWap&amp;utm_medium=referral</t>
  </si>
  <si>
    <t>http://www.gadgetsnow.com/tech-news/now-reliance-jio-opposes-customised-offers-by-bharti-airtel-vodafone-india/articleshow/58411034.cms?utm_source=dlvr.it&amp;utm_medium=twitter</t>
  </si>
  <si>
    <t>http://www.dnaindia.com/money/report-reliance-jio-effect-trai-to-tighten-rules-for-new-entrants-before-commercial-launch-2418615?utm_source=dlvr.it&amp;utm_medium=twitter</t>
  </si>
  <si>
    <t>http://indianexpress.com/article/technology/gadgets/new-reliance-jiofi-4g-device-with-oled-display-spotted-priced-at-rs-1999-3034256/</t>
  </si>
  <si>
    <t>http://www.telecomssupermarket.in/news/Reliance-Jio-opposes-customised-offers-by-Vodafone-India-Bharti-Airtel https://twitter.com/i/web/status/857881519553077249</t>
  </si>
  <si>
    <t>https://twitter.com/bsindia/status/855701461271027714</t>
  </si>
  <si>
    <t>http://www.gadgetsnow.com/tech-news/now-reliance-jio-opposes-customised-offers-by-bharti-airtel-vodafone-india/articleshow/58411034.cms?utm_source=twitter.com&amp;utm_medium=referral&amp;utm_campaign=GNWeb</t>
  </si>
  <si>
    <t>https://twitter.com/i/web/status/857606671916335104</t>
  </si>
  <si>
    <t>http://dlvr.it/P0r4Vx https://twitter.com/i/web/status/857845121638735872</t>
  </si>
  <si>
    <t>http://dlvr.it/P0tx2N</t>
  </si>
  <si>
    <t>http://indianexpress.com/article/technology/tech-news-technology/reliance-jios-fiber-broadband-with-100mbps-speed-to-launch-in-june-report-4631700/</t>
  </si>
  <si>
    <t>http://codscales.info/?p=27055</t>
  </si>
  <si>
    <t>http://codscales.info/?p=27218</t>
  </si>
  <si>
    <t>http://janman.tv/reliance-jio-will-get-free-offers-for-next-12-18-months/</t>
  </si>
  <si>
    <t>http://feeds.feedburner.com/~r/bs-companies-news/~3/LriFspcvueo/has-reliance-jio-s-entry-delayed-modi-s-digital-india-goals-117042800256_1.html?utm_source=feedburner&amp;utm_medium=twitter&amp;utm_campaign=stockmarketpuls</t>
  </si>
  <si>
    <t>http://feeds.feedburner.com/~r/bs-companies-news/~3/558bU54iZCg/reliance-jio-to-venture-in-dth-broadband-services-this-year-117042800380_1.html?utm_source=feedburner&amp;utm_medium=twitter&amp;utm_campaign=stockmarketpuls</t>
  </si>
  <si>
    <t>http://kannada.gizbot.com/news/reliance-jio-soon-venture-into-dth-broadband-services-012688.html</t>
  </si>
  <si>
    <t>http://www.financialexpress.com/market/jios-rising-capex-with-no-earning-visibility-worries-ril-investors-eying-refining-petchem-returns/644788/</t>
  </si>
  <si>
    <t>https://www.worldsitenews.com/2017/04/28/reliance-jio-effect-rules-soon-for-telcos-trai-ing-new-service/</t>
  </si>
  <si>
    <t>https://www.worldsitenews.com/2017/04/28/reliance-jios-fiber-broadband-with-100mbps-speed-to-launch-in-june-report/</t>
  </si>
  <si>
    <t>http://newsonlinelive.tv/english/indiadetail.php?id=4253&amp;cat=7</t>
  </si>
  <si>
    <t>https://www.youtube.com/watch?v=xNZ_63gxpT0&amp;feature=youtu.be&amp;a</t>
  </si>
  <si>
    <t>https://www.mobigyaan.com/reliance-jio-introduces-new-postpaid-plans</t>
  </si>
  <si>
    <t>https://www.mobigyaan.com/reliance-jio-updates-prepaid-plans</t>
  </si>
  <si>
    <t>https://www.mobigyaan.com/reliance-jio-introduces-new-postpaid-plans?utm_source=dlvr.it&amp;utm_medium=twitter</t>
  </si>
  <si>
    <t>https://www.mobigyaan.com/reliance-jio-updates-prepaid-plans?utm_source=dlvr.it&amp;utm_medium=twitter</t>
  </si>
  <si>
    <t>http://www.ibtimes.co.in/reliance-jio-revamps-select-pre-paid-post-paid-tariff-plans-more-lucrative-data-offers-724594</t>
  </si>
  <si>
    <t>http://trib.al/rVfyvL1</t>
  </si>
  <si>
    <t>http://ft.trib.al/g2Aj901</t>
  </si>
  <si>
    <t>http://ft.trib.al/uYcsExt</t>
  </si>
  <si>
    <t>http://ft.trib.al/o4Yqw9H</t>
  </si>
  <si>
    <t>http://ftalphaville.ft.com/2017/04/28/2187995/reliance-jio-is-walking-all-over-the-little-guys/?utm_source=dlvr.it&amp;utm_medium=twitter</t>
  </si>
  <si>
    <t>http://ft.trib.al/m5xKOjx</t>
  </si>
  <si>
    <t>http://ftalphaville.ft.com/2017/04/28/2187995/reliance-jio-is-walking-all-over-the-little-guys/</t>
  </si>
  <si>
    <t>https://twitter.com/i/web/status/857899680860078080</t>
  </si>
  <si>
    <t>http://feeds.feedburner.com/~r/indianexpress/GYuE/~3/HtN_vOsSEo0/?utm_source=feedburner&amp;utm_medium=twitter&amp;utm_campaign=theeditornews</t>
  </si>
  <si>
    <t>http://feeds.feedburner.com/~r/indianexpress/GYuE/~3/FoZkwSZRnhc/?utm_source=feedburner&amp;utm_medium=twitter&amp;utm_campaign=theeditornews</t>
  </si>
  <si>
    <t>http://ft.trib.al/m5xKOjx https://twitter.com/BrownAvabrown/status/857897755020275712</t>
  </si>
  <si>
    <t>http://www.dailyo.in/technology/trai-reliance-jio-4g-data-rules-freebies/story/1/16907.html</t>
  </si>
  <si>
    <t>http://linkis.com/gadgets.ndtv.com/tel/ovEC7</t>
  </si>
  <si>
    <t>http://www.newsgama.in/2017/04/28/reliance-jio-will-launch-ftth-services-by-june/</t>
  </si>
  <si>
    <t>https://fb.me/6m6LnGUOW</t>
  </si>
  <si>
    <t>https://fb.me/1jVTR5mJH</t>
  </si>
  <si>
    <t>https://www.ft.com/content/a346019a-6898-32bd-b1d5-784c904de080?utm_source=dlvr.it&amp;utm_medium=twitter</t>
  </si>
  <si>
    <t>https://mirchitech.com/reliance-jio-launch-june-100mbps-speed/</t>
  </si>
  <si>
    <t>https://newsnexa.com/business/mukesh-ambani-success-verizon-with-reliance-jio/</t>
  </si>
  <si>
    <t>http://telecom.economictimes.indiatimes.com/news/thanks-to-reliance-jio-india-becomes-top-mobile-data-user/57269548 http://economictimes.indiatimes.com/tech/internet/reliance-jios-per-day-data-traffic-higher-than-other-telcos-credit-suisse/articleshow/54986616.cms</t>
  </si>
  <si>
    <t>https://fb.me/Eo96CIer</t>
  </si>
  <si>
    <t>http://4mobiles.epizy.com/reliance-jios-happy-new-year-offer-how-to-use-high-speed-data-beyond-1gb-daily-limit/</t>
  </si>
  <si>
    <t>https://www.youtube.com/watch?feature=player_embedded&amp;v=BtzN-p0wdPY http://4mobiles.epizy.com/jio-happy-new-year-offer-how-to-get-reliance-jio-sim-without-lyf-phone/</t>
  </si>
  <si>
    <t>http://4mobiles.epizy.com/methods-to-use-jio4gvoice-to-make-calls-on-reliance-jio-and-all-you-must-know/</t>
  </si>
  <si>
    <t>https://www.youtube.com/watch?feature=player_embedded&amp;v=0y5Ia9TJSWc http://4mobiles.epizy.com/reliance-jio-mnp-the-way-to-change-to-jio-with-out-dropping-your-quantity/</t>
  </si>
  <si>
    <t>https://plus.google.com/+RajaMitra/posts/8xS7n98N93x</t>
  </si>
  <si>
    <t>http://www.deccannews9.com/Business/telecom-reliance-jio-opposes-customised-offers-by-bharti-airtel-vodafone-india:22253</t>
  </si>
  <si>
    <t>https://twitter.com/i/web/status/857539572300906496</t>
  </si>
  <si>
    <t>http://www.india.com/business/reliance-jio-likely-to-launch-broadband-fibre-to-the-home-ftth-broadband-service-soon-2079419/</t>
  </si>
  <si>
    <t>https://futurekerala.in/2017/04/27/reliance-jio-likely-to-offer-discounts-for-12-18-months-to-take-on-rivals-airtel-vodafone/</t>
  </si>
  <si>
    <t>https://futurekerala.in/2017/04/28/reliance-jio-opposes-customised-offers-by-bharti-airtel-vodafone-india/</t>
  </si>
  <si>
    <t>http://insidebitcoins.com/news/reliance-jio-is-walking-all-over-the-little-guys/45168</t>
  </si>
  <si>
    <t>http://bitcoinagile.com/D364A4/reliance-jio-is-walking-all-over-the-little-guys-blockchain-agenda-with-inside-bitcoins-news-price-events_stream</t>
  </si>
  <si>
    <t>http://abitco.in/reliance-jio-is-walking-all-over-the-little-guys/</t>
  </si>
  <si>
    <t>http://feeds.feedburner.com/~r/insidebitcoins/XOlt/~3/uHBNH8PD_Ss/45168?utm_source=feedburner&amp;utm_medium=twitter&amp;utm_campaign=bitcoinkiosk_</t>
  </si>
  <si>
    <t>http://feeds.feedburner.com/~r/ft/eCht/~3/dRBj4LwjwJM/?utm_source=feedburner&amp;utm_medium=twitter&amp;utm_campaign=forex_warrior</t>
  </si>
  <si>
    <t>http://www.financialexpress.com/industry/technology/reliance-jio-could-launch-broadband-with-100mbps-speed-in-june-heres-what-we-know-so-far/645852/</t>
  </si>
  <si>
    <t>https://ftalphaville.ft.com/2017/04/28/2187995/reliance-jio-is-walking-all-over-the-little-guys/</t>
  </si>
  <si>
    <t>http://www.newsnation.in/technology/jio-broadband-jio-dth-jio-smartphone-jio-ftth-reliance-jio-is-not-done-yet-will-launch-these-new-services-article-169794.html?category=business-news&amp;subcategory=tech&amp;filename=jio-broadband-jio-dth-jio-smartphone-jio-ftth-reliance-jio-is-not-done-yet-will-launch-these-new-services&amp;storyid=169794&amp;catname=article</t>
  </si>
  <si>
    <t>http://www.bgr.in/news/reliance-jio-high-speed-ftth-broadband-service-expected-to-launch-in-june-report/?utm_content=buffer8644f&amp;utm_medium=social&amp;utm_source=twitter.com&amp;utm_campaign=buffer</t>
  </si>
  <si>
    <t>http://www.maalaimalar.com/Technology/TechnologyNews/2017/04/28153128/1082510/Reliance-Jio-opposes-customised-offers-by-Bharti-Airtel.vpf</t>
  </si>
  <si>
    <t>http://paper.li/iamviyer/1470051910?read=http%3A%2F%2Ftelecom.economictimes.indiatimes.com%2Fnews%2Freliance%2Djio%2Dopposes%2Dcustomised%2Doffers%2Dby%2Dbharti%2Dairtel%2Dvodafone%2Dindia%2F58402982</t>
  </si>
  <si>
    <t>http://www.maalaimalar.com/Technology/TechnologyNews/2017/04/28153128/1082510/Reliance-Jio-opposes-customised-offers-by-Bharti-Airtel.vpf https://twitter.com/i/web/status/857922004728590339</t>
  </si>
  <si>
    <t>https://www.google.com/url?rct=j&amp;sa=t&amp;url=http://insidebitcoins.com/news/reliance-jio-is-walking-all-over-the-little-guys/45168&amp;ct=ga&amp;cd=CAIyHGM3ZDM4NmRhYzcyOTVmNzk6Y29tOmVuOlVTOlI&amp;usg=AFQjCNFEbHeFHdkflbNVFe0WpmZBu_1bYA</t>
  </si>
  <si>
    <t>https://telecomtalk.info/reliance-jios-broadband-services-offering-100mbps-speed/163093/?utm_source=dlvr.it&amp;utm_medium=twitter</t>
  </si>
  <si>
    <t>http://insidebitcoins.com/news/reliance-jio-is-walking-all-over-the-little-guys/45168?utm_source=dlvr.it&amp;utm_medium=twitter</t>
  </si>
  <si>
    <t>http://toi.in/micron/redirect.html?str=d2XgDb/a19ch</t>
  </si>
  <si>
    <t>https://www.youtube.com/watch?v=fifFbbDzRPo&amp;feature=youtu.be</t>
  </si>
  <si>
    <t>https://twitter.com/i/web/status/857938139855429632</t>
  </si>
  <si>
    <t>http://malayalam.gizbot.com/news/20-benefits-users-can-have-from-reliance-jio-in-malayalam-009211.html</t>
  </si>
  <si>
    <t>http://malayalam.gizbot.com/news/reliance-jio-free-offers-continue-12-18-months-009214.html</t>
  </si>
  <si>
    <t>http://malayalam.gizbot.com/news/2017-agenda-reliance-jio-soon-venture-into-dth-broadband-services-009218.html</t>
  </si>
  <si>
    <t>https://www.youtube.com/watch?v=OIJL99IvVmA&amp;feature=youtu.be</t>
  </si>
  <si>
    <t>http://newsworldindia.in/tech-gadgets/reliance-jio-bonanza-check-out-latest-prepaid-postpaid-tariff-plans-here/259181/</t>
  </si>
  <si>
    <t>https://twitter.com/i/web/status/857864910604259329</t>
  </si>
  <si>
    <t>https://twitter.com/i/web/status/857941069417336833</t>
  </si>
  <si>
    <t>http://bitrss.com/news/62889/reliance-jio-is-walking-all-over-the-little-guys?utm_source=dlvr.it&amp;utm_medium=twitter</t>
  </si>
  <si>
    <t>http://smartinvestor.business-standard.com/market/story-455001-storydet-Has_Reliance_Jios_entry_delayed_Modis_Digital_India_goals.htm#.WQNCixOZj2k.twitter</t>
  </si>
  <si>
    <t>https://twitter.com/i/web/status/857948810495971328</t>
  </si>
  <si>
    <t>https://www.youtube.com/watch?v=Lwpv3bYy4ig&amp;feature=youtu.be&amp;a</t>
  </si>
  <si>
    <t>https://www.youtube.com/watch?v=Lwpv3bYy4ig</t>
  </si>
  <si>
    <t>https://www.youtube.com/watch?v=lxMFR_ZMgcI&amp;feature=youtu.be&amp;a</t>
  </si>
  <si>
    <t>https://www.youtube.com/watch?v=oQtKyIO17k0&amp;feature=youtu.be&amp;a</t>
  </si>
  <si>
    <t>http://m.jagran.com/technology/tech-news-reliance-jio-high-speed-ftth-broadband-service-expected-to-launch-in-june-15929981.html</t>
  </si>
  <si>
    <t>https://twitter.com/i/web/status/857492420279193600</t>
  </si>
  <si>
    <t>http://www.indiatrendingnow.com/technology/vodafone-launch-new-plan-to-beat-reliance-jio-0417/</t>
  </si>
  <si>
    <t>http://www.indiatrendingnow.com/technology/reliance-jio-to-launch-5-best-services-0417/</t>
  </si>
  <si>
    <t>http://zeenews.india.com/internet-social-media/reliance-jio-effect-rules-soon-for-telcos-testing-new-service-1999975.html?utm_source=dlvr.it&amp;utm_medium=twitter</t>
  </si>
  <si>
    <t>http://zeenews.india.com/internet-social-media/reliance-jio-coming-with-ftth-broadband-service-with-100mbps-speed-in-june-2000437.html?utm_source=dlvr.it&amp;utm_medium=twitter</t>
  </si>
  <si>
    <t>https://fb.me/8rgvSNski</t>
  </si>
  <si>
    <t>https://fb.me/1VVqk6DIo</t>
  </si>
  <si>
    <t>http://www.jansatta.com/technology-news/reliance-jio-could-launch-broadband-with-100mbps-speed-in-june-heres-what-we-know-so-far/311082/</t>
  </si>
  <si>
    <t>http://www.indiaetailer.com/amazon-reliance-jio-4g-router-jiofi3-rs-1935-28-off/</t>
  </si>
  <si>
    <t>http://hindi.oneindia.com/news/business/reliance-jio-soon-bring-dth-broadband-3-more-things-this-year-405881.html</t>
  </si>
  <si>
    <t>http://www.mega1daydeals.in/amazon-reliance-jio-4g-router-jiofi3-rs-1935-28-off/</t>
  </si>
  <si>
    <t>http://www.jansatta.com/national/no-more-reliance-jio-like-plans-trai-to-frame-rules-to-test-new-telecom-services/310217/</t>
  </si>
  <si>
    <t>http://www.gadgetsnow.com/tech-news/now-reliance-jio-opposes-customised-offers-by-bharti-airtel-vodafone-india/articleshow/58411034.cms?from=mdr</t>
  </si>
  <si>
    <t>http://zeenews.india.com/internet-social-media/reliance-jio-coming-with-ftth-broadband-service-with-100mbps-speed-in-june-2000437.html</t>
  </si>
  <si>
    <t>https://www.linkedin.com/slink?code=fnuCYQS</t>
  </si>
  <si>
    <t>https://twitter.com/i/web/status/857852941381894145</t>
  </si>
  <si>
    <t>https://www.youtube.com/watch?v=la8PP-HjcwU&amp;feature=youtu.be&amp;a</t>
  </si>
  <si>
    <t>https://fb.me/8wd5oHTZ4</t>
  </si>
  <si>
    <t>http://www.mediaonetv.in/news/technology/31398-5-things-to-expect-from-reliance-jio-in-2017/?utm_source=dlvr.it&amp;utm_medium=twitter</t>
  </si>
  <si>
    <t>http://indiatoday.intoday.in/technology/story/exclusive-reliance-jio-fiber-broadband-preview-to-commence-shortly-website-spills-details/1/941140.html</t>
  </si>
  <si>
    <t>http://www.gadgetsnow.com/tech-news/reliance-jio-fibre-to-the-home-service-details-revealed-report/articleshow/58422129.cms</t>
  </si>
  <si>
    <t>http://www.gadgetsnow.com/tech-news/reliance-jio-effect-it-may-be-time-to-say-goodbye-to-freebies/articleshow/58398939.cms?utm_source=dlvr.it&amp;utm_medium=twitter</t>
  </si>
  <si>
    <t>http://www.gadgetsnow.com/tech-news/this-state-has-highest-number-of-reliance-jio-users/articleshow/58402856.cms?utm_source=dlvr.it&amp;utm_medium=twitter</t>
  </si>
  <si>
    <t>http://www.gadgetsnow.com/tech-news/reliance-jio-fibre-to-the-home-service-details-revealed-report/articleshow/58422129.cms?utm_source=dlvr.it&amp;utm_medium=twitter</t>
  </si>
  <si>
    <t>https://www.youtube.com/watch?v=T49bHuKHnIQ&amp;feature=youtu.be&amp;a</t>
  </si>
  <si>
    <t>https://twitter.com/i/web/status/858014634636214272</t>
  </si>
  <si>
    <t>https://twitter.com/i/web/status/858015145422991361</t>
  </si>
  <si>
    <t>https://www.xing.com/r/z3yUh</t>
  </si>
  <si>
    <t>https://fb.me/VaPPCcRy</t>
  </si>
  <si>
    <t>http://economictimes.indiatimes.com/news/company/corporate-trends/reliance-jio-likely-to-offer-discounts-for-12-18-months-to-take-on-rivals-airtel-vodafone-experts/articleshow/58369577.cms?from=mdr</t>
  </si>
  <si>
    <t>http://jobtrader.ca/jio-job-vacancy-reliance-jio-career-for-bright-future-how-to-apply/</t>
  </si>
  <si>
    <t>http://jobtrader.ca/how-to-apply-for-reliance-jio-jobs-find-unlimited-best-jobs-in-jio/</t>
  </si>
  <si>
    <t>http://www.gadgetsnow.com/tech-news/now-reliance-jio-opposes-customised-offers-by-bharti-airtel-vodafone-india/articleshow/58411034.cms?utm_source=facebook.com&amp;utm_medium=referral&amp;utm_campaign=TOI</t>
  </si>
  <si>
    <t>http://www.amarujala.com/technology/tech-diary/reliance-jio-likely-to-offer-discounts-for-12-18-months-experts#.WQL1jnNMfkY.twitter</t>
  </si>
  <si>
    <t>https://www.youtube.com/watch?v=a4CTej5HKKg&amp;feature=youtu.be&amp;a</t>
  </si>
  <si>
    <t>https://twitter.com/i/web/status/858034596490993664</t>
  </si>
  <si>
    <t>http://www.sangbadpratidin.in/data-war-rages-reliance-jio-free-offers-to-continue/#.WQOZdTxxSVQ.twitter</t>
  </si>
  <si>
    <t>https://twitter.com/i/web/status/858043182331940865</t>
  </si>
  <si>
    <t>http://gadgets.ndtv.com/apps/features/reliance-jio-s-jiocinema-adds-smart-download-option-what-is-it-and-how-can-you-use-it-1658012</t>
  </si>
  <si>
    <t>http://malayalam.gizbot.com/how-to/how-cancel-your-reliance-jio-number-what-will-happen-in-malayalam-009029.html?utm_source=dlvr.it&amp;utm_medium=twitter&amp;utm_campaign=client-rss</t>
  </si>
  <si>
    <t>http://citispotter.com/reliance-jio-4g-worlds-cheapest-4g-data-rates-starts-at-rs-50-for-1gb/</t>
  </si>
  <si>
    <t>http://citispotter.com/what-is-reliance-jio-and-how-to-avail-free-internet-and-calling/</t>
  </si>
  <si>
    <t>http://www.mouthshut.com/review/Reliance-Jio-review-nrqttulnttm</t>
  </si>
  <si>
    <t>https://www.virathindurashtra.com/reliance-jio-to-keep-free-service.html</t>
  </si>
  <si>
    <t>https://www.newkenyan.com/2017/04/28/has-reliance-jios-entry-delayed-modis-digital-india-goals/</t>
  </si>
  <si>
    <t>https://www.youtube.com/watch?v=Oi6X7SEve7Q&amp;feature=youtu.be</t>
  </si>
  <si>
    <t>http://www.financialexpress.com/industry/even-as-reliance-industries-turns-most-valuable-company-on-reliance-jio-boost-private-peers-leave-psus-behind/645326/</t>
  </si>
  <si>
    <t>http://www.financialexpress.com/industry/reliance-jio-effect-more-competition-in-singtels-markets-including-india-prompts-one-of-the-worlds-biggest-money-managers-to-sell-the-stock/645765/</t>
  </si>
  <si>
    <t>http://www.financialexpress.com/industry/reliance-jio-effect-as-telcos-arpus-decline-telecom-minister-manoj-sinha-says-operators-have-seen-ups-and-downs-in-past-too/646696/</t>
  </si>
  <si>
    <t>https://www.youtube.com/watch?v=dqLqP4WnQoo&amp;feature=youtu.be&amp;a</t>
  </si>
  <si>
    <t>http://bitcoin.worldnewsoffice.com/bitcoin-news/reliance-jio-is-walking-all-over-the-little-guys/</t>
  </si>
  <si>
    <t>http://bitcoin.worldnewsoffice.com/bitcoin-news/reliance-jio-is-walking-all-over-the-little-guys/?utm_source=dlvr.it&amp;utm_medium=twitter</t>
  </si>
  <si>
    <t>https://www.youtube.com/watch?v=Zt2-sSWuTFM&amp;feature=youtu.be&amp;a</t>
  </si>
  <si>
    <t>https://bombayinformer.com/109502/200-vacancy-for-reliance-jio-back-office-salary-18000-priti-recruitment-thane-maharashtra-bombay-jobs/</t>
  </si>
  <si>
    <t>https://bombayinformer.com/109508/sas-executive-reliance-jio-infocomm-limited-thane-maharashtra-bombay-jobs/</t>
  </si>
  <si>
    <t>https://bombayinformer.com/109538/jc-digital-sales-specialist-reliance-jio-infocomm-limited-mumbai-maharashtra-bombay-jobs-15/</t>
  </si>
  <si>
    <t>https://bombayinformer.com/109688/openings-for-reliance-jio-speed-good-thane-maharashtra-bombay-jobs/</t>
  </si>
  <si>
    <t>https://bombayinformer.com/109777/300-opening-for-reliance-jio-voice-and-back-office-salary-20000-priti-recruitment-thane-maharashtra-bombay-jobs/</t>
  </si>
  <si>
    <t>https://bombayinformer.com/109816/120-required-reliance-jio-email-process-salary-18000-priti-recruitment-thane-maharashtra-bombay-jobs/</t>
  </si>
  <si>
    <t>https://bombayinformer.com/109856/200-vacancy-for-reliance-jio-back-office-salary-20000-priti-recruitment-thane-maharashtra-bombay-jobs/</t>
  </si>
  <si>
    <t>http://news.google.com/news/url?sa=t&amp;fd=R&amp;ct2=us&amp;usg=AFQjCNEiJSypBrHAeLQeP0kYWj8Ygi1JgQ&amp;clid=c3a7d30bb8a4878e06b80cf16b898331&amp;cid=52779475800750&amp;ei=YPEDWcDeH5CPhAHsx6SQDw&amp;url=http%3A%2F%2Fwww.financialexpress.com%2Findustry%2Freliance-jio-effect-as-telcos-arpus-decline-telecom-minister-manoj-sinha-says-operators-have-seen-ups-and-downs-in-past-too%2F646696%2F&amp;utm_source=dlvr.it&amp;utm_medium=twitter</t>
  </si>
  <si>
    <t>http://www.financialexpress.com/industry/reliance-jio-network-is-better-than-those-of-the-developed-world-mukesh-ambani/592838/</t>
  </si>
  <si>
    <t>https://twitter.com/i/web/status/857785472298266624</t>
  </si>
  <si>
    <t>https://twitter.com/i/web/status/857869167206121472</t>
  </si>
  <si>
    <t>https://twitter.com/i/web/status/858130352644038656</t>
  </si>
  <si>
    <t>https://twitter.com/i/web/status/858143808030097408</t>
  </si>
  <si>
    <t>http://www.kollytalk.com/technology/services/things-expect-reliance-jio-2017-559983.html</t>
  </si>
  <si>
    <t>https://twitter.com/i/web/status/858155264171802626</t>
  </si>
  <si>
    <t>http://www.dealkishop.com/lyf-flame-mobile-with-reliance-jio-free-internet-for-90-days-offer</t>
  </si>
  <si>
    <t>https://fb.me/24NAXxdHI</t>
  </si>
  <si>
    <t>http://kannada.gizbot.com/miscellaneous/5-things-expect-from-reliance-jio-2017-012683.html</t>
  </si>
  <si>
    <t>http://gadgets365days.blogspot.com/2017/04/reliance-jio-4g-router-with-prime.html%20Done</t>
  </si>
  <si>
    <t>https://www.reddit.com/r/NewsWorm/comments/681b8b/reliance_jio_effect_more_competition_in_singtels/?ref=search_posts&amp;utm_source=ifttt</t>
  </si>
  <si>
    <t>https://www.reddit.com/r/SummarySpeaks/comments/687iyo/how_mukesh_ambani_is_trying_to_replicate_verizons/?ref=search_posts&amp;utm_source=ifttt</t>
  </si>
  <si>
    <t>https://fb.me/3bIF5vdSd</t>
  </si>
  <si>
    <t>https://fb.me/1z4TbOaXp</t>
  </si>
  <si>
    <t>https://www.youtube.com/watch?v=nRj5KHyli5w&amp;feature=youtu.be&amp;a</t>
  </si>
  <si>
    <t>http://newshunt.com/share/67017130?ss=twt&amp;s=i http://newshunt.com/share/67017130</t>
  </si>
  <si>
    <t>http://www.telespice.com/volte-phones/</t>
  </si>
  <si>
    <t>http://www.amazon.in/dp/B01N2IASJ8/ref=cm_sw_r_tw_dp_x_Qrcbzb178BZZ6</t>
  </si>
  <si>
    <t>https://www.datareign.com/reliance-jio-now-4th-largest-telecom-operator-india-trai-feb-2017-report.html</t>
  </si>
  <si>
    <t>http://gadgetstouse.com/news/reliance-jio-fiber-preview-testing/57061</t>
  </si>
  <si>
    <t>http://abpnews.abplive.in/gadgets/reliance-jio-to-launched-in-2017-dth-broadband-services-607170</t>
  </si>
  <si>
    <t>http://www.theedgymind.com/2017/04/29/reliance-jio-launch-4-budget-products-2017/</t>
  </si>
  <si>
    <t>http://www.gizbot.com/internet/news/reliance-jio-fiber-broadband-preview-fup-speed-price-plans-website-launch-040356.html</t>
  </si>
  <si>
    <t>https://twitter.com/i/web/status/858217812451577856</t>
  </si>
  <si>
    <t>http://acceptorham.com/reliance-jio-introduces-plan/</t>
  </si>
  <si>
    <t>https://fb.me/1X0lKzWBJ</t>
  </si>
  <si>
    <t>http://gadgetstouse.com/news/reliance-jio-fiber-preview-testing/57061 https://fb.me/O03Fz8Vh</t>
  </si>
  <si>
    <t>http://www.livehindustan.com/news/business/article1-reliance-jio-a-volte-feature-4g-smartphone-below-rs-1500-662366.html</t>
  </si>
  <si>
    <t>https://technosearch.net/news/reliace-jio-ftth-services-launch/6640/</t>
  </si>
  <si>
    <t>http://www.newssummedup.com/a/wj8im3</t>
  </si>
  <si>
    <t>http://theclippings.in/blog/2017/04/29/another-service-launched-reliance-jio/</t>
  </si>
  <si>
    <t>http://www.businesstoday.in/sectors/telecom/reliance-to-roll-out-its-ftth-service-jio-fiber-with-minimum-100-mbps-speed/story/251097.html</t>
  </si>
  <si>
    <t>http://c.mp.ucweb.com/detail/2256e23195b44736b64a8ff3e70d8067?a=1&amp;uc_param_str=dnvebichfrmintcpwidsudsvnwpflameefut&amp;uc_news_item_id=2200426245052150&amp;uc_news_app=browser_iflow&amp;reco_id=bfb3eb1d-cba9-47a2-88a6-d62592380555&amp;entry=browser&amp;entry1=shareback&amp;entry2=widget https://twitter.com/i/web/status/857611927148777472</t>
  </si>
  <si>
    <t>http://ucnews.ucweb.com/story/1414927708365622?channel_id=1501&amp;host=http:%2F%2Fucnews.ucweb.com&amp;list_article_from=Indianexpress&amp;item_type=0&amp;content_type=0&amp;app=browser_iflow&amp;uc_param_str=dnvebichfrmintcpwidsudsvpf&amp;ver=11.3.0.950&amp;sver=inapppatch1&amp;demote_type=normal&amp;adapter=null&amp;grab_time=2017-04-28_19.25.52&amp;lang=english&amp;reco_id=c4f0c6be-358e-43f9-8913-e5d5033202e4&amp;entry=browser&amp;entry1=shareback&amp;entry2=widget</t>
  </si>
  <si>
    <t>http://ucnews.ucweb.com/story/1298969392327357?channel_id=1501&amp;host=http:%2F%2Fucnews.ucweb.com&amp;list_article_from=Mobigyaan&amp;item_type=0&amp;content_type=0&amp;app=browser_iflow&amp;uc_param_str=dnvebichfrmintcpwidsudsvpf&amp;ver=11.3.0.950&amp;sver=inapppatch1&amp;demote_type=normal&amp;adapter=null&amp;grab_time=2017-04-29_15.36.02&amp;lang=english&amp;reco_id=1b567a14-1171-4151-b708-b581ce2e6645&amp;entry=browser&amp;entry1=shareback&amp;entry2=widget</t>
  </si>
  <si>
    <t>https://t.co/RIDL2Atria https://t.co/pEt8xx94Er</t>
  </si>
  <si>
    <t>https://t.co/9NFcu1oH3s https://t.co/pEQFVIg7zO</t>
  </si>
  <si>
    <t>https://ultra.news/t-t/31008/reliance-jios-fiber-preview-start-mumbai-rs-4500-security-deposit-report</t>
  </si>
  <si>
    <t>https://www.youtube.com/watch?v=dYo_6uFxsi8&amp;feature=youtu.be&amp;a</t>
  </si>
  <si>
    <t>https://www.youtube.com/watch?v=gLQyGiq0UGA&amp;feature=youtu.be&amp;a</t>
  </si>
  <si>
    <t>https://fb.me/8FSFDeQHi</t>
  </si>
  <si>
    <t>http://www.businesstoday.in/sectors/telecom/reliance-jio-updates-old-tariffs-all-plans-in-detail/story/250918.html</t>
  </si>
  <si>
    <t>http://tamil.gizbot.com/news/reliance-jio-fiber-preview-roll-soon-in-tamil-013856.html?utm_source=article&amp;utm_medium=tweet-button&amp;utm_campaign=article-tweet</t>
  </si>
  <si>
    <t>http://m.gadgets.ndtv.com/telecom/features/reliance-jio-dth-broadband-and-more-5-things-to-expect-from-jio-this-year-1686749?utm_content=buffer3f5ca&amp;utm_medium=social&amp;utm_source=twitter.com&amp;utm_campaign=buffer</t>
  </si>
  <si>
    <t>http://hindi.oneindia.com/news/business/reliance-jio-soon-bring-dth-broadband-3-more-things-this-year-405881.html https://twitter.com/i/web/status/857955231321260032</t>
  </si>
  <si>
    <t>http://hindi.oneindia.com/news/business/reliance-jio-soon-bring-dth-broadband-3-more-things-this-year-405881.html https://twitter.com/i/web/status/858232844157669376</t>
  </si>
  <si>
    <t>https://telecomtalk.info/bsnl-reliance-jio-top-wired-and-wireless-broadband-service-february2017/163112/?utm_source=dlvr.it&amp;utm_medium=twitter</t>
  </si>
  <si>
    <t>https://www.youtube.com/watch?v=Qjy4DezqXM8&amp;feature=youtu.be&amp;a</t>
  </si>
  <si>
    <t>https://www.youtube.com/watch?v=htvvtoQAxSw&amp;feature=youtu.be&amp;a</t>
  </si>
  <si>
    <t>http://telecom.economictimes.indiatimes.com/news/rjio-tops-chart-in-4g-download-speed-in-march-trai-report/58283750</t>
  </si>
  <si>
    <t>http://telecom.economictimes.indiatimes.com.ln.is/BdGNw</t>
  </si>
  <si>
    <t>http://linkis.com/indiatimes.com/UBHs2</t>
  </si>
  <si>
    <t>http://linkis.com/indiatimes.com/M4u3a</t>
  </si>
  <si>
    <t>http://telecom.economictimes.indiatimes.com.ln.is/4rrok</t>
  </si>
  <si>
    <t>http://linkis.com/telecomtalk.info/rel/iuHd0</t>
  </si>
  <si>
    <t>http://telecomtalk.info.ln.is/PwOzE</t>
  </si>
  <si>
    <t>http://www.indian24news.com/technology/reliance-jio-effect-rules-soon-for-telcos-trai-ing-new-service/240562-news</t>
  </si>
  <si>
    <t>http://www.indian24news.com/technology/reliance-jios-fiber-broadband-with-100mbps-speed-to-launch-in-june-report/240983-news https://twitter.com/i/web/status/857947514313609216</t>
  </si>
  <si>
    <t>https://techviral.net/reliance-jio-introduces-new-plans-starting-rs-19/?utm_source=dlvr.it&amp;utm_medium=twitter</t>
  </si>
  <si>
    <t>https://techviral.net/reliance-jio-fibre-home-service/?utm_source=dlvr.it&amp;utm_medium=twitter</t>
  </si>
  <si>
    <t>https://fb.me/8p6DN9woG</t>
  </si>
  <si>
    <t>http://www.tech2.org/reliance-jio-introduces-new-plans-beginning-at-rs-19/</t>
  </si>
  <si>
    <t>https://twitter.com/i/web/status/858238254084014081</t>
  </si>
  <si>
    <t>https://offersandtricks.com/2017/04/reliance-jio-fiber-broadband-preview-offer-launched-soon.html</t>
  </si>
  <si>
    <t>http://www.samacharjagat.com/news/technology-gadgets/after-the-cheap-call-now-live-will-bring-live-price-phone-worth-less-than-1500-139367 https://twitter.com/i/web/status/858238638743625732</t>
  </si>
  <si>
    <t>https://wap-business--standard-com.cdn.ampproject.org/c/wap.business-standard.com/article-amp/companies/reliance-jio-to-venture-in-dth-broadband-services-this-year-117042800380_1.html</t>
  </si>
  <si>
    <t>https://www.youtube.com/watch?v=4Scdy-otSpo&amp;feature=youtu.be&amp;a</t>
  </si>
  <si>
    <t>https://www.amazon.in/gp/product/B01N2IASJ8?ie=UTF8&amp;camp=3770&amp;creative=25570&amp;creativeASIN=B01N2IASJ8&amp;linkCode=shr&amp;tag=usha03-21&amp;redirect=true</t>
  </si>
  <si>
    <t>http://gujarati.oneindia.com.linkis.com/aXvdI</t>
  </si>
  <si>
    <t>https://www.youtube.com/watch?v=lwQBys5JUjY&amp;feature=youtu.be&amp;a</t>
  </si>
  <si>
    <t>http://kannada.gizbot.com/miscellaneous/reliance-jio-updates-old-tariffs-012679.html</t>
  </si>
  <si>
    <t>http://kannada.gizbot.com/news/reliance-jio-effect-rules-soon-trai-new-service-012684.html</t>
  </si>
  <si>
    <t>http://kannada.gizbot.com/news/reliance-jio-fiber-preview-roll-soon-012696.html</t>
  </si>
  <si>
    <t>http://viral.thetypicalindian.in/2017/04/27/reliance-jio-high-speed-ftth-broadband-service-expected-to-launch-in-june-15929981-tti/</t>
  </si>
  <si>
    <t>http://viral.thetypicalindian.in/2017/04/29/the-2017-agenda-reliance-jio-to-soon-venture-into-dth-broadband-services-tti/</t>
  </si>
  <si>
    <t>https://www.youtube.com/watch?v=NgyRZvq3Sz8&amp;feature=youtu.be&amp;a</t>
  </si>
  <si>
    <t>http://inextlive.jagran.com/reliance-jio-dth-broadband-and-more-things-to-expect-from-jio-this-year-201704290011?src=rss_latest_news1&amp;utm_source=dlvr.it&amp;utm_medium=twitter</t>
  </si>
  <si>
    <t>https://ebela.in/business/reliance-jio-is-expected-to-enter-dth-sector-dgtl-1.604656#.WQQfCuyDkVw.twitter</t>
  </si>
  <si>
    <t>https://ebela.in/business/reliance-jio-is-expected-to-enter-dth-sector-dgtl-1.604656#.WQRZzFDes3M.twitter</t>
  </si>
  <si>
    <t>https://allmobileplans.in/reliance-jio-apn-settings/</t>
  </si>
  <si>
    <t>https://allmobileplans.in/reliance-jio-puk-code-to-unlock-sim-card/</t>
  </si>
  <si>
    <t>https://www.youtube.com/watch?v=nsn_pQT83fY&amp;feature=youtu.be&amp;a</t>
  </si>
  <si>
    <t>https://www.youtube.com/watch?v=g6pomBcIDyI&amp;feature=youtu.be&amp;a</t>
  </si>
  <si>
    <t>http://indiatoday.intoday.in/story/mukesh-ambani-reliance-industries-jio-technology-india-today-conclave-2017/1/910745.html</t>
  </si>
  <si>
    <t>http://www.mannuforall.in/2017/04/reliance-jios-broadband-services-with.html?utm_source=dlvr.it&amp;utm_medium=twitter</t>
  </si>
  <si>
    <t>http://www.mannuforall.in/2017/04/bsnl-and-reliance-jio-top-wired-and.html?utm_source=dlvr.it&amp;utm_medium=twitter</t>
  </si>
  <si>
    <t>http://zeenews.india.com/internet-social-media/reliance-jio-coming-with-ftth-broadband-service-with-100mbps-speed- https://fb.me/6AwxXzBTc</t>
  </si>
  <si>
    <t>http://www.indiatimes.com/news/india/reliance-jio-begins-broadband-service-with-insane-plan-offers-100-mbps-free-f/ https://fb.me/5VVqNrb5u</t>
  </si>
  <si>
    <t>https://www.linkedin.com/slink?code=fdvbmga</t>
  </si>
  <si>
    <t>http://www.vaadionline.com/reliance-jio-updated-its-plans-users-data-benefits-till-june-end/</t>
  </si>
  <si>
    <t>http://www.vaadionline.com/reliance-jio-4g-internet-service-restored-at-kashmir-whats-app-and-facebook-blocked/</t>
  </si>
  <si>
    <t>http://videos.indiannewsandviews.com/watch?v=b92nQmQFGl4</t>
  </si>
  <si>
    <t>http://feeds.feedburner.com/~r/TechFactsLive/~3/XxWnxI0IRmg/?utm_source=feedburner&amp;utm_medium=twitter&amp;utm_campaign=viralflowcom</t>
  </si>
  <si>
    <t>http://feeds.feedburner.com/~r/TechFactsLive/~3/RYzg816PvZY/?utm_source=feedburner&amp;utm_medium=twitter&amp;utm_campaign=viralflowcom</t>
  </si>
  <si>
    <t>https://fb.me/8UbHzcAYW</t>
  </si>
  <si>
    <t>https://fb.me/9Dh0xz4I2</t>
  </si>
  <si>
    <t>http://computerera.co.in/telugu/?p=9272 https://fb.me/23Kn5Zf0k</t>
  </si>
  <si>
    <t>http://computerera.co.in/telugu/?p=9272 https://fb.me/VOg5g14I</t>
  </si>
  <si>
    <t>https://www.youtube.com/watch?v=ZDtQP0faw4o&amp;feature=youtu.be</t>
  </si>
  <si>
    <t>https://www.vishvagujarat.com/reliance-jio-soon-venture-dth-broadband-services/</t>
  </si>
  <si>
    <t>http://businesstoday.intoday.in/story/reliance-to-roll-out-its-ftth-service-jio-fiber-with-minimum-100-mbps-speed/1/251097.html</t>
  </si>
  <si>
    <t>https://fb.me/4eLwbhFqX</t>
  </si>
  <si>
    <t>https://fb.me/ZsWCh3LX</t>
  </si>
  <si>
    <t>https://www.linkedin.com/slink?code=fnJ3gPU</t>
  </si>
  <si>
    <t>https://www.youtube.com/watch?v=m4lr-Kwm7K8&amp;feature=youtu.be&amp;a</t>
  </si>
  <si>
    <t>http://www.primenewslive.com/News%2freliance-jio-to-launch-dth-and-broadband-services-3587_4?utm_source=dlvr.it&amp;utm_medium=twitter</t>
  </si>
  <si>
    <t>https://twitter.com/i/web/status/857158665777893376</t>
  </si>
  <si>
    <t>http://newspedia.co.in/reliance-jio-news-post/</t>
  </si>
  <si>
    <t>http://gadgets.ndtv.com/mobiles/features/reliance-jio-vs-airtel-vodafone-idea-offers-xiaomi-mi-6-galaxy-s8-launch-dates-bhim-aadhaar-platform-1681864</t>
  </si>
  <si>
    <t>http://www.gadgetsnow.com.ln.is/3qatS</t>
  </si>
  <si>
    <t>https://factordaily.com/reliance-jio-cabs/</t>
  </si>
  <si>
    <t>http://younggossip.com/reliance-jio-ftth-broadband-service-launch-soon/</t>
  </si>
  <si>
    <t>http://atraccion1982-diseases.blogspot.com/2017/04/wow-reliance-jio-new-unlimited-free.html?utm_source=dlvr.it&amp;utm_medium=twitter</t>
  </si>
  <si>
    <t>https://twitter.com/i/web/status/857234547154538496</t>
  </si>
  <si>
    <t>http://tamil.gizbot.com/news/reliance-jio-fiber-preview-roll-soon-in-tamil-013856.html</t>
  </si>
  <si>
    <t>http://www.justkhabar.in/News%2freliance-jio-to-launch-jio-dth-10876_101?utm_source=dlvr.it&amp;utm_medium=twitter</t>
  </si>
  <si>
    <t>http://www.justkhabar.in/News%2freliance-jio-to-launch-dth-and-broadband-services-3587_102?utm_source=dlvr.it&amp;utm_medium=twitter</t>
  </si>
  <si>
    <t>https://techviral.net/reliance-jio-fibre-home-service/</t>
  </si>
  <si>
    <t>http://feeds.feedburner.com/~r/thetechviral/~3/lZWbH0Y8g6w/?utm_source=feedburner&amp;utm_medium=twitter&amp;utm_campaign=thetechviral</t>
  </si>
  <si>
    <t>http://feeds.feedburner.com/~r/thetechviral/~3/pFxE0bJ0Hnw/?utm_source=feedburner&amp;utm_medium=twitter&amp;utm_campaign=thetechviral</t>
  </si>
  <si>
    <t>http://dainikpunjab.com/reliance-jio-could-launch-broadband-with-100mbps-speed-in-june/</t>
  </si>
  <si>
    <t>https://apple.news/AnQem40kjSwS9lIImRFE87g</t>
  </si>
  <si>
    <t>http://www.dailyo.in/technology/reliance-jio-offers-jio-prime-mukesh-ambani-4g-data/story/1/16858.html</t>
  </si>
  <si>
    <t>https://www.youtube.com/watch?v=flGwyJOw88M&amp;feature=youtu.be&amp;a</t>
  </si>
  <si>
    <t>https://jiodthbooking.com/top-10-reliance-jio-upcoming-services-2017/</t>
  </si>
  <si>
    <t>https://www.youtube.com/watch?v=sLDTDpUnP14&amp;feature=youtu.be&amp;a</t>
  </si>
  <si>
    <t>https://twitter.com/i/web/status/858327964764827649</t>
  </si>
  <si>
    <t>http://www.gizbot.com/telecom/news/everything-about-reliance-jio-achievements-future-plans-040291.html</t>
  </si>
  <si>
    <t>http://www.techupdate3.com/2017/04/reliance-jio-fiber-preview-offer-to-soon-all-you-need-to-know.html</t>
  </si>
  <si>
    <t>https://fb.me/2ntiA96Xk</t>
  </si>
  <si>
    <t>http://gyanodayweb.blogspot.com/2017/04/reliance-jio-prime-dth-registration.html</t>
  </si>
  <si>
    <t>https://www.youtube.com/watch?v=TzyKTDYhJ04&amp;feature=youtu.be&amp;a</t>
  </si>
  <si>
    <t>http://gujarati.oneindia.com/business/reliance-jio-soon-bring-dth-broadband-3-more-things-this-year-033323.html https://twitter.com/i/web/status/858240976208449537</t>
  </si>
  <si>
    <t>https://twitter.com/i/web/status/858357717047562241</t>
  </si>
  <si>
    <t>https://fb.me/2tm4ZIjsJ</t>
  </si>
  <si>
    <t>https://www.appnol.com/updated-list-of-reliance-jio-lte-supported-phones/?utm_source=ReviveOldPost&amp;utm_medium=social&amp;utm_campaign=ReviveOldPost</t>
  </si>
  <si>
    <t>https://www.appnol.com/reliance-jio-infocomm-official-website/?utm_source=ReviveOldPost&amp;utm_medium=social&amp;utm_campaign=ReviveOldPost</t>
  </si>
  <si>
    <t>http://www.gadgetsnow.com/tech-news/reliance-jio-fibre-to-the-home-service-details-revealed-report/articleshow/58422129.cms?utm_source=twitter.com&amp;utm_medium=referral&amp;utm_campaign=GNWeb</t>
  </si>
  <si>
    <t>https://www.youtube.com/watch?v=z9NsJr5Apfc&amp;feature=youtu.be https://twitter.com/i/web/status/858371376578781184</t>
  </si>
  <si>
    <t>http://www.news18.com/news/tech/how-to-port-your-number-to-reliance-jio-from-vodafone-and-airtel-1289419.html</t>
  </si>
  <si>
    <t>https://twitter.com/i/web/status/858032074439229443</t>
  </si>
  <si>
    <t>http://techsandesh.com/reliance-jio-airtel-vodafone-idea-free-service/</t>
  </si>
  <si>
    <t>http://techsandesh.com/reliance-jio-giga-fiber-internet-broadband-june-india/</t>
  </si>
  <si>
    <t>https://fb.me/3NRNlZwBz</t>
  </si>
  <si>
    <t>https://www.owler.com/reports/kreation-next/reliance-jio-or-bsnl--which-one-is-providing-more-/1493144520998?utm_source=twitter&amp;utm_medium=social&amp;utm_campaign=sectorNews_ITServices</t>
  </si>
  <si>
    <t>https://twitter.com/i/web/status/858391264139653120</t>
  </si>
  <si>
    <t>http://feeds.feedburner.com/~r/mobigyaan/~3/58J1OMcnuMY/reliance-jio-introduces-new-postpaid-plans?utm_source=feedburner&amp;utm_medium=twitter&amp;utm_campaign=mobigyaan</t>
  </si>
  <si>
    <t>http://feeds.feedburner.com/~r/mobigyaan/~3/FLU8_0xKnIM/reliance-jio-updates-prepaid-plans?utm_source=feedburner&amp;utm_medium=twitter&amp;utm_campaign=mobigyaan</t>
  </si>
  <si>
    <t>http://mashable.ng/reliance-jios-lyf-wind-6-spotted-on-3rd-party-retail-listing/?utm_source=ReviveOldPost&amp;utm_medium=social&amp;utm_campaign=ReviveOldPost</t>
  </si>
  <si>
    <t>http://mashable.ng/reliance-jio-lyf-earth-1-budget-4g-smartphone/?utm_source=ReviveOldPost&amp;utm_medium=social&amp;utm_campaign=ReviveOldPost</t>
  </si>
  <si>
    <t>http://www.androfyi.com/reliance-free-jio-for-all-phones-welcome-offer-get-free-jio-4gsmscallsvideosapps-this-full-year/?utm_source=ReviveOldPost&amp;utm_medium=social&amp;utm_campaign=ReviveOldPost</t>
  </si>
  <si>
    <t>http://www.gadgetsnow.com/tech-news/trai-chairman-on-withdrawing-reliance-jios-summer-surprise-offer/articleshow/58063425.cms</t>
  </si>
  <si>
    <t>http://gettopical.com/wireless/5d534c557be51bb4519839518dbd4cbd?src=twitter</t>
  </si>
  <si>
    <t>http://www.desipearl.com/tracker/505359/371/ASD-Collection-736151299754834/smp/?platform=hootsuite</t>
  </si>
  <si>
    <t>http://mydealsbucket.blogspot.com/2017/04/reliance-jio-fiber-offer-3-months-free.html</t>
  </si>
  <si>
    <t>http://telecombizz.com/things-to-expect-from-reliance-jio-in-2017/</t>
  </si>
  <si>
    <t>http://news.google.com/news/url?sa=t&amp;fd=R&amp;ct2=us&amp;usg=AFQjCNFDNjaF1sLeaEqQ_zdpI3uyZEuGlw&amp;clid=c3a7d30bb8a4878e06b80cf16b898331&amp;cid=52779473228938&amp;ei=Yx8BWdj8PMHqhQHxrLUw&amp;url=http%3A%2F%2Fgadgets.ndtv.com%2Ftelecom%2Ffeatures%2Freliance-jio-airtel-vodafone-bsnl-idea-best-data-unlimited-calling-plans-1685372&amp;utm_source=dlvr.it&amp;utm_medium=twitter</t>
  </si>
  <si>
    <t>https://www.youtube.com/watch?v=zv1GQHhLeK8&amp;feature=youtu.be&amp;a</t>
  </si>
  <si>
    <t>https://www.youtube.com/watch?v=qE5BlZybY6c&amp;feature=youtu.be&amp;a</t>
  </si>
  <si>
    <t>https://www.youtube.com/watch?v=FRn2WQaUt3w&amp;feature=youtu.be&amp;a</t>
  </si>
  <si>
    <t>http://www.techinfoz.com/reliance-jios-fiber-broadband-with-100mbps-speed-to-launch-in-june-report/</t>
  </si>
  <si>
    <t>http://www.techinfoz.com/reliance-jio-effect-rules-soon-for-telcos-trai-ing-new-service/</t>
  </si>
  <si>
    <t>http://www.indiamobinews.in/business-news/reliance-jio-likely-to-offer-discounts-for-12-18-months-experts/?utm_source=dlvr.it&amp;utm_medium=twitter</t>
  </si>
  <si>
    <t>http://www.indiamobinews.in/business-news/reliance-jio-prepaid-postpaid-4g-plan/?utm_source=dlvr.it&amp;utm_medium=twitter</t>
  </si>
  <si>
    <t>http://www.indiamobinews.in/business-news/reliance-jio-to-launched-in-2017-dth-broadband-services/?utm_source=dlvr.it&amp;utm_medium=twitter</t>
  </si>
  <si>
    <t>http://news.google.com/news/url?sa=t&amp;fd=R&amp;ct2=cn&amp;usg=AFQjCNHxrsEQ4NCisDiM4YoCKFtfVFfBzg&amp;clid=c3a7d30bb8a4878e06b80cf16b898331&amp;cid=52779460935816&amp;ei=lUIFWcjeLIqc3QGW4KXYBw&amp;url=http://www.gizbot.com/telecom/features/reliance-jio-airtel-bsnl-vodafone-4g-3g-plans-voice-calls-free-tariff-war-price-040384.html</t>
  </si>
  <si>
    <t>http://socl.club/LnI5Z4</t>
  </si>
  <si>
    <t>http://www.ojasinfoindia.in/2017/04/reliance-jio-dth-settop-box-online.html</t>
  </si>
  <si>
    <t>https://fb.me/5nhSJmQds</t>
  </si>
  <si>
    <t>https://fb.me/LIViLu0l</t>
  </si>
  <si>
    <t>https://fb.me/1jleYjtma</t>
  </si>
  <si>
    <t>https://fb.me/8sEDd54Sg</t>
  </si>
  <si>
    <t>https://fb.me/1OKLXgpRR</t>
  </si>
  <si>
    <t>https://www.youtube.com/watch?v=kKvzE1TW5Fs&amp;feature=youtu.be&amp;a</t>
  </si>
  <si>
    <t>https://www.youtube.com/watch?v=5p54mHZ36gM&amp;feature=youtu.be&amp;a</t>
  </si>
  <si>
    <t>https://fb.me/3h1gYOrcb</t>
  </si>
  <si>
    <t>https://fb.me/3sTq38uhu</t>
  </si>
  <si>
    <t>https://fb.me/5raUwVKfp</t>
  </si>
  <si>
    <t>https://fb.me/3gmmcwmPd</t>
  </si>
  <si>
    <t>https://fb.me/8fungNP0F</t>
  </si>
  <si>
    <t>http://linkis.com/indianexpress.com/ar/6dd1p</t>
  </si>
  <si>
    <t>http://linkis.com/gadgets.ndtv.com/tel/GkNE5</t>
  </si>
  <si>
    <t>http://www.bgr.in/news/reliance-jio-launches-new-prepaid-postpaid-plans-heres-everything-you-need-to-know/?utm_content=bufferafad6&amp;utm_medium=social&amp;utm_source=twitter.com&amp;utm_campaign=buffer</t>
  </si>
  <si>
    <t>http://news.google.com/news/url?sa=t&amp;fd=R&amp;ct2=us&amp;usg=AFQjCNHxrsEQ4NCisDiM4YoCKFtfVFfBzg&amp;clid=c3a7d30bb8a4878e06b80cf16b898331&amp;cid=52779475800750&amp;ei=51wFWaDlPM2ohgGizLTwCQ&amp;url=http%3A%2F%2Fwww.gizbot.com%2Ftelecom%2Ffeatures%2Freliance-jio-airtel-bsnl-vodafone-4g-3g-plans-voice-calls-free-tariff-war-price-040384.html&amp;utm_source=dlvr.it&amp;utm_medium=twitter</t>
  </si>
  <si>
    <t>https://www.youtube.com/watch?v=M3MftIkUjbw&amp;feature=youtu.be&amp;a</t>
  </si>
  <si>
    <t>https://www.youtube.com/watch?v=kF8Sjw1tkLI&amp;feature=youtu.be&amp;a</t>
  </si>
  <si>
    <t>https://fb.me/7S32dm1Ls</t>
  </si>
  <si>
    <t>http://tamil.gizbot.com/news/reliance-jio-updates-prepaid-postpaid-plans-in-tamil-013833.html</t>
  </si>
  <si>
    <t>http://tamil.gizbot.com/news/reliance-jio-4g-laptop-pre-booking-at-rs-5000-its-scam-in-tamil-013808.html</t>
  </si>
  <si>
    <t>http://www.gizbot.com/telecom/features/reliance-jio-airtel-bsnl-vodafone-4g-3g-plans-voice-calls-free-tariff-war-price-040384.html</t>
  </si>
  <si>
    <t>http://news.google.com/news/url?sa=t&amp;fd=R&amp;ct2=in&amp;usg=AFQjCNHM8HlrskDGqrgboAZj7-rchQTcDQ&amp;clid=c3a7d30bb8a4878e06b80cf16b898331&amp;cid=52779473446325&amp;ei=910BWeiSJseohgGGj6TADQ&amp;url=http%3A%2F%2Fgadgets.ndtv.com%2Ftelecom%2Ffeatures%2Freliance-jio-vs-bsnl-vs-airtel-vs-vodafone-vs-idea-who-has-the-best-data-plans-1685372&amp;utm_source=dlvr.it&amp;utm_medium=twitter https://twitter.com/i/web/status/857428382287486976</t>
  </si>
  <si>
    <t>http://news.google.com/news/url?sa=t&amp;fd=R&amp;ct2=in&amp;usg=AFQjCNE8zwWniKJCAu7SMM6WRtmOC2-FMg&amp;clid=c3a7d30bb8a4878e06b80cf16b898331&amp;cid=52779473466747&amp;ei=TcgBWaDaFpj0hAHb6LGoDA&amp;url=http%3A%2F%2Fprofit.ndtv.com%2Fnews%2Ftech-media-telecom%2Farticle-reliance-jio-effect-rules-soon-for-telcos-trai-ing-new-service-1686698&amp;utm_source=dlvr.it&amp;utm_medium=twitter</t>
  </si>
  <si>
    <t>https://twitter.com/i/web/status/858200210467471360</t>
  </si>
  <si>
    <t>http://news.google.com/news/url?sa=t&amp;fd=R&amp;ct2=in&amp;usg=AFQjCNEX8kThGDJar9CoThTP7uDmW-Z7NA&amp;clid=c3a7d30bb8a4878e06b80cf16b898331&amp;cid=52779475800750&amp;ei=R2sFWaTIHJbMhQGNopmYDQ&amp;url=http%3A%2F%2Fwww.gizbot.com%2Ftelecom%2Fnews%2Fexpectation-from-reliance-jio-2017-040383.html&amp;utm_source=dlvr.it&amp;utm_medium=twitter</t>
  </si>
  <si>
    <t>http://news.google.com/news/url?sa=t&amp;fd=R&amp;ct2=in&amp;usg=AFQjCNHM8HlrskDGqrgboAZj7-rchQTcDQ&amp;clid=c3a7d30bb8a4878e06b80cf16b898331&amp;cid=52779473446325&amp;ei=3l4BWfjaKJSFhgHfgZXgBQ&amp;url=http%3A%2F%2Fgadgets.ndtv.com%2Ftelecom%2Ffeatures%2Freliance-jio-vs-bsnl-vs-airtel-vs-vodafone-vs-idea-who-has-the-best-data-plans-1685372&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t>
  </si>
  <si>
    <t>http://news.google.com/news/url?sa=t&amp;fd=R&amp;ct2=in&amp;usg=AFQjCNE8zwWniKJCAu7SMM6WRtmOC2-FMg&amp;clid=c3a7d30bb8a4878e06b80cf16b898331&amp;cid=52779473466747&amp;ei=FMkBWdnQIYvYhQHwtYjAAg&amp;url=http%3A%2F%2Fprofit.ndtv.com%2Fnews%2Ftech-media-telecom%2Farticle-reliance-jio-effect-rules-soon-for-telcos-trai-ing-new-service-1686698&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t>
  </si>
  <si>
    <t>http://news.google.com/news/url?sa=t&amp;fd=R&amp;ct2=in&amp;usg=AFQjCNGK-kEUDmeWMMQ1vvEwceyeSGlMhw&amp;clid=c3a7d30bb8a4878e06b80cf16b898331&amp;cid=52779475800750&amp;ei=BC0EWdidMsfnhAHu9pXYCg&amp;url=http%3A%2F%2Findiatoday.intoday.in%2Ftechnology%2Fstory%2Fexclusive-reliance-jio-fiber-broadband-preview-to-commence-shortly-website-spills-details%2F1%2F941140.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t>
  </si>
  <si>
    <t>http://news.google.com/news/url?sa=t&amp;fd=R&amp;ct2=in&amp;usg=AFQjCNEX8kThGDJar9CoThTP7uDmW-Z7NA&amp;clid=c3a7d30bb8a4878e06b80cf16b898331&amp;cid=52779475800750&amp;ei=OGwFWZDWJ83phQGm8JXwBw&amp;url=http%3A%2F%2Fwww.gizbot.com%2Ftelecom%2Fnews%2Fexpectation-from-reliance-jio-2017-040383.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t>
  </si>
  <si>
    <t>http://www.speedtest.net/my-result/a/2824501425</t>
  </si>
  <si>
    <t>http://www.speedtest.net/my-result/a/2832372439</t>
  </si>
  <si>
    <t>https://fb.me/2bqFrJSBD</t>
  </si>
  <si>
    <t>http://www.newsbuckets.com/reliance-jio-ftth-broadband-service-to-be-launched-in-june-beta-trials-begin/</t>
  </si>
  <si>
    <t>http://www.newsbuckets.com/everything-about-reliance-jio-achievements-and-future-plans/</t>
  </si>
  <si>
    <t>http://www.newsbuckets.com/the-new-reliance-jio-plans-at-a-glance/</t>
  </si>
  <si>
    <t>http://www.newsbuckets.com/reliance-jio-offers-revised-4g-data-plans-for-pre-paid-and-post-paid-users/</t>
  </si>
  <si>
    <t>http://www.newsbuckets.com/reliance-jio-fiber-broadband-preview-to-be-launched-soon/</t>
  </si>
  <si>
    <t>http://www.newsbuckets.com/expectation-from-reliance-jio-in-2017/</t>
  </si>
  <si>
    <t>http://www.medianama.com/2017/04/223-reliance-jio-fy17-results/?utm_content=buffer51dc5&amp;utm_medium=social&amp;utm_source=twitter.com&amp;utm_campaign=buffer</t>
  </si>
  <si>
    <t>http://www.medianama.com/2017/04/223-reliance-jio-fy17-results/?utm_content=buffer30c7c&amp;utm_medium=social&amp;utm_source=twitter.com&amp;utm_campaign=buffer</t>
  </si>
  <si>
    <t>https://www.itechdude.com/gadgets/mobiles/lg-g6-launch-offers-include-cashbacks-free-reliance-jio-data-and-more</t>
  </si>
  <si>
    <t>https://www.itechdude.com/gadgets/mobiles/reliance-jio-double-data-offer-for-samsung-galaxy-s8-gives-twice-the-data-with-rs-309-recharge</t>
  </si>
  <si>
    <t>http://www.gizbot.com/apps/news/reliance-jio-users-enjoy-432-live-channels-hotstar-premium-service-free-jio-tv-039684.html</t>
  </si>
  <si>
    <t>http://www.gizbot.com/telecom/news/expectation-from-reliance-jio-2017-040383.html</t>
  </si>
  <si>
    <t>https://twitter.com/i/web/status/858564061407084544</t>
  </si>
  <si>
    <t>https://twitter.com/jackshafer/status/858333584725344256</t>
  </si>
  <si>
    <t>https://ourcouponwallet.com/jio-plans-4g.html</t>
  </si>
  <si>
    <t>https://www.sayingtruth.com/fake-reliance-jio-laptop/</t>
  </si>
  <si>
    <t>https://www.youtube.com/watch?v=H7-jF0o08x8&amp;feature=youtu.be&amp;a</t>
  </si>
  <si>
    <t>http://24indianews.com/5-things-you-can-expect-from-reliance-jio-this-year/</t>
  </si>
  <si>
    <t>http://24indianews.com/reliance-jio-launching-new-tariff-plans-ever-single-day/</t>
  </si>
  <si>
    <t>http://www.optionstip.com/?p=494689</t>
  </si>
  <si>
    <t>http://www.optionstip.com/?p=494815</t>
  </si>
  <si>
    <t>http://www.optionstip.com/?p=494831</t>
  </si>
  <si>
    <t>http://www.optionstip.com/?p=495439</t>
  </si>
  <si>
    <t>http://www.optionstip.com/?p=495443</t>
  </si>
  <si>
    <t>http://www.optionstip.com/?p=495559</t>
  </si>
  <si>
    <t>http://www.optionstip.com/?p=495669</t>
  </si>
  <si>
    <t>http://www.optionstip.com/?p=495794</t>
  </si>
  <si>
    <t>http://www.optionstip.com/?p=495810</t>
  </si>
  <si>
    <t>http://www.optionstip.com/?p=496110</t>
  </si>
  <si>
    <t>http://www.optionstip.com/?p=496123</t>
  </si>
  <si>
    <t>http://www.optionstip.com/?p=496145</t>
  </si>
  <si>
    <t>http://www.optionstip.com/?p=496385</t>
  </si>
  <si>
    <t>http://www.optionstip.com/?p=496490</t>
  </si>
  <si>
    <t>http://www.optionstip.com/?p=496595</t>
  </si>
  <si>
    <t>http://www.gadgetsnow.com/tech-news/reliance-jio-fibre-to-the-home-service-details-revealed-report/articleshow/58422129.cms?utm_source=facebook.com&amp;utm_medium=referral&amp;utm_campaign=GadgetsNow</t>
  </si>
  <si>
    <t>http://inshorts.com/en/news/reliance-jio-posts-loss-of-%E2%82%B9225-crore-in-six-months-1493033738430?utm_source=news_share&amp;forward_to_store=true</t>
  </si>
  <si>
    <t>http://technocodex.com/top-expectation-from-reliance-jio-in-2017/</t>
  </si>
  <si>
    <t>https://broadbandforum.co/threads/139366/</t>
  </si>
  <si>
    <t>https://broadbandforum.co/threads/118105/</t>
  </si>
  <si>
    <t>https://broadbandforum.co/threads/141716/</t>
  </si>
  <si>
    <t>http://gadgets.ndtv.com/mobiles/features/reliance-jio-plans-nokia-3310-2017-price-vivo-v5s-and-lg-g6-launched-and-more-news-this-week-1687660</t>
  </si>
  <si>
    <t>http://profit.ndtv.com/news/tech-media-telecom/article-reliance-jio-effect-rules-soon-for-telcos-trai-ing-new-service-1686698?utm_source=dlvr.it&amp;utm_medium=twitter</t>
  </si>
  <si>
    <t>http://gadgets.ndtv.com/mobiles/news/reliance-jio-plans-nokia-3310-2017-price-vivo-v5s-and-lg-g6-launched-and-more-news-this-week-1687660?utm_source=dlvr.it&amp;utm_medium=twitter</t>
  </si>
  <si>
    <t>http://gadgets.ndtv.com/telecom/features/jio-dth-broadband-and-more-5-things-to-expect-from-reliance-jio-in-2017-1686749?utm_source=dlvr.it&amp;utm_medium=twitter</t>
  </si>
  <si>
    <t>https://twitter.com/i/web/status/858608267773136896</t>
  </si>
  <si>
    <t>http://www.headlinecamp.com/story/436781898242630?lang=english&amp;channel_id=1501&amp;app=browser_iflow&amp;uc_param_str=dnvebichfrmintcpwidsudsvpf&amp;ver=11.2.8.945&amp;sver=inapprelease&amp;entry=browser&amp;entry1=shareback&amp;entry2=page_share_btn http://www.headlinecamp.com/story/436781898242630?lang=english&amp;channel_id=1501&amp;app=browser_iflow&amp;uc_param_str=dnvebichfrmintcpwidsudsvpf&amp;ver=11.2.8.945&amp;sver=inapprelease&amp;entry=browser&amp;entry1=shareback&amp;entry2=page_share_btn</t>
  </si>
  <si>
    <t>http://m.gadgets.ndtv.com/mobiles/features/reliance-jio-plans-nokia-3310-2017-price-vivo-v5s-and-lg-g6-launched-and-more-news-this-week-1687660</t>
  </si>
  <si>
    <t>http://linkis.com/www.youtube.com/7HJ3t</t>
  </si>
  <si>
    <t>http://linkis.com/www.youtube.com/ZX8yR</t>
  </si>
  <si>
    <t>http://gadgets.ndtv.com/telecom/news/jio-dth-broadband-and-more-5-things-to-expect-from-reliance-jio-in-2017-1686749</t>
  </si>
  <si>
    <t>http://gadgets.ndtv.com/telecom/news/reliance-jio-dth-broadband-and-more-5-things-to-expect-from-jio-this-year-1686749</t>
  </si>
  <si>
    <t>http://gadgets.ndtv.com/mobiles/news/reliance-jio-plans-nokia-3310-2017-price-vivo-v5s-and-lg-g6-launched-and-more-news-this-week-1687660</t>
  </si>
  <si>
    <t>https://sufiyandroiddevelopers.com/reliance-jio-subscriber-base-crosses-108-million-company-plans-to-double-network/ https://twitter.com/i/web/status/857388844685168641</t>
  </si>
  <si>
    <t>https://www.sufiyandroiddevelopers.com/reliance-jio-plans-nokia-3310-2017-price-vivo-v5s-and-lg-g6-launched-and-more-news-this-week/ https://twitter.com/i/web/status/858610098687680512</t>
  </si>
  <si>
    <t>https://twitter.com/i/web/status/858611703268769792</t>
  </si>
  <si>
    <t>https://twitter.com/i/web/status/858615006543441921</t>
  </si>
  <si>
    <t>http://gadgets.ndtv.com/mobiles/features/reliance-jio-plans-nokia-3310-2017-price-vivo-v5s-and-lg-g6-launched-and-more-news-this-week-1687660?utm_source=dlvr.it&amp;utm_medium=twitter</t>
  </si>
  <si>
    <t>http://news.google.com/news/url?sa=t&amp;fd=R&amp;ct2=us&amp;usg=AFQjCNHp1r6qH-Bl6aqi4HhjRXbup_hWjQ&amp;clid=c3a7d30bb8a4878e06b80cf16b898331&amp;cid=52779477111181&amp;ei=hbYFWajpHsHqhQHxrLUw&amp;url=http%3A%2F%2Fgadgets.ndtv.com%2Fmobiles%2Ffeatures%2Freliance-jio-plans-nokia-3310-2017-price-vivo-v5s-and-lg-g6-launched-and-more-news-this-week-1687660&amp;utm_source=dlvr.it&amp;utm_medium=twitter</t>
  </si>
  <si>
    <t>http://news.google.com/news/url?sa=t&amp;fd=R&amp;ct2=in&amp;usg=AFQjCNHzsyC0T61GLhS0pFD3_URq_JxOdQ&amp;clid=c3a7d30bb8a4878e06b80cf16b898331&amp;cid=52779473446325&amp;ei=R88BWcCOEIu03gGCr7OgAg&amp;url=http://www.businesstoday.in/sectors/telecom/reliance-jio-updates-old-tariffs-all-plans-in-detail/story/250918.html</t>
  </si>
  <si>
    <t>http://news.google.com/news/url?sa=t&amp;fd=R&amp;ct2=in&amp;usg=AFQjCNGcTipa-JDD89kYahI7e5EBsSs5tw&amp;clid=c3a7d30bb8a4878e06b80cf16b898331&amp;cid=52779473446325&amp;ei=sN0BWajsHdPG3gGM9anQCg&amp;url=http://gadgets.ndtv.com/telecom/features/jio-dth-broadband-and-more-5-things-to-expect-from-reliance-jio-in-2017-1686749</t>
  </si>
  <si>
    <t>http://news.google.com/news/url?sa=t&amp;fd=R&amp;ct2=in&amp;usg=AFQjCNFsgK0gzuijJ5IFcSVvEkC7YPRTNg&amp;clid=c3a7d30bb8a4878e06b80cf16b898331&amp;cid=52779473446325&amp;ei=svYCWej1Bcnj3AHM6ITQDg&amp;url=http://www.business-standard.com/article/companies/reliance-jio-to-venture-in-dth-broadband-services-this-year-117042800380_1.html</t>
  </si>
  <si>
    <t>http://news.google.com/news/url?sa=t&amp;fd=R&amp;ct2=in&amp;usg=AFQjCNGcTipa-JDD89kYahI7e5EBsSs5tw&amp;clid=c3a7d30bb8a4878e06b80cf16b898331&amp;cid=52779473446325&amp;ei=2yADWciUG4fXpwfY_4WICQ&amp;url=http://gadgets.ndtv.com/telecom/features/jio-dth-broadband-and-more-5-things-to-expect-from-reliance-jio-in-2017-1686749</t>
  </si>
  <si>
    <t>http://news.google.com/news/url?sa=t&amp;fd=R&amp;ct2=in&amp;usg=AFQjCNGK-kEUDmeWMMQ1vvEwceyeSGlMhw&amp;clid=c3a7d30bb8a4878e06b80cf16b898331&amp;cid=52779475800750&amp;ei=FiwEWbDdL9zD3AG4_ZuQDw&amp;url=http://indiatoday.intoday.in/technology/story/exclusive-reliance-jio-fiber-broadband-preview-to-commence-shortly-website-spills-details/1/941140.html</t>
  </si>
  <si>
    <t>http://news.google.com/news/url?sa=t&amp;fd=R&amp;ct2=in&amp;usg=AFQjCNEX8kThGDJar9CoThTP7uDmW-Z7NA&amp;clid=c3a7d30bb8a4878e06b80cf16b898331&amp;cid=52779475800750&amp;ei=RH4FWeDaAYSW3AHk8qaQAQ&amp;url=http://www.gizbot.com/telecom/news/expectation-from-reliance-jio-2017-040383.html</t>
  </si>
  <si>
    <t>http://news.google.com/news/url?sa=t&amp;fd=R&amp;ct2=in&amp;usg=AFQjCNHp1r6qH-Bl6aqi4HhjRXbup_hWjQ&amp;clid=c3a7d30bb8a4878e06b80cf16b898331&amp;cid=52779477111181&amp;ei=xLUFWbCZHIXL3gGdwKToCQ&amp;url=http://gadgets.ndtv.com/mobiles/features/reliance-jio-plans-nokia-3310-2017-price-vivo-v5s-and-lg-g6-launched-and-more-news-this-week-1687660</t>
  </si>
  <si>
    <t>http://ucnews.ucweb.com/story/1298969392327357?channel_id=101&amp;host=http:%2F%2Fucnews.ucweb.com&amp;list_article_from=Mobigyaan&amp;item_type=0&amp;content_type=0&amp;app=app_iflow&amp;uc_param_str=dnvebichfrmintcpwidsudsvpf&amp;ver=1.5.2.948&amp;sver=inapppatch2&amp;demote_type=normal&amp;adapter=null&amp;grab_time=2017-04-30_18.14.49&amp;lang=english&amp;comment_stat=1&amp;reco_id=6aa80dfd-89c2-4d9e-b031-e4ed16399a10&amp;entry=app&amp;entry1=shareback&amp;entry2=widget_Twitter&amp;shareid=bTkwBDHDFmyhAtGCGDbW17pOnjROI%2Fy2amQtaas1g2lyTA%3D%3D</t>
  </si>
  <si>
    <t>https://www.google.com/url?rct=j&amp;sa=t&amp;url=http%3A%2F%2Fgadgets.ndtv.com%2Fmobiles%2Ffeatures%2Freliance-jio-plans-nokia-3310-2017-price-vivo-v5s-and-lg-g6-launched-and-more-news-this-week-1687660&amp;ct=ga&amp;cd=CAIyGjczOTE5YmFkMWVkNjU2ZDg6Y29tOmVuOlVT&amp;usg=AFQjCNHp1r6qH-Bl6aqi4HhjRXbup_hWjQ&amp;utm_source=dlvr.it&amp;utm_medium=twitter</t>
  </si>
  <si>
    <t>http://www.hollybollybuzz.com/reliance-jio/jio-tv-app-download-and-watch-online-tv-streaming/?utm_source=ReviveOldPost&amp;utm_medium=social&amp;utm_campaign=ReviveOldPost</t>
  </si>
  <si>
    <t>http://www.hollybollybuzz.com/reliance-jio/jio-tv-app-watch-free-live-sony-zee-tv-star-plus-shows-online/?utm_source=ReviveOldPost&amp;utm_medium=social&amp;utm_campaign=ReviveOldPost</t>
  </si>
  <si>
    <t>http://www.hollybollybuzz.com/news/reliance-jio-dth-set-up-box-plans-launch-date/?utm_source=ReviveOldPost&amp;utm_medium=social&amp;utm_campaign=ReviveOldPost</t>
  </si>
  <si>
    <t>http://www.hollybollybuzz.com/reliance-jio/myjio-app-download-free-3-2-05-old-apk-version-login-registration/?utm_source=ReviveOldPost&amp;utm_medium=social&amp;utm_campaign=ReviveOldPost</t>
  </si>
  <si>
    <t>https://twitter.com/i/web/status/858629335711760384</t>
  </si>
  <si>
    <t>http://news.google.com/news/url?sa=t&amp;fd=R&amp;ct2=in&amp;usg=AFQjCNE8zwWniKJCAu7SMM6WRtmOC2-FMg&amp;clid=c3a7d30bb8a4878e06b80cf16b898331&amp;cid=52779473466747&amp;ei=ScgBWaC2ItfC3gGr0q7ACw&amp;url=http://profit.ndtv.com/news/tech-media-telecom/article-reliance-jio-effect-rules-soon-for-telcos-trai-ing-new-service-1686698</t>
  </si>
  <si>
    <t>http://news.google.com/news/url?sa=t&amp;fd=R&amp;ct2=in&amp;usg=AFQjCNHzsyC0T61GLhS0pFD3_URq_JxOdQ&amp;clid=c3a7d30bb8a4878e06b80cf16b898331&amp;cid=52779473446325&amp;ei=lNYBWeiEAcTo3QGjz6PoBg&amp;url=http://www.businesstoday.in/sectors/telecom/reliance-jio-updates-old-tariffs-all-plans-in-detail/story/250918.html</t>
  </si>
  <si>
    <t>http://news.google.com/news/url?sa=t&amp;fd=R&amp;ct2=in&amp;usg=AFQjCNGcTipa-JDD89kYahI7e5EBsSs5tw&amp;clid=c3a7d30bb8a4878e06b80cf16b898331&amp;cid=52779473446325&amp;ei=5OQBWfikOovO3AHi9IvoCg&amp;url=http://gadgets.ndtv.com/telecom/features/jio-dth-broadband-and-more-5-things-to-expect-from-reliance-jio-in-2017-1686749</t>
  </si>
  <si>
    <t>http://news.google.com/news/url?sa=t&amp;fd=R&amp;ct2=in&amp;usg=AFQjCNFsgK0gzuijJ5IFcSVvEkC7YPRTNg&amp;clid=c3a7d30bb8a4878e06b80cf16b898331&amp;cid=52779473446325&amp;ei=t_0CWfjRK9jU3gHtwbuYDQ&amp;url=http://www.business-standard.com/article/companies/reliance-jio-to-venture-in-dth-broadband-services-this-year-117042800380_1.html</t>
  </si>
  <si>
    <t>http://news.google.com/news/url?sa=t&amp;fd=R&amp;ct2=in&amp;usg=AFQjCNGcTipa-JDD89kYahI7e5EBsSs5tw&amp;clid=c3a7d30bb8a4878e06b80cf16b898331&amp;cid=52779473446325&amp;ei=BigDWfjJBMzL3QHp7a_4AQ&amp;url=http://gadgets.ndtv.com/telecom/features/jio-dth-broadband-and-more-5-things-to-expect-from-reliance-jio-in-2017-1686749</t>
  </si>
  <si>
    <t>http://news.google.com/news/url?sa=t&amp;fd=R&amp;ct2=in&amp;usg=AFQjCNHQDSzMpZ8SI_-PywTJ_-30YzjM1g&amp;clid=c3a7d30bb8a4878e06b80cf16b898331&amp;cid=52779473446325&amp;ei=j1IDWfDvFM3epweLpJu4CA&amp;url=http://gadgets.ndtv.com/telecom/features/reliance-jio-dth-broadband-and-more-5-things-to-expect-from-jio-this-year-1686749</t>
  </si>
  <si>
    <t>http://news.google.com/news/url?sa=t&amp;fd=R&amp;ct2=in&amp;usg=AFQjCNHxrsEQ4NCisDiM4YoCKFtfVFfBzg&amp;clid=c3a7d30bb8a4878e06b80cf16b898331&amp;cid=52779475800750&amp;ei=XVoFWYDGPIWR3gHus4nIDQ&amp;url=http://www.gizbot.com/telecom/features/reliance-jio-airtel-bsnl-vodafone-4g-3g-plans-voice-calls-free-tariff-war-price-040384.html</t>
  </si>
  <si>
    <t>http://news.google.com/news/url?sa=t&amp;fd=R&amp;ct2=in&amp;usg=AFQjCNEX8kThGDJar9CoThTP7uDmW-Z7NA&amp;clid=c3a7d30bb8a4878e06b80cf16b898331&amp;cid=52779475800750&amp;ei=cXYFWbjgO4SS3AGhqYi4Cw&amp;url=http://www.gizbot.com/telecom/news/expectation-from-reliance-jio-2017-040383.html</t>
  </si>
  <si>
    <t>http://news.google.com/news/url?sa=t&amp;fd=R&amp;ct2=in&amp;usg=AFQjCNHp1r6qH-Bl6aqi4HhjRXbup_hWjQ&amp;clid=c3a7d30bb8a4878e06b80cf16b898331&amp;cid=52779477111181&amp;ei=Ib0FWeCbFtWy3AGkqYyABA&amp;url=http://gadgets.ndtv.com/mobiles/features/reliance-jio-plans-nokia-3310-2017-price-vivo-v5s-and-lg-g6-launched-and-more-news-this-week-1687660</t>
  </si>
  <si>
    <t>http://www.ndtv.com/india-news/keep-modelling-for-reliance-arvind-kejriwal-tells-pm-modi-on-jio-ads-1453759</t>
  </si>
  <si>
    <t>https://fb.me/8fs68yfsu</t>
  </si>
  <si>
    <t>http://newshindi.info/reliance-jio-may-extend-attractive-offers-for-2-years-%e0%a4%b0%e0%a4%bf%e0%a4%b2%e0%a4%be%e0%a4%af%e0%a4%82%e0%a4%b8-%e0%a4%9c%e0%a4%bf%e0%a4%af%e0%a5%8b-%e0%a4%af%e0%a5%82%e0%a4%9c%e0%a4%b0%e0%a5%8d/181323</t>
  </si>
  <si>
    <t>http://newshindi.info/expectation-from-reliance-jio-in-2017/182844</t>
  </si>
  <si>
    <t>https://twitter.com/i/web/status/858642538831503361</t>
  </si>
  <si>
    <t>http://hindi.firstpost.com/india/vodafone-idea-reliance-jio-tata-indicom-simcard-and-mobile-phone-home-delivery-facility-will-now-be-available-in-11-major-cities-of-the-country-ps-26907.html</t>
  </si>
  <si>
    <t>https://www.youtube.com/watch?v=mf8fBTYLKmU&amp;feature=youtu.be&amp;a</t>
  </si>
  <si>
    <t>http://feeds.feedburner.com/~r/google/xorR/~3/zh-vmuvVh8U/url?utm_source=feedburner&amp;utm_medium=twitter&amp;utm_campaign=mediat_tech</t>
  </si>
  <si>
    <t>http://feeds.feedburner.com/~r/google/xorR/~3/adeeV2hY9OU/url?utm_source=feedburner&amp;utm_medium=twitter&amp;utm_campaign=mediat_tech</t>
  </si>
  <si>
    <t>http://feeds.feedburner.com/~r/google/xorR/~3/oTQORLYsyPo/url?utm_source=feedburner&amp;utm_medium=twitter&amp;utm_campaign=mediat_tech</t>
  </si>
  <si>
    <t>http://feeds.feedburner.com/~r/google/xorR/~3/rALcrb_qW9U/url?utm_source=feedburner&amp;utm_medium=twitter&amp;utm_campaign=mediat_tech</t>
  </si>
  <si>
    <t>http://feeds.feedburner.com/~r/google/xorR/~3/sJ6xvI3yZMU/url?utm_source=feedburner&amp;utm_medium=twitter&amp;utm_campaign=mediat_tech</t>
  </si>
  <si>
    <t>http://feeds.feedburner.com/~r/google/xorR/~3/9x2-dArr4yY/url?utm_source=feedburner&amp;utm_medium=twitter&amp;utm_campaign=mediat_tech</t>
  </si>
  <si>
    <t>http://feeds.feedburner.com/~r/google/xorR/~3/gLZqEqSGxkg/url?utm_source=feedburner&amp;utm_medium=twitter&amp;utm_campaign=mediat_tech</t>
  </si>
  <si>
    <t>http://feeds.feedburner.com/~r/google/xorR/~3/irXZ3ekk2x4/url?utm_source=feedburner&amp;utm_medium=twitter&amp;utm_campaign=mediat_tech</t>
  </si>
  <si>
    <t>http://feeds.feedburner.com/~r/google/xorR/~3/Kaidt8bQkus/url?utm_source=feedburner&amp;utm_medium=twitter&amp;utm_campaign=mediat_tech</t>
  </si>
  <si>
    <t>https://fb.me/5LCg8iMvQ</t>
  </si>
  <si>
    <t>https://fb.me/1poeBIN7z</t>
  </si>
  <si>
    <t>https://fb.me/8B4oJwgyl</t>
  </si>
  <si>
    <t>https://fb.me/6dYg33xCz</t>
  </si>
  <si>
    <t>https://fb.me/8pEi0eWG9</t>
  </si>
  <si>
    <t>https://fb.me/5L3K1PTg4</t>
  </si>
  <si>
    <t>https://fb.me/8DcH6Bhci</t>
  </si>
  <si>
    <t>https://fb.me/1X48Xm1i8</t>
  </si>
  <si>
    <t>https://fb.me/22804Z35r</t>
  </si>
  <si>
    <t>https://fb.me/8GNVSrW9R</t>
  </si>
  <si>
    <t>https://fb.me/I3Yle6BA</t>
  </si>
  <si>
    <t>http://www.suvarnanews.tv/technology/reliance-to-roll-out-its-ftth-service-jio-fiber-with-minimum-100-mbps-speed</t>
  </si>
  <si>
    <t>http://www.infoavi.com/expect-from-reliance-jio-in-2017-reliance-jio-dth-reliance-jio-broadband/</t>
  </si>
  <si>
    <t>https://fb.me/UzilHuXj</t>
  </si>
  <si>
    <t>http://www.maalaimalar.com/News/TopNews/2017/04/30170341/1082853/Reliance-jio-might-unveil-Jio-Fiber-preview-soon.vpf https://wnn7.com/</t>
  </si>
  <si>
    <t>https://twitter.com/i/web/status/857221796197801988</t>
  </si>
  <si>
    <t>https://twitter.com/i/web/status/857452041173696512</t>
  </si>
  <si>
    <t>http://www.bgr.in/news/reliance-jio-high-speed-ftth-broadband-service-expected-to-launch-in-june-report/?utm_content=bufferfba3d&amp;utm_medium=social&amp;utm_source=twitter.com&amp;utm_campaign=buffer</t>
  </si>
  <si>
    <t>https://www.youtube.com/watch?v=URWm-31iBig&amp;feature=youtu.be&amp;a</t>
  </si>
  <si>
    <t>http://qureshiinfotech.com/2016/09/reliance-jio-4g-kya-hai-iske-kya-fayde-hain/?utm_source=ReviveOldPost&amp;utm_medium=social&amp;utm_campaign=ReviveOldPost</t>
  </si>
  <si>
    <t>http://qureshiinfotech.com/2017/02/reliance-jio-4g-ki-net-speed-kaise-badhaye/?utm_source=ReviveOldPost&amp;utm_medium=social&amp;utm_campaign=ReviveOldPost</t>
  </si>
  <si>
    <t>http://justappz.com/reliance-jio-plans-nokia-3310-2017-price-vivo-v5s-and-lg-g6-launched-and-more-news-this-week/</t>
  </si>
  <si>
    <t>https://twitter.com/i/web/status/858676719728906241</t>
  </si>
  <si>
    <t>http://www.bgr.in/news/reliance-jio-high-speed-ftth-broadband-service-expected-to-launch-in-june-report/?utm_content=buffera5d1d&amp;utm_medium=social&amp;utm_source=twitter.com&amp;utm_campaign=buffer</t>
  </si>
  <si>
    <t>https://www.google.com/url?rct=j&amp;sa=t&amp;url=http://gadgets.ndtv.com/mobiles/features/reliance-jio-plans-nokia-3310-2017-price-vivo-v5s-and-lg-g6-launched-and-more-news-this-week-1687660&amp;ct=ga&amp;cd=CAIyGjYxZDE1NjA2OGJjMmM2NDA6Y29tOmVuOlVT&amp;usg=AFQjCNHp1r6qH-Bl6aqi4HhjRXbup_hWjQ</t>
  </si>
  <si>
    <t>http://news.google.com/news/url?sa=t&amp;fd=R&amp;ct2=in&amp;usg=AFQjCNFDNjaF1sLeaEqQ_zdpI3uyZEuGlw&amp;clid=c3a7d30bb8a4878e06b80cf16b898331&amp;cid=52779473446325&amp;ei=rlsBWbDbBoaZ3gGy3IOoCg&amp;url=http://gadgets.ndtv.com/telecom/features/reliance-jio-airtel-vodafone-bsnl-idea-best-data-unlimited-calling-plans-1685372</t>
  </si>
  <si>
    <t>http://news.google.com/news/url?sa=t&amp;fd=R&amp;ct2=in&amp;usg=AFQjCNE8zwWniKJCAu7SMM6WRtmOC2-FMg&amp;clid=c3a7d30bb8a4878e06b80cf16b898331&amp;cid=52779473466747&amp;ei=nMcBWYibBNjU3gHtwbuYDQ&amp;url=http://profit.ndtv.com/news/tech-media-telecom/article-reliance-jio-effect-rules-soon-for-telcos-trai-ing-new-service-1686698</t>
  </si>
  <si>
    <t>http://news.google.com/news/url?sa=t&amp;fd=R&amp;ct2=in&amp;usg=AFQjCNEHlK3mw34pkLSD4Nw4zhW0pu_Uhw&amp;clid=c3a7d30bb8a4878e06b80cf16b898331&amp;cid=52779473466747&amp;ei=7dABWZCjOISS3AGhqYi4Cw&amp;url=http://www.bgr.in/news/reliance-jio-effect-data-price-war-to-continue-through-fy18-but-what-after-the-dust-settles/</t>
  </si>
  <si>
    <t>http://news.google.com/news/url?sa=t&amp;fd=R&amp;ct2=in&amp;usg=AFQjCNE8zwWniKJCAu7SMM6WRtmOC2-FMg&amp;clid=c3a7d30bb8a4878e06b80cf16b898331&amp;cid=52779473466747&amp;ei=498BWZjCEaStqgKN06uYBg&amp;url=http://profit.ndtv.com/news/tech-media-telecom/article-reliance-jio-effect-rules-soon-for-telcos-trai-ing-new-service-1686698</t>
  </si>
  <si>
    <t>http://news.google.com/news/url?sa=t&amp;fd=R&amp;ct2=in&amp;usg=AFQjCNE8zwWniKJCAu7SMM6WRtmOC2-FMg&amp;clid=c3a7d30bb8a4878e06b80cf16b898331&amp;cid=52779473466747&amp;ei=-eYBWeCnEpCj3AGdhraQDQ&amp;url=http://profit.ndtv.com/news/tech-media-telecom/article-reliance-jio-effect-rules-soon-for-telcos-trai-ing-new-service-1686698</t>
  </si>
  <si>
    <t>http://news.google.com/news/url?sa=t&amp;fd=R&amp;ct2=in&amp;usg=AFQjCNGK-kEUDmeWMMQ1vvEwceyeSGlMhw&amp;clid=c3a7d30bb8a4878e06b80cf16b898331&amp;cid=52779475800750&amp;ei=ViYEWYD8KpaM3AHC-40w&amp;url=http://indiatoday.intoday.in/technology/story/exclusive-reliance-jio-fiber-broadband-preview-to-commence-shortly-website-spills-details/1/941140.html</t>
  </si>
  <si>
    <t>http://news.google.com/news/url?sa=t&amp;fd=R&amp;ct2=in&amp;usg=AFQjCNGK-kEUDmeWMMQ1vvEwceyeSGlMhw&amp;clid=c3a7d30bb8a4878e06b80cf16b898331&amp;cid=52779475800750&amp;ei=tDMEWdj0FYmO3AGy57SgDQ&amp;url=http://indiatoday.intoday.in/technology/story/exclusive-reliance-jio-fiber-broadband-preview-to-commence-shortly-website-spills-details/1/941140.html</t>
  </si>
  <si>
    <t>http://news.google.com/news/url?sa=t&amp;fd=R&amp;ct2=in&amp;usg=AFQjCNGK-kEUDmeWMMQ1vvEwceyeSGlMhw&amp;clid=c3a7d30bb8a4878e06b80cf16b898331&amp;cid=52779475800750&amp;ei=8j4EWfifEseBqQK0qoG4Cw&amp;url=http://indiatoday.intoday.in/technology/story/exclusive-reliance-jio-fiber-broadband-preview-to-commence-shortly-website-spills-details/1/941140.html</t>
  </si>
  <si>
    <t>http://news.google.com/news/url?sa=t&amp;fd=R&amp;ct2=in&amp;usg=AFQjCNGK-kEUDmeWMMQ1vvEwceyeSGlMhw&amp;clid=c3a7d30bb8a4878e06b80cf16b898331&amp;cid=52779475800750&amp;ei=RYUEWai0BoS8qgKMqI7gDg&amp;url=http://indiatoday.intoday.in/technology/story/exclusive-reliance-jio-fiber-broadband-preview-to-commence-shortly-website-spills-details/1/941140.html</t>
  </si>
  <si>
    <t>http://news.google.com/news/url?sa=t&amp;fd=R&amp;ct2=in&amp;usg=AFQjCNGK-kEUDmeWMMQ1vvEwceyeSGlMhw&amp;clid=c3a7d30bb8a4878e06b80cf16b898331&amp;cid=52779475800750&amp;ei=2j4FWfjDBo26qgKv36jADQ&amp;url=http://indiatoday.intoday.in/technology/story/exclusive-reliance-jio-fiber-broadband-preview-to-commence-shortly-website-spills-details/1/941140.html</t>
  </si>
  <si>
    <t>http://news.google.com/news/url?sa=t&amp;fd=R&amp;ct2=in&amp;usg=AFQjCNHxrsEQ4NCisDiM4YoCKFtfVFfBzg&amp;clid=c3a7d30bb8a4878e06b80cf16b898331&amp;cid=52779475800750&amp;ei=6FkFWYDkMsvU3AGpjrjQBQ&amp;url=http://www.gizbot.com/telecom/features/reliance-jio-airtel-bsnl-vodafone-4g-3g-plans-voice-calls-free-tariff-war-price-040384.html</t>
  </si>
  <si>
    <t>http://news.google.com/news/url?sa=t&amp;fd=R&amp;ct2=in&amp;usg=AFQjCNFMgyQ3eyJX0jSXL0Ek_hc-qpmJ9g&amp;clid=c3a7d30bb8a4878e06b80cf16b898331&amp;cid=52779475800750&amp;ei=yHAFWdjTIISS3AGhqYi4Cw&amp;url=http://www.businesstoday.in/sectors/telecom/reliance-to-roll-out-its-ftth-service-jio-fiber-with-minimum-100-mbps-speed/story/251097.html</t>
  </si>
  <si>
    <t>http://news.google.com/news/url?sa=t&amp;fd=R&amp;ct2=in&amp;usg=AFQjCNEX8kThGDJar9CoThTP7uDmW-Z7NA&amp;clid=c3a7d30bb8a4878e06b80cf16b898331&amp;cid=52779475800750&amp;ei=9XEFWfCVMoqc3QGW4KXYBw&amp;url=http://www.gizbot.com/telecom/news/expectation-from-reliance-jio-2017-040383.html</t>
  </si>
  <si>
    <t>http://news.google.com/news/url?sa=t&amp;fd=R&amp;ct2=in&amp;usg=AFQjCNGK-kEUDmeWMMQ1vvEwceyeSGlMhw&amp;clid=c3a7d30bb8a4878e06b80cf16b898331&amp;cid=52779475800750&amp;ei=TOwFWdjHJIK-pwfny5DwCQ&amp;url=http://indiatoday.intoday.in/technology/story/exclusive-reliance-jio-fiber-broadband-preview-to-commence-shortly-website-spills-details/1/941140.html</t>
  </si>
  <si>
    <t>http://www.digit.in/mobile-phones/reliance-jio-updates-prepaid-and-postpaid-plans-heres-whats-changed-34806.html</t>
  </si>
  <si>
    <t>http://www.bgr.in/news/reliance-jio-launches-new-prepaid-postpaid-plans-heres-everything-you-need-to-know/?utm_content=buffer49d35&amp;utm_medium=social&amp;utm_source=twitter.com&amp;utm_campaign=buffer</t>
  </si>
  <si>
    <t>http://www.itsforhome.com/pub/index.php/2017/04/30/One-of-the-top-5-Reliance-Jio-services-in-2017-that-you-are-likely-to-use/</t>
  </si>
  <si>
    <t>https://www.linkedin.com/slink?code=fGgfENP</t>
  </si>
  <si>
    <t>http://shiaqaum.com/reliance-jio-soon-bring-dth-broadband-3-more-things-this-year/ https://fb.me/1logmFxif</t>
  </si>
  <si>
    <t>http://shiaqaum.com/reliance-jio-soon-bring-dth-broadband-3-more-things-this-year/ https://fb.me/6DCKJaP4g</t>
  </si>
  <si>
    <t>https://fb.me/6JQ9jgxhS</t>
  </si>
  <si>
    <t>https://technosamigos.com/jio-5g-launch-date-jio-5g-plans/?utm_source=dlvr.it&amp;utm_medium=twitter</t>
  </si>
  <si>
    <t>https://fb.me/asU1tBWOw</t>
  </si>
  <si>
    <t>http://kannada.goodreturns.in/news/2017/04/27/reliance-jio-free-offers-continue-12-18-months-001558.html?utm_source=dlvr.it&amp;utm_medium=twitter&amp;utm_campaign=client-rss</t>
  </si>
  <si>
    <t>https://twitter.com/i/web/status/857733024972021760</t>
  </si>
  <si>
    <t>https://twitter.com/i/web/status/858111957152354304</t>
  </si>
  <si>
    <t>http://ucnews.ucweb.com/story/3895284532182883?channel_id=1501&amp;host=http:%2F%2Fucnews.ucweb.com&amp;list_article_from=TheEdgyMind&amp;item_type=0&amp;content_type=0&amp;app=app_iflow&amp;uc_param_str=dnvebichfrmintcpwidsudsvpf&amp;ver=1.5.2.948&amp;sver=inapppatch2&amp;demote_type=normal&amp;adapter=null&amp;grab_time=2017-04-30_02.32.57&amp;lang=english&amp;comment_stat=1&amp;reco_id=069f2d11-4249-4efb-8cff-d3366980defe&amp;entry=app&amp;entry1=shareback&amp;entry2=widget_Twitter&amp;shareid=bTkwBPnjbzvoHIjGmDrRDHQCHkre4Gq%2BP%2FFtFiHu7KI3wQ%3D%3D</t>
  </si>
  <si>
    <t>http://c.mp.ucweb.com/detail/19ca57397e0b4e999d8f29fa598afaab?a=1&amp;uc_param_str=dnvebichfrmintcpwidsudsvnwpflameefut&amp;uc_news_item_id=4427672754101103&amp;uc_news_app=app_iflow&amp;comment_stat=1&amp;reco_id=d0336af9-6059-4549-b5e4-d3b48278afaa&amp;entry=app&amp;entry1=shareback&amp;entry2=widget_Twitter&amp;shareid=bTkwBPnjbzvoHIjGmDrRDHQCHkre4Gq%2BP%2FFtFiHu7KI3wQ%3D%3D</t>
  </si>
  <si>
    <t>http://www.bgr.in/news/reliance-jio-effect-data-price-war-to-continue-through-fy18-but-what-after-the-dust-settles/?utm_content=buffera108f&amp;utm_medium=social&amp;utm_source=twitter.com&amp;utm_campaign=buffer</t>
  </si>
  <si>
    <t>http://gadgets.ndtv.com.linkis.com/UsFsN</t>
  </si>
  <si>
    <t>http://linkis.com/gadgets.ndtv.com/mob/oKaUa</t>
  </si>
  <si>
    <t>http://www.digit.in/audio-video/with-reliance-jios-dth-launch-expected-soon-is-hybrid-dth-the-next-battleground-34815.html</t>
  </si>
  <si>
    <t>https://techobserver.in/article/news/one-top-5-reliance-jio-services-2017-likely-use</t>
  </si>
  <si>
    <t>https://techobserver.in/article/news/top-5-reliance-jio-services-expected-2017</t>
  </si>
  <si>
    <t>https://fb.me/1p1wPBzQu</t>
  </si>
  <si>
    <t>https://fb.me/Wc6OYuGA</t>
  </si>
  <si>
    <t>https://fb.me/7LSQp1uHY</t>
  </si>
  <si>
    <t>https://fb.me/59dpqwu6b</t>
  </si>
  <si>
    <t>http://dlvr.it/NywFF7</t>
  </si>
  <si>
    <t>http://dlvr.it/P0NPht</t>
  </si>
  <si>
    <t>http://dlvr.it/P1Jp5p</t>
  </si>
  <si>
    <t>http://dlvr.it/P1dV17</t>
  </si>
  <si>
    <t>http://dlvr.it/P1gGrN</t>
  </si>
  <si>
    <t>http://www.gizbot.com/telecom/news/all-about-reliance-jio-s-prime-non-prime-plans-040199.html?utm_source=dlvr.it&amp;utm_medium=twitter</t>
  </si>
  <si>
    <t>http://www.gizbot.com/internet/news/reliance-jio-ftth-broadband-service-beta-trials-speed-100mbps-cheapest-040271.html?utm_source=dlvr.it&amp;utm_medium=twitter https://twitter.com/i/web/status/857413287503253504</t>
  </si>
  <si>
    <t>http://www.gizbot.com/telecom/news/everything-about-reliance-jio-achievements-future-plans-040291.html?utm_source=dlvr.it&amp;utm_medium=twitter</t>
  </si>
  <si>
    <t>http://www.gizbot.com/internet/news/reliance-jio-fiber-broadband-preview-fup-speed-price-plans-website-launch-040356.html?utm_source=dlvr.it&amp;utm_medium=twitter</t>
  </si>
  <si>
    <t>http://www.gizbot.com/telecom/features/reliance-jio-airtel-bsnl-vodafone-4g-3g-plans-voice-calls-free-tariff-war-price-040384.html?utm_source=dlvr.it&amp;utm_medium=twitter</t>
  </si>
  <si>
    <t>http://www.gizbot.com/telecom/news/expectation-from-reliance-jio-2017-040383.html?utm_source=dlvr.it&amp;utm_medium=twitter</t>
  </si>
  <si>
    <t>http://www.gizbot.com/telecom/news/all-about-reliance-jio-s-prime-non-prime-plans-040199.html?utm_source=dlvr.it&amp;utm_medium=twitter&amp;utm_campaign=jobokuruvilla</t>
  </si>
  <si>
    <t>http://www.gizbot.com/telecom/news/everything-about-reliance-jio-achievements-future-plans-040291.html?utm_source=dlvr.it&amp;utm_medium=twitter&amp;utm_campaign=jobokuruvilla</t>
  </si>
  <si>
    <t>http://www.gizbot.com/internet/news/reliance-jio-fiber-broadband-preview-fup-speed-price-plans-website-launch-040356.html?utm_source=dlvr.it&amp;utm_medium=twitter&amp;utm_campaign=jobokuruvilla</t>
  </si>
  <si>
    <t>http://www.gizbot.com/telecom/features/reliance-jio-airtel-bsnl-vodafone-4g-3g-plans-voice-calls-free-tariff-war-price-040384.html?utm_source=dlvr.it&amp;utm_medium=twitter&amp;utm_campaign=jobokuruvilla</t>
  </si>
  <si>
    <t>http://www.gizbot.com/telecom/news/expectation-from-reliance-jio-2017-040383.html?utm_source=dlvr.it&amp;utm_medium=twitter&amp;utm_campaign=jobokuruvilla</t>
  </si>
  <si>
    <t>http://www.gizbot.com/internet/news/reliance-jio-ftth-broadband-service-beta-trials-speed-100mbps-cheapest-040271.html?utm_source=dlvr.it&amp;utm_medium=twitter&amp;utm_campaign=jobokuruvilla https://twitter.com/i/web/status/857409504626987010</t>
  </si>
  <si>
    <t>http://feeds.feedburner.com/~r/Iphone5s-GoogleNews/~3/6QxygKVTTMU/url?utm_source=feedburner&amp;utm_medium=twitter&amp;utm_campaign=designgeeks_org</t>
  </si>
  <si>
    <t>http://feeds.feedburner.com/~r/Iphone5s-GoogleNews/~3/0YfiLah7560/url?utm_source=feedburner&amp;utm_medium=twitter&amp;utm_campaign=designgeeks_org</t>
  </si>
  <si>
    <t>http://news.google.com/news/url?sa=t&amp;fd=R&amp;ct2=us&amp;usg=AFQjCNHp1r6qH-Bl6aqi4HhjRXbup_hWjQ&amp;clid=c3a7d30bb8a4878e06b80cf16b898331&amp;cid=52779477111181&amp;ei=1xYGWfi8Ms3phQGm8JXwBw&amp;url=http%3A%2F%2Fgadgets.ndtv.com%2Fmobiles%2Ffeatures%2Freliance-jio-plans-nokia-3310-2017-price-vivo-v5s-and-lg-g6-launched-and-more-news-this-week-1687660&amp;utm_source=dlvr.it&amp;utm_medium=twitter</t>
  </si>
  <si>
    <t>https://fb.me/5U1o5WzZc</t>
  </si>
  <si>
    <t>https://twitter.com/i/web/status/858733810447503360</t>
  </si>
  <si>
    <t>https://twitter.com/i/web/status/857504680867495936</t>
  </si>
  <si>
    <t>https://twitter.com/i/web/status/857595440866484225</t>
  </si>
  <si>
    <t>https://twitter.com/i/web/status/858705069067337731</t>
  </si>
  <si>
    <t>https://sbrknowledge.blogspot.com/2017/03/reliance-jio-plans-vs-airtel-vs-bsnl-vs.html</t>
  </si>
  <si>
    <t>https://twitter.com/i/web/status/858740320510631936</t>
  </si>
  <si>
    <t>https://twitter.com/sirjadeja/status/858697355956277251</t>
  </si>
  <si>
    <t>https://twitter.com/i/web/status/858686841742123009</t>
  </si>
  <si>
    <t>https://twitter.com/i/web/status/858705623579594753</t>
  </si>
  <si>
    <t>https://twitter.com/i/web/status/858724417215623169</t>
  </si>
  <si>
    <t>https://twitter.com/i/web/status/858743282247118849</t>
  </si>
  <si>
    <t>indiantribune.com</t>
  </si>
  <si>
    <t>google.com</t>
  </si>
  <si>
    <t>thequint.com</t>
  </si>
  <si>
    <t>abplive.in</t>
  </si>
  <si>
    <t>ln.is</t>
  </si>
  <si>
    <t>business-standard.com</t>
  </si>
  <si>
    <t>fb.me</t>
  </si>
  <si>
    <t>indiatimes.com</t>
  </si>
  <si>
    <t>ndtv.com</t>
  </si>
  <si>
    <t>blogspot.com</t>
  </si>
  <si>
    <t>mouthshut.com</t>
  </si>
  <si>
    <t>reuters.com</t>
  </si>
  <si>
    <t>indiatimes.com crypt0.net</t>
  </si>
  <si>
    <t>youtube.com</t>
  </si>
  <si>
    <t>domain-b.com domain-b.com</t>
  </si>
  <si>
    <t>yahoo.com</t>
  </si>
  <si>
    <t>apklinker.com</t>
  </si>
  <si>
    <t>alltheinternetofthings.com</t>
  </si>
  <si>
    <t>linkedin.com</t>
  </si>
  <si>
    <t>telecomtalk.info</t>
  </si>
  <si>
    <t>tricksworldzz.com</t>
  </si>
  <si>
    <t>amazon.in</t>
  </si>
  <si>
    <t>linkis.com</t>
  </si>
  <si>
    <t>indianexpress.com</t>
  </si>
  <si>
    <t>tech2hindi.in</t>
  </si>
  <si>
    <t>nexanews.com</t>
  </si>
  <si>
    <t>businesstoday.in</t>
  </si>
  <si>
    <t>gizbot.com</t>
  </si>
  <si>
    <t>alldevine.com</t>
  </si>
  <si>
    <t>readstudyshare.com</t>
  </si>
  <si>
    <t>goodreturns.in</t>
  </si>
  <si>
    <t>newshunt.com</t>
  </si>
  <si>
    <t>seeandsay.in</t>
  </si>
  <si>
    <t>marugujarats.com</t>
  </si>
  <si>
    <t>gadgetsnow.com</t>
  </si>
  <si>
    <t>vknet.in indiatimes.com</t>
  </si>
  <si>
    <t>india.com</t>
  </si>
  <si>
    <t>twitter.com</t>
  </si>
  <si>
    <t>wordpress.com</t>
  </si>
  <si>
    <t>indian-commodity.com</t>
  </si>
  <si>
    <t>decentjobs.in twitter.com</t>
  </si>
  <si>
    <t>trak.in</t>
  </si>
  <si>
    <t>feedburner.com</t>
  </si>
  <si>
    <t>timeskingdom.com</t>
  </si>
  <si>
    <t>snip.ly</t>
  </si>
  <si>
    <t>youtube.com wordpress.com</t>
  </si>
  <si>
    <t>log3.org</t>
  </si>
  <si>
    <t>financialexpress.com</t>
  </si>
  <si>
    <t>jiopreview.com</t>
  </si>
  <si>
    <t>youthtimes.in</t>
  </si>
  <si>
    <t>mhone.in</t>
  </si>
  <si>
    <t>amarujala.com</t>
  </si>
  <si>
    <t>bgr.in</t>
  </si>
  <si>
    <t>uttarpradesh.org</t>
  </si>
  <si>
    <t>polkholpost.in</t>
  </si>
  <si>
    <t>dub.io</t>
  </si>
  <si>
    <t>zeebiz.com</t>
  </si>
  <si>
    <t>fastkashmir.com</t>
  </si>
  <si>
    <t>reportvala.in</t>
  </si>
  <si>
    <t>co.in</t>
  </si>
  <si>
    <t>themobileindian.com</t>
  </si>
  <si>
    <t>lifeandtrendz.com</t>
  </si>
  <si>
    <t>ndtv.com twitter.com</t>
  </si>
  <si>
    <t>ecoti.in</t>
  </si>
  <si>
    <t>eletsonline.com</t>
  </si>
  <si>
    <t>yourtidings.com</t>
  </si>
  <si>
    <t>dnaindia.com</t>
  </si>
  <si>
    <t>technewsky.com</t>
  </si>
  <si>
    <t>gadgets360.com</t>
  </si>
  <si>
    <t>deccanchronicle.com</t>
  </si>
  <si>
    <t>behindwoods.com</t>
  </si>
  <si>
    <t>gadgets360.com ndtv.com</t>
  </si>
  <si>
    <t>vimocafe.com</t>
  </si>
  <si>
    <t>transaustralianairlines.com</t>
  </si>
  <si>
    <t>liveindia.live</t>
  </si>
  <si>
    <t>sakshi.com</t>
  </si>
  <si>
    <t>telugunow.com</t>
  </si>
  <si>
    <t>bloombergquint.com</t>
  </si>
  <si>
    <t>ns7.tv</t>
  </si>
  <si>
    <t>feedburner.com telugunow.com</t>
  </si>
  <si>
    <t>techsandesh.com</t>
  </si>
  <si>
    <t>wixsite.com</t>
  </si>
  <si>
    <t>jagran.com</t>
  </si>
  <si>
    <t>hackdeal.in</t>
  </si>
  <si>
    <t>rcrwireless.com twitter.com</t>
  </si>
  <si>
    <t>internet-trick.com</t>
  </si>
  <si>
    <t>news18.com</t>
  </si>
  <si>
    <t>livemint.com</t>
  </si>
  <si>
    <t>soora.in twitter.com</t>
  </si>
  <si>
    <t>theindiansubcontinent.com</t>
  </si>
  <si>
    <t>ns7.tv twitter.com</t>
  </si>
  <si>
    <t>telegeography.com twitter.com</t>
  </si>
  <si>
    <t>telegeography.com</t>
  </si>
  <si>
    <t>cnn.com</t>
  </si>
  <si>
    <t>feedmaza.com twitter.com</t>
  </si>
  <si>
    <t>mdriodtech.in</t>
  </si>
  <si>
    <t>mobiletor.com</t>
  </si>
  <si>
    <t>thewire.in</t>
  </si>
  <si>
    <t>fonearena.com</t>
  </si>
  <si>
    <t>techgig.com</t>
  </si>
  <si>
    <t>itworld.com</t>
  </si>
  <si>
    <t>swapdesire.in</t>
  </si>
  <si>
    <t>cnbtimes.com</t>
  </si>
  <si>
    <t>spintaccel.com</t>
  </si>
  <si>
    <t>techyuga.com</t>
  </si>
  <si>
    <t>golinked.in feedburner.com</t>
  </si>
  <si>
    <t>gogi.in</t>
  </si>
  <si>
    <t>twitter.com twitter.com</t>
  </si>
  <si>
    <t>golinked.in monsterjobsite.com</t>
  </si>
  <si>
    <t>mymobileindia.com</t>
  </si>
  <si>
    <t>toi.in</t>
  </si>
  <si>
    <t>m-news.info</t>
  </si>
  <si>
    <t>gofferkart.com</t>
  </si>
  <si>
    <t>gadgetsnow.com twitter.com</t>
  </si>
  <si>
    <t>awesummly.com</t>
  </si>
  <si>
    <t>americanjobtrader.com</t>
  </si>
  <si>
    <t>business-standard.com twitter.com</t>
  </si>
  <si>
    <t>telecomssupermarket.in twitter.com</t>
  </si>
  <si>
    <t>dlvr.it twitter.com</t>
  </si>
  <si>
    <t>dlvr.it</t>
  </si>
  <si>
    <t>codscales.info</t>
  </si>
  <si>
    <t>janman.tv</t>
  </si>
  <si>
    <t>worldsitenews.com</t>
  </si>
  <si>
    <t>newsonlinelive.tv</t>
  </si>
  <si>
    <t>mobigyaan.com</t>
  </si>
  <si>
    <t>trib.al</t>
  </si>
  <si>
    <t>ft.com</t>
  </si>
  <si>
    <t>trib.al twitter.com</t>
  </si>
  <si>
    <t>dailyo.in</t>
  </si>
  <si>
    <t>newsgama.in</t>
  </si>
  <si>
    <t>mirchitech.com</t>
  </si>
  <si>
    <t>newsnexa.com</t>
  </si>
  <si>
    <t>indiatimes.com indiatimes.com</t>
  </si>
  <si>
    <t>epizy.com</t>
  </si>
  <si>
    <t>youtube.com epizy.com</t>
  </si>
  <si>
    <t>deccannews9.com</t>
  </si>
  <si>
    <t>futurekerala.in</t>
  </si>
  <si>
    <t>insidebitcoins.com</t>
  </si>
  <si>
    <t>bitcoinagile.com</t>
  </si>
  <si>
    <t>abitco.in</t>
  </si>
  <si>
    <t>newsnation.in</t>
  </si>
  <si>
    <t>maalaimalar.com</t>
  </si>
  <si>
    <t>paper.li</t>
  </si>
  <si>
    <t>maalaimalar.com twitter.com</t>
  </si>
  <si>
    <t>newsworldindia.in</t>
  </si>
  <si>
    <t>bitrss.com</t>
  </si>
  <si>
    <t>indiatrendingnow.com</t>
  </si>
  <si>
    <t>jansatta.com</t>
  </si>
  <si>
    <t>indiaetailer.com</t>
  </si>
  <si>
    <t>oneindia.com</t>
  </si>
  <si>
    <t>mega1daydeals.in</t>
  </si>
  <si>
    <t>mediaonetv.in</t>
  </si>
  <si>
    <t>intoday.in</t>
  </si>
  <si>
    <t>xing.com</t>
  </si>
  <si>
    <t>jobtrader.ca</t>
  </si>
  <si>
    <t>sangbadpratidin.in</t>
  </si>
  <si>
    <t>citispotter.com</t>
  </si>
  <si>
    <t>virathindurashtra.com</t>
  </si>
  <si>
    <t>newkenyan.com</t>
  </si>
  <si>
    <t>worldnewsoffice.com</t>
  </si>
  <si>
    <t>bombayinformer.com</t>
  </si>
  <si>
    <t>kollytalk.com</t>
  </si>
  <si>
    <t>dealkishop.com</t>
  </si>
  <si>
    <t>reddit.com</t>
  </si>
  <si>
    <t>newshunt.com newshunt.com</t>
  </si>
  <si>
    <t>telespice.com</t>
  </si>
  <si>
    <t>datareign.com</t>
  </si>
  <si>
    <t>gadgetstouse.com</t>
  </si>
  <si>
    <t>theedgymind.com</t>
  </si>
  <si>
    <t>acceptorham.com</t>
  </si>
  <si>
    <t>gadgetstouse.com fb.me</t>
  </si>
  <si>
    <t>livehindustan.com</t>
  </si>
  <si>
    <t>technosearch.net</t>
  </si>
  <si>
    <t>newssummedup.com</t>
  </si>
  <si>
    <t>theclippings.in</t>
  </si>
  <si>
    <t>ucweb.com twitter.com</t>
  </si>
  <si>
    <t>ucweb.com</t>
  </si>
  <si>
    <t>t.co t.co</t>
  </si>
  <si>
    <t>ultra.news</t>
  </si>
  <si>
    <t>oneindia.com twitter.com</t>
  </si>
  <si>
    <t>indian24news.com</t>
  </si>
  <si>
    <t>indian24news.com twitter.com</t>
  </si>
  <si>
    <t>techviral.net</t>
  </si>
  <si>
    <t>tech2.org</t>
  </si>
  <si>
    <t>offersandtricks.com</t>
  </si>
  <si>
    <t>samacharjagat.com twitter.com</t>
  </si>
  <si>
    <t>ampproject.org</t>
  </si>
  <si>
    <t>thetypicalindian.in</t>
  </si>
  <si>
    <t>ebela.in</t>
  </si>
  <si>
    <t>allmobileplans.in</t>
  </si>
  <si>
    <t>mannuforall.in</t>
  </si>
  <si>
    <t>india.com fb.me</t>
  </si>
  <si>
    <t>indiatimes.com fb.me</t>
  </si>
  <si>
    <t>vaadionline.com</t>
  </si>
  <si>
    <t>indiannewsandviews.com</t>
  </si>
  <si>
    <t>co.in fb.me</t>
  </si>
  <si>
    <t>vishvagujarat.com</t>
  </si>
  <si>
    <t>primenewslive.com</t>
  </si>
  <si>
    <t>factordaily.com</t>
  </si>
  <si>
    <t>younggossip.com</t>
  </si>
  <si>
    <t>justkhabar.in</t>
  </si>
  <si>
    <t>dainikpunjab.com</t>
  </si>
  <si>
    <t>apple.news</t>
  </si>
  <si>
    <t>jiodthbooking.com</t>
  </si>
  <si>
    <t>techupdate3.com</t>
  </si>
  <si>
    <t>appnol.com</t>
  </si>
  <si>
    <t>youtube.com twitter.com</t>
  </si>
  <si>
    <t>owler.com</t>
  </si>
  <si>
    <t>mashable.ng</t>
  </si>
  <si>
    <t>androfyi.com</t>
  </si>
  <si>
    <t>gettopical.com</t>
  </si>
  <si>
    <t>desipearl.com</t>
  </si>
  <si>
    <t>telecombizz.com</t>
  </si>
  <si>
    <t>techinfoz.com</t>
  </si>
  <si>
    <t>indiamobinews.in</t>
  </si>
  <si>
    <t>socl.club</t>
  </si>
  <si>
    <t>ojasinfoindia.in</t>
  </si>
  <si>
    <t>google.com twitter.com</t>
  </si>
  <si>
    <t>speedtest.net</t>
  </si>
  <si>
    <t>newsbuckets.com</t>
  </si>
  <si>
    <t>medianama.com</t>
  </si>
  <si>
    <t>itechdude.com</t>
  </si>
  <si>
    <t>ourcouponwallet.com</t>
  </si>
  <si>
    <t>sayingtruth.com</t>
  </si>
  <si>
    <t>24indianews.com</t>
  </si>
  <si>
    <t>optionstip.com</t>
  </si>
  <si>
    <t>inshorts.com</t>
  </si>
  <si>
    <t>technocodex.com</t>
  </si>
  <si>
    <t>broadbandforum.co</t>
  </si>
  <si>
    <t>headlinecamp.com headlinecamp.com</t>
  </si>
  <si>
    <t>sufiyandroiddevelopers.com twitter.com</t>
  </si>
  <si>
    <t>hollybollybuzz.com</t>
  </si>
  <si>
    <t>newshindi.info</t>
  </si>
  <si>
    <t>firstpost.com</t>
  </si>
  <si>
    <t>suvarnanews.tv</t>
  </si>
  <si>
    <t>infoavi.com</t>
  </si>
  <si>
    <t>maalaimalar.com wnn7.com</t>
  </si>
  <si>
    <t>qureshiinfotech.com</t>
  </si>
  <si>
    <t>justappz.com</t>
  </si>
  <si>
    <t>digit.in</t>
  </si>
  <si>
    <t>itsforhome.com</t>
  </si>
  <si>
    <t>shiaqaum.com fb.me</t>
  </si>
  <si>
    <t>technosamigos.com</t>
  </si>
  <si>
    <t>techobserver.in</t>
  </si>
  <si>
    <t>gizbot.com twitter.com</t>
  </si>
  <si>
    <t>tech business</t>
  </si>
  <si>
    <t>socialmediaban</t>
  </si>
  <si>
    <t>bestsomebrands telecom</t>
  </si>
  <si>
    <t>airtel reliancejio</t>
  </si>
  <si>
    <t>jiolaptop digital business frauds</t>
  </si>
  <si>
    <t>india news world abpnews</t>
  </si>
  <si>
    <t>news india trending</t>
  </si>
  <si>
    <t>writesharewin</t>
  </si>
  <si>
    <t>m2m</t>
  </si>
  <si>
    <t>verizon reliancejio india tech 4g telecom internet news</t>
  </si>
  <si>
    <t>iot</t>
  </si>
  <si>
    <t>mivdd rpsvsrh</t>
  </si>
  <si>
    <t>copied</t>
  </si>
  <si>
    <t>jio ambani 30m</t>
  </si>
  <si>
    <t>data</t>
  </si>
  <si>
    <t>acchedin</t>
  </si>
  <si>
    <t>amazon deal</t>
  </si>
  <si>
    <t>bigdataanalytics jio telecom monetizeyourdata</t>
  </si>
  <si>
    <t>jio mumbai</t>
  </si>
  <si>
    <t>mukeshambani verizon reliancejio entrepreneur business telecoms</t>
  </si>
  <si>
    <t>jio telecom relianceprime</t>
  </si>
  <si>
    <t>jiosummersurprise jio</t>
  </si>
  <si>
    <t>startup</t>
  </si>
  <si>
    <t>reliance jio</t>
  </si>
  <si>
    <t>jio</t>
  </si>
  <si>
    <t>jio telecom mobile</t>
  </si>
  <si>
    <t>reliance jio rilresults</t>
  </si>
  <si>
    <t>rilresult</t>
  </si>
  <si>
    <t>startups</t>
  </si>
  <si>
    <t>telecom</t>
  </si>
  <si>
    <t>jio reliancejio</t>
  </si>
  <si>
    <t>reliance news startup journaism jio</t>
  </si>
  <si>
    <t>jio airtel vodafone idea</t>
  </si>
  <si>
    <t>jagograhakjago</t>
  </si>
  <si>
    <t>freecondomstore</t>
  </si>
  <si>
    <t>news reliancejio jioeffect</t>
  </si>
  <si>
    <t>4g bsnl</t>
  </si>
  <si>
    <t>reliancejio trai</t>
  </si>
  <si>
    <t>idea bsnl aircel</t>
  </si>
  <si>
    <t>vivov5s hintsyoureinhell</t>
  </si>
  <si>
    <t>thursdaythoughts roflmomentswithuc</t>
  </si>
  <si>
    <t>vodafone jio airtel reliance</t>
  </si>
  <si>
    <t>samsung brand india report sony lg reliance jio nokia icici</t>
  </si>
  <si>
    <t>mobile technology news blog itechdude</t>
  </si>
  <si>
    <t>reliancejio jio reliance</t>
  </si>
  <si>
    <t>reliancejio jio reliance jio_dth</t>
  </si>
  <si>
    <t>webstarinfotech webdesign webdevelopment webdeveloper mumbai pune software php seo android</t>
  </si>
  <si>
    <t>reliance jio prepaid postpaid</t>
  </si>
  <si>
    <t>reliance oil jio</t>
  </si>
  <si>
    <t>jio jiodth jiosettopbox jiodthservice</t>
  </si>
  <si>
    <t>4g bhivelabs</t>
  </si>
  <si>
    <t>jio broadband june</t>
  </si>
  <si>
    <t>thebaahubalisale</t>
  </si>
  <si>
    <t>reliance jio vodafone mobiledata mobileinternet smartphone</t>
  </si>
  <si>
    <t>reliancejio commerciallaunch</t>
  </si>
  <si>
    <t>fake</t>
  </si>
  <si>
    <t>telecomcompanies airtel</t>
  </si>
  <si>
    <t>telugunow జ_య_బ_పర_ఫర_మర_ఏడ_ద_న_నర_ఫ_ర_</t>
  </si>
  <si>
    <t>msdhoni jio rcbvrps rpsvrcb ipl2017 ipl dhoni rcbvsrps</t>
  </si>
  <si>
    <t>lte</t>
  </si>
  <si>
    <t>thebaahubalisale wkkb</t>
  </si>
  <si>
    <t>soorasaab soora</t>
  </si>
  <si>
    <t>tisnews</t>
  </si>
  <si>
    <t>telecoms</t>
  </si>
  <si>
    <t>telecoms cloud</t>
  </si>
  <si>
    <t>internet technology</t>
  </si>
  <si>
    <t>jayshreekrishna</t>
  </si>
  <si>
    <t>ettelecom india telecom</t>
  </si>
  <si>
    <t>ftth jio broadband telecom</t>
  </si>
  <si>
    <t>business digital economy</t>
  </si>
  <si>
    <t>ookla</t>
  </si>
  <si>
    <t>m2m ettelecom airtel jio vodafone</t>
  </si>
  <si>
    <t>ettelecom jio airtel</t>
  </si>
  <si>
    <t>ettelecom jio</t>
  </si>
  <si>
    <t>technology</t>
  </si>
  <si>
    <t>icymi</t>
  </si>
  <si>
    <t>convert lte volte reliance jio kolkata</t>
  </si>
  <si>
    <t>jobsinindia</t>
  </si>
  <si>
    <t>convert lte volte reliance jio</t>
  </si>
  <si>
    <t>convert lte volte reliance jio kolkata kolkatainsider</t>
  </si>
  <si>
    <t>gandihigirion</t>
  </si>
  <si>
    <t>reliancejio ftth</t>
  </si>
  <si>
    <t>jio jioprime</t>
  </si>
  <si>
    <t>modi</t>
  </si>
  <si>
    <t>reliancejio digitalindia</t>
  </si>
  <si>
    <t>tech digital</t>
  </si>
  <si>
    <t>samsung brand india report sony lg reliance jio nokia icici bajaj godrej tvs</t>
  </si>
  <si>
    <t>reliancejio business news</t>
  </si>
  <si>
    <t>reliancejio technology news</t>
  </si>
  <si>
    <t>singtel</t>
  </si>
  <si>
    <t>reliance jio vodafoneindia bhartiairtel</t>
  </si>
  <si>
    <t>gadgets</t>
  </si>
  <si>
    <t>gadgets tech news</t>
  </si>
  <si>
    <t>tech india</t>
  </si>
  <si>
    <t>3novices news hyder</t>
  </si>
  <si>
    <t>3novices</t>
  </si>
  <si>
    <t>technews</t>
  </si>
  <si>
    <t>jio capex earning reliance investors</t>
  </si>
  <si>
    <t>reliancejioinfocomm</t>
  </si>
  <si>
    <t>baahubali</t>
  </si>
  <si>
    <t>jiodth</t>
  </si>
  <si>
    <t>iesnt technews technology</t>
  </si>
  <si>
    <t>iesnt technews</t>
  </si>
  <si>
    <t>jio trai</t>
  </si>
  <si>
    <t>reliancejio fiberbroadband 100mbpsspeed</t>
  </si>
  <si>
    <t>fb</t>
  </si>
  <si>
    <t>prepaid</t>
  </si>
  <si>
    <t>bitcoin</t>
  </si>
  <si>
    <t>blockchain</t>
  </si>
  <si>
    <t>reliancejio broadband</t>
  </si>
  <si>
    <t>jio reliance</t>
  </si>
  <si>
    <t>reliancejio bhartiairtel</t>
  </si>
  <si>
    <t>reliancejio airtel vodafone india</t>
  </si>
  <si>
    <t>reliancejio dth</t>
  </si>
  <si>
    <t>blockchain bitcoin</t>
  </si>
  <si>
    <t>jio 4g offer news technology</t>
  </si>
  <si>
    <t>jio dth broadband news technology</t>
  </si>
  <si>
    <t>jiointernet</t>
  </si>
  <si>
    <t>bitcns news</t>
  </si>
  <si>
    <t>vgu</t>
  </si>
  <si>
    <t>bitcoin news</t>
  </si>
  <si>
    <t>reliancejio dataplan</t>
  </si>
  <si>
    <t>technology gadgets</t>
  </si>
  <si>
    <t>exclusive</t>
  </si>
  <si>
    <t>mukeshambani relianceindustries telecom</t>
  </si>
  <si>
    <t>vines</t>
  </si>
  <si>
    <t>dailyposts</t>
  </si>
  <si>
    <t>virathindu bjp upcm yogiadityanath</t>
  </si>
  <si>
    <t>relianceindustries reliancejio psus</t>
  </si>
  <si>
    <t>lyf15 mobileshopping reliancejio</t>
  </si>
  <si>
    <t>volte jio</t>
  </si>
  <si>
    <t>telecom trai</t>
  </si>
  <si>
    <t>emergingconsumer</t>
  </si>
  <si>
    <t>jioonmobikwik</t>
  </si>
  <si>
    <t>reliance reliancejio fiber</t>
  </si>
  <si>
    <t>news update</t>
  </si>
  <si>
    <t>news upda</t>
  </si>
  <si>
    <t>news technology</t>
  </si>
  <si>
    <t>news</t>
  </si>
  <si>
    <t>jio reliancesmartphone</t>
  </si>
  <si>
    <t>reliance jio offers news</t>
  </si>
  <si>
    <t>reliance jio trai ಜಿಯೋ ಟ್ರಾಯ್ news</t>
  </si>
  <si>
    <t>reliance jio dth broadband news</t>
  </si>
  <si>
    <t>reliance jio news online</t>
  </si>
  <si>
    <t>digitalindia</t>
  </si>
  <si>
    <t>dth</t>
  </si>
  <si>
    <t>modi digitalindia</t>
  </si>
  <si>
    <t>kashmir</t>
  </si>
  <si>
    <t>reliance plans</t>
  </si>
  <si>
    <t>speed</t>
  </si>
  <si>
    <t>jio reliance cocaine wittyreality</t>
  </si>
  <si>
    <t>jio4g jio reliancejio mukeshambani business</t>
  </si>
  <si>
    <t>jio jiodth jiodhandhanadhan offer reliancejio</t>
  </si>
  <si>
    <t>internet</t>
  </si>
  <si>
    <t>mobileapps</t>
  </si>
  <si>
    <t>xiaomi mi6 india samsung fear reliancejio reliance jio remote</t>
  </si>
  <si>
    <t>reliancejio airtel vodafone</t>
  </si>
  <si>
    <t>reliancejio digitalindia trai</t>
  </si>
  <si>
    <t>indieinindia worldmusic fusion</t>
  </si>
  <si>
    <t>digitalhealth</t>
  </si>
  <si>
    <t>reliancejio venture dth broadbandservices bahubali2 akshayatritiya</t>
  </si>
  <si>
    <t>reliancejio modi digitalindiagoals reliance telecom digitalindia</t>
  </si>
  <si>
    <t>kreationnext</t>
  </si>
  <si>
    <t>glvmi</t>
  </si>
  <si>
    <t>digitalonlinestore homeshop18 lyfwind6 reliancejio</t>
  </si>
  <si>
    <t>4gsmartphone lyfseries reliancedigital reliancejiolyfearth1</t>
  </si>
  <si>
    <t>business reliance jio soon bring dth broadband more things this year</t>
  </si>
  <si>
    <t>telecom news</t>
  </si>
  <si>
    <t>jio airtel</t>
  </si>
  <si>
    <t>technologynews</t>
  </si>
  <si>
    <t>techie</t>
  </si>
  <si>
    <t>reliancejio techie</t>
  </si>
  <si>
    <t>technews techie</t>
  </si>
  <si>
    <t>socialmediaservice</t>
  </si>
  <si>
    <t>jio summersurprise no4gspeed</t>
  </si>
  <si>
    <t>tech</t>
  </si>
  <si>
    <t>reliance jio effect</t>
  </si>
  <si>
    <t>weektop15</t>
  </si>
  <si>
    <t>recap</t>
  </si>
  <si>
    <t>bepixal</t>
  </si>
  <si>
    <t>telec</t>
  </si>
  <si>
    <t>tech gadgets reviews</t>
  </si>
  <si>
    <t>msdhoni jio rcbvrps rpsvrcb ipl2017 ipl rpsvsrcb</t>
  </si>
  <si>
    <t>appleiphone</t>
  </si>
  <si>
    <t>mobilephone sim</t>
  </si>
  <si>
    <t>jio standupindia</t>
  </si>
  <si>
    <t>reliancejio jiodth jiobroadband jio</t>
  </si>
  <si>
    <t>wnn7</t>
  </si>
  <si>
    <t>jio rilresults</t>
  </si>
  <si>
    <t>jio telecom mobile rilresults</t>
  </si>
  <si>
    <t>rilresults</t>
  </si>
  <si>
    <t>smartphonemobilenews mobilenews newsapp indianews startupnews worldnews</t>
  </si>
  <si>
    <t>smartphonemobilenews mobilenews indianews startupnews worldnews</t>
  </si>
  <si>
    <t>lg mobile nokia</t>
  </si>
  <si>
    <t>smartphone</t>
  </si>
  <si>
    <t>bha</t>
  </si>
  <si>
    <t>bhavikbhavsar</t>
  </si>
  <si>
    <t>bhavik</t>
  </si>
  <si>
    <t>bhavikbha</t>
  </si>
  <si>
    <t>homeautomation</t>
  </si>
  <si>
    <t>kannada kannadanews</t>
  </si>
  <si>
    <t>designgeeks</t>
  </si>
  <si>
    <t>india competitive reliancejio telecom 4g</t>
  </si>
  <si>
    <t>man</t>
  </si>
  <si>
    <t>https://pbs.twimg.com/media/C-WaQzsUAAARXgZ.jpg</t>
  </si>
  <si>
    <t>https://pbs.twimg.com/media/C-WUDQgXUAEUYYj.jpg</t>
  </si>
  <si>
    <t>https://pbs.twimg.com/media/C-Wgp7YXsAIp4iz.jpg</t>
  </si>
  <si>
    <t>https://pbs.twimg.com/media/C-Wj6BSUMAA2i_7.jpg</t>
  </si>
  <si>
    <t>https://pbs.twimg.com/media/C-Wv4kIXoAALFxl.jpg</t>
  </si>
  <si>
    <t>https://pbs.twimg.com/media/C-WunMIXUAI-mxv.jpg</t>
  </si>
  <si>
    <t>https://pbs.twimg.com/media/C-W_OawXUAMPuF9.jpg</t>
  </si>
  <si>
    <t>https://pbs.twimg.com/media/C-YDNiFWsAAozjU.jpg</t>
  </si>
  <si>
    <t>https://pbs.twimg.com/media/C-Yg9RqVwAAlY3P.jpg</t>
  </si>
  <si>
    <t>https://pbs.twimg.com/media/C-YhBYHWAAEfdrV.jpg</t>
  </si>
  <si>
    <t>https://pbs.twimg.com/media/C-Yk7QoWAAAHPfZ.jpg</t>
  </si>
  <si>
    <t>https://pbs.twimg.com/media/C-Yz7NIXsAADz9t.jpg</t>
  </si>
  <si>
    <t>https://pbs.twimg.com/media/C-Wm1JnVwAAKpzW.jpg</t>
  </si>
  <si>
    <t>https://pbs.twimg.com/media/C-Wm1swUMAA5t50.jpg</t>
  </si>
  <si>
    <t>https://pbs.twimg.com/media/C-ZGnABXYAIRCeZ.jpg</t>
  </si>
  <si>
    <t>https://pbs.twimg.com/media/C-ZXuOyUQAAG5ej.jpg</t>
  </si>
  <si>
    <t>https://pbs.twimg.com/media/C-ZjEufUAAAgMkT.jpg</t>
  </si>
  <si>
    <t>https://pbs.twimg.com/media/C-ZjE5AUAAQeWbU.jpg</t>
  </si>
  <si>
    <t>https://pbs.twimg.com/media/C-Zpej3UQAAyhPI.jpg</t>
  </si>
  <si>
    <t>https://pbs.twimg.com/media/C-Zpej0VYAAGVCw.jpg</t>
  </si>
  <si>
    <t>https://pbs.twimg.com/media/C-ZpelxUwAAzJqG.jpg</t>
  </si>
  <si>
    <t>https://pbs.twimg.com/media/C-ZpfMXVYAAe3Xb.jpg</t>
  </si>
  <si>
    <t>https://pbs.twimg.com/media/C-ZpfMdUwAAVg8v.jpg</t>
  </si>
  <si>
    <t>https://pbs.twimg.com/media/C-Zpet3UIAAJ3lo.jpg</t>
  </si>
  <si>
    <t>https://pbs.twimg.com/media/C-ZrcySVoAAT2DN.jpg</t>
  </si>
  <si>
    <t>https://pbs.twimg.com/media/C-Z1hZhUIAAQsMP.jpg</t>
  </si>
  <si>
    <t>https://pbs.twimg.com/media/C-Z5V8zU0AERLMB.jpg</t>
  </si>
  <si>
    <t>https://pbs.twimg.com/media/C-aCto6XgAACB4R.jpg</t>
  </si>
  <si>
    <t>https://pbs.twimg.com/media/C-ZpfDBUAAATwHX.jpg</t>
  </si>
  <si>
    <t>https://pbs.twimg.com/media/C-aKXS6VYAEWQSm.jpg</t>
  </si>
  <si>
    <t>https://pbs.twimg.com/media/C-aV71aVYAAzLOD.jpg</t>
  </si>
  <si>
    <t>https://pbs.twimg.com/media/C-aXt6eXcAATjZ3.jpg</t>
  </si>
  <si>
    <t>https://pbs.twimg.com/media/C-acY44XUAIXtbD.jpg</t>
  </si>
  <si>
    <t>https://pbs.twimg.com/media/C-ackSrW0AAHGPS.jpg</t>
  </si>
  <si>
    <t>https://pbs.twimg.com/media/C-agzYXWAAEWAZb.jpg</t>
  </si>
  <si>
    <t>https://pbs.twimg.com/media/C-aiDaYUAAAoU48.jpg</t>
  </si>
  <si>
    <t>https://pbs.twimg.com/media/C-anOwCUwAAOyWt.jpg</t>
  </si>
  <si>
    <t>https://pbs.twimg.com/media/C-a3az3XoAACC3s.jpg</t>
  </si>
  <si>
    <t>https://pbs.twimg.com/media/C-a4ZZOU0AE2pxs.jpg</t>
  </si>
  <si>
    <t>https://pbs.twimg.com/media/C-a9jFQXoAApNMZ.jpg</t>
  </si>
  <si>
    <t>https://pbs.twimg.com/media/C-a9v10UQAEys36.jpg</t>
  </si>
  <si>
    <t>https://pbs.twimg.com/media/C-a_nxxV0AEex7K.jpg</t>
  </si>
  <si>
    <t>https://pbs.twimg.com/media/C-aSXl1UQAEcCxP.jpg</t>
  </si>
  <si>
    <t>https://pbs.twimg.com/media/C-bNGczUwAULIiE.jpg</t>
  </si>
  <si>
    <t>https://pbs.twimg.com/media/C-bNH2EUIAEPmCp.jpg</t>
  </si>
  <si>
    <t>https://pbs.twimg.com/media/C-bNIkmUAAIt0r9.jpg</t>
  </si>
  <si>
    <t>https://pbs.twimg.com/media/C-bNJObUwAAO5I9.jpg</t>
  </si>
  <si>
    <t>https://pbs.twimg.com/media/C-bPekgXoAA5jN0.jpg</t>
  </si>
  <si>
    <t>https://pbs.twimg.com/media/C-a7R6iVwAAIqht.jpg</t>
  </si>
  <si>
    <t>https://pbs.twimg.com/media/C-bWbfwV0AE2uby.jpg</t>
  </si>
  <si>
    <t>https://pbs.twimg.com/media/C-bWrdCUMAIUt_2.jpg</t>
  </si>
  <si>
    <t>https://pbs.twimg.com/media/C-bakkCUIAA_-2d.jpg</t>
  </si>
  <si>
    <t>https://pbs.twimg.com/media/C-bfw4KXkAArVww.jpg</t>
  </si>
  <si>
    <t>https://pbs.twimg.com/media/C-bdG24UMAEWhU8.jpg</t>
  </si>
  <si>
    <t>https://pbs.twimg.com/media/C-bJQeDW0AA0giD.jpg</t>
  </si>
  <si>
    <t>https://pbs.twimg.com/media/C-b0KtgUwAEDGZO.jpg</t>
  </si>
  <si>
    <t>https://pbs.twimg.com/media/C-b9O0bXgAEWcPL.jpg</t>
  </si>
  <si>
    <t>https://pbs.twimg.com/media/C-b9t0tXUAAxI2L.jpg</t>
  </si>
  <si>
    <t>https://pbs.twimg.com/media/C-bXXF3XsAAd8wP.jpg</t>
  </si>
  <si>
    <t>https://pbs.twimg.com/media/C-c0K3RVYAAvYtp.jpg</t>
  </si>
  <si>
    <t>https://pbs.twimg.com/media/C-bD7DBUMAEOLuG.jpg</t>
  </si>
  <si>
    <t>https://pbs.twimg.com/media/C-dNURlUMAANcqZ.jpg</t>
  </si>
  <si>
    <t>https://pbs.twimg.com/media/C-Y65M-UwAIoSQW.jpg</t>
  </si>
  <si>
    <t>https://pbs.twimg.com/media/C-a1AVTUwAE7zpj.jpg</t>
  </si>
  <si>
    <t>https://pbs.twimg.com/media/C-b0-YwVYAAUx7y.jpg</t>
  </si>
  <si>
    <t>https://pbs.twimg.com/media/C-d4s73UAAAkT2v.jpg</t>
  </si>
  <si>
    <t>https://pbs.twimg.com/media/C-eEofNV0AEpGSv.jpg</t>
  </si>
  <si>
    <t>https://pbs.twimg.com/media/C-Lr94LUQAAdAbx.jpg</t>
  </si>
  <si>
    <t>https://pbs.twimg.com/media/C-eV0SQW0AAbw2J.jpg</t>
  </si>
  <si>
    <t>https://pbs.twimg.com/media/C-eWjkcVYAEd5Xb.jpg</t>
  </si>
  <si>
    <t>https://pbs.twimg.com/media/C-eXSKIU0AAVwn-.jpg</t>
  </si>
  <si>
    <t>https://pbs.twimg.com/media/C-ejIw_XoAASH5K.jpg</t>
  </si>
  <si>
    <t>https://pbs.twimg.com/media/C-ekqaWV0AAqn-s.jpg</t>
  </si>
  <si>
    <t>https://pbs.twimg.com/media/C-eksBLXkAA0Acu.jpg</t>
  </si>
  <si>
    <t>https://pbs.twimg.com/media/C-eo974U0AAIhZB.jpg</t>
  </si>
  <si>
    <t>https://pbs.twimg.com/media/C-Vo9coV0AEudnV.jpg</t>
  </si>
  <si>
    <t>https://pbs.twimg.com/media/C-eq3L1UwAAvOeN.jpg</t>
  </si>
  <si>
    <t>https://pbs.twimg.com/media/C-eskcoVwAAwezt.jpg</t>
  </si>
  <si>
    <t>https://pbs.twimg.com/media/C-es9lmXsAAggBw.jpg</t>
  </si>
  <si>
    <t>https://pbs.twimg.com/media/C-etvHXUwAA37aZ.jpg</t>
  </si>
  <si>
    <t>https://pbs.twimg.com/media/C-esqWOXgAEYg97.jpg</t>
  </si>
  <si>
    <t>https://pbs.twimg.com/media/C-eL96XXcAEb0qz.jpg</t>
  </si>
  <si>
    <t>https://pbs.twimg.com/media/C-e21zCXoAAmWs2.jpg</t>
  </si>
  <si>
    <t>https://pbs.twimg.com/media/C-e7fCkUAAAMaEX.jpg</t>
  </si>
  <si>
    <t>https://pbs.twimg.com/media/C-e7fOAV0AABtIC.jpg</t>
  </si>
  <si>
    <t>https://pbs.twimg.com/media/C-e7fSCUMAEieQN.jpg</t>
  </si>
  <si>
    <t>https://pbs.twimg.com/media/C-e7fZSU0AAnixV.jpg</t>
  </si>
  <si>
    <t>https://pbs.twimg.com/media/C-e8B-1VwAE-2Mi.jpg</t>
  </si>
  <si>
    <t>https://pbs.twimg.com/media/C-e8B_4U0AEusJM.jpg</t>
  </si>
  <si>
    <t>https://pbs.twimg.com/media/C-e8CKJU0AA6_gz.jpg</t>
  </si>
  <si>
    <t>https://pbs.twimg.com/media/C-e8CMWUIAAb2dr.jpg</t>
  </si>
  <si>
    <t>https://pbs.twimg.com/media/C-e8CO6UIAEKGgo.jpg</t>
  </si>
  <si>
    <t>https://pbs.twimg.com/media/C-e8CRCUwAAaoTP.jpg</t>
  </si>
  <si>
    <t>https://pbs.twimg.com/media/C-e8CVHUAAArx6t.jpg</t>
  </si>
  <si>
    <t>https://pbs.twimg.com/media/C-e8CYcVYAA-fKP.jpg</t>
  </si>
  <si>
    <t>https://pbs.twimg.com/media/C-e8Ca1UwAAqe5X.jpg</t>
  </si>
  <si>
    <t>https://pbs.twimg.com/media/C-e8CbHVoAALliV.jpg</t>
  </si>
  <si>
    <t>https://pbs.twimg.com/media/C-e8CiCVYAAlVzE.jpg</t>
  </si>
  <si>
    <t>https://pbs.twimg.com/media/C-e8CmvV0AA7NlX.jpg</t>
  </si>
  <si>
    <t>https://pbs.twimg.com/media/C-e8Cl7U0AInZB-.jpg</t>
  </si>
  <si>
    <t>https://pbs.twimg.com/media/C-e8Cr3VwAA6flX.jpg</t>
  </si>
  <si>
    <t>https://pbs.twimg.com/media/C-e8CqHUwAAhSSD.jpg</t>
  </si>
  <si>
    <t>https://pbs.twimg.com/media/C-e8CsQUMAERxy4.jpg</t>
  </si>
  <si>
    <t>https://pbs.twimg.com/media/C-e8CtIVwAA5pW-.jpg</t>
  </si>
  <si>
    <t>https://pbs.twimg.com/media/C-e8C1BVoAAsKEl.jpg</t>
  </si>
  <si>
    <t>https://pbs.twimg.com/media/C-e8C5GV0AAM-Qs.jpg</t>
  </si>
  <si>
    <t>https://pbs.twimg.com/media/C-b5AZGUwAEm0pa.jpg</t>
  </si>
  <si>
    <t>https://pbs.twimg.com/media/C-eP2eGVYAA6MBp.jpg</t>
  </si>
  <si>
    <t>https://pbs.twimg.com/media/C-fBwh5UIAAuJo8.jpg</t>
  </si>
  <si>
    <t>https://pbs.twimg.com/media/C-fDwo5UMAAZz0s.jpg</t>
  </si>
  <si>
    <t>https://pbs.twimg.com/media/C-eqV3lUAAAkV3v.jpg</t>
  </si>
  <si>
    <t>https://pbs.twimg.com/media/C-fDwuHVYAELzBl.jpg</t>
  </si>
  <si>
    <t>https://pbs.twimg.com/media/C-fD320V0AAbYbr.jpg</t>
  </si>
  <si>
    <t>https://pbs.twimg.com/media/C-fHCaOUMAElSMY.jpg</t>
  </si>
  <si>
    <t>https://pbs.twimg.com/media/C-fHCbCVYAEbjrX.jpg</t>
  </si>
  <si>
    <t>https://pbs.twimg.com/media/C-a9xZDVwAIR-yG.jpg</t>
  </si>
  <si>
    <t>https://pbs.twimg.com/media/C-fHCf5UMAA1G6R.jpg</t>
  </si>
  <si>
    <t>https://pbs.twimg.com/media/C-fHC1JUQAMBDsY.jpg</t>
  </si>
  <si>
    <t>https://pbs.twimg.com/media/C-fHDCQUwAESKvc.jpg</t>
  </si>
  <si>
    <t>https://pbs.twimg.com/media/C-fDekdWAAAFSV6.jpg</t>
  </si>
  <si>
    <t>https://pbs.twimg.com/media/C-fSHhUUQAAlY1h.jpg</t>
  </si>
  <si>
    <t>https://pbs.twimg.com/media/C-eHHIaXgAALSfY.jpg</t>
  </si>
  <si>
    <t>https://pbs.twimg.com/media/C-fS3LiXsAIfraQ.jpg</t>
  </si>
  <si>
    <t>https://pbs.twimg.com/media/C-fS3pYVwAAWudG.jpg</t>
  </si>
  <si>
    <t>https://pbs.twimg.com/media/C-eUBMTVYAA-vRd.jpg</t>
  </si>
  <si>
    <t>https://pbs.twimg.com/media/C-fYw7bV0AUKMq2.jpg</t>
  </si>
  <si>
    <t>https://pbs.twimg.com/media/C-eUCFKVwAAcs0D.jpg</t>
  </si>
  <si>
    <t>https://pbs.twimg.com/media/C-fYxY0VwAANjir.jpg</t>
  </si>
  <si>
    <t>https://pbs.twimg.com/media/C-fZ5GCXUAA9NMB.jpg</t>
  </si>
  <si>
    <t>https://pbs.twimg.com/media/C-fZjDfWAAEMVZM.jpg</t>
  </si>
  <si>
    <t>https://pbs.twimg.com/media/C-fhBYJW0AA9pSB.jpg</t>
  </si>
  <si>
    <t>https://pbs.twimg.com/media/C-fiBu2V0AASJ5G.jpg</t>
  </si>
  <si>
    <t>https://pbs.twimg.com/media/C-fiCLgVoAASBIt.jpg</t>
  </si>
  <si>
    <t>https://pbs.twimg.com/media/C-flRVKW0AA0TSR.jpg</t>
  </si>
  <si>
    <t>https://pbs.twimg.com/media/C-flwwMUQAEBWXU.jpg</t>
  </si>
  <si>
    <t>https://pbs.twimg.com/media/C-foK1vUwAAEgGI.jpg</t>
  </si>
  <si>
    <t>https://pbs.twimg.com/media/C-aQMV4VwAAaEWy.jpg</t>
  </si>
  <si>
    <t>https://pbs.twimg.com/media/C-dIePxUQAAVy9g.jpg</t>
  </si>
  <si>
    <t>https://pbs.twimg.com/media/C-fs0gnXUAEQCAs.jpg</t>
  </si>
  <si>
    <t>https://pbs.twimg.com/media/C-fs_foXoAEKYCL.jpg</t>
  </si>
  <si>
    <t>https://pbs.twimg.com/media/C-ftyr4XgAAZtu2.jpg</t>
  </si>
  <si>
    <t>https://pbs.twimg.com/media/C-fuMcaU0AIZe_-.jpg</t>
  </si>
  <si>
    <t>https://pbs.twimg.com/media/C-f6KmfUMAE-g76.jpg</t>
  </si>
  <si>
    <t>https://pbs.twimg.com/media/C-A5OfEXoAEIwqV.jpg</t>
  </si>
  <si>
    <t>https://pbs.twimg.com/media/C-APx_iWsAAj2kk.jpg</t>
  </si>
  <si>
    <t>https://pbs.twimg.com/media/C-gBTglW0AUGVra.jpg</t>
  </si>
  <si>
    <t>https://pbs.twimg.com/media/C-a7mduVoAEvHS5.jpg</t>
  </si>
  <si>
    <t>https://pbs.twimg.com/media/C-WqLgZUIAAFCgG.jpg</t>
  </si>
  <si>
    <t>https://pbs.twimg.com/media/C-gQmP5UQAAv-HQ.jpg</t>
  </si>
  <si>
    <t>https://pbs.twimg.com/media/C-aadUOUQAEps7o.jpg</t>
  </si>
  <si>
    <t>https://pbs.twimg.com/media/C-aad5dUIAEJwc9.jpg</t>
  </si>
  <si>
    <t>https://pbs.twimg.com/media/C-gYHzzVwAENEGO.jpg</t>
  </si>
  <si>
    <t>https://pbs.twimg.com/media/C-gYIpVU0AEi1us.jpg</t>
  </si>
  <si>
    <t>https://pbs.twimg.com/media/C-gh1j1VYAABtHO.jpg</t>
  </si>
  <si>
    <t>https://pbs.twimg.com/media/C-giEzWUMAAc9c6.jpg</t>
  </si>
  <si>
    <t>https://pbs.twimg.com/media/C-g1OKPUwAAaInz.png</t>
  </si>
  <si>
    <t>https://pbs.twimg.com/media/C-ar70YXkAEy8Q7.jpg</t>
  </si>
  <si>
    <t>https://pbs.twimg.com/media/C-beTqaXoAE8pVU.jpg</t>
  </si>
  <si>
    <t>https://pbs.twimg.com/media/C-edMF2WsAA2gAK.jpg</t>
  </si>
  <si>
    <t>https://pbs.twimg.com/media/C-g8RDtXYAYVx5n.jpg</t>
  </si>
  <si>
    <t>https://pbs.twimg.com/media/C-auMKNV0AAA1KJ.jpg</t>
  </si>
  <si>
    <t>https://pbs.twimg.com/media/C-bjw9SU0AExjvP.jpg</t>
  </si>
  <si>
    <t>https://pbs.twimg.com/media/C-eel5dUQAAORux.jpg</t>
  </si>
  <si>
    <t>https://pbs.twimg.com/media/C-g-8lWVwAAQ6sw.jpg</t>
  </si>
  <si>
    <t>https://pbs.twimg.com/media/C-aKctqVwAAEOGR.jpg</t>
  </si>
  <si>
    <t>https://pbs.twimg.com/media/C-hPoV1UwAAdz7x.jpg</t>
  </si>
  <si>
    <t>https://pbs.twimg.com/media/C-fwyoPXgAA_jL3.jpg</t>
  </si>
  <si>
    <t>https://pbs.twimg.com/media/C-hwaxjUMAAD3vY.jpg</t>
  </si>
  <si>
    <t>https://pbs.twimg.com/media/C-ZEfNqXgAAe9Nr.jpg</t>
  </si>
  <si>
    <t>https://pbs.twimg.com/media/C-h_SwMXYAEsKbV.jpg</t>
  </si>
  <si>
    <t>https://pbs.twimg.com/media/C-ab5nEUAAAOKtI.jpg</t>
  </si>
  <si>
    <t>https://pbs.twimg.com/media/C-jTLhiXYAAzWgN.jpg</t>
  </si>
  <si>
    <t>https://pbs.twimg.com/media/C-j18cjV0AAw_sA.jpg</t>
  </si>
  <si>
    <t>https://pbs.twimg.com/media/C-j4vcTWsAAVIFc.jpg</t>
  </si>
  <si>
    <t>https://pbs.twimg.com/media/C-j6TyvVoAAwTqd.jpg</t>
  </si>
  <si>
    <t>https://pbs.twimg.com/media/C-ZoSrZXUAA-1Wx.jpg</t>
  </si>
  <si>
    <t>https://pbs.twimg.com/media/C-kB-KuUAAA6-CC.jpg</t>
  </si>
  <si>
    <t>https://pbs.twimg.com/media/C6i6_pAU4AA2z-F.jpg</t>
  </si>
  <si>
    <t>https://pbs.twimg.com/media/C-kHS13V0AAid55.jpg</t>
  </si>
  <si>
    <t>https://pbs.twimg.com/media/C-kJES3VYAANpJJ.jpg</t>
  </si>
  <si>
    <t>https://pbs.twimg.com/media/C-fw0xqW0AAhfHS.jpg</t>
  </si>
  <si>
    <t>https://pbs.twimg.com/media/C-kJSMcV0AAhJ7q.jpg</t>
  </si>
  <si>
    <t>https://pbs.twimg.com/media/C-aeyyBWsAEVMc3.jpg</t>
  </si>
  <si>
    <t>https://pbs.twimg.com/media/C-fuIFeVwAAfz9l.jpg</t>
  </si>
  <si>
    <t>https://pbs.twimg.com/media/C-kQsVtV0AApMaO.jpg</t>
  </si>
  <si>
    <t>https://pbs.twimg.com/media/C-kQwaQVwAAtDka.jpg</t>
  </si>
  <si>
    <t>https://pbs.twimg.com/media/C-fynuLV0AAH2Wm.jpg</t>
  </si>
  <si>
    <t>https://pbs.twimg.com/media/C-kTc7lVwAAO-4h.jpg</t>
  </si>
  <si>
    <t>https://pbs.twimg.com/media/C-kVZCjVoAIgQ6T.jpg</t>
  </si>
  <si>
    <t>https://pbs.twimg.com/media/C-kXgJuXsAAwhvu.jpg</t>
  </si>
  <si>
    <t>https://pbs.twimg.com/media/C-bRnnyUwAEtwfZ.jpg</t>
  </si>
  <si>
    <t>https://pbs.twimg.com/media/C-kbcyAUAAARXnV.jpg</t>
  </si>
  <si>
    <t>https://pbs.twimg.com/media/C-kOUdBUMAADMJX.jpg</t>
  </si>
  <si>
    <t>https://pbs.twimg.com/media/C-aypBbVwAIoYLh.jpg</t>
  </si>
  <si>
    <t>https://pbs.twimg.com/media/C-kdeaYU0AAa6aO.png</t>
  </si>
  <si>
    <t>https://pbs.twimg.com/media/C-kQwVbUMAU3Mxa.jpg</t>
  </si>
  <si>
    <t>https://pbs.twimg.com/media/C-W1U2-XUAAZHnI.jpg</t>
  </si>
  <si>
    <t>https://pbs.twimg.com/media/C-eISx5XsAIWN96.jpg</t>
  </si>
  <si>
    <t>https://pbs.twimg.com/media/C-kldllW0AAhLJt.jpg</t>
  </si>
  <si>
    <t>https://pbs.twimg.com/media/C-YpxS1XkAEHtuq.jpg</t>
  </si>
  <si>
    <t>https://pbs.twimg.com/media/C-kt5EMXkAAdKr2.jpg</t>
  </si>
  <si>
    <t>https://pbs.twimg.com/media/C-k3dLmVwAAbPO6.jpg</t>
  </si>
  <si>
    <t>https://pbs.twimg.com/media/C-lCRYFU0AAxTHS.jpg</t>
  </si>
  <si>
    <t>https://pbs.twimg.com/media/C-lIHAiUQAEvM0T.jpg</t>
  </si>
  <si>
    <t>https://pbs.twimg.com/media/C-lPgDDUMAAz2sy.jpg</t>
  </si>
  <si>
    <t>https://pbs.twimg.com/media/C-bBNU7XYAA8C4y.jpg</t>
  </si>
  <si>
    <t>https://pbs.twimg.com/media/C-kh5FmXcAAQuBX.jpg</t>
  </si>
  <si>
    <t>https://pbs.twimg.com/media/C-keXnvV0AAPtLd.jpg</t>
  </si>
  <si>
    <t>https://pbs.twimg.com/media/C-lSMJyUMAEfWO6.jpg</t>
  </si>
  <si>
    <t>https://pbs.twimg.com/media/C-lbkflU0AEZaap.jpg</t>
  </si>
  <si>
    <t>https://pbs.twimg.com/media/C-lwiEsXoAAmvjn.jpg</t>
  </si>
  <si>
    <t>https://pbs.twimg.com/media/C-kqqU8W0AEXgA8.jpg</t>
  </si>
  <si>
    <t>https://pbs.twimg.com/media/C-fSyECV0AAqK-F.jpg</t>
  </si>
  <si>
    <t>https://pbs.twimg.com/media/C-n2uMuU0AAUaN7.jpg</t>
  </si>
  <si>
    <t>https://pbs.twimg.com/media/C-Y7JCIVoAAlZM8.jpg</t>
  </si>
  <si>
    <t>https://pbs.twimg.com/media/C-dmr6QU0AEjUYE.jpg</t>
  </si>
  <si>
    <t>https://pbs.twimg.com/media/C-n9h2BVoAQsR8n.jpg</t>
  </si>
  <si>
    <t>https://pbs.twimg.com/media/C-oBm8eWsAAv0JB.jpg</t>
  </si>
  <si>
    <t>https://pbs.twimg.com/media/C-ofxogWsAEtjIV.jpg</t>
  </si>
  <si>
    <t>https://pbs.twimg.com/media/C-V74J1XkAIxUso.jpg</t>
  </si>
  <si>
    <t>https://pbs.twimg.com/media/C-kXJHSXcAElPtW.jpg</t>
  </si>
  <si>
    <t>https://pbs.twimg.com/media/C-aaelkU0AA3bVz.jpg</t>
  </si>
  <si>
    <t>https://pbs.twimg.com/media/C-onlJTUwAA2TGI.jpg</t>
  </si>
  <si>
    <t>https://pbs.twimg.com/media/C-YfoHjUwAANW07.jpg</t>
  </si>
  <si>
    <t>https://pbs.twimg.com/media/C-aAsuxU0AAqjCU.jpg</t>
  </si>
  <si>
    <t>https://pbs.twimg.com/media/C-eTfceVwAIy-A2.jpg</t>
  </si>
  <si>
    <t>https://pbs.twimg.com/media/C-fJz_2V0AEy6iK.jpg</t>
  </si>
  <si>
    <t>https://pbs.twimg.com/media/C-j4ZE2VoAE-dMG.jpg</t>
  </si>
  <si>
    <t>https://pbs.twimg.com/media/C-ozvwcUwAASAbk.jpg</t>
  </si>
  <si>
    <t>https://pbs.twimg.com/media/C-oyVgEUIAAQfeF.jpg</t>
  </si>
  <si>
    <t>https://pbs.twimg.com/media/C-pBErOVYAASXdL.jpg</t>
  </si>
  <si>
    <t>https://pbs.twimg.com/tweet_video_thumb/C-gjl9mUMAAAGhz.jpg</t>
  </si>
  <si>
    <t>https://pbs.twimg.com/media/C-pRnkZVoAADb6z.jpg</t>
  </si>
  <si>
    <t>https://pbs.twimg.com/media/C-avmVyW0AAVRGe.jpg</t>
  </si>
  <si>
    <t>https://pbs.twimg.com/media/C-pXnARWsAE6Cb9.png</t>
  </si>
  <si>
    <t>https://pbs.twimg.com/media/C-pfUbYXcAEfYSC.jpg</t>
  </si>
  <si>
    <t>https://pbs.twimg.com/media/C8y_ZVCVoAACyd8.jpg</t>
  </si>
  <si>
    <t>https://pbs.twimg.com/media/C-a2JDOWsAQH5pe.jpg</t>
  </si>
  <si>
    <t>https://pbs.twimg.com/media/C-aVOa9VwAAzGEh.jpg</t>
  </si>
  <si>
    <t>https://pbs.twimg.com/media/C-piqe5UIAA1ikm.jpg</t>
  </si>
  <si>
    <t>https://pbs.twimg.com/media/C-aVOhCUMAA67i5.jpg</t>
  </si>
  <si>
    <t>https://pbs.twimg.com/media/C-piq7OVYAAI0nW.jpg</t>
  </si>
  <si>
    <t>https://pbs.twimg.com/media/C-aVOkLVoAAQ2k_.jpg</t>
  </si>
  <si>
    <t>https://pbs.twimg.com/media/C-piq6FUIAAItOJ.jpg</t>
  </si>
  <si>
    <t>https://pbs.twimg.com/media/C-aVObLVYAAu3r4.jpg</t>
  </si>
  <si>
    <t>https://pbs.twimg.com/media/C-pirT1V0AADfJn.jpg</t>
  </si>
  <si>
    <t>https://pbs.twimg.com/media/C-aVOkUVYAAQJ3-.jpg</t>
  </si>
  <si>
    <t>https://pbs.twimg.com/media/C-pirsEVYAE1pto.jpg</t>
  </si>
  <si>
    <t>https://pbs.twimg.com/media/C-aVOf5VwAA-blP.jpg</t>
  </si>
  <si>
    <t>https://pbs.twimg.com/media/C-pirwOVoAAtbhl.jpg</t>
  </si>
  <si>
    <t>https://pbs.twimg.com/media/C-pisp8UMAMC0fW.jpg</t>
  </si>
  <si>
    <t>https://pbs.twimg.com/media/C-anoY2UIAAWXMb.jpg</t>
  </si>
  <si>
    <t>https://pbs.twimg.com/media/C-au8aMVoAEWF6d.jpg</t>
  </si>
  <si>
    <t>https://pbs.twimg.com/media/C9jRKSIXcAQH1gs.jpg</t>
  </si>
  <si>
    <t>https://pbs.twimg.com/media/C-atos6UIAAApMz.jpg</t>
  </si>
  <si>
    <t>https://pbs.twimg.com/media/C-pv8UIVwAAzjEd.jpg</t>
  </si>
  <si>
    <t>https://pbs.twimg.com/media/C-atnB0UIAEutcD.jpg</t>
  </si>
  <si>
    <t>https://pbs.twimg.com/media/C-pv8a3V0AA_E9U.jpg</t>
  </si>
  <si>
    <t>https://pbs.twimg.com/media/C-qAkF7UwAAcYI5.jpg</t>
  </si>
  <si>
    <t>https://pbs.twimg.com/media/C-qNNMtUAAEUkwK.jpg</t>
  </si>
  <si>
    <t>https://pbs.twimg.com/media/C-qSfhpUwAAOO5f.jpg</t>
  </si>
  <si>
    <t>https://pbs.twimg.com/media/C-qeqwqUMAEu_fn.jpg</t>
  </si>
  <si>
    <t>https://pbs.twimg.com/media/C-qzMpsU0AMd8u7.jpg</t>
  </si>
  <si>
    <t>https://pbs.twimg.com/media/C-ZdW5vU0AARjW6.jpg</t>
  </si>
  <si>
    <t>https://pbs.twimg.com/media/C-ZsA2xVwAApCL-.jpg</t>
  </si>
  <si>
    <t>https://pbs.twimg.com/media/C-ZzjJDUMAEn2Xn.jpg</t>
  </si>
  <si>
    <t>https://pbs.twimg.com/media/C-bF7zcUAAIKF1I.jpg</t>
  </si>
  <si>
    <t>https://pbs.twimg.com/media/C-hTkaZU0AAwvQY.jpg</t>
  </si>
  <si>
    <t>https://pbs.twimg.com/media/C-hxZx3U0AAAZ4R.jpg</t>
  </si>
  <si>
    <t>https://pbs.twimg.com/media/C-leee_UwAEAcVK.jpg</t>
  </si>
  <si>
    <t>https://pbs.twimg.com/media/C-mTEEeUAAApPU2.jpg</t>
  </si>
  <si>
    <t>https://pbs.twimg.com/media/C-qzjniU0AI9rNp.jpg</t>
  </si>
  <si>
    <t>https://pbs.twimg.com/media/C-KpV17UMAAASjy.jpg</t>
  </si>
  <si>
    <t>https://pbs.twimg.com/media/C-Z88rzUAAEw64Y.jpg</t>
  </si>
  <si>
    <t>https://pbs.twimg.com/media/C-j6GxDVYAIVKvm.jpg</t>
  </si>
  <si>
    <t>https://pbs.twimg.com/media/C-oDp0FUQAA1nTj.jpg</t>
  </si>
  <si>
    <t>https://pbs.twimg.com/media/C-oo9BkUIAECCRR.jpg</t>
  </si>
  <si>
    <t>https://pbs.twimg.com/media/C-KpUfGVoAE25ra.jpg</t>
  </si>
  <si>
    <t>https://pbs.twimg.com/media/C-Z883tVYAAxG60.jpg</t>
  </si>
  <si>
    <t>https://pbs.twimg.com/media/C-j6EHDVwAAykdb.jpg</t>
  </si>
  <si>
    <t>https://pbs.twimg.com/media/C-oDpzYUMAEbDUr.jpg</t>
  </si>
  <si>
    <t>https://pbs.twimg.com/media/C-oo9arUMAEMDDn.jpg</t>
  </si>
  <si>
    <t>https://pbs.twimg.com/media/C-Kjnv6U0AEFgQ3.jpg</t>
  </si>
  <si>
    <t>https://pbs.twimg.com/media/C-Z-IYFUMAA3Y0w.jpg</t>
  </si>
  <si>
    <t>https://pbs.twimg.com/media/C-j4UpeVYAA-zK-.jpg</t>
  </si>
  <si>
    <t>https://pbs.twimg.com/media/C-n9fTkVoAAEhez.jpg</t>
  </si>
  <si>
    <t>https://pbs.twimg.com/media/C-ooRx7UQAAAIto.jpg</t>
  </si>
  <si>
    <t>https://pbs.twimg.com/media/Csm6wIiXgAAKOG3.jpg</t>
  </si>
  <si>
    <t>https://pbs.twimg.com/media/C-bR8fFXsAAcFan.jpg</t>
  </si>
  <si>
    <t>https://pbs.twimg.com/media/C-lVIceXcAAfVTg.jpg</t>
  </si>
  <si>
    <t>https://pbs.twimg.com/media/C-mX5upXsAIKYi0.jpg</t>
  </si>
  <si>
    <t>https://pbs.twimg.com/media/C-V55pOXoAACOcQ.jpg</t>
  </si>
  <si>
    <t>https://pbs.twimg.com/media/C-aCN4pU0AA1bUR.jpg</t>
  </si>
  <si>
    <t>https://pbs.twimg.com/media/C-aWyOBXgAA6Icl.jpg</t>
  </si>
  <si>
    <t>https://pbs.twimg.com/media/C-fxqhuXUAIWuSc.jpg</t>
  </si>
  <si>
    <t>https://pbs.twimg.com/media/C-oW6gcW0AAOH-b.jpg</t>
  </si>
  <si>
    <t>https://pbs.twimg.com/media/C-qPaRbWsAUYhRr.jpg</t>
  </si>
  <si>
    <t>https://pbs.twimg.com/media/C-qZYLPUMAEqKxq.jpg</t>
  </si>
  <si>
    <t>https://pbs.twimg.com/media/C-o05zRUwAA0wNG.jpg</t>
  </si>
  <si>
    <t>https://pbs.twimg.com/media/C-o05zPVoAA4cE9.jpg</t>
  </si>
  <si>
    <t>https://pbs.twimg.com/media/C-pNlXEV0AEhD_P.jpg</t>
  </si>
  <si>
    <t>http://pbs.twimg.com/profile_images/665487876247851008/xxDJxIHk_normal.png</t>
  </si>
  <si>
    <t>http://pbs.twimg.com/profile_images/855808828646051840/Eijf9vbs_normal.jpg</t>
  </si>
  <si>
    <t>http://pbs.twimg.com/profile_images/775437693748510721/hYL4PDXb_normal.jpg</t>
  </si>
  <si>
    <t>http://pbs.twimg.com/profile_images/855105823042883585/bjz-O9BQ_normal.jpg</t>
  </si>
  <si>
    <t>http://pbs.twimg.com/profile_images/541811679148146688/XGo7644f_normal.jpeg</t>
  </si>
  <si>
    <t>http://pbs.twimg.com/profile_images/494388112819490816/Ul7DL3n__normal.jpeg</t>
  </si>
  <si>
    <t>http://pbs.twimg.com/profile_images/857643672929656832/tJ1iWPQ0_normal.jpg</t>
  </si>
  <si>
    <t>http://pbs.twimg.com/profile_images/853223273651240960/LyL_pKVK_normal.jpg</t>
  </si>
  <si>
    <t>http://pbs.twimg.com/profile_images/787670609882996736/vU6qOKpM_normal.jpg</t>
  </si>
  <si>
    <t>http://pbs.twimg.com/profile_images/788286942991441920/v1pCXTS__normal.jpg</t>
  </si>
  <si>
    <t>http://pbs.twimg.com/profile_images/767963213841461248/TqUUz_tA_normal.jpg</t>
  </si>
  <si>
    <t>http://pbs.twimg.com/profile_images/838765376649498625/1ow93ZGg_normal.jpg</t>
  </si>
  <si>
    <t>http://pbs.twimg.com/profile_images/838679249036931072/8wKz0TMZ_normal.jpg</t>
  </si>
  <si>
    <t>http://pbs.twimg.com/profile_images/856406879702052864/mu0EM_UF_normal.jpg</t>
  </si>
  <si>
    <t>http://pbs.twimg.com/profile_images/844379074382516224/QS_HMsQC_normal.jpg</t>
  </si>
  <si>
    <t>http://pbs.twimg.com/profile_images/654981555132067840/1DWsUr5d_normal.jpg</t>
  </si>
  <si>
    <t>http://pbs.twimg.com/profile_images/783279461567389696/silGKqy1_normal.jpg</t>
  </si>
  <si>
    <t>http://pbs.twimg.com/profile_images/629689839814901760/f8ixHvhb_normal.jpg</t>
  </si>
  <si>
    <t>http://pbs.twimg.com/profile_images/793811570564431872/X1ID265w_normal.jpg</t>
  </si>
  <si>
    <t>http://pbs.twimg.com/profile_images/530315607271432192/VviVuljo_normal.jpeg</t>
  </si>
  <si>
    <t>http://pbs.twimg.com/profile_images/835017204043247616/dHRhaFkt_normal.jpg</t>
  </si>
  <si>
    <t>http://pbs.twimg.com/profile_images/669813484327059457/fCre6Me7_normal.jpg</t>
  </si>
  <si>
    <t>http://pbs.twimg.com/profile_images/677937623676010496/FscsMTWv_normal.jpg</t>
  </si>
  <si>
    <t>http://abs.twimg.com/sticky/default_profile_images/default_profile_normal.png</t>
  </si>
  <si>
    <t>http://pbs.twimg.com/profile_images/856920922548310021/CFTrDxL2_normal.jpg</t>
  </si>
  <si>
    <t>http://pbs.twimg.com/profile_images/475635043918827520/Ou8uYJTs_normal.jpeg</t>
  </si>
  <si>
    <t>http://pbs.twimg.com/profile_images/734523542193209344/5Chxi3qX_normal.jpg</t>
  </si>
  <si>
    <t>http://pbs.twimg.com/profile_images/846093096458878978/xCZXso8q_normal.jpg</t>
  </si>
  <si>
    <t>http://pbs.twimg.com/profile_images/353014283/aum_normal.JPG</t>
  </si>
  <si>
    <t>http://pbs.twimg.com/profile_images/834346381590536192/qgy2HQFs_normal.jpg</t>
  </si>
  <si>
    <t>http://pbs.twimg.com/profile_images/1624176607/image_normal.jpg</t>
  </si>
  <si>
    <t>http://pbs.twimg.com/profile_images/805427046042177537/m8KlPCLM_normal.jpg</t>
  </si>
  <si>
    <t>http://pbs.twimg.com/profile_images/62210448/shinil_normal.jpg</t>
  </si>
  <si>
    <t>http://pbs.twimg.com/profile_images/483163499418238976/4eGQjgiw_normal.jpeg</t>
  </si>
  <si>
    <t>http://pbs.twimg.com/profile_images/695881007757570048/qBiWz-58_normal.jpg</t>
  </si>
  <si>
    <t>http://pbs.twimg.com/profile_images/719130979441336321/Vv5xHdKK_normal.jpg</t>
  </si>
  <si>
    <t>http://pbs.twimg.com/profile_images/628343676360650752/ySEZM9-k_normal.jpg</t>
  </si>
  <si>
    <t>http://pbs.twimg.com/profile_images/692535181283061761/1hSF3Nhc_normal.png</t>
  </si>
  <si>
    <t>http://pbs.twimg.com/profile_images/509644898220261376/B8Ipwgtv_normal.jpeg</t>
  </si>
  <si>
    <t>http://pbs.twimg.com/profile_images/616230171507617792/Z_tMYwU4_normal.png</t>
  </si>
  <si>
    <t>http://pbs.twimg.com/profile_images/857655828995690496/bH0QWrm4_normal.jpg</t>
  </si>
  <si>
    <t>http://pbs.twimg.com/profile_images/852417014794563584/2uAHZc5k_normal.jpg</t>
  </si>
  <si>
    <t>http://pbs.twimg.com/profile_images/378800000144429481/27710d3d6f3eb6ef7cf7c3d60388a14c_normal.jpeg</t>
  </si>
  <si>
    <t>http://pbs.twimg.com/profile_images/3457344566/1ab267685c2e52837593cdf9d109b4c6_normal.png</t>
  </si>
  <si>
    <t>http://pbs.twimg.com/profile_images/848192963591245824/8XbL3ifM_normal.jpg</t>
  </si>
  <si>
    <t>http://pbs.twimg.com/profile_images/820717735122468864/1Se2Hwgg_normal.jpg</t>
  </si>
  <si>
    <t>http://pbs.twimg.com/profile_images/852968439178186752/nMacs2dm_normal.jpg</t>
  </si>
  <si>
    <t>http://pbs.twimg.com/profile_images/851151927232561152/vnFMbpAa_normal.jpg</t>
  </si>
  <si>
    <t>http://pbs.twimg.com/profile_images/714451650971353089/04Elu3wT_normal.jpg</t>
  </si>
  <si>
    <t>http://pbs.twimg.com/profile_images/848256892354744320/8mDEQ8ZH_normal.jpg</t>
  </si>
  <si>
    <t>http://pbs.twimg.com/profile_images/840058257121067010/jKePgMPz_normal.jpg</t>
  </si>
  <si>
    <t>http://pbs.twimg.com/profile_images/834269879788199936/v6axxrlP_normal.jpg</t>
  </si>
  <si>
    <t>http://pbs.twimg.com/profile_images/752325881142673408/5T6hLsS2_normal.jpg</t>
  </si>
  <si>
    <t>http://pbs.twimg.com/profile_images/857804173777219584/nyY7-mPC_normal.jpg</t>
  </si>
  <si>
    <t>http://pbs.twimg.com/profile_images/674298129479520256/oirBIsYE_normal.jpg</t>
  </si>
  <si>
    <t>http://pbs.twimg.com/profile_images/709161048180264960/DCMLGaJ3_normal.jpg</t>
  </si>
  <si>
    <t>http://pbs.twimg.com/profile_images/634715948771966976/gKSl7V2u_normal.jpg</t>
  </si>
  <si>
    <t>http://pbs.twimg.com/profile_images/722959189656494081/ReB3fEg__normal.jpg</t>
  </si>
  <si>
    <t>http://pbs.twimg.com/profile_images/843721486078787584/6JWhRwEs_normal.jpg</t>
  </si>
  <si>
    <t>http://pbs.twimg.com/profile_images/843484939677040645/S5XEpXV9_normal.jpg</t>
  </si>
  <si>
    <t>http://pbs.twimg.com/profile_images/562566453367296000/IP2p3rAw_normal.jpeg</t>
  </si>
  <si>
    <t>http://pbs.twimg.com/profile_images/801440976568889344/e58NRPEq_normal.jpg</t>
  </si>
  <si>
    <t>http://pbs.twimg.com/profile_images/857115705577275392/Czlj1JbJ_normal.jpg</t>
  </si>
  <si>
    <t>http://pbs.twimg.com/profile_images/837377019507716096/l-Y8OeEH_normal.jpg</t>
  </si>
  <si>
    <t>http://pbs.twimg.com/profile_images/625448179/Photo-1_normal.jpg</t>
  </si>
  <si>
    <t>http://pbs.twimg.com/profile_images/705592667212783616/-yEERbzk_normal.jpg</t>
  </si>
  <si>
    <t>http://pbs.twimg.com/profile_images/702156800783548416/VD_mpmUA_normal.jpg</t>
  </si>
  <si>
    <t>http://pbs.twimg.com/profile_images/856063634786721792/VpnZCiMt_normal.jpg</t>
  </si>
  <si>
    <t>http://pbs.twimg.com/profile_images/615801899590115328/ZrXvAN-z_normal.jpg</t>
  </si>
  <si>
    <t>http://pbs.twimg.com/profile_images/849193515976245249/j9EKRWdC_normal.jpg</t>
  </si>
  <si>
    <t>http://pbs.twimg.com/profile_images/471888232896942080/efZa6CRG_normal.jpeg</t>
  </si>
  <si>
    <t>http://pbs.twimg.com/profile_images/857974492903157760/tw0ukgsY_normal.jpg</t>
  </si>
  <si>
    <t>http://pbs.twimg.com/profile_images/2464274399/mr6utj9glj2xlnq2slzj_normal.jpeg</t>
  </si>
  <si>
    <t>http://pbs.twimg.com/profile_images/837260146606759937/y5g6uD60_normal.jpg</t>
  </si>
  <si>
    <t>http://pbs.twimg.com/profile_images/725504382356299777/EGs2IucN_normal.jpg</t>
  </si>
  <si>
    <t>http://pbs.twimg.com/profile_images/844576660091535360/hyks1mIn_normal.jpg</t>
  </si>
  <si>
    <t>http://pbs.twimg.com/profile_images/853866028744527872/tr3OHXaU_normal.jpg</t>
  </si>
  <si>
    <t>http://pbs.twimg.com/profile_images/3758664546/712ca01ea08606cf84843bbc4117a6b0_normal.jpeg</t>
  </si>
  <si>
    <t>http://pbs.twimg.com/profile_images/829032796341415937/HhDOVyUC_normal.jpg</t>
  </si>
  <si>
    <t>http://pbs.twimg.com/profile_images/691895451457589248/NiVDhOnm_normal.jpg</t>
  </si>
  <si>
    <t>http://pbs.twimg.com/profile_images/716861220532264960/W-jHEX6y_normal.jpg</t>
  </si>
  <si>
    <t>http://pbs.twimg.com/profile_images/473417615847608320/1m4c-Bvb_normal.jpeg</t>
  </si>
  <si>
    <t>http://pbs.twimg.com/profile_images/714826328952946688/2QBdRpl9_normal.jpg</t>
  </si>
  <si>
    <t>http://pbs.twimg.com/profile_images/1470219082/254709_198027133584296_100001310338470_474416_3986209_n_normal.jpg</t>
  </si>
  <si>
    <t>http://pbs.twimg.com/profile_images/644464892389429250/8MGIc0iH_normal.jpg</t>
  </si>
  <si>
    <t>http://pbs.twimg.com/profile_images/815811671776075777/wBBKHg6r_normal.jpg</t>
  </si>
  <si>
    <t>http://pbs.twimg.com/profile_images/851051960648310784/SK97touX_normal.jpg</t>
  </si>
  <si>
    <t>http://pbs.twimg.com/profile_images/598069694399008768/42TiFnQa_normal.jpg</t>
  </si>
  <si>
    <t>http://pbs.twimg.com/profile_images/827921706593484808/cPR-Jh74_normal.jpg</t>
  </si>
  <si>
    <t>http://pbs.twimg.com/profile_images/856021224475983872/-z-Ekfu7_normal.jpg</t>
  </si>
  <si>
    <t>http://pbs.twimg.com/profile_images/766677393276739584/xb9W8iCO_normal.jpg</t>
  </si>
  <si>
    <t>http://pbs.twimg.com/profile_images/857872987185442816/WVUk3DFQ_normal.jpg</t>
  </si>
  <si>
    <t>http://pbs.twimg.com/profile_images/747995348401012736/-PJzMgmg_normal.jpg</t>
  </si>
  <si>
    <t>http://pbs.twimg.com/profile_images/851285545523097600/ZQci5rf9_normal.jpg</t>
  </si>
  <si>
    <t>http://pbs.twimg.com/profile_images/2173446176/Rajais_normal.jpg</t>
  </si>
  <si>
    <t>http://pbs.twimg.com/profile_images/850676984405512192/lJ0NoNKl_normal.jpg</t>
  </si>
  <si>
    <t>http://pbs.twimg.com/profile_images/562567543647244290/AezjG_sL_normal.jpeg</t>
  </si>
  <si>
    <t>http://pbs.twimg.com/profile_images/855663407307132928/sm8FaXSR_normal.jpg</t>
  </si>
  <si>
    <t>http://pbs.twimg.com/profile_images/726369292317503488/CcbIX2GT_normal.jpg</t>
  </si>
  <si>
    <t>http://pbs.twimg.com/profile_images/422281154788474880/uuCZtPno_normal.jpeg</t>
  </si>
  <si>
    <t>http://pbs.twimg.com/profile_images/793091676843700224/FnS3ClxH_normal.jpg</t>
  </si>
  <si>
    <t>http://pbs.twimg.com/profile_images/686840618761490432/6-tx2haG_normal.jpg</t>
  </si>
  <si>
    <t>http://pbs.twimg.com/profile_images/543242121302380545/9FnhjKry_normal.png</t>
  </si>
  <si>
    <t>http://pbs.twimg.com/profile_images/612155876338610176/Cq-9misX_normal.jpg</t>
  </si>
  <si>
    <t>http://pbs.twimg.com/profile_images/576991889234087937/HNEJcoow_normal.jpeg</t>
  </si>
  <si>
    <t>http://pbs.twimg.com/profile_images/639419929662373888/qa_7bB8d_normal.jpg</t>
  </si>
  <si>
    <t>http://pbs.twimg.com/profile_images/1319551232/jai-jinendra-jpg_normal.jpeg</t>
  </si>
  <si>
    <t>http://pbs.twimg.com/profile_images/1132899612/Kunal_normal.jpeg</t>
  </si>
  <si>
    <t>http://pbs.twimg.com/profile_images/378800000042778136/12cab6c71b7ef9d7c5e8dfad19660d20_normal.jpeg</t>
  </si>
  <si>
    <t>http://pbs.twimg.com/profile_images/1005659329/4201_1010204551837_1726702392_16562_1019816_s_normal.jpg</t>
  </si>
  <si>
    <t>http://pbs.twimg.com/profile_images/1132898450/mekalwin_normal.jpeg</t>
  </si>
  <si>
    <t>http://pbs.twimg.com/profile_images/1360891054/SquaredSadhiq_normal.png</t>
  </si>
  <si>
    <t>http://pbs.twimg.com/profile_images/2454931736/jz89j2v7njytip25qicf_normal.jpeg</t>
  </si>
  <si>
    <t>http://pbs.twimg.com/profile_images/695136647348887552/QIk3tL8r_normal.jpg</t>
  </si>
  <si>
    <t>http://pbs.twimg.com/profile_images/665143751430545408/vT0juQ9M_normal.jpg</t>
  </si>
  <si>
    <t>http://pbs.twimg.com/profile_images/1219791386/news_normal.gif</t>
  </si>
  <si>
    <t>http://pbs.twimg.com/profile_images/3261058365/3836f7062b626e92ad620152534f7826_normal.jpeg</t>
  </si>
  <si>
    <t>http://pbs.twimg.com/profile_images/724912326311337984/g5OEoaR1_normal.jpg</t>
  </si>
  <si>
    <t>http://pbs.twimg.com/profile_images/378800000797394786/aad7180b3e4112756b43efe15b0348b7_normal.jpeg</t>
  </si>
  <si>
    <t>http://pbs.twimg.com/profile_images/850683481420165121/2gQxmZVv_normal.jpg</t>
  </si>
  <si>
    <t>http://pbs.twimg.com/profile_images/761867527702061056/3ecGfiPm_normal.jpg</t>
  </si>
  <si>
    <t>http://pbs.twimg.com/profile_images/811920243937329154/Uf1u9MzV_normal.jpg</t>
  </si>
  <si>
    <t>http://pbs.twimg.com/profile_images/1378549000/RiteshP_normal.jpg</t>
  </si>
  <si>
    <t>http://pbs.twimg.com/profile_images/641188133522948096/7WTGzEkL_normal.jpg</t>
  </si>
  <si>
    <t>http://pbs.twimg.com/profile_images/2424417274/h1h8hrjrd6j6tyio5r3v_normal.jpeg</t>
  </si>
  <si>
    <t>http://pbs.twimg.com/profile_images/667789886846447616/kGqYF2yS_normal.jpg</t>
  </si>
  <si>
    <t>http://pbs.twimg.com/profile_images/463701661001605120/Gfu_-Uvc_normal.png</t>
  </si>
  <si>
    <t>http://pbs.twimg.com/profile_images/1215337530/TS_normal.jpeg</t>
  </si>
  <si>
    <t>http://pbs.twimg.com/profile_images/666940145103413248/aKfyukde_normal.png</t>
  </si>
  <si>
    <t>http://pbs.twimg.com/profile_images/851966757854101504/Ll9xJEXV_normal.jpg</t>
  </si>
  <si>
    <t>http://pbs.twimg.com/profile_images/848413216602501120/-d2wvyVb_normal.jpg</t>
  </si>
  <si>
    <t>http://pbs.twimg.com/profile_images/755462205156450304/d9Rt8MPR_normal.jpg</t>
  </si>
  <si>
    <t>http://pbs.twimg.com/profile_images/3452305830/9f9084b75570cda714ee33d76d24afab_normal.jpeg</t>
  </si>
  <si>
    <t>http://pbs.twimg.com/profile_images/857517428330434560/jxNbmT3Q_normal.jpg</t>
  </si>
  <si>
    <t>http://pbs.twimg.com/profile_images/802393173444046848/eZ3-ZziM_normal.jpg</t>
  </si>
  <si>
    <t>http://pbs.twimg.com/profile_images/517946541999267841/PpICQmzx_normal.jpeg</t>
  </si>
  <si>
    <t>http://pbs.twimg.com/profile_images/511113432892846080/LoWnTg3T_normal.jpeg</t>
  </si>
  <si>
    <t>http://pbs.twimg.com/profile_images/856157489989120002/ZWogUkxA_normal.jpg</t>
  </si>
  <si>
    <t>http://pbs.twimg.com/profile_images/857471121427374080/9AKx7l0v_normal.jpg</t>
  </si>
  <si>
    <t>http://pbs.twimg.com/profile_images/480262742117335040/668QqYcg_normal.png</t>
  </si>
  <si>
    <t>http://pbs.twimg.com/profile_images/815092401102471168/D5oKrSDB_normal.jpg</t>
  </si>
  <si>
    <t>http://pbs.twimg.com/profile_images/779952705896710144/RJIntdEZ_normal.jpg</t>
  </si>
  <si>
    <t>http://pbs.twimg.com/profile_images/1729040661/Sanjeev-1_normal.jpg</t>
  </si>
  <si>
    <t>http://pbs.twimg.com/profile_images/319327339/Sanjeev-1_normal.jpg</t>
  </si>
  <si>
    <t>http://pbs.twimg.com/profile_images/556999047043485696/Izb_kdQY_normal.jpeg</t>
  </si>
  <si>
    <t>http://pbs.twimg.com/profile_images/828249220805181441/77WCkGOS_normal.jpg</t>
  </si>
  <si>
    <t>http://pbs.twimg.com/profile_images/743059234045186048/jeZ70E82_normal.jpg</t>
  </si>
  <si>
    <t>http://pbs.twimg.com/profile_images/721362756000169984/a8-cvGT4_normal.jpg</t>
  </si>
  <si>
    <t>http://pbs.twimg.com/profile_images/823022258641735680/q0Sh23Pf_normal.jpg</t>
  </si>
  <si>
    <t>http://pbs.twimg.com/profile_images/853191066954149888/HY9qGw3o_normal.jpg</t>
  </si>
  <si>
    <t>http://pbs.twimg.com/profile_images/858604507592306688/XO6RAToH_normal.jpg</t>
  </si>
  <si>
    <t>http://pbs.twimg.com/profile_images/848601076093923328/V0Jg6Ry5_normal.jpg</t>
  </si>
  <si>
    <t>http://pbs.twimg.com/profile_images/759044599549661185/zLeLOVGT_normal.jpg</t>
  </si>
  <si>
    <t>http://pbs.twimg.com/profile_images/711782165814468609/oOuyhaPT_normal.jpg</t>
  </si>
  <si>
    <t>http://pbs.twimg.com/profile_images/845684210644008960/h5s1m630_normal.jpg</t>
  </si>
  <si>
    <t>http://pbs.twimg.com/profile_images/751719954743959552/Pr9QFxWD_normal.jpg</t>
  </si>
  <si>
    <t>http://pbs.twimg.com/profile_images/801348791853056000/IlKxC7iP_normal.jpg</t>
  </si>
  <si>
    <t>http://pbs.twimg.com/profile_images/378800000809201248/8a96c5327e57382fc8872a67bf45693c_normal.jpeg</t>
  </si>
  <si>
    <t>http://pbs.twimg.com/profile_images/696611700628279298/gzkup_LQ_normal.png</t>
  </si>
  <si>
    <t>http://pbs.twimg.com/profile_images/849182513062977536/lzDrGHWu_normal.jpg</t>
  </si>
  <si>
    <t>http://pbs.twimg.com/profile_images/853344613347753989/UzeChCQx_normal.jpg</t>
  </si>
  <si>
    <t>http://pbs.twimg.com/profile_images/378800000466495890/0da6bdc0e197737c0da366f6ae588997_normal.jpeg</t>
  </si>
  <si>
    <t>http://pbs.twimg.com/profile_images/856367632043454464/-d0Tn9fG_normal.jpg</t>
  </si>
  <si>
    <t>http://pbs.twimg.com/profile_images/560298153400729601/hOgnX8BO_normal.jpeg</t>
  </si>
  <si>
    <t>http://pbs.twimg.com/profile_images/829061802944188417/L9FbqbqJ_normal.jpg</t>
  </si>
  <si>
    <t>http://pbs.twimg.com/profile_images/701019782846349316/JZKHo9Ji_normal.jpg</t>
  </si>
  <si>
    <t>http://pbs.twimg.com/profile_images/848495579311337472/MnLJ_h96_normal.jpg</t>
  </si>
  <si>
    <t>http://pbs.twimg.com/profile_images/809794862392307712/sjQPZwnR_normal.jpg</t>
  </si>
  <si>
    <t>http://pbs.twimg.com/profile_images/843755160044101632/W6z51L1G_normal.jpg</t>
  </si>
  <si>
    <t>http://pbs.twimg.com/profile_images/858706687758413824/rtBtXZfv_normal.jpg</t>
  </si>
  <si>
    <t>http://pbs.twimg.com/profile_images/845690281353777152/2ipLuaMb_normal.jpg</t>
  </si>
  <si>
    <t>http://pbs.twimg.com/profile_images/816569290300108800/XT7Z3TOe_normal.jpg</t>
  </si>
  <si>
    <t>http://pbs.twimg.com/profile_images/841519988867391488/tBlv-5_Q_normal.jpg</t>
  </si>
  <si>
    <t>http://pbs.twimg.com/profile_images/840963260174159873/qzkXIr_M_normal.jpg</t>
  </si>
  <si>
    <t>http://pbs.twimg.com/profile_images/595512747841835008/gvQmst_B_normal.jpg</t>
  </si>
  <si>
    <t>http://pbs.twimg.com/profile_images/830674945873154048/BuIvU7xa_normal.jpg</t>
  </si>
  <si>
    <t>http://pbs.twimg.com/profile_images/1069603702/V-logogghh72_normal.jpg</t>
  </si>
  <si>
    <t>http://pbs.twimg.com/profile_images/835533300143910914/mMRe536Q_normal.jpg</t>
  </si>
  <si>
    <t>http://pbs.twimg.com/profile_images/839084719358758912/dg8OiiOt_normal.jpg</t>
  </si>
  <si>
    <t>http://pbs.twimg.com/profile_images/806001415671791616/0IF55Rh0_normal.jpg</t>
  </si>
  <si>
    <t>http://pbs.twimg.com/profile_images/776416001772494848/VZij-mGJ_normal.jpg</t>
  </si>
  <si>
    <t>http://pbs.twimg.com/profile_images/712373487877271552/D6kSW4tE_normal.jpg</t>
  </si>
  <si>
    <t>http://pbs.twimg.com/profile_images/850273914374705152/RTmxGTjP_normal.jpg</t>
  </si>
  <si>
    <t>http://pbs.twimg.com/profile_images/3243630663/306daa2f3f5a4874cd52530d0c68e8ed_normal.jpeg</t>
  </si>
  <si>
    <t>http://pbs.twimg.com/profile_images/846256836403703808/CUHH9yvK_normal.jpg</t>
  </si>
  <si>
    <t>http://pbs.twimg.com/profile_images/595928593185644545/kMFywHle_normal.jpg</t>
  </si>
  <si>
    <t>http://pbs.twimg.com/profile_images/556728906414190592/nfd1PhI5_normal.jpeg</t>
  </si>
  <si>
    <t>http://pbs.twimg.com/profile_images/784064090402586624/7JUrOY3k_normal.jpg</t>
  </si>
  <si>
    <t>http://pbs.twimg.com/profile_images/832228912532955136/8BL41ZY-_normal.jpg</t>
  </si>
  <si>
    <t>http://pbs.twimg.com/profile_images/858746708066521088/Q5SJ0hL4_normal.jpg</t>
  </si>
  <si>
    <t>http://pbs.twimg.com/profile_images/646597943248601088/x_WSChjF_normal.jpg</t>
  </si>
  <si>
    <t>http://pbs.twimg.com/profile_images/596561089736781824/l-Q7_Rw7_normal.jpg</t>
  </si>
  <si>
    <t>http://pbs.twimg.com/profile_images/856444294688894976/NX62B0J1_normal.jpg</t>
  </si>
  <si>
    <t>http://pbs.twimg.com/profile_images/378800000219277035/f958326b7f9e7ab0a0cd281793a2fea5_normal.jpeg</t>
  </si>
  <si>
    <t>http://pbs.twimg.com/profile_images/1502137446/1_normal.jpg</t>
  </si>
  <si>
    <t>http://pbs.twimg.com/profile_images/850768943635673091/vlu2ztiU_normal.jpg</t>
  </si>
  <si>
    <t>http://pbs.twimg.com/profile_images/840627691699216384/0w5Y0rUh_normal.jpg</t>
  </si>
  <si>
    <t>http://pbs.twimg.com/profile_images/852029172465541121/M3re_cdW_normal.jpg</t>
  </si>
  <si>
    <t>http://pbs.twimg.com/profile_images/857520874475343873/NBabjVN__normal.jpg</t>
  </si>
  <si>
    <t>http://pbs.twimg.com/profile_images/809743484940910592/Llo6HMOp_normal.jpg</t>
  </si>
  <si>
    <t>http://pbs.twimg.com/profile_images/462178894846517248/KrhHr8hI_normal.jpeg</t>
  </si>
  <si>
    <t>http://pbs.twimg.com/profile_images/1140770076/phone-tricks_normal.gif</t>
  </si>
  <si>
    <t>http://pbs.twimg.com/profile_images/810220710358614017/u4VSYDk5_normal.jpg</t>
  </si>
  <si>
    <t>http://pbs.twimg.com/profile_images/858580340247584768/HnLnmtMm_normal.jpg</t>
  </si>
  <si>
    <t>http://pbs.twimg.com/profile_images/856729135619624960/84oM4BXt_normal.jpg</t>
  </si>
  <si>
    <t>http://pbs.twimg.com/profile_images/777839115794513921/pgjMoSBQ_normal.jpg</t>
  </si>
  <si>
    <t>http://pbs.twimg.com/profile_images/853987264694583296/V5PLQ-KX_normal.jpg</t>
  </si>
  <si>
    <t>http://pbs.twimg.com/profile_images/829077080256155650/En2AWJa__normal.png</t>
  </si>
  <si>
    <t>http://pbs.twimg.com/profile_images/677872086673522689/xDPlWz3d_normal.jpg</t>
  </si>
  <si>
    <t>http://pbs.twimg.com/profile_images/846680068147630082/l11lVWd6_normal.jpg</t>
  </si>
  <si>
    <t>http://pbs.twimg.com/profile_images/716656114515849216/lY39Z_K8_normal.jpg</t>
  </si>
  <si>
    <t>http://pbs.twimg.com/profile_images/858187760510918656/LLemzBCU_normal.jpg</t>
  </si>
  <si>
    <t>http://pbs.twimg.com/profile_images/475268108286844928/nnIvkCTW_normal.jpeg</t>
  </si>
  <si>
    <t>http://pbs.twimg.com/profile_images/551153900011921409/Fq97qyFj_normal.jpeg</t>
  </si>
  <si>
    <t>http://pbs.twimg.com/profile_images/530806028850327552/oS3wcwrV_normal.jpeg</t>
  </si>
  <si>
    <t>http://pbs.twimg.com/profile_images/857836002009862145/dn4P9AcJ_normal.jpg</t>
  </si>
  <si>
    <t>http://pbs.twimg.com/profile_images/754186791960338432/89nKdCo0_normal.jpg</t>
  </si>
  <si>
    <t>http://pbs.twimg.com/profile_images/583398273949368320/nhcye1gH_normal.png</t>
  </si>
  <si>
    <t>http://pbs.twimg.com/profile_images/3348535256/93cdd6239a2d7c98e25aaed471396b13_normal.jpeg</t>
  </si>
  <si>
    <t>http://pbs.twimg.com/profile_images/420819476322344960/DSzr3PiD_normal.png</t>
  </si>
  <si>
    <t>http://pbs.twimg.com/profile_images/764024131192881152/Ol1AIQzc_normal.jpg</t>
  </si>
  <si>
    <t>http://pbs.twimg.com/profile_images/857985694471397376/XIzOHQFk_normal.jpg</t>
  </si>
  <si>
    <t>http://pbs.twimg.com/profile_images/735682540946628608/ruiG60X7_normal.jpg</t>
  </si>
  <si>
    <t>http://pbs.twimg.com/profile_images/844196388724338688/1DNFINZg_normal.jpg</t>
  </si>
  <si>
    <t>http://pbs.twimg.com/profile_images/694339444795535360/oQvZVdRf_normal.jpg</t>
  </si>
  <si>
    <t>http://pbs.twimg.com/profile_images/625720205285527552/cjQr0Nq5_normal.jpg</t>
  </si>
  <si>
    <t>http://pbs.twimg.com/profile_images/857447166016729089/gJ04ihr-_normal.jpg</t>
  </si>
  <si>
    <t>http://pbs.twimg.com/profile_images/833618240773296128/oONb3_tT_normal.jpg</t>
  </si>
  <si>
    <t>http://pbs.twimg.com/profile_images/830312571399856129/y4HomS-8_normal.jpg</t>
  </si>
  <si>
    <t>http://pbs.twimg.com/profile_images/778255977816682496/10vA3SmZ_normal.jpg</t>
  </si>
  <si>
    <t>http://pbs.twimg.com/profile_images/822339053001457664/WTHCsXi3_normal.jpg</t>
  </si>
  <si>
    <t>http://pbs.twimg.com/profile_images/378800000637111195/3b48909dd8c01ec53f7889714acbc182_normal.png</t>
  </si>
  <si>
    <t>http://pbs.twimg.com/profile_images/850243256885551105/f3hBBVS1_normal.jpg</t>
  </si>
  <si>
    <t>http://pbs.twimg.com/profile_images/852348004094930945/vIufy4sI_normal.jpg</t>
  </si>
  <si>
    <t>http://pbs.twimg.com/profile_images/625563952454316032/bS4HL_dq_normal.jpg</t>
  </si>
  <si>
    <t>http://pbs.twimg.com/profile_images/835652707629338625/5MQuX8z8_normal.jpg</t>
  </si>
  <si>
    <t>http://pbs.twimg.com/profile_images/825560549387751429/ytS4k3HR_normal.jpg</t>
  </si>
  <si>
    <t>http://pbs.twimg.com/profile_images/844690186/TeluguNowLogo_normal.jpg</t>
  </si>
  <si>
    <t>http://pbs.twimg.com/profile_images/855305489151700993/SCSuyB2Q_normal.jpg</t>
  </si>
  <si>
    <t>http://pbs.twimg.com/profile_images/705970046393143296/i5ok5qoq_normal.jpg</t>
  </si>
  <si>
    <t>http://pbs.twimg.com/profile_images/797505129322778624/IwgvFima_normal.jpg</t>
  </si>
  <si>
    <t>http://pbs.twimg.com/profile_images/857988412623659008/ptTF-l-4_normal.jpg</t>
  </si>
  <si>
    <t>http://pbs.twimg.com/profile_images/858393680801013760/NJ2gHyRj_normal.jpg</t>
  </si>
  <si>
    <t>http://pbs.twimg.com/profile_images/858637484565123072/XYwkQXy4_normal.jpg</t>
  </si>
  <si>
    <t>http://pbs.twimg.com/profile_images/842046457746194434/Rgz6ufzD_normal.jpg</t>
  </si>
  <si>
    <t>http://pbs.twimg.com/profile_images/855347449132494848/-5pvm1rb_normal.jpg</t>
  </si>
  <si>
    <t>http://pbs.twimg.com/profile_images/848445295449047040/kiUm_bp3_normal.jpg</t>
  </si>
  <si>
    <t>http://pbs.twimg.com/profile_images/857486370079739904/sv6G5UXb_normal.jpg</t>
  </si>
  <si>
    <t>http://pbs.twimg.com/profile_images/1387306495/100_1394_normal.JPG</t>
  </si>
  <si>
    <t>http://pbs.twimg.com/profile_images/838461464646144001/shdkZt38_normal.jpg</t>
  </si>
  <si>
    <t>http://pbs.twimg.com/profile_images/850918397126873088/0HDTIxAV_normal.jpg</t>
  </si>
  <si>
    <t>http://pbs.twimg.com/profile_images/839728967905009666/LnKi9luG_normal.jpg</t>
  </si>
  <si>
    <t>http://pbs.twimg.com/profile_images/856153346461147137/LHuuCucR_normal.jpg</t>
  </si>
  <si>
    <t>http://pbs.twimg.com/profile_images/465901061232791553/dcM4rT4c_normal.jpeg</t>
  </si>
  <si>
    <t>http://pbs.twimg.com/profile_images/852568114717917185/YWu1H6Lr_normal.jpg</t>
  </si>
  <si>
    <t>http://pbs.twimg.com/profile_images/848954180085706753/1mU0oRo5_normal.jpg</t>
  </si>
  <si>
    <t>http://pbs.twimg.com/profile_images/782119948906745856/Nu39OxEH_normal.jpg</t>
  </si>
  <si>
    <t>http://pbs.twimg.com/profile_images/1210043003/VIJAY_normal.jpg</t>
  </si>
  <si>
    <t>http://pbs.twimg.com/profile_images/699483507316228096/S4hi-2lK_normal.jpg</t>
  </si>
  <si>
    <t>http://pbs.twimg.com/profile_images/836451703083802625/Fiv-nWnH_normal.jpg</t>
  </si>
  <si>
    <t>http://pbs.twimg.com/profile_images/691323279110328322/TspfjxmU_normal.jpg</t>
  </si>
  <si>
    <t>http://pbs.twimg.com/profile_images/378800000437638916/f93d43e864188b2488820f5d982ed468_normal.jpeg</t>
  </si>
  <si>
    <t>http://pbs.twimg.com/profile_images/712072938/xray_normal.jpg</t>
  </si>
  <si>
    <t>http://pbs.twimg.com/profile_images/858018928878112769/87j-_Xdb_normal.jpg</t>
  </si>
  <si>
    <t>http://pbs.twimg.com/profile_images/807968348331917317/iRrdC8Gk_normal.jpg</t>
  </si>
  <si>
    <t>http://pbs.twimg.com/profile_images/825392488982708224/na9Tkb-R_normal.jpg</t>
  </si>
  <si>
    <t>http://pbs.twimg.com/profile_images/649634053239377920/nPjlSFU0_normal.jpg</t>
  </si>
  <si>
    <t>http://pbs.twimg.com/profile_images/779512101182201856/Y2_EAoHB_normal.jpg</t>
  </si>
  <si>
    <t>http://pbs.twimg.com/profile_images/826500054613622785/QDJcMDUF_normal.jpg</t>
  </si>
  <si>
    <t>http://pbs.twimg.com/profile_images/852785825871839233/gBn0h30v_normal.jpg</t>
  </si>
  <si>
    <t>http://pbs.twimg.com/profile_images/3358832534/4886488ff2d73febc4e8ac4cda2e60f3_normal.png</t>
  </si>
  <si>
    <t>http://pbs.twimg.com/profile_images/843615405486866434/uCOgQp6Q_normal.jpg</t>
  </si>
  <si>
    <t>http://pbs.twimg.com/profile_images/765142440416346116/2bL86I4g_normal.jpg</t>
  </si>
  <si>
    <t>http://pbs.twimg.com/profile_images/792409158456750080/G5sVHdTX_normal.jpg</t>
  </si>
  <si>
    <t>http://pbs.twimg.com/profile_images/538144473826332672/A7Uc8OO2_normal.jpeg</t>
  </si>
  <si>
    <t>http://pbs.twimg.com/profile_images/841705504753700864/CB72ANMo_normal.jpg</t>
  </si>
  <si>
    <t>http://pbs.twimg.com/profile_images/842623011673030656/NQHtzn6__normal.jpg</t>
  </si>
  <si>
    <t>http://pbs.twimg.com/profile_images/731065154129928192/gauLWTlp_normal.jpg</t>
  </si>
  <si>
    <t>http://pbs.twimg.com/profile_images/707645167323353089/DAZccVos_normal.jpg</t>
  </si>
  <si>
    <t>http://pbs.twimg.com/profile_images/841841109932339200/mMssv6JY_normal.jpg</t>
  </si>
  <si>
    <t>http://pbs.twimg.com/profile_images/786768566280458240/10bMmNvU_normal.jpg</t>
  </si>
  <si>
    <t>http://pbs.twimg.com/profile_images/672499283535511552/6KbcFNzX_normal.jpg</t>
  </si>
  <si>
    <t>http://pbs.twimg.com/profile_images/836172389406793728/ZtJvDUaJ_normal.jpg</t>
  </si>
  <si>
    <t>http://pbs.twimg.com/profile_images/822393855072837633/Rzlwz3cT_normal.jpg</t>
  </si>
  <si>
    <t>http://pbs.twimg.com/profile_images/824455658573537280/tNst6R80_normal.jpg</t>
  </si>
  <si>
    <t>http://pbs.twimg.com/profile_images/856269809855672321/OclpaI0v_normal.jpg</t>
  </si>
  <si>
    <t>http://pbs.twimg.com/profile_images/967658364/GG_110_copy_cropped_normal.jpg</t>
  </si>
  <si>
    <t>http://pbs.twimg.com/profile_images/599454771792097280/YBDJ3eDh_normal.jpg</t>
  </si>
  <si>
    <t>http://pbs.twimg.com/profile_images/842084460245970945/9I_gMe7V_normal.jpg</t>
  </si>
  <si>
    <t>http://pbs.twimg.com/profile_images/1862887370/telegeography-logo-w-phone_normal.png</t>
  </si>
  <si>
    <t>http://pbs.twimg.com/profile_images/846461734319644672/MaK1_EXZ_normal.jpg</t>
  </si>
  <si>
    <t>http://pbs.twimg.com/profile_images/378800000010688204/78fa7102b44af937825309607ee3fe36_normal.jpeg</t>
  </si>
  <si>
    <t>http://pbs.twimg.com/profile_images/842055912370130946/oHiCK7vc_normal.jpg</t>
  </si>
  <si>
    <t>http://pbs.twimg.com/profile_images/2725462520/7e6e3b24453117de2207eb2993b2510a_normal.png</t>
  </si>
  <si>
    <t>http://pbs.twimg.com/profile_images/856758889810997248/kNM_kc2U_normal.jpg</t>
  </si>
  <si>
    <t>http://pbs.twimg.com/profile_images/846277895794245632/zP8Zctt4_normal.jpg</t>
  </si>
  <si>
    <t>http://pbs.twimg.com/profile_images/857667592064032768/O2nU2r2V_normal.jpg</t>
  </si>
  <si>
    <t>http://pbs.twimg.com/profile_images/598030833128067072/tV1-wT9e_normal.jpg</t>
  </si>
  <si>
    <t>http://pbs.twimg.com/profile_images/660088065487056896/MXOy4Aw4_normal.jpg</t>
  </si>
  <si>
    <t>http://pbs.twimg.com/profile_images/844860193150140416/-9JWBr2y_normal.jpg</t>
  </si>
  <si>
    <t>http://pbs.twimg.com/profile_images/845019814255083523/Fxtw2yyR_normal.jpg</t>
  </si>
  <si>
    <t>http://pbs.twimg.com/profile_images/820007861140893696/RfYBvt6a_normal.jpg</t>
  </si>
  <si>
    <t>http://pbs.twimg.com/profile_images/506632382485508096/FE0U62qk_normal.jpeg</t>
  </si>
  <si>
    <t>http://pbs.twimg.com/profile_images/840123149291143168/QIdyRKD8_normal.jpg</t>
  </si>
  <si>
    <t>http://pbs.twimg.com/profile_images/810868134269722624/ONAadh-h_normal.jpg</t>
  </si>
  <si>
    <t>http://pbs.twimg.com/profile_images/844517112660070400/M_RGQzHw_normal.jpg</t>
  </si>
  <si>
    <t>http://pbs.twimg.com/profile_images/858427979583672323/bwkg44R6_normal.jpg</t>
  </si>
  <si>
    <t>http://pbs.twimg.com/profile_images/545627223420444672/3kWrK7sU_normal.jpeg</t>
  </si>
  <si>
    <t>http://pbs.twimg.com/profile_images/579909743407288320/Fhs23AZI_normal.jpg</t>
  </si>
  <si>
    <t>http://pbs.twimg.com/profile_images/845832852126257152/uC1g28MV_normal.jpg</t>
  </si>
  <si>
    <t>http://pbs.twimg.com/profile_images/777708348540157953/Eb8tH6Dv_normal.jpg</t>
  </si>
  <si>
    <t>http://pbs.twimg.com/profile_images/822639240358064128/xgza9By-_normal.jpg</t>
  </si>
  <si>
    <t>http://pbs.twimg.com/profile_images/662720652135133184/zzyREBSW_normal.png</t>
  </si>
  <si>
    <t>http://pbs.twimg.com/profile_images/575915701744992256/JxF1lK-t_normal.jpeg</t>
  </si>
  <si>
    <t>http://pbs.twimg.com/profile_images/837635717412995073/iYIIGT7J_normal.jpg</t>
  </si>
  <si>
    <t>http://pbs.twimg.com/profile_images/857140934894657537/fbudRBpV_normal.jpg</t>
  </si>
  <si>
    <t>http://pbs.twimg.com/profile_images/854950828842635264/ce7M5rNt_normal.jpg</t>
  </si>
  <si>
    <t>http://pbs.twimg.com/profile_images/835919718317903873/dfCtkEfZ_normal.jpg</t>
  </si>
  <si>
    <t>http://pbs.twimg.com/profile_images/853816671940882432/U7wqzcTE_normal.jpg</t>
  </si>
  <si>
    <t>http://pbs.twimg.com/profile_images/757234609574797313/duHKzxTX_normal.jpg</t>
  </si>
  <si>
    <t>http://pbs.twimg.com/profile_images/430308045013278722/cSUESCLO_normal.jpeg</t>
  </si>
  <si>
    <t>http://pbs.twimg.com/profile_images/2697244408/c070f9e54a5f77392f824f822240966d_normal.png</t>
  </si>
  <si>
    <t>http://pbs.twimg.com/profile_images/856512988551008256/p2ky0Tga_normal.jpg</t>
  </si>
  <si>
    <t>http://pbs.twimg.com/profile_images/449843552470568960/Kf-uZbgB_normal.jpeg</t>
  </si>
  <si>
    <t>http://pbs.twimg.com/profile_images/817373211906244608/6EWltuI3_normal.jpg</t>
  </si>
  <si>
    <t>http://pbs.twimg.com/profile_images/852489917644980224/-JWxCo3i_normal.jpg</t>
  </si>
  <si>
    <t>http://pbs.twimg.com/profile_images/838431190331830273/0HIDCeFY_normal.jpg</t>
  </si>
  <si>
    <t>http://pbs.twimg.com/profile_images/561528738202910720/XLE712P__normal.jpeg</t>
  </si>
  <si>
    <t>http://pbs.twimg.com/profile_images/843910356170936320/OSFW68uP_normal.jpg</t>
  </si>
  <si>
    <t>http://pbs.twimg.com/profile_images/847866328107057153/RkFNU764_normal.jpg</t>
  </si>
  <si>
    <t>http://pbs.twimg.com/profile_images/669124003613638656/20r839K7_normal.png</t>
  </si>
  <si>
    <t>http://pbs.twimg.com/profile_images/858028593301028864/kIigi7MM_normal.jpg</t>
  </si>
  <si>
    <t>http://pbs.twimg.com/profile_images/849464668242444289/hK14tMb6_normal.jpg</t>
  </si>
  <si>
    <t>http://pbs.twimg.com/profile_images/856834733136916486/atxxYrXD_normal.jpg</t>
  </si>
  <si>
    <t>http://pbs.twimg.com/profile_images/856938119832129536/fEFaQiWK_normal.jpg</t>
  </si>
  <si>
    <t>http://pbs.twimg.com/profile_images/499916237762068480/w2AG4kbG_normal.jpeg</t>
  </si>
  <si>
    <t>http://pbs.twimg.com/profile_images/855104630652534788/kKEwBaa3_normal.png</t>
  </si>
  <si>
    <t>http://pbs.twimg.com/profile_images/592362585816600576/XSPL9gUH_normal.jpg</t>
  </si>
  <si>
    <t>http://pbs.twimg.com/profile_images/841711939633983496/JuWxxs2s_normal.jpg</t>
  </si>
  <si>
    <t>http://pbs.twimg.com/profile_images/573867374740303872/76slmyFt_normal.jpeg</t>
  </si>
  <si>
    <t>http://pbs.twimg.com/profile_images/525946612451770368/RS9VnQig_normal.jpeg</t>
  </si>
  <si>
    <t>http://pbs.twimg.com/profile_images/651439731188760576/8szzS8Cf_normal.jpg</t>
  </si>
  <si>
    <t>http://pbs.twimg.com/profile_images/845307088968441856/yfY3eWrd_normal.jpg</t>
  </si>
  <si>
    <t>http://pbs.twimg.com/profile_images/775265149024342016/28Bg3MNr_normal.jpg</t>
  </si>
  <si>
    <t>http://pbs.twimg.com/profile_images/550590536998850561/PZNDtTRQ_normal.jpeg</t>
  </si>
  <si>
    <t>http://pbs.twimg.com/profile_images/682839908096974849/uRDJHIZ6_normal.jpg</t>
  </si>
  <si>
    <t>http://pbs.twimg.com/profile_images/735428297828372480/EvKUuATj_normal.jpg</t>
  </si>
  <si>
    <t>http://pbs.twimg.com/profile_images/596097409467420672/YX1CS3oB_normal.jpg</t>
  </si>
  <si>
    <t>http://pbs.twimg.com/profile_images/855312363095969793/yR9Y6wX1_normal.jpg</t>
  </si>
  <si>
    <t>http://pbs.twimg.com/profile_images/595213585686470657/rM28MLl2_normal.jpg</t>
  </si>
  <si>
    <t>http://pbs.twimg.com/profile_images/799367255242915840/ggr2I8Zl_normal.jpg</t>
  </si>
  <si>
    <t>http://pbs.twimg.com/profile_images/759291377951711232/quWN7QmQ_normal.jpg</t>
  </si>
  <si>
    <t>http://pbs.twimg.com/profile_images/2523821664/logo200200_normal.png</t>
  </si>
  <si>
    <t>http://pbs.twimg.com/profile_images/800316987591237633/ubRGk6tl_normal.jpg</t>
  </si>
  <si>
    <t>http://pbs.twimg.com/profile_images/748502924737847297/Fo6RdNQ5_normal.jpg</t>
  </si>
  <si>
    <t>http://pbs.twimg.com/profile_images/692556155885899776/AzRQh-XS_normal.jpg</t>
  </si>
  <si>
    <t>http://pbs.twimg.com/profile_images/474158801738690560/0MgRAUId_normal.png</t>
  </si>
  <si>
    <t>http://pbs.twimg.com/profile_images/712953702286491648/xaxyOkpy_normal.jpg</t>
  </si>
  <si>
    <t>http://pbs.twimg.com/profile_images/703478781546082304/pJhAfa3I_normal.jpg</t>
  </si>
  <si>
    <t>http://pbs.twimg.com/profile_images/773446562416582656/V-Rq_Hhl_normal.jpg</t>
  </si>
  <si>
    <t>http://pbs.twimg.com/profile_images/856821714860355584/xoGdpiXA_normal.jpg</t>
  </si>
  <si>
    <t>http://pbs.twimg.com/profile_images/378800000762499666/0a0398551dbadbf65e842f0c21845d21_normal.jpeg</t>
  </si>
  <si>
    <t>http://pbs.twimg.com/profile_images/812684056768946176/CTK1uwuN_normal.jpg</t>
  </si>
  <si>
    <t>http://pbs.twimg.com/profile_images/848191742943928320/r6Nvl8tA_normal.jpg</t>
  </si>
  <si>
    <t>http://pbs.twimg.com/profile_images/833736580695199745/RcYHC5nq_normal.jpg</t>
  </si>
  <si>
    <t>http://pbs.twimg.com/profile_images/2443664726/venu_1__normal.jpg</t>
  </si>
  <si>
    <t>http://pbs.twimg.com/profile_images/738026368244420608/K9hOti-e_normal.jpg</t>
  </si>
  <si>
    <t>http://pbs.twimg.com/profile_images/836955112157270019/cbKe2n7d_normal.jpg</t>
  </si>
  <si>
    <t>http://pbs.twimg.com/profile_images/526030139897810944/ybEtxF7I_normal.png</t>
  </si>
  <si>
    <t>http://pbs.twimg.com/profile_images/545522280449589248/Dpil7uhB_normal.jpeg</t>
  </si>
  <si>
    <t>http://pbs.twimg.com/profile_images/665133846946443264/aJBwHy8l_normal.jpg</t>
  </si>
  <si>
    <t>http://pbs.twimg.com/profile_images/855989941649715200/sbAMWWET_normal.jpg</t>
  </si>
  <si>
    <t>http://pbs.twimg.com/profile_images/651379121163911168/NQnhJFNE_normal.png</t>
  </si>
  <si>
    <t>http://pbs.twimg.com/profile_images/1890962716/Picture_016_normal.jpg</t>
  </si>
  <si>
    <t>http://pbs.twimg.com/profile_images/793392041614946304/g-GIpquY_normal.jpg</t>
  </si>
  <si>
    <t>http://pbs.twimg.com/profile_images/764711680580292608/sv--S2Br_normal.jpg</t>
  </si>
  <si>
    <t>http://pbs.twimg.com/profile_images/848826947148763136/tnuC6Psm_normal.jpg</t>
  </si>
  <si>
    <t>http://pbs.twimg.com/profile_images/651923590355423232/MGu0Hpjr_normal.jpg</t>
  </si>
  <si>
    <t>http://pbs.twimg.com/profile_images/1861533241/___9_normal.jpg</t>
  </si>
  <si>
    <t>http://pbs.twimg.com/profile_images/856313588184743936/KgKyLKKT_normal.jpg</t>
  </si>
  <si>
    <t>http://pbs.twimg.com/profile_images/1703550375/untitled_normal.jpg</t>
  </si>
  <si>
    <t>http://pbs.twimg.com/profile_images/600300685247123456/0s2HPJYH_normal.jpg</t>
  </si>
  <si>
    <t>http://pbs.twimg.com/profile_images/657411857515343872/TtOBk5Xm_normal.jpg</t>
  </si>
  <si>
    <t>http://pbs.twimg.com/profile_images/674939104702795776/Fp1dM6ux_normal.png</t>
  </si>
  <si>
    <t>http://pbs.twimg.com/profile_images/858511159414190080/gXJJlJx1_normal.jpg</t>
  </si>
  <si>
    <t>http://pbs.twimg.com/profile_images/602783482297745409/a5h9vK1e_normal.jpg</t>
  </si>
  <si>
    <t>http://pbs.twimg.com/profile_images/713294468581974016/i7ZbpuiV_normal.jpg</t>
  </si>
  <si>
    <t>http://pbs.twimg.com/profile_images/857273028576776192/0Zq56ZBb_normal.jpg</t>
  </si>
  <si>
    <t>http://pbs.twimg.com/profile_images/829323773769818113/0Z6sbzum_normal.jpg</t>
  </si>
  <si>
    <t>http://pbs.twimg.com/profile_images/495239226565615618/WR8wp5pt_normal.jpeg</t>
  </si>
  <si>
    <t>http://pbs.twimg.com/profile_images/750193714157461504/ZSEe3DV4_normal.jpg</t>
  </si>
  <si>
    <t>http://pbs.twimg.com/profile_images/826646232919531522/DUxT4-Om_normal.jpg</t>
  </si>
  <si>
    <t>http://pbs.twimg.com/profile_images/857603137871511552/i9-DoUja_normal.jpg</t>
  </si>
  <si>
    <t>http://pbs.twimg.com/profile_images/708004146272714753/X88jBzo1_normal.jpg</t>
  </si>
  <si>
    <t>http://pbs.twimg.com/profile_images/727101610443300864/UplGktaw_normal.jpg</t>
  </si>
  <si>
    <t>http://pbs.twimg.com/profile_images/1123577259/One_down_one_to_go_normal.JPG</t>
  </si>
  <si>
    <t>http://pbs.twimg.com/profile_images/842657886941597697/qP6POvai_normal.jpg</t>
  </si>
  <si>
    <t>http://pbs.twimg.com/profile_images/844917368996319232/pz4RYyjy_normal.jpg</t>
  </si>
  <si>
    <t>http://pbs.twimg.com/profile_images/1279858625/Happy-Holi_normal.jpg</t>
  </si>
  <si>
    <t>http://pbs.twimg.com/profile_images/831035292442251264/PSBJ2Z4p_normal.jpg</t>
  </si>
  <si>
    <t>http://pbs.twimg.com/profile_images/856141527898365952/TxF5kqH0_normal.jpg</t>
  </si>
  <si>
    <t>http://pbs.twimg.com/profile_images/840137176247558144/XRNXB7iA_normal.jpg</t>
  </si>
  <si>
    <t>http://pbs.twimg.com/profile_images/839039481999052803/vPv8sg9m_normal.jpg</t>
  </si>
  <si>
    <t>http://pbs.twimg.com/profile_images/838375183622758401/msJY_DkI_normal.jpg</t>
  </si>
  <si>
    <t>http://pbs.twimg.com/profile_images/858553630936358912/n3Xmu6pD_normal.jpg</t>
  </si>
  <si>
    <t>http://pbs.twimg.com/profile_images/3095154529/c1ccc578c09498ff9aad69694ffd7bbe_normal.jpeg</t>
  </si>
  <si>
    <t>http://pbs.twimg.com/profile_images/2271088574/_R_DSC00033t_normal.jpg</t>
  </si>
  <si>
    <t>http://pbs.twimg.com/profile_images/758326700606427136/8EZh8Kb2_normal.jpg</t>
  </si>
  <si>
    <t>http://pbs.twimg.com/profile_images/807551071526629377/HyaayP6j_normal.jpg</t>
  </si>
  <si>
    <t>http://pbs.twimg.com/profile_images/631485468106842112/HJs7xIVX_normal.jpg</t>
  </si>
  <si>
    <t>http://pbs.twimg.com/profile_images/805451270525833216/53meY3eG_normal.jpg</t>
  </si>
  <si>
    <t>http://pbs.twimg.com/profile_images/714077178850316288/CfQ0kO_c_normal.jpg</t>
  </si>
  <si>
    <t>http://pbs.twimg.com/profile_images/855703734436982784/uqJLoqiF_normal.jpg</t>
  </si>
  <si>
    <t>http://pbs.twimg.com/profile_images/642694453333889025/OQ_l_npT_normal.jpg</t>
  </si>
  <si>
    <t>http://pbs.twimg.com/profile_images/741650161865269248/CdwbL2EJ_normal.jpg</t>
  </si>
  <si>
    <t>http://pbs.twimg.com/profile_images/3462943067/a4819030bc38bd5a264542abbd4c9c8d_normal.png</t>
  </si>
  <si>
    <t>http://pbs.twimg.com/profile_images/831323270074998785/F5h6tjmi_normal.jpg</t>
  </si>
  <si>
    <t>http://pbs.twimg.com/profile_images/461462418820849664/8KdG7IL3_normal.jpeg</t>
  </si>
  <si>
    <t>http://pbs.twimg.com/profile_images/806379872050356224/9BhwvsQT_normal.jpg</t>
  </si>
  <si>
    <t>http://pbs.twimg.com/profile_images/1600643678/DSC_8720_normal.jpg</t>
  </si>
  <si>
    <t>http://pbs.twimg.com/profile_images/724925305027203072/3Xp5jsGq_normal.jpg</t>
  </si>
  <si>
    <t>http://pbs.twimg.com/profile_images/3037317634/e83ee04e085371a18adcbefc99faa04e_normal.jpeg</t>
  </si>
  <si>
    <t>http://pbs.twimg.com/profile_images/580310972159541248/giKz_-pl_normal.png</t>
  </si>
  <si>
    <t>http://pbs.twimg.com/profile_images/846710139495182337/Z028pJoW_normal.jpg</t>
  </si>
  <si>
    <t>http://pbs.twimg.com/profile_images/1560490012/royalenfield_mechismo500_3_normal.jpg</t>
  </si>
  <si>
    <t>http://pbs.twimg.com/profile_images/705285891959336960/lT4LKQyH_normal.jpg</t>
  </si>
  <si>
    <t>http://pbs.twimg.com/profile_images/677107366173630465/TOs0d3Rn_normal.jpg</t>
  </si>
  <si>
    <t>http://pbs.twimg.com/profile_images/737225444349485056/1nY9HkhP_normal.jpg</t>
  </si>
  <si>
    <t>http://pbs.twimg.com/profile_images/2538769000/14keu3af6y263bipnhta_normal.jpeg</t>
  </si>
  <si>
    <t>http://pbs.twimg.com/profile_images/467314763932774401/huy6cl52_normal.png</t>
  </si>
  <si>
    <t>http://pbs.twimg.com/profile_images/467309189597913088/53HAwTKD_normal.png</t>
  </si>
  <si>
    <t>http://pbs.twimg.com/profile_images/512985942567555072/VrLihERG_normal.jpeg</t>
  </si>
  <si>
    <t>http://pbs.twimg.com/profile_images/855340170375122944/xFzJRbiN_normal.jpg</t>
  </si>
  <si>
    <t>http://pbs.twimg.com/profile_images/816643356906364929/oRXlLsX0_normal.jpg</t>
  </si>
  <si>
    <t>http://pbs.twimg.com/profile_images/769755352942469120/goO3FXlC_normal.jpg</t>
  </si>
  <si>
    <t>http://pbs.twimg.com/profile_images/803543069295575040/KltlnX6Q_normal.jpg</t>
  </si>
  <si>
    <t>http://pbs.twimg.com/profile_images/2700271272/859710c8d0fb883f6f998a32240bf307_normal.jpeg</t>
  </si>
  <si>
    <t>http://pbs.twimg.com/profile_images/803556484189749248/e_cmmhTp_normal.jpg</t>
  </si>
  <si>
    <t>http://pbs.twimg.com/profile_images/858677471260139524/OAdg9TJn_normal.jpg</t>
  </si>
  <si>
    <t>http://pbs.twimg.com/profile_images/803262080455426049/-IaWQIYl_normal.jpg</t>
  </si>
  <si>
    <t>http://pbs.twimg.com/profile_images/819123284558147584/UK8RMh-S_normal.jpg</t>
  </si>
  <si>
    <t>http://pbs.twimg.com/profile_images/823107490007121921/4HURdyui_normal.jpg</t>
  </si>
  <si>
    <t>http://pbs.twimg.com/profile_images/818201424324608006/wy8fehAd_normal.jpg</t>
  </si>
  <si>
    <t>http://pbs.twimg.com/profile_images/856737340282286080/2fm3Nv2o_normal.jpg</t>
  </si>
  <si>
    <t>http://pbs.twimg.com/profile_images/466976697120587776/R0Exfy1i_normal.png</t>
  </si>
  <si>
    <t>http://pbs.twimg.com/profile_images/841576670100353024/D1BPNfjC_normal.jpg</t>
  </si>
  <si>
    <t>http://pbs.twimg.com/profile_images/847446766354022401/oMU5nSzk_normal.jpg</t>
  </si>
  <si>
    <t>http://pbs.twimg.com/profile_images/801002896464707584/Q7XXq0Ag_normal.jpg</t>
  </si>
  <si>
    <t>http://pbs.twimg.com/profile_images/500834608447909888/B_arCwIH_normal.jpeg</t>
  </si>
  <si>
    <t>http://pbs.twimg.com/profile_images/470893264132767746/9pbK0w-Y_normal.jpeg</t>
  </si>
  <si>
    <t>http://pbs.twimg.com/profile_images/691929609886142464/qpLyarpJ_normal.jpg</t>
  </si>
  <si>
    <t>http://pbs.twimg.com/profile_images/841181421410619396/cvDQdZTa_normal.jpg</t>
  </si>
  <si>
    <t>http://pbs.twimg.com/profile_images/831529445328580608/TzziKEw3_normal.jpg</t>
  </si>
  <si>
    <t>http://pbs.twimg.com/profile_images/469461249164443650/PcPz1kfg_normal.png</t>
  </si>
  <si>
    <t>http://pbs.twimg.com/profile_images/734316877585997824/VXWGLVnV_normal.jpg</t>
  </si>
  <si>
    <t>http://pbs.twimg.com/profile_images/844365139591790594/0I12Nh3g_normal.jpg</t>
  </si>
  <si>
    <t>http://pbs.twimg.com/profile_images/835727477540552704/y3vOKAY3_normal.jpg</t>
  </si>
  <si>
    <t>http://pbs.twimg.com/profile_images/29908212/4_normal.jpg</t>
  </si>
  <si>
    <t>http://pbs.twimg.com/profile_images/685360124693581824/5vhF-crF_normal.jpg</t>
  </si>
  <si>
    <t>http://pbs.twimg.com/profile_images/857497766011994112/TokMh9hd_normal.jpg</t>
  </si>
  <si>
    <t>http://pbs.twimg.com/profile_images/442176945770356736/lUHaNQU4_normal.jpeg</t>
  </si>
  <si>
    <t>http://pbs.twimg.com/profile_images/699141616888631297/Ly6-gKhQ_normal.jpg</t>
  </si>
  <si>
    <t>http://pbs.twimg.com/profile_images/726993269834563584/sLvLj_Nj_normal.jpg</t>
  </si>
  <si>
    <t>http://pbs.twimg.com/profile_images/785870388765028353/658sUYFK_normal.jpg</t>
  </si>
  <si>
    <t>http://pbs.twimg.com/profile_images/555510509789655040/LD2rIY0o_normal.jpeg</t>
  </si>
  <si>
    <t>http://pbs.twimg.com/profile_images/532184005173452800/j8_Rzmbe_normal.jpeg</t>
  </si>
  <si>
    <t>http://pbs.twimg.com/profile_images/814795716870684672/jasLRVxN_normal.jpg</t>
  </si>
  <si>
    <t>http://pbs.twimg.com/profile_images/842809941069062146/X3TRJt4P_normal.jpg</t>
  </si>
  <si>
    <t>http://pbs.twimg.com/profile_images/842019601357631488/8c8ye3Tk_normal.jpg</t>
  </si>
  <si>
    <t>http://pbs.twimg.com/profile_images/591477445829660673/csEYEomk_normal.png</t>
  </si>
  <si>
    <t>http://pbs.twimg.com/profile_images/722700564828712961/p-4NoM8P_normal.jpg</t>
  </si>
  <si>
    <t>http://pbs.twimg.com/profile_images/805001925905125376/4AB0kikM_normal.jpg</t>
  </si>
  <si>
    <t>http://pbs.twimg.com/profile_images/753228647029411840/NT6It4DQ_normal.jpg</t>
  </si>
  <si>
    <t>http://pbs.twimg.com/profile_images/770253224959893504/bhmoCC9U_normal.jpg</t>
  </si>
  <si>
    <t>http://pbs.twimg.com/profile_images/422984565917880320/Pc50MXb8_normal.jpeg</t>
  </si>
  <si>
    <t>http://pbs.twimg.com/profile_images/378800000709987829/dde0c6e3e53fcccfb5a2aa1f371075b5_normal.jpeg</t>
  </si>
  <si>
    <t>http://pbs.twimg.com/profile_images/770369588014018561/TbbZPOHP_normal.jpg</t>
  </si>
  <si>
    <t>http://pbs.twimg.com/profile_images/805046153997860865/IRjOwzl3_normal.jpg</t>
  </si>
  <si>
    <t>http://pbs.twimg.com/profile_images/749727690513641472/qSEqVjKr_normal.jpg</t>
  </si>
  <si>
    <t>http://pbs.twimg.com/profile_images/491094864256176128/TPBB8LN1_normal.jpeg</t>
  </si>
  <si>
    <t>http://pbs.twimg.com/profile_images/764243331878686720/W-_-0Fi1_normal.jpg</t>
  </si>
  <si>
    <t>http://pbs.twimg.com/profile_images/444246622143119360/MHf6G7Ed_normal.png</t>
  </si>
  <si>
    <t>http://pbs.twimg.com/profile_images/816738168972201984/CcbOS7bh_normal.jpg</t>
  </si>
  <si>
    <t>http://pbs.twimg.com/profile_images/763680833374859264/19aNGU5D_normal.jpg</t>
  </si>
  <si>
    <t>http://pbs.twimg.com/profile_images/814849772943122432/nn6HqC2H_normal.jpg</t>
  </si>
  <si>
    <t>http://pbs.twimg.com/profile_images/856157277681729536/Ut3t_-2R_normal.jpg</t>
  </si>
  <si>
    <t>http://pbs.twimg.com/profile_images/431263680903143424/72_V95M0_normal.jpeg</t>
  </si>
  <si>
    <t>http://pbs.twimg.com/profile_images/702901720246939650/ZBn4aySo_normal.jpg</t>
  </si>
  <si>
    <t>http://pbs.twimg.com/profile_images/583186269582196736/OJcJj6Of_normal.jpg</t>
  </si>
  <si>
    <t>http://pbs.twimg.com/profile_images/690229749075935232/povfSWsC_normal.jpg</t>
  </si>
  <si>
    <t>http://pbs.twimg.com/profile_images/621548079892705281/FfGRtBJi_normal.jpg</t>
  </si>
  <si>
    <t>http://pbs.twimg.com/profile_images/790885946023477249/-3E9pns1_normal.jpg</t>
  </si>
  <si>
    <t>http://pbs.twimg.com/profile_images/854921652487962626/hchOzy9C_normal.jpg</t>
  </si>
  <si>
    <t>http://pbs.twimg.com/profile_images/518792190319788033/m5v23__B_normal.jpeg</t>
  </si>
  <si>
    <t>http://pbs.twimg.com/profile_images/733359692022484992/1KW-qfZb_normal.jpg</t>
  </si>
  <si>
    <t>http://pbs.twimg.com/profile_images/856902177553604608/Cc-4OA7n_normal.jpg</t>
  </si>
  <si>
    <t>http://pbs.twimg.com/profile_images/527352674476253185/8irsunC__normal.jpeg</t>
  </si>
  <si>
    <t>http://pbs.twimg.com/profile_images/857930352958066688/Fnt7_8-Q_normal.jpg</t>
  </si>
  <si>
    <t>http://pbs.twimg.com/profile_images/823718669083639809/v6u-JCRe_normal.jpg</t>
  </si>
  <si>
    <t>http://pbs.twimg.com/profile_images/678406199247659009/SKgPVK4k_normal.jpg</t>
  </si>
  <si>
    <t>http://pbs.twimg.com/profile_images/762209140043317248/dg6Sy8Ld_normal.jpg</t>
  </si>
  <si>
    <t>http://pbs.twimg.com/profile_images/649209222182273025/ekFDGgVw_normal.jpg</t>
  </si>
  <si>
    <t>http://pbs.twimg.com/profile_images/807545893708845061/WId1DT6m_normal.jpg</t>
  </si>
  <si>
    <t>http://pbs.twimg.com/profile_images/508506861914451969/VHicMimm_normal.jpeg</t>
  </si>
  <si>
    <t>http://pbs.twimg.com/profile_images/768008879741411328/rKU-44jJ_normal.jpg</t>
  </si>
  <si>
    <t>http://pbs.twimg.com/profile_images/487685602658103296/rUZtifYj_normal.png</t>
  </si>
  <si>
    <t>http://pbs.twimg.com/profile_images/492363960390148096/8MFxRkCa_normal.png</t>
  </si>
  <si>
    <t>http://pbs.twimg.com/profile_images/819155421139271680/cZW7IGuW_normal.jpg</t>
  </si>
  <si>
    <t>http://pbs.twimg.com/profile_images/856409279481479168/FwfoD-Vl_normal.jpg</t>
  </si>
  <si>
    <t>http://pbs.twimg.com/profile_images/645969148636344321/3lddvqex_normal.jpg</t>
  </si>
  <si>
    <t>http://pbs.twimg.com/profile_images/858230673689026560/HQDwf7ZT_normal.jpg</t>
  </si>
  <si>
    <t>http://pbs.twimg.com/profile_images/830834682308808704/oxzQOBsr_normal.jpg</t>
  </si>
  <si>
    <t>http://pbs.twimg.com/profile_images/642527510870159362/F3iS8pie_normal.jpg</t>
  </si>
  <si>
    <t>http://pbs.twimg.com/profile_images/513365999802785793/WKPW2yat_normal.jpeg</t>
  </si>
  <si>
    <t>http://pbs.twimg.com/profile_images/850948386991751168/mgWpuqP3_normal.jpg</t>
  </si>
  <si>
    <t>http://pbs.twimg.com/profile_images/3089951295/7ffacbf6c597622c6b54b278a8941611_normal.jpeg</t>
  </si>
  <si>
    <t>http://pbs.twimg.com/profile_images/843323231180271616/zna_XDeD_normal.jpg</t>
  </si>
  <si>
    <t>http://pbs.twimg.com/profile_images/850525723739779072/hITShu1T_normal.jpg</t>
  </si>
  <si>
    <t>http://pbs.twimg.com/profile_images/842084622544527360/JniqT9cB_normal.jpg</t>
  </si>
  <si>
    <t>http://pbs.twimg.com/profile_images/824136500648562689/4Bz7P7UH_normal.jpg</t>
  </si>
  <si>
    <t>http://pbs.twimg.com/profile_images/632770720867553280/ovNZfbdG_normal.jpg</t>
  </si>
  <si>
    <t>http://pbs.twimg.com/profile_images/720446818484690944/xb9UeaXZ_normal.jpg</t>
  </si>
  <si>
    <t>http://pbs.twimg.com/profile_images/855464343277797376/S5uy9CUo_normal.jpg</t>
  </si>
  <si>
    <t>http://pbs.twimg.com/profile_images/804328679568527360/owI6FFIr_normal.jpg</t>
  </si>
  <si>
    <t>http://pbs.twimg.com/profile_images/824594055149551616/blrWULWb_normal.jpg</t>
  </si>
  <si>
    <t>http://pbs.twimg.com/profile_images/858369242307194884/TRUWVAom_normal.jpg</t>
  </si>
  <si>
    <t>http://pbs.twimg.com/profile_images/810860472836771841/ZN4sPAT1_normal.jpg</t>
  </si>
  <si>
    <t>http://pbs.twimg.com/profile_images/843401043530731520/EPJKOQK4_normal.jpg</t>
  </si>
  <si>
    <t>http://pbs.twimg.com/profile_images/777410485201141760/0izUr37P_normal.jpg</t>
  </si>
  <si>
    <t>http://pbs.twimg.com/profile_images/842253759065542656/icC-uX_u_normal.jpg</t>
  </si>
  <si>
    <t>http://pbs.twimg.com/profile_images/663063929786990592/aVJDBcKm_normal.jpg</t>
  </si>
  <si>
    <t>http://pbs.twimg.com/profile_images/606414379962105856/IRXNQ7kb_normal.jpg</t>
  </si>
  <si>
    <t>http://pbs.twimg.com/profile_images/797061075111813120/c1lAO5Y5_normal.jpg</t>
  </si>
  <si>
    <t>http://pbs.twimg.com/profile_images/851723092258770944/7gDedZlP_normal.jpg</t>
  </si>
  <si>
    <t>http://pbs.twimg.com/profile_images/813294063684177921/uls_FL1m_normal.jpg</t>
  </si>
  <si>
    <t>http://pbs.twimg.com/profile_images/479650893579571200/d-dyjyIg_normal.jpeg</t>
  </si>
  <si>
    <t>http://pbs.twimg.com/profile_images/378800000740150367/3b1d76c5a38ab35a74fc9f483e34388a_normal.png</t>
  </si>
  <si>
    <t>http://pbs.twimg.com/profile_images/729543370922704896/LsI57Fpz_normal.jpg</t>
  </si>
  <si>
    <t>http://pbs.twimg.com/profile_images/855728586904358912/qCa02TzR_normal.jpg</t>
  </si>
  <si>
    <t>http://pbs.twimg.com/profile_images/858180319257612288/1QsDGlBJ_normal.jpg</t>
  </si>
  <si>
    <t>http://pbs.twimg.com/profile_images/848844876519280640/33PlO9ug_normal.jpg</t>
  </si>
  <si>
    <t>http://pbs.twimg.com/profile_images/832230132689534977/VO_bPMB6_normal.jpg</t>
  </si>
  <si>
    <t>http://pbs.twimg.com/profile_images/836783808775077888/oTxoAK1r_normal.jpg</t>
  </si>
  <si>
    <t>http://pbs.twimg.com/profile_images/830047137312305152/y074Z3kh_normal.jpg</t>
  </si>
  <si>
    <t>http://pbs.twimg.com/profile_images/2836023346/f98241f105d92e12c310d6149853bd67_normal.jpeg</t>
  </si>
  <si>
    <t>http://pbs.twimg.com/profile_images/809216249498456064/YWVM3QA8_normal.jpg</t>
  </si>
  <si>
    <t>http://pbs.twimg.com/profile_images/783236432122961920/AvP42tOm_normal.jpg</t>
  </si>
  <si>
    <t>http://pbs.twimg.com/profile_images/855772444145078273/mfk3wwY-_normal.jpg</t>
  </si>
  <si>
    <t>http://pbs.twimg.com/profile_images/732895677064175618/sRNPdwtS_normal.jpg</t>
  </si>
  <si>
    <t>http://pbs.twimg.com/profile_images/857771343344959489/RizNMbGM_normal.jpg</t>
  </si>
  <si>
    <t>http://pbs.twimg.com/profile_images/843759047966949376/G4Y7wd6I_normal.jpg</t>
  </si>
  <si>
    <t>http://pbs.twimg.com/profile_images/468016301365940225/XgKujNe4_normal.jpeg</t>
  </si>
  <si>
    <t>http://pbs.twimg.com/profile_images/517379806548070401/hg-zh8E-_normal.jpeg</t>
  </si>
  <si>
    <t>http://pbs.twimg.com/profile_images/838658024390684672/SekRLQcj_normal.jpg</t>
  </si>
  <si>
    <t>http://pbs.twimg.com/profile_images/852392246427226113/ERprldO5_normal.jpg</t>
  </si>
  <si>
    <t>http://pbs.twimg.com/profile_images/815653439472443393/-HtplF2U_normal.jpg</t>
  </si>
  <si>
    <t>http://pbs.twimg.com/profile_images/825665480098721792/RlAtMZWQ_normal.jpg</t>
  </si>
  <si>
    <t>http://pbs.twimg.com/profile_images/857878082144698368/xA2fX9Bz_normal.jpg</t>
  </si>
  <si>
    <t>http://pbs.twimg.com/profile_images/731865790337667072/_G7_8DcC_normal.jpg</t>
  </si>
  <si>
    <t>http://pbs.twimg.com/profile_images/840556180091080704/xHwYhBNO_normal.jpg</t>
  </si>
  <si>
    <t>http://pbs.twimg.com/profile_images/855729022646366208/1Ybmi3Bx_normal.jpg</t>
  </si>
  <si>
    <t>http://pbs.twimg.com/profile_images/20792352/smallhelmet_normal.jpg</t>
  </si>
  <si>
    <t>http://pbs.twimg.com/profile_images/833350054211575808/M9hdmUN__normal.jpg</t>
  </si>
  <si>
    <t>http://pbs.twimg.com/profile_images/800403952512671745/dXYbnSah_normal.jpg</t>
  </si>
  <si>
    <t>http://pbs.twimg.com/profile_images/583550024287563776/vrpLDuC9_normal.jpg</t>
  </si>
  <si>
    <t>http://pbs.twimg.com/profile_images/855307098397097985/DMHwhvE__normal.jpg</t>
  </si>
  <si>
    <t>http://pbs.twimg.com/profile_images/2178874592/funnyme_copy_normal.jpg</t>
  </si>
  <si>
    <t>http://pbs.twimg.com/profile_images/847844117438771201/p8aZeX3e_normal.jpg</t>
  </si>
  <si>
    <t>http://pbs.twimg.com/profile_images/833833143576698880/iaKbRUEW_normal.jpg</t>
  </si>
  <si>
    <t>http://pbs.twimg.com/profile_images/647459604742303744/qELgWFGc_normal.jpg</t>
  </si>
  <si>
    <t>http://pbs.twimg.com/profile_images/808906252029923328/kA4XHtdz_normal.jpg</t>
  </si>
  <si>
    <t>http://pbs.twimg.com/profile_images/812520473195986944/4Gr3EWzs_normal.jpg</t>
  </si>
  <si>
    <t>http://pbs.twimg.com/profile_images/853638709547155456/N9rdiudf_normal.jpg</t>
  </si>
  <si>
    <t>http://pbs.twimg.com/profile_images/1303166637/20081223_Roehn_077_s_normal.jpg</t>
  </si>
  <si>
    <t>http://pbs.twimg.com/profile_images/648484908004937728/ZguK2ukP_normal.png</t>
  </si>
  <si>
    <t>http://pbs.twimg.com/profile_images/826799907461689344/R1795PoG_normal.jpg</t>
  </si>
  <si>
    <t>http://pbs.twimg.com/profile_images/822866704896233473/4Yv-eCIZ_normal.jpg</t>
  </si>
  <si>
    <t>http://pbs.twimg.com/profile_images/810536064473505792/fDG-BvsE_normal.jpg</t>
  </si>
  <si>
    <t>http://pbs.twimg.com/profile_images/2301165764/197emd1uvmei77guo2f9_normal.jpeg</t>
  </si>
  <si>
    <t>http://pbs.twimg.com/profile_images/837703717671559171/QIY7taJ1_normal.jpg</t>
  </si>
  <si>
    <t>http://pbs.twimg.com/profile_images/3689560414/0adf5fa16064b77e886fd6e140bba261_normal.jpeg</t>
  </si>
  <si>
    <t>http://pbs.twimg.com/profile_images/809347793538207744/rOCT4pMK_normal.jpg</t>
  </si>
  <si>
    <t>http://pbs.twimg.com/profile_images/832656736473411585/gEs4r7zO_normal.jpg</t>
  </si>
  <si>
    <t>http://pbs.twimg.com/profile_images/600928083328180224/zkYH1Mn-_normal.jpg</t>
  </si>
  <si>
    <t>http://pbs.twimg.com/profile_images/855487042255437824/cr9tuDHN_normal.jpg</t>
  </si>
  <si>
    <t>http://pbs.twimg.com/profile_images/648195159545376768/Bm8_0zBo_normal.jpg</t>
  </si>
  <si>
    <t>http://pbs.twimg.com/profile_images/789499865822748672/yRfWOf7n_normal.jpg</t>
  </si>
  <si>
    <t>http://pbs.twimg.com/profile_images/855393819591880705/aqDhj_in_normal.jpg</t>
  </si>
  <si>
    <t>http://pbs.twimg.com/profile_images/829768218529013760/2NbIojKJ_normal.jpg</t>
  </si>
  <si>
    <t>http://pbs.twimg.com/profile_images/809670050646999040/Z2yPdNH7_normal.jpg</t>
  </si>
  <si>
    <t>http://pbs.twimg.com/profile_images/788300148359036928/R4LwSz66_normal.jpg</t>
  </si>
  <si>
    <t>http://pbs.twimg.com/profile_images/322732715/fotoPerfil_normal.jpg</t>
  </si>
  <si>
    <t>http://pbs.twimg.com/profile_images/732191291031846912/1BVZRUI4_normal.jpg</t>
  </si>
  <si>
    <t>http://pbs.twimg.com/profile_images/853908639974862849/PX6PM8MC_normal.jpg</t>
  </si>
  <si>
    <t>http://pbs.twimg.com/profile_images/858304307149422592/PdJi3fnJ_normal.jpg</t>
  </si>
  <si>
    <t>http://pbs.twimg.com/profile_images/824161275672494080/97pbC6n9_normal.jpg</t>
  </si>
  <si>
    <t>http://pbs.twimg.com/profile_images/816807290393104385/03fhCEip_normal.jpg</t>
  </si>
  <si>
    <t>http://pbs.twimg.com/profile_images/836162592787869697/99tZ-PoQ_normal.jpg</t>
  </si>
  <si>
    <t>http://pbs.twimg.com/profile_images/846710805668249600/EsUFNtiP_normal.jpg</t>
  </si>
  <si>
    <t>http://pbs.twimg.com/profile_images/853370384862908416/xuU202cn_normal.jpg</t>
  </si>
  <si>
    <t>http://pbs.twimg.com/profile_images/487701633489313793/pIxJHFt5_normal.jpeg</t>
  </si>
  <si>
    <t>http://pbs.twimg.com/profile_images/759360577881960448/CuZsFhTq_normal.jpg</t>
  </si>
  <si>
    <t>http://pbs.twimg.com/profile_images/837181192243933185/TR_SmwMx_normal.jpg</t>
  </si>
  <si>
    <t>http://pbs.twimg.com/profile_images/650388693916581888/5el5Ec0z_normal.png</t>
  </si>
  <si>
    <t>http://pbs.twimg.com/profile_images/824804194712449025/JmCyTYql_normal.jpg</t>
  </si>
  <si>
    <t>http://pbs.twimg.com/profile_images/831985669371265024/95yW_V1E_normal.jpg</t>
  </si>
  <si>
    <t>http://pbs.twimg.com/profile_images/777935342049431552/Z_f2hjoX_normal.jpg</t>
  </si>
  <si>
    <t>http://pbs.twimg.com/profile_images/669245532/india_normal.gif</t>
  </si>
  <si>
    <t>http://pbs.twimg.com/profile_images/561121546035425280/8aLJFiY5_normal.jpeg</t>
  </si>
  <si>
    <t>http://pbs.twimg.com/profile_images/853257759025881088/LTcXcpSh_normal.jpg</t>
  </si>
  <si>
    <t>http://pbs.twimg.com/profile_images/1452955617/images_normal.jpg</t>
  </si>
  <si>
    <t>http://pbs.twimg.com/profile_images/784979768554893312/CgZOxlOQ_normal.jpg</t>
  </si>
  <si>
    <t>http://pbs.twimg.com/profile_images/1110860450/1168053_67129788_normal.png</t>
  </si>
  <si>
    <t>http://pbs.twimg.com/profile_images/844423313728458753/vaI6BVnN_normal.jpg</t>
  </si>
  <si>
    <t>http://pbs.twimg.com/profile_images/840960454381969408/KYzXrqyH_normal.jpg</t>
  </si>
  <si>
    <t>http://pbs.twimg.com/profile_images/786907352243040256/wnKCtmX3_normal.jpg</t>
  </si>
  <si>
    <t>http://pbs.twimg.com/profile_images/1195554309/FE-for-Facebook_normal.jpg</t>
  </si>
  <si>
    <t>http://pbs.twimg.com/profile_images/778814514103918592/r9P4Tydg_normal.jpg</t>
  </si>
  <si>
    <t>http://pbs.twimg.com/profile_images/815674569822347264/KLBu3qdm_normal.jpg</t>
  </si>
  <si>
    <t>http://pbs.twimg.com/profile_images/836157883662290944/BhqwVHNv_normal.jpg</t>
  </si>
  <si>
    <t>http://pbs.twimg.com/profile_images/746576843319312384/eotAuMdb_normal.jpg</t>
  </si>
  <si>
    <t>http://pbs.twimg.com/profile_images/818042835903664128/79qtU6D2_normal.jpg</t>
  </si>
  <si>
    <t>http://pbs.twimg.com/profile_images/833983010533949441/H3jBUG0x_normal.jpg</t>
  </si>
  <si>
    <t>http://pbs.twimg.com/profile_images/836878531053436928/gr_mdaFF_normal.jpg</t>
  </si>
  <si>
    <t>http://pbs.twimg.com/profile_images/834309581153112065/iyZ32Ho5_normal.jpg</t>
  </si>
  <si>
    <t>http://pbs.twimg.com/profile_images/828979638261207041/AAnw_Xnm_normal.jpg</t>
  </si>
  <si>
    <t>http://pbs.twimg.com/profile_images/719042586367819776/_bnwH4ON_normal.jpg</t>
  </si>
  <si>
    <t>http://pbs.twimg.com/profile_images/592208932988264449/bM2abhue_normal.png</t>
  </si>
  <si>
    <t>http://pbs.twimg.com/profile_images/3759113537/5bf2f3b63a56f05ad574f7090dc4827e_normal.jpeg</t>
  </si>
  <si>
    <t>http://pbs.twimg.com/profile_images/609557791234109440/HngDPdiD_normal.jpg</t>
  </si>
  <si>
    <t>http://pbs.twimg.com/profile_images/828861332380327936/5CiQAQ5b_normal.jpg</t>
  </si>
  <si>
    <t>http://pbs.twimg.com/profile_images/378800000742128571/c2589181f63ee163d785a76231964fc1_normal.jpeg</t>
  </si>
  <si>
    <t>http://pbs.twimg.com/profile_images/776648631520595968/ixanZhgO_normal.jpg</t>
  </si>
  <si>
    <t>http://pbs.twimg.com/profile_images/448581512896598016/KqZJwEcc_normal.jpeg</t>
  </si>
  <si>
    <t>http://pbs.twimg.com/profile_images/613942893158338561/AP8Vk2ur_normal.jpg</t>
  </si>
  <si>
    <t>http://pbs.twimg.com/profile_images/595888236196593665/ptuPA84j_normal.jpg</t>
  </si>
  <si>
    <t>http://pbs.twimg.com/profile_images/834808904919969793/D2rkL2Ub_normal.jpg</t>
  </si>
  <si>
    <t>http://pbs.twimg.com/profile_images/772961327019073536/8SxXgtCB_normal.jpg</t>
  </si>
  <si>
    <t>http://pbs.twimg.com/profile_images/632456946382049280/Ti4dXyfk_normal.jpg</t>
  </si>
  <si>
    <t>http://pbs.twimg.com/profile_images/714805905028747265/jChJ1Efz_normal.jpg</t>
  </si>
  <si>
    <t>http://pbs.twimg.com/profile_images/839890388655681538/ELRa8olo_normal.jpg</t>
  </si>
  <si>
    <t>http://pbs.twimg.com/profile_images/856911473829978113/c7Sq8s9V_normal.jpg</t>
  </si>
  <si>
    <t>http://pbs.twimg.com/profile_images/611592295117291520/hj5eQlEU_normal.png</t>
  </si>
  <si>
    <t>http://pbs.twimg.com/profile_images/853480745716768768/EVGVraYc_normal.jpg</t>
  </si>
  <si>
    <t>http://pbs.twimg.com/profile_images/686490550711619584/pu57HYdd_normal.png</t>
  </si>
  <si>
    <t>http://pbs.twimg.com/profile_images/819975759448207360/3OMyf-50_normal.jpg</t>
  </si>
  <si>
    <t>http://pbs.twimg.com/profile_images/796695799392440320/DagjU_sz_normal.jpg</t>
  </si>
  <si>
    <t>http://pbs.twimg.com/profile_images/802906955543023616/yRtyscUC_normal.jpg</t>
  </si>
  <si>
    <t>http://pbs.twimg.com/profile_images/527846178772090880/3KrXi6fa_normal.jpeg</t>
  </si>
  <si>
    <t>http://pbs.twimg.com/profile_images/846636734469287936/KHU8dKa5_normal.jpg</t>
  </si>
  <si>
    <t>http://pbs.twimg.com/profile_images/727098685570572288/FGSXRn8J_normal.jpg</t>
  </si>
  <si>
    <t>http://pbs.twimg.com/profile_images/848062279044255745/iJv-jDJn_normal.jpg</t>
  </si>
  <si>
    <t>http://pbs.twimg.com/profile_images/634787344579596288/QXf4cW7m_normal.jpg</t>
  </si>
  <si>
    <t>http://pbs.twimg.com/profile_images/845285107137077249/O82GpMid_normal.jpg</t>
  </si>
  <si>
    <t>http://pbs.twimg.com/profile_images/857979479615881216/kBvDbQeb_normal.jpg</t>
  </si>
  <si>
    <t>http://pbs.twimg.com/profile_images/732233731352580097/K7aXz5SZ_normal.jpg</t>
  </si>
  <si>
    <t>http://pbs.twimg.com/profile_images/378800000609305600/a41c5c5747f7b1a22ededf26d07cb3f2_normal.jpeg</t>
  </si>
  <si>
    <t>http://pbs.twimg.com/profile_images/455324646691180544/XeIIDlWl_normal.jpeg</t>
  </si>
  <si>
    <t>http://pbs.twimg.com/profile_images/856436496785715200/mBDKFn0t_normal.jpg</t>
  </si>
  <si>
    <t>http://pbs.twimg.com/profile_images/854388468629331973/Ko8ScBMI_normal.jpg</t>
  </si>
  <si>
    <t>http://pbs.twimg.com/profile_images/833578235149574146/EWX2NJME_normal.jpg</t>
  </si>
  <si>
    <t>http://pbs.twimg.com/profile_images/820966979397746688/d1mFGGKW_normal.jpg</t>
  </si>
  <si>
    <t>http://pbs.twimg.com/profile_images/856343707909541889/p0U1fnCW_normal.jpg</t>
  </si>
  <si>
    <t>http://pbs.twimg.com/profile_images/378800000015764753/0b831560877c6da4c0f4f05e81bcaca3_normal.jpeg</t>
  </si>
  <si>
    <t>http://pbs.twimg.com/profile_images/824870792269746176/i7tp7CRB_normal.jpg</t>
  </si>
  <si>
    <t>http://pbs.twimg.com/profile_images/752062312752832512/42ylVPSA_normal.jpg</t>
  </si>
  <si>
    <t>http://pbs.twimg.com/profile_images/731455561695264770/Oj_92lRJ_normal.jpg</t>
  </si>
  <si>
    <t>http://pbs.twimg.com/profile_images/833610418669092864/o8QjuBt3_normal.jpg</t>
  </si>
  <si>
    <t>http://pbs.twimg.com/profile_images/787569535880531968/3FtQQHyA_normal.jpg</t>
  </si>
  <si>
    <t>http://pbs.twimg.com/profile_images/802218860887711744/6P818SNE_normal.jpg</t>
  </si>
  <si>
    <t>http://pbs.twimg.com/profile_images/1548192590/301174_10150360367219180_638519179_9950195_8276873_n_normal.jpg</t>
  </si>
  <si>
    <t>http://pbs.twimg.com/profile_images/734062140051464193/xbjyAY-x_normal.jpg</t>
  </si>
  <si>
    <t>http://pbs.twimg.com/profile_images/833218792612315136/0vzETSu5_normal.jpg</t>
  </si>
  <si>
    <t>http://pbs.twimg.com/profile_images/835095326709075968/_wZo7JBH_normal.png</t>
  </si>
  <si>
    <t>http://pbs.twimg.com/profile_images/600180312107155456/0-BLg4BT_normal.jpg</t>
  </si>
  <si>
    <t>http://pbs.twimg.com/profile_images/691477939880202244/-eW65KbB_normal.jpg</t>
  </si>
  <si>
    <t>http://pbs.twimg.com/profile_images/857999190953275392/HFRn4gvG_normal.jpg</t>
  </si>
  <si>
    <t>http://pbs.twimg.com/profile_images/471369189819559936/jSOJQO1S_normal.jpeg</t>
  </si>
  <si>
    <t>http://pbs.twimg.com/profile_images/796335437077876737/0RQAztgb_normal.jpg</t>
  </si>
  <si>
    <t>http://pbs.twimg.com/profile_images/2151014262/Ani_1__normal.jpeg</t>
  </si>
  <si>
    <t>http://pbs.twimg.com/profile_images/825261356815245312/0GdhOAfg_normal.jpg</t>
  </si>
  <si>
    <t>http://pbs.twimg.com/profile_images/547138164754616320/xVaFy3po_normal.jpeg</t>
  </si>
  <si>
    <t>http://pbs.twimg.com/profile_images/648232668367163392/OTEDMNIt_normal.jpg</t>
  </si>
  <si>
    <t>http://pbs.twimg.com/profile_images/817641258944327680/49IwLvxa_normal.jpg</t>
  </si>
  <si>
    <t>http://pbs.twimg.com/profile_images/834299929250111488/4RBzb980_normal.jpg</t>
  </si>
  <si>
    <t>http://pbs.twimg.com/profile_images/49607902/ravi-vs-prasad_normal.jpg</t>
  </si>
  <si>
    <t>http://pbs.twimg.com/profile_images/812759050601504768/ND4RvJf0_normal.jpg</t>
  </si>
  <si>
    <t>http://pbs.twimg.com/profile_images/848434492691800065/UAXT0HVK_normal.jpg</t>
  </si>
  <si>
    <t>http://pbs.twimg.com/profile_images/684581493444771844/G3E4-Q1U_normal.jpg</t>
  </si>
  <si>
    <t>http://pbs.twimg.com/profile_images/803125674596651008/Ami8WjPD_normal.jpg</t>
  </si>
  <si>
    <t>http://pbs.twimg.com/profile_images/378800000823008162/40c1ac82887e6604677a76dbd0c84a22_normal.png</t>
  </si>
  <si>
    <t>http://pbs.twimg.com/profile_images/855133855082315777/ivoCKJ8U_normal.jpg</t>
  </si>
  <si>
    <t>http://pbs.twimg.com/profile_images/814761515140214784/-gkka0bW_normal.jpg</t>
  </si>
  <si>
    <t>http://pbs.twimg.com/profile_images/846608302729392128/k9ZgooSr_normal.jpg</t>
  </si>
  <si>
    <t>http://pbs.twimg.com/profile_images/816945086235836416/PGo5xbKa_normal.jpg</t>
  </si>
  <si>
    <t>http://pbs.twimg.com/profile_images/853652288065372160/nJ-Ejzhf_normal.jpg</t>
  </si>
  <si>
    <t>http://pbs.twimg.com/profile_images/858710479795085312/cWIxm6f5_normal.jpg</t>
  </si>
  <si>
    <t>http://pbs.twimg.com/profile_images/732789087938203648/_hl8oO1U_normal.jpg</t>
  </si>
  <si>
    <t>http://pbs.twimg.com/profile_images/800982579700789248/c97q6Q51_normal.jpg</t>
  </si>
  <si>
    <t>http://pbs.twimg.com/profile_images/646230079593316352/zgv7mC_C_normal.jpg</t>
  </si>
  <si>
    <t>http://pbs.twimg.com/profile_images/823466715652751361/xeB4LJHo_normal.jpg</t>
  </si>
  <si>
    <t>http://pbs.twimg.com/profile_images/527351084558209024/U7VZxlGa_normal.jpeg</t>
  </si>
  <si>
    <t>http://pbs.twimg.com/profile_images/459311533676167168/72OYr6Ow_normal.jpeg</t>
  </si>
  <si>
    <t>http://pbs.twimg.com/profile_images/809018433052545024/ibfZlk8s_normal.jpg</t>
  </si>
  <si>
    <t>http://pbs.twimg.com/profile_images/710025965649399809/hrOm9SJC_normal.jpg</t>
  </si>
  <si>
    <t>http://pbs.twimg.com/profile_images/757833153776017408/6b8AU4iV_normal.jpg</t>
  </si>
  <si>
    <t>http://pbs.twimg.com/profile_images/844564920213684224/eEQ-z7pv_normal.jpg</t>
  </si>
  <si>
    <t>http://pbs.twimg.com/profile_images/858611628207742976/2rFaZZOL_normal.jpg</t>
  </si>
  <si>
    <t>http://pbs.twimg.com/profile_images/817498302556098560/ypHX5Yo4_normal.jpg</t>
  </si>
  <si>
    <t>http://pbs.twimg.com/profile_images/819497048093392897/cr3BWY5m_normal.jpg</t>
  </si>
  <si>
    <t>http://pbs.twimg.com/profile_images/855058221047967745/K5P-3rAu_normal.jpg</t>
  </si>
  <si>
    <t>http://pbs.twimg.com/profile_images/857690574706671617/sKjCIHQU_normal.jpg</t>
  </si>
  <si>
    <t>http://pbs.twimg.com/profile_images/838222314772783105/dZMX3Ea-_normal.jpg</t>
  </si>
  <si>
    <t>http://pbs.twimg.com/profile_images/841591736711446528/EJKg3F9G_normal.jpg</t>
  </si>
  <si>
    <t>http://pbs.twimg.com/profile_images/858660926723153920/5yVIH9sm_normal.jpg</t>
  </si>
  <si>
    <t>http://pbs.twimg.com/profile_images/858741764563357696/-VcqQ6DL_normal.jpg</t>
  </si>
  <si>
    <t>http://pbs.twimg.com/profile_images/738739258899505152/CAgJm9BC_normal.jpg</t>
  </si>
  <si>
    <t>http://pbs.twimg.com/profile_images/507772417402355712/Ox6CO5JI_normal.jpeg</t>
  </si>
  <si>
    <t>http://pbs.twimg.com/profile_images/827438668595859456/HMbq9HE5_normal.jpg</t>
  </si>
  <si>
    <t>http://pbs.twimg.com/profile_images/378800000357232459/b5c8a7baa4f777232501fba5eda2583f_normal.jpeg</t>
  </si>
  <si>
    <t>http://pbs.twimg.com/profile_images/248268428/mannuforall_new__2__normal.png</t>
  </si>
  <si>
    <t>http://pbs.twimg.com/profile_images/592926603786592256/pm-KMjJI_normal.jpg</t>
  </si>
  <si>
    <t>http://pbs.twimg.com/profile_images/780617413687545856/RH4GR69t_normal.jpg</t>
  </si>
  <si>
    <t>http://pbs.twimg.com/profile_images/712362935918534656/4Ed349I4_normal.jpg</t>
  </si>
  <si>
    <t>http://pbs.twimg.com/profile_images/556050764515119104/wcxtCh2x_normal.jpeg</t>
  </si>
  <si>
    <t>http://pbs.twimg.com/profile_images/788417091858632704/DprI03Xx_normal.jpg</t>
  </si>
  <si>
    <t>http://pbs.twimg.com/profile_images/433145850634588160/_kGjhBF8_normal.jpeg</t>
  </si>
  <si>
    <t>http://pbs.twimg.com/profile_images/857168225880113152/6oT3oDf7_normal.jpg</t>
  </si>
  <si>
    <t>http://pbs.twimg.com/profile_images/807133659958345728/IGohIVfp_normal.jpg</t>
  </si>
  <si>
    <t>http://pbs.twimg.com/profile_images/683330153661911042/_0ezAAQr_normal.jpg</t>
  </si>
  <si>
    <t>http://pbs.twimg.com/profile_images/846981610188820486/10PL06Lj_normal.jpg</t>
  </si>
  <si>
    <t>http://pbs.twimg.com/profile_images/700158340983353344/B8liK5ZN_normal.jpg</t>
  </si>
  <si>
    <t>http://pbs.twimg.com/profile_images/767987062402224128/CQhbFJeI_normal.jpg</t>
  </si>
  <si>
    <t>http://pbs.twimg.com/profile_images/839147291030261762/Gc9YlXbn_normal.jpg</t>
  </si>
  <si>
    <t>http://pbs.twimg.com/profile_images/849613679616303104/efAHBl33_normal.jpg</t>
  </si>
  <si>
    <t>http://pbs.twimg.com/profile_images/848862648355651584/Pwwczi-8_normal.jpg</t>
  </si>
  <si>
    <t>http://pbs.twimg.com/profile_images/842230346380910593/Z-Gvd-5r_normal.jpg</t>
  </si>
  <si>
    <t>http://pbs.twimg.com/profile_images/1055877164/41774_100000413177338_3546_q_normal.jpg</t>
  </si>
  <si>
    <t>http://pbs.twimg.com/profile_images/658219194253623296/cAZy6prb_normal.jpg</t>
  </si>
  <si>
    <t>http://pbs.twimg.com/profile_images/536232938434617344/SbkQabCO_normal.jpeg</t>
  </si>
  <si>
    <t>http://pbs.twimg.com/profile_images/858278266758672384/5WidJ2v__normal.jpg</t>
  </si>
  <si>
    <t>http://pbs.twimg.com/profile_images/852788041387094017/ceWYqwb-_normal.jpg</t>
  </si>
  <si>
    <t>http://pbs.twimg.com/profile_images/847050710193721344/N5djVHpf_normal.jpg</t>
  </si>
  <si>
    <t>http://pbs.twimg.com/profile_images/770446820904280065/zFN1KRs2_normal.jpg</t>
  </si>
  <si>
    <t>http://pbs.twimg.com/profile_images/462512645/DSC_0050_normal.JPG</t>
  </si>
  <si>
    <t>http://pbs.twimg.com/profile_images/852474866368266240/ov0yLamA_normal.jpg</t>
  </si>
  <si>
    <t>http://pbs.twimg.com/profile_images/855634669852778496/gpBZ0ICb_normal.jpg</t>
  </si>
  <si>
    <t>http://pbs.twimg.com/profile_images/750580524956127234/HgNTSUR6_normal.jpg</t>
  </si>
  <si>
    <t>http://pbs.twimg.com/profile_images/804879871709184000/DVse8Dzv_normal.jpg</t>
  </si>
  <si>
    <t>http://pbs.twimg.com/profile_images/855655764244955138/uri9XFiN_normal.jpg</t>
  </si>
  <si>
    <t>http://pbs.twimg.com/profile_images/773467311915274240/3Cwd8nxy_normal.jpg</t>
  </si>
  <si>
    <t>http://pbs.twimg.com/profile_images/571877044969058305/wCUDOBDy_normal.jpeg</t>
  </si>
  <si>
    <t>http://pbs.twimg.com/profile_images/858670494106632194/-t3g_D5q_normal.jpg</t>
  </si>
  <si>
    <t>http://pbs.twimg.com/profile_images/791715963183824897/AdvWgk0C_normal.jpg</t>
  </si>
  <si>
    <t>http://pbs.twimg.com/profile_images/805858285580668930/BZQqmRlz_normal.jpg</t>
  </si>
  <si>
    <t>http://pbs.twimg.com/profile_images/3038381437/ca8428e9550ce62deb1b031733eade1a_normal.jpeg</t>
  </si>
  <si>
    <t>http://pbs.twimg.com/profile_images/770247045231837184/7JIcXo_Y_normal.jpg</t>
  </si>
  <si>
    <t>http://pbs.twimg.com/profile_images/854582427750088704/mKCDPTFg_normal.jpg</t>
  </si>
  <si>
    <t>http://pbs.twimg.com/profile_images/659970566267408384/V-ljohaN_normal.jpg</t>
  </si>
  <si>
    <t>http://pbs.twimg.com/profile_images/632142003459919872/Cfcf4EB2_normal.jpg</t>
  </si>
  <si>
    <t>http://pbs.twimg.com/profile_images/833218183691505664/kEH7UTk__normal.jpg</t>
  </si>
  <si>
    <t>http://pbs.twimg.com/profile_images/723591386272923649/kD7KKWUv_normal.jpg</t>
  </si>
  <si>
    <t>http://pbs.twimg.com/profile_images/780358600837464064/Ntom2fRa_normal.jpg</t>
  </si>
  <si>
    <t>http://pbs.twimg.com/profile_images/858196983491723264/gDN8vhNK_normal.jpg</t>
  </si>
  <si>
    <t>http://pbs.twimg.com/profile_images/830800991926755328/Dpxk43_8_normal.jpg</t>
  </si>
  <si>
    <t>http://pbs.twimg.com/profile_images/842393041415634945/ELIYBTt7_normal.jpg</t>
  </si>
  <si>
    <t>http://pbs.twimg.com/profile_images/540776556797247488/OGAmEe4f_normal.jpeg</t>
  </si>
  <si>
    <t>http://pbs.twimg.com/profile_images/3622984689/4ba0cd47220faf7e633790822485db96_normal.jpeg</t>
  </si>
  <si>
    <t>http://pbs.twimg.com/profile_images/780453168161447936/QkDbBahr_normal.jpg</t>
  </si>
  <si>
    <t>http://pbs.twimg.com/profile_images/853296048118222848/3eiaJ8LV_normal.jpg</t>
  </si>
  <si>
    <t>http://pbs.twimg.com/profile_images/833283626880102400/SjmzlMuJ_normal.jpg</t>
  </si>
  <si>
    <t>http://pbs.twimg.com/profile_images/784640879265021956/ifU8-Y7b_normal.jpg</t>
  </si>
  <si>
    <t>http://pbs.twimg.com/profile_images/853419629389197312/bprylMX0_normal.jpg</t>
  </si>
  <si>
    <t>http://pbs.twimg.com/profile_images/2632848162/4fb1bd2d5c058fea8055f17fcfa60ce9_normal.jpeg</t>
  </si>
  <si>
    <t>http://pbs.twimg.com/profile_images/737138428249133058/oXou8Mjg_normal.jpg</t>
  </si>
  <si>
    <t>http://pbs.twimg.com/profile_images/599464903456395264/eFBCvmlU_normal.jpg</t>
  </si>
  <si>
    <t>http://pbs.twimg.com/profile_images/443757620575215616/QxarnqMS_normal.jpeg</t>
  </si>
  <si>
    <t>http://pbs.twimg.com/profile_images/753260679692333057/AS4Xiw4q_normal.jpg</t>
  </si>
  <si>
    <t>http://pbs.twimg.com/profile_images/857874491082518528/UHaEZcR7_normal.jpg</t>
  </si>
  <si>
    <t>http://pbs.twimg.com/profile_images/801784904316952577/WFhYs4b9_normal.jpg</t>
  </si>
  <si>
    <t>http://pbs.twimg.com/profile_images/821062315097239552/RiaEybhl_normal.jpg</t>
  </si>
  <si>
    <t>http://pbs.twimg.com/profile_images/858319622948347904/Cy8M16JR_normal.jpg</t>
  </si>
  <si>
    <t>http://pbs.twimg.com/profile_images/855647810477215745/1R1nvM-c_normal.jpg</t>
  </si>
  <si>
    <t>http://pbs.twimg.com/profile_images/750206124905754624/Zamw9W76_normal.jpg</t>
  </si>
  <si>
    <t>http://pbs.twimg.com/profile_images/689274081699610625/LCTHtIhE_normal.jpg</t>
  </si>
  <si>
    <t>http://pbs.twimg.com/profile_images/80754218/amir-khan-in-fanaa-wallpaper_normal.jpg</t>
  </si>
  <si>
    <t>http://pbs.twimg.com/profile_images/788321345893380096/Sra5Cd0u_normal.jpg</t>
  </si>
  <si>
    <t>http://pbs.twimg.com/profile_images/453463663152607232/mVxkdnfM_normal.png</t>
  </si>
  <si>
    <t>http://pbs.twimg.com/profile_images/837483293335515136/Win3gK25_normal.jpg</t>
  </si>
  <si>
    <t>http://pbs.twimg.com/profile_images/378800000379932606/4ebaaabf99c14975218542fa4331cd91_normal.jpeg</t>
  </si>
  <si>
    <t>http://pbs.twimg.com/profile_images/642740615789174784/SZGPKGBV_normal.jpg</t>
  </si>
  <si>
    <t>http://pbs.twimg.com/profile_images/791610931872759808/OIz7l_bq_normal.jpg</t>
  </si>
  <si>
    <t>http://pbs.twimg.com/profile_images/796382267560038402/SQwzO2-7_normal.jpg</t>
  </si>
  <si>
    <t>http://pbs.twimg.com/profile_images/819075385619075072/Cnfnci6E_normal.jpg</t>
  </si>
  <si>
    <t>http://pbs.twimg.com/profile_images/790236586256412672/55vDTloX_normal.jpg</t>
  </si>
  <si>
    <t>http://pbs.twimg.com/profile_images/541631253858885632/CXr7I-1u_normal.png</t>
  </si>
  <si>
    <t>http://pbs.twimg.com/profile_images/527693150265946112/zLkJvkCH_normal.jpeg</t>
  </si>
  <si>
    <t>http://pbs.twimg.com/profile_images/838770147380838403/BNX50HKD_normal.jpg</t>
  </si>
  <si>
    <t>http://pbs.twimg.com/profile_images/597312637592997888/r08cMR0S_normal.jpg</t>
  </si>
  <si>
    <t>http://pbs.twimg.com/profile_images/858382004227854338/kl6z_uHI_normal.jpg</t>
  </si>
  <si>
    <t>http://pbs.twimg.com/profile_images/848076050848526336/F7EoPtJd_normal.jpg</t>
  </si>
  <si>
    <t>http://pbs.twimg.com/profile_images/710162882307039232/k8mZyNRU_normal.jpg</t>
  </si>
  <si>
    <t>http://pbs.twimg.com/profile_images/858219565746081792/ZOflRuQi_normal.jpg</t>
  </si>
  <si>
    <t>http://pbs.twimg.com/profile_images/769258429932269568/9FYqcnRV_normal.jpg</t>
  </si>
  <si>
    <t>http://pbs.twimg.com/profile_images/546555912828121088/kun7uKrs_normal.jpeg</t>
  </si>
  <si>
    <t>http://pbs.twimg.com/profile_images/711213370133745664/sKa69W7N_normal.jpg</t>
  </si>
  <si>
    <t>http://pbs.twimg.com/profile_images/842598515985596416/3T-jtOHM_normal.jpg</t>
  </si>
  <si>
    <t>http://pbs.twimg.com/profile_images/614441953166364672/--byTBRs_normal.jpg</t>
  </si>
  <si>
    <t>http://pbs.twimg.com/profile_images/692650662895624192/44I_8t_M_normal.jpg</t>
  </si>
  <si>
    <t>http://pbs.twimg.com/profile_images/565213280554065920/wkQwU0sp_normal.jpeg</t>
  </si>
  <si>
    <t>http://pbs.twimg.com/profile_images/811669893280100352/U--ynIVw_normal.jpg</t>
  </si>
  <si>
    <t>http://pbs.twimg.com/profile_images/839767997791285249/aShWOyv-_normal.jpg</t>
  </si>
  <si>
    <t>http://pbs.twimg.com/profile_images/2394226552/fak65i2i62mcdfd25yfs_normal.jpeg</t>
  </si>
  <si>
    <t>http://pbs.twimg.com/profile_images/856932504556765184/9pph7PA4_normal.jpg</t>
  </si>
  <si>
    <t>http://pbs.twimg.com/profile_images/856847504956047360/gzNE4VKZ_normal.jpg</t>
  </si>
  <si>
    <t>http://pbs.twimg.com/profile_images/821385104962375681/xnIUZIGM_normal.jpg</t>
  </si>
  <si>
    <t>http://pbs.twimg.com/profile_images/840583447903105026/14TnPtm4_normal.jpg</t>
  </si>
  <si>
    <t>http://pbs.twimg.com/profile_images/680381381009108992/gquOJg8u_normal.jpg</t>
  </si>
  <si>
    <t>http://pbs.twimg.com/profile_images/779260733175377920/57xOrQaq_normal.jpg</t>
  </si>
  <si>
    <t>http://pbs.twimg.com/profile_images/835584511228379136/9Ip1W62Z_normal.jpg</t>
  </si>
  <si>
    <t>http://pbs.twimg.com/profile_images/768306499529547782/N8m9hGTU_normal.jpg</t>
  </si>
  <si>
    <t>http://pbs.twimg.com/profile_images/827369696265592832/_cP2jtHz_normal.jpg</t>
  </si>
  <si>
    <t>http://pbs.twimg.com/profile_images/671213029447491585/u4KR8ypn_normal.png</t>
  </si>
  <si>
    <t>http://pbs.twimg.com/profile_images/809643898960224256/eXAQrkav_normal.jpg</t>
  </si>
  <si>
    <t>http://pbs.twimg.com/profile_images/2292517916/6g8ixud0zd2446bw5pk0_normal.jpeg</t>
  </si>
  <si>
    <t>http://pbs.twimg.com/profile_images/500573643135410178/M9P1WvoP_normal.jpeg</t>
  </si>
  <si>
    <t>http://pbs.twimg.com/profile_images/3127880435/402ff06eb138998c9f2b8de08c7e4444_normal.jpeg</t>
  </si>
  <si>
    <t>http://pbs.twimg.com/profile_images/785491907824721920/_aOzwakR_normal.jpg</t>
  </si>
  <si>
    <t>http://pbs.twimg.com/profile_images/812420099806203904/izLYZoJF_normal.jpg</t>
  </si>
  <si>
    <t>http://pbs.twimg.com/profile_images/531769932833234945/mAV4ub6t_normal.jpeg</t>
  </si>
  <si>
    <t>http://pbs.twimg.com/profile_images/585219620249939968/WV12v17V_normal.jpg</t>
  </si>
  <si>
    <t>http://pbs.twimg.com/profile_images/842093205994774528/bO8xzrUE_normal.jpg</t>
  </si>
  <si>
    <t>http://pbs.twimg.com/profile_images/560378836257214464/12lXkjAr_normal.jpeg</t>
  </si>
  <si>
    <t>http://pbs.twimg.com/profile_images/842021220040232960/qhETEeGf_normal.jpg</t>
  </si>
  <si>
    <t>http://pbs.twimg.com/profile_images/600196875552034816/9c8P8NPf_normal.jpg</t>
  </si>
  <si>
    <t>http://pbs.twimg.com/profile_images/198090916/3g_china_normal.jpg</t>
  </si>
  <si>
    <t>http://pbs.twimg.com/profile_images/712219448971649024/23oWoK7q_normal.jpg</t>
  </si>
  <si>
    <t>http://pbs.twimg.com/profile_images/378800000730122602/5c5bdc5092196f467deafbc5df0aaa5b_normal.jpeg</t>
  </si>
  <si>
    <t>http://pbs.twimg.com/profile_images/852052861932404736/ZZk3iL0i_normal.jpg</t>
  </si>
  <si>
    <t>http://pbs.twimg.com/profile_images/2231189926/123_normal.jpg</t>
  </si>
  <si>
    <t>http://pbs.twimg.com/profile_images/841474944458350592/fQSpCfu8_normal.jpg</t>
  </si>
  <si>
    <t>http://pbs.twimg.com/profile_images/858698065267625984/2Xoj1hGh_normal.jpg</t>
  </si>
  <si>
    <t>http://pbs.twimg.com/profile_images/720302512331329536/uzmfiMcE_normal.jpg</t>
  </si>
  <si>
    <t>http://pbs.twimg.com/profile_images/1850193578/IE_Square_Logo_normal.png</t>
  </si>
  <si>
    <t>http://pbs.twimg.com/profile_images/643082129694310401/gOigSi0i_normal.jpg</t>
  </si>
  <si>
    <t>http://pbs.twimg.com/profile_images/846939654003838980/wsolFAVy_normal.jpg</t>
  </si>
  <si>
    <t>http://pbs.twimg.com/profile_images/844005458251845635/G2J6IzR2_normal.jpg</t>
  </si>
  <si>
    <t>http://pbs.twimg.com/profile_images/799482771450331136/J38y-ww__normal.jpg</t>
  </si>
  <si>
    <t>http://pbs.twimg.com/profile_images/744762343431634945/Sndj41_0_normal.jpg</t>
  </si>
  <si>
    <t>http://pbs.twimg.com/profile_images/600392424402202624/cMRYuPm1_normal.jpg</t>
  </si>
  <si>
    <t>http://pbs.twimg.com/profile_images/3780665162/3329307da3762c898a086d0fb4073bfb_normal.jpeg</t>
  </si>
  <si>
    <t>http://pbs.twimg.com/profile_images/855853748463304706/J9zDjhBl_normal.jpg</t>
  </si>
  <si>
    <t>http://pbs.twimg.com/profile_images/2273774428/ldd47qornpkh2nuvmnjs_normal.jpeg</t>
  </si>
  <si>
    <t>http://pbs.twimg.com/profile_images/854400635382505474/MtQKR0LB_normal.jpg</t>
  </si>
  <si>
    <t>http://pbs.twimg.com/profile_images/858538904982388736/VAYPZ_kV_normal.jpg</t>
  </si>
  <si>
    <t>http://pbs.twimg.com/profile_images/818664795545235457/TL9y23eH_normal.jpg</t>
  </si>
  <si>
    <t>http://pbs.twimg.com/profile_images/853206054825582593/N0oPJchm_normal.jpg</t>
  </si>
  <si>
    <t>http://pbs.twimg.com/profile_images/478050014707462144/KFYjv7CN_normal.jpeg</t>
  </si>
  <si>
    <t>http://pbs.twimg.com/profile_images/851879184741826564/5t9Bzn6H_normal.jpg</t>
  </si>
  <si>
    <t>http://pbs.twimg.com/profile_images/802803270020370432/oXtlgePN_normal.jpg</t>
  </si>
  <si>
    <t>http://pbs.twimg.com/profile_images/828592581634359301/L2UgbjO7_normal.jpg</t>
  </si>
  <si>
    <t>http://pbs.twimg.com/profile_images/823767951333539840/j2WzId06_normal.jpg</t>
  </si>
  <si>
    <t>http://pbs.twimg.com/profile_images/828527246830870528/VIX22aC7_normal.jpg</t>
  </si>
  <si>
    <t>http://pbs.twimg.com/profile_images/849457524789137408/rXBfMjsf_normal.jpg</t>
  </si>
  <si>
    <t>http://pbs.twimg.com/profile_images/801719754201370624/bqYlDHZp_normal.jpg</t>
  </si>
  <si>
    <t>http://pbs.twimg.com/profile_images/2940162573/ac2cf7cb3b400a588a0bc6e992c03b36_normal.jpeg</t>
  </si>
  <si>
    <t>http://pbs.twimg.com/profile_images/815261610671386624/Tk8jO93v_normal.jpg</t>
  </si>
  <si>
    <t>http://pbs.twimg.com/profile_images/2250928009/smarty_normal.jpg</t>
  </si>
  <si>
    <t>http://pbs.twimg.com/profile_images/800587085669351424/enGl4pI7_normal.jpg</t>
  </si>
  <si>
    <t>http://pbs.twimg.com/profile_images/829209372765085696/bDMoNlTU_normal.jpg</t>
  </si>
  <si>
    <t>http://pbs.twimg.com/profile_images/831190595624251392/UP4wODPr_normal.jpg</t>
  </si>
  <si>
    <t>http://pbs.twimg.com/profile_images/455655663683641344/WEGTjcmQ_normal.jpeg</t>
  </si>
  <si>
    <t>http://pbs.twimg.com/profile_images/858243602685857792/WP8YJrfw_normal.jpg</t>
  </si>
  <si>
    <t>http://pbs.twimg.com/profile_images/682426217891418112/RMFYBoKZ_normal.jpg</t>
  </si>
  <si>
    <t>http://pbs.twimg.com/profile_images/854941362248183808/tqiDs0nU_normal.jpg</t>
  </si>
  <si>
    <t>http://pbs.twimg.com/profile_images/538239180929642497/m3O5M5mE_normal.png</t>
  </si>
  <si>
    <t>http://pbs.twimg.com/profile_images/1496893548/302ae6a_normal.jpg</t>
  </si>
  <si>
    <t>http://pbs.twimg.com/profile_images/857546246549929984/vOmHUaed_normal.jpg</t>
  </si>
  <si>
    <t>http://pbs.twimg.com/profile_images/588909604630761473/rZrBwm-5_normal.jpg</t>
  </si>
  <si>
    <t>http://pbs.twimg.com/profile_images/844163488616497154/eMpFPxhx_normal.jpg</t>
  </si>
  <si>
    <t>http://pbs.twimg.com/profile_images/845911896565993472/pAzwAF7K_normal.jpg</t>
  </si>
  <si>
    <t>http://pbs.twimg.com/profile_images/843690857865842688/joVY_7mZ_normal.jpg</t>
  </si>
  <si>
    <t>http://pbs.twimg.com/profile_images/659062996912570368/yrCquyHd_normal.jpg</t>
  </si>
  <si>
    <t>http://pbs.twimg.com/profile_images/529137660325949442/Z5wiewmy_normal.jpeg</t>
  </si>
  <si>
    <t>http://pbs.twimg.com/profile_images/811087401359589376/yxo6DlfG_normal.jpg</t>
  </si>
  <si>
    <t>http://pbs.twimg.com/profile_images/858706160685273088/vWPl3Ed3_normal.jpg</t>
  </si>
  <si>
    <t>http://pbs.twimg.com/profile_images/1801126759/getimage_normal.jpg</t>
  </si>
  <si>
    <t>http://pbs.twimg.com/profile_images/802184775142256640/tXd0TS9q_normal.jpg</t>
  </si>
  <si>
    <t>http://pbs.twimg.com/profile_images/858727318805729280/RcrxUZGH_normal.jpg</t>
  </si>
  <si>
    <t>http://pbs.twimg.com/profile_images/3209195480/a2cebd1e10fec181b13253185e82b0ac_normal.jpeg</t>
  </si>
  <si>
    <t>http://pbs.twimg.com/profile_images/812047814989475840/wjLOhkIH_normal.jpg</t>
  </si>
  <si>
    <t>http://pbs.twimg.com/profile_images/528429266652758016/c9_KiAW8_normal.jpeg</t>
  </si>
  <si>
    <t>http://pbs.twimg.com/profile_images/544509102487896065/KC0pM7LV_normal.jpeg</t>
  </si>
  <si>
    <t>http://pbs.twimg.com/profile_images/216931490/India_flag_background_normal.jpg</t>
  </si>
  <si>
    <t>http://pbs.twimg.com/profile_images/670577969555861504/SgAKuyXI_normal.jpg</t>
  </si>
  <si>
    <t>http://pbs.twimg.com/profile_images/854782952764583937/c0ygQ1kH_normal.jpg</t>
  </si>
  <si>
    <t>http://pbs.twimg.com/profile_images/858595375338463232/dUSajozb_normal.jpg</t>
  </si>
  <si>
    <t>http://pbs.twimg.com/profile_images/536051982138503168/NOVSbcfS_normal.jpeg</t>
  </si>
  <si>
    <t>http://pbs.twimg.com/profile_images/3698484594/e5ae6371e9d39a2561f3815c47b6b5db_normal.jpeg</t>
  </si>
  <si>
    <t>http://pbs.twimg.com/profile_images/852132317388787712/UUdpzBT4_normal.jpg</t>
  </si>
  <si>
    <t>http://pbs.twimg.com/profile_images/420977219784015872/GK5OqCHy_normal.jpeg</t>
  </si>
  <si>
    <t>http://pbs.twimg.com/profile_images/709434089061744640/ZvlSpDuK_normal.jpg</t>
  </si>
  <si>
    <t>http://pbs.twimg.com/profile_images/816568346736992256/ooR9MGpf_normal.jpg</t>
  </si>
  <si>
    <t>http://pbs.twimg.com/profile_images/855562439697600513/4zoZCjVR_normal.jpg</t>
  </si>
  <si>
    <t>http://pbs.twimg.com/profile_images/744999067013382145/Otlm94vq_normal.jpg</t>
  </si>
  <si>
    <t>http://pbs.twimg.com/profile_images/852436458795184132/1MlHjO99_normal.jpg</t>
  </si>
  <si>
    <t>http://pbs.twimg.com/profile_images/813047771091472384/ZtakiWrG_normal.jpg</t>
  </si>
  <si>
    <t>http://pbs.twimg.com/profile_images/686596159444418560/s-EMTtO5_normal.jpg</t>
  </si>
  <si>
    <t>http://pbs.twimg.com/profile_images/842428902400229377/FXXy-P_u_normal.jpg</t>
  </si>
  <si>
    <t>http://pbs.twimg.com/profile_images/649590622664433664/7ewiEn_S_normal.jpg</t>
  </si>
  <si>
    <t>http://pbs.twimg.com/profile_images/775488558480158720/syJ4apM0_normal.jpg</t>
  </si>
  <si>
    <t>http://pbs.twimg.com/profile_images/856993239651368960/Dkt-v7KV_normal.jpg</t>
  </si>
  <si>
    <t>http://pbs.twimg.com/profile_images/858018290584694793/t_dgb_ZF_normal.jpg</t>
  </si>
  <si>
    <t>http://pbs.twimg.com/profile_images/836080705121697792/ttx0b7KW_normal.jpg</t>
  </si>
  <si>
    <t>http://pbs.twimg.com/profile_images/826700406147330049/UST71t7i_normal.jpg</t>
  </si>
  <si>
    <t>http://pbs.twimg.com/profile_images/766605982608658433/S-CyKFzy_normal.jpg</t>
  </si>
  <si>
    <t>http://pbs.twimg.com/profile_images/831558846267002880/yTMnW3Ow_normal.jpg</t>
  </si>
  <si>
    <t>http://pbs.twimg.com/profile_images/856738865427525632/YprVx0Hf_normal.jpg</t>
  </si>
  <si>
    <t>http://pbs.twimg.com/profile_images/857477751426732032/MFZVoaqh_normal.jpg</t>
  </si>
  <si>
    <t>http://pbs.twimg.com/profile_images/826792942916362240/hQDZQ8v8_normal.jpg</t>
  </si>
  <si>
    <t>http://pbs.twimg.com/profile_images/2913813607/dbf7deb49f1b013ee2346d820b5fedc3_normal.png</t>
  </si>
  <si>
    <t>http://pbs.twimg.com/profile_images/856951588228915200/yqT0hybC_normal.jpg</t>
  </si>
  <si>
    <t>http://pbs.twimg.com/profile_images/858396649671884801/X3AuweQm_normal.jpg</t>
  </si>
  <si>
    <t>http://pbs.twimg.com/profile_images/791169710599442432/RYxA7p0T_normal.jpg</t>
  </si>
  <si>
    <t>http://pbs.twimg.com/profile_images/828626880160993282/r7JO_9X3_normal.jpg</t>
  </si>
  <si>
    <t>http://pbs.twimg.com/profile_images/774570169058426880/rhirrBoq_normal.jpg</t>
  </si>
  <si>
    <t>http://pbs.twimg.com/profile_images/3348886746/5359ff9f16907ac5fe780b9c187a9c84_normal.jpeg</t>
  </si>
  <si>
    <t>http://pbs.twimg.com/profile_images/829309495641829378/rXgcpQ7o_normal.jpg</t>
  </si>
  <si>
    <t>http://pbs.twimg.com/profile_images/843016710626197505/nBxhChkR_normal.jpg</t>
  </si>
  <si>
    <t>http://pbs.twimg.com/profile_images/494676480291381249/RtC-6xAO_normal.jpeg</t>
  </si>
  <si>
    <t>http://pbs.twimg.com/profile_images/494681362767425538/ILPdaugu_normal.jpeg</t>
  </si>
  <si>
    <t>http://pbs.twimg.com/profile_images/668504928386617345/eDm7Ys8s_normal.jpg</t>
  </si>
  <si>
    <t>http://pbs.twimg.com/profile_images/522090642671804416/AGqcoXKP_normal.png</t>
  </si>
  <si>
    <t>http://pbs.twimg.com/profile_images/791865131282100224/GtLlRBrA_normal.jpg</t>
  </si>
  <si>
    <t>http://pbs.twimg.com/profile_images/438392840763092992/JWMckI5d_normal.jpeg</t>
  </si>
  <si>
    <t>http://pbs.twimg.com/profile_images/570440108424171520/QuGYd7jH_normal.png</t>
  </si>
  <si>
    <t>http://pbs.twimg.com/profile_images/839147463164444672/fkvhhHQu_normal.jpg</t>
  </si>
  <si>
    <t>http://pbs.twimg.com/profile_images/818635378869424129/RztJafdE_normal.jpg</t>
  </si>
  <si>
    <t>http://pbs.twimg.com/profile_images/857444135611006976/UCzYA_dD_normal.jpg</t>
  </si>
  <si>
    <t>http://pbs.twimg.com/profile_images/827141266437726210/Fi4IUuHD_normal.jpg</t>
  </si>
  <si>
    <t>http://pbs.twimg.com/profile_images/804702091382030337/OBRudARz_normal.jpg</t>
  </si>
  <si>
    <t>http://pbs.twimg.com/profile_images/644805995705692160/hByAwFLY_normal.png</t>
  </si>
  <si>
    <t>http://pbs.twimg.com/profile_images/776792965079404544/r1aO8AT9_normal.jpg</t>
  </si>
  <si>
    <t>http://pbs.twimg.com/profile_images/844093454955286528/icZK_hug_normal.jpg</t>
  </si>
  <si>
    <t>http://pbs.twimg.com/profile_images/800988257882226688/3hU_ERPH_normal.jpg</t>
  </si>
  <si>
    <t>http://pbs.twimg.com/profile_images/771583494686322692/vVz9d_54_normal.jpg</t>
  </si>
  <si>
    <t>http://pbs.twimg.com/profile_images/3443223241/06a7abfbb029b483b2060a55269da079_normal.jpeg</t>
  </si>
  <si>
    <t>http://pbs.twimg.com/profile_images/2415425024/6rbazbzy7s2lb80ww3am_normal.jpeg</t>
  </si>
  <si>
    <t>http://pbs.twimg.com/profile_images/2632430628/22034c3ce3351a651767ad875ed7069a_normal.jpeg</t>
  </si>
  <si>
    <t>http://pbs.twimg.com/profile_images/571152951847051264/XlAET_wj_normal.png</t>
  </si>
  <si>
    <t>http://pbs.twimg.com/profile_images/849619571363467264/EG-aookW_normal.jpg</t>
  </si>
  <si>
    <t>http://pbs.twimg.com/profile_images/847401003628417027/Pbkqt42A_normal.jpg</t>
  </si>
  <si>
    <t>http://pbs.twimg.com/profile_images/757054838819606529/lHglYQBX_normal.jpg</t>
  </si>
  <si>
    <t>http://pbs.twimg.com/profile_images/749897714150707200/G_uoDkY2_normal.jpg</t>
  </si>
  <si>
    <t>http://pbs.twimg.com/profile_images/813089980742410240/AbOhqwXi_normal.jpg</t>
  </si>
  <si>
    <t>http://pbs.twimg.com/profile_images/845216603604205571/d17aUFtM_normal.jpg</t>
  </si>
  <si>
    <t>http://pbs.twimg.com/profile_images/734628377001402368/lxbiL56R_normal.jpg</t>
  </si>
  <si>
    <t>http://pbs.twimg.com/profile_images/841979593850527745/Es9ANlsW_normal.jpg</t>
  </si>
  <si>
    <t>http://pbs.twimg.com/profile_images/465005428246462464/YRgl2gSF_normal.jpeg</t>
  </si>
  <si>
    <t>http://pbs.twimg.com/profile_images/529622373821988867/mVNbnitq_normal.jpeg</t>
  </si>
  <si>
    <t>http://pbs.twimg.com/profile_images/439356518157139968/XS0-_8gU_normal.jpeg</t>
  </si>
  <si>
    <t>http://pbs.twimg.com/profile_images/2974102154/a54cd31e57cd8d870671a2ba7ec18ba3_normal.jpeg</t>
  </si>
  <si>
    <t>http://pbs.twimg.com/profile_images/821259324336943105/tDTvNaGF_normal.jpg</t>
  </si>
  <si>
    <t>http://pbs.twimg.com/profile_images/821590583873564672/o1xDWjix_normal.jpg</t>
  </si>
  <si>
    <t>http://pbs.twimg.com/profile_images/485305549718695936/DG1wEPrj_normal.jpeg</t>
  </si>
  <si>
    <t>http://pbs.twimg.com/profile_images/858545901937328128/rWHNlFs7_normal.jpg</t>
  </si>
  <si>
    <t>http://pbs.twimg.com/profile_images/590125380167536640/SCI1Eb0J_normal.jpg</t>
  </si>
  <si>
    <t>http://pbs.twimg.com/profile_images/768157592224800768/HJdl3bUx_normal.jpg</t>
  </si>
  <si>
    <t>http://pbs.twimg.com/profile_images/797712957169729536/bX0VtKOE_normal.jpg</t>
  </si>
  <si>
    <t>http://pbs.twimg.com/profile_images/853551433391759360/ia8w9Bev_normal.jpg</t>
  </si>
  <si>
    <t>http://pbs.twimg.com/profile_images/837228956902277120/Xc7neQmy_normal.jpg</t>
  </si>
  <si>
    <t>http://pbs.twimg.com/profile_images/1406067065/240878_208077205898102_100000874727679_562905_3543829_o_normal.jpg</t>
  </si>
  <si>
    <t>http://pbs.twimg.com/profile_images/825758122350411777/EXODEO6D_normal.jpg</t>
  </si>
  <si>
    <t>http://pbs.twimg.com/profile_images/3099670019/0a1047174954b4381141086707c611c7_normal.jpeg</t>
  </si>
  <si>
    <t>http://pbs.twimg.com/profile_images/829281881225121792/AYcCSrkr_normal.jpg</t>
  </si>
  <si>
    <t>http://pbs.twimg.com/profile_images/851777433095348224/Tdj2Fxkk_normal.jpg</t>
  </si>
  <si>
    <t>http://pbs.twimg.com/profile_images/3166390372/b60a239872517f7189570c31918567c0_normal.jpeg</t>
  </si>
  <si>
    <t>http://pbs.twimg.com/profile_images/575670212286021632/juJ2lzIM_normal.jpeg</t>
  </si>
  <si>
    <t>http://pbs.twimg.com/profile_images/556229376/TwitterLogo-100x100_normal.jpg</t>
  </si>
  <si>
    <t>http://pbs.twimg.com/profile_images/697679033937432576/JFN4zTh0_normal.png</t>
  </si>
  <si>
    <t>http://pbs.twimg.com/profile_images/691256754001162240/RjntT_V5_normal.jpg</t>
  </si>
  <si>
    <t>http://pbs.twimg.com/profile_images/732519881711702016/b8qqU2du_normal.jpg</t>
  </si>
  <si>
    <t>http://pbs.twimg.com/profile_images/712261394398195713/0p-2XE9__normal.jpg</t>
  </si>
  <si>
    <t>http://pbs.twimg.com/profile_images/831208295117451265/pL6oHBjc_normal.jpg</t>
  </si>
  <si>
    <t>http://pbs.twimg.com/profile_images/765065938488045568/UHEWnxE0_normal.jpg</t>
  </si>
  <si>
    <t>http://pbs.twimg.com/profile_images/420027661860093952/hqgT_lkU_normal.jpeg</t>
  </si>
  <si>
    <t>http://pbs.twimg.com/profile_images/807656008789028864/xAag3kQV_normal.jpg</t>
  </si>
  <si>
    <t>http://pbs.twimg.com/profile_images/554081781796728832/s_73Oanm_normal.jpeg</t>
  </si>
  <si>
    <t>http://pbs.twimg.com/profile_images/713720082107641857/B9yJcVcZ_normal.jpg</t>
  </si>
  <si>
    <t>http://pbs.twimg.com/profile_images/817750273690976256/c9Rrv2rq_normal.jpg</t>
  </si>
  <si>
    <t>http://pbs.twimg.com/profile_images/378800000622838719/e0c262635c7aee8bb76615e5c563b6f0_normal.jpeg</t>
  </si>
  <si>
    <t>http://pbs.twimg.com/profile_images/460677226829066240/EeaW091C_normal.jpeg</t>
  </si>
  <si>
    <t>http://pbs.twimg.com/profile_images/825309832186036224/h3WPE-fz_normal.jpg</t>
  </si>
  <si>
    <t>http://pbs.twimg.com/profile_images/776804936600420352/F7NtyWr-_normal.jpg</t>
  </si>
  <si>
    <t>http://pbs.twimg.com/profile_images/837026918608203776/YCEhB-QO_normal.jpg</t>
  </si>
  <si>
    <t>http://pbs.twimg.com/profile_images/507824008843116545/D1Pve6pB_normal.jpeg</t>
  </si>
  <si>
    <t>http://pbs.twimg.com/profile_images/768902084141867008/DUbt_bdQ_normal.jpg</t>
  </si>
  <si>
    <t>http://pbs.twimg.com/profile_images/474134225952579584/6g34bV8G_normal.jpeg</t>
  </si>
  <si>
    <t>http://pbs.twimg.com/profile_images/595083746216259584/FfOYxJfr_normal.png</t>
  </si>
  <si>
    <t>http://pbs.twimg.com/profile_images/378800000511910155/56b2f49f80cdd432c023e2043052678c_normal.png</t>
  </si>
  <si>
    <t>http://pbs.twimg.com/profile_images/2496002254/v70w2uyti3r20fvcbqgq_normal.jpeg</t>
  </si>
  <si>
    <t>http://pbs.twimg.com/profile_images/642844632/man_normal.jpg</t>
  </si>
  <si>
    <t>http://pbs.twimg.com/profile_images/856376179426721792/p7C7dJ09_normal.jpg</t>
  </si>
  <si>
    <t>http://pbs.twimg.com/profile_images/819733063097864192/Uzr7Bk44_normal.jpg</t>
  </si>
  <si>
    <t>http://pbs.twimg.com/profile_images/845957992180830208/GRGRMehC_normal.jpg</t>
  </si>
  <si>
    <t>http://pbs.twimg.com/profile_images/677749445623209984/nNHhgmuQ_normal.jpg</t>
  </si>
  <si>
    <t>http://pbs.twimg.com/profile_images/848014845974806529/rMvAiKpO_normal.jpg</t>
  </si>
  <si>
    <t>http://pbs.twimg.com/profile_images/836984638895706112/6djThgB0_normal.jpg</t>
  </si>
  <si>
    <t>http://pbs.twimg.com/profile_images/462633072211402754/MKl89TuT_normal.jpeg</t>
  </si>
  <si>
    <t>http://pbs.twimg.com/profile_images/645228782727487488/KJKT9PqL_normal.png</t>
  </si>
  <si>
    <t>http://pbs.twimg.com/profile_images/840851809413427200/9hl2-mDw_normal.jpg</t>
  </si>
  <si>
    <t>http://pbs.twimg.com/profile_images/690139413758742528/d-wcPv3K_normal.jpg</t>
  </si>
  <si>
    <t>http://pbs.twimg.com/profile_images/736512066752651264/f4LSr1Xj_normal.jpg</t>
  </si>
  <si>
    <t>http://pbs.twimg.com/profile_images/760033622191517697/y7CP0j4Z_normal.jpg</t>
  </si>
  <si>
    <t>http://pbs.twimg.com/profile_images/852530390837448705/CoaKwI5U_normal.jpg</t>
  </si>
  <si>
    <t>http://pbs.twimg.com/profile_images/823538760663056388/r-j8SIlT_normal.jpg</t>
  </si>
  <si>
    <t>http://pbs.twimg.com/profile_images/810220714007687168/dZHskx4j_normal.jpg</t>
  </si>
  <si>
    <t>http://pbs.twimg.com/profile_images/1867117798/mahendra-dhoni_normal.jpg</t>
  </si>
  <si>
    <t>https://twitter.com/#!/moretopic/status/857257866964733953</t>
  </si>
  <si>
    <t>https://twitter.com/#!/insan_shifali/status/857259298069647360</t>
  </si>
  <si>
    <t>https://twitter.com/#!/toorjaswinder1/status/857259392043028480</t>
  </si>
  <si>
    <t>https://twitter.com/#!/jaspree39811401/status/857260720853045250</t>
  </si>
  <si>
    <t>https://twitter.com/#!/topfinnews/status/857260922791895040</t>
  </si>
  <si>
    <t>https://twitter.com/#!/iamintrance/status/857261812194127872</t>
  </si>
  <si>
    <t>https://twitter.com/#!/gandhiuday/status/857263608492957696</t>
  </si>
  <si>
    <t>https://twitter.com/#!/zeenat_manzoor/status/857264047242133504</t>
  </si>
  <si>
    <t>https://twitter.com/#!/thequint/status/857260949308399617</t>
  </si>
  <si>
    <t>https://twitter.com/#!/aswinteghara/status/857264077441187841</t>
  </si>
  <si>
    <t>https://twitter.com/#!/keyurjdesai/status/857264606322012160</t>
  </si>
  <si>
    <t>https://twitter.com/#!/ankupanku21/status/857264726010736640</t>
  </si>
  <si>
    <t>https://twitter.com/#!/rajanbatra7765/status/857267934401581056</t>
  </si>
  <si>
    <t>https://twitter.com/#!/abhi7903331667/status/857267970380357632</t>
  </si>
  <si>
    <t>https://twitter.com/#!/pueprosatblood1/status/857269241413857280</t>
  </si>
  <si>
    <t>https://twitter.com/#!/dhavanbhayani/status/857270578427736064</t>
  </si>
  <si>
    <t>https://twitter.com/#!/insakanupriya/status/857270990220427265</t>
  </si>
  <si>
    <t>https://twitter.com/#!/crimenewslatest/status/857271525967224832</t>
  </si>
  <si>
    <t>https://twitter.com/#!/jaishjoshi1/status/857271630434717697</t>
  </si>
  <si>
    <t>https://twitter.com/#!/satishkarivedha/status/857273062349316099</t>
  </si>
  <si>
    <t>https://twitter.com/#!/sanjeev80089770/status/857273206314418177</t>
  </si>
  <si>
    <t>https://twitter.com/#!/billmonitorbiz/status/857275331413241856</t>
  </si>
  <si>
    <t>https://twitter.com/#!/mithunmaher/status/857280117801922560</t>
  </si>
  <si>
    <t>https://twitter.com/#!/noworange/status/857284692512563200</t>
  </si>
  <si>
    <t>https://twitter.com/#!/mishra_suraj/status/857288724010455040</t>
  </si>
  <si>
    <t>https://twitter.com/#!/imnaveentiwari/status/857291103044685824</t>
  </si>
  <si>
    <t>https://twitter.com/#!/anshkonvicted/status/857291216702119937</t>
  </si>
  <si>
    <t>https://twitter.com/#!/shounak_d/status/857292043789361152</t>
  </si>
  <si>
    <t>https://twitter.com/#!/surgethings/status/857293254534074368</t>
  </si>
  <si>
    <t>https://twitter.com/#!/yusuf71112/status/857293468963557376</t>
  </si>
  <si>
    <t>https://twitter.com/#!/cote_se/status/857292835325739008</t>
  </si>
  <si>
    <t>https://twitter.com/#!/klelnpam/status/857294665934098432</t>
  </si>
  <si>
    <t>https://twitter.com/#!/mittermaniac/status/857142339298578433</t>
  </si>
  <si>
    <t>https://twitter.com/#!/tech2press/status/857294681037819907</t>
  </si>
  <si>
    <t>https://twitter.com/#!/afaa34/status/857295339614851073</t>
  </si>
  <si>
    <t>https://twitter.com/#!/mayank61282/status/857297255447097346</t>
  </si>
  <si>
    <t>https://twitter.com/#!/chandra_2016/status/857299782859096064</t>
  </si>
  <si>
    <t>https://twitter.com/#!/fazalmhd9645/status/857283299902984192</t>
  </si>
  <si>
    <t>https://twitter.com/#!/fazalmhd9645/status/857301577996087296</t>
  </si>
  <si>
    <t>https://twitter.com/#!/shinils/status/857302056029233153</t>
  </si>
  <si>
    <t>https://twitter.com/#!/immonarayanan/status/856453276417609728</t>
  </si>
  <si>
    <t>https://twitter.com/#!/salarap/status/857304252741537792</t>
  </si>
  <si>
    <t>https://twitter.com/#!/apklinker/status/857305713177010176</t>
  </si>
  <si>
    <t>https://twitter.com/#!/zzubbair/status/857307160790937600</t>
  </si>
  <si>
    <t>https://twitter.com/#!/theiot/status/857307572189233153</t>
  </si>
  <si>
    <t>https://twitter.com/#!/docandersen/status/857307840842797070</t>
  </si>
  <si>
    <t>https://twitter.com/#!/italiot/status/857308194615562244</t>
  </si>
  <si>
    <t>https://twitter.com/#!/ank631/status/857310286251827201</t>
  </si>
  <si>
    <t>https://twitter.com/#!/neerajjaihind/status/857323039356309504</t>
  </si>
  <si>
    <t>https://twitter.com/#!/gawzz8/status/857342791084421120</t>
  </si>
  <si>
    <t>https://twitter.com/#!/bmj362/status/857343216084975616</t>
  </si>
  <si>
    <t>https://twitter.com/#!/rajapak62275336/status/857359805182349312</t>
  </si>
  <si>
    <t>https://twitter.com/#!/iamamood/status/857363876068851713</t>
  </si>
  <si>
    <t>https://twitter.com/#!/extremehustling/status/857368702966038529</t>
  </si>
  <si>
    <t>https://twitter.com/#!/parthasakhadas/status/857370400099106816</t>
  </si>
  <si>
    <t>https://twitter.com/#!/tricksworldzz/status/857376313727963136</t>
  </si>
  <si>
    <t>https://twitter.com/#!/ramavtarr4/status/857384175443292162</t>
  </si>
  <si>
    <t>https://twitter.com/#!/alexspb85/status/857385575053176832</t>
  </si>
  <si>
    <t>https://twitter.com/#!/alexspb85/status/857385601435414529</t>
  </si>
  <si>
    <t>https://twitter.com/#!/alexspb85/status/857385905216159746</t>
  </si>
  <si>
    <t>https://twitter.com/#!/alexspb85/status/857386033704570880</t>
  </si>
  <si>
    <t>https://twitter.com/#!/trivedisorabh/status/857386764486443008</t>
  </si>
  <si>
    <t>https://twitter.com/#!/neelam24458568/status/857387606895722496</t>
  </si>
  <si>
    <t>https://twitter.com/#!/kbpssidtz/status/857387737812488192</t>
  </si>
  <si>
    <t>https://twitter.com/#!/2c7fd75a047649e/status/857393734572531712</t>
  </si>
  <si>
    <t>https://twitter.com/#!/4g_boy/status/830476477623889922</t>
  </si>
  <si>
    <t>https://twitter.com/#!/monasahu9/status/857394832679030784</t>
  </si>
  <si>
    <t>https://twitter.com/#!/asoberoi/status/857402815894896640</t>
  </si>
  <si>
    <t>https://twitter.com/#!/myindia_1947/status/857403627601891328</t>
  </si>
  <si>
    <t>https://twitter.com/#!/katheriagoutam/status/857406879789699072</t>
  </si>
  <si>
    <t>https://twitter.com/#!/lee4a1/status/857406991643271168</t>
  </si>
  <si>
    <t>https://twitter.com/#!/rsbhat/status/857407276147146752</t>
  </si>
  <si>
    <t>https://twitter.com/#!/ramchaganti/status/857409019006386177</t>
  </si>
  <si>
    <t>https://twitter.com/#!/ramchaganti9/status/857409088669593600</t>
  </si>
  <si>
    <t>https://twitter.com/#!/techtoyguy12/status/857413386044411904</t>
  </si>
  <si>
    <t>https://twitter.com/#!/readstudyshare/status/857413749506023425</t>
  </si>
  <si>
    <t>https://twitter.com/#!/goodreturnsta/status/857183317019557889</t>
  </si>
  <si>
    <t>https://twitter.com/#!/neyvelichandru/status/857417367302930432</t>
  </si>
  <si>
    <t>https://twitter.com/#!/ruchikajha26/status/857421237164941313</t>
  </si>
  <si>
    <t>https://twitter.com/#!/ddmanker/status/857422289184468993</t>
  </si>
  <si>
    <t>https://twitter.com/#!/nsugavanam/status/857423348275576835</t>
  </si>
  <si>
    <t>https://twitter.com/#!/khalnayak1139/status/857424384574857217</t>
  </si>
  <si>
    <t>https://twitter.com/#!/pavanrchawla/status/857424605480230913</t>
  </si>
  <si>
    <t>https://twitter.com/#!/abkirana/status/857426595837091840</t>
  </si>
  <si>
    <t>https://twitter.com/#!/seeandsayin/status/857429872897126400</t>
  </si>
  <si>
    <t>https://twitter.com/#!/yashkumar93/status/857431198259437569</t>
  </si>
  <si>
    <t>https://twitter.com/#!/virendersehweg/status/855833426380726272</t>
  </si>
  <si>
    <t>https://twitter.com/#!/drrakeshchahar/status/857432026688999427</t>
  </si>
  <si>
    <t>https://twitter.com/#!/edu_materials/status/857274738153893888</t>
  </si>
  <si>
    <t>https://twitter.com/#!/edu_materials/status/857274747809181697</t>
  </si>
  <si>
    <t>https://twitter.com/#!/edu_materials/status/857432893953527810</t>
  </si>
  <si>
    <t>https://twitter.com/#!/pulumputrupulum/status/857434547453145088</t>
  </si>
  <si>
    <t>https://twitter.com/#!/n_nageswari/status/857435663322533888</t>
  </si>
  <si>
    <t>https://twitter.com/#!/offersxpindia/status/857436652431523841</t>
  </si>
  <si>
    <t>https://twitter.com/#!/iypan8/status/857443308469198849</t>
  </si>
  <si>
    <t>https://twitter.com/#!/avg_ind/status/857443318116098048</t>
  </si>
  <si>
    <t>https://twitter.com/#!/rajeshk01381381/status/857445552413437952</t>
  </si>
  <si>
    <t>https://twitter.com/#!/klakshm49132868/status/857447870978560001</t>
  </si>
  <si>
    <t>https://twitter.com/#!/cellossoftware/status/857448360432746496</t>
  </si>
  <si>
    <t>https://twitter.com/#!/omghowthat/status/857448862092378112</t>
  </si>
  <si>
    <t>https://twitter.com/#!/udaipurkiran/status/857450416912687108</t>
  </si>
  <si>
    <t>https://twitter.com/#!/sandhya84884738/status/857451017469931520</t>
  </si>
  <si>
    <t>https://twitter.com/#!/india_evolve/status/857453172952006660</t>
  </si>
  <si>
    <t>https://twitter.com/#!/sanjaypandey70/status/857453929432571904</t>
  </si>
  <si>
    <t>https://twitter.com/#!/sonalmiglani/status/857454116821446657</t>
  </si>
  <si>
    <t>https://twitter.com/#!/allindiadaily/status/857455911388012544</t>
  </si>
  <si>
    <t>https://twitter.com/#!/adyanews/status/857455918920892416</t>
  </si>
  <si>
    <t>https://twitter.com/#!/adyanews/status/857455955189137408</t>
  </si>
  <si>
    <t>https://twitter.com/#!/datadock15/status/857456507235041282</t>
  </si>
  <si>
    <t>https://twitter.com/#!/rakeshshahu17/status/857457645841678336</t>
  </si>
  <si>
    <t>https://twitter.com/#!/confuseatheist/status/857459394539167744</t>
  </si>
  <si>
    <t>https://twitter.com/#!/praveen88dubey/status/857464901081739264</t>
  </si>
  <si>
    <t>https://twitter.com/#!/pravwal/status/857467678327529475</t>
  </si>
  <si>
    <t>https://twitter.com/#!/noashrafyes/status/857469233801940993</t>
  </si>
  <si>
    <t>https://twitter.com/#!/indiancommodity/status/857471009879977984</t>
  </si>
  <si>
    <t>https://twitter.com/#!/hareshsippy/status/857471892185337856</t>
  </si>
  <si>
    <t>https://twitter.com/#!/mr_suaz/status/857472277897781248</t>
  </si>
  <si>
    <t>https://twitter.com/#!/imshoaibanwar/status/857472983811727360</t>
  </si>
  <si>
    <t>https://twitter.com/#!/rajais/status/857475278431551489</t>
  </si>
  <si>
    <t>https://twitter.com/#!/siddusuryavamsi/status/857479821147942913</t>
  </si>
  <si>
    <t>https://twitter.com/#!/goodreturnska/status/857479992527204352</t>
  </si>
  <si>
    <t>https://twitter.com/#!/chidunaik1/status/857480365354745857</t>
  </si>
  <si>
    <t>https://twitter.com/#!/abhigyanbafna/status/857481192848867328</t>
  </si>
  <si>
    <t>https://twitter.com/#!/abhigyanbafna/status/857481229767131136</t>
  </si>
  <si>
    <t>https://twitter.com/#!/abhigyanbafna/status/857481244208119808</t>
  </si>
  <si>
    <t>https://twitter.com/#!/decentjob/status/857473321985875968</t>
  </si>
  <si>
    <t>https://twitter.com/#!/decentjob/status/857481304383905793</t>
  </si>
  <si>
    <t>https://twitter.com/#!/bafnajeevan/status/857481558277578753</t>
  </si>
  <si>
    <t>https://twitter.com/#!/bafnajeevan/status/857481583216820224</t>
  </si>
  <si>
    <t>https://twitter.com/#!/bafnajeevan/status/857481599251660800</t>
  </si>
  <si>
    <t>https://twitter.com/#!/jonas1hr/status/857481713940799488</t>
  </si>
  <si>
    <t>https://twitter.com/#!/kashishsomkuwar/status/857481717627600896</t>
  </si>
  <si>
    <t>https://twitter.com/#!/babloooochandan/status/857481995915374592</t>
  </si>
  <si>
    <t>https://twitter.com/#!/babloooochandan/status/857482025191616513</t>
  </si>
  <si>
    <t>https://twitter.com/#!/babloooochandan/status/857482037510324237</t>
  </si>
  <si>
    <t>https://twitter.com/#!/jbkavungal/status/857482484476502016</t>
  </si>
  <si>
    <t>https://twitter.com/#!/bharat_vardhan/status/857482828732223488</t>
  </si>
  <si>
    <t>https://twitter.com/#!/bharat_vardhan/status/857482853264670720</t>
  </si>
  <si>
    <t>https://twitter.com/#!/bharat_vardhan/status/857482866338390016</t>
  </si>
  <si>
    <t>https://twitter.com/#!/dineshdoshiblr/status/857483453192732672</t>
  </si>
  <si>
    <t>https://twitter.com/#!/dineshdoshiblr/status/857483477423333378</t>
  </si>
  <si>
    <t>https://twitter.com/#!/dineshdoshiblr/status/857483492430499840</t>
  </si>
  <si>
    <t>https://twitter.com/#!/jeevanbafna/status/857483758433312768</t>
  </si>
  <si>
    <t>https://twitter.com/#!/jeevanbafna/status/857483786577039360</t>
  </si>
  <si>
    <t>https://twitter.com/#!/jeevanbafna/status/857483803370991616</t>
  </si>
  <si>
    <t>https://twitter.com/#!/jaijinen/status/857484118442917889</t>
  </si>
  <si>
    <t>https://twitter.com/#!/jaijinen/status/857484141490716673</t>
  </si>
  <si>
    <t>https://twitter.com/#!/jaijinen/status/857484167373758464</t>
  </si>
  <si>
    <t>https://twitter.com/#!/kunal_mb/status/857484529254006784</t>
  </si>
  <si>
    <t>https://twitter.com/#!/kunal_mb/status/857484567397023744</t>
  </si>
  <si>
    <t>https://twitter.com/#!/kunal_mb/status/857484583591223296</t>
  </si>
  <si>
    <t>https://twitter.com/#!/lucky_seth/status/857484846540574720</t>
  </si>
  <si>
    <t>https://twitter.com/#!/lucky_seth/status/857484875267309568</t>
  </si>
  <si>
    <t>https://twitter.com/#!/lucky_seth/status/857484884209582080</t>
  </si>
  <si>
    <t>https://twitter.com/#!/imppb/status/857485159754551300</t>
  </si>
  <si>
    <t>https://twitter.com/#!/mekalwint/status/857485608037396480</t>
  </si>
  <si>
    <t>https://twitter.com/#!/mekalwint/status/857485638240583680</t>
  </si>
  <si>
    <t>https://twitter.com/#!/mekalwint/status/857485656057987072</t>
  </si>
  <si>
    <t>https://twitter.com/#!/mekalwint/status/857485859209175040</t>
  </si>
  <si>
    <t>https://twitter.com/#!/mekalwint/status/857485879228682241</t>
  </si>
  <si>
    <t>https://twitter.com/#!/mekalwint/status/857485879719247876</t>
  </si>
  <si>
    <t>https://twitter.com/#!/mekalwint/status/857485900946620417</t>
  </si>
  <si>
    <t>https://twitter.com/#!/mekalwint/status/857485912288018434</t>
  </si>
  <si>
    <t>https://twitter.com/#!/mekalwint/status/857485922002010112</t>
  </si>
  <si>
    <t>https://twitter.com/#!/sadhiqali/status/857486154412810242</t>
  </si>
  <si>
    <t>https://twitter.com/#!/mukeshrajat/status/857486543010713600</t>
  </si>
  <si>
    <t>https://twitter.com/#!/mukeshrajat/status/857486570848346113</t>
  </si>
  <si>
    <t>https://twitter.com/#!/mukeshrajat/status/857486585851396096</t>
  </si>
  <si>
    <t>https://twitter.com/#!/mukesh_rajat/status/857486956233543680</t>
  </si>
  <si>
    <t>https://twitter.com/#!/mukesh_rajat/status/857486984616394752</t>
  </si>
  <si>
    <t>https://twitter.com/#!/mukesh_rajat/status/857487000194080772</t>
  </si>
  <si>
    <t>https://twitter.com/#!/mahendrammumbai/status/857487400104214528</t>
  </si>
  <si>
    <t>https://twitter.com/#!/mahendrammumbai/status/857487432735875073</t>
  </si>
  <si>
    <t>https://twitter.com/#!/mahendrammumbai/status/857487449370447872</t>
  </si>
  <si>
    <t>https://twitter.com/#!/armoks/status/857488784966819840</t>
  </si>
  <si>
    <t>https://twitter.com/#!/buzzingnews/status/857481244053032960</t>
  </si>
  <si>
    <t>https://twitter.com/#!/buzzingnews/status/857488784987799552</t>
  </si>
  <si>
    <t>https://twitter.com/#!/fxpicks/status/857488785017192448</t>
  </si>
  <si>
    <t>https://twitter.com/#!/thegadgetfan/status/857488785101082624</t>
  </si>
  <si>
    <t>https://twitter.com/#!/tcblg/status/857488785151475712</t>
  </si>
  <si>
    <t>https://twitter.com/#!/iplindia/status/857488785180721153</t>
  </si>
  <si>
    <t>https://twitter.com/#!/blraviation/status/857489891000766465</t>
  </si>
  <si>
    <t>https://twitter.com/#!/mahendrapbafna/status/857489872734502912</t>
  </si>
  <si>
    <t>https://twitter.com/#!/mahendrapbafna/status/857489896562229249</t>
  </si>
  <si>
    <t>https://twitter.com/#!/mahendrapbafna/status/857489910621655040</t>
  </si>
  <si>
    <t>https://twitter.com/#!/priyanka_ji/status/857490322342854657</t>
  </si>
  <si>
    <t>https://twitter.com/#!/priyanka_ji/status/857490345080135680</t>
  </si>
  <si>
    <t>https://twitter.com/#!/priyanka_ji/status/857490360791990272</t>
  </si>
  <si>
    <t>https://twitter.com/#!/priyanka_ji/status/857490560877187072</t>
  </si>
  <si>
    <t>https://twitter.com/#!/priyanka_ji/status/857490572189196288</t>
  </si>
  <si>
    <t>https://twitter.com/#!/priyanka_ji/status/857490581928288256</t>
  </si>
  <si>
    <t>https://twitter.com/#!/priyanka_ji/status/857490603789099008</t>
  </si>
  <si>
    <t>https://twitter.com/#!/priyanka_ji/status/857490614895521792</t>
  </si>
  <si>
    <t>https://twitter.com/#!/priyanka_ji/status/857490625523924992</t>
  </si>
  <si>
    <t>https://twitter.com/#!/priyanka_ji/status/857490634835243008</t>
  </si>
  <si>
    <t>https://twitter.com/#!/times_kingdom/status/857490923126538240</t>
  </si>
  <si>
    <t>https://twitter.com/#!/mdfaizan88/status/857491393165619200</t>
  </si>
  <si>
    <t>https://twitter.com/#!/pkavedi/status/857491579224838144</t>
  </si>
  <si>
    <t>https://twitter.com/#!/pkavedi/status/857491605938294785</t>
  </si>
  <si>
    <t>https://twitter.com/#!/pkavedi/status/857491618525360128</t>
  </si>
  <si>
    <t>https://twitter.com/#!/pkavedi/status/857491797571796992</t>
  </si>
  <si>
    <t>https://twitter.com/#!/pkavedi/status/857491817184481281</t>
  </si>
  <si>
    <t>https://twitter.com/#!/pkavedi/status/857491842413207553</t>
  </si>
  <si>
    <t>https://twitter.com/#!/pkavedi/status/857491855251955712</t>
  </si>
  <si>
    <t>https://twitter.com/#!/pkavedi/status/857491863921606658</t>
  </si>
  <si>
    <t>https://twitter.com/#!/pkavedi/status/857491874281541633</t>
  </si>
  <si>
    <t>https://twitter.com/#!/malhotratweets/status/857492490978566144</t>
  </si>
  <si>
    <t>https://twitter.com/#!/malhotratweets/status/857492738253651968</t>
  </si>
  <si>
    <t>https://twitter.com/#!/riteshpunatar/status/857492984773754880</t>
  </si>
  <si>
    <t>https://twitter.com/#!/riteshpunatar/status/857493014742089728</t>
  </si>
  <si>
    <t>https://twitter.com/#!/riteshpunatar/status/857493028755226624</t>
  </si>
  <si>
    <t>https://twitter.com/#!/riteshpunatar/status/857493225170391042</t>
  </si>
  <si>
    <t>https://twitter.com/#!/riteshpunatar/status/857493236956282880</t>
  </si>
  <si>
    <t>https://twitter.com/#!/riteshpunatar/status/857493246888468482</t>
  </si>
  <si>
    <t>https://twitter.com/#!/riteshpunatar/status/857493268795334656</t>
  </si>
  <si>
    <t>https://twitter.com/#!/riteshpunatar/status/857493279889252352</t>
  </si>
  <si>
    <t>https://twitter.com/#!/riteshpunatar/status/857493289527787520</t>
  </si>
  <si>
    <t>https://twitter.com/#!/riteshpunatar/status/857493300911104000</t>
  </si>
  <si>
    <t>https://twitter.com/#!/mohitprofitbook/status/857493915393564673</t>
  </si>
  <si>
    <t>https://twitter.com/#!/sanjaybohrajj/status/857494066925248512</t>
  </si>
  <si>
    <t>https://twitter.com/#!/sanjaybohrajj/status/857494098265071616</t>
  </si>
  <si>
    <t>https://twitter.com/#!/sanjaybohrajj/status/857494112265584640</t>
  </si>
  <si>
    <t>https://twitter.com/#!/sanjaybohrajj/status/857494301919420416</t>
  </si>
  <si>
    <t>https://twitter.com/#!/sanjaybohrajj/status/857494313084739584</t>
  </si>
  <si>
    <t>https://twitter.com/#!/sanjaybohrajj/status/857494324300333057</t>
  </si>
  <si>
    <t>https://twitter.com/#!/sanjaybohrajj/status/857494344898560000</t>
  </si>
  <si>
    <t>https://twitter.com/#!/sanjaybohrajj/status/857494359435915264</t>
  </si>
  <si>
    <t>https://twitter.com/#!/sanjaybohrajj/status/857494368189423619</t>
  </si>
  <si>
    <t>https://twitter.com/#!/sanjaybohrajj/status/857494378104766464</t>
  </si>
  <si>
    <t>https://twitter.com/#!/rajnish357/status/857494441787092992</t>
  </si>
  <si>
    <t>https://twitter.com/#!/sureshdoshi42/status/857494987772092417</t>
  </si>
  <si>
    <t>https://twitter.com/#!/sureshdoshi42/status/857495016666677248</t>
  </si>
  <si>
    <t>https://twitter.com/#!/sureshdoshi42/status/857495028008067072</t>
  </si>
  <si>
    <t>https://twitter.com/#!/tusharshtt/status/857495280475717632</t>
  </si>
  <si>
    <t>https://twitter.com/#!/tusharshtt/status/857495309731086337</t>
  </si>
  <si>
    <t>https://twitter.com/#!/tusharshtt/status/857495326076264448</t>
  </si>
  <si>
    <t>https://twitter.com/#!/tusharshtt/status/857495506309623808</t>
  </si>
  <si>
    <t>https://twitter.com/#!/tusharshtt/status/857495524638728192</t>
  </si>
  <si>
    <t>https://twitter.com/#!/tusharshtt/status/857495534981992449</t>
  </si>
  <si>
    <t>https://twitter.com/#!/tusharshtt/status/857495563985494016</t>
  </si>
  <si>
    <t>https://twitter.com/#!/tusharshtt/status/857495573397557249</t>
  </si>
  <si>
    <t>https://twitter.com/#!/tusharshtt/status/857495583610740736</t>
  </si>
  <si>
    <t>https://twitter.com/#!/tusharshtt/status/857495592200675328</t>
  </si>
  <si>
    <t>https://twitter.com/#!/dprogonov/status/857496656358633473</t>
  </si>
  <si>
    <t>https://twitter.com/#!/log3_org/status/857501658275655681</t>
  </si>
  <si>
    <t>https://twitter.com/#!/log3_org/status/857501998333267968</t>
  </si>
  <si>
    <t>https://twitter.com/#!/shyammurarka1/status/857504140389486592</t>
  </si>
  <si>
    <t>https://twitter.com/#!/expertpoonam/status/857506137637363712</t>
  </si>
  <si>
    <t>https://twitter.com/#!/jiopreview/status/857506199331360769</t>
  </si>
  <si>
    <t>https://twitter.com/#!/gujaratbull/status/857509885797220352</t>
  </si>
  <si>
    <t>https://twitter.com/#!/mrmihir001/status/857510711529963524</t>
  </si>
  <si>
    <t>https://twitter.com/#!/debananda_saha/status/857512752440426496</t>
  </si>
  <si>
    <t>https://twitter.com/#!/d_mahajan20/status/857512971638943745</t>
  </si>
  <si>
    <t>https://twitter.com/#!/dennism___/status/857514589629538304</t>
  </si>
  <si>
    <t>https://twitter.com/#!/raminations/status/857515323653672961</t>
  </si>
  <si>
    <t>https://twitter.com/#!/saritakumari242/status/857515801854722049</t>
  </si>
  <si>
    <t>https://twitter.com/#!/mhonenews/status/857516510545420288</t>
  </si>
  <si>
    <t>https://twitter.com/#!/southlivenews/status/857516841874468864</t>
  </si>
  <si>
    <t>https://twitter.com/#!/drnarendranet/status/857514945604456448</t>
  </si>
  <si>
    <t>https://twitter.com/#!/bkanad/status/857516897201344514</t>
  </si>
  <si>
    <t>https://twitter.com/#!/sanjeevgiri2/status/857518968222785536</t>
  </si>
  <si>
    <t>https://twitter.com/#!/sanjeevgiri/status/857518976460496896</t>
  </si>
  <si>
    <t>https://twitter.com/#!/trakin/status/857488785155645441</t>
  </si>
  <si>
    <t>https://twitter.com/#!/drsrp84/status/857522409225818112</t>
  </si>
  <si>
    <t>https://twitter.com/#!/sharma_niaa/status/857523137260404736</t>
  </si>
  <si>
    <t>https://twitter.com/#!/vickykanungo/status/857523681400045570</t>
  </si>
  <si>
    <t>https://twitter.com/#!/vickykanungo/status/857523709266993152</t>
  </si>
  <si>
    <t>https://twitter.com/#!/vickykanungo/status/857523723359854592</t>
  </si>
  <si>
    <t>https://twitter.com/#!/vickykanungo/status/857524171164626944</t>
  </si>
  <si>
    <t>https://twitter.com/#!/vickykanungo/status/857524205507682304</t>
  </si>
  <si>
    <t>https://twitter.com/#!/vickykanungo/status/857524238688763904</t>
  </si>
  <si>
    <t>https://twitter.com/#!/vickykanungo/status/857524247282892800</t>
  </si>
  <si>
    <t>https://twitter.com/#!/vickykanungo/status/857524256313188353</t>
  </si>
  <si>
    <t>https://twitter.com/#!/agarwalcommunit/status/857524914601029634</t>
  </si>
  <si>
    <t>https://twitter.com/#!/vinodjain220220/status/857525171246080002</t>
  </si>
  <si>
    <t>https://twitter.com/#!/vinodjain220220/status/857525195782750208</t>
  </si>
  <si>
    <t>https://twitter.com/#!/vinodjain220220/status/857525211704381440</t>
  </si>
  <si>
    <t>https://twitter.com/#!/vinodjain220220/status/857525438012301312</t>
  </si>
  <si>
    <t>https://twitter.com/#!/vinodjain220220/status/857525467162722304</t>
  </si>
  <si>
    <t>https://twitter.com/#!/vinodjain220220/status/857525487693737984</t>
  </si>
  <si>
    <t>https://twitter.com/#!/vinodjain220220/status/857525497520996352</t>
  </si>
  <si>
    <t>https://twitter.com/#!/vinodjain220220/status/857525507809619970</t>
  </si>
  <si>
    <t>https://twitter.com/#!/vinodjain220220/status/857525522552700928</t>
  </si>
  <si>
    <t>https://twitter.com/#!/judhjit/status/857526234514833408</t>
  </si>
  <si>
    <t>https://twitter.com/#!/sumit_jayhind/status/857526946628071425</t>
  </si>
  <si>
    <t>https://twitter.com/#!/singh_agnendra/status/857527758427181056</t>
  </si>
  <si>
    <t>https://twitter.com/#!/mahim_purohit/status/857529072209063936</t>
  </si>
  <si>
    <t>https://twitter.com/#!/_jagograhakjago/status/857529093201461248</t>
  </si>
  <si>
    <t>https://twitter.com/#!/_jagograhakjago/status/857529093876838400</t>
  </si>
  <si>
    <t>https://twitter.com/#!/_jagograhakjago/status/857529134062481408</t>
  </si>
  <si>
    <t>https://twitter.com/#!/_jagograhakjago/status/857529147203227648</t>
  </si>
  <si>
    <t>https://twitter.com/#!/sickcoolar786/status/857529316787335168</t>
  </si>
  <si>
    <t>https://twitter.com/#!/krs257/status/857529382671339520</t>
  </si>
  <si>
    <t>https://twitter.com/#!/abid_sid/status/857530036148199424</t>
  </si>
  <si>
    <t>https://twitter.com/#!/abid_sid/status/857530178741972992</t>
  </si>
  <si>
    <t>https://twitter.com/#!/mr_reforms/status/857531478485479424</t>
  </si>
  <si>
    <t>https://twitter.com/#!/fight4judgment/status/857532626109943809</t>
  </si>
  <si>
    <t>https://twitter.com/#!/fight4judgment/status/857532626969784321</t>
  </si>
  <si>
    <t>https://twitter.com/#!/indiandthforum/status/857532861246824448</t>
  </si>
  <si>
    <t>https://twitter.com/#!/doolnews/status/857534257971040256</t>
  </si>
  <si>
    <t>https://twitter.com/#!/ndtvprofit/status/857534570174042113</t>
  </si>
  <si>
    <t>https://twitter.com/#!/newswdru/status/857536578633289728</t>
  </si>
  <si>
    <t>https://twitter.com/#!/amulyacharan/status/857537175520288769</t>
  </si>
  <si>
    <t>https://twitter.com/#!/ouragra/status/857537637313163264</t>
  </si>
  <si>
    <t>https://twitter.com/#!/sheetu_bains/status/857538412747702273</t>
  </si>
  <si>
    <t>https://twitter.com/#!/simplecommonman/status/857540512143867906</t>
  </si>
  <si>
    <t>https://twitter.com/#!/fightforrights_/status/857542123943600128</t>
  </si>
  <si>
    <t>https://twitter.com/#!/fightforrights_/status/857542128649592832</t>
  </si>
  <si>
    <t>https://twitter.com/#!/polkhol999/status/857542400599785472</t>
  </si>
  <si>
    <t>https://twitter.com/#!/hemuhem03625457/status/857542913366122496</t>
  </si>
  <si>
    <t>https://twitter.com/#!/anil_insa231/status/857542747670036480</t>
  </si>
  <si>
    <t>https://twitter.com/#!/anil_insa231/status/857543755775188992</t>
  </si>
  <si>
    <t>https://twitter.com/#!/orbview/status/857539596233707520</t>
  </si>
  <si>
    <t>https://twitter.com/#!/orbview/status/857544732146360320</t>
  </si>
  <si>
    <t>https://twitter.com/#!/hellotrending/status/857329180727488513</t>
  </si>
  <si>
    <t>https://twitter.com/#!/hellotrending/status/857544928687259648</t>
  </si>
  <si>
    <t>https://twitter.com/#!/kimeshchudasma/status/857545323966849024</t>
  </si>
  <si>
    <t>https://twitter.com/#!/raj18masuraj/status/857547292324311040</t>
  </si>
  <si>
    <t>https://twitter.com/#!/zeebusiness/status/857549088690188288</t>
  </si>
  <si>
    <t>https://twitter.com/#!/danishmdm4/status/857549589699809280</t>
  </si>
  <si>
    <t>https://twitter.com/#!/t3chnovikash/status/857550946079035392</t>
  </si>
  <si>
    <t>https://twitter.com/#!/fastkashmircom/status/857550961962876929</t>
  </si>
  <si>
    <t>https://twitter.com/#!/fastkashmircom/status/857550991029190656</t>
  </si>
  <si>
    <t>https://twitter.com/#!/bhushangaeande/status/857551906851500032</t>
  </si>
  <si>
    <t>https://twitter.com/#!/ramgkl/status/857553768002588672</t>
  </si>
  <si>
    <t>https://twitter.com/#!/vkesamy/status/857555148872208384</t>
  </si>
  <si>
    <t>https://twitter.com/#!/vkesamy/status/857555661957210112</t>
  </si>
  <si>
    <t>https://twitter.com/#!/ajithkumardelhi/status/857556302532182016</t>
  </si>
  <si>
    <t>https://twitter.com/#!/randheer03/status/857557072438800385</t>
  </si>
  <si>
    <t>https://twitter.com/#!/voicetelmedia/status/857415430482407424</t>
  </si>
  <si>
    <t>https://twitter.com/#!/voicetelmedia/status/857434310952927232</t>
  </si>
  <si>
    <t>https://twitter.com/#!/voicetelmedia/status/857453091066707968</t>
  </si>
  <si>
    <t>https://twitter.com/#!/voicetelmedia/status/857471208065040384</t>
  </si>
  <si>
    <t>https://twitter.com/#!/voicetelmedia/status/857491370092761088</t>
  </si>
  <si>
    <t>https://twitter.com/#!/voicetelmedia/status/857512566226128896</t>
  </si>
  <si>
    <t>https://twitter.com/#!/voicetelmedia/status/857536327167995904</t>
  </si>
  <si>
    <t>https://twitter.com/#!/voicetelmedia/status/857558939092832256</t>
  </si>
  <si>
    <t>https://twitter.com/#!/reportvala/status/857538662980091904</t>
  </si>
  <si>
    <t>https://twitter.com/#!/reportvala/status/857559560055291904</t>
  </si>
  <si>
    <t>https://twitter.com/#!/lovelymonica94/status/857560293974700032</t>
  </si>
  <si>
    <t>https://twitter.com/#!/thejessie21/status/857560346776801280</t>
  </si>
  <si>
    <t>https://twitter.com/#!/rajeshk18116021/status/857563072017424385</t>
  </si>
  <si>
    <t>https://twitter.com/#!/upcomingtechno/status/857563491753918464</t>
  </si>
  <si>
    <t>https://twitter.com/#!/tigereyez111/status/857563603871911936</t>
  </si>
  <si>
    <t>https://twitter.com/#!/themobileindian/status/857564079958786048</t>
  </si>
  <si>
    <t>https://twitter.com/#!/sachinbhosle13/status/857564446939545600</t>
  </si>
  <si>
    <t>https://twitter.com/#!/equityxperts/status/857368729499217920</t>
  </si>
  <si>
    <t>https://twitter.com/#!/equityxperts/status/857565011736092673</t>
  </si>
  <si>
    <t>https://twitter.com/#!/deadlygova/status/857368736273096705</t>
  </si>
  <si>
    <t>https://twitter.com/#!/deadlygova/status/857565015372476416</t>
  </si>
  <si>
    <t>https://twitter.com/#!/kgamini/status/857566573283860480</t>
  </si>
  <si>
    <t>https://twitter.com/#!/kgamini/status/857566926880382977</t>
  </si>
  <si>
    <t>https://twitter.com/#!/gadgetsmusthave/status/857567760418615297</t>
  </si>
  <si>
    <t>https://twitter.com/#!/manikkvasu/status/857569062456446976</t>
  </si>
  <si>
    <t>https://twitter.com/#!/manimadurai0505/status/857569237669466112</t>
  </si>
  <si>
    <t>https://twitter.com/#!/shramanaget/status/857569658144247812</t>
  </si>
  <si>
    <t>https://twitter.com/#!/marciasekhose/status/857569850448781312</t>
  </si>
  <si>
    <t>https://twitter.com/#!/sureshmylapore/status/857570790522400769</t>
  </si>
  <si>
    <t>https://twitter.com/#!/chennaionline/status/857572401382645760</t>
  </si>
  <si>
    <t>https://twitter.com/#!/chennaionline/status/857572582543024128</t>
  </si>
  <si>
    <t>https://twitter.com/#!/liteshgada/status/857573452370382848</t>
  </si>
  <si>
    <t>https://twitter.com/#!/gadgetshindi4u/status/857574214873870340</t>
  </si>
  <si>
    <t>https://twitter.com/#!/technewsdaily92/status/857574463105372160</t>
  </si>
  <si>
    <t>https://twitter.com/#!/pkkaruppu8/status/857574786171621377</t>
  </si>
  <si>
    <t>https://twitter.com/#!/hemanginikanthr/status/857575325705883648</t>
  </si>
  <si>
    <t>https://twitter.com/#!/yourtidings/status/857575527594504192</t>
  </si>
  <si>
    <t>https://twitter.com/#!/devakikhanna/status/857461943623405568</t>
  </si>
  <si>
    <t>https://twitter.com/#!/devakikhanna/status/857576587985899521</t>
  </si>
  <si>
    <t>https://twitter.com/#!/imshubh143/status/857577980209631233</t>
  </si>
  <si>
    <t>https://twitter.com/#!/muralidharreddy/status/857578672903135234</t>
  </si>
  <si>
    <t>https://twitter.com/#!/mobiletrick/status/857564718827003907</t>
  </si>
  <si>
    <t>https://twitter.com/#!/tariffwatch/status/857578810946060289</t>
  </si>
  <si>
    <t>https://twitter.com/#!/tariffwatch/status/857563639808741376</t>
  </si>
  <si>
    <t>https://twitter.com/#!/vingystryker/status/857578978646863874</t>
  </si>
  <si>
    <t>https://twitter.com/#!/biharibritish/status/857579498652352513</t>
  </si>
  <si>
    <t>https://twitter.com/#!/nasirmobeen2/status/857579673387237376</t>
  </si>
  <si>
    <t>https://twitter.com/#!/learningfriday/status/857580449383821312</t>
  </si>
  <si>
    <t>https://twitter.com/#!/brainpax/status/857581192119549954</t>
  </si>
  <si>
    <t>https://twitter.com/#!/technewsky/status/857581416061607936</t>
  </si>
  <si>
    <t>https://twitter.com/#!/adrenna9/status/857582284148416512</t>
  </si>
  <si>
    <t>https://twitter.com/#!/incttmedia/status/857582987826921472</t>
  </si>
  <si>
    <t>https://twitter.com/#!/amitsahoo13/status/857583422478450690</t>
  </si>
  <si>
    <t>https://twitter.com/#!/ashoksinghal117/status/857585239262199809</t>
  </si>
  <si>
    <t>https://twitter.com/#!/uttarakhandhil/status/857585758751870976</t>
  </si>
  <si>
    <t>https://twitter.com/#!/5gguru/status/857587306965938178</t>
  </si>
  <si>
    <t>https://twitter.com/#!/salim991/status/857587799872217088</t>
  </si>
  <si>
    <t>https://twitter.com/#!/jmarcconstantin/status/857587869220651009</t>
  </si>
  <si>
    <t>https://twitter.com/#!/moyukhdas/status/857587951877935106</t>
  </si>
  <si>
    <t>https://twitter.com/#!/ndtvindia/status/857588076129812480</t>
  </si>
  <si>
    <t>https://twitter.com/#!/gadgetshindi/status/857583627001110532</t>
  </si>
  <si>
    <t>https://twitter.com/#!/sanu25899/status/857588180731691008</t>
  </si>
  <si>
    <t>https://twitter.com/#!/deccanchronicle/status/857533721527767040</t>
  </si>
  <si>
    <t>https://twitter.com/#!/fghjjbddty/status/857533993058799616</t>
  </si>
  <si>
    <t>https://twitter.com/#!/fghjjbddty/status/857588327935094784</t>
  </si>
  <si>
    <t>https://twitter.com/#!/4gbee13/status/857588503307321344</t>
  </si>
  <si>
    <t>https://twitter.com/#!/tanmoysengupta/status/857588526824796160</t>
  </si>
  <si>
    <t>https://twitter.com/#!/cluelesssniper/status/857590104327671808</t>
  </si>
  <si>
    <t>https://twitter.com/#!/kreacher10/status/857586717926187008</t>
  </si>
  <si>
    <t>https://twitter.com/#!/kreacher10/status/857590195994017792</t>
  </si>
  <si>
    <t>https://twitter.com/#!/socrateszero/status/857591124499628032</t>
  </si>
  <si>
    <t>https://twitter.com/#!/socrateszero/status/857584021420744704</t>
  </si>
  <si>
    <t>https://twitter.com/#!/thatsnams/status/857591375382106112</t>
  </si>
  <si>
    <t>https://twitter.com/#!/anjanesh10/status/857592255766515713</t>
  </si>
  <si>
    <t>https://twitter.com/#!/arunkumarsgs/status/857592258299924484</t>
  </si>
  <si>
    <t>https://twitter.com/#!/manikkumardas9/status/857592563276156928</t>
  </si>
  <si>
    <t>https://twitter.com/#!/imsiva19/status/857593207206666240</t>
  </si>
  <si>
    <t>https://twitter.com/#!/veerupopuri/status/857593538376339456</t>
  </si>
  <si>
    <t>https://twitter.com/#!/suryakgummadi/status/857593970460954624</t>
  </si>
  <si>
    <t>https://twitter.com/#!/shuklatwtggn/status/857594640395943936</t>
  </si>
  <si>
    <t>https://twitter.com/#!/ranjit0852/status/857584737145069568</t>
  </si>
  <si>
    <t>https://twitter.com/#!/ranjit0852/status/857594683437883392</t>
  </si>
  <si>
    <t>https://twitter.com/#!/siddharth_atri/status/857594929349935105</t>
  </si>
  <si>
    <t>https://twitter.com/#!/vimocafe/status/857596696758538240</t>
  </si>
  <si>
    <t>https://twitter.com/#!/garnerbarro/status/857598292326313985</t>
  </si>
  <si>
    <t>https://twitter.com/#!/projectbuilds/status/857598316179324928</t>
  </si>
  <si>
    <t>https://twitter.com/#!/fastfixmelb/status/857598328464453632</t>
  </si>
  <si>
    <t>https://twitter.com/#!/rentalrepair/status/857598340460052480</t>
  </si>
  <si>
    <t>https://twitter.com/#!/abby_christeen/status/857598845039071234</t>
  </si>
  <si>
    <t>https://twitter.com/#!/amitagrawal1975/status/857600912684089344</t>
  </si>
  <si>
    <t>https://twitter.com/#!/liveindialive/status/857600915892834304</t>
  </si>
  <si>
    <t>https://twitter.com/#!/gstv_news/status/857601495549739008</t>
  </si>
  <si>
    <t>https://twitter.com/#!/dna/status/857578810740539392</t>
  </si>
  <si>
    <t>https://twitter.com/#!/swapmk/status/857602086812430336</t>
  </si>
  <si>
    <t>https://twitter.com/#!/iam_mahindra/status/857602840918974464</t>
  </si>
  <si>
    <t>https://twitter.com/#!/mishraarun539/status/857605158674599936</t>
  </si>
  <si>
    <t>https://twitter.com/#!/mishraarun539/status/857605318221713408</t>
  </si>
  <si>
    <t>https://twitter.com/#!/lionexpressnews/status/857607216177700865</t>
  </si>
  <si>
    <t>https://twitter.com/#!/raghu4sr/status/857607585180131328</t>
  </si>
  <si>
    <t>https://twitter.com/#!/telugunow/status/857608870977339393</t>
  </si>
  <si>
    <t>https://twitter.com/#!/bloombergquint/status/857609030755377154</t>
  </si>
  <si>
    <t>https://twitter.com/#!/ccskchandru/status/857609317670957056</t>
  </si>
  <si>
    <t>https://twitter.com/#!/sanlove07/status/857609398818140165</t>
  </si>
  <si>
    <t>https://twitter.com/#!/telugunowcom/status/857608824169013249</t>
  </si>
  <si>
    <t>https://twitter.com/#!/telugunowcom/status/857609515352686592</t>
  </si>
  <si>
    <t>https://twitter.com/#!/dineshchinku/status/857609670927634432</t>
  </si>
  <si>
    <t>https://twitter.com/#!/im_kaan_/status/857609720001056769</t>
  </si>
  <si>
    <t>https://twitter.com/#!/sathik_143/status/857610067742425088</t>
  </si>
  <si>
    <t>https://twitter.com/#!/spectaclesgirl_/status/857610588742144000</t>
  </si>
  <si>
    <t>https://twitter.com/#!/robinghaitweets/status/857610767670968320</t>
  </si>
  <si>
    <t>https://twitter.com/#!/vinoth827/status/857613286337949696</t>
  </si>
  <si>
    <t>https://twitter.com/#!/akshayhumourist/status/857613317292126208</t>
  </si>
  <si>
    <t>https://twitter.com/#!/technicaladvice/status/857613945028452352</t>
  </si>
  <si>
    <t>https://twitter.com/#!/technicaladvice/status/857614526224748544</t>
  </si>
  <si>
    <t>https://twitter.com/#!/bhargavattada/status/857614978643132423</t>
  </si>
  <si>
    <t>https://twitter.com/#!/etechsolver/status/857613109069979648</t>
  </si>
  <si>
    <t>https://twitter.com/#!/etechsolver/status/857614666922590209</t>
  </si>
  <si>
    <t>https://twitter.com/#!/etechsolver/status/857615089301680129</t>
  </si>
  <si>
    <t>https://twitter.com/#!/patnamkamal/status/857615816317177857</t>
  </si>
  <si>
    <t>https://twitter.com/#!/msaranraj14/status/857615963503476736</t>
  </si>
  <si>
    <t>https://twitter.com/#!/geekyconsumer/status/857616370187386880</t>
  </si>
  <si>
    <t>https://twitter.com/#!/dobbyssock90/status/857616593165144064</t>
  </si>
  <si>
    <t>https://twitter.com/#!/thirumaleee53/status/857616864545034240</t>
  </si>
  <si>
    <t>https://twitter.com/#!/cric_skb/status/857618853370712065</t>
  </si>
  <si>
    <t>https://twitter.com/#!/devgubbala/status/857619665631236099</t>
  </si>
  <si>
    <t>https://twitter.com/#!/bhupendrakhidia/status/857622171748839425</t>
  </si>
  <si>
    <t>https://twitter.com/#!/vizhippudan/status/857622289885544448</t>
  </si>
  <si>
    <t>https://twitter.com/#!/andybhooma/status/857622307765964805</t>
  </si>
  <si>
    <t>https://twitter.com/#!/arjun4959/status/857622577577119745</t>
  </si>
  <si>
    <t>https://twitter.com/#!/amarujalanews/status/857525728073658368</t>
  </si>
  <si>
    <t>https://twitter.com/#!/vijayraghavsing/status/857534780015095808</t>
  </si>
  <si>
    <t>https://twitter.com/#!/vijayraghavsing/status/857623715667988480</t>
  </si>
  <si>
    <t>https://twitter.com/#!/prashan87076118/status/857623995327418370</t>
  </si>
  <si>
    <t>https://twitter.com/#!/dewan_pritam/status/857624306314039297</t>
  </si>
  <si>
    <t>https://twitter.com/#!/dhruv17satra/status/857624428112379904</t>
  </si>
  <si>
    <t>https://twitter.com/#!/rajendr56400086/status/857624437775978497</t>
  </si>
  <si>
    <t>https://twitter.com/#!/hackdeal96/status/857624915209572353</t>
  </si>
  <si>
    <t>https://twitter.com/#!/sakshinews/status/857594075498901504</t>
  </si>
  <si>
    <t>https://twitter.com/#!/trevathi2/status/857625955568955393</t>
  </si>
  <si>
    <t>https://twitter.com/#!/kingslyj/status/857470195371298816</t>
  </si>
  <si>
    <t>https://twitter.com/#!/aadharscam/status/857627274169987074</t>
  </si>
  <si>
    <t>https://twitter.com/#!/sirjadeja/status/853662232143695872</t>
  </si>
  <si>
    <t>https://twitter.com/#!/dowvinilpoe1986/status/857634053113004032</t>
  </si>
  <si>
    <t>https://twitter.com/#!/aparbansal/status/857634121803157504</t>
  </si>
  <si>
    <t>https://twitter.com/#!/rrtripathy2212/status/857635619018878976</t>
  </si>
  <si>
    <t>https://twitter.com/#!/trpranga/status/857635633241538561</t>
  </si>
  <si>
    <t>https://twitter.com/#!/sumitgts/status/857636313968910336</t>
  </si>
  <si>
    <t>https://twitter.com/#!/sumitgts/status/857637168579301376</t>
  </si>
  <si>
    <t>https://twitter.com/#!/accuveramericas/status/857639016035962885</t>
  </si>
  <si>
    <t>https://twitter.com/#!/guriyak06475697/status/857639579272269825</t>
  </si>
  <si>
    <t>https://twitter.com/#!/playapkorg/status/857640649260244995</t>
  </si>
  <si>
    <t>https://twitter.com/#!/internet_trick_/status/857641246856237057</t>
  </si>
  <si>
    <t>https://twitter.com/#!/jajabor1958/status/857641734423142400</t>
  </si>
  <si>
    <t>https://twitter.com/#!/prahladach/status/857642228398927872</t>
  </si>
  <si>
    <t>https://twitter.com/#!/dino_pep/status/857643028265267200</t>
  </si>
  <si>
    <t>https://twitter.com/#!/franklinsimiyon/status/857643283920678912</t>
  </si>
  <si>
    <t>https://twitter.com/#!/rajusin02935562/status/857643508630396928</t>
  </si>
  <si>
    <t>https://twitter.com/#!/deepaksingh2010/status/857646403237036032</t>
  </si>
  <si>
    <t>https://twitter.com/#!/aficionadoyash/status/857646940376510466</t>
  </si>
  <si>
    <t>https://twitter.com/#!/mandloiamit/status/857647523799814145</t>
  </si>
  <si>
    <t>https://twitter.com/#!/gvmtech/status/857287916577488898</t>
  </si>
  <si>
    <t>https://twitter.com/#!/gvmtech/status/857648955936702464</t>
  </si>
  <si>
    <t>https://twitter.com/#!/gvmtech/status/857649096626229249</t>
  </si>
  <si>
    <t>https://twitter.com/#!/livemint/status/857646772021317632</t>
  </si>
  <si>
    <t>https://twitter.com/#!/22tortoises/status/857651079546376193</t>
  </si>
  <si>
    <t>https://twitter.com/#!/punjabiboyswag/status/857651256025894912</t>
  </si>
  <si>
    <t>https://twitter.com/#!/sathishvkmb007/status/857651289433399296</t>
  </si>
  <si>
    <t>https://twitter.com/#!/youtubevsptv/status/857651260522147844</t>
  </si>
  <si>
    <t>https://twitter.com/#!/youtubevsptv/status/857651433939906560</t>
  </si>
  <si>
    <t>https://twitter.com/#!/insubcontinent/status/857651212409327616</t>
  </si>
  <si>
    <t>https://twitter.com/#!/insubcontinent/status/857651745673097216</t>
  </si>
  <si>
    <t>https://twitter.com/#!/claymore3982168/status/857652408322854913</t>
  </si>
  <si>
    <t>https://twitter.com/#!/theloveberry/status/857655457128656896</t>
  </si>
  <si>
    <t>https://twitter.com/#!/ggurbaxani/status/857655764755914752</t>
  </si>
  <si>
    <t>https://twitter.com/#!/news7tamil/status/857609240898396163</t>
  </si>
  <si>
    <t>https://twitter.com/#!/eswarindhu/status/857657845998923776</t>
  </si>
  <si>
    <t>https://twitter.com/#!/telegeography/status/857657311195795457</t>
  </si>
  <si>
    <t>https://twitter.com/#!/vcloud_storage/status/857658417468637184</t>
  </si>
  <si>
    <t>https://twitter.com/#!/jdunianand/status/857660465857646593</t>
  </si>
  <si>
    <t>https://twitter.com/#!/findnewupdates/status/857662482428678144</t>
  </si>
  <si>
    <t>https://twitter.com/#!/krishnanstat/status/857663859632603136</t>
  </si>
  <si>
    <t>https://twitter.com/#!/lekhrajx/status/857665679897620480</t>
  </si>
  <si>
    <t>https://twitter.com/#!/rajarameshbetha/status/857670362036928512</t>
  </si>
  <si>
    <t>https://twitter.com/#!/durgampets/status/857669244041015301</t>
  </si>
  <si>
    <t>https://twitter.com/#!/durgampets/status/857671260951719936</t>
  </si>
  <si>
    <t>https://twitter.com/#!/f4free/status/857672875490369539</t>
  </si>
  <si>
    <t>https://twitter.com/#!/jmoore2001/status/773160675950551040</t>
  </si>
  <si>
    <t>https://twitter.com/#!/knyazevagulnar4/status/857674224256917507</t>
  </si>
  <si>
    <t>https://twitter.com/#!/ansumaan1986/status/857676247291248640</t>
  </si>
  <si>
    <t>https://twitter.com/#!/ptcouncil/status/857676833155842048</t>
  </si>
  <si>
    <t>https://twitter.com/#!/jais_george/status/857308400551682048</t>
  </si>
  <si>
    <t>https://twitter.com/#!/jais_george/status/857534871236956161</t>
  </si>
  <si>
    <t>https://twitter.com/#!/jais_george/status/857640585049632768</t>
  </si>
  <si>
    <t>https://twitter.com/#!/jais_george/status/857678346553053184</t>
  </si>
  <si>
    <t>https://twitter.com/#!/shashankchoudh/status/857680123461611520</t>
  </si>
  <si>
    <t>https://twitter.com/#!/feedmaza/status/857682801704882177</t>
  </si>
  <si>
    <t>https://twitter.com/#!/pratapshetty19/status/857701326599458817</t>
  </si>
  <si>
    <t>https://twitter.com/#!/maximusmin1mus/status/857701941853523969</t>
  </si>
  <si>
    <t>https://twitter.com/#!/comical_locha/status/857710247326224386</t>
  </si>
  <si>
    <t>https://twitter.com/#!/mdriodtech/status/857711617697615873</t>
  </si>
  <si>
    <t>https://twitter.com/#!/bengreenbergnyc/status/857718347617710080</t>
  </si>
  <si>
    <t>https://twitter.com/#!/mobiletor/status/857588201128476673</t>
  </si>
  <si>
    <t>https://twitter.com/#!/mobiletor/status/857739267958644738</t>
  </si>
  <si>
    <t>https://twitter.com/#!/extra_money101/status/857741045039341568</t>
  </si>
  <si>
    <t>https://twitter.com/#!/basappa_k/status/857754117116223488</t>
  </si>
  <si>
    <t>https://twitter.com/#!/informkunal/status/857776034703450112</t>
  </si>
  <si>
    <t>https://twitter.com/#!/themanojsawant/status/857778921819000835</t>
  </si>
  <si>
    <t>https://twitter.com/#!/parallel_tw/status/857582602928128000</t>
  </si>
  <si>
    <t>https://twitter.com/#!/arakii/status/857780378710319104</t>
  </si>
  <si>
    <t>https://twitter.com/#!/namratta2/status/857782092666511360</t>
  </si>
  <si>
    <t>https://twitter.com/#!/ninjassuck/status/857279388437565440</t>
  </si>
  <si>
    <t>https://twitter.com/#!/ninjassuck/status/857428747946819584</t>
  </si>
  <si>
    <t>https://twitter.com/#!/ninjassuck/status/857437536775360512</t>
  </si>
  <si>
    <t>https://twitter.com/#!/ninjassuck/status/857571798623199233</t>
  </si>
  <si>
    <t>https://twitter.com/#!/ninjassuck/status/857642133791977472</t>
  </si>
  <si>
    <t>https://twitter.com/#!/ninjassuck/status/857786969643819010</t>
  </si>
  <si>
    <t>https://twitter.com/#!/yashpalsalecha/status/857788123903819777</t>
  </si>
  <si>
    <t>https://twitter.com/#!/balaji_gajakosh/status/857788960311050241</t>
  </si>
  <si>
    <t>https://twitter.com/#!/realindian23/status/857790288806412288</t>
  </si>
  <si>
    <t>https://twitter.com/#!/purpleshadow__/status/857794822807011329</t>
  </si>
  <si>
    <t>https://twitter.com/#!/smartgadgetsin/status/857796249281581061</t>
  </si>
  <si>
    <t>https://twitter.com/#!/harishj52216808/status/857797126046318593</t>
  </si>
  <si>
    <t>https://twitter.com/#!/rajeev_vcpl/status/857797335098773504</t>
  </si>
  <si>
    <t>https://twitter.com/#!/palpalindia/status/857797523901218816</t>
  </si>
  <si>
    <t>https://twitter.com/#!/niravuparambil/status/857797565366104064</t>
  </si>
  <si>
    <t>https://twitter.com/#!/osho_0404/status/857800088042708992</t>
  </si>
  <si>
    <t>https://twitter.com/#!/thesumitsharma/status/857800548854181889</t>
  </si>
  <si>
    <t>https://twitter.com/#!/toughabhinav/status/857800975725326336</t>
  </si>
  <si>
    <t>https://twitter.com/#!/sandeepkuyadav/status/857803779835482112</t>
  </si>
  <si>
    <t>https://twitter.com/#!/pranaynair72/status/857803821598244864</t>
  </si>
  <si>
    <t>https://twitter.com/#!/venkad_/status/857789868642111489</t>
  </si>
  <si>
    <t>https://twitter.com/#!/mugunth19/status/857805016404553728</t>
  </si>
  <si>
    <t>https://twitter.com/#!/worldfastnewz/status/857805510980116480</t>
  </si>
  <si>
    <t>https://twitter.com/#!/dinathanthi/status/857568718292828160</t>
  </si>
  <si>
    <t>https://twitter.com/#!/sivabal31388912/status/857806353959669760</t>
  </si>
  <si>
    <t>https://twitter.com/#!/karmakarkk/status/857806794453897217</t>
  </si>
  <si>
    <t>https://twitter.com/#!/pin2bhanu/status/857808802162388993</t>
  </si>
  <si>
    <t>https://twitter.com/#!/rajusjain3/status/857809018718363648</t>
  </si>
  <si>
    <t>https://twitter.com/#!/fonearena/status/856506330755944449</t>
  </si>
  <si>
    <t>https://twitter.com/#!/pduggiraala/status/857814327499399168</t>
  </si>
  <si>
    <t>https://twitter.com/#!/pduggiraala/status/857514035625037824</t>
  </si>
  <si>
    <t>https://twitter.com/#!/dehradoonwala/status/857814649844183042</t>
  </si>
  <si>
    <t>https://twitter.com/#!/biswasanimesh/status/857814993110274049</t>
  </si>
  <si>
    <t>https://twitter.com/#!/muntazirabbas/status/857285883598450692</t>
  </si>
  <si>
    <t>https://twitter.com/#!/muntazirabbas/status/857644498716962816</t>
  </si>
  <si>
    <t>https://twitter.com/#!/muntazirabbas/status/857795615463530496</t>
  </si>
  <si>
    <t>https://twitter.com/#!/romitguhaet/status/857442318193901568</t>
  </si>
  <si>
    <t>https://twitter.com/#!/devinaet/status/857470512380948480</t>
  </si>
  <si>
    <t>https://twitter.com/#!/devinaet/status/857470535185432576</t>
  </si>
  <si>
    <t>https://twitter.com/#!/romitguhaet/status/857442646662369280</t>
  </si>
  <si>
    <t>https://twitter.com/#!/romitguhaet/status/857814897240948736</t>
  </si>
  <si>
    <t>https://twitter.com/#!/romitguhaet/status/857815089021304833</t>
  </si>
  <si>
    <t>https://twitter.com/#!/ktpotinfo/status/857815723644669952</t>
  </si>
  <si>
    <t>https://twitter.com/#!/cryptex_221b/status/857817049011060736</t>
  </si>
  <si>
    <t>https://twitter.com/#!/bediumang/status/857817555930554368</t>
  </si>
  <si>
    <t>https://twitter.com/#!/joecmathew/status/857817654442184704</t>
  </si>
  <si>
    <t>https://twitter.com/#!/prashant_texan/status/857817667868258304</t>
  </si>
  <si>
    <t>https://twitter.com/#!/sureshmohapatra/status/857818259512545280</t>
  </si>
  <si>
    <t>https://twitter.com/#!/semanticearth/status/857818981436186625</t>
  </si>
  <si>
    <t>https://twitter.com/#!/boredknees/status/857818866600345602</t>
  </si>
  <si>
    <t>https://twitter.com/#!/boredknees/status/857819095361880064</t>
  </si>
  <si>
    <t>https://twitter.com/#!/swapdesire/status/857819794367807492</t>
  </si>
  <si>
    <t>https://twitter.com/#!/egovonline/status/856775347588694016</t>
  </si>
  <si>
    <t>https://twitter.com/#!/maddy10138214/status/857819950261477376</t>
  </si>
  <si>
    <t>https://twitter.com/#!/maddy10138214/status/857819039732613122</t>
  </si>
  <si>
    <t>https://twitter.com/#!/cnbtimes/status/857820594397687808</t>
  </si>
  <si>
    <t>https://twitter.com/#!/spintaccel/status/857821342170742784</t>
  </si>
  <si>
    <t>https://twitter.com/#!/nhtweeting/status/857823533241643009</t>
  </si>
  <si>
    <t>https://twitter.com/#!/arkadev/status/857825371668008961</t>
  </si>
  <si>
    <t>https://twitter.com/#!/papajobsindia/status/857826370549800960</t>
  </si>
  <si>
    <t>https://twitter.com/#!/newstickerbodhi/status/857827871485710336</t>
  </si>
  <si>
    <t>https://twitter.com/#!/sumona2016roy/status/857376326411591680</t>
  </si>
  <si>
    <t>https://twitter.com/#!/sumona2016roy/status/857829291085766657</t>
  </si>
  <si>
    <t>https://twitter.com/#!/hii_suman/status/857376326273183746</t>
  </si>
  <si>
    <t>https://twitter.com/#!/hii_suman/status/857829291517775872</t>
  </si>
  <si>
    <t>https://twitter.com/#!/techyugateam/status/857376325790728194</t>
  </si>
  <si>
    <t>https://twitter.com/#!/techyugateam/status/857829291597467648</t>
  </si>
  <si>
    <t>https://twitter.com/#!/andrewlayl/status/857376326168313856</t>
  </si>
  <si>
    <t>https://twitter.com/#!/andrewlayl/status/857829294697066497</t>
  </si>
  <si>
    <t>https://twitter.com/#!/lamahans/status/857376325920845824</t>
  </si>
  <si>
    <t>https://twitter.com/#!/lamahans/status/857829294734807041</t>
  </si>
  <si>
    <t>https://twitter.com/#!/wolven1991/status/857376325446881282</t>
  </si>
  <si>
    <t>https://twitter.com/#!/wolven1991/status/857829294994853888</t>
  </si>
  <si>
    <t>https://twitter.com/#!/ashwini8025/status/857830355436306432</t>
  </si>
  <si>
    <t>https://twitter.com/#!/talentwavehr/status/857831515568447488</t>
  </si>
  <si>
    <t>https://twitter.com/#!/cutecharge/status/857831741490438144</t>
  </si>
  <si>
    <t>https://twitter.com/#!/talkfaasil/status/857832744218480640</t>
  </si>
  <si>
    <t>https://twitter.com/#!/satyambharti/status/857607467114663936</t>
  </si>
  <si>
    <t>https://twitter.com/#!/satyambharti/status/857832876070633472</t>
  </si>
  <si>
    <t>https://twitter.com/#!/ideasevak/status/857833997883379712</t>
  </si>
  <si>
    <t>https://twitter.com/#!/mkvenu1/status/857813049763258369</t>
  </si>
  <si>
    <t>https://twitter.com/#!/tremborg/status/857834392315584513</t>
  </si>
  <si>
    <t>https://twitter.com/#!/kelvin_kool/status/857834969112215552</t>
  </si>
  <si>
    <t>https://twitter.com/#!/kolkatainsider/status/857376781963214848</t>
  </si>
  <si>
    <t>https://twitter.com/#!/kolkatainsider/status/857376794697060352</t>
  </si>
  <si>
    <t>https://twitter.com/#!/kolkatainsider/status/857377047634563072</t>
  </si>
  <si>
    <t>https://twitter.com/#!/kolkatainsider/status/857377058858704897</t>
  </si>
  <si>
    <t>https://twitter.com/#!/kolkatainsider/status/857385092674535424</t>
  </si>
  <si>
    <t>https://twitter.com/#!/kolkatainsider/status/857835306082377729</t>
  </si>
  <si>
    <t>https://twitter.com/#!/mayurgarud999/status/857835559783473152</t>
  </si>
  <si>
    <t>https://twitter.com/#!/nandini_066/status/857837040154673153</t>
  </si>
  <si>
    <t>https://twitter.com/#!/kalyanparbatet/status/857455489654730752</t>
  </si>
  <si>
    <t>https://twitter.com/#!/kalyanparbatet/status/857541780861886464</t>
  </si>
  <si>
    <t>https://twitter.com/#!/kalyanparbatet/status/857784622259683328</t>
  </si>
  <si>
    <t>https://twitter.com/#!/kalyanparbatet/status/857837624295378945</t>
  </si>
  <si>
    <t>https://twitter.com/#!/jackhittle/status/857840038725304320</t>
  </si>
  <si>
    <t>https://twitter.com/#!/mymobilemag/status/857206718916247552</t>
  </si>
  <si>
    <t>https://twitter.com/#!/gauravsinh20/status/857840635914661888</t>
  </si>
  <si>
    <t>https://twitter.com/#!/digital_gyani/status/857841481817538561</t>
  </si>
  <si>
    <t>https://twitter.com/#!/samayamm/status/857841822978023424</t>
  </si>
  <si>
    <t>https://twitter.com/#!/m_newsinfo/status/857842121608507392</t>
  </si>
  <si>
    <t>https://twitter.com/#!/subhashjha/status/857842808832630785</t>
  </si>
  <si>
    <t>https://twitter.com/#!/vikassahajwani/status/857450121432137728</t>
  </si>
  <si>
    <t>https://twitter.com/#!/vikassahajwani/status/857450313212600320</t>
  </si>
  <si>
    <t>https://twitter.com/#!/vikassahajwani/status/857805921401131009</t>
  </si>
  <si>
    <t>https://twitter.com/#!/vikassahajwani/status/857844084899061760</t>
  </si>
  <si>
    <t>https://twitter.com/#!/sonal_desh/status/857844607148634112</t>
  </si>
  <si>
    <t>https://twitter.com/#!/imajaykushwaha/status/857844841019047938</t>
  </si>
  <si>
    <t>https://twitter.com/#!/ashishj86997353/status/857845234742546432</t>
  </si>
  <si>
    <t>https://twitter.com/#!/gofferkart/status/857845281416663040</t>
  </si>
  <si>
    <t>https://twitter.com/#!/smadygo/status/857845335653208064</t>
  </si>
  <si>
    <t>https://twitter.com/#!/ashwynb/status/857845536812040192</t>
  </si>
  <si>
    <t>https://twitter.com/#!/kayafashion2/status/857845652776243201</t>
  </si>
  <si>
    <t>https://twitter.com/#!/myvacancies/status/857845783034564608</t>
  </si>
  <si>
    <t>https://twitter.com/#!/aakashkapil0107/status/857846251760607232</t>
  </si>
  <si>
    <t>https://twitter.com/#!/irroshan/status/857846707870158848</t>
  </si>
  <si>
    <t>https://twitter.com/#!/autoworldmag/status/857840280011104257</t>
  </si>
  <si>
    <t>https://twitter.com/#!/autoworldmag/status/857846860479844352</t>
  </si>
  <si>
    <t>https://twitter.com/#!/maddoinsights/status/857847247387713536</t>
  </si>
  <si>
    <t>https://twitter.com/#!/kyarepakau/status/857847741556371456</t>
  </si>
  <si>
    <t>https://twitter.com/#!/manojarya1234/status/857847869138718720</t>
  </si>
  <si>
    <t>https://twitter.com/#!/nikhilyeda/status/857848065436340224</t>
  </si>
  <si>
    <t>https://twitter.com/#!/2krazzy4you/status/857849028163317760</t>
  </si>
  <si>
    <t>https://twitter.com/#!/kshitijraj12/status/857849484063248384</t>
  </si>
  <si>
    <t>https://twitter.com/#!/neelimatripathi/status/857849096706691072</t>
  </si>
  <si>
    <t>https://twitter.com/#!/rameshgzpup/status/857849674677587968</t>
  </si>
  <si>
    <t>https://twitter.com/#!/freebiesupdates/status/857850135962763265</t>
  </si>
  <si>
    <t>https://twitter.com/#!/lokidas/status/857850226778001408</t>
  </si>
  <si>
    <t>https://twitter.com/#!/free_cool_stuff/status/857850330264080385</t>
  </si>
  <si>
    <t>https://twitter.com/#!/beingdrushti/status/857850648104226817</t>
  </si>
  <si>
    <t>https://twitter.com/#!/t1singh/status/857850944922554368</t>
  </si>
  <si>
    <t>https://twitter.com/#!/khushboonahar3/status/857850969836535808</t>
  </si>
  <si>
    <t>https://twitter.com/#!/sheevmalhar/status/857851107309223937</t>
  </si>
  <si>
    <t>https://twitter.com/#!/gauriganesh3/status/857851220274405376</t>
  </si>
  <si>
    <t>https://twitter.com/#!/sharmarajal/status/857851475132911616</t>
  </si>
  <si>
    <t>https://twitter.com/#!/sivayp/status/857853125771788288</t>
  </si>
  <si>
    <t>https://twitter.com/#!/mohitsmartlove/status/857590807703977984</t>
  </si>
  <si>
    <t>https://twitter.com/#!/mohitsmartlove/status/857630364038311937</t>
  </si>
  <si>
    <t>https://twitter.com/#!/mohitsmartlove/status/857854412420784128</t>
  </si>
  <si>
    <t>https://twitter.com/#!/deepak_2980/status/857855437441568768</t>
  </si>
  <si>
    <t>https://twitter.com/#!/niroshamallik/status/857855906557685760</t>
  </si>
  <si>
    <t>https://twitter.com/#!/digiscopeonline/status/857856447065055232</t>
  </si>
  <si>
    <t>https://twitter.com/#!/mailranjitswain/status/857858799910219777</t>
  </si>
  <si>
    <t>https://twitter.com/#!/adisin/status/857858910308286464</t>
  </si>
  <si>
    <t>https://twitter.com/#!/newestbusiness/status/857860398556389377</t>
  </si>
  <si>
    <t>https://twitter.com/#!/topbiznessbrand/status/857860401840611328</t>
  </si>
  <si>
    <t>https://twitter.com/#!/yourbmworld/status/857860403656773632</t>
  </si>
  <si>
    <t>https://twitter.com/#!/reporter_inside/status/857860405200171008</t>
  </si>
  <si>
    <t>https://twitter.com/#!/knowyourtarget/status/857860999205888000</t>
  </si>
  <si>
    <t>https://twitter.com/#!/bestmarkettrend/status/857860999713497088</t>
  </si>
  <si>
    <t>https://twitter.com/#!/thebizmarketer/status/857861001881845762</t>
  </si>
  <si>
    <t>https://twitter.com/#!/markettoprofit/status/857861002188029952</t>
  </si>
  <si>
    <t>https://twitter.com/#!/yourmarkethub/status/857861004130082816</t>
  </si>
  <si>
    <t>https://twitter.com/#!/getyourmarket/status/857861004884983808</t>
  </si>
  <si>
    <t>https://twitter.com/#!/marketpatrol/status/857861005136674816</t>
  </si>
  <si>
    <t>https://twitter.com/#!/businessforthew/status/857861006445338624</t>
  </si>
  <si>
    <t>https://twitter.com/#!/bandmhour/status/857861007082872832</t>
  </si>
  <si>
    <t>https://twitter.com/#!/mindyourmarket/status/857861007745495042</t>
  </si>
  <si>
    <t>https://twitter.com/#!/greatmarketnews/status/857861008282460160</t>
  </si>
  <si>
    <t>https://twitter.com/#!/thebiztweets/status/857861009893072896</t>
  </si>
  <si>
    <t>https://twitter.com/#!/themarketblogs/status/857861010115354625</t>
  </si>
  <si>
    <t>https://twitter.com/#!/marketmindedhub/status/857861010975150080</t>
  </si>
  <si>
    <t>https://twitter.com/#!/thetopbusiness/status/857861011621031936</t>
  </si>
  <si>
    <t>https://twitter.com/#!/awisemarketer/status/857861011663077376</t>
  </si>
  <si>
    <t>https://twitter.com/#!/sparkbstrategy/status/857861011885268992</t>
  </si>
  <si>
    <t>https://twitter.com/#!/valueurbusiness/status/857861012040568832</t>
  </si>
  <si>
    <t>https://twitter.com/#!/loveurbizness/status/857861013303042048</t>
  </si>
  <si>
    <t>https://twitter.com/#!/loveurmarket/status/857861015622438914</t>
  </si>
  <si>
    <t>https://twitter.com/#!/manmohitsingh3/status/857861806009720832</t>
  </si>
  <si>
    <t>https://twitter.com/#!/bhatitechnical1/status/857861894975180800</t>
  </si>
  <si>
    <t>https://twitter.com/#!/lifeandtrendz/status/851431715994304512</t>
  </si>
  <si>
    <t>https://twitter.com/#!/adityanair20/status/857863173403279361</t>
  </si>
  <si>
    <t>https://twitter.com/#!/jay72221/status/857865147079155712</t>
  </si>
  <si>
    <t>https://twitter.com/#!/shinuglobal/status/857865482732544004</t>
  </si>
  <si>
    <t>https://twitter.com/#!/newsstoryindia/status/857841548406411265</t>
  </si>
  <si>
    <t>https://twitter.com/#!/newsstoryindia/status/857866310851543040</t>
  </si>
  <si>
    <t>https://twitter.com/#!/madhudawda/status/857867008750309376</t>
  </si>
  <si>
    <t>https://twitter.com/#!/rajatdhar1/status/857852174386294784</t>
  </si>
  <si>
    <t>https://twitter.com/#!/rajatdhar1/status/857867208550166528</t>
  </si>
  <si>
    <t>https://twitter.com/#!/togofogo/status/857868265443471360</t>
  </si>
  <si>
    <t>https://twitter.com/#!/awesummly/status/857646566424760321</t>
  </si>
  <si>
    <t>https://twitter.com/#!/awesummly/status/857812421708177409</t>
  </si>
  <si>
    <t>https://twitter.com/#!/awesummly/status/857867296156430337</t>
  </si>
  <si>
    <t>https://twitter.com/#!/awesummly/status/857869496538644480</t>
  </si>
  <si>
    <t>https://twitter.com/#!/hareesh_5554/status/857841550004436992</t>
  </si>
  <si>
    <t>https://twitter.com/#!/hareesh_5554/status/857869498090532864</t>
  </si>
  <si>
    <t>https://twitter.com/#!/trader_job/status/857869620375695361</t>
  </si>
  <si>
    <t>https://twitter.com/#!/danavilcea/status/857869585982177280</t>
  </si>
  <si>
    <t>https://twitter.com/#!/techsofteu/status/857869714177097728</t>
  </si>
  <si>
    <t>https://twitter.com/#!/trutax_in/status/857871076751233024</t>
  </si>
  <si>
    <t>https://twitter.com/#!/gershomheadhunt/status/857872268902318080</t>
  </si>
  <si>
    <t>https://twitter.com/#!/harikum01552397/status/857872466340794368</t>
  </si>
  <si>
    <t>https://twitter.com/#!/farahishabina/status/857844555139371008</t>
  </si>
  <si>
    <t>https://twitter.com/#!/farahishabina/status/857872492018319360</t>
  </si>
  <si>
    <t>https://twitter.com/#!/ladykriish/status/857873101937192960</t>
  </si>
  <si>
    <t>https://twitter.com/#!/harry007andrew/status/857873102373441536</t>
  </si>
  <si>
    <t>https://twitter.com/#!/livenews_in/status/857581438035607552</t>
  </si>
  <si>
    <t>https://twitter.com/#!/livenews_in/status/857873103677906944</t>
  </si>
  <si>
    <t>https://twitter.com/#!/mrajat4/status/857873108564234240</t>
  </si>
  <si>
    <t>https://twitter.com/#!/suvodeepchandra/status/857873113232490496</t>
  </si>
  <si>
    <t>https://twitter.com/#!/mmsiibf4598389/status/857873517773074432</t>
  </si>
  <si>
    <t>https://twitter.com/#!/charka_/status/857874737636225024</t>
  </si>
  <si>
    <t>https://twitter.com/#!/makhan360/status/857876181294731264</t>
  </si>
  <si>
    <t>https://twitter.com/#!/teja_vemula/status/857877617495724033</t>
  </si>
  <si>
    <t>https://twitter.com/#!/benzie_prince/status/857879560804851714</t>
  </si>
  <si>
    <t>https://twitter.com/#!/ycrubhvgibgrqur/status/857880536722939904</t>
  </si>
  <si>
    <t>https://twitter.com/#!/manoj_gairola/status/857881075938279424</t>
  </si>
  <si>
    <t>https://twitter.com/#!/manoj_gairola/status/857825060270354432</t>
  </si>
  <si>
    <t>https://twitter.com/#!/saravan16102511/status/857881413093269508</t>
  </si>
  <si>
    <t>https://twitter.com/#!/telsupermarket/status/857881519553077249</t>
  </si>
  <si>
    <t>https://twitter.com/#!/sahoosatyaban20/status/857882531626201088</t>
  </si>
  <si>
    <t>https://twitter.com/#!/rishabhanalyst/status/855864253139492864</t>
  </si>
  <si>
    <t>https://twitter.com/#!/rishabhanalyst/status/855847745046822912</t>
  </si>
  <si>
    <t>https://twitter.com/#!/rishabhanalyst/status/855842546672517120</t>
  </si>
  <si>
    <t>https://twitter.com/#!/rrkendre2030/status/857883163384832000</t>
  </si>
  <si>
    <t>https://twitter.com/#!/rrkendre2030/status/857883219089383424</t>
  </si>
  <si>
    <t>https://twitter.com/#!/rrkendre2030/status/857883237552664577</t>
  </si>
  <si>
    <t>https://twitter.com/#!/rrkendre2030/status/857883201779507200</t>
  </si>
  <si>
    <t>https://twitter.com/#!/anil27saini/status/857883370298068992</t>
  </si>
  <si>
    <t>https://twitter.com/#!/rajeevag1/status/857883428070596609</t>
  </si>
  <si>
    <t>https://twitter.com/#!/cocogadgets/status/857606671916335104</t>
  </si>
  <si>
    <t>https://twitter.com/#!/cocogadgets/status/857845121638735872</t>
  </si>
  <si>
    <t>https://twitter.com/#!/cocogadgets/status/857885288491700224</t>
  </si>
  <si>
    <t>https://twitter.com/#!/zeovino/status/857803589435236352</t>
  </si>
  <si>
    <t>https://twitter.com/#!/zeovino/status/857885445065236482</t>
  </si>
  <si>
    <t>https://twitter.com/#!/3noviceshyd/status/857803862304059392</t>
  </si>
  <si>
    <t>https://twitter.com/#!/3noviceshyd/status/857885641568399360</t>
  </si>
  <si>
    <t>https://twitter.com/#!/shootinstyle/status/857885865036709888</t>
  </si>
  <si>
    <t>https://twitter.com/#!/yoursvivek/status/857886058473594881</t>
  </si>
  <si>
    <t>https://twitter.com/#!/codscales/status/857802812993961985</t>
  </si>
  <si>
    <t>https://twitter.com/#!/codscales/status/857886101243133952</t>
  </si>
  <si>
    <t>https://twitter.com/#!/janman_tv/status/857886109367320577</t>
  </si>
  <si>
    <t>https://twitter.com/#!/ashutoshhacker/status/857886241492054016</t>
  </si>
  <si>
    <t>https://twitter.com/#!/gnarengiri/status/857886257719934976</t>
  </si>
  <si>
    <t>https://twitter.com/#!/hellomb24/status/857886991165267972</t>
  </si>
  <si>
    <t>https://twitter.com/#!/rahul0986/status/857887057380868096</t>
  </si>
  <si>
    <t>https://twitter.com/#!/stockmarketpuls/status/857857781004726272</t>
  </si>
  <si>
    <t>https://twitter.com/#!/stockmarketpuls/status/857887493374586880</t>
  </si>
  <si>
    <t>https://twitter.com/#!/soundhar1/status/857887706092666880</t>
  </si>
  <si>
    <t>https://twitter.com/#!/anitaophilia/status/857888816836730885</t>
  </si>
  <si>
    <t>https://twitter.com/#!/deepakc1020929/status/857889690954997760</t>
  </si>
  <si>
    <t>https://twitter.com/#!/darshannarola4/status/857890458143469568</t>
  </si>
  <si>
    <t>https://twitter.com/#!/freegksms/status/857891275961384960</t>
  </si>
  <si>
    <t>https://twitter.com/#!/femarkets/status/857891693135187968</t>
  </si>
  <si>
    <t>https://twitter.com/#!/gurumitra4u/status/857892130592829441</t>
  </si>
  <si>
    <t>https://twitter.com/#!/siddharthjrs/status/857817004392144896</t>
  </si>
  <si>
    <t>https://twitter.com/#!/siddharthjrs/status/857892592075276288</t>
  </si>
  <si>
    <t>https://twitter.com/#!/worldsitenews/status/857817020963840001</t>
  </si>
  <si>
    <t>https://twitter.com/#!/worldsitenews/status/857892599645995008</t>
  </si>
  <si>
    <t>https://twitter.com/#!/newsonlineltd/status/857893837037084675</t>
  </si>
  <si>
    <t>https://twitter.com/#!/inspire2rise/status/857895425210273792</t>
  </si>
  <si>
    <t>https://twitter.com/#!/inspire2rise/status/857895555439222785</t>
  </si>
  <si>
    <t>https://twitter.com/#!/mihirpatil/status/857880586563735552</t>
  </si>
  <si>
    <t>https://twitter.com/#!/mihirpatil/status/857895942107799552</t>
  </si>
  <si>
    <t>https://twitter.com/#!/sk__671/status/857880614640340992</t>
  </si>
  <si>
    <t>https://twitter.com/#!/sk__671/status/857895960982069248</t>
  </si>
  <si>
    <t>https://twitter.com/#!/ibtimes_india/status/857822256403185664</t>
  </si>
  <si>
    <t>https://twitter.com/#!/sriparnaghosh10/status/857896020293713920</t>
  </si>
  <si>
    <t>https://twitter.com/#!/huffpostindia/status/857893452822065152</t>
  </si>
  <si>
    <t>https://twitter.com/#!/diwakar911/status/857896266604449792</t>
  </si>
  <si>
    <t>https://twitter.com/#!/chetanindia99/status/857896414994735104</t>
  </si>
  <si>
    <t>https://twitter.com/#!/tiwarilalmani/status/857897185937162241</t>
  </si>
  <si>
    <t>https://twitter.com/#!/ftindianews/status/857897311921475584</t>
  </si>
  <si>
    <t>https://twitter.com/#!/ftmarkets/status/857897687643021312</t>
  </si>
  <si>
    <t>https://twitter.com/#!/ftalphaville/status/857897689647853569</t>
  </si>
  <si>
    <t>https://twitter.com/#!/danielpingarron/status/857897712578056192</t>
  </si>
  <si>
    <t>https://twitter.com/#!/brownavabrown/status/857897755020275712</t>
  </si>
  <si>
    <t>https://twitter.com/#!/donaldjolive/status/857897785701675008</t>
  </si>
  <si>
    <t>https://twitter.com/#!/emilyro55608601/status/857897793331113986</t>
  </si>
  <si>
    <t>https://twitter.com/#!/financedaily1/status/857897986088738816</t>
  </si>
  <si>
    <t>https://twitter.com/#!/madelyn34948745/status/857898261998424065</t>
  </si>
  <si>
    <t>https://twitter.com/#!/behzadon/status/857898794322677760</t>
  </si>
  <si>
    <t>https://twitter.com/#!/lilylilygarcia/status/857898802568728577</t>
  </si>
  <si>
    <t>https://twitter.com/#!/zoedavi27387521/status/857898991459213312</t>
  </si>
  <si>
    <t>https://twitter.com/#!/nitisharya79/status/857899680860078080</t>
  </si>
  <si>
    <t>https://twitter.com/#!/theeditornews/status/857804716226600960</t>
  </si>
  <si>
    <t>https://twitter.com/#!/theeditornews/status/857899696857260032</t>
  </si>
  <si>
    <t>https://twitter.com/#!/pastemanju/status/857899994690486272</t>
  </si>
  <si>
    <t>https://twitter.com/#!/financialtimes/status/857897687542362113</t>
  </si>
  <si>
    <t>https://twitter.com/#!/austilord1599/status/857900271724371970</t>
  </si>
  <si>
    <t>https://twitter.com/#!/bucketheadcase/status/857900653066178560</t>
  </si>
  <si>
    <t>https://twitter.com/#!/jeroenknowall1/status/857901502102482945</t>
  </si>
  <si>
    <t>https://twitter.com/#!/gujaratkhedut/status/857901959910539264</t>
  </si>
  <si>
    <t>https://twitter.com/#!/nirmalpanda4516/status/857902543078379521</t>
  </si>
  <si>
    <t>https://twitter.com/#!/narayanwal2/status/857902703275630592</t>
  </si>
  <si>
    <t>https://twitter.com/#!/mirrormindstech/status/857902775711260672</t>
  </si>
  <si>
    <t>https://twitter.com/#!/newsgamaindia/status/857902783525261312</t>
  </si>
  <si>
    <t>https://twitter.com/#!/shoobham/status/857902808384782336</t>
  </si>
  <si>
    <t>https://twitter.com/#!/ghelaniy/status/857903089369698305</t>
  </si>
  <si>
    <t>https://twitter.com/#!/amitshetti007/status/857905294457925633</t>
  </si>
  <si>
    <t>https://twitter.com/#!/holder_combes/status/857905516466495488</t>
  </si>
  <si>
    <t>https://twitter.com/#!/bsicbocconi/status/857905564038213634</t>
  </si>
  <si>
    <t>https://twitter.com/#!/aakashvarma2000/status/857905655776235520</t>
  </si>
  <si>
    <t>https://twitter.com/#!/mirchitechcom/status/857906349103083521</t>
  </si>
  <si>
    <t>https://twitter.com/#!/jammulinks/status/857906916713873408</t>
  </si>
  <si>
    <t>https://twitter.com/#!/shaship41916850/status/857909016445538304</t>
  </si>
  <si>
    <t>https://twitter.com/#!/news_nexa/status/857909529455054850</t>
  </si>
  <si>
    <t>https://twitter.com/#!/prkpowar/status/857909576678748160</t>
  </si>
  <si>
    <t>https://twitter.com/#!/sachins38040096/status/857910279694204928</t>
  </si>
  <si>
    <t>https://twitter.com/#!/hkanji/status/857910699447767040</t>
  </si>
  <si>
    <t>https://twitter.com/#!/originalanurag/status/857911602313547776</t>
  </si>
  <si>
    <t>https://twitter.com/#!/technonews2017/status/857531323434618880</t>
  </si>
  <si>
    <t>https://twitter.com/#!/technonews2017/status/857546596917141505</t>
  </si>
  <si>
    <t>https://twitter.com/#!/technonews2017/status/857733940781740032</t>
  </si>
  <si>
    <t>https://twitter.com/#!/technonews2017/status/857911918115344385</t>
  </si>
  <si>
    <t>https://twitter.com/#!/montouche/status/857912817994915841</t>
  </si>
  <si>
    <t>https://twitter.com/#!/deccan9/status/857914651727851520</t>
  </si>
  <si>
    <t>https://twitter.com/#!/indiacom/status/857539572300906496</t>
  </si>
  <si>
    <t>https://twitter.com/#!/indiacom/status/857914831713824768</t>
  </si>
  <si>
    <t>https://twitter.com/#!/futurekeralaa/status/857489781533618176</t>
  </si>
  <si>
    <t>https://twitter.com/#!/futurekeralaa/status/857915036278419457</t>
  </si>
  <si>
    <t>https://twitter.com/#!/kamalnuhiwal/status/857915142360645632</t>
  </si>
  <si>
    <t>https://twitter.com/#!/kamalnuhiwal/status/857915196609884161</t>
  </si>
  <si>
    <t>https://twitter.com/#!/uasociolog/status/857915584222285825</t>
  </si>
  <si>
    <t>https://twitter.com/#!/bitcoinagile/status/857915711448121344</t>
  </si>
  <si>
    <t>https://twitter.com/#!/devnullius/status/857915785301422080</t>
  </si>
  <si>
    <t>https://twitter.com/#!/mohdsajid199/status/857916142567948293</t>
  </si>
  <si>
    <t>https://twitter.com/#!/abitcoinnews/status/857916153347190784</t>
  </si>
  <si>
    <t>https://twitter.com/#!/bitcoinkiosk_/status/857916154102382593</t>
  </si>
  <si>
    <t>https://twitter.com/#!/manjeetmalav/status/857917048332193793</t>
  </si>
  <si>
    <t>https://twitter.com/#!/forex_warrior/status/857918027576356865</t>
  </si>
  <si>
    <t>https://twitter.com/#!/laxmi_90/status/857918255880708096</t>
  </si>
  <si>
    <t>https://twitter.com/#!/rsinghrss/status/857918616121077763</t>
  </si>
  <si>
    <t>https://twitter.com/#!/chattychd/status/857918982929604608</t>
  </si>
  <si>
    <t>https://twitter.com/#!/newsnationtv/status/857920559602167808</t>
  </si>
  <si>
    <t>https://twitter.com/#!/happanarinder/status/857921374362402816</t>
  </si>
  <si>
    <t>https://twitter.com/#!/raam31/status/857922629071712256</t>
  </si>
  <si>
    <t>https://twitter.com/#!/dj_munoz68/status/857923160318128128</t>
  </si>
  <si>
    <t>https://twitter.com/#!/ch0601/status/857923306883829761</t>
  </si>
  <si>
    <t>https://twitter.com/#!/iamviyer/status/857924974979547137</t>
  </si>
  <si>
    <t>https://twitter.com/#!/erlnmariraymond/status/857926239268601856</t>
  </si>
  <si>
    <t>https://twitter.com/#!/maalaimalar/status/857922004728590339</t>
  </si>
  <si>
    <t>https://twitter.com/#!/spencerrobies/status/857926946059149312</t>
  </si>
  <si>
    <t>https://twitter.com/#!/bitcoinfirehose/status/857925949484126210</t>
  </si>
  <si>
    <t>https://twitter.com/#!/blockchain_labs/status/857927247205892097</t>
  </si>
  <si>
    <t>https://twitter.com/#!/hemanshu_a/status/857927322225266688</t>
  </si>
  <si>
    <t>https://twitter.com/#!/amitsha92735988/status/857927370124165120</t>
  </si>
  <si>
    <t>https://twitter.com/#!/classified_pro/status/857928070233288704</t>
  </si>
  <si>
    <t>https://twitter.com/#!/upursnani/status/857928153653800960</t>
  </si>
  <si>
    <t>https://twitter.com/#!/sanjay99000/status/857557653496659968</t>
  </si>
  <si>
    <t>https://twitter.com/#!/sanjay99000/status/857650213833650177</t>
  </si>
  <si>
    <t>https://twitter.com/#!/sanjay99000/status/857871654717980672</t>
  </si>
  <si>
    <t>https://twitter.com/#!/sanjay99000/status/857871770770173952</t>
  </si>
  <si>
    <t>https://twitter.com/#!/sanjay99000/status/857929135926259712</t>
  </si>
  <si>
    <t>https://twitter.com/#!/_bitcoinaire_/status/857929316377575424</t>
  </si>
  <si>
    <t>https://twitter.com/#!/bkvrao_bk/status/857929437454757888</t>
  </si>
  <si>
    <t>https://twitter.com/#!/bsindia/status/855751791945949184</t>
  </si>
  <si>
    <t>https://twitter.com/#!/bsindia/status/855701461271027714</t>
  </si>
  <si>
    <t>https://twitter.com/#!/rdamodare/status/857931550549188608</t>
  </si>
  <si>
    <t>https://twitter.com/#!/darth_dyson/status/857933754676817921</t>
  </si>
  <si>
    <t>https://twitter.com/#!/aaliyagoyel1/status/857934983608115200</t>
  </si>
  <si>
    <t>https://twitter.com/#!/rayeesveeri/status/857936965097803780</t>
  </si>
  <si>
    <t>https://twitter.com/#!/watchoutonnet/status/857937220115869696</t>
  </si>
  <si>
    <t>https://twitter.com/#!/funviral9871/status/857937964793556992</t>
  </si>
  <si>
    <t>https://twitter.com/#!/pradeep_dhawan/status/857938139855429632</t>
  </si>
  <si>
    <t>https://twitter.com/#!/shahidnazirbab2/status/857938362161934337</t>
  </si>
  <si>
    <t>https://twitter.com/#!/gizbotma/status/857579128983302144</t>
  </si>
  <si>
    <t>https://twitter.com/#!/gizbotma/status/857579224009510912</t>
  </si>
  <si>
    <t>https://twitter.com/#!/gizbotma/status/857938709337055233</t>
  </si>
  <si>
    <t>https://twitter.com/#!/paik_sandip/status/857938723295686657</t>
  </si>
  <si>
    <t>https://twitter.com/#!/srinubanoth5/status/857940480771870721</t>
  </si>
  <si>
    <t>https://twitter.com/#!/mukulprasad/status/856433951103098884</t>
  </si>
  <si>
    <t>https://twitter.com/#!/ambasthaanjan/status/857940985988476929</t>
  </si>
  <si>
    <t>https://twitter.com/#!/newsworldin/status/857579112839380992</t>
  </si>
  <si>
    <t>https://twitter.com/#!/newsworldin/status/857864910604259329</t>
  </si>
  <si>
    <t>https://twitter.com/#!/newsworldin/status/857941069417336833</t>
  </si>
  <si>
    <t>https://twitter.com/#!/bhataijaz143/status/857941328306601987</t>
  </si>
  <si>
    <t>https://twitter.com/#!/mugilanmail/status/857942224604209153</t>
  </si>
  <si>
    <t>https://twitter.com/#!/kevinkevs13/status/857943472161947648</t>
  </si>
  <si>
    <t>https://twitter.com/#!/muniappanchenn2/status/857947975246651392</t>
  </si>
  <si>
    <t>https://twitter.com/#!/bitcns/status/857948539896320000</t>
  </si>
  <si>
    <t>https://twitter.com/#!/lajong11/status/857948778178990083</t>
  </si>
  <si>
    <t>https://twitter.com/#!/vgu_jaipur/status/857948810495971328</t>
  </si>
  <si>
    <t>https://twitter.com/#!/incrediblebenga/status/857923331827388416</t>
  </si>
  <si>
    <t>https://twitter.com/#!/incrediblebenga/status/857928854140329984</t>
  </si>
  <si>
    <t>https://twitter.com/#!/incrediblebenga/status/857929116133097472</t>
  </si>
  <si>
    <t>https://twitter.com/#!/incrediblebenga/status/857949794349789184</t>
  </si>
  <si>
    <t>https://twitter.com/#!/prasadktoi/status/857954114675904512</t>
  </si>
  <si>
    <t>https://twitter.com/#!/techiebones/status/857576508331663361</t>
  </si>
  <si>
    <t>https://twitter.com/#!/techiebones/status/857954477982322689</t>
  </si>
  <si>
    <t>https://twitter.com/#!/negig87/status/857954493685784577</t>
  </si>
  <si>
    <t>https://twitter.com/#!/pay_bit/status/857954581166252032</t>
  </si>
  <si>
    <t>https://twitter.com/#!/pamanage/status/857954930153234432</t>
  </si>
  <si>
    <t>https://twitter.com/#!/technicalmonk/status/857955827256356864</t>
  </si>
  <si>
    <t>https://twitter.com/#!/parekhmohit/status/857956219088142336</t>
  </si>
  <si>
    <t>https://twitter.com/#!/u_arzoo/status/857956326747537409</t>
  </si>
  <si>
    <t>https://twitter.com/#!/somanathmeher2/status/857956396268224512</t>
  </si>
  <si>
    <t>https://twitter.com/#!/sameer8092/status/857959345677643776</t>
  </si>
  <si>
    <t>https://twitter.com/#!/rajen44373076/status/857492420279193600</t>
  </si>
  <si>
    <t>https://twitter.com/#!/rajen44373076/status/857959484861292545</t>
  </si>
  <si>
    <t>https://twitter.com/#!/timesbridge/status/857960726736011264</t>
  </si>
  <si>
    <t>https://twitter.com/#!/itnlive/status/857278420421443584</t>
  </si>
  <si>
    <t>https://twitter.com/#!/itnlive/status/857953980999020544</t>
  </si>
  <si>
    <t>https://twitter.com/#!/narendra08ph/status/857962178518929408</t>
  </si>
  <si>
    <t>https://twitter.com/#!/nothingpossibl/status/857542610465865728</t>
  </si>
  <si>
    <t>https://twitter.com/#!/nothingpossibl/status/857542619781517312</t>
  </si>
  <si>
    <t>https://twitter.com/#!/nothingpossibl/status/857962256406937601</t>
  </si>
  <si>
    <t>https://twitter.com/#!/nothingpossibl/status/857962268880887808</t>
  </si>
  <si>
    <t>https://twitter.com/#!/gawlivp/status/857900208298086401</t>
  </si>
  <si>
    <t>https://twitter.com/#!/gawlivp/status/857964903470161920</t>
  </si>
  <si>
    <t>https://twitter.com/#!/techandnewz/status/857965782122209280</t>
  </si>
  <si>
    <t>https://twitter.com/#!/kiranisha1/status/857885606646620160</t>
  </si>
  <si>
    <t>https://twitter.com/#!/kiranisha1/status/857966202936737795</t>
  </si>
  <si>
    <t>https://twitter.com/#!/gurmits13586049/status/857967023246254080</t>
  </si>
  <si>
    <t>https://twitter.com/#!/tanha18022/status/857969174030712832</t>
  </si>
  <si>
    <t>https://twitter.com/#!/nihanahmed/status/857970141635760128</t>
  </si>
  <si>
    <t>https://twitter.com/#!/boywonderelroy/status/857590060732088320</t>
  </si>
  <si>
    <t>https://twitter.com/#!/boywonderelroy/status/857970287803068416</t>
  </si>
  <si>
    <t>https://twitter.com/#!/theworldinanut/status/857970354505043968</t>
  </si>
  <si>
    <t>https://twitter.com/#!/sunil_d143/status/857900656899784704</t>
  </si>
  <si>
    <t>https://twitter.com/#!/sunil_d143/status/857971087614902274</t>
  </si>
  <si>
    <t>https://twitter.com/#!/savemoneyindiaa/status/857972936149528577</t>
  </si>
  <si>
    <t>https://twitter.com/#!/sasmitsunitama1/status/857973123924189184</t>
  </si>
  <si>
    <t>https://twitter.com/#!/anilverma4717/status/857973165250793474</t>
  </si>
  <si>
    <t>https://twitter.com/#!/mega1daydeals/status/857973197270134784</t>
  </si>
  <si>
    <t>https://twitter.com/#!/imersuraj/status/857974677288955905</t>
  </si>
  <si>
    <t>https://twitter.com/#!/fayeesadam/status/857974904913670144</t>
  </si>
  <si>
    <t>https://twitter.com/#!/jansatta/status/857580805970944000</t>
  </si>
  <si>
    <t>https://twitter.com/#!/jansatta/status/857969790438318080</t>
  </si>
  <si>
    <t>https://twitter.com/#!/gaurav5shaan/status/857975296900743168</t>
  </si>
  <si>
    <t>https://twitter.com/#!/abhi_malik/status/857978792962400256</t>
  </si>
  <si>
    <t>https://twitter.com/#!/rokkamarjun/status/857960902926233600</t>
  </si>
  <si>
    <t>https://twitter.com/#!/rokkamarjun/status/857980236000108545</t>
  </si>
  <si>
    <t>https://twitter.com/#!/foxnode/status/857980299153747968</t>
  </si>
  <si>
    <t>https://twitter.com/#!/91395f242e03462/status/857980404682371072</t>
  </si>
  <si>
    <t>https://twitter.com/#!/prabhat_dainik/status/857980429009272832</t>
  </si>
  <si>
    <t>https://twitter.com/#!/nikhilpawar3795/status/857980517710311425</t>
  </si>
  <si>
    <t>https://twitter.com/#!/unknownindiann/status/857980981063692288</t>
  </si>
  <si>
    <t>https://twitter.com/#!/naresh71258776/status/857981290649407490</t>
  </si>
  <si>
    <t>https://twitter.com/#!/praveenkumar609/status/857980376484126720</t>
  </si>
  <si>
    <t>https://twitter.com/#!/praveenkumar609/status/857981625757577216</t>
  </si>
  <si>
    <t>https://twitter.com/#!/akharidas/status/857983017645596672</t>
  </si>
  <si>
    <t>https://twitter.com/#!/kuruksetra_atom/status/857984246459244544</t>
  </si>
  <si>
    <t>https://twitter.com/#!/sanjays00663282/status/857984432518471680</t>
  </si>
  <si>
    <t>https://twitter.com/#!/symbianian/status/857985293684621313</t>
  </si>
  <si>
    <t>https://twitter.com/#!/vijaych53909407/status/857985770245820416</t>
  </si>
  <si>
    <t>https://twitter.com/#!/whoaminarashan/status/857986824559620098</t>
  </si>
  <si>
    <t>https://twitter.com/#!/affanr9/status/857988224647438338</t>
  </si>
  <si>
    <t>https://twitter.com/#!/goyalrishu03/status/857989476269920259</t>
  </si>
  <si>
    <t>https://twitter.com/#!/goyalrishu03/status/857852941381894145</t>
  </si>
  <si>
    <t>https://twitter.com/#!/baljeetkuk7/status/857990193021935621</t>
  </si>
  <si>
    <t>https://twitter.com/#!/educationhouse1/status/857990941847805955</t>
  </si>
  <si>
    <t>https://twitter.com/#!/educationhouse1/status/857991047607181314</t>
  </si>
  <si>
    <t>https://twitter.com/#!/somnath38748134/status/857991597933420545</t>
  </si>
  <si>
    <t>https://twitter.com/#!/naushad786/status/857992868081930241</t>
  </si>
  <si>
    <t>https://twitter.com/#!/sasaruddin/status/857993224543186944</t>
  </si>
  <si>
    <t>https://twitter.com/#!/mediaonetvlive/status/857994255658131456</t>
  </si>
  <si>
    <t>https://twitter.com/#!/tausif_alhindi/status/857994468179542016</t>
  </si>
  <si>
    <t>https://twitter.com/#!/kuttyvinoth9/status/857996521463271424</t>
  </si>
  <si>
    <t>https://twitter.com/#!/shishiirrai/status/857997224202063872</t>
  </si>
  <si>
    <t>https://twitter.com/#!/ved1253/status/857945631297601536</t>
  </si>
  <si>
    <t>https://twitter.com/#!/ved1253/status/857997763761537026</t>
  </si>
  <si>
    <t>https://twitter.com/#!/imchandram/status/857998240121319424</t>
  </si>
  <si>
    <t>https://twitter.com/#!/pritamchd7/status/857998267573051392</t>
  </si>
  <si>
    <t>https://twitter.com/#!/rcsagar25/status/857994678758776832</t>
  </si>
  <si>
    <t>https://twitter.com/#!/rcsagar25/status/857998285256224768</t>
  </si>
  <si>
    <t>https://twitter.com/#!/govik343o/status/857998912136859649</t>
  </si>
  <si>
    <t>https://twitter.com/#!/imraj4tech/status/857999129959579649</t>
  </si>
  <si>
    <t>https://twitter.com/#!/fn/status/858000510019751936</t>
  </si>
  <si>
    <t>https://twitter.com/#!/unitedindia_vk/status/858000625526726657</t>
  </si>
  <si>
    <t>https://twitter.com/#!/singh_saurabh10/status/858001431445426182</t>
  </si>
  <si>
    <t>https://twitter.com/#!/karthisrv/status/857561825327681536</t>
  </si>
  <si>
    <t>https://twitter.com/#!/karthisrv/status/857617210298310656</t>
  </si>
  <si>
    <t>https://twitter.com/#!/karthisrv/status/857827088291835904</t>
  </si>
  <si>
    <t>https://twitter.com/#!/karthisrv/status/858001994472185857</t>
  </si>
  <si>
    <t>https://twitter.com/#!/mainmusings/status/858002408416440320</t>
  </si>
  <si>
    <t>https://twitter.com/#!/raghven45701151/status/858002813447790592</t>
  </si>
  <si>
    <t>https://twitter.com/#!/mandykamboj66/status/858002870117048320</t>
  </si>
  <si>
    <t>https://twitter.com/#!/ravendr90538186/status/858002911409786880</t>
  </si>
  <si>
    <t>https://twitter.com/#!/sandeepiroy/status/858003327421829120</t>
  </si>
  <si>
    <t>https://twitter.com/#!/rahulpanaik/status/858003379917860864</t>
  </si>
  <si>
    <t>https://twitter.com/#!/bomanaogoni/status/857564307508219905</t>
  </si>
  <si>
    <t>https://twitter.com/#!/bomanaogoni/status/857623214234542080</t>
  </si>
  <si>
    <t>https://twitter.com/#!/bomanaogoni/status/857828631212474368</t>
  </si>
  <si>
    <t>https://twitter.com/#!/bomanaogoni/status/858004945647181824</t>
  </si>
  <si>
    <t>https://twitter.com/#!/pankajb411/status/858006193880481793</t>
  </si>
  <si>
    <t>https://twitter.com/#!/asitcha50571910/status/858007231551332352</t>
  </si>
  <si>
    <t>https://twitter.com/#!/iswarsingh15/status/858008787931848704</t>
  </si>
  <si>
    <t>https://twitter.com/#!/mayeramit/status/858010829127655426</t>
  </si>
  <si>
    <t>https://twitter.com/#!/shahrukhking92/status/858011089950445568</t>
  </si>
  <si>
    <t>https://twitter.com/#!/pratikvaidya092/status/858004831444783104</t>
  </si>
  <si>
    <t>https://twitter.com/#!/pratikvaidya092/status/858012617553567745</t>
  </si>
  <si>
    <t>https://twitter.com/#!/akash_modase/status/858013371844702209</t>
  </si>
  <si>
    <t>https://twitter.com/#!/mastertricks2/status/858014051703631874</t>
  </si>
  <si>
    <t>https://twitter.com/#!/jahanavi_g/status/858014634636214272</t>
  </si>
  <si>
    <t>https://twitter.com/#!/sukalkarakshay/status/858015145422991361</t>
  </si>
  <si>
    <t>https://twitter.com/#!/steffenroehn/status/857920891128336385</t>
  </si>
  <si>
    <t>https://twitter.com/#!/csensler/status/858015890629156864</t>
  </si>
  <si>
    <t>https://twitter.com/#!/rakeshtiwari205/status/858016170859003905</t>
  </si>
  <si>
    <t>https://twitter.com/#!/rakeshtiwari205/status/858016873107120128</t>
  </si>
  <si>
    <t>https://twitter.com/#!/subrata8575/status/858017186836860934</t>
  </si>
  <si>
    <t>https://twitter.com/#!/jgdchandan/status/858017266138591233</t>
  </si>
  <si>
    <t>https://twitter.com/#!/mohitgattu27/status/858020661637328899</t>
  </si>
  <si>
    <t>https://twitter.com/#!/job_trader/status/857525007139958784</t>
  </si>
  <si>
    <t>https://twitter.com/#!/job_trader/status/858023285556170753</t>
  </si>
  <si>
    <t>https://twitter.com/#!/halfrebel/status/858023555707097089</t>
  </si>
  <si>
    <t>https://twitter.com/#!/chetanhaiiiii/status/858026917605322754</t>
  </si>
  <si>
    <t>https://twitter.com/#!/dtaparia86/status/858027284367912960</t>
  </si>
  <si>
    <t>https://twitter.com/#!/kediasanjay777/status/858031031777206272</t>
  </si>
  <si>
    <t>https://twitter.com/#!/whatanews4u/status/858031228024496128</t>
  </si>
  <si>
    <t>https://twitter.com/#!/paranjape_omkar/status/858031679474196481</t>
  </si>
  <si>
    <t>https://twitter.com/#!/tekz24/status/858033903143194624</t>
  </si>
  <si>
    <t>https://twitter.com/#!/udaytwitt55/status/858034596490993664</t>
  </si>
  <si>
    <t>https://twitter.com/#!/harvinderkumr/status/858038714920054785</t>
  </si>
  <si>
    <t>https://twitter.com/#!/harvinderkumr/status/858041224145534977</t>
  </si>
  <si>
    <t>https://twitter.com/#!/santanu1999/status/858041547400544260</t>
  </si>
  <si>
    <t>https://twitter.com/#!/frmullick1/status/858041989648056324</t>
  </si>
  <si>
    <t>https://twitter.com/#!/mohitma33030228/status/858042137543356417</t>
  </si>
  <si>
    <t>https://twitter.com/#!/sumanamandal9/status/858042706152566786</t>
  </si>
  <si>
    <t>https://twitter.com/#!/techiesaad/status/858043182331940865</t>
  </si>
  <si>
    <t>https://twitter.com/#!/raghunathnaik17/status/858044175064981510</t>
  </si>
  <si>
    <t>https://twitter.com/#!/rathodsahiba/status/858047739233521665</t>
  </si>
  <si>
    <t>https://twitter.com/#!/aliasgar1234/status/858048607496306689</t>
  </si>
  <si>
    <t>https://twitter.com/#!/anujsrivas/status/857817163872075777</t>
  </si>
  <si>
    <t>https://twitter.com/#!/anivar/status/858050620053389314</t>
  </si>
  <si>
    <t>https://twitter.com/#!/bhupesh_ahuja01/status/858052510929518593</t>
  </si>
  <si>
    <t>https://twitter.com/#!/techvartha/status/858059341764501505</t>
  </si>
  <si>
    <t>https://twitter.com/#!/benlitapinto/status/858066046405586944</t>
  </si>
  <si>
    <t>https://twitter.com/#!/yogeshk23725962/status/858066399008350209</t>
  </si>
  <si>
    <t>https://twitter.com/#!/news_everyone1/status/857942552682549249</t>
  </si>
  <si>
    <t>https://twitter.com/#!/news_everyone1/status/858070850762792960</t>
  </si>
  <si>
    <t>https://twitter.com/#!/citispotter/status/857448085454290945</t>
  </si>
  <si>
    <t>https://twitter.com/#!/citispotter/status/858075692558422016</t>
  </si>
  <si>
    <t>https://twitter.com/#!/sourabh3010/status/858080031456841728</t>
  </si>
  <si>
    <t>https://twitter.com/#!/v_hindu_rashtra/status/857685781023866881</t>
  </si>
  <si>
    <t>https://twitter.com/#!/v_hindu_rashtra/status/858086015507980288</t>
  </si>
  <si>
    <t>https://twitter.com/#!/newkenyan/status/858086861155315713</t>
  </si>
  <si>
    <t>https://twitter.com/#!/guide4you258/status/858087782513881089</t>
  </si>
  <si>
    <t>https://twitter.com/#!/zyitegadgets/status/857735159755534337</t>
  </si>
  <si>
    <t>https://twitter.com/#!/zyitegadgets/status/857870970383720448</t>
  </si>
  <si>
    <t>https://twitter.com/#!/zyitegadgets/status/858112907481153536</t>
  </si>
  <si>
    <t>https://twitter.com/#!/msn600/status/858118519849922560</t>
  </si>
  <si>
    <t>https://twitter.com/#!/gohilvishnu4/status/858119486737723392</t>
  </si>
  <si>
    <t>https://twitter.com/#!/lifeoncoin/status/858120005011066880</t>
  </si>
  <si>
    <t>https://twitter.com/#!/sanjeevkumar176/status/858120629178048513</t>
  </si>
  <si>
    <t>https://twitter.com/#!/ramshar91014577/status/858122070328320000</t>
  </si>
  <si>
    <t>https://twitter.com/#!/btcoinswap/status/858124452244054016</t>
  </si>
  <si>
    <t>https://twitter.com/#!/irfangsvs1/status/858124673023963136</t>
  </si>
  <si>
    <t>https://twitter.com/#!/bombayinformer/status/857319110555914240</t>
  </si>
  <si>
    <t>https://twitter.com/#!/bombayinformer/status/857337845404622848</t>
  </si>
  <si>
    <t>https://twitter.com/#!/bombayinformer/status/857412567458861058</t>
  </si>
  <si>
    <t>https://twitter.com/#!/bombayinformer/status/857737746370093056</t>
  </si>
  <si>
    <t>https://twitter.com/#!/bombayinformer/status/857932637868089344</t>
  </si>
  <si>
    <t>https://twitter.com/#!/bombayinformer/status/858029995851231233</t>
  </si>
  <si>
    <t>https://twitter.com/#!/bombayinformer/status/858126530656030720</t>
  </si>
  <si>
    <t>https://twitter.com/#!/ondawoad/status/858130485733597184</t>
  </si>
  <si>
    <t>https://twitter.com/#!/hemanta0537/status/858131161851117569</t>
  </si>
  <si>
    <t>https://twitter.com/#!/xpktv2000/status/858131878452318208</t>
  </si>
  <si>
    <t>https://twitter.com/#!/manureddy22/status/858136053525487616</t>
  </si>
  <si>
    <t>https://twitter.com/#!/unsteadyeddie/status/858136523618660352</t>
  </si>
  <si>
    <t>https://twitter.com/#!/vshalsopariwala/status/858138833962979328</t>
  </si>
  <si>
    <t>https://twitter.com/#!/virfan6/status/858140862370402304</t>
  </si>
  <si>
    <t>https://twitter.com/#!/anilkollam/status/858142686473199616</t>
  </si>
  <si>
    <t>https://twitter.com/#!/financialxpress/status/843019369101709314</t>
  </si>
  <si>
    <t>https://twitter.com/#!/financialxpress/status/857482607948214272</t>
  </si>
  <si>
    <t>https://twitter.com/#!/financialxpress/status/857544201143177217</t>
  </si>
  <si>
    <t>https://twitter.com/#!/financialxpress/status/857785472298266624</t>
  </si>
  <si>
    <t>https://twitter.com/#!/financialxpress/status/857869167206121472</t>
  </si>
  <si>
    <t>https://twitter.com/#!/financialxpress/status/857917860345139200</t>
  </si>
  <si>
    <t>https://twitter.com/#!/financialxpress/status/858130352644038656</t>
  </si>
  <si>
    <t>https://twitter.com/#!/financialxpress/status/858143808030097408</t>
  </si>
  <si>
    <t>https://twitter.com/#!/sudhishbhatt/status/858144554918305792</t>
  </si>
  <si>
    <t>https://twitter.com/#!/reshmab50434510/status/858145760642080768</t>
  </si>
  <si>
    <t>https://twitter.com/#!/reshmab50434510/status/858147754710716416</t>
  </si>
  <si>
    <t>https://twitter.com/#!/abhishek1025/status/857995328351490049</t>
  </si>
  <si>
    <t>https://twitter.com/#!/abhishek1025/status/858151376471244800</t>
  </si>
  <si>
    <t>https://twitter.com/#!/ratheeshkb1982/status/858152365236641792</t>
  </si>
  <si>
    <t>https://twitter.com/#!/sounebulos/status/858152737879412736</t>
  </si>
  <si>
    <t>https://twitter.com/#!/biswaji98482151/status/858152174379053056</t>
  </si>
  <si>
    <t>https://twitter.com/#!/biswaji98482151/status/858153511644794880</t>
  </si>
  <si>
    <t>https://twitter.com/#!/mukeshambani_in/status/858153919393955840</t>
  </si>
  <si>
    <t>https://twitter.com/#!/arvindbhansal11/status/858154673261473793</t>
  </si>
  <si>
    <t>https://twitter.com/#!/m_libin/status/858155264171802626</t>
  </si>
  <si>
    <t>https://twitter.com/#!/smahato53/status/857925628934402050</t>
  </si>
  <si>
    <t>https://twitter.com/#!/smahato53/status/858156401193099264</t>
  </si>
  <si>
    <t>https://twitter.com/#!/sammyji1985/status/858156843138519046</t>
  </si>
  <si>
    <t>https://twitter.com/#!/sammyji1985/status/858156848641396737</t>
  </si>
  <si>
    <t>https://twitter.com/#!/quickfindseotip/status/857378766833590272</t>
  </si>
  <si>
    <t>https://twitter.com/#!/quickfindseotip/status/858158904588423169</t>
  </si>
  <si>
    <t>https://twitter.com/#!/smita_shri/status/858160840410894341</t>
  </si>
  <si>
    <t>https://twitter.com/#!/yazdjbilimoria/status/857617686762803200</t>
  </si>
  <si>
    <t>https://twitter.com/#!/yazdjbilimoria/status/858164496652795905</t>
  </si>
  <si>
    <t>https://twitter.com/#!/gp7769001245/status/858166377357684736</t>
  </si>
  <si>
    <t>https://twitter.com/#!/karnatakacom/status/858167406014775296</t>
  </si>
  <si>
    <t>https://twitter.com/#!/shubhadip_23/status/858167962137763841</t>
  </si>
  <si>
    <t>https://twitter.com/#!/prashantarchu/status/857610247850033152</t>
  </si>
  <si>
    <t>https://twitter.com/#!/prashantarchu/status/858168746464210944</t>
  </si>
  <si>
    <t>https://twitter.com/#!/sapnilrevankar/status/858174811171831808</t>
  </si>
  <si>
    <t>https://twitter.com/#!/ruggerorespigo/status/857873462727249923</t>
  </si>
  <si>
    <t>https://twitter.com/#!/ruggerorespigo/status/858175346298019840</t>
  </si>
  <si>
    <t>https://twitter.com/#!/sameernagpal/status/858175414228746241</t>
  </si>
  <si>
    <t>https://twitter.com/#!/bimtedu/status/858176416214425600</t>
  </si>
  <si>
    <t>https://twitter.com/#!/deepakk75628471/status/858173019398787072</t>
  </si>
  <si>
    <t>https://twitter.com/#!/deepakk75628471/status/858176500536926208</t>
  </si>
  <si>
    <t>https://twitter.com/#!/mnupundit/status/858178251948163075</t>
  </si>
  <si>
    <t>https://twitter.com/#!/mnupundit/status/858178252258594816</t>
  </si>
  <si>
    <t>https://twitter.com/#!/pk_chaudhary143/status/858183941869666304</t>
  </si>
  <si>
    <t>https://twitter.com/#!/rajkallawala/status/858184016901677056</t>
  </si>
  <si>
    <t>https://twitter.com/#!/naveenchandel4/status/858184283793440768</t>
  </si>
  <si>
    <t>https://twitter.com/#!/sumitra43570886/status/857884817177939968</t>
  </si>
  <si>
    <t>https://twitter.com/#!/sumitra43570886/status/858185156250808320</t>
  </si>
  <si>
    <t>https://twitter.com/#!/phonegyaanyt/status/858187153129578496</t>
  </si>
  <si>
    <t>https://twitter.com/#!/geetara94691767/status/858188813654528001</t>
  </si>
  <si>
    <t>https://twitter.com/#!/needitnow_in/status/858189651642904576</t>
  </si>
  <si>
    <t>https://twitter.com/#!/samrahul1812200/status/858191926830485506</t>
  </si>
  <si>
    <t>https://twitter.com/#!/3d_research/status/858192139607568388</t>
  </si>
  <si>
    <t>https://twitter.com/#!/yjoshig/status/858192573487251457</t>
  </si>
  <si>
    <t>https://twitter.com/#!/_saurabhbandari/status/858193014996336640</t>
  </si>
  <si>
    <t>https://twitter.com/#!/triledge13/status/858198753668235270</t>
  </si>
  <si>
    <t>https://twitter.com/#!/girbane/status/858202644225163264</t>
  </si>
  <si>
    <t>https://twitter.com/#!/rafiq_dar786/status/858203255616270336</t>
  </si>
  <si>
    <t>https://twitter.com/#!/svaradarajan/status/857844508519747584</t>
  </si>
  <si>
    <t>https://twitter.com/#!/svaradarajan/status/857872080208969728</t>
  </si>
  <si>
    <t>https://twitter.com/#!/ashraftkm20/status/858203438450188288</t>
  </si>
  <si>
    <t>https://twitter.com/#!/vinurajvarma/status/858206569670037504</t>
  </si>
  <si>
    <t>https://twitter.com/#!/nishambastha/status/858207030351323137</t>
  </si>
  <si>
    <t>https://twitter.com/#!/ambastharamesh/status/858205985373995008</t>
  </si>
  <si>
    <t>https://twitter.com/#!/wild_aju_dn_mes/status/858207230054760449</t>
  </si>
  <si>
    <t>https://twitter.com/#!/ankitlunia2011/status/858207231753555968</t>
  </si>
  <si>
    <t>https://twitter.com/#!/manochasm/status/858208387150098432</t>
  </si>
  <si>
    <t>https://twitter.com/#!/datareign/status/858209246785286146</t>
  </si>
  <si>
    <t>https://twitter.com/#!/saran_jetharam/status/858209323499089920</t>
  </si>
  <si>
    <t>https://twitter.com/#!/setul/status/858209662348427265</t>
  </si>
  <si>
    <t>https://twitter.com/#!/balkhiumar/status/858209716907933696</t>
  </si>
  <si>
    <t>https://twitter.com/#!/amitkum72125272/status/858209830888255489</t>
  </si>
  <si>
    <t>https://twitter.com/#!/theedgymind/status/858210949291016192</t>
  </si>
  <si>
    <t>https://twitter.com/#!/shashikantsriv8/status/858211561881686016</t>
  </si>
  <si>
    <t>https://twitter.com/#!/iamsanturajput/status/858212077390909441</t>
  </si>
  <si>
    <t>https://twitter.com/#!/vrkansagara/status/858212950846328832</t>
  </si>
  <si>
    <t>https://twitter.com/#!/im_coaching/status/858213045692190721</t>
  </si>
  <si>
    <t>https://twitter.com/#!/sonuthaksen/status/858213161773805568</t>
  </si>
  <si>
    <t>https://twitter.com/#!/lother_tenzin/status/858213400320458752</t>
  </si>
  <si>
    <t>https://twitter.com/#!/vijaypr45239877/status/858214513254047744</t>
  </si>
  <si>
    <t>https://twitter.com/#!/officiparas/status/857595307810594817</t>
  </si>
  <si>
    <t>https://twitter.com/#!/officiparas/status/858214848563486720</t>
  </si>
  <si>
    <t>https://twitter.com/#!/stewart_langdon/status/858215786338549760</t>
  </si>
  <si>
    <t>https://twitter.com/#!/banglanews18/status/857487477178851328</t>
  </si>
  <si>
    <t>https://twitter.com/#!/banglanews18/status/858217812451577856</t>
  </si>
  <si>
    <t>https://twitter.com/#!/aroradip/status/858218542017204224</t>
  </si>
  <si>
    <t>https://twitter.com/#!/acceptorham/status/858219373630304256</t>
  </si>
  <si>
    <t>https://twitter.com/#!/mohamma97492199/status/858219490072563712</t>
  </si>
  <si>
    <t>https://twitter.com/#!/armanmalik2526/status/858216842086633472</t>
  </si>
  <si>
    <t>https://twitter.com/#!/armanmalik2526/status/858220819004006400</t>
  </si>
  <si>
    <t>https://twitter.com/#!/sanjaykedia777/status/857895303311089664</t>
  </si>
  <si>
    <t>https://twitter.com/#!/sanjaykedia777/status/858221721542836224</t>
  </si>
  <si>
    <t>https://twitter.com/#!/mobikwik/status/840127161126154240</t>
  </si>
  <si>
    <t>https://twitter.com/#!/4msfup11v1btgqc/status/858221838584958977</t>
  </si>
  <si>
    <t>https://twitter.com/#!/technosearchnet/status/858222184900116480</t>
  </si>
  <si>
    <t>https://twitter.com/#!/newssummeduphq/status/858224180621389824</t>
  </si>
  <si>
    <t>https://twitter.com/#!/the_clippings/status/858225226324357121</t>
  </si>
  <si>
    <t>https://twitter.com/#!/ratirama/status/858225435137589249</t>
  </si>
  <si>
    <t>https://twitter.com/#!/cool_hemang/status/858226278746517504</t>
  </si>
  <si>
    <t>https://twitter.com/#!/indiatoday/status/857901707770056705</t>
  </si>
  <si>
    <t>https://twitter.com/#!/indiatoday/status/857995287234793472</t>
  </si>
  <si>
    <t>https://twitter.com/#!/indiatoday/status/858192912299020288</t>
  </si>
  <si>
    <t>https://twitter.com/#!/indiatoday/status/858227277078962176</t>
  </si>
  <si>
    <t>https://twitter.com/#!/a_tech_lover/status/857611927148777472</t>
  </si>
  <si>
    <t>https://twitter.com/#!/a_tech_lover/status/857919049342353408</t>
  </si>
  <si>
    <t>https://twitter.com/#!/a_tech_lover/status/858227426786070528</t>
  </si>
  <si>
    <t>https://twitter.com/#!/hsgovande/status/858227652288626688</t>
  </si>
  <si>
    <t>https://twitter.com/#!/santhoshobject/status/857586206489669632</t>
  </si>
  <si>
    <t>https://twitter.com/#!/santhoshobject/status/858228236219797504</t>
  </si>
  <si>
    <t>https://twitter.com/#!/ultra__news/status/858228340586684416</t>
  </si>
  <si>
    <t>https://twitter.com/#!/amrinder1410/status/857556963084836865</t>
  </si>
  <si>
    <t>https://twitter.com/#!/amrinder1410/status/858228843835817984</t>
  </si>
  <si>
    <t>https://twitter.com/#!/newscell_nc/status/858229182576328704</t>
  </si>
  <si>
    <t>https://twitter.com/#!/newscell_nc/status/858229198363688962</t>
  </si>
  <si>
    <t>https://twitter.com/#!/theteckmobile/status/858229583031619584</t>
  </si>
  <si>
    <t>https://twitter.com/#!/youthensnews/status/858230093973520385</t>
  </si>
  <si>
    <t>https://twitter.com/#!/sharebossindia/status/857304788970594304</t>
  </si>
  <si>
    <t>https://twitter.com/#!/sharebossindia/status/857665774369988608</t>
  </si>
  <si>
    <t>https://twitter.com/#!/sharebossindia/status/857816630201524224</t>
  </si>
  <si>
    <t>https://twitter.com/#!/sharebossindia/status/857832870865362944</t>
  </si>
  <si>
    <t>https://twitter.com/#!/sharebossindia/status/857849120752455680</t>
  </si>
  <si>
    <t>https://twitter.com/#!/sharebossindia/status/858041053718487040</t>
  </si>
  <si>
    <t>https://twitter.com/#!/sharebossindia/status/858147127549083649</t>
  </si>
  <si>
    <t>https://twitter.com/#!/sharebossindia/status/858230307123642368</t>
  </si>
  <si>
    <t>https://twitter.com/#!/jackbuddy93/status/858230877708595200</t>
  </si>
  <si>
    <t>https://twitter.com/#!/kapstweeps/status/858231276708524033</t>
  </si>
  <si>
    <t>https://twitter.com/#!/sathis_erode/status/858231737356173312</t>
  </si>
  <si>
    <t>https://twitter.com/#!/dheerajbhaskar/status/858231882227560448</t>
  </si>
  <si>
    <t>https://twitter.com/#!/oneindiahindi/status/857955231321260032</t>
  </si>
  <si>
    <t>https://twitter.com/#!/oneindiahindi/status/858232844157669376</t>
  </si>
  <si>
    <t>https://twitter.com/#!/anirban4you/status/857927643219480576</t>
  </si>
  <si>
    <t>https://twitter.com/#!/anirban4you/status/858233167286722561</t>
  </si>
  <si>
    <t>https://twitter.com/#!/danishkh4n/status/857430428914823168</t>
  </si>
  <si>
    <t>https://twitter.com/#!/telecomtalk/status/857581558173061121</t>
  </si>
  <si>
    <t>https://twitter.com/#!/deepeshar/status/857581925401112576</t>
  </si>
  <si>
    <t>https://twitter.com/#!/deepeshar/status/858233313944780800</t>
  </si>
  <si>
    <t>https://twitter.com/#!/rpmtechtips/status/858233311797424128</t>
  </si>
  <si>
    <t>https://twitter.com/#!/rpmtechtips/status/858233321129639937</t>
  </si>
  <si>
    <t>https://twitter.com/#!/dailyo_/status/857901670960967682</t>
  </si>
  <si>
    <t>https://twitter.com/#!/rvp/status/858155168159936512</t>
  </si>
  <si>
    <t>https://twitter.com/#!/hiralrambhia/status/855861157352980481</t>
  </si>
  <si>
    <t>https://twitter.com/#!/rvp/status/858155499799408640</t>
  </si>
  <si>
    <t>https://twitter.com/#!/rvp/status/857309200455806976</t>
  </si>
  <si>
    <t>https://twitter.com/#!/rvp/status/857535570209366016</t>
  </si>
  <si>
    <t>https://twitter.com/#!/rvp/status/857581810221449216</t>
  </si>
  <si>
    <t>https://twitter.com/#!/rvp/status/857641291634675714</t>
  </si>
  <si>
    <t>https://twitter.com/#!/rvp/status/857680374280925185</t>
  </si>
  <si>
    <t>https://twitter.com/#!/rvp/status/857927857120710657</t>
  </si>
  <si>
    <t>https://twitter.com/#!/rvp/status/858233940984856576</t>
  </si>
  <si>
    <t>https://twitter.com/#!/indian24news/status/857547376676007936</t>
  </si>
  <si>
    <t>https://twitter.com/#!/indian24news/status/857947514313609216</t>
  </si>
  <si>
    <t>https://twitter.com/#!/vikasgupta39001/status/858234150616281088</t>
  </si>
  <si>
    <t>https://twitter.com/#!/wowchiru/status/858235463781535744</t>
  </si>
  <si>
    <t>https://twitter.com/#!/fiodidocandanga/status/857916078952927232</t>
  </si>
  <si>
    <t>https://twitter.com/#!/fiodidocandanga/status/858235560703401985</t>
  </si>
  <si>
    <t>https://twitter.com/#!/dade_murphy2470/status/857915884211392512</t>
  </si>
  <si>
    <t>https://twitter.com/#!/dade_murphy2470/status/858235629703905280</t>
  </si>
  <si>
    <t>https://twitter.com/#!/palu3124v/status/858171473084661760</t>
  </si>
  <si>
    <t>https://twitter.com/#!/palu3124v/status/858236880114130945</t>
  </si>
  <si>
    <t>https://twitter.com/#!/manjunatha_mn/status/858237644576145408</t>
  </si>
  <si>
    <t>https://twitter.com/#!/vamsikbolla/status/858238225768488960</t>
  </si>
  <si>
    <t>https://twitter.com/#!/tech2s/status/857921020182773760</t>
  </si>
  <si>
    <t>https://twitter.com/#!/tech2s/status/858238254084014081</t>
  </si>
  <si>
    <t>https://twitter.com/#!/offersandtricks/status/858238594653327361</t>
  </si>
  <si>
    <t>https://twitter.com/#!/samacharjagat/status/858238638743625732</t>
  </si>
  <si>
    <t>https://twitter.com/#!/mkamaal/status/858238780276342784</t>
  </si>
  <si>
    <t>https://twitter.com/#!/miltonroyappa/status/858238799985430528</t>
  </si>
  <si>
    <t>https://twitter.com/#!/badmedstudent/status/858238889273815040</t>
  </si>
  <si>
    <t>https://twitter.com/#!/karthiak47/status/858239464421949440</t>
  </si>
  <si>
    <t>https://twitter.com/#!/l0rdvyr3z/status/858240726739468289</t>
  </si>
  <si>
    <t>https://twitter.com/#!/usha91989823/status/858240858256289792</t>
  </si>
  <si>
    <t>https://twitter.com/#!/banjaran777/status/858241353150418945</t>
  </si>
  <si>
    <t>https://twitter.com/#!/jeet_channa/status/858243020826607616</t>
  </si>
  <si>
    <t>https://twitter.com/#!/seoanushka/status/858243047007682560</t>
  </si>
  <si>
    <t>https://twitter.com/#!/avikacollection/status/858244229310672896</t>
  </si>
  <si>
    <t>https://twitter.com/#!/gizbotka/status/857786752743993344</t>
  </si>
  <si>
    <t>https://twitter.com/#!/gizbotka/status/857808580384350208</t>
  </si>
  <si>
    <t>https://twitter.com/#!/gizbotka/status/857848908218855424</t>
  </si>
  <si>
    <t>https://twitter.com/#!/gizbotka/status/857889604132851712</t>
  </si>
  <si>
    <t>https://twitter.com/#!/gizbotka/status/858150391711662080</t>
  </si>
  <si>
    <t>https://twitter.com/#!/gizbotka/status/858246287090647040</t>
  </si>
  <si>
    <t>https://twitter.com/#!/oneindiakannada/status/857786756812480512</t>
  </si>
  <si>
    <t>https://twitter.com/#!/oneindiakannada/status/857808584134074368</t>
  </si>
  <si>
    <t>https://twitter.com/#!/oneindiakannada/status/857848913772072960</t>
  </si>
  <si>
    <t>https://twitter.com/#!/oneindiakannada/status/857889607454740480</t>
  </si>
  <si>
    <t>https://twitter.com/#!/oneindiakannada/status/858150395247505409</t>
  </si>
  <si>
    <t>https://twitter.com/#!/oneindiakannada/status/858246290416775168</t>
  </si>
  <si>
    <t>https://twitter.com/#!/typical_tti/status/857603260978429960</t>
  </si>
  <si>
    <t>https://twitter.com/#!/typical_tti/status/858247387466391552</t>
  </si>
  <si>
    <t>https://twitter.com/#!/webworldhindi/status/858248039705784321</t>
  </si>
  <si>
    <t>https://twitter.com/#!/inextlive/status/858232950646644736</t>
  </si>
  <si>
    <t>https://twitter.com/#!/gauravlahari/status/858248381227032576</t>
  </si>
  <si>
    <t>https://twitter.com/#!/ebelaonline/status/858185392759099392</t>
  </si>
  <si>
    <t>https://twitter.com/#!/ebelaonline/status/858248482062163968</t>
  </si>
  <si>
    <t>https://twitter.com/#!/sivamark007/status/857569199203463168</t>
  </si>
  <si>
    <t>https://twitter.com/#!/sivamark007/status/858249615841296384</t>
  </si>
  <si>
    <t>https://twitter.com/#!/rahul_pattnayak/status/858249878077677569</t>
  </si>
  <si>
    <t>https://twitter.com/#!/aandavan_offl/status/858250276251332609</t>
  </si>
  <si>
    <t>https://twitter.com/#!/h4x0rd1r3c70ry/status/857915845913092096</t>
  </si>
  <si>
    <t>https://twitter.com/#!/h4x0rd1r3c70ry/status/858235628693082113</t>
  </si>
  <si>
    <t>https://twitter.com/#!/fragmentedsoul5/status/858250921213603840</t>
  </si>
  <si>
    <t>https://twitter.com/#!/sankari_rs/status/858249638675189760</t>
  </si>
  <si>
    <t>https://twitter.com/#!/sankari_rs/status/858249951155019776</t>
  </si>
  <si>
    <t>https://twitter.com/#!/nareshvijay03/status/858251279574777856</t>
  </si>
  <si>
    <t>https://twitter.com/#!/nareshvijay03/status/858251293483188224</t>
  </si>
  <si>
    <t>https://twitter.com/#!/sanjay267539/status/858251968174669825</t>
  </si>
  <si>
    <t>https://twitter.com/#!/kumar_technical/status/858252673979731968</t>
  </si>
  <si>
    <t>https://twitter.com/#!/kumar_technical/status/858252933946802176</t>
  </si>
  <si>
    <t>https://twitter.com/#!/iamarmanali/status/858253767191539712</t>
  </si>
  <si>
    <t>https://twitter.com/#!/rbatra01/status/858254841063366656</t>
  </si>
  <si>
    <t>https://twitter.com/#!/jiocare/status/857954138906390528</t>
  </si>
  <si>
    <t>https://twitter.com/#!/jiocare/status/858255051328024576</t>
  </si>
  <si>
    <t>https://twitter.com/#!/aroonpurie/status/846978295128317953</t>
  </si>
  <si>
    <t>https://twitter.com/#!/bambi437h/status/858256682140352512</t>
  </si>
  <si>
    <t>https://twitter.com/#!/digitalation/status/857290676484157442</t>
  </si>
  <si>
    <t>https://twitter.com/#!/digitalation/status/857804112229957632</t>
  </si>
  <si>
    <t>https://twitter.com/#!/digitalation/status/858258396633604096</t>
  </si>
  <si>
    <t>https://twitter.com/#!/gvk_india/status/852130958614474753</t>
  </si>
  <si>
    <t>https://twitter.com/#!/deniskkxjnaumov/status/858258518905958402</t>
  </si>
  <si>
    <t>https://twitter.com/#!/mannuforall/status/857982760434122753</t>
  </si>
  <si>
    <t>https://twitter.com/#!/mannuforall/status/858258824028758016</t>
  </si>
  <si>
    <t>https://twitter.com/#!/3noviceschennai/status/857838854153359360</t>
  </si>
  <si>
    <t>https://twitter.com/#!/3noviceschennai/status/857866489759662081</t>
  </si>
  <si>
    <t>https://twitter.com/#!/3noviceschennai/status/858259127130349568</t>
  </si>
  <si>
    <t>https://twitter.com/#!/mkldhawan/status/858259567658102784</t>
  </si>
  <si>
    <t>https://twitter.com/#!/rohitkingc/status/858258767246503936</t>
  </si>
  <si>
    <t>https://twitter.com/#!/rohitkingc/status/858259738429198337</t>
  </si>
  <si>
    <t>https://twitter.com/#!/nishad1305/status/858259963436822529</t>
  </si>
  <si>
    <t>https://twitter.com/#!/shailesh16388/status/858259991299584000</t>
  </si>
  <si>
    <t>https://twitter.com/#!/atainchennai/status/858260697423261700</t>
  </si>
  <si>
    <t>https://twitter.com/#!/mcurie/status/858266697303830528</t>
  </si>
  <si>
    <t>https://twitter.com/#!/shayanroy19/status/858266893425278977</t>
  </si>
  <si>
    <t>https://twitter.com/#!/poonamparekh12/status/857919178346557440</t>
  </si>
  <si>
    <t>https://twitter.com/#!/poonamparekh12/status/858267193351471104</t>
  </si>
  <si>
    <t>https://twitter.com/#!/vaadionline/status/857418707651485701</t>
  </si>
  <si>
    <t>https://twitter.com/#!/vaadionline/status/858267664090836993</t>
  </si>
  <si>
    <t>https://twitter.com/#!/ultimate_banda/status/858267706088411140</t>
  </si>
  <si>
    <t>https://twitter.com/#!/surajkr7557/status/858268077024317440</t>
  </si>
  <si>
    <t>https://twitter.com/#!/indiannewsviews/status/858268359741366272</t>
  </si>
  <si>
    <t>https://twitter.com/#!/mayankbothra2/status/768006869436596224</t>
  </si>
  <si>
    <t>https://twitter.com/#!/bashirbpdan/status/858268518965534720</t>
  </si>
  <si>
    <t>https://twitter.com/#!/viralflowcom/status/857474109445459973</t>
  </si>
  <si>
    <t>https://twitter.com/#!/viralflowcom/status/858270982523539456</t>
  </si>
  <si>
    <t>https://twitter.com/#!/kashmirthunder/status/858273542139498497</t>
  </si>
  <si>
    <t>https://twitter.com/#!/kashmir_thunder/status/858273792690237441</t>
  </si>
  <si>
    <t>https://twitter.com/#!/kaisarganie26/status/858273980666400770</t>
  </si>
  <si>
    <t>https://twitter.com/#!/sridharcera/status/858202543796527106</t>
  </si>
  <si>
    <t>https://twitter.com/#!/sridharcera/status/858203470926446593</t>
  </si>
  <si>
    <t>https://twitter.com/#!/sridharcera/status/858267480531140608</t>
  </si>
  <si>
    <t>https://twitter.com/#!/sridharcera/status/858267577490915328</t>
  </si>
  <si>
    <t>https://twitter.com/#!/edara6/status/858274296074043393</t>
  </si>
  <si>
    <t>https://twitter.com/#!/lundy_mate/status/858276919019585536</t>
  </si>
  <si>
    <t>https://twitter.com/#!/telugutechguru/status/858277631615225857</t>
  </si>
  <si>
    <t>https://twitter.com/#!/vishvagujarat/status/858278251390803968</t>
  </si>
  <si>
    <t>https://twitter.com/#!/sathishmechy1/status/858278396983365632</t>
  </si>
  <si>
    <t>https://twitter.com/#!/vinubha48672724/status/858278447893708800</t>
  </si>
  <si>
    <t>https://twitter.com/#!/ibnebattuta/status/858280406063382529</t>
  </si>
  <si>
    <t>https://twitter.com/#!/ketan_2013/status/858237062239203332</t>
  </si>
  <si>
    <t>https://twitter.com/#!/ketan_2013/status/858237766303350784</t>
  </si>
  <si>
    <t>https://twitter.com/#!/ketan_2013/status/858282350123171840</t>
  </si>
  <si>
    <t>https://twitter.com/#!/aprakash2k5/status/858284154445680640</t>
  </si>
  <si>
    <t>https://twitter.com/#!/hariharan618/status/858285788236271616</t>
  </si>
  <si>
    <t>https://twitter.com/#!/rayees_official/status/857614574257754112</t>
  </si>
  <si>
    <t>https://twitter.com/#!/rayees_official/status/858286731757486080</t>
  </si>
  <si>
    <t>https://twitter.com/#!/vaidyabr/status/857982884942155776</t>
  </si>
  <si>
    <t>https://twitter.com/#!/vaidyabr/status/858286942219370496</t>
  </si>
  <si>
    <t>https://twitter.com/#!/ravishah2222/status/858287474187141121</t>
  </si>
  <si>
    <t>https://twitter.com/#!/amaodiakhati/status/858288479364632576</t>
  </si>
  <si>
    <t>https://twitter.com/#!/amaodiakhati/status/858289180509691905</t>
  </si>
  <si>
    <t>https://twitter.com/#!/shekhar10saxena/status/858289618893942784</t>
  </si>
  <si>
    <t>https://twitter.com/#!/primenewslivetv/status/858290073116098560</t>
  </si>
  <si>
    <t>https://twitter.com/#!/pmshah1986/status/857158665777893376</t>
  </si>
  <si>
    <t>https://twitter.com/#!/madhivananp/status/858290778514178050</t>
  </si>
  <si>
    <t>https://twitter.com/#!/newspedia3/status/858296491831635969</t>
  </si>
  <si>
    <t>https://twitter.com/#!/memonapple/status/858298548026093568</t>
  </si>
  <si>
    <t>https://twitter.com/#!/rajiv1947/status/857836318113632258</t>
  </si>
  <si>
    <t>https://twitter.com/#!/rajiv1947/status/858301321715175425</t>
  </si>
  <si>
    <t>https://twitter.com/#!/karrama12/status/858301673432854528</t>
  </si>
  <si>
    <t>https://twitter.com/#!/ragzzz_93/status/858302177844056064</t>
  </si>
  <si>
    <t>https://twitter.com/#!/theyounggossip/status/858304695919558656</t>
  </si>
  <si>
    <t>https://twitter.com/#!/castrofatima28/status/858295891962339328</t>
  </si>
  <si>
    <t>https://twitter.com/#!/castrofatima28/status/858304708749950981</t>
  </si>
  <si>
    <t>https://twitter.com/#!/meghaltweets/status/858305353351520257</t>
  </si>
  <si>
    <t>https://twitter.com/#!/bt_india/status/857234547154538496</t>
  </si>
  <si>
    <t>https://twitter.com/#!/bt_india/status/857585216289992704</t>
  </si>
  <si>
    <t>https://twitter.com/#!/bt_india/status/858227176277233664</t>
  </si>
  <si>
    <t>https://twitter.com/#!/rmanojkumarr/status/858305834169905152</t>
  </si>
  <si>
    <t>https://twitter.com/#!/smbalapriyan/status/858306928728051712</t>
  </si>
  <si>
    <t>https://twitter.com/#!/srimayank/status/858307315656671233</t>
  </si>
  <si>
    <t>https://twitter.com/#!/justkhabar/status/858250598176534532</t>
  </si>
  <si>
    <t>https://twitter.com/#!/justkhabar/status/858307574797447169</t>
  </si>
  <si>
    <t>https://twitter.com/#!/ranjanprj/status/858307767391723524</t>
  </si>
  <si>
    <t>https://twitter.com/#!/kkronline/status/858310088540307456</t>
  </si>
  <si>
    <t>https://twitter.com/#!/abhishek/status/858206207923822595</t>
  </si>
  <si>
    <t>https://twitter.com/#!/naveencpmysore/status/858310225614471170</t>
  </si>
  <si>
    <t>https://twitter.com/#!/jainrounak/status/858237611974041600</t>
  </si>
  <si>
    <t>https://twitter.com/#!/bipinbihari_/status/858310496096837632</t>
  </si>
  <si>
    <t>https://twitter.com/#!/cyberappy/status/858311044497891329</t>
  </si>
  <si>
    <t>https://twitter.com/#!/thetechviral/status/857915781362966529</t>
  </si>
  <si>
    <t>https://twitter.com/#!/thetechviral/status/858248359643160576</t>
  </si>
  <si>
    <t>https://twitter.com/#!/dainikpunjab/status/858311552704892928</t>
  </si>
  <si>
    <t>https://twitter.com/#!/eedepubhasker/status/858314447655280641</t>
  </si>
  <si>
    <t>https://twitter.com/#!/commsmaster/status/858316255379554304</t>
  </si>
  <si>
    <t>https://twitter.com/#!/tejprakash40/status/858316454621532160</t>
  </si>
  <si>
    <t>https://twitter.com/#!/dpktanhai/status/858317131053764608</t>
  </si>
  <si>
    <t>https://twitter.com/#!/dpktanhai/status/858317136607023104</t>
  </si>
  <si>
    <t>https://twitter.com/#!/jiodthofficial/status/858317889371164672</t>
  </si>
  <si>
    <t>https://twitter.com/#!/insanpreet91/status/858319958119501825</t>
  </si>
  <si>
    <t>https://twitter.com/#!/insanpreet91/status/858320044358500353</t>
  </si>
  <si>
    <t>https://twitter.com/#!/sadar_shisir/status/858324596524806144</t>
  </si>
  <si>
    <t>https://twitter.com/#!/jarodjunior1/status/858328034281222144</t>
  </si>
  <si>
    <t>https://twitter.com/#!/shaijuvismaya/status/858328287621386240</t>
  </si>
  <si>
    <t>https://twitter.com/#!/techsreview/status/858327964764827649</t>
  </si>
  <si>
    <t>https://twitter.com/#!/aalbertjac/status/858328743923769345</t>
  </si>
  <si>
    <t>https://twitter.com/#!/deepakrkhemani/status/858330175662108672</t>
  </si>
  <si>
    <t>https://twitter.com/#!/newsbossindia/status/857677408551313409</t>
  </si>
  <si>
    <t>https://twitter.com/#!/newsbossindia/status/857810715477856257</t>
  </si>
  <si>
    <t>https://twitter.com/#!/newsbossindia/status/857951994408976384</t>
  </si>
  <si>
    <t>https://twitter.com/#!/newsbossindia/status/858151172254834688</t>
  </si>
  <si>
    <t>https://twitter.com/#!/newsbossindia/status/858244780865708032</t>
  </si>
  <si>
    <t>https://twitter.com/#!/newsbossindia/status/858330188651708416</t>
  </si>
  <si>
    <t>https://twitter.com/#!/anshuly99670551/status/857899028150853633</t>
  </si>
  <si>
    <t>https://twitter.com/#!/anshuly99670551/status/858331151521296385</t>
  </si>
  <si>
    <t>https://twitter.com/#!/bhaskarajay22/status/858333558762606592</t>
  </si>
  <si>
    <t>https://twitter.com/#!/techupdate3/status/858333862837067777</t>
  </si>
  <si>
    <t>https://twitter.com/#!/gkbiam/status/858337146268078084</t>
  </si>
  <si>
    <t>https://twitter.com/#!/phoneapex/status/858340944835477505</t>
  </si>
  <si>
    <t>https://twitter.com/#!/thewittyreality/status/858343778196758528</t>
  </si>
  <si>
    <t>https://twitter.com/#!/anahita_ramirez/status/858346497527525377</t>
  </si>
  <si>
    <t>https://twitter.com/#!/pqmr/status/858348456783499264</t>
  </si>
  <si>
    <t>https://twitter.com/#!/telugustartups/status/858353245097533441</t>
  </si>
  <si>
    <t>https://twitter.com/#!/pragneshsenva/status/858355945025490945</t>
  </si>
  <si>
    <t>https://twitter.com/#!/viratkarani/status/858362866868645888</t>
  </si>
  <si>
    <t>https://twitter.com/#!/vanbro9/status/858363350966833152</t>
  </si>
  <si>
    <t>https://twitter.com/#!/oneindiagujarat/status/858240976208449537</t>
  </si>
  <si>
    <t>https://twitter.com/#!/oneindiagujarat/status/858357717047562241</t>
  </si>
  <si>
    <t>https://twitter.com/#!/amit871980/status/858363478146469888</t>
  </si>
  <si>
    <t>https://twitter.com/#!/mintumondal17/status/858364158919798785</t>
  </si>
  <si>
    <t>https://twitter.com/#!/amudhan_3907/status/857820196643500034</t>
  </si>
  <si>
    <t>https://twitter.com/#!/amudhan_3907/status/858364558267830274</t>
  </si>
  <si>
    <t>https://twitter.com/#!/creativepagal/status/858365605833035776</t>
  </si>
  <si>
    <t>https://twitter.com/#!/sukanta77997999/status/858366057475715072</t>
  </si>
  <si>
    <t>https://twitter.com/#!/jerrinfrancis1/status/858366129202495491</t>
  </si>
  <si>
    <t>https://twitter.com/#!/techmkb/status/858371376578781184</t>
  </si>
  <si>
    <t>https://twitter.com/#!/mylucky137276/status/857436758304280576</t>
  </si>
  <si>
    <t>https://twitter.com/#!/mylucky137276/status/857889677927383040</t>
  </si>
  <si>
    <t>https://twitter.com/#!/mylucky137276/status/858372914411962369</t>
  </si>
  <si>
    <t>https://twitter.com/#!/myscribblings/status/858373904498401281</t>
  </si>
  <si>
    <t>https://twitter.com/#!/myscribblings/status/858374037482897410</t>
  </si>
  <si>
    <t>https://twitter.com/#!/mazedaarcat/status/858375440897114112</t>
  </si>
  <si>
    <t>https://twitter.com/#!/mazedaarcat/status/858375580768755714</t>
  </si>
  <si>
    <t>https://twitter.com/#!/heypank/status/858375621013110784</t>
  </si>
  <si>
    <t>https://twitter.com/#!/kannatelugu/status/858376680875995137</t>
  </si>
  <si>
    <t>https://twitter.com/#!/kannatelugu/status/858376845800222720</t>
  </si>
  <si>
    <t>https://twitter.com/#!/thewire_in/status/857839296451035137</t>
  </si>
  <si>
    <t>https://twitter.com/#!/thewire_in/status/857982741891006465</t>
  </si>
  <si>
    <t>https://twitter.com/#!/drruchibhatt/status/858379606667255808</t>
  </si>
  <si>
    <t>https://twitter.com/#!/loveavasthi/status/857535914616160258</t>
  </si>
  <si>
    <t>https://twitter.com/#!/loveavasthi/status/857580768687738880</t>
  </si>
  <si>
    <t>https://twitter.com/#!/loveavasthi/status/858032074439229443</t>
  </si>
  <si>
    <t>https://twitter.com/#!/loveavasthi/status/858383733463941121</t>
  </si>
  <si>
    <t>https://twitter.com/#!/loveavasthi/status/858023617489186817</t>
  </si>
  <si>
    <t>https://twitter.com/#!/loveavasthi/status/858206941717377024</t>
  </si>
  <si>
    <t>https://twitter.com/#!/kartikpujari1/status/857629641372307456</t>
  </si>
  <si>
    <t>https://twitter.com/#!/kartikpujari1/status/858311197195739136</t>
  </si>
  <si>
    <t>https://twitter.com/#!/kartikpujari1/status/858384334419628032</t>
  </si>
  <si>
    <t>https://twitter.com/#!/roshnim79/status/858312993926283264</t>
  </si>
  <si>
    <t>https://twitter.com/#!/roshnim79/status/858384945202339840</t>
  </si>
  <si>
    <t>https://twitter.com/#!/gadgetstouse/status/857612376576638977</t>
  </si>
  <si>
    <t>https://twitter.com/#!/gadgetstouse/status/857891876745105408</t>
  </si>
  <si>
    <t>https://twitter.com/#!/gadgetstouse/status/858203572931973120</t>
  </si>
  <si>
    <t>https://twitter.com/#!/gadgetstouse/status/858206136020938753</t>
  </si>
  <si>
    <t>https://twitter.com/#!/shan26lit/status/858386455751782401</t>
  </si>
  <si>
    <t>https://twitter.com/#!/harrymalhotra19/status/857613168301846528</t>
  </si>
  <si>
    <t>https://twitter.com/#!/harrymalhotra19/status/858312333604540417</t>
  </si>
  <si>
    <t>https://twitter.com/#!/harrymalhotra19/status/858388096676769792</t>
  </si>
  <si>
    <t>https://twitter.com/#!/saviolinette/status/857893609009537025</t>
  </si>
  <si>
    <t>https://twitter.com/#!/saviolinette/status/858388109972647939</t>
  </si>
  <si>
    <t>https://twitter.com/#!/meemislam/status/857881533801213952</t>
  </si>
  <si>
    <t>https://twitter.com/#!/meemislam/status/858343219498590208</t>
  </si>
  <si>
    <t>https://twitter.com/#!/meemislam/status/858389417123360768</t>
  </si>
  <si>
    <t>https://twitter.com/#!/_it_services/status/858389705074724864</t>
  </si>
  <si>
    <t>https://twitter.com/#!/dashraths2901/status/858372676431134720</t>
  </si>
  <si>
    <t>https://twitter.com/#!/dashraths2901/status/858373036101124096</t>
  </si>
  <si>
    <t>https://twitter.com/#!/dashraths2901/status/858391075701964800</t>
  </si>
  <si>
    <t>https://twitter.com/#!/tabletdiscount1/status/858391264139653120</t>
  </si>
  <si>
    <t>https://twitter.com/#!/jits_sakariya/status/858394785425522688</t>
  </si>
  <si>
    <t>https://twitter.com/#!/bharatpolicy/status/858398268405014528</t>
  </si>
  <si>
    <t>https://twitter.com/#!/bharat9xmcool/status/858405195323105280</t>
  </si>
  <si>
    <t>https://twitter.com/#!/ashutosh12592/status/858405737470578688</t>
  </si>
  <si>
    <t>https://twitter.com/#!/mobigyaan/status/857879632007372800</t>
  </si>
  <si>
    <t>https://twitter.com/#!/mobigyaan/status/857895696594239488</t>
  </si>
  <si>
    <t>https://twitter.com/#!/vishalgiri13111/status/857927996597915648</t>
  </si>
  <si>
    <t>https://twitter.com/#!/vishalgiri13111/status/857928008220332033</t>
  </si>
  <si>
    <t>https://twitter.com/#!/vishalgiri13111/status/857650947262103553</t>
  </si>
  <si>
    <t>https://twitter.com/#!/vishalgiri13111/status/858314962371960832</t>
  </si>
  <si>
    <t>https://twitter.com/#!/vishalgiri13111/status/858405746337251330</t>
  </si>
  <si>
    <t>https://twitter.com/#!/mashableng/status/857281022387421184</t>
  </si>
  <si>
    <t>https://twitter.com/#!/mashableng/status/857969505523335168</t>
  </si>
  <si>
    <t>https://twitter.com/#!/mashableng/status/858052876752629762</t>
  </si>
  <si>
    <t>https://twitter.com/#!/mashableng/status/858297593327226880</t>
  </si>
  <si>
    <t>https://twitter.com/#!/mashableng/status/858408697856499712</t>
  </si>
  <si>
    <t>https://twitter.com/#!/yugashrijoshi/status/858412172291915776</t>
  </si>
  <si>
    <t>https://twitter.com/#!/androfyi/status/858412383542411265</t>
  </si>
  <si>
    <t>https://twitter.com/#!/rambpredmiltod1/status/858412929623834624</t>
  </si>
  <si>
    <t>https://twitter.com/#!/wirelesstopnews/status/858415371702992896</t>
  </si>
  <si>
    <t>https://twitter.com/#!/news_indi/status/858420881328140288</t>
  </si>
  <si>
    <t>https://twitter.com/#!/mydealsbucket/status/858427567287795716</t>
  </si>
  <si>
    <t>https://twitter.com/#!/sanjayk9088/status/858435982634483713</t>
  </si>
  <si>
    <t>https://twitter.com/#!/bizzscout/status/858441730877775873</t>
  </si>
  <si>
    <t>https://twitter.com/#!/muralidharan27/status/858460034904109056</t>
  </si>
  <si>
    <t>https://twitter.com/#!/gadgetsupdate1/status/857361200283230208</t>
  </si>
  <si>
    <t>https://twitter.com/#!/talkuktelecoms/status/857362663894024192</t>
  </si>
  <si>
    <t>https://twitter.com/#!/kevinsherratt1/status/857645255642021888</t>
  </si>
  <si>
    <t>https://twitter.com/#!/talkuktelecoms/status/857646532316856321</t>
  </si>
  <si>
    <t>https://twitter.com/#!/britbusinessuk/status/858463421360164864</t>
  </si>
  <si>
    <t>https://twitter.com/#!/talkuktelecoms/status/858464922921033729</t>
  </si>
  <si>
    <t>https://twitter.com/#!/l3nd1n3z/status/858481098954866688</t>
  </si>
  <si>
    <t>https://twitter.com/#!/l3nd1n3z/status/858481136816803840</t>
  </si>
  <si>
    <t>https://twitter.com/#!/l3nd1n3z/status/858481399233486850</t>
  </si>
  <si>
    <t>https://twitter.com/#!/techcurations/status/857379582349070337</t>
  </si>
  <si>
    <t>https://twitter.com/#!/techcurations/status/857802925233643520</t>
  </si>
  <si>
    <t>https://twitter.com/#!/techcurations/status/857887174355820544</t>
  </si>
  <si>
    <t>https://twitter.com/#!/techcurations/status/858146534688526340</t>
  </si>
  <si>
    <t>https://twitter.com/#!/techcurations/status/858482407653220358</t>
  </si>
  <si>
    <t>https://twitter.com/#!/mickoo07/status/858484315226820608</t>
  </si>
  <si>
    <t>https://twitter.com/#!/techinfoz/status/857886013607235584</t>
  </si>
  <si>
    <t>https://twitter.com/#!/techinfoz/status/858488479197536257</t>
  </si>
  <si>
    <t>https://twitter.com/#!/rpramoth/status/858490351912353792</t>
  </si>
  <si>
    <t>https://twitter.com/#!/vishal8211/status/857605172935221249</t>
  </si>
  <si>
    <t>https://twitter.com/#!/vishal8211/status/858320318913540097</t>
  </si>
  <si>
    <t>https://twitter.com/#!/vishal8211/status/858495105468178433</t>
  </si>
  <si>
    <t>https://twitter.com/#!/indiamobinews/status/857437808469737476</t>
  </si>
  <si>
    <t>https://twitter.com/#!/indiamobinews/status/857767161485443072</t>
  </si>
  <si>
    <t>https://twitter.com/#!/indiamobinews/status/858495964134359040</t>
  </si>
  <si>
    <t>https://twitter.com/#!/china_3g/status/858498429626052609</t>
  </si>
  <si>
    <t>https://twitter.com/#!/digproduct1/status/858500449539944448</t>
  </si>
  <si>
    <t>https://twitter.com/#!/ojasinfoindia/status/858501090437849088</t>
  </si>
  <si>
    <t>https://twitter.com/#!/nanbansolution/status/857961822430908416</t>
  </si>
  <si>
    <t>https://twitter.com/#!/nanbansolution/status/858301719540895744</t>
  </si>
  <si>
    <t>https://twitter.com/#!/nanbansolution/status/858352235322908672</t>
  </si>
  <si>
    <t>https://twitter.com/#!/nanbansolution/status/858367753408925696</t>
  </si>
  <si>
    <t>https://twitter.com/#!/nanbansolution/status/858501255987179520</t>
  </si>
  <si>
    <t>https://twitter.com/#!/bhitoraashwin/status/858502690481082368</t>
  </si>
  <si>
    <t>https://twitter.com/#!/ratan19831/status/857400681183010817</t>
  </si>
  <si>
    <t>https://twitter.com/#!/ratan19831/status/858504074597212160</t>
  </si>
  <si>
    <t>https://twitter.com/#!/iamnaving/status/858510582697385984</t>
  </si>
  <si>
    <t>https://twitter.com/#!/propshine/status/857401296692822016</t>
  </si>
  <si>
    <t>https://twitter.com/#!/propshine/status/857401361062690817</t>
  </si>
  <si>
    <t>https://twitter.com/#!/propshine/status/858505185739538434</t>
  </si>
  <si>
    <t>https://twitter.com/#!/propshine/status/858511435546210304</t>
  </si>
  <si>
    <t>https://twitter.com/#!/propshine/status/858511738089680896</t>
  </si>
  <si>
    <t>https://twitter.com/#!/merlin_roc/status/858512020525731840</t>
  </si>
  <si>
    <t>https://twitter.com/#!/dazzlingcelebs/status/858512571049152513</t>
  </si>
  <si>
    <t>https://twitter.com/#!/imshirishdedhia/status/857442970026614784</t>
  </si>
  <si>
    <t>https://twitter.com/#!/imshirishdedhia/status/858512587511791620</t>
  </si>
  <si>
    <t>https://twitter.com/#!/indianexpress/status/857802926999298048</t>
  </si>
  <si>
    <t>https://twitter.com/#!/indianexpress/status/857905129822932993</t>
  </si>
  <si>
    <t>https://twitter.com/#!/indianexpress/status/858159737606504449</t>
  </si>
  <si>
    <t>https://twitter.com/#!/amitnew/status/858513269992148992</t>
  </si>
  <si>
    <t>https://twitter.com/#!/amitnew/status/858168168946315264</t>
  </si>
  <si>
    <t>https://twitter.com/#!/phanindranaidu9/status/858514742951813124</t>
  </si>
  <si>
    <t>https://twitter.com/#!/yearning4d_sky/status/856457862788243456</t>
  </si>
  <si>
    <t>https://twitter.com/#!/lxropia/status/858518417128673284</t>
  </si>
  <si>
    <t>https://twitter.com/#!/chidambar08/status/858327323606736897</t>
  </si>
  <si>
    <t>https://twitter.com/#!/chidambar08/status/858519313296146436</t>
  </si>
  <si>
    <t>https://twitter.com/#!/santoshbalram/status/858522194938281986</t>
  </si>
  <si>
    <t>https://twitter.com/#!/sarvesh_kumar26/status/858524730587885568</t>
  </si>
  <si>
    <t>https://twitter.com/#!/plyfz/status/858525574037372928</t>
  </si>
  <si>
    <t>https://twitter.com/#!/4gupdate/status/858526849697173504</t>
  </si>
  <si>
    <t>https://twitter.com/#!/baskekebin/status/858528259826491393</t>
  </si>
  <si>
    <t>https://twitter.com/#!/bkdaripa/status/858528634306539520</t>
  </si>
  <si>
    <t>https://twitter.com/#!/hemantmotadoo/status/858533837646725120</t>
  </si>
  <si>
    <t>https://twitter.com/#!/kify_leo/status/858533979284058112</t>
  </si>
  <si>
    <t>https://twitter.com/#!/trulychintu/status/858535113713487872</t>
  </si>
  <si>
    <t>https://twitter.com/#!/invisibleamit/status/858536009675538432</t>
  </si>
  <si>
    <t>https://twitter.com/#!/jitusharma/status/858537900794892288</t>
  </si>
  <si>
    <t>https://twitter.com/#!/gizbotta/status/857270560673468416</t>
  </si>
  <si>
    <t>https://twitter.com/#!/gizbotta/status/858254481783476224</t>
  </si>
  <si>
    <t>https://twitter.com/#!/gizbotta/status/858538907360567296</t>
  </si>
  <si>
    <t>https://twitter.com/#!/g83krunal/status/857657730718466049</t>
  </si>
  <si>
    <t>https://twitter.com/#!/g83krunal/status/858318763669807111</t>
  </si>
  <si>
    <t>https://twitter.com/#!/g83krunal/status/858540959168159745</t>
  </si>
  <si>
    <t>https://twitter.com/#!/pawanku94692983/status/858541896377008128</t>
  </si>
  <si>
    <t>https://twitter.com/#!/techntricksyt/status/857428382287486976</t>
  </si>
  <si>
    <t>https://twitter.com/#!/techntricksyt/status/857542632624406528</t>
  </si>
  <si>
    <t>https://twitter.com/#!/techntricksyt/status/858200210467471360</t>
  </si>
  <si>
    <t>https://twitter.com/#!/techntricksyt/status/858542200946282496</t>
  </si>
  <si>
    <t>https://twitter.com/#!/venkys20/status/858542442353762304</t>
  </si>
  <si>
    <t>https://twitter.com/#!/bgaurav211/status/858542614009831424</t>
  </si>
  <si>
    <t>https://twitter.com/#!/nilmaypadhye/status/858542835422965760</t>
  </si>
  <si>
    <t>https://twitter.com/#!/sachin03550219/status/858543115900268545</t>
  </si>
  <si>
    <t>https://twitter.com/#!/techworld3207/status/857429384495472640</t>
  </si>
  <si>
    <t>https://twitter.com/#!/techworld3207/status/857543367453954048</t>
  </si>
  <si>
    <t>https://twitter.com/#!/techworld3207/status/858200448829804544</t>
  </si>
  <si>
    <t>https://twitter.com/#!/techworld3207/status/858543202780930049</t>
  </si>
  <si>
    <t>https://twitter.com/#!/shubham_096/status/857519302685073409</t>
  </si>
  <si>
    <t>https://twitter.com/#!/shubham_096/status/857603702110134272</t>
  </si>
  <si>
    <t>https://twitter.com/#!/shubham_096/status/858547613884325888</t>
  </si>
  <si>
    <t>https://twitter.com/#!/shubham_096/status/858547649762385920</t>
  </si>
  <si>
    <t>https://twitter.com/#!/bharat_jew/status/857519401628835840</t>
  </si>
  <si>
    <t>https://twitter.com/#!/bharat_jew/status/858546616118149120</t>
  </si>
  <si>
    <t>https://twitter.com/#!/bharat_jew/status/858548160234483712</t>
  </si>
  <si>
    <t>https://twitter.com/#!/sanjaykedia666/status/855663840725520384</t>
  </si>
  <si>
    <t>https://twitter.com/#!/sanjaykedia666/status/857865984299991040</t>
  </si>
  <si>
    <t>https://twitter.com/#!/sunnyziony777/status/858548779011715072</t>
  </si>
  <si>
    <t>https://twitter.com/#!/mrahi2/status/858551439114874880</t>
  </si>
  <si>
    <t>https://twitter.com/#!/zapper_ybt/status/858552596092645376</t>
  </si>
  <si>
    <t>https://twitter.com/#!/pritamdagar/status/858553697256845313</t>
  </si>
  <si>
    <t>https://twitter.com/#!/pmsriram1984/status/858554192763527169</t>
  </si>
  <si>
    <t>https://twitter.com/#!/newsbuckets/status/857407554942627841</t>
  </si>
  <si>
    <t>https://twitter.com/#!/newsbuckets/status/857514287211872256</t>
  </si>
  <si>
    <t>https://twitter.com/#!/newsbuckets/status/857816425754480640</t>
  </si>
  <si>
    <t>https://twitter.com/#!/newsbuckets/status/857876151754145793</t>
  </si>
  <si>
    <t>https://twitter.com/#!/newsbuckets/status/858208841741291520</t>
  </si>
  <si>
    <t>https://twitter.com/#!/newsbuckets/status/858555576997040129</t>
  </si>
  <si>
    <t>https://twitter.com/#!/farhanknight/status/858557636631035904</t>
  </si>
  <si>
    <t>https://twitter.com/#!/medianama/status/858180295010418688</t>
  </si>
  <si>
    <t>https://twitter.com/#!/medianama/status/858554026807488515</t>
  </si>
  <si>
    <t>https://twitter.com/#!/jatinjhala/status/858558234105266176</t>
  </si>
  <si>
    <t>https://twitter.com/#!/sudharsankiran/status/858558856506605568</t>
  </si>
  <si>
    <t>https://twitter.com/#!/aletheia_wa/status/858559208207155201</t>
  </si>
  <si>
    <t>https://twitter.com/#!/zhenevevakulik1/status/858559517109497856</t>
  </si>
  <si>
    <t>https://twitter.com/#!/upendra67175909/status/858560375691902976</t>
  </si>
  <si>
    <t>https://twitter.com/#!/itechdude/status/857368716568256513</t>
  </si>
  <si>
    <t>https://twitter.com/#!/itechdude/status/857564991259422722</t>
  </si>
  <si>
    <t>https://twitter.com/#!/itechdude/status/857821715589615617</t>
  </si>
  <si>
    <t>https://twitter.com/#!/itechdude/status/858561578869768193</t>
  </si>
  <si>
    <t>https://twitter.com/#!/beingdashing/status/857993838295527428</t>
  </si>
  <si>
    <t>https://twitter.com/#!/beingdashing/status/858563341769261056</t>
  </si>
  <si>
    <t>https://twitter.com/#!/bhavesh_sgsits/status/858564061407084544</t>
  </si>
  <si>
    <t>https://twitter.com/#!/sreejeshrayira1/status/858570813435334656</t>
  </si>
  <si>
    <t>https://twitter.com/#!/dhyani1811/status/858575082557329409</t>
  </si>
  <si>
    <t>https://twitter.com/#!/dhyani1811/status/858575195975462912</t>
  </si>
  <si>
    <t>https://twitter.com/#!/monojitrsg/status/858577148663087104</t>
  </si>
  <si>
    <t>https://twitter.com/#!/balakrishnanr/status/858300349144121344</t>
  </si>
  <si>
    <t>https://twitter.com/#!/nanumrowdy/status/858579119294099457</t>
  </si>
  <si>
    <t>https://twitter.com/#!/vikashvikash84/status/857570385008762880</t>
  </si>
  <si>
    <t>https://twitter.com/#!/vikashvikash84/status/858581117720555520</t>
  </si>
  <si>
    <t>https://twitter.com/#!/sudhirsarnobat/status/858582980545196033</t>
  </si>
  <si>
    <t>https://twitter.com/#!/artistaloud/status/858161427852349444</t>
  </si>
  <si>
    <t>https://twitter.com/#!/artistaloud/status/858161443627081728</t>
  </si>
  <si>
    <t>https://twitter.com/#!/djimit10/status/858584235875024896</t>
  </si>
  <si>
    <t>https://twitter.com/#!/djimit10/status/858584270201212930</t>
  </si>
  <si>
    <t>https://twitter.com/#!/ourcouponwallet/status/858588421492801536</t>
  </si>
  <si>
    <t>https://twitter.com/#!/thesayingtruth/status/856910296786632704</t>
  </si>
  <si>
    <t>https://twitter.com/#!/thesayingtruth/status/857222960893100032</t>
  </si>
  <si>
    <t>https://twitter.com/#!/sonikabaghla/status/858588514409107456</t>
  </si>
  <si>
    <t>https://twitter.com/#!/binujayaraj/status/858588648664596480</t>
  </si>
  <si>
    <t>https://twitter.com/#!/ishaq17456/status/858589463630532608</t>
  </si>
  <si>
    <t>https://twitter.com/#!/anitechboy/status/855899320222179335</t>
  </si>
  <si>
    <t>https://twitter.com/#!/afali17/status/858591394012835840</t>
  </si>
  <si>
    <t>https://twitter.com/#!/neerajsaini789/status/858593925111533569</t>
  </si>
  <si>
    <t>https://twitter.com/#!/24_indianews/status/857565854204080129</t>
  </si>
  <si>
    <t>https://twitter.com/#!/24_indianews/status/858595009498685440</t>
  </si>
  <si>
    <t>https://twitter.com/#!/optionstip/status/857329764390121472</t>
  </si>
  <si>
    <t>https://twitter.com/#!/optionstip/status/857420279793975296</t>
  </si>
  <si>
    <t>https://twitter.com/#!/optionstip/status/857420384135770112</t>
  </si>
  <si>
    <t>https://twitter.com/#!/optionstip/status/857873416384393216</t>
  </si>
  <si>
    <t>https://twitter.com/#!/optionstip/status/857873456045731840</t>
  </si>
  <si>
    <t>https://twitter.com/#!/optionstip/status/857964151313977344</t>
  </si>
  <si>
    <t>https://twitter.com/#!/optionstip/status/858054892711235586</t>
  </si>
  <si>
    <t>https://twitter.com/#!/optionstip/status/858145427643912192</t>
  </si>
  <si>
    <t>https://twitter.com/#!/optionstip/status/858145540638429184</t>
  </si>
  <si>
    <t>https://twitter.com/#!/optionstip/status/858327109063892993</t>
  </si>
  <si>
    <t>https://twitter.com/#!/optionstip/status/858327159391342593</t>
  </si>
  <si>
    <t>https://twitter.com/#!/optionstip/status/858327303344058368</t>
  </si>
  <si>
    <t>https://twitter.com/#!/optionstip/status/858417917775548418</t>
  </si>
  <si>
    <t>https://twitter.com/#!/optionstip/status/858508694560100352</t>
  </si>
  <si>
    <t>https://twitter.com/#!/optionstip/status/858599336095219712</t>
  </si>
  <si>
    <t>https://twitter.com/#!/mirbilal21/status/858602014598713344</t>
  </si>
  <si>
    <t>https://twitter.com/#!/sparkhi/status/858383385986772992</t>
  </si>
  <si>
    <t>https://twitter.com/#!/sparkhi/status/858602053815287808</t>
  </si>
  <si>
    <t>https://twitter.com/#!/umesh1920021/status/858602415356080129</t>
  </si>
  <si>
    <t>https://twitter.com/#!/techno_codex/status/858603548346650624</t>
  </si>
  <si>
    <t>https://twitter.com/#!/broadbandforum/status/858218505941860353</t>
  </si>
  <si>
    <t>https://twitter.com/#!/broadbandforum/status/858398993528700929</t>
  </si>
  <si>
    <t>https://twitter.com/#!/broadbandforum/status/858529904484204544</t>
  </si>
  <si>
    <t>https://twitter.com/#!/broadbandforum/status/858603853050032128</t>
  </si>
  <si>
    <t>https://twitter.com/#!/zeenews/status/857980229297549312</t>
  </si>
  <si>
    <t>https://twitter.com/#!/hemantm73161860/status/858606198714761216</t>
  </si>
  <si>
    <t>https://twitter.com/#!/banerjeerahul/status/857564011189153795</t>
  </si>
  <si>
    <t>https://twitter.com/#!/banerjeerahul/status/857789332798701568</t>
  </si>
  <si>
    <t>https://twitter.com/#!/banerjeerahul/status/858606685283373056</t>
  </si>
  <si>
    <t>https://twitter.com/#!/coolappsdaily/status/857398908099510272</t>
  </si>
  <si>
    <t>https://twitter.com/#!/coolappsdaily/status/857557457031151616</t>
  </si>
  <si>
    <t>https://twitter.com/#!/coolappsdaily/status/857640499808681984</t>
  </si>
  <si>
    <t>https://twitter.com/#!/coolappsdaily/status/857965138892136448</t>
  </si>
  <si>
    <t>https://twitter.com/#!/coolappsdaily/status/858606873238306816</t>
  </si>
  <si>
    <t>https://twitter.com/#!/timesofindia/status/850279484313837569</t>
  </si>
  <si>
    <t>https://twitter.com/#!/timesofindia/status/857587648633778177</t>
  </si>
  <si>
    <t>https://twitter.com/#!/timesofindia/status/857621615403819009</t>
  </si>
  <si>
    <t>https://twitter.com/#!/gadgetsnow/status/857693339247890434</t>
  </si>
  <si>
    <t>https://twitter.com/#!/gadgetsnow/status/857833632295243779</t>
  </si>
  <si>
    <t>https://twitter.com/#!/gadgetsnow/status/857855309511000065</t>
  </si>
  <si>
    <t>https://twitter.com/#!/gadgetsnow/status/858323742807605249</t>
  </si>
  <si>
    <t>https://twitter.com/#!/news365247live/status/857590416043982849</t>
  </si>
  <si>
    <t>https://twitter.com/#!/timesofindia/status/857844442518233088</t>
  </si>
  <si>
    <t>https://twitter.com/#!/news365247live/status/857791647794450432</t>
  </si>
  <si>
    <t>https://twitter.com/#!/news365247live/status/858607019611181056</t>
  </si>
  <si>
    <t>https://twitter.com/#!/ravindrabhadu/status/857557730986426368</t>
  </si>
  <si>
    <t>https://twitter.com/#!/ravindrabhadu/status/857557733083676674</t>
  </si>
  <si>
    <t>https://twitter.com/#!/ravindrabhadu/status/857724922478678017</t>
  </si>
  <si>
    <t>https://twitter.com/#!/ravindrabhadu/status/858237065607118849</t>
  </si>
  <si>
    <t>https://twitter.com/#!/ravindrabhadu/status/858607049143439360</t>
  </si>
  <si>
    <t>https://twitter.com/#!/megameetei/status/857536847689334784</t>
  </si>
  <si>
    <t>https://twitter.com/#!/megameetei/status/858607168378945540</t>
  </si>
  <si>
    <t>https://twitter.com/#!/indiavspk/status/857536856283422720</t>
  </si>
  <si>
    <t>https://twitter.com/#!/indiavspk/status/858607169809260544</t>
  </si>
  <si>
    <t>https://twitter.com/#!/kellyjoshi/status/857536857881444352</t>
  </si>
  <si>
    <t>https://twitter.com/#!/kellyjoshi/status/858607171646312448</t>
  </si>
  <si>
    <t>https://twitter.com/#!/iqabalfaisal/status/857536859768987648</t>
  </si>
  <si>
    <t>https://twitter.com/#!/iqabalfaisal/status/858607175635050497</t>
  </si>
  <si>
    <t>https://twitter.com/#!/kunalgrewal993/status/857536857256509440</t>
  </si>
  <si>
    <t>https://twitter.com/#!/kunalgrewal993/status/858607177841360896</t>
  </si>
  <si>
    <t>https://twitter.com/#!/ashishtripatiit/status/857536858665885697</t>
  </si>
  <si>
    <t>https://twitter.com/#!/ashishtripatiit/status/858607190910713856</t>
  </si>
  <si>
    <t>https://twitter.com/#!/singhveejay/status/857536857881534466</t>
  </si>
  <si>
    <t>https://twitter.com/#!/singhveejay/status/858607193066676224</t>
  </si>
  <si>
    <t>https://twitter.com/#!/jpwan08/status/858607201400758272</t>
  </si>
  <si>
    <t>https://twitter.com/#!/indiafone/status/857309680649076736</t>
  </si>
  <si>
    <t>https://twitter.com/#!/indiafone/status/857535003114254338</t>
  </si>
  <si>
    <t>https://twitter.com/#!/indiafone/status/857640708236300288</t>
  </si>
  <si>
    <t>https://twitter.com/#!/indiafone/status/857679504818483200</t>
  </si>
  <si>
    <t>https://twitter.com/#!/indiafone/status/858607251501854720</t>
  </si>
  <si>
    <t>https://twitter.com/#!/point_tecno/status/857556594300735488</t>
  </si>
  <si>
    <t>https://twitter.com/#!/point_tecno/status/857557751945474049</t>
  </si>
  <si>
    <t>https://twitter.com/#!/point_tecno/status/857708745761189889</t>
  </si>
  <si>
    <t>https://twitter.com/#!/point_tecno/status/858237258108993536</t>
  </si>
  <si>
    <t>https://twitter.com/#!/point_tecno/status/858607723239399424</t>
  </si>
  <si>
    <t>https://twitter.com/#!/india7network/status/857557094630924288</t>
  </si>
  <si>
    <t>https://twitter.com/#!/india7network/status/857565135237398528</t>
  </si>
  <si>
    <t>https://twitter.com/#!/india7network/status/858608267773136896</t>
  </si>
  <si>
    <t>https://twitter.com/#!/sandeep93652077/status/857290652765257729</t>
  </si>
  <si>
    <t>https://twitter.com/#!/sandeep93652077/status/858608300245569536</t>
  </si>
  <si>
    <t>https://twitter.com/#!/shubhamrai21/status/858607133151162370</t>
  </si>
  <si>
    <t>https://twitter.com/#!/shubhamrai21/status/858608672901083136</t>
  </si>
  <si>
    <t>https://twitter.com/#!/hellodigitigi/status/857561058080370688</t>
  </si>
  <si>
    <t>https://twitter.com/#!/hellodigitigi/status/857561060538298368</t>
  </si>
  <si>
    <t>https://twitter.com/#!/hellodigitigi/status/857952356893380608</t>
  </si>
  <si>
    <t>https://twitter.com/#!/hellodigitigi/status/858608979475398656</t>
  </si>
  <si>
    <t>https://twitter.com/#!/sufiy_tech/status/857388844685168641</t>
  </si>
  <si>
    <t>https://twitter.com/#!/sufiy_tech/status/858610098687680512</t>
  </si>
  <si>
    <t>https://twitter.com/#!/anupamae/status/858610369555595264</t>
  </si>
  <si>
    <t>https://twitter.com/#!/_gbhat/status/858610413360955392</t>
  </si>
  <si>
    <t>https://twitter.com/#!/noextremes/status/858610910692229120</t>
  </si>
  <si>
    <t>https://twitter.com/#!/newsatspeed/status/858611703268769792</t>
  </si>
  <si>
    <t>https://twitter.com/#!/amy____jones/status/857536857919246336</t>
  </si>
  <si>
    <t>https://twitter.com/#!/amy____jones/status/857537099922198528</t>
  </si>
  <si>
    <t>https://twitter.com/#!/amy____jones/status/858611919405502464</t>
  </si>
  <si>
    <t>https://twitter.com/#!/amy____jones/status/858612042369908738</t>
  </si>
  <si>
    <t>https://twitter.com/#!/nityansingh/status/858613433935253504</t>
  </si>
  <si>
    <t>https://twitter.com/#!/dogloose/status/858615006543441921</t>
  </si>
  <si>
    <t>https://twitter.com/#!/subham_das07/status/853669506626887680</t>
  </si>
  <si>
    <t>https://twitter.com/#!/princeetweets/status/858615264098766848</t>
  </si>
  <si>
    <t>https://twitter.com/#!/52mohammedsiam/status/857864841184370688</t>
  </si>
  <si>
    <t>https://twitter.com/#!/52mohammedsiam/status/858616956076904449</t>
  </si>
  <si>
    <t>https://twitter.com/#!/bakwasbandkar1/status/857563696045801473</t>
  </si>
  <si>
    <t>https://twitter.com/#!/bakwasbandkar1/status/858621764300963840</t>
  </si>
  <si>
    <t>https://twitter.com/#!/dinumis1983/status/857563667625263104</t>
  </si>
  <si>
    <t>https://twitter.com/#!/dinumis1983/status/858621766599557120</t>
  </si>
  <si>
    <t>https://twitter.com/#!/laurengwendolyn/status/858622311318130690</t>
  </si>
  <si>
    <t>https://twitter.com/#!/nokiafansclub1/status/858622996096745473</t>
  </si>
  <si>
    <t>https://twitter.com/#!/webstarinfotech/status/857550045947846656</t>
  </si>
  <si>
    <t>https://twitter.com/#!/webstarinfotech/status/857565663480696832</t>
  </si>
  <si>
    <t>https://twitter.com/#!/webstarinfotech/status/857867209879760896</t>
  </si>
  <si>
    <t>https://twitter.com/#!/webstarinfotech/status/857912480009527296</t>
  </si>
  <si>
    <t>https://twitter.com/#!/webstarinfotech/status/858199429530230784</t>
  </si>
  <si>
    <t>https://twitter.com/#!/webstarinfotech/status/858562546894241792</t>
  </si>
  <si>
    <t>https://twitter.com/#!/webstarinfotech/status/858622149728374784</t>
  </si>
  <si>
    <t>https://twitter.com/#!/karenharvey125/status/858623450495279104</t>
  </si>
  <si>
    <t>https://twitter.com/#!/akhilesh_vajpai/status/858564340504506369</t>
  </si>
  <si>
    <t>https://twitter.com/#!/akhilesh_vajpai/status/858565383376261120</t>
  </si>
  <si>
    <t>https://twitter.com/#!/akhilesh_vajpai/status/858626010396454912</t>
  </si>
  <si>
    <t>https://twitter.com/#!/iphonenew3/status/858626509866622977</t>
  </si>
  <si>
    <t>https://twitter.com/#!/aboutiphone14/status/858626531467304960</t>
  </si>
  <si>
    <t>https://twitter.com/#!/bolly_hollywood/status/857318055935746048</t>
  </si>
  <si>
    <t>https://twitter.com/#!/bolly_hollywood/status/857989730595618817</t>
  </si>
  <si>
    <t>https://twitter.com/#!/bolly_hollywood/status/858054516142292992</t>
  </si>
  <si>
    <t>https://twitter.com/#!/bolly_hollywood/status/858628338163662848</t>
  </si>
  <si>
    <t>https://twitter.com/#!/shakunsoft/status/858629335711760384</t>
  </si>
  <si>
    <t>https://twitter.com/#!/fun20sh/status/857542493524680704</t>
  </si>
  <si>
    <t>https://twitter.com/#!/fun20sh/status/857557875010539520</t>
  </si>
  <si>
    <t>https://twitter.com/#!/fun20sh/status/857573206156292096</t>
  </si>
  <si>
    <t>https://twitter.com/#!/fun20sh/status/857874802534645760</t>
  </si>
  <si>
    <t>https://twitter.com/#!/fun20sh/status/857920167325642753</t>
  </si>
  <si>
    <t>https://twitter.com/#!/fun20sh/status/857965873788792832</t>
  </si>
  <si>
    <t>https://twitter.com/#!/fun20sh/status/858524002666598401</t>
  </si>
  <si>
    <t>https://twitter.com/#!/fun20sh/status/858554149365002241</t>
  </si>
  <si>
    <t>https://twitter.com/#!/fun20sh/status/858630050291359744</t>
  </si>
  <si>
    <t>https://twitter.com/#!/raj_vohra/status/771746075065454592</t>
  </si>
  <si>
    <t>https://twitter.com/#!/ndtv/status/857562939745685508</t>
  </si>
  <si>
    <t>https://twitter.com/#!/ndtv/status/857786873598443521</t>
  </si>
  <si>
    <t>https://twitter.com/#!/ndtv/status/858606589766279170</t>
  </si>
  <si>
    <t>https://twitter.com/#!/taisiya9c2k/status/858630104066527232</t>
  </si>
  <si>
    <t>https://twitter.com/#!/siddharthsidson/status/858630618896244737</t>
  </si>
  <si>
    <t>https://twitter.com/#!/kashmir_rise/status/857211594500997121</t>
  </si>
  <si>
    <t>https://twitter.com/#!/soporewala/status/858630862950281216</t>
  </si>
  <si>
    <t>https://twitter.com/#!/hindinewspost/status/857646148835835904</t>
  </si>
  <si>
    <t>https://twitter.com/#!/hindinewspost/status/858640039147970560</t>
  </si>
  <si>
    <t>https://twitter.com/#!/airtel_presence/status/856763297571282945</t>
  </si>
  <si>
    <t>https://twitter.com/#!/bala_83831/status/858640214499237888</t>
  </si>
  <si>
    <t>https://twitter.com/#!/priyans16736070/status/858641347741442049</t>
  </si>
  <si>
    <t>https://twitter.com/#!/priyans16736070/status/858641524279713792</t>
  </si>
  <si>
    <t>https://twitter.com/#!/photos_review/status/858642538831503361</t>
  </si>
  <si>
    <t>https://twitter.com/#!/firstposthindi/status/858642750106779648</t>
  </si>
  <si>
    <t>https://twitter.com/#!/trickymaharaj/status/858644767013580800</t>
  </si>
  <si>
    <t>https://twitter.com/#!/slidertech/status/858644913554157568</t>
  </si>
  <si>
    <t>https://twitter.com/#!/mediat_tech/status/857484295656660995</t>
  </si>
  <si>
    <t>https://twitter.com/#!/mediat_tech/status/857551571550437376</t>
  </si>
  <si>
    <t>https://twitter.com/#!/mediat_tech/status/857573707253940224</t>
  </si>
  <si>
    <t>https://twitter.com/#!/mediat_tech/status/857914419040440325</t>
  </si>
  <si>
    <t>https://twitter.com/#!/mediat_tech/status/857965577322758146</t>
  </si>
  <si>
    <t>https://twitter.com/#!/mediat_tech/status/858196925912403968</t>
  </si>
  <si>
    <t>https://twitter.com/#!/mediat_tech/status/858565541530935296</t>
  </si>
  <si>
    <t>https://twitter.com/#!/mediat_tech/status/858625186551259136</t>
  </si>
  <si>
    <t>https://twitter.com/#!/mediat_tech/status/858644928662040576</t>
  </si>
  <si>
    <t>https://twitter.com/#!/thesanjaykapoor/status/858647076367814656</t>
  </si>
  <si>
    <t>https://twitter.com/#!/ksrtcblog/status/857417775534358528</t>
  </si>
  <si>
    <t>https://twitter.com/#!/ksrtcblog/status/857561233439858688</t>
  </si>
  <si>
    <t>https://twitter.com/#!/ksrtcblog/status/857644267652628480</t>
  </si>
  <si>
    <t>https://twitter.com/#!/ksrtcblog/status/857772625308864512</t>
  </si>
  <si>
    <t>https://twitter.com/#!/ksrtcblog/status/857787715848253441</t>
  </si>
  <si>
    <t>https://twitter.com/#!/ksrtcblog/status/858078383376355328</t>
  </si>
  <si>
    <t>https://twitter.com/#!/ksrtcblog/status/858210497107116032</t>
  </si>
  <si>
    <t>https://twitter.com/#!/ksrtcblog/status/858270913153818624</t>
  </si>
  <si>
    <t>https://twitter.com/#!/ksrtcblog/status/858504953031122945</t>
  </si>
  <si>
    <t>https://twitter.com/#!/ksrtcblog/status/858520042886930432</t>
  </si>
  <si>
    <t>https://twitter.com/#!/ksrtcblog/status/858648390829129729</t>
  </si>
  <si>
    <t>https://twitter.com/#!/tweetsofrohit/status/857821039916658688</t>
  </si>
  <si>
    <t>https://twitter.com/#!/tweetsofrohit/status/858310941993308160</t>
  </si>
  <si>
    <t>https://twitter.com/#!/tweetsofrohit/status/858649311814529026</t>
  </si>
  <si>
    <t>https://twitter.com/#!/suvarnanewstv/status/858648988156805120</t>
  </si>
  <si>
    <t>https://twitter.com/#!/ex_bjymblrmedia/status/858650106588835840</t>
  </si>
  <si>
    <t>https://twitter.com/#!/itsavi24/status/858650167322570752</t>
  </si>
  <si>
    <t>https://twitter.com/#!/sangbadpratidin/status/858652425082867712</t>
  </si>
  <si>
    <t>https://twitter.com/#!/atntamil/status/858653940933677057</t>
  </si>
  <si>
    <t>https://twitter.com/#!/sanjaybafna/status/857221796197801988</t>
  </si>
  <si>
    <t>https://twitter.com/#!/sanjaybafna/status/856478771951566848</t>
  </si>
  <si>
    <t>https://twitter.com/#!/ettelecom/status/857308385699647489</t>
  </si>
  <si>
    <t>https://twitter.com/#!/ettelecom/status/857534862466719744</t>
  </si>
  <si>
    <t>https://twitter.com/#!/ettelecom/status/857640568582791168</t>
  </si>
  <si>
    <t>https://twitter.com/#!/ettelecom/status/857678333210918912</t>
  </si>
  <si>
    <t>https://twitter.com/#!/mrrobot28/status/857640635289001985</t>
  </si>
  <si>
    <t>https://twitter.com/#!/sanjaybafna/status/856681263700357120</t>
  </si>
  <si>
    <t>https://twitter.com/#!/sanjaybafna/status/856679177168326656</t>
  </si>
  <si>
    <t>https://twitter.com/#!/sanjaybafna/status/856506933737664513</t>
  </si>
  <si>
    <t>https://twitter.com/#!/sanjaybafna/status/856479546979352576</t>
  </si>
  <si>
    <t>https://twitter.com/#!/sanjaybafna/status/856477878229372930</t>
  </si>
  <si>
    <t>https://twitter.com/#!/sanjaybafna/status/856682354529665028</t>
  </si>
  <si>
    <t>https://twitter.com/#!/sanjaybafna/status/857416600936468480</t>
  </si>
  <si>
    <t>https://twitter.com/#!/sanjaybafna/status/857452041173696512</t>
  </si>
  <si>
    <t>https://twitter.com/#!/sanjaybafna/status/857592928033792000</t>
  </si>
  <si>
    <t>https://twitter.com/#!/sanjaybafna/status/858510478770884609</t>
  </si>
  <si>
    <t>https://twitter.com/#!/sanjaybafna/status/858654128624500736</t>
  </si>
  <si>
    <t>https://twitter.com/#!/mrrobot28/status/858655083227119616</t>
  </si>
  <si>
    <t>https://twitter.com/#!/mobiletech_news/status/858618369200836608</t>
  </si>
  <si>
    <t>https://twitter.com/#!/mobiletech_news/status/858656263223357440</t>
  </si>
  <si>
    <t>https://twitter.com/#!/itznot_me/status/858656760655204352</t>
  </si>
  <si>
    <t>https://twitter.com/#!/rajeshsatpute/status/858656831287074817</t>
  </si>
  <si>
    <t>https://twitter.com/#!/geeknewslink/status/858659751445614592</t>
  </si>
  <si>
    <t>https://twitter.com/#!/moviejourno/status/858664299178446848</t>
  </si>
  <si>
    <t>https://twitter.com/#!/sandip9833/status/858665023778037761</t>
  </si>
  <si>
    <t>https://twitter.com/#!/abpnewshindi/status/857254100244869121</t>
  </si>
  <si>
    <t>https://twitter.com/#!/abpnewshindi/status/858209241018060800</t>
  </si>
  <si>
    <t>https://twitter.com/#!/abpnewshindi/status/858213982842257408</t>
  </si>
  <si>
    <t>https://twitter.com/#!/creativeyogesh/status/858666270375456770</t>
  </si>
  <si>
    <t>https://twitter.com/#!/meghnabasu2/status/858502497484386304</t>
  </si>
  <si>
    <t>https://twitter.com/#!/meghnabasu2/status/858667039514390528</t>
  </si>
  <si>
    <t>https://twitter.com/#!/rajivbakshi52/status/858667071789334528</t>
  </si>
  <si>
    <t>https://twitter.com/#!/qureshiinfotech/status/858065583954210816</t>
  </si>
  <si>
    <t>https://twitter.com/#!/qureshiinfotech/status/858673032860061697</t>
  </si>
  <si>
    <t>https://twitter.com/#!/perfectedhacks/status/858673139617865729</t>
  </si>
  <si>
    <t>https://twitter.com/#!/avitruvianman/status/858676719728906241</t>
  </si>
  <si>
    <t>https://twitter.com/#!/sanjeeev88/status/857293063412219904</t>
  </si>
  <si>
    <t>https://twitter.com/#!/sanjeeev88/status/858679217323728897</t>
  </si>
  <si>
    <t>https://twitter.com/#!/magicalatte/status/858679445556801537</t>
  </si>
  <si>
    <t>https://twitter.com/#!/bhavik_bhavsar/status/857426932677431297</t>
  </si>
  <si>
    <t>https://twitter.com/#!/bhavik_bhavsar/status/857542680414498816</t>
  </si>
  <si>
    <t>https://twitter.com/#!/bhavik_bhavsar/status/857552701131022337</t>
  </si>
  <si>
    <t>https://twitter.com/#!/bhavik_bhavsar/status/857567822838411264</t>
  </si>
  <si>
    <t>https://twitter.com/#!/bhavik_bhavsar/status/857575427770023936</t>
  </si>
  <si>
    <t>https://twitter.com/#!/bhavik_bhavsar/status/858193719421538305</t>
  </si>
  <si>
    <t>https://twitter.com/#!/bhavik_bhavsar/status/858207577150287873</t>
  </si>
  <si>
    <t>https://twitter.com/#!/bhavik_bhavsar/status/858220093733556224</t>
  </si>
  <si>
    <t>https://twitter.com/#!/bhavik_bhavsar/status/858295602160992256</t>
  </si>
  <si>
    <t>https://twitter.com/#!/bhavik_bhavsar/status/858494419879809024</t>
  </si>
  <si>
    <t>https://twitter.com/#!/bhavik_bhavsar/status/858523472837971971</t>
  </si>
  <si>
    <t>https://twitter.com/#!/bhavik_bhavsar/status/858548550082453504</t>
  </si>
  <si>
    <t>https://twitter.com/#!/bhavik_bhavsar/status/858549805597032448</t>
  </si>
  <si>
    <t>https://twitter.com/#!/bhavik_bhavsar/status/858680657446404097</t>
  </si>
  <si>
    <t>https://twitter.com/#!/qanuj/status/857361738689380352</t>
  </si>
  <si>
    <t>https://twitter.com/#!/qanuj/status/857369236301369344</t>
  </si>
  <si>
    <t>https://twitter.com/#!/qanuj/status/857410787362713601</t>
  </si>
  <si>
    <t>https://twitter.com/#!/qanuj/status/857418311663071232</t>
  </si>
  <si>
    <t>https://twitter.com/#!/qanuj/status/857425866044952576</t>
  </si>
  <si>
    <t>https://twitter.com/#!/qanuj/status/857541750382108672</t>
  </si>
  <si>
    <t>https://twitter.com/#!/qanuj/status/857551757555245060</t>
  </si>
  <si>
    <t>https://twitter.com/#!/qanuj/status/857568450352480256</t>
  </si>
  <si>
    <t>https://twitter.com/#!/qanuj/status/857575611015016448</t>
  </si>
  <si>
    <t>https://twitter.com/#!/qanuj/status/858193222094467072</t>
  </si>
  <si>
    <t>https://twitter.com/#!/qanuj/status/858208233894424577</t>
  </si>
  <si>
    <t>https://twitter.com/#!/qanuj/status/858219644049649667</t>
  </si>
  <si>
    <t>https://twitter.com/#!/qanuj/status/858295152934256641</t>
  </si>
  <si>
    <t>https://twitter.com/#!/qanuj/status/858495145918029824</t>
  </si>
  <si>
    <t>https://twitter.com/#!/qanuj/status/858524139451240449</t>
  </si>
  <si>
    <t>https://twitter.com/#!/qanuj/status/858548032903708672</t>
  </si>
  <si>
    <t>https://twitter.com/#!/qanuj/status/858549299092869120</t>
  </si>
  <si>
    <t>https://twitter.com/#!/qanuj/status/858681382868062208</t>
  </si>
  <si>
    <t>https://twitter.com/#!/azuitshi/status/857456800827703296</t>
  </si>
  <si>
    <t>https://twitter.com/#!/azuitshi/status/858172228868775938</t>
  </si>
  <si>
    <t>https://twitter.com/#!/azuitshi/status/858681745012514819</t>
  </si>
  <si>
    <t>https://twitter.com/#!/azuitshi/status/858681762469130240</t>
  </si>
  <si>
    <t>https://twitter.com/#!/mpbhushan/status/858683729044271105</t>
  </si>
  <si>
    <t>https://twitter.com/#!/patalipataloon/status/858684202837004289</t>
  </si>
  <si>
    <t>https://twitter.com/#!/sunilddesai/status/858657584890466304</t>
  </si>
  <si>
    <t>https://twitter.com/#!/goeltm_tg/status/858685832261009408</t>
  </si>
  <si>
    <t>https://twitter.com/#!/itsforhome/status/858686775958667264</t>
  </si>
  <si>
    <t>https://twitter.com/#!/sabkuchhsikho/status/858689366163681280</t>
  </si>
  <si>
    <t>https://twitter.com/#!/nickjcool/status/858693586610601984</t>
  </si>
  <si>
    <t>https://twitter.com/#!/indiatodaytech/status/857995248559157249</t>
  </si>
  <si>
    <t>https://twitter.com/#!/indiatodaytech/status/858192786184691712</t>
  </si>
  <si>
    <t>https://twitter.com/#!/jjiandani/status/858694938275401728</t>
  </si>
  <si>
    <t>https://twitter.com/#!/jjiandani/status/857567057981825025</t>
  </si>
  <si>
    <t>https://twitter.com/#!/jjiandani/status/857567096674418694</t>
  </si>
  <si>
    <t>https://twitter.com/#!/jjiandani/status/857963664078323712</t>
  </si>
  <si>
    <t>https://twitter.com/#!/world_newzroom/status/858294692177485824</t>
  </si>
  <si>
    <t>https://twitter.com/#!/world_newzroom/status/858695297404456961</t>
  </si>
  <si>
    <t>https://twitter.com/#!/world_newzroom/status/858695553806327809</t>
  </si>
  <si>
    <t>https://twitter.com/#!/technosamigos/status/858695711289860096</t>
  </si>
  <si>
    <t>https://twitter.com/#!/yogeshkhetani/status/858695741883207682</t>
  </si>
  <si>
    <t>https://twitter.com/#!/kirantwit/status/858695845281005569</t>
  </si>
  <si>
    <t>https://twitter.com/#!/hvinod24/status/857475430340730880</t>
  </si>
  <si>
    <t>https://twitter.com/#!/hvinod24/status/857491544223342592</t>
  </si>
  <si>
    <t>https://twitter.com/#!/hvinod24/status/857499828766482432</t>
  </si>
  <si>
    <t>https://twitter.com/#!/hvinod24/status/857590413288366080</t>
  </si>
  <si>
    <t>https://twitter.com/#!/hvinod24/status/857733024972021760</t>
  </si>
  <si>
    <t>https://twitter.com/#!/hvinod24/status/858027615965384704</t>
  </si>
  <si>
    <t>https://twitter.com/#!/hvinod24/status/858060418790576128</t>
  </si>
  <si>
    <t>https://twitter.com/#!/hvinod24/status/858111957152354304</t>
  </si>
  <si>
    <t>https://twitter.com/#!/hvinod24/status/858321084747100160</t>
  </si>
  <si>
    <t>https://twitter.com/#!/hvinod24/status/858378905207492608</t>
  </si>
  <si>
    <t>https://twitter.com/#!/hvinod24/status/858696105260797953</t>
  </si>
  <si>
    <t>https://twitter.com/#!/abhishekksh1985/status/858700400215588865</t>
  </si>
  <si>
    <t>https://twitter.com/#!/dksardana/status/858700908552757248</t>
  </si>
  <si>
    <t>https://twitter.com/#!/abhinandmarkala/status/858348670139461632</t>
  </si>
  <si>
    <t>https://twitter.com/#!/abhinandmarkala/status/858551891927719936</t>
  </si>
  <si>
    <t>https://twitter.com/#!/abhinandmarkala/status/858702600186810372</t>
  </si>
  <si>
    <t>https://twitter.com/#!/pandayjyoti/status/858706353711325185</t>
  </si>
  <si>
    <t>https://twitter.com/#!/nitedili/status/858711522515841025</t>
  </si>
  <si>
    <t>https://twitter.com/#!/nitedili/status/858711794709393409</t>
  </si>
  <si>
    <t>https://twitter.com/#!/xerxesparas/status/858715610926075904</t>
  </si>
  <si>
    <t>https://twitter.com/#!/techobservor/status/858599525178626049</t>
  </si>
  <si>
    <t>https://twitter.com/#!/techobservor/status/858606740811763712</t>
  </si>
  <si>
    <t>https://twitter.com/#!/techobservor/status/858716677206396928</t>
  </si>
  <si>
    <t>https://twitter.com/#!/bureaucracy_ind/status/858599579859787776</t>
  </si>
  <si>
    <t>https://twitter.com/#!/bureaucracy_ind/status/858606785623539712</t>
  </si>
  <si>
    <t>https://twitter.com/#!/bureaucracy_ind/status/858716710207184896</t>
  </si>
  <si>
    <t>https://twitter.com/#!/cyberstream_/status/858717189561622528</t>
  </si>
  <si>
    <t>https://twitter.com/#!/imvenkatram/status/858717288312307712</t>
  </si>
  <si>
    <t>https://twitter.com/#!/latesttechnews_/status/857996014917222402</t>
  </si>
  <si>
    <t>https://twitter.com/#!/datechbot/status/858112614408364032</t>
  </si>
  <si>
    <t>https://twitter.com/#!/sriramhebbar/status/856433074707415040</t>
  </si>
  <si>
    <t>https://twitter.com/#!/sriramhebbar/status/857510163527290881</t>
  </si>
  <si>
    <t>https://twitter.com/#!/sriramhebbar/status/858210725944111104</t>
  </si>
  <si>
    <t>https://twitter.com/#!/sriramhebbar/status/858502698965934080</t>
  </si>
  <si>
    <t>https://twitter.com/#!/sriramhebbar/status/858543712250363904</t>
  </si>
  <si>
    <t>https://twitter.com/#!/datechbot/status/857520786000814080</t>
  </si>
  <si>
    <t>https://twitter.com/#!/datechbot/status/858673657912152065</t>
  </si>
  <si>
    <t>https://twitter.com/#!/chhetrivivek/status/856433050665627648</t>
  </si>
  <si>
    <t>https://twitter.com/#!/chhetrivivek/status/857413287503253504</t>
  </si>
  <si>
    <t>https://twitter.com/#!/chhetrivivek/status/857510167390244864</t>
  </si>
  <si>
    <t>https://twitter.com/#!/chhetrivivek/status/858210680066801665</t>
  </si>
  <si>
    <t>https://twitter.com/#!/chhetrivivek/status/858502699314065408</t>
  </si>
  <si>
    <t>https://twitter.com/#!/chhetrivivek/status/858543718189604865</t>
  </si>
  <si>
    <t>https://twitter.com/#!/datechbot/status/857512239645024257</t>
  </si>
  <si>
    <t>https://twitter.com/#!/datechbot/status/858673962821308416</t>
  </si>
  <si>
    <t>https://twitter.com/#!/gizbotcom/status/857406771203387392</t>
  </si>
  <si>
    <t>https://twitter.com/#!/gizbotcom/status/857508671508688896</t>
  </si>
  <si>
    <t>https://twitter.com/#!/gizbotcom/status/857831122398564352</t>
  </si>
  <si>
    <t>https://twitter.com/#!/gizbotcom/status/857970162116562944</t>
  </si>
  <si>
    <t>https://twitter.com/#!/gizbotcom/status/858209001926000640</t>
  </si>
  <si>
    <t>https://twitter.com/#!/gizbotcom/status/858493884942487554</t>
  </si>
  <si>
    <t>https://twitter.com/#!/gizbotcom/status/858539412703113217</t>
  </si>
  <si>
    <t>https://twitter.com/#!/jobokuruvilla/status/856426785545666560</t>
  </si>
  <si>
    <t>https://twitter.com/#!/jobokuruvilla/status/857511466118782976</t>
  </si>
  <si>
    <t>https://twitter.com/#!/jobokuruvilla/status/858208766277238785</t>
  </si>
  <si>
    <t>https://twitter.com/#!/jobokuruvilla/status/858495922065481729</t>
  </si>
  <si>
    <t>https://twitter.com/#!/jobokuruvilla/status/858542967421665280</t>
  </si>
  <si>
    <t>https://twitter.com/#!/datechbot/status/857264827970064385</t>
  </si>
  <si>
    <t>https://twitter.com/#!/datechbot/status/858677012822720512</t>
  </si>
  <si>
    <t>https://twitter.com/#!/jobokuruvilla/status/857409504626987010</t>
  </si>
  <si>
    <t>https://twitter.com/#!/expresstechie/status/777357749256593408</t>
  </si>
  <si>
    <t>https://twitter.com/#!/expresstechie/status/857376326969372673</t>
  </si>
  <si>
    <t>https://twitter.com/#!/expresstechie/status/857802719360241665</t>
  </si>
  <si>
    <t>https://twitter.com/#!/expresstechie/status/857884792590921728</t>
  </si>
  <si>
    <t>https://twitter.com/#!/expresstechie/status/858146418653048832</t>
  </si>
  <si>
    <t>https://twitter.com/#!/expresstechie/status/858478555679907841</t>
  </si>
  <si>
    <t>https://twitter.com/#!/datechbot/status/858248853497286656</t>
  </si>
  <si>
    <t>https://twitter.com/#!/datechbot/status/858379886314049536</t>
  </si>
  <si>
    <t>https://twitter.com/#!/datechbot/status/858610680051662848</t>
  </si>
  <si>
    <t>https://twitter.com/#!/datechbot/status/858719325582221312</t>
  </si>
  <si>
    <t>https://twitter.com/#!/bsindia/status/857844157678723072</t>
  </si>
  <si>
    <t>https://twitter.com/#!/bsindia/status/857869237418958848</t>
  </si>
  <si>
    <t>https://twitter.com/#!/bsindia/status/857929897066549249</t>
  </si>
  <si>
    <t>https://twitter.com/#!/kmadhuresh/status/858721538597507072</t>
  </si>
  <si>
    <t>https://twitter.com/#!/designgeeksorg/status/858705578494918657</t>
  </si>
  <si>
    <t>https://twitter.com/#!/designgeeksorg/status/858724387587051520</t>
  </si>
  <si>
    <t>https://twitter.com/#!/mobiletechnolo/status/858726405571358721</t>
  </si>
  <si>
    <t>https://twitter.com/#!/social_media___/status/858726414916308993</t>
  </si>
  <si>
    <t>https://twitter.com/#!/raseth23/status/858727721224032256</t>
  </si>
  <si>
    <t>https://twitter.com/#!/sofishahid51/status/858731708727803904</t>
  </si>
  <si>
    <t>https://twitter.com/#!/vivarumani/status/858733369676484614</t>
  </si>
  <si>
    <t>https://twitter.com/#!/suniltpn/status/858733810447503360</t>
  </si>
  <si>
    <t>https://twitter.com/#!/rakesh9475/status/858541722049163264</t>
  </si>
  <si>
    <t>https://twitter.com/#!/blueblueman2013/status/858734002685042691</t>
  </si>
  <si>
    <t>https://twitter.com/#!/tara_rev/status/858735435727740930</t>
  </si>
  <si>
    <t>https://twitter.com/#!/gadgets360/status/855655464184315909</t>
  </si>
  <si>
    <t>https://twitter.com/#!/gadgets360/status/857556461127294976</t>
  </si>
  <si>
    <t>https://twitter.com/#!/gadgets360/status/857556721794859008</t>
  </si>
  <si>
    <t>https://twitter.com/#!/gadgets360/status/857708440306819072</t>
  </si>
  <si>
    <t>https://twitter.com/#!/gadgets360/status/858236917019750404</t>
  </si>
  <si>
    <t>https://twitter.com/#!/gadgets360/status/858606134399123456</t>
  </si>
  <si>
    <t>https://twitter.com/#!/pratikzart/status/858735461703053312</t>
  </si>
  <si>
    <t>https://twitter.com/#!/techsandesh/status/857603651329720320</t>
  </si>
  <si>
    <t>https://twitter.com/#!/techsandesh/status/858310864495161344</t>
  </si>
  <si>
    <t>https://twitter.com/#!/techsandesh/status/858384248969015297</t>
  </si>
  <si>
    <t>https://twitter.com/#!/akshaysonker5/status/857645190399627265</t>
  </si>
  <si>
    <t>https://twitter.com/#!/akshaysonker5/status/858372271689302016</t>
  </si>
  <si>
    <t>https://twitter.com/#!/akshaysonker5/status/858736724020690944</t>
  </si>
  <si>
    <t>https://twitter.com/#!/telecomtalk/status/857927643592773632</t>
  </si>
  <si>
    <t>https://twitter.com/#!/telecomtalk/status/858233167857065984</t>
  </si>
  <si>
    <t>https://twitter.com/#!/kamalsavla/status/858008550588723200</t>
  </si>
  <si>
    <t>https://twitter.com/#!/bgrindia/status/857225338002309124</t>
  </si>
  <si>
    <t>https://twitter.com/#!/bgrindia/status/857504680867495936</t>
  </si>
  <si>
    <t>https://twitter.com/#!/bgrindia/status/857515956758863872</t>
  </si>
  <si>
    <t>https://twitter.com/#!/bgrindia/status/857538571103809536</t>
  </si>
  <si>
    <t>https://twitter.com/#!/bgrindia/status/857595440866484225</t>
  </si>
  <si>
    <t>https://twitter.com/#!/bgrindia/status/857919969149014016</t>
  </si>
  <si>
    <t>https://twitter.com/#!/bgrindia/status/858523876237742080</t>
  </si>
  <si>
    <t>https://twitter.com/#!/bgrindia/status/858656362892587008</t>
  </si>
  <si>
    <t>https://twitter.com/#!/bgrindia/status/858667321883332609</t>
  </si>
  <si>
    <t>https://twitter.com/#!/bgrindia/status/858705069067337731</t>
  </si>
  <si>
    <t>https://twitter.com/#!/kamalsavla/status/857519590900944896</t>
  </si>
  <si>
    <t>https://twitter.com/#!/kamalsavla/status/858738599117942785</t>
  </si>
  <si>
    <t>https://twitter.com/#!/shafimo3/status/858556851058688000</t>
  </si>
  <si>
    <t>https://twitter.com/#!/shafimo3/status/858556851654320128</t>
  </si>
  <si>
    <t>https://twitter.com/#!/shafimo3/status/858584004492120064</t>
  </si>
  <si>
    <t>https://twitter.com/#!/shafimo3/status/858740320510631936</t>
  </si>
  <si>
    <t>https://twitter.com/#!/raajnathsing/status/858742900493910016</t>
  </si>
  <si>
    <t>https://twitter.com/#!/white_label_dev/status/858686841742123009</t>
  </si>
  <si>
    <t>https://twitter.com/#!/white_label_dev/status/858705623579594753</t>
  </si>
  <si>
    <t>https://twitter.com/#!/white_label_dev/status/858724417215623169</t>
  </si>
  <si>
    <t>https://twitter.com/#!/white_label_dev/status/858743282247118849</t>
  </si>
  <si>
    <t>https://twitter.com/#!/nrajbongshi/status/858745170719895553</t>
  </si>
  <si>
    <t>857257866964733953</t>
  </si>
  <si>
    <t>857259298069647360</t>
  </si>
  <si>
    <t>857259392043028480</t>
  </si>
  <si>
    <t>857260720853045250</t>
  </si>
  <si>
    <t>857260922791895040</t>
  </si>
  <si>
    <t>857261812194127872</t>
  </si>
  <si>
    <t>857263608492957696</t>
  </si>
  <si>
    <t>857264047242133504</t>
  </si>
  <si>
    <t>857260949308399617</t>
  </si>
  <si>
    <t>857264077441187841</t>
  </si>
  <si>
    <t>857264606322012160</t>
  </si>
  <si>
    <t>857264726010736640</t>
  </si>
  <si>
    <t>857267934401581056</t>
  </si>
  <si>
    <t>857267970380357632</t>
  </si>
  <si>
    <t>857269241413857280</t>
  </si>
  <si>
    <t>857270578427736064</t>
  </si>
  <si>
    <t>857270990220427265</t>
  </si>
  <si>
    <t>857271525967224832</t>
  </si>
  <si>
    <t>857271630434717697</t>
  </si>
  <si>
    <t>857273062349316099</t>
  </si>
  <si>
    <t>857273206314418177</t>
  </si>
  <si>
    <t>857275331413241856</t>
  </si>
  <si>
    <t>857280117801922560</t>
  </si>
  <si>
    <t>857284692512563200</t>
  </si>
  <si>
    <t>857288724010455040</t>
  </si>
  <si>
    <t>857291103044685824</t>
  </si>
  <si>
    <t>857291216702119937</t>
  </si>
  <si>
    <t>857292043789361152</t>
  </si>
  <si>
    <t>857293254534074368</t>
  </si>
  <si>
    <t>857293468963557376</t>
  </si>
  <si>
    <t>857292835325739008</t>
  </si>
  <si>
    <t>857294665934098432</t>
  </si>
  <si>
    <t>857142339298578433</t>
  </si>
  <si>
    <t>857294681037819907</t>
  </si>
  <si>
    <t>857295339614851073</t>
  </si>
  <si>
    <t>857297255447097346</t>
  </si>
  <si>
    <t>857299782859096064</t>
  </si>
  <si>
    <t>857283299902984192</t>
  </si>
  <si>
    <t>857301577996087296</t>
  </si>
  <si>
    <t>857302056029233153</t>
  </si>
  <si>
    <t>856453276417609728</t>
  </si>
  <si>
    <t>857304252741537792</t>
  </si>
  <si>
    <t>857305713177010176</t>
  </si>
  <si>
    <t>857307160790937600</t>
  </si>
  <si>
    <t>857307572189233153</t>
  </si>
  <si>
    <t>857307840842797070</t>
  </si>
  <si>
    <t>857308194615562244</t>
  </si>
  <si>
    <t>857310286251827201</t>
  </si>
  <si>
    <t>857323039356309504</t>
  </si>
  <si>
    <t>857342791084421120</t>
  </si>
  <si>
    <t>857343216084975616</t>
  </si>
  <si>
    <t>857359805182349312</t>
  </si>
  <si>
    <t>857363876068851713</t>
  </si>
  <si>
    <t>857368702966038529</t>
  </si>
  <si>
    <t>857370400099106816</t>
  </si>
  <si>
    <t>857376313727963136</t>
  </si>
  <si>
    <t>857384175443292162</t>
  </si>
  <si>
    <t>857385575053176832</t>
  </si>
  <si>
    <t>857385601435414529</t>
  </si>
  <si>
    <t>857385905216159746</t>
  </si>
  <si>
    <t>857386033704570880</t>
  </si>
  <si>
    <t>857386764486443008</t>
  </si>
  <si>
    <t>857387606895722496</t>
  </si>
  <si>
    <t>857387737812488192</t>
  </si>
  <si>
    <t>857393734572531712</t>
  </si>
  <si>
    <t>830476477623889922</t>
  </si>
  <si>
    <t>857394832679030784</t>
  </si>
  <si>
    <t>857402815894896640</t>
  </si>
  <si>
    <t>857403627601891328</t>
  </si>
  <si>
    <t>857406879789699072</t>
  </si>
  <si>
    <t>857406991643271168</t>
  </si>
  <si>
    <t>857407276147146752</t>
  </si>
  <si>
    <t>857409019006386177</t>
  </si>
  <si>
    <t>857409088669593600</t>
  </si>
  <si>
    <t>857413386044411904</t>
  </si>
  <si>
    <t>857413749506023425</t>
  </si>
  <si>
    <t>857183317019557889</t>
  </si>
  <si>
    <t>857417367302930432</t>
  </si>
  <si>
    <t>857421237164941313</t>
  </si>
  <si>
    <t>857422289184468993</t>
  </si>
  <si>
    <t>857423348275576835</t>
  </si>
  <si>
    <t>857424384574857217</t>
  </si>
  <si>
    <t>857424605480230913</t>
  </si>
  <si>
    <t>857426595837091840</t>
  </si>
  <si>
    <t>857429872897126400</t>
  </si>
  <si>
    <t>857431198259437569</t>
  </si>
  <si>
    <t>855833426380726272</t>
  </si>
  <si>
    <t>857432026688999427</t>
  </si>
  <si>
    <t>857274738153893888</t>
  </si>
  <si>
    <t>857274747809181697</t>
  </si>
  <si>
    <t>857432893953527810</t>
  </si>
  <si>
    <t>857434547453145088</t>
  </si>
  <si>
    <t>857435663322533888</t>
  </si>
  <si>
    <t>857436652431523841</t>
  </si>
  <si>
    <t>857443308469198849</t>
  </si>
  <si>
    <t>857443318116098048</t>
  </si>
  <si>
    <t>857445552413437952</t>
  </si>
  <si>
    <t>857447870978560001</t>
  </si>
  <si>
    <t>857448360432746496</t>
  </si>
  <si>
    <t>857448862092378112</t>
  </si>
  <si>
    <t>857450416912687108</t>
  </si>
  <si>
    <t>857451017469931520</t>
  </si>
  <si>
    <t>857453172952006660</t>
  </si>
  <si>
    <t>857453929432571904</t>
  </si>
  <si>
    <t>857454116821446657</t>
  </si>
  <si>
    <t>857455911388012544</t>
  </si>
  <si>
    <t>857455918920892416</t>
  </si>
  <si>
    <t>857455955189137408</t>
  </si>
  <si>
    <t>857456507235041282</t>
  </si>
  <si>
    <t>857457645841678336</t>
  </si>
  <si>
    <t>857459394539167744</t>
  </si>
  <si>
    <t>857464901081739264</t>
  </si>
  <si>
    <t>857467678327529475</t>
  </si>
  <si>
    <t>857469233801940993</t>
  </si>
  <si>
    <t>857471009879977984</t>
  </si>
  <si>
    <t>857471892185337856</t>
  </si>
  <si>
    <t>857472277897781248</t>
  </si>
  <si>
    <t>857472983811727360</t>
  </si>
  <si>
    <t>857475278431551489</t>
  </si>
  <si>
    <t>857479821147942913</t>
  </si>
  <si>
    <t>857479992527204352</t>
  </si>
  <si>
    <t>857480365354745857</t>
  </si>
  <si>
    <t>857481192848867328</t>
  </si>
  <si>
    <t>857481229767131136</t>
  </si>
  <si>
    <t>857481244208119808</t>
  </si>
  <si>
    <t>857473321985875968</t>
  </si>
  <si>
    <t>857481304383905793</t>
  </si>
  <si>
    <t>857481558277578753</t>
  </si>
  <si>
    <t>857481583216820224</t>
  </si>
  <si>
    <t>857481599251660800</t>
  </si>
  <si>
    <t>857481713940799488</t>
  </si>
  <si>
    <t>857481717627600896</t>
  </si>
  <si>
    <t>857481995915374592</t>
  </si>
  <si>
    <t>857482025191616513</t>
  </si>
  <si>
    <t>857482037510324237</t>
  </si>
  <si>
    <t>857482484476502016</t>
  </si>
  <si>
    <t>857482828732223488</t>
  </si>
  <si>
    <t>857482853264670720</t>
  </si>
  <si>
    <t>857482866338390016</t>
  </si>
  <si>
    <t>857483453192732672</t>
  </si>
  <si>
    <t>857483477423333378</t>
  </si>
  <si>
    <t>857483492430499840</t>
  </si>
  <si>
    <t>857483758433312768</t>
  </si>
  <si>
    <t>857483786577039360</t>
  </si>
  <si>
    <t>857483803370991616</t>
  </si>
  <si>
    <t>857484118442917889</t>
  </si>
  <si>
    <t>857484141490716673</t>
  </si>
  <si>
    <t>857484167373758464</t>
  </si>
  <si>
    <t>857484529254006784</t>
  </si>
  <si>
    <t>857484567397023744</t>
  </si>
  <si>
    <t>857484583591223296</t>
  </si>
  <si>
    <t>857484846540574720</t>
  </si>
  <si>
    <t>857484875267309568</t>
  </si>
  <si>
    <t>857484884209582080</t>
  </si>
  <si>
    <t>857485159754551300</t>
  </si>
  <si>
    <t>857485608037396480</t>
  </si>
  <si>
    <t>857485638240583680</t>
  </si>
  <si>
    <t>857485656057987072</t>
  </si>
  <si>
    <t>857485859209175040</t>
  </si>
  <si>
    <t>857485879228682241</t>
  </si>
  <si>
    <t>857485879719247876</t>
  </si>
  <si>
    <t>857485900946620417</t>
  </si>
  <si>
    <t>857485912288018434</t>
  </si>
  <si>
    <t>857485922002010112</t>
  </si>
  <si>
    <t>857486154412810242</t>
  </si>
  <si>
    <t>857486543010713600</t>
  </si>
  <si>
    <t>857486570848346113</t>
  </si>
  <si>
    <t>857486585851396096</t>
  </si>
  <si>
    <t>857486956233543680</t>
  </si>
  <si>
    <t>857486984616394752</t>
  </si>
  <si>
    <t>857487000194080772</t>
  </si>
  <si>
    <t>857487400104214528</t>
  </si>
  <si>
    <t>857487432735875073</t>
  </si>
  <si>
    <t>857487449370447872</t>
  </si>
  <si>
    <t>857488784966819840</t>
  </si>
  <si>
    <t>857481244053032960</t>
  </si>
  <si>
    <t>857488784987799552</t>
  </si>
  <si>
    <t>857488785017192448</t>
  </si>
  <si>
    <t>857488785101082624</t>
  </si>
  <si>
    <t>857488785151475712</t>
  </si>
  <si>
    <t>857488785180721153</t>
  </si>
  <si>
    <t>857489891000766465</t>
  </si>
  <si>
    <t>857489872734502912</t>
  </si>
  <si>
    <t>857489896562229249</t>
  </si>
  <si>
    <t>857489910621655040</t>
  </si>
  <si>
    <t>857490322342854657</t>
  </si>
  <si>
    <t>857490345080135680</t>
  </si>
  <si>
    <t>857490360791990272</t>
  </si>
  <si>
    <t>857490560877187072</t>
  </si>
  <si>
    <t>857490572189196288</t>
  </si>
  <si>
    <t>857490581928288256</t>
  </si>
  <si>
    <t>857490603789099008</t>
  </si>
  <si>
    <t>857490614895521792</t>
  </si>
  <si>
    <t>857490625523924992</t>
  </si>
  <si>
    <t>857490634835243008</t>
  </si>
  <si>
    <t>857490923126538240</t>
  </si>
  <si>
    <t>857491393165619200</t>
  </si>
  <si>
    <t>857491579224838144</t>
  </si>
  <si>
    <t>857491605938294785</t>
  </si>
  <si>
    <t>857491618525360128</t>
  </si>
  <si>
    <t>857491797571796992</t>
  </si>
  <si>
    <t>857491817184481281</t>
  </si>
  <si>
    <t>857491842413207553</t>
  </si>
  <si>
    <t>857491855251955712</t>
  </si>
  <si>
    <t>857491863921606658</t>
  </si>
  <si>
    <t>857491874281541633</t>
  </si>
  <si>
    <t>857492490978566144</t>
  </si>
  <si>
    <t>857492738253651968</t>
  </si>
  <si>
    <t>857492984773754880</t>
  </si>
  <si>
    <t>857493014742089728</t>
  </si>
  <si>
    <t>857493028755226624</t>
  </si>
  <si>
    <t>857493225170391042</t>
  </si>
  <si>
    <t>857493236956282880</t>
  </si>
  <si>
    <t>857493246888468482</t>
  </si>
  <si>
    <t>857493268795334656</t>
  </si>
  <si>
    <t>857493279889252352</t>
  </si>
  <si>
    <t>857493289527787520</t>
  </si>
  <si>
    <t>857493300911104000</t>
  </si>
  <si>
    <t>857493915393564673</t>
  </si>
  <si>
    <t>857494066925248512</t>
  </si>
  <si>
    <t>857494098265071616</t>
  </si>
  <si>
    <t>857494112265584640</t>
  </si>
  <si>
    <t>857494301919420416</t>
  </si>
  <si>
    <t>857494313084739584</t>
  </si>
  <si>
    <t>857494324300333057</t>
  </si>
  <si>
    <t>857494344898560000</t>
  </si>
  <si>
    <t>857494359435915264</t>
  </si>
  <si>
    <t>857494368189423619</t>
  </si>
  <si>
    <t>857494378104766464</t>
  </si>
  <si>
    <t>857494441787092992</t>
  </si>
  <si>
    <t>857494987772092417</t>
  </si>
  <si>
    <t>857495016666677248</t>
  </si>
  <si>
    <t>857495028008067072</t>
  </si>
  <si>
    <t>857495280475717632</t>
  </si>
  <si>
    <t>857495309731086337</t>
  </si>
  <si>
    <t>857495326076264448</t>
  </si>
  <si>
    <t>857495506309623808</t>
  </si>
  <si>
    <t>857495524638728192</t>
  </si>
  <si>
    <t>857495534981992449</t>
  </si>
  <si>
    <t>857495563985494016</t>
  </si>
  <si>
    <t>857495573397557249</t>
  </si>
  <si>
    <t>857495583610740736</t>
  </si>
  <si>
    <t>857495592200675328</t>
  </si>
  <si>
    <t>857496656358633473</t>
  </si>
  <si>
    <t>857501658275655681</t>
  </si>
  <si>
    <t>857501998333267968</t>
  </si>
  <si>
    <t>857504140389486592</t>
  </si>
  <si>
    <t>857506137637363712</t>
  </si>
  <si>
    <t>857506199331360769</t>
  </si>
  <si>
    <t>857509885797220352</t>
  </si>
  <si>
    <t>857510711529963524</t>
  </si>
  <si>
    <t>857512752440426496</t>
  </si>
  <si>
    <t>857512971638943745</t>
  </si>
  <si>
    <t>857514589629538304</t>
  </si>
  <si>
    <t>857515323653672961</t>
  </si>
  <si>
    <t>857515801854722049</t>
  </si>
  <si>
    <t>857516510545420288</t>
  </si>
  <si>
    <t>857516841874468864</t>
  </si>
  <si>
    <t>857514945604456448</t>
  </si>
  <si>
    <t>857516897201344514</t>
  </si>
  <si>
    <t>857518968222785536</t>
  </si>
  <si>
    <t>857518976460496896</t>
  </si>
  <si>
    <t>857488785155645441</t>
  </si>
  <si>
    <t>857522409225818112</t>
  </si>
  <si>
    <t>857523137260404736</t>
  </si>
  <si>
    <t>857523681400045570</t>
  </si>
  <si>
    <t>857523709266993152</t>
  </si>
  <si>
    <t>857523723359854592</t>
  </si>
  <si>
    <t>857524171164626944</t>
  </si>
  <si>
    <t>857524205507682304</t>
  </si>
  <si>
    <t>857524238688763904</t>
  </si>
  <si>
    <t>857524247282892800</t>
  </si>
  <si>
    <t>857524256313188353</t>
  </si>
  <si>
    <t>857524914601029634</t>
  </si>
  <si>
    <t>857525171246080002</t>
  </si>
  <si>
    <t>857525195782750208</t>
  </si>
  <si>
    <t>857525211704381440</t>
  </si>
  <si>
    <t>857525438012301312</t>
  </si>
  <si>
    <t>857525467162722304</t>
  </si>
  <si>
    <t>857525487693737984</t>
  </si>
  <si>
    <t>857525497520996352</t>
  </si>
  <si>
    <t>857525507809619970</t>
  </si>
  <si>
    <t>857525522552700928</t>
  </si>
  <si>
    <t>857526234514833408</t>
  </si>
  <si>
    <t>857526946628071425</t>
  </si>
  <si>
    <t>857527758427181056</t>
  </si>
  <si>
    <t>857529072209063936</t>
  </si>
  <si>
    <t>857529093201461248</t>
  </si>
  <si>
    <t>857529093876838400</t>
  </si>
  <si>
    <t>857529134062481408</t>
  </si>
  <si>
    <t>857529147203227648</t>
  </si>
  <si>
    <t>857529316787335168</t>
  </si>
  <si>
    <t>857529382671339520</t>
  </si>
  <si>
    <t>857530036148199424</t>
  </si>
  <si>
    <t>857530178741972992</t>
  </si>
  <si>
    <t>857531478485479424</t>
  </si>
  <si>
    <t>857532626109943809</t>
  </si>
  <si>
    <t>857532626969784321</t>
  </si>
  <si>
    <t>857532861246824448</t>
  </si>
  <si>
    <t>857534257971040256</t>
  </si>
  <si>
    <t>857534570174042113</t>
  </si>
  <si>
    <t>857536578633289728</t>
  </si>
  <si>
    <t>857537175520288769</t>
  </si>
  <si>
    <t>857537637313163264</t>
  </si>
  <si>
    <t>857538412747702273</t>
  </si>
  <si>
    <t>857540512143867906</t>
  </si>
  <si>
    <t>857542123943600128</t>
  </si>
  <si>
    <t>857542128649592832</t>
  </si>
  <si>
    <t>857542400599785472</t>
  </si>
  <si>
    <t>857542913366122496</t>
  </si>
  <si>
    <t>857542747670036480</t>
  </si>
  <si>
    <t>857543755775188992</t>
  </si>
  <si>
    <t>857539596233707520</t>
  </si>
  <si>
    <t>857544732146360320</t>
  </si>
  <si>
    <t>857329180727488513</t>
  </si>
  <si>
    <t>857544928687259648</t>
  </si>
  <si>
    <t>857545323966849024</t>
  </si>
  <si>
    <t>857547292324311040</t>
  </si>
  <si>
    <t>857549088690188288</t>
  </si>
  <si>
    <t>857549589699809280</t>
  </si>
  <si>
    <t>857550946079035392</t>
  </si>
  <si>
    <t>857550961962876929</t>
  </si>
  <si>
    <t>857550991029190656</t>
  </si>
  <si>
    <t>857551906851500032</t>
  </si>
  <si>
    <t>857553768002588672</t>
  </si>
  <si>
    <t>857555148872208384</t>
  </si>
  <si>
    <t>857555661957210112</t>
  </si>
  <si>
    <t>857556302532182016</t>
  </si>
  <si>
    <t>857557072438800385</t>
  </si>
  <si>
    <t>857415430482407424</t>
  </si>
  <si>
    <t>857434310952927232</t>
  </si>
  <si>
    <t>857453091066707968</t>
  </si>
  <si>
    <t>857471208065040384</t>
  </si>
  <si>
    <t>857491370092761088</t>
  </si>
  <si>
    <t>857512566226128896</t>
  </si>
  <si>
    <t>857536327167995904</t>
  </si>
  <si>
    <t>857558939092832256</t>
  </si>
  <si>
    <t>857538662980091904</t>
  </si>
  <si>
    <t>857559560055291904</t>
  </si>
  <si>
    <t>857560293974700032</t>
  </si>
  <si>
    <t>857560346776801280</t>
  </si>
  <si>
    <t>857563072017424385</t>
  </si>
  <si>
    <t>857563491753918464</t>
  </si>
  <si>
    <t>857563603871911936</t>
  </si>
  <si>
    <t>857564079958786048</t>
  </si>
  <si>
    <t>857564446939545600</t>
  </si>
  <si>
    <t>857368729499217920</t>
  </si>
  <si>
    <t>857565011736092673</t>
  </si>
  <si>
    <t>857368736273096705</t>
  </si>
  <si>
    <t>857565015372476416</t>
  </si>
  <si>
    <t>857566573283860480</t>
  </si>
  <si>
    <t>857566926880382977</t>
  </si>
  <si>
    <t>857567760418615297</t>
  </si>
  <si>
    <t>857569062456446976</t>
  </si>
  <si>
    <t>857569237669466112</t>
  </si>
  <si>
    <t>857569658144247812</t>
  </si>
  <si>
    <t>857569850448781312</t>
  </si>
  <si>
    <t>857570790522400769</t>
  </si>
  <si>
    <t>857572401382645760</t>
  </si>
  <si>
    <t>857572582543024128</t>
  </si>
  <si>
    <t>857573452370382848</t>
  </si>
  <si>
    <t>857574214873870340</t>
  </si>
  <si>
    <t>857574463105372160</t>
  </si>
  <si>
    <t>857574786171621377</t>
  </si>
  <si>
    <t>857575325705883648</t>
  </si>
  <si>
    <t>857575527594504192</t>
  </si>
  <si>
    <t>857461943623405568</t>
  </si>
  <si>
    <t>857576587985899521</t>
  </si>
  <si>
    <t>857577980209631233</t>
  </si>
  <si>
    <t>857578672903135234</t>
  </si>
  <si>
    <t>857564718827003907</t>
  </si>
  <si>
    <t>857578810946060289</t>
  </si>
  <si>
    <t>857563639808741376</t>
  </si>
  <si>
    <t>857578978646863874</t>
  </si>
  <si>
    <t>857579498652352513</t>
  </si>
  <si>
    <t>857579673387237376</t>
  </si>
  <si>
    <t>857580449383821312</t>
  </si>
  <si>
    <t>857581192119549954</t>
  </si>
  <si>
    <t>857581416061607936</t>
  </si>
  <si>
    <t>857582284148416512</t>
  </si>
  <si>
    <t>857582987826921472</t>
  </si>
  <si>
    <t>857583422478450690</t>
  </si>
  <si>
    <t>857585239262199809</t>
  </si>
  <si>
    <t>857585758751870976</t>
  </si>
  <si>
    <t>857587306965938178</t>
  </si>
  <si>
    <t>857587799872217088</t>
  </si>
  <si>
    <t>857587869220651009</t>
  </si>
  <si>
    <t>857587951877935106</t>
  </si>
  <si>
    <t>857588076129812480</t>
  </si>
  <si>
    <t>857583627001110532</t>
  </si>
  <si>
    <t>857588180731691008</t>
  </si>
  <si>
    <t>857533721527767040</t>
  </si>
  <si>
    <t>857533993058799616</t>
  </si>
  <si>
    <t>857588327935094784</t>
  </si>
  <si>
    <t>857588503307321344</t>
  </si>
  <si>
    <t>857588526824796160</t>
  </si>
  <si>
    <t>857590104327671808</t>
  </si>
  <si>
    <t>857586717926187008</t>
  </si>
  <si>
    <t>857590195994017792</t>
  </si>
  <si>
    <t>857591124499628032</t>
  </si>
  <si>
    <t>857584021420744704</t>
  </si>
  <si>
    <t>857591375382106112</t>
  </si>
  <si>
    <t>857592255766515713</t>
  </si>
  <si>
    <t>857592258299924484</t>
  </si>
  <si>
    <t>857592563276156928</t>
  </si>
  <si>
    <t>857593207206666240</t>
  </si>
  <si>
    <t>857593538376339456</t>
  </si>
  <si>
    <t>857593970460954624</t>
  </si>
  <si>
    <t>857594640395943936</t>
  </si>
  <si>
    <t>857584737145069568</t>
  </si>
  <si>
    <t>857594683437883392</t>
  </si>
  <si>
    <t>857594929349935105</t>
  </si>
  <si>
    <t>857596696758538240</t>
  </si>
  <si>
    <t>857598292326313985</t>
  </si>
  <si>
    <t>857598316179324928</t>
  </si>
  <si>
    <t>857598328464453632</t>
  </si>
  <si>
    <t>857598340460052480</t>
  </si>
  <si>
    <t>857598845039071234</t>
  </si>
  <si>
    <t>857600912684089344</t>
  </si>
  <si>
    <t>857600915892834304</t>
  </si>
  <si>
    <t>857601495549739008</t>
  </si>
  <si>
    <t>857578810740539392</t>
  </si>
  <si>
    <t>857602086812430336</t>
  </si>
  <si>
    <t>857602840918974464</t>
  </si>
  <si>
    <t>857605158674599936</t>
  </si>
  <si>
    <t>857605318221713408</t>
  </si>
  <si>
    <t>857607216177700865</t>
  </si>
  <si>
    <t>857607585180131328</t>
  </si>
  <si>
    <t>857608870977339393</t>
  </si>
  <si>
    <t>857609030755377154</t>
  </si>
  <si>
    <t>857609317670957056</t>
  </si>
  <si>
    <t>857609398818140165</t>
  </si>
  <si>
    <t>857608824169013249</t>
  </si>
  <si>
    <t>857609515352686592</t>
  </si>
  <si>
    <t>857609670927634432</t>
  </si>
  <si>
    <t>857609720001056769</t>
  </si>
  <si>
    <t>857610067742425088</t>
  </si>
  <si>
    <t>857610588742144000</t>
  </si>
  <si>
    <t>857610767670968320</t>
  </si>
  <si>
    <t>857613286337949696</t>
  </si>
  <si>
    <t>857613317292126208</t>
  </si>
  <si>
    <t>857613945028452352</t>
  </si>
  <si>
    <t>857614526224748544</t>
  </si>
  <si>
    <t>857614978643132423</t>
  </si>
  <si>
    <t>857613109069979648</t>
  </si>
  <si>
    <t>857614666922590209</t>
  </si>
  <si>
    <t>857615089301680129</t>
  </si>
  <si>
    <t>857615816317177857</t>
  </si>
  <si>
    <t>857615963503476736</t>
  </si>
  <si>
    <t>857616370187386880</t>
  </si>
  <si>
    <t>857616593165144064</t>
  </si>
  <si>
    <t>857616864545034240</t>
  </si>
  <si>
    <t>857618853370712065</t>
  </si>
  <si>
    <t>857619665631236099</t>
  </si>
  <si>
    <t>857622171748839425</t>
  </si>
  <si>
    <t>857622289885544448</t>
  </si>
  <si>
    <t>857622307765964805</t>
  </si>
  <si>
    <t>857622577577119745</t>
  </si>
  <si>
    <t>857525728073658368</t>
  </si>
  <si>
    <t>857534780015095808</t>
  </si>
  <si>
    <t>857623715667988480</t>
  </si>
  <si>
    <t>857623995327418370</t>
  </si>
  <si>
    <t>857624306314039297</t>
  </si>
  <si>
    <t>857624428112379904</t>
  </si>
  <si>
    <t>857624437775978497</t>
  </si>
  <si>
    <t>857624915209572353</t>
  </si>
  <si>
    <t>857594075498901504</t>
  </si>
  <si>
    <t>857625955568955393</t>
  </si>
  <si>
    <t>857470195371298816</t>
  </si>
  <si>
    <t>857627274169987074</t>
  </si>
  <si>
    <t>853662232143695872</t>
  </si>
  <si>
    <t>857634053113004032</t>
  </si>
  <si>
    <t>857634121803157504</t>
  </si>
  <si>
    <t>857635619018878976</t>
  </si>
  <si>
    <t>857635633241538561</t>
  </si>
  <si>
    <t>857636313968910336</t>
  </si>
  <si>
    <t>857637168579301376</t>
  </si>
  <si>
    <t>857639016035962885</t>
  </si>
  <si>
    <t>857639579272269825</t>
  </si>
  <si>
    <t>857640649260244995</t>
  </si>
  <si>
    <t>857641246856237057</t>
  </si>
  <si>
    <t>857641734423142400</t>
  </si>
  <si>
    <t>857642228398927872</t>
  </si>
  <si>
    <t>857643028265267200</t>
  </si>
  <si>
    <t>857643283920678912</t>
  </si>
  <si>
    <t>857643508630396928</t>
  </si>
  <si>
    <t>857646403237036032</t>
  </si>
  <si>
    <t>857646940376510466</t>
  </si>
  <si>
    <t>857647523799814145</t>
  </si>
  <si>
    <t>857287916577488898</t>
  </si>
  <si>
    <t>857648955936702464</t>
  </si>
  <si>
    <t>857649096626229249</t>
  </si>
  <si>
    <t>857646772021317632</t>
  </si>
  <si>
    <t>857651079546376193</t>
  </si>
  <si>
    <t>857651256025894912</t>
  </si>
  <si>
    <t>857651289433399296</t>
  </si>
  <si>
    <t>857651260522147844</t>
  </si>
  <si>
    <t>857651433939906560</t>
  </si>
  <si>
    <t>857651212409327616</t>
  </si>
  <si>
    <t>857651745673097216</t>
  </si>
  <si>
    <t>857652408322854913</t>
  </si>
  <si>
    <t>857655457128656896</t>
  </si>
  <si>
    <t>857655764755914752</t>
  </si>
  <si>
    <t>857609240898396163</t>
  </si>
  <si>
    <t>857657845998923776</t>
  </si>
  <si>
    <t>857657311195795457</t>
  </si>
  <si>
    <t>857658417468637184</t>
  </si>
  <si>
    <t>857660465857646593</t>
  </si>
  <si>
    <t>857662482428678144</t>
  </si>
  <si>
    <t>857663859632603136</t>
  </si>
  <si>
    <t>857665679897620480</t>
  </si>
  <si>
    <t>857670362036928512</t>
  </si>
  <si>
    <t>857669244041015301</t>
  </si>
  <si>
    <t>857671260951719936</t>
  </si>
  <si>
    <t>857672875490369539</t>
  </si>
  <si>
    <t>773160675950551040</t>
  </si>
  <si>
    <t>857674224256917507</t>
  </si>
  <si>
    <t>857676247291248640</t>
  </si>
  <si>
    <t>857676833155842048</t>
  </si>
  <si>
    <t>857308400551682048</t>
  </si>
  <si>
    <t>857534871236956161</t>
  </si>
  <si>
    <t>857640585049632768</t>
  </si>
  <si>
    <t>857678346553053184</t>
  </si>
  <si>
    <t>857680123461611520</t>
  </si>
  <si>
    <t>857682801704882177</t>
  </si>
  <si>
    <t>857701326599458817</t>
  </si>
  <si>
    <t>857701941853523969</t>
  </si>
  <si>
    <t>857710247326224386</t>
  </si>
  <si>
    <t>857711617697615873</t>
  </si>
  <si>
    <t>857718347617710080</t>
  </si>
  <si>
    <t>857588201128476673</t>
  </si>
  <si>
    <t>857739267958644738</t>
  </si>
  <si>
    <t>857741045039341568</t>
  </si>
  <si>
    <t>857754117116223488</t>
  </si>
  <si>
    <t>857776034703450112</t>
  </si>
  <si>
    <t>857778921819000835</t>
  </si>
  <si>
    <t>857582602928128000</t>
  </si>
  <si>
    <t>857780378710319104</t>
  </si>
  <si>
    <t>857782092666511360</t>
  </si>
  <si>
    <t>857279388437565440</t>
  </si>
  <si>
    <t>857428747946819584</t>
  </si>
  <si>
    <t>857437536775360512</t>
  </si>
  <si>
    <t>857571798623199233</t>
  </si>
  <si>
    <t>857642133791977472</t>
  </si>
  <si>
    <t>857786969643819010</t>
  </si>
  <si>
    <t>857788123903819777</t>
  </si>
  <si>
    <t>857788960311050241</t>
  </si>
  <si>
    <t>857790288806412288</t>
  </si>
  <si>
    <t>857794822807011329</t>
  </si>
  <si>
    <t>857796249281581061</t>
  </si>
  <si>
    <t>857797126046318593</t>
  </si>
  <si>
    <t>857797335098773504</t>
  </si>
  <si>
    <t>857797523901218816</t>
  </si>
  <si>
    <t>857797565366104064</t>
  </si>
  <si>
    <t>857800088042708992</t>
  </si>
  <si>
    <t>857800548854181889</t>
  </si>
  <si>
    <t>857800975725326336</t>
  </si>
  <si>
    <t>857803779835482112</t>
  </si>
  <si>
    <t>857803821598244864</t>
  </si>
  <si>
    <t>857789868642111489</t>
  </si>
  <si>
    <t>857805016404553728</t>
  </si>
  <si>
    <t>857805510980116480</t>
  </si>
  <si>
    <t>857568718292828160</t>
  </si>
  <si>
    <t>857806353959669760</t>
  </si>
  <si>
    <t>857806794453897217</t>
  </si>
  <si>
    <t>857808802162388993</t>
  </si>
  <si>
    <t>857809018718363648</t>
  </si>
  <si>
    <t>856506330755944449</t>
  </si>
  <si>
    <t>857814327499399168</t>
  </si>
  <si>
    <t>857514035625037824</t>
  </si>
  <si>
    <t>857814649844183042</t>
  </si>
  <si>
    <t>857814993110274049</t>
  </si>
  <si>
    <t>857285883598450692</t>
  </si>
  <si>
    <t>857644498716962816</t>
  </si>
  <si>
    <t>857795615463530496</t>
  </si>
  <si>
    <t>857442318193901568</t>
  </si>
  <si>
    <t>857470512380948480</t>
  </si>
  <si>
    <t>857470535185432576</t>
  </si>
  <si>
    <t>857442646662369280</t>
  </si>
  <si>
    <t>857814897240948736</t>
  </si>
  <si>
    <t>857815089021304833</t>
  </si>
  <si>
    <t>857815723644669952</t>
  </si>
  <si>
    <t>857817049011060736</t>
  </si>
  <si>
    <t>857817555930554368</t>
  </si>
  <si>
    <t>857817654442184704</t>
  </si>
  <si>
    <t>857817667868258304</t>
  </si>
  <si>
    <t>857818259512545280</t>
  </si>
  <si>
    <t>857818981436186625</t>
  </si>
  <si>
    <t>857818866600345602</t>
  </si>
  <si>
    <t>857819095361880064</t>
  </si>
  <si>
    <t>857819794367807492</t>
  </si>
  <si>
    <t>856775347588694016</t>
  </si>
  <si>
    <t>857819950261477376</t>
  </si>
  <si>
    <t>857819039732613122</t>
  </si>
  <si>
    <t>857820594397687808</t>
  </si>
  <si>
    <t>857821342170742784</t>
  </si>
  <si>
    <t>857823533241643009</t>
  </si>
  <si>
    <t>857825371668008961</t>
  </si>
  <si>
    <t>857826370549800960</t>
  </si>
  <si>
    <t>857827871485710336</t>
  </si>
  <si>
    <t>857376326411591680</t>
  </si>
  <si>
    <t>857829291085766657</t>
  </si>
  <si>
    <t>857376326273183746</t>
  </si>
  <si>
    <t>857829291517775872</t>
  </si>
  <si>
    <t>857376325790728194</t>
  </si>
  <si>
    <t>857829291597467648</t>
  </si>
  <si>
    <t>857376326168313856</t>
  </si>
  <si>
    <t>857829294697066497</t>
  </si>
  <si>
    <t>857376325920845824</t>
  </si>
  <si>
    <t>857829294734807041</t>
  </si>
  <si>
    <t>857376325446881282</t>
  </si>
  <si>
    <t>857829294994853888</t>
  </si>
  <si>
    <t>857830355436306432</t>
  </si>
  <si>
    <t>857831515568447488</t>
  </si>
  <si>
    <t>857831741490438144</t>
  </si>
  <si>
    <t>857832744218480640</t>
  </si>
  <si>
    <t>857607467114663936</t>
  </si>
  <si>
    <t>857832876070633472</t>
  </si>
  <si>
    <t>857833997883379712</t>
  </si>
  <si>
    <t>857813049763258369</t>
  </si>
  <si>
    <t>857834392315584513</t>
  </si>
  <si>
    <t>857834969112215552</t>
  </si>
  <si>
    <t>857376781963214848</t>
  </si>
  <si>
    <t>857376794697060352</t>
  </si>
  <si>
    <t>857377047634563072</t>
  </si>
  <si>
    <t>857377058858704897</t>
  </si>
  <si>
    <t>857385092674535424</t>
  </si>
  <si>
    <t>857835306082377729</t>
  </si>
  <si>
    <t>857835559783473152</t>
  </si>
  <si>
    <t>857837040154673153</t>
  </si>
  <si>
    <t>857455489654730752</t>
  </si>
  <si>
    <t>857541780861886464</t>
  </si>
  <si>
    <t>857784622259683328</t>
  </si>
  <si>
    <t>857837624295378945</t>
  </si>
  <si>
    <t>857840038725304320</t>
  </si>
  <si>
    <t>857206718916247552</t>
  </si>
  <si>
    <t>857840635914661888</t>
  </si>
  <si>
    <t>857841481817538561</t>
  </si>
  <si>
    <t>857841822978023424</t>
  </si>
  <si>
    <t>857842121608507392</t>
  </si>
  <si>
    <t>857842808832630785</t>
  </si>
  <si>
    <t>857450121432137728</t>
  </si>
  <si>
    <t>857450313212600320</t>
  </si>
  <si>
    <t>857805921401131009</t>
  </si>
  <si>
    <t>857844084899061760</t>
  </si>
  <si>
    <t>857844607148634112</t>
  </si>
  <si>
    <t>857844841019047938</t>
  </si>
  <si>
    <t>857845234742546432</t>
  </si>
  <si>
    <t>857845281416663040</t>
  </si>
  <si>
    <t>857845335653208064</t>
  </si>
  <si>
    <t>857845536812040192</t>
  </si>
  <si>
    <t>857845652776243201</t>
  </si>
  <si>
    <t>857845783034564608</t>
  </si>
  <si>
    <t>857846251760607232</t>
  </si>
  <si>
    <t>857846707870158848</t>
  </si>
  <si>
    <t>857840280011104257</t>
  </si>
  <si>
    <t>857846860479844352</t>
  </si>
  <si>
    <t>857847247387713536</t>
  </si>
  <si>
    <t>857847741556371456</t>
  </si>
  <si>
    <t>857847869138718720</t>
  </si>
  <si>
    <t>857848065436340224</t>
  </si>
  <si>
    <t>857849028163317760</t>
  </si>
  <si>
    <t>857849484063248384</t>
  </si>
  <si>
    <t>857849096706691072</t>
  </si>
  <si>
    <t>857849674677587968</t>
  </si>
  <si>
    <t>857850135962763265</t>
  </si>
  <si>
    <t>857850226778001408</t>
  </si>
  <si>
    <t>857850330264080385</t>
  </si>
  <si>
    <t>857850648104226817</t>
  </si>
  <si>
    <t>857850944922554368</t>
  </si>
  <si>
    <t>857850969836535808</t>
  </si>
  <si>
    <t>857851107309223937</t>
  </si>
  <si>
    <t>857851220274405376</t>
  </si>
  <si>
    <t>857851475132911616</t>
  </si>
  <si>
    <t>857853125771788288</t>
  </si>
  <si>
    <t>857590807703977984</t>
  </si>
  <si>
    <t>857630364038311937</t>
  </si>
  <si>
    <t>857854412420784128</t>
  </si>
  <si>
    <t>857855437441568768</t>
  </si>
  <si>
    <t>857855906557685760</t>
  </si>
  <si>
    <t>857856447065055232</t>
  </si>
  <si>
    <t>857858799910219777</t>
  </si>
  <si>
    <t>857858910308286464</t>
  </si>
  <si>
    <t>857860398556389377</t>
  </si>
  <si>
    <t>857860401840611328</t>
  </si>
  <si>
    <t>857860403656773632</t>
  </si>
  <si>
    <t>857860405200171008</t>
  </si>
  <si>
    <t>857860999205888000</t>
  </si>
  <si>
    <t>857860999713497088</t>
  </si>
  <si>
    <t>857861001881845762</t>
  </si>
  <si>
    <t>857861002188029952</t>
  </si>
  <si>
    <t>857861004130082816</t>
  </si>
  <si>
    <t>857861004884983808</t>
  </si>
  <si>
    <t>857861005136674816</t>
  </si>
  <si>
    <t>857861006445338624</t>
  </si>
  <si>
    <t>857861007082872832</t>
  </si>
  <si>
    <t>857861007745495042</t>
  </si>
  <si>
    <t>857861008282460160</t>
  </si>
  <si>
    <t>857861009893072896</t>
  </si>
  <si>
    <t>857861010115354625</t>
  </si>
  <si>
    <t>857861010975150080</t>
  </si>
  <si>
    <t>857861011621031936</t>
  </si>
  <si>
    <t>857861011663077376</t>
  </si>
  <si>
    <t>857861011885268992</t>
  </si>
  <si>
    <t>857861012040568832</t>
  </si>
  <si>
    <t>857861013303042048</t>
  </si>
  <si>
    <t>857861015622438914</t>
  </si>
  <si>
    <t>857861806009720832</t>
  </si>
  <si>
    <t>857861894975180800</t>
  </si>
  <si>
    <t>851431715994304512</t>
  </si>
  <si>
    <t>857863173403279361</t>
  </si>
  <si>
    <t>857865147079155712</t>
  </si>
  <si>
    <t>857865482732544004</t>
  </si>
  <si>
    <t>857841548406411265</t>
  </si>
  <si>
    <t>857866310851543040</t>
  </si>
  <si>
    <t>857867008750309376</t>
  </si>
  <si>
    <t>857852174386294784</t>
  </si>
  <si>
    <t>857867208550166528</t>
  </si>
  <si>
    <t>857868265443471360</t>
  </si>
  <si>
    <t>857646566424760321</t>
  </si>
  <si>
    <t>857812421708177409</t>
  </si>
  <si>
    <t>857867296156430337</t>
  </si>
  <si>
    <t>857869496538644480</t>
  </si>
  <si>
    <t>857841550004436992</t>
  </si>
  <si>
    <t>857869498090532864</t>
  </si>
  <si>
    <t>857869620375695361</t>
  </si>
  <si>
    <t>857869585982177280</t>
  </si>
  <si>
    <t>857869714177097728</t>
  </si>
  <si>
    <t>857871076751233024</t>
  </si>
  <si>
    <t>857872268902318080</t>
  </si>
  <si>
    <t>857872466340794368</t>
  </si>
  <si>
    <t>857844555139371008</t>
  </si>
  <si>
    <t>857872492018319360</t>
  </si>
  <si>
    <t>857873101937192960</t>
  </si>
  <si>
    <t>857873102373441536</t>
  </si>
  <si>
    <t>857581438035607552</t>
  </si>
  <si>
    <t>857873103677906944</t>
  </si>
  <si>
    <t>857873108564234240</t>
  </si>
  <si>
    <t>857873113232490496</t>
  </si>
  <si>
    <t>857873517773074432</t>
  </si>
  <si>
    <t>857874737636225024</t>
  </si>
  <si>
    <t>857876181294731264</t>
  </si>
  <si>
    <t>857877617495724033</t>
  </si>
  <si>
    <t>857879560804851714</t>
  </si>
  <si>
    <t>857880536722939904</t>
  </si>
  <si>
    <t>857881075938279424</t>
  </si>
  <si>
    <t>857825060270354432</t>
  </si>
  <si>
    <t>857881413093269508</t>
  </si>
  <si>
    <t>857881519553077249</t>
  </si>
  <si>
    <t>857882531626201088</t>
  </si>
  <si>
    <t>855864253139492864</t>
  </si>
  <si>
    <t>855847745046822912</t>
  </si>
  <si>
    <t>855842546672517120</t>
  </si>
  <si>
    <t>857883163384832000</t>
  </si>
  <si>
    <t>857883219089383424</t>
  </si>
  <si>
    <t>857883237552664577</t>
  </si>
  <si>
    <t>857883201779507200</t>
  </si>
  <si>
    <t>857883370298068992</t>
  </si>
  <si>
    <t>857883428070596609</t>
  </si>
  <si>
    <t>857606671916335104</t>
  </si>
  <si>
    <t>857845121638735872</t>
  </si>
  <si>
    <t>857885288491700224</t>
  </si>
  <si>
    <t>857803589435236352</t>
  </si>
  <si>
    <t>857885445065236482</t>
  </si>
  <si>
    <t>857803862304059392</t>
  </si>
  <si>
    <t>857885641568399360</t>
  </si>
  <si>
    <t>857885865036709888</t>
  </si>
  <si>
    <t>857886058473594881</t>
  </si>
  <si>
    <t>857802812993961985</t>
  </si>
  <si>
    <t>857886101243133952</t>
  </si>
  <si>
    <t>857886109367320577</t>
  </si>
  <si>
    <t>857886241492054016</t>
  </si>
  <si>
    <t>857886257719934976</t>
  </si>
  <si>
    <t>857886991165267972</t>
  </si>
  <si>
    <t>857887057380868096</t>
  </si>
  <si>
    <t>857857781004726272</t>
  </si>
  <si>
    <t>857887493374586880</t>
  </si>
  <si>
    <t>857887706092666880</t>
  </si>
  <si>
    <t>857888816836730885</t>
  </si>
  <si>
    <t>857889690954997760</t>
  </si>
  <si>
    <t>857890458143469568</t>
  </si>
  <si>
    <t>857891275961384960</t>
  </si>
  <si>
    <t>857891693135187968</t>
  </si>
  <si>
    <t>857892130592829441</t>
  </si>
  <si>
    <t>857817004392144896</t>
  </si>
  <si>
    <t>857892592075276288</t>
  </si>
  <si>
    <t>857817020963840001</t>
  </si>
  <si>
    <t>857892599645995008</t>
  </si>
  <si>
    <t>857893837037084675</t>
  </si>
  <si>
    <t>857895425210273792</t>
  </si>
  <si>
    <t>857895555439222785</t>
  </si>
  <si>
    <t>857880586563735552</t>
  </si>
  <si>
    <t>857895942107799552</t>
  </si>
  <si>
    <t>857880614640340992</t>
  </si>
  <si>
    <t>857895960982069248</t>
  </si>
  <si>
    <t>857822256403185664</t>
  </si>
  <si>
    <t>857896020293713920</t>
  </si>
  <si>
    <t>857893452822065152</t>
  </si>
  <si>
    <t>857896266604449792</t>
  </si>
  <si>
    <t>857896414994735104</t>
  </si>
  <si>
    <t>857897185937162241</t>
  </si>
  <si>
    <t>857897311921475584</t>
  </si>
  <si>
    <t>857897687643021312</t>
  </si>
  <si>
    <t>857897689647853569</t>
  </si>
  <si>
    <t>857897712578056192</t>
  </si>
  <si>
    <t>857897755020275712</t>
  </si>
  <si>
    <t>857897785701675008</t>
  </si>
  <si>
    <t>857897793331113986</t>
  </si>
  <si>
    <t>857897986088738816</t>
  </si>
  <si>
    <t>857898261998424065</t>
  </si>
  <si>
    <t>857898794322677760</t>
  </si>
  <si>
    <t>857898802568728577</t>
  </si>
  <si>
    <t>857898991459213312</t>
  </si>
  <si>
    <t>857899680860078080</t>
  </si>
  <si>
    <t>857804716226600960</t>
  </si>
  <si>
    <t>857899696857260032</t>
  </si>
  <si>
    <t>857899994690486272</t>
  </si>
  <si>
    <t>857897687542362113</t>
  </si>
  <si>
    <t>857900271724371970</t>
  </si>
  <si>
    <t>857900653066178560</t>
  </si>
  <si>
    <t>857901502102482945</t>
  </si>
  <si>
    <t>857901959910539264</t>
  </si>
  <si>
    <t>857902543078379521</t>
  </si>
  <si>
    <t>857902703275630592</t>
  </si>
  <si>
    <t>857902775711260672</t>
  </si>
  <si>
    <t>857902783525261312</t>
  </si>
  <si>
    <t>857902808384782336</t>
  </si>
  <si>
    <t>857903089369698305</t>
  </si>
  <si>
    <t>857905294457925633</t>
  </si>
  <si>
    <t>857905516466495488</t>
  </si>
  <si>
    <t>857905564038213634</t>
  </si>
  <si>
    <t>857905655776235520</t>
  </si>
  <si>
    <t>857906349103083521</t>
  </si>
  <si>
    <t>857906916713873408</t>
  </si>
  <si>
    <t>857909016445538304</t>
  </si>
  <si>
    <t>857909529455054850</t>
  </si>
  <si>
    <t>857909576678748160</t>
  </si>
  <si>
    <t>857910279694204928</t>
  </si>
  <si>
    <t>857910699447767040</t>
  </si>
  <si>
    <t>857911602313547776</t>
  </si>
  <si>
    <t>857531323434618880</t>
  </si>
  <si>
    <t>857546596917141505</t>
  </si>
  <si>
    <t>857733940781740032</t>
  </si>
  <si>
    <t>857911918115344385</t>
  </si>
  <si>
    <t>857912817994915841</t>
  </si>
  <si>
    <t>857914651727851520</t>
  </si>
  <si>
    <t>857539572300906496</t>
  </si>
  <si>
    <t>857914831713824768</t>
  </si>
  <si>
    <t>857489781533618176</t>
  </si>
  <si>
    <t>857915036278419457</t>
  </si>
  <si>
    <t>857915142360645632</t>
  </si>
  <si>
    <t>857915196609884161</t>
  </si>
  <si>
    <t>857915584222285825</t>
  </si>
  <si>
    <t>857915711448121344</t>
  </si>
  <si>
    <t>857915785301422080</t>
  </si>
  <si>
    <t>857916142567948293</t>
  </si>
  <si>
    <t>857916153347190784</t>
  </si>
  <si>
    <t>857916154102382593</t>
  </si>
  <si>
    <t>857917048332193793</t>
  </si>
  <si>
    <t>857918027576356865</t>
  </si>
  <si>
    <t>857918255880708096</t>
  </si>
  <si>
    <t>857918616121077763</t>
  </si>
  <si>
    <t>857918982929604608</t>
  </si>
  <si>
    <t>857920559602167808</t>
  </si>
  <si>
    <t>857921374362402816</t>
  </si>
  <si>
    <t>857922629071712256</t>
  </si>
  <si>
    <t>857923160318128128</t>
  </si>
  <si>
    <t>857923306883829761</t>
  </si>
  <si>
    <t>857924974979547137</t>
  </si>
  <si>
    <t>857926239268601856</t>
  </si>
  <si>
    <t>857922004728590339</t>
  </si>
  <si>
    <t>857926946059149312</t>
  </si>
  <si>
    <t>857925949484126210</t>
  </si>
  <si>
    <t>857927247205892097</t>
  </si>
  <si>
    <t>857927322225266688</t>
  </si>
  <si>
    <t>857927370124165120</t>
  </si>
  <si>
    <t>857928070233288704</t>
  </si>
  <si>
    <t>857928153653800960</t>
  </si>
  <si>
    <t>857557653496659968</t>
  </si>
  <si>
    <t>857650213833650177</t>
  </si>
  <si>
    <t>857871654717980672</t>
  </si>
  <si>
    <t>857871770770173952</t>
  </si>
  <si>
    <t>857929135926259712</t>
  </si>
  <si>
    <t>857929316377575424</t>
  </si>
  <si>
    <t>857929437454757888</t>
  </si>
  <si>
    <t>855751791945949184</t>
  </si>
  <si>
    <t>855701461271027714</t>
  </si>
  <si>
    <t>857931550549188608</t>
  </si>
  <si>
    <t>857933754676817921</t>
  </si>
  <si>
    <t>857934983608115200</t>
  </si>
  <si>
    <t>857936965097803780</t>
  </si>
  <si>
    <t>857937220115869696</t>
  </si>
  <si>
    <t>857937964793556992</t>
  </si>
  <si>
    <t>857938139855429632</t>
  </si>
  <si>
    <t>857938362161934337</t>
  </si>
  <si>
    <t>857579128983302144</t>
  </si>
  <si>
    <t>857579224009510912</t>
  </si>
  <si>
    <t>857938709337055233</t>
  </si>
  <si>
    <t>857938723295686657</t>
  </si>
  <si>
    <t>857940480771870721</t>
  </si>
  <si>
    <t>856433951103098884</t>
  </si>
  <si>
    <t>857940985988476929</t>
  </si>
  <si>
    <t>857579112839380992</t>
  </si>
  <si>
    <t>857864910604259329</t>
  </si>
  <si>
    <t>857941069417336833</t>
  </si>
  <si>
    <t>857941328306601987</t>
  </si>
  <si>
    <t>857942224604209153</t>
  </si>
  <si>
    <t>857943472161947648</t>
  </si>
  <si>
    <t>857947975246651392</t>
  </si>
  <si>
    <t>857948539896320000</t>
  </si>
  <si>
    <t>857948778178990083</t>
  </si>
  <si>
    <t>857948810495971328</t>
  </si>
  <si>
    <t>857923331827388416</t>
  </si>
  <si>
    <t>857928854140329984</t>
  </si>
  <si>
    <t>857929116133097472</t>
  </si>
  <si>
    <t>857949794349789184</t>
  </si>
  <si>
    <t>857954114675904512</t>
  </si>
  <si>
    <t>857576508331663361</t>
  </si>
  <si>
    <t>857954477982322689</t>
  </si>
  <si>
    <t>857954493685784577</t>
  </si>
  <si>
    <t>857954581166252032</t>
  </si>
  <si>
    <t>857954930153234432</t>
  </si>
  <si>
    <t>857955827256356864</t>
  </si>
  <si>
    <t>857956219088142336</t>
  </si>
  <si>
    <t>857956326747537409</t>
  </si>
  <si>
    <t>857956396268224512</t>
  </si>
  <si>
    <t>857959345677643776</t>
  </si>
  <si>
    <t>857492420279193600</t>
  </si>
  <si>
    <t>857959484861292545</t>
  </si>
  <si>
    <t>857960726736011264</t>
  </si>
  <si>
    <t>857278420421443584</t>
  </si>
  <si>
    <t>857953980999020544</t>
  </si>
  <si>
    <t>857962178518929408</t>
  </si>
  <si>
    <t>857542610465865728</t>
  </si>
  <si>
    <t>857542619781517312</t>
  </si>
  <si>
    <t>857962256406937601</t>
  </si>
  <si>
    <t>857962268880887808</t>
  </si>
  <si>
    <t>857900208298086401</t>
  </si>
  <si>
    <t>857964903470161920</t>
  </si>
  <si>
    <t>857965782122209280</t>
  </si>
  <si>
    <t>857885606646620160</t>
  </si>
  <si>
    <t>857966202936737795</t>
  </si>
  <si>
    <t>857967023246254080</t>
  </si>
  <si>
    <t>857969174030712832</t>
  </si>
  <si>
    <t>857970141635760128</t>
  </si>
  <si>
    <t>857590060732088320</t>
  </si>
  <si>
    <t>857970287803068416</t>
  </si>
  <si>
    <t>857970354505043968</t>
  </si>
  <si>
    <t>857900656899784704</t>
  </si>
  <si>
    <t>857971087614902274</t>
  </si>
  <si>
    <t>857972936149528577</t>
  </si>
  <si>
    <t>857973123924189184</t>
  </si>
  <si>
    <t>857973165250793474</t>
  </si>
  <si>
    <t>857973197270134784</t>
  </si>
  <si>
    <t>857974677288955905</t>
  </si>
  <si>
    <t>857974904913670144</t>
  </si>
  <si>
    <t>857580805970944000</t>
  </si>
  <si>
    <t>857969790438318080</t>
  </si>
  <si>
    <t>857975296900743168</t>
  </si>
  <si>
    <t>857978792962400256</t>
  </si>
  <si>
    <t>857960902926233600</t>
  </si>
  <si>
    <t>857980236000108545</t>
  </si>
  <si>
    <t>857980299153747968</t>
  </si>
  <si>
    <t>857980404682371072</t>
  </si>
  <si>
    <t>857980429009272832</t>
  </si>
  <si>
    <t>857980517710311425</t>
  </si>
  <si>
    <t>857980981063692288</t>
  </si>
  <si>
    <t>857981290649407490</t>
  </si>
  <si>
    <t>857980376484126720</t>
  </si>
  <si>
    <t>857981625757577216</t>
  </si>
  <si>
    <t>857983017645596672</t>
  </si>
  <si>
    <t>857984246459244544</t>
  </si>
  <si>
    <t>857984432518471680</t>
  </si>
  <si>
    <t>857985293684621313</t>
  </si>
  <si>
    <t>857985770245820416</t>
  </si>
  <si>
    <t>857986824559620098</t>
  </si>
  <si>
    <t>857988224647438338</t>
  </si>
  <si>
    <t>857989476269920259</t>
  </si>
  <si>
    <t>857852941381894145</t>
  </si>
  <si>
    <t>857990193021935621</t>
  </si>
  <si>
    <t>857990941847805955</t>
  </si>
  <si>
    <t>857991047607181314</t>
  </si>
  <si>
    <t>857991597933420545</t>
  </si>
  <si>
    <t>857992868081930241</t>
  </si>
  <si>
    <t>857993224543186944</t>
  </si>
  <si>
    <t>857994255658131456</t>
  </si>
  <si>
    <t>857994468179542016</t>
  </si>
  <si>
    <t>857996521463271424</t>
  </si>
  <si>
    <t>857997224202063872</t>
  </si>
  <si>
    <t>857945631297601536</t>
  </si>
  <si>
    <t>857997763761537026</t>
  </si>
  <si>
    <t>857998240121319424</t>
  </si>
  <si>
    <t>857998267573051392</t>
  </si>
  <si>
    <t>857994678758776832</t>
  </si>
  <si>
    <t>857998285256224768</t>
  </si>
  <si>
    <t>857998912136859649</t>
  </si>
  <si>
    <t>857999129959579649</t>
  </si>
  <si>
    <t>858000510019751936</t>
  </si>
  <si>
    <t>858000625526726657</t>
  </si>
  <si>
    <t>858001431445426182</t>
  </si>
  <si>
    <t>857561825327681536</t>
  </si>
  <si>
    <t>857617210298310656</t>
  </si>
  <si>
    <t>857827088291835904</t>
  </si>
  <si>
    <t>858001994472185857</t>
  </si>
  <si>
    <t>858002408416440320</t>
  </si>
  <si>
    <t>858002813447790592</t>
  </si>
  <si>
    <t>858002870117048320</t>
  </si>
  <si>
    <t>858002911409786880</t>
  </si>
  <si>
    <t>858003327421829120</t>
  </si>
  <si>
    <t>858003379917860864</t>
  </si>
  <si>
    <t>857564307508219905</t>
  </si>
  <si>
    <t>857623214234542080</t>
  </si>
  <si>
    <t>857828631212474368</t>
  </si>
  <si>
    <t>858004945647181824</t>
  </si>
  <si>
    <t>858006193880481793</t>
  </si>
  <si>
    <t>858007231551332352</t>
  </si>
  <si>
    <t>858008787931848704</t>
  </si>
  <si>
    <t>858010829127655426</t>
  </si>
  <si>
    <t>858011089950445568</t>
  </si>
  <si>
    <t>858004831444783104</t>
  </si>
  <si>
    <t>858012617553567745</t>
  </si>
  <si>
    <t>858013371844702209</t>
  </si>
  <si>
    <t>858014051703631874</t>
  </si>
  <si>
    <t>858014634636214272</t>
  </si>
  <si>
    <t>858015145422991361</t>
  </si>
  <si>
    <t>857920891128336385</t>
  </si>
  <si>
    <t>858015890629156864</t>
  </si>
  <si>
    <t>858016170859003905</t>
  </si>
  <si>
    <t>858016873107120128</t>
  </si>
  <si>
    <t>858017186836860934</t>
  </si>
  <si>
    <t>858017266138591233</t>
  </si>
  <si>
    <t>858020661637328899</t>
  </si>
  <si>
    <t>857525007139958784</t>
  </si>
  <si>
    <t>858023285556170753</t>
  </si>
  <si>
    <t>858023555707097089</t>
  </si>
  <si>
    <t>858026917605322754</t>
  </si>
  <si>
    <t>858027284367912960</t>
  </si>
  <si>
    <t>858031031777206272</t>
  </si>
  <si>
    <t>858031228024496128</t>
  </si>
  <si>
    <t>858031679474196481</t>
  </si>
  <si>
    <t>858033903143194624</t>
  </si>
  <si>
    <t>858034596490993664</t>
  </si>
  <si>
    <t>858038714920054785</t>
  </si>
  <si>
    <t>858041224145534977</t>
  </si>
  <si>
    <t>858041547400544260</t>
  </si>
  <si>
    <t>858041989648056324</t>
  </si>
  <si>
    <t>858042137543356417</t>
  </si>
  <si>
    <t>858042706152566786</t>
  </si>
  <si>
    <t>858043182331940865</t>
  </si>
  <si>
    <t>858044175064981510</t>
  </si>
  <si>
    <t>858047739233521665</t>
  </si>
  <si>
    <t>858048607496306689</t>
  </si>
  <si>
    <t>857817163872075777</t>
  </si>
  <si>
    <t>858050620053389314</t>
  </si>
  <si>
    <t>858052510929518593</t>
  </si>
  <si>
    <t>858059341764501505</t>
  </si>
  <si>
    <t>858066046405586944</t>
  </si>
  <si>
    <t>858066399008350209</t>
  </si>
  <si>
    <t>857942552682549249</t>
  </si>
  <si>
    <t>858070850762792960</t>
  </si>
  <si>
    <t>857448085454290945</t>
  </si>
  <si>
    <t>858075692558422016</t>
  </si>
  <si>
    <t>858080031456841728</t>
  </si>
  <si>
    <t>857685781023866881</t>
  </si>
  <si>
    <t>858086015507980288</t>
  </si>
  <si>
    <t>858086861155315713</t>
  </si>
  <si>
    <t>858087782513881089</t>
  </si>
  <si>
    <t>857735159755534337</t>
  </si>
  <si>
    <t>857870970383720448</t>
  </si>
  <si>
    <t>858112907481153536</t>
  </si>
  <si>
    <t>858118519849922560</t>
  </si>
  <si>
    <t>858119486737723392</t>
  </si>
  <si>
    <t>858120005011066880</t>
  </si>
  <si>
    <t>858120629178048513</t>
  </si>
  <si>
    <t>858122070328320000</t>
  </si>
  <si>
    <t>858124452244054016</t>
  </si>
  <si>
    <t>858124673023963136</t>
  </si>
  <si>
    <t>857319110555914240</t>
  </si>
  <si>
    <t>857337845404622848</t>
  </si>
  <si>
    <t>857412567458861058</t>
  </si>
  <si>
    <t>857737746370093056</t>
  </si>
  <si>
    <t>857932637868089344</t>
  </si>
  <si>
    <t>858029995851231233</t>
  </si>
  <si>
    <t>858126530656030720</t>
  </si>
  <si>
    <t>858130485733597184</t>
  </si>
  <si>
    <t>858131161851117569</t>
  </si>
  <si>
    <t>858131878452318208</t>
  </si>
  <si>
    <t>858136053525487616</t>
  </si>
  <si>
    <t>858136523618660352</t>
  </si>
  <si>
    <t>858138833962979328</t>
  </si>
  <si>
    <t>858140862370402304</t>
  </si>
  <si>
    <t>858142686473199616</t>
  </si>
  <si>
    <t>843019369101709314</t>
  </si>
  <si>
    <t>857482607948214272</t>
  </si>
  <si>
    <t>857544201143177217</t>
  </si>
  <si>
    <t>857785472298266624</t>
  </si>
  <si>
    <t>857869167206121472</t>
  </si>
  <si>
    <t>857917860345139200</t>
  </si>
  <si>
    <t>858130352644038656</t>
  </si>
  <si>
    <t>858143808030097408</t>
  </si>
  <si>
    <t>858144554918305792</t>
  </si>
  <si>
    <t>858145760642080768</t>
  </si>
  <si>
    <t>858147754710716416</t>
  </si>
  <si>
    <t>857995328351490049</t>
  </si>
  <si>
    <t>858151376471244800</t>
  </si>
  <si>
    <t>858152365236641792</t>
  </si>
  <si>
    <t>858152737879412736</t>
  </si>
  <si>
    <t>858152174379053056</t>
  </si>
  <si>
    <t>858153511644794880</t>
  </si>
  <si>
    <t>858153919393955840</t>
  </si>
  <si>
    <t>858154673261473793</t>
  </si>
  <si>
    <t>858155264171802626</t>
  </si>
  <si>
    <t>857925628934402050</t>
  </si>
  <si>
    <t>858156401193099264</t>
  </si>
  <si>
    <t>858156843138519046</t>
  </si>
  <si>
    <t>858156848641396737</t>
  </si>
  <si>
    <t>857378766833590272</t>
  </si>
  <si>
    <t>858158904588423169</t>
  </si>
  <si>
    <t>858160840410894341</t>
  </si>
  <si>
    <t>857617686762803200</t>
  </si>
  <si>
    <t>858164496652795905</t>
  </si>
  <si>
    <t>858166377357684736</t>
  </si>
  <si>
    <t>858167406014775296</t>
  </si>
  <si>
    <t>858167962137763841</t>
  </si>
  <si>
    <t>857610247850033152</t>
  </si>
  <si>
    <t>858168746464210944</t>
  </si>
  <si>
    <t>858174811171831808</t>
  </si>
  <si>
    <t>857873462727249923</t>
  </si>
  <si>
    <t>858175346298019840</t>
  </si>
  <si>
    <t>858175414228746241</t>
  </si>
  <si>
    <t>858176416214425600</t>
  </si>
  <si>
    <t>858173019398787072</t>
  </si>
  <si>
    <t>858176500536926208</t>
  </si>
  <si>
    <t>858178251948163075</t>
  </si>
  <si>
    <t>858178252258594816</t>
  </si>
  <si>
    <t>858183941869666304</t>
  </si>
  <si>
    <t>858184016901677056</t>
  </si>
  <si>
    <t>858184283793440768</t>
  </si>
  <si>
    <t>857884817177939968</t>
  </si>
  <si>
    <t>858185156250808320</t>
  </si>
  <si>
    <t>858187153129578496</t>
  </si>
  <si>
    <t>858188813654528001</t>
  </si>
  <si>
    <t>858189651642904576</t>
  </si>
  <si>
    <t>858191926830485506</t>
  </si>
  <si>
    <t>858192139607568388</t>
  </si>
  <si>
    <t>858192573487251457</t>
  </si>
  <si>
    <t>858193014996336640</t>
  </si>
  <si>
    <t>858198753668235270</t>
  </si>
  <si>
    <t>858202644225163264</t>
  </si>
  <si>
    <t>858203255616270336</t>
  </si>
  <si>
    <t>857844508519747584</t>
  </si>
  <si>
    <t>857872080208969728</t>
  </si>
  <si>
    <t>858203438450188288</t>
  </si>
  <si>
    <t>858206569670037504</t>
  </si>
  <si>
    <t>858207030351323137</t>
  </si>
  <si>
    <t>858205985373995008</t>
  </si>
  <si>
    <t>858207230054760449</t>
  </si>
  <si>
    <t>858207231753555968</t>
  </si>
  <si>
    <t>858208387150098432</t>
  </si>
  <si>
    <t>858209246785286146</t>
  </si>
  <si>
    <t>858209323499089920</t>
  </si>
  <si>
    <t>858209662348427265</t>
  </si>
  <si>
    <t>858209716907933696</t>
  </si>
  <si>
    <t>858209830888255489</t>
  </si>
  <si>
    <t>858210949291016192</t>
  </si>
  <si>
    <t>858211561881686016</t>
  </si>
  <si>
    <t>858212077390909441</t>
  </si>
  <si>
    <t>858212950846328832</t>
  </si>
  <si>
    <t>858213045692190721</t>
  </si>
  <si>
    <t>858213161773805568</t>
  </si>
  <si>
    <t>858213400320458752</t>
  </si>
  <si>
    <t>858214513254047744</t>
  </si>
  <si>
    <t>857595307810594817</t>
  </si>
  <si>
    <t>858214848563486720</t>
  </si>
  <si>
    <t>858215786338549760</t>
  </si>
  <si>
    <t>857487477178851328</t>
  </si>
  <si>
    <t>858217812451577856</t>
  </si>
  <si>
    <t>858218542017204224</t>
  </si>
  <si>
    <t>858219373630304256</t>
  </si>
  <si>
    <t>858219490072563712</t>
  </si>
  <si>
    <t>858216842086633472</t>
  </si>
  <si>
    <t>858220819004006400</t>
  </si>
  <si>
    <t>857895303311089664</t>
  </si>
  <si>
    <t>858221721542836224</t>
  </si>
  <si>
    <t>840127161126154240</t>
  </si>
  <si>
    <t>858221838584958977</t>
  </si>
  <si>
    <t>858222184900116480</t>
  </si>
  <si>
    <t>858224180621389824</t>
  </si>
  <si>
    <t>858225226324357121</t>
  </si>
  <si>
    <t>858225435137589249</t>
  </si>
  <si>
    <t>858226278746517504</t>
  </si>
  <si>
    <t>857901707770056705</t>
  </si>
  <si>
    <t>857995287234793472</t>
  </si>
  <si>
    <t>858192912299020288</t>
  </si>
  <si>
    <t>858227277078962176</t>
  </si>
  <si>
    <t>857611927148777472</t>
  </si>
  <si>
    <t>857919049342353408</t>
  </si>
  <si>
    <t>858227426786070528</t>
  </si>
  <si>
    <t>858227652288626688</t>
  </si>
  <si>
    <t>857586206489669632</t>
  </si>
  <si>
    <t>858228236219797504</t>
  </si>
  <si>
    <t>858228340586684416</t>
  </si>
  <si>
    <t>857556963084836865</t>
  </si>
  <si>
    <t>858228843835817984</t>
  </si>
  <si>
    <t>858229182576328704</t>
  </si>
  <si>
    <t>858229198363688962</t>
  </si>
  <si>
    <t>858229583031619584</t>
  </si>
  <si>
    <t>858230093973520385</t>
  </si>
  <si>
    <t>857304788970594304</t>
  </si>
  <si>
    <t>857665774369988608</t>
  </si>
  <si>
    <t>857816630201524224</t>
  </si>
  <si>
    <t>857832870865362944</t>
  </si>
  <si>
    <t>857849120752455680</t>
  </si>
  <si>
    <t>858041053718487040</t>
  </si>
  <si>
    <t>858147127549083649</t>
  </si>
  <si>
    <t>858230307123642368</t>
  </si>
  <si>
    <t>858230877708595200</t>
  </si>
  <si>
    <t>858231276708524033</t>
  </si>
  <si>
    <t>858231737356173312</t>
  </si>
  <si>
    <t>858231882227560448</t>
  </si>
  <si>
    <t>857955231321260032</t>
  </si>
  <si>
    <t>858232844157669376</t>
  </si>
  <si>
    <t>857927643219480576</t>
  </si>
  <si>
    <t>858233167286722561</t>
  </si>
  <si>
    <t>857430428914823168</t>
  </si>
  <si>
    <t>857581558173061121</t>
  </si>
  <si>
    <t>857581925401112576</t>
  </si>
  <si>
    <t>858233313944780800</t>
  </si>
  <si>
    <t>858233311797424128</t>
  </si>
  <si>
    <t>858233321129639937</t>
  </si>
  <si>
    <t>857901670960967682</t>
  </si>
  <si>
    <t>858155168159936512</t>
  </si>
  <si>
    <t>855861157352980481</t>
  </si>
  <si>
    <t>858155499799408640</t>
  </si>
  <si>
    <t>857309200455806976</t>
  </si>
  <si>
    <t>857535570209366016</t>
  </si>
  <si>
    <t>857581810221449216</t>
  </si>
  <si>
    <t>857641291634675714</t>
  </si>
  <si>
    <t>857680374280925185</t>
  </si>
  <si>
    <t>857927857120710657</t>
  </si>
  <si>
    <t>858233940984856576</t>
  </si>
  <si>
    <t>857547376676007936</t>
  </si>
  <si>
    <t>857947514313609216</t>
  </si>
  <si>
    <t>858234150616281088</t>
  </si>
  <si>
    <t>858235463781535744</t>
  </si>
  <si>
    <t>857916078952927232</t>
  </si>
  <si>
    <t>858235560703401985</t>
  </si>
  <si>
    <t>857915884211392512</t>
  </si>
  <si>
    <t>858235629703905280</t>
  </si>
  <si>
    <t>858171473084661760</t>
  </si>
  <si>
    <t>858236880114130945</t>
  </si>
  <si>
    <t>858237644576145408</t>
  </si>
  <si>
    <t>858238225768488960</t>
  </si>
  <si>
    <t>857921020182773760</t>
  </si>
  <si>
    <t>858238254084014081</t>
  </si>
  <si>
    <t>858238594653327361</t>
  </si>
  <si>
    <t>858238638743625732</t>
  </si>
  <si>
    <t>858238780276342784</t>
  </si>
  <si>
    <t>858238799985430528</t>
  </si>
  <si>
    <t>858238889273815040</t>
  </si>
  <si>
    <t>858239464421949440</t>
  </si>
  <si>
    <t>858240726739468289</t>
  </si>
  <si>
    <t>858240858256289792</t>
  </si>
  <si>
    <t>858241353150418945</t>
  </si>
  <si>
    <t>858243020826607616</t>
  </si>
  <si>
    <t>858243047007682560</t>
  </si>
  <si>
    <t>858244229310672896</t>
  </si>
  <si>
    <t>857786752743993344</t>
  </si>
  <si>
    <t>857808580384350208</t>
  </si>
  <si>
    <t>857848908218855424</t>
  </si>
  <si>
    <t>857889604132851712</t>
  </si>
  <si>
    <t>858150391711662080</t>
  </si>
  <si>
    <t>858246287090647040</t>
  </si>
  <si>
    <t>857786756812480512</t>
  </si>
  <si>
    <t>857808584134074368</t>
  </si>
  <si>
    <t>857848913772072960</t>
  </si>
  <si>
    <t>857889607454740480</t>
  </si>
  <si>
    <t>858150395247505409</t>
  </si>
  <si>
    <t>858246290416775168</t>
  </si>
  <si>
    <t>857603260978429960</t>
  </si>
  <si>
    <t>858247387466391552</t>
  </si>
  <si>
    <t>858248039705784321</t>
  </si>
  <si>
    <t>858232950646644736</t>
  </si>
  <si>
    <t>858248381227032576</t>
  </si>
  <si>
    <t>858185392759099392</t>
  </si>
  <si>
    <t>858248482062163968</t>
  </si>
  <si>
    <t>857569199203463168</t>
  </si>
  <si>
    <t>858249615841296384</t>
  </si>
  <si>
    <t>858249878077677569</t>
  </si>
  <si>
    <t>858250276251332609</t>
  </si>
  <si>
    <t>857915845913092096</t>
  </si>
  <si>
    <t>858235628693082113</t>
  </si>
  <si>
    <t>858250921213603840</t>
  </si>
  <si>
    <t>858249638675189760</t>
  </si>
  <si>
    <t>858249951155019776</t>
  </si>
  <si>
    <t>858251279574777856</t>
  </si>
  <si>
    <t>858251293483188224</t>
  </si>
  <si>
    <t>858251968174669825</t>
  </si>
  <si>
    <t>858252673979731968</t>
  </si>
  <si>
    <t>858252933946802176</t>
  </si>
  <si>
    <t>858253767191539712</t>
  </si>
  <si>
    <t>858254841063366656</t>
  </si>
  <si>
    <t>857954138906390528</t>
  </si>
  <si>
    <t>858255051328024576</t>
  </si>
  <si>
    <t>846978295128317953</t>
  </si>
  <si>
    <t>858256682140352512</t>
  </si>
  <si>
    <t>857290676484157442</t>
  </si>
  <si>
    <t>857804112229957632</t>
  </si>
  <si>
    <t>858258396633604096</t>
  </si>
  <si>
    <t>852130958614474753</t>
  </si>
  <si>
    <t>858258518905958402</t>
  </si>
  <si>
    <t>857982760434122753</t>
  </si>
  <si>
    <t>858258824028758016</t>
  </si>
  <si>
    <t>857838854153359360</t>
  </si>
  <si>
    <t>857866489759662081</t>
  </si>
  <si>
    <t>858259127130349568</t>
  </si>
  <si>
    <t>858259567658102784</t>
  </si>
  <si>
    <t>858258767246503936</t>
  </si>
  <si>
    <t>858259738429198337</t>
  </si>
  <si>
    <t>858259963436822529</t>
  </si>
  <si>
    <t>858259991299584000</t>
  </si>
  <si>
    <t>858260697423261700</t>
  </si>
  <si>
    <t>858266697303830528</t>
  </si>
  <si>
    <t>858266893425278977</t>
  </si>
  <si>
    <t>857919178346557440</t>
  </si>
  <si>
    <t>858267193351471104</t>
  </si>
  <si>
    <t>857418707651485701</t>
  </si>
  <si>
    <t>858267664090836993</t>
  </si>
  <si>
    <t>858267706088411140</t>
  </si>
  <si>
    <t>858268077024317440</t>
  </si>
  <si>
    <t>858268359741366272</t>
  </si>
  <si>
    <t>768006869436596224</t>
  </si>
  <si>
    <t>858268518965534720</t>
  </si>
  <si>
    <t>857474109445459973</t>
  </si>
  <si>
    <t>858270982523539456</t>
  </si>
  <si>
    <t>858273542139498497</t>
  </si>
  <si>
    <t>858273792690237441</t>
  </si>
  <si>
    <t>858273980666400770</t>
  </si>
  <si>
    <t>858202543796527106</t>
  </si>
  <si>
    <t>858203470926446593</t>
  </si>
  <si>
    <t>858267480531140608</t>
  </si>
  <si>
    <t>858267577490915328</t>
  </si>
  <si>
    <t>858274296074043393</t>
  </si>
  <si>
    <t>858276919019585536</t>
  </si>
  <si>
    <t>858277631615225857</t>
  </si>
  <si>
    <t>858278251390803968</t>
  </si>
  <si>
    <t>858278396983365632</t>
  </si>
  <si>
    <t>858278447893708800</t>
  </si>
  <si>
    <t>858280406063382529</t>
  </si>
  <si>
    <t>858237062239203332</t>
  </si>
  <si>
    <t>858237766303350784</t>
  </si>
  <si>
    <t>858282350123171840</t>
  </si>
  <si>
    <t>858284154445680640</t>
  </si>
  <si>
    <t>858285788236271616</t>
  </si>
  <si>
    <t>857614574257754112</t>
  </si>
  <si>
    <t>858286731757486080</t>
  </si>
  <si>
    <t>857982884942155776</t>
  </si>
  <si>
    <t>858286942219370496</t>
  </si>
  <si>
    <t>858287474187141121</t>
  </si>
  <si>
    <t>858288479364632576</t>
  </si>
  <si>
    <t>858289180509691905</t>
  </si>
  <si>
    <t>858289618893942784</t>
  </si>
  <si>
    <t>858290073116098560</t>
  </si>
  <si>
    <t>857158665777893376</t>
  </si>
  <si>
    <t>858290778514178050</t>
  </si>
  <si>
    <t>858296491831635969</t>
  </si>
  <si>
    <t>858298548026093568</t>
  </si>
  <si>
    <t>857836318113632258</t>
  </si>
  <si>
    <t>858301321715175425</t>
  </si>
  <si>
    <t>858301673432854528</t>
  </si>
  <si>
    <t>858302177844056064</t>
  </si>
  <si>
    <t>858304695919558656</t>
  </si>
  <si>
    <t>858295891962339328</t>
  </si>
  <si>
    <t>858304708749950981</t>
  </si>
  <si>
    <t>858305353351520257</t>
  </si>
  <si>
    <t>857234547154538496</t>
  </si>
  <si>
    <t>857585216289992704</t>
  </si>
  <si>
    <t>858227176277233664</t>
  </si>
  <si>
    <t>858305834169905152</t>
  </si>
  <si>
    <t>858306928728051712</t>
  </si>
  <si>
    <t>858307315656671233</t>
  </si>
  <si>
    <t>858250598176534532</t>
  </si>
  <si>
    <t>858307574797447169</t>
  </si>
  <si>
    <t>858307767391723524</t>
  </si>
  <si>
    <t>858310088540307456</t>
  </si>
  <si>
    <t>858206207923822595</t>
  </si>
  <si>
    <t>858310225614471170</t>
  </si>
  <si>
    <t>858237611974041600</t>
  </si>
  <si>
    <t>858310496096837632</t>
  </si>
  <si>
    <t>858311044497891329</t>
  </si>
  <si>
    <t>857915781362966529</t>
  </si>
  <si>
    <t>858248359643160576</t>
  </si>
  <si>
    <t>858311552704892928</t>
  </si>
  <si>
    <t>858314447655280641</t>
  </si>
  <si>
    <t>858316255379554304</t>
  </si>
  <si>
    <t>858316454621532160</t>
  </si>
  <si>
    <t>858317131053764608</t>
  </si>
  <si>
    <t>858317136607023104</t>
  </si>
  <si>
    <t>858317889371164672</t>
  </si>
  <si>
    <t>858319958119501825</t>
  </si>
  <si>
    <t>858320044358500353</t>
  </si>
  <si>
    <t>858324596524806144</t>
  </si>
  <si>
    <t>858328034281222144</t>
  </si>
  <si>
    <t>858328287621386240</t>
  </si>
  <si>
    <t>858327964764827649</t>
  </si>
  <si>
    <t>858328743923769345</t>
  </si>
  <si>
    <t>858330175662108672</t>
  </si>
  <si>
    <t>857677408551313409</t>
  </si>
  <si>
    <t>857810715477856257</t>
  </si>
  <si>
    <t>857951994408976384</t>
  </si>
  <si>
    <t>858151172254834688</t>
  </si>
  <si>
    <t>858244780865708032</t>
  </si>
  <si>
    <t>858330188651708416</t>
  </si>
  <si>
    <t>857899028150853633</t>
  </si>
  <si>
    <t>858331151521296385</t>
  </si>
  <si>
    <t>858333558762606592</t>
  </si>
  <si>
    <t>858333862837067777</t>
  </si>
  <si>
    <t>858337146268078084</t>
  </si>
  <si>
    <t>858340944835477505</t>
  </si>
  <si>
    <t>858343778196758528</t>
  </si>
  <si>
    <t>858346497527525377</t>
  </si>
  <si>
    <t>858348456783499264</t>
  </si>
  <si>
    <t>858353245097533441</t>
  </si>
  <si>
    <t>858355945025490945</t>
  </si>
  <si>
    <t>858362866868645888</t>
  </si>
  <si>
    <t>858363350966833152</t>
  </si>
  <si>
    <t>858240976208449537</t>
  </si>
  <si>
    <t>858357717047562241</t>
  </si>
  <si>
    <t>858363478146469888</t>
  </si>
  <si>
    <t>858364158919798785</t>
  </si>
  <si>
    <t>857820196643500034</t>
  </si>
  <si>
    <t>858364558267830274</t>
  </si>
  <si>
    <t>858365605833035776</t>
  </si>
  <si>
    <t>858366057475715072</t>
  </si>
  <si>
    <t>858366129202495491</t>
  </si>
  <si>
    <t>858371376578781184</t>
  </si>
  <si>
    <t>857436758304280576</t>
  </si>
  <si>
    <t>857889677927383040</t>
  </si>
  <si>
    <t>858372914411962369</t>
  </si>
  <si>
    <t>858373904498401281</t>
  </si>
  <si>
    <t>858374037482897410</t>
  </si>
  <si>
    <t>858375440897114112</t>
  </si>
  <si>
    <t>858375580768755714</t>
  </si>
  <si>
    <t>858375621013110784</t>
  </si>
  <si>
    <t>858376680875995137</t>
  </si>
  <si>
    <t>858376845800222720</t>
  </si>
  <si>
    <t>857839296451035137</t>
  </si>
  <si>
    <t>857982741891006465</t>
  </si>
  <si>
    <t>858379606667255808</t>
  </si>
  <si>
    <t>857535914616160258</t>
  </si>
  <si>
    <t>857580768687738880</t>
  </si>
  <si>
    <t>858032074439229443</t>
  </si>
  <si>
    <t>858383733463941121</t>
  </si>
  <si>
    <t>858023617489186817</t>
  </si>
  <si>
    <t>858206941717377024</t>
  </si>
  <si>
    <t>857629641372307456</t>
  </si>
  <si>
    <t>858311197195739136</t>
  </si>
  <si>
    <t>858384334419628032</t>
  </si>
  <si>
    <t>858312993926283264</t>
  </si>
  <si>
    <t>858384945202339840</t>
  </si>
  <si>
    <t>857612376576638977</t>
  </si>
  <si>
    <t>857891876745105408</t>
  </si>
  <si>
    <t>858203572931973120</t>
  </si>
  <si>
    <t>858206136020938753</t>
  </si>
  <si>
    <t>858386455751782401</t>
  </si>
  <si>
    <t>857613168301846528</t>
  </si>
  <si>
    <t>858312333604540417</t>
  </si>
  <si>
    <t>858388096676769792</t>
  </si>
  <si>
    <t>857893609009537025</t>
  </si>
  <si>
    <t>858388109972647939</t>
  </si>
  <si>
    <t>857881533801213952</t>
  </si>
  <si>
    <t>858343219498590208</t>
  </si>
  <si>
    <t>858389417123360768</t>
  </si>
  <si>
    <t>858389705074724864</t>
  </si>
  <si>
    <t>858372676431134720</t>
  </si>
  <si>
    <t>858373036101124096</t>
  </si>
  <si>
    <t>858391075701964800</t>
  </si>
  <si>
    <t>858391264139653120</t>
  </si>
  <si>
    <t>858394785425522688</t>
  </si>
  <si>
    <t>858398268405014528</t>
  </si>
  <si>
    <t>858405195323105280</t>
  </si>
  <si>
    <t>858405737470578688</t>
  </si>
  <si>
    <t>857879632007372800</t>
  </si>
  <si>
    <t>857895696594239488</t>
  </si>
  <si>
    <t>857927996597915648</t>
  </si>
  <si>
    <t>857928008220332033</t>
  </si>
  <si>
    <t>857650947262103553</t>
  </si>
  <si>
    <t>858314962371960832</t>
  </si>
  <si>
    <t>858405746337251330</t>
  </si>
  <si>
    <t>857281022387421184</t>
  </si>
  <si>
    <t>857969505523335168</t>
  </si>
  <si>
    <t>858052876752629762</t>
  </si>
  <si>
    <t>858297593327226880</t>
  </si>
  <si>
    <t>858408697856499712</t>
  </si>
  <si>
    <t>858412172291915776</t>
  </si>
  <si>
    <t>858412383542411265</t>
  </si>
  <si>
    <t>858412929623834624</t>
  </si>
  <si>
    <t>858415371702992896</t>
  </si>
  <si>
    <t>858420881328140288</t>
  </si>
  <si>
    <t>858427567287795716</t>
  </si>
  <si>
    <t>858435982634483713</t>
  </si>
  <si>
    <t>858441730877775873</t>
  </si>
  <si>
    <t>858460034904109056</t>
  </si>
  <si>
    <t>857361200283230208</t>
  </si>
  <si>
    <t>857362663894024192</t>
  </si>
  <si>
    <t>857645255642021888</t>
  </si>
  <si>
    <t>857646532316856321</t>
  </si>
  <si>
    <t>858463421360164864</t>
  </si>
  <si>
    <t>858464922921033729</t>
  </si>
  <si>
    <t>858481098954866688</t>
  </si>
  <si>
    <t>858481136816803840</t>
  </si>
  <si>
    <t>858481399233486850</t>
  </si>
  <si>
    <t>857379582349070337</t>
  </si>
  <si>
    <t>857802925233643520</t>
  </si>
  <si>
    <t>857887174355820544</t>
  </si>
  <si>
    <t>858146534688526340</t>
  </si>
  <si>
    <t>858482407653220358</t>
  </si>
  <si>
    <t>858484315226820608</t>
  </si>
  <si>
    <t>857886013607235584</t>
  </si>
  <si>
    <t>858488479197536257</t>
  </si>
  <si>
    <t>858490351912353792</t>
  </si>
  <si>
    <t>857605172935221249</t>
  </si>
  <si>
    <t>858320318913540097</t>
  </si>
  <si>
    <t>858495105468178433</t>
  </si>
  <si>
    <t>857437808469737476</t>
  </si>
  <si>
    <t>857767161485443072</t>
  </si>
  <si>
    <t>858495964134359040</t>
  </si>
  <si>
    <t>858498429626052609</t>
  </si>
  <si>
    <t>858500449539944448</t>
  </si>
  <si>
    <t>858501090437849088</t>
  </si>
  <si>
    <t>857961822430908416</t>
  </si>
  <si>
    <t>858301719540895744</t>
  </si>
  <si>
    <t>858352235322908672</t>
  </si>
  <si>
    <t>858367753408925696</t>
  </si>
  <si>
    <t>858501255987179520</t>
  </si>
  <si>
    <t>858502690481082368</t>
  </si>
  <si>
    <t>857400681183010817</t>
  </si>
  <si>
    <t>858504074597212160</t>
  </si>
  <si>
    <t>858510582697385984</t>
  </si>
  <si>
    <t>857401296692822016</t>
  </si>
  <si>
    <t>857401361062690817</t>
  </si>
  <si>
    <t>858505185739538434</t>
  </si>
  <si>
    <t>858511435546210304</t>
  </si>
  <si>
    <t>858511738089680896</t>
  </si>
  <si>
    <t>858512020525731840</t>
  </si>
  <si>
    <t>858512571049152513</t>
  </si>
  <si>
    <t>857442970026614784</t>
  </si>
  <si>
    <t>858512587511791620</t>
  </si>
  <si>
    <t>857802926999298048</t>
  </si>
  <si>
    <t>857905129822932993</t>
  </si>
  <si>
    <t>858159737606504449</t>
  </si>
  <si>
    <t>858513269992148992</t>
  </si>
  <si>
    <t>858168168946315264</t>
  </si>
  <si>
    <t>858514742951813124</t>
  </si>
  <si>
    <t>856457862788243456</t>
  </si>
  <si>
    <t>858518417128673284</t>
  </si>
  <si>
    <t>858327323606736897</t>
  </si>
  <si>
    <t>858519313296146436</t>
  </si>
  <si>
    <t>858522194938281986</t>
  </si>
  <si>
    <t>858524730587885568</t>
  </si>
  <si>
    <t>858525574037372928</t>
  </si>
  <si>
    <t>858526849697173504</t>
  </si>
  <si>
    <t>858528259826491393</t>
  </si>
  <si>
    <t>858528634306539520</t>
  </si>
  <si>
    <t>858533837646725120</t>
  </si>
  <si>
    <t>858533979284058112</t>
  </si>
  <si>
    <t>858535113713487872</t>
  </si>
  <si>
    <t>858536009675538432</t>
  </si>
  <si>
    <t>858537900794892288</t>
  </si>
  <si>
    <t>857270560673468416</t>
  </si>
  <si>
    <t>858254481783476224</t>
  </si>
  <si>
    <t>858538907360567296</t>
  </si>
  <si>
    <t>857657730718466049</t>
  </si>
  <si>
    <t>858318763669807111</t>
  </si>
  <si>
    <t>858540959168159745</t>
  </si>
  <si>
    <t>858541896377008128</t>
  </si>
  <si>
    <t>857428382287486976</t>
  </si>
  <si>
    <t>857542632624406528</t>
  </si>
  <si>
    <t>858200210467471360</t>
  </si>
  <si>
    <t>858542200946282496</t>
  </si>
  <si>
    <t>858542442353762304</t>
  </si>
  <si>
    <t>858542614009831424</t>
  </si>
  <si>
    <t>858542835422965760</t>
  </si>
  <si>
    <t>858543115900268545</t>
  </si>
  <si>
    <t>857429384495472640</t>
  </si>
  <si>
    <t>857543367453954048</t>
  </si>
  <si>
    <t>858200448829804544</t>
  </si>
  <si>
    <t>858543202780930049</t>
  </si>
  <si>
    <t>857519302685073409</t>
  </si>
  <si>
    <t>857603702110134272</t>
  </si>
  <si>
    <t>858547613884325888</t>
  </si>
  <si>
    <t>858547649762385920</t>
  </si>
  <si>
    <t>857519401628835840</t>
  </si>
  <si>
    <t>858546616118149120</t>
  </si>
  <si>
    <t>858548160234483712</t>
  </si>
  <si>
    <t>855663840725520384</t>
  </si>
  <si>
    <t>857865984299991040</t>
  </si>
  <si>
    <t>858548779011715072</t>
  </si>
  <si>
    <t>858551439114874880</t>
  </si>
  <si>
    <t>858552596092645376</t>
  </si>
  <si>
    <t>858553697256845313</t>
  </si>
  <si>
    <t>858554192763527169</t>
  </si>
  <si>
    <t>857407554942627841</t>
  </si>
  <si>
    <t>857514287211872256</t>
  </si>
  <si>
    <t>857816425754480640</t>
  </si>
  <si>
    <t>857876151754145793</t>
  </si>
  <si>
    <t>858208841741291520</t>
  </si>
  <si>
    <t>858555576997040129</t>
  </si>
  <si>
    <t>858557636631035904</t>
  </si>
  <si>
    <t>858180295010418688</t>
  </si>
  <si>
    <t>858554026807488515</t>
  </si>
  <si>
    <t>858558234105266176</t>
  </si>
  <si>
    <t>858558856506605568</t>
  </si>
  <si>
    <t>858559208207155201</t>
  </si>
  <si>
    <t>858559517109497856</t>
  </si>
  <si>
    <t>858560375691902976</t>
  </si>
  <si>
    <t>857368716568256513</t>
  </si>
  <si>
    <t>857564991259422722</t>
  </si>
  <si>
    <t>857821715589615617</t>
  </si>
  <si>
    <t>858561578869768193</t>
  </si>
  <si>
    <t>857993838295527428</t>
  </si>
  <si>
    <t>858563341769261056</t>
  </si>
  <si>
    <t>858564061407084544</t>
  </si>
  <si>
    <t>858570813435334656</t>
  </si>
  <si>
    <t>858575082557329409</t>
  </si>
  <si>
    <t>858575195975462912</t>
  </si>
  <si>
    <t>858577148663087104</t>
  </si>
  <si>
    <t>858300349144121344</t>
  </si>
  <si>
    <t>858579119294099457</t>
  </si>
  <si>
    <t>857570385008762880</t>
  </si>
  <si>
    <t>858581117720555520</t>
  </si>
  <si>
    <t>858582980545196033</t>
  </si>
  <si>
    <t>858161427852349444</t>
  </si>
  <si>
    <t>858161443627081728</t>
  </si>
  <si>
    <t>858584235875024896</t>
  </si>
  <si>
    <t>858584270201212930</t>
  </si>
  <si>
    <t>858588421492801536</t>
  </si>
  <si>
    <t>856910296786632704</t>
  </si>
  <si>
    <t>857222960893100032</t>
  </si>
  <si>
    <t>858588514409107456</t>
  </si>
  <si>
    <t>858588648664596480</t>
  </si>
  <si>
    <t>858589463630532608</t>
  </si>
  <si>
    <t>855899320222179335</t>
  </si>
  <si>
    <t>858591394012835840</t>
  </si>
  <si>
    <t>858593925111533569</t>
  </si>
  <si>
    <t>857565854204080129</t>
  </si>
  <si>
    <t>858595009498685440</t>
  </si>
  <si>
    <t>857329764390121472</t>
  </si>
  <si>
    <t>857420279793975296</t>
  </si>
  <si>
    <t>857420384135770112</t>
  </si>
  <si>
    <t>857873416384393216</t>
  </si>
  <si>
    <t>857873456045731840</t>
  </si>
  <si>
    <t>857964151313977344</t>
  </si>
  <si>
    <t>858054892711235586</t>
  </si>
  <si>
    <t>858145427643912192</t>
  </si>
  <si>
    <t>858145540638429184</t>
  </si>
  <si>
    <t>858327109063892993</t>
  </si>
  <si>
    <t>858327159391342593</t>
  </si>
  <si>
    <t>858327303344058368</t>
  </si>
  <si>
    <t>858417917775548418</t>
  </si>
  <si>
    <t>858508694560100352</t>
  </si>
  <si>
    <t>858599336095219712</t>
  </si>
  <si>
    <t>858602014598713344</t>
  </si>
  <si>
    <t>858383385986772992</t>
  </si>
  <si>
    <t>858602053815287808</t>
  </si>
  <si>
    <t>858602415356080129</t>
  </si>
  <si>
    <t>858603548346650624</t>
  </si>
  <si>
    <t>858218505941860353</t>
  </si>
  <si>
    <t>858398993528700929</t>
  </si>
  <si>
    <t>858529904484204544</t>
  </si>
  <si>
    <t>858603853050032128</t>
  </si>
  <si>
    <t>857980229297549312</t>
  </si>
  <si>
    <t>858606198714761216</t>
  </si>
  <si>
    <t>857564011189153795</t>
  </si>
  <si>
    <t>857789332798701568</t>
  </si>
  <si>
    <t>858606685283373056</t>
  </si>
  <si>
    <t>857398908099510272</t>
  </si>
  <si>
    <t>857557457031151616</t>
  </si>
  <si>
    <t>857640499808681984</t>
  </si>
  <si>
    <t>857965138892136448</t>
  </si>
  <si>
    <t>858606873238306816</t>
  </si>
  <si>
    <t>850279484313837569</t>
  </si>
  <si>
    <t>857587648633778177</t>
  </si>
  <si>
    <t>857621615403819009</t>
  </si>
  <si>
    <t>857693339247890434</t>
  </si>
  <si>
    <t>857833632295243779</t>
  </si>
  <si>
    <t>857855309511000065</t>
  </si>
  <si>
    <t>858323742807605249</t>
  </si>
  <si>
    <t>857590416043982849</t>
  </si>
  <si>
    <t>857844442518233088</t>
  </si>
  <si>
    <t>857791647794450432</t>
  </si>
  <si>
    <t>858607019611181056</t>
  </si>
  <si>
    <t>857557730986426368</t>
  </si>
  <si>
    <t>857557733083676674</t>
  </si>
  <si>
    <t>857724922478678017</t>
  </si>
  <si>
    <t>858237065607118849</t>
  </si>
  <si>
    <t>858607049143439360</t>
  </si>
  <si>
    <t>857536847689334784</t>
  </si>
  <si>
    <t>858607168378945540</t>
  </si>
  <si>
    <t>857536856283422720</t>
  </si>
  <si>
    <t>858607169809260544</t>
  </si>
  <si>
    <t>857536857881444352</t>
  </si>
  <si>
    <t>858607171646312448</t>
  </si>
  <si>
    <t>857536859768987648</t>
  </si>
  <si>
    <t>858607175635050497</t>
  </si>
  <si>
    <t>857536857256509440</t>
  </si>
  <si>
    <t>858607177841360896</t>
  </si>
  <si>
    <t>857536858665885697</t>
  </si>
  <si>
    <t>858607190910713856</t>
  </si>
  <si>
    <t>857536857881534466</t>
  </si>
  <si>
    <t>858607193066676224</t>
  </si>
  <si>
    <t>858607201400758272</t>
  </si>
  <si>
    <t>857309680649076736</t>
  </si>
  <si>
    <t>857535003114254338</t>
  </si>
  <si>
    <t>857640708236300288</t>
  </si>
  <si>
    <t>857679504818483200</t>
  </si>
  <si>
    <t>858607251501854720</t>
  </si>
  <si>
    <t>857556594300735488</t>
  </si>
  <si>
    <t>857557751945474049</t>
  </si>
  <si>
    <t>857708745761189889</t>
  </si>
  <si>
    <t>858237258108993536</t>
  </si>
  <si>
    <t>858607723239399424</t>
  </si>
  <si>
    <t>857557094630924288</t>
  </si>
  <si>
    <t>857565135237398528</t>
  </si>
  <si>
    <t>858608267773136896</t>
  </si>
  <si>
    <t>857290652765257729</t>
  </si>
  <si>
    <t>858608300245569536</t>
  </si>
  <si>
    <t>858607133151162370</t>
  </si>
  <si>
    <t>858608672901083136</t>
  </si>
  <si>
    <t>857561058080370688</t>
  </si>
  <si>
    <t>857561060538298368</t>
  </si>
  <si>
    <t>857952356893380608</t>
  </si>
  <si>
    <t>858608979475398656</t>
  </si>
  <si>
    <t>857388844685168641</t>
  </si>
  <si>
    <t>858610098687680512</t>
  </si>
  <si>
    <t>858610369555595264</t>
  </si>
  <si>
    <t>858610413360955392</t>
  </si>
  <si>
    <t>858610910692229120</t>
  </si>
  <si>
    <t>858611703268769792</t>
  </si>
  <si>
    <t>857536857919246336</t>
  </si>
  <si>
    <t>857537099922198528</t>
  </si>
  <si>
    <t>858611919405502464</t>
  </si>
  <si>
    <t>858612042369908738</t>
  </si>
  <si>
    <t>858613433935253504</t>
  </si>
  <si>
    <t>858615006543441921</t>
  </si>
  <si>
    <t>853669506626887680</t>
  </si>
  <si>
    <t>858615264098766848</t>
  </si>
  <si>
    <t>857864841184370688</t>
  </si>
  <si>
    <t>858616956076904449</t>
  </si>
  <si>
    <t>857563696045801473</t>
  </si>
  <si>
    <t>858621764300963840</t>
  </si>
  <si>
    <t>857563667625263104</t>
  </si>
  <si>
    <t>858621766599557120</t>
  </si>
  <si>
    <t>858622311318130690</t>
  </si>
  <si>
    <t>858622996096745473</t>
  </si>
  <si>
    <t>857550045947846656</t>
  </si>
  <si>
    <t>857565663480696832</t>
  </si>
  <si>
    <t>857867209879760896</t>
  </si>
  <si>
    <t>857912480009527296</t>
  </si>
  <si>
    <t>858199429530230784</t>
  </si>
  <si>
    <t>858562546894241792</t>
  </si>
  <si>
    <t>858622149728374784</t>
  </si>
  <si>
    <t>858623450495279104</t>
  </si>
  <si>
    <t>858564340504506369</t>
  </si>
  <si>
    <t>858565383376261120</t>
  </si>
  <si>
    <t>858626010396454912</t>
  </si>
  <si>
    <t>858626509866622977</t>
  </si>
  <si>
    <t>858626531467304960</t>
  </si>
  <si>
    <t>857318055935746048</t>
  </si>
  <si>
    <t>857989730595618817</t>
  </si>
  <si>
    <t>858054516142292992</t>
  </si>
  <si>
    <t>858628338163662848</t>
  </si>
  <si>
    <t>858629335711760384</t>
  </si>
  <si>
    <t>857542493524680704</t>
  </si>
  <si>
    <t>857557875010539520</t>
  </si>
  <si>
    <t>857573206156292096</t>
  </si>
  <si>
    <t>857874802534645760</t>
  </si>
  <si>
    <t>857920167325642753</t>
  </si>
  <si>
    <t>857965873788792832</t>
  </si>
  <si>
    <t>858524002666598401</t>
  </si>
  <si>
    <t>858554149365002241</t>
  </si>
  <si>
    <t>858630050291359744</t>
  </si>
  <si>
    <t>771746075065454592</t>
  </si>
  <si>
    <t>857562939745685508</t>
  </si>
  <si>
    <t>857786873598443521</t>
  </si>
  <si>
    <t>858606589766279170</t>
  </si>
  <si>
    <t>858630104066527232</t>
  </si>
  <si>
    <t>858630618896244737</t>
  </si>
  <si>
    <t>857211594500997121</t>
  </si>
  <si>
    <t>858630862950281216</t>
  </si>
  <si>
    <t>857646148835835904</t>
  </si>
  <si>
    <t>858640039147970560</t>
  </si>
  <si>
    <t>856763297571282945</t>
  </si>
  <si>
    <t>858640214499237888</t>
  </si>
  <si>
    <t>858641347741442049</t>
  </si>
  <si>
    <t>858641524279713792</t>
  </si>
  <si>
    <t>858642538831503361</t>
  </si>
  <si>
    <t>858642750106779648</t>
  </si>
  <si>
    <t>858644767013580800</t>
  </si>
  <si>
    <t>858644913554157568</t>
  </si>
  <si>
    <t>857484295656660995</t>
  </si>
  <si>
    <t>857551571550437376</t>
  </si>
  <si>
    <t>857573707253940224</t>
  </si>
  <si>
    <t>857914419040440325</t>
  </si>
  <si>
    <t>857965577322758146</t>
  </si>
  <si>
    <t>858196925912403968</t>
  </si>
  <si>
    <t>858565541530935296</t>
  </si>
  <si>
    <t>858625186551259136</t>
  </si>
  <si>
    <t>858644928662040576</t>
  </si>
  <si>
    <t>858647076367814656</t>
  </si>
  <si>
    <t>857417775534358528</t>
  </si>
  <si>
    <t>857561233439858688</t>
  </si>
  <si>
    <t>857644267652628480</t>
  </si>
  <si>
    <t>857772625308864512</t>
  </si>
  <si>
    <t>857787715848253441</t>
  </si>
  <si>
    <t>858078383376355328</t>
  </si>
  <si>
    <t>858210497107116032</t>
  </si>
  <si>
    <t>858270913153818624</t>
  </si>
  <si>
    <t>858504953031122945</t>
  </si>
  <si>
    <t>858520042886930432</t>
  </si>
  <si>
    <t>858648390829129729</t>
  </si>
  <si>
    <t>857821039916658688</t>
  </si>
  <si>
    <t>858310941993308160</t>
  </si>
  <si>
    <t>858649311814529026</t>
  </si>
  <si>
    <t>858648988156805120</t>
  </si>
  <si>
    <t>858650106588835840</t>
  </si>
  <si>
    <t>858650167322570752</t>
  </si>
  <si>
    <t>858652425082867712</t>
  </si>
  <si>
    <t>858653940933677057</t>
  </si>
  <si>
    <t>857221796197801988</t>
  </si>
  <si>
    <t>856478771951566848</t>
  </si>
  <si>
    <t>857308385699647489</t>
  </si>
  <si>
    <t>857534862466719744</t>
  </si>
  <si>
    <t>857640568582791168</t>
  </si>
  <si>
    <t>857678333210918912</t>
  </si>
  <si>
    <t>857640635289001985</t>
  </si>
  <si>
    <t>856681263700357120</t>
  </si>
  <si>
    <t>856679177168326656</t>
  </si>
  <si>
    <t>856506933737664513</t>
  </si>
  <si>
    <t>856479546979352576</t>
  </si>
  <si>
    <t>856477878229372930</t>
  </si>
  <si>
    <t>856682354529665028</t>
  </si>
  <si>
    <t>857416600936468480</t>
  </si>
  <si>
    <t>857452041173696512</t>
  </si>
  <si>
    <t>857592928033792000</t>
  </si>
  <si>
    <t>858510478770884609</t>
  </si>
  <si>
    <t>858654128624500736</t>
  </si>
  <si>
    <t>858655083227119616</t>
  </si>
  <si>
    <t>858618369200836608</t>
  </si>
  <si>
    <t>858656263223357440</t>
  </si>
  <si>
    <t>858656760655204352</t>
  </si>
  <si>
    <t>858656831287074817</t>
  </si>
  <si>
    <t>858659751445614592</t>
  </si>
  <si>
    <t>858664299178446848</t>
  </si>
  <si>
    <t>858665023778037761</t>
  </si>
  <si>
    <t>857254100244869121</t>
  </si>
  <si>
    <t>858209241018060800</t>
  </si>
  <si>
    <t>858213982842257408</t>
  </si>
  <si>
    <t>858666270375456770</t>
  </si>
  <si>
    <t>858502497484386304</t>
  </si>
  <si>
    <t>858667039514390528</t>
  </si>
  <si>
    <t>858667071789334528</t>
  </si>
  <si>
    <t>858065583954210816</t>
  </si>
  <si>
    <t>858673032860061697</t>
  </si>
  <si>
    <t>858673139617865729</t>
  </si>
  <si>
    <t>858676719728906241</t>
  </si>
  <si>
    <t>857293063412219904</t>
  </si>
  <si>
    <t>858679217323728897</t>
  </si>
  <si>
    <t>858679445556801537</t>
  </si>
  <si>
    <t>857426932677431297</t>
  </si>
  <si>
    <t>857542680414498816</t>
  </si>
  <si>
    <t>857552701131022337</t>
  </si>
  <si>
    <t>857567822838411264</t>
  </si>
  <si>
    <t>857575427770023936</t>
  </si>
  <si>
    <t>858193719421538305</t>
  </si>
  <si>
    <t>858207577150287873</t>
  </si>
  <si>
    <t>858220093733556224</t>
  </si>
  <si>
    <t>858295602160992256</t>
  </si>
  <si>
    <t>858494419879809024</t>
  </si>
  <si>
    <t>858523472837971971</t>
  </si>
  <si>
    <t>858548550082453504</t>
  </si>
  <si>
    <t>858549805597032448</t>
  </si>
  <si>
    <t>858680657446404097</t>
  </si>
  <si>
    <t>857361738689380352</t>
  </si>
  <si>
    <t>857369236301369344</t>
  </si>
  <si>
    <t>857410787362713601</t>
  </si>
  <si>
    <t>857418311663071232</t>
  </si>
  <si>
    <t>857425866044952576</t>
  </si>
  <si>
    <t>857541750382108672</t>
  </si>
  <si>
    <t>857551757555245060</t>
  </si>
  <si>
    <t>857568450352480256</t>
  </si>
  <si>
    <t>857575611015016448</t>
  </si>
  <si>
    <t>858193222094467072</t>
  </si>
  <si>
    <t>858208233894424577</t>
  </si>
  <si>
    <t>858219644049649667</t>
  </si>
  <si>
    <t>858295152934256641</t>
  </si>
  <si>
    <t>858495145918029824</t>
  </si>
  <si>
    <t>858524139451240449</t>
  </si>
  <si>
    <t>858548032903708672</t>
  </si>
  <si>
    <t>858549299092869120</t>
  </si>
  <si>
    <t>858681382868062208</t>
  </si>
  <si>
    <t>857456800827703296</t>
  </si>
  <si>
    <t>858172228868775938</t>
  </si>
  <si>
    <t>858681745012514819</t>
  </si>
  <si>
    <t>858681762469130240</t>
  </si>
  <si>
    <t>858683729044271105</t>
  </si>
  <si>
    <t>858684202837004289</t>
  </si>
  <si>
    <t>858657584890466304</t>
  </si>
  <si>
    <t>858685832261009408</t>
  </si>
  <si>
    <t>858686775958667264</t>
  </si>
  <si>
    <t>858689366163681280</t>
  </si>
  <si>
    <t>858693586610601984</t>
  </si>
  <si>
    <t>857995248559157249</t>
  </si>
  <si>
    <t>858192786184691712</t>
  </si>
  <si>
    <t>858694938275401728</t>
  </si>
  <si>
    <t>857567057981825025</t>
  </si>
  <si>
    <t>857567096674418694</t>
  </si>
  <si>
    <t>857963664078323712</t>
  </si>
  <si>
    <t>858294692177485824</t>
  </si>
  <si>
    <t>858695297404456961</t>
  </si>
  <si>
    <t>858695553806327809</t>
  </si>
  <si>
    <t>858695711289860096</t>
  </si>
  <si>
    <t>858695741883207682</t>
  </si>
  <si>
    <t>858695845281005569</t>
  </si>
  <si>
    <t>857475430340730880</t>
  </si>
  <si>
    <t>857491544223342592</t>
  </si>
  <si>
    <t>857499828766482432</t>
  </si>
  <si>
    <t>857590413288366080</t>
  </si>
  <si>
    <t>857733024972021760</t>
  </si>
  <si>
    <t>858027615965384704</t>
  </si>
  <si>
    <t>858060418790576128</t>
  </si>
  <si>
    <t>858111957152354304</t>
  </si>
  <si>
    <t>858321084747100160</t>
  </si>
  <si>
    <t>858378905207492608</t>
  </si>
  <si>
    <t>858696105260797953</t>
  </si>
  <si>
    <t>858700400215588865</t>
  </si>
  <si>
    <t>858700908552757248</t>
  </si>
  <si>
    <t>858348670139461632</t>
  </si>
  <si>
    <t>858551891927719936</t>
  </si>
  <si>
    <t>858702600186810372</t>
  </si>
  <si>
    <t>858706353711325185</t>
  </si>
  <si>
    <t>858711522515841025</t>
  </si>
  <si>
    <t>858711794709393409</t>
  </si>
  <si>
    <t>858715610926075904</t>
  </si>
  <si>
    <t>858599525178626049</t>
  </si>
  <si>
    <t>858606740811763712</t>
  </si>
  <si>
    <t>858716677206396928</t>
  </si>
  <si>
    <t>858599579859787776</t>
  </si>
  <si>
    <t>858606785623539712</t>
  </si>
  <si>
    <t>858716710207184896</t>
  </si>
  <si>
    <t>858717189561622528</t>
  </si>
  <si>
    <t>858717288312307712</t>
  </si>
  <si>
    <t>857996014917222402</t>
  </si>
  <si>
    <t>858112614408364032</t>
  </si>
  <si>
    <t>856433074707415040</t>
  </si>
  <si>
    <t>857510163527290881</t>
  </si>
  <si>
    <t>858210725944111104</t>
  </si>
  <si>
    <t>858502698965934080</t>
  </si>
  <si>
    <t>858543712250363904</t>
  </si>
  <si>
    <t>857520786000814080</t>
  </si>
  <si>
    <t>858673657912152065</t>
  </si>
  <si>
    <t>856433050665627648</t>
  </si>
  <si>
    <t>857413287503253504</t>
  </si>
  <si>
    <t>857510167390244864</t>
  </si>
  <si>
    <t>858210680066801665</t>
  </si>
  <si>
    <t>858502699314065408</t>
  </si>
  <si>
    <t>858543718189604865</t>
  </si>
  <si>
    <t>857512239645024257</t>
  </si>
  <si>
    <t>858673962821308416</t>
  </si>
  <si>
    <t>857406771203387392</t>
  </si>
  <si>
    <t>857508671508688896</t>
  </si>
  <si>
    <t>857831122398564352</t>
  </si>
  <si>
    <t>857970162116562944</t>
  </si>
  <si>
    <t>858209001926000640</t>
  </si>
  <si>
    <t>858493884942487554</t>
  </si>
  <si>
    <t>858539412703113217</t>
  </si>
  <si>
    <t>856426785545666560</t>
  </si>
  <si>
    <t>857511466118782976</t>
  </si>
  <si>
    <t>858208766277238785</t>
  </si>
  <si>
    <t>858495922065481729</t>
  </si>
  <si>
    <t>858542967421665280</t>
  </si>
  <si>
    <t>857264827970064385</t>
  </si>
  <si>
    <t>858677012822720512</t>
  </si>
  <si>
    <t>857409504626987010</t>
  </si>
  <si>
    <t>777357749256593408</t>
  </si>
  <si>
    <t>857376326969372673</t>
  </si>
  <si>
    <t>857802719360241665</t>
  </si>
  <si>
    <t>857884792590921728</t>
  </si>
  <si>
    <t>858146418653048832</t>
  </si>
  <si>
    <t>858478555679907841</t>
  </si>
  <si>
    <t>858248853497286656</t>
  </si>
  <si>
    <t>858379886314049536</t>
  </si>
  <si>
    <t>858610680051662848</t>
  </si>
  <si>
    <t>858719325582221312</t>
  </si>
  <si>
    <t>857844157678723072</t>
  </si>
  <si>
    <t>857869237418958848</t>
  </si>
  <si>
    <t>857929897066549249</t>
  </si>
  <si>
    <t>858721538597507072</t>
  </si>
  <si>
    <t>858705578494918657</t>
  </si>
  <si>
    <t>858724387587051520</t>
  </si>
  <si>
    <t>858726405571358721</t>
  </si>
  <si>
    <t>858726414916308993</t>
  </si>
  <si>
    <t>858727721224032256</t>
  </si>
  <si>
    <t>858731708727803904</t>
  </si>
  <si>
    <t>858733369676484614</t>
  </si>
  <si>
    <t>858733810447503360</t>
  </si>
  <si>
    <t>858541722049163264</t>
  </si>
  <si>
    <t>858734002685042691</t>
  </si>
  <si>
    <t>858735435727740930</t>
  </si>
  <si>
    <t>855655464184315909</t>
  </si>
  <si>
    <t>857556461127294976</t>
  </si>
  <si>
    <t>857556721794859008</t>
  </si>
  <si>
    <t>857708440306819072</t>
  </si>
  <si>
    <t>858236917019750404</t>
  </si>
  <si>
    <t>858606134399123456</t>
  </si>
  <si>
    <t>858735461703053312</t>
  </si>
  <si>
    <t>857603651329720320</t>
  </si>
  <si>
    <t>858310864495161344</t>
  </si>
  <si>
    <t>858384248969015297</t>
  </si>
  <si>
    <t>857645190399627265</t>
  </si>
  <si>
    <t>858372271689302016</t>
  </si>
  <si>
    <t>858736724020690944</t>
  </si>
  <si>
    <t>857927643592773632</t>
  </si>
  <si>
    <t>858233167857065984</t>
  </si>
  <si>
    <t>858008550588723200</t>
  </si>
  <si>
    <t>857225338002309124</t>
  </si>
  <si>
    <t>857504680867495936</t>
  </si>
  <si>
    <t>857515956758863872</t>
  </si>
  <si>
    <t>857538571103809536</t>
  </si>
  <si>
    <t>857595440866484225</t>
  </si>
  <si>
    <t>857919969149014016</t>
  </si>
  <si>
    <t>858523876237742080</t>
  </si>
  <si>
    <t>858656362892587008</t>
  </si>
  <si>
    <t>858667321883332609</t>
  </si>
  <si>
    <t>858705069067337731</t>
  </si>
  <si>
    <t>857519590900944896</t>
  </si>
  <si>
    <t>858738599117942785</t>
  </si>
  <si>
    <t>858556851058688000</t>
  </si>
  <si>
    <t>858556851654320128</t>
  </si>
  <si>
    <t>858584004492120064</t>
  </si>
  <si>
    <t>858740320510631936</t>
  </si>
  <si>
    <t>858742900493910016</t>
  </si>
  <si>
    <t>858686841742123009</t>
  </si>
  <si>
    <t>858705623579594753</t>
  </si>
  <si>
    <t>858724417215623169</t>
  </si>
  <si>
    <t>858743282247118849</t>
  </si>
  <si>
    <t>858745170719895553</t>
  </si>
  <si>
    <t>857491467555803136</t>
  </si>
  <si>
    <t>857493026272272384</t>
  </si>
  <si>
    <t>857273366201290752</t>
  </si>
  <si>
    <t>857517399314112512</t>
  </si>
  <si>
    <t>857579017800646658</t>
  </si>
  <si>
    <t>857590736342011905</t>
  </si>
  <si>
    <t>857480025981018114</t>
  </si>
  <si>
    <t>856822939232030720</t>
  </si>
  <si>
    <t>857636868657172482</t>
  </si>
  <si>
    <t>857602166512656388</t>
  </si>
  <si>
    <t>857351443308830720</t>
  </si>
  <si>
    <t>857472400803323904</t>
  </si>
  <si>
    <t>857811823109787648</t>
  </si>
  <si>
    <t>857805665095602181</t>
  </si>
  <si>
    <t>857895930951086080</t>
  </si>
  <si>
    <t>854252156907642880</t>
  </si>
  <si>
    <t>857937044219338752</t>
  </si>
  <si>
    <t>857952643762618369</t>
  </si>
  <si>
    <t>857491572962713600</t>
  </si>
  <si>
    <t>857691729721311232</t>
  </si>
  <si>
    <t>857997877469118464</t>
  </si>
  <si>
    <t>858002593552809984</t>
  </si>
  <si>
    <t>857463100324302848</t>
  </si>
  <si>
    <t>858002367115087874</t>
  </si>
  <si>
    <t>857554195326668800</t>
  </si>
  <si>
    <t>858069373134807041</t>
  </si>
  <si>
    <t>858255039818870784</t>
  </si>
  <si>
    <t>767999147831992320</t>
  </si>
  <si>
    <t>858274927962664960</t>
  </si>
  <si>
    <t>857094354699264005</t>
  </si>
  <si>
    <t>858345027776401408</t>
  </si>
  <si>
    <t>857533000703135748</t>
  </si>
  <si>
    <t>857561208630632449</t>
  </si>
  <si>
    <t>858022887877464064</t>
  </si>
  <si>
    <t>858381301379809280</t>
  </si>
  <si>
    <t>858551024742748160</t>
  </si>
  <si>
    <t>858551343807705088</t>
  </si>
  <si>
    <t>858381634080460800</t>
  </si>
  <si>
    <t>858575324333826048</t>
  </si>
  <si>
    <t/>
  </si>
  <si>
    <t>61180382</t>
  </si>
  <si>
    <t>4345658112</t>
  </si>
  <si>
    <t>103323813</t>
  </si>
  <si>
    <t>18370853</t>
  </si>
  <si>
    <t>126214062</t>
  </si>
  <si>
    <t>929129743</t>
  </si>
  <si>
    <t>3321203251</t>
  </si>
  <si>
    <t>39743812</t>
  </si>
  <si>
    <t>4891902968</t>
  </si>
  <si>
    <t>1373901961</t>
  </si>
  <si>
    <t>67243846</t>
  </si>
  <si>
    <t>415436105</t>
  </si>
  <si>
    <t>3314225382</t>
  </si>
  <si>
    <t>4696060501</t>
  </si>
  <si>
    <t>15639696</t>
  </si>
  <si>
    <t>1047295092</t>
  </si>
  <si>
    <t>2193507506</t>
  </si>
  <si>
    <t>43385827</t>
  </si>
  <si>
    <t>18071597</t>
  </si>
  <si>
    <t>113599496</t>
  </si>
  <si>
    <t>163817624</t>
  </si>
  <si>
    <t>739597046</t>
  </si>
  <si>
    <t>18071358</t>
  </si>
  <si>
    <t>724760198989156352</t>
  </si>
  <si>
    <t>855304005911576577</t>
  </si>
  <si>
    <t>2475273985</t>
  </si>
  <si>
    <t>2754685555</t>
  </si>
  <si>
    <t>3184725630</t>
  </si>
  <si>
    <t>586960773</t>
  </si>
  <si>
    <t>3195996738</t>
  </si>
  <si>
    <t>94983263</t>
  </si>
  <si>
    <t>1106522930</t>
  </si>
  <si>
    <t>55588874</t>
  </si>
  <si>
    <t>62601419</t>
  </si>
  <si>
    <t>708183002757472256</t>
  </si>
  <si>
    <t>405427035</t>
  </si>
  <si>
    <t>95938692</t>
  </si>
  <si>
    <t>377445122</t>
  </si>
  <si>
    <t>37433050</t>
  </si>
  <si>
    <t>22170299</t>
  </si>
  <si>
    <t>176355348</t>
  </si>
  <si>
    <t>1208975294</t>
  </si>
  <si>
    <t>115037126</t>
  </si>
  <si>
    <t>51661882</t>
  </si>
  <si>
    <t>3095061492</t>
  </si>
  <si>
    <t>1236101</t>
  </si>
  <si>
    <t>230140702</t>
  </si>
  <si>
    <t>en</t>
  </si>
  <si>
    <t>hi</t>
  </si>
  <si>
    <t>und</t>
  </si>
  <si>
    <t>ht</t>
  </si>
  <si>
    <t>it</t>
  </si>
  <si>
    <t>cs</t>
  </si>
  <si>
    <t>bn</t>
  </si>
  <si>
    <t>ta</t>
  </si>
  <si>
    <t>pt</t>
  </si>
  <si>
    <t>eu</t>
  </si>
  <si>
    <t>kn</t>
  </si>
  <si>
    <t>ro</t>
  </si>
  <si>
    <t>fr</t>
  </si>
  <si>
    <t>ml</t>
  </si>
  <si>
    <t>gu</t>
  </si>
  <si>
    <t>te</t>
  </si>
  <si>
    <t>es</t>
  </si>
  <si>
    <t>tl</t>
  </si>
  <si>
    <t>in</t>
  </si>
  <si>
    <t>de</t>
  </si>
  <si>
    <t>da</t>
  </si>
  <si>
    <t>pa</t>
  </si>
  <si>
    <t>et</t>
  </si>
  <si>
    <t>mr</t>
  </si>
  <si>
    <t>lt</t>
  </si>
  <si>
    <t>858333584725344256</t>
  </si>
  <si>
    <t>858697355956277251</t>
  </si>
  <si>
    <t>Twitter Web Client</t>
  </si>
  <si>
    <t>Twitter for Android</t>
  </si>
  <si>
    <t>TweetDeck</t>
  </si>
  <si>
    <t>Twitter for iPhone</t>
  </si>
  <si>
    <t>Twitter Lite</t>
  </si>
  <si>
    <t>Linkis: turn sharing into growth</t>
  </si>
  <si>
    <t>Facebook</t>
  </si>
  <si>
    <t>Telecoms Retweets</t>
  </si>
  <si>
    <t>IFTTT</t>
  </si>
  <si>
    <t>twty</t>
  </si>
  <si>
    <t>Google</t>
  </si>
  <si>
    <t>Twitter for iPad</t>
  </si>
  <si>
    <t>TheIoT</t>
  </si>
  <si>
    <t>LinkedIn</t>
  </si>
  <si>
    <t>Post with Klout</t>
  </si>
  <si>
    <t>WordPress.com</t>
  </si>
  <si>
    <t>Twitter for Windows</t>
  </si>
  <si>
    <t>SEEANDSAYin</t>
  </si>
  <si>
    <t>Fenix for Android</t>
  </si>
  <si>
    <t>Mobile Web (M2)</t>
  </si>
  <si>
    <t>Hootsuite</t>
  </si>
  <si>
    <t>Mr_Suaz_Bot</t>
  </si>
  <si>
    <t>Decent Jobs</t>
  </si>
  <si>
    <t>Times Kingdom</t>
  </si>
  <si>
    <t>dprogonov2222</t>
  </si>
  <si>
    <t>Test app wd</t>
  </si>
  <si>
    <t>Tezavision Media for POL KHOL</t>
  </si>
  <si>
    <t>Dub.io</t>
  </si>
  <si>
    <t>upcomingtechnology</t>
  </si>
  <si>
    <t>TweetCaster for Android</t>
  </si>
  <si>
    <t>RoundTeam</t>
  </si>
  <si>
    <t>Followed - Be More Productive</t>
  </si>
  <si>
    <t>SocialOomph</t>
  </si>
  <si>
    <t>Anjanesh10</t>
  </si>
  <si>
    <t>Twitter for Windows Phone</t>
  </si>
  <si>
    <t>INS10</t>
  </si>
  <si>
    <t>HubSpot</t>
  </si>
  <si>
    <t>Storage and Cloud</t>
  </si>
  <si>
    <t>SocialReport.com</t>
  </si>
  <si>
    <t>econ b2b post</t>
  </si>
  <si>
    <t>Mobiletor</t>
  </si>
  <si>
    <t>Fan Page Robot</t>
  </si>
  <si>
    <t>Sprout Social</t>
  </si>
  <si>
    <t>World Fast News</t>
  </si>
  <si>
    <t>SemanticEarthApp</t>
  </si>
  <si>
    <t>National Herald News</t>
  </si>
  <si>
    <t>cmssocialservice</t>
  </si>
  <si>
    <t>Zapier.com</t>
  </si>
  <si>
    <t>Share_awesummly</t>
  </si>
  <si>
    <t>Nuzzel</t>
  </si>
  <si>
    <t>newswallet news</t>
  </si>
  <si>
    <t>Codscales.info</t>
  </si>
  <si>
    <t>JanMan tv</t>
  </si>
  <si>
    <t>SocialFlow</t>
  </si>
  <si>
    <t>Future Kerala</t>
  </si>
  <si>
    <t>http://abitco.in Bitcoin News</t>
  </si>
  <si>
    <t>Paper.li</t>
  </si>
  <si>
    <t>Gizbot Malayalam</t>
  </si>
  <si>
    <t>Tweetings for Android</t>
  </si>
  <si>
    <t>Crowdfire - Go Big</t>
  </si>
  <si>
    <t>ITN Live</t>
  </si>
  <si>
    <t>My awesome tweeting bot</t>
  </si>
  <si>
    <t>Buffer</t>
  </si>
  <si>
    <t>Tweetbot for iΟS</t>
  </si>
  <si>
    <t>XING</t>
  </si>
  <si>
    <t>nana kwabiah</t>
  </si>
  <si>
    <t>Tweet Old Post</t>
  </si>
  <si>
    <t>Virat Hindu Rashtra</t>
  </si>
  <si>
    <t xml:space="preserve">New Kenyan </t>
  </si>
  <si>
    <t>iOS</t>
  </si>
  <si>
    <t>KalSEOApp</t>
  </si>
  <si>
    <t>VRKANSAGARA</t>
  </si>
  <si>
    <t>eBusiness Integration</t>
  </si>
  <si>
    <t>Brand Whistle</t>
  </si>
  <si>
    <t>TW Blue</t>
  </si>
  <si>
    <t>ShareBoss</t>
  </si>
  <si>
    <t>indian24-haberGönderici-3</t>
  </si>
  <si>
    <t>Gizbot Kannada</t>
  </si>
  <si>
    <t>Oneindia Kannada</t>
  </si>
  <si>
    <t>Jio3</t>
  </si>
  <si>
    <t>Gravity Forever</t>
  </si>
  <si>
    <t>Tweet.cat v1.6.1</t>
  </si>
  <si>
    <t>NewsBoss.in</t>
  </si>
  <si>
    <t>Twidere for Android #7</t>
  </si>
  <si>
    <t>InteractWithBrands2</t>
  </si>
  <si>
    <t>mockSkeduler</t>
  </si>
  <si>
    <t>ScheduleTweeeets</t>
  </si>
  <si>
    <t>IT  Services</t>
  </si>
  <si>
    <t>Wireless Top News</t>
  </si>
  <si>
    <t>THE-YOURLS-awesome</t>
  </si>
  <si>
    <t>Talk Broadband</t>
  </si>
  <si>
    <t>Britbiztweetm</t>
  </si>
  <si>
    <t>Techinfoz</t>
  </si>
  <si>
    <t>SocialCloudSuite</t>
  </si>
  <si>
    <t>iTechDude</t>
  </si>
  <si>
    <t>Media Studio</t>
  </si>
  <si>
    <t>24indianews</t>
  </si>
  <si>
    <t>optionstipblog</t>
  </si>
  <si>
    <t>Coolappsdaily</t>
  </si>
  <si>
    <t>News365247live</t>
  </si>
  <si>
    <t>SufiyAndroid-Tech</t>
  </si>
  <si>
    <t>New At Speed</t>
  </si>
  <si>
    <t>Dogloose Twitter Feed</t>
  </si>
  <si>
    <t>LaurenGwendolyn2222</t>
  </si>
  <si>
    <t>Tweetbot for Mac</t>
  </si>
  <si>
    <t>Photos Review</t>
  </si>
  <si>
    <t>ItsForHome Blog Updates</t>
  </si>
  <si>
    <t>Blog2Social by Adenion</t>
  </si>
  <si>
    <t>AutoBot - F/R/D -2</t>
  </si>
  <si>
    <t>Retweet</t>
  </si>
  <si>
    <t>77.373474,12.919037 
77.739371,12.919037 
77.739371,13.231381 
77.373474,13.231381</t>
  </si>
  <si>
    <t>76.84252,28.397657 
77.347652,28.397657 
77.347652,28.879322 
76.84252,28.879322</t>
  </si>
  <si>
    <t>84.869323,23.00583 
85.902043,23.00583 
85.902043,23.715039 
84.869323,23.715039</t>
  </si>
  <si>
    <t>75.633677,30.56898 
76.152149,30.56898 
76.152149,31.01921 
75.633677,31.01921</t>
  </si>
  <si>
    <t>77.997378,11.510872 
78.477221,11.510872 
78.477221,11.935424 
77.997378,11.935424</t>
  </si>
  <si>
    <t>67.997691,6.622513 
97.170672,6.622513 
97.170672,33.254896 
67.997691,33.254896</t>
  </si>
  <si>
    <t>88.094457,22.269493 
88.610027,22.269493 
88.610027,22.955918 
88.094457,22.955918</t>
  </si>
  <si>
    <t>72.74484,18.845343 
73.003648,18.845343 
73.003648,19.502937 
72.74484,19.502937</t>
  </si>
  <si>
    <t>78.233173,17.2371055 
78.5373982,17.2371055 
78.5373982,17.5529688 
78.233173,17.5529688</t>
  </si>
  <si>
    <t>80.241275,16.074502 
80.689809,16.074502 
80.689809,16.625798 
80.241275,16.625798</t>
  </si>
  <si>
    <t>73.858333,25.050147 
73.911881,25.050147 
73.911881,25.076845 
73.858333,25.076845</t>
  </si>
  <si>
    <t>India</t>
  </si>
  <si>
    <t>IN</t>
  </si>
  <si>
    <t>Bengaluru, India</t>
  </si>
  <si>
    <t>New Delhi, India</t>
  </si>
  <si>
    <t>Ranchi, India</t>
  </si>
  <si>
    <t>Ludhiana, India</t>
  </si>
  <si>
    <t>Salem, India</t>
  </si>
  <si>
    <t>Kolkata, India</t>
  </si>
  <si>
    <t>Mumbai, India</t>
  </si>
  <si>
    <t>Rajendra Nagar, India</t>
  </si>
  <si>
    <t>Guntur, India</t>
  </si>
  <si>
    <t>Rajsamand, India</t>
  </si>
  <si>
    <t>1b8680cd52a711cb</t>
  </si>
  <si>
    <t>317fcc4b21a604d5</t>
  </si>
  <si>
    <t>042b5e87acf40437</t>
  </si>
  <si>
    <t>5dbd0cff60d628af</t>
  </si>
  <si>
    <t>540364a523836e3c</t>
  </si>
  <si>
    <t>b850c1bfd38f30e0</t>
  </si>
  <si>
    <t>70957ac3123b3249</t>
  </si>
  <si>
    <t>7929cea6bd5b32bd</t>
  </si>
  <si>
    <t>7a8b600fe5f170bc</t>
  </si>
  <si>
    <t>773a82ba9392a40d</t>
  </si>
  <si>
    <t>47b4e545e38d6789</t>
  </si>
  <si>
    <t>Bengaluru</t>
  </si>
  <si>
    <t>New Delhi</t>
  </si>
  <si>
    <t>Ranchi</t>
  </si>
  <si>
    <t>Ludhiana</t>
  </si>
  <si>
    <t>Salem</t>
  </si>
  <si>
    <t>Kolkata</t>
  </si>
  <si>
    <t>Mumbai</t>
  </si>
  <si>
    <t>Rajendra Nagar</t>
  </si>
  <si>
    <t>Guntur</t>
  </si>
  <si>
    <t>Rajsamand</t>
  </si>
  <si>
    <t>city</t>
  </si>
  <si>
    <t>country</t>
  </si>
  <si>
    <t>https://api.twitter.com/1.1/geo/id/1b8680cd52a711cb.json</t>
  </si>
  <si>
    <t>https://api.twitter.com/1.1/geo/id/317fcc4b21a604d5.json</t>
  </si>
  <si>
    <t>https://api.twitter.com/1.1/geo/id/042b5e87acf40437.json</t>
  </si>
  <si>
    <t>https://api.twitter.com/1.1/geo/id/5dbd0cff60d628af.json</t>
  </si>
  <si>
    <t>https://api.twitter.com/1.1/geo/id/540364a523836e3c.json</t>
  </si>
  <si>
    <t>https://api.twitter.com/1.1/geo/id/b850c1bfd38f30e0.json</t>
  </si>
  <si>
    <t>https://api.twitter.com/1.1/geo/id/70957ac3123b3249.json</t>
  </si>
  <si>
    <t>https://api.twitter.com/1.1/geo/id/7929cea6bd5b32bd.json</t>
  </si>
  <si>
    <t>https://api.twitter.com/1.1/geo/id/7a8b600fe5f170bc.json</t>
  </si>
  <si>
    <t>https://api.twitter.com/1.1/geo/id/773a82ba9392a40d.json</t>
  </si>
  <si>
    <t>https://api.twitter.com/1.1/geo/id/47b4e545e38d6789.json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</si>
  <si>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</si>
  <si>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</si>
  <si>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</si>
  <si>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</si>
  <si>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</si>
  <si>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</si>
  <si>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</si>
  <si>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</si>
  <si>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</si>
  <si>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</si>
  <si>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</si>
  <si>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</si>
  <si>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</si>
  <si>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</si>
  <si>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</si>
  <si>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</si>
  <si>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</si>
  <si>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</si>
  <si>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</si>
  <si>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</si>
  <si>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</si>
  <si>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MoreTopic</t>
  </si>
  <si>
    <t>The Indian Tribune</t>
  </si>
  <si>
    <t>Shifali Insan</t>
  </si>
  <si>
    <t>SayingTruth</t>
  </si>
  <si>
    <t>🌹Jaswinder Toor🌹</t>
  </si>
  <si>
    <t>jaspreetkaur</t>
  </si>
  <si>
    <t>Financial News</t>
  </si>
  <si>
    <t>Aditya Agarwal</t>
  </si>
  <si>
    <t>Uday Gandhi</t>
  </si>
  <si>
    <t>BloombergQuint</t>
  </si>
  <si>
    <t>The Quint</t>
  </si>
  <si>
    <t>Irshad Nabi</t>
  </si>
  <si>
    <t>Aswin teghara</t>
  </si>
  <si>
    <t>Keyur Desai</t>
  </si>
  <si>
    <t>ABP न्यूज़ हिंदी</t>
  </si>
  <si>
    <t>Sachin Singh Chauhan</t>
  </si>
  <si>
    <t>Vodafone India</t>
  </si>
  <si>
    <t>Reliance Jio</t>
  </si>
  <si>
    <t>Social Samosa</t>
  </si>
  <si>
    <t>SANJAY BAFNA</t>
  </si>
  <si>
    <t>Rajan</t>
  </si>
  <si>
    <t>Abhinav Singh</t>
  </si>
  <si>
    <t>Елена</t>
  </si>
  <si>
    <t>Khalid Anzar</t>
  </si>
  <si>
    <t>Business Standard</t>
  </si>
  <si>
    <t>ધવન ભાયાણી™ 🇮🇳</t>
  </si>
  <si>
    <t>UMA RANI</t>
  </si>
  <si>
    <t>Crime News Latest</t>
  </si>
  <si>
    <t>The_chauka</t>
  </si>
  <si>
    <t>Satish Karivedha</t>
  </si>
  <si>
    <t>sanjeev chauhan</t>
  </si>
  <si>
    <t>Billmonitor Business</t>
  </si>
  <si>
    <t>Mithun Babu</t>
  </si>
  <si>
    <t>News Orange</t>
  </si>
  <si>
    <t>suraj mishra</t>
  </si>
  <si>
    <t>Naveen Tiwari</t>
  </si>
  <si>
    <t>Anshul Gupta</t>
  </si>
  <si>
    <t>MouthShut.com</t>
  </si>
  <si>
    <t>shounak dasgupta</t>
  </si>
  <si>
    <t>Reuters India</t>
  </si>
  <si>
    <t>IoT/Blockchain News</t>
  </si>
  <si>
    <t>Yusuf</t>
  </si>
  <si>
    <t>Connect Technologies</t>
  </si>
  <si>
    <t>Pam Stone Klein</t>
  </si>
  <si>
    <t>Sohini</t>
  </si>
  <si>
    <t>Puneet Khunger</t>
  </si>
  <si>
    <t>afsar Ansari</t>
  </si>
  <si>
    <t>YouTube</t>
  </si>
  <si>
    <t>Dr. Mayank Patel</t>
  </si>
  <si>
    <t>Chandrashekhar Ojha</t>
  </si>
  <si>
    <t>Bharti Airtel India</t>
  </si>
  <si>
    <t>Mohammed Fazal</t>
  </si>
  <si>
    <t>Shinil Payamal</t>
  </si>
  <si>
    <t>K Narayanan</t>
  </si>
  <si>
    <t>Salar S A</t>
  </si>
  <si>
    <t>APK Linker</t>
  </si>
  <si>
    <t>choudhry zubair</t>
  </si>
  <si>
    <t>Internet of Things</t>
  </si>
  <si>
    <t>DocAndersen</t>
  </si>
  <si>
    <t>Ital-IoT</t>
  </si>
  <si>
    <t>Nikhil</t>
  </si>
  <si>
    <t>Virender Sehwag</t>
  </si>
  <si>
    <t>#15LacsInNewCurrency</t>
  </si>
  <si>
    <t>ETTelecom</t>
  </si>
  <si>
    <t>Glenn Warrington</t>
  </si>
  <si>
    <t>Bruno</t>
  </si>
  <si>
    <t>Raja.pakistani</t>
  </si>
  <si>
    <t>Amood Gulzar</t>
  </si>
  <si>
    <t>J&amp;K PDP</t>
  </si>
  <si>
    <t>Mehbooba Mufti</t>
  </si>
  <si>
    <t>The Hustle Report</t>
  </si>
  <si>
    <t>Dr.Das 🇹🇿 🇮🇳</t>
  </si>
  <si>
    <t>sam</t>
  </si>
  <si>
    <t>Ramavtarr</t>
  </si>
  <si>
    <t>Amazon.in</t>
  </si>
  <si>
    <t>stayoneday.ru</t>
  </si>
  <si>
    <t>Sorabh Trivedi</t>
  </si>
  <si>
    <t>Neelam</t>
  </si>
  <si>
    <t>sidharth sankar</t>
  </si>
  <si>
    <t>Express Technology</t>
  </si>
  <si>
    <t>Avijit Ghosh</t>
  </si>
  <si>
    <t>Faiyaz #TMG</t>
  </si>
  <si>
    <t>मन्स्वनी #HTL</t>
  </si>
  <si>
    <t>A.S. Oberoi 🇺🇸🇮🇳</t>
  </si>
  <si>
    <t>Rising Tide Fund</t>
  </si>
  <si>
    <t>Arun Kumar Singh</t>
  </si>
  <si>
    <t>goutam katheria</t>
  </si>
  <si>
    <t>Leeladhar</t>
  </si>
  <si>
    <t>Business Today</t>
  </si>
  <si>
    <t>Ramesh Bhat</t>
  </si>
  <si>
    <t>GIZBOT</t>
  </si>
  <si>
    <t>Ram</t>
  </si>
  <si>
    <t>ram</t>
  </si>
  <si>
    <t>The Techtoy Guy</t>
  </si>
  <si>
    <t>ReadStudyShare</t>
  </si>
  <si>
    <t>Goodreturns Tamil</t>
  </si>
  <si>
    <t>chandrasekar.Neyveli</t>
  </si>
  <si>
    <t>Ruchika Jha</t>
  </si>
  <si>
    <t>Gadgets 360</t>
  </si>
  <si>
    <t>Sugavanam Natarajan</t>
  </si>
  <si>
    <t>sandeep bhutada</t>
  </si>
  <si>
    <t>Dailyhunt</t>
  </si>
  <si>
    <t>Pavan R Chawla</t>
  </si>
  <si>
    <t>Atulmaharaj</t>
  </si>
  <si>
    <t>COAI</t>
  </si>
  <si>
    <t>IAMAI</t>
  </si>
  <si>
    <t>Kiran Amble</t>
  </si>
  <si>
    <t>SeeAndSay.in</t>
  </si>
  <si>
    <t>YASH KUMAR</t>
  </si>
  <si>
    <t>rakesh chahar</t>
  </si>
  <si>
    <t>Edu Materials</t>
  </si>
  <si>
    <t>pulum</t>
  </si>
  <si>
    <t>N Narayanan</t>
  </si>
  <si>
    <t>Gadgets Now</t>
  </si>
  <si>
    <t>OffersXp India</t>
  </si>
  <si>
    <t>Against Modi &amp; RSS</t>
  </si>
  <si>
    <t>Average Indian</t>
  </si>
  <si>
    <t>Rajesh khatri</t>
  </si>
  <si>
    <t>klakshminarayankalal</t>
  </si>
  <si>
    <t>Vijaya Karnataka</t>
  </si>
  <si>
    <t>CellOS Software</t>
  </si>
  <si>
    <t>M &amp; M</t>
  </si>
  <si>
    <t>Udaipur Kiran</t>
  </si>
  <si>
    <t>sandhya  sharma</t>
  </si>
  <si>
    <t>Evolve India</t>
  </si>
  <si>
    <t>sanjay pandey</t>
  </si>
  <si>
    <t>HEYINDIA</t>
  </si>
  <si>
    <t>Adya News</t>
  </si>
  <si>
    <t>Data Dock</t>
  </si>
  <si>
    <t>rakesh shahu</t>
  </si>
  <si>
    <t>लखन</t>
  </si>
  <si>
    <t>Danish Khan</t>
  </si>
  <si>
    <t>praveen dubey</t>
  </si>
  <si>
    <t>Pravwal</t>
  </si>
  <si>
    <t>Padmavathi  G</t>
  </si>
  <si>
    <t>BBMP Commissioner</t>
  </si>
  <si>
    <t>Ashraf Jan</t>
  </si>
  <si>
    <t>Indian-Commodity</t>
  </si>
  <si>
    <t>Haresh K. Sippy</t>
  </si>
  <si>
    <t>David Maestre</t>
  </si>
  <si>
    <t>Mohd. Shoaib Anwar</t>
  </si>
  <si>
    <t>Raja</t>
  </si>
  <si>
    <t>Siddu SuryaVamsi</t>
  </si>
  <si>
    <t>Goodreturns Kannada</t>
  </si>
  <si>
    <t>Chidanand naik</t>
  </si>
  <si>
    <t>Abhigyan (अभिज्ञान )</t>
  </si>
  <si>
    <t>Decentjobs</t>
  </si>
  <si>
    <t>Bafna Jeevan</t>
  </si>
  <si>
    <t>Jonas Prasanna</t>
  </si>
  <si>
    <t>Kashish Somkuwar</t>
  </si>
  <si>
    <t>Sandeep Chandan</t>
  </si>
  <si>
    <t>TECHVU</t>
  </si>
  <si>
    <t>Bharat Vardhan</t>
  </si>
  <si>
    <t>Dinesh Doshi</t>
  </si>
  <si>
    <t>Jeevan Bafna</t>
  </si>
  <si>
    <t>Jai Jinendra</t>
  </si>
  <si>
    <t>Kunal M Bafna</t>
  </si>
  <si>
    <t>Lucky Seth</t>
  </si>
  <si>
    <t>Pulak Protim</t>
  </si>
  <si>
    <t>Financial Express</t>
  </si>
  <si>
    <t>Minty Patil</t>
  </si>
  <si>
    <t>TRAI</t>
  </si>
  <si>
    <t>Ali Sadhik Shaik ☄</t>
  </si>
  <si>
    <t>Mukesh</t>
  </si>
  <si>
    <t>Mukesh Rajat</t>
  </si>
  <si>
    <t>Mahendra Makwana</t>
  </si>
  <si>
    <t>Armoks Interactive</t>
  </si>
  <si>
    <t>Tech &amp; Biz Buzz</t>
  </si>
  <si>
    <t>Daily Forex Picks</t>
  </si>
  <si>
    <t>The Gadget Fan</t>
  </si>
  <si>
    <t>Technology Blog</t>
  </si>
  <si>
    <t>IPL India</t>
  </si>
  <si>
    <t>Bangalore Aviation</t>
  </si>
  <si>
    <t>Trak.in</t>
  </si>
  <si>
    <t>Mahendra Bafna</t>
  </si>
  <si>
    <t>Priyanka</t>
  </si>
  <si>
    <t>MD Faizan Alam</t>
  </si>
  <si>
    <t>PKavedi</t>
  </si>
  <si>
    <t>Smalhotra</t>
  </si>
  <si>
    <t>Ritesh Punatar</t>
  </si>
  <si>
    <t>Mohit Kumar Mogha</t>
  </si>
  <si>
    <t>Sanjay Bohra</t>
  </si>
  <si>
    <t>Rajnish K.</t>
  </si>
  <si>
    <t>SURESH DOSHI DSK</t>
  </si>
  <si>
    <t>Tushar Sharma</t>
  </si>
  <si>
    <t>log3</t>
  </si>
  <si>
    <t>$^M</t>
  </si>
  <si>
    <t>Poonam</t>
  </si>
  <si>
    <t>Jio Preview</t>
  </si>
  <si>
    <t>Gujaratbull.com</t>
  </si>
  <si>
    <t>Mihir Patel</t>
  </si>
  <si>
    <t>Debananda Saha</t>
  </si>
  <si>
    <t>D.Mahajan</t>
  </si>
  <si>
    <t>Dennis M</t>
  </si>
  <si>
    <t>BANDRA INFO</t>
  </si>
  <si>
    <t>Ansoo Gupta</t>
  </si>
  <si>
    <t>Darshan</t>
  </si>
  <si>
    <t>Sriram</t>
  </si>
  <si>
    <t>Dr Narendra Nathan</t>
  </si>
  <si>
    <t>saritakumari</t>
  </si>
  <si>
    <t>MH ONE NEWS</t>
  </si>
  <si>
    <t>South Live</t>
  </si>
  <si>
    <t>Kanad Bandyopadhyay</t>
  </si>
  <si>
    <t>ŜΔЛĴΣΣV</t>
  </si>
  <si>
    <t>Sanjeev Giri</t>
  </si>
  <si>
    <t>soumya ranjan pati</t>
  </si>
  <si>
    <t>Niharika Sharma</t>
  </si>
  <si>
    <t>Vicky विक्की कानूगो</t>
  </si>
  <si>
    <t>AgarwalCommunity</t>
  </si>
  <si>
    <t>Vinod Jain</t>
  </si>
  <si>
    <t>Judhjit Ganguli</t>
  </si>
  <si>
    <t>Sumit Walhe</t>
  </si>
  <si>
    <t>Amar Ujala</t>
  </si>
  <si>
    <t>Agnendra Singh</t>
  </si>
  <si>
    <t>Timeless Gadget</t>
  </si>
  <si>
    <t>Jago Grahak Jago</t>
  </si>
  <si>
    <t>antiTBnews</t>
  </si>
  <si>
    <t>Krish</t>
  </si>
  <si>
    <t>BGR India</t>
  </si>
  <si>
    <t>Abid Sid</t>
  </si>
  <si>
    <t>Mr. India!!</t>
  </si>
  <si>
    <t>Consumer Forum</t>
  </si>
  <si>
    <t>Indian DTH Forums</t>
  </si>
  <si>
    <t>NDTV Profit</t>
  </si>
  <si>
    <t>News Today</t>
  </si>
  <si>
    <t>Amulya Charan</t>
  </si>
  <si>
    <t>#Agra #UttarPradesh</t>
  </si>
  <si>
    <t>👈$hêêtû B@!N$</t>
  </si>
  <si>
    <t>Simple Common Man</t>
  </si>
  <si>
    <t>Fight for Rights</t>
  </si>
  <si>
    <t>PolKholPost.in</t>
  </si>
  <si>
    <t>Hemuusharada</t>
  </si>
  <si>
    <t>Anil Chaudhary</t>
  </si>
  <si>
    <t>OrbView</t>
  </si>
  <si>
    <t>What's Trending?</t>
  </si>
  <si>
    <t>Kimesh Chudasma</t>
  </si>
  <si>
    <t>Abhishek Raj</t>
  </si>
  <si>
    <t>Zee Business</t>
  </si>
  <si>
    <t>Danish mdm</t>
  </si>
  <si>
    <t>T3chno Vikash</t>
  </si>
  <si>
    <t>Fast Kashmir</t>
  </si>
  <si>
    <t>Bhushan gaeande</t>
  </si>
  <si>
    <t>Gokul kumar Ramaraj</t>
  </si>
  <si>
    <t>Anupam Shrivastava</t>
  </si>
  <si>
    <t>Kaliyuga Easwarasamy</t>
  </si>
  <si>
    <t>Ajith Kumar</t>
  </si>
  <si>
    <t>Randheer Vasavada</t>
  </si>
  <si>
    <t>Voicetel Media</t>
  </si>
  <si>
    <t>Reportvala</t>
  </si>
  <si>
    <t>Monica Shah #MGWV</t>
  </si>
  <si>
    <t>ℐℯṡṣⅈƈã  #ℳǤⱲ℣</t>
  </si>
  <si>
    <t>RAJESH Kumar</t>
  </si>
  <si>
    <t>Upcoming Technology</t>
  </si>
  <si>
    <t>Amit</t>
  </si>
  <si>
    <t>The Mobile Indian</t>
  </si>
  <si>
    <t>Sachin Bhosle</t>
  </si>
  <si>
    <t>Samsung India</t>
  </si>
  <si>
    <t>Lifeandtrendz</t>
  </si>
  <si>
    <t>Equity Xperts</t>
  </si>
  <si>
    <t>govind prajapati</t>
  </si>
  <si>
    <t>Kranthi Gamini</t>
  </si>
  <si>
    <t>GadgetsMustHave</t>
  </si>
  <si>
    <t>manik</t>
  </si>
  <si>
    <t>Manikandan</t>
  </si>
  <si>
    <t>DailyThanthi</t>
  </si>
  <si>
    <t>shramana</t>
  </si>
  <si>
    <t>Kalyan Parbat</t>
  </si>
  <si>
    <t>Marcia Sekhose</t>
  </si>
  <si>
    <t>Suresh kenny</t>
  </si>
  <si>
    <t>ChennaiOnline</t>
  </si>
  <si>
    <t>LG</t>
  </si>
  <si>
    <t>Ravi</t>
  </si>
  <si>
    <t>Narendra Modi</t>
  </si>
  <si>
    <t>Gadgets Hindi</t>
  </si>
  <si>
    <t>TechNews Daily</t>
  </si>
  <si>
    <t>P.K</t>
  </si>
  <si>
    <t>Hemangini Rajput</t>
  </si>
  <si>
    <t>tina</t>
  </si>
  <si>
    <t>Reliance Mobile</t>
  </si>
  <si>
    <t>eGov Magazine</t>
  </si>
  <si>
    <t>Devaki Khanna</t>
  </si>
  <si>
    <t>Shubham Mishra</t>
  </si>
  <si>
    <t>muralidhar reddy</t>
  </si>
  <si>
    <t>Free Mobile Tricks</t>
  </si>
  <si>
    <t>Tariff Watch</t>
  </si>
  <si>
    <t>Webstar Infotech</t>
  </si>
  <si>
    <t>Vishnu</t>
  </si>
  <si>
    <t>DNA</t>
  </si>
  <si>
    <t>Pritam बिहारीब्रिटिश</t>
  </si>
  <si>
    <t>nasir mobeen</t>
  </si>
  <si>
    <t>Learning Friday</t>
  </si>
  <si>
    <t>Brainpax Technology</t>
  </si>
  <si>
    <t>Tech News</t>
  </si>
  <si>
    <t>Girish</t>
  </si>
  <si>
    <t>EconomicTimes</t>
  </si>
  <si>
    <t>Inctt Media</t>
  </si>
  <si>
    <t>Amit Sahoo</t>
  </si>
  <si>
    <t>Ashok Singhal</t>
  </si>
  <si>
    <t>Uttarakhand  Tourism</t>
  </si>
  <si>
    <t>5Gguru</t>
  </si>
  <si>
    <t>India7.org</t>
  </si>
  <si>
    <t>im SALim</t>
  </si>
  <si>
    <t>Jean-marc CONSTANTIN</t>
  </si>
  <si>
    <t>Times of India</t>
  </si>
  <si>
    <t>MOYUKH DAS</t>
  </si>
  <si>
    <t>NDTVIndia</t>
  </si>
  <si>
    <t>Gadgets 360 Hindi</t>
  </si>
  <si>
    <t>DEEPAK KUMAR</t>
  </si>
  <si>
    <t>Deccan Chronicle</t>
  </si>
  <si>
    <t>Ramkumar</t>
  </si>
  <si>
    <t>4G Bee</t>
  </si>
  <si>
    <t>Tan 🇮🇳</t>
  </si>
  <si>
    <t>Host2India</t>
  </si>
  <si>
    <t>Kreacher10</t>
  </si>
  <si>
    <t>Socrates0</t>
  </si>
  <si>
    <t>Namrata Shah</t>
  </si>
  <si>
    <t>Anjanesh Kumar  🇮🇳</t>
  </si>
  <si>
    <t>arunkumar</t>
  </si>
  <si>
    <t>Manik Kumar Das</t>
  </si>
  <si>
    <t>SIVA</t>
  </si>
  <si>
    <t>suryakiran</t>
  </si>
  <si>
    <t>Gagan Shukla</t>
  </si>
  <si>
    <t>R.K. Sharma</t>
  </si>
  <si>
    <t>Siddhath.Atri</t>
  </si>
  <si>
    <t>Freshwaale</t>
  </si>
  <si>
    <t>Vimocafe</t>
  </si>
  <si>
    <t>GARNERBARRO</t>
  </si>
  <si>
    <t>doityourself</t>
  </si>
  <si>
    <t>Fast Fix</t>
  </si>
  <si>
    <t>rental</t>
  </si>
  <si>
    <t>Abby Christeen</t>
  </si>
  <si>
    <t>Amit Agrawal</t>
  </si>
  <si>
    <t>Live News</t>
  </si>
  <si>
    <t>GSTV</t>
  </si>
  <si>
    <t>Swapnil Karalkar</t>
  </si>
  <si>
    <t>మహేంద్ర బాహుబలి..,</t>
  </si>
  <si>
    <t>Sakshi News</t>
  </si>
  <si>
    <t>Arun Mishra</t>
  </si>
  <si>
    <t>JioCare</t>
  </si>
  <si>
    <t>Lion Express</t>
  </si>
  <si>
    <t>raghu</t>
  </si>
  <si>
    <t>TeluguNow (తెలుగునౌ)</t>
  </si>
  <si>
    <t>Sajeet Kesav Manghat</t>
  </si>
  <si>
    <t>வடசென்னை சந்துரு</t>
  </si>
  <si>
    <t>News7 Tamil</t>
  </si>
  <si>
    <t>Com. Vj Naidu</t>
  </si>
  <si>
    <t>❤️ காதல் கவிஞன் ❤️</t>
  </si>
  <si>
    <t>ⓚⓐⓐⓝ ✌</t>
  </si>
  <si>
    <t>சில்லற இல்லபா </t>
  </si>
  <si>
    <t>Atika Shahab</t>
  </si>
  <si>
    <t>Robin Ghai</t>
  </si>
  <si>
    <t>टेक संदेश</t>
  </si>
  <si>
    <t>We Knowth</t>
  </si>
  <si>
    <t>Akshay Sharma</t>
  </si>
  <si>
    <t>aman gupta</t>
  </si>
  <si>
    <t>Bhargava Attada</t>
  </si>
  <si>
    <t>Etechsolver</t>
  </si>
  <si>
    <t>Patnam Kamal</t>
  </si>
  <si>
    <t>M.Saranraj</t>
  </si>
  <si>
    <t>GeekyConsumer</t>
  </si>
  <si>
    <t>YouTube India</t>
  </si>
  <si>
    <t>Vaishnavi Shrikant</t>
  </si>
  <si>
    <t>Airtel</t>
  </si>
  <si>
    <t>airtel India</t>
  </si>
  <si>
    <t>Thirumal</t>
  </si>
  <si>
    <t>$uresh K βijarniya</t>
  </si>
  <si>
    <t>Speedtest by Ookla</t>
  </si>
  <si>
    <t>🇸 🇦 🇳 🇯 🇺</t>
  </si>
  <si>
    <t>Bhupendra singh</t>
  </si>
  <si>
    <t>தமிழ்</t>
  </si>
  <si>
    <t>Andyraj.bhooma👑🌏</t>
  </si>
  <si>
    <t>Arjun Das 🍁 😗 🍁</t>
  </si>
  <si>
    <t>VIJAY RAGHAV SINGH</t>
  </si>
  <si>
    <t>Prashant kumar</t>
  </si>
  <si>
    <t>PRITAM DEWAN</t>
  </si>
  <si>
    <t>Royal Challengers</t>
  </si>
  <si>
    <t>Dhruv Satra</t>
  </si>
  <si>
    <t>Rajendra Gurjar</t>
  </si>
  <si>
    <t>Hackdeal</t>
  </si>
  <si>
    <t>trevathi</t>
  </si>
  <si>
    <t>@kingslyj</t>
  </si>
  <si>
    <t>Aadhaar</t>
  </si>
  <si>
    <t>Sunil Jain</t>
  </si>
  <si>
    <t>R Jagannathan</t>
  </si>
  <si>
    <t>Arvind Virmani</t>
  </si>
  <si>
    <t>#destroyaadhar</t>
  </si>
  <si>
    <t>Sir Ravindra Jadeja</t>
  </si>
  <si>
    <t>Алена</t>
  </si>
  <si>
    <t>Apar Bansal</t>
  </si>
  <si>
    <t>Radha Raman Tripathy</t>
  </si>
  <si>
    <t>Mukul Prasad</t>
  </si>
  <si>
    <t>TRP Ranga</t>
  </si>
  <si>
    <t>Sumit</t>
  </si>
  <si>
    <t>JioMoney</t>
  </si>
  <si>
    <t>Accuver</t>
  </si>
  <si>
    <t>Guriya Kumari</t>
  </si>
  <si>
    <t>playapk</t>
  </si>
  <si>
    <t>Internet-Trick</t>
  </si>
  <si>
    <t>Jajabor Bagchi</t>
  </si>
  <si>
    <t>Prahlada</t>
  </si>
  <si>
    <t>Gauri</t>
  </si>
  <si>
    <t>Franklin Simiyon Raj</t>
  </si>
  <si>
    <t>Raju Sing</t>
  </si>
  <si>
    <t>News18 Bangla</t>
  </si>
  <si>
    <t>Thakur Deepak Singh</t>
  </si>
  <si>
    <t>Yash</t>
  </si>
  <si>
    <t>Amit Mandloi</t>
  </si>
  <si>
    <t>Livemint</t>
  </si>
  <si>
    <t>Gaurav</t>
  </si>
  <si>
    <t>KeKa</t>
  </si>
  <si>
    <t>Soora.in</t>
  </si>
  <si>
    <t>sathish</t>
  </si>
  <si>
    <t>Vidya Shanker Pandey</t>
  </si>
  <si>
    <t>#TISNews</t>
  </si>
  <si>
    <t>CLAYMORE</t>
  </si>
  <si>
    <t>Monica Berry</t>
  </si>
  <si>
    <t>G Gurbaxani</t>
  </si>
  <si>
    <t>Eswari</t>
  </si>
  <si>
    <t>TeleGeography</t>
  </si>
  <si>
    <t>Andrew James</t>
  </si>
  <si>
    <t>Find New Updates</t>
  </si>
  <si>
    <t>Krishnan</t>
  </si>
  <si>
    <t>Lekh Raj</t>
  </si>
  <si>
    <t>Rajaramesh Betha</t>
  </si>
  <si>
    <t>#IPL2017</t>
  </si>
  <si>
    <t>IndianPremierLeague</t>
  </si>
  <si>
    <t>HITECH GUYS</t>
  </si>
  <si>
    <t>FforFree.net</t>
  </si>
  <si>
    <t>Jonathan Moore</t>
  </si>
  <si>
    <t>Ava Duncan</t>
  </si>
  <si>
    <t>Anshuman Mishra</t>
  </si>
  <si>
    <t>PTC</t>
  </si>
  <si>
    <t>Jais George</t>
  </si>
  <si>
    <t>Shashank Choudhary</t>
  </si>
  <si>
    <t>Feedmaza</t>
  </si>
  <si>
    <t>Pratap Shetty</t>
  </si>
  <si>
    <t>#NTR27</t>
  </si>
  <si>
    <t>Comical लोचा ® 👿</t>
  </si>
  <si>
    <t>Ben Greenberg 4 Hire</t>
  </si>
  <si>
    <t>EarnExtraMoneyHome</t>
  </si>
  <si>
    <t>Basappa</t>
  </si>
  <si>
    <t>Kunal Ramaiya🇮🇳</t>
  </si>
  <si>
    <t>Boycott Reliance</t>
  </si>
  <si>
    <t>Manoj Sawant</t>
  </si>
  <si>
    <t>Parallel Wireless</t>
  </si>
  <si>
    <t>iARAKI</t>
  </si>
  <si>
    <t>Namratta Tiwari</t>
  </si>
  <si>
    <t>serendipity</t>
  </si>
  <si>
    <t>Aditya Mohan</t>
  </si>
  <si>
    <t>Yashpal Raj Salecha</t>
  </si>
  <si>
    <t>Gajakosh Balaji</t>
  </si>
  <si>
    <t>जय हिन्द</t>
  </si>
  <si>
    <t>Reliance Group</t>
  </si>
  <si>
    <t>Ravi Shankar Prasad</t>
  </si>
  <si>
    <t>P U R P L E</t>
  </si>
  <si>
    <t>Venkadesh</t>
  </si>
  <si>
    <t>Smart Gadgets</t>
  </si>
  <si>
    <t>Harish Jangra</t>
  </si>
  <si>
    <t>Rajeev Singh</t>
  </si>
  <si>
    <t>palpalindia.com</t>
  </si>
  <si>
    <t>Eminent Tweeter</t>
  </si>
  <si>
    <t>Osho Sinha</t>
  </si>
  <si>
    <t>Sumit Sharma</t>
  </si>
  <si>
    <t>ABHINAV SINHA</t>
  </si>
  <si>
    <t>Sandeep Kumar Yadav.</t>
  </si>
  <si>
    <t>Pranaynair</t>
  </si>
  <si>
    <t>Mugunth Droider</t>
  </si>
  <si>
    <t>world fast news</t>
  </si>
  <si>
    <t>Sivabalaji</t>
  </si>
  <si>
    <t>Kishore Karmakar</t>
  </si>
  <si>
    <t>Pin2 'भानु' बनारसिया</t>
  </si>
  <si>
    <t>Raju JaiN</t>
  </si>
  <si>
    <t>FoneArena Mobile</t>
  </si>
  <si>
    <t>Phalgun Duggiraala</t>
  </si>
  <si>
    <t>Sam</t>
  </si>
  <si>
    <t>Yeti</t>
  </si>
  <si>
    <t>One-Liner</t>
  </si>
  <si>
    <t>Romit Guha</t>
  </si>
  <si>
    <t>Muntazir Abbas</t>
  </si>
  <si>
    <t>Devina Sengupta</t>
  </si>
  <si>
    <t>KTPot</t>
  </si>
  <si>
    <t>Shakespear🍐</t>
  </si>
  <si>
    <t>M K Venu</t>
  </si>
  <si>
    <t>umang bedi</t>
  </si>
  <si>
    <t>Joe Mathew</t>
  </si>
  <si>
    <t>Prashant Singh</t>
  </si>
  <si>
    <t>Suresh Mohapatra</t>
  </si>
  <si>
    <t>semanticearth.com</t>
  </si>
  <si>
    <t>Raj Redij-Gill</t>
  </si>
  <si>
    <t>The Wire</t>
  </si>
  <si>
    <t>SwapDesire</t>
  </si>
  <si>
    <t>Mukesh Ambani</t>
  </si>
  <si>
    <t>Maddy</t>
  </si>
  <si>
    <t>mukesh ambani</t>
  </si>
  <si>
    <t>CnbTimes</t>
  </si>
  <si>
    <t>Spinta Accelerator</t>
  </si>
  <si>
    <t>National Herald</t>
  </si>
  <si>
    <t>Arkadev Ghoshal</t>
  </si>
  <si>
    <t>IBTimes India</t>
  </si>
  <si>
    <t>Papa Jobs</t>
  </si>
  <si>
    <t>News Ticker Bodhi</t>
  </si>
  <si>
    <t>Sumona Roy</t>
  </si>
  <si>
    <t>suman kumar</t>
  </si>
  <si>
    <t>Layla Sarah Andrew</t>
  </si>
  <si>
    <t>Lama Hans</t>
  </si>
  <si>
    <t>Pritam Nightwing</t>
  </si>
  <si>
    <t>Ashwini</t>
  </si>
  <si>
    <t>Talentwave HR</t>
  </si>
  <si>
    <t>CuteCHARGE</t>
  </si>
  <si>
    <t>TechToday™</t>
  </si>
  <si>
    <t>satyam kumar bharti</t>
  </si>
  <si>
    <t>PK S</t>
  </si>
  <si>
    <t>सैफ.M</t>
  </si>
  <si>
    <t>Kulbhushan Kakker</t>
  </si>
  <si>
    <t>Kolkata Insider</t>
  </si>
  <si>
    <t>mayur garud</t>
  </si>
  <si>
    <t>Golinked</t>
  </si>
  <si>
    <t>Atlantic Web Design</t>
  </si>
  <si>
    <t>My Mobile</t>
  </si>
  <si>
    <t>Gauravsinh Parmar</t>
  </si>
  <si>
    <t>Digital Gyani</t>
  </si>
  <si>
    <t>Samayam Malayalam</t>
  </si>
  <si>
    <t>M-News info</t>
  </si>
  <si>
    <t>Subhash Jha</t>
  </si>
  <si>
    <t>Vikas Sahajwani</t>
  </si>
  <si>
    <t>sonal singh</t>
  </si>
  <si>
    <t>अजय Verma</t>
  </si>
  <si>
    <t>Ashish jaiswal.</t>
  </si>
  <si>
    <t>S™</t>
  </si>
  <si>
    <t>Ashwyn Bhosale</t>
  </si>
  <si>
    <t>Kayafashion</t>
  </si>
  <si>
    <t>My Vacancies</t>
  </si>
  <si>
    <t>Aakash Kapil</t>
  </si>
  <si>
    <t>Roshan Sethi</t>
  </si>
  <si>
    <t>Auto World Mag</t>
  </si>
  <si>
    <t>Gautam Patil</t>
  </si>
  <si>
    <t>Kunal Pawar</t>
  </si>
  <si>
    <t>Manoj Arya</t>
  </si>
  <si>
    <t>Nikhil Yeda</t>
  </si>
  <si>
    <t>Krazzy Sailly</t>
  </si>
  <si>
    <t>Kshitij Raj</t>
  </si>
  <si>
    <t>नीलिमा त्रिपाठी 🇮🇳</t>
  </si>
  <si>
    <t>Ramesh Pandey</t>
  </si>
  <si>
    <t>Freebies Update</t>
  </si>
  <si>
    <t>Loki Das</t>
  </si>
  <si>
    <t>SamplesFreebiesStuff</t>
  </si>
  <si>
    <t>Drushti Satputre</t>
  </si>
  <si>
    <t>Gautam Singh</t>
  </si>
  <si>
    <t>Khushboo Nahar</t>
  </si>
  <si>
    <t>Sheev Malhar</t>
  </si>
  <si>
    <t>Siddharth</t>
  </si>
  <si>
    <t>Gauri Ganesh</t>
  </si>
  <si>
    <t>Rajal Sharma</t>
  </si>
  <si>
    <t>Nellaiyaar</t>
  </si>
  <si>
    <t>Mohit $marty....</t>
  </si>
  <si>
    <t>Deepak</t>
  </si>
  <si>
    <t>Nirosha Mallik</t>
  </si>
  <si>
    <t>DIGISCOPE</t>
  </si>
  <si>
    <t>Ranjit Swain</t>
  </si>
  <si>
    <t>Newest Business</t>
  </si>
  <si>
    <t>Top Business Brand</t>
  </si>
  <si>
    <t>Your BM World</t>
  </si>
  <si>
    <t>The Inside Reporter</t>
  </si>
  <si>
    <t>Know Your Target</t>
  </si>
  <si>
    <t>Best Market Trends</t>
  </si>
  <si>
    <t>Business Marketer</t>
  </si>
  <si>
    <t>Market to Profit</t>
  </si>
  <si>
    <t>Your Market Hub</t>
  </si>
  <si>
    <t>Make It Market</t>
  </si>
  <si>
    <t>Market Patrol</t>
  </si>
  <si>
    <t>Business For The Win</t>
  </si>
  <si>
    <t>Biz &amp; Marketing Hour</t>
  </si>
  <si>
    <t>Mind Your Market</t>
  </si>
  <si>
    <t>Great Market News</t>
  </si>
  <si>
    <t>Business News</t>
  </si>
  <si>
    <t>The Market Blogs</t>
  </si>
  <si>
    <t>Market Minded Hub</t>
  </si>
  <si>
    <t>The Top Business</t>
  </si>
  <si>
    <t>A Wise Marketer</t>
  </si>
  <si>
    <t>Spark Biz Strat</t>
  </si>
  <si>
    <t>Value Your Business</t>
  </si>
  <si>
    <t>Love Your Business</t>
  </si>
  <si>
    <t>Love Your Market</t>
  </si>
  <si>
    <t>Maverick</t>
  </si>
  <si>
    <t>Bhati Technical</t>
  </si>
  <si>
    <t>Aditya Nair</t>
  </si>
  <si>
    <t>jay</t>
  </si>
  <si>
    <t>Shinu P Thambi</t>
  </si>
  <si>
    <t>NewsStory</t>
  </si>
  <si>
    <t>Madhu Dawda</t>
  </si>
  <si>
    <t>Cogent Advisory</t>
  </si>
  <si>
    <t>TogoFogo</t>
  </si>
  <si>
    <t>Awesummly</t>
  </si>
  <si>
    <t>Hareesh</t>
  </si>
  <si>
    <t>American job trader</t>
  </si>
  <si>
    <t>SocialFloTribute</t>
  </si>
  <si>
    <t>TechMaster</t>
  </si>
  <si>
    <t>trutax</t>
  </si>
  <si>
    <t>Gershom Matthew</t>
  </si>
  <si>
    <t>HARI KUMAR.S</t>
  </si>
  <si>
    <t>Nerium Oleander🌷</t>
  </si>
  <si>
    <t>Somashree</t>
  </si>
  <si>
    <t>Harry Andrew</t>
  </si>
  <si>
    <t>LIVE NEWS INDIA 🚨</t>
  </si>
  <si>
    <t>Rajat Maurya</t>
  </si>
  <si>
    <t>SC</t>
  </si>
  <si>
    <t>mms</t>
  </si>
  <si>
    <t>Charka</t>
  </si>
  <si>
    <t>MAK360 GauBalak 🐮</t>
  </si>
  <si>
    <t>Teja</t>
  </si>
  <si>
    <t>BENJAMIN PRINCE</t>
  </si>
  <si>
    <t>Alison Arnold</t>
  </si>
  <si>
    <t>manoj gairola</t>
  </si>
  <si>
    <t>DoT India</t>
  </si>
  <si>
    <t>PMO India</t>
  </si>
  <si>
    <t>Saravanan</t>
  </si>
  <si>
    <t>Telecomssupermarket</t>
  </si>
  <si>
    <t>Satyaban Sahoo</t>
  </si>
  <si>
    <t>RISHABH SURANA</t>
  </si>
  <si>
    <t>We D People Of India</t>
  </si>
  <si>
    <t>Anil</t>
  </si>
  <si>
    <t>Manoj Sinha</t>
  </si>
  <si>
    <t>Rajeev Agrawal</t>
  </si>
  <si>
    <t>CocoGadgetsDeals</t>
  </si>
  <si>
    <t>3noviceshyderabad</t>
  </si>
  <si>
    <t>Vikram</t>
  </si>
  <si>
    <t>Vivek Kushwaha</t>
  </si>
  <si>
    <t>Siddharth Malhotra</t>
  </si>
  <si>
    <t>JanMan TV</t>
  </si>
  <si>
    <t>Ashutosh Kushwaha</t>
  </si>
  <si>
    <t>Goswami Narengiri</t>
  </si>
  <si>
    <t>MEHUL  BHAVSAR</t>
  </si>
  <si>
    <t>Rahul Chauhan</t>
  </si>
  <si>
    <t>Stock Market Pulse</t>
  </si>
  <si>
    <t>Soundhar Gs</t>
  </si>
  <si>
    <t>anita ophilia</t>
  </si>
  <si>
    <t>Deepak Choudhary</t>
  </si>
  <si>
    <t>Darshan Narola</t>
  </si>
  <si>
    <t>somashekhar</t>
  </si>
  <si>
    <t>FEMarkets</t>
  </si>
  <si>
    <t>MAHESH PUJARI</t>
  </si>
  <si>
    <t>Siddharth Singh</t>
  </si>
  <si>
    <t>World Site News</t>
  </si>
  <si>
    <t>newsonline</t>
  </si>
  <si>
    <t>Inspire2Rise</t>
  </si>
  <si>
    <t>Mihir Patil</t>
  </si>
  <si>
    <t>SK</t>
  </si>
  <si>
    <t>Sriparna Ghosh</t>
  </si>
  <si>
    <t>HuffPost India</t>
  </si>
  <si>
    <t>Diwakar</t>
  </si>
  <si>
    <t>Chetan Agarwal</t>
  </si>
  <si>
    <t>Rana Daggubati</t>
  </si>
  <si>
    <t>Shoppers Stop</t>
  </si>
  <si>
    <t>Lalmani Tiwari</t>
  </si>
  <si>
    <t>FT India News</t>
  </si>
  <si>
    <t>FT Markets</t>
  </si>
  <si>
    <t>FT Alphaville</t>
  </si>
  <si>
    <t>Daniel Pingarrón</t>
  </si>
  <si>
    <t>Ava Brown</t>
  </si>
  <si>
    <t>Don Olive</t>
  </si>
  <si>
    <t>emily rodriguez</t>
  </si>
  <si>
    <t>financedaily</t>
  </si>
  <si>
    <t>Madelyn Wilson</t>
  </si>
  <si>
    <t>بهزاد  💜💚</t>
  </si>
  <si>
    <t>Lily Garcia</t>
  </si>
  <si>
    <t>Signals.Academy</t>
  </si>
  <si>
    <t>Nitish arya</t>
  </si>
  <si>
    <t>The Editor News</t>
  </si>
  <si>
    <t>Manju</t>
  </si>
  <si>
    <t>Financial Times</t>
  </si>
  <si>
    <t>Austine Itebalumeh</t>
  </si>
  <si>
    <t>Pathikrit</t>
  </si>
  <si>
    <t>Jeoren di</t>
  </si>
  <si>
    <t>Gujarat Farmer</t>
  </si>
  <si>
    <t>DailyO</t>
  </si>
  <si>
    <t>Nirmal Panda</t>
  </si>
  <si>
    <t>o. p. khandelwal</t>
  </si>
  <si>
    <t>Mirror Minds</t>
  </si>
  <si>
    <t>News Gama</t>
  </si>
  <si>
    <t>Shubham Jain</t>
  </si>
  <si>
    <t>Ghelani Yash Paras</t>
  </si>
  <si>
    <t>Gadgets To Use</t>
  </si>
  <si>
    <t>Amit Shetti</t>
  </si>
  <si>
    <t>Mostly Ed Holder...</t>
  </si>
  <si>
    <t>BSIC</t>
  </si>
  <si>
    <t>Aakash Varma</t>
  </si>
  <si>
    <t>MirchiTech.com</t>
  </si>
  <si>
    <t>JAMMU LINKS NEWS</t>
  </si>
  <si>
    <t>Shashi Pal</t>
  </si>
  <si>
    <t>NewsNexa</t>
  </si>
  <si>
    <t>Pratik Powar 🇮🇳</t>
  </si>
  <si>
    <t>MobiGyaan</t>
  </si>
  <si>
    <t>Sachin Sharma</t>
  </si>
  <si>
    <t>hussein kanji</t>
  </si>
  <si>
    <t>ॐ💕αηυяаg gυρτα💕ॐ</t>
  </si>
  <si>
    <t>Iqra</t>
  </si>
  <si>
    <t>Raja Mitra</t>
  </si>
  <si>
    <t>Deccan News 9</t>
  </si>
  <si>
    <t>Indiacom</t>
  </si>
  <si>
    <t>Kamal Nuhiwal</t>
  </si>
  <si>
    <t>Козырев Антон</t>
  </si>
  <si>
    <t>BitcoinAgile</t>
  </si>
  <si>
    <t>#Altcoin Devvie</t>
  </si>
  <si>
    <t>Mohd Sajid</t>
  </si>
  <si>
    <t>ABITCO.IN</t>
  </si>
  <si>
    <t>฿itcoin Kiosk</t>
  </si>
  <si>
    <t>Manjeet Malav</t>
  </si>
  <si>
    <t>Forex Warrior</t>
  </si>
  <si>
    <t>Laxmi</t>
  </si>
  <si>
    <t>RaviSingh🇮🇳</t>
  </si>
  <si>
    <t>Chitranjan Agarwal</t>
  </si>
  <si>
    <t>News Nation</t>
  </si>
  <si>
    <t>Narinder Happa</t>
  </si>
  <si>
    <t>Eric Munoz</t>
  </si>
  <si>
    <t>Maalaimalar.com</t>
  </si>
  <si>
    <t>Hariharan</t>
  </si>
  <si>
    <t>Vignesh R Iyer</t>
  </si>
  <si>
    <t>Erin</t>
  </si>
  <si>
    <t>Spencer Robles</t>
  </si>
  <si>
    <t>Bitcoin Firehose</t>
  </si>
  <si>
    <t>Blockchain Tech Labs</t>
  </si>
  <si>
    <t>Amit Sharma</t>
  </si>
  <si>
    <t>Abhishek</t>
  </si>
  <si>
    <t>Telecom TALK</t>
  </si>
  <si>
    <t>Urvi Pursnani</t>
  </si>
  <si>
    <t>sanjay kumar gupta</t>
  </si>
  <si>
    <t>bitcoinaire</t>
  </si>
  <si>
    <t>Venkatesh Bulasara</t>
  </si>
  <si>
    <t>Ravi Damodare</t>
  </si>
  <si>
    <t>Dyson D'Souza</t>
  </si>
  <si>
    <t>Aaliyagoyel</t>
  </si>
  <si>
    <t>Rayees Veeri</t>
  </si>
  <si>
    <t>Watch Out On Net</t>
  </si>
  <si>
    <t>Fun Viral Videos</t>
  </si>
  <si>
    <t>Pradeep Dhawan</t>
  </si>
  <si>
    <t>Shahid Nazir Baba 💦</t>
  </si>
  <si>
    <t>Sandip Paik</t>
  </si>
  <si>
    <t>srinu banoth</t>
  </si>
  <si>
    <t xml:space="preserve">Anjan Ambastha </t>
  </si>
  <si>
    <t>News World India</t>
  </si>
  <si>
    <t>Bhât Aîjãz®</t>
  </si>
  <si>
    <t>Mugilan</t>
  </si>
  <si>
    <t>Kevin Kevs</t>
  </si>
  <si>
    <t>Muniappan Chennappan</t>
  </si>
  <si>
    <t>BTCN.it</t>
  </si>
  <si>
    <t>backer911</t>
  </si>
  <si>
    <t>VGU Jaipur</t>
  </si>
  <si>
    <t>Mimi Kool</t>
  </si>
  <si>
    <t>Prasad Kulkarni</t>
  </si>
  <si>
    <t>Anand Kumar</t>
  </si>
  <si>
    <t>NegiG</t>
  </si>
  <si>
    <t>AMISH DEVGAN</t>
  </si>
  <si>
    <t>Pay Bit</t>
  </si>
  <si>
    <t>Perverted Doctor</t>
  </si>
  <si>
    <t>Kripik Renyah ♌</t>
  </si>
  <si>
    <t>Technical Monk</t>
  </si>
  <si>
    <t>A.U.S=Arzoo uddin sk</t>
  </si>
  <si>
    <t>Somanath Meher</t>
  </si>
  <si>
    <t>sameer</t>
  </si>
  <si>
    <t>Rajen modi</t>
  </si>
  <si>
    <t>The Gujarat Lions</t>
  </si>
  <si>
    <t>Times Bridge</t>
  </si>
  <si>
    <t>INDIA TRENDING NOW</t>
  </si>
  <si>
    <t>Narendra singh</t>
  </si>
  <si>
    <t>Nothing is Possible</t>
  </si>
  <si>
    <t>Vishal Gawli</t>
  </si>
  <si>
    <t>Memorable Moments</t>
  </si>
  <si>
    <t>Gurmit Singh</t>
  </si>
  <si>
    <t>Kamal Shah Tanha</t>
  </si>
  <si>
    <t>Nihan Ahmed</t>
  </si>
  <si>
    <t>BOYWONDERELROYJETSON</t>
  </si>
  <si>
    <t>Jansatta</t>
  </si>
  <si>
    <t>theworldinanutshell</t>
  </si>
  <si>
    <t>Sunil Dutt</t>
  </si>
  <si>
    <t>SaveMoneyIndiaa</t>
  </si>
  <si>
    <t>sunitamanisingh</t>
  </si>
  <si>
    <t>Oneindia Hindi</t>
  </si>
  <si>
    <t>Anil Kumar Verma</t>
  </si>
  <si>
    <t>Mega1DayDeals</t>
  </si>
  <si>
    <t>Suraj Kumar</t>
  </si>
  <si>
    <t>Fayees Adam</t>
  </si>
  <si>
    <t>gaurav pandey</t>
  </si>
  <si>
    <t>Abhishek Malik</t>
  </si>
  <si>
    <t>Rokkam Arjun</t>
  </si>
  <si>
    <t>(╯°□°）╯︵ ┻━┻</t>
  </si>
  <si>
    <t>Vishal Aggarwal</t>
  </si>
  <si>
    <t>Zee News</t>
  </si>
  <si>
    <t>dainikprabhat</t>
  </si>
  <si>
    <t>❤❤…Nιкнιℓ ραwαя…❤❤</t>
  </si>
  <si>
    <t>The Unknown</t>
  </si>
  <si>
    <t>Naresh</t>
  </si>
  <si>
    <t>Praveen Kumar</t>
  </si>
  <si>
    <t>doc 4  n from heart</t>
  </si>
  <si>
    <t>DR S V TILAK REDDY</t>
  </si>
  <si>
    <t>Sanjay Singh</t>
  </si>
  <si>
    <t>Symbionic</t>
  </si>
  <si>
    <t>Vijay chopra</t>
  </si>
  <si>
    <t>Narayanan Shankaran</t>
  </si>
  <si>
    <t>Affan Kaniyambadi R9</t>
  </si>
  <si>
    <t>Rishabh Goyal</t>
  </si>
  <si>
    <t>Baljeet Kaur</t>
  </si>
  <si>
    <t>Education House</t>
  </si>
  <si>
    <t>Som Nath</t>
  </si>
  <si>
    <t>Naushad Hussain</t>
  </si>
  <si>
    <t>Sk Asaruddin</t>
  </si>
  <si>
    <t>MediaOne TV</t>
  </si>
  <si>
    <t>توصیف हिंदी</t>
  </si>
  <si>
    <t>Kutty Vinoth</t>
  </si>
  <si>
    <t>🇮🇳 Shishiir शिशिर</t>
  </si>
  <si>
    <t>IndiaTodayTech</t>
  </si>
  <si>
    <t>Ved Prakash</t>
  </si>
  <si>
    <t>Chandra Mouli </t>
  </si>
  <si>
    <t>Pritam Choudhary</t>
  </si>
  <si>
    <t>U Sagar</t>
  </si>
  <si>
    <t>Leah Short</t>
  </si>
  <si>
    <t>techgeek</t>
  </si>
  <si>
    <t>Frederick Noronha</t>
  </si>
  <si>
    <t>Vishal Kumar</t>
  </si>
  <si>
    <t>saurabh singh</t>
  </si>
  <si>
    <t>Karthi SRV</t>
  </si>
  <si>
    <t>Kunal Main</t>
  </si>
  <si>
    <t>NIRP Umbrella</t>
  </si>
  <si>
    <t>Raghvendra Sengar</t>
  </si>
  <si>
    <t>Mandeep Singh</t>
  </si>
  <si>
    <t>Ravendra singh</t>
  </si>
  <si>
    <t>Cybersecurity</t>
  </si>
  <si>
    <t>ICICI Bank Cares</t>
  </si>
  <si>
    <t>Sandeep Roy</t>
  </si>
  <si>
    <t>imRcpanaik</t>
  </si>
  <si>
    <t>Bomanaziba H. Ogoni</t>
  </si>
  <si>
    <t>Pankaj Bhardwaj</t>
  </si>
  <si>
    <t>Asit Chakraborty</t>
  </si>
  <si>
    <t>Iswar Singh</t>
  </si>
  <si>
    <t>Amit Mayer</t>
  </si>
  <si>
    <t>Billal khan</t>
  </si>
  <si>
    <t>Pratik Vaidya</t>
  </si>
  <si>
    <t>Akash Modse</t>
  </si>
  <si>
    <t>Master Tricks</t>
  </si>
  <si>
    <t>Jahanavi Gondaliya</t>
  </si>
  <si>
    <t>Akshay sukalkar</t>
  </si>
  <si>
    <t>Vijay Shekhar</t>
  </si>
  <si>
    <t>Paytm Care</t>
  </si>
  <si>
    <t>Steffen Roehn</t>
  </si>
  <si>
    <t>Carsten Sensler</t>
  </si>
  <si>
    <t>Rakesh Tiwari</t>
  </si>
  <si>
    <t>Subrata Barman</t>
  </si>
  <si>
    <t>Chandan Prasad</t>
  </si>
  <si>
    <t>mohitgattu</t>
  </si>
  <si>
    <t>JobTrader</t>
  </si>
  <si>
    <t>Himanshu Gupta</t>
  </si>
  <si>
    <t>Haiiiii Me Chetan</t>
  </si>
  <si>
    <t>Devesh Taparia</t>
  </si>
  <si>
    <t>#जय_श्री_राम</t>
  </si>
  <si>
    <t>LOVER BOY</t>
  </si>
  <si>
    <t>Santanu Chatterjee</t>
  </si>
  <si>
    <t>Omkar Paranjape</t>
  </si>
  <si>
    <t>Gautam Bhatia</t>
  </si>
  <si>
    <t>Meghnad</t>
  </si>
  <si>
    <t>TEKZ24</t>
  </si>
  <si>
    <t>uday</t>
  </si>
  <si>
    <t>Harvinder Kumr</t>
  </si>
  <si>
    <t>Santanu Bhattacharya</t>
  </si>
  <si>
    <t>TMCP F.R.Mullick</t>
  </si>
  <si>
    <t>Mohit Malik</t>
  </si>
  <si>
    <t>Pintu Mandal</t>
  </si>
  <si>
    <t>Saddam</t>
  </si>
  <si>
    <t>Dhananjay Bhosale</t>
  </si>
  <si>
    <t>Rajat Todankar</t>
  </si>
  <si>
    <t>Raghunath Naik</t>
  </si>
  <si>
    <t>साहिबा#NO_DM</t>
  </si>
  <si>
    <t>Ali Asgar</t>
  </si>
  <si>
    <t>Anuj Srivas</t>
  </si>
  <si>
    <t>Anivar Aravind</t>
  </si>
  <si>
    <t>Bhupesh Ahuja</t>
  </si>
  <si>
    <t>ടെക്നോളജി വാർത്ത‍</t>
  </si>
  <si>
    <t>Benlita Pinto</t>
  </si>
  <si>
    <t>Yogesh Kumar</t>
  </si>
  <si>
    <t>News Everyone</t>
  </si>
  <si>
    <t>Citispotter</t>
  </si>
  <si>
    <t>Sourabh chakraborty</t>
  </si>
  <si>
    <t>NewKenyan.Com</t>
  </si>
  <si>
    <t>Guide 4 you</t>
  </si>
  <si>
    <t>Zyite</t>
  </si>
  <si>
    <t>Mohsin Sunasara</t>
  </si>
  <si>
    <t>Vishnu Gohil</t>
  </si>
  <si>
    <t>Life On Coin</t>
  </si>
  <si>
    <t>Sanjeev Kumar</t>
  </si>
  <si>
    <t>Ram Sharma</t>
  </si>
  <si>
    <t>BTCoinSwap</t>
  </si>
  <si>
    <t>Irfan Ansari</t>
  </si>
  <si>
    <t>Bombay Informer</t>
  </si>
  <si>
    <t>Claudio Migliore</t>
  </si>
  <si>
    <t>hemanta borah</t>
  </si>
  <si>
    <t>Victor Viceor</t>
  </si>
  <si>
    <t>Bond Babu</t>
  </si>
  <si>
    <t>Eddie</t>
  </si>
  <si>
    <t>Vshal Sopariwala</t>
  </si>
  <si>
    <t>Irfan Ahmed</t>
  </si>
  <si>
    <t>Anil Prabhakaran</t>
  </si>
  <si>
    <t>Sudhish ßhatt</t>
  </si>
  <si>
    <t>Reshma Bano</t>
  </si>
  <si>
    <t>Ratheesh Kb</t>
  </si>
  <si>
    <t>Soumabho Dutta</t>
  </si>
  <si>
    <t>Biswajit Banerjee</t>
  </si>
  <si>
    <t>Arvind Bhansali</t>
  </si>
  <si>
    <t>libinTmathews</t>
  </si>
  <si>
    <t>Santosh Mahato</t>
  </si>
  <si>
    <t>sammy</t>
  </si>
  <si>
    <t>Kalpesh Patel</t>
  </si>
  <si>
    <t>Smita S.</t>
  </si>
  <si>
    <t>Yazdgerd J Bilimoria</t>
  </si>
  <si>
    <t>Ghanshyam Prasad</t>
  </si>
  <si>
    <t>karnataka.com</t>
  </si>
  <si>
    <t>Shubhadip Chattaraj</t>
  </si>
  <si>
    <t>PRASHANT KASHYAP</t>
  </si>
  <si>
    <t>Sapnil Revankar</t>
  </si>
  <si>
    <t>Ruggero Respigo</t>
  </si>
  <si>
    <t>Sameer Nagpal</t>
  </si>
  <si>
    <t>BIMT Vadodara</t>
  </si>
  <si>
    <t>Deepak Kumar</t>
  </si>
  <si>
    <t>Pundit Mnu</t>
  </si>
  <si>
    <t>Praveen kumar</t>
  </si>
  <si>
    <t>Raj Kallawala</t>
  </si>
  <si>
    <t>naveen chandel(Navi)</t>
  </si>
  <si>
    <t>Sumitra Das</t>
  </si>
  <si>
    <t>PhoneGyaan</t>
  </si>
  <si>
    <t>Geeta Rani</t>
  </si>
  <si>
    <t>Need it now</t>
  </si>
  <si>
    <t>Telespice.com</t>
  </si>
  <si>
    <t>Sam ONLINE</t>
  </si>
  <si>
    <t>3D Research Corp</t>
  </si>
  <si>
    <t>Yogesh Joshi</t>
  </si>
  <si>
    <t>Saurabh Bhandari</t>
  </si>
  <si>
    <t>Hemang Desai</t>
  </si>
  <si>
    <t>Prashant Girbane</t>
  </si>
  <si>
    <t>Vishwas Mahajan</t>
  </si>
  <si>
    <t>Shankkar Aiyar</t>
  </si>
  <si>
    <t>TiE Pune</t>
  </si>
  <si>
    <t>Nandan Nilekani</t>
  </si>
  <si>
    <t>rafiq dar</t>
  </si>
  <si>
    <t>David Kaye</t>
  </si>
  <si>
    <t>Ashraf Tkm</t>
  </si>
  <si>
    <t>nishant ambastha</t>
  </si>
  <si>
    <t>LouderYou Minis</t>
  </si>
  <si>
    <t>Ramesh Pd Ambastha</t>
  </si>
  <si>
    <t>Aju</t>
  </si>
  <si>
    <t>Abhishek Bhatnagar</t>
  </si>
  <si>
    <t>Ankit</t>
  </si>
  <si>
    <t>Sanjay Manocha</t>
  </si>
  <si>
    <t>Jetharam Saran</t>
  </si>
  <si>
    <t>Setul</t>
  </si>
  <si>
    <t>Mohammad Umar .</t>
  </si>
  <si>
    <t>@imAmitkr</t>
  </si>
  <si>
    <t>The Edgy Mind</t>
  </si>
  <si>
    <t>shashikant srivastav</t>
  </si>
  <si>
    <t>Kunwar Samrat Singh</t>
  </si>
  <si>
    <t>codify</t>
  </si>
  <si>
    <t>Joachim Rodriguez</t>
  </si>
  <si>
    <t>SHASHAANK SAAWANT</t>
  </si>
  <si>
    <t>Tenzin Lother</t>
  </si>
  <si>
    <t>ENI NEWS LIVE.Com.</t>
  </si>
  <si>
    <t>Paras arora</t>
  </si>
  <si>
    <t>Stewart Langdon</t>
  </si>
  <si>
    <t>Sandeep Arora</t>
  </si>
  <si>
    <t>Acceptorham</t>
  </si>
  <si>
    <t>Mohammadakhtar</t>
  </si>
  <si>
    <t>Pritesh Mhatre</t>
  </si>
  <si>
    <t>UNFOLLOW!</t>
  </si>
  <si>
    <t>MobiKwik</t>
  </si>
  <si>
    <t>Dorothy Scott</t>
  </si>
  <si>
    <t>TechnoSearch</t>
  </si>
  <si>
    <t>News Summed Up</t>
  </si>
  <si>
    <t>The Clippings</t>
  </si>
  <si>
    <t>RATIRAM ARYA</t>
  </si>
  <si>
    <t>Hemang Malhotra</t>
  </si>
  <si>
    <t>India Today</t>
  </si>
  <si>
    <t>a tech lover</t>
  </si>
  <si>
    <t>Harshad Govande</t>
  </si>
  <si>
    <t>Santhosh kumar.S</t>
  </si>
  <si>
    <t>Ultra.News</t>
  </si>
  <si>
    <t>AMRINDER</t>
  </si>
  <si>
    <t>News Cell</t>
  </si>
  <si>
    <t>HorizonTechnical</t>
  </si>
  <si>
    <t>Youthens News</t>
  </si>
  <si>
    <t>ShareBoss.in</t>
  </si>
  <si>
    <t>Jagadeesh V</t>
  </si>
  <si>
    <t>ARORA KAPIL</t>
  </si>
  <si>
    <t>sathis kumar</t>
  </si>
  <si>
    <t>Gizbot Tamil</t>
  </si>
  <si>
    <t>Dheeraj Bhaskar</t>
  </si>
  <si>
    <t>Anirban Mukherjee</t>
  </si>
  <si>
    <t>Deepesh Arora</t>
  </si>
  <si>
    <t>RPM Tech Tips 🌐</t>
  </si>
  <si>
    <t>RaviVisvesvaraPrasad</t>
  </si>
  <si>
    <t>hiral rambhia</t>
  </si>
  <si>
    <t>Indian 24 News</t>
  </si>
  <si>
    <t>Vikasgupta39007@gmai</t>
  </si>
  <si>
    <t>Chiranjeev</t>
  </si>
  <si>
    <t>FIODIDO</t>
  </si>
  <si>
    <t>Dade Murphy</t>
  </si>
  <si>
    <t>Gopal PV</t>
  </si>
  <si>
    <t>мąŋʆųŋąŧɧą ҡąşɧγąþ</t>
  </si>
  <si>
    <t>Jαι Lαvα Kυѕα</t>
  </si>
  <si>
    <t>Tech2</t>
  </si>
  <si>
    <t>OffersandTricks</t>
  </si>
  <si>
    <t>Samachar Jagat</t>
  </si>
  <si>
    <t>Mustafa Kamal</t>
  </si>
  <si>
    <t>Milton Royappa</t>
  </si>
  <si>
    <t>R.D.</t>
  </si>
  <si>
    <t>Rounak Jain</t>
  </si>
  <si>
    <t>karthi AK47</t>
  </si>
  <si>
    <t>LordVyrez</t>
  </si>
  <si>
    <t>Usha</t>
  </si>
  <si>
    <t>बंजारन#BANJARAN</t>
  </si>
  <si>
    <t>Jeet Channa</t>
  </si>
  <si>
    <t>Anushka Chopra</t>
  </si>
  <si>
    <t>sonali patil</t>
  </si>
  <si>
    <t>TheTypicalIndian</t>
  </si>
  <si>
    <t>WEB WORLD HINDI</t>
  </si>
  <si>
    <t>Gaurav Lahari</t>
  </si>
  <si>
    <t>Ebela</t>
  </si>
  <si>
    <t>Siva Gangadhar</t>
  </si>
  <si>
    <t>Rahul pattnayak</t>
  </si>
  <si>
    <t>ஆண்டவன்</t>
  </si>
  <si>
    <t>👑 SuperGirl 👯</t>
  </si>
  <si>
    <t>H4x0rD1r3c70ry</t>
  </si>
  <si>
    <t>Samael</t>
  </si>
  <si>
    <t>देशप्रेमीFOLLOW-BACK</t>
  </si>
  <si>
    <t>Sourav Kumar</t>
  </si>
  <si>
    <t>Mohd Arman Ali</t>
  </si>
  <si>
    <t>From India to भारत</t>
  </si>
  <si>
    <t>அனிதா ♡</t>
  </si>
  <si>
    <t>Kiran C. K</t>
  </si>
  <si>
    <t>Aroon Purie</t>
  </si>
  <si>
    <t>Luv Bakhshi</t>
  </si>
  <si>
    <t>IndiaMarketing</t>
  </si>
  <si>
    <t>GVK......</t>
  </si>
  <si>
    <t>Оля Осипова</t>
  </si>
  <si>
    <t>Manojr Tiwari</t>
  </si>
  <si>
    <t>3NovicesChennai</t>
  </si>
  <si>
    <t>The-One</t>
  </si>
  <si>
    <t>ROHIT KING C.</t>
  </si>
  <si>
    <t>Nishad Lad</t>
  </si>
  <si>
    <t>Shaileshism</t>
  </si>
  <si>
    <t>Amulya Kumar Rout</t>
  </si>
  <si>
    <t>Netflix US</t>
  </si>
  <si>
    <t>Shayan Roy</t>
  </si>
  <si>
    <t>Poonam parekh</t>
  </si>
  <si>
    <t>Vaadi Online</t>
  </si>
  <si>
    <t>Jain Ankit</t>
  </si>
  <si>
    <t>Suraj</t>
  </si>
  <si>
    <t>Indian News &amp; Views</t>
  </si>
  <si>
    <t>Mayank Bothra</t>
  </si>
  <si>
    <t>Grace Clark</t>
  </si>
  <si>
    <t>videoviral</t>
  </si>
  <si>
    <t>Thunder over kashmir</t>
  </si>
  <si>
    <t>Kashmir Thunder</t>
  </si>
  <si>
    <t>Kaisar Ahmad Ganie</t>
  </si>
  <si>
    <t>Nallamothu Sridhar</t>
  </si>
  <si>
    <t>Rajesh</t>
  </si>
  <si>
    <t xml:space="preserve">Wíńťśõñ Łúñďý Máțé </t>
  </si>
  <si>
    <t>iReff</t>
  </si>
  <si>
    <t>Telugu Tech Guru Tip</t>
  </si>
  <si>
    <t>વિશ્વ ગુજરાત</t>
  </si>
  <si>
    <t>Sathish Mechy</t>
  </si>
  <si>
    <t>ViMo@gujjuVimo</t>
  </si>
  <si>
    <t>IbneBattuta</t>
  </si>
  <si>
    <t>ketanchahwala</t>
  </si>
  <si>
    <t>Anand Prakash</t>
  </si>
  <si>
    <t>Hari Haran😎</t>
  </si>
  <si>
    <t>Rayees Yousuf</t>
  </si>
  <si>
    <t>Balram Vaidya</t>
  </si>
  <si>
    <t>Ravi Shah 💵🔥</t>
  </si>
  <si>
    <t>ଆମ ଓଡ଼ିଆ ଖଟି</t>
  </si>
  <si>
    <t>Shekhar Saxena</t>
  </si>
  <si>
    <t>Prime News Live</t>
  </si>
  <si>
    <t>Pratik</t>
  </si>
  <si>
    <t>Dona Sarkar</t>
  </si>
  <si>
    <t>Madhivanan</t>
  </si>
  <si>
    <t>newspedia</t>
  </si>
  <si>
    <t>danish</t>
  </si>
  <si>
    <t>rajiv sinha</t>
  </si>
  <si>
    <t>Karthik Srinivasan</t>
  </si>
  <si>
    <t>R. Balakrishnan</t>
  </si>
  <si>
    <t>Raghav Chaudhary</t>
  </si>
  <si>
    <t>YoungGossip</t>
  </si>
  <si>
    <t>Sports : Videos-News</t>
  </si>
  <si>
    <t>Meghal Lotia</t>
  </si>
  <si>
    <t>Manoj Kumar R</t>
  </si>
  <si>
    <t>GOPALAKRISHNAN</t>
  </si>
  <si>
    <t>Mayank Pandya</t>
  </si>
  <si>
    <t>Just Khabar</t>
  </si>
  <si>
    <t>Ranjan</t>
  </si>
  <si>
    <t>karthik</t>
  </si>
  <si>
    <t>Naveen</t>
  </si>
  <si>
    <t>Bipin Bihari</t>
  </si>
  <si>
    <t>Appy ੴ</t>
  </si>
  <si>
    <t>BSNL India</t>
  </si>
  <si>
    <t>Tech Viral</t>
  </si>
  <si>
    <t>Dainik Punjab</t>
  </si>
  <si>
    <t>Bhasker</t>
  </si>
  <si>
    <t>Verizon Wireless CS</t>
  </si>
  <si>
    <t>Commsmaster</t>
  </si>
  <si>
    <t>Tej Prakash Singh</t>
  </si>
  <si>
    <t>Deepak Himanshu</t>
  </si>
  <si>
    <t>Jio DTH</t>
  </si>
  <si>
    <t>Gúrprêêt Iñsan</t>
  </si>
  <si>
    <t>Sadar Uddin</t>
  </si>
  <si>
    <t>＊ G e e k</t>
  </si>
  <si>
    <t>mytechs</t>
  </si>
  <si>
    <t>Albert (INC)</t>
  </si>
  <si>
    <t>Deepak R Khemani</t>
  </si>
  <si>
    <t>Anshul Yadav</t>
  </si>
  <si>
    <t>Ajay Bhaskar</t>
  </si>
  <si>
    <t>Tech Updates</t>
  </si>
  <si>
    <t>GopalKrishnaBaishya</t>
  </si>
  <si>
    <t>Phoneapex</t>
  </si>
  <si>
    <t>Witty Reality</t>
  </si>
  <si>
    <t>Anahita</t>
  </si>
  <si>
    <t>Mamata Banerjee</t>
  </si>
  <si>
    <t>BJP</t>
  </si>
  <si>
    <t>Matthew SY</t>
  </si>
  <si>
    <t>prem kumar</t>
  </si>
  <si>
    <t>Telugustartups</t>
  </si>
  <si>
    <t>PRAGNESH</t>
  </si>
  <si>
    <t>Virat Karani</t>
  </si>
  <si>
    <t>Vanbro34</t>
  </si>
  <si>
    <t>Oneindia Gujarati</t>
  </si>
  <si>
    <t>AMITKUMAR M  PATIL</t>
  </si>
  <si>
    <t>Mintu Mondal</t>
  </si>
  <si>
    <t>Amudhakumar</t>
  </si>
  <si>
    <t>Creative Pagal</t>
  </si>
  <si>
    <t>Sukanta Sarkar</t>
  </si>
  <si>
    <t>Jerrin Joe Francis</t>
  </si>
  <si>
    <t>Tech Mudde Ki Baat</t>
  </si>
  <si>
    <t>My Lucky</t>
  </si>
  <si>
    <t>Kohinoor-E-Hyderabad</t>
  </si>
  <si>
    <t>ArtistAloud.com</t>
  </si>
  <si>
    <t>Chintuuu!</t>
  </si>
  <si>
    <t>pankaj sharma</t>
  </si>
  <si>
    <t>Arvind Kejriwal</t>
  </si>
  <si>
    <t>Kanna</t>
  </si>
  <si>
    <t>Dr. Ruchi Dass</t>
  </si>
  <si>
    <t>TechDetail LD HI MFI</t>
  </si>
  <si>
    <t>Hitesh°</t>
  </si>
  <si>
    <t>Arjun Chaturvedi</t>
  </si>
  <si>
    <t>P.Channa💀</t>
  </si>
  <si>
    <t>Sachin Jangam</t>
  </si>
  <si>
    <t>मुसाफिर</t>
  </si>
  <si>
    <t>Pirated Daactarni</t>
  </si>
  <si>
    <t>Laghu Sikarwar</t>
  </si>
  <si>
    <t>Kartikpujari</t>
  </si>
  <si>
    <t>Roshni</t>
  </si>
  <si>
    <t>N@sim Ahmed</t>
  </si>
  <si>
    <t>Harry Malhotra</t>
  </si>
  <si>
    <t>Linette Savio</t>
  </si>
  <si>
    <t>Meem Islam</t>
  </si>
  <si>
    <t>IT Services News</t>
  </si>
  <si>
    <t>Dashrath Singh</t>
  </si>
  <si>
    <t>Ashwini Chengta</t>
  </si>
  <si>
    <t>Tabletdiscounters.nl</t>
  </si>
  <si>
    <t>Jitendra Sakariya</t>
  </si>
  <si>
    <t>Aashish</t>
  </si>
  <si>
    <t>Bharat j thakkar 💙</t>
  </si>
  <si>
    <t>Ashutosh</t>
  </si>
  <si>
    <t>vishal g. giri</t>
  </si>
  <si>
    <t>MashableNG</t>
  </si>
  <si>
    <t>Yugashri Joshi</t>
  </si>
  <si>
    <t>AndroFyi.com</t>
  </si>
  <si>
    <t>Роман</t>
  </si>
  <si>
    <t>NEWS Around</t>
  </si>
  <si>
    <t>Mydealsbucket</t>
  </si>
  <si>
    <t>राधे-राधेFOLLOW-BACK</t>
  </si>
  <si>
    <t>Just Some Guy</t>
  </si>
  <si>
    <t>Gadgets Update</t>
  </si>
  <si>
    <t>Talk UK Telecoms</t>
  </si>
  <si>
    <t>Kev Gaming XP</t>
  </si>
  <si>
    <t>Colin Castle</t>
  </si>
  <si>
    <t>L3ND1N3Z WTF</t>
  </si>
  <si>
    <t>A Curation of Tech</t>
  </si>
  <si>
    <t>Pramoth R</t>
  </si>
  <si>
    <t>Vishal Hardasani</t>
  </si>
  <si>
    <t>China 3G</t>
  </si>
  <si>
    <t>Digital Product One</t>
  </si>
  <si>
    <t>Ojas</t>
  </si>
  <si>
    <t>Mutur Net</t>
  </si>
  <si>
    <t>bhitoraashwin@gmail.</t>
  </si>
  <si>
    <t>Ratan Singh</t>
  </si>
  <si>
    <t>Navin Goyal</t>
  </si>
  <si>
    <t>PROPSHINE</t>
  </si>
  <si>
    <t>Merlin Edward</t>
  </si>
  <si>
    <t>Dazzling Celebs</t>
  </si>
  <si>
    <t>SD</t>
  </si>
  <si>
    <t>The Indian Express</t>
  </si>
  <si>
    <t>AMIT GAURAV</t>
  </si>
  <si>
    <t>Phanindra Naidu G</t>
  </si>
  <si>
    <t>LSR</t>
  </si>
  <si>
    <t>Chidambar Kulkarni</t>
  </si>
  <si>
    <t>Santosh</t>
  </si>
  <si>
    <t>Sarvesh Kumar</t>
  </si>
  <si>
    <t>pgb</t>
  </si>
  <si>
    <t>4G update</t>
  </si>
  <si>
    <t>BASKE KEBIN</t>
  </si>
  <si>
    <t>Bharath Daripally</t>
  </si>
  <si>
    <t>Hemant Reddy Motadoo</t>
  </si>
  <si>
    <t>MaliKifayat</t>
  </si>
  <si>
    <t>CH!NTU</t>
  </si>
  <si>
    <t>Amit Chauhan</t>
  </si>
  <si>
    <t>jitendra sharma</t>
  </si>
  <si>
    <t>#NEVERGIVEUP#😊</t>
  </si>
  <si>
    <t>Pawan Kumar</t>
  </si>
  <si>
    <t>Rakesh</t>
  </si>
  <si>
    <t>Tech n Tricks</t>
  </si>
  <si>
    <t>Venky S</t>
  </si>
  <si>
    <t>Nilesh</t>
  </si>
  <si>
    <t>Sachin</t>
  </si>
  <si>
    <t>TeCh WoRlD</t>
  </si>
  <si>
    <t>Shubham Luthra</t>
  </si>
  <si>
    <t>bharatnatyam jew</t>
  </si>
  <si>
    <t>HOT-BABY</t>
  </si>
  <si>
    <t>Rahil राहिल</t>
  </si>
  <si>
    <t>Chaitraly Deshmukh</t>
  </si>
  <si>
    <t>Vinod Yadav</t>
  </si>
  <si>
    <t>Pritam Dagar</t>
  </si>
  <si>
    <t>Sriram P. M</t>
  </si>
  <si>
    <t>News Buckets</t>
  </si>
  <si>
    <t>Farhan Shaikh</t>
  </si>
  <si>
    <t>MediaNama.com</t>
  </si>
  <si>
    <t>Jatin Jhala</t>
  </si>
  <si>
    <t>J Srinivasan</t>
  </si>
  <si>
    <t>Sarah Ince</t>
  </si>
  <si>
    <t>Upendra Singh</t>
  </si>
  <si>
    <t>Rashpal Dosanjh</t>
  </si>
  <si>
    <t>Bhavesh Shah</t>
  </si>
  <si>
    <t>Suresh  Prabhu</t>
  </si>
  <si>
    <t>rpf bhusawal</t>
  </si>
  <si>
    <t>SREEJESH RAYIRATH</t>
  </si>
  <si>
    <t>Rohit Dhyani</t>
  </si>
  <si>
    <t>Monojit Roy Sengupta</t>
  </si>
  <si>
    <t>@iamk7</t>
  </si>
  <si>
    <t>vikash kumar</t>
  </si>
  <si>
    <t>Sudhir</t>
  </si>
  <si>
    <t>Jimit Dholakia</t>
  </si>
  <si>
    <t>OurCouponWallet</t>
  </si>
  <si>
    <t>Sonikabaghla14 Sonik</t>
  </si>
  <si>
    <t>Binu Jayaraj</t>
  </si>
  <si>
    <t>Mohammed Ishaq</t>
  </si>
  <si>
    <t>Aniket Raj</t>
  </si>
  <si>
    <t>Afřøž Ali</t>
  </si>
  <si>
    <t>neeraj kumar</t>
  </si>
  <si>
    <t>24Indianews</t>
  </si>
  <si>
    <t>OptionsTip</t>
  </si>
  <si>
    <t>XA'LUR</t>
  </si>
  <si>
    <t>Idea Cellular</t>
  </si>
  <si>
    <t>Sandeep Parkhi</t>
  </si>
  <si>
    <t>UMESH CHAND SHARMA</t>
  </si>
  <si>
    <t>TechnoCodex</t>
  </si>
  <si>
    <t>IndiaBroadbandForum</t>
  </si>
  <si>
    <t>hemant maurya</t>
  </si>
  <si>
    <t>Rahul Banerjee</t>
  </si>
  <si>
    <t>News 365247</t>
  </si>
  <si>
    <t>Ravindra Bhadu</t>
  </si>
  <si>
    <t>Mega Meetei</t>
  </si>
  <si>
    <t>ahmed India</t>
  </si>
  <si>
    <t>Kailash Joshi</t>
  </si>
  <si>
    <t>faisal iqabal</t>
  </si>
  <si>
    <t>Roger David</t>
  </si>
  <si>
    <t>Ashish Tripathi</t>
  </si>
  <si>
    <t>Veejay Singh</t>
  </si>
  <si>
    <t>Pavan</t>
  </si>
  <si>
    <t>India Fone</t>
  </si>
  <si>
    <t>punto tecnologico</t>
  </si>
  <si>
    <t>Sandeep Reddy</t>
  </si>
  <si>
    <t>Shubham Kumar Rai</t>
  </si>
  <si>
    <t>Digitigi</t>
  </si>
  <si>
    <t>Anupama_Thukral</t>
  </si>
  <si>
    <t>GB</t>
  </si>
  <si>
    <t>सुचिता</t>
  </si>
  <si>
    <t>News at Speed</t>
  </si>
  <si>
    <t>Amy Jones</t>
  </si>
  <si>
    <t>Nitya Nâńđ Singh</t>
  </si>
  <si>
    <t>Subham</t>
  </si>
  <si>
    <t>ρяιи¢єѕѕ ¢нαяιѕѕα</t>
  </si>
  <si>
    <t>Mohammed Siamwala</t>
  </si>
  <si>
    <t>Bakwas Band Kar</t>
  </si>
  <si>
    <t>Newz Adda</t>
  </si>
  <si>
    <t>LaurenGwendolyn</t>
  </si>
  <si>
    <t>Nokia Fansclub</t>
  </si>
  <si>
    <t>Karen Harvey</t>
  </si>
  <si>
    <t>Akhilesh Vajpai</t>
  </si>
  <si>
    <t>iPhone News</t>
  </si>
  <si>
    <t>About iPhone</t>
  </si>
  <si>
    <t>Shakshi Kapoor</t>
  </si>
  <si>
    <t>ShakunSoft</t>
  </si>
  <si>
    <t>Fun2sh</t>
  </si>
  <si>
    <t>Raj Vohra</t>
  </si>
  <si>
    <t>NDTV</t>
  </si>
  <si>
    <t>Mary Alsop</t>
  </si>
  <si>
    <t>Siddharth Mohan(S!D)</t>
  </si>
  <si>
    <t>Sopore Wala</t>
  </si>
  <si>
    <t>Hindi News Post</t>
  </si>
  <si>
    <t>Balamuruga</t>
  </si>
  <si>
    <t>priyansu</t>
  </si>
  <si>
    <t>Firstpost Hindi</t>
  </si>
  <si>
    <t>Sagar Raj</t>
  </si>
  <si>
    <t>Itai Bergman</t>
  </si>
  <si>
    <t>mediat technology</t>
  </si>
  <si>
    <t>SANJAY KAPOOR</t>
  </si>
  <si>
    <t>KSRTC Blog</t>
  </si>
  <si>
    <t>Rohit Kavathekar🇮🇳</t>
  </si>
  <si>
    <t>Suvarna News 24x7</t>
  </si>
  <si>
    <t>Purushotham B</t>
  </si>
  <si>
    <t>Avinash Shukla</t>
  </si>
  <si>
    <t>Sangbad Pratidin</t>
  </si>
  <si>
    <t>ATN Tamil</t>
  </si>
  <si>
    <t>.</t>
  </si>
  <si>
    <t>Mobile Techno News</t>
  </si>
  <si>
    <t>Ur Imagination</t>
  </si>
  <si>
    <t>Rajesh Satpute</t>
  </si>
  <si>
    <t>GeekNews.Link</t>
  </si>
  <si>
    <t>b.srinivas</t>
  </si>
  <si>
    <t>Sandipkumar Gunjal</t>
  </si>
  <si>
    <t>Yogesh Deshpande</t>
  </si>
  <si>
    <t>Meghna Basu</t>
  </si>
  <si>
    <t>Rajiv Bakshi</t>
  </si>
  <si>
    <t>Sunil Desai</t>
  </si>
  <si>
    <t>md qureshi</t>
  </si>
  <si>
    <t>Just Appz</t>
  </si>
  <si>
    <t>Manish Sharma</t>
  </si>
  <si>
    <t>Adrián Lamo</t>
  </si>
  <si>
    <t>Sanjeev Pratap Singh</t>
  </si>
  <si>
    <t>, and please ignore</t>
  </si>
  <si>
    <t>bhavik bhavsar</t>
  </si>
  <si>
    <t>Anuj Pandey</t>
  </si>
  <si>
    <t>Anil Zuitshi</t>
  </si>
  <si>
    <t>Bhushan</t>
  </si>
  <si>
    <t>Prathamesh</t>
  </si>
  <si>
    <t>True Indian</t>
  </si>
  <si>
    <t>Its For Home</t>
  </si>
  <si>
    <t>md hazrat ali</t>
  </si>
  <si>
    <t>Jagdeep Jiandani</t>
  </si>
  <si>
    <t>ShiaNewsRoom</t>
  </si>
  <si>
    <t>TechnosAmigos</t>
  </si>
  <si>
    <t>Yogesh Khetani Patel</t>
  </si>
  <si>
    <t>Kiran_Mandla</t>
  </si>
  <si>
    <t>Vinod H</t>
  </si>
  <si>
    <t>d.k.sardana</t>
  </si>
  <si>
    <t>abhinand markala</t>
  </si>
  <si>
    <t>Jyoti Panday</t>
  </si>
  <si>
    <t>Nitesh Amesar</t>
  </si>
  <si>
    <t>Paras Pradhan</t>
  </si>
  <si>
    <t>Tech Observer</t>
  </si>
  <si>
    <t>BUREAUCRACY INDIA</t>
  </si>
  <si>
    <t>Cyber Stream</t>
  </si>
  <si>
    <t>Venkat</t>
  </si>
  <si>
    <t>Technology News</t>
  </si>
  <si>
    <t>TechBot</t>
  </si>
  <si>
    <t>Sriram Hebbar</t>
  </si>
  <si>
    <t>Vivek Chhetri</t>
  </si>
  <si>
    <t>Jobo Kuruvilla</t>
  </si>
  <si>
    <t>Madhuresh Kumar</t>
  </si>
  <si>
    <t>Design Geeks</t>
  </si>
  <si>
    <t>Mobile Technology</t>
  </si>
  <si>
    <t>Social Media News</t>
  </si>
  <si>
    <t>Radhika Seth</t>
  </si>
  <si>
    <t>Sofi shahid</t>
  </si>
  <si>
    <t>Vivek</t>
  </si>
  <si>
    <t>Sunil T Purakkal</t>
  </si>
  <si>
    <t>Benedict Evans</t>
  </si>
  <si>
    <t>Neel</t>
  </si>
  <si>
    <t>S.TARUN KAUSHIK</t>
  </si>
  <si>
    <t>Divya Dutta</t>
  </si>
  <si>
    <t>Juhi Chawla</t>
  </si>
  <si>
    <t>Akshay Sonker</t>
  </si>
  <si>
    <t>Kamal Savla</t>
  </si>
  <si>
    <t>Shafi mohammad</t>
  </si>
  <si>
    <t>पत्रकार 🍌🍌EVM धोखा</t>
  </si>
  <si>
    <t>Bedfordshire Apps 📱</t>
  </si>
  <si>
    <t>nitu rajbongshi</t>
  </si>
  <si>
    <t>Latest news on technology, gadgets and reviews. Follow us on https://t.co/eY2HqyVr44</t>
  </si>
  <si>
    <t>The Indian Tribune offers a constantly updated mix of the latest stories to hit the web, covering a diverse spectrum of topic areas of Tech and Science.</t>
  </si>
  <si>
    <t>Student</t>
  </si>
  <si>
    <t>The Voice of Truth (Youth News-Paper) Also find us on Facebook &amp; Instagram, #Startup #Tech #HealthTips  #Jobs #Spirituality #Scholarship #TradeFairs</t>
  </si>
  <si>
    <t>💝💟LIFE IS NOT COMPLETE, WITHOUT MY SATGURU.🙏🌹🌹💜....!!  S S S Green-S mem, 25 mem YV - MOGA</t>
  </si>
  <si>
    <t>Food Lover, Day Dreamer, The Optimist, True Sagittarian, Finance Professional, Passionate about Capital Markets, Gadgets, Alcohol...!!!</t>
  </si>
  <si>
    <t>Medical doctor: Former executive Council member KMA; LOVE LIVING GOD.</t>
  </si>
  <si>
    <t>#India’s premier multi-platform #business and financial #news company.</t>
  </si>
  <si>
    <t>Mobile-first digital news platform | We are the signal over the noise</t>
  </si>
  <si>
    <t>Student at UoK. In my valley every home is a home of stories. A dreamer of caliphate  from  Indian occupied Kashmirنَصْرٌ مِّنَ اللَّـهِ وَفَتْحٌ قَرِيبٌ.</t>
  </si>
  <si>
    <t>Student. Thinker. Traveller. My priority is my Kashmir and serve the humanity.</t>
  </si>
  <si>
    <t>I don't have rules for life.... I take it as it comes and do my best😍</t>
  </si>
  <si>
    <t>BJP I.T.CELL Katargam Zone Convinor, BJP Samvad Cell Co-Convinor SURAT MAHANAGAR. Ex.Secretary SOGAYO.</t>
  </si>
  <si>
    <t>ABP News is a hindi news channel featuring news around the world on politics ,sports,business and entertainment.Follow us for latest news and updates.</t>
  </si>
  <si>
    <t>Student, Intense , Dreamer, Learner, Introvert,  Love economics, Business news lover, Software Engineer, Technology Enthusiast, A big time film buff</t>
  </si>
  <si>
    <t>Welcome to the official Twitter account of Vodafone India. Tweet us if you have queries on your Vodafone connection and we'd be happy to help.</t>
  </si>
  <si>
    <t>Official handle of Jio. For any kind of assistance, please contact @JioCare.</t>
  </si>
  <si>
    <t>Social Samosa - think social #LeadingThought #InfluencingtheInfluencers #EnablingIndustry</t>
  </si>
  <si>
    <t>Media Junkie, India Influencer ,Young Entrepreneur, Blogger, Foodie, #Telecom, Mobile Analyst , Born on 29 February I Former Editor TelecomTalk .Info | ViewsOwn</t>
  </si>
  <si>
    <t>Post Graduate Certificate in Financial Management, Symbiosis, CFA, UC Berkeley...Berkshire High School, California</t>
  </si>
  <si>
    <t>Traveller by nature. Artist at heart.</t>
  </si>
  <si>
    <t>Latest updates  #news #LIVE coverage on #economy #companies #markets #politics and #technology from India's leading business daily</t>
  </si>
  <si>
    <t>Tweets are my personal opinion or experiences. Retweets are not endorsements. Hate Mongers &amp; Anti Nationalists will be blocked. સત્ય કહેવામાં આવશે. #IndiaFirst.</t>
  </si>
  <si>
    <t>*मां छोटी मुसीबतों में काम आती है*
*पिता बड़ी मुसीबतों में*
*जैसे अगर चींटी काटी तो उई मां*
*और अगर शेर आ गया तो अरे बाप रे*</t>
  </si>
  <si>
    <t>See Latest News and Crime News https://t.co/fKdlYFpBfz</t>
  </si>
  <si>
    <t>“extrovert,freeminded,admirable,imaginary,witty,impulsive,energetic,tech savy.....supports feminism”</t>
  </si>
  <si>
    <t>Hewlett Packard: Master Program Manager</t>
  </si>
  <si>
    <t>jai modi raj  jai mata di</t>
  </si>
  <si>
    <t>We'll find you exactly the right mobile contract by analysing your bills &amp; matching the entire account usage to the best deals available. Ofcom-accredited.</t>
  </si>
  <si>
    <t>Latest updates, News, Media, Social Media, Retail in India</t>
  </si>
  <si>
    <t>COMPUTER TEACHER GSSS</t>
  </si>
  <si>
    <t>Working @ https://t.co/OCXygCUz6q</t>
  </si>
  <si>
    <t>Official twitter account of http://t.co/2OraUTZ7Xg, the portal where you rant and rave any product or service! Come share your experience!</t>
  </si>
  <si>
    <t>@Reuters desker | views own, RTs≠endorsement</t>
  </si>
  <si>
    <t>Reuters India brings you the latest news from India and around the world.</t>
  </si>
  <si>
    <t>Looking for the world which is not materialistic and individualistic</t>
  </si>
  <si>
    <t>Swedish IoT company. Deep developer and product focus. Test our platform @ http://t.co/7RnlJPA7T7</t>
  </si>
  <si>
    <t>I'm an artsy-fartsy, eccentric kinda gal.</t>
  </si>
  <si>
    <t>Present: India stories for @Mashable. Past: News-hunter at @forbes_India &amp; @FinancialXpress. Somewhere between rib-tickling humour and gut-wrenching poetry.</t>
  </si>
  <si>
    <t>In this information age, its easy to get drowned in useless clutter, often deliberately planted. Seek true enlightenment! (Views personal. RTs democratically)</t>
  </si>
  <si>
    <t>whatsapp +919568095438
afsar.aa34@gmail.com</t>
  </si>
  <si>
    <t>lol watch this</t>
  </si>
  <si>
    <t>I strongly believe in principles of KARMA</t>
  </si>
  <si>
    <t>The official customer support page for Airtel India.</t>
  </si>
  <si>
    <t>I am a Director at MarkoMon Impex Pvt. Ltd., an E-commerce company.</t>
  </si>
  <si>
    <t>Development to the Infinity....thru S W A R A J......of AAP...Delhi........      Creative Solutions to Created Problems.....   http://t.co/PKLv7gRNBn</t>
  </si>
  <si>
    <t>An ardent believer in secularism &amp; democracy, I'm a civil engineer by profession from Kadapa, India. Retweets does not mean endorsement.</t>
  </si>
  <si>
    <t>Download Free Android Apps. Get Latest APK.</t>
  </si>
  <si>
    <t>great things never came from comfort zone.</t>
  </si>
  <si>
    <t>The best source of #IoT news, by @JamesChevalier - weekly email: https://t.co/kzGwSbfexc - search: https://t.co/6TDaK7shoP</t>
  </si>
  <si>
    <t>One fan, One team and a long time dream Go Cubs!!!!!!!!!!!!!</t>
  </si>
  <si>
    <t>Centre of Multidisciplinary Research &amp; Coworking Space on the Internet of Things. CEO @guidonld #IoT #M2M #madeinitaly #IoTLaw #smartcities #bigdata #AI #cloud</t>
  </si>
  <si>
    <t>FC &amp; Fan Made Account... Follow Him @VirenderSehwag</t>
  </si>
  <si>
    <t>Anna volunteer &amp; Aam Aadmi Party Supporter, Profession-Engineer, Art Of Living trained, Believer of Hindu philosophy of Universal Brotherhood</t>
  </si>
  <si>
    <t>The Economic Times Telecom, The No.1 telecom portal in India - Your most trusted resource to discover all about #Telecom #TelecomIT #news</t>
  </si>
  <si>
    <t>CEO @ Chirp &amp; Whispering Dragons - Vise President @ Solar Interchangeable Panels Inc - BusDev @ Superla &amp; Graphcommet &amp; obal Transfer Partners Ltd</t>
  </si>
  <si>
    <t>IESEG  school of Management</t>
  </si>
  <si>
    <t>Awardee:- Young Leader Award 2017.
Not endorsement. Tweets are my Personal. 
Founder Member SOCH...beyond the imagination</t>
  </si>
  <si>
    <t>Official handle of J&amp;K Peoples Democratic Party. Striving for peace with dignity for the people of J&amp;K.
https://t.co/NHqjrsfCox</t>
  </si>
  <si>
    <t>Chief Minister of J&amp;K. President of the Jammu &amp; Kashmir Peoples Democratic Party. Tweets my own. Retweets =/= endorsements.</t>
  </si>
  <si>
    <t>The Hustle Report is an exclusive publication that provides information, insights, and instructions on what is called, "Extreme Hustling". #EXTREME #HUSTLE</t>
  </si>
  <si>
    <t>Master in Internal Medicine;
Diabetic Specialist from Apollo Hospital,New Delhi;Strong Modi Bhakt.
एक डॉक्टर एक देशभक्त..
एक भारत महान भारत। जय हिंद!!!</t>
  </si>
  <si>
    <t>The official Twitter feed of http://t.co/FKM78TLnTM</t>
  </si>
  <si>
    <t>Путешествия, гостиницы, отели, квартиры посуточно по всему миру!</t>
  </si>
  <si>
    <t>A proud Indian, MODI supporter.</t>
  </si>
  <si>
    <t>Housewife</t>
  </si>
  <si>
    <t>CHEATERS NEVER WIN AND WINNERS NEVER CHEAT !</t>
  </si>
  <si>
    <t>Technology covered with the average user in the mind. Follow us for reviews, exclusives and all the tech news in India.</t>
  </si>
  <si>
    <t>Co-Founder &amp; CEO at OviTricks</t>
  </si>
  <si>
    <t>मेरे सारे tweets💦 मेरे like👍 में हैं 🗯 Video📽Call के लिए DM में आयें😎,अगर चाहें तो groups में जोड़ सकते हैं🙏</t>
  </si>
  <si>
    <t>हो सके तो अफ़सोस मेरी ज़िन्दगी पे करना तुम
मेरी मौत पे अफ़सोस तो सारा शहर करेगा (tweet in # like)</t>
  </si>
  <si>
    <t>Aspiring Polymath. Silicon Valley Executive. Green Technology Entrepreneur. Space Exploration Enthusiast.</t>
  </si>
  <si>
    <t>We are an international, stage-agnostic venture capital firm single-mindedly focused on character, commitments and results.</t>
  </si>
  <si>
    <t>thz z lee....................</t>
  </si>
  <si>
    <t>India's leading business magazine. Tweets magazine features and latest on business. (Also at http://t.co/B0XCvEPMki)</t>
  </si>
  <si>
    <t>Indian by Birth, Hindu by Heart, Mind, Breath and Thought. No compromise.</t>
  </si>
  <si>
    <t>GizBot helps reader make most of Hi-tech lifestyle offering sneak peek into Tech News, Reviews, Rumors, Gadgets, Internet, Social Media &amp; Apps, Mobile Phones</t>
  </si>
  <si>
    <t>YouTuber,blogger,</t>
  </si>
  <si>
    <t>மக்களுக்கும் முதலீட்டாளர்களுக்கும் பயனளிக்கும் வகையில் பங்கு சந்தை, வர்த்தக செய்திகள் என பல பிரிவுகளில் அன்றாட செய்திகளை அளிக்கிறது</t>
  </si>
  <si>
    <t>Neyveli Executive Engineer.
Follow me or msg  me to follow.</t>
  </si>
  <si>
    <t>SDE Mobile(OMCR) BSNL Nagpur</t>
  </si>
  <si>
    <t>NDTV Gadgets is now Gadgets 360. Breaking tech news, the latest reviews, opinions, analysis, videos, photos and more.</t>
  </si>
  <si>
    <t>Invite all to follow me</t>
  </si>
  <si>
    <t>cricket, music, business, pharmacist,YAMAHA crazy, gadget lover</t>
  </si>
  <si>
    <t>Welcome to Dailyhunt - The Best Mobile App for Reading News &amp; Books in Indian languages! To download the app, visit http://t.co/qlwGfeBnKP today!</t>
  </si>
  <si>
    <t>A mediaholic into content, the muse, and Life musings, swizzle-sticked. https://t.co/Au2wgqRN8o</t>
  </si>
  <si>
    <t>#Technology #Travel #Food &amp; #Lifestyle #Blogger 🌐 #Foodie 🍔 #Geek💻 #Influencer 💡 #Cricket🏏 #Android📱Mail:  atul@socialmaharaj.com</t>
  </si>
  <si>
    <t>To help, establish and sustain world class cellular infrastructure and deliver the benefits of an affordable mobile communication service to the people of India</t>
  </si>
  <si>
    <t>The official Twitter account of Internet and Mobile Association of India. Retweets are not necessarily endorsements.</t>
  </si>
  <si>
    <t>Just Chill. Views are my own. RT's are not endorsements - ಕಿರಣ್ ಅಂಬಳೆ</t>
  </si>
  <si>
    <t>A new world everyday . Provides Most Happenings in Coastal Karnataka &amp; Major City's of India. If you want to know what's happening hit follow. #Seeandsay</t>
  </si>
  <si>
    <t>:) company law ,commerce , finance and legal in corporate world !!!</t>
  </si>
  <si>
    <t>Unthinking mind is meditating mind.</t>
  </si>
  <si>
    <t>Cost Accountant</t>
  </si>
  <si>
    <t>Latest consumer technology news, reviews, gadgets, trivia, tips &amp; tricks and other interesting stuff from GadgetsNow. We believe Tech is for All</t>
  </si>
  <si>
    <t>Coupons, Deals, Offers and Promo Code</t>
  </si>
  <si>
    <t>Former BJP President-- Bangaaru Laxman (Photo) --Political -- Parody Account</t>
  </si>
  <si>
    <t>Official Twitter Account of VK, PRIDE OF YOUNG KARNATAKA</t>
  </si>
  <si>
    <t>CellOS empowers communications service providers to extract new value from their networks through real-time data capture and analytics.</t>
  </si>
  <si>
    <t>I invest in people &amp; great Ideas, passionate communicator, advocate Gardener, Genealogist, Content, Digital &amp; SEO Marketer, Born to late to attend Woodstock,</t>
  </si>
  <si>
    <t>HR Executive</t>
  </si>
  <si>
    <t>Journalist II 22+ years in Newsroom II Political analyst II Home TV, Zee News, Live India, ANN-7 South Africa II Reliance Industries Ltd II Ex Org Sec ABVP Delh</t>
  </si>
  <si>
    <t>#publicrelations #corporatecommunications #media #cooking, #football tweets are my personal views</t>
  </si>
  <si>
    <t>Logged here to enjoy wittiness of tweeple</t>
  </si>
  <si>
    <t>Telecom and tech journalist. Views are personal.</t>
  </si>
  <si>
    <t>Bruhat Bengaluru Mahanagara Palike</t>
  </si>
  <si>
    <t>Student, Fan of Dhoni, Jackie and Surya</t>
  </si>
  <si>
    <t>http://t.co/IUgENj6jL1 Provides Daily Comprehensive &amp; Live Indian Stock Market News &amp; Updates For Free!</t>
  </si>
  <si>
    <t>Managing Director TEMA India. #Entrepreneur #Innovator with an Indian Patent for Screw Plug #HeatExchanger used in Oil &amp; Gas, Power and Fertilizer Industries.</t>
  </si>
  <si>
    <t>Career Driven Professional and Entrepreneur -- Owner of Suaz Consulting LLC.</t>
  </si>
  <si>
    <t>Hi! I'm a medico at Deccan College Of Medical Sciences.
I believe that the simplicity is the best beauty in the world✌😉
Instagram: @imshoaibanwar</t>
  </si>
  <si>
    <t>Love travelling, driving, music...</t>
  </si>
  <si>
    <t>ಭಾರತಾಂಬೆಯ ಮಡಿಲಲಿ, ಕನ್ನಡಾಂಬೆಯ ನೆರಳಲಿ      ಕಾವೇರಿಯ ಆಸರೆಯಲಿ, ಗಂಗೆಯ ಕಡಲಲಿ</t>
  </si>
  <si>
    <t>https://t.co/5MAwB7lSgz: ಭಾರತದ ಷೇರು ಮಾರುಕಟ್ಟೆ,ಬಾಂಬೆ ಸ್ಟಾಕ್ ಎಕ್ಸ್ಚೇಂಜ್ (ಬಿಎಸ್ಇ)ಹಾಗು (ಎನ್ಎಸ್ಇ) ಇತರ ಆಸಕ್ತಿದಾಯಕ ಮಾಹಿತಿಗಳನ್ನು ಕನ್ನಡದಲ್ಲಿಯೇ ಒದಗಿಸಲಿದ್ದೇವೆ.</t>
  </si>
  <si>
    <t>ಕನ್ನಡವೇ ಉಸಿರು 
  ಜೈ ಕರ್ನಾಟಕ</t>
  </si>
  <si>
    <t>GBMS (Mumbai), Mobile Gaming, Games Developer.</t>
  </si>
  <si>
    <t>Job Search Engine for Indians from more than 50 job sites.</t>
  </si>
  <si>
    <t>Importer and Traders of Mobile Accessories and Quality Product - Electronics.</t>
  </si>
  <si>
    <t>I'm passionate about #socialrecruiting #talentbrand #socialmedia #employerbrand | Organization Culture | #digitalmarketing | ♥ Football | Josephite, IIM K Alum</t>
  </si>
  <si>
    <t>#DigitalMarketer #SEO #SocialMedia Strategists | Best time never comes,
we have to bring it ⌚</t>
  </si>
  <si>
    <t>BSE, NSE, Stock Brokers.
Monarch Project And Finmarkets Ltd, Grant Road, Mumbai.</t>
  </si>
  <si>
    <t>Follow us and stay updated with the technology news, tips and techniques.</t>
  </si>
  <si>
    <t>Jewellery Manufacture - Entrepreneur.
RT's not Endorsement.</t>
  </si>
  <si>
    <t>Bangalore - Mumbai सभी बन्दरगाहों का व्यापारी</t>
  </si>
  <si>
    <t>Importer and Wholesalers of Branded and Exclusive Mobile Accessories</t>
  </si>
  <si>
    <t>Jai Jinendra shabd hi kafi hai</t>
  </si>
  <si>
    <t>Proud #Jain, Businessman, Entrepreneur. जिओ और जीने दो । प्रधानमंत्री @NarendraModi जी का भक्त</t>
  </si>
  <si>
    <t>सीधा सादा लड़का, मुम्बई मेरी जान</t>
  </si>
  <si>
    <t>Not a Doctor...</t>
  </si>
  <si>
    <t>The Financial Express - A complete up-to-date source for business news, finance news, stock market news, economy and financial news online.</t>
  </si>
  <si>
    <t>cool &amp; down to earth</t>
  </si>
  <si>
    <t>This is the official Twitter handle of the Telecom Regulatory Authority of India , TRAI
TRAI does not handle individual consumer complaints</t>
  </si>
  <si>
    <t>Product Manager @ @letsventurein | Social Media, Growth and Data Enthusiast | Storyteller &amp; Lifelong Learner</t>
  </si>
  <si>
    <t>http://t.co/7lAqedunsF_x000D_
_x000D_
http://t.co/WX84xxH3vj</t>
  </si>
  <si>
    <t>हिंदी, मारवाड़ी और मराठी   #Hindi #Marwari #Marathi</t>
  </si>
  <si>
    <t>A Pune based Media Network Company. The tweets posted are information and analytical!</t>
  </si>
  <si>
    <t>The Most buzzing and up-to-date Technology and Business Bytes. Keep yourself abreast with what is happening in the Tech &amp; Business World.</t>
  </si>
  <si>
    <t>Making a difference in your life with technology !</t>
  </si>
  <si>
    <t>India's leading aviation analysis site. Written for enthusiasts by enthusiasts. Rated 6th on Mashable's list of aviation pros on Twitter. http://t.co/pkzkl17psB</t>
  </si>
  <si>
    <t>Real-Time Updates from Trak.in, A definitive source of most happening Tech, Telecom &amp; Startup Stories https://t.co/2p7iFDuhxs | info@trak.in</t>
  </si>
  <si>
    <t>Automobile Spares Distributors in Rajasthan</t>
  </si>
  <si>
    <t>News &amp; Media</t>
  </si>
  <si>
    <t>Just love yourself!!!!</t>
  </si>
  <si>
    <t>प्रबुद्ध नागरिक, जन सेवा में तत्पर , समस्त महाजन कार्यकर्ता, जीवदया गोशाला सेवादाता, 
Mumbai and Bhinmal, Jainism,</t>
  </si>
  <si>
    <t>An admirer of motherland, want world' best here for everyone, believe in greatness of our civilisation. Just that we need more unity, uniformity and efforts 🤓</t>
  </si>
  <si>
    <t>Facebook : http://t.co/mK7ekwNvWU
તમારો પોતાનો ગુજરાતી મિત્ર - મુંબઇ મા 
Orkut : http://t.co/FRFj3UosUU</t>
  </si>
  <si>
    <t>Helps small business to organise their finances using ProfitBooks. Loves everything about #startups.</t>
  </si>
  <si>
    <t>Rajnish Kumar, former blogger, student@AU, Web Developer, Sports Person, Founder 2 Pvt. Ltd. Companies, Founded an NGO, Author+</t>
  </si>
  <si>
    <t>भारत का प्रबुद्ध नागरिक  Mumbai - Gujarat - Rajasthan प्रधानमंत्री श्री नरेंद्र मोदी जी का समर्थक</t>
  </si>
  <si>
    <t>https://t.co/fq92saI2tE</t>
  </si>
  <si>
    <t>Coffee fanatic. Extreme social media specialist. Travel practitioner. Certified beer ninja. Gamer.</t>
  </si>
  <si>
    <t>Reliance Jio News Informer-Blog</t>
  </si>
  <si>
    <t>Market is in blood of Gujju.Bulls are born here.Trained 100s traders/investors world wide.Tweets are not advise .</t>
  </si>
  <si>
    <t>I am a investor and a trader of bitcoin, stock market and forex market.</t>
  </si>
  <si>
    <t>Computer &amp; Laptop Service, Google Maps Level 5 local guide, Formula 1 fan</t>
  </si>
  <si>
    <t>Bandra's first hyperlocal online media. Email manoj(at)https://t.co/6T1H36gusf</t>
  </si>
  <si>
    <t>Enjoys British humour, American comedy, French nose and Scandinavian sight. Come to my travel workshops for a kick and a start !</t>
  </si>
  <si>
    <t>Extract wisdom rather than impart it. Dental implant and Maxillofacial surgeon. two decades of practice yet.. still learning everyday...</t>
  </si>
  <si>
    <t>CA- Trades markets for living! (Re)Tweets neither advice nor endorsement!</t>
  </si>
  <si>
    <t>Works with ET Wealth and writes on Personal Finance. Believes in Freedom of Speech &amp; Truly Secular (not Pseudo). Views are personal. Re-tweets not endorsements.</t>
  </si>
  <si>
    <t>Follow us for the Latest News Updates of Punjab, Haryana, Chandigarh, Delhi, Himachal Pradesh, Jammu &amp; Kashmir.</t>
  </si>
  <si>
    <t>Southlive is an Upcoming Digital News Platform in Malayalam Driven by Journalists with proven track records.</t>
  </si>
  <si>
    <t>X Corps of Engineers,Indian Army Welcm Info on Stock Markets &amp; Global ETFs with India focus Mix of Growth &amp; Dividend</t>
  </si>
  <si>
    <t>Absolute Cancerian♦IT Security Enthusiast♦Into GIS Implementation in a Utility♦Lives Music♦MetalHead♦Likes Photography♦NewsBot</t>
  </si>
  <si>
    <t>Absolute Cancerian | IT Security Enthusiast | Into GIS Implementation in a Utility | Lives Music | MetalHead | Photography</t>
  </si>
  <si>
    <t>Medical officer, ESIC</t>
  </si>
  <si>
    <t>Digital Journalist at @bt_India
Former: @bsindia, @News18india, @Zeenews|
Observe, it helps. Tweets are my own.
niharikasharma1606@gmail.com</t>
  </si>
  <si>
    <t>Ahinsa Paramo Dharm, Vandemataram, #Modi Fan, Jai Hind.</t>
  </si>
  <si>
    <t>Head-Marketing &amp; Design at @zoeypetscare | ZOEY || Create | Decimate | Narrate || CS | NLP | Code || Photography || Views Strictly Personal | judhjit@zoey.co.in</t>
  </si>
  <si>
    <t>Connecting the world's professionals to help make them more productive and successful. Use @LinkedInHelp for customer service.</t>
  </si>
  <si>
    <t>#Computer_Engineer
#Defence_Lover 
#Boxer👊
➤North Maharashtra University Gold Medalist
➤Open State Level Bronze Medalist
➤Govt_Engg_Jalgaon Silver Medalist.</t>
  </si>
  <si>
    <t>हर सवेरे नया जोश नया उजाला #news #hindi #hindinews #newsinhindi #breakingnews #upnews #indianews #politics #sports #entertainment #bollywood #cricket #naukri</t>
  </si>
  <si>
    <t>Junior Engineer (Mechanical Production)
💐Mechanical Engineers: The world does resolve around us.💐</t>
  </si>
  <si>
    <t>Jago Grahak Jago, Online Consumer Forum, Consumer Court, जागो ग्राहक जागो, #JagoGrahakJago</t>
  </si>
  <si>
    <t>माँ कहती थी कोई काम छोटा नही होता..इसलिए मैंने 'जात' पूछने का धंधा शुरू कर दिया।</t>
  </si>
  <si>
    <t>The best from the world of technology – news, views and opinions, reviews and analyses of products, companies and everything tech.</t>
  </si>
  <si>
    <t>Young Indian | Student | Philanthropist | Optimist | Columnist | Dreamer | Writer | Speaker. Tweets are personal. RT's not endorsement.</t>
  </si>
  <si>
    <t>Independent RTI Activist!! Dreamer for better India!! On India Reform Mission!! :) 
Satyamev Jayate!!</t>
  </si>
  <si>
    <t>a complete malayalam  news portal</t>
  </si>
  <si>
    <t>NDTV Profit offers latest Stock Market News, Sensex news, Nifty news, Business news, Stocks in India. Get free Live streaming of NDTV Profit.</t>
  </si>
  <si>
    <t>Main news in real time.</t>
  </si>
  <si>
    <t>Advisor Energy, Infrastructure &amp; Finance</t>
  </si>
  <si>
    <t>Agra, a city in northern India’s Uttar Pradesh state, is home to the iconic Taj Mahal</t>
  </si>
  <si>
    <t>B+
study in BA
like political, comedy, dance
sports,animals</t>
  </si>
  <si>
    <t>Sick of giving bribes, sick of everyday scams, sick of every govt looting us. ENOUGH. Its time for a change, time to change within and the whole country.</t>
  </si>
  <si>
    <t>#Fight4Rights, #ConsumerCourt</t>
  </si>
  <si>
    <t>सच बताना... नहीं दिखाना है...</t>
  </si>
  <si>
    <t>Dr raj fan,</t>
  </si>
  <si>
    <t>Trendsetting</t>
  </si>
  <si>
    <t>love traveling. meeting with new people. making new friends. watching movies . music . sports . games work and enjoy life</t>
  </si>
  <si>
    <t>Lover,struggler,dreamer&amp;crazy fan of hansika motwani.
i m good person 4 others because i ignore truth infront of them.</t>
  </si>
  <si>
    <t>ZEE BUSINESS is India’s 1st 24-hour Hindi business channel. It is your channel to profit and wealth.</t>
  </si>
  <si>
    <t>MDM WE BELIEVE IN MAKING MIRACLE</t>
  </si>
  <si>
    <t>See something Techi, See Something New</t>
  </si>
  <si>
    <t>Fast Kashmir is news network of Kashmir India  and world</t>
  </si>
  <si>
    <t>Tree lover- Economic enthusiast - Masters in Business Administration - Engineer #Pacifist #frugalinnovation #finance #tech #telecom #power #wisdom #TN #Indian</t>
  </si>
  <si>
    <t>Official Twitter account of Shri. Anupam Shrivastava, Chairman &amp; Managing Director, BSNL who took over as CMD, on 15th of January, 2015</t>
  </si>
  <si>
    <t>CEO</t>
  </si>
  <si>
    <t>A Painter-printmaker migrated to pixels |  Designer#RIL | Technobrat | Musicoholic | Bookworm | Animal friendly | Nature lover | Tweets personal</t>
  </si>
  <si>
    <t>Premium Phone service and quality, without the premium price!</t>
  </si>
  <si>
    <t>Get all the Updates on the Latest Trends, News &amp; Sports. Trending News of the Hour. #MGWV #TM1DN #TEAM1DIANA #F4F @ALawGuide @TM1DN @_xM_G_W_Vx_ @LovelyMonica94</t>
  </si>
  <si>
    <t>Rajesh Kumar Social Worker Munger Bihar. Qualification M.Sc in Chemistry. Occupation- Cultivation. Social Worker. Spiritual Minded. Married Person. Hari Om.</t>
  </si>
  <si>
    <t>https://t.co/kXI8ZvgsZi provides latest technology news straight from the technology industry experts from all over the world.</t>
  </si>
  <si>
    <t>***I AM THE POWER, HOPE &amp; ME***</t>
  </si>
  <si>
    <t>Latest mobile phones and tablet reviews, compare mobile specifications, view photos, read news and headlines about the mobile industry.</t>
  </si>
  <si>
    <t>Research Head, The Brand Trust Report</t>
  </si>
  <si>
    <t>Welcome to the Official Samsung India page where you can “follow us to engage with other Samsung fans and get the latest info on products and more.</t>
  </si>
  <si>
    <t>● Lifestyle and wellness portal!</t>
  </si>
  <si>
    <t>eXpert Advise on Market and Equity Funds</t>
  </si>
  <si>
    <t>I am Entreprenuer, Graduate in Computer Engineering.</t>
  </si>
  <si>
    <t>#Gadgets #geek #tech #gear #mobile</t>
  </si>
  <si>
    <t>Musik Lover🎧🎼🎶</t>
  </si>
  <si>
    <t>RO Water Purifier' Business
Sales &amp; Service - Chennai &amp; Madurai ❤
Diehard fan of AnjanaVJ &amp; Trisha ❤
Like very much VJ divs ❤
27.9.16 📷 with fav AnjanaVJ ❤</t>
  </si>
  <si>
    <t>#DailyThanthi No.1 #Tamil News website. தமிழக மக்களின் வாழ்க்கையோடும் தமிழக வரலாற்றோடும் இரண்டறக்கலந்த நம்பர் 1 #தமிழ் நாளிதழ் #தினத்தந்தி</t>
  </si>
  <si>
    <t>A journalist with THE ECONOMIC TIMES. Retail, consumer, brands fascinate me. Trends excite me. Views Expressed Are Personal.</t>
  </si>
  <si>
    <t>Telecoms journalist with The Economic Times; Loves JerryG, the 'Ukridge' spirit and Holmesian haunts. Views are personal.</t>
  </si>
  <si>
    <t>Accidental tech writer at @BGRIndia. Ardent music lover and a cat fanatic.</t>
  </si>
  <si>
    <t>BETTER TO DIE STANDING THAN TO LIVE ON YOUR KNEES.</t>
  </si>
  <si>
    <t>Its all about Chennai</t>
  </si>
  <si>
    <t>Chartered Accountant, CFA, Private equity investor, stock markets, sports, travel and politics ...</t>
  </si>
  <si>
    <t>Prime Minister of India</t>
  </si>
  <si>
    <t>Hello friends, Here you can get every updates of about Technichal Industry like Mobile,cars,bike,Tablets etc</t>
  </si>
  <si>
    <t>நண்பன் என்றும் துரோகி ஆகக்குடாது
குணத்தால் நான் நல்லவன்.</t>
  </si>
  <si>
    <t>Editor - Elets Technomedia</t>
  </si>
  <si>
    <t>Reliance Communications, is India's largest private sector information and communications company, with over 140 million subscribers.</t>
  </si>
  <si>
    <t>Asia's first monthly magazine on e-Governance</t>
  </si>
  <si>
    <t>Freelance editor and writer living in New Delhi, India. Enjoys reading and web-surfing.</t>
  </si>
  <si>
    <t>Aspire To Inspire Before You Get Expire...💐👍</t>
  </si>
  <si>
    <t>journalist</t>
  </si>
  <si>
    <t>Find free mobile tricks, tools, free mobile software, free mobile games, free mobile wallpapers and ringtones.</t>
  </si>
  <si>
    <t>Watching attentively tariff &amp; non-tariff developments around the globe 24/7</t>
  </si>
  <si>
    <t>Webstar Infotech Is IT Company Works In Website Development, Software Development, Android Application Development, Promotion, SEO.</t>
  </si>
  <si>
    <t>🏏,🎾,⚽️enthusiast,good at 🏓,writing letters to the editor,movie buff,Federer&amp;KW devotee,Green horn in history&amp;english,soon too be misanthrope&amp;♻️ideas.</t>
  </si>
  <si>
    <t>Follow us for news, photos, videos and the latest trends from India and around the world. http://t.co/IZXefx3rSt</t>
  </si>
  <si>
    <t>A Social Media Immigrant
Instagram @ https://t.co/mS9KfGpLss 
Facebook @ https://t.co/xcquGhw1Tw</t>
  </si>
  <si>
    <t>Learning Friday provide a smart way learning hub where you can find How to, Learning tutorials, Learning Guides, Examples, Tech Tricks, Reviews &amp; Lots more.</t>
  </si>
  <si>
    <t>We are web and android app development based company.  For Project development work Contact us :- contact@brainpax.com</t>
  </si>
  <si>
    <t>Latest updates for #technology #smartphone #mobileupdate #gadgets #application etc..</t>
  </si>
  <si>
    <t>Contact: girishsahni9@gmail.com</t>
  </si>
  <si>
    <t>The No. 1 Business Daily in India brings you the latest #news updates and LIVE coverage of #politics #economy #markets #technology | RTs are not endorsements</t>
  </si>
  <si>
    <t>Know The Truth</t>
  </si>
  <si>
    <t>Bibliophile,Traveler, Polyglot n Affable!</t>
  </si>
  <si>
    <t>Enjoy☺☺</t>
  </si>
  <si>
    <t>Must visit and enjoy with River Rafting In Rishikesh With Uttarakhand Hills Adventure  Affordable Packages, Contact us:-+91-8057208923, https://t.co/dBbxf9OTdg</t>
  </si>
  <si>
    <t>We are the curators of the techie website https://t.co/Gh16U22pDl, your go-to place for all the know-how about the next generation of telecom technologies.</t>
  </si>
  <si>
    <t>India7 Network</t>
  </si>
  <si>
    <t>Tech Savvy, Researcher, Marketing &amp; Human Resource Professional, Bike and car enthusiast, Believer, Traveller</t>
  </si>
  <si>
    <t>Entrepreneur - ancien Chargé de mission @aractguyane #Aract - Fan de #RH #medias #Guyane #inde #basketball #JCI</t>
  </si>
  <si>
    <t>News. Views. Analyses. Conversations. India’s No.1 digital news destination, world’s largest-selling English newspaper.</t>
  </si>
  <si>
    <t>B.Tech</t>
  </si>
  <si>
    <t>https://t.co/aX9w5A5A1o - सबसे भरोसेमंद न्यूज़ चैनल NDTV इंडिया का ऑनलाइन संस्करण</t>
  </si>
  <si>
    <t>Breaking Tech news in Hindi. टेक्नोलॉजी की दुनिया की हर ख़बर. स्मार्टफ़ोन, गैजेट्स, टिप्स, रिव्यू, फ़ोटो, वीडियो, और भी बहुत कुछ.</t>
  </si>
  <si>
    <t>Deccan Chronicle brings you news and views from around the world -- accurate and immediate.</t>
  </si>
  <si>
    <t>#Sadhguru</t>
  </si>
  <si>
    <t>Of all the things I’ve lost, I miss my mind the most.  Delivering #4G news for #bhive. Watch https://t.co/OTHn1KV2rk #savethebees</t>
  </si>
  <si>
    <t>@vhsindia ian, Political Analyst Graduate In Economics, MCA, MBA (Finance) SAP FI-CO + ABAP Consultant  Webmaster Photographer. Owner of numerous websites</t>
  </si>
  <si>
    <t>I earn over 18$ per tweet join my network to grow,dont miss!</t>
  </si>
  <si>
    <t>Communication professional, Digital and Sustainable living enthusiast, love art and craft and discovering new facets to me everyday!! consider the bio WIP</t>
  </si>
  <si>
    <t>Passionate #Website Developer | Social #Media Analyst | #BJP Supporter</t>
  </si>
  <si>
    <t>Urban and Regional planner with specialisation in Land use.</t>
  </si>
  <si>
    <t>Carpe diem, Wanderlust, Gamer, Cricket Enthusiast, Fitness Maniac, Movie Buff..!</t>
  </si>
  <si>
    <t>Rain abundance..</t>
  </si>
  <si>
    <t>proud indian country first  mera bharat mahan</t>
  </si>
  <si>
    <t>Diligent</t>
  </si>
  <si>
    <t>Human Being,Indian,Travelling,Read Books,Foodies,Cricket, Csk Fan, Lovers,&amp;Huge Fan Of Dhoni, Our Pm MODI ji &amp; BJP,WestIndies Cricket Fan</t>
  </si>
  <si>
    <t>Who doesn’t love chatting about food! India’s favorite neighborhood store is here for some fresh gupshup. Are you game?</t>
  </si>
  <si>
    <t>An online breaking local news portal, which brings latest updates from Entertainment, Sports, Tech, Politics, Gaming, Education and more!</t>
  </si>
  <si>
    <t>Do it yourself and save.....</t>
  </si>
  <si>
    <t>affordable computer repairs, servicing and systems management to private and commercial clients.</t>
  </si>
  <si>
    <t>student</t>
  </si>
  <si>
    <t>quaint media consultant private limited</t>
  </si>
  <si>
    <t>Tech enthusiast, Traveller, Fun loving, F1 &amp; cricket lover.</t>
  </si>
  <si>
    <t>Actor in Indian Telugu Cinema</t>
  </si>
  <si>
    <t>Breaking news from Andhra Pradesh and Telangana. News alerts in Telugu from across the world.</t>
  </si>
  <si>
    <t>Official customer support handle of @reliancejio.</t>
  </si>
  <si>
    <t>Lion Express हिंदी भाषा भाषी पाठक के लिए पेश करता है विश्वसनीय एवं ताज़ा खबरें</t>
  </si>
  <si>
    <t>Happy to connect and get connected....</t>
  </si>
  <si>
    <t>TeluguNow-com</t>
  </si>
  <si>
    <t>National News Editor @BloombergQuint_x000D_
_x000D_
'Links &amp; retweets are not endorsements' and/or “Certain of these views are personal and not those of my employer.</t>
  </si>
  <si>
    <t>தமிழ்,வேலையில்லாபட்டதாாி, Economics graduate
தனுசு ரசிகன் அன்பே சிவம் இந்து மதம் @dhanushkraja 🙌🙌🙌  @Sai_Pallavi92</t>
  </si>
  <si>
    <t>News 7 Tamil, we are a Tamil News channel based in India, providing a wide array of stories ranging from politics to international affairs, business, sport etc</t>
  </si>
  <si>
    <t>Non Secular, follow Hinduism. due respect to other religious beliefs. &amp; a Common Man</t>
  </si>
  <si>
    <t>Die-hard  fan of *VIJAY and SIMBU*  | My heart beats  *VIJAY-SIMBU* | Im a  Lyrics writter &amp; Film Maker | Kids &amp; Puppies Lover | Cine Buff   | தமிழன்</t>
  </si>
  <si>
    <t>The happiness of your life depends upon the quality of your thoughts 😇</t>
  </si>
  <si>
    <t>பணிந்தவன் பயந்தவன் அல்ல !!!☝🏽️#இணையத்திலும் #இதயத்திலும் நண்பர்களை சம்பாதிப்பவன் எதிரிகளை அல்ல,#Smile making good impression 💕#143யிசம் 👈🏻டச் மை காதல் சுவடு</t>
  </si>
  <si>
    <t>I'm not facebook status, You dont have to like me| Social Media Activist | Communication design student | Cat/Animal lover | Photographer | Passionate Designer.</t>
  </si>
  <si>
    <t>Urban Pendu</t>
  </si>
  <si>
    <t>मोबाइल, इंटरनेट, ऐप्स, टेलीकाॅम, सोशल मीडिया की ताजा खबरें... 
टेक संदेश पर पाएं टेक्नोलाॅजी से जुड़ी रोचक खबरें हिन्दी में</t>
  </si>
  <si>
    <t>மகிழ்ச்சியின் தூதுவன்</t>
  </si>
  <si>
    <t>Musician 🎹
Android Geek 📱
Music Producer</t>
  </si>
  <si>
    <t>Seasoned marketing professional with a thorough blend of software product and services marketing</t>
  </si>
  <si>
    <t>Software Developer, YouTuber by Passion... https://t.co/Xg9vsII15P Ur Daily Tech Dose!!</t>
  </si>
  <si>
    <t>YouTuber - 
Unboxing, Review, Compare,TechNews</t>
  </si>
  <si>
    <t>Welcome to YouTube India's official Twitter page, where you'll find trending, interesting and brand new videos everyday.</t>
  </si>
  <si>
    <t>India's leading telecom company airtel offers mobile, fixed line, broadband, DTH &amp; enterprise services solutions.</t>
  </si>
  <si>
    <t>Farmer🌱🌾🌴|Engineer🔌|Social Worker|Orphans care👶|Country Animals Lover🐂|......
Live Let Live..</t>
  </si>
  <si>
    <t>An Engineer By Mistake.. 
member of @IndianSportFan Community.. 
Keen watcher of  🇮🇳 Sports and Cricket..</t>
  </si>
  <si>
    <t>With over 9 billion tests and counting, Speedtest by Ookla is the global leader in internet testing and metrics.</t>
  </si>
  <si>
    <t>Studying!!!16!!!Tech enthusiastic!!!Fan of @pawankalyan &amp; @geekyranjit &amp; @C4Etech &amp; @amitbhawani &amp; @hbarra !!!Addicted to @mo_vlogs_ &amp; @trnrtips &amp; @Pokemongoapp</t>
  </si>
  <si>
    <t>Writer and travller. #Foodie #Creative #ScriptWriter #Humanity_Is_My_Religion........ I am not a #Nationalist but it Doesn't meant that i am #Anti_National</t>
  </si>
  <si>
    <t>#World Retweetar #Higherphotography. I love My country Jai barath.Thanks to gad here burn.💗</t>
  </si>
  <si>
    <t>struggle for existence</t>
  </si>
  <si>
    <t>#srm university(2012-2016)
#got plcd in Cognizant(dropped it)
#preparing for Govt jobs #Hindu by religion</t>
  </si>
  <si>
    <t>Shaping up Careers , CAT@lyst at Tech Tutorials, Kolkata (Learning Hub)</t>
  </si>
  <si>
    <t>The official Twitter account of VIVO IPL Team Royal Challengers Bangalore. https://t.co/XbIIO1BEz7</t>
  </si>
  <si>
    <t>Incurable introvert. Certified tech geek. Hipster-friendly musicaholic. Passionate tech scholar. Zombie enthusiast.Gadget freak.Studying Markets.❤⚓ ✈</t>
  </si>
  <si>
    <t>business man
politicians 
congress</t>
  </si>
  <si>
    <t>Get all deals, coupons, free recharge tricks etc. You can subscribe to our whatsapp instant alerts by giving a missed call at +91 9711293055</t>
  </si>
  <si>
    <t>Official Twitter account of the Unique Identification Authority of India. RTs are not endorsements.</t>
  </si>
  <si>
    <t>Mg Editor,Financial Express.Edited opinion 4 Business https://t.co/KYlyZ3D78R Editor 4 IndiaToday/IndianExpress.Co-author:Caste in a Different Mould</t>
  </si>
  <si>
    <t>Editorial Director of Swarajya. Earlier editor at Firstpost &amp; Forbes India. The views expressed are purely personal. Not all retweets are endorsements.</t>
  </si>
  <si>
    <t>Economic, Strategic Policy: Market Liberal Agnostic Nationalist. Blog: https://t.co/ARg8GX4e5W</t>
  </si>
  <si>
    <t>Citizen journalist .political n strategic analyst .Technology, Startups, Entrepreneurship, Investing. operated by @angryyoungman11</t>
  </si>
  <si>
    <t>Form is temporary, I'm permanent. (Parody Account)
INSTA: https://t.co/tcYd4iIsV7</t>
  </si>
  <si>
    <t>Great things never came from comfort zones !!</t>
  </si>
  <si>
    <t>A proud Indian, and a No-Nonsense-Nationalist. Love to indulge in healthy debate and expression of views. By profession I make Internet work.</t>
  </si>
  <si>
    <t>Be... Breathe... Blossom...</t>
  </si>
  <si>
    <t>Welcome to the Official JioMoney Twitter account.Follow us for latest news on the product &amp; offers from brands.For customer service use @jiomoneycare</t>
  </si>
  <si>
    <t>Accuver delivers wireless testing &amp; measurement solutions for #LTE &amp; #IoT network operators, infrastructure vendors, &amp; device manufacturers. #First2Frontiers</t>
  </si>
  <si>
    <t>I'm Guriya I read in P. G form Nalanda Open University of Patna my aim is to be a banker</t>
  </si>
  <si>
    <t>http://t.co/N0bGFoWgzw</t>
  </si>
  <si>
    <t>decluttering...deconstructing...evolving...but still a contrarion, nomad at heart &amp; a survivor!!!</t>
  </si>
  <si>
    <t>Trying very hard to become a Vaisnava. #traveller</t>
  </si>
  <si>
    <t>part time traveller, full time dreamer
sometimes explorer, always a reader!!</t>
  </si>
  <si>
    <t>Welcome to the official Twitter page of Network 18 Bengali regional website. Breaking News, Latest Stories, Features and blogs from India &amp; abroad.</t>
  </si>
  <si>
    <t>Feelings r d most delicte thing in life,Nvr hurt dem wen any1 truly shows on u..._x000D_
Bcoz a grt sayin says 2day its ME 2marow its U...</t>
  </si>
  <si>
    <t>Yep, that Digital Marketing guy • Freelancer • Content Creator • Cricket Aficionado • Sports Enthusiast • Observer • Thinker • Seeker • Multitasker • Foodie</t>
  </si>
  <si>
    <t>Resident Editor at Patrika</t>
  </si>
  <si>
    <t>Breaking news &amp; analyses of Indian and world business, economy &amp; politics from Mint. @livemint, @mint_lounge, @Mint_Opinion and @livemint_m2m are official IDs</t>
  </si>
  <si>
    <t>Tech news around the clock</t>
  </si>
  <si>
    <t>Biohazard</t>
  </si>
  <si>
    <t>Latest News, Reviews and Updates On What Happening Around The World Of Tech And EveryThing Else</t>
  </si>
  <si>
    <t>What is trending on Twitter. Check out the latest music videos, trailers, comedy clips, self help clips and everything else that people are watching right now.</t>
  </si>
  <si>
    <t>We publish Best of Tweets. #followback  Check Out- http://t.co/QlSh07NKBy Best of Tweets *Follow us/RT to get your TWEET published @INSUBCONTINENT</t>
  </si>
  <si>
    <t>I am a Food Consultant, Food Stylist and a Food Columnist. And now an Author too. A Renaissance Woman ...</t>
  </si>
  <si>
    <t>Vijayism 😍😍💕 keerthi😍😘 proud to be vijay rasigai 😍😍 ALWAYS😎😎</t>
  </si>
  <si>
    <t>TeleGeography’s official Twitter feed and free CommsUpdate email summary of the top, global telecom news stories.</t>
  </si>
  <si>
    <t>Former Google Exec. #Cloud computing, enterprise storage, #Flash, #AWS, #Azure, #IoT, #DevOPS #BigData guru. Startup Investor. Tweets are my own.</t>
  </si>
  <si>
    <t>Did engineering from MITS Gwalior. Worked in India and abroad.</t>
  </si>
  <si>
    <t>Click on the URL below for all latest updates. Click 'ON' notification for all my updates.</t>
  </si>
  <si>
    <t>Certified with CCNSP &amp; ITIL Foundation, Group IT Manager, Stallion Group of Companies, Lagos, Nigeria</t>
  </si>
  <si>
    <t>A Runner I A Geek who loves collecting movies I A Hacker by hobby I A Gadget lover I Also loves his dad too. In short A Bachelor who is Enjoying life.</t>
  </si>
  <si>
    <t>IT Consultant</t>
  </si>
  <si>
    <t>Live Score #IPL2017 #MIvRCB #RPSvGL #DDvSRH #IPL2017 #KKRvRPS #DDvGL #RCBvKXIP
#SRHvRPS #DDvMI
#RCBvKKR
#IPL2017 #IPL #IPL2017
#IPL2017
@IPL Fans acc</t>
  </si>
  <si>
    <t>Follow to get exclusive and real-time Indian Premier League news and updates.</t>
  </si>
  <si>
    <t>https://t.co/mxqAi7afNn is one stop shop where you will get all the best freebies, Contests and deals available on the web. https://t.co/bKUTylSL5o</t>
  </si>
  <si>
    <t>BeNative. CashEnglish. CashSpanish. Connecting with people through business, language, and food.</t>
  </si>
  <si>
    <t>Pacific Telecommunications Council is a large international community of members that promotes the development and use of telecommunications and ICT.</t>
  </si>
  <si>
    <t>http://t.co/M9EeZfBceZ
http://t.co/1Rj58gzPbg</t>
  </si>
  <si>
    <t>Instagram 👉 shashank_chd                            
👻 Snapchat 👉 shashank_chd</t>
  </si>
  <si>
    <t>Find Information of Technology, Hollywood, Bollywood, Entertainment, Movie Reviews, Facts, Fun, Jokes, Images and More.</t>
  </si>
  <si>
    <t>Emani cheppanu??  enthani cheppanu??</t>
  </si>
  <si>
    <t>It's just LIFE ! 
Laugh it off.... Stupid !!</t>
  </si>
  <si>
    <t>Seeking a new challenge now. Strategic Sales &amp; Engineering, Managed #SDWAN, #NFV Hybrid #MPLS. Direct &amp; Channel. Enterprise, Wholesale, &amp; SI. #Telecom &amp; #Cloud</t>
  </si>
  <si>
    <t>Your home to learn how to earn extra money from home.</t>
  </si>
  <si>
    <t>The meaning of life is to give meaning to life...</t>
  </si>
  <si>
    <t>Music, Movies, Politics, Current affairs,Nationalist, opinionated</t>
  </si>
  <si>
    <t>Proud AAPtard, ex-Bhajpard. Hate Liars. Curious to know how BJP policies differ from CONgis.</t>
  </si>
  <si>
    <t>Official Twitter account of Manoj Sawant|Facebook-themanojsawant|Instagram-themanojsawant|Skype-themanojsawant</t>
  </si>
  <si>
    <t>We're reimagining design &amp; maintenance of ANY G cellular networks with our cost-effective multi-tech virtualized RAN (vRAN) while paving an easy migration to 5G</t>
  </si>
  <si>
    <t>How perfectly goddamned delightful it all is, to be sure. - Charles Crumb (1942~1993)</t>
  </si>
  <si>
    <t>A little poetic ! My haiku/ micropoetry are stored in my Likes! Happy Reading</t>
  </si>
  <si>
    <t>Entrepreneur. Leo. Married and curious. Music, lots of good food. Tech geek. Android &amp; Coffee lover. Longing for a holiday. मारवाड़ी हू.</t>
  </si>
  <si>
    <t>#जय हिंद वन्दे मातरम जय #भवानी जय #राजपुताना
अभिव्यक्ति की आजादी सबको है पर इसका दायरा होता है  #विहिप #आरएसएस समर्थक कट्टर हिन्दू ,ओर गर्व से कहो हम हिन्दू है</t>
  </si>
  <si>
    <t>Among India’s top private sector business houses serving over 250 million customers across telecom, power, infrastructure, finance, entertainment &amp; health care.</t>
  </si>
  <si>
    <t>Law &amp; Justice, Information Technology Minister of India
#DigitalIndia</t>
  </si>
  <si>
    <t>Hey there! Twitter is using me.</t>
  </si>
  <si>
    <t>#NEWS Share #Communicator #Programmer #Tech Junkie #Lifelong explorer #android #linux  #Tamil
#தமிழ் #செய்திகள்</t>
  </si>
  <si>
    <t>Smart Gadgets is a team which provides latest technology updates, which could be related to the latest smart phones, smart televisions, watches and many more.</t>
  </si>
  <si>
    <t>Passionate about hospitality ,crazy about nature ,music, sports and traveling buff.  Appreciate virat kohli sportsmanship..</t>
  </si>
  <si>
    <t>Director Vaishali Computech Pvt Ltd Jabalpur</t>
  </si>
  <si>
    <t>हर पल उत्परिवर्तित भारत का पहला इंटरनेट समचार पत्र_x000D_
                            Always On</t>
  </si>
  <si>
    <t>engineering undergrad.,  a man city fan and a proud Indian.</t>
  </si>
  <si>
    <t>Tech, IT, Computers, Programming &amp; exploring | Internet | Soccer | Cricket | Gadgets | Nature | Crazy | Hacking</t>
  </si>
  <si>
    <t>#Foodie #LoveTravelling #ClashOfClans Wish me on 7June 🎂 #Honor core fan. Student of #ICFAI</t>
  </si>
  <si>
    <t>Sky...sandeep Kumar yadav</t>
  </si>
  <si>
    <t>Fun</t>
  </si>
  <si>
    <t>Android,தமிழ்,cricket,politics,technology and did i mention android☺.... _x000D_
A big Rahul Dravid fan...</t>
  </si>
  <si>
    <t>This is a platform which provides you all the updates of user’s  interest. We are always trying our best to provide you all correct and  accurate content. We...</t>
  </si>
  <si>
    <t>Sports</t>
  </si>
  <si>
    <t>तुझको अपनी ओट छुपा लिया है
'अनु' को 'भानु' बना लिया है
तू मुझमें और मैं तेरी तलाश में
आशिकी ने हमें यूं अपना लिया है</t>
  </si>
  <si>
    <t>Do NoT StorE DreamS In Ur eyeS,_x000D_
TheY May Roll DowN With TearS,_x000D_
StorE theM In Ur HearT,_x000D_
EacH HearT Beat Will InspirE U to fulfill theM... .</t>
  </si>
  <si>
    <t>Leading independent mobile portal in India with more than 8 million monthly readers!</t>
  </si>
  <si>
    <t>Dog Lover</t>
  </si>
  <si>
    <t>Interests: Astronomy, Technology, Geography, Futurology, and Urban Planning.
Love: animals and babies.</t>
  </si>
  <si>
    <t>clumsy snowflake with great hair. here for validation.</t>
  </si>
  <si>
    <t>#PR Pro &amp; @IIMC Alumnus, Ex-#Sports #Journalist &amp; Ex-Football Team Manager. Passionate for Sports, #Movies, #History, #Defense &amp; #Politics. Known for 1-Liners.</t>
  </si>
  <si>
    <t>Romit Guha is a journalist with The Economic Times and writes on telecom. I am a sports lover, a movie buff and a foodie. Views expressed are personal.</t>
  </si>
  <si>
    <t>Blogger. Commentator. Rhymester. Journalist by profession. By ideas and enthusiasm, ardent supporter of rights and welfare of street and slum children.</t>
  </si>
  <si>
    <t>Journalist with an eye on Business Houses, workplaces, people and their careers. Views are personal</t>
  </si>
  <si>
    <t>A Space to fill all our experiences, R&amp;D and thoughts which help others to narrow down to their requirements.</t>
  </si>
  <si>
    <t>Founding Editor of thewire.in  Former Executive Editor of The Hindu,Managing Editor of Financial Express ,sceptic but optimist</t>
  </si>
  <si>
    <t>research scholar at panjab university chandigarh _x000D_
tech lovers</t>
  </si>
  <si>
    <t>Reporter, @BT_India. Been with @bsindia, @BWBusinessworld, @IndianExpress</t>
  </si>
  <si>
    <t>thinker, nationalist and above all INDIAN !!!</t>
  </si>
  <si>
    <t>Vibrant Passionate Pharma Professional, Motivational Speaker,Trainer, Social Worker,Employee, Believe in human value. Love my country India,Sare Janha Se Achha</t>
  </si>
  <si>
    <t>Connecting people to the global community. Explore million of articles in World Topics. Now promoting #GlobalDiscussion #ClimateChange #SupportCause #Sponsor</t>
  </si>
  <si>
    <t>Trying to serve my motherland. This handle is personal &amp; India centric. For digital marketing &amp; work related follow @clayduck</t>
  </si>
  <si>
    <t>An independent publication carrying authoritative opinion and the best of Indian reportage. Subscribe to our newsletter: https://t.co/8C5q6EjiCM</t>
  </si>
  <si>
    <t>Swapdesire is a Best Place Where you will get Free Recharge tricks, Mobile Recharge Tricks At one Place.</t>
  </si>
  <si>
    <t>पैसा हाथ के मैल जैसा.. 
Follow दिल खोल के, 
Jio जी भर के।
Mukesh Ambani FAN</t>
  </si>
  <si>
    <t>bussiness man and riches in country</t>
  </si>
  <si>
    <t>All in One Platform To get all kind of Breaking news update in one Place.</t>
  </si>
  <si>
    <t>As a Force Multiplier, Spinta Global Accelerator builds successful enterprises out of winning business ideas for promising startups and aspiring entrepreneurs.</t>
  </si>
  <si>
    <t>Indian daily. Founded by Jawaharlal Nehuru in 1938. https://t.co/MxyFybnPtU</t>
  </si>
  <si>
    <t>Chief sub editor, quizzer, and married.</t>
  </si>
  <si>
    <t>International Business Times (India Edition). Indian News for the global news consumer - Follow us on Facebook: https://t.co/HTGgtZMwCH</t>
  </si>
  <si>
    <t>www.papajobs.in | Job Updates For Freshers &amp; Experienced | Jobs from various indian cities like Delhi, Mumbai, Kolkata, Chennai, Hyderabad, Bangalore, Pune etc.</t>
  </si>
  <si>
    <t>Welcome to Bodhi News at https://t.co/znQDoo8Hcf</t>
  </si>
  <si>
    <t>Guitarist, Marketeer, game of Thrones fanatic.</t>
  </si>
  <si>
    <t>get technical support for your computer.. anytime - anywhere..</t>
  </si>
  <si>
    <t>Marketing Agent @techyugateam</t>
  </si>
  <si>
    <t>I am an ordinary guy from Kolkata, India. Like reading all sort of things. I am kind of a youtube junky and like to write songs and play guitar.</t>
  </si>
  <si>
    <t>Targeted executive search, #FMCG, #Oil&amp;Gas, #IT &amp; #Banking. Mail to talentwave@golinked.in for busines enquiry.Other websites: http://t.co/zBn5ZeIa4H</t>
  </si>
  <si>
    <t>Get the Regular Updates Best Cashback offers, Recharge Offers, Free Recharge Tricks, Recharge Apps,#Discount Deals Freebies only at #CuteCharge,</t>
  </si>
  <si>
    <t>®Apple Samsung Xiaomi $ USA Ethical Hacking Tech Gadgets Auto Enthusiast MBA Software Eng Twitter® https://t.co/1KoT99mFeM</t>
  </si>
  <si>
    <t>“Times are bad. Children no longer obey their parents, and everyone is writing a book.”  Cicero (106-43 B.C.)</t>
  </si>
  <si>
    <t>#Influencer #Motivator #ContestFreak #twitterholic #SportsEnthusiastic #MovieBuff #TechSavvy Re/tweets expresses my personal opinion.</t>
  </si>
  <si>
    <t>Tweets from those who know Kolkata inside out! #KolkataInsider #InsiderTweets</t>
  </si>
  <si>
    <t>SEO and Social Media Professional. Content and Resume Writer, Freelance Recruiter. https://t.co/XINyOLs2P6</t>
  </si>
  <si>
    <t>My Mobile is India's first and most popular monthly publication dedicated to a mobile lifestyle.</t>
  </si>
  <si>
    <t>SAMAYAM MALAYALAM is a Malayalam news brand from Times Internet, India's largest digital products company which is a part of Times of India group.</t>
  </si>
  <si>
    <t>Ideator. Dreamer. Writer. Reader. Loves Playing Volleyball. Engulfed By The Spirit of Desperation.</t>
  </si>
  <si>
    <t>भारतीय हिन्दू👈 100%Follow Back|
#RTs aren't endorsement. https://t.co/ffQta44KNI</t>
  </si>
  <si>
    <t>DU student     cricket lover.   dhoni fan.     patriotic.  Bhuvi fan.  Hinduism</t>
  </si>
  <si>
    <t>Get best deals, offers, discount coupon codes, Cash back offers, freebies and compare prices for your shopping</t>
  </si>
  <si>
    <t>Trollvolta..Rt!=End. Coding, Politics,Tech,Gaming,LAWer,CONgi ferra..PUNti National..Strong Believer of Duality!..Dead also hv heart &amp; brain! Engg Sans Maths!</t>
  </si>
  <si>
    <t>Job Description</t>
  </si>
  <si>
    <t>still student</t>
  </si>
  <si>
    <t>I love gadgets and gizmos .. _x000D_
Rest - Attempted &amp; Failed at making a bio. :p</t>
  </si>
  <si>
    <t>Car lover, Bangalorean!</t>
  </si>
  <si>
    <t>I am the funny kind of guy who likes to fool around ;) and I am freak for the coolest newest gadgets.  ;)</t>
  </si>
  <si>
    <t>Exposing Pakau People.... One tweet At a time .... _x000D_
Bio - copied from - Aap Chutiye Hain :D :D</t>
  </si>
  <si>
    <t>I got the moves like Jagger! #Bravo</t>
  </si>
  <si>
    <t>Hardcore Internet Maven || Food Advocate - blogger/contest lover</t>
  </si>
  <si>
    <t>Good citizen - Techie | Photographer</t>
  </si>
  <si>
    <t>First was saffron terrorist now m Intolerant &amp; Proud #BHAKT. Movies,Traveling,Politics. Salman, Aishvarya,GurdasMan fan. #NAMO #INDIAFIRST #मेरा_देश_बदल_रहा_है</t>
  </si>
  <si>
    <t>सर्वे भवन्तु सुखिनः !!</t>
  </si>
  <si>
    <t>Your source for the latest news on Freebies</t>
  </si>
  <si>
    <t>PASSION drives me &amp; DREAMS fuel it!</t>
  </si>
  <si>
    <t>#Samples, #Freebies &amp; Cool #Stuff is an amazing #promotional platform who partners with most popular and people's favorites brands!</t>
  </si>
  <si>
    <t>Leon/Fun loving/Fitness Freak/Fashion Fanatic/Blogger</t>
  </si>
  <si>
    <t>JAIN 🙏
In the journey of learning something about everything &amp; everything about something!!
CS💜Law💜politics💜chess💜dance</t>
  </si>
  <si>
    <t>| आम्ही बळी राजाचे वंशज | सिंहाच्या जबड्यात घालूनी हाथ!.मोजीन दात!.हि जात बळी वंशाची!..Descendants of GREAT KING BALI</t>
  </si>
  <si>
    <t>Founding Editor of The Wire.</t>
  </si>
  <si>
    <t>Born for Nothing  // RT's &amp; Like's not Endorsement</t>
  </si>
  <si>
    <t>Worked in Indian Defence R&amp;D Org
Was Expert Appraising Officer, Customs Department, Mumbai
Cinematographer in South Indian Film industry
Author of a few books.</t>
  </si>
  <si>
    <t>Law Student, Bathroom Singer</t>
  </si>
  <si>
    <t>#Information #Technology Company #IT #Consulting #Strategy #Management, #Software, #Database, #ERP, #Internet, #SocialMedia, #Mobile | RTs are not endorsements</t>
  </si>
  <si>
    <t>Don't Follow blankly with the hope to get followed back😀 Follow with strong conviction</t>
  </si>
  <si>
    <t>Live life King size. 
ReTweets are interesting opinions and not an endorsement.</t>
  </si>
  <si>
    <t>Don't miss a single beat with Newest Business. We deliver the hottest news and updates in the business world. Follow us for updates on the latest trends.</t>
  </si>
  <si>
    <t>Welcome to Top Business Brand! Providing the best and latest business and marketing news and tips. Follow us for more updates.</t>
  </si>
  <si>
    <t>Welcome to Your BM World! We bring you the latest happenings in the world of business and marketing.</t>
  </si>
  <si>
    <t>Welcome to The Inside Reporter! Come visit us for more business and marketing tips.</t>
  </si>
  <si>
    <t>Know Your Target is your best source for everything business and marketing. Follow us for more tips and updates.</t>
  </si>
  <si>
    <t>Business Marketer is your hottest source for up-to-date news and information in the world of business and marketing.</t>
  </si>
  <si>
    <t>This is Market to Profit! Your premiere source for business and marketing news and updates.</t>
  </si>
  <si>
    <t>Welcome to Your Market Hub! Follow us for the latest trending news in the business and marketing world.</t>
  </si>
  <si>
    <t>Welcome to Make It Market! Follow us the hottest updates in the world of business and marketing.</t>
  </si>
  <si>
    <t>Welcome to Market Patrol! We provide the latest business and marketing news. Follow us for the latest updates.</t>
  </si>
  <si>
    <t>Welcome to Business For The Win. Follow us for winning tips and updates in the world for business.</t>
  </si>
  <si>
    <t>We are Biz &amp; Marketing Hour, your best source for the latest trends and updates in the business and marketing world. Follow us for the latest news.</t>
  </si>
  <si>
    <t>Mind Your Market is your #1 source for business and marketing trends. Follow us for up-to-the-minute news and updates.</t>
  </si>
  <si>
    <t>We are Great Market News. Bringing the top business and marketing news in the world today. Come follow us for the latest updates.</t>
  </si>
  <si>
    <t>Welcome to Business News! Your best source for up-to-date business and marketing news.</t>
  </si>
  <si>
    <t>Welcome to The Market Blogs! We are here to provide you the best marketing tips and up-to-the-minute updates with the world of Marketing.</t>
  </si>
  <si>
    <t>Marketing, Innovation, Advertising, Branding and so many more. We got them all covered here. Follow us for the latest updates.</t>
  </si>
  <si>
    <t>Follow The Top Business to keep updated with the latest news on marketing and the business world.</t>
  </si>
  <si>
    <t>A Wise Marketer is the best source for the newest business and marketing updates. Follow us for the latest news.</t>
  </si>
  <si>
    <t>Let Spark Business Strategy be your guide when it comes to your business and marketing needs.</t>
  </si>
  <si>
    <t>Welcome to Value Your Business! The #1 source for all things business. Follow us for the latest news and updates in the business world.</t>
  </si>
  <si>
    <t>Welcome to Love Your Business! The ultimate source for the latest trends in the business world. For more updates, follow our twitter.</t>
  </si>
  <si>
    <t>Love Your Market brings the hottest marketing tips and trends right at the touch of your fingertips. For more updates, follow our twitter.</t>
  </si>
  <si>
    <t>| Hustler | Dreamer | cricket fanatic | #MUFC | #EDM | global citizen | chasing ideas | vocal personal pragmatic views | interestd in everything | geopolitics |</t>
  </si>
  <si>
    <t>My smile is cheap and my anger very costly ☺</t>
  </si>
  <si>
    <t>I am a B.Ed. student</t>
  </si>
  <si>
    <t>Follow Largest news source on Twitter with more than 50sources.No copyright ,Direct references to news content. Proudly Made in India. जय हिन्द !! जय भारत</t>
  </si>
  <si>
    <t>Ex-Banker, Blogger, Leading A Wealth Management Firm, Columinist 
Tweets are not endorsement nor recommendations. #CogentAdvisory</t>
  </si>
  <si>
    <t>Buy Mobile Phones, Tablets, Accessories and more at http://t.co/ksitFfALPi with additional warranty and best price.</t>
  </si>
  <si>
    <t>Read Top,Technology,Politics,Sports, Science,Bollywood and many more News of your interest in just 30 sec...https://t.co/kharEJo2fA #AurKoiNayiKhabar</t>
  </si>
  <si>
    <t>Social Media Expert</t>
  </si>
  <si>
    <t>#InfluencerMarketing, #LOA #art #VR #AI #tech #socialmedia #soulrocker #quantum #consciousness https://t.co/9Bz58KBZAu</t>
  </si>
  <si>
    <t>Tech, Hard- &amp; Software, Games &amp; more...
Daily Digest: https://t.co/VWd3eBu2MM</t>
  </si>
  <si>
    <t>visit https://t.co/bPwyXcwk1y for filing income tax returns online.</t>
  </si>
  <si>
    <t>Always on the ball. Two decades as a recruitment consultant, experience across BFSI, FMCG, Oil &amp; Gas, Construnction and Engineering verticals.</t>
  </si>
  <si>
    <t>‏‏‏‏‏‏ظالم كا زوال عنقريب</t>
  </si>
  <si>
    <t>Nothing to say anything, my mind is my own boss !!</t>
  </si>
  <si>
    <t>Breaking news alerts from India.</t>
  </si>
  <si>
    <t>Student/Die Hard Fan Of Messi/ Fan Of Germany Football Team/ Die Hard Fan of @MANUTD / Life is all about @akshaykumar</t>
  </si>
  <si>
    <t>Go for your dreams!! Me a big dreamer!! Dreams of a Great India!!!</t>
  </si>
  <si>
    <t>Gobar, Gau Mata, Gau Mutra and Gau Politics. BMKJ.</t>
  </si>
  <si>
    <t>Stand for what you Believe, even if that means standing Alone..!! 👍😃  #coder</t>
  </si>
  <si>
    <t>Journalist.</t>
  </si>
  <si>
    <t>Official Twitter Handle of Department of Telecommunications, Govt. of India.</t>
  </si>
  <si>
    <t>Office of the Prime Minister of India</t>
  </si>
  <si>
    <t>#marine_engineer
#single
#chennaiPaiyan</t>
  </si>
  <si>
    <t>Motivational Speaker, Blogger, Numtechnolysis Trader Of Stocks, Commodities &amp; FOREX, Influencer, Thinker, Spreading Positivity &amp; Awareness (For More Google Me)</t>
  </si>
  <si>
    <t>यूँ तो शिकायतें आपसे सैंकड़ों हैं मगर
आपकी एक मुस्कान ही काफी है मनाने के लिये
Be Happy &amp; make others happy by just giving little SMILE or U will be MILES away</t>
  </si>
  <si>
    <t>everyday is a learning</t>
  </si>
  <si>
    <t>Minister of State (Independent Charge) of the Ministry of Communications, Minister of State in the Ministry of Railways, MP from Ghazipur, Alumnus of IIT-BHU</t>
  </si>
  <si>
    <t>Follow us for the latest Gadgets news!</t>
  </si>
  <si>
    <t>Tech IT Easy. #Science #Technology and #Trends | Curator @vinogeo</t>
  </si>
  <si>
    <t>The First Online Media Updater</t>
  </si>
  <si>
    <t>The essence of art is in working within the constraints of your medium. – John Gilmore</t>
  </si>
  <si>
    <t>Get you cup of Java here. Frankly that is what I have been doing since many years :D...</t>
  </si>
  <si>
    <t>नजर आपकी, खबर आपकी</t>
  </si>
  <si>
    <t>I am a guy, interested in technology, singing and song writing...</t>
  </si>
  <si>
    <t>EX - Field research officer, Operations executive. served for more than 20 year in mnc. gujarat ,many urban and rural projects</t>
  </si>
  <si>
    <t>Things work out best for those who make the best of how things work out.</t>
  </si>
  <si>
    <t>Stock Market Pulse provides information from S&amp;P BSE Sensex, CNX Nifty, commodity &amp; forex market related live charts, stock quotes, stock news, views &amp; outlook.</t>
  </si>
  <si>
    <t>A Msg to d Mankind: When d Last Tree is cut &amp; d Last River is poisoned, Man'll realize that he Can't eat his Money!</t>
  </si>
  <si>
    <t>News Plus. Comprehensive information in Kannada #ಕನ್ನಡ, ಕರ್ನಾಟಕದ ಆಗುಹೋಗುಗಳ ಮಾಹಿತಿ, ತಾಜಾ ಸುದ್ದಿಗಳನ್ನು ನೀಡುವ ನಂ.1 ಪೋರ್ಟಲ್ ಒನ್ಇಂಡಿಯಾ ಕನ್ನಡ</t>
  </si>
  <si>
    <t>Track the latest in the #StockMarket #Sensex #Nifty #NSE #BSE &amp; #IPOs</t>
  </si>
  <si>
    <t>I am a teacher. I send some important informations about gk, govt orders, current  affairs.....etc</t>
  </si>
  <si>
    <t>Accounts Manager at Clarion Organics Ltd, Socially active, believer in extra curricular activities &amp; Blogger @ https://t.co/OGSBt269RO &amp; https://t.co/Pwcy3UnCWd</t>
  </si>
  <si>
    <t>World News - Latest Breaking News</t>
  </si>
  <si>
    <t>http://t.co/IJNjy4nZSM is a multipurpose website that caters to all reading needs. Stay inspired to rise!</t>
  </si>
  <si>
    <t>Tech Blogger, Gadget Lover, Software Developer, Web Addict, Insomniac</t>
  </si>
  <si>
    <t>Artist, love literature, travel enthu, love cooking and eating... and an animal lover.</t>
  </si>
  <si>
    <t>India's Internet Newspaper</t>
  </si>
  <si>
    <t>A survivor who dwells in Politics-Current Affairs-Digital Supply Chain Finance-Factoring-Fintech-Financial Planning-Equity Investment-और हिंदी हास्य व्यंग्य।</t>
  </si>
  <si>
    <t>Actor, Producer. #TimeIsTemporaryFilmsAreForever!!</t>
  </si>
  <si>
    <t>Welcome to Shoppers Stop's official Twitter feed! Download the app now: 
iOS: https://t.co/U4u8IBACOa
Android: https://t.co/3guZLEpIfh</t>
  </si>
  <si>
    <t>Sincerity is the absence of self-deception. The observer and the observed are one. Existence defines non-existence. Motion defines time. There is only one Soul.</t>
  </si>
  <si>
    <t>News and views on India from the Financial Times. Our customer service team is @FTcare.</t>
  </si>
  <si>
    <t>All the market news, analysis and comment from http://t.co/hmfe4hCibT</t>
  </si>
  <si>
    <t>Instant market insight from the FT. This account is a feed of our posts. For the musings, and (occasional) rants, of the Alphaville team, pls follow @ftalpha.</t>
  </si>
  <si>
    <t>Responsable de Estrategia y Desarrollo de IG. Hablo sobre bolsas, mercados, empresas y economía.</t>
  </si>
  <si>
    <t>Active Trader</t>
  </si>
  <si>
    <t>‏#تا۱۴۰۰باروحانی</t>
  </si>
  <si>
    <t>#Nr.1 PERFORMING TRADING SIGNALS
Learn, Use, Start Making Profits</t>
  </si>
  <si>
    <t>Maha Hindu dharma, artha, kama and moksha completely provide all our answers and are essence of all strength, attainments, fulfillment and harmony in our life.</t>
  </si>
  <si>
    <t>Deciphering News!</t>
  </si>
  <si>
    <t>Post Graduated</t>
  </si>
  <si>
    <t>Headlines from the FT. Follow us on @FT for news stories, features and updates. Our customer service team is @FTcare.</t>
  </si>
  <si>
    <t>Do you desire a guarantee Quality education for ur Ward,Third party&amp;comprehensive Car insurance&amp;other insurance policy?Contact us 07033770480,austilord@gmail.co</t>
  </si>
  <si>
    <t>Sub-editor at @DailyO_. Ex @CNNNews18. Arrogant cow. I'm doing a bottle episode.</t>
  </si>
  <si>
    <t>,tweets are personal,RTs are not endorsement</t>
  </si>
  <si>
    <t>Online opinion, analysis and blog platform from the India Today Group.</t>
  </si>
  <si>
    <t>Commerce Graduate -M. L .B. COLLEGE Gwalior.</t>
  </si>
  <si>
    <t>Mirror Minds offers expert services in custom website developments, website designing, Mobile Applications for affordable rates</t>
  </si>
  <si>
    <t>Headlines moments</t>
  </si>
  <si>
    <t>Things are not too small we see, live the life king size !</t>
  </si>
  <si>
    <t>School of Building Science and Technology,
CEPT University , Ahmedabad.
Sprinkle smile,love travelling...😃
#thinkindia#supportBJP</t>
  </si>
  <si>
    <t>Website on gadgets, smartphone and tablet reviews, how to, android, ios. Email to tip@gadgetstouse.com Founded by @abhishek</t>
  </si>
  <si>
    <t>H&amp;C: Chartered Financial Planners. We give Investment, Tax &amp; Pension advice. We love EIS &amp; VCT. Based in the big bad City.</t>
  </si>
  <si>
    <t>Bocconi Students Investment Club is the oldest and largest student organization in Bocconi University that promotes a wide variety of finance related activities</t>
  </si>
  <si>
    <t>Latest Technology News updates For All Gadgets, Electronics, Mobile Features, Reviews,specification,price.</t>
  </si>
  <si>
    <t>Jammu Links News-Linking Jammu Kashmir to Breaking News. https://t.co/IuPP4HrE0C,the leading news and information portal providing visitors real time updates.</t>
  </si>
  <si>
    <t>Bollywood and Celebrities Government and Politics Government and Politics Politicians and Pol Parties</t>
  </si>
  <si>
    <t>NewsNexa is leading News Portal covering Entertainment, Sports &amp; Technology.</t>
  </si>
  <si>
    <t>pratik powar 🇮🇳</t>
  </si>
  <si>
    <t>Mobile and Telecom Blog. Your Daily Dose of Tech. Like us on Facebook - https://t.co/Ia4MMTB6hv</t>
  </si>
  <si>
    <t>Build more tech. Eat more cake. Invest in Europe.</t>
  </si>
  <si>
    <t>👉Designer assessor trainer editor
👉I 💗 🎶📒💻📺📝🎱
👉🎯то ье👑 of 🌍
👉🎂28 A¶π
👉🎓с!viι €ng!n€€ring 
👉😄ֆւղցւe &amp; наppy
👉🚫🍺🚬🍗</t>
  </si>
  <si>
    <t>Technology pro, veteran corp. mgr., avid reader, student of Disruptive Techs., Analytics &amp; Digital Business, straight-shooter who likes banter &amp; irreverence.</t>
  </si>
  <si>
    <t>The official Twitter account for https://t.co/RBTHZHv1ga | Joint venture between Zee Media &amp; Penske Media Corp.</t>
  </si>
  <si>
    <t>I am a friend of friends. A poet by nature. Associated to Digital Seva.</t>
  </si>
  <si>
    <t>Новости интересные мне как социологу! Look at this world with eyes wide open!Meaning details!</t>
  </si>
  <si>
    <t>Streaming News: Bitcoin, Blockchain &amp; Beyond #FINTECH #bitcoin #blockchain #ethereum #venturecapital #startups #smartcontracts #dapps #cryptocurrencies</t>
  </si>
  <si>
    <t>Cryptocurrency Investment advice for Bitcoin &amp; Altcoin. Promotions, giveaways &amp; announcements for new altcoins and digital cryptocurrencies in general</t>
  </si>
  <si>
    <t>Bio</t>
  </si>
  <si>
    <t>http://t.co/d4eg3eh9uu The Ultimate Bitcoin and Cryptocurrency News Source.</t>
  </si>
  <si>
    <t>Donate to us - 1ArGe65mNunMBUsRhjUjD5moHgB5p7bxUU</t>
  </si>
  <si>
    <t>Forex Warrior | Your most complete twitter central for high quality forex and economy related news feeds in real-time | Many updates! | Currency is our passion!</t>
  </si>
  <si>
    <t>Always wear a smile,because your smile is a reason for many others to smile.</t>
  </si>
  <si>
    <t>मैँ सत्यम वद प्रियम वद मे विश्वास नहीं करता क्योंकि मै करेले की तरह कड़वा हूँ इसीलिए मुझे जिसे जहर देना हो तो उसे सीधे-सीधे ही पिलाता हूँ 
दूध में मिला कर नही</t>
  </si>
  <si>
    <t>Tweets could be anyone's. The sar-chasm is probably mine...</t>
  </si>
  <si>
    <t>Latest and Breaking news alerts from India and the world. Retweets are not endorsements.</t>
  </si>
  <si>
    <t>Born In Srinagar,J&amp;K.Shifted to Jammu in 1990.Worked in Education Department,now retired.Interested in state,national and international affairs.</t>
  </si>
  <si>
    <t>Movie Buff, Chai, Biryani, Street food, Gadgets, Cars &amp; Bikes, loves sleeping.....
Opinion expressed are my own....</t>
  </si>
  <si>
    <t>livin' it up in the fast lane</t>
  </si>
  <si>
    <t>Maalaimalar is the leading Tamil Newspaper which delivers Local and International news online.</t>
  </si>
  <si>
    <t>Lead Business Analyst @Amdocs, Son,Husband.. passionate about Digital India, Cashless economy, Tennis and #LFC</t>
  </si>
  <si>
    <t>My Twitter was hacked and I have no Idea how but I'm back!</t>
  </si>
  <si>
    <t>I’m mostly a robot, posting as much news and commentary as possible about the Bitcoin Network and cryptocurrency.</t>
  </si>
  <si>
    <t>Blockchain Technology Labs - We provide Blockchain solutions. Explore what you can do with custom #Blockchain architecture.</t>
  </si>
  <si>
    <t>Ph.D.(Bio-chem). Interested in travel. music, literature, politics, social, spirituality and science. Re-tweets are not endorsements.</t>
  </si>
  <si>
    <t>A professional who is consistent in deliverying timebound results with superior productivity &amp; efficiency in domains:- Public Affairs,Regulatory Operations.</t>
  </si>
  <si>
    <t>Tracking developments in Telecom, Mobile and DTH Industry https://t.co/3jLkmyqnAP  l Team https://t.co/6h3s09xj0t  l</t>
  </si>
  <si>
    <t>Revolution will be monetized</t>
  </si>
  <si>
    <t>MBA by Education. Retail Sales by Profession.
Passionate on night riding, knowing new CAPTA's n puzzles</t>
  </si>
  <si>
    <t>Director - MIS - Fujitsu consulting India</t>
  </si>
  <si>
    <t>Follow me for daily local, international #News and other happenings from around the #World! #Knowledge is #power! #blogger #quora #amwriting #writer</t>
  </si>
  <si>
    <t>Join The Fun</t>
  </si>
  <si>
    <t>Entrepreneur @paradigitaltech @AstrologerClick @KundliClick @PanchangClick, an INDIAN, Programmer, Vedic Science Researcher, Futurist.</t>
  </si>
  <si>
    <t>Caged</t>
  </si>
  <si>
    <t>പുതിയ മൊബൈൽ ഹാൻഡ്സെറ്റുകൾ, ലാപ്ടോപ്പുകൾ, ടാബ്ലറ്റുകൾ, സോഷ്യല്‍ നെറ്റ്‌വര്‍ക്കിംഗ്‌ എന്നിവയെ കുറിച്ചു മലയാളം  ഭാഷയിൽ വിവരങ്ങൾ ലഭിക്കുന്നു</t>
  </si>
  <si>
    <t>For the latest breaking news and the smartest perspective from the world of News</t>
  </si>
  <si>
    <t>Trying Not To Get Controlled By 4 Things; People, Money, Circumstances &amp; Past Experiences @ https://t.co/UDDq9TCRhu #Poetry #MTTM #WebDesigner</t>
  </si>
  <si>
    <t>✉ :  mugilanmail@gmail.com_x000D_
962-983-2088</t>
  </si>
  <si>
    <t>Founder's, Owner &amp; operator of Tycom Technology</t>
  </si>
  <si>
    <t>Tutto quello da sapere sui #Bitcoin - #informazioni e #projects su come ottenerli #gratis, #Map, #Charts, #Services e molto altro, tutto in #Italiano!</t>
  </si>
  <si>
    <t>If someone is 'wrong,' show them the way by explaining, not shouting. Give basic goodness a chance</t>
  </si>
  <si>
    <t>Hello friends, thanks for your kind support towards iBengal Channel. Just Subscribe to stay update with us...
https://t.co/hlyMz89fn2</t>
  </si>
  <si>
    <t>Official account as a TOI journalist.  RTs are not endorsement.</t>
  </si>
  <si>
    <t>Smile. Love. Dream.</t>
  </si>
  <si>
    <t>india against corruption</t>
  </si>
  <si>
    <t>Executive Editor #Network18 ,Anchor #AarPaar on @News18India, Former Editor @ZeeBusiness|@ZeeMedia|@HT , Tweets are personal .</t>
  </si>
  <si>
    <t>Fast #Realtime #Bitcoin #Converter. Check for more #Crypto resources, #News, Charts and much more.</t>
  </si>
  <si>
    <t>An open medical doctor. A chihuahua who loves retrievers and huskies.</t>
  </si>
  <si>
    <t>I suck. But unlike life, you'll cum out alive.</t>
  </si>
  <si>
    <t>Mechanical, Software &amp; Telecom Engineer by education and profession. Technology enthusiast &amp; traveller....</t>
  </si>
  <si>
    <t>I m Indian nothing matter in which state belongs me..😁👌👃</t>
  </si>
  <si>
    <t>Rajen Modi Advocate 
9825015709</t>
  </si>
  <si>
    <t>Official Twitter of the #IPL franchise The Gujarat Lions. #GameMaariChhe</t>
  </si>
  <si>
    <t>The world's best ideas in India &amp; India's best insights for the world. We invest in, and build bridges for, @Uber @Airbnb @Coursera @VICE &amp; more!</t>
  </si>
  <si>
    <t>India's Trending Internet Newspaper :
Official Twitter Handle of https://t.co/LLqFatsZD1. Follow for trending News-Analysis-Opinion, from all over India.</t>
  </si>
  <si>
    <t>india is going to b change nd definitely will. .....RTs r nt endorsement.</t>
  </si>
  <si>
    <t>DESHBANDU AND MANJU GUPTA FOUNDATIONS</t>
  </si>
  <si>
    <t>Tech News from around the world and some other stuffs 😎😎</t>
  </si>
  <si>
    <t>people</t>
  </si>
  <si>
    <t>Punjabi Music</t>
  </si>
  <si>
    <t>@BOYWONDERELROYJ @BosshogWw97 @thesaddleguy1 @ElroyWonder @BOYWONERELROY1 @BOYWONDERELROY1 @BOYWONDERELROY2  #India @NYSE @UNDP  #IndiaTemples @IndianStarrtups</t>
  </si>
  <si>
    <t>Jansatta: Hindi newspaper from The Indian Express Group._x000D_
http://t.co/Ow8RhouPi6</t>
  </si>
  <si>
    <t>Hey! want to know more about me? 
come and see yourself...😎</t>
  </si>
  <si>
    <t>sunitamanisingh house wife n tolerant indian</t>
  </si>
  <si>
    <t>देश-दुनिया, अपने राज्य और शहर की सच्ची और अच्छी खबरों से पल-पल रहें अपडेट - https://t.co/DEEEMe6myH</t>
  </si>
  <si>
    <t>Friday ship</t>
  </si>
  <si>
    <t>*Work in Progress
I'm a student aspiring to become a Doctor in Sports Medicine.</t>
  </si>
  <si>
    <t>journalist, writer, blogger...ideologist.
creativity is passion.....
I m journalist Bcz my passion was gifted to me by way of God, just as life...</t>
  </si>
  <si>
    <t>Simple By Life Style | An Undercover Gadgets Freak</t>
  </si>
  <si>
    <t>Hey i am a boy who loves collecting things.I have just entered into college life which i would like to enjoy.</t>
  </si>
  <si>
    <t>I am a cloud.. I wander free but sometimes I settle &amp; sometimes I rain! Follow me if you want but I only follow the wind ;)</t>
  </si>
  <si>
    <t>10 Channels I India’s Largest News Network I 140 mn viewers I  Breaking News alert from India &amp; world. Download Zee Media Apps - https://t.co/1HsBWGNbiU</t>
  </si>
  <si>
    <t>Tweets are personal views,,and RTs not an endorsement; #Future_Reporter 
#Studying in 12th
#Journalist at heart
 【What others think of you is not your buisness】</t>
  </si>
  <si>
    <t>Indian... Not a secular.. but believes in equality.  Fun loving too .. And may be intolerant sometimes 😂😂 #Jaihind</t>
  </si>
  <si>
    <t>I am Indian and believe in India</t>
  </si>
  <si>
    <t>Cardiac surgeon, professor, proud kannada Indian, patient  n nation first, hate corruption, believes  in humanity, faith  personal n neutral opinion.</t>
  </si>
  <si>
    <t>ARIES &amp; LIBRA HOTELS INDIA PVT LTD</t>
  </si>
  <si>
    <t>I AM FREE LOVING MAN WITH INTEREST IN INDIAN HISTORY, CULTURE, MOVIES AND SPORTS. I LIKE PHOTOGRAPHY AND ALSO DO SOCIAL WORK. MY MOTTO IS LIVE AND LET LIVE.....</t>
  </si>
  <si>
    <t>I am watching you.</t>
  </si>
  <si>
    <t>https://t.co/htGXH4hVO5.,FCA.LLB. Chartered Accountant in practice in Delhi doing  Social Service and charity towards Blinds,Old Age,Needy persons. Straight forward</t>
  </si>
  <si>
    <t>PROUD 2 B INDIAN &amp; PROUD 2 B MUSLIM,#KINDNESS ATTITUDE RULES 💝 ACROSS ALL MANKINDS👍🙌</t>
  </si>
  <si>
    <t>http://t.co/vetDL5W6</t>
  </si>
  <si>
    <t>AIR NEWS</t>
  </si>
  <si>
    <t>Lifestyle</t>
  </si>
  <si>
    <t>Account of MediaOneTV</t>
  </si>
  <si>
    <t>I am Indian, I love India &amp; Indians , I am Muslim I love Islam &amp; Muslims .I am common man, I love common men &amp; I always stand with ULTIMATE GURU KEJRIWAL JI</t>
  </si>
  <si>
    <t>Active member @BJP4India | Social worker | Business entrepreneur | Son of Soil of Great Nation INDIA 🇮🇳</t>
  </si>
  <si>
    <t>Tech news you can use! We write about phones &amp; other gadgets, do reviews, tech tips and gaze into future to spot trends. Like us at: https://t.co/6SbeZHDugJ</t>
  </si>
  <si>
    <t>SHAH RUKH KHAN FAN :) || #CMGenerator || Via Messenger</t>
  </si>
  <si>
    <t>Apple fan since childhood...</t>
  </si>
  <si>
    <t>Eats, breathes, sleeps words, news, ideas, images. Freelance journo, alt.publisher, cyber networker, book reviewer, photography. Founder Goa,1556.</t>
  </si>
  <si>
    <t>Senior Writer/Reviewer @IndiaToday l Tech Journalist</t>
  </si>
  <si>
    <t>#CalibraintTechnologies #WebDevelopment #PHP #ChatBot</t>
  </si>
  <si>
    <t>I am Nothing in Everything. SHIVA is Everything to me. I want every bit of this human experience in My Spirit. Proud. Punjabi. Rajput. Insta : @kunal8cal FOLLOW</t>
  </si>
  <si>
    <t>We Enforce The TRUTH. Breaking News, Finance, Geopolitics, Gold, Bitcoin, Technology &amp; Economics. We got you covered. 🔥👌 | Our Facebook: https://t.co/2pgvZDF8Zt</t>
  </si>
  <si>
    <t>Welcome to the official service handle of ICICI Bank. We are here to help you resolve your queries. For updates and offers, follow us on @ICICIBank</t>
  </si>
  <si>
    <t>◄ F U Z Z Y .  L O G I C ►</t>
  </si>
  <si>
    <t>M cøöl &amp; calm...my frndship !z like_x000D_
air si£ènt bt alwäyz arøund_x000D_
u....fè3£ ît.
Life is very short, so forgive quickly, believe slowly, love truly, laugh loudly</t>
  </si>
  <si>
    <t>an enterpreneur, engineer in the making, christian. Love Classic, Jazz, and pop music; BBM PIN- 55e4d1a5. 100% follow back ...</t>
  </si>
  <si>
    <t>Sales Professional</t>
  </si>
  <si>
    <t>#UBER #cloud #hosting #agile #Android, #iOS, #Graphics, #Website, #BLE, #IoT #OBD, #OnDemandService</t>
  </si>
  <si>
    <t>....</t>
  </si>
  <si>
    <t>Capitalist. Hippy. Founder One97/Paytm.</t>
  </si>
  <si>
    <t>We are here 24x7!  Write to us at https://t.co/m4dTtKHVwW.  You may also call our customer helpline at 0120- 38883888.</t>
  </si>
  <si>
    <t>Experienced Global CIO and Leader of IT Transformation;_x000D_
passionate about Social Media and Classical Cars</t>
  </si>
  <si>
    <t>Founder ArtOfArc - https://t.co/A2xpnDXamQ</t>
  </si>
  <si>
    <t>I love music</t>
  </si>
  <si>
    <t>Whenever I look at my palm, I wonder which of those tiny cute crisscross lines made me so lucky to get Guruji (Poojya Sri Sri Ravi Shankar Ji) in my life</t>
  </si>
  <si>
    <t>Canadian Jobs</t>
  </si>
  <si>
    <t>Heading Growth at Walnut; Solving personal finance for Indian masses.
Previously, India Marketing &amp; Strategy lead at Tencent's WeChat.</t>
  </si>
  <si>
    <t>Hello😊👍👌💝💓💞💟💜💖💮🌺🌹😇👓💌💗👌all i love mumbai like you life fdss</t>
  </si>
  <si>
    <t>Living one day at at time, with surely no idea what I am doing most of the time... :)</t>
  </si>
  <si>
    <t>FOLLOW-TO-FOLOLW 
#सबका_साथ #सबका_विकास</t>
  </si>
  <si>
    <t>#JOURNLIST
ONLY RT #फॉलो_से_फॉलो_तक
RSS विचारक_लेखक/कवि/शायर/ व्यंगकार</t>
  </si>
  <si>
    <t>ChiefCopyEditor of ABP News Network. Never throw hat in TRP rat race. Hate monger, false pretender, brainless bhakt of all camp r my nightmare.</t>
  </si>
  <si>
    <t>Clean Energy Supporter.</t>
  </si>
  <si>
    <t>Indian constitutional law and philosophy @ https://t.co/6tbQOUoNXE; SF reviewing and editing @strangehorizons</t>
  </si>
  <si>
    <t>Resident Policy Nerd at @satpathylive | ex-LAMP | Columnist @newslaundry | GIFs Curator | Cat-person | Gamer | Thread ninja | Opinions are personal</t>
  </si>
  <si>
    <t>all new latest tech review here</t>
  </si>
  <si>
    <t>RTs are not Endorsements. politics financials tennis football Nature music.conclusive thinking.habitual learner.</t>
  </si>
  <si>
    <t>Indian</t>
  </si>
  <si>
    <t>TMCP,  HARIPAL BLOC. I AM PATRIOT PHILANTHROPIST . &amp; ALTRUISTIC</t>
  </si>
  <si>
    <t>tech enthusiast, Gamer,I interested in Electronics.</t>
  </si>
  <si>
    <t>I create cool videos on YouTube &amp; that too Daily.... almost! #BroArmy of over 1,00,000 bros! 
Twitter influencer! Business Enquiries- yt.dhananjay@gmail.com</t>
  </si>
  <si>
    <t>Mumbaikar  : : One Plus X  : : 
Cricket For Life   : : 
Fan Of Yuvraj Singh  : : 
Amir Khan</t>
  </si>
  <si>
    <t>दिल-मिले-नमिले*कैमेस्ट्री**मिलनी**चाहिए 
फूल*खिले-न-खिले*तबियत*खिलनी*चाहिए</t>
  </si>
  <si>
    <t>The Wire. Political Economy.</t>
  </si>
  <si>
    <t>Researcher, Founder/Director @indicproject | @smcproject | @mozillareps | #FOSS #i18n #access #infosec #openness | https://t.co/B1LujDXkyo</t>
  </si>
  <si>
    <t>LATEST TECHNOLOGY NEWS FEEDS FROM TOP WEBSITES... #MOBILE #SOCIALMEDIA #GADGETS #WEB</t>
  </si>
  <si>
    <t>An atheist who supports freedom of religion, liberal, astrophile, linguaphile, culinary comforter, bibliophile &amp; political enthusiast.</t>
  </si>
  <si>
    <t>Here is where you can find the latest and great news around the world! Enjoy!</t>
  </si>
  <si>
    <t>We Spot Virality.</t>
  </si>
  <si>
    <t>New Kenyan is your Bold news, entertainment and Politics Website. We provide you with the latest news
Contact us: editor@newkenyan.com</t>
  </si>
  <si>
    <t>Passion... by You tube! Hello &amp; Welcome Dosto..main hu Krishna Singh aur aap dekh rhe hai...'guide 4 you'😊</t>
  </si>
  <si>
    <t>Zyite is a Global retailer of Smart Watches, Hover boards, Tablets, Drones and Wearable Devices. We donate 10% of every sale to Autism Research and Advocacy</t>
  </si>
  <si>
    <t>Bitbond P2P community. Borrow with 7.7% rates and earn 15% interest with Bitcoin lending. #unbank Get a loan and invest without borders. https://t.co/eqa1EOLc1i</t>
  </si>
  <si>
    <t>Buy &amp; Sell your #bitcoin safely &amp; securely. Exchange via #Paypal, Credit, Debit, Cash, Moneygram, Serve, Bluebird, Vanilla, Western Union &amp; more!</t>
  </si>
  <si>
    <t>Director At Film Ek Baat Aur.</t>
  </si>
  <si>
    <t>Bombay News and India Updates from A- Z, that's what you get from us.</t>
  </si>
  <si>
    <t>#International #Financial Services Executive, #Entrepreneur and Adviser. #Fintech, #startup and #Crypto (#bitcoin, #blockchain) Fan.  Founder of #AtrevaFintech.</t>
  </si>
  <si>
    <t>I am THE 1</t>
  </si>
  <si>
    <t>Follow me(I'll follow you)</t>
  </si>
  <si>
    <t>I'm not who you think I am who you think I am:  Web Developer, IT/Telecom/Interweb geek, musician, discordantly harmonious and oddly complacent; human</t>
  </si>
  <si>
    <t>Shares &amp; Stock Broker as well as Consultant</t>
  </si>
  <si>
    <t>I like @shahidkapoor</t>
  </si>
  <si>
    <t>Tech Savvy. Into entertainment &amp; lifestyle. Social, interactive and good friend to many.</t>
  </si>
  <si>
    <t>Young Engineer</t>
  </si>
  <si>
    <t>luv football ,music.  a tech-geek!,Religious and an Engineer</t>
  </si>
  <si>
    <t>Reliance Industries, Reliance Petroleum (RPL), IPCL, @Reliancejio and Reliance Industrial Infrastructure Ltd (RIIL)</t>
  </si>
  <si>
    <t>political ledear(mobile n- 09829238870,09587428016</t>
  </si>
  <si>
    <t>B.comm, Diploma in Computer Application</t>
  </si>
  <si>
    <t>Professional SEO, Social Media Marketer, Twitter Marketing</t>
  </si>
  <si>
    <t>journalist, writer, singer, avid reader, dreamer, loves to talk</t>
  </si>
  <si>
    <t>1978 - 2008.. LIFE made ME disgruntled! 2008 - NOW.. Time personified, my personality has turned to Ether!Jst an Xseptionl Advertising Copy writer..5EE89FA1 bbm</t>
  </si>
  <si>
    <t>Hindi Music</t>
  </si>
  <si>
    <t>Everything you wanted to know about Karnataka state, India. DP Hampi</t>
  </si>
  <si>
    <t>ಮೊಬೈಲ್ ಹ್ಯಾಂಡ್‌ಸೆಟ್, ಲ್ಯಾಪ್‌ಟಾಪ್, ಟ್ಯಾಬ್ಲೆಟ್ಸ್, ಸಾಮಾಜಿಕ ತಾಣಗಳ ಕುರಿತ ಇತ್ತೀಚಿನ ಸುದ್ದಿಗಳನ್ನು ಕನ್ನಡ ಭಾಷೆಯಲ್ಲಿ ಪಡೆದುಕೊಳ್ಳಿ.</t>
  </si>
  <si>
    <t>Electrical Engineer</t>
  </si>
  <si>
    <t>COMMON MAN AND SUPPORTERS  OF BJP</t>
  </si>
  <si>
    <t>Ruggero Respigo Iscritto all’Albo dei Dottori Commercialisti di Milano. Iscritto nel Registro dei Revisori Legali</t>
  </si>
  <si>
    <t>CEO | Strategist</t>
  </si>
  <si>
    <t>Baroda Institute of Management and Technology (BIMT) is a leading educational institute offers MBA Regular and Other Regular and Distance Courses.</t>
  </si>
  <si>
    <t>advocate - Practicing at the Civil &amp; Session Court Faizabad + High Court,Lucknow Bench-</t>
  </si>
  <si>
    <t>my tweets are my personal openions</t>
  </si>
  <si>
    <t>This is Amit a passionate youtuber who loves everything about gadgets and technology.</t>
  </si>
  <si>
    <t>Explore Latest Smart phones, Grab Top Offers and Best Deals on your Preferred Mobile Brands, Stay Updated on Price cuts, Freebies, Cash back Offers and More!</t>
  </si>
  <si>
    <t>Explore Latest Updates,Breaking News,Reviews from Telecom Space in India.</t>
  </si>
  <si>
    <t>life is Everything!!!!!!!</t>
  </si>
  <si>
    <t>Market research agency. 
Your most reliable partner for field data collection, online data collection and secondary data collection.</t>
  </si>
  <si>
    <t>..</t>
  </si>
  <si>
    <t>connect with me on FB @travellerinu. LOVE &amp; RESPECT for INDIAN ARMY,To inspire each startup,Proud to be an INDIAN,Tourism is my dream &amp; Politics is in my blood</t>
  </si>
  <si>
    <t>Consultant, HR Advisor, Success Coach, Academician, Thinker, Orator, Human Engineer..An ardent Modi Bhakt.. a staunch Hindustani.. Akhand Bharat Shreshth Bharat</t>
  </si>
  <si>
    <t>Entreprenuership, Investment, e-commerce, Solar, Economics, Policy Research, PIC, IIM-A, UDCT, Mumbai, London, Pune Views r personal. RTs r not endorsements.</t>
  </si>
  <si>
    <t>Software entrepreneur, President @TiePune love to connect the dots, facilitate success</t>
  </si>
  <si>
    <t>Journalist-Analyst. Author of 'Accidental India'. Studying how the market for politics rules the economics of people!</t>
  </si>
  <si>
    <t>The Indus Entrepreneurs (TiE) Pune Chapter - World's largest not-for-profit organization for Entrepreneurs.</t>
  </si>
  <si>
    <t>Co-founder of @Infosys. Worked on #Aadhaar. Co-author of @RebootingIndia. Author of @ImaginingIndia.</t>
  </si>
  <si>
    <t>Cricketers and Commentators Leagues and Teams Sports News, TV and Scores Music Hindi Music Entertainment Bollywood and Celebrities Comedy</t>
  </si>
  <si>
    <t>@UCILaw UN Special Rapporteur on freedom of opinion &amp; expression. RTs≠endorse/official UN policy. ❤️=read later. https://t.co/GjqooOOmQa</t>
  </si>
  <si>
    <t>1.Bachelor of banking and commerce 2. PGDBM</t>
  </si>
  <si>
    <t>Tech Savvy...who loves Blogging, Web Development, Design, Gaming and  Lots of Food...</t>
  </si>
  <si>
    <t>a man's true biography is almost an impossibility because a man is bound to lie about himself.</t>
  </si>
  <si>
    <t>A selection of LouderYou mini-reviews</t>
  </si>
  <si>
    <t>ι αм ωιℓ∂😈αи∂ иαυgнт😉ѕσ вєωαяє fяσм мє</t>
  </si>
  <si>
    <t>I run @gadgetstouse, play the role of chief editor and author. I do video reviews as well. I help people buy the electronic stuff. https://t.co/F0YNbRXDqn</t>
  </si>
  <si>
    <t>Exploring myself in this beautiful film called Life</t>
  </si>
  <si>
    <t>Technology, Indian Telecom, Gadgets, Webmaster and Social Media Indian Blog</t>
  </si>
  <si>
    <t>एक राष्टृवादी सोच एक भारत श्रेष्ट भारत   देश मे मोदीजी  युपी मे योगीजी</t>
  </si>
  <si>
    <t>Road Runner! Proud Bhakt of Maa Bharti!!! Vande Matram!!!</t>
  </si>
  <si>
    <t>APNE HI HALL MAIN MAST.</t>
  </si>
  <si>
    <t>TheEdgyMind is for ardent readers who read about everything; from technology to food to educational articles.
We want to serve you a platter of information.</t>
  </si>
  <si>
    <t>ॐ नमः शिवाय
R.S.S. MANDAL KARYAVAH,
 MODI JI B.J.P. SUPPORTER,
follow back,
BHARAT MATA KI JAY</t>
  </si>
  <si>
    <t>Log Mere Bare Me Kya Sochte_x000D_
Hai,_x000D_
Agar Ye Bhi Mein Sochu To Phir_x000D_
Log Kya Sochenge..!!
मुझे राजपूत होने का गर्व हैं !
#पूर्णिमा का चाँद</t>
  </si>
  <si>
    <t>A day by PHP Software Engineering ,Open source contributor at @github with various projects and working with @knowarth</t>
  </si>
  <si>
    <t>Webmaster, Marketer and #SEO Samurai up for a tweet - Digging deep to get you the Nuggets out of all the Online Marketing Noise ;-)</t>
  </si>
  <si>
    <t>self employee</t>
  </si>
  <si>
    <t>VIJAY Pratap Singh</t>
  </si>
  <si>
    <t>Entrepreneur / Founder of Couponz Rush | TheTechVerts / Microsoft Certified / Google Certified / Digital Marketer / Web_Developer / Blogger / Tech_Enthusiast</t>
  </si>
  <si>
    <t>Partner at LeapFrog Investments. #impactinvesting #emergingmarkets #financialinclusion</t>
  </si>
  <si>
    <t>A Mobile Wallet for every Indian. For customer service, please tweet to our SWAT team: @MobiKwikSWAT</t>
  </si>
  <si>
    <t>Technical Blog</t>
  </si>
  <si>
    <t>Latest news from your favourite newspapers.
India - US - UK - Canada - New Zealand - Kenya
Download the app: https://t.co/jm92pT0E6g</t>
  </si>
  <si>
    <t>👍</t>
  </si>
  <si>
    <t>Brings you news breaks:Exclusive political, entertainment, sports insight, unbiased-nonaligned
Follow us @IndiaToday
Official URL: http://t.co/ICyUpGKpTg</t>
  </si>
  <si>
    <t>life is too short to remove USB Safely.</t>
  </si>
  <si>
    <t>Trader In Equity &amp; Commodity Market</t>
  </si>
  <si>
    <t>#SocialMarketing | #BusinessConsultant | #PettaCode | joined @behindwoods  |Twitter Jockey 4 @VijayTelevision  #VijayAwards..</t>
  </si>
  <si>
    <t>Your source for the most important stories of the day from https://t.co/C0L49g1SlV.</t>
  </si>
  <si>
    <t>Proud Indian. STUDENT OF PUNJABI  LITERATURE,
 Writer, Supporter Of Aam Aadmi party. 
SOCIAL WORKER,
BELIEVES  IN HUMANITY, Proude    Blood Doner.</t>
  </si>
  <si>
    <t>Hindi me Dekhne ke Liye YouTube per subscribe kare !</t>
  </si>
  <si>
    <t>Founded in year 2016 under umbrella of Horizon Technical. We have three websites in all with more than three lakh readers visiting in just few months.</t>
  </si>
  <si>
    <t>Youthens News is the first ever  news portal where youth can find all the topics of interest on a click.</t>
  </si>
  <si>
    <t>Search less. Research more! 
Your gateway site for stock research in India is here!</t>
  </si>
  <si>
    <t>HUNGRY KYA ? CATERING - SHOPING - EXPLORE EVERYTHING.....CRICKET LOVER....LIVE LIFE KING SIZE DO NOT HURT ANYONE..BE HUMBLE, ,,</t>
  </si>
  <si>
    <t>நாம் வாழும் வாழ்க்கை ரொம்ப சின்னது!இரு(ற)க்கும் வரை பிறருக்கு உதவு!உபத்ரம் செய்யாதே!வாழ்க வளமுடன்!நல்லதே நடக்கும்!நல்ல எண்ணம்,சிந்தனை,செயல் வேண்டும்!</t>
  </si>
  <si>
    <t>மொபைல், லேப்டாப்ஸ், மற்றும் உலகின் பல சுவையான நிகழ்வுகள் தமிழில் உங்களுக்காக...</t>
  </si>
  <si>
    <t>Co-Founder OtherSideOfTheWall @Appskart | Global CIO Startup Leadership | BITS-Pilani Alum | MIT Next Big Idea | Stanford Ignite | AIESEC Alum | Android Dev</t>
  </si>
  <si>
    <t>An IT student with a huge amount of interest in telecommunication industry.</t>
  </si>
  <si>
    <t>A proud Indian, follower of PM Narendra Modi ji.... Crazy about Telecom field.. A Geeky Telecom Industry analyst.... And a businessman by profession.</t>
  </si>
  <si>
    <t>We make tech videos and reviews in Hindi on YouTube !</t>
  </si>
  <si>
    <t>https://t.co/daDxEfyjNb… 
Consultant - Software, Telecom, InfoTech, Nuclear
MSEE, MEngg MatSc Carnegie-Mellon '85, '86; IIT K '82</t>
  </si>
  <si>
    <t>Indian 24 News covers latest news from India. https://t.co/MgQsLnUe1o
https://t.co/fKMj99Qd0K</t>
  </si>
  <si>
    <t>Indian writer Author publisher Social ActivisT World  Travellor.Novelist
 megzine EdiTOR polical THINKER=.</t>
  </si>
  <si>
    <t>No se</t>
  </si>
  <si>
    <t>#%HACK3R%#</t>
  </si>
  <si>
    <t>professional&amp;economist TWT,RT's are not for famous, shame or notice</t>
  </si>
  <si>
    <t>A student(E&amp;C.Engg) | Technofreak | Insomaniac | GizmoNerd | @twitter-Translator-ಕನ್ನಡ (New addition here) | And a huge fan of @shreyaghoshal &amp; @ADTsinghsharma.</t>
  </si>
  <si>
    <t>N-Fan, O+ve, ARR, Raja Sir, ManiSharma, Sweety, Kajal. DevOps Engineer</t>
  </si>
  <si>
    <t>Tech2 gives the latest trends about Technology, tips tricks, best lists</t>
  </si>
  <si>
    <t>Hi, offersandtricks helps all of you to know the latest offers going on the e-commerce websites as well as tricks to grab the offers and many more..</t>
  </si>
  <si>
    <t>Samachar Jagat is the only Newspaper which in addition to its regular morning edition has an evening edition as well.</t>
  </si>
  <si>
    <t>Human - Indian - Geek - Entrepreneur - Dreamer
My loyalty lies with my country &amp; not any politician or a political party
Retweets doesn't mean endorsement</t>
  </si>
  <si>
    <t>Civil Engineer &amp; Designer🎓🏡
Singer🎤🎶
Gadget lover📱
Movie lover🎬
Sports lover⚽🏀🏁
Bikes lover🚵
Cars lover🚘
pets lover 🐕🐱
Fashion lover 👞👓⌚👔👕👖👒</t>
  </si>
  <si>
    <t>25, Games, TV, Astrophysics, Tech.</t>
  </si>
  <si>
    <t>Student, intern. Always hungry, mostly sleeping.</t>
  </si>
  <si>
    <t>My Ambition is good Social responsibility leader. I want Upgrade my vellore city like other country. #ibecamevellorecm
Studying BCA in VIT Vellore Campus</t>
  </si>
  <si>
    <t>I’m just a mirror for you, You are good, I’m best, You are bad, I’m worst.</t>
  </si>
  <si>
    <t>राम भक्त भी मै ही ,मै मोदी भक्त भी,देश भक्ति भी मेरी! जय-जवान,जय-किसान,जय-विज्ञान,जय- हिंदुस्तान!</t>
  </si>
  <si>
    <t>Design Engineer by profession ,exploring technology ,new gadget  - tech enthusiast</t>
  </si>
  <si>
    <t>India's First bilingual News Portal - Breaking #News on #Politics, #Technology, #Entertainment, #Culture - Follow for fun, inspiration, and resources</t>
  </si>
  <si>
    <t>sub editor in Jagran Prkashn limited.</t>
  </si>
  <si>
    <t>Windows / Windows 10 Mobile ll ❤ TECHNOLOGY II SPORTS II FOODIE II</t>
  </si>
  <si>
    <t>☆ѕσмєтιмєѕ тнe єη∂ѕ are ქυz тнe вєცιηѕ☆
☆ѕυяιуα | кαмαℓ | ∂яανι∂ | αℓℓυαяʆn | ѕαмυც☆
☆தமிழன் | CSK | @Meŕcry sol |⬇FOUNDER⬇</t>
  </si>
  <si>
    <t>ღ Thalapathy fan ღ YouTuber ღ Bibliophile ღ Film Fanatic ღ Chocoholic ღ K-series addict ღ Coffee lover ღ Day dreamer ღ 
Do Subscribe #SuperGirlVlogs link is👇</t>
  </si>
  <si>
    <t>#HackThePlanet #CrackTheSystem #Jailbreak #Root #Anonymous #FollowBack #TeamFollowBack #iOS #Android #Windows #Linux #Mac</t>
  </si>
  <si>
    <t>I'm only here for #TheTruth. Suprisingly well hidden in plain sight. #MarkTwain "It's easier to fool people than to convince them that they have been fooled."</t>
  </si>
  <si>
    <t>Elder brother, Team Leader, English Trainer.
#Fab5SNAPS</t>
  </si>
  <si>
    <t>जो भी मेरा फॉलोवेर *देश*हित में।
मै भी उनका **राष्ट्र**हित में।
101%FOLLOW BACKये वादा रहा***जय हिन्द</t>
  </si>
  <si>
    <t>Technology is my Life
ft. Sourav Kumar</t>
  </si>
  <si>
    <t>Foodie, sleepy and talk about humor once in a decade.</t>
  </si>
  <si>
    <t>ardent fan of Bhagwad Gita and Sanatan Dharam. Sanskrit should be our national language, Akhand Bharat should be a Dharmic Rashtra.</t>
  </si>
  <si>
    <t>✿ ѕтυdenт | ғaѕнιon | polιтιcѕ | cιneмa | тнala ✿</t>
  </si>
  <si>
    <t>I am a Techie guy from Bangaluru and love to play around with latest technology 
And check my YouTube channel 👇👇👇👇</t>
  </si>
  <si>
    <t>Chairman &amp; Editor-in-Chief of the India Today Group</t>
  </si>
  <si>
    <t>Irreligous - One ;'. Man Army/Law Giver ;'  HQ</t>
  </si>
  <si>
    <t>I lead very SIMPLE life in MY SATISFACTORY levels...... Very interested in poliTRICKS.
Respect India,Indian Traditions and Culture !</t>
  </si>
  <si>
    <t>For Best Online Shopping Deals, Discount Offers, Coupon Codes, Freebies etc visit: http://t.co/FVQ0HqpZ,_x000D_
 For Mobile and PC Apps visit:</t>
  </si>
  <si>
    <t>The First Online Media Updater Founder Meghashyam, Bharath, Vaishnavi</t>
  </si>
  <si>
    <t>ACCI, Activist, Adventurer, Traveller, Biker, In Search of....Work in progress...</t>
  </si>
  <si>
    <t>Node.js Software Engineer</t>
  </si>
  <si>
    <t>Why do we fall, Bruce?</t>
  </si>
  <si>
    <t>Managing Partner &amp; Founder- Amulya Technology Associates. Provides Building Services- PHE, Plumbing &amp; Sanitary. Follow us and saves water for your kids, Thanks.</t>
  </si>
  <si>
    <t>Pseudo-intellectual, quasi-scientific, narcissist muddlehead. Follow at your own risk.</t>
  </si>
  <si>
    <t>BILL! BILL! BILL! BILL! BILL! Customer service: @Netflixhelps</t>
  </si>
  <si>
    <t>Nøthing</t>
  </si>
  <si>
    <t>VaadiOnline is growing news portal which touches all popular and latest news with special emphasis on J&amp;K.
Facebook Id https://t.co/AB8RxXhFLE</t>
  </si>
  <si>
    <t>Bindas student....</t>
  </si>
  <si>
    <t>I am a fun loving creature..</t>
  </si>
  <si>
    <t>Thunder over Kashmir :)
Tweets about law and politics.</t>
  </si>
  <si>
    <t>●Official  Handle of Kashmir Thunder News Paper 
                                                ●Kashmir Thunder is daily based English newspaper of J &amp; K.</t>
  </si>
  <si>
    <t>Spokesperson Of Kashmir Society International | Correspondent At Kashmir Thunder News Paper|Social and political Activist |Student of Politics | Tweets Personal</t>
  </si>
  <si>
    <t>Editor, COMPUTER ERA telugu monthly magazine.</t>
  </si>
  <si>
    <t>Dare to dream,Strive to achieve 🎉😀</t>
  </si>
  <si>
    <t>Mobile Recharge Plans / Offers for all operators, all circles, updated daily. Get the Android/WindowsPhone/iPhone app.</t>
  </si>
  <si>
    <t>વિશ્વ ગુજરાત - ગુજરાતી ન્યુઝ પોર્ટલ</t>
  </si>
  <si>
    <t>| Nature Lover |  Music Addict  | Gizmo Aficionado |</t>
  </si>
  <si>
    <t>Politicians and Pol Parties</t>
  </si>
  <si>
    <t>Citizen of A Conflict Zone ; The Wheat Between Two Grinding Stones. My personal opinion here. Retweets =/= endorsements.</t>
  </si>
  <si>
    <t>Geek | Android Fan |
Tech enthusiast |
Engineering |
YouTuber |</t>
  </si>
  <si>
    <t>Traveller 🌏✈️ | Social Activist | Influencer, Android Developer ,  YouTuber ,   Instagram : https://t.co/GkUZg2eK4q</t>
  </si>
  <si>
    <t>Rider | @AvengerUnited  Lover | #SEO Analyst | Biker | Proud Indian| Digital Marketing Professional | #SM Expert |Team Lead @KrishaWeb | Businessman By Default</t>
  </si>
  <si>
    <t>|| ଜୟ ଜଗନ୍ନାଥ ସ୍ୱାମୀ ନୟନ ପଥ ଗାମୀ ଭବ ତୁମେ ||</t>
  </si>
  <si>
    <t>Chief #NinjaCat #WindowsInsiders Community @microsoft | I create tech/books/fashion/chaos &amp; tweet about it | Declare var not war | https://t.co/TmVjJLttne</t>
  </si>
  <si>
    <t>@memonapple : 1. Batman &amp; Apple Fan</t>
  </si>
  <si>
    <t>India First.Gita.Ganga.Gandhi.Vivekananda.Ramana.Hinduism.Advaita.Shankara.Chandrasekara Saraswathi !</t>
  </si>
  <si>
    <t>finance to farming. life has been fun. Farm at http://t.co/svBEh5dA</t>
  </si>
  <si>
    <t>ASPIRING ENTREPRENEUR | STOCK MARKET🐎 | PATRIOT 🇮🇳 | VISIONARY | OPTIMIST ||| TECHNO - FUNDA | INTERESTED PEOPLE CAN DM</t>
  </si>
  <si>
    <t>Read all latest news from India &amp; Around The World on Politics, Business, Technology, Entertainment, Sports, Technology and Travel etc.</t>
  </si>
  <si>
    <t>Current news of what is happening in the sports world. http://t.co/luBuPriZ</t>
  </si>
  <si>
    <t>Do anything and everything passionately! Let passion drive you.</t>
  </si>
  <si>
    <t>S &amp; M Professional. Staunch believer in execution is everything. MU/CSK fan. Foodie. Technology enthusiast. Travel and Photography lover.</t>
  </si>
  <si>
    <t>Think always positive....
Electrical and Electronics Engineering graduate....</t>
  </si>
  <si>
    <t>Movie Buff...</t>
  </si>
  <si>
    <t>OpenSource / @ERPNext Evangelist / Age of APIs ~ Let the code win and politics lose</t>
  </si>
  <si>
    <t>The Straight Arrow.
Engineering Professional.
Trying to be good investor.
RTs are not endorsements.</t>
  </si>
  <si>
    <t>#NaMo || #tech &amp; #gadget lover || #hollywood film || _x000D_
#TeamFollowBack
Birthday - 21st August</t>
  </si>
  <si>
    <t>Geek praying for a better World, both in Reality &amp; Virtuality. Logging Random Thoughts, Security Tips &amp; News Here.
#infosec #pentesting #cyber #geek
ੴ</t>
  </si>
  <si>
    <t>Official Twitter Handle for  Bharat Sanchar Nigam Ltd  (A Govt of India Enterprise). RTs are not endorsements.</t>
  </si>
  <si>
    <t>Tech Viral is a Network About Viral Technology  News, Hacker news and Latest Hacking Tricks and Tutorials.  https://t.co/v636cvmwNI</t>
  </si>
  <si>
    <t>ਪੰਜਾਬ ਪੰਜਾਬੀ ਅਤੇ ਪੰਜਾਬੀਅਤ</t>
  </si>
  <si>
    <t>Questions about your Verizon Wireless service? We’re here to help 24 hours a day, 7 days a week!    Virtual Agent- https://t.co/UXGv5BKMAa</t>
  </si>
  <si>
    <t>Ex BT engineers London and Home Counties, business and residential telecom services. Tweets are my own.</t>
  </si>
  <si>
    <t>A software Engineer,interested in Show Hosting/RJ/Music. Social/Caring guy with great hope of growth</t>
  </si>
  <si>
    <t>Jio DTH Booking</t>
  </si>
  <si>
    <t>MCA Student of Shah Satnam ji Institute of Tech &amp; Management .. $irsa</t>
  </si>
  <si>
    <t>█║▌│█│║▌║││█║▌│║▌║©</t>
  </si>
  <si>
    <t>techs review</t>
  </si>
  <si>
    <t>film industry</t>
  </si>
  <si>
    <t>Sharing things I'm learning through my foundation work and other interests.....</t>
  </si>
  <si>
    <t>Investment Planner,Wealth Advisor, Trainer,views are personal,Likes &amp; RTs are not an endorsement.</t>
  </si>
  <si>
    <t>News, you can choose!</t>
  </si>
  <si>
    <t>#VIVO #IPL2017 #KXIPvMI #MIvKXIP #IPL #IPL10 #IPL2017 #KXIP #RPS #ContestAlert!  #Contest coming your way! #StayTuned</t>
  </si>
  <si>
    <t>Latest news ,leaks , gadgets, mobile reviews, computering news and more
 https://t.co/dwYkuZFAno</t>
  </si>
  <si>
    <t>ABC</t>
  </si>
  <si>
    <t>We are a page which looks into the real and untold aspects of everyday trends</t>
  </si>
  <si>
    <t>Wanderer,photographer,nature worshipper...wind,dark rain clouds and a walk through the himalayas..Divine.</t>
  </si>
  <si>
    <t>The official Twitter page of Mamata Banerjee, founder Chairperson All India Trinamool Congress. Honourable Chief Minister, West Bengal.</t>
  </si>
  <si>
    <t>Official Twitter account of the Bharatiya Janata Party (BJP). भारतीय जनता पार्टी ( बीजेपी )</t>
  </si>
  <si>
    <t>#DigitalStrategist, #PoliticalStrategist, #TechSavvy #Entrepreneur #Startup #Business</t>
  </si>
  <si>
    <t>Value creation, Mobility Innovation, Business model innovation,Mobile Apps, Social Media/Digital Marketing, Product Innovation, mHealth,turnaround &amp; transform</t>
  </si>
  <si>
    <t>https://t.co/06vSvSOLgA</t>
  </si>
  <si>
    <t>PRIMARY TEACHER</t>
  </si>
  <si>
    <t>CHECK out my #Youtube channel 
#Vanbro34</t>
  </si>
  <si>
    <t>ગુજરાતના તમામ મહત્વના સમાચારોથી લઇને આંતરાષ્ટ્રિય, રાષ્ટ્રિય અને મનોરંજન તથા વેપારની ખબરો વાંચવાનું એક માત્ર માધ્યમ એટલે વનઇન્ડિયા ગુજરાતી</t>
  </si>
  <si>
    <t>Competent,diligent &amp; result oriented  professional , traveller , believe in enjoying travelling as much as possible.</t>
  </si>
  <si>
    <t>Hey, this amudhakumar. The founder and admin of https://t.co/vVwFvKc1XO (How to Guide for Mobile App Lovers)</t>
  </si>
  <si>
    <t>Cinema is my LOVE, Music is my WIFE &amp; Travelling is in my BLOOD \m/ #CreativePagal</t>
  </si>
  <si>
    <t>My tweets will focus mainly on tech and some on my opinion on anything in the world :)</t>
  </si>
  <si>
    <t>Hi, Myself  Lucky</t>
  </si>
  <si>
    <t>Social Media Influencer. History, and Literature enthusiast.</t>
  </si>
  <si>
    <t>Got some Music/Talent to showcase? We are ur destination to promote ur stuff to the audience! SnapChat : ArtistAloud</t>
  </si>
  <si>
    <t>Before you become an Entrepreneur make sure you are a LEADER within.</t>
  </si>
  <si>
    <t>An Air Warrier, Telecom professional , now learning to be an enterprenuer!!!</t>
  </si>
  <si>
    <t>Political revolution in India has begun. Bharat jaldi badlega. Arvind Kejriwal.</t>
  </si>
  <si>
    <t>Physician and TED speaker. Tweeting on Health Informatics, mHealth, Frugal Innovation in Healthcare</t>
  </si>
  <si>
    <t>| Quaint Character | Writer | 90's Kid | Humour Smile Doner | Tech &amp; Music Geek | Founder : @TheTeamAFC #TEDTalks #SRK • Archive : @loveavasthi_</t>
  </si>
  <si>
    <t>Practising Chartered accountant,  Love my Nation</t>
  </si>
  <si>
    <t>मुसाफिर की जिंदगी मंजिल तक... सोचता हूँ अगर मंजिल मिल गयी तो सफर का क्या होगा...</t>
  </si>
  <si>
    <t>Doctor | Sindhi | RTs ≠ Rx |
This is a parody account of myself.
Archive: @PiratedAnokhi
*कृप्या ध्यान दें, यहाँ लड़के छेड़े जाते हैं*</t>
  </si>
  <si>
    <t>Temperamental.Restless.Funny.Opinionated.Mercurial.Impulsive.Dreamer.Observant. https://t.co/w29wokJ097-Freak.Foodie. Husband.Blogger.Fantasy-freak.Gamer Views r Personal</t>
  </si>
  <si>
    <t>Editor In Chief at techcase.in,
Tech lover, @phoneradar lover,owns blog.</t>
  </si>
  <si>
    <t>Love #Art #Music , A #Dreamer #SocialMediaEnthusiast #Optimistic #Fashion Enthusiast #Photography
A Modern girl with a Vintage Soul!</t>
  </si>
  <si>
    <t>Track all of the latest IT Services News with Owler. View all companies in the IT Services Sector: https://t.co/EFgXw65nuf</t>
  </si>
  <si>
    <t>Electrical Engineer | Tested: iNew V3-E, JIAYU S3, UMi-eMax, IRON, Plus | Gamer | Contest Lover | MJ Fan | Foodie of Future technology gadgets..!! 😋</t>
  </si>
  <si>
    <t>Come for policy and finance, stay for #Hindutva and history. Blog at https://t.co/zzfgMTJXJN</t>
  </si>
  <si>
    <t>News stories, features and updates from the FT. For headlines follow @financialtimes. Our customer service team is @FTcare.</t>
  </si>
  <si>
    <t>#SaluteToIndianArmy
My son is my hero
जब हर अफजल की छाती मे,
हम गाड़ तिरंगा गुजरेंगे!
तब देखेंगे औकात तुम्हारी
किस घर से अफजल निकलेंगे।
🚩जय हिंद🚩</t>
  </si>
  <si>
    <t>Nigeria's fastest growing online publication focused on promoting mobile &amp; internet in Africa.   Contact: techislet@outlook.com</t>
  </si>
  <si>
    <t>Proud 🇮🇳 | #AssociateConsultant @MicrosoftIndia | #DMV @AniruddhasAdm | An #ambadnya devotee of #DrAniruddhaJoshi #aniruddhabapu #DAD</t>
  </si>
  <si>
    <t>Welcome To World Of Android News, Loot Deal, Freebies Tricks, Amazing Offers And Latest Information.</t>
  </si>
  <si>
    <t>Follow us for the top Wireless news, curated by the Twitter community.</t>
  </si>
  <si>
    <t>#Lifestyle #Sex #Relationship #Rumor #girls #woman #lady #Food #fun #Health #Beauty #Makeup #Fashion #Film #Actress #Actor #heroine #Politician #Tip #hangover</t>
  </si>
  <si>
    <t>A Day Without Deals Is a Day Without Sunshine!!!</t>
  </si>
  <si>
    <t>पत्रकार/ कवि हृदय/लेखक/व्यंगकार/शायर।
   जो जैसा चाहेंगें
   वैसा ही पायेंगे।।  TWIT  LIKE में है जी!राधे- राधे!/101%FOLO BACK</t>
  </si>
  <si>
    <t>Business around the world</t>
  </si>
  <si>
    <t>Life?!. Don't talk to me about #life</t>
  </si>
  <si>
    <t>We deliver the latest Gadgets news everyday</t>
  </si>
  <si>
    <t>Latest news, offers, deals and discounts on UK landline, broadband and mobile.</t>
  </si>
  <si>
    <t>25 Yrs Old A Youtuber A Gamer
Group Admin of KevGamingXP Youtuber's Buddies on #Facebook, got my own page Single Loving Life</t>
  </si>
  <si>
    <t>The British Business Blog is for UK Businesses only, add your company and improve your online presence, comes with UK web hosting from https://t.co/44ZL9C9FS4.</t>
  </si>
  <si>
    <t>#Tech related #tweets from around the web curated in one place 💻 ✨🤗</t>
  </si>
  <si>
    <t>Where words fail, Music Speaks</t>
  </si>
  <si>
    <t>Tech Enthusiast</t>
  </si>
  <si>
    <t>All about 3G service in China - WCDMA, TD-SCDMA, CDMA 2000</t>
  </si>
  <si>
    <t>We are a professional software, SEO service and social media marketing company. We will help you setup your accounts, pages along with generating traffic</t>
  </si>
  <si>
    <t>#social media officer, loves to tweet &amp; post round the clock. #motivationalspeaker. Love to connect with people. The real wolf of wall street.. #followme</t>
  </si>
  <si>
    <t>propshine.com is India's first and only online brokerage for Real Estate. We provide services to customers starting from property selection, site visit, booking</t>
  </si>
  <si>
    <t>#Happygolucky #sachinforlife Worships @sachin_rt; Blood Group:Cricket +ve, #ipl fav team @mipaltan #mumbaimerijaan</t>
  </si>
  <si>
    <t>The Indian Express brings to you latest news from India and the world, breaking round the clock. The 'Journalism of Courage' starts here.</t>
  </si>
  <si>
    <t>I am a Lawyer In New Delhi</t>
  </si>
  <si>
    <t>#PawanKalyan 💗</t>
  </si>
  <si>
    <t>Experimenting life.
GM-BSNL-Kalyan</t>
  </si>
  <si>
    <t>Gadgets Lover ❤ Mad for Cricket ❤ Music Lover ❤ ❤ :-)</t>
  </si>
  <si>
    <t>Employee System Engineer, Iam interested in technology news, Science, health, Linux, IT &amp; socializin, my Bengaluru city</t>
  </si>
  <si>
    <t>Be kind whenever possible, It is always possible...!!!      Tweets are personal 👈            RTs not Endorsement 👈</t>
  </si>
  <si>
    <t>Engineer | SocialMedia Enthusiast |Tech Geek | Video Editing Expert | Loves EDM | Martin Scorsese Fan</t>
  </si>
  <si>
    <t>Your source for the latest news on 4G</t>
  </si>
  <si>
    <t>loves latest gadgets,surfing,tweeting,new cars &amp;bikes,pets !!!!</t>
  </si>
  <si>
    <t>i m a builder in pune.</t>
  </si>
  <si>
    <t>HAPPINESS IS, BUT AN OCCASIONAL EPISODE, IN THE GENERAL DRAMA OF PAIN.............. KASHMIR THE PARADISE Believes Only In Love And Laughter...!!!!</t>
  </si>
  <si>
    <t>Çrëåzÿ åbøűţ #JüşťiņBiébëř  #åńüpúmähəŕè</t>
  </si>
  <si>
    <t>Amateur(Educator, tech freak, photographer, poet, sketch artist) moody and yes, I am jack of most trades ;)</t>
  </si>
  <si>
    <t>kilol school, red rose school, mvm college, nsc agent, property consultant</t>
  </si>
  <si>
    <t>Life Motto #NEVERGIVEUP# Passionate about Music, Singing, Traveling and Sports😊Also Gadgets, Contest and Giveaway Maniac😀</t>
  </si>
  <si>
    <t>Just Chill</t>
  </si>
  <si>
    <t>India First| NaMo| BJP4India|
Retweets Are Not Endorsements.</t>
  </si>
  <si>
    <t>If I want your opinion, I’ll ask you to fill out the necessary forms.</t>
  </si>
  <si>
    <t>Keep  Updated  Your  Self  with  Latest  _x000D_
Tech  News  : Stay Tuned</t>
  </si>
  <si>
    <t>Student || Tech lover || Gamer ||
Always updated with new smartphone launches ...
Love to play Football</t>
  </si>
  <si>
    <t>I am a fun loving person, soft by heart person</t>
  </si>
  <si>
    <t>GIVE&amp;TAKE
101% FOLO BACK</t>
  </si>
  <si>
    <t>MRA ,politically incorrect</t>
  </si>
  <si>
    <t>Journalist @Mid_day #Pune love to teach.Master in law pursuing Phd. 4rmer national rifle shooter.</t>
  </si>
  <si>
    <t>Unleashing the Power of 0,1 coding &amp; decoding...
Subscribe me @Youtube https://t.co/MRjKwUrWgP for Daily Tech Videos...</t>
  </si>
  <si>
    <t>Direction 🎥
🎬Vfx works &amp; 🎬 videos work, 🎬Multimedia .</t>
  </si>
  <si>
    <t>Puthiyathalaimurai TV / Graphic Designer</t>
  </si>
  <si>
    <t>Newsbuckets, We like to bring the news from all over the world on a single platform in short way.</t>
  </si>
  <si>
    <t>Interest Areas: #Digital, Employee Engagement, #FutureOfWork, Politics, #Social &amp; Technology.
Views/RTs are purely personal!</t>
  </si>
  <si>
    <t>Analysis supporting an open, fair and competitive Digital India. contact: nikhil@medianama.com</t>
  </si>
  <si>
    <t>technically and scientifically inclined, mentor, travel buff, aspiring filmmaker, lifelong learner, and cricket crazy, Yankee fan - views are personal</t>
  </si>
  <si>
    <t>In pursuit of truth and beauty</t>
  </si>
  <si>
    <t>Assistant Secretary</t>
  </si>
  <si>
    <t>Music lover,Contest Player and Diljit dosanjh fan...PUNJABI...........</t>
  </si>
  <si>
    <t>I am a Computer Engineer</t>
  </si>
  <si>
    <t>Minister for Railways, Government of India</t>
  </si>
  <si>
    <t>EXPLORING LIFE ,HAVING EXPERIMENTS WANTED TO JOIN A DEFENSE FORCE OF INDIA
   JAIHIND</t>
  </si>
  <si>
    <t>i am tech freak, love gadgets,Love giveaways, Optimistic</t>
  </si>
  <si>
    <t>plastic not elastic :) forgot how to flirt / time traveller / dark uplifting psy DJ / musician #psytrance #pune #nightlife</t>
  </si>
  <si>
    <t>Occasional tweeter...</t>
  </si>
  <si>
    <t>Smiling for someone is SWEET but making someone SMILE is the BEST FEELING
my favorite @CharulMalik following me on twitter 3/5/2016</t>
  </si>
  <si>
    <t>Healthcare &amp; Health Insurance, Food, Smokey Single Malts, Ghazals, Everything Apple, Movies, Street Photography, Gadgets &amp; Tech, Creatives (mostly print).......</t>
  </si>
  <si>
    <t>I'm here to avoid dealing with stupid people.</t>
  </si>
  <si>
    <t>A gadget freak, a vehicle enthusiast and project manager by profession.</t>
  </si>
  <si>
    <t>Tech boy.. Wanna be Software Developer. ...Fun ...Laptop..nd..photography is my part time job.</t>
  </si>
  <si>
    <t>Afroz</t>
  </si>
  <si>
    <t>Teacher, Organic Farmer, Tech_learner, Indian music lover, cow lover and many more...</t>
  </si>
  <si>
    <t>24IndiaNews is the Online web portal under AD4 Publish Firm</t>
  </si>
  <si>
    <t>Kash-meer,
Nusrat fateh Ali khan ,
shayari ,
kushtee , Dangal ,
black heart black coffee</t>
  </si>
  <si>
    <t>Connect. Create. Inspire. Experience our super-fast network with Idea 4G because an Idea can change your life!  For any kind of assistance, tweet to @idea_cares</t>
  </si>
  <si>
    <t>CA by destiny, #Modi fan,  RTs,FAVs &amp; links not endorsements.Addressing someone by 1st name not meant to disrespect. It's just 140 char restriction
#मराठी</t>
  </si>
  <si>
    <t>INDUSTRIAL ENGINEER WORKED IN SEVERAL INDUSTRIES,RIGHT NOW LOOKING SUITABLE OPENING IN SOCIAL/POLITICAL ENVIORENMENT</t>
  </si>
  <si>
    <t>We at TechnoCodex Aims to provide best available information about technology specially Mobiles, in the language which we understand the best.</t>
  </si>
  <si>
    <t>India Broadband Forum on Twitter</t>
  </si>
  <si>
    <t>Technology Consultant, Business Advisor, Technology adaptation and automation specialist, Corporate Trainer and personality coaching____Let us have a discussion</t>
  </si>
  <si>
    <t>News from around the world. See the whole picture with @News365247live #breakingnews #latestnews #news #worldnews</t>
  </si>
  <si>
    <t>Mobile Tech Analyst, Pharmacist, Political Analyst, Blogger etc. Please visit https://t.co/umGL8QKbY5</t>
  </si>
  <si>
    <t>Techie, Media Influencer, New Media</t>
  </si>
  <si>
    <t>in url about me</t>
  </si>
  <si>
    <t>Heaven on Earth ..... Pakistan!!!! Proud Pakistani. #FreeKashmir #Pakistan #BleedGreen #PakArmy 📢 Head of Freelance Social Media Team. duniya News</t>
  </si>
  <si>
    <t>There's only one king in the court and the name is Roger Federer. Tennis lover &amp; serial drinker.</t>
  </si>
  <si>
    <t>#Owner of a wandering #SOUL - A passionate #SEO #SMO Aficionado. #Twitter #Guru. Subtly #Entrepreneur. #Musicaholic. Zinda trailblazer. Travel Junkie</t>
  </si>
  <si>
    <t>True freedom is in inner thing
Its a state of mind
Its a deliberate exercise of choice
Thus
If v think
V are bound by external force,
V are deceiving ourselves</t>
  </si>
  <si>
    <t>Online Resource for #Telecom Industry | #Fixed #Mobile #VAS #Broadband #SMS #MMS #Network #Wireless #2G #3G #4G #Broadcasting | RTs are not endorsements</t>
  </si>
  <si>
    <t>Noticias tecnológicas, gadgets, apps y mucho mas</t>
  </si>
  <si>
    <t>@pawankalyan, @alluarjun, @prabhasraju
follow guy's my #Facebook and #Instagram</t>
  </si>
  <si>
    <t>Youtuber, 
Your Friend</t>
  </si>
  <si>
    <t>We are a full-service digital agency with a twist: Strategy planning that turns digital campaigns into a scientific exercise, eliminating shots in the dark.</t>
  </si>
  <si>
    <t>Save your energy for your loved ones not for the haters</t>
  </si>
  <si>
    <t>Telecom Professional. Startups. India First and foremost. AOL/RSS. Our PM Modi Ji follows me! I support Prabodhini Vidya Kendra; free Edu to Poor in my village.</t>
  </si>
  <si>
    <t>M.Sc. MBA. Happy to be part of this New Bharat. Love reading spiritual books, listening to semi classical music.</t>
  </si>
  <si>
    <t>Collection of Latest Worldwide News at fast speed only on https://t.co/CEaApqdLXK</t>
  </si>
  <si>
    <t>Proud Indian, Engineer by Education, From Land of GOD Buddha-#Kushinagar, 🇮🇳 वंदेमातरम् !</t>
  </si>
  <si>
    <t>Guitars, gold &amp; gadgets. Look... before you make waste.</t>
  </si>
  <si>
    <t>Not required..</t>
  </si>
  <si>
    <t>💞 I love you. ♥️ I'm thinking about you lots tonight. ♥️ Sending you everything I have to give. ♥️ You are me dream come true. ♥️ Can i make you a promise ? 💞</t>
  </si>
  <si>
    <t>Focus on your goals and rebuilding your life.
A Tech Enthusiast, Geek.</t>
  </si>
  <si>
    <t>Live Updates of Trending Stories across the Nation - (All Segments)
Views are Personal</t>
  </si>
  <si>
    <t>Introvert. Lifelong bacon geek. Tv ninja. Web scholar. Gamer. Hardcore entrepreneur. Beer advocate.</t>
  </si>
  <si>
    <t>Your best source of Nokia News on Twitter</t>
  </si>
  <si>
    <t>News Government and Politics Business and Financial News
 Entertainment Sports , Teaching maths and physics, social worker etc.
Fan of modiji and yogiji and BJP</t>
  </si>
  <si>
    <t>We provide every information about iphone news</t>
  </si>
  <si>
    <t>Everyone Loves iPhone....</t>
  </si>
  <si>
    <t>Download Best HD Wallpapers for desktop mobiles tablets in high quality HD Widescreen 4K Ultra HD,5K,8K UHD,1920x1080 Full HD, 1080p 720p popular resolutions.</t>
  </si>
  <si>
    <t>IT Software Solutions, Advertising &amp; Marketing, IT Infrastructure Service, Telecom &amp; Embedded Systems, Media and Publications, Consumer Products &amp; Services</t>
  </si>
  <si>
    <t>Fun, Fun and only fun... oh!!! that's not all.. there is some bollywood and sports gossiping too... |o|</t>
  </si>
  <si>
    <t>Breaking news alerts from India</t>
  </si>
  <si>
    <t>I like to be a free spirit. Some don't like that, but that's the way I am..... :D</t>
  </si>
  <si>
    <t>Alhamdulliah Muslim|</t>
  </si>
  <si>
    <t>Latest Hindi News, Hindi News Website, Hindi News Paper, Live Hindi News in Hindi, (हिन्दी न्यूज़ वेबसाइट)</t>
  </si>
  <si>
    <t>Perfectionist, Sharp, Fast Learner, Automobile Enthusiast, Amateur Photographer, Cooking Aficionado and a Businessman.</t>
  </si>
  <si>
    <t>न्यूज़-व्यूज, चर्चा- चकल्लस, बात- बतंगड़. इंडी वेबसाइट, दुनिया के लिए. खरी-खरी भी, खरी- खोटी भी.</t>
  </si>
  <si>
    <t>all about gadgets mobile laptops solar nasa startups_x000D_
dell nokia apple samsung htc blackberry sony toshiba_x000D_
sony</t>
  </si>
  <si>
    <t>#Technology #Android #Windows Steam Mario Apple Inc. iPhone drones space Pub Nintendo LeBron James Land Rover Defender European Union USA UK Asia global #Tech</t>
  </si>
  <si>
    <t>I sell businesses &amp; create investments in business.....</t>
  </si>
  <si>
    <t>Sujith Bhakthan</t>
  </si>
  <si>
    <t>Smart 😋 Simple 😉 Silent 😜
Technology Lover...📱💻
💙 Bleed Blue 💙
Big Fan of Akshay Kumar &amp; M.S.Dhoni. 🇮🇳🇮🇳🇮🇳
जगात भारी, आम्ही कोल्हापूरी. 😎</t>
  </si>
  <si>
    <t>Best News Channel in Karnataka,</t>
  </si>
  <si>
    <t>Ex Media In-Charge Bengaluru Vibhag, BJYM Karnataka.</t>
  </si>
  <si>
    <t>"ज्ञान पेलता हूँ और ट्रॉल्स भी मारता हूँ।" 
कृपया #FOLLOW करें, जिससे कि मैं चौड़ा हो सकूँ।
#Blogger, #TechLover, #Satirist, Instagram:- itsavinash24</t>
  </si>
  <si>
    <t>Sangbad Pratidin, a Bengali daily from Kolkata. Follow us for real time updates #SangbadPratidin</t>
  </si>
  <si>
    <t>All The News in Tamil</t>
  </si>
  <si>
    <t>https://t.co/WOuVSePPqQ is social media aggregation platform for India news, world wide news, Lifestyle news, Entertainment news&amp; video news across globe.</t>
  </si>
  <si>
    <t>I exist because you imagine I do!! The more u believe, the more u will be challenged!! Traveller; Foodie; Maniac; Filmy!!</t>
  </si>
  <si>
    <t>Mumbaikar, Indian. Liverpool FC Fan</t>
  </si>
  <si>
    <t>GEEKNEWS - most popular news on social media</t>
  </si>
  <si>
    <t>YOYO TV CHANNEL</t>
  </si>
  <si>
    <t>गर्व नाही #माज💪 आहे मला #मराठी⛳🚩असल्याचा!
#कॉफी_लव्हर☕, #देश_मोदीजी_प्रेमी💓, #फोटोग्राफी📷, #ऐतिहासिक_पर्यटन🚴, #क्रीडा_प्रेमी🏏🏑🏸🎾⚽
#Wish_me_17_OCT💐🎂</t>
  </si>
  <si>
    <t>DREAMER...ACHIEVER...</t>
  </si>
  <si>
    <t>Me Retired Banker with 35 years experience . My first Book on short stories Journey from Guwahati to Machhiwara from Notion Press ₹ 200 Rajivbakshi52@gmail.com</t>
  </si>
  <si>
    <t>Design, Engineering, Project Construction Management, Business, Trade, &amp; History and Learning....Life Everyone &amp; Everything</t>
  </si>
  <si>
    <t>founder of the https://t.co/NsZ7UzyIyz which related blogging, tech, make money online, start up funding</t>
  </si>
  <si>
    <t>Game Hacks and Cheats. Perfected.</t>
  </si>
  <si>
    <t>Telecom Marketing |Business Analysis |Politics Follower|Huge Cricket Fan|Loves Sports</t>
  </si>
  <si>
    <t>threat analyst, staple of [so-called] #hacker “top-10” lists &amp; sexy WANTED posters, #writer/#natsec/#infosec content on Forbes, Newsweek. I do not grant wishes.</t>
  </si>
  <si>
    <t>A passionate #blogger and #web #developer.
Trying to take a step forward to move in same area with advanced technology.</t>
  </si>
  <si>
    <t>This is a bot-account. 朝日新聞の記事はちゃんと警戒出来るのに産経新聞は事実と異なっていても何故か鵜呑みにする人が多いので産経は別枠扱い。</t>
  </si>
  <si>
    <t>The Tech Enthusiast</t>
  </si>
  <si>
    <t>entrepreneur @e10in @doctr_pro @emaily_xyz @tintorch social@e10.in</t>
  </si>
  <si>
    <t>ﾚov乇 the ﾚif乇 you ﾚiv乇, ﾚiv乇 the ﾚif乇 you ﾚov乇!! Occasional Surfer on life's waves..:-) Making a difference with technology is my thing.</t>
  </si>
  <si>
    <t>Congress supporter Tweets or RT's on personal liking not to hurt anybody but no guarantee for Bhakts</t>
  </si>
  <si>
    <t>Smart Home Resource and Marketplace - Smart Grid - Demand Response</t>
  </si>
  <si>
    <t>https://t.co/SVCYMs2Pyh</t>
  </si>
  <si>
    <t>Latest Mobile Phone Launch News, Review, Help Guide, Rumors Related to Android/</t>
  </si>
  <si>
    <t>Founder/Editor at @TechnosAmigos &amp; @YogeshKhetani | Gujju By Core | Indian Army Fan | Blogger, Make Money Online expert. ~~Follow what you love~~</t>
  </si>
  <si>
    <t>All tweets are my personal opinion | Father to my cutie | Works as Oracle PeopleSoft Consultant | TCSer  | Technology enthusiastic</t>
  </si>
  <si>
    <t>Social Media Influencer, Product executive at @Oneindia #DigitalMarketing #SocialMedia #Blogger</t>
  </si>
  <si>
    <t>Desh bhakt.Modi follower.जननी जन्मभूमि स्वर्ग से महान है.</t>
  </si>
  <si>
    <t>Work In Progress. Living in Beta.</t>
  </si>
  <si>
    <t>A Social Networking Professional with love to cycle, track share markets and collect coins and stamps http://t.co/qzZ92gzb</t>
  </si>
  <si>
    <t>Geek, Pencil Sketching, Smartphone Photography.</t>
  </si>
  <si>
    <t>India's most credible online news media for latest #technology #news updates and indepth coverage of #egovernance #enterpriseIT #startups #telecom #gadgets</t>
  </si>
  <si>
    <t>Latest updates, breaking news, in-depth analyses, interviews and articles from the world of governance, bureaucracy and public administration</t>
  </si>
  <si>
    <t>🍵 fantastic... Love ❤ myself...!! Selfie..!! Crazy...!!  Technology | 📱 | Movie addict  #KamalHaasanfan @ikamalhaasan</t>
  </si>
  <si>
    <t>⚠️ Get the latest technology news ⚠️ Get the best new technology news 📱 
Get business news @__BusinessNews</t>
  </si>
  <si>
    <t>Hi! It shares almost every tech news. things happening around the world. Find all tech news at one place. Account managed by @IamLizu</t>
  </si>
  <si>
    <t>CEO of https://t.co/NkpCZXx3G7, Digital Media Professional, Indian Language Expert Online</t>
  </si>
  <si>
    <t>ESP guitar, GT-10, iPad and a good amp, that's all it takes for me to be the man of Metal Head I aspire to be...</t>
  </si>
  <si>
    <t>Follow @JoboKuruvilla for breaking news &amp; top stories from the world of auto, tech, and social media. Journalist &amp; Managing Editor @drivespark</t>
  </si>
  <si>
    <t>with @narmadabachao and @napmindia</t>
  </si>
  <si>
    <t>Official http://t.co/p6GAodIuv3 Twitter Account.</t>
  </si>
  <si>
    <t>We deliver the latest Mobile Technology news everyday.</t>
  </si>
  <si>
    <t>I share latest news about #socialmedia, social networking, mobile technology, #marketing, #iphone, #Google, Facebook, twitter #apps and more...</t>
  </si>
  <si>
    <t>Inspirational messages about Life, Love, and Relationships. *Parody Account to Inspire* (Not in any way affiliated with Sofi Shahid)https://t.co/wzrxn3ZZaX</t>
  </si>
  <si>
    <t>IT Enthusiast. Believe in evolution.Father of two girls.
My views are exclusively mine. And I am willing to learn and change.</t>
  </si>
  <si>
    <t>Trying to work out what's going on, and what happens next. Curious. Easily bored. Single parent. Expat in San Francisco. @a16z</t>
  </si>
  <si>
    <t>Engineer, Photography addict, Political commentator!!</t>
  </si>
  <si>
    <t>Indian Actress/Author</t>
  </si>
  <si>
    <t>Actress, Mother, Entrepreneur, Activist, budding Organic Farmer, Environmentalist, Yoga enthusiast.... aur abhi picture Baaki Hai ..... 😄😄😄</t>
  </si>
  <si>
    <t>Proud Indian || Survivor || Blogger​ || Gadget Freak || Photographer || Scorpion || Forever @Asli_Jacqueline fan || She follows me || Being Human..</t>
  </si>
  <si>
    <t>I WIN</t>
  </si>
  <si>
    <t>Owner of Kamal Graphics. #Tech &amp; #Automobile Enthusiastic. #FoodBlogger #TravelBlogger #LifestyleBlogger @foodiepunters</t>
  </si>
  <si>
    <t>Lecturer of government school of rajasthan</t>
  </si>
  <si>
    <t>सपना है केजरीवाल को PM देखने का तभी ट्विटर पे हूँ, मुझे ग़लत साबित करने की कोशिस ना करना जिस दिन केजरीवाल ग़लत साबित हुआ मैं ख़ुद हो जाऊँगा तब तक no excuse</t>
  </si>
  <si>
    <t>We're all about affordable mobile. Every customer has a phone, every business should have an app! Market direct to your customers pocket. Say hi</t>
  </si>
  <si>
    <t>Barnala, Punjab</t>
  </si>
  <si>
    <t>Moga,Punjab, India</t>
  </si>
  <si>
    <t>Paradise  Srinagar kashmir</t>
  </si>
  <si>
    <t>Kashmir</t>
  </si>
  <si>
    <t>Coimbatore, India</t>
  </si>
  <si>
    <t>Surat,Gujarat,India.</t>
  </si>
  <si>
    <t>india</t>
  </si>
  <si>
    <t>HQ: 401,Trellis, LBS Marg,BKC</t>
  </si>
  <si>
    <t>Mumbai | Bombay | India</t>
  </si>
  <si>
    <t>Pune, India</t>
  </si>
  <si>
    <t>ગુજરાત, ભારત</t>
  </si>
  <si>
    <t xml:space="preserve">Alwar Rajasthan </t>
  </si>
  <si>
    <t>New Delhi, Delhi</t>
  </si>
  <si>
    <t>Bhubaneshwar, India</t>
  </si>
  <si>
    <t>Bengaluru, Karnataka</t>
  </si>
  <si>
    <t>Oxford, England</t>
  </si>
  <si>
    <t>chennai</t>
  </si>
  <si>
    <t>GURGAON</t>
  </si>
  <si>
    <t>Bhopal, India</t>
  </si>
  <si>
    <t>We're Global</t>
  </si>
  <si>
    <t>bangalore, india</t>
  </si>
  <si>
    <t>Cloud</t>
  </si>
  <si>
    <t>Stockholm, Sweden</t>
  </si>
  <si>
    <t>Lascassas, TN</t>
  </si>
  <si>
    <t>dhampur</t>
  </si>
  <si>
    <t>San Bruno, CA</t>
  </si>
  <si>
    <t>Surat, India</t>
  </si>
  <si>
    <t>INDIA</t>
  </si>
  <si>
    <t>Coimbatore, India.</t>
  </si>
  <si>
    <t>Andhra Pradesh, India</t>
  </si>
  <si>
    <t>Jammu And Kashmir</t>
  </si>
  <si>
    <t>Maryland</t>
  </si>
  <si>
    <t>Palermo, Sicily</t>
  </si>
  <si>
    <t>Punjab, India</t>
  </si>
  <si>
    <t>Delhi, India</t>
  </si>
  <si>
    <t>Cheshire UK</t>
  </si>
  <si>
    <t>Lille</t>
  </si>
  <si>
    <t>العاصمه, دولة الكويت</t>
  </si>
  <si>
    <t>Aligarh Muslim University</t>
  </si>
  <si>
    <t>Jammu &amp; Kashmir</t>
  </si>
  <si>
    <t>United States</t>
  </si>
  <si>
    <t>Dar es Salaam, Tanzania</t>
  </si>
  <si>
    <t>Rayagada Odisha</t>
  </si>
  <si>
    <t>Guskara, India</t>
  </si>
  <si>
    <t>bihar</t>
  </si>
  <si>
    <t>dilo mai</t>
  </si>
  <si>
    <t>Silicon Valley, CA</t>
  </si>
  <si>
    <t>San Francisco, CA</t>
  </si>
  <si>
    <t>Bangalore</t>
  </si>
  <si>
    <t>Hyderabad, India</t>
  </si>
  <si>
    <t>பெங்களுரூ</t>
  </si>
  <si>
    <t>Neyveli.</t>
  </si>
  <si>
    <t>Jamshedpur,Bharat</t>
  </si>
  <si>
    <t>Nagpur, India</t>
  </si>
  <si>
    <t>India's most popular tech site</t>
  </si>
  <si>
    <t>Chennai</t>
  </si>
  <si>
    <t>ichalkaranji,maharastra,india</t>
  </si>
  <si>
    <t>Mumbai, Maharashtra</t>
  </si>
  <si>
    <t>#Mangaluru</t>
  </si>
  <si>
    <t xml:space="preserve">Neck of woods. </t>
  </si>
  <si>
    <t>Bangalore, India</t>
  </si>
  <si>
    <t>Parody Account (Political)</t>
  </si>
  <si>
    <t>Huubli</t>
  </si>
  <si>
    <t>Global</t>
  </si>
  <si>
    <t>USA</t>
  </si>
  <si>
    <t>udaipur</t>
  </si>
  <si>
    <t>bulandshahr (u.p)</t>
  </si>
  <si>
    <t>Mumbai / Noida</t>
  </si>
  <si>
    <t>Kolkata, West Bengal</t>
  </si>
  <si>
    <t>Bhopal</t>
  </si>
  <si>
    <t>Madanapalle, India</t>
  </si>
  <si>
    <t xml:space="preserve">Everywhere! </t>
  </si>
  <si>
    <t>Queens, NY</t>
  </si>
  <si>
    <t>Hyderabad, Telangana, India</t>
  </si>
  <si>
    <t>BELAGAVI</t>
  </si>
  <si>
    <t>Nagpur</t>
  </si>
  <si>
    <t>Bangalore and Mumbai</t>
  </si>
  <si>
    <t>Somewhwere Safe</t>
  </si>
  <si>
    <t>India / Bombay /Pune/Bangalore</t>
  </si>
  <si>
    <t>Mumbai | India</t>
  </si>
  <si>
    <t>ÜT: 12.9348934,77.6202838</t>
  </si>
  <si>
    <t xml:space="preserve">Mumbai and Bhinmal </t>
  </si>
  <si>
    <t>Madhupur,Jharkhand,India</t>
  </si>
  <si>
    <t>Anywhere India</t>
  </si>
  <si>
    <t>Pune, Maharashtra</t>
  </si>
  <si>
    <t>Allahabad,Uttar Pradesh,India</t>
  </si>
  <si>
    <t>New York, USA</t>
  </si>
  <si>
    <t>New York, NY</t>
  </si>
  <si>
    <t xml:space="preserve"> Navsari-Gujarat</t>
  </si>
  <si>
    <t>West Bengal, India</t>
  </si>
  <si>
    <t>Bandra West, Mumbai</t>
  </si>
  <si>
    <t>Bandra</t>
  </si>
  <si>
    <t>Kochi</t>
  </si>
  <si>
    <t>Jambudwipe, Bharatkhande</t>
  </si>
  <si>
    <t>Raurkela Sector 2, Raurkela-Panposh</t>
  </si>
  <si>
    <t xml:space="preserve"> Noida</t>
  </si>
  <si>
    <t>Hyderabad</t>
  </si>
  <si>
    <t>Sunnyvale, CA</t>
  </si>
  <si>
    <t>Dhule,Maharashtra, INDIA</t>
  </si>
  <si>
    <t>Allahabad, India</t>
  </si>
  <si>
    <t>神奈 横浜市 港北区</t>
  </si>
  <si>
    <t>Trowell, England</t>
  </si>
  <si>
    <t>Tuljapur, India</t>
  </si>
  <si>
    <t>kozhikode</t>
  </si>
  <si>
    <t>Agra, Uttar Pradesh</t>
  </si>
  <si>
    <t>भारत</t>
  </si>
  <si>
    <t>India, ,karnataka</t>
  </si>
  <si>
    <t>गाज़ियाबाद, भारत</t>
  </si>
  <si>
    <t>Long Beach, CA</t>
  </si>
  <si>
    <t>from begusarai, bihar(India).</t>
  </si>
  <si>
    <t>india,jharkhand, dhanbad</t>
  </si>
  <si>
    <t>Anantnag, Jammu And Kashmir</t>
  </si>
  <si>
    <t>Mostly Online</t>
  </si>
  <si>
    <t>California, USA</t>
  </si>
  <si>
    <t>Shastri Nagar, Munger</t>
  </si>
  <si>
    <t>Gurgaon, India</t>
  </si>
  <si>
    <t>World wide</t>
  </si>
  <si>
    <t>Hyderabad, Andhra Pradesh</t>
  </si>
  <si>
    <t>Worldwide</t>
  </si>
  <si>
    <t>Ahmedabad</t>
  </si>
  <si>
    <t>Chennai, India</t>
  </si>
  <si>
    <t>ambajogai</t>
  </si>
  <si>
    <t>Durgapur, India</t>
  </si>
  <si>
    <t>karaikudi</t>
  </si>
  <si>
    <t>Sultanpur Uttar Pradesh</t>
  </si>
  <si>
    <t>Geneva, Switzerland</t>
  </si>
  <si>
    <t>Mumbai, Pune, Nashik , Jalgaon</t>
  </si>
  <si>
    <t>Everywhere but here</t>
  </si>
  <si>
    <t>ऋषिकेश, भारत</t>
  </si>
  <si>
    <t>Gujarat, India</t>
  </si>
  <si>
    <t>Cuttack</t>
  </si>
  <si>
    <t>Rishikesh, India</t>
  </si>
  <si>
    <t>Goa, India</t>
  </si>
  <si>
    <t>Paris-Cayenne-Pondicherry</t>
  </si>
  <si>
    <t>Baguiati kolkata</t>
  </si>
  <si>
    <t>Seattle, WA, USA</t>
  </si>
  <si>
    <t>paramakudi</t>
  </si>
  <si>
    <t>chennai.india</t>
  </si>
  <si>
    <t>Florida, USA</t>
  </si>
  <si>
    <t>Noida, India</t>
  </si>
  <si>
    <t>Thane</t>
  </si>
  <si>
    <t>ÜT: 19.000867,72.828319</t>
  </si>
  <si>
    <t>வடசென்னை</t>
  </si>
  <si>
    <t xml:space="preserve">ஈரோடு, பாரத திருநாடு. </t>
  </si>
  <si>
    <t>TeluguNow.com</t>
  </si>
  <si>
    <t>Nagercoil, India</t>
  </si>
  <si>
    <t>இதுவும் நிரந்தரம் இல்லை...!</t>
  </si>
  <si>
    <t>Pakistan</t>
  </si>
  <si>
    <t>Noida</t>
  </si>
  <si>
    <t>trichy</t>
  </si>
  <si>
    <t>Malviya Nagar, New Delhi</t>
  </si>
  <si>
    <t>Kurnool, India</t>
  </si>
  <si>
    <t>திருநெல்வேலி சீமை...India❤</t>
  </si>
  <si>
    <t>Fatehpur Shekhawati</t>
  </si>
  <si>
    <t>Seattle, WA</t>
  </si>
  <si>
    <t>Hydarabad karimnagar</t>
  </si>
  <si>
    <t>Air force base--Bhuj(born) Bikaner(u kg)Agra(6th)-Coimbatore(10th)-Kochi(11th)-Patna(12th)-delhi(b. tech)</t>
  </si>
  <si>
    <t>Maniktala, Kolkata</t>
  </si>
  <si>
    <t>19.199999,72.973427</t>
  </si>
  <si>
    <t>mars</t>
  </si>
  <si>
    <t>Chennai, Tamil Nadu</t>
  </si>
  <si>
    <t>Tiruchirapalli, India</t>
  </si>
  <si>
    <t>Plano, TX</t>
  </si>
  <si>
    <t>Purnia, India</t>
  </si>
  <si>
    <t>c:\</t>
  </si>
  <si>
    <t>Lucknow, India</t>
  </si>
  <si>
    <t>Gwalior, India</t>
  </si>
  <si>
    <t>Krishna Nagar, New Delhi</t>
  </si>
  <si>
    <t>Delhi</t>
  </si>
  <si>
    <t>Lagos, Nigeria</t>
  </si>
  <si>
    <t>Bengaluru South, India</t>
  </si>
  <si>
    <t>Seoul, Republic of Korea</t>
  </si>
  <si>
    <t>Honolulu, Hawaii, USA</t>
  </si>
  <si>
    <t>Ahmedabad, Atlanta, London</t>
  </si>
  <si>
    <t>Nashua, NH</t>
  </si>
  <si>
    <t xml:space="preserve">हवेली पर पधारे </t>
  </si>
  <si>
    <t>मुंबई, भारत</t>
  </si>
  <si>
    <t>Ujjain, India</t>
  </si>
  <si>
    <t xml:space="preserve">India </t>
  </si>
  <si>
    <t>Jabalpur</t>
  </si>
  <si>
    <t>Trivandrum, India</t>
  </si>
  <si>
    <t>00.00.00.00, India</t>
  </si>
  <si>
    <t>Ranchi, india</t>
  </si>
  <si>
    <t xml:space="preserve">INDIA INDIA INDIA </t>
  </si>
  <si>
    <t>Maharashtra, India</t>
  </si>
  <si>
    <t>Cuddalore, India</t>
  </si>
  <si>
    <t>Raipur, India</t>
  </si>
  <si>
    <t>SARNATH VARANASI</t>
  </si>
  <si>
    <t>Cellphone Tower</t>
  </si>
  <si>
    <t>Madras</t>
  </si>
  <si>
    <t xml:space="preserve">New Delhi, India </t>
  </si>
  <si>
    <t>Mumbai,India</t>
  </si>
  <si>
    <t>at the ëñd of the WŌRLD</t>
  </si>
  <si>
    <t>new delhi</t>
  </si>
  <si>
    <t>Chandigarh, India</t>
  </si>
  <si>
    <t xml:space="preserve">india </t>
  </si>
  <si>
    <t>Vododara, India</t>
  </si>
  <si>
    <t>London / Mumbai</t>
  </si>
  <si>
    <t xml:space="preserve">Reliance </t>
  </si>
  <si>
    <t>Fremont, CA, USA</t>
  </si>
  <si>
    <t>Bangalore, Karnataka, India</t>
  </si>
  <si>
    <t>Jaipur, India</t>
  </si>
  <si>
    <t>USA|India</t>
  </si>
  <si>
    <t>Kolkata,India</t>
  </si>
  <si>
    <t>www.talentcanvas.biz</t>
  </si>
  <si>
    <t>Fort Lauderdale, Miami, Florid</t>
  </si>
  <si>
    <t>Jamnagar Reliance Greens, Indi</t>
  </si>
  <si>
    <t>Currently at Patna [Bihar]</t>
  </si>
  <si>
    <t>दिल्ली, भारत</t>
  </si>
  <si>
    <t>Uttar Pradesh, India</t>
  </si>
  <si>
    <t>Patna, Bihar</t>
  </si>
  <si>
    <t>India(saharanpur)</t>
  </si>
  <si>
    <t xml:space="preserve">New Delhi </t>
  </si>
  <si>
    <t>INDIA (Mumbai)</t>
  </si>
  <si>
    <t>Mumbai - Pune - Mumbai</t>
  </si>
  <si>
    <t>Patna, India</t>
  </si>
  <si>
    <t>India, USA, UK || Global</t>
  </si>
  <si>
    <t>i dont know !!</t>
  </si>
  <si>
    <t xml:space="preserve">Mexico </t>
  </si>
  <si>
    <t xml:space="preserve">México </t>
  </si>
  <si>
    <t>somewhere in the Tropics</t>
  </si>
  <si>
    <t>Kerala,India</t>
  </si>
  <si>
    <t>New Delhi - India</t>
  </si>
  <si>
    <t>National Capital Region</t>
  </si>
  <si>
    <t>U.S.A.</t>
  </si>
  <si>
    <t>Bucharest Romania</t>
  </si>
  <si>
    <t>Europa</t>
  </si>
  <si>
    <t>Bombay.</t>
  </si>
  <si>
    <t>kolkata</t>
  </si>
  <si>
    <t>Mumbai, Bangalore, Chennai</t>
  </si>
  <si>
    <t>Hyderabad, Telangana</t>
  </si>
  <si>
    <t>Faridkot, India</t>
  </si>
  <si>
    <t>Navi Mumbai, India</t>
  </si>
  <si>
    <t>http://codscales.tk</t>
  </si>
  <si>
    <t>lucknow, india</t>
  </si>
  <si>
    <t>Jaipur</t>
  </si>
  <si>
    <t>Ahmadabad City, India</t>
  </si>
  <si>
    <t xml:space="preserve">gujarat, vapi </t>
  </si>
  <si>
    <t>mumbai</t>
  </si>
  <si>
    <t>KARNATAKA</t>
  </si>
  <si>
    <t>BASAVAN BAGEWADI</t>
  </si>
  <si>
    <t>Nagpur, Maharashtra, India</t>
  </si>
  <si>
    <t>Pune</t>
  </si>
  <si>
    <t>80 locations across India</t>
  </si>
  <si>
    <t>London</t>
  </si>
  <si>
    <t>London, New York, Sydney</t>
  </si>
  <si>
    <t>در جستجوی زمان از دست رفته</t>
  </si>
  <si>
    <t>London, England</t>
  </si>
  <si>
    <t>HYC, TS, IN</t>
  </si>
  <si>
    <t>Gadag</t>
  </si>
  <si>
    <t>London, UK</t>
  </si>
  <si>
    <t>Lagos</t>
  </si>
  <si>
    <t>The Darkest Timeline</t>
  </si>
  <si>
    <t xml:space="preserve">Ahmedabad, Gujarat </t>
  </si>
  <si>
    <t>odisha</t>
  </si>
  <si>
    <t>Gwalior</t>
  </si>
  <si>
    <t>Chennai,Tamil Nadu,India</t>
  </si>
  <si>
    <t>Ahmedabad,Gujarat, India</t>
  </si>
  <si>
    <t>Navi Mumbai</t>
  </si>
  <si>
    <t>City, LONDON</t>
  </si>
  <si>
    <t>Milan, Italy</t>
  </si>
  <si>
    <t>Jammu, Jammu And Kashmir</t>
  </si>
  <si>
    <t>Kangra, India</t>
  </si>
  <si>
    <t>EVOLVE OR BE EXTINCT</t>
  </si>
  <si>
    <t>ÜT: 0.0,0.0</t>
  </si>
  <si>
    <t>Singapore</t>
  </si>
  <si>
    <t>Cochin, Kerala</t>
  </si>
  <si>
    <t>Siliguri, West Bengal, India</t>
  </si>
  <si>
    <t>Zaporozhye, Ukraine</t>
  </si>
  <si>
    <t>Matter Doesn't Matter</t>
  </si>
  <si>
    <t>Altcoinworld</t>
  </si>
  <si>
    <t>Cryptosphere</t>
  </si>
  <si>
    <t>Universe</t>
  </si>
  <si>
    <t>jaipur</t>
  </si>
  <si>
    <t>Sweden</t>
  </si>
  <si>
    <t xml:space="preserve"> India</t>
  </si>
  <si>
    <t>Chandigarh</t>
  </si>
  <si>
    <t>Jammu,J&amp;K (India)</t>
  </si>
  <si>
    <t>Berkley/Kalamazoo</t>
  </si>
  <si>
    <t>Hancock</t>
  </si>
  <si>
    <t>The Sunshine State</t>
  </si>
  <si>
    <t>Satoshi Nakamoto’s Basement</t>
  </si>
  <si>
    <t>Manhattan, NY</t>
  </si>
  <si>
    <t>Vasai</t>
  </si>
  <si>
    <t>hyderabad</t>
  </si>
  <si>
    <t>Eluru, India</t>
  </si>
  <si>
    <t>Pune,INDIA</t>
  </si>
  <si>
    <t>Mumbai India</t>
  </si>
  <si>
    <t>Kolkata,naktala</t>
  </si>
  <si>
    <t>Bellary, India</t>
  </si>
  <si>
    <t>Ranchi, Jharkhand</t>
  </si>
  <si>
    <t>Gulmarg Kashmir</t>
  </si>
  <si>
    <t xml:space="preserve">Cuddalore, Tamilnadu, INDIA. </t>
  </si>
  <si>
    <t>India (Bharat)</t>
  </si>
  <si>
    <t>Italy</t>
  </si>
  <si>
    <t>GURUGRAM</t>
  </si>
  <si>
    <t>Bokaro Steel City, India</t>
  </si>
  <si>
    <t>Between Your Legs</t>
  </si>
  <si>
    <t>on Top</t>
  </si>
  <si>
    <t>Rajkot</t>
  </si>
  <si>
    <t>Rajkot, India</t>
  </si>
  <si>
    <t>A Bennett Coleman Company</t>
  </si>
  <si>
    <t>jalna</t>
  </si>
  <si>
    <t>hyderbad</t>
  </si>
  <si>
    <t>Patiala, India</t>
  </si>
  <si>
    <t>Chicago, IL</t>
  </si>
  <si>
    <t>vizag</t>
  </si>
  <si>
    <t>Dhanbad, India</t>
  </si>
  <si>
    <t xml:space="preserve">ALLAHABAD </t>
  </si>
  <si>
    <t>Mangalore India</t>
  </si>
  <si>
    <t>Delhi,India-भारत</t>
  </si>
  <si>
    <t>Hyderabad Telagana,India</t>
  </si>
  <si>
    <t>ghaziabad</t>
  </si>
  <si>
    <t>Subharti Nh58 Meerut UP</t>
  </si>
  <si>
    <t>New Delhi, INDIA</t>
  </si>
  <si>
    <t>Palwal, India</t>
  </si>
  <si>
    <t>Bangalore,Vadodara&amp;Manchester</t>
  </si>
  <si>
    <t>Patna</t>
  </si>
  <si>
    <t>PROUD LIVING @ INDIA</t>
  </si>
  <si>
    <t>italy</t>
  </si>
  <si>
    <t>Bardhaman, India</t>
  </si>
  <si>
    <t>Calicut, Kerala</t>
  </si>
  <si>
    <t xml:space="preserve">Kurnool's </t>
  </si>
  <si>
    <t>Tiruppur</t>
  </si>
  <si>
    <t>Gravitation Blob</t>
  </si>
  <si>
    <t>PATIALA</t>
  </si>
  <si>
    <t>Simla.india</t>
  </si>
  <si>
    <t>Nigeria</t>
  </si>
  <si>
    <t>Germany / India</t>
  </si>
  <si>
    <t>Dortmund, Germany</t>
  </si>
  <si>
    <t>Canada</t>
  </si>
  <si>
    <t>Gujarat, India in navsari</t>
  </si>
  <si>
    <t>Kolkata, New Delhi. (INDIA).</t>
  </si>
  <si>
    <t>Thane, India</t>
  </si>
  <si>
    <t>Somewhere in a Delhi court</t>
  </si>
  <si>
    <t>HARIPAL.  HOOGHLY  . WB</t>
  </si>
  <si>
    <t>Haryana, India</t>
  </si>
  <si>
    <t xml:space="preserve">मुंबई </t>
  </si>
  <si>
    <t>Vadodra, Gujarat</t>
  </si>
  <si>
    <t xml:space="preserve">The World is my country... </t>
  </si>
  <si>
    <t>http://www.zyite.com/</t>
  </si>
  <si>
    <t>Bhavnagar, India</t>
  </si>
  <si>
    <t>EU</t>
  </si>
  <si>
    <t>Kaithal, India</t>
  </si>
  <si>
    <t>Maharajganj, India</t>
  </si>
  <si>
    <t>Bombay</t>
  </si>
  <si>
    <t>India(Hyderabad)</t>
  </si>
  <si>
    <t>NE Ohio/Floating Through Space</t>
  </si>
  <si>
    <t>Ambur,India</t>
  </si>
  <si>
    <t>8°53′9″ N  76°34′43″ E</t>
  </si>
  <si>
    <t>Ntpc Ambedkarnagar UP</t>
  </si>
  <si>
    <t>India - West Bengal -Murshidabad</t>
  </si>
  <si>
    <t xml:space="preserve">Rajasthan, India              </t>
  </si>
  <si>
    <t>Kerala, India</t>
  </si>
  <si>
    <t>Ahmadabad City, Gujarat</t>
  </si>
  <si>
    <t>रांची, भारत</t>
  </si>
  <si>
    <t>Bangaluru</t>
  </si>
  <si>
    <t>Milano</t>
  </si>
  <si>
    <t xml:space="preserve">Dhanbad </t>
  </si>
  <si>
    <t>Fiazabad-U.P.</t>
  </si>
  <si>
    <t>Bihar Sharif , India</t>
  </si>
  <si>
    <t>Pilibanga, India</t>
  </si>
  <si>
    <t>Mumbai,INDIA</t>
  </si>
  <si>
    <t>Gujarat</t>
  </si>
  <si>
    <t>pune</t>
  </si>
  <si>
    <t>New Delhi/Mumbai/Pune</t>
  </si>
  <si>
    <t>Srinagar, India</t>
  </si>
  <si>
    <t>Los Angeles</t>
  </si>
  <si>
    <t>Kasaragod</t>
  </si>
  <si>
    <t>Bandon, Cork, Ireland</t>
  </si>
  <si>
    <t>Karwar, Karnataka</t>
  </si>
  <si>
    <t>iPhone: 28.672638,77.207489</t>
  </si>
  <si>
    <t>धोरीमन्ना, भारत</t>
  </si>
  <si>
    <t>Online!</t>
  </si>
  <si>
    <t>INDIA..LADNUN..RAJASTHAN.</t>
  </si>
  <si>
    <t>भदोही, भारत</t>
  </si>
  <si>
    <t>Dhanbad</t>
  </si>
  <si>
    <t>Passau</t>
  </si>
  <si>
    <t>Worli, Mumbai</t>
  </si>
  <si>
    <t>Kullu and Manali, India</t>
  </si>
  <si>
    <t>karnal, Haryana</t>
  </si>
  <si>
    <t>Edinburgh, Scotland</t>
  </si>
  <si>
    <t>Mewar University. Chittorgarh</t>
  </si>
  <si>
    <t>Chandigarh India</t>
  </si>
  <si>
    <t>Saharanpur, India</t>
  </si>
  <si>
    <t xml:space="preserve">Global | International       </t>
  </si>
  <si>
    <t>Indore, Madhya Pradesh</t>
  </si>
  <si>
    <t>Erode, Tamil Nadu</t>
  </si>
  <si>
    <t>Barasat/ Labpur</t>
  </si>
  <si>
    <t>Dharamshala H.P. (India)</t>
  </si>
  <si>
    <t>Indore, India</t>
  </si>
  <si>
    <t>New Delhi(india)</t>
  </si>
  <si>
    <t>bhubaneshwar</t>
  </si>
  <si>
    <t>Mysore(Karnataka).India</t>
  </si>
  <si>
    <t>Madurai,india.</t>
  </si>
  <si>
    <t>Velapadi, vellore</t>
  </si>
  <si>
    <t>Agra</t>
  </si>
  <si>
    <t>Odisha,India</t>
  </si>
  <si>
    <t xml:space="preserve">Tamil Nadu </t>
  </si>
  <si>
    <t>spoofed</t>
  </si>
  <si>
    <t>Solomon's Temple</t>
  </si>
  <si>
    <t>Namakkal/Coimbatore/Hyderabad</t>
  </si>
  <si>
    <t xml:space="preserve">Aligarh, Uttar Pradesh. </t>
  </si>
  <si>
    <t>cнennaι</t>
  </si>
  <si>
    <t>Moradabad, India</t>
  </si>
  <si>
    <t>Planet Earth</t>
  </si>
  <si>
    <t>Los Gatos, CA</t>
  </si>
  <si>
    <t>Patna,Bihar,India</t>
  </si>
  <si>
    <t>Raghunathpur, Bidhan Nagar</t>
  </si>
  <si>
    <t>Jawahar Nagar Srinagar J &amp; K</t>
  </si>
  <si>
    <t>Handwara, Jammu And Kashmir</t>
  </si>
  <si>
    <t xml:space="preserve">Respublik e Twitter </t>
  </si>
  <si>
    <t>NOIDA</t>
  </si>
  <si>
    <t>AHMEDABAD</t>
  </si>
  <si>
    <t>bikaner,rajasthan,india</t>
  </si>
  <si>
    <t>Everywhere</t>
  </si>
  <si>
    <t>Tiruchengode, India</t>
  </si>
  <si>
    <t xml:space="preserve">kualalumpur </t>
  </si>
  <si>
    <t>Spain</t>
  </si>
  <si>
    <t>vriddhachalam,tamilnadu...</t>
  </si>
  <si>
    <t xml:space="preserve">In Ur ♥ &amp; #Muzaffarpur </t>
  </si>
  <si>
    <t>Internet, Earth</t>
  </si>
  <si>
    <t xml:space="preserve">lucerene </t>
  </si>
  <si>
    <t>Pinang, Malaysia</t>
  </si>
  <si>
    <t xml:space="preserve"> Moga , Punjab </t>
  </si>
  <si>
    <t>Abu Dhabi</t>
  </si>
  <si>
    <t xml:space="preserve">Copyright © 2017 (Mods) </t>
  </si>
  <si>
    <t>mangalore</t>
  </si>
  <si>
    <t xml:space="preserve">Tirunelveli Tamil Nadu India </t>
  </si>
  <si>
    <t>Goa</t>
  </si>
  <si>
    <t>Paresupa (Marowa)</t>
  </si>
  <si>
    <t>Cuddapah, India</t>
  </si>
  <si>
    <t>Vadodara/ Rajkot , GJ , INDIA</t>
  </si>
  <si>
    <t xml:space="preserve">बस वही ढूंढ रहे हैं </t>
  </si>
  <si>
    <t>The Bomb at the Bay!</t>
  </si>
  <si>
    <t>KOLKATA</t>
  </si>
  <si>
    <t>San Mateo, CA</t>
  </si>
  <si>
    <t>Nederland</t>
  </si>
  <si>
    <t>US, India</t>
  </si>
  <si>
    <t>हिन्दुस्तान</t>
  </si>
  <si>
    <t>Bellevue, WA</t>
  </si>
  <si>
    <t>Birmingham</t>
  </si>
  <si>
    <t>UK</t>
  </si>
  <si>
    <t>Manchester, England</t>
  </si>
  <si>
    <t>Web Based</t>
  </si>
  <si>
    <t>Shanghai, China</t>
  </si>
  <si>
    <t>Bandung, Indonesia</t>
  </si>
  <si>
    <t>Mutur, Srilanka</t>
  </si>
  <si>
    <t>Ghaziabad, India</t>
  </si>
  <si>
    <t>NEW DELHI</t>
  </si>
  <si>
    <t>Vishakhapatnam, India</t>
  </si>
  <si>
    <t>world</t>
  </si>
  <si>
    <t>Hyderabad | Warangal</t>
  </si>
  <si>
    <t>SRINAGAR</t>
  </si>
  <si>
    <t>bhopal</t>
  </si>
  <si>
    <t>Youtube</t>
  </si>
  <si>
    <t>Gujarat,India</t>
  </si>
  <si>
    <t>Ahmedabad, Gujarat, INDIA</t>
  </si>
  <si>
    <t>Sindri, Dhanbad</t>
  </si>
  <si>
    <t>Faridabad, India</t>
  </si>
  <si>
    <t>Tamilnadu</t>
  </si>
  <si>
    <t>Malthone Sagar MP</t>
  </si>
  <si>
    <t>Jalandhar,punjab(india)</t>
  </si>
  <si>
    <t>CHIRAKAKODE,KERALA IND</t>
  </si>
  <si>
    <t>Music / Marijuana / Sex</t>
  </si>
  <si>
    <t>Bombay.....not Mumbai...</t>
  </si>
  <si>
    <t>Sahibganj, India</t>
  </si>
  <si>
    <t xml:space="preserve">Sahibganj Jharkhand </t>
  </si>
  <si>
    <t>Australia</t>
  </si>
  <si>
    <t>Mumbai, Maharashtra, India</t>
  </si>
  <si>
    <t>Meerut/Nagpur</t>
  </si>
  <si>
    <t>Deoria, India</t>
  </si>
  <si>
    <t>Boston, MA</t>
  </si>
  <si>
    <t>Barmer, Rajasthan, India</t>
  </si>
  <si>
    <t>New Jersey, USA</t>
  </si>
  <si>
    <t>Punjab, Pakistan</t>
  </si>
  <si>
    <t>बैंगलुरु, भारत</t>
  </si>
  <si>
    <t>Aguascalientes, México</t>
  </si>
  <si>
    <t>Texas, USA</t>
  </si>
  <si>
    <t>London England</t>
  </si>
  <si>
    <t>Washington, DC</t>
  </si>
  <si>
    <t>Liverpool</t>
  </si>
  <si>
    <t>Dartford, South East</t>
  </si>
  <si>
    <t>Lucknow UP 226003</t>
  </si>
  <si>
    <t xml:space="preserve">Mumbai </t>
  </si>
  <si>
    <t xml:space="preserve">Indian Occupied  Kashmir </t>
  </si>
  <si>
    <t>Salem, Tamil Nadu, India</t>
  </si>
  <si>
    <t>Kerala</t>
  </si>
  <si>
    <t>Kolhapur, India</t>
  </si>
  <si>
    <t>कोलकाता, भारत</t>
  </si>
  <si>
    <t>A Universe in itself - Bombay</t>
  </si>
  <si>
    <t>मुंबई-सोपारा👉सिंधुदूर्ग-कुडाळ</t>
  </si>
  <si>
    <t>Kolhapur</t>
  </si>
  <si>
    <t>Rajguru Nagar, Ludhiana</t>
  </si>
  <si>
    <t xml:space="preserve">In Your Hearts </t>
  </si>
  <si>
    <t>sub rosa ✈</t>
  </si>
  <si>
    <t>Boulder CO</t>
  </si>
  <si>
    <t>Chennai, Tamilnadu, India</t>
  </si>
  <si>
    <t>Sikkim, India</t>
  </si>
  <si>
    <t xml:space="preserve">Chennai </t>
  </si>
  <si>
    <t>United Kingdom</t>
  </si>
  <si>
    <t>127.0.0.1</t>
  </si>
  <si>
    <t>Anantnag / J&amp;K / India</t>
  </si>
  <si>
    <t>United Arab Emirates</t>
  </si>
  <si>
    <t>Faridabad</t>
  </si>
  <si>
    <t>राजसमंद, भारत</t>
  </si>
  <si>
    <t>Bedfordshire, England</t>
  </si>
  <si>
    <t>https://t.co/24jubM6Jat</t>
  </si>
  <si>
    <t>https://t.co/LENNNf80rn</t>
  </si>
  <si>
    <t>https://t.co/mvPmUsyIio</t>
  </si>
  <si>
    <t>https://t.co/l1ejmXbd7v</t>
  </si>
  <si>
    <t>https://t.co/oDAp3n6J0s</t>
  </si>
  <si>
    <t>https://t.co/D0r3ZrFwlA</t>
  </si>
  <si>
    <t>http://t.co/mkweiB8jFn</t>
  </si>
  <si>
    <t>http://t.co/PM0CAqkfVj</t>
  </si>
  <si>
    <t>https://t.co/I7PgzhsiP4</t>
  </si>
  <si>
    <t>http://t.co/1fra3WsVUU</t>
  </si>
  <si>
    <t>https://t.co/Q0QFMAeHFY</t>
  </si>
  <si>
    <t>https://t.co/bXS4j8yx1g</t>
  </si>
  <si>
    <t>http://t.co/T0LTyOJENS</t>
  </si>
  <si>
    <t>https://t.co/MD4LouAelz</t>
  </si>
  <si>
    <t>http://t.co/8VZGuVWyc2</t>
  </si>
  <si>
    <t>https://t.co/aKYCrXQZB9</t>
  </si>
  <si>
    <t>https://t.co/e6igVKL43S</t>
  </si>
  <si>
    <t>http://t.co/f9Xsf9P6CY</t>
  </si>
  <si>
    <t>https://t.co/qIOq3OiPN4</t>
  </si>
  <si>
    <t>http://t.co/DeF14JdJDd</t>
  </si>
  <si>
    <t>https://t.co/oS91C6BQwZ</t>
  </si>
  <si>
    <t>http://t.co/ITRBqcuH2u</t>
  </si>
  <si>
    <t>https://t.co/8qKqiD3Tz7</t>
  </si>
  <si>
    <t>https://t.co/SCCfLde5gk</t>
  </si>
  <si>
    <t>https://t.co/GEnW56xPch</t>
  </si>
  <si>
    <t>https://t.co/F3fLcf5sH7</t>
  </si>
  <si>
    <t>http://t.co/ATGqCTVzPN</t>
  </si>
  <si>
    <t>http://t.co/EGx02gaamO</t>
  </si>
  <si>
    <t>http://t.co/ZKM7E3p1AH</t>
  </si>
  <si>
    <t>https://t.co/ioa151ydgo</t>
  </si>
  <si>
    <t>https://t.co/anmMu4XZfO</t>
  </si>
  <si>
    <t>http://t.co/7NCJUFgZ2h</t>
  </si>
  <si>
    <t>https://t.co/SRZfVchHaN</t>
  </si>
  <si>
    <t>https://t.co/ivmAx07pxP</t>
  </si>
  <si>
    <t>https://t.co/LF9apeT7HB</t>
  </si>
  <si>
    <t>https://t.co/mdmSdrxNGc</t>
  </si>
  <si>
    <t>https://t.co/26rVG0JUxz</t>
  </si>
  <si>
    <t>https://t.co/a8gErtrLJ6</t>
  </si>
  <si>
    <t>https://t.co/2H1MQAjVH8</t>
  </si>
  <si>
    <t>http://t.co/2H1MQAjVH8</t>
  </si>
  <si>
    <t>https://t.co/r11MwaC0Yn</t>
  </si>
  <si>
    <t>https://t.co/wXNFPrYDvX</t>
  </si>
  <si>
    <t>http://t.co/FKM78TLnTM</t>
  </si>
  <si>
    <t>https://t.co/9GsoCE8mTb</t>
  </si>
  <si>
    <t>http://t.co/5dm10u3NtL</t>
  </si>
  <si>
    <t>https://t.co/mN8a3ASopZ</t>
  </si>
  <si>
    <t>https://t.co/Y2HAMuwxqy</t>
  </si>
  <si>
    <t>https://t.co/N2NO5qp5qC</t>
  </si>
  <si>
    <t>https://t.co/eUPp4gq542</t>
  </si>
  <si>
    <t>http://rtf.vc</t>
  </si>
  <si>
    <t>http://t.co/9nXbMUdRso</t>
  </si>
  <si>
    <t>https://t.co/CVJvY6C0dC</t>
  </si>
  <si>
    <t>https://t.co/9QpmPOUZ9E</t>
  </si>
  <si>
    <t>https://t.co/3V1jPVHn7e</t>
  </si>
  <si>
    <t>http://t.co/cMofXgy4kD</t>
  </si>
  <si>
    <t>http://t.co/EVaM0fs6jt</t>
  </si>
  <si>
    <t>http://t.co/4DDKI20ZO5</t>
  </si>
  <si>
    <t>http://t.co/3z6ZGptJFE</t>
  </si>
  <si>
    <t>https://t.co/Gcht5wDRyN</t>
  </si>
  <si>
    <t>https://t.co/d4BOzGe3C7</t>
  </si>
  <si>
    <t>http://t.co/D6CMvfXVCY</t>
  </si>
  <si>
    <t>https://t.co/pz6tD44ISB</t>
  </si>
  <si>
    <t>https://t.co/yK72Ywrp5B</t>
  </si>
  <si>
    <t>https://t.co/ToB5iR4f8N</t>
  </si>
  <si>
    <t>https://t.co/7FRrb4S4hY</t>
  </si>
  <si>
    <t>http://t.co/X8zCBZD9LR</t>
  </si>
  <si>
    <t>https://t.co/yTvr3tPEEJ</t>
  </si>
  <si>
    <t>https://t.co/k6HmWJGlfz</t>
  </si>
  <si>
    <t>http://t.co/RsQjt62scc</t>
  </si>
  <si>
    <t>http://t.co/g5gt5kFW8r</t>
  </si>
  <si>
    <t>http://t.co/QtFVabXHWq</t>
  </si>
  <si>
    <t>http://t.co/VAz0MUz7KH</t>
  </si>
  <si>
    <t>https://t.co/G5N420xA1A</t>
  </si>
  <si>
    <t>https://t.co/nSZdZ8bCFs</t>
  </si>
  <si>
    <t>http://t.co/cVoKgf27mN</t>
  </si>
  <si>
    <t>http://t.co/Jq0ZnrkDEp</t>
  </si>
  <si>
    <t>http://t.co/MoYzCH4k5h</t>
  </si>
  <si>
    <t>https://t.co/TYcZGclfle</t>
  </si>
  <si>
    <t>https://t.co/071OHgLxs9</t>
  </si>
  <si>
    <t>https://t.co/YJnmmoeRrf</t>
  </si>
  <si>
    <t>https://t.co/naKO3sn8De</t>
  </si>
  <si>
    <t>http://t.co/iPPHjzqn4X</t>
  </si>
  <si>
    <t>https://t.co/7IDoW8iFLm</t>
  </si>
  <si>
    <t>http://t.co/3mtUoeUrGN</t>
  </si>
  <si>
    <t>https://t.co/fwhv40oI6a</t>
  </si>
  <si>
    <t>https://t.co/7sm3J5OWXv</t>
  </si>
  <si>
    <t>https://t.co/IMiZVzpfvB</t>
  </si>
  <si>
    <t>http://t.co/sBHLpevWMR</t>
  </si>
  <si>
    <t>http://t.co/JNf1UOOm2h</t>
  </si>
  <si>
    <t>http://t.co/NDnOFkhNKQ</t>
  </si>
  <si>
    <t>https://t.co/yC7w6wVC1S</t>
  </si>
  <si>
    <t>http://t.co/7lAqedunsF</t>
  </si>
  <si>
    <t>http://t.co/fnHqFGIGmU</t>
  </si>
  <si>
    <t>http://t.co/IPFJqHIKdP</t>
  </si>
  <si>
    <t>http://t.co/gwxXNnZ297</t>
  </si>
  <si>
    <t>http://t.co/zodYZmowfF</t>
  </si>
  <si>
    <t>http://t.co/2p7iFDcG8S</t>
  </si>
  <si>
    <t>https://t.co/T4fnyXx6sn</t>
  </si>
  <si>
    <t>http://t.co/dCh1JJT0An</t>
  </si>
  <si>
    <t>http://t.co/uHELvNmKlN</t>
  </si>
  <si>
    <t>http://t.co/wTIhOaZvUi</t>
  </si>
  <si>
    <t>https://t.co/6QOqF5g4UK</t>
  </si>
  <si>
    <t>https://t.co/EKaBVVBNke</t>
  </si>
  <si>
    <t>https://t.co/ENcuYw61Ct</t>
  </si>
  <si>
    <t>https://t.co/6T1H36gusf</t>
  </si>
  <si>
    <t>http://t.co/kgUd3FIdWp</t>
  </si>
  <si>
    <t>https://t.co/k0D1nvLEPC</t>
  </si>
  <si>
    <t>http://t.co/eWdhTbGKEN</t>
  </si>
  <si>
    <t>http://t.co/mvOyfifsJg</t>
  </si>
  <si>
    <t>http://t.co/3wVkQXQLju</t>
  </si>
  <si>
    <t>https://t.co/9zZMmO1EuX</t>
  </si>
  <si>
    <t>http://t.co/HWyo0OWNKP</t>
  </si>
  <si>
    <t>https://t.co/EkydbvfpIq</t>
  </si>
  <si>
    <t>https://t.co/YRNFtjtlk7</t>
  </si>
  <si>
    <t>https://t.co/3gG68vGZzD</t>
  </si>
  <si>
    <t>https://t.co/jXuQnTHsfc</t>
  </si>
  <si>
    <t>https://t.co/g0G0X2RiRs</t>
  </si>
  <si>
    <t>https://t.co/VP8EbDV9w2</t>
  </si>
  <si>
    <t>https://t.co/77lrcPnbB7</t>
  </si>
  <si>
    <t>http://t.co/4bk7iN8uUW</t>
  </si>
  <si>
    <t>http://t.co/jUD9Fyouxn</t>
  </si>
  <si>
    <t>http://t.co/fAn4OzxD02</t>
  </si>
  <si>
    <t>http://t.co/lwz4vcVd0U</t>
  </si>
  <si>
    <t>https://t.co/2KiqRXnZZ5</t>
  </si>
  <si>
    <t>https://t.co/Bp6FRjlaFX</t>
  </si>
  <si>
    <t>https://t.co/RLo1hUS4ac</t>
  </si>
  <si>
    <t>https://t.co/btuZIKhYiU</t>
  </si>
  <si>
    <t>https://t.co/0u6jsjDFba</t>
  </si>
  <si>
    <t>http://t.co/YKrutvQqTJ</t>
  </si>
  <si>
    <t>https://t.co/81D7X4Q7rz</t>
  </si>
  <si>
    <t>https://t.co/0vvtFHxo93</t>
  </si>
  <si>
    <t>http://t.co/C1MhvyE6tP</t>
  </si>
  <si>
    <t>https://t.co/zcr2paq47K</t>
  </si>
  <si>
    <t>https://t.co/4WpXBJUNgr</t>
  </si>
  <si>
    <t>http://t.co/PUZNjkobjD</t>
  </si>
  <si>
    <t>http://t.co/14tZwYrO54</t>
  </si>
  <si>
    <t>http://t.co/rXA0B2Mv29</t>
  </si>
  <si>
    <t>https://t.co/mY1kh1N4K0</t>
  </si>
  <si>
    <t>https://t.co/nEHBkaz3oC</t>
  </si>
  <si>
    <t>https://t.co/vQRKX6fZZp</t>
  </si>
  <si>
    <t>https://t.co/GUDp9vtxWY</t>
  </si>
  <si>
    <t>http://t.co/8YTe1l8qM1</t>
  </si>
  <si>
    <t>https://t.co/JIeN8Q51io</t>
  </si>
  <si>
    <t>http://t.co/39AtJKp8WN</t>
  </si>
  <si>
    <t>http://t.co/i7NW4Bof2G</t>
  </si>
  <si>
    <t>https://t.co/NnIbVozmE6</t>
  </si>
  <si>
    <t>http://t.co/DQb7m0MEPh</t>
  </si>
  <si>
    <t>http://t.co/d4NzC0zmKX</t>
  </si>
  <si>
    <t>http://t.co/h60tOdJAMM</t>
  </si>
  <si>
    <t>https://t.co/MPav2QP7Th</t>
  </si>
  <si>
    <t>http://t.co/hkl8Gn96w2</t>
  </si>
  <si>
    <t>https://t.co/hNzxyxaS4k</t>
  </si>
  <si>
    <t>http://t.co/4cuDxCtuEP</t>
  </si>
  <si>
    <t>http://t.co/IZXefx3rSt</t>
  </si>
  <si>
    <t>https://t.co/LcTTMiS5tz</t>
  </si>
  <si>
    <t>https://t.co/JjieOVvj4r</t>
  </si>
  <si>
    <t>https://t.co/S3HHAsJkge</t>
  </si>
  <si>
    <t>https://t.co/1azLywp9zh</t>
  </si>
  <si>
    <t>https://t.co/yWu2q9MVPL</t>
  </si>
  <si>
    <t>https://t.co/a2rYomlQOc</t>
  </si>
  <si>
    <t>https://t.co/dBbxf9OTdg</t>
  </si>
  <si>
    <t>https://t.co/IANJXnLm65</t>
  </si>
  <si>
    <t>https://t.co/n9wrSmjb9I</t>
  </si>
  <si>
    <t>https://t.co/0ZOODxKHPZ</t>
  </si>
  <si>
    <t>https://t.co/JxQOlwNQ7E</t>
  </si>
  <si>
    <t>http://t.co/IFyBQntepy</t>
  </si>
  <si>
    <t>http://t.co/di9qSsPj6U</t>
  </si>
  <si>
    <t>http://t.co/o0mEd7AQ7O</t>
  </si>
  <si>
    <t>https://t.co/yeLqdqm9DV</t>
  </si>
  <si>
    <t>https://t.co/x7JhtnmknY</t>
  </si>
  <si>
    <t>https://t.co/Z5TMeDmUAV</t>
  </si>
  <si>
    <t>http://t.co/biyxGyNjQv</t>
  </si>
  <si>
    <t>http://t.co/ku6AhDAleB</t>
  </si>
  <si>
    <t>https://t.co/1aJWyDljLY</t>
  </si>
  <si>
    <t>https://t.co/CxSxqqJvzN</t>
  </si>
  <si>
    <t>https://t.co/xtrkSoFNCa</t>
  </si>
  <si>
    <t>https://t.co/ztXWz8tLyr</t>
  </si>
  <si>
    <t>http://t.co/1hwfAbflb4</t>
  </si>
  <si>
    <t>https://t.co/HH8vPELin7</t>
  </si>
  <si>
    <t>http://t.co/JGkm4NM5Lf</t>
  </si>
  <si>
    <t>https://t.co/kMw6sfiX0J</t>
  </si>
  <si>
    <t>http://t.co/CLcq93sq7U</t>
  </si>
  <si>
    <t>https://t.co/UfUMFFV9Yp</t>
  </si>
  <si>
    <t>https://t.co/NdDMCRZfYg</t>
  </si>
  <si>
    <t>http://t.co/jxS4lqR3M0</t>
  </si>
  <si>
    <t>https://t.co/OsgfdpqZfC</t>
  </si>
  <si>
    <t>http://t.co/JaytIHnRrf</t>
  </si>
  <si>
    <t>https://t.co/hH8SFFEywK</t>
  </si>
  <si>
    <t>https://t.co/AdTOvFWT4c</t>
  </si>
  <si>
    <t>https://t.co/m19mikp4Oj</t>
  </si>
  <si>
    <t>https://t.co/pJUmpQACw4</t>
  </si>
  <si>
    <t>https://t.co/bVvWWnHq9H</t>
  </si>
  <si>
    <t>https://t.co/lXWqgutRZ5</t>
  </si>
  <si>
    <t>https://t.co/8wVsyQlSxl</t>
  </si>
  <si>
    <t>http://t.co/zHapvz0XiF</t>
  </si>
  <si>
    <t>https://t.co/Y4kllbHjWT</t>
  </si>
  <si>
    <t>https://t.co/bG7dSIgLlE</t>
  </si>
  <si>
    <t>https://t.co/jWLL3vulLW</t>
  </si>
  <si>
    <t>https://t.co/twxHxOtlG0</t>
  </si>
  <si>
    <t>https://t.co/1m0zScfQWs</t>
  </si>
  <si>
    <t>http://t.co/YskjHVGTiC</t>
  </si>
  <si>
    <t>https://t.co/JJjqTRmzAq</t>
  </si>
  <si>
    <t>https://t.co/vHqbLtPMwZ</t>
  </si>
  <si>
    <t>https://t.co/rKDWbt7sIa</t>
  </si>
  <si>
    <t>https://t.co/9WjEG1kX0U</t>
  </si>
  <si>
    <t>http://www.rjagannathan.in</t>
  </si>
  <si>
    <t>https://t.co/vzdoKDn0DQ</t>
  </si>
  <si>
    <t>http://t.co/PuhiZo4z0t</t>
  </si>
  <si>
    <t>https://t.co/38xdiiM1JT</t>
  </si>
  <si>
    <t>https://t.co/OU9rLpZUbJ</t>
  </si>
  <si>
    <t>http://t.co/c0g4TxwhKb</t>
  </si>
  <si>
    <t>https://t.co/H2dmVNToxA</t>
  </si>
  <si>
    <t>https://t.co/IYASmexxPq</t>
  </si>
  <si>
    <t>https://t.co/EpdJq7BeCE</t>
  </si>
  <si>
    <t>https://t.co/JSVW7b88ui</t>
  </si>
  <si>
    <t>http://t.co/1U2IWly3pW</t>
  </si>
  <si>
    <t>https://t.co/ODkNOgDp4E</t>
  </si>
  <si>
    <t>https://t.co/4hZHKWDK7R</t>
  </si>
  <si>
    <t>https://t.co/EqFF1PixBZ</t>
  </si>
  <si>
    <t>http://t.co/gYWqYYi0QF</t>
  </si>
  <si>
    <t>http://t.co/jnt5Q6Qw6M</t>
  </si>
  <si>
    <t>http://t.co/ISqgysqLjl</t>
  </si>
  <si>
    <t>https://t.co/9Db7wkS8wS</t>
  </si>
  <si>
    <t>http://t.co/1cH6pT31TF</t>
  </si>
  <si>
    <t>https://t.co/E09pxxCIsI</t>
  </si>
  <si>
    <t>https://t.co/noKjAslQJe</t>
  </si>
  <si>
    <t>https://t.co/JfSJpr6uxX</t>
  </si>
  <si>
    <t>https://t.co/qNeLJzINHT</t>
  </si>
  <si>
    <t>http://t.co/5tLyYfmgDB</t>
  </si>
  <si>
    <t>https://t.co/yLtBgiFRq4</t>
  </si>
  <si>
    <t>http://t.co/HC8lY1afIt</t>
  </si>
  <si>
    <t>http://t.co/K9ShBP5Zuo</t>
  </si>
  <si>
    <t>https://t.co/7pmpfzAeD2</t>
  </si>
  <si>
    <t>https://t.co/3ZBn2rTzy8</t>
  </si>
  <si>
    <t>https://t.co/xqFbFtiN6l</t>
  </si>
  <si>
    <t>http://t.co/716hHXMCNS</t>
  </si>
  <si>
    <t>http://t.co/v9RYhRc0jw</t>
  </si>
  <si>
    <t>https://t.co/O3ES0sgEfI</t>
  </si>
  <si>
    <t>https://t.co/DBE0LRkti3</t>
  </si>
  <si>
    <t>http://t.co/TselqQRR0q</t>
  </si>
  <si>
    <t>https://t.co/Zr2Y1ZSVT4</t>
  </si>
  <si>
    <t>http://t.co/PoXPlr1VLd</t>
  </si>
  <si>
    <t>https://t.co/i7NXOy8deG</t>
  </si>
  <si>
    <t>https://t.co/VkMCltovZr</t>
  </si>
  <si>
    <t>http://t.co/HOXV8lMUqa</t>
  </si>
  <si>
    <t>http://t.co/J6IVFFc7xo</t>
  </si>
  <si>
    <t>https://t.co/6LEz93JuOc</t>
  </si>
  <si>
    <t>https://t.co/mB4wrnNqgr</t>
  </si>
  <si>
    <t>https://t.co/kkfhMGP2hZ</t>
  </si>
  <si>
    <t>https://t.co/ymsqa3VJtq</t>
  </si>
  <si>
    <t>https://t.co/XKAlWmPQkg</t>
  </si>
  <si>
    <t>https://t.co/6mWv9EunLY</t>
  </si>
  <si>
    <t>https://t.co/6fn2F94DjV</t>
  </si>
  <si>
    <t>https://t.co/dIkvY0fZdB</t>
  </si>
  <si>
    <t>http://t.co/Dp0yh1VOpb</t>
  </si>
  <si>
    <t>https://t.co/yPVMOjMkEv</t>
  </si>
  <si>
    <t>https://t.co/GhOhIAylYE</t>
  </si>
  <si>
    <t>http://t.co/mOsxPtS0JM</t>
  </si>
  <si>
    <t>http://t.co/oYK9dDIXHh</t>
  </si>
  <si>
    <t>https://t.co/uB40W7hztX</t>
  </si>
  <si>
    <t>https://t.co/fPz58fguOV</t>
  </si>
  <si>
    <t>https://t.co/jgUSbk2V8c</t>
  </si>
  <si>
    <t>http://t.co/f3yvYfYJkd</t>
  </si>
  <si>
    <t>https://t.co/gISDZqSaj9</t>
  </si>
  <si>
    <t>https://t.co/M0FvhSs6PK</t>
  </si>
  <si>
    <t>https://t.co/JsejDiYPYr</t>
  </si>
  <si>
    <t>http://www.papajobs.in</t>
  </si>
  <si>
    <t>https://t.co/0fCpCm5kg8</t>
  </si>
  <si>
    <t>https://t.co/5mqBJZo9Iu</t>
  </si>
  <si>
    <t>https://t.co/pgYp1YnpLt</t>
  </si>
  <si>
    <t>http://t.co/sFfqouFCZo</t>
  </si>
  <si>
    <t>https://t.co/Zk6p2gS9dp</t>
  </si>
  <si>
    <t>https://t.co/YzT5SuQi8N</t>
  </si>
  <si>
    <t>http://t.co/KyYjfYZUKb</t>
  </si>
  <si>
    <t>https://t.co/YTIYWTtZTO</t>
  </si>
  <si>
    <t>http://t.co/bfzzuDsRJ4</t>
  </si>
  <si>
    <t>http://t.co/x1UwxwBzd6</t>
  </si>
  <si>
    <t>https://t.co/snLgSIAY6E</t>
  </si>
  <si>
    <t>http://t.co/Qh2YSS0Y9x</t>
  </si>
  <si>
    <t>https://t.co/RlJNpOfIDV</t>
  </si>
  <si>
    <t>https://t.co/js7cQDLN5e</t>
  </si>
  <si>
    <t>https://t.co/dpNDv4ifvS</t>
  </si>
  <si>
    <t>https://t.co/9jKTHXBOFW</t>
  </si>
  <si>
    <t>https://t.co/LzKu7gw3O7</t>
  </si>
  <si>
    <t>https://t.co/mnK9GsulJY</t>
  </si>
  <si>
    <t>https://t.co/xfoMkKe5KK</t>
  </si>
  <si>
    <t>https://t.co/TMod1uf0l3</t>
  </si>
  <si>
    <t>https://t.co/faXJlF4S5H</t>
  </si>
  <si>
    <t>https://t.co/xixr6f8z4V</t>
  </si>
  <si>
    <t>http://t.co/ksitFfALPi</t>
  </si>
  <si>
    <t>https://t.co/teJrix11I4</t>
  </si>
  <si>
    <t>https://t.co/QWZ0ztRG2B</t>
  </si>
  <si>
    <t>https://t.co/xu9B4FHiTo</t>
  </si>
  <si>
    <t>https://t.co/bPwyXcwk1y</t>
  </si>
  <si>
    <t>http://t.co/8rx4lFTNxZ</t>
  </si>
  <si>
    <t>https://t.co/IuhxETlonh</t>
  </si>
  <si>
    <t>https://t.co/IeAGIG5IhI</t>
  </si>
  <si>
    <t>https://t.co/RuLVCBhVTW</t>
  </si>
  <si>
    <t>https://t.co/59Ir3ROzXB</t>
  </si>
  <si>
    <t>https://t.co/QeOJ7v0EIM</t>
  </si>
  <si>
    <t>http://t.co/KJiEKzMxgR</t>
  </si>
  <si>
    <t>https://t.co/LniPAYhwSO</t>
  </si>
  <si>
    <t>https://t.co/BxnhJMAPWF</t>
  </si>
  <si>
    <t>https://t.co/Mj2yFGHX3Z</t>
  </si>
  <si>
    <t>http://t.co/eLxUv5USCt</t>
  </si>
  <si>
    <t>https://t.co/w46zBut3jq</t>
  </si>
  <si>
    <t>http://t.co/IX3EHGPlOt</t>
  </si>
  <si>
    <t>https://t.co/6TiiAhvEuR</t>
  </si>
  <si>
    <t>https://t.co/7V6mh9reBF</t>
  </si>
  <si>
    <t>https://t.co/aREwB9Liea</t>
  </si>
  <si>
    <t>https://t.co/jdgm4bXO7K</t>
  </si>
  <si>
    <t>http://t.co/IJNjy4nZSM</t>
  </si>
  <si>
    <t>http://t.co/3r5LZHpAYd</t>
  </si>
  <si>
    <t>https://t.co/q8JgZFlYTp</t>
  </si>
  <si>
    <t>https://t.co/PofoDj61Cr</t>
  </si>
  <si>
    <t>https://t.co/FxNCJymKIm</t>
  </si>
  <si>
    <t>http://t.co/MWEbAlCBBa</t>
  </si>
  <si>
    <t>http://t.co/hmfe4hCibT</t>
  </si>
  <si>
    <t>http://t.co/1FQneT6BA2</t>
  </si>
  <si>
    <t>https://t.co/yMotuZfRUC</t>
  </si>
  <si>
    <t>https://t.co/7IPYP8pZbL</t>
  </si>
  <si>
    <t>http://t.co/177fJYDjdc</t>
  </si>
  <si>
    <t>https://t.co/QQZcirs8w9</t>
  </si>
  <si>
    <t>http://t.co/7MJN90SbA1</t>
  </si>
  <si>
    <t>http://t.co/Id5BJfzNXc</t>
  </si>
  <si>
    <t>https://t.co/a0FGr0Ky3v</t>
  </si>
  <si>
    <t>http://t.co/plb8tc0bLv</t>
  </si>
  <si>
    <t>https://t.co/pcOFH30LCO</t>
  </si>
  <si>
    <t>http://t.co/2KOXI2SO5O</t>
  </si>
  <si>
    <t>https://t.co/l9RdXhLOFt</t>
  </si>
  <si>
    <t>https://t.co/wY5gXN4Wst</t>
  </si>
  <si>
    <t>https://t.co/vXPY30RPPG</t>
  </si>
  <si>
    <t>https://t.co/32336I6Ra0</t>
  </si>
  <si>
    <t>https://t.co/zzXAxvbarn</t>
  </si>
  <si>
    <t>https://t.co/c3OKjgwOCP</t>
  </si>
  <si>
    <t>https://t.co/fwwEXrKVDx</t>
  </si>
  <si>
    <t>https://t.co/Gapcx5Tjlk</t>
  </si>
  <si>
    <t>https://t.co/TUnMKAEByr</t>
  </si>
  <si>
    <t>http://t.co/BiOdkjo3Rr</t>
  </si>
  <si>
    <t>https://t.co/OjLwYhTioi</t>
  </si>
  <si>
    <t>https://t.co/6bzVLIBaeJ</t>
  </si>
  <si>
    <t>http://t.co/nQ8jz82b4n</t>
  </si>
  <si>
    <t>https://t.co/Zus4TyA2Uc</t>
  </si>
  <si>
    <t>http://t.co/mP7bJP5x2b</t>
  </si>
  <si>
    <t>https://t.co/4rdxmxnE48</t>
  </si>
  <si>
    <t>http://t.co/sSu3sX80SM</t>
  </si>
  <si>
    <t>https://t.co/y9KlhZFWmX</t>
  </si>
  <si>
    <t>http://t.co/zkNpPZysyH</t>
  </si>
  <si>
    <t>https://t.co/uqWkcvTQnN</t>
  </si>
  <si>
    <t>http://t.co/5zskhwn5Yv</t>
  </si>
  <si>
    <t>http://t.co/ztfXZZ7o1m</t>
  </si>
  <si>
    <t>https://t.co/4tM9XeK5Wf</t>
  </si>
  <si>
    <t>https://t.co/yySu7SeC70</t>
  </si>
  <si>
    <t>https://t.co/0HYPAzvGFW</t>
  </si>
  <si>
    <t>http://t.co/g3AgwmcxRC</t>
  </si>
  <si>
    <t>https://t.co/k1FA7KtiwS</t>
  </si>
  <si>
    <t>https://t.co/aMMxtzwOoD</t>
  </si>
  <si>
    <t>http://t.co/lI7m9ngb</t>
  </si>
  <si>
    <t>https://t.co/Q4C1ocR3If</t>
  </si>
  <si>
    <t>http://t.co/rIrXPecQRx</t>
  </si>
  <si>
    <t>http://t.co/q12V3dOZiB</t>
  </si>
  <si>
    <t>https://t.co/I0dRGfhY4A</t>
  </si>
  <si>
    <t>https://t.co/VVB5PNBz9b</t>
  </si>
  <si>
    <t>http://t.co/5GNrlGZyoJ</t>
  </si>
  <si>
    <t>https://t.co/KLufpynzNl</t>
  </si>
  <si>
    <t>https://t.co/nZOjFJWYfQ</t>
  </si>
  <si>
    <t>https://t.co/FXJp1laihT</t>
  </si>
  <si>
    <t>https://t.co/vuOgSA9Cpq</t>
  </si>
  <si>
    <t>https://t.co/xoAXn0LT7D</t>
  </si>
  <si>
    <t>https://t.co/gaCUdbT7DZ</t>
  </si>
  <si>
    <t>http://t.co/vSbXtbUP9v</t>
  </si>
  <si>
    <t>https://t.co/1WOcQpV01x</t>
  </si>
  <si>
    <t>https://t.co/enzasSqLS2</t>
  </si>
  <si>
    <t>https://t.co/FhdU5FzgxC</t>
  </si>
  <si>
    <t>https://t.co/zjoYWUUm4N</t>
  </si>
  <si>
    <t>http://t.co/8SMdRdQQJY</t>
  </si>
  <si>
    <t>http://t.co/75SmGl6Kye</t>
  </si>
  <si>
    <t>https://t.co/Upyxeg2vhm</t>
  </si>
  <si>
    <t>https://t.co/DEEEMe6myH</t>
  </si>
  <si>
    <t>http://t.co/BvFWhyGzx5</t>
  </si>
  <si>
    <t>https://t.co/8kmjyzMj4F</t>
  </si>
  <si>
    <t>http://t.co/ieduw6dk6l</t>
  </si>
  <si>
    <t>https://t.co/9rQQOdxh0T</t>
  </si>
  <si>
    <t>https://t.co/0ErR0K1u5b</t>
  </si>
  <si>
    <t>http://t.co/RZuHif4agC</t>
  </si>
  <si>
    <t>https://t.co/WBp7BeDHSy</t>
  </si>
  <si>
    <t>http://t.co/bEYASkd2</t>
  </si>
  <si>
    <t>https://t.co/cjXqo5t9hJ</t>
  </si>
  <si>
    <t>https://t.co/Ai749nnbpq</t>
  </si>
  <si>
    <t>https://t.co/IaDVUQwNX8</t>
  </si>
  <si>
    <t>https://t.co/rhZQmfw6sZ</t>
  </si>
  <si>
    <t>http://t.co/kot7rFMOuq</t>
  </si>
  <si>
    <t>https://t.co/jhYsEpO3KY</t>
  </si>
  <si>
    <t>https://t.co/wfBqUpbUzf</t>
  </si>
  <si>
    <t>http://t.co/KxGytikYyW</t>
  </si>
  <si>
    <t>http://t.co/FEpFA09i8t</t>
  </si>
  <si>
    <t>https://t.co/UOaOCF44nh</t>
  </si>
  <si>
    <t>https://t.co/RZY6znPfSh</t>
  </si>
  <si>
    <t>https://t.co/JmyN1gN7aH</t>
  </si>
  <si>
    <t>https://t.co/tjjXVyF0Oo</t>
  </si>
  <si>
    <t>http://t.co/1gRhwWBood</t>
  </si>
  <si>
    <t>http://t.co/H2IET1Xj97</t>
  </si>
  <si>
    <t>https://t.co/EKq9eTHZQU</t>
  </si>
  <si>
    <t>http://t.co/JNdLKw9KUu</t>
  </si>
  <si>
    <t>https://t.co/zdxzEe9YK3</t>
  </si>
  <si>
    <t>https://t.co/YdnXqqBaBP</t>
  </si>
  <si>
    <t>https://t.co/2dCfrwH0oH</t>
  </si>
  <si>
    <t>http://t.co/2FcOLy8ePr</t>
  </si>
  <si>
    <t>https://t.co/nEDY4K5V6E</t>
  </si>
  <si>
    <t>https://t.co/NUC8AnNecx</t>
  </si>
  <si>
    <t>https://t.co/9elbLcF7Jd</t>
  </si>
  <si>
    <t>https://t.co/VJjZUygXKM</t>
  </si>
  <si>
    <t>https://t.co/ck4QTGvpEU</t>
  </si>
  <si>
    <t>https://t.co/qqq4BoWn1l</t>
  </si>
  <si>
    <t>https://t.co/eqa1EOLc1i</t>
  </si>
  <si>
    <t>https://t.co/8SCcCkYlU6</t>
  </si>
  <si>
    <t>https://t.co/UvA4DWoKbv</t>
  </si>
  <si>
    <t>http://t.co/NBAPMilrWy</t>
  </si>
  <si>
    <t>https://t.co/s0RrLOUPqz</t>
  </si>
  <si>
    <t>http://t.co/kiqIUscuyo</t>
  </si>
  <si>
    <t>http://t.co/09Zg0c6e1F</t>
  </si>
  <si>
    <t>https://t.co/7hAVFBqNYW</t>
  </si>
  <si>
    <t>http://t.co/l8m84A26Mb</t>
  </si>
  <si>
    <t>http://t.co/PmZrpovHuD</t>
  </si>
  <si>
    <t>https://t.co/uBsuRpdyzd</t>
  </si>
  <si>
    <t>https://t.co/ftZW1RW7er</t>
  </si>
  <si>
    <t>https://t.co/cO0Js6Iw52</t>
  </si>
  <si>
    <t>http://t.co/rISPclpAMb</t>
  </si>
  <si>
    <t>https://t.co/gnwSXw6WPv</t>
  </si>
  <si>
    <t>https://t.co/0j93qC2xML</t>
  </si>
  <si>
    <t>https://t.co/zgwQFLwx3U</t>
  </si>
  <si>
    <t>https://t.co/IJ4oerHDXG</t>
  </si>
  <si>
    <t>https://t.co/eQiWxqmIoV</t>
  </si>
  <si>
    <t>https://t.co/y5N8EFqu7m</t>
  </si>
  <si>
    <t>https://t.co/JrDrz7v96I</t>
  </si>
  <si>
    <t>http://t.co/cJyxiYabHf</t>
  </si>
  <si>
    <t>https://t.co/TOTQG00iaz</t>
  </si>
  <si>
    <t>https://t.co/k6zcBVbnWH</t>
  </si>
  <si>
    <t>http://t.co/QRXWbrT8PI</t>
  </si>
  <si>
    <t>https://t.co/F0YNbRXDqn</t>
  </si>
  <si>
    <t>https://t.co/pyo1DBGDsj</t>
  </si>
  <si>
    <t>https://t.co/rbnNnOMDH1</t>
  </si>
  <si>
    <t>https://t.co/dDWIBLcHgj</t>
  </si>
  <si>
    <t>https://t.co/EV0hDtlhg5</t>
  </si>
  <si>
    <t>https://t.co/fuI7jd1Crn</t>
  </si>
  <si>
    <t>https://t.co/2NdIzwGqzF</t>
  </si>
  <si>
    <t>https://t.co/dBg3av3wYI</t>
  </si>
  <si>
    <t>http://t.co/lCjDGQ14Gr</t>
  </si>
  <si>
    <t>https://t.co/dTrMqyrmFp</t>
  </si>
  <si>
    <t>https://t.co/YPVphD74Ec</t>
  </si>
  <si>
    <t>https://t.co/G663AWIngo</t>
  </si>
  <si>
    <t>http://t.co/ICyUpGKpTg</t>
  </si>
  <si>
    <t>https://t.co/x0FBauVbcE</t>
  </si>
  <si>
    <t>https://t.co/bk9t3T9vZ2</t>
  </si>
  <si>
    <t>https://t.co/C0L49g1SlV</t>
  </si>
  <si>
    <t>https://t.co/Z2ooyyiWUv</t>
  </si>
  <si>
    <t>https://t.co/XNzLXZzh0p</t>
  </si>
  <si>
    <t>https://t.co/YEkKeG8r7i</t>
  </si>
  <si>
    <t>http://t.co/6iqDCgd3A5</t>
  </si>
  <si>
    <t>http://t.co/yCG0gDVC49</t>
  </si>
  <si>
    <t>https://t.co/raoM1etWS3</t>
  </si>
  <si>
    <t>http://t.co/aVQBrMRuIs</t>
  </si>
  <si>
    <t>https://t.co/Gd6tXDFT22</t>
  </si>
  <si>
    <t>http://t.co/l9dEZDpz5I</t>
  </si>
  <si>
    <t>https://t.co/n66BzTvVXh</t>
  </si>
  <si>
    <t>https://t.co/ga3wY8S3T9</t>
  </si>
  <si>
    <t>http://t.co/pD4Kw2X0i2</t>
  </si>
  <si>
    <t>https://t.co/OJvy0YjiEL</t>
  </si>
  <si>
    <t>https://t.co/JnCwtB8WxK</t>
  </si>
  <si>
    <t>https://t.co/2LeX6uU5Jx</t>
  </si>
  <si>
    <t>https://t.co/VZx87tC5d5</t>
  </si>
  <si>
    <t>http://t.co/w0A6TaoIAX</t>
  </si>
  <si>
    <t>https://t.co/kEo6BiwXhD</t>
  </si>
  <si>
    <t>https://t.co/nuTEOIpJiJ</t>
  </si>
  <si>
    <t>https://t.co/qorZuVH5i0</t>
  </si>
  <si>
    <t>https://t.co/t87L8r0xfo</t>
  </si>
  <si>
    <t>http://t.co/ps8T00VEpq</t>
  </si>
  <si>
    <t>http://t.co/6ch6ZBHHmD</t>
  </si>
  <si>
    <t>https://t.co/tX5MBJjvwW</t>
  </si>
  <si>
    <t>https://t.co/sEsWUIQ5MH</t>
  </si>
  <si>
    <t>https://t.co/ghMgMRUBST</t>
  </si>
  <si>
    <t>https://t.co/z470KjMijL</t>
  </si>
  <si>
    <t>https://t.co/BjiwEMhS8B</t>
  </si>
  <si>
    <t>https://t.co/lcF5a9DnoB</t>
  </si>
  <si>
    <t>https://t.co/BSP08IrZ15</t>
  </si>
  <si>
    <t>http://t.co/0dTdzdbn</t>
  </si>
  <si>
    <t>http://t.co/4gEU1xDRid</t>
  </si>
  <si>
    <t>https://t.co/uJmaZgzrDu</t>
  </si>
  <si>
    <t>https://t.co/v8f95Xuy5w</t>
  </si>
  <si>
    <t>https://t.co/i4spcePMBR</t>
  </si>
  <si>
    <t>https://t.co/iUEQWVnJ3i</t>
  </si>
  <si>
    <t>https://t.co/aBGkj15Hzw</t>
  </si>
  <si>
    <t>https://t.co/QUbHuhxQeE</t>
  </si>
  <si>
    <t>https://t.co/UXcFICidnd</t>
  </si>
  <si>
    <t>https://t.co/ObWyaxZiKO</t>
  </si>
  <si>
    <t>http://t.co/NTslGNbciJ</t>
  </si>
  <si>
    <t>http://t.co/403IDlpAGo</t>
  </si>
  <si>
    <t>https://t.co/U7V7Swvmzn</t>
  </si>
  <si>
    <t>https://t.co/w3DrNSFmio</t>
  </si>
  <si>
    <t>https://t.co/cNnOA4KwnL</t>
  </si>
  <si>
    <t>https://t.co/1Hy4AzWD0v</t>
  </si>
  <si>
    <t>http://t.co/Wqsa2e1ssU</t>
  </si>
  <si>
    <t>https://t.co/6D6oayhemZ</t>
  </si>
  <si>
    <t>https://t.co/X3tm73GZcK</t>
  </si>
  <si>
    <t>https://t.co/AOTKwit15h</t>
  </si>
  <si>
    <t>http://t.co/t84c0h6W</t>
  </si>
  <si>
    <t>https://t.co/4qXqJoM475</t>
  </si>
  <si>
    <t>https://t.co/FNGernUYYO</t>
  </si>
  <si>
    <t>https://t.co/nclFPzXWuh</t>
  </si>
  <si>
    <t>https://t.co/1hC6dEaEjn</t>
  </si>
  <si>
    <t>https://t.co/OATnJGcqEp</t>
  </si>
  <si>
    <t>https://t.co/nrSJWjIRSG</t>
  </si>
  <si>
    <t>https://t.co/1ChokTXAzy</t>
  </si>
  <si>
    <t>https://t.co/Kjx5s0kKF1</t>
  </si>
  <si>
    <t>https://t.co/QahlHNUt4v</t>
  </si>
  <si>
    <t>http://t.co/H648KbxDgx</t>
  </si>
  <si>
    <t>https://t.co/hE7aF2BsNz</t>
  </si>
  <si>
    <t>https://t.co/xrdCD5jDKe</t>
  </si>
  <si>
    <t>https://t.co/Y8AdsjXfzy</t>
  </si>
  <si>
    <t>https://t.co/OVulRNUC3B</t>
  </si>
  <si>
    <t>https://t.co/6Uh1qtSY4e</t>
  </si>
  <si>
    <t>https://t.co/KXAn5k9InC</t>
  </si>
  <si>
    <t>https://t.co/y9fpUd38h3</t>
  </si>
  <si>
    <t>https://t.co/zXDi6q9qAL</t>
  </si>
  <si>
    <t>https://t.co/twxHxObKhq</t>
  </si>
  <si>
    <t>https://t.co/Qpf9G3CVE4</t>
  </si>
  <si>
    <t>https://t.co/93CnIwVeeq</t>
  </si>
  <si>
    <t>https://t.co/iOacUZvcvp</t>
  </si>
  <si>
    <t>https://t.co/66N87JaOuS</t>
  </si>
  <si>
    <t>http://t.co/8hDKAPNQSf</t>
  </si>
  <si>
    <t>http://t.co/vVwFvKc1XO</t>
  </si>
  <si>
    <t>https://t.co/S6T5VkuXwY</t>
  </si>
  <si>
    <t>https://t.co/ymaw4B7TQb</t>
  </si>
  <si>
    <t>https://t.co/iSaZLZNiXn</t>
  </si>
  <si>
    <t>https://t.co/ULKQH2y8nL</t>
  </si>
  <si>
    <t>http://t.co/KtvowWOc</t>
  </si>
  <si>
    <t>https://t.co/xYlQ15Fssp</t>
  </si>
  <si>
    <t>http://t.co/dXAjj6MRG6</t>
  </si>
  <si>
    <t>https://t.co/pGGTSFVXJH</t>
  </si>
  <si>
    <t>https://t.co/S8M7VPhPvm</t>
  </si>
  <si>
    <t>https://t.co/mtYMy0PiZj</t>
  </si>
  <si>
    <t>https://t.co/NRqur8H3WJ</t>
  </si>
  <si>
    <t>https://t.co/UphYSdcdiR</t>
  </si>
  <si>
    <t>https://t.co/wfoE5VRdTk</t>
  </si>
  <si>
    <t>https://t.co/pEu185m3yz</t>
  </si>
  <si>
    <t>https://t.co/duGwg7pJBF</t>
  </si>
  <si>
    <t>http://t.co/dnhLQpd9BY</t>
  </si>
  <si>
    <t>https://t.co/bsb3UObFMI</t>
  </si>
  <si>
    <t>https://t.co/EcjrGFTLPp</t>
  </si>
  <si>
    <t>https://t.co/YwYJf1WBBk</t>
  </si>
  <si>
    <t>https://t.co/ZZwQs5Y55r</t>
  </si>
  <si>
    <t>https://t.co/iRmGYZNgOa</t>
  </si>
  <si>
    <t>https://t.co/YdnXqqjzKh</t>
  </si>
  <si>
    <t>https://t.co/B5ZmFBPrVZ</t>
  </si>
  <si>
    <t>https://t.co/3jmVZpUNKW</t>
  </si>
  <si>
    <t>http://t.co/1AkAqv52mK</t>
  </si>
  <si>
    <t>https://t.co/MHAd1ieVdQ</t>
  </si>
  <si>
    <t>https://t.co/8iroO4qcEg</t>
  </si>
  <si>
    <t>https://t.co/7rXh4I35xX</t>
  </si>
  <si>
    <t>https://t.co/imJjN9kAAJ</t>
  </si>
  <si>
    <t>https://t.co/UoPmdkW59F</t>
  </si>
  <si>
    <t>http://www.propshine.com</t>
  </si>
  <si>
    <t>https://t.co/yhrlUkY0MB</t>
  </si>
  <si>
    <t>https://t.co/RwEZmjNKLI</t>
  </si>
  <si>
    <t>https://t.co/BALWQtPZqM</t>
  </si>
  <si>
    <t>http://t.co/oe0CAA4WLo</t>
  </si>
  <si>
    <t>http://t.co/sc7wOnKX6v</t>
  </si>
  <si>
    <t>https://t.co/pmonqSuRdh</t>
  </si>
  <si>
    <t>https://t.co/pcEbOuLLrs</t>
  </si>
  <si>
    <t>https://t.co/KOulf8v3sN</t>
  </si>
  <si>
    <t>https://t.co/oqk6r5KsLq</t>
  </si>
  <si>
    <t>https://t.co/XkXAWBSw22</t>
  </si>
  <si>
    <t>http://t.co/s0cPz3oWYy</t>
  </si>
  <si>
    <t>https://t.co/znOLY88ZKz</t>
  </si>
  <si>
    <t>https://t.co/6ARg3Lil8u</t>
  </si>
  <si>
    <t>https://t.co/UfRxPchRs6</t>
  </si>
  <si>
    <t>http://t.co/E0miNeTUoo</t>
  </si>
  <si>
    <t>https://t.co/oxqAi3FvZZ</t>
  </si>
  <si>
    <t>https://t.co/ZsxLjCym6f</t>
  </si>
  <si>
    <t>https://t.co/8in9nlu9IW</t>
  </si>
  <si>
    <t>http://t.co/qpAwE6OSQY</t>
  </si>
  <si>
    <t>http://t.co/My0OCKD1zS</t>
  </si>
  <si>
    <t>https://t.co/OxlaRl3h8n</t>
  </si>
  <si>
    <t>https://t.co/zC0rN2kj9W</t>
  </si>
  <si>
    <t>https://t.co/SkQ1IsHdnT</t>
  </si>
  <si>
    <t>http://t.co/5ZVNUn9MHQ</t>
  </si>
  <si>
    <t>http://t.co/Y8qLH0kluB</t>
  </si>
  <si>
    <t>https://t.co/DqNEPhLAoI</t>
  </si>
  <si>
    <t>https://t.co/mGbBjSydwQ</t>
  </si>
  <si>
    <t>http://t.co/3Fl9F6geqH</t>
  </si>
  <si>
    <t>https://t.co/If8teTWmX1</t>
  </si>
  <si>
    <t>https://t.co/dwM1GEe4XP</t>
  </si>
  <si>
    <t>https://t.co/pJn2Zj5zo6</t>
  </si>
  <si>
    <t>https://t.co/GnN71ku8iY</t>
  </si>
  <si>
    <t>https://t.co/i2b6r1h3yX</t>
  </si>
  <si>
    <t>https://t.co/aESoYLt0kB</t>
  </si>
  <si>
    <t>https://t.co/KrfPta4rwm</t>
  </si>
  <si>
    <t>https://t.co/V5ccv90u8I</t>
  </si>
  <si>
    <t>https://t.co/ffQta44KNI</t>
  </si>
  <si>
    <t>https://t.co/CEaApqdLXK</t>
  </si>
  <si>
    <t>https://t.co/pFy9GmRTjh</t>
  </si>
  <si>
    <t>http://t.co/0q5AOpO3q3</t>
  </si>
  <si>
    <t>https://t.co/tpRcZFIn1i</t>
  </si>
  <si>
    <t>https://t.co/r5EhZRC5cz</t>
  </si>
  <si>
    <t>http://t.co/KgnvRvEruy</t>
  </si>
  <si>
    <t>https://t.co/WBw7ozZLYI</t>
  </si>
  <si>
    <t>https://t.co/hRwMWhzUDG</t>
  </si>
  <si>
    <t>http://t.co/Z4M89fs6mB</t>
  </si>
  <si>
    <t>http://t.co/rACSVTDnje</t>
  </si>
  <si>
    <t>https://t.co/09P0Fu8vkJ</t>
  </si>
  <si>
    <t>https://t.co/ZtLULvdWlc</t>
  </si>
  <si>
    <t>https://t.co/GnOTVqHKbz</t>
  </si>
  <si>
    <t>https://t.co/P5dgSbgvC9</t>
  </si>
  <si>
    <t>http://t.co/5idbkgcYnk</t>
  </si>
  <si>
    <t>https://t.co/JXlEqwehZ7</t>
  </si>
  <si>
    <t>https://t.co/yN07AogiJq</t>
  </si>
  <si>
    <t>http://t.co/tJqP1EDA7Q</t>
  </si>
  <si>
    <t>https://t.co/RuOI4sk0dl</t>
  </si>
  <si>
    <t>http://t.co/fEj20aHXLy</t>
  </si>
  <si>
    <t>https://t.co/d4ev767yQX</t>
  </si>
  <si>
    <t>https://t.co/EVAtnEESOp</t>
  </si>
  <si>
    <t>http://t.co/pA7ZhahG6k</t>
  </si>
  <si>
    <t>http://t.co/kFDrlDMS9x</t>
  </si>
  <si>
    <t>http://t.co/ihbQFtn0ty</t>
  </si>
  <si>
    <t>https://t.co/5gzYLxATit</t>
  </si>
  <si>
    <t>https://t.co/8p1XJQPPD1</t>
  </si>
  <si>
    <t>https://t.co/tKK3ZIb9Rl</t>
  </si>
  <si>
    <t>https://t.co/KIe822YeOf</t>
  </si>
  <si>
    <t>https://t.co/4rHuy2KGkY</t>
  </si>
  <si>
    <t>https://t.co/Y9g1PRTwY0</t>
  </si>
  <si>
    <t>https://t.co/WjkIYyoTaS</t>
  </si>
  <si>
    <t>https://t.co/6t0AU8wGH7</t>
  </si>
  <si>
    <t>http://t.co/WtZODrselz</t>
  </si>
  <si>
    <t>https://t.co/HIJHxA7gr7</t>
  </si>
  <si>
    <t>http://t.co/N8yckrXJYj</t>
  </si>
  <si>
    <t>http://t.co/opnANWUbvP</t>
  </si>
  <si>
    <t>http://t.co/YKdKB7jwn7</t>
  </si>
  <si>
    <t>https://t.co/QXxBrGk3ZV</t>
  </si>
  <si>
    <t>https://t.co/oiJdMWF8s7</t>
  </si>
  <si>
    <t>http://t.co/dc2bsu4HqG</t>
  </si>
  <si>
    <t>https://t.co/8KGRhdvgpt</t>
  </si>
  <si>
    <t>https://t.co/EC3M1RpIkw</t>
  </si>
  <si>
    <t>http://t.co/VU0Nz2z8xs</t>
  </si>
  <si>
    <t>http://t.co/AlpAlK9RpO</t>
  </si>
  <si>
    <t>https://t.co/Dq3Z5NFVPs</t>
  </si>
  <si>
    <t>https://t.co/b2BCDYhPGV</t>
  </si>
  <si>
    <t>http://t.co/WgflasDcBp</t>
  </si>
  <si>
    <t>https://t.co/eOfR0HapmU</t>
  </si>
  <si>
    <t>https://t.co/E3J1kopx6u</t>
  </si>
  <si>
    <t>http://t.co/uqfUrvWq2T</t>
  </si>
  <si>
    <t>https://t.co/18wnQOyAzE</t>
  </si>
  <si>
    <t>https://t.co/CBKvGBbodE</t>
  </si>
  <si>
    <t>https://t.co/LtMgjB70KW</t>
  </si>
  <si>
    <t>https://t.co/lmNTYElhjE</t>
  </si>
  <si>
    <t>https://t.co/ibehtmQFQU</t>
  </si>
  <si>
    <t>https://t.co/asq3h8YYdd</t>
  </si>
  <si>
    <t>https://t.co/iMLCsbViL7</t>
  </si>
  <si>
    <t>https://t.co/KQZF5zxKyT</t>
  </si>
  <si>
    <t>Pacific Time (US &amp; Canada)</t>
  </si>
  <si>
    <t>Hawaii</t>
  </si>
  <si>
    <t>Indiana (East)</t>
  </si>
  <si>
    <t>Eastern Time (US &amp; Canada)</t>
  </si>
  <si>
    <t>Rome</t>
  </si>
  <si>
    <t>Nairobi</t>
  </si>
  <si>
    <t>Asia/Calcutta</t>
  </si>
  <si>
    <t>Mountain Time (US &amp; Canada)</t>
  </si>
  <si>
    <t>Bucharest</t>
  </si>
  <si>
    <t>Melbourne</t>
  </si>
  <si>
    <t>Kyiv</t>
  </si>
  <si>
    <t>Brasilia</t>
  </si>
  <si>
    <t>Brisbane</t>
  </si>
  <si>
    <t>Asia/Kolkata</t>
  </si>
  <si>
    <t>International Date Line West</t>
  </si>
  <si>
    <t>Quito</t>
  </si>
  <si>
    <t>Seoul</t>
  </si>
  <si>
    <t>Atlantic Time (Canada)</t>
  </si>
  <si>
    <t>Caracas</t>
  </si>
  <si>
    <t>Arizona</t>
  </si>
  <si>
    <t>Beijing</t>
  </si>
  <si>
    <t>Berlin</t>
  </si>
  <si>
    <t>Europe/Amsterdam</t>
  </si>
  <si>
    <t>Belgrade</t>
  </si>
  <si>
    <t>Stockholm</t>
  </si>
  <si>
    <t>Central Time (US &amp; Canada)</t>
  </si>
  <si>
    <t>Athens</t>
  </si>
  <si>
    <t>Bangkok</t>
  </si>
  <si>
    <t>Greenland</t>
  </si>
  <si>
    <t>West Central Africa</t>
  </si>
  <si>
    <t>Brussels</t>
  </si>
  <si>
    <t>Ljubljana</t>
  </si>
  <si>
    <t>Dublin</t>
  </si>
  <si>
    <t>Midway Island</t>
  </si>
  <si>
    <t>Alaska</t>
  </si>
  <si>
    <t>Mexico City</t>
  </si>
  <si>
    <t>Baghdad</t>
  </si>
  <si>
    <t>Amsterdam</t>
  </si>
  <si>
    <t>Dhaka</t>
  </si>
  <si>
    <t>Muscat</t>
  </si>
  <si>
    <t>UTC</t>
  </si>
  <si>
    <t>https://pbs.twimg.com/profile_banners/4093096646/1447499570</t>
  </si>
  <si>
    <t>https://pbs.twimg.com/profile_banners/2206942098/1476008812</t>
  </si>
  <si>
    <t>https://pbs.twimg.com/profile_banners/774828073279774720/1489888498</t>
  </si>
  <si>
    <t>https://pbs.twimg.com/profile_banners/3359367373/1440758465</t>
  </si>
  <si>
    <t>https://pbs.twimg.com/profile_banners/714731566828793857/1490099236</t>
  </si>
  <si>
    <t>https://pbs.twimg.com/profile_banners/2982269822/1491900114</t>
  </si>
  <si>
    <t>https://pbs.twimg.com/profile_banners/2430624676/1492362991</t>
  </si>
  <si>
    <t>https://pbs.twimg.com/profile_banners/2520661674/1492623614</t>
  </si>
  <si>
    <t>https://pbs.twimg.com/profile_banners/3355413735/1435861149</t>
  </si>
  <si>
    <t>https://pbs.twimg.com/profile_banners/453205815/1387881549</t>
  </si>
  <si>
    <t>https://pbs.twimg.com/profile_banners/333888813/1491307080</t>
  </si>
  <si>
    <t>https://pbs.twimg.com/profile_banners/75202856/1424431145</t>
  </si>
  <si>
    <t>https://pbs.twimg.com/profile_banners/61180382/1491986815</t>
  </si>
  <si>
    <t>https://pbs.twimg.com/profile_banners/929129743/1492079403</t>
  </si>
  <si>
    <t>https://pbs.twimg.com/profile_banners/390602999/1493366050</t>
  </si>
  <si>
    <t>https://pbs.twimg.com/profile_banners/67243846/1397024928</t>
  </si>
  <si>
    <t>https://pbs.twimg.com/profile_banners/4782278096/1479307689</t>
  </si>
  <si>
    <t>https://pbs.twimg.com/profile_banners/123853003/1435739052</t>
  </si>
  <si>
    <t>https://pbs.twimg.com/profile_banners/43855487/1492062550</t>
  </si>
  <si>
    <t>https://pbs.twimg.com/profile_banners/140936669/1367074092</t>
  </si>
  <si>
    <t>https://pbs.twimg.com/profile_banners/706177260324126720/1458926516</t>
  </si>
  <si>
    <t>https://pbs.twimg.com/profile_banners/2272780986/1485854909</t>
  </si>
  <si>
    <t>https://pbs.twimg.com/profile_banners/806691726/1466084880</t>
  </si>
  <si>
    <t>https://pbs.twimg.com/profile_banners/783277562181005313/1475583524</t>
  </si>
  <si>
    <t>https://pbs.twimg.com/profile_banners/3388878393/1443028713</t>
  </si>
  <si>
    <t>https://pbs.twimg.com/profile_banners/1923736368/1443611032</t>
  </si>
  <si>
    <t>https://pbs.twimg.com/profile_banners/175407269/1461589756</t>
  </si>
  <si>
    <t>https://pbs.twimg.com/profile_banners/3101717028/1470757873</t>
  </si>
  <si>
    <t>https://pbs.twimg.com/profile_banners/4365426373/1448532936</t>
  </si>
  <si>
    <t>https://pbs.twimg.com/profile_banners/199983570/1476969036</t>
  </si>
  <si>
    <t>https://pbs.twimg.com/profile_banners/17679030/1431256333</t>
  </si>
  <si>
    <t>https://pbs.twimg.com/profile_banners/15954704/1478595983</t>
  </si>
  <si>
    <t>https://pbs.twimg.com/profile_banners/2554695162/1402235157</t>
  </si>
  <si>
    <t>https://pbs.twimg.com/profile_banners/616942931/1463959036</t>
  </si>
  <si>
    <t>https://pbs.twimg.com/profile_banners/17937017/1462169047</t>
  </si>
  <si>
    <t>https://pbs.twimg.com/profile_banners/41111935/1490084516</t>
  </si>
  <si>
    <t>https://pbs.twimg.com/profile_banners/2308824438/1453825905</t>
  </si>
  <si>
    <t>https://pbs.twimg.com/profile_banners/10228272/1489093421</t>
  </si>
  <si>
    <t>https://pbs.twimg.com/profile_banners/103323813/1487957009</t>
  </si>
  <si>
    <t>https://pbs.twimg.com/profile_banners/15224038/1398213292</t>
  </si>
  <si>
    <t>https://pbs.twimg.com/profile_banners/41780366/1424770949</t>
  </si>
  <si>
    <t>https://pbs.twimg.com/profile_banners/4102504878/1460290144</t>
  </si>
  <si>
    <t>https://pbs.twimg.com/profile_banners/141333525/1399941868</t>
  </si>
  <si>
    <t>https://pbs.twimg.com/profile_banners/15904683/1410343812</t>
  </si>
  <si>
    <t>https://pbs.twimg.com/profile_banners/3352624408/1435756676</t>
  </si>
  <si>
    <t>https://pbs.twimg.com/profile_banners/3468678852/1441529828</t>
  </si>
  <si>
    <t>https://pbs.twimg.com/profile_banners/825870980/1484991893</t>
  </si>
  <si>
    <t>https://pbs.twimg.com/profile_banners/81082366/1484220873</t>
  </si>
  <si>
    <t>https://pbs.twimg.com/profile_banners/1696281301/1487911299</t>
  </si>
  <si>
    <t>https://pbs.twimg.com/profile_banners/104835947/1459785552</t>
  </si>
  <si>
    <t>https://pbs.twimg.com/profile_banners/2647058209/1431439408</t>
  </si>
  <si>
    <t>https://pbs.twimg.com/profile_banners/852967651106209792/1492198554</t>
  </si>
  <si>
    <t>https://pbs.twimg.com/profile_banners/109288165/1493247423</t>
  </si>
  <si>
    <t>https://pbs.twimg.com/profile_banners/1282946089/1493029387</t>
  </si>
  <si>
    <t>https://pbs.twimg.com/profile_banners/847380678/1459173539</t>
  </si>
  <si>
    <t>https://pbs.twimg.com/profile_banners/140743109/1491074955</t>
  </si>
  <si>
    <t>https://pbs.twimg.com/profile_banners/805394914871836672/1489120508</t>
  </si>
  <si>
    <t>https://pbs.twimg.com/profile_banners/703781998/1481550584</t>
  </si>
  <si>
    <t>https://pbs.twimg.com/profile_banners/3184725630/1430717611</t>
  </si>
  <si>
    <t>https://pbs.twimg.com/profile_banners/2936965945/1488075093</t>
  </si>
  <si>
    <t>https://pbs.twimg.com/profile_banners/137267115/1480438253</t>
  </si>
  <si>
    <t>https://pbs.twimg.com/profile_banners/3671644872/1484898104</t>
  </si>
  <si>
    <t>https://pbs.twimg.com/profile_banners/15327775/1417200542</t>
  </si>
  <si>
    <t>https://pbs.twimg.com/profile_banners/430759976/1461201876</t>
  </si>
  <si>
    <t>https://pbs.twimg.com/profile_banners/161318053/1492583326</t>
  </si>
  <si>
    <t>https://pbs.twimg.com/profile_banners/41798085/1485672174</t>
  </si>
  <si>
    <t>https://pbs.twimg.com/profile_banners/402000136/1486532883</t>
  </si>
  <si>
    <t>https://pbs.twimg.com/profile_banners/260162069/1479011079</t>
  </si>
  <si>
    <t>https://pbs.twimg.com/profile_banners/793324570648469504/1479188587</t>
  </si>
  <si>
    <t>https://pbs.twimg.com/profile_banners/3007770264/1486451903</t>
  </si>
  <si>
    <t>https://pbs.twimg.com/profile_banners/1193340710/1473340069</t>
  </si>
  <si>
    <t>https://pbs.twimg.com/profile_banners/295710773/1488449092</t>
  </si>
  <si>
    <t>https://pbs.twimg.com/profile_banners/43077446/1442669520</t>
  </si>
  <si>
    <t>https://pbs.twimg.com/profile_banners/362553069/1457062204</t>
  </si>
  <si>
    <t>https://pbs.twimg.com/profile_banners/107026807/1491454212</t>
  </si>
  <si>
    <t>https://pbs.twimg.com/profile_banners/25106636/1448713727</t>
  </si>
  <si>
    <t>https://pbs.twimg.com/profile_banners/69564507/1471713591</t>
  </si>
  <si>
    <t>https://pbs.twimg.com/profile_banners/859394731/1449492433</t>
  </si>
  <si>
    <t>https://pbs.twimg.com/profile_banners/104455457/1493443967</t>
  </si>
  <si>
    <t>https://pbs.twimg.com/profile_banners/2584277630/1448706450</t>
  </si>
  <si>
    <t>https://pbs.twimg.com/profile_banners/972135991/1455206165</t>
  </si>
  <si>
    <t>https://pbs.twimg.com/profile_banners/179963263/1435653586</t>
  </si>
  <si>
    <t>https://pbs.twimg.com/profile_banners/2507075857/1429089670</t>
  </si>
  <si>
    <t>https://pbs.twimg.com/profile_banners/126329141/1493553111</t>
  </si>
  <si>
    <t>https://pbs.twimg.com/profile_banners/172293284/1483954949</t>
  </si>
  <si>
    <t>https://pbs.twimg.com/profile_banners/750379138238734336/1467740108</t>
  </si>
  <si>
    <t>https://pbs.twimg.com/profile_banners/988855537/1477463175</t>
  </si>
  <si>
    <t>https://pbs.twimg.com/profile_banners/844575469232144384/1490197771</t>
  </si>
  <si>
    <t>https://pbs.twimg.com/profile_banners/494057994/1489048780</t>
  </si>
  <si>
    <t>https://pbs.twimg.com/profile_banners/1448279761/1473069252</t>
  </si>
  <si>
    <t>https://pbs.twimg.com/profile_banners/20025765/1445987023</t>
  </si>
  <si>
    <t>https://pbs.twimg.com/profile_banners/3305129065/1453795609</t>
  </si>
  <si>
    <t>https://pbs.twimg.com/profile_banners/108987090/1459228281</t>
  </si>
  <si>
    <t>https://pbs.twimg.com/profile_banners/118634561/1456732738</t>
  </si>
  <si>
    <t>https://pbs.twimg.com/profile_banners/2586971185/1442487783</t>
  </si>
  <si>
    <t>https://pbs.twimg.com/profile_banners/3634658058/1488654083</t>
  </si>
  <si>
    <t>https://pbs.twimg.com/profile_banners/289560183/1393675112</t>
  </si>
  <si>
    <t>https://pbs.twimg.com/profile_banners/32361058/1469164545</t>
  </si>
  <si>
    <t>https://pbs.twimg.com/profile_banners/3194342171/1429788010</t>
  </si>
  <si>
    <t>https://pbs.twimg.com/profile_banners/1404178622/1455784704</t>
  </si>
  <si>
    <t>https://pbs.twimg.com/profile_banners/68003136/1471625059</t>
  </si>
  <si>
    <t>https://pbs.twimg.com/profile_banners/2873529117/1493367783</t>
  </si>
  <si>
    <t>https://pbs.twimg.com/profile_banners/39578085/1480453899</t>
  </si>
  <si>
    <t>https://pbs.twimg.com/profile_banners/738274584/1485682167</t>
  </si>
  <si>
    <t>https://pbs.twimg.com/profile_banners/60597222/1353576957</t>
  </si>
  <si>
    <t>https://pbs.twimg.com/profile_banners/726318458992885761/1491653976</t>
  </si>
  <si>
    <t>https://pbs.twimg.com/profile_banners/3007765140/1486452106</t>
  </si>
  <si>
    <t>https://pbs.twimg.com/profile_banners/140043854/1462015053</t>
  </si>
  <si>
    <t>https://pbs.twimg.com/profile_banners/860983148/1476103143</t>
  </si>
  <si>
    <t>https://pbs.twimg.com/profile_banners/2652749958/1467619516</t>
  </si>
  <si>
    <t>https://pbs.twimg.com/profile_banners/1971731779/1452590537</t>
  </si>
  <si>
    <t>https://pbs.twimg.com/profile_banners/1704544057/1398288888</t>
  </si>
  <si>
    <t>https://pbs.twimg.com/profile_banners/1940143398/1434791390</t>
  </si>
  <si>
    <t>https://pbs.twimg.com/profile_banners/3083710219/1428909111</t>
  </si>
  <si>
    <t>https://pbs.twimg.com/profile_banners/190543890/1350531180</t>
  </si>
  <si>
    <t>https://pbs.twimg.com/profile_banners/285515699/1428598334</t>
  </si>
  <si>
    <t>https://pbs.twimg.com/profile_banners/50279781/1493344754</t>
  </si>
  <si>
    <t>https://pbs.twimg.com/profile_banners/162645815/1423136426</t>
  </si>
  <si>
    <t>https://pbs.twimg.com/profile_banners/3321203251/1441886260</t>
  </si>
  <si>
    <t>https://pbs.twimg.com/profile_banners/17385512/1399559998</t>
  </si>
  <si>
    <t>https://pbs.twimg.com/profile_banners/4375886542/1454568465</t>
  </si>
  <si>
    <t>https://pbs.twimg.com/profile_banners/4178440318/1447417597</t>
  </si>
  <si>
    <t>https://pbs.twimg.com/profile_banners/95144357/1408599425</t>
  </si>
  <si>
    <t>https://pbs.twimg.com/profile_banners/14299770/1454042165</t>
  </si>
  <si>
    <t>https://pbs.twimg.com/profile_banners/724909582749949954/1461667539</t>
  </si>
  <si>
    <t>https://pbs.twimg.com/profile_banners/843367512020570112/1490028565</t>
  </si>
  <si>
    <t>https://pbs.twimg.com/profile_banners/850623816187432960/1491903974</t>
  </si>
  <si>
    <t>https://pbs.twimg.com/profile_banners/761865209451610112/1470478345</t>
  </si>
  <si>
    <t>https://pbs.twimg.com/profile_banners/1481196870/1493187262</t>
  </si>
  <si>
    <t>https://pbs.twimg.com/profile_banners/120449288/1428574165</t>
  </si>
  <si>
    <t>https://pbs.twimg.com/profile_banners/2859843494/1441705168</t>
  </si>
  <si>
    <t>https://pbs.twimg.com/profile_banners/105030085/1469920900</t>
  </si>
  <si>
    <t>https://pbs.twimg.com/profile_banners/138325234/1454768907</t>
  </si>
  <si>
    <t>https://pbs.twimg.com/profile_banners/238085733/1428576059</t>
  </si>
  <si>
    <t>https://pbs.twimg.com/profile_banners/4148855351/1447845931</t>
  </si>
  <si>
    <t>https://pbs.twimg.com/profile_banners/851966117534937088/1491961543</t>
  </si>
  <si>
    <t>https://pbs.twimg.com/profile_banners/441997405/1463660364</t>
  </si>
  <si>
    <t>https://pbs.twimg.com/profile_banners/779891522/1439793460</t>
  </si>
  <si>
    <t>https://pbs.twimg.com/profile_banners/857474956300623872/1493283032</t>
  </si>
  <si>
    <t>https://pbs.twimg.com/profile_banners/740176057597202433/1468063418</t>
  </si>
  <si>
    <t>https://pbs.twimg.com/profile_banners/1095827660/1447691750</t>
  </si>
  <si>
    <t>https://pbs.twimg.com/profile_banners/89223133/1367725438</t>
  </si>
  <si>
    <t>https://pbs.twimg.com/profile_banners/1081213921/1370935362</t>
  </si>
  <si>
    <t>https://pbs.twimg.com/profile_banners/27501856/1455171841</t>
  </si>
  <si>
    <t>https://pbs.twimg.com/profile_banners/18370853/1493035669</t>
  </si>
  <si>
    <t>https://pbs.twimg.com/profile_banners/1659318624/1492959182</t>
  </si>
  <si>
    <t>https://pbs.twimg.com/profile_banners/164964711/1483168885</t>
  </si>
  <si>
    <t>https://pbs.twimg.com/profile_banners/289166086/1492410950</t>
  </si>
  <si>
    <t>https://pbs.twimg.com/profile_banners/2473499894/1439026830</t>
  </si>
  <si>
    <t>https://pbs.twimg.com/profile_banners/955970244/1474791140</t>
  </si>
  <si>
    <t>https://pbs.twimg.com/profile_banners/495219257/1427827057</t>
  </si>
  <si>
    <t>https://pbs.twimg.com/profile_banners/108556852/1486304980</t>
  </si>
  <si>
    <t>https://pbs.twimg.com/profile_banners/2215593116/1385469061</t>
  </si>
  <si>
    <t>https://pbs.twimg.com/profile_banners/379673038/1450425276</t>
  </si>
  <si>
    <t>https://pbs.twimg.com/profile_banners/82773539/1485059865</t>
  </si>
  <si>
    <t>https://pbs.twimg.com/profile_banners/13058772/1479168431</t>
  </si>
  <si>
    <t>https://pbs.twimg.com/profile_banners/803695852552208384/1492933988</t>
  </si>
  <si>
    <t>https://pbs.twimg.com/profile_banners/169018518/1493283223</t>
  </si>
  <si>
    <t>https://pbs.twimg.com/profile_banners/2943126145/1492846911</t>
  </si>
  <si>
    <t>https://pbs.twimg.com/profile_banners/797686219048108033/1491157405</t>
  </si>
  <si>
    <t>https://pbs.twimg.com/profile_banners/759006169964748801/1469805200</t>
  </si>
  <si>
    <t>https://pbs.twimg.com/profile_banners/702783686379331585/1481434905</t>
  </si>
  <si>
    <t>https://pbs.twimg.com/profile_banners/218393576/1470041148</t>
  </si>
  <si>
    <t>https://pbs.twimg.com/profile_banners/3735457578/1492549552</t>
  </si>
  <si>
    <t>https://pbs.twimg.com/profile_banners/247621821/1479537268</t>
  </si>
  <si>
    <t>https://pbs.twimg.com/profile_banners/148181285/1490856878</t>
  </si>
  <si>
    <t>https://pbs.twimg.com/profile_banners/2164821247/1492288061</t>
  </si>
  <si>
    <t>https://pbs.twimg.com/profile_banners/3128683149/1476701159</t>
  </si>
  <si>
    <t>https://pbs.twimg.com/profile_banners/782241250447548422/1493519189</t>
  </si>
  <si>
    <t>https://pbs.twimg.com/profile_banners/783541510155501568/1486498746</t>
  </si>
  <si>
    <t>https://pbs.twimg.com/profile_banners/3003614646/1469415614</t>
  </si>
  <si>
    <t>https://pbs.twimg.com/profile_banners/2168625594/1471474195</t>
  </si>
  <si>
    <t>https://pbs.twimg.com/profile_banners/345052904/1490002057</t>
  </si>
  <si>
    <t>https://pbs.twimg.com/profile_banners/834393420256931841/1493566616</t>
  </si>
  <si>
    <t>https://pbs.twimg.com/profile_banners/2417907408/1484276305</t>
  </si>
  <si>
    <t>https://pbs.twimg.com/profile_banners/140798905/1489604025</t>
  </si>
  <si>
    <t>https://pbs.twimg.com/profile_banners/4662512532/1477222490</t>
  </si>
  <si>
    <t>https://pbs.twimg.com/profile_banners/247721361/1489469075</t>
  </si>
  <si>
    <t>https://pbs.twimg.com/profile_banners/4378490892/1472361211</t>
  </si>
  <si>
    <t>https://pbs.twimg.com/profile_banners/75568881/1441886610</t>
  </si>
  <si>
    <t>https://pbs.twimg.com/profile_banners/4074434776/1453119478</t>
  </si>
  <si>
    <t>https://pbs.twimg.com/profile_banners/784948133650391040/1476015134</t>
  </si>
  <si>
    <t>https://pbs.twimg.com/profile_banners/239696924/1491586750</t>
  </si>
  <si>
    <t>https://pbs.twimg.com/profile_banners/715896797642797056/1488040204</t>
  </si>
  <si>
    <t>https://pbs.twimg.com/profile_banners/763681776573132800/1480924037</t>
  </si>
  <si>
    <t>https://pbs.twimg.com/profile_banners/827759108593946625/1491226634</t>
  </si>
  <si>
    <t>https://pbs.twimg.com/profile_banners/776415427815550977/1473947038</t>
  </si>
  <si>
    <t>https://pbs.twimg.com/profile_banners/78565395/1486101142</t>
  </si>
  <si>
    <t>https://pbs.twimg.com/profile_banners/368202586/1491979263</t>
  </si>
  <si>
    <t>https://pbs.twimg.com/profile_banners/1240671530/1491201778</t>
  </si>
  <si>
    <t>https://pbs.twimg.com/profile_banners/846255540275728384/1490598445</t>
  </si>
  <si>
    <t>https://pbs.twimg.com/profile_banners/103871807/1430380089</t>
  </si>
  <si>
    <t>https://pbs.twimg.com/profile_banners/135966352/1421569487</t>
  </si>
  <si>
    <t>https://pbs.twimg.com/profile_banners/777931827600302080/1475770398</t>
  </si>
  <si>
    <t>https://pbs.twimg.com/profile_banners/451966892/1449050555</t>
  </si>
  <si>
    <t>https://pbs.twimg.com/profile_banners/3281614380/1493377506</t>
  </si>
  <si>
    <t>https://pbs.twimg.com/profile_banners/233899475/1447928338</t>
  </si>
  <si>
    <t>https://pbs.twimg.com/profile_banners/3647403493/1445245325</t>
  </si>
  <si>
    <t>https://pbs.twimg.com/profile_banners/3120661321/1462179163</t>
  </si>
  <si>
    <t>https://pbs.twimg.com/profile_banners/873760370/1489161519</t>
  </si>
  <si>
    <t>https://pbs.twimg.com/profile_banners/30179325/1493362469</t>
  </si>
  <si>
    <t>https://pbs.twimg.com/profile_banners/18839785/1471243839</t>
  </si>
  <si>
    <t>https://pbs.twimg.com/profile_banners/816597134011142144/1491500802</t>
  </si>
  <si>
    <t>https://pbs.twimg.com/profile_banners/747683246301917184/1488047645</t>
  </si>
  <si>
    <t>https://pbs.twimg.com/profile_banners/2457580068/1465093446</t>
  </si>
  <si>
    <t>https://pbs.twimg.com/profile_banners/718436492243283968/1472098344</t>
  </si>
  <si>
    <t>https://pbs.twimg.com/profile_banners/113599496/1475042495</t>
  </si>
  <si>
    <t>https://pbs.twimg.com/profile_banners/37404393/1380884042</t>
  </si>
  <si>
    <t>https://pbs.twimg.com/profile_banners/26465492/1493283931</t>
  </si>
  <si>
    <t>https://pbs.twimg.com/profile_banners/458368948/1477389140</t>
  </si>
  <si>
    <t>https://pbs.twimg.com/profile_banners/20783100/1399027247</t>
  </si>
  <si>
    <t>https://pbs.twimg.com/profile_banners/4122671541/1482006900</t>
  </si>
  <si>
    <t>https://pbs.twimg.com/profile_banners/2323172990/1480068702</t>
  </si>
  <si>
    <t>https://pbs.twimg.com/profile_banners/123332911/1493354989</t>
  </si>
  <si>
    <t>https://pbs.twimg.com/profile_banners/17710740/1493567124</t>
  </si>
  <si>
    <t>https://pbs.twimg.com/profile_banners/121127805/1487732684</t>
  </si>
  <si>
    <t>https://pbs.twimg.com/profile_banners/2365291345/1393576089</t>
  </si>
  <si>
    <t>https://pbs.twimg.com/profile_banners/777837648220127233/1474286254</t>
  </si>
  <si>
    <t>https://pbs.twimg.com/profile_banners/766571671058718721/1477415559</t>
  </si>
  <si>
    <t>https://pbs.twimg.com/profile_banners/738268590793576448/1464852279</t>
  </si>
  <si>
    <t>https://pbs.twimg.com/profile_banners/3413075354/1481818840</t>
  </si>
  <si>
    <t>https://pbs.twimg.com/profile_banners/39743812/1493527979</t>
  </si>
  <si>
    <t>https://pbs.twimg.com/profile_banners/819249111534862338/1486507235</t>
  </si>
  <si>
    <t>https://pbs.twimg.com/profile_banners/250520019/1464981938</t>
  </si>
  <si>
    <t>https://pbs.twimg.com/profile_banners/3005818958/1475649242</t>
  </si>
  <si>
    <t>https://pbs.twimg.com/profile_banners/716651644872560641/1459699037</t>
  </si>
  <si>
    <t>https://pbs.twimg.com/profile_banners/856410671768104960/1493443194</t>
  </si>
  <si>
    <t>https://pbs.twimg.com/profile_banners/2180974687/1493158053</t>
  </si>
  <si>
    <t>https://pbs.twimg.com/profile_banners/140075557/1402148758</t>
  </si>
  <si>
    <t>https://pbs.twimg.com/profile_banners/209957525/1481784324</t>
  </si>
  <si>
    <t>https://pbs.twimg.com/profile_banners/134758540/1493460894</t>
  </si>
  <si>
    <t>https://pbs.twimg.com/profile_banners/321271735/1493271018</t>
  </si>
  <si>
    <t>https://pbs.twimg.com/profile_banners/19519947/1493190797</t>
  </si>
  <si>
    <t>https://pbs.twimg.com/profile_banners/825327094372630530/1493265298</t>
  </si>
  <si>
    <t>https://pbs.twimg.com/profile_banners/69277408/1487959370</t>
  </si>
  <si>
    <t>https://pbs.twimg.com/profile_banners/129137560/1362645205</t>
  </si>
  <si>
    <t>https://pbs.twimg.com/profile_banners/409178304/1472661630</t>
  </si>
  <si>
    <t>https://pbs.twimg.com/profile_banners/1606512168/1493214905</t>
  </si>
  <si>
    <t>https://pbs.twimg.com/profile_banners/172388439/1467613748</t>
  </si>
  <si>
    <t>https://pbs.twimg.com/profile_banners/3634369573/1488901465</t>
  </si>
  <si>
    <t>https://pbs.twimg.com/profile_banners/18794562/1443366829</t>
  </si>
  <si>
    <t>https://pbs.twimg.com/profile_banners/385617768/1493266458</t>
  </si>
  <si>
    <t>https://pbs.twimg.com/profile_banners/719763437392420864/1467088263</t>
  </si>
  <si>
    <t>https://pbs.twimg.com/profile_banners/113844531/1477975646</t>
  </si>
  <si>
    <t>https://pbs.twimg.com/profile_banners/4891902968/1493226385</t>
  </si>
  <si>
    <t>https://pbs.twimg.com/profile_banners/778255372364746752/1491622480</t>
  </si>
  <si>
    <t>https://pbs.twimg.com/profile_banners/470737126/1476697539</t>
  </si>
  <si>
    <t>https://pbs.twimg.com/profile_banners/822221778688692224/1484868660</t>
  </si>
  <si>
    <t>https://pbs.twimg.com/profile_banners/2542424130/1410134144</t>
  </si>
  <si>
    <t>https://pbs.twimg.com/profile_banners/854152075336339457/1492483410</t>
  </si>
  <si>
    <t>https://pbs.twimg.com/profile_banners/749856919460802561/1467615537</t>
  </si>
  <si>
    <t>https://pbs.twimg.com/profile_banners/1605575810/1488374928</t>
  </si>
  <si>
    <t>https://pbs.twimg.com/profile_banners/133390885/1491824343</t>
  </si>
  <si>
    <t>https://pbs.twimg.com/profile_banners/775685149765799938/1489895458</t>
  </si>
  <si>
    <t>https://pbs.twimg.com/profile_banners/1516711537/1480936626</t>
  </si>
  <si>
    <t>https://pbs.twimg.com/profile_banners/1373901961/1491913679</t>
  </si>
  <si>
    <t>https://pbs.twimg.com/profile_banners/794095650283646976/1485542252</t>
  </si>
  <si>
    <t>https://pbs.twimg.com/profile_banners/38378806/1407521854</t>
  </si>
  <si>
    <t>https://pbs.twimg.com/profile_banners/44305587/1460871808</t>
  </si>
  <si>
    <t>https://pbs.twimg.com/profile_banners/3292265964/1483191375</t>
  </si>
  <si>
    <t>https://pbs.twimg.com/profile_banners/2691975211/1493566378</t>
  </si>
  <si>
    <t>https://pbs.twimg.com/profile_banners/400462068/1482930530</t>
  </si>
  <si>
    <t>https://pbs.twimg.com/profile_banners/3139042161/1491393567</t>
  </si>
  <si>
    <t>https://pbs.twimg.com/profile_banners/782157371745431552/1475316258</t>
  </si>
  <si>
    <t>https://pbs.twimg.com/profile_banners/2310174312/1474692497</t>
  </si>
  <si>
    <t>https://pbs.twimg.com/profile_banners/2259292848/1440578273</t>
  </si>
  <si>
    <t>https://pbs.twimg.com/profile_banners/2460905144/1488467655</t>
  </si>
  <si>
    <t>https://pbs.twimg.com/profile_banners/2880755042/1476498554</t>
  </si>
  <si>
    <t>https://pbs.twimg.com/profile_banners/857481207373742080/1493275655</t>
  </si>
  <si>
    <t>https://pbs.twimg.com/profile_banners/838460149740224512/1488831099</t>
  </si>
  <si>
    <t>https://pbs.twimg.com/profile_banners/1057171584/1465829679</t>
  </si>
  <si>
    <t>https://pbs.twimg.com/profile_banners/839662574018822144/1489028736</t>
  </si>
  <si>
    <t>https://pbs.twimg.com/profile_banners/845622382068871168/1493189622</t>
  </si>
  <si>
    <t>https://pbs.twimg.com/profile_banners/180380465/1491195675</t>
  </si>
  <si>
    <t>https://pbs.twimg.com/profile_banners/176355348/1493449495</t>
  </si>
  <si>
    <t>https://pbs.twimg.com/profile_banners/2479657520/1485754190</t>
  </si>
  <si>
    <t>https://pbs.twimg.com/profile_banners/75753880/1469112348</t>
  </si>
  <si>
    <t>https://pbs.twimg.com/profile_banners/43123762/1483749907</t>
  </si>
  <si>
    <t>https://pbs.twimg.com/profile_banners/4920971767/1491969894</t>
  </si>
  <si>
    <t>https://pbs.twimg.com/profile_banners/785463773918265344/1493388047</t>
  </si>
  <si>
    <t>https://pbs.twimg.com/profile_banners/810216406767673344/1482149889</t>
  </si>
  <si>
    <t>https://pbs.twimg.com/profile_banners/2903214242/1493368206</t>
  </si>
  <si>
    <t>https://pbs.twimg.com/profile_banners/609051194/1492867480</t>
  </si>
  <si>
    <t>https://pbs.twimg.com/profile_banners/235529423/1359891248</t>
  </si>
  <si>
    <t>https://pbs.twimg.com/profile_banners/4185226408/1455605055</t>
  </si>
  <si>
    <t>https://pbs.twimg.com/profile_banners/70931004/1489582127</t>
  </si>
  <si>
    <t>https://pbs.twimg.com/profile_banners/81337598/1354302644</t>
  </si>
  <si>
    <t>https://pbs.twimg.com/profile_banners/18548778/1401366974</t>
  </si>
  <si>
    <t>https://pbs.twimg.com/profile_banners/1596415166/1491451592</t>
  </si>
  <si>
    <t>https://pbs.twimg.com/profile_banners/416857073/1465115238</t>
  </si>
  <si>
    <t>https://pbs.twimg.com/profile_banners/415436105/1378264895</t>
  </si>
  <si>
    <t>https://pbs.twimg.com/profile_banners/1102984189/1485413198</t>
  </si>
  <si>
    <t>https://pbs.twimg.com/profile_banners/30859599/1492356917</t>
  </si>
  <si>
    <t>https://pbs.twimg.com/profile_banners/30835967/1474519409</t>
  </si>
  <si>
    <t>https://pbs.twimg.com/profile_banners/3314225382/1479107680</t>
  </si>
  <si>
    <t>https://pbs.twimg.com/profile_banners/826496007680749574/1492539959</t>
  </si>
  <si>
    <t>https://pbs.twimg.com/profile_banners/1077431761/1477733574</t>
  </si>
  <si>
    <t>https://pbs.twimg.com/profile_banners/760435082406400000/1471259147</t>
  </si>
  <si>
    <t>https://pbs.twimg.com/profile_banners/788721698660978688/1476882263</t>
  </si>
  <si>
    <t>https://pbs.twimg.com/profile_banners/182741520/1461326712</t>
  </si>
  <si>
    <t>https://pbs.twimg.com/profile_banners/3106609956/1489479616</t>
  </si>
  <si>
    <t>https://pbs.twimg.com/profile_banners/127873721/1398249188</t>
  </si>
  <si>
    <t>https://pbs.twimg.com/profile_banners/448782501/1446882962</t>
  </si>
  <si>
    <t>https://pbs.twimg.com/profile_banners/96295294/1457550768</t>
  </si>
  <si>
    <t>https://pbs.twimg.com/profile_banners/17673635/1476415280</t>
  </si>
  <si>
    <t>https://pbs.twimg.com/profile_banners/53903136/1485320989</t>
  </si>
  <si>
    <t>https://pbs.twimg.com/profile_banners/140758894/1401112800</t>
  </si>
  <si>
    <t>https://pbs.twimg.com/profile_banners/3086513330/1457004754</t>
  </si>
  <si>
    <t>https://pbs.twimg.com/profile_banners/811987507697123328/1484585638</t>
  </si>
  <si>
    <t>https://pbs.twimg.com/profile_banners/107432899/1409409641</t>
  </si>
  <si>
    <t>https://pbs.twimg.com/profile_banners/3085884184/1489164367</t>
  </si>
  <si>
    <t>https://pbs.twimg.com/profile_banners/285211941/1493313041</t>
  </si>
  <si>
    <t>https://pbs.twimg.com/profile_banners/846350990613893120/1490621007</t>
  </si>
  <si>
    <t>https://pbs.twimg.com/profile_banners/842054222015287298/1489596850</t>
  </si>
  <si>
    <t>https://pbs.twimg.com/profile_banners/2902840794/1455843874</t>
  </si>
  <si>
    <t>https://pbs.twimg.com/profile_banners/597172413/1491354946</t>
  </si>
  <si>
    <t>https://pbs.twimg.com/profile_banners/15639696/1491318462</t>
  </si>
  <si>
    <t>https://pbs.twimg.com/profile_banners/830593454/1493318911</t>
  </si>
  <si>
    <t>https://pbs.twimg.com/profile_banners/162999314/1442137474</t>
  </si>
  <si>
    <t>https://pbs.twimg.com/profile_banners/85403948/1491255402</t>
  </si>
  <si>
    <t>https://pbs.twimg.com/profile_banners/60838339/1403182121</t>
  </si>
  <si>
    <t>https://pbs.twimg.com/profile_banners/1907236358/1490989821</t>
  </si>
  <si>
    <t>https://pbs.twimg.com/profile_banners/718477984676519936/1480358987</t>
  </si>
  <si>
    <t>https://pbs.twimg.com/profile_banners/841652509/1433048954</t>
  </si>
  <si>
    <t>https://pbs.twimg.com/profile_banners/1420496437/1489592103</t>
  </si>
  <si>
    <t>https://pbs.twimg.com/profile_banners/836477296445960193/1488912186</t>
  </si>
  <si>
    <t>https://pbs.twimg.com/profile_banners/1312121269/1489416346</t>
  </si>
  <si>
    <t>https://pbs.twimg.com/profile_banners/3101004415/1466294990</t>
  </si>
  <si>
    <t>https://pbs.twimg.com/profile_banners/82614492/1483090457</t>
  </si>
  <si>
    <t>https://pbs.twimg.com/profile_banners/3682677072/1443286541</t>
  </si>
  <si>
    <t>https://pbs.twimg.com/profile_banners/576368832/1491408233</t>
  </si>
  <si>
    <t>https://pbs.twimg.com/profile_banners/742897068537188353/1488543126</t>
  </si>
  <si>
    <t>https://pbs.twimg.com/profile_banners/28314327/1479098078</t>
  </si>
  <si>
    <t>https://pbs.twimg.com/profile_banners/56346416/1492968820</t>
  </si>
  <si>
    <t>https://pbs.twimg.com/profile_banners/198058549/1489981481</t>
  </si>
  <si>
    <t>https://pbs.twimg.com/profile_banners/3220121196/1475045567</t>
  </si>
  <si>
    <t>https://pbs.twimg.com/profile_banners/2222673457/1483683845</t>
  </si>
  <si>
    <t>https://pbs.twimg.com/profile_banners/611648571/1484500655</t>
  </si>
  <si>
    <t>https://pbs.twimg.com/profile_banners/232920683/1436712726</t>
  </si>
  <si>
    <t>https://pbs.twimg.com/profile_banners/821476357767122945/1493253640</t>
  </si>
  <si>
    <t>https://pbs.twimg.com/profile_banners/2308544557/1391442533</t>
  </si>
  <si>
    <t>https://pbs.twimg.com/profile_banners/2801530933/1493268126</t>
  </si>
  <si>
    <t>https://pbs.twimg.com/profile_banners/702092028696403968/1487009461</t>
  </si>
  <si>
    <t>https://pbs.twimg.com/profile_banners/280585603/1411117568</t>
  </si>
  <si>
    <t>https://pbs.twimg.com/profile_banners/425010217/1485346728</t>
  </si>
  <si>
    <t>https://pbs.twimg.com/profile_banners/534335208/1490685435</t>
  </si>
  <si>
    <t>https://pbs.twimg.com/profile_banners/55800898/1448645752</t>
  </si>
  <si>
    <t>https://pbs.twimg.com/profile_banners/847864197144875008/1490982099</t>
  </si>
  <si>
    <t>https://pbs.twimg.com/profile_banners/627406216/1383975647</t>
  </si>
  <si>
    <t>https://pbs.twimg.com/profile_banners/1095845492/1482121372</t>
  </si>
  <si>
    <t>https://pbs.twimg.com/profile_banners/2849679307/1490877807</t>
  </si>
  <si>
    <t>https://pbs.twimg.com/profile_banners/15283912/1468957119</t>
  </si>
  <si>
    <t>https://pbs.twimg.com/profile_banners/2313487754/1412844221</t>
  </si>
  <si>
    <t>https://pbs.twimg.com/profile_banners/3061146068/1491595100</t>
  </si>
  <si>
    <t>https://pbs.twimg.com/profile_banners/2193507506/1484817275</t>
  </si>
  <si>
    <t>https://pbs.twimg.com/profile_banners/236780034/1355219400</t>
  </si>
  <si>
    <t>https://pbs.twimg.com/profile_banners/79200720/1484153920</t>
  </si>
  <si>
    <t>https://pbs.twimg.com/profile_banners/932207252/1439470380</t>
  </si>
  <si>
    <t>https://pbs.twimg.com/profile_banners/2373109219/1444150273</t>
  </si>
  <si>
    <t>https://pbs.twimg.com/profile_banners/50465177/1478338152</t>
  </si>
  <si>
    <t>https://pbs.twimg.com/profile_banners/524262813/1479370891</t>
  </si>
  <si>
    <t>https://pbs.twimg.com/profile_banners/588887580/1469175300</t>
  </si>
  <si>
    <t>https://pbs.twimg.com/profile_banners/140781608/1490163109</t>
  </si>
  <si>
    <t>https://pbs.twimg.com/profile_banners/92193195/1398921977</t>
  </si>
  <si>
    <t>https://pbs.twimg.com/profile_banners/374341878/1464017199</t>
  </si>
  <si>
    <t>https://pbs.twimg.com/profile_banners/1063076700/1488139468</t>
  </si>
  <si>
    <t>https://pbs.twimg.com/profile_banners/279152896/1472300462</t>
  </si>
  <si>
    <t>https://pbs.twimg.com/profile_banners/3150940290/1461513750</t>
  </si>
  <si>
    <t>https://pbs.twimg.com/profile_banners/771240062788829184/1472713487</t>
  </si>
  <si>
    <t>https://pbs.twimg.com/profile_banners/812621838891225088/1489819002</t>
  </si>
  <si>
    <t>https://pbs.twimg.com/profile_banners/2967269461/1493115762</t>
  </si>
  <si>
    <t>https://pbs.twimg.com/profile_banners/799361988933472256/1479419166</t>
  </si>
  <si>
    <t>https://pbs.twimg.com/profile_banners/403670899/1490367360</t>
  </si>
  <si>
    <t>https://pbs.twimg.com/profile_banners/800307292906266626/1479988479</t>
  </si>
  <si>
    <t>https://pbs.twimg.com/profile_banners/748501603745992704/1467292049</t>
  </si>
  <si>
    <t>https://pbs.twimg.com/profile_banners/4856023151/1459006004</t>
  </si>
  <si>
    <t>https://pbs.twimg.com/profile_banners/1647865393/1457514267</t>
  </si>
  <si>
    <t>https://pbs.twimg.com/profile_banners/712952644839546884/1458816464</t>
  </si>
  <si>
    <t>https://pbs.twimg.com/profile_banners/703478104883220481/1459503039</t>
  </si>
  <si>
    <t>https://pbs.twimg.com/profile_banners/743358098731991040/1473239072</t>
  </si>
  <si>
    <t>https://pbs.twimg.com/profile_banners/340819836/1464592164</t>
  </si>
  <si>
    <t>https://pbs.twimg.com/profile_banners/774519347230277633/1473497070</t>
  </si>
  <si>
    <t>https://pbs.twimg.com/profile_banners/177489197/1464615349</t>
  </si>
  <si>
    <t>https://pbs.twimg.com/profile_banners/2937336541/1489905033</t>
  </si>
  <si>
    <t>https://pbs.twimg.com/profile_banners/1005737869/1393584693</t>
  </si>
  <si>
    <t>https://pbs.twimg.com/profile_banners/712507712/1482817643</t>
  </si>
  <si>
    <t>https://pbs.twimg.com/profile_banners/2876483454/1414250480</t>
  </si>
  <si>
    <t>https://pbs.twimg.com/profile_banners/1875001352/1464590773</t>
  </si>
  <si>
    <t>https://pbs.twimg.com/profile_banners/3237133681/1433527960</t>
  </si>
  <si>
    <t>https://pbs.twimg.com/profile_banners/106039951/1476152849</t>
  </si>
  <si>
    <t>https://pbs.twimg.com/profile_banners/3861825286/1487404075</t>
  </si>
  <si>
    <t>https://pbs.twimg.com/profile_banners/3279616045/1492498807</t>
  </si>
  <si>
    <t>https://pbs.twimg.com/profile_banners/43385827/1477994378</t>
  </si>
  <si>
    <t>https://pbs.twimg.com/profile_banners/2460852860/1461480047</t>
  </si>
  <si>
    <t>https://pbs.twimg.com/profile_banners/759929426729586688/1470017301</t>
  </si>
  <si>
    <t>https://pbs.twimg.com/profile_banners/4779109873/1493457709</t>
  </si>
  <si>
    <t>https://pbs.twimg.com/profile_banners/4106079491/1446572838</t>
  </si>
  <si>
    <t>https://pbs.twimg.com/profile_banners/1041379578/1484477018</t>
  </si>
  <si>
    <t>https://pbs.twimg.com/profile_banners/811045065019695104/1490849221</t>
  </si>
  <si>
    <t>https://pbs.twimg.com/profile_banners/910350192/1492678542</t>
  </si>
  <si>
    <t>https://pbs.twimg.com/profile_banners/2751833574/1408619536</t>
  </si>
  <si>
    <t>https://pbs.twimg.com/profile_banners/2751906032/1408620000</t>
  </si>
  <si>
    <t>https://pbs.twimg.com/profile_banners/100551971/1365841547</t>
  </si>
  <si>
    <t>https://pbs.twimg.com/profile_banners/2763253652/1444265663</t>
  </si>
  <si>
    <t>https://pbs.twimg.com/profile_banners/2751918740/1408620291</t>
  </si>
  <si>
    <t>https://pbs.twimg.com/profile_banners/856312070802993153/1492996022</t>
  </si>
  <si>
    <t>https://pbs.twimg.com/profile_banners/2751899232/1408620510</t>
  </si>
  <si>
    <t>https://pbs.twimg.com/profile_banners/740916994489212928/1491635817</t>
  </si>
  <si>
    <t>https://pbs.twimg.com/profile_banners/21014078/1490109580</t>
  </si>
  <si>
    <t>https://pbs.twimg.com/profile_banners/714521802/1491199339</t>
  </si>
  <si>
    <t>https://pbs.twimg.com/profile_banners/1343940042/1408901237</t>
  </si>
  <si>
    <t>https://pbs.twimg.com/profile_banners/299259954/1489322518</t>
  </si>
  <si>
    <t>https://pbs.twimg.com/profile_banners/834359553567367169/1487762385</t>
  </si>
  <si>
    <t>https://pbs.twimg.com/profile_banners/117742402/1474569394</t>
  </si>
  <si>
    <t>https://pbs.twimg.com/profile_banners/588936971/1461129972</t>
  </si>
  <si>
    <t>https://pbs.twimg.com/profile_banners/47943746/1435982521</t>
  </si>
  <si>
    <t>https://pbs.twimg.com/profile_banners/4070056218/1456734293</t>
  </si>
  <si>
    <t>https://pbs.twimg.com/profile_banners/4068336072/1455781139</t>
  </si>
  <si>
    <t>https://pbs.twimg.com/profile_banners/4074893152/1455777885</t>
  </si>
  <si>
    <t>https://pbs.twimg.com/profile_banners/4133923212/1451355425</t>
  </si>
  <si>
    <t>https://pbs.twimg.com/profile_banners/4042851734/1456819722</t>
  </si>
  <si>
    <t>https://pbs.twimg.com/profile_banners/4916107837/1456215236</t>
  </si>
  <si>
    <t>https://pbs.twimg.com/profile_banners/4859522992/1456125052</t>
  </si>
  <si>
    <t>https://pbs.twimg.com/profile_banners/4859546848/1456125181</t>
  </si>
  <si>
    <t>https://pbs.twimg.com/profile_banners/4212880639/1455769426</t>
  </si>
  <si>
    <t>https://pbs.twimg.com/profile_banners/4859456067/1456125270</t>
  </si>
  <si>
    <t>https://pbs.twimg.com/profile_banners/4439798892/1455774979</t>
  </si>
  <si>
    <t>https://pbs.twimg.com/profile_banners/702361937888333824/1456381094</t>
  </si>
  <si>
    <t>https://pbs.twimg.com/profile_banners/702353974641324032/1456371765</t>
  </si>
  <si>
    <t>https://pbs.twimg.com/profile_banners/4318156768/1455772024</t>
  </si>
  <si>
    <t>https://pbs.twimg.com/profile_banners/4066232723/1456910728</t>
  </si>
  <si>
    <t>https://pbs.twimg.com/profile_banners/4825950012/1456123965</t>
  </si>
  <si>
    <t>https://pbs.twimg.com/profile_banners/4053945194/1456825469</t>
  </si>
  <si>
    <t>https://pbs.twimg.com/profile_banners/4048485974/1456822404</t>
  </si>
  <si>
    <t>https://pbs.twimg.com/profile_banners/4910872334/1455533798</t>
  </si>
  <si>
    <t>https://pbs.twimg.com/profile_banners/4154338332/1456739443</t>
  </si>
  <si>
    <t>https://pbs.twimg.com/profile_banners/4135306332/1449753451</t>
  </si>
  <si>
    <t>https://pbs.twimg.com/profile_banners/4068653052/1456203516</t>
  </si>
  <si>
    <t>https://pbs.twimg.com/profile_banners/4915948279/1456209804</t>
  </si>
  <si>
    <t>https://pbs.twimg.com/profile_banners/4915675710/1456206618</t>
  </si>
  <si>
    <t>https://pbs.twimg.com/profile_banners/979027296/1408493110</t>
  </si>
  <si>
    <t>https://pbs.twimg.com/profile_banners/785890378419286016/1493520108</t>
  </si>
  <si>
    <t>https://pbs.twimg.com/profile_banners/851376192/1483803374</t>
  </si>
  <si>
    <t>https://pbs.twimg.com/profile_banners/279339031/1493224744</t>
  </si>
  <si>
    <t>https://pbs.twimg.com/profile_banners/178544713/1475310281</t>
  </si>
  <si>
    <t>https://pbs.twimg.com/profile_banners/218167063/1464100468</t>
  </si>
  <si>
    <t>https://pbs.twimg.com/profile_banners/821694582/1491454608</t>
  </si>
  <si>
    <t>https://pbs.twimg.com/profile_banners/3291872672/1463216098</t>
  </si>
  <si>
    <t>https://pbs.twimg.com/profile_banners/720355991087230977/1460581363</t>
  </si>
  <si>
    <t>https://pbs.twimg.com/profile_banners/2445954522/1475848322</t>
  </si>
  <si>
    <t>https://pbs.twimg.com/profile_banners/707938889835610112/1457636123</t>
  </si>
  <si>
    <t>https://pbs.twimg.com/profile_banners/727100667110785024/1486651717</t>
  </si>
  <si>
    <t>https://pbs.twimg.com/profile_banners/842650298078310400/1492762853</t>
  </si>
  <si>
    <t>https://pbs.twimg.com/profile_banners/2271907712/1443526596</t>
  </si>
  <si>
    <t>https://pbs.twimg.com/profile_banners/792577226956939264/1491320590</t>
  </si>
  <si>
    <t>https://pbs.twimg.com/profile_banners/3018113948/1443430537</t>
  </si>
  <si>
    <t>https://pbs.twimg.com/profile_banners/843702608732672000/1489991206</t>
  </si>
  <si>
    <t>https://pbs.twimg.com/profile_banners/809668907376119808/1481876240</t>
  </si>
  <si>
    <t>https://pbs.twimg.com/profile_banners/2616470913/1453864801</t>
  </si>
  <si>
    <t>https://pbs.twimg.com/profile_banners/124837824/1365272582</t>
  </si>
  <si>
    <t>https://pbs.twimg.com/profile_banners/844619557/1431851923</t>
  </si>
  <si>
    <t>https://pbs.twimg.com/profile_banners/136967453/1460043072</t>
  </si>
  <si>
    <t>https://pbs.twimg.com/profile_banners/857695987602608129/1493369218</t>
  </si>
  <si>
    <t>https://pbs.twimg.com/profile_banners/735362544160886784/1465210655</t>
  </si>
  <si>
    <t>https://pbs.twimg.com/profile_banners/471741741/1401303859</t>
  </si>
  <si>
    <t>https://pbs.twimg.com/profile_banners/856409909721677828/1493019857</t>
  </si>
  <si>
    <t>https://pbs.twimg.com/profile_banners/809093665155006464/1484026434</t>
  </si>
  <si>
    <t>https://pbs.twimg.com/profile_banners/1676327754/1463072627</t>
  </si>
  <si>
    <t>https://pbs.twimg.com/profile_banners/1667575165/1493040182</t>
  </si>
  <si>
    <t>https://pbs.twimg.com/profile_banners/2427057066/1491826175</t>
  </si>
  <si>
    <t>https://pbs.twimg.com/profile_banners/756850035632009216/1469634128</t>
  </si>
  <si>
    <t>https://pbs.twimg.com/profile_banners/229685131/1480574756</t>
  </si>
  <si>
    <t>https://pbs.twimg.com/profile_banners/3313426896/1439393063</t>
  </si>
  <si>
    <t>https://pbs.twimg.com/profile_banners/9061602/1483026428</t>
  </si>
  <si>
    <t>https://pbs.twimg.com/profile_banners/836504391389745152/1488273672</t>
  </si>
  <si>
    <t>https://pbs.twimg.com/profile_banners/140038279/1424404992</t>
  </si>
  <si>
    <t>https://pbs.twimg.com/profile_banners/51072417/1388771772</t>
  </si>
  <si>
    <t>https://pbs.twimg.com/profile_banners/1320897332/1368292427</t>
  </si>
  <si>
    <t>https://pbs.twimg.com/profile_banners/294993591/1481548788</t>
  </si>
  <si>
    <t>https://pbs.twimg.com/profile_banners/1386031621/1481090920</t>
  </si>
  <si>
    <t>https://pbs.twimg.com/profile_banners/83114231/1493014639</t>
  </si>
  <si>
    <t>https://pbs.twimg.com/profile_banners/18185256/1492219856</t>
  </si>
  <si>
    <t>https://pbs.twimg.com/profile_banners/722638229040533504/1487754121</t>
  </si>
  <si>
    <t>https://pbs.twimg.com/profile_banners/1044852822/1359902312</t>
  </si>
  <si>
    <t>https://pbs.twimg.com/profile_banners/143698850/1490519476</t>
  </si>
  <si>
    <t>https://pbs.twimg.com/profile_banners/817400696035221504/1488821686</t>
  </si>
  <si>
    <t>https://pbs.twimg.com/profile_banners/2890526412/1468220549</t>
  </si>
  <si>
    <t>https://pbs.twimg.com/profile_banners/443611760/1398238140</t>
  </si>
  <si>
    <t>https://pbs.twimg.com/profile_banners/156354387/1348740864</t>
  </si>
  <si>
    <t>https://pbs.twimg.com/profile_banners/4487352270/1450282581</t>
  </si>
  <si>
    <t>https://pbs.twimg.com/profile_banners/2707085628/1491026225</t>
  </si>
  <si>
    <t>https://pbs.twimg.com/profile_banners/367330081/1405325719</t>
  </si>
  <si>
    <t>https://pbs.twimg.com/profile_banners/1366291873/1464604010</t>
  </si>
  <si>
    <t>https://pbs.twimg.com/profile_banners/111871312/1493566599</t>
  </si>
  <si>
    <t>https://pbs.twimg.com/profile_banners/18071597/1493379358</t>
  </si>
  <si>
    <t>https://pbs.twimg.com/profile_banners/546031956/1379385436</t>
  </si>
  <si>
    <t>https://pbs.twimg.com/profile_banners/755266398/1490783226</t>
  </si>
  <si>
    <t>https://pbs.twimg.com/profile_banners/136219101/1490718857</t>
  </si>
  <si>
    <t>https://pbs.twimg.com/profile_banners/14465640/1411126149</t>
  </si>
  <si>
    <t>https://pbs.twimg.com/profile_banners/966243032/1492763963</t>
  </si>
  <si>
    <t>https://pbs.twimg.com/profile_banners/801020072630353920/1483537973</t>
  </si>
  <si>
    <t>https://pbs.twimg.com/profile_banners/1946807360/1409406753</t>
  </si>
  <si>
    <t>https://pbs.twimg.com/profile_banners/803542625106219008/1480414647</t>
  </si>
  <si>
    <t>https://pbs.twimg.com/profile_banners/803556090399117312/1480417829</t>
  </si>
  <si>
    <t>https://pbs.twimg.com/profile_banners/710763494380072960/1493559634</t>
  </si>
  <si>
    <t>https://pbs.twimg.com/profile_banners/803261660513370112/1480347633</t>
  </si>
  <si>
    <t>https://pbs.twimg.com/profile_banners/803177424854847488/1484129177</t>
  </si>
  <si>
    <t>https://pbs.twimg.com/profile_banners/818174415448002560/1488114304</t>
  </si>
  <si>
    <t>https://pbs.twimg.com/profile_banners/2240895899/1493097117</t>
  </si>
  <si>
    <t>https://pbs.twimg.com/profile_banners/4898091/1490787395</t>
  </si>
  <si>
    <t>https://pbs.twimg.com/profile_banners/77193761/1493236906</t>
  </si>
  <si>
    <t>https://pbs.twimg.com/profile_banners/2299043448/1493464165</t>
  </si>
  <si>
    <t>https://pbs.twimg.com/profile_banners/2695009326/1492413229</t>
  </si>
  <si>
    <t>https://pbs.twimg.com/profile_banners/226963775/1408243248</t>
  </si>
  <si>
    <t>https://pbs.twimg.com/profile_banners/2342103794/1401104438</t>
  </si>
  <si>
    <t>https://pbs.twimg.com/profile_banners/3160482332/1460007381</t>
  </si>
  <si>
    <t>https://pbs.twimg.com/profile_banners/816627229673275392/1488613155</t>
  </si>
  <si>
    <t>https://pbs.twimg.com/profile_banners/753859318894690304/1493478312</t>
  </si>
  <si>
    <t>https://pbs.twimg.com/profile_banners/94983263/1490199753</t>
  </si>
  <si>
    <t>https://pbs.twimg.com/profile_banners/164686297/1400763008</t>
  </si>
  <si>
    <t>https://pbs.twimg.com/profile_banners/1249941074/1478943579</t>
  </si>
  <si>
    <t>https://pbs.twimg.com/profile_banners/823902844726235136/1490257055</t>
  </si>
  <si>
    <t>https://pbs.twimg.com/profile_banners/74123918/1490435946</t>
  </si>
  <si>
    <t>https://pbs.twimg.com/profile_banners/218416983/1488088067</t>
  </si>
  <si>
    <t>https://pbs.twimg.com/profile_banners/20572790/1493123494</t>
  </si>
  <si>
    <t>https://pbs.twimg.com/profile_banners/2278321/1469095450</t>
  </si>
  <si>
    <t>https://pbs.twimg.com/profile_banners/174258302/1414249151</t>
  </si>
  <si>
    <t>https://pbs.twimg.com/profile_banners/46846125/1397124566</t>
  </si>
  <si>
    <t>https://pbs.twimg.com/profile_banners/2985984122/1455535935</t>
  </si>
  <si>
    <t>https://pbs.twimg.com/profile_banners/22793955/1481876423</t>
  </si>
  <si>
    <t>https://pbs.twimg.com/profile_banners/717667688256933888/1477638446</t>
  </si>
  <si>
    <t>https://pbs.twimg.com/profile_banners/41569571/1476200966</t>
  </si>
  <si>
    <t>https://pbs.twimg.com/profile_banners/146953552/1398497305</t>
  </si>
  <si>
    <t>https://pbs.twimg.com/profile_banners/2281314234/1422172470</t>
  </si>
  <si>
    <t>https://pbs.twimg.com/profile_banners/41140413/1418945347</t>
  </si>
  <si>
    <t>https://pbs.twimg.com/profile_banners/2904088830/1483097358</t>
  </si>
  <si>
    <t>https://pbs.twimg.com/profile_banners/3005014565/1422596756</t>
  </si>
  <si>
    <t>https://pbs.twimg.com/profile_banners/834462221879107584/1487787889</t>
  </si>
  <si>
    <t>https://pbs.twimg.com/profile_banners/587436299/1429852117</t>
  </si>
  <si>
    <t>https://pbs.twimg.com/profile_banners/715816471927062528/1461140183</t>
  </si>
  <si>
    <t>https://pbs.twimg.com/profile_banners/3900331934/1485944983</t>
  </si>
  <si>
    <t>https://pbs.twimg.com/profile_banners/1039015705/1493204358</t>
  </si>
  <si>
    <t>https://pbs.twimg.com/profile_banners/2286813090/1482599447</t>
  </si>
  <si>
    <t>https://pbs.twimg.com/profile_banners/615732744/1472505400</t>
  </si>
  <si>
    <t>https://pbs.twimg.com/profile_banners/128609455/1483605492</t>
  </si>
  <si>
    <t>https://pbs.twimg.com/profile_banners/587925312/1488905603</t>
  </si>
  <si>
    <t>https://pbs.twimg.com/profile_banners/2481777286/1467583989</t>
  </si>
  <si>
    <t>https://pbs.twimg.com/profile_banners/2436491859/1471044786</t>
  </si>
  <si>
    <t>https://pbs.twimg.com/profile_banners/816737452614418434/1483560607</t>
  </si>
  <si>
    <t>https://pbs.twimg.com/profile_banners/813736012341858304/1482845425</t>
  </si>
  <si>
    <t>https://pbs.twimg.com/profile_banners/196458978/1454170315</t>
  </si>
  <si>
    <t>https://pbs.twimg.com/profile_banners/21483793/1419283276</t>
  </si>
  <si>
    <t>https://pbs.twimg.com/profile_banners/340132646/1411825414</t>
  </si>
  <si>
    <t>https://pbs.twimg.com/profile_banners/1684292413/1404901000</t>
  </si>
  <si>
    <t>https://pbs.twimg.com/profile_banners/2165289180/1427046265</t>
  </si>
  <si>
    <t>https://pbs.twimg.com/profile_banners/56031007/1435512293</t>
  </si>
  <si>
    <t>https://pbs.twimg.com/profile_banners/1639830482/1463903404</t>
  </si>
  <si>
    <t>https://pbs.twimg.com/profile_banners/735442990202822657/1464180099</t>
  </si>
  <si>
    <t>https://pbs.twimg.com/profile_banners/2808225707/1412524347</t>
  </si>
  <si>
    <t>https://pbs.twimg.com/profile_banners/173799379/1468955625</t>
  </si>
  <si>
    <t>https://pbs.twimg.com/profile_banners/805839409060999168/1492659173</t>
  </si>
  <si>
    <t>https://pbs.twimg.com/profile_banners/494875521/1470054816</t>
  </si>
  <si>
    <t>https://pbs.twimg.com/profile_banners/784599839564828672/1493575438</t>
  </si>
  <si>
    <t>https://pbs.twimg.com/profile_banners/3502606334/1492253197</t>
  </si>
  <si>
    <t>https://pbs.twimg.com/profile_banners/139409096/1430664934</t>
  </si>
  <si>
    <t>https://pbs.twimg.com/profile_banners/768004707851698176/1471943098</t>
  </si>
  <si>
    <t>https://pbs.twimg.com/profile_banners/2617786477/1405109467</t>
  </si>
  <si>
    <t>https://pbs.twimg.com/profile_banners/755730303591645187/1484138340</t>
  </si>
  <si>
    <t>https://pbs.twimg.com/profile_banners/2879329928/1492604877</t>
  </si>
  <si>
    <t>https://pbs.twimg.com/profile_banners/163817624/1415646309</t>
  </si>
  <si>
    <t>https://pbs.twimg.com/profile_banners/2873485180/1415777382</t>
  </si>
  <si>
    <t>https://pbs.twimg.com/profile_banners/601890067/1381800745</t>
  </si>
  <si>
    <t>https://pbs.twimg.com/profile_banners/739597046/1373772505</t>
  </si>
  <si>
    <t>https://pbs.twimg.com/profile_banners/833561804336926720/1490369743</t>
  </si>
  <si>
    <t>https://pbs.twimg.com/profile_banners/843322582241820672/1489899161</t>
  </si>
  <si>
    <t>https://pbs.twimg.com/profile_banners/777884655970234368/1478635142</t>
  </si>
  <si>
    <t>https://pbs.twimg.com/profile_banners/4647945397/1493532378</t>
  </si>
  <si>
    <t>https://pbs.twimg.com/profile_banners/796810307276599297/1479074585</t>
  </si>
  <si>
    <t>https://pbs.twimg.com/profile_banners/3186408612/1484913474</t>
  </si>
  <si>
    <t>https://pbs.twimg.com/profile_banners/251364877/1439865121</t>
  </si>
  <si>
    <t>https://pbs.twimg.com/profile_banners/529364543/1460602835</t>
  </si>
  <si>
    <t>https://pbs.twimg.com/profile_banners/849261779993731077/1491370826</t>
  </si>
  <si>
    <t>https://pbs.twimg.com/profile_banners/1353337068/1449375829</t>
  </si>
  <si>
    <t>https://pbs.twimg.com/profile_banners/826806880458702848/1493486386</t>
  </si>
  <si>
    <t>https://pbs.twimg.com/profile_banners/491941378/1488726868</t>
  </si>
  <si>
    <t>https://pbs.twimg.com/profile_banners/810604935305953280/1482257546</t>
  </si>
  <si>
    <t>https://pbs.twimg.com/profile_banners/841923434506534913/1489917451</t>
  </si>
  <si>
    <t>https://pbs.twimg.com/profile_banners/18186549/1493212126</t>
  </si>
  <si>
    <t>https://pbs.twimg.com/profile_banners/2458464440/1449155310</t>
  </si>
  <si>
    <t>https://pbs.twimg.com/profile_banners/237840371/1491901665</t>
  </si>
  <si>
    <t>https://pbs.twimg.com/profile_banners/131611181/1486838072</t>
  </si>
  <si>
    <t>https://pbs.twimg.com/profile_banners/1444838738/1369427405</t>
  </si>
  <si>
    <t>https://pbs.twimg.com/profile_banners/2893798506/1447500968</t>
  </si>
  <si>
    <t>https://pbs.twimg.com/profile_banners/18071358/1491465811</t>
  </si>
  <si>
    <t>https://pbs.twimg.com/profile_banners/845596387139989504/1490441265</t>
  </si>
  <si>
    <t>https://pbs.twimg.com/profile_banners/3178261550/1490117775</t>
  </si>
  <si>
    <t>https://pbs.twimg.com/profile_banners/848791684804640768/1491215404</t>
  </si>
  <si>
    <t>https://pbs.twimg.com/profile_banners/832202327826300928/1487254098</t>
  </si>
  <si>
    <t>https://pbs.twimg.com/profile_banners/1413038280/1478084809</t>
  </si>
  <si>
    <t>https://pbs.twimg.com/profile_banners/788785864671367169/1481767336</t>
  </si>
  <si>
    <t>https://pbs.twimg.com/profile_banners/772675659348996096/1475573195</t>
  </si>
  <si>
    <t>https://pbs.twimg.com/profile_banners/14652254/1393972077</t>
  </si>
  <si>
    <t>https://pbs.twimg.com/profile_banners/857109446614450176/1493343825</t>
  </si>
  <si>
    <t>https://pbs.twimg.com/profile_banners/4852116195/1490422377</t>
  </si>
  <si>
    <t>https://pbs.twimg.com/profile_banners/838645018516729856/1488786627</t>
  </si>
  <si>
    <t>https://pbs.twimg.com/profile_banners/397955778/1413528110</t>
  </si>
  <si>
    <t>https://pbs.twimg.com/profile_banners/21056377/1472134701</t>
  </si>
  <si>
    <t>https://pbs.twimg.com/profile_banners/84084761/1483299829</t>
  </si>
  <si>
    <t>https://pbs.twimg.com/profile_banners/4891628773/1458220432</t>
  </si>
  <si>
    <t>https://pbs.twimg.com/profile_banners/2224411220/1480360349</t>
  </si>
  <si>
    <t>https://pbs.twimg.com/profile_banners/113327315/1437129402</t>
  </si>
  <si>
    <t>https://pbs.twimg.com/profile_banners/4812431/1360711033</t>
  </si>
  <si>
    <t>https://pbs.twimg.com/profile_banners/3010087435/1489935081</t>
  </si>
  <si>
    <t>https://pbs.twimg.com/profile_banners/4708997360/1475200446</t>
  </si>
  <si>
    <t>https://pbs.twimg.com/profile_banners/724760198989156352/1490508176</t>
  </si>
  <si>
    <t>https://pbs.twimg.com/profile_banners/2853073375/1439916551</t>
  </si>
  <si>
    <t>https://pbs.twimg.com/profile_banners/63752206/1483016726</t>
  </si>
  <si>
    <t>https://pbs.twimg.com/profile_banners/79012978/1366146552</t>
  </si>
  <si>
    <t>https://pbs.twimg.com/profile_banners/350190612/1424606038</t>
  </si>
  <si>
    <t>https://pbs.twimg.com/profile_banners/460201234/1416461651</t>
  </si>
  <si>
    <t>https://pbs.twimg.com/profile_banners/808904551839440896/1481693246</t>
  </si>
  <si>
    <t>https://pbs.twimg.com/profile_banners/2636770501/1492358301</t>
  </si>
  <si>
    <t>https://pbs.twimg.com/profile_banners/17239667/1452533680</t>
  </si>
  <si>
    <t>https://pbs.twimg.com/profile_banners/2475273985/1490185689</t>
  </si>
  <si>
    <t>https://pbs.twimg.com/profile_banners/397603508/1466886862</t>
  </si>
  <si>
    <t>https://pbs.twimg.com/profile_banners/292073097/1435406342</t>
  </si>
  <si>
    <t>https://pbs.twimg.com/profile_banners/798814314090008577/1485021683</t>
  </si>
  <si>
    <t>https://pbs.twimg.com/profile_banners/89176432/1481998743</t>
  </si>
  <si>
    <t>https://pbs.twimg.com/profile_banners/4320654273/1448822280</t>
  </si>
  <si>
    <t>https://pbs.twimg.com/profile_banners/837696195694837760/1488559103</t>
  </si>
  <si>
    <t>https://pbs.twimg.com/profile_banners/768036332161622021/1488742326</t>
  </si>
  <si>
    <t>https://pbs.twimg.com/profile_banners/1384094557/1471062827</t>
  </si>
  <si>
    <t>https://pbs.twimg.com/profile_banners/732945639395319808/1493266627</t>
  </si>
  <si>
    <t>https://pbs.twimg.com/profile_banners/18548529/1481599773</t>
  </si>
  <si>
    <t>https://pbs.twimg.com/profile_banners/2511283046/1463901818</t>
  </si>
  <si>
    <t>https://pbs.twimg.com/profile_banners/813838514466885633/1493500128</t>
  </si>
  <si>
    <t>https://pbs.twimg.com/profile_banners/1002283542/1478261659</t>
  </si>
  <si>
    <t>https://pbs.twimg.com/profile_banners/850534668319559681/1492776752</t>
  </si>
  <si>
    <t>https://pbs.twimg.com/profile_banners/727477318499717121/1476110527</t>
  </si>
  <si>
    <t>https://pbs.twimg.com/profile_banners/2894370894/1455086035</t>
  </si>
  <si>
    <t>https://pbs.twimg.com/profile_banners/2754685555/1477295954</t>
  </si>
  <si>
    <t>https://pbs.twimg.com/profile_banners/788297675447730176/1489230949</t>
  </si>
  <si>
    <t>https://pbs.twimg.com/profile_banners/36954416/1463403206</t>
  </si>
  <si>
    <t>https://pbs.twimg.com/profile_banners/11647412/1486372732</t>
  </si>
  <si>
    <t>https://pbs.twimg.com/profile_banners/2300898842/1390202444</t>
  </si>
  <si>
    <t>https://pbs.twimg.com/profile_banners/52322135/1484945767</t>
  </si>
  <si>
    <t>https://pbs.twimg.com/profile_banners/821748224432214018/1485330329</t>
  </si>
  <si>
    <t>https://pbs.twimg.com/profile_banners/816802684795752449/1483578001</t>
  </si>
  <si>
    <t>https://pbs.twimg.com/profile_banners/3185183766/1465298791</t>
  </si>
  <si>
    <t>https://pbs.twimg.com/profile_banners/836161583394873344/1488191835</t>
  </si>
  <si>
    <t>https://pbs.twimg.com/profile_banners/840552587761971200/1490706719</t>
  </si>
  <si>
    <t>https://pbs.twimg.com/profile_banners/1596829382/1458715616</t>
  </si>
  <si>
    <t>https://pbs.twimg.com/profile_banners/3828430581/1443904987</t>
  </si>
  <si>
    <t>https://pbs.twimg.com/profile_banners/2302040934/1487196067</t>
  </si>
  <si>
    <t>https://pbs.twimg.com/profile_banners/3990380533/1474309257</t>
  </si>
  <si>
    <t>https://pbs.twimg.com/profile_banners/71712742/1477912933</t>
  </si>
  <si>
    <t>https://pbs.twimg.com/profile_banners/112989351/1422616951</t>
  </si>
  <si>
    <t>https://pbs.twimg.com/profile_banners/842991619/1488170157</t>
  </si>
  <si>
    <t>https://pbs.twimg.com/profile_banners/1384949659/1490161273</t>
  </si>
  <si>
    <t>https://pbs.twimg.com/profile_banners/3832660753/1476674414</t>
  </si>
  <si>
    <t>https://pbs.twimg.com/profile_banners/73826242/1359184045</t>
  </si>
  <si>
    <t>https://pbs.twimg.com/profile_banners/330157923/1476291905</t>
  </si>
  <si>
    <t>https://pbs.twimg.com/profile_banners/835928576956461056/1488539126</t>
  </si>
  <si>
    <t>https://pbs.twimg.com/profile_banners/467625632/1407080476</t>
  </si>
  <si>
    <t>https://pbs.twimg.com/profile_banners/833978887713480704/1487672659</t>
  </si>
  <si>
    <t>https://pbs.twimg.com/profile_banners/836875120098611201/1493196413</t>
  </si>
  <si>
    <t>https://pbs.twimg.com/profile_banners/1135016444/1485600627</t>
  </si>
  <si>
    <t>https://pbs.twimg.com/profile_banners/479345496/1460268050</t>
  </si>
  <si>
    <t>https://pbs.twimg.com/profile_banners/1470369086/1458108151</t>
  </si>
  <si>
    <t>https://pbs.twimg.com/profile_banners/395791785/1462596477</t>
  </si>
  <si>
    <t>https://pbs.twimg.com/profile_banners/828848931962490881/1486450913</t>
  </si>
  <si>
    <t>https://pbs.twimg.com/profile_banners/51634845/1454580936</t>
  </si>
  <si>
    <t>https://pbs.twimg.com/profile_banners/465333225/1460351692</t>
  </si>
  <si>
    <t>https://pbs.twimg.com/profile_banners/486317939/1488285492</t>
  </si>
  <si>
    <t>https://pbs.twimg.com/profile_banners/2570820227/1404026339</t>
  </si>
  <si>
    <t>https://pbs.twimg.com/profile_banners/2411597653/1395823504</t>
  </si>
  <si>
    <t>https://pbs.twimg.com/profile_banners/56113276/1470589200</t>
  </si>
  <si>
    <t>https://pbs.twimg.com/profile_banners/311775753/1467026890</t>
  </si>
  <si>
    <t>https://pbs.twimg.com/profile_banners/746711132/1437388095</t>
  </si>
  <si>
    <t>https://pbs.twimg.com/profile_banners/2287775616/1471946782</t>
  </si>
  <si>
    <t>https://pbs.twimg.com/profile_banners/3167231240/1459621084</t>
  </si>
  <si>
    <t>https://pbs.twimg.com/profile_banners/805015895495962625/1481134633</t>
  </si>
  <si>
    <t>https://pbs.twimg.com/profile_banners/843738038744289281/1491069842</t>
  </si>
  <si>
    <t>https://pbs.twimg.com/profile_banners/2355959442/1452687006</t>
  </si>
  <si>
    <t>https://pbs.twimg.com/profile_banners/3023374759/1483970761</t>
  </si>
  <si>
    <t>https://pbs.twimg.com/profile_banners/3309828530/1482602819</t>
  </si>
  <si>
    <t>https://pbs.twimg.com/profile_banners/707776608459829248/1457584862</t>
  </si>
  <si>
    <t>https://pbs.twimg.com/profile_banners/50770883/1437095811</t>
  </si>
  <si>
    <t>https://pbs.twimg.com/profile_banners/42414011/1353478462</t>
  </si>
  <si>
    <t>https://pbs.twimg.com/profile_banners/273357757/1492369418</t>
  </si>
  <si>
    <t>https://pbs.twimg.com/profile_banners/1867843520/1445594150</t>
  </si>
  <si>
    <t>https://pbs.twimg.com/profile_banners/830769285744181248/1490688875</t>
  </si>
  <si>
    <t>https://pbs.twimg.com/profile_banners/586960773/1418792397</t>
  </si>
  <si>
    <t>https://pbs.twimg.com/profile_banners/97449789/1379004012</t>
  </si>
  <si>
    <t>https://pbs.twimg.com/profile_banners/170188152/1476820296</t>
  </si>
  <si>
    <t>https://pbs.twimg.com/profile_banners/857975381420195843/1493393115</t>
  </si>
  <si>
    <t>https://pbs.twimg.com/profile_banners/790079834189918208/1493214484</t>
  </si>
  <si>
    <t>https://pbs.twimg.com/profile_banners/755283/1404589691</t>
  </si>
  <si>
    <t>https://pbs.twimg.com/profile_banners/1583109553/1488474615</t>
  </si>
  <si>
    <t>https://pbs.twimg.com/profile_banners/139278608/1347979603</t>
  </si>
  <si>
    <t>https://pbs.twimg.com/profile_banners/79990659/1453265805</t>
  </si>
  <si>
    <t>https://pbs.twimg.com/profile_banners/1393933250/1492967370</t>
  </si>
  <si>
    <t>https://pbs.twimg.com/profile_banners/2465928182/1492931899</t>
  </si>
  <si>
    <t>https://pbs.twimg.com/profile_banners/786627147016253441/1476460823</t>
  </si>
  <si>
    <t>https://pbs.twimg.com/profile_banners/1461549098/1490680321</t>
  </si>
  <si>
    <t>https://pbs.twimg.com/profile_banners/154120137/1493349717</t>
  </si>
  <si>
    <t>https://pbs.twimg.com/profile_banners/1966829850/1466052325</t>
  </si>
  <si>
    <t>https://pbs.twimg.com/profile_banners/76689333/1429058826</t>
  </si>
  <si>
    <t>https://pbs.twimg.com/profile_banners/1100819755/1486059844</t>
  </si>
  <si>
    <t>https://pbs.twimg.com/profile_banners/199977243/1440053278</t>
  </si>
  <si>
    <t>https://pbs.twimg.com/profile_banners/1530835742/1371648093</t>
  </si>
  <si>
    <t>https://pbs.twimg.com/profile_banners/751427773877592064/1486321888</t>
  </si>
  <si>
    <t>https://pbs.twimg.com/profile_banners/43280910/1493012377</t>
  </si>
  <si>
    <t>https://pbs.twimg.com/profile_banners/718865753064284163/1465829684</t>
  </si>
  <si>
    <t>https://pbs.twimg.com/profile_banners/2396046926/1422644266</t>
  </si>
  <si>
    <t>https://pbs.twimg.com/profile_banners/1047574741/1490347883</t>
  </si>
  <si>
    <t>https://pbs.twimg.com/profile_banners/19897138/1493539460</t>
  </si>
  <si>
    <t>https://pbs.twimg.com/profile_banners/1652357030/1480100067</t>
  </si>
  <si>
    <t>https://pbs.twimg.com/profile_banners/600814999/1475723218</t>
  </si>
  <si>
    <t>https://pbs.twimg.com/profile_banners/1419984488/1466052347</t>
  </si>
  <si>
    <t>https://pbs.twimg.com/profile_banners/791625502586908672/1492779380</t>
  </si>
  <si>
    <t>https://pbs.twimg.com/profile_banners/3192139940/1473417794</t>
  </si>
  <si>
    <t>https://pbs.twimg.com/profile_banners/3572484733/1447771662</t>
  </si>
  <si>
    <t>https://pbs.twimg.com/profile_banners/262216378/1489602453</t>
  </si>
  <si>
    <t>https://pbs.twimg.com/profile_banners/175701560/1440596523</t>
  </si>
  <si>
    <t>https://pbs.twimg.com/profile_banners/438272520/1464064932</t>
  </si>
  <si>
    <t>https://pbs.twimg.com/profile_banners/795144162936881152/1483775023</t>
  </si>
  <si>
    <t>https://pbs.twimg.com/profile_banners/13584132/1366903058</t>
  </si>
  <si>
    <t>https://pbs.twimg.com/profile_banners/1402546495/1397628202</t>
  </si>
  <si>
    <t>https://pbs.twimg.com/profile_banners/3027306828/1424296507</t>
  </si>
  <si>
    <t>https://pbs.twimg.com/profile_banners/793735481737351168/1490870336</t>
  </si>
  <si>
    <t>https://pbs.twimg.com/profile_banners/1018137037/1355847143</t>
  </si>
  <si>
    <t>https://pbs.twimg.com/profile_banners/540313913/1398307973</t>
  </si>
  <si>
    <t>https://pbs.twimg.com/profile_banners/1642553904/1383656431</t>
  </si>
  <si>
    <t>https://pbs.twimg.com/profile_banners/170415569/1459018808</t>
  </si>
  <si>
    <t>https://pbs.twimg.com/profile_banners/810554981019516928/1483089307</t>
  </si>
  <si>
    <t>https://pbs.twimg.com/profile_banners/4813093812/1453742441</t>
  </si>
  <si>
    <t>https://pbs.twimg.com/profile_banners/2483565746/1491369259</t>
  </si>
  <si>
    <t>https://pbs.twimg.com/profile_banners/61177791/1483043413</t>
  </si>
  <si>
    <t>https://pbs.twimg.com/profile_banners/345267934/1491587078</t>
  </si>
  <si>
    <t>https://pbs.twimg.com/profile_banners/4099940785/1492280451</t>
  </si>
  <si>
    <t>https://pbs.twimg.com/profile_banners/124215926/1461352695</t>
  </si>
  <si>
    <t>https://pbs.twimg.com/profile_banners/732787747761627136/1482924875</t>
  </si>
  <si>
    <t>https://pbs.twimg.com/profile_banners/3320044712/1470060529</t>
  </si>
  <si>
    <t>https://pbs.twimg.com/profile_banners/788291265901178880/1481379588</t>
  </si>
  <si>
    <t>https://pbs.twimg.com/profile_banners/161977555/1438689897</t>
  </si>
  <si>
    <t>https://pbs.twimg.com/profile_banners/606888581/1397802231</t>
  </si>
  <si>
    <t>https://pbs.twimg.com/profile_banners/289252209/1488544479</t>
  </si>
  <si>
    <t>https://pbs.twimg.com/profile_banners/556438091/1458118355</t>
  </si>
  <si>
    <t>https://pbs.twimg.com/profile_banners/4297682064/1493376173</t>
  </si>
  <si>
    <t>https://pbs.twimg.com/profile_banners/243309051/1449169598</t>
  </si>
  <si>
    <t>https://pbs.twimg.com/profile_banners/549981042/1486080330</t>
  </si>
  <si>
    <t>https://pbs.twimg.com/profile_banners/2930902604/1487400899</t>
  </si>
  <si>
    <t>https://pbs.twimg.com/profile_banners/3091526439/1484618066</t>
  </si>
  <si>
    <t>https://pbs.twimg.com/profile_banners/819490240327020544/1484220551</t>
  </si>
  <si>
    <t>https://pbs.twimg.com/profile_banners/2958060811/1492537632</t>
  </si>
  <si>
    <t>https://pbs.twimg.com/profile_banners/768005766892617728/1485420690</t>
  </si>
  <si>
    <t>https://pbs.twimg.com/profile_banners/831198927668072448/1487009062</t>
  </si>
  <si>
    <t>https://pbs.twimg.com/profile_banners/370561653/1429539025</t>
  </si>
  <si>
    <t>https://pbs.twimg.com/profile_banners/2303386854/1476611930</t>
  </si>
  <si>
    <t>https://pbs.twimg.com/profile_banners/3195996738/1491962844</t>
  </si>
  <si>
    <t>https://pbs.twimg.com/profile_banners/2791245386/1492514360</t>
  </si>
  <si>
    <t>https://pbs.twimg.com/profile_banners/325547765/1467228672</t>
  </si>
  <si>
    <t>https://pbs.twimg.com/profile_banners/1025862308/1458039226</t>
  </si>
  <si>
    <t>https://pbs.twimg.com/profile_banners/103785155/1450371576</t>
  </si>
  <si>
    <t>https://pbs.twimg.com/profile_banners/18039408/1398330693</t>
  </si>
  <si>
    <t>https://pbs.twimg.com/profile_banners/3215740803/1430200875</t>
  </si>
  <si>
    <t>https://pbs.twimg.com/profile_banners/2799447966/1462140694</t>
  </si>
  <si>
    <t>https://pbs.twimg.com/profile_banners/1889351534/1478510082</t>
  </si>
  <si>
    <t>https://pbs.twimg.com/profile_banners/551987382/1429383105</t>
  </si>
  <si>
    <t>https://pbs.twimg.com/profile_banners/2396557980/1490257610</t>
  </si>
  <si>
    <t>https://pbs.twimg.com/profile_banners/14472490/1398966855</t>
  </si>
  <si>
    <t>https://pbs.twimg.com/profile_banners/16573941/1492799637</t>
  </si>
  <si>
    <t>https://pbs.twimg.com/profile_banners/857164933972336641/1493199803</t>
  </si>
  <si>
    <t>https://pbs.twimg.com/profile_banners/806757743558176768/1483021612</t>
  </si>
  <si>
    <t>https://pbs.twimg.com/profile_banners/808206228878987264/1481527652</t>
  </si>
  <si>
    <t>https://pbs.twimg.com/profile_banners/829691781163925504/1486655188</t>
  </si>
  <si>
    <t>https://pbs.twimg.com/profile_banners/767979031358693376/1471937357</t>
  </si>
  <si>
    <t>https://pbs.twimg.com/profile_banners/848860254830026752/1491219599</t>
  </si>
  <si>
    <t>https://pbs.twimg.com/profile_banners/3150605153/1489940849</t>
  </si>
  <si>
    <t>https://pbs.twimg.com/profile_banners/25304133/1430161520</t>
  </si>
  <si>
    <t>https://pbs.twimg.com/profile_banners/2905582760/1416531518</t>
  </si>
  <si>
    <t>https://pbs.twimg.com/profile_banners/1106522930/1487157938</t>
  </si>
  <si>
    <t>https://pbs.twimg.com/profile_banners/858273684154404864/1493464503</t>
  </si>
  <si>
    <t>https://pbs.twimg.com/profile_banners/3237617156/1458636824</t>
  </si>
  <si>
    <t>https://pbs.twimg.com/profile_banners/2743344413/1409543030</t>
  </si>
  <si>
    <t>https://pbs.twimg.com/profile_banners/44300967/1470410233</t>
  </si>
  <si>
    <t>https://pbs.twimg.com/profile_banners/271385637/1487607509</t>
  </si>
  <si>
    <t>https://pbs.twimg.com/profile_banners/464654368/1493566177</t>
  </si>
  <si>
    <t>https://pbs.twimg.com/profile_banners/185216875/1480852122</t>
  </si>
  <si>
    <t>https://pbs.twimg.com/profile_banners/855654691295813632/1492839366</t>
  </si>
  <si>
    <t>https://pbs.twimg.com/profile_banners/831455068897497088/1487069585</t>
  </si>
  <si>
    <t>https://pbs.twimg.com/profile_banners/55588874/1475383784</t>
  </si>
  <si>
    <t>https://pbs.twimg.com/profile_banners/757124885709623296/1484897958</t>
  </si>
  <si>
    <t>https://pbs.twimg.com/profile_banners/606904152/1368271216</t>
  </si>
  <si>
    <t>https://pbs.twimg.com/profile_banners/162390774/1437657977</t>
  </si>
  <si>
    <t>https://pbs.twimg.com/profile_banners/383191937/1402125463</t>
  </si>
  <si>
    <t>https://pbs.twimg.com/profile_banners/143380066/1439497670</t>
  </si>
  <si>
    <t>https://pbs.twimg.com/profile_banners/284474780/1484975559</t>
  </si>
  <si>
    <t>https://pbs.twimg.com/profile_banners/3425182894/1482462275</t>
  </si>
  <si>
    <t>https://pbs.twimg.com/profile_banners/102909254/1409059161</t>
  </si>
  <si>
    <t>https://pbs.twimg.com/profile_banners/130071150/1485687016</t>
  </si>
  <si>
    <t>https://pbs.twimg.com/profile_banners/331463176/1447228297</t>
  </si>
  <si>
    <t>https://pbs.twimg.com/profile_banners/797128752308293632/1493369241</t>
  </si>
  <si>
    <t>https://pbs.twimg.com/profile_banners/2251461926/1452680989</t>
  </si>
  <si>
    <t>https://pbs.twimg.com/profile_banners/1028889325/1453367260</t>
  </si>
  <si>
    <t>https://pbs.twimg.com/profile_banners/248692510/1489773760</t>
  </si>
  <si>
    <t>https://pbs.twimg.com/profile_banners/62601419/1472489160</t>
  </si>
  <si>
    <t>https://pbs.twimg.com/profile_banners/20583587/1397305576</t>
  </si>
  <si>
    <t>https://pbs.twimg.com/profile_banners/150379951/1492276682</t>
  </si>
  <si>
    <t>https://pbs.twimg.com/profile_banners/856032743288918016/1492929194</t>
  </si>
  <si>
    <t>https://pbs.twimg.com/profile_banners/2897555725/1487505359</t>
  </si>
  <si>
    <t>https://pbs.twimg.com/profile_banners/594988695/1489788699</t>
  </si>
  <si>
    <t>https://pbs.twimg.com/profile_banners/3908522534/1492306146</t>
  </si>
  <si>
    <t>https://pbs.twimg.com/profile_banners/3159457957/1491704177</t>
  </si>
  <si>
    <t>https://pbs.twimg.com/profile_banners/753259712028696576/1468426410</t>
  </si>
  <si>
    <t>https://pbs.twimg.com/profile_banners/617369281/1492823254</t>
  </si>
  <si>
    <t>https://pbs.twimg.com/profile_banners/739360025173446656/1465118362</t>
  </si>
  <si>
    <t>https://pbs.twimg.com/profile_banners/2604620971/1491487428</t>
  </si>
  <si>
    <t>https://pbs.twimg.com/profile_banners/2526794479/1469176466</t>
  </si>
  <si>
    <t>https://pbs.twimg.com/profile_banners/207809313/1488281545</t>
  </si>
  <si>
    <t>https://pbs.twimg.com/profile_banners/708183002757472256/1491551218</t>
  </si>
  <si>
    <t>https://pbs.twimg.com/profile_banners/750205295159177216/1469286537</t>
  </si>
  <si>
    <t>https://pbs.twimg.com/profile_banners/788316765893775361/1476785506</t>
  </si>
  <si>
    <t>https://pbs.twimg.com/profile_banners/760840926/1458977011</t>
  </si>
  <si>
    <t>https://pbs.twimg.com/profile_banners/375112263/1462648788</t>
  </si>
  <si>
    <t>https://pbs.twimg.com/profile_banners/3539792720/1444413420</t>
  </si>
  <si>
    <t>https://pbs.twimg.com/profile_banners/42378902/1492191676</t>
  </si>
  <si>
    <t>https://pbs.twimg.com/profile_banners/817329222108774402/1483705685</t>
  </si>
  <si>
    <t>https://pbs.twimg.com/profile_banners/84298301/1477242113</t>
  </si>
  <si>
    <t>https://pbs.twimg.com/profile_banners/72544065/1492775978</t>
  </si>
  <si>
    <t>https://pbs.twimg.com/profile_banners/22143145/1473588065</t>
  </si>
  <si>
    <t>https://pbs.twimg.com/profile_banners/400186369/1488050001</t>
  </si>
  <si>
    <t>https://pbs.twimg.com/profile_banners/95938692/1485180453</t>
  </si>
  <si>
    <t>https://pbs.twimg.com/profile_banners/377445122/1489242159</t>
  </si>
  <si>
    <t>https://pbs.twimg.com/profile_banners/1521687445/1483460497</t>
  </si>
  <si>
    <t>https://pbs.twimg.com/profile_banners/37433050/1492674369</t>
  </si>
  <si>
    <t>https://pbs.twimg.com/profile_banners/22170299/1397583267</t>
  </si>
  <si>
    <t>https://pbs.twimg.com/profile_banners/490934141/1487774824</t>
  </si>
  <si>
    <t>https://pbs.twimg.com/profile_banners/1396917120/1488251635</t>
  </si>
  <si>
    <t>https://pbs.twimg.com/profile_banners/125095225/1419144161</t>
  </si>
  <si>
    <t>https://pbs.twimg.com/profile_banners/2315861875/1470474204</t>
  </si>
  <si>
    <t>https://pbs.twimg.com/profile_banners/842596857025052672/1489726401</t>
  </si>
  <si>
    <t>https://pbs.twimg.com/profile_banners/757727402/1423495126</t>
  </si>
  <si>
    <t>https://pbs.twimg.com/profile_banners/4825027321/1453975864</t>
  </si>
  <si>
    <t>https://pbs.twimg.com/profile_banners/803903676326772736/1482352141</t>
  </si>
  <si>
    <t>https://pbs.twimg.com/profile_banners/555161103/1474271042</t>
  </si>
  <si>
    <t>https://pbs.twimg.com/profile_banners/634452465/1480295526</t>
  </si>
  <si>
    <t>https://pbs.twimg.com/profile_banners/18949452/1490787318</t>
  </si>
  <si>
    <t>https://pbs.twimg.com/profile_banners/3411560418/1493143256</t>
  </si>
  <si>
    <t>https://pbs.twimg.com/profile_banners/3421673231/1441635834</t>
  </si>
  <si>
    <t>https://pbs.twimg.com/profile_banners/2287764007/1451108669</t>
  </si>
  <si>
    <t>https://pbs.twimg.com/profile_banners/779259936932888577/1474625459</t>
  </si>
  <si>
    <t>https://pbs.twimg.com/profile_banners/753108989001564162/1486094834</t>
  </si>
  <si>
    <t>https://pbs.twimg.com/profile_banners/760666299471163392/1481869227</t>
  </si>
  <si>
    <t>https://pbs.twimg.com/profile_banners/315054756/1426569372</t>
  </si>
  <si>
    <t>https://pbs.twimg.com/profile_banners/777525409663610880/1476110628</t>
  </si>
  <si>
    <t>https://pbs.twimg.com/profile_banners/478559846/1492709556</t>
  </si>
  <si>
    <t>https://pbs.twimg.com/profile_banners/1219475437/1415619973</t>
  </si>
  <si>
    <t>https://pbs.twimg.com/profile_banners/3142188513/1428625473</t>
  </si>
  <si>
    <t>https://pbs.twimg.com/profile_banners/842090796690075649/1489606507</t>
  </si>
  <si>
    <t>https://pbs.twimg.com/profile_banners/97764015/1466133828</t>
  </si>
  <si>
    <t>https://pbs.twimg.com/profile_banners/838788637215047681/1488818376</t>
  </si>
  <si>
    <t>https://pbs.twimg.com/profile_banners/340835721/1431928956</t>
  </si>
  <si>
    <t>https://pbs.twimg.com/profile_banners/798578704485974016/1488898752</t>
  </si>
  <si>
    <t>https://pbs.twimg.com/profile_banners/802863901972930560/1480254140</t>
  </si>
  <si>
    <t>https://pbs.twimg.com/profile_banners/2832776815/1458641307</t>
  </si>
  <si>
    <t>https://pbs.twimg.com/profile_banners/772716901592162304/1491305026</t>
  </si>
  <si>
    <t>https://pbs.twimg.com/profile_banners/4864870753/1492336099</t>
  </si>
  <si>
    <t>https://pbs.twimg.com/profile_banners/43372046/1460999512</t>
  </si>
  <si>
    <t>https://pbs.twimg.com/profile_banners/38647512/1481197781</t>
  </si>
  <si>
    <t>https://pbs.twimg.com/profile_banners/63937592/1430194933</t>
  </si>
  <si>
    <t>https://pbs.twimg.com/profile_banners/3235853328/1483243719</t>
  </si>
  <si>
    <t>https://pbs.twimg.com/profile_banners/751389308678995968/1467983401</t>
  </si>
  <si>
    <t>https://pbs.twimg.com/profile_banners/788538750/1420271511</t>
  </si>
  <si>
    <t>https://pbs.twimg.com/profile_banners/40625636/1422258361</t>
  </si>
  <si>
    <t>https://pbs.twimg.com/profile_banners/172190427/1493402115</t>
  </si>
  <si>
    <t>https://pbs.twimg.com/profile_banners/151498188/1416047454</t>
  </si>
  <si>
    <t>https://pbs.twimg.com/profile_banners/132141396/1491908228</t>
  </si>
  <si>
    <t>https://pbs.twimg.com/profile_banners/2539540381/1493529372</t>
  </si>
  <si>
    <t>https://pbs.twimg.com/profile_banners/72307328/1457180889</t>
  </si>
  <si>
    <t>https://pbs.twimg.com/profile_banners/1477553934/1490541521</t>
  </si>
  <si>
    <t>https://pbs.twimg.com/profile_banners/363096895/1460080512</t>
  </si>
  <si>
    <t>https://pbs.twimg.com/profile_banners/84819720/1402811024</t>
  </si>
  <si>
    <t>https://pbs.twimg.com/profile_banners/724280613239312384/1491462561</t>
  </si>
  <si>
    <t>https://pbs.twimg.com/profile_banners/848013513230606336/1491017468</t>
  </si>
  <si>
    <t>https://pbs.twimg.com/profile_banners/772733103722770434/1486100370</t>
  </si>
  <si>
    <t>https://pbs.twimg.com/profile_banners/828287296961179650/1486382676</t>
  </si>
  <si>
    <t>https://pbs.twimg.com/profile_banners/801703957240356864/1479976931</t>
  </si>
  <si>
    <t>https://pbs.twimg.com/profile_banners/886646341/1402465545</t>
  </si>
  <si>
    <t>https://pbs.twimg.com/profile_banners/3179220806/1438442927</t>
  </si>
  <si>
    <t>https://pbs.twimg.com/profile_banners/808174524726448128/1485508259</t>
  </si>
  <si>
    <t>https://pbs.twimg.com/profile_banners/444494191/1487011785</t>
  </si>
  <si>
    <t>https://pbs.twimg.com/profile_banners/1208975294/1375296290</t>
  </si>
  <si>
    <t>https://pbs.twimg.com/profile_banners/154887652/1347993179</t>
  </si>
  <si>
    <t>https://pbs.twimg.com/profile_banners/346367894/1383028814</t>
  </si>
  <si>
    <t>https://pbs.twimg.com/profile_banners/2480275884/1487648083</t>
  </si>
  <si>
    <t>https://pbs.twimg.com/profile_banners/806520128317685761/1490021394</t>
  </si>
  <si>
    <t>https://pbs.twimg.com/profile_banners/70641005/1448694026</t>
  </si>
  <si>
    <t>https://pbs.twimg.com/profile_banners/14444461/1417161176</t>
  </si>
  <si>
    <t>https://pbs.twimg.com/profile_banners/355588554/1353223166</t>
  </si>
  <si>
    <t>https://pbs.twimg.com/profile_banners/1381408303/1492858970</t>
  </si>
  <si>
    <t>https://pbs.twimg.com/profile_banners/3160152824/1429218312</t>
  </si>
  <si>
    <t>https://pbs.twimg.com/profile_banners/845286042890637314/1490368503</t>
  </si>
  <si>
    <t>https://pbs.twimg.com/profile_banners/17728786/1489986500</t>
  </si>
  <si>
    <t>https://pbs.twimg.com/profile_banners/141208596/1415858893</t>
  </si>
  <si>
    <t>https://pbs.twimg.com/profile_banners/4694236471/1485861635</t>
  </si>
  <si>
    <t>https://pbs.twimg.com/profile_banners/4080484884/1490763099</t>
  </si>
  <si>
    <t>https://pbs.twimg.com/profile_banners/616000350/1477308400</t>
  </si>
  <si>
    <t>https://pbs.twimg.com/profile_banners/837319935034470400/1493394962</t>
  </si>
  <si>
    <t>https://pbs.twimg.com/profile_banners/357487264/1427784743</t>
  </si>
  <si>
    <t>https://pbs.twimg.com/profile_banners/1614381739/1489579333</t>
  </si>
  <si>
    <t>https://pbs.twimg.com/profile_banners/47870934/1491995678</t>
  </si>
  <si>
    <t>https://pbs.twimg.com/profile_banners/743167028438007808/1489938130</t>
  </si>
  <si>
    <t>https://pbs.twimg.com/profile_banners/850008723506565122/1492082680</t>
  </si>
  <si>
    <t>https://pbs.twimg.com/profile_banners/2923741640/1418656084</t>
  </si>
  <si>
    <t>https://pbs.twimg.com/profile_banners/772372327023673344/1472983424</t>
  </si>
  <si>
    <t>https://pbs.twimg.com/profile_banners/858590639742648320/1493540052</t>
  </si>
  <si>
    <t>https://pbs.twimg.com/profile_banners/177009803/1416639744</t>
  </si>
  <si>
    <t>https://pbs.twimg.com/profile_banners/3261990804/1493268965</t>
  </si>
  <si>
    <t>https://pbs.twimg.com/profile_banners/64305832/1399431614</t>
  </si>
  <si>
    <t>https://pbs.twimg.com/profile_banners/456410872/1479065177</t>
  </si>
  <si>
    <t>https://pbs.twimg.com/profile_banners/51661882/1492678941</t>
  </si>
  <si>
    <t>https://pbs.twimg.com/profile_banners/73083074/1445676549</t>
  </si>
  <si>
    <t>https://pbs.twimg.com/profile_banners/26722112/1445272755</t>
  </si>
  <si>
    <t>https://pbs.twimg.com/profile_banners/852424800794365952/1492071711</t>
  </si>
  <si>
    <t>https://pbs.twimg.com/profile_banners/812692466415464448/1482680184</t>
  </si>
  <si>
    <t>https://pbs.twimg.com/profile_banners/101860995/1452532258</t>
  </si>
  <si>
    <t>https://pbs.twimg.com/profile_banners/343405144/1487836527</t>
  </si>
  <si>
    <t>https://pbs.twimg.com/profile_banners/3318602282/1445327470</t>
  </si>
  <si>
    <t>https://pbs.twimg.com/profile_banners/2161104236/1493363090</t>
  </si>
  <si>
    <t>https://pbs.twimg.com/profile_banners/2302736208/1466585520</t>
  </si>
  <si>
    <t>https://pbs.twimg.com/profile_banners/3237183407/1443709314</t>
  </si>
  <si>
    <t>https://pbs.twimg.com/profile_banners/775482296782716928/1473726031</t>
  </si>
  <si>
    <t>https://pbs.twimg.com/profile_banners/754317880502517760/1493058377</t>
  </si>
  <si>
    <t>https://pbs.twimg.com/profile_banners/446148232/1488172093</t>
  </si>
  <si>
    <t>https://pbs.twimg.com/profile_banners/826699758483877889/1486365638</t>
  </si>
  <si>
    <t>https://pbs.twimg.com/profile_banners/765416358993506304/1471608123</t>
  </si>
  <si>
    <t>https://pbs.twimg.com/profile_banners/178272745/1454350705</t>
  </si>
  <si>
    <t>https://pbs.twimg.com/profile_banners/104112644/1483817877</t>
  </si>
  <si>
    <t>https://pbs.twimg.com/profile_banners/2862195494/1426218455</t>
  </si>
  <si>
    <t>https://pbs.twimg.com/profile_banners/826425400200884225/1485957827</t>
  </si>
  <si>
    <t>https://pbs.twimg.com/profile_banners/3027019290/1491592598</t>
  </si>
  <si>
    <t>https://pbs.twimg.com/profile_banners/16987449/1493133074</t>
  </si>
  <si>
    <t>https://pbs.twimg.com/profile_banners/724047080/1467649831</t>
  </si>
  <si>
    <t>https://pbs.twimg.com/profile_banners/782476938816258048/1476723031</t>
  </si>
  <si>
    <t>https://pbs.twimg.com/profile_banners/1845355591/1465061228</t>
  </si>
  <si>
    <t>https://pbs.twimg.com/profile_banners/117928952/1439632020</t>
  </si>
  <si>
    <t>https://pbs.twimg.com/profile_banners/2261768078/1473506873</t>
  </si>
  <si>
    <t>https://pbs.twimg.com/profile_banners/797720982915952640/1488879355</t>
  </si>
  <si>
    <t>https://pbs.twimg.com/profile_banners/2694531734/1406775081</t>
  </si>
  <si>
    <t>https://pbs.twimg.com/profile_banners/2694567290/1406776221</t>
  </si>
  <si>
    <t>https://pbs.twimg.com/profile_banners/4304013194/1448047937</t>
  </si>
  <si>
    <t>https://pbs.twimg.com/profile_banners/806925624/1358251782</t>
  </si>
  <si>
    <t>https://pbs.twimg.com/profile_banners/37034483/1493464415</t>
  </si>
  <si>
    <t>https://pbs.twimg.com/profile_banners/58218859/1484013095</t>
  </si>
  <si>
    <t>https://pbs.twimg.com/profile_banners/827138561044525056/1490519358</t>
  </si>
  <si>
    <t>https://pbs.twimg.com/profile_banners/3496359494/1441742103</t>
  </si>
  <si>
    <t>https://pbs.twimg.com/profile_banners/152603258/1434941364</t>
  </si>
  <si>
    <t>https://pbs.twimg.com/profile_banners/3095061492/1488318668</t>
  </si>
  <si>
    <t>https://pbs.twimg.com/profile_banners/741271190485012480/1483779407</t>
  </si>
  <si>
    <t>https://pbs.twimg.com/profile_banners/768427941663473665/1475063460</t>
  </si>
  <si>
    <t>https://pbs.twimg.com/profile_banners/371430506/1364489979</t>
  </si>
  <si>
    <t>https://pbs.twimg.com/profile_banners/98877794/1425008677</t>
  </si>
  <si>
    <t>https://pbs.twimg.com/profile_banners/159121395/1491400064</t>
  </si>
  <si>
    <t>https://pbs.twimg.com/profile_banners/291585081/1492844534</t>
  </si>
  <si>
    <t>https://pbs.twimg.com/profile_banners/2919422180/1491018613</t>
  </si>
  <si>
    <t>https://pbs.twimg.com/profile_banners/2755558981/1488647363</t>
  </si>
  <si>
    <t>https://pbs.twimg.com/profile_banners/713644569464705025/1464101756</t>
  </si>
  <si>
    <t>https://pbs.twimg.com/profile_banners/3748787240/1471199164</t>
  </si>
  <si>
    <t>https://pbs.twimg.com/profile_banners/1874256763/1379396442</t>
  </si>
  <si>
    <t>https://pbs.twimg.com/profile_banners/134495059/1393587941</t>
  </si>
  <si>
    <t>https://pbs.twimg.com/profile_banners/749569147818938368/1481901352</t>
  </si>
  <si>
    <t>https://pbs.twimg.com/profile_banners/207367728/1354095910</t>
  </si>
  <si>
    <t>https://pbs.twimg.com/profile_banners/167755800/1491302616</t>
  </si>
  <si>
    <t>https://pbs.twimg.com/profile_banners/130102825/1480327062</t>
  </si>
  <si>
    <t>https://pbs.twimg.com/profile_banners/50282586/1421374706</t>
  </si>
  <si>
    <t>https://pbs.twimg.com/profile_banners/325089716/1483041125</t>
  </si>
  <si>
    <t>https://pbs.twimg.com/profile_banners/131233772/1473069984</t>
  </si>
  <si>
    <t>https://pbs.twimg.com/profile_banners/4336382592/1471977925</t>
  </si>
  <si>
    <t>https://pbs.twimg.com/profile_banners/828902799266181121/1486461015</t>
  </si>
  <si>
    <t>https://pbs.twimg.com/profile_banners/62793082/1479024528</t>
  </si>
  <si>
    <t>https://pbs.twimg.com/profile_banners/662693/1467088886</t>
  </si>
  <si>
    <t>https://pbs.twimg.com/profile_banners/194600708/1473665726</t>
  </si>
  <si>
    <t>https://pbs.twimg.com/profile_banners/128881374/1437223387</t>
  </si>
  <si>
    <t>https://pbs.twimg.com/profile_banners/13623052/1479212629</t>
  </si>
  <si>
    <t>https://pbs.twimg.com/profile_banners/829274444493357057/1486551176</t>
  </si>
  <si>
    <t>https://pbs.twimg.com/profile_banners/2834374682/1463769899</t>
  </si>
  <si>
    <t>https://pbs.twimg.com/profile_banners/732452235213332480/1463481304</t>
  </si>
  <si>
    <t>https://pbs.twimg.com/profile_banners/8424622/1414470753</t>
  </si>
  <si>
    <t>https://pbs.twimg.com/profile_banners/1213522992/1473365125</t>
  </si>
  <si>
    <t>https://pbs.twimg.com/profile_banners/2912558016/1493159531</t>
  </si>
  <si>
    <t>https://pbs.twimg.com/profile_banners/99256715/1384975065</t>
  </si>
  <si>
    <t>https://pbs.twimg.com/profile_banners/298854319/1458999143</t>
  </si>
  <si>
    <t>https://pbs.twimg.com/profile_banners/810562219905871873/1483805474</t>
  </si>
  <si>
    <t>https://pbs.twimg.com/profile_banners/401195896/1398670508</t>
  </si>
  <si>
    <t>https://pbs.twimg.com/profile_banners/82831811/1467471158</t>
  </si>
  <si>
    <t>https://pbs.twimg.com/profile_banners/744564188098498561/1486300742</t>
  </si>
  <si>
    <t>https://pbs.twimg.com/profile_banners/836550887984148480/1488398461</t>
  </si>
  <si>
    <t>https://pbs.twimg.com/profile_banners/381418471/1409909592</t>
  </si>
  <si>
    <t>https://pbs.twimg.com/profile_banners/151732827/1401877457</t>
  </si>
  <si>
    <t>https://pbs.twimg.com/profile_banners/26474344/1478357828</t>
  </si>
  <si>
    <t>https://pbs.twimg.com/profile_banners/1908380382/1387421942</t>
  </si>
  <si>
    <t>https://pbs.twimg.com/profile_banners/2410604119/1471402855</t>
  </si>
  <si>
    <t>https://pbs.twimg.com/profile_banners/2147987388/1446915544</t>
  </si>
  <si>
    <t>https://pbs.twimg.com/profile_banners/793134297347751936/1490528429</t>
  </si>
  <si>
    <t>https://pbs.twimg.com/profile_banners/1236101/1491213038</t>
  </si>
  <si>
    <t>https://pbs.twimg.com/profile_banners/2157967104/1382843494</t>
  </si>
  <si>
    <t>https://pbs.twimg.com/profile_banners/95547689/1399135152</t>
  </si>
  <si>
    <t>https://pbs.twimg.com/profile_banners/131442654/1458804169</t>
  </si>
  <si>
    <t>https://pbs.twimg.com/profile_banners/1277116148/1463300792</t>
  </si>
  <si>
    <t>https://pbs.twimg.com/profile_banners/504092052/1409846994</t>
  </si>
  <si>
    <t>https://pbs.twimg.com/profile_banners/56662998/1477944818</t>
  </si>
  <si>
    <t>https://pbs.twimg.com/profile_banners/797824322308079616/1492094053</t>
  </si>
  <si>
    <t>https://pbs.twimg.com/profile_banners/2671989378/1476322760</t>
  </si>
  <si>
    <t>https://pbs.twimg.com/profile_banners/3395712857/1483439303</t>
  </si>
  <si>
    <t>ru</t>
  </si>
  <si>
    <t>en-gb</t>
  </si>
  <si>
    <t>nl</t>
  </si>
  <si>
    <t>tr</t>
  </si>
  <si>
    <t>ja</t>
  </si>
  <si>
    <t>http://abs.twimg.com/images/themes/theme1/bg.png</t>
  </si>
  <si>
    <t>http://abs.twimg.com/images/themes/theme10/bg.gif</t>
  </si>
  <si>
    <t>http://pbs.twimg.com/profile_background_images/85174008/3226_170798030371_720995371_6882769_2321626_n.jpg</t>
  </si>
  <si>
    <t>http://abs.twimg.com/images/themes/theme17/bg.gif</t>
  </si>
  <si>
    <t>http://pbs.twimg.com/profile_background_images/549071156/pixars_up_movie-wallpaper-1024x768.jpg</t>
  </si>
  <si>
    <t>http://pbs.twimg.com/profile_background_images/378800000106552225/53834643af9ed9df08712827fd452a6a.png</t>
  </si>
  <si>
    <t>http://pbs.twimg.com/profile_background_images/596187200435290112/WhGhLFNQ.jpg</t>
  </si>
  <si>
    <t>http://pbs.twimg.com/profile_background_images/180402124/Telecom.jpg</t>
  </si>
  <si>
    <t>http://pbs.twimg.com/profile_background_images/16584992/bs_twitter_bg.jpg</t>
  </si>
  <si>
    <t>http://pbs.twimg.com/profile_background_images/185132125/Dhavan_new.jpg</t>
  </si>
  <si>
    <t>http://abs.twimg.com/images/themes/theme12/bg.gif</t>
  </si>
  <si>
    <t>http://pbs.twimg.com/profile_background_images/629691306873344000/WusoJL8e.jpg</t>
  </si>
  <si>
    <t>http://abs.twimg.com/images/themes/theme5/bg.gif</t>
  </si>
  <si>
    <t>http://pbs.twimg.com/profile_background_images/345491256/Mouthshut-Design-2.jpg</t>
  </si>
  <si>
    <t>http://pbs.twimg.com/profile_background_images/285286365/tr_kn_strnd_grad_red.png</t>
  </si>
  <si>
    <t>http://pbs.twimg.com/profile_background_images/699741534/d8f202c24c8ad1e2c87c07b36256f980.jpeg</t>
  </si>
  <si>
    <t>http://pbs.twimg.com/profile_background_images/28162446/coffee2.jpg</t>
  </si>
  <si>
    <t>http://pbs.twimg.com/profile_background_images/451389902429491200/Rrlh09IC.png</t>
  </si>
  <si>
    <t>http://pbs.twimg.com/profile_background_images/172851118/airtel-twitterpage-new-logo-2.jpg</t>
  </si>
  <si>
    <t>http://pbs.twimg.com/profile_background_images/3320815/2992858700_8e66a52d52_o.jpg</t>
  </si>
  <si>
    <t>http://abs.twimg.com/images/themes/theme8/bg.gif</t>
  </si>
  <si>
    <t>http://abs.twimg.com/images/themes/theme15/bg.png</t>
  </si>
  <si>
    <t>http://pbs.twimg.com/profile_background_images/616206395147485184/CXjvrtS8.png</t>
  </si>
  <si>
    <t>http://pbs.twimg.com/profile_background_images/48002872/ETtwitter_bgx1024.jpg</t>
  </si>
  <si>
    <t>http://pbs.twimg.com/profile_background_images/164437676/Universe-003_www.TheWallpapers.org_.jpg</t>
  </si>
  <si>
    <t>http://pbs.twimg.com/profile_background_images/439052546120765440/pEpTw1RV.png</t>
  </si>
  <si>
    <t>http://pbs.twimg.com/profile_background_images/517304040003100673/U6UoDpVD.jpeg</t>
  </si>
  <si>
    <t>http://pbs.twimg.com/profile_background_images/459198004633681922/LrIqmIC5.jpeg</t>
  </si>
  <si>
    <t>http://pbs.twimg.com/profile_background_images/812799931/04bd6ec35a77d36a788d477ca6d319aa.jpeg</t>
  </si>
  <si>
    <t>http://pbs.twimg.com/profile_background_images/804382691/4b975f65d295f91ee64b93530ea89d58.jpeg</t>
  </si>
  <si>
    <t>http://abs.twimg.com/images/themes/theme9/bg.gif</t>
  </si>
  <si>
    <t>http://abs.twimg.com/images/themes/theme19/bg.gif</t>
  </si>
  <si>
    <t>http://pbs.twimg.com/profile_background_images/550522705/outer_space_planets_satellite_1680x1050_wallpaper_High_Resolution_Wallpaper_800x600_www.wallpaperfo.com.jpg</t>
  </si>
  <si>
    <t>http://pbs.twimg.com/profile_background_images/515538687279390720/BeVC8AQ3.jpeg</t>
  </si>
  <si>
    <t>http://pbs.twimg.com/profile_background_images/443759791073013760/bXAhiSKe.png</t>
  </si>
  <si>
    <t>http://pbs.twimg.com/profile_background_images/547711244996603904/KzJ0UZjj.jpeg</t>
  </si>
  <si>
    <t>http://abs.twimg.com/images/themes/theme3/bg.gif</t>
  </si>
  <si>
    <t>http://pbs.twimg.com/profile_background_images/67948200/twilk_background.jpg</t>
  </si>
  <si>
    <t>http://pbs.twimg.com/profile_background_images/728946174/8e0c3e5e034c8a0f7be7300a9b76c9e1.jpeg</t>
  </si>
  <si>
    <t>http://abs.twimg.com/images/themes/theme2/bg.gif</t>
  </si>
  <si>
    <t>http://abs.twimg.com/images/themes/theme4/bg.gif</t>
  </si>
  <si>
    <t>http://abs.twimg.com/images/themes/theme16/bg.gif</t>
  </si>
  <si>
    <t>http://pbs.twimg.com/profile_background_images/550279903220748288/qx7kX5Xw.jpeg</t>
  </si>
  <si>
    <t>http://pbs.twimg.com/profile_background_images/644123246623748096/D8U2qGZj.png</t>
  </si>
  <si>
    <t>http://pbs.twimg.com/profile_background_images/874524567/90dfb632d09912e807b56986ff44b505.gif</t>
  </si>
  <si>
    <t>http://pbs.twimg.com/profile_background_images/141512737/DAISY_Book_Logo.jpg</t>
  </si>
  <si>
    <t>http://abs.twimg.com/images/themes/theme7/bg.gif</t>
  </si>
  <si>
    <t>http://pbs.twimg.com/profile_background_images/301826256/254709_198027133584296_100001310338470_474416_3986209_n.jpg</t>
  </si>
  <si>
    <t>http://abs.twimg.com/images/themes/theme11/bg.gif</t>
  </si>
  <si>
    <t>http://abs.twimg.com/images/themes/theme18/bg.gif</t>
  </si>
  <si>
    <t>http://pbs.twimg.com/profile_background_images/850762792/8886c0673a46f6f63170470ae1c775d2.jpeg</t>
  </si>
  <si>
    <t>http://pbs.twimg.com/profile_background_images/218250788/aries_uniquecell.png</t>
  </si>
  <si>
    <t>http://pbs.twimg.com/profile_background_images/139930824/untitled.JPG</t>
  </si>
  <si>
    <t>http://pbs.twimg.com/profile_background_images/313493390/2006324808114549556_rs.jpg</t>
  </si>
  <si>
    <t>http://abs.twimg.com/images/themes/theme14/bg.gif</t>
  </si>
  <si>
    <t>http://pbs.twimg.com/profile_background_images/886170837/b8202d2abd2426a9c1c8f5046b21f5dc.jpeg</t>
  </si>
  <si>
    <t>http://pbs.twimg.com/profile_background_images/574795565399064576/hwCshMEW.png</t>
  </si>
  <si>
    <t>http://abs.twimg.com/images/themes/theme13/bg.gif</t>
  </si>
  <si>
    <t>http://pbs.twimg.com/profile_background_images/766026900/b5fea4babcadb6e6988fca154c203102.png</t>
  </si>
  <si>
    <t>http://pbs.twimg.com/profile_background_images/864924333/abedc598aa6112ffdff1359dee2abed5.jpeg</t>
  </si>
  <si>
    <t>http://pbs.twimg.com/profile_background_images/674881929/ae86a637ec00c1e758a7e33b267a225f.jpeg</t>
  </si>
  <si>
    <t>http://pbs.twimg.com/profile_background_images/556410103012675585/Zvqj9-Z4.jpeg</t>
  </si>
  <si>
    <t>http://pbs.twimg.com/profile_background_images/480265391826935808/GsxOIQsE.png</t>
  </si>
  <si>
    <t>http://pbs.twimg.com/profile_background_images/393098706/blue-grunge.jpg</t>
  </si>
  <si>
    <t>http://pbs.twimg.com/profile_background_images/63507499/1110.jpg</t>
  </si>
  <si>
    <t>http://pbs.twimg.com/profile_background_images/443046523383734272/zu9XeE6-.jpeg</t>
  </si>
  <si>
    <t>http://pbs.twimg.com/profile_background_images/342395635/twitter_theme.jpg</t>
  </si>
  <si>
    <t>http://pbs.twimg.com/profile_background_images/473227194/TwitterBG_LinkedIn_Design_BG.jpg</t>
  </si>
  <si>
    <t>http://pbs.twimg.com/profile_background_images/767570216/7a77908ddd98a08c5b2ccf9ce1b19fdf.jpeg</t>
  </si>
  <si>
    <t>http://pbs.twimg.com/profile_background_images/433208770466820096/q6tnlx3G.jpeg</t>
  </si>
  <si>
    <t>http://pbs.twimg.com/profile_background_images/609609760342585344/UmwBU6iB.jpg</t>
  </si>
  <si>
    <t>http://pbs.twimg.com/profile_background_images/378800000181908907/Pjae10ck.jpeg</t>
  </si>
  <si>
    <t>http://pbs.twimg.com/profile_background_images/210638465/Twit.jpg</t>
  </si>
  <si>
    <t>http://pbs.twimg.com/profile_background_images/641643015/usvzqcr0aqre9lwdf0d6.jpeg</t>
  </si>
  <si>
    <t>http://pbs.twimg.com/profile_background_images/509670821812387841/-ptkD4N7.png</t>
  </si>
  <si>
    <t>http://pbs.twimg.com/profile_background_images/543685221325869057/f5-Tdoib.png</t>
  </si>
  <si>
    <t>http://pbs.twimg.com/profile_background_images/685354474672504832/k45qFKYm.png</t>
  </si>
  <si>
    <t>http://pbs.twimg.com/profile_background_images/562185004696875009/DiiHx54g.jpeg</t>
  </si>
  <si>
    <t>http://pbs.twimg.com/profile_background_images/548910450763513856/snO4KrAF.jpeg</t>
  </si>
  <si>
    <t>http://pbs.twimg.com/profile_background_images/543638662374645760/DVtLIYkG.jpeg</t>
  </si>
  <si>
    <t>http://pbs.twimg.com/profile_background_images/436462017176543232/jTwx0oH_.jpeg</t>
  </si>
  <si>
    <t>http://pbs.twimg.com/profile_background_images/378800000175778006/yAHZPUM0.jpeg</t>
  </si>
  <si>
    <t>http://pbs.twimg.com/profile_background_images/378800000107854463/8629cf8ca9d33b9bee6a5a2cffb8e67f.jpeg</t>
  </si>
  <si>
    <t>http://pbs.twimg.com/profile_background_images/378800000076165133/efd1bdbc9aeb166b0b98e522fa613234.jpeg</t>
  </si>
  <si>
    <t>http://pbs.twimg.com/profile_background_images/94861244/toi_twitter2b.jpg</t>
  </si>
  <si>
    <t>http://pbs.twimg.com/profile_background_images/12957496/DC-Twitter.jpg</t>
  </si>
  <si>
    <t>http://pbs.twimg.com/profile_background_images/688244874794024960/u6nbos8-.jpg</t>
  </si>
  <si>
    <t>http://pbs.twimg.com/profile_background_images/800870924/00921b89b33ffad209f85e4087147852.jpeg</t>
  </si>
  <si>
    <t>http://pbs.twimg.com/profile_background_images/136882135/Temple4.JPG</t>
  </si>
  <si>
    <t>http://pbs.twimg.com/profile_background_images/378800000115044652/3b1d3a261e44f8192e1959fcfaf6d2e1.jpeg</t>
  </si>
  <si>
    <t>http://abs.twimg.com/images/themes/theme6/bg.gif</t>
  </si>
  <si>
    <t>http://pbs.twimg.com/profile_background_images/680340707987435520/smW7b63y.jpg</t>
  </si>
  <si>
    <t>http://pbs.twimg.com/profile_background_images/378800000085837935/f9138e3d8f26b156f546b34d9b9fa6e4.png</t>
  </si>
  <si>
    <t>http://pbs.twimg.com/profile_background_images/458933422845476864/xxAkWs-r.jpeg</t>
  </si>
  <si>
    <t>http://pbs.twimg.com/profile_background_images/312603330/twitter.gif</t>
  </si>
  <si>
    <t>http://pbs.twimg.com/profile_background_images/719528202935214080/bb5tF1h-.jpg</t>
  </si>
  <si>
    <t>http://pbs.twimg.com/profile_background_images/378800000089735054/b836069c6f7c621772d5d6ec94d22c37.jpeg</t>
  </si>
  <si>
    <t>http://pbs.twimg.com/profile_background_images/297692753/1.jpg</t>
  </si>
  <si>
    <t>http://pbs.twimg.com/profile_background_images/347752186/Me.jpg</t>
  </si>
  <si>
    <t>http://pbs.twimg.com/profile_background_images/98907718/sign5.jpg</t>
  </si>
  <si>
    <t>http://pbs.twimg.com/profile_background_images/468019925743722497/MivVd6wf.jpeg</t>
  </si>
  <si>
    <t>http://pbs.twimg.com/profile_background_images/158357359/x32cc3e841c307d1588e85a1f626bfc2.png</t>
  </si>
  <si>
    <t>http://pbs.twimg.com/profile_background_images/244510463/x0167342d06402ddaf11e88796bebe30.png</t>
  </si>
  <si>
    <t>http://pbs.twimg.com/profile_background_images/579574254863159296/AavFcS8U.jpg</t>
  </si>
  <si>
    <t>http://pbs.twimg.com/profile_background_images/444347117209780224/QHfhUnln.jpeg</t>
  </si>
  <si>
    <t>http://pbs.twimg.com/profile_background_images/210341344/fforfree_logo.jpg</t>
  </si>
  <si>
    <t>http://pbs.twimg.com/profile_background_images/127901304/PTCtwitterbkgd.jpg</t>
  </si>
  <si>
    <t>http://pbs.twimg.com/profile_background_images/846782081/7191051e51b91808fc3ed3c09a6d3c65.jpeg</t>
  </si>
  <si>
    <t>http://pbs.twimg.com/profile_background_images/249983279/twitter-page-mt001.jpg</t>
  </si>
  <si>
    <t>http://pbs.twimg.com/profile_background_images/519220732174151680/22OmOr1V.jpeg</t>
  </si>
  <si>
    <t>http://pbs.twimg.com/profile_background_images/18176790/mqsunnypasture.br.jpg</t>
  </si>
  <si>
    <t>http://pbs.twimg.com/profile_background_images/618036491957047296/eQaJ23kH.jpg</t>
  </si>
  <si>
    <t>http://pbs.twimg.com/profile_background_images/618058918804099072/cvwL4thC.jpg</t>
  </si>
  <si>
    <t>http://pbs.twimg.com/profile_background_images/378800000162275295/5wSxFIRU.jpeg</t>
  </si>
  <si>
    <t>http://pbs.twimg.com/profile_background_images/716861042/6dae4e92111954d0104bf55ff435ab47.jpeg</t>
  </si>
  <si>
    <t>http://pbs.twimg.com/profile_background_images/612616778695335936/Y9ujvfpA.jpg</t>
  </si>
  <si>
    <t>http://pbs.twimg.com/profile_background_images/578115078/3sr7yot89eymm2dyemvr.jpeg</t>
  </si>
  <si>
    <t>http://pbs.twimg.com/profile_background_images/107279660/fa-twitter-bg-small.png</t>
  </si>
  <si>
    <t>http://pbs.twimg.com/profile_background_images/452013850502520832/zy9qgtah.jpeg</t>
  </si>
  <si>
    <t>http://pbs.twimg.com/profile_background_images/378800000001661581/8f5155084bb3ae50a551b0e393567ea3.jpeg</t>
  </si>
  <si>
    <t>http://pbs.twimg.com/profile_background_images/78916563/4b859db6c3db9.jpg</t>
  </si>
  <si>
    <t>http://pbs.twimg.com/profile_background_images/97999347/sr9.jpg</t>
  </si>
  <si>
    <t>http://pbs.twimg.com/profile_background_images/378800000165637809/sPQwECnD.jpeg</t>
  </si>
  <si>
    <t>http://pbs.twimg.com/profile_background_images/657633289268764672/2gWmaZ2x.jpg</t>
  </si>
  <si>
    <t>http://pbs.twimg.com/profile_background_images/619110826931306496/03-mTBWx.png</t>
  </si>
  <si>
    <t>http://pbs.twimg.com/profile_background_images/367692629/bg_twitteribt_india_v2.gif</t>
  </si>
  <si>
    <t>http://pbs.twimg.com/profile_background_images/637936042/miazvvj0vxozt0k3xzcs.jpeg</t>
  </si>
  <si>
    <t>http://pbs.twimg.com/profile_background_images/378800000163344860/yLVkV5Ad.png</t>
  </si>
  <si>
    <t>http://pbs.twimg.com/profile_background_images/438695801674399744/ykN_SHrq.jpeg</t>
  </si>
  <si>
    <t>http://pbs.twimg.com/profile_background_images/378800000179996677/2fV03vOV.jpeg</t>
  </si>
  <si>
    <t>http://pbs.twimg.com/profile_background_images/794053043775905794/5b5tBTXk.jpg</t>
  </si>
  <si>
    <t>http://pbs.twimg.com/profile_background_images/440054594849095680/_FikgsrI.jpeg</t>
  </si>
  <si>
    <t>http://pbs.twimg.com/profile_background_images/644812750/9h2rver7lv8lfrrecul7.jpeg</t>
  </si>
  <si>
    <t>http://pbs.twimg.com/profile_background_images/101763195/wall9-1024.gif</t>
  </si>
  <si>
    <t>http://pbs.twimg.com/profile_background_images/459216689565945856/ZtzYWo9-.png</t>
  </si>
  <si>
    <t>http://pbs.twimg.com/profile_background_images/330322208/free-twitter-backgrounds-5-copy.jpg</t>
  </si>
  <si>
    <t>http://pbs.twimg.com/profile_background_images/330405699/freeCoffeePuppy.jpg</t>
  </si>
  <si>
    <t>http://pbs.twimg.com/profile_background_images/387346374/2MAnali_177.jpg</t>
  </si>
  <si>
    <t>http://pbs.twimg.com/profile_background_images/437447323/paper-crave-stamp-freebies.jpg</t>
  </si>
  <si>
    <t>http://pbs.twimg.com/profile_background_images/378800000101770245/8583b1e7d1958d378114426cda7cff1b.jpeg</t>
  </si>
  <si>
    <t>http://pbs.twimg.com/profile_background_images/403983746/Digiscope_Twitter_Background.JPG</t>
  </si>
  <si>
    <t>http://pbs.twimg.com/profile_background_images/735326207/811eee61bcfb6c89d40b5c39ba71cfce.jpeg</t>
  </si>
  <si>
    <t>http://pbs.twimg.com/profile_background_images/642335160/xc92d6283c4341ca10560b0ae92da557.jpg</t>
  </si>
  <si>
    <t>http://pbs.twimg.com/profile_background_images/456312256532209664/aFzcCTmF.jpeg</t>
  </si>
  <si>
    <t>http://pbs.twimg.com/profile_background_images/365019789/twilk_background_4ec3be9e2a23a.jpg</t>
  </si>
  <si>
    <t>http://pbs.twimg.com/profile_background_images/668954186/29be81979fe0f01da495e292d723b609.png</t>
  </si>
  <si>
    <t>http://pbs.twimg.com/profile_background_images/778394148/17efc72c467757ecb2152fa3a86a34bc.jpeg</t>
  </si>
  <si>
    <t>http://pbs.twimg.com/profile_background_images/378800000009129955/84a57bcb8c69a448cdf7f3dadb3dec4c.jpeg</t>
  </si>
  <si>
    <t>http://pbs.twimg.com/profile_background_images/452069836500135936/24Yi1HZi.jpeg</t>
  </si>
  <si>
    <t>http://pbs.twimg.com/profile_background_images/773908757/69f10d5ce45003a75906292b08c98cbb.jpeg</t>
  </si>
  <si>
    <t>http://pbs.twimg.com/profile_background_images/462933350726901761/yDUwp5n-.jpeg</t>
  </si>
  <si>
    <t>http://pbs.twimg.com/profile_background_images/115498178/248202_f520.jpg</t>
  </si>
  <si>
    <t>http://pbs.twimg.com/profile_background_images/703837191865171968/gAt7m1Ox.jpg</t>
  </si>
  <si>
    <t>http://pbs.twimg.com/profile_background_images/378800000041249248/569f589ff69b710ed110efaedbd3b462.jpeg</t>
  </si>
  <si>
    <t>http://pbs.twimg.com/profile_background_images/801626928/4fa4b7bf0e4893d29c1ab7bb4bb84fde.jpeg</t>
  </si>
  <si>
    <t>http://pbs.twimg.com/profile_background_images/552030648525783040/lAHHuiHp.jpeg</t>
  </si>
  <si>
    <t>http://pbs.twimg.com/profile_background_images/632117650/fmqa4th3zg1kbg1onz9k.gif</t>
  </si>
  <si>
    <t>http://pbs.twimg.com/profile_background_images/794144387/7b33cd0c17ed03c441e7063d7c0e6ddf.gif</t>
  </si>
  <si>
    <t>http://pbs.twimg.com/profile_background_images/638904761/oow4t8wvh28yj00jfjr3.gif</t>
  </si>
  <si>
    <t>http://pbs.twimg.com/profile_background_images/506082518840250370/QQITgIKi.jpeg</t>
  </si>
  <si>
    <t>http://pbs.twimg.com/profile_background_images/234729379/ft-twitter-back.gif</t>
  </si>
  <si>
    <t>http://pbs.twimg.com/profile_background_images/724876865471700992/ehEbIN2N.jpg</t>
  </si>
  <si>
    <t>http://pbs.twimg.com/profile_background_images/121410695/charteredlogo__full_size_.jpg</t>
  </si>
  <si>
    <t>http://pbs.twimg.com/profile_background_images/196480548/A.K.jpg</t>
  </si>
  <si>
    <t>http://pbs.twimg.com/profile_background_images/466590077221494785/qCEa1cKI.jpeg</t>
  </si>
  <si>
    <t>http://pbs.twimg.com/profile_background_images/104113743/brick.jpg</t>
  </si>
  <si>
    <t>http://pbs.twimg.com/profile_background_images/493905837786542080/6MOp9-Ji.jpeg</t>
  </si>
  <si>
    <t>http://pbs.twimg.com/profile_background_images/685617858/3b395d9b2b4b4f873aa494b4ceb0a73c.png</t>
  </si>
  <si>
    <t>http://pbs.twimg.com/profile_background_images/543273250/IMG_0114.JPG</t>
  </si>
  <si>
    <t>http://pbs.twimg.com/profile_background_images/474440979504574465/KpbPrlwm.jpeg</t>
  </si>
  <si>
    <t>http://pbs.twimg.com/profile_background_images/378800000086631710/28d22502c9f048a3fec54ce405f79469.png</t>
  </si>
  <si>
    <t>http://pbs.twimg.com/profile_background_images/148938101/twitter_background.jpg</t>
  </si>
  <si>
    <t>http://pbs.twimg.com/profile_background_images/128630728/41409_100000351377978_1478_n.jpg</t>
  </si>
  <si>
    <t>http://pbs.twimg.com/profile_background_images/579815439/jqxbahpjv2wx0owo267q.jpeg</t>
  </si>
  <si>
    <t>http://pbs.twimg.com/profile_background_images/301603084/Blue_Light_Windows_7.jpg</t>
  </si>
  <si>
    <t>http://pbs.twimg.com/profile_background_images/532434767719825409/p0gw7xnS.jpeg</t>
  </si>
  <si>
    <t>http://pbs.twimg.com/profile_background_images/378800000023256998/8c91ba5b8aadec62142d1f19d91be113.jpeg</t>
  </si>
  <si>
    <t>http://pbs.twimg.com/profile_background_images/685793286066323457/C1At0XVW.png</t>
  </si>
  <si>
    <t>http://pbs.twimg.com/profile_background_images/449084404694917120/kEK34AUV.jpeg</t>
  </si>
  <si>
    <t>http://pbs.twimg.com/profile_background_images/873426243/00077e211b799dc8e66354baa30dd24e.jpeg</t>
  </si>
  <si>
    <t>http://pbs.twimg.com/profile_background_images/462180043284676609/3pnTbTZj.jpeg</t>
  </si>
  <si>
    <t>http://pbs.twimg.com/profile_background_images/809217474520461312/4zX02bAX.jpg</t>
  </si>
  <si>
    <t>http://pbs.twimg.com/profile_background_images/581984486608351232/oL24i85z.jpg</t>
  </si>
  <si>
    <t>http://pbs.twimg.com/profile_background_images/2943801/oldphotoslg.jpg</t>
  </si>
  <si>
    <t>http://pbs.twimg.com/profile_background_images/434476402/CyberTwitter.jpg</t>
  </si>
  <si>
    <t>http://pbs.twimg.com/profile_background_images/92357545/TB-new.jpg</t>
  </si>
  <si>
    <t>http://pbs.twimg.com/profile_background_images/458688437449547776/B2dNfbFT.jpeg</t>
  </si>
  <si>
    <t>http://pbs.twimg.com/profile_background_images/268540048/sarcasm.jpg</t>
  </si>
  <si>
    <t>http://pbs.twimg.com/profile_background_images/26843152/f1244821923.jpg</t>
  </si>
  <si>
    <t>http://pbs.twimg.com/profile_background_images/378036055/bg2.jpg</t>
  </si>
  <si>
    <t>http://pbs.twimg.com/profile_background_images/378800000171348363/6if4UyER.jpeg</t>
  </si>
  <si>
    <t>http://pbs.twimg.com/profile_background_images/74057035/090815_Chia_281twttr.jpg</t>
  </si>
  <si>
    <t>http://pbs.twimg.com/profile_background_images/139723605/4040406103_2b22ae92d5_o.jpg</t>
  </si>
  <si>
    <t>http://pbs.twimg.com/profile_background_images/450178960/kerala.jpg</t>
  </si>
  <si>
    <t>http://pbs.twimg.com/profile_background_images/670682846005035008/m2ieP8ue.jpg</t>
  </si>
  <si>
    <t>http://pbs.twimg.com/profile_background_images/80148952/ambarnatth.jpg</t>
  </si>
  <si>
    <t>http://pbs.twimg.com/profile_background_images/797224915/5a430f6a8d59b9dd8957d6d93f79a94e.png</t>
  </si>
  <si>
    <t>http://pbs.twimg.com/profile_background_images/436459130270662656/GYoSoFWs.jpeg</t>
  </si>
  <si>
    <t>http://pbs.twimg.com/profile_background_images/643415570/qhz7yo6onj4zzs34mbgq.jpeg</t>
  </si>
  <si>
    <t>http://pbs.twimg.com/profile_background_images/128219654/louderyou_logo_01.png</t>
  </si>
  <si>
    <t>http://pbs.twimg.com/profile_background_images/3905624/twitter-background.jpg</t>
  </si>
  <si>
    <t>http://pbs.twimg.com/profile_background_images/726364262/731f21e70bec17b9c27f387eb4b2c5f1.png</t>
  </si>
  <si>
    <t>http://pbs.twimg.com/profile_background_images/418789240/PQAAAOlhCahuoOePBvXfIkVzNxOb3frIfb9EkXUPixXu0Ibbr7kp-IWKmlAmkHF7PDMDrcdoJGtYthzvl_KK6dWVE0kAm1T1UMAJ0u3W6p7OLWV7ZWDJOA2QWHPz.jpg</t>
  </si>
  <si>
    <t>http://pbs.twimg.com/profile_background_images/664006282429337600/jUdm2EOx.jpg</t>
  </si>
  <si>
    <t>http://pbs.twimg.com/profile_background_images/588141160360607744/ZQrbzK3X.png</t>
  </si>
  <si>
    <t>http://pbs.twimg.com/profile_background_images/648846147969150977/5-sEZWGh.jpg</t>
  </si>
  <si>
    <t>http://pbs.twimg.com/profile_background_images/476275473811402752/90AE5zek.jpeg</t>
  </si>
  <si>
    <t>http://pbs.twimg.com/profile_background_images/378800000049057503/52b027778452301d4821695f3e0b4382.jpeg</t>
  </si>
  <si>
    <t>http://pbs.twimg.com/profile_background_images/211712713/LOGO3-3-small1.jpg</t>
  </si>
  <si>
    <t>http://pbs.twimg.com/profile_background_images/688461043/c01b0e57b5d7a607fd576f19f4157022.jpeg</t>
  </si>
  <si>
    <t>http://pbs.twimg.com/profile_background_images/212883020/xc73bd371fbd79ccd36fcadf1d961f2b.png</t>
  </si>
  <si>
    <t>http://pbs.twimg.com/profile_background_images/689677962778554368/q_f5tvro.jpg</t>
  </si>
  <si>
    <t>http://pbs.twimg.com/profile_background_images/598883397356781569/-5ZsaNx4.jpg</t>
  </si>
  <si>
    <t>http://pbs.twimg.com/profile_background_images/85978557/mannuforall.png</t>
  </si>
  <si>
    <t>http://pbs.twimg.com/profile_background_images/15564937/SnowTown.jpg</t>
  </si>
  <si>
    <t>http://pbs.twimg.com/profile_background_images/682982712886476800/tXck5049.jpg</t>
  </si>
  <si>
    <t>http://pbs.twimg.com/profile_background_images/271767595/sridhar.jpg</t>
  </si>
  <si>
    <t>http://pbs.twimg.com/profile_background_images/560901011481427968/H6NMMM_P.jpeg</t>
  </si>
  <si>
    <t>http://pbs.twimg.com/profile_background_images/662747739/xf3a4c69f8f39d75f93d29690b61e270.jpg</t>
  </si>
  <si>
    <t>http://pbs.twimg.com/profile_background_images/231274616/twitterback.jpg</t>
  </si>
  <si>
    <t>http://pbs.twimg.com/profile_background_images/537178406819868674/cGlueSYi.jpeg</t>
  </si>
  <si>
    <t>http://pbs.twimg.com/profile_background_images/338414282/1600x900_Final.jpg</t>
  </si>
  <si>
    <t>http://pbs.twimg.com/profile_background_images/460840575248265216/KnAy6UdR.jpeg</t>
  </si>
  <si>
    <t>http://pbs.twimg.com/profile_background_images/665312852/670bcb2b967cdc25c11eb8f2e4d4731f.jpeg</t>
  </si>
  <si>
    <t>http://pbs.twimg.com/profile_background_images/378800000008230668/8d9145dd964d93eed4875687caa4af55.jpeg</t>
  </si>
  <si>
    <t>http://pbs.twimg.com/profile_background_images/448724540332322816/KDufdLeh.jpeg</t>
  </si>
  <si>
    <t>http://pbs.twimg.com/profile_background_images/151457176/Picture1.jpg</t>
  </si>
  <si>
    <t>http://pbs.twimg.com/profile_background_images/502389019926212608/qW-9aNyB.jpeg</t>
  </si>
  <si>
    <t>http://pbs.twimg.com/profile_background_images/120902233/twitbacks_background.jpg</t>
  </si>
  <si>
    <t>http://pbs.twimg.com/profile_background_images/623244098036760576/Xq5Ezyq_.jpg</t>
  </si>
  <si>
    <t>http://pbs.twimg.com/profile_background_images/234732899/ft-twitter-back.gif</t>
  </si>
  <si>
    <t>http://pbs.twimg.com/profile_background_images/767577175/a2d126104ebcb3125c3c2f043e33c01e.jpeg</t>
  </si>
  <si>
    <t>http://pbs.twimg.com/profile_background_images/662961690229784576/Cr82-6tk.jpg</t>
  </si>
  <si>
    <t>http://pbs.twimg.com/profile_background_images/378800000155247758/JoW9ZitE.jpeg</t>
  </si>
  <si>
    <t>http://pbs.twimg.com/profile_background_images/535403371/Home.png</t>
  </si>
  <si>
    <t>http://pbs.twimg.com/profile_background_images/425523314/Twitter-BG-updated.jpg</t>
  </si>
  <si>
    <t>http://pbs.twimg.com/profile_background_images/303157975/Parquet_stamping_Mac_wallpaper.jpg</t>
  </si>
  <si>
    <t>http://pbs.twimg.com/profile_background_images/344918034408356742/b274868a39a39c8d9878091cc39e1ee8.jpeg</t>
  </si>
  <si>
    <t>http://pbs.twimg.com/profile_background_images/569086816/s3jazdoaxa14ftgz1kbv.jpeg</t>
  </si>
  <si>
    <t>http://pbs.twimg.com/profile_background_images/669287613/68ddc77cff2ae5e166fed1a65031934d.jpeg</t>
  </si>
  <si>
    <t>http://pbs.twimg.com/profile_background_images/641437678/cjh6kym7j137bl91ee19.jpeg</t>
  </si>
  <si>
    <t>http://pbs.twimg.com/profile_background_images/538235121204084736/GJCXxUSc.png</t>
  </si>
  <si>
    <t>http://pbs.twimg.com/profile_background_images/132176112/Inception_3.jpg</t>
  </si>
  <si>
    <t>http://pbs.twimg.com/profile_background_images/104932584/a.jpg</t>
  </si>
  <si>
    <t>http://pbs.twimg.com/profile_background_images/882369124/6e9d4ad90e4dd8af3fa0885029c0322c.jpeg</t>
  </si>
  <si>
    <t>http://pbs.twimg.com/profile_background_images/445853532516675584/SiBr7w1k.jpeg</t>
  </si>
  <si>
    <t>http://pbs.twimg.com/profile_background_images/657843585899995136/IBP8qf4_.jpg</t>
  </si>
  <si>
    <t>http://pbs.twimg.com/profile_background_images/419512831/407437_364692853558386_100000530223468_1371296_1820912221_n.jpg</t>
  </si>
  <si>
    <t>http://pbs.twimg.com/profile_background_images/606449438/mt2adbfx8r2r8xl59ewx.jpeg</t>
  </si>
  <si>
    <t>http://pbs.twimg.com/profile_background_images/808493938/13ccf8445cbd94822e2a1808394c2b78.jpeg</t>
  </si>
  <si>
    <t>http://pbs.twimg.com/profile_background_images/632438131657084928/plbkTCb0.png</t>
  </si>
  <si>
    <t>http://pbs.twimg.com/profile_background_images/161004906/Ranbir_Kapoor_Look_Sexy_In_New_John_Players_Ads3.JPG</t>
  </si>
  <si>
    <t>http://pbs.twimg.com/profile_background_images/234980356/DSCN07144.jpg</t>
  </si>
  <si>
    <t>http://pbs.twimg.com/profile_background_images/713718702705885188/lFHgX1kt.jpg</t>
  </si>
  <si>
    <t>http://pbs.twimg.com/profile_background_images/165968648/210620092103.jpg</t>
  </si>
  <si>
    <t>http://pbs.twimg.com/profile_background_images/528984397345603584/HwGI-NxZ.jpeg</t>
  </si>
  <si>
    <t>http://pbs.twimg.com/profile_background_images/602387432/s4ucl11ov2nuzfjybauq.jpeg</t>
  </si>
  <si>
    <t>http://pbs.twimg.com/profile_background_images/464391559853510659/N3zOxaXs.jpeg</t>
  </si>
  <si>
    <t>http://pbs.twimg.com/profile_background_images/57753513/TwitterBackground.jpg</t>
  </si>
  <si>
    <t>http://pbs.twimg.com/profile_background_images/631717467782443009/9bn_z0Au.jpg</t>
  </si>
  <si>
    <t>http://pbs.twimg.com/profile_background_images/355472191/dusser05.jpg</t>
  </si>
  <si>
    <t>http://pbs.twimg.com/profile_background_images/660431416551866369/x5Gv-yzC.jpg</t>
  </si>
  <si>
    <t>http://pbs.twimg.com/profile_background_images/448781012294569984/IzFAyCK8.jpeg</t>
  </si>
  <si>
    <t>http://pbs.twimg.com/profile_background_images/378800000100227452/ef0470218836a2f82decff065e7ff3e5.jpeg</t>
  </si>
  <si>
    <t>http://pbs.twimg.com/profile_background_images/797964460/eb31fc60ce76a2f6dc55df5c688b534a.jpeg</t>
  </si>
  <si>
    <t>http://pbs.twimg.com/profile_background_images/631293939/vm6rp1hz5iygkt5ghj2h.jpeg</t>
  </si>
  <si>
    <t>http://pbs.twimg.com/profile_background_images/68196325/FOLLOW_ME_BACKGROUND.jpg</t>
  </si>
  <si>
    <t>http://pbs.twimg.com/profile_background_images/3670821/mandolux-three-r-1440.jpg</t>
  </si>
  <si>
    <t>http://pbs.twimg.com/profile_background_images/281510515/me.jpg</t>
  </si>
  <si>
    <t>http://pbs.twimg.com/profile_background_images/147831551/IMG_0681.jpg</t>
  </si>
  <si>
    <t>http://pbs.twimg.com/profile_background_images/817617313/d81d0b92d2691334ac94984dc8fd1b7a.jpeg</t>
  </si>
  <si>
    <t>http://pbs.twimg.com/profile_images/735416227628093440/-0oliUdc_normal.jpg</t>
  </si>
  <si>
    <t>http://pbs.twimg.com/profile_images/1828883039/images_normal.jpg</t>
  </si>
  <si>
    <t>http://pbs.twimg.com/profile_images/720134912406372352/2R75_nrU_normal.jpg</t>
  </si>
  <si>
    <t>http://pbs.twimg.com/profile_images/850754505323012097/LLjZ2Vl7_normal.jpg</t>
  </si>
  <si>
    <t>http://pbs.twimg.com/profile_images/687143380258705408/RU41lmft_normal.png</t>
  </si>
  <si>
    <t>http://pbs.twimg.com/profile_images/778230818003034113/2CwJJaWl_normal.jpg</t>
  </si>
  <si>
    <t>http://pbs.twimg.com/profile_images/831042551356329984/WTRNOCLx_normal.jpg</t>
  </si>
  <si>
    <t>http://pbs.twimg.com/profile_images/856371001801756672/Vys0Ea_w_normal.jpg</t>
  </si>
  <si>
    <t>http://pbs.twimg.com/profile_images/2881526894/1a54fd9ccb222e586c2ed3127482c405_normal.jpeg</t>
  </si>
  <si>
    <t>http://pbs.twimg.com/profile_images/819862480230846464/ozYtXA2D_normal.jpg</t>
  </si>
  <si>
    <t>http://pbs.twimg.com/profile_images/716006843969974272/oiBOvlo-_normal.jpg</t>
  </si>
  <si>
    <t>http://pbs.twimg.com/profile_images/828870039457632257/Owauitil_normal.jpg</t>
  </si>
  <si>
    <t>http://pbs.twimg.com/profile_images/1430805980/rtr_logo_twitter_dred_normal.png</t>
  </si>
  <si>
    <t>http://pbs.twimg.com/profile_images/839944837172428802/FKhayf-__normal.jpg</t>
  </si>
  <si>
    <t>http://pbs.twimg.com/profile_images/856322619385270273/rC_d5tGA_normal.jpg</t>
  </si>
  <si>
    <t>http://pbs.twimg.com/profile_images/555399263652298752/NP_fAKG-_normal.jpeg</t>
  </si>
  <si>
    <t>http://pbs.twimg.com/profile_images/598091729548390400/RkQopE_r_normal.jpg</t>
  </si>
  <si>
    <t>http://pbs.twimg.com/profile_images/844939644382973952/lUyUSb7z_normal.jpg</t>
  </si>
  <si>
    <t>http://pbs.twimg.com/profile_images/849173789648838656/eIgCf2-O_normal.jpg</t>
  </si>
  <si>
    <t>http://pbs.twimg.com/profile_images/591954903750180865/7aWOwpO-_normal.jpg</t>
  </si>
  <si>
    <t>http://pbs.twimg.com/profile_images/797658868058685441/uf-fhlbr_normal.jpg</t>
  </si>
  <si>
    <t>http://pbs.twimg.com/profile_images/793326152572080128/PHfSl_hV_normal.jpg</t>
  </si>
  <si>
    <t>http://pbs.twimg.com/profile_images/630972892528820224/BbDPh8SS_normal.png</t>
  </si>
  <si>
    <t>http://pbs.twimg.com/profile_images/754198077968297984/QRf8_-b6_normal.jpg</t>
  </si>
  <si>
    <t>http://pbs.twimg.com/profile_images/378800000612587454/b197876a373bad5ae251546b1f74abb7_normal.jpeg</t>
  </si>
  <si>
    <t>http://pbs.twimg.com/profile_images/682513902911926272/cPV8JYqs_normal.jpg</t>
  </si>
  <si>
    <t>http://pbs.twimg.com/profile_images/697811252043763712/ehU0_nPh_normal.png</t>
  </si>
  <si>
    <t>http://pbs.twimg.com/profile_images/776388938902614016/pjpHmcmG_normal.jpg</t>
  </si>
  <si>
    <t>http://pbs.twimg.com/profile_images/486889437326872576/v48kCPqE_normal.png</t>
  </si>
  <si>
    <t>http://pbs.twimg.com/profile_images/477638306063056896/WLq6n1WR_normal.jpeg</t>
  </si>
  <si>
    <t>http://pbs.twimg.com/profile_images/782883648764841988/V-hhm4ol_normal.jpg</t>
  </si>
  <si>
    <t>http://pbs.twimg.com/profile_images/731741454138101761/vWdtnLAk_normal.jpg</t>
  </si>
  <si>
    <t>http://pbs.twimg.com/profile_images/814050728729677824/aHbXREbI_normal.jpg</t>
  </si>
  <si>
    <t>http://pbs.twimg.com/profile_images/771370147844161536/G9JYC2CW_normal.jpg</t>
  </si>
  <si>
    <t>http://pbs.twimg.com/profile_images/697045681983229957/bmpJs_pq_normal.jpg</t>
  </si>
  <si>
    <t>http://pbs.twimg.com/profile_images/634606906296799237/zQ2_8k33_normal.jpg</t>
  </si>
  <si>
    <t>http://pbs.twimg.com/profile_images/502329617751875584/KSA0BeXN_normal.jpeg</t>
  </si>
  <si>
    <t>http://pbs.twimg.com/profile_images/663234756687978496/JgvpPueR_normal.jpg</t>
  </si>
  <si>
    <t>http://pbs.twimg.com/profile_images/787785758/techblog_normal.gif</t>
  </si>
  <si>
    <t>http://pbs.twimg.com/profile_images/692926959261749254/0n8Ng-Lp_normal.png</t>
  </si>
  <si>
    <t>http://pbs.twimg.com/profile_images/843857503226134532/o9SKaRg5_normal.jpg</t>
  </si>
  <si>
    <t>http://pbs.twimg.com/profile_images/769815051331067904/u7jsbUh1_normal.jpg</t>
  </si>
  <si>
    <t>http://pbs.twimg.com/profile_images/808533516283678720/xILreT-__normal.jpg</t>
  </si>
  <si>
    <t>http://pbs.twimg.com/profile_images/1809930149/twitter_ansoo_1_normal.jpg</t>
  </si>
  <si>
    <t>http://pbs.twimg.com/profile_images/856479740915589120/CFKlgO-A_normal.jpg</t>
  </si>
  <si>
    <t>http://pbs.twimg.com/profile_images/778946273906823169/PkEYCseg_normal.jpg</t>
  </si>
  <si>
    <t>http://pbs.twimg.com/profile_images/1562507601/agarsen_maharaj_normal.jpg</t>
  </si>
  <si>
    <t>http://pbs.twimg.com/profile_images/614583061448036352/CBpFkPaz_normal.png</t>
  </si>
  <si>
    <t>http://pbs.twimg.com/profile_images/788329610832408576/TLEJs7tv_normal.jpg</t>
  </si>
  <si>
    <t>http://pbs.twimg.com/profile_images/766219025344962560/sC6Zp-Sd_normal.jpg</t>
  </si>
  <si>
    <t>http://pbs.twimg.com/profile_images/681169752362893312/hwMj2z2H_normal.jpg</t>
  </si>
  <si>
    <t>http://pbs.twimg.com/profile_images/660039338726699008/QeCvMZC7_normal.jpg</t>
  </si>
  <si>
    <t>http://pbs.twimg.com/profile_images/778792161030594561/DwFAFTqO_normal.jpg</t>
  </si>
  <si>
    <t>http://pbs.twimg.com/profile_images/855041870891819010/Tvm8Z02T_normal.jpg</t>
  </si>
  <si>
    <t>http://pbs.twimg.com/profile_images/679637611695091712/thsvpUlJ_normal.png</t>
  </si>
  <si>
    <t>http://pbs.twimg.com/profile_images/718314968102367232/ypY1GPCQ_normal.jpg</t>
  </si>
  <si>
    <t>http://pbs.twimg.com/profile_images/846778201162629120/_CjTpJfx_normal.jpg</t>
  </si>
  <si>
    <t>http://pbs.twimg.com/profile_images/131631334/0be32bdc5cffa8b9457d47078ee2fa8f_normal.jpeg</t>
  </si>
  <si>
    <t>http://pbs.twimg.com/profile_images/660088512239132673/98V3oMCN_normal.jpg</t>
  </si>
  <si>
    <t>http://pbs.twimg.com/profile_images/844103250009833472/fNHwAEzZ_normal.jpg</t>
  </si>
  <si>
    <t>http://pbs.twimg.com/profile_images/856010862200487936/80t7fyuJ_normal.jpg</t>
  </si>
  <si>
    <t>http://pbs.twimg.com/profile_images/789395812509847553/4qNMbuga_normal.jpg</t>
  </si>
  <si>
    <t>http://pbs.twimg.com/profile_images/756485823453888512/yctSwMmX_normal.jpg</t>
  </si>
  <si>
    <t>http://pbs.twimg.com/profile_images/813663483786989568/M_vF6Xwy_normal.jpg</t>
  </si>
  <si>
    <t>http://pbs.twimg.com/profile_images/781514680732749824/PG2_gebm_normal.jpg</t>
  </si>
  <si>
    <t>http://pbs.twimg.com/profile_images/529199103909978113/FEB01le2_normal.png</t>
  </si>
  <si>
    <t>http://pbs.twimg.com/profile_images/645226012867858433/cW6vbJMK_normal.png</t>
  </si>
  <si>
    <t>http://pbs.twimg.com/profile_images/443717892215799808/ifR4V8nJ_normal.jpeg</t>
  </si>
  <si>
    <t>http://pbs.twimg.com/profile_images/593290319908573185/rpxF9SKi_normal.jpg</t>
  </si>
  <si>
    <t>http://pbs.twimg.com/profile_images/728089335401046018/W7itCIL5_normal.jpg</t>
  </si>
  <si>
    <t>http://pbs.twimg.com/profile_images/787952561751855105/ef85lqzt_normal.jpg</t>
  </si>
  <si>
    <t>http://pbs.twimg.com/profile_images/822224755642155008/UzDQ13-A_normal.jpg</t>
  </si>
  <si>
    <t>http://pbs.twimg.com/profile_images/508769083110588416/CfItvEiY_normal.jpeg</t>
  </si>
  <si>
    <t>http://pbs.twimg.com/profile_images/854163289319723012/nXpkq6kJ_normal.jpg</t>
  </si>
  <si>
    <t>http://pbs.twimg.com/profile_images/804349688593797120/PAq1lOlM_normal.jpg</t>
  </si>
  <si>
    <t>http://pbs.twimg.com/profile_images/378800000218928167/666e84548a432bb1c6f1374f7f6c7f0f_normal.png</t>
  </si>
  <si>
    <t>http://pbs.twimg.com/profile_images/720143073221554176/wojNpnb0_normal.jpg</t>
  </si>
  <si>
    <t>http://pbs.twimg.com/profile_images/833580970892730368/n1chm1i1_normal.jpg</t>
  </si>
  <si>
    <t>http://pbs.twimg.com/profile_images/811186927311458304/ma3tRaPU_normal.jpg</t>
  </si>
  <si>
    <t>http://pbs.twimg.com/profile_images/709713764388442112/evLMdiy__normal.jpg</t>
  </si>
  <si>
    <t>http://pbs.twimg.com/profile_images/856566196275220480/vk39paeB_normal.jpg</t>
  </si>
  <si>
    <t>http://pbs.twimg.com/profile_images/768498535385837569/wAQInnVj_normal.jpg</t>
  </si>
  <si>
    <t>http://pbs.twimg.com/profile_images/857957864404643840/MO1JBn9n_normal.jpg</t>
  </si>
  <si>
    <t>http://pbs.twimg.com/profile_images/828702676963717120/Yy8Cs4OQ_normal.jpg</t>
  </si>
  <si>
    <t>http://pbs.twimg.com/profile_images/842217561039228928/mT15OwaY_normal.jpg</t>
  </si>
  <si>
    <t>http://pbs.twimg.com/profile_images/855714294767517697/hqviWn-D_normal.jpg</t>
  </si>
  <si>
    <t>http://pbs.twimg.com/profile_images/823917144949800960/9r7_vx5C_normal.jpg</t>
  </si>
  <si>
    <t>http://pbs.twimg.com/profile_images/841992593768620033/cNUeCfz5_normal.jpg</t>
  </si>
  <si>
    <t>http://pbs.twimg.com/profile_images/626781846311796737/XC8fyTan_normal.jpg</t>
  </si>
  <si>
    <t>http://pbs.twimg.com/profile_images/779189382683041793/PtZ06IWr_normal.jpg</t>
  </si>
  <si>
    <t>http://pbs.twimg.com/profile_images/1649318642/Sunil_20Pix_20Raaj_20Dayal_normal.JPG</t>
  </si>
  <si>
    <t>http://pbs.twimg.com/profile_images/435760729921052672/o6z1YeQF_normal.jpeg</t>
  </si>
  <si>
    <t>http://pbs.twimg.com/profile_images/378800000219594051/f8f44fe26b9699f9f57ae6bfa4670948_normal.jpeg</t>
  </si>
  <si>
    <t>http://pbs.twimg.com/profile_images/853583673752408065/j83qH20n_normal.jpg</t>
  </si>
  <si>
    <t>http://pbs.twimg.com/profile_images/834033140704407552/q-bbYgu__normal.jpg</t>
  </si>
  <si>
    <t>http://pbs.twimg.com/profile_images/505726903676702721/4bzVbvqE_normal.jpeg</t>
  </si>
  <si>
    <t>http://pbs.twimg.com/profile_images/847361732473257984/DjhcQAD4_normal.jpg</t>
  </si>
  <si>
    <t>http://pbs.twimg.com/profile_images/836921544773337088/fAXu43Up_normal.jpg</t>
  </si>
  <si>
    <t>http://pbs.twimg.com/profile_images/839238214124716032/ojpdiwQx_normal.jpg</t>
  </si>
  <si>
    <t>http://pbs.twimg.com/profile_images/1348566108/twitter-logo-01_normal.jpg</t>
  </si>
  <si>
    <t>http://pbs.twimg.com/profile_images/841021641454845952/8jmJZ9my_normal.jpg</t>
  </si>
  <si>
    <t>http://pbs.twimg.com/profile_images/628898603554074625/G9CKyZ7u_normal.jpg</t>
  </si>
  <si>
    <t>http://pbs.twimg.com/profile_images/727848709518675968/xebahww0_normal.jpg</t>
  </si>
  <si>
    <t>http://pbs.twimg.com/profile_images/702398165937491969/Tj1Xp83y_normal.jpg</t>
  </si>
  <si>
    <t>http://pbs.twimg.com/profile_images/79257909/fa-logo-vertical_normal.png</t>
  </si>
  <si>
    <t>http://pbs.twimg.com/profile_images/751801643524624384/PKdDabKU_normal.jpg</t>
  </si>
  <si>
    <t>http://pbs.twimg.com/profile_images/856919906142564352/0LzglXb0_normal.jpg</t>
  </si>
  <si>
    <t>http://pbs.twimg.com/profile_images/844491840623562752/GvcLU1Jk_normal.jpg</t>
  </si>
  <si>
    <t>http://pbs.twimg.com/profile_images/771242386882113537/yCiJig5z_normal.jpg</t>
  </si>
  <si>
    <t>http://pbs.twimg.com/profile_images/3590268542/e7ead155321fed6292de899ad604e8d7_normal.jpeg</t>
  </si>
  <si>
    <t>http://pbs.twimg.com/profile_images/842987304402718720/krWuyMkd_normal.jpg</t>
  </si>
  <si>
    <t>http://pbs.twimg.com/profile_images/604619646621216768/8PPMI382_normal.jpg</t>
  </si>
  <si>
    <t>http://pbs.twimg.com/profile_images/606884914873528320/isSOMIXs_normal.jpg</t>
  </si>
  <si>
    <t>http://pbs.twimg.com/profile_images/737923824356851712/ZZCaDaDF_normal.jpg</t>
  </si>
  <si>
    <t>http://pbs.twimg.com/profile_images/857845212634386432/4xepOny3_normal.jpg</t>
  </si>
  <si>
    <t>http://pbs.twimg.com/profile_images/827876032887795716/Kre8ff65_normal.jpg</t>
  </si>
  <si>
    <t>http://pbs.twimg.com/profile_images/854021943531405312/LQ0UEGaN_normal.jpg</t>
  </si>
  <si>
    <t>http://pbs.twimg.com/profile_images/844806011592462336/LeblHlIq_normal.jpg</t>
  </si>
  <si>
    <t>http://pbs.twimg.com/profile_images/856753529481986048/UJJ3CH0X_normal.jpg</t>
  </si>
  <si>
    <t>http://pbs.twimg.com/profile_images/661601355375755265/BLeERCBx_normal.jpg</t>
  </si>
  <si>
    <t>http://pbs.twimg.com/profile_images/820509352389971968/6LTMEl7Q_normal.jpg</t>
  </si>
  <si>
    <t>http://pbs.twimg.com/profile_images/646654531896373248/TJqBvYwi_normal.jpg</t>
  </si>
  <si>
    <t>http://pbs.twimg.com/profile_images/857762616940343296/bn90f3PC_normal.jpg</t>
  </si>
  <si>
    <t>http://pbs.twimg.com/profile_images/847309171561078784/xP2dwy7B_normal.jpg</t>
  </si>
  <si>
    <t>http://pbs.twimg.com/profile_images/1543582626/roshan.sethi_normal.JPG</t>
  </si>
  <si>
    <t>http://pbs.twimg.com/profile_images/697346844641202177/4Pt-MQr2_normal.jpg</t>
  </si>
  <si>
    <t>http://pbs.twimg.com/profile_images/1543611020/gautampatil_normal.jpg</t>
  </si>
  <si>
    <t>http://pbs.twimg.com/profile_images/1543878484/1211_normal.jpg</t>
  </si>
  <si>
    <t>http://pbs.twimg.com/profile_images/562222175587823616/8d55j3nr_normal.jpeg</t>
  </si>
  <si>
    <t>http://pbs.twimg.com/profile_images/502405261403762688/YR2GDiMu_normal.jpeg</t>
  </si>
  <si>
    <t>http://pbs.twimg.com/profile_images/502412746193793024/LluVd4AA_normal.jpeg</t>
  </si>
  <si>
    <t>http://pbs.twimg.com/profile_images/502414897385181184/gcUJfk0n_normal.jpeg</t>
  </si>
  <si>
    <t>http://pbs.twimg.com/profile_images/502415965053677568/JR2FxGQ5_normal.jpeg</t>
  </si>
  <si>
    <t>http://pbs.twimg.com/profile_images/502416832800628737/v-DqO4Cx_normal.jpeg</t>
  </si>
  <si>
    <t>http://pbs.twimg.com/profile_images/848960878070321159/Mu45j0LX_normal.jpg</t>
  </si>
  <si>
    <t>http://pbs.twimg.com/profile_images/817817184927789057/c73jhbqN_normal.jpg</t>
  </si>
  <si>
    <t>http://pbs.twimg.com/profile_images/834360272269746177/NsJej--i_normal.jpg</t>
  </si>
  <si>
    <t>http://pbs.twimg.com/profile_images/1083591478/Logo_normal.JPG</t>
  </si>
  <si>
    <t>http://pbs.twimg.com/profile_images/2245691877/img001_normal.JPG</t>
  </si>
  <si>
    <t>http://pbs.twimg.com/profile_images/1219126502/ryotsu_avvy_normal.jpg</t>
  </si>
  <si>
    <t>http://pbs.twimg.com/profile_images/704220693311811584/GVGEz1j5_normal.jpg</t>
  </si>
  <si>
    <t>http://pbs.twimg.com/profile_images/700222888477995008/h97rRCfI_normal.jpg</t>
  </si>
  <si>
    <t>http://pbs.twimg.com/profile_images/700209364901036032/3mUAMVPn_normal.jpg</t>
  </si>
  <si>
    <t>http://pbs.twimg.com/profile_images/681659893997150208/uIALQPBb_normal.jpg</t>
  </si>
  <si>
    <t>http://pbs.twimg.com/profile_images/704579048966467584/IYQGIv17_normal.jpg</t>
  </si>
  <si>
    <t>http://pbs.twimg.com/profile_images/702043638008717313/PtlcFMQg_normal.jpg</t>
  </si>
  <si>
    <t>http://pbs.twimg.com/profile_images/701665474254413824/etUZaELw_normal.jpg</t>
  </si>
  <si>
    <t>http://pbs.twimg.com/profile_images/701665936097550336/L6NKDC0B_normal.jpg</t>
  </si>
  <si>
    <t>http://pbs.twimg.com/profile_images/700173615090659328/Cw6gyv9h_normal.jpg</t>
  </si>
  <si>
    <t>http://pbs.twimg.com/profile_images/701666320249655296/KMkOLXbR_normal.jpg</t>
  </si>
  <si>
    <t>http://pbs.twimg.com/profile_images/700197096108875776/XlI4j74X_normal.jpg</t>
  </si>
  <si>
    <t>http://pbs.twimg.com/profile_images/702739263033487360/de2-O1cB_normal.jpg</t>
  </si>
  <si>
    <t>http://pbs.twimg.com/profile_images/702700179535728640/zrsyixdT_normal.jpg</t>
  </si>
  <si>
    <t>http://pbs.twimg.com/profile_images/700184633820844032/Tg-IQ_d4_normal.jpg</t>
  </si>
  <si>
    <t>http://pbs.twimg.com/profile_images/704960737769185281/YHcxCa61_normal.jpg</t>
  </si>
  <si>
    <t>http://pbs.twimg.com/profile_images/701661287500091392/0WdCoUuh_normal.jpg</t>
  </si>
  <si>
    <t>http://pbs.twimg.com/profile_images/704603164691996672/Xy5_UWar_normal.jpg</t>
  </si>
  <si>
    <t>http://pbs.twimg.com/profile_images/704590305752788992/1W6NSIoV_normal.jpg</t>
  </si>
  <si>
    <t>http://pbs.twimg.com/profile_images/699184869214023681/ub0ebEje_normal.jpg</t>
  </si>
  <si>
    <t>http://pbs.twimg.com/profile_images/704242334209171456/aZDguiq3_normal.jpg</t>
  </si>
  <si>
    <t>http://pbs.twimg.com/profile_images/701994417628925953/_DuM1mAh_normal.jpg</t>
  </si>
  <si>
    <t>http://pbs.twimg.com/profile_images/702020874136788992/iRKSzDNZ_normal.jpg</t>
  </si>
  <si>
    <t>http://pbs.twimg.com/profile_images/702007522593361920/75zlf0eA_normal.jpg</t>
  </si>
  <si>
    <t>http://pbs.twimg.com/profile_images/596943803069505536/hfUrF5hU_normal.jpg</t>
  </si>
  <si>
    <t>http://pbs.twimg.com/profile_images/731407218856198144/EjH4hB-X_normal.jpg</t>
  </si>
  <si>
    <t>http://pbs.twimg.com/profile_images/812277724425261056/stPPA00q_normal.jpg</t>
  </si>
  <si>
    <t>http://pbs.twimg.com/profile_images/720356389550329859/WzsCLne1_normal.jpg</t>
  </si>
  <si>
    <t>http://pbs.twimg.com/profile_images/858590819716026372/bW_Sg9M1_normal.jpg</t>
  </si>
  <si>
    <t>http://pbs.twimg.com/profile_images/648421340911767552/36Kvln9o_normal.jpg</t>
  </si>
  <si>
    <t>http://pbs.twimg.com/profile_images/843710396712202241/5AVBo6Iv_normal.jpg</t>
  </si>
  <si>
    <t>http://pbs.twimg.com/profile_images/809673569823117312/eSuK9JFu_normal.jpg</t>
  </si>
  <si>
    <t>http://pbs.twimg.com/profile_images/692185013228589056/6ONdmZsv_normal.jpg</t>
  </si>
  <si>
    <t>http://pbs.twimg.com/profile_images/810050875343286272/p7ohIcxw_normal.jpg</t>
  </si>
  <si>
    <t>http://pbs.twimg.com/profile_images/853300602109128704/TpnkWkpa_normal.jpg</t>
  </si>
  <si>
    <t>http://pbs.twimg.com/profile_images/857877781648207872/9EEoez_1_normal.jpg</t>
  </si>
  <si>
    <t>http://pbs.twimg.com/profile_images/737193771914252288/HYodQP85_normal.jpg</t>
  </si>
  <si>
    <t>http://pbs.twimg.com/profile_images/718314653181427716/9gKTzW1d_normal.jpg</t>
  </si>
  <si>
    <t>http://pbs.twimg.com/profile_images/856413498435186688/6acpi-Uk_normal.jpg</t>
  </si>
  <si>
    <t>http://pbs.twimg.com/profile_images/734439901962240001/1WiSkzF3_normal.jpg</t>
  </si>
  <si>
    <t>http://pbs.twimg.com/profile_images/720500350197886976/TAg2ucna_normal.jpg</t>
  </si>
  <si>
    <t>http://pbs.twimg.com/profile_images/836504845486010368/bK0O8xU5_normal.jpg</t>
  </si>
  <si>
    <t>http://pbs.twimg.com/profile_images/825426297585217536/HXTUJ_xc_normal.jpg</t>
  </si>
  <si>
    <t>http://pbs.twimg.com/profile_images/823565791698309120/IukHgWM5_normal.jpg</t>
  </si>
  <si>
    <t>http://pbs.twimg.com/profile_images/838675781660221440/ikR5Dy9t_normal.jpg</t>
  </si>
  <si>
    <t>http://pbs.twimg.com/profile_images/529900544429522944/oeSA1bJH_normal.jpeg</t>
  </si>
  <si>
    <t>http://pbs.twimg.com/profile_images/856722382026756096/KwSvfvSP_normal.jpg</t>
  </si>
  <si>
    <t>http://pbs.twimg.com/profile_images/771935153094557697/-D70FHIr_normal.jpg</t>
  </si>
  <si>
    <t>http://pbs.twimg.com/profile_images/857567268351365120/FTiFM0WB_normal.jpg</t>
  </si>
  <si>
    <t>http://pbs.twimg.com/profile_images/354890582/symbol_normal.jpg</t>
  </si>
  <si>
    <t>http://pbs.twimg.com/profile_images/858277152311066625/AgiS_Dly_normal.jpg</t>
  </si>
  <si>
    <t>http://pbs.twimg.com/profile_images/507429705155215360/fwOqvAXX_normal.jpeg</t>
  </si>
  <si>
    <t>http://pbs.twimg.com/profile_images/588917851873902593/Nicv-i8n_normal.jpg</t>
  </si>
  <si>
    <t>http://pbs.twimg.com/profile_images/817297334690349056/C8Kj-e1I_normal.jpg</t>
  </si>
  <si>
    <t>http://pbs.twimg.com/profile_images/828102517196210177/9Be2JcvC_normal.jpg</t>
  </si>
  <si>
    <t>http://pbs.twimg.com/profile_images/764885363655634944/Ve2TLoM1_normal.jpg</t>
  </si>
  <si>
    <t>http://pbs.twimg.com/profile_images/851334989090365440/owd39yFG_normal.jpg</t>
  </si>
  <si>
    <t>http://pbs.twimg.com/profile_images/699194350736027648/2Tv-1tOA_normal.jpg</t>
  </si>
  <si>
    <t>http://pbs.twimg.com/profile_images/463897635380682753/ZLmcIFL2_normal.png</t>
  </si>
  <si>
    <t>http://pbs.twimg.com/profile_images/561038277763796992/PleJM9u6_normal.jpeg</t>
  </si>
  <si>
    <t>http://pbs.twimg.com/profile_images/378800000325509476/542a71fe831e969d84aa9cf6faa27dbb_normal.jpeg</t>
  </si>
  <si>
    <t>http://pbs.twimg.com/profile_images/735447565504778240/wjD8PGYV_normal.jpg</t>
  </si>
  <si>
    <t>http://pbs.twimg.com/profile_images/842993791179132928/KFdgXvTz_normal.jpg</t>
  </si>
  <si>
    <t>http://pbs.twimg.com/profile_images/855784082541694976/lEX7aqYS_normal.jpg</t>
  </si>
  <si>
    <t>http://pbs.twimg.com/profile_images/851822349913657345/mfcQEjFh_normal.jpg</t>
  </si>
  <si>
    <t>http://pbs.twimg.com/profile_images/857582227051261953/tU9IQV9i_normal.jpg</t>
  </si>
  <si>
    <t>http://pbs.twimg.com/profile_images/727736895573262338/twbqWqQh_normal.jpg</t>
  </si>
  <si>
    <t>http://pbs.twimg.com/profile_images/830075989485088768/3FoEMsOD_normal.jpg</t>
  </si>
  <si>
    <t>http://pbs.twimg.com/profile_images/784628727628128256/Zm6Be9j4_normal.jpg</t>
  </si>
  <si>
    <t>http://pbs.twimg.com/profile_images/529851196916240385/07n07o6O_normal.jpeg</t>
  </si>
  <si>
    <t>http://pbs.twimg.com/profile_images/53746595/reli-portret_normal.jpg</t>
  </si>
  <si>
    <t>http://pbs.twimg.com/profile_images/2426629872/bvxzw064vcl8c1877qfv_normal.jpeg</t>
  </si>
  <si>
    <t>http://pbs.twimg.com/profile_images/595842225172512769/2uVePF6H_normal.jpg</t>
  </si>
  <si>
    <t>http://pbs.twimg.com/profile_images/837437823716188161/yBlcs705_normal.jpg</t>
  </si>
  <si>
    <t>http://pbs.twimg.com/profile_images/1853275097/CyberIcon_normal.jpg</t>
  </si>
  <si>
    <t>http://pbs.twimg.com/profile_images/834681929/ICICI-khayal-logo-tiny_square_normal.jpg</t>
  </si>
  <si>
    <t>http://pbs.twimg.com/profile_images/535305073853988864/wtbhr_7U_normal.jpeg</t>
  </si>
  <si>
    <t>http://pbs.twimg.com/profile_images/813598012173754368/MnHjJnCv_normal.jpg</t>
  </si>
  <si>
    <t>http://pbs.twimg.com/profile_images/487960166445223938/6gD-vpHX_normal.jpeg</t>
  </si>
  <si>
    <t>http://pbs.twimg.com/profile_images/671036204976988160/OW3LryMe_normal.png</t>
  </si>
  <si>
    <t>http://pbs.twimg.com/profile_images/767304684352573440/sT6n1x0m_normal.jpg</t>
  </si>
  <si>
    <t>http://pbs.twimg.com/profile_images/378800000812968293/0bc2a4627310bb882eb9d860cb5310ce_normal.jpeg</t>
  </si>
  <si>
    <t>http://pbs.twimg.com/profile_images/832093885295951872/5iccGfuc_normal.jpg</t>
  </si>
  <si>
    <t>http://pbs.twimg.com/profile_images/814764948064587776/F3k0oAE6_normal.jpg</t>
  </si>
  <si>
    <t>http://pbs.twimg.com/profile_images/790465847894474752/9UaxltL4_normal.jpg</t>
  </si>
  <si>
    <t>http://pbs.twimg.com/profile_images/425161087336452096/wkAw8KTq_normal.jpeg</t>
  </si>
  <si>
    <t>http://pbs.twimg.com/profile_images/613971602154205184/c_BRwPO1_normal.png</t>
  </si>
  <si>
    <t>http://pbs.twimg.com/profile_images/835251779348672512/b86BQrCY_normal.jpg</t>
  </si>
  <si>
    <t>http://pbs.twimg.com/profile_images/806563122190266368/p52W8bQz_normal.jpg</t>
  </si>
  <si>
    <t>http://pbs.twimg.com/profile_images/551993242305044480/dMmtTTv-_normal.jpeg</t>
  </si>
  <si>
    <t>http://pbs.twimg.com/profile_images/1817374328/Shankkar_20Aiyar_normal.jpg</t>
  </si>
  <si>
    <t>http://pbs.twimg.com/profile_images/762635635676983297/aEklueyZ_normal.jpg</t>
  </si>
  <si>
    <t>http://pbs.twimg.com/profile_images/433527646433996801/6uVeWNXV_normal.jpeg</t>
  </si>
  <si>
    <t>http://pbs.twimg.com/profile_images/791828934807531520/h9vrcjqf_normal.jpg</t>
  </si>
  <si>
    <t>http://pbs.twimg.com/profile_images/70752982/blue_tick_01_normal.png</t>
  </si>
  <si>
    <t>http://pbs.twimg.com/profile_images/857907023631060992/UFXYNjDw_normal.jpg</t>
  </si>
  <si>
    <t>http://pbs.twimg.com/profile_images/833914455423610880/FvGgnOIT_normal.jpg</t>
  </si>
  <si>
    <t>http://pbs.twimg.com/profile_images/855633452544253952/4Gv68vyK_normal.jpg</t>
  </si>
  <si>
    <t>http://pbs.twimg.com/profile_images/792988660010541056/yfU5BYQc_normal.jpg</t>
  </si>
  <si>
    <t>http://pbs.twimg.com/profile_images/682800630960762881/0u5GyI_k_normal.jpg</t>
  </si>
  <si>
    <t>http://pbs.twimg.com/profile_images/857455367105765376/x2GTDRZL_normal.jpg</t>
  </si>
  <si>
    <t>http://pbs.twimg.com/profile_images/856044538980425728/dy0RHbDY_normal.jpg</t>
  </si>
  <si>
    <t>http://pbs.twimg.com/profile_images/786959783307784192/-cMbj4GV_normal.jpg</t>
  </si>
  <si>
    <t>http://pbs.twimg.com/profile_images/847081077269319681/8HI54JrX_normal.jpg</t>
  </si>
  <si>
    <t>http://pbs.twimg.com/profile_images/855612138882191360/-JZlN4_c_normal.jpg</t>
  </si>
  <si>
    <t>http://pbs.twimg.com/profile_images/790253851022471168/YYEmClft_normal.jpg</t>
  </si>
  <si>
    <t>http://pbs.twimg.com/profile_images/835417346839724032/P0HP5xkt_normal.jpg</t>
  </si>
  <si>
    <t>http://pbs.twimg.com/profile_images/634255540453928960/89Wp1iB3_normal.jpg</t>
  </si>
  <si>
    <t>http://pbs.twimg.com/profile_images/831089185658384385/07-_DEXt_normal.jpg</t>
  </si>
  <si>
    <t>http://pbs.twimg.com/profile_images/852897128607358977/n7R_VYKN_normal.jpg</t>
  </si>
  <si>
    <t>http://pbs.twimg.com/profile_images/849532867877236738/6wKXaPdx_normal.jpg</t>
  </si>
  <si>
    <t>http://pbs.twimg.com/profile_images/845206395481980928/3wCptOjo_normal.jpg</t>
  </si>
  <si>
    <t>http://pbs.twimg.com/profile_images/846744081904484353/7RcnuKcS_normal.jpg</t>
  </si>
  <si>
    <t>http://pbs.twimg.com/profile_images/821102595091664896/w_G8Iw44_normal.jpg</t>
  </si>
  <si>
    <t>http://pbs.twimg.com/profile_images/842078287748820992/OrFuWRrK_normal.jpg</t>
  </si>
  <si>
    <t>http://pbs.twimg.com/profile_images/527350562107301888/cyOtQ7YH_normal.jpeg</t>
  </si>
  <si>
    <t>http://pbs.twimg.com/profile_images/2991369049/737ece35c825f2a690a6f0d832ced079_normal.jpeg</t>
  </si>
  <si>
    <t>http://pbs.twimg.com/profile_images/3287329459/dd01bf122abdb2e8980e6a4d53dd623e_normal.jpeg</t>
  </si>
  <si>
    <t>http://pbs.twimg.com/profile_images/773912810564616193/ym7orciq_normal.jpg</t>
  </si>
  <si>
    <t>http://pbs.twimg.com/profile_images/762898119373774849/kfqtdQLF_normal.jpg</t>
  </si>
  <si>
    <t>http://pbs.twimg.com/profile_images/457042188308721665/MbyJKizN_normal.jpeg</t>
  </si>
  <si>
    <t>http://pbs.twimg.com/profile_images/661856305066328064/aO0kFK9z_normal.png</t>
  </si>
  <si>
    <t>http://pbs.twimg.com/profile_images/676362387981635584/UeCEZYIa_normal.png</t>
  </si>
  <si>
    <t>http://pbs.twimg.com/profile_images/815396123426766854/O-PePsNY_normal.jpg</t>
  </si>
  <si>
    <t>http://pbs.twimg.com/profile_images/837562016453767168/l9-_dHzs_normal.jpg</t>
  </si>
  <si>
    <t>http://pbs.twimg.com/profile_images/709693462585577472/_WG70hCW_normal.jpg</t>
  </si>
  <si>
    <t>http://pbs.twimg.com/profile_images/836982107016740866/jUtzUsfu_normal.jpg</t>
  </si>
  <si>
    <t>http://pbs.twimg.com/profile_images/744949842720391168/wuzyVTTX_normal.jpg</t>
  </si>
  <si>
    <t>http://pbs.twimg.com/profile_images/808211674306056192/2fyq1NT9_normal.jpg</t>
  </si>
  <si>
    <t>http://pbs.twimg.com/profile_images/756076597782851584/o_fL6DbI_normal.jpg</t>
  </si>
  <si>
    <t>http://pbs.twimg.com/profile_images/712200403849494529/gYzMvYyD_normal.jpg</t>
  </si>
  <si>
    <t>http://pbs.twimg.com/profile_images/740417946774851584/0NfWzkSl_normal.jpg</t>
  </si>
  <si>
    <t>http://pbs.twimg.com/profile_images/831455921494593536/XwOOXkAh_normal.jpg</t>
  </si>
  <si>
    <t>http://pbs.twimg.com/profile_images/793677732290834432/N1PR37By_normal.jpg</t>
  </si>
  <si>
    <t>http://pbs.twimg.com/profile_images/835855830662725632/yC9bE5LL_normal.jpg</t>
  </si>
  <si>
    <t>http://pbs.twimg.com/profile_images/761547763804835841/p_8peYki_normal.jpg</t>
  </si>
  <si>
    <t>http://pbs.twimg.com/profile_images/824555840128495616/GjZk_KSM_normal.jpg</t>
  </si>
  <si>
    <t>http://pbs.twimg.com/profile_images/835676155302850563/0bHdXtkX_normal.jpg</t>
  </si>
  <si>
    <t>http://pbs.twimg.com/profile_images/481317873881595904/AbKPHiqT_normal.jpeg</t>
  </si>
  <si>
    <t>http://pbs.twimg.com/profile_images/832424297620787200/LcWZZ09i_normal.jpg</t>
  </si>
  <si>
    <t>http://pbs.twimg.com/profile_images/856033069098303488/tLsH4C4e_normal.jpg</t>
  </si>
  <si>
    <t>http://pbs.twimg.com/profile_images/733844271292252160/-McToBH3_normal.jpg</t>
  </si>
  <si>
    <t>http://pbs.twimg.com/profile_images/812531108092874753/frVON4bm_normal.jpg</t>
  </si>
  <si>
    <t>http://pbs.twimg.com/profile_images/853581764958318592/4-mKcf2n_normal.jpg</t>
  </si>
  <si>
    <t>http://pbs.twimg.com/profile_images/2971302427/21fd1e96c248cc2f191f4a34cab2b825_normal.jpeg</t>
  </si>
  <si>
    <t>http://pbs.twimg.com/profile_images/803172915462242304/cUS58x-g_normal.jpg</t>
  </si>
  <si>
    <t>http://pbs.twimg.com/profile_images/823367623085682688/WzmEMz3w_normal.jpg</t>
  </si>
  <si>
    <t>http://pbs.twimg.com/profile_images/2375583793/pxpfz5fewg59ivn5pyoi_normal.jpeg</t>
  </si>
  <si>
    <t>http://pbs.twimg.com/profile_images/857990763552006144/m-cdU7OY_normal.jpg</t>
  </si>
  <si>
    <t>http://pbs.twimg.com/profile_images/780430497797156864/H_v3b8QU_normal.jpg</t>
  </si>
  <si>
    <t>http://pbs.twimg.com/profile_images/802582453021863937/MEEXFEKX_normal.jpg</t>
  </si>
  <si>
    <t>http://pbs.twimg.com/profile_images/858671383454203905/FGjebYkv_normal.jpg</t>
  </si>
  <si>
    <t>http://pbs.twimg.com/profile_images/854716423037267968/iLRjguT-_normal.jpg</t>
  </si>
  <si>
    <t>http://pbs.twimg.com/profile_images/632599739/Twitter_Pic_normal.jpg</t>
  </si>
  <si>
    <t>http://pbs.twimg.com/profile_images/466972537704824832/eflEColL_normal.png</t>
  </si>
  <si>
    <t>http://pbs.twimg.com/profile_images/838791480726728704/jgb-U3UG_normal.jpg</t>
  </si>
  <si>
    <t>http://pbs.twimg.com/profile_images/839128122205298691/bbOXqbso_normal.jpg</t>
  </si>
  <si>
    <t>http://pbs.twimg.com/profile_images/802865449251663873/ABUmHyMZ_normal.jpg</t>
  </si>
  <si>
    <t>http://pbs.twimg.com/profile_images/858550742994571264/2yGyz0hs_normal.jpg</t>
  </si>
  <si>
    <t>http://pbs.twimg.com/profile_images/852565506880131072/y2XTRwSt_normal.jpg</t>
  </si>
  <si>
    <t>http://pbs.twimg.com/profile_images/806522097711267842/tvteBYn3_normal.jpg</t>
  </si>
  <si>
    <t>http://pbs.twimg.com/profile_images/532774051899396096/mnFdxtLE_normal.jpeg</t>
  </si>
  <si>
    <t>http://pbs.twimg.com/profile_images/718312674459836416/7Ztr56g3_normal.jpg</t>
  </si>
  <si>
    <t>http://pbs.twimg.com/profile_images/846947569456558084/JmjJTBE7_normal.jpg</t>
  </si>
  <si>
    <t>http://pbs.twimg.com/profile_images/852486248132468736/IksLZlgA_normal.jpg</t>
  </si>
  <si>
    <t>http://pbs.twimg.com/profile_images/792042050510327808/JxlXOY9O_normal.jpg</t>
  </si>
  <si>
    <t>http://pbs.twimg.com/profile_images/722698518029340673/nU5GdCbM_normal.jpg</t>
  </si>
  <si>
    <t>http://pbs.twimg.com/profile_images/857331607946113025/3nuAOyZ7_normal.jpg</t>
  </si>
  <si>
    <t>http://pbs.twimg.com/profile_images/783625393072988160/Poh1MLOJ_normal.jpg</t>
  </si>
  <si>
    <t>http://pbs.twimg.com/profile_images/791552612680294400/IWcoAVMq_normal.jpg</t>
  </si>
  <si>
    <t>http://pbs.twimg.com/profile_images/656373918438047744/J3T6WuEt_normal.jpg</t>
  </si>
  <si>
    <t>http://pbs.twimg.com/profile_images/778836703498821632/DgDLae4S_normal.jpg</t>
  </si>
  <si>
    <t>http://pbs.twimg.com/profile_images/425551275636174848/GjqYKsl0_normal.jpeg</t>
  </si>
  <si>
    <t>http://pbs.twimg.com/profile_images/822461227267829760/0sUJrDz3_normal.jpg</t>
  </si>
  <si>
    <t>http://pbs.twimg.com/profile_images/858327712636690432/Hb7-XSL6_normal.jpg</t>
  </si>
  <si>
    <t>http://pbs.twimg.com/profile_images/784327388716949504/Zd0NUSQ-_normal.jpg</t>
  </si>
  <si>
    <t>http://pbs.twimg.com/profile_images/836545579647975424/mkQAVqrU_normal.jpg</t>
  </si>
  <si>
    <t>http://pbs.twimg.com/profile_images/590489411827073024/qAhepkkx_normal.png</t>
  </si>
  <si>
    <t>http://pbs.twimg.com/profile_images/809778934040719360/rIh-GsGo_normal.jpg</t>
  </si>
  <si>
    <t>http://pbs.twimg.com/profile_images/828903644598788096/nK18wedm_normal.jpg</t>
  </si>
  <si>
    <t>http://pbs.twimg.com/profile_images/742331000114421761/6JhofhOb_normal.jpg</t>
  </si>
  <si>
    <t>http://pbs.twimg.com/profile_images/631716473967218690/DzYnUJx2_normal.png</t>
  </si>
  <si>
    <t>http://pbs.twimg.com/profile_images/763333955311370241/Cy8Fk64b_normal.jpg</t>
  </si>
  <si>
    <t>http://pbs.twimg.com/profile_images/794916453182906369/oDdZcZg7_normal.jpg</t>
  </si>
  <si>
    <t>http://pbs.twimg.com/profile_images/845396356579508224/1ruiOPLI_normal.jpg</t>
  </si>
  <si>
    <t>http://pbs.twimg.com/profile_images/828242212848803840/lBQDRAdw_normal.jpg</t>
  </si>
  <si>
    <t>http://pbs.twimg.com/profile_images/820330259455348737/jJj6rn-K_normal.jpg</t>
  </si>
  <si>
    <t>Open Twitter Page for This Person</t>
  </si>
  <si>
    <t>https://twitter.com/moretopic</t>
  </si>
  <si>
    <t>https://twitter.com/tribuneindian</t>
  </si>
  <si>
    <t>https://twitter.com/insan_shifali</t>
  </si>
  <si>
    <t>https://twitter.com/thesayingtruth</t>
  </si>
  <si>
    <t>https://twitter.com/toorjaswinder1</t>
  </si>
  <si>
    <t>https://twitter.com/jaspree39811401</t>
  </si>
  <si>
    <t>https://twitter.com/topfinnews</t>
  </si>
  <si>
    <t>https://twitter.com/iamintrance</t>
  </si>
  <si>
    <t>https://twitter.com/gandhiuday</t>
  </si>
  <si>
    <t>https://twitter.com/bloombergquint</t>
  </si>
  <si>
    <t>https://twitter.com/thequint</t>
  </si>
  <si>
    <t>https://twitter.com/zeenat_manzoor</t>
  </si>
  <si>
    <t>https://twitter.com/kashmir_rise</t>
  </si>
  <si>
    <t>https://twitter.com/aswinteghara</t>
  </si>
  <si>
    <t>https://twitter.com/keyurjdesai</t>
  </si>
  <si>
    <t>https://twitter.com/abpnewshindi</t>
  </si>
  <si>
    <t>https://twitter.com/ankupanku21</t>
  </si>
  <si>
    <t>https://twitter.com/vodafonein</t>
  </si>
  <si>
    <t>https://twitter.com/reliancejio</t>
  </si>
  <si>
    <t>https://twitter.com/social_samosa</t>
  </si>
  <si>
    <t>https://twitter.com/sanjaybafna</t>
  </si>
  <si>
    <t>https://twitter.com/rajanbatra7765</t>
  </si>
  <si>
    <t>https://twitter.com/abhi7903331667</t>
  </si>
  <si>
    <t>https://twitter.com/pueprosatblood1</t>
  </si>
  <si>
    <t>https://twitter.com/khalidanzar</t>
  </si>
  <si>
    <t>https://twitter.com/bsindia</t>
  </si>
  <si>
    <t>https://twitter.com/dhavanbhayani</t>
  </si>
  <si>
    <t>https://twitter.com/insakanupriya</t>
  </si>
  <si>
    <t>https://twitter.com/crimenewslatest</t>
  </si>
  <si>
    <t>https://twitter.com/jaishjoshi1</t>
  </si>
  <si>
    <t>https://twitter.com/satishkarivedha</t>
  </si>
  <si>
    <t>https://twitter.com/sanjeev80089770</t>
  </si>
  <si>
    <t>https://twitter.com/billmonitorbiz</t>
  </si>
  <si>
    <t>https://twitter.com/mithunmaher</t>
  </si>
  <si>
    <t>https://twitter.com/noworange</t>
  </si>
  <si>
    <t>https://twitter.com/mishra_suraj</t>
  </si>
  <si>
    <t>https://twitter.com/imnaveentiwari</t>
  </si>
  <si>
    <t>https://twitter.com/anshkonvicted</t>
  </si>
  <si>
    <t>https://twitter.com/mouthshut</t>
  </si>
  <si>
    <t>https://twitter.com/shounak_d</t>
  </si>
  <si>
    <t>https://twitter.com/reutersindia</t>
  </si>
  <si>
    <t>https://twitter.com/surgethings</t>
  </si>
  <si>
    <t>https://twitter.com/yusuf71112</t>
  </si>
  <si>
    <t>https://twitter.com/cote_se</t>
  </si>
  <si>
    <t>https://twitter.com/klelnpam</t>
  </si>
  <si>
    <t>https://twitter.com/mittermaniac</t>
  </si>
  <si>
    <t>https://twitter.com/tech2press</t>
  </si>
  <si>
    <t>https://twitter.com/afaa34</t>
  </si>
  <si>
    <t>https://twitter.com/youtube</t>
  </si>
  <si>
    <t>https://twitter.com/mayank61282</t>
  </si>
  <si>
    <t>https://twitter.com/chandra_2016</t>
  </si>
  <si>
    <t>https://twitter.com/airtel_presence</t>
  </si>
  <si>
    <t>https://twitter.com/fazalmhd9645</t>
  </si>
  <si>
    <t>https://twitter.com/shinils</t>
  </si>
  <si>
    <t>https://twitter.com/immonarayanan</t>
  </si>
  <si>
    <t>https://twitter.com/salarap</t>
  </si>
  <si>
    <t>https://twitter.com/apklinker</t>
  </si>
  <si>
    <t>https://twitter.com/zzubbair</t>
  </si>
  <si>
    <t>https://twitter.com/theiot</t>
  </si>
  <si>
    <t>https://twitter.com/docandersen</t>
  </si>
  <si>
    <t>https://twitter.com/italiot</t>
  </si>
  <si>
    <t>https://twitter.com/ank631</t>
  </si>
  <si>
    <t>https://twitter.com/virendersehweg</t>
  </si>
  <si>
    <t>https://twitter.com/neerajjaihind</t>
  </si>
  <si>
    <t>https://twitter.com/ettelecom</t>
  </si>
  <si>
    <t>https://twitter.com/gawzz8</t>
  </si>
  <si>
    <t>https://twitter.com/bmj362</t>
  </si>
  <si>
    <t>https://twitter.com/rajapak62275336</t>
  </si>
  <si>
    <t>https://twitter.com/iamamood</t>
  </si>
  <si>
    <t>https://twitter.com/jkpdp</t>
  </si>
  <si>
    <t>https://twitter.com/mehboobamufti</t>
  </si>
  <si>
    <t>https://twitter.com/extremehustling</t>
  </si>
  <si>
    <t>https://twitter.com/parthasakhadas</t>
  </si>
  <si>
    <t>https://twitter.com/tricksworldzz</t>
  </si>
  <si>
    <t>https://twitter.com/ramavtarr4</t>
  </si>
  <si>
    <t>https://twitter.com/amazonin</t>
  </si>
  <si>
    <t>https://twitter.com/alexspb85</t>
  </si>
  <si>
    <t>https://twitter.com/trivedisorabh</t>
  </si>
  <si>
    <t>https://twitter.com/neelam24458568</t>
  </si>
  <si>
    <t>https://twitter.com/kbpssidtz</t>
  </si>
  <si>
    <t>https://twitter.com/expresstechie</t>
  </si>
  <si>
    <t>https://twitter.com/2c7fd75a047649e</t>
  </si>
  <si>
    <t>https://twitter.com/4g_boy</t>
  </si>
  <si>
    <t>https://twitter.com/monasahu9</t>
  </si>
  <si>
    <t>https://twitter.com/asoberoi</t>
  </si>
  <si>
    <t>https://twitter.com/risingtidefund</t>
  </si>
  <si>
    <t>https://twitter.com/myindia_1947</t>
  </si>
  <si>
    <t>https://twitter.com/katheriagoutam</t>
  </si>
  <si>
    <t>https://twitter.com/lee4a1</t>
  </si>
  <si>
    <t>https://twitter.com/bt_india</t>
  </si>
  <si>
    <t>https://twitter.com/rsbhat</t>
  </si>
  <si>
    <t>https://twitter.com/gizbotcom</t>
  </si>
  <si>
    <t>https://twitter.com/ramchaganti</t>
  </si>
  <si>
    <t>https://twitter.com/ramchaganti9</t>
  </si>
  <si>
    <t>https://twitter.com/techtoyguy12</t>
  </si>
  <si>
    <t>https://twitter.com/readstudyshare</t>
  </si>
  <si>
    <t>https://twitter.com/goodreturnsta</t>
  </si>
  <si>
    <t>https://twitter.com/neyvelichandru</t>
  </si>
  <si>
    <t>https://twitter.com/ruchikajha26</t>
  </si>
  <si>
    <t>https://twitter.com/ddmanker</t>
  </si>
  <si>
    <t>https://twitter.com/gadgets360</t>
  </si>
  <si>
    <t>https://twitter.com/nsugavanam</t>
  </si>
  <si>
    <t>https://twitter.com/khalnayak1139</t>
  </si>
  <si>
    <t>https://twitter.com/dailyhuntapp</t>
  </si>
  <si>
    <t>https://twitter.com/pavanrchawla</t>
  </si>
  <si>
    <t>https://twitter.com/atulmaharaj</t>
  </si>
  <si>
    <t>https://twitter.com/connectcoai</t>
  </si>
  <si>
    <t>https://twitter.com/iamaiforum</t>
  </si>
  <si>
    <t>https://twitter.com/abkirana</t>
  </si>
  <si>
    <t>https://twitter.com/seeandsayin</t>
  </si>
  <si>
    <t>https://twitter.com/yashkumar93</t>
  </si>
  <si>
    <t>https://twitter.com/drrakeshchahar</t>
  </si>
  <si>
    <t>https://twitter.com/edu_materials</t>
  </si>
  <si>
    <t>https://twitter.com/pulumputrupulum</t>
  </si>
  <si>
    <t>https://twitter.com/n_nageswari</t>
  </si>
  <si>
    <t>https://twitter.com/gadgetsnow</t>
  </si>
  <si>
    <t>https://twitter.com/offersxpindia</t>
  </si>
  <si>
    <t>https://twitter.com/iypan8</t>
  </si>
  <si>
    <t>https://twitter.com/avg_ind</t>
  </si>
  <si>
    <t>https://twitter.com/rajeshk01381381</t>
  </si>
  <si>
    <t>https://twitter.com/klakshm49132868</t>
  </si>
  <si>
    <t>https://twitter.com/vijaykarnataka</t>
  </si>
  <si>
    <t>https://twitter.com/cellossoftware</t>
  </si>
  <si>
    <t>https://twitter.com/omghowthat</t>
  </si>
  <si>
    <t>https://twitter.com/udaipurkiran</t>
  </si>
  <si>
    <t>https://twitter.com/sandhya84884738</t>
  </si>
  <si>
    <t>https://twitter.com/india_evolve</t>
  </si>
  <si>
    <t>https://twitter.com/sanjaypandey70</t>
  </si>
  <si>
    <t>https://twitter.com/sonalmiglani</t>
  </si>
  <si>
    <t>https://twitter.com/allindiadaily</t>
  </si>
  <si>
    <t>https://twitter.com/adyanews</t>
  </si>
  <si>
    <t>https://twitter.com/datadock15</t>
  </si>
  <si>
    <t>https://twitter.com/rakeshshahu17</t>
  </si>
  <si>
    <t>https://twitter.com/confuseatheist</t>
  </si>
  <si>
    <t>https://twitter.com/danishkh4n</t>
  </si>
  <si>
    <t>https://twitter.com/praveen88dubey</t>
  </si>
  <si>
    <t>https://twitter.com/pravwal</t>
  </si>
  <si>
    <t>https://twitter.com/bbmp_mayor</t>
  </si>
  <si>
    <t>https://twitter.com/bbmpcomm1</t>
  </si>
  <si>
    <t>https://twitter.com/noashrafyes</t>
  </si>
  <si>
    <t>https://twitter.com/indiancommodity</t>
  </si>
  <si>
    <t>https://twitter.com/hareshsippy</t>
  </si>
  <si>
    <t>https://twitter.com/mr_suaz</t>
  </si>
  <si>
    <t>https://twitter.com/imshoaibanwar</t>
  </si>
  <si>
    <t>https://twitter.com/rajais</t>
  </si>
  <si>
    <t>https://twitter.com/siddusuryavamsi</t>
  </si>
  <si>
    <t>https://twitter.com/goodreturnska</t>
  </si>
  <si>
    <t>https://twitter.com/chidunaik1</t>
  </si>
  <si>
    <t>https://twitter.com/abhigyanbafna</t>
  </si>
  <si>
    <t>https://twitter.com/decentjob</t>
  </si>
  <si>
    <t>https://twitter.com/bafnajeevan</t>
  </si>
  <si>
    <t>https://twitter.com/jonas1hr</t>
  </si>
  <si>
    <t>https://twitter.com/kashishsomkuwar</t>
  </si>
  <si>
    <t>https://twitter.com/babloooochandan</t>
  </si>
  <si>
    <t>https://twitter.com/jbkavungal</t>
  </si>
  <si>
    <t>https://twitter.com/bharat_vardhan</t>
  </si>
  <si>
    <t>https://twitter.com/dineshdoshiblr</t>
  </si>
  <si>
    <t>https://twitter.com/jeevanbafna</t>
  </si>
  <si>
    <t>https://twitter.com/jaijinen</t>
  </si>
  <si>
    <t>https://twitter.com/kunal_mb</t>
  </si>
  <si>
    <t>https://twitter.com/lucky_seth</t>
  </si>
  <si>
    <t>https://twitter.com/imppb</t>
  </si>
  <si>
    <t>https://twitter.com/financialxpress</t>
  </si>
  <si>
    <t>https://twitter.com/mekalwint</t>
  </si>
  <si>
    <t>https://twitter.com/trai</t>
  </si>
  <si>
    <t>https://twitter.com/sadhiqali</t>
  </si>
  <si>
    <t>https://twitter.com/mukeshrajat</t>
  </si>
  <si>
    <t>https://twitter.com/mukesh_rajat</t>
  </si>
  <si>
    <t>https://twitter.com/mahendrammumbai</t>
  </si>
  <si>
    <t>https://twitter.com/armoks</t>
  </si>
  <si>
    <t>https://twitter.com/buzzingnews</t>
  </si>
  <si>
    <t>https://twitter.com/fxpicks</t>
  </si>
  <si>
    <t>https://twitter.com/thegadgetfan</t>
  </si>
  <si>
    <t>https://twitter.com/tcblg</t>
  </si>
  <si>
    <t>https://twitter.com/iplindia</t>
  </si>
  <si>
    <t>https://twitter.com/blraviation</t>
  </si>
  <si>
    <t>https://twitter.com/trakin</t>
  </si>
  <si>
    <t>https://twitter.com/mahendrapbafna</t>
  </si>
  <si>
    <t>https://twitter.com/priyanka_ji</t>
  </si>
  <si>
    <t>https://twitter.com/times_kingdom</t>
  </si>
  <si>
    <t>https://twitter.com/mdfaizan88</t>
  </si>
  <si>
    <t>https://twitter.com/pkavedi</t>
  </si>
  <si>
    <t>https://twitter.com/malhotratweets</t>
  </si>
  <si>
    <t>https://twitter.com/riteshpunatar</t>
  </si>
  <si>
    <t>https://twitter.com/mohitprofitbook</t>
  </si>
  <si>
    <t>https://twitter.com/sanjaybohrajj</t>
  </si>
  <si>
    <t>https://twitter.com/rajnish357</t>
  </si>
  <si>
    <t>https://twitter.com/sureshdoshi42</t>
  </si>
  <si>
    <t>https://twitter.com/tusharshtt</t>
  </si>
  <si>
    <t>https://twitter.com/dprogonov</t>
  </si>
  <si>
    <t>https://twitter.com/log3_org</t>
  </si>
  <si>
    <t>https://twitter.com/shyammurarka1</t>
  </si>
  <si>
    <t>https://twitter.com/expertpoonam</t>
  </si>
  <si>
    <t>https://twitter.com/jiopreview</t>
  </si>
  <si>
    <t>https://twitter.com/gujaratbull</t>
  </si>
  <si>
    <t>https://twitter.com/mrmihir001</t>
  </si>
  <si>
    <t>https://twitter.com/debananda_saha</t>
  </si>
  <si>
    <t>https://twitter.com/d_mahajan20</t>
  </si>
  <si>
    <t>https://twitter.com/dennism___</t>
  </si>
  <si>
    <t>https://twitter.com/bandrainfo</t>
  </si>
  <si>
    <t>https://twitter.com/ansoogupta</t>
  </si>
  <si>
    <t>https://twitter.com/darrypars</t>
  </si>
  <si>
    <t>https://twitter.com/raminations</t>
  </si>
  <si>
    <t>https://twitter.com/drnarendranet</t>
  </si>
  <si>
    <t>https://twitter.com/saritakumari242</t>
  </si>
  <si>
    <t>https://twitter.com/mhonenews</t>
  </si>
  <si>
    <t>https://twitter.com/southlivenews</t>
  </si>
  <si>
    <t>https://twitter.com/bkanad</t>
  </si>
  <si>
    <t>https://twitter.com/sanjeevgiri2</t>
  </si>
  <si>
    <t>https://twitter.com/sanjeevgiri</t>
  </si>
  <si>
    <t>https://twitter.com/drsrp84</t>
  </si>
  <si>
    <t>https://twitter.com/sharma_niaa</t>
  </si>
  <si>
    <t>https://twitter.com/vickykanungo</t>
  </si>
  <si>
    <t>https://twitter.com/agarwalcommunit</t>
  </si>
  <si>
    <t>https://twitter.com/vinodjain220220</t>
  </si>
  <si>
    <t>https://twitter.com/judhjit</t>
  </si>
  <si>
    <t>https://twitter.com/linkedin</t>
  </si>
  <si>
    <t>https://twitter.com/sumit_jayhind</t>
  </si>
  <si>
    <t>https://twitter.com/amarujalanews</t>
  </si>
  <si>
    <t>https://twitter.com/singh_agnendra</t>
  </si>
  <si>
    <t>https://twitter.com/mahim_purohit</t>
  </si>
  <si>
    <t>https://twitter.com/_jagograhakjago</t>
  </si>
  <si>
    <t>https://twitter.com/sickcoolar786</t>
  </si>
  <si>
    <t>https://twitter.com/krs257</t>
  </si>
  <si>
    <t>https://twitter.com/bgrindia</t>
  </si>
  <si>
    <t>https://twitter.com/abid_sid</t>
  </si>
  <si>
    <t>https://twitter.com/mr_reforms</t>
  </si>
  <si>
    <t>https://twitter.com/fight4judgment</t>
  </si>
  <si>
    <t>https://twitter.com/indiandthforum</t>
  </si>
  <si>
    <t>https://twitter.com/doolnews</t>
  </si>
  <si>
    <t>https://twitter.com/ndtvprofit</t>
  </si>
  <si>
    <t>https://twitter.com/newswdru</t>
  </si>
  <si>
    <t>https://twitter.com/amulyacharan</t>
  </si>
  <si>
    <t>https://twitter.com/ouragra</t>
  </si>
  <si>
    <t>https://twitter.com/sheetu_bains</t>
  </si>
  <si>
    <t>https://twitter.com/simplecommonman</t>
  </si>
  <si>
    <t>https://twitter.com/fightforrights_</t>
  </si>
  <si>
    <t>https://twitter.com/polkhol999</t>
  </si>
  <si>
    <t>https://twitter.com/hemuhem03625457</t>
  </si>
  <si>
    <t>https://twitter.com/anil_insa231</t>
  </si>
  <si>
    <t>https://twitter.com/orbview</t>
  </si>
  <si>
    <t>https://twitter.com/hellotrending</t>
  </si>
  <si>
    <t>https://twitter.com/kimeshchudasma</t>
  </si>
  <si>
    <t>https://twitter.com/raj18masuraj</t>
  </si>
  <si>
    <t>https://twitter.com/zeebusiness</t>
  </si>
  <si>
    <t>https://twitter.com/danishmdm4</t>
  </si>
  <si>
    <t>https://twitter.com/t3chnovikash</t>
  </si>
  <si>
    <t>https://twitter.com/fastkashmircom</t>
  </si>
  <si>
    <t>https://twitter.com/bhushangaeande</t>
  </si>
  <si>
    <t>https://twitter.com/ramgkl</t>
  </si>
  <si>
    <t>https://twitter.com/cmdbsnl</t>
  </si>
  <si>
    <t>https://twitter.com/vkesamy</t>
  </si>
  <si>
    <t>https://twitter.com/ajithkumardelhi</t>
  </si>
  <si>
    <t>https://twitter.com/randheer03</t>
  </si>
  <si>
    <t>https://twitter.com/voicetelmedia</t>
  </si>
  <si>
    <t>https://twitter.com/reportvala</t>
  </si>
  <si>
    <t>https://twitter.com/lovelymonica94</t>
  </si>
  <si>
    <t>https://twitter.com/thejessie21</t>
  </si>
  <si>
    <t>https://twitter.com/rajeshk18116021</t>
  </si>
  <si>
    <t>https://twitter.com/upcomingtechno</t>
  </si>
  <si>
    <t>https://twitter.com/tigereyez111</t>
  </si>
  <si>
    <t>https://twitter.com/themobileindian</t>
  </si>
  <si>
    <t>https://twitter.com/sachinbhosle13</t>
  </si>
  <si>
    <t>https://twitter.com/samsung_in</t>
  </si>
  <si>
    <t>https://twitter.com/lifeandtrendz</t>
  </si>
  <si>
    <t>https://twitter.com/equityxperts</t>
  </si>
  <si>
    <t>https://twitter.com/deadlygova</t>
  </si>
  <si>
    <t>https://twitter.com/kgamini</t>
  </si>
  <si>
    <t>https://twitter.com/gadgetsmusthave</t>
  </si>
  <si>
    <t>https://twitter.com/manikkvasu</t>
  </si>
  <si>
    <t>https://twitter.com/manimadurai0505</t>
  </si>
  <si>
    <t>https://twitter.com/dinathanthi</t>
  </si>
  <si>
    <t>https://twitter.com/shramanaget</t>
  </si>
  <si>
    <t>https://twitter.com/kalyanparbatet</t>
  </si>
  <si>
    <t>https://twitter.com/marciasekhose</t>
  </si>
  <si>
    <t>https://twitter.com/sureshmylapore</t>
  </si>
  <si>
    <t>https://twitter.com/chennaionline</t>
  </si>
  <si>
    <t>https://twitter.com/liteshgada</t>
  </si>
  <si>
    <t>https://twitter.com/ravisha</t>
  </si>
  <si>
    <t>https://twitter.com/narendramodi</t>
  </si>
  <si>
    <t>https://twitter.com/gadgetshindi4u</t>
  </si>
  <si>
    <t>https://twitter.com/technewsdaily92</t>
  </si>
  <si>
    <t>https://twitter.com/pkkaruppu8</t>
  </si>
  <si>
    <t>https://twitter.com/hemanginikanthr</t>
  </si>
  <si>
    <t>https://twitter.com/jiom</t>
  </si>
  <si>
    <t>https://twitter.com/reliancemobile</t>
  </si>
  <si>
    <t>https://twitter.com/egovonline</t>
  </si>
  <si>
    <t>https://twitter.com/yourtidings</t>
  </si>
  <si>
    <t>https://twitter.com/devakikhanna</t>
  </si>
  <si>
    <t>https://twitter.com/imshubh143</t>
  </si>
  <si>
    <t>https://twitter.com/muralidharreddy</t>
  </si>
  <si>
    <t>https://twitter.com/mobiletrick</t>
  </si>
  <si>
    <t>https://twitter.com/tariffwatch</t>
  </si>
  <si>
    <t>https://twitter.com/webstarinfotech</t>
  </si>
  <si>
    <t>https://twitter.com/vingystryker</t>
  </si>
  <si>
    <t>https://twitter.com/dna</t>
  </si>
  <si>
    <t>https://twitter.com/biharibritish</t>
  </si>
  <si>
    <t>https://twitter.com/nasirmobeen2</t>
  </si>
  <si>
    <t>https://twitter.com/learningfriday</t>
  </si>
  <si>
    <t>https://twitter.com/brainpax</t>
  </si>
  <si>
    <t>https://twitter.com/technewsky</t>
  </si>
  <si>
    <t>https://twitter.com/adrenna9</t>
  </si>
  <si>
    <t>https://twitter.com/economictimes</t>
  </si>
  <si>
    <t>https://twitter.com/incttmedia</t>
  </si>
  <si>
    <t>https://twitter.com/amitsahoo13</t>
  </si>
  <si>
    <t>https://twitter.com/ashoksinghal117</t>
  </si>
  <si>
    <t>https://twitter.com/uttarakhandhil</t>
  </si>
  <si>
    <t>https://twitter.com/5gguru</t>
  </si>
  <si>
    <t>https://twitter.com/india7network</t>
  </si>
  <si>
    <t>https://twitter.com/salim991</t>
  </si>
  <si>
    <t>https://twitter.com/jmarcconstantin</t>
  </si>
  <si>
    <t>https://twitter.com/timesofindia</t>
  </si>
  <si>
    <t>https://twitter.com/moyukhdas</t>
  </si>
  <si>
    <t>https://twitter.com/ndtvindia</t>
  </si>
  <si>
    <t>https://twitter.com/gadgetshindi</t>
  </si>
  <si>
    <t>https://twitter.com/sanu25899</t>
  </si>
  <si>
    <t>https://twitter.com/deccanchronicle</t>
  </si>
  <si>
    <t>https://twitter.com/fghjjbddty</t>
  </si>
  <si>
    <t>https://twitter.com/4gbee13</t>
  </si>
  <si>
    <t>https://twitter.com/tanmoysengupta</t>
  </si>
  <si>
    <t>https://twitter.com/cluelesssniper</t>
  </si>
  <si>
    <t>https://twitter.com/kreacher10</t>
  </si>
  <si>
    <t>https://twitter.com/socrateszero</t>
  </si>
  <si>
    <t>https://twitter.com/thatsnams</t>
  </si>
  <si>
    <t>https://twitter.com/anjanesh10</t>
  </si>
  <si>
    <t>https://twitter.com/arunkumarsgs</t>
  </si>
  <si>
    <t>https://twitter.com/manikkumardas9</t>
  </si>
  <si>
    <t>https://twitter.com/imsiva19</t>
  </si>
  <si>
    <t>https://twitter.com/veerupopuri</t>
  </si>
  <si>
    <t>https://twitter.com/suryakgummadi</t>
  </si>
  <si>
    <t>https://twitter.com/shuklatwtggn</t>
  </si>
  <si>
    <t>https://twitter.com/ranjit0852</t>
  </si>
  <si>
    <t>https://twitter.com/siddharth_atri</t>
  </si>
  <si>
    <t>https://twitter.com/reliancefreshin</t>
  </si>
  <si>
    <t>https://twitter.com/vimocafe</t>
  </si>
  <si>
    <t>https://twitter.com/garnerbarro</t>
  </si>
  <si>
    <t>https://twitter.com/projectbuilds</t>
  </si>
  <si>
    <t>https://twitter.com/fastfixmelb</t>
  </si>
  <si>
    <t>https://twitter.com/rentalrepair</t>
  </si>
  <si>
    <t>https://twitter.com/abby_christeen</t>
  </si>
  <si>
    <t>https://twitter.com/amitagrawal1975</t>
  </si>
  <si>
    <t>https://twitter.com/liveindialive</t>
  </si>
  <si>
    <t>https://twitter.com/gstv_news</t>
  </si>
  <si>
    <t>https://twitter.com/swapmk</t>
  </si>
  <si>
    <t>https://twitter.com/iam_mahindra</t>
  </si>
  <si>
    <t>https://twitter.com/sakshinews</t>
  </si>
  <si>
    <t>https://twitter.com/mishraarun539</t>
  </si>
  <si>
    <t>https://twitter.com/jiocare</t>
  </si>
  <si>
    <t>https://twitter.com/lionexpressnews</t>
  </si>
  <si>
    <t>https://twitter.com/raghu4sr</t>
  </si>
  <si>
    <t>https://twitter.com/telugunow</t>
  </si>
  <si>
    <t>https://twitter.com/sajeetkm</t>
  </si>
  <si>
    <t>https://twitter.com/ccskchandru</t>
  </si>
  <si>
    <t>https://twitter.com/news7tamil</t>
  </si>
  <si>
    <t>https://twitter.com/sanlove07</t>
  </si>
  <si>
    <t>https://twitter.com/telugunowcom</t>
  </si>
  <si>
    <t>https://twitter.com/dineshchinku</t>
  </si>
  <si>
    <t>https://twitter.com/im_kaan_</t>
  </si>
  <si>
    <t>https://twitter.com/sathik_143</t>
  </si>
  <si>
    <t>https://twitter.com/spectaclesgirl_</t>
  </si>
  <si>
    <t>https://twitter.com/robinghaitweets</t>
  </si>
  <si>
    <t>https://twitter.com/techsandesh</t>
  </si>
  <si>
    <t>https://twitter.com/vinoth827</t>
  </si>
  <si>
    <t>https://twitter.com/akshayhumourist</t>
  </si>
  <si>
    <t>https://twitter.com/technicaladvice</t>
  </si>
  <si>
    <t>https://twitter.com/bhargavattada</t>
  </si>
  <si>
    <t>https://twitter.com/etechsolver</t>
  </si>
  <si>
    <t>https://twitter.com/patnamkamal</t>
  </si>
  <si>
    <t>https://twitter.com/msaranraj14</t>
  </si>
  <si>
    <t>https://twitter.com/geekyconsumer</t>
  </si>
  <si>
    <t>https://twitter.com/youtubeindia</t>
  </si>
  <si>
    <t>https://twitter.com/dobbyssock90</t>
  </si>
  <si>
    <t>https://twitter.com/airtel</t>
  </si>
  <si>
    <t>https://twitter.com/airtelindia</t>
  </si>
  <si>
    <t>https://twitter.com/thirumaleee53</t>
  </si>
  <si>
    <t>https://twitter.com/cric_skb</t>
  </si>
  <si>
    <t>https://twitter.com/speedtest</t>
  </si>
  <si>
    <t>https://twitter.com/devgubbala</t>
  </si>
  <si>
    <t>https://twitter.com/bhupendrakhidia</t>
  </si>
  <si>
    <t>https://twitter.com/vizhippudan</t>
  </si>
  <si>
    <t>https://twitter.com/andybhooma</t>
  </si>
  <si>
    <t>https://twitter.com/arjun4959</t>
  </si>
  <si>
    <t>https://twitter.com/vijayraghavsing</t>
  </si>
  <si>
    <t>https://twitter.com/prashan87076118</t>
  </si>
  <si>
    <t>https://twitter.com/dewan_pritam</t>
  </si>
  <si>
    <t>https://twitter.com/rcbtweets</t>
  </si>
  <si>
    <t>https://twitter.com/dhruv17satra</t>
  </si>
  <si>
    <t>https://twitter.com/rajendr56400086</t>
  </si>
  <si>
    <t>https://twitter.com/hackdeal96</t>
  </si>
  <si>
    <t>https://twitter.com/trevathi2</t>
  </si>
  <si>
    <t>https://twitter.com/kingslyj</t>
  </si>
  <si>
    <t>https://twitter.com/uidai</t>
  </si>
  <si>
    <t>https://twitter.com/thesuniljain</t>
  </si>
  <si>
    <t>https://twitter.com/thejaggi</t>
  </si>
  <si>
    <t>https://twitter.com/dravirmani</t>
  </si>
  <si>
    <t>https://twitter.com/aadharscam</t>
  </si>
  <si>
    <t>https://twitter.com/sirjadeja</t>
  </si>
  <si>
    <t>https://twitter.com/dowvinilpoe1986</t>
  </si>
  <si>
    <t>https://twitter.com/aparbansal</t>
  </si>
  <si>
    <t>https://twitter.com/rrtripathy2212</t>
  </si>
  <si>
    <t>https://twitter.com/mukulprasad</t>
  </si>
  <si>
    <t>https://twitter.com/trpranga</t>
  </si>
  <si>
    <t>https://twitter.com/sumitgts</t>
  </si>
  <si>
    <t>https://twitter.com/jio_money</t>
  </si>
  <si>
    <t>https://twitter.com/accuveramericas</t>
  </si>
  <si>
    <t>https://twitter.com/guriyak06475697</t>
  </si>
  <si>
    <t>https://twitter.com/playapkorg</t>
  </si>
  <si>
    <t>https://twitter.com/internet_trick_</t>
  </si>
  <si>
    <t>https://twitter.com/jajabor1958</t>
  </si>
  <si>
    <t>https://twitter.com/prahladach</t>
  </si>
  <si>
    <t>https://twitter.com/dino_pep</t>
  </si>
  <si>
    <t>https://twitter.com/franklinsimiyon</t>
  </si>
  <si>
    <t>https://twitter.com/rajusin02935562</t>
  </si>
  <si>
    <t>https://twitter.com/banglanews18</t>
  </si>
  <si>
    <t>https://twitter.com/deepaksingh2010</t>
  </si>
  <si>
    <t>https://twitter.com/aficionadoyash</t>
  </si>
  <si>
    <t>https://twitter.com/mandloiamit</t>
  </si>
  <si>
    <t>https://twitter.com/livemint</t>
  </si>
  <si>
    <t>https://twitter.com/gvmtech</t>
  </si>
  <si>
    <t>https://twitter.com/22tortoises</t>
  </si>
  <si>
    <t>https://twitter.com/punjabiboyswag</t>
  </si>
  <si>
    <t>https://twitter.com/sathishvkmb007</t>
  </si>
  <si>
    <t>https://twitter.com/youtubevsptv</t>
  </si>
  <si>
    <t>https://twitter.com/insubcontinent</t>
  </si>
  <si>
    <t>https://twitter.com/claymore3982168</t>
  </si>
  <si>
    <t>https://twitter.com/theloveberry</t>
  </si>
  <si>
    <t>https://twitter.com/ggurbaxani</t>
  </si>
  <si>
    <t>https://twitter.com/eswarindhu</t>
  </si>
  <si>
    <t>https://twitter.com/telegeography</t>
  </si>
  <si>
    <t>https://twitter.com/vcloud_storage</t>
  </si>
  <si>
    <t>https://twitter.com/jdunianand</t>
  </si>
  <si>
    <t>https://twitter.com/findnewupdates</t>
  </si>
  <si>
    <t>https://twitter.com/krishnanstat</t>
  </si>
  <si>
    <t>https://twitter.com/lekhrajx</t>
  </si>
  <si>
    <t>https://twitter.com/rajarameshbetha</t>
  </si>
  <si>
    <t>https://twitter.com/ipl_2017</t>
  </si>
  <si>
    <t>https://twitter.com/ipl</t>
  </si>
  <si>
    <t>https://twitter.com/durgampets</t>
  </si>
  <si>
    <t>https://twitter.com/f4free</t>
  </si>
  <si>
    <t>https://twitter.com/jmoore2001</t>
  </si>
  <si>
    <t>https://twitter.com/knyazevagulnar4</t>
  </si>
  <si>
    <t>https://twitter.com/ansumaan1986</t>
  </si>
  <si>
    <t>https://twitter.com/ptcouncil</t>
  </si>
  <si>
    <t>https://twitter.com/jais_george</t>
  </si>
  <si>
    <t>https://twitter.com/shashankchoudh</t>
  </si>
  <si>
    <t>https://twitter.com/feedmaza</t>
  </si>
  <si>
    <t>https://twitter.com/pratapshetty19</t>
  </si>
  <si>
    <t>https://twitter.com/maximusmin1mus</t>
  </si>
  <si>
    <t>https://twitter.com/comical_locha</t>
  </si>
  <si>
    <t>https://twitter.com/mdriodtech</t>
  </si>
  <si>
    <t>https://twitter.com/bengreenbergnyc</t>
  </si>
  <si>
    <t>https://twitter.com/mobiletor</t>
  </si>
  <si>
    <t>https://twitter.com/extra_money101</t>
  </si>
  <si>
    <t>https://twitter.com/basappa_k</t>
  </si>
  <si>
    <t>https://twitter.com/informkunal</t>
  </si>
  <si>
    <t>https://twitter.com/themanthan</t>
  </si>
  <si>
    <t>https://twitter.com/themanojsawant</t>
  </si>
  <si>
    <t>https://twitter.com/parallel_tw</t>
  </si>
  <si>
    <t>https://twitter.com/arakii</t>
  </si>
  <si>
    <t>https://twitter.com/namratta2</t>
  </si>
  <si>
    <t>https://twitter.com/yearning4d_sky</t>
  </si>
  <si>
    <t>https://twitter.com/ninjassuck</t>
  </si>
  <si>
    <t>https://twitter.com/yashpalsalecha</t>
  </si>
  <si>
    <t>https://twitter.com/balaji_gajakosh</t>
  </si>
  <si>
    <t>https://twitter.com/realindian23</t>
  </si>
  <si>
    <t>https://twitter.com/reliancegroup</t>
  </si>
  <si>
    <t>https://twitter.com/rsprasad</t>
  </si>
  <si>
    <t>https://twitter.com/purpleshadow__</t>
  </si>
  <si>
    <t>https://twitter.com/venkad_</t>
  </si>
  <si>
    <t>https://twitter.com/smartgadgetsin</t>
  </si>
  <si>
    <t>https://twitter.com/harishj52216808</t>
  </si>
  <si>
    <t>https://twitter.com/rajeev_vcpl</t>
  </si>
  <si>
    <t>https://twitter.com/palpalindia</t>
  </si>
  <si>
    <t>https://twitter.com/niravuparambil</t>
  </si>
  <si>
    <t>https://twitter.com/osho_0404</t>
  </si>
  <si>
    <t>https://twitter.com/thesumitsharma</t>
  </si>
  <si>
    <t>https://twitter.com/toughabhinav</t>
  </si>
  <si>
    <t>https://twitter.com/sandeepkuyadav</t>
  </si>
  <si>
    <t>https://twitter.com/pranaynair72</t>
  </si>
  <si>
    <t>https://twitter.com/mugunth19</t>
  </si>
  <si>
    <t>https://twitter.com/worldfastnewz</t>
  </si>
  <si>
    <t>https://twitter.com/sivabal31388912</t>
  </si>
  <si>
    <t>https://twitter.com/karmakarkk</t>
  </si>
  <si>
    <t>https://twitter.com/pin2bhanu</t>
  </si>
  <si>
    <t>https://twitter.com/rajusjain3</t>
  </si>
  <si>
    <t>https://twitter.com/fonearena</t>
  </si>
  <si>
    <t>https://twitter.com/pduggiraala</t>
  </si>
  <si>
    <t>https://twitter.com/dehradoonwala</t>
  </si>
  <si>
    <t>https://twitter.com/lazyfatyeti</t>
  </si>
  <si>
    <t>https://twitter.com/biswasanimesh</t>
  </si>
  <si>
    <t>https://twitter.com/romitguhaet</t>
  </si>
  <si>
    <t>https://twitter.com/muntazirabbas</t>
  </si>
  <si>
    <t>https://twitter.com/devinaet</t>
  </si>
  <si>
    <t>https://twitter.com/ktpotinfo</t>
  </si>
  <si>
    <t>https://twitter.com/cryptex_221b</t>
  </si>
  <si>
    <t>https://twitter.com/mkvenu1</t>
  </si>
  <si>
    <t>https://twitter.com/bediumang</t>
  </si>
  <si>
    <t>https://twitter.com/joecmathew</t>
  </si>
  <si>
    <t>https://twitter.com/prashant_texan</t>
  </si>
  <si>
    <t>https://twitter.com/sureshmohapatra</t>
  </si>
  <si>
    <t>https://twitter.com/semanticearth</t>
  </si>
  <si>
    <t>https://twitter.com/boredknees</t>
  </si>
  <si>
    <t>https://twitter.com/thewire_in</t>
  </si>
  <si>
    <t>https://twitter.com/swapdesire</t>
  </si>
  <si>
    <t>https://twitter.com/jiomukesh</t>
  </si>
  <si>
    <t>https://twitter.com/maddy10138214</t>
  </si>
  <si>
    <t>https://twitter.com/mukeshambani13</t>
  </si>
  <si>
    <t>https://twitter.com/cnbtimes</t>
  </si>
  <si>
    <t>https://twitter.com/spintaccel</t>
  </si>
  <si>
    <t>https://twitter.com/nhtweeting</t>
  </si>
  <si>
    <t>https://twitter.com/arkadev</t>
  </si>
  <si>
    <t>https://twitter.com/ibtimes_india</t>
  </si>
  <si>
    <t>https://twitter.com/papajobsindia</t>
  </si>
  <si>
    <t>https://twitter.com/newstickerbodhi</t>
  </si>
  <si>
    <t>https://twitter.com/sumona2016roy</t>
  </si>
  <si>
    <t>https://twitter.com/hii_suman</t>
  </si>
  <si>
    <t>https://twitter.com/techyugateam</t>
  </si>
  <si>
    <t>https://twitter.com/andrewlayl</t>
  </si>
  <si>
    <t>https://twitter.com/lamahans</t>
  </si>
  <si>
    <t>https://twitter.com/wolven1991</t>
  </si>
  <si>
    <t>https://twitter.com/ashwini8025</t>
  </si>
  <si>
    <t>https://twitter.com/talentwavehr</t>
  </si>
  <si>
    <t>https://twitter.com/cutecharge</t>
  </si>
  <si>
    <t>https://twitter.com/talkfaasil</t>
  </si>
  <si>
    <t>https://twitter.com/satyambharti</t>
  </si>
  <si>
    <t>https://twitter.com/ideasevak</t>
  </si>
  <si>
    <t>https://twitter.com/tremborg</t>
  </si>
  <si>
    <t>https://twitter.com/kelvin_kool</t>
  </si>
  <si>
    <t>https://twitter.com/kolkatainsider</t>
  </si>
  <si>
    <t>https://twitter.com/mayurgarud999</t>
  </si>
  <si>
    <t>https://twitter.com/nandini_066</t>
  </si>
  <si>
    <t>https://twitter.com/jackhittle</t>
  </si>
  <si>
    <t>https://twitter.com/mymobilemag</t>
  </si>
  <si>
    <t>https://twitter.com/gauravsinh20</t>
  </si>
  <si>
    <t>https://twitter.com/digital_gyani</t>
  </si>
  <si>
    <t>https://twitter.com/samayamm</t>
  </si>
  <si>
    <t>https://twitter.com/m_newsinfo</t>
  </si>
  <si>
    <t>https://twitter.com/subhashjha</t>
  </si>
  <si>
    <t>https://twitter.com/vikassahajwani</t>
  </si>
  <si>
    <t>https://twitter.com/sonal_desh</t>
  </si>
  <si>
    <t>https://twitter.com/imajaykushwaha</t>
  </si>
  <si>
    <t>https://twitter.com/ashishj86997353</t>
  </si>
  <si>
    <t>https://twitter.com/gofferkart</t>
  </si>
  <si>
    <t>https://twitter.com/smadygo</t>
  </si>
  <si>
    <t>https://twitter.com/ashwynb</t>
  </si>
  <si>
    <t>https://twitter.com/kayafashion2</t>
  </si>
  <si>
    <t>https://twitter.com/myvacancies</t>
  </si>
  <si>
    <t>https://twitter.com/aakashkapil0107</t>
  </si>
  <si>
    <t>https://twitter.com/irroshan</t>
  </si>
  <si>
    <t>https://twitter.com/autoworldmag</t>
  </si>
  <si>
    <t>https://twitter.com/maddoinsights</t>
  </si>
  <si>
    <t>https://twitter.com/kyarepakau</t>
  </si>
  <si>
    <t>https://twitter.com/manojarya1234</t>
  </si>
  <si>
    <t>https://twitter.com/nikhilyeda</t>
  </si>
  <si>
    <t>https://twitter.com/2krazzy4you</t>
  </si>
  <si>
    <t>https://twitter.com/kshitijraj12</t>
  </si>
  <si>
    <t>https://twitter.com/neelimatripathi</t>
  </si>
  <si>
    <t>https://twitter.com/rameshgzpup</t>
  </si>
  <si>
    <t>https://twitter.com/freebiesupdates</t>
  </si>
  <si>
    <t>https://twitter.com/lokidas</t>
  </si>
  <si>
    <t>https://twitter.com/free_cool_stuff</t>
  </si>
  <si>
    <t>https://twitter.com/beingdrushti</t>
  </si>
  <si>
    <t>https://twitter.com/t1singh</t>
  </si>
  <si>
    <t>https://twitter.com/khushboonahar3</t>
  </si>
  <si>
    <t>https://twitter.com/sheevmalhar</t>
  </si>
  <si>
    <t>https://twitter.com/svaradarajan</t>
  </si>
  <si>
    <t>https://twitter.com/gauriganesh3</t>
  </si>
  <si>
    <t>https://twitter.com/sharmarajal</t>
  </si>
  <si>
    <t>https://twitter.com/sivayp</t>
  </si>
  <si>
    <t>https://twitter.com/mohitsmartlove</t>
  </si>
  <si>
    <t>https://twitter.com/deepak_2980</t>
  </si>
  <si>
    <t>https://twitter.com/niroshamallik</t>
  </si>
  <si>
    <t>https://twitter.com/digiscopeonline</t>
  </si>
  <si>
    <t>https://twitter.com/mailranjitswain</t>
  </si>
  <si>
    <t>https://twitter.com/adisin</t>
  </si>
  <si>
    <t>https://twitter.com/newestbusiness</t>
  </si>
  <si>
    <t>https://twitter.com/topbiznessbrand</t>
  </si>
  <si>
    <t>https://twitter.com/yourbmworld</t>
  </si>
  <si>
    <t>https://twitter.com/reporter_inside</t>
  </si>
  <si>
    <t>https://twitter.com/knowyourtarget</t>
  </si>
  <si>
    <t>https://twitter.com/bestmarkettrend</t>
  </si>
  <si>
    <t>https://twitter.com/thebizmarketer</t>
  </si>
  <si>
    <t>https://twitter.com/markettoprofit</t>
  </si>
  <si>
    <t>https://twitter.com/yourmarkethub</t>
  </si>
  <si>
    <t>https://twitter.com/getyourmarket</t>
  </si>
  <si>
    <t>https://twitter.com/marketpatrol</t>
  </si>
  <si>
    <t>https://twitter.com/businessforthew</t>
  </si>
  <si>
    <t>https://twitter.com/bandmhour</t>
  </si>
  <si>
    <t>https://twitter.com/mindyourmarket</t>
  </si>
  <si>
    <t>https://twitter.com/greatmarketnews</t>
  </si>
  <si>
    <t>https://twitter.com/thebiztweets</t>
  </si>
  <si>
    <t>https://twitter.com/themarketblogs</t>
  </si>
  <si>
    <t>https://twitter.com/marketmindedhub</t>
  </si>
  <si>
    <t>https://twitter.com/thetopbusiness</t>
  </si>
  <si>
    <t>https://twitter.com/awisemarketer</t>
  </si>
  <si>
    <t>https://twitter.com/sparkbstrategy</t>
  </si>
  <si>
    <t>https://twitter.com/valueurbusiness</t>
  </si>
  <si>
    <t>https://twitter.com/loveurbizness</t>
  </si>
  <si>
    <t>https://twitter.com/loveurmarket</t>
  </si>
  <si>
    <t>https://twitter.com/manmohitsingh3</t>
  </si>
  <si>
    <t>https://twitter.com/bhatitechnical1</t>
  </si>
  <si>
    <t>https://twitter.com/adityanair20</t>
  </si>
  <si>
    <t>https://twitter.com/jay72221</t>
  </si>
  <si>
    <t>https://twitter.com/shinuglobal</t>
  </si>
  <si>
    <t>https://twitter.com/newsstoryindia</t>
  </si>
  <si>
    <t>https://twitter.com/madhudawda</t>
  </si>
  <si>
    <t>https://twitter.com/rajatdhar1</t>
  </si>
  <si>
    <t>https://twitter.com/togofogo</t>
  </si>
  <si>
    <t>https://twitter.com/awesummly</t>
  </si>
  <si>
    <t>https://twitter.com/hareesh_5554</t>
  </si>
  <si>
    <t>https://twitter.com/trader_job</t>
  </si>
  <si>
    <t>https://twitter.com/danavilcea</t>
  </si>
  <si>
    <t>https://twitter.com/techsofteu</t>
  </si>
  <si>
    <t>https://twitter.com/trutax_in</t>
  </si>
  <si>
    <t>https://twitter.com/gershomheadhunt</t>
  </si>
  <si>
    <t>https://twitter.com/harikum01552397</t>
  </si>
  <si>
    <t>https://twitter.com/farahishabina</t>
  </si>
  <si>
    <t>https://twitter.com/ladykriish</t>
  </si>
  <si>
    <t>https://twitter.com/harry007andrew</t>
  </si>
  <si>
    <t>https://twitter.com/livenews_in</t>
  </si>
  <si>
    <t>https://twitter.com/mrajat4</t>
  </si>
  <si>
    <t>https://twitter.com/suvodeepchandra</t>
  </si>
  <si>
    <t>https://twitter.com/mmsiibf4598389</t>
  </si>
  <si>
    <t>https://twitter.com/charka_</t>
  </si>
  <si>
    <t>https://twitter.com/makhan360</t>
  </si>
  <si>
    <t>https://twitter.com/teja_vemula</t>
  </si>
  <si>
    <t>https://twitter.com/benzie_prince</t>
  </si>
  <si>
    <t>https://twitter.com/ycrubhvgibgrqur</t>
  </si>
  <si>
    <t>https://twitter.com/manoj_gairola</t>
  </si>
  <si>
    <t>https://twitter.com/dot_india</t>
  </si>
  <si>
    <t>https://twitter.com/pmoindia</t>
  </si>
  <si>
    <t>https://twitter.com/saravan16102511</t>
  </si>
  <si>
    <t>https://twitter.com/telsupermarket</t>
  </si>
  <si>
    <t>https://twitter.com/sahoosatyaban20</t>
  </si>
  <si>
    <t>https://twitter.com/rishabhanalyst</t>
  </si>
  <si>
    <t>https://twitter.com/rrkendre2030</t>
  </si>
  <si>
    <t>https://twitter.com/anil27saini</t>
  </si>
  <si>
    <t>https://twitter.com/manojsinhabjp</t>
  </si>
  <si>
    <t>https://twitter.com/rajeevag1</t>
  </si>
  <si>
    <t>https://twitter.com/cocogadgets</t>
  </si>
  <si>
    <t>https://twitter.com/zeovino</t>
  </si>
  <si>
    <t>https://twitter.com/3noviceshyd</t>
  </si>
  <si>
    <t>https://twitter.com/shootinstyle</t>
  </si>
  <si>
    <t>https://twitter.com/yoursvivek</t>
  </si>
  <si>
    <t>https://twitter.com/codscales</t>
  </si>
  <si>
    <t>https://twitter.com/janman_tv</t>
  </si>
  <si>
    <t>https://twitter.com/ashutoshhacker</t>
  </si>
  <si>
    <t>https://twitter.com/gnarengiri</t>
  </si>
  <si>
    <t>https://twitter.com/hellomb24</t>
  </si>
  <si>
    <t>https://twitter.com/rahul0986</t>
  </si>
  <si>
    <t>https://twitter.com/stockmarketpuls</t>
  </si>
  <si>
    <t>https://twitter.com/soundhar1</t>
  </si>
  <si>
    <t>https://twitter.com/anitaophilia</t>
  </si>
  <si>
    <t>https://twitter.com/deepakc1020929</t>
  </si>
  <si>
    <t>https://twitter.com/darshannarola4</t>
  </si>
  <si>
    <t>https://twitter.com/freegksms</t>
  </si>
  <si>
    <t>https://twitter.com/oneindiakannada</t>
  </si>
  <si>
    <t>https://twitter.com/femarkets</t>
  </si>
  <si>
    <t>https://twitter.com/gurumitra4u</t>
  </si>
  <si>
    <t>https://twitter.com/siddharthjrs</t>
  </si>
  <si>
    <t>https://twitter.com/worldsitenews</t>
  </si>
  <si>
    <t>https://twitter.com/newsonlineltd</t>
  </si>
  <si>
    <t>https://twitter.com/inspire2rise</t>
  </si>
  <si>
    <t>https://twitter.com/mihirpatil</t>
  </si>
  <si>
    <t>https://twitter.com/sk__671</t>
  </si>
  <si>
    <t>https://twitter.com/sriparnaghosh10</t>
  </si>
  <si>
    <t>https://twitter.com/huffpostindia</t>
  </si>
  <si>
    <t>https://twitter.com/diwakar911</t>
  </si>
  <si>
    <t>https://twitter.com/chetanindia99</t>
  </si>
  <si>
    <t>https://twitter.com/ranadaggubati</t>
  </si>
  <si>
    <t>https://twitter.com/shoppersstop</t>
  </si>
  <si>
    <t>https://twitter.com/tiwarilalmani</t>
  </si>
  <si>
    <t>https://twitter.com/ftindianews</t>
  </si>
  <si>
    <t>https://twitter.com/ftmarkets</t>
  </si>
  <si>
    <t>https://twitter.com/ftalphaville</t>
  </si>
  <si>
    <t>https://twitter.com/danielpingarron</t>
  </si>
  <si>
    <t>https://twitter.com/brownavabrown</t>
  </si>
  <si>
    <t>https://twitter.com/donaldjolive</t>
  </si>
  <si>
    <t>https://twitter.com/emilyro55608601</t>
  </si>
  <si>
    <t>https://twitter.com/financedaily1</t>
  </si>
  <si>
    <t>https://twitter.com/madelyn34948745</t>
  </si>
  <si>
    <t>https://twitter.com/behzadon</t>
  </si>
  <si>
    <t>https://twitter.com/lilylilygarcia</t>
  </si>
  <si>
    <t>https://twitter.com/zoedavi27387521</t>
  </si>
  <si>
    <t>https://twitter.com/nitisharya79</t>
  </si>
  <si>
    <t>https://twitter.com/theeditornews</t>
  </si>
  <si>
    <t>https://twitter.com/pastemanju</t>
  </si>
  <si>
    <t>https://twitter.com/financialtimes</t>
  </si>
  <si>
    <t>https://twitter.com/austilord1599</t>
  </si>
  <si>
    <t>https://twitter.com/bucketheadcase</t>
  </si>
  <si>
    <t>https://twitter.com/jeroenknowall1</t>
  </si>
  <si>
    <t>https://twitter.com/gujaratkhedut</t>
  </si>
  <si>
    <t>https://twitter.com/dailyo_</t>
  </si>
  <si>
    <t>https://twitter.com/nirmalpanda4516</t>
  </si>
  <si>
    <t>https://twitter.com/narayanwal2</t>
  </si>
  <si>
    <t>https://twitter.com/mirrormindstech</t>
  </si>
  <si>
    <t>https://twitter.com/newsgamaindia</t>
  </si>
  <si>
    <t>https://twitter.com/shoobham</t>
  </si>
  <si>
    <t>https://twitter.com/ghelaniy</t>
  </si>
  <si>
    <t>https://twitter.com/gadgetstouse</t>
  </si>
  <si>
    <t>https://twitter.com/amitshetti007</t>
  </si>
  <si>
    <t>https://twitter.com/holder_combes</t>
  </si>
  <si>
    <t>https://twitter.com/bsicbocconi</t>
  </si>
  <si>
    <t>https://twitter.com/aakashvarma2000</t>
  </si>
  <si>
    <t>https://twitter.com/mirchitechcom</t>
  </si>
  <si>
    <t>https://twitter.com/jammulinks</t>
  </si>
  <si>
    <t>https://twitter.com/shaship41916850</t>
  </si>
  <si>
    <t>https://twitter.com/news_nexa</t>
  </si>
  <si>
    <t>https://twitter.com/prkpowar</t>
  </si>
  <si>
    <t>https://twitter.com/mobigyaan</t>
  </si>
  <si>
    <t>https://twitter.com/sachins38040096</t>
  </si>
  <si>
    <t>https://twitter.com/hkanji</t>
  </si>
  <si>
    <t>https://twitter.com/originalanurag</t>
  </si>
  <si>
    <t>https://twitter.com/technonews2017</t>
  </si>
  <si>
    <t>https://twitter.com/montouche</t>
  </si>
  <si>
    <t>https://twitter.com/deccan9</t>
  </si>
  <si>
    <t>https://twitter.com/indiacom</t>
  </si>
  <si>
    <t>https://twitter.com/futurekeralaa</t>
  </si>
  <si>
    <t>https://twitter.com/kamalnuhiwal</t>
  </si>
  <si>
    <t>https://twitter.com/uasociolog</t>
  </si>
  <si>
    <t>https://twitter.com/bitcoinagile</t>
  </si>
  <si>
    <t>https://twitter.com/devnullius</t>
  </si>
  <si>
    <t>https://twitter.com/mohdsajid199</t>
  </si>
  <si>
    <t>https://twitter.com/abitcoinnews</t>
  </si>
  <si>
    <t>https://twitter.com/bitcoinkiosk_</t>
  </si>
  <si>
    <t>https://twitter.com/manjeetmalav</t>
  </si>
  <si>
    <t>https://twitter.com/forex_warrior</t>
  </si>
  <si>
    <t>https://twitter.com/laxmi_90</t>
  </si>
  <si>
    <t>https://twitter.com/rsinghrss</t>
  </si>
  <si>
    <t>https://twitter.com/chattychd</t>
  </si>
  <si>
    <t>https://twitter.com/newsnationtv</t>
  </si>
  <si>
    <t>https://twitter.com/happanarinder</t>
  </si>
  <si>
    <t>https://twitter.com/raam31</t>
  </si>
  <si>
    <t>https://twitter.com/dj_munoz68</t>
  </si>
  <si>
    <t>https://twitter.com/maalaimalar</t>
  </si>
  <si>
    <t>https://twitter.com/ch0601</t>
  </si>
  <si>
    <t>https://twitter.com/iamviyer</t>
  </si>
  <si>
    <t>https://twitter.com/erlnmariraymond</t>
  </si>
  <si>
    <t>https://twitter.com/spencerrobies</t>
  </si>
  <si>
    <t>https://twitter.com/bitcoinfirehose</t>
  </si>
  <si>
    <t>https://twitter.com/blockchain_labs</t>
  </si>
  <si>
    <t>https://twitter.com/hemanshu_a</t>
  </si>
  <si>
    <t>https://twitter.com/amitsha92735988</t>
  </si>
  <si>
    <t>https://twitter.com/classified_pro</t>
  </si>
  <si>
    <t>https://twitter.com/telecomtalk</t>
  </si>
  <si>
    <t>https://twitter.com/upursnani</t>
  </si>
  <si>
    <t>https://twitter.com/sanjay99000</t>
  </si>
  <si>
    <t>https://twitter.com/_bitcoinaire_</t>
  </si>
  <si>
    <t>https://twitter.com/bkvrao_bk</t>
  </si>
  <si>
    <t>https://twitter.com/rdamodare</t>
  </si>
  <si>
    <t>https://twitter.com/darth_dyson</t>
  </si>
  <si>
    <t>https://twitter.com/aaliyagoyel1</t>
  </si>
  <si>
    <t>https://twitter.com/rayeesveeri</t>
  </si>
  <si>
    <t>https://twitter.com/watchoutonnet</t>
  </si>
  <si>
    <t>https://twitter.com/funviral9871</t>
  </si>
  <si>
    <t>https://twitter.com/pradeep_dhawan</t>
  </si>
  <si>
    <t>https://twitter.com/shahidnazirbab2</t>
  </si>
  <si>
    <t>https://twitter.com/gizbotma</t>
  </si>
  <si>
    <t>https://twitter.com/paik_sandip</t>
  </si>
  <si>
    <t>https://twitter.com/srinubanoth5</t>
  </si>
  <si>
    <t>https://twitter.com/ambasthaanjan</t>
  </si>
  <si>
    <t>https://twitter.com/newsworldin</t>
  </si>
  <si>
    <t>https://twitter.com/bhataijaz143</t>
  </si>
  <si>
    <t>https://twitter.com/mugilanmail</t>
  </si>
  <si>
    <t>https://twitter.com/kevinkevs13</t>
  </si>
  <si>
    <t>https://twitter.com/muniappanchenn2</t>
  </si>
  <si>
    <t>https://twitter.com/bitcns</t>
  </si>
  <si>
    <t>https://twitter.com/lajong11</t>
  </si>
  <si>
    <t>https://twitter.com/vgu_jaipur</t>
  </si>
  <si>
    <t>https://twitter.com/incrediblebenga</t>
  </si>
  <si>
    <t>https://twitter.com/prasadktoi</t>
  </si>
  <si>
    <t>https://twitter.com/techiebones</t>
  </si>
  <si>
    <t>https://twitter.com/negig87</t>
  </si>
  <si>
    <t>https://twitter.com/amishdevgan</t>
  </si>
  <si>
    <t>https://twitter.com/pay_bit</t>
  </si>
  <si>
    <t>https://twitter.com/pamanage</t>
  </si>
  <si>
    <t>https://twitter.com/ahhstri</t>
  </si>
  <si>
    <t>https://twitter.com/technicalmonk</t>
  </si>
  <si>
    <t>https://twitter.com/parekhmohit</t>
  </si>
  <si>
    <t>https://twitter.com/u_arzoo</t>
  </si>
  <si>
    <t>https://twitter.com/somanathmeher2</t>
  </si>
  <si>
    <t>https://twitter.com/sameer8092</t>
  </si>
  <si>
    <t>https://twitter.com/rajen44373076</t>
  </si>
  <si>
    <t>https://twitter.com/thegujaratlions</t>
  </si>
  <si>
    <t>https://twitter.com/timesbridge</t>
  </si>
  <si>
    <t>https://twitter.com/itnlive</t>
  </si>
  <si>
    <t>https://twitter.com/narendra08ph</t>
  </si>
  <si>
    <t>https://twitter.com/nothingpossibl</t>
  </si>
  <si>
    <t>https://twitter.com/gawlivp</t>
  </si>
  <si>
    <t>https://twitter.com/techandnewz</t>
  </si>
  <si>
    <t>https://twitter.com/kiranisha1</t>
  </si>
  <si>
    <t>https://twitter.com/gurmits13586049</t>
  </si>
  <si>
    <t>https://twitter.com/tanha18022</t>
  </si>
  <si>
    <t>https://twitter.com/nihanahmed</t>
  </si>
  <si>
    <t>https://twitter.com/boywonderelroy</t>
  </si>
  <si>
    <t>https://twitter.com/jansatta</t>
  </si>
  <si>
    <t>https://twitter.com/theworldinanut</t>
  </si>
  <si>
    <t>https://twitter.com/sunil_d143</t>
  </si>
  <si>
    <t>https://twitter.com/savemoneyindiaa</t>
  </si>
  <si>
    <t>https://twitter.com/sasmitsunitama1</t>
  </si>
  <si>
    <t>https://twitter.com/oneindiahindi</t>
  </si>
  <si>
    <t>https://twitter.com/anilverma4717</t>
  </si>
  <si>
    <t>https://twitter.com/mega1daydeals</t>
  </si>
  <si>
    <t>https://twitter.com/imersuraj</t>
  </si>
  <si>
    <t>https://twitter.com/fayeesadam</t>
  </si>
  <si>
    <t>https://twitter.com/gaurav5shaan</t>
  </si>
  <si>
    <t>https://twitter.com/abhi_malik</t>
  </si>
  <si>
    <t>https://twitter.com/rokkamarjun</t>
  </si>
  <si>
    <t>https://twitter.com/foxnode</t>
  </si>
  <si>
    <t>https://twitter.com/91395f242e03462</t>
  </si>
  <si>
    <t>https://twitter.com/zeenews</t>
  </si>
  <si>
    <t>https://twitter.com/prabhat_dainik</t>
  </si>
  <si>
    <t>https://twitter.com/nikhilpawar3795</t>
  </si>
  <si>
    <t>https://twitter.com/unknownindiann</t>
  </si>
  <si>
    <t>https://twitter.com/naresh71258776</t>
  </si>
  <si>
    <t>https://twitter.com/praveenkumar609</t>
  </si>
  <si>
    <t>https://twitter.com/akharidas</t>
  </si>
  <si>
    <t>https://twitter.com/kuruksetra_atom</t>
  </si>
  <si>
    <t>https://twitter.com/sanjays00663282</t>
  </si>
  <si>
    <t>https://twitter.com/symbianian</t>
  </si>
  <si>
    <t>https://twitter.com/vijaych53909407</t>
  </si>
  <si>
    <t>https://twitter.com/whoaminarashan</t>
  </si>
  <si>
    <t>https://twitter.com/affanr9</t>
  </si>
  <si>
    <t>https://twitter.com/goyalrishu03</t>
  </si>
  <si>
    <t>https://twitter.com/reli</t>
  </si>
  <si>
    <t>https://twitter.com/baljeetkuk7</t>
  </si>
  <si>
    <t>https://twitter.com/educationhouse1</t>
  </si>
  <si>
    <t>https://twitter.com/somnath38748134</t>
  </si>
  <si>
    <t>https://twitter.com/naushad786</t>
  </si>
  <si>
    <t>https://twitter.com/sasaruddin</t>
  </si>
  <si>
    <t>https://twitter.com/mediaonetvlive</t>
  </si>
  <si>
    <t>https://twitter.com/tausif_alhindi</t>
  </si>
  <si>
    <t>https://twitter.com/kuttyvinoth9</t>
  </si>
  <si>
    <t>https://twitter.com/shishiirrai</t>
  </si>
  <si>
    <t>https://twitter.com/indiatodaytech</t>
  </si>
  <si>
    <t>https://twitter.com/ved1253</t>
  </si>
  <si>
    <t>https://twitter.com/imchandram</t>
  </si>
  <si>
    <t>https://twitter.com/pritamchd7</t>
  </si>
  <si>
    <t>https://twitter.com/rcsagar25</t>
  </si>
  <si>
    <t>https://twitter.com/govik343o</t>
  </si>
  <si>
    <t>https://twitter.com/imraj4tech</t>
  </si>
  <si>
    <t>https://twitter.com/fn</t>
  </si>
  <si>
    <t>https://twitter.com/unitedindia_vk</t>
  </si>
  <si>
    <t>https://twitter.com/singh_saurabh10</t>
  </si>
  <si>
    <t>https://twitter.com/karthisrv</t>
  </si>
  <si>
    <t>https://twitter.com/mainmusings</t>
  </si>
  <si>
    <t>https://twitter.com/nirpumbrella</t>
  </si>
  <si>
    <t>https://twitter.com/raghven45701151</t>
  </si>
  <si>
    <t>https://twitter.com/mandykamboj66</t>
  </si>
  <si>
    <t>https://twitter.com/ravendr90538186</t>
  </si>
  <si>
    <t>https://twitter.com/cyber</t>
  </si>
  <si>
    <t>https://twitter.com/icicibank_care</t>
  </si>
  <si>
    <t>https://twitter.com/sandeepiroy</t>
  </si>
  <si>
    <t>https://twitter.com/rahulpanaik</t>
  </si>
  <si>
    <t>https://twitter.com/bomanaogoni</t>
  </si>
  <si>
    <t>https://twitter.com/pankajb411</t>
  </si>
  <si>
    <t>https://twitter.com/asitcha50571910</t>
  </si>
  <si>
    <t>https://twitter.com/iswarsingh15</t>
  </si>
  <si>
    <t>https://twitter.com/mayeramit</t>
  </si>
  <si>
    <t>https://twitter.com/shahrukhking92</t>
  </si>
  <si>
    <t>https://twitter.com/pratikvaidya092</t>
  </si>
  <si>
    <t>https://twitter.com/akash_modase</t>
  </si>
  <si>
    <t>https://twitter.com/mastertricks2</t>
  </si>
  <si>
    <t>https://twitter.com/jahanavi_g</t>
  </si>
  <si>
    <t>https://twitter.com/sukalkarakshay</t>
  </si>
  <si>
    <t>https://twitter.com/vijayshekhar</t>
  </si>
  <si>
    <t>https://twitter.com/paytmcare</t>
  </si>
  <si>
    <t>https://twitter.com/steffenroehn</t>
  </si>
  <si>
    <t>https://twitter.com/csensler</t>
  </si>
  <si>
    <t>https://twitter.com/rakeshtiwari205</t>
  </si>
  <si>
    <t>https://twitter.com/subrata8575</t>
  </si>
  <si>
    <t>https://twitter.com/jgdchandan</t>
  </si>
  <si>
    <t>https://twitter.com/mohitgattu27</t>
  </si>
  <si>
    <t>https://twitter.com/job_trader</t>
  </si>
  <si>
    <t>https://twitter.com/halfrebel</t>
  </si>
  <si>
    <t>https://twitter.com/chetanhaiiiii</t>
  </si>
  <si>
    <t>https://twitter.com/dtaparia86</t>
  </si>
  <si>
    <t>https://twitter.com/kediasanjay777</t>
  </si>
  <si>
    <t>https://twitter.com/sanjaykedia666</t>
  </si>
  <si>
    <t>https://twitter.com/whatanews4u</t>
  </si>
  <si>
    <t>https://twitter.com/paranjape_omkar</t>
  </si>
  <si>
    <t>https://twitter.com/gautambhatia88</t>
  </si>
  <si>
    <t>https://twitter.com/memeghnad</t>
  </si>
  <si>
    <t>https://twitter.com/tekz24</t>
  </si>
  <si>
    <t>https://twitter.com/udaytwitt55</t>
  </si>
  <si>
    <t>https://twitter.com/harvinderkumr</t>
  </si>
  <si>
    <t>https://twitter.com/santanu1999</t>
  </si>
  <si>
    <t>https://twitter.com/frmullick1</t>
  </si>
  <si>
    <t>https://twitter.com/mohitma33030228</t>
  </si>
  <si>
    <t>https://twitter.com/sumanamandal9</t>
  </si>
  <si>
    <t>https://twitter.com/techiesaad</t>
  </si>
  <si>
    <t>https://twitter.com/dhananjay_tech</t>
  </si>
  <si>
    <t>https://twitter.com/todankar_rj</t>
  </si>
  <si>
    <t>https://twitter.com/raghunathnaik17</t>
  </si>
  <si>
    <t>https://twitter.com/rathodsahiba</t>
  </si>
  <si>
    <t>https://twitter.com/aliasgar1234</t>
  </si>
  <si>
    <t>https://twitter.com/anujsrivas</t>
  </si>
  <si>
    <t>https://twitter.com/anivar</t>
  </si>
  <si>
    <t>https://twitter.com/bhupesh_ahuja01</t>
  </si>
  <si>
    <t>https://twitter.com/techvartha</t>
  </si>
  <si>
    <t>https://twitter.com/benlitapinto</t>
  </si>
  <si>
    <t>https://twitter.com/yogeshk23725962</t>
  </si>
  <si>
    <t>https://twitter.com/news_everyone1</t>
  </si>
  <si>
    <t>https://twitter.com/citispotter</t>
  </si>
  <si>
    <t>https://twitter.com/sourabh3010</t>
  </si>
  <si>
    <t>https://twitter.com/v_hindu_rashtra</t>
  </si>
  <si>
    <t>https://twitter.com/newkenyan</t>
  </si>
  <si>
    <t>https://twitter.com/guide4you258</t>
  </si>
  <si>
    <t>https://twitter.com/zyitegadgets</t>
  </si>
  <si>
    <t>https://twitter.com/msn600</t>
  </si>
  <si>
    <t>https://twitter.com/gohilvishnu4</t>
  </si>
  <si>
    <t>https://twitter.com/lifeoncoin</t>
  </si>
  <si>
    <t>https://twitter.com/sanjeevkumar176</t>
  </si>
  <si>
    <t>https://twitter.com/ramshar91014577</t>
  </si>
  <si>
    <t>https://twitter.com/btcoinswap</t>
  </si>
  <si>
    <t>https://twitter.com/irfangsvs1</t>
  </si>
  <si>
    <t>https://twitter.com/bombayinformer</t>
  </si>
  <si>
    <t>https://twitter.com/ondawoad</t>
  </si>
  <si>
    <t>https://twitter.com/hemanta0537</t>
  </si>
  <si>
    <t>https://twitter.com/xpktv2000</t>
  </si>
  <si>
    <t>https://twitter.com/manureddy22</t>
  </si>
  <si>
    <t>https://twitter.com/unsteadyeddie</t>
  </si>
  <si>
    <t>https://twitter.com/vshalsopariwala</t>
  </si>
  <si>
    <t>https://twitter.com/virfan6</t>
  </si>
  <si>
    <t>https://twitter.com/anilkollam</t>
  </si>
  <si>
    <t>https://twitter.com/sudhishbhatt</t>
  </si>
  <si>
    <t>https://twitter.com/reshmab50434510</t>
  </si>
  <si>
    <t>https://twitter.com/abhishek1025</t>
  </si>
  <si>
    <t>https://twitter.com/ratheeshkb1982</t>
  </si>
  <si>
    <t>https://twitter.com/sounebulos</t>
  </si>
  <si>
    <t>https://twitter.com/biswaji98482151</t>
  </si>
  <si>
    <t>https://twitter.com/mukeshambani_in</t>
  </si>
  <si>
    <t>https://twitter.com/arvindbhansal11</t>
  </si>
  <si>
    <t>https://twitter.com/m_libin</t>
  </si>
  <si>
    <t>https://twitter.com/smahato53</t>
  </si>
  <si>
    <t>https://twitter.com/sammyji1985</t>
  </si>
  <si>
    <t>https://twitter.com/quickfindseotip</t>
  </si>
  <si>
    <t>https://twitter.com/smita_shri</t>
  </si>
  <si>
    <t>https://twitter.com/yazdjbilimoria</t>
  </si>
  <si>
    <t>https://twitter.com/gp7769001245</t>
  </si>
  <si>
    <t>https://twitter.com/karnatakacom</t>
  </si>
  <si>
    <t>https://twitter.com/gizbotka</t>
  </si>
  <si>
    <t>https://twitter.com/shubhadip_23</t>
  </si>
  <si>
    <t>https://twitter.com/prashantarchu</t>
  </si>
  <si>
    <t>https://twitter.com/sapnilrevankar</t>
  </si>
  <si>
    <t>https://twitter.com/ruggerorespigo</t>
  </si>
  <si>
    <t>https://twitter.com/sameernagpal</t>
  </si>
  <si>
    <t>https://twitter.com/bimtedu</t>
  </si>
  <si>
    <t>https://twitter.com/deepakk75628471</t>
  </si>
  <si>
    <t>https://twitter.com/mnupundit</t>
  </si>
  <si>
    <t>https://twitter.com/pk_chaudhary143</t>
  </si>
  <si>
    <t>https://twitter.com/rajkallawala</t>
  </si>
  <si>
    <t>https://twitter.com/naveenchandel4</t>
  </si>
  <si>
    <t>https://twitter.com/sumitra43570886</t>
  </si>
  <si>
    <t>https://twitter.com/phonegyaanyt</t>
  </si>
  <si>
    <t>https://twitter.com/geetara94691767</t>
  </si>
  <si>
    <t>https://twitter.com/needitnow_in</t>
  </si>
  <si>
    <t>https://twitter.com/telespice_in</t>
  </si>
  <si>
    <t>https://twitter.com/samrahul1812200</t>
  </si>
  <si>
    <t>https://twitter.com/3d_research</t>
  </si>
  <si>
    <t>https://twitter.com/yjoshig</t>
  </si>
  <si>
    <t>https://twitter.com/_saurabhbandari</t>
  </si>
  <si>
    <t>https://twitter.com/triledge13</t>
  </si>
  <si>
    <t>https://twitter.com/girbane</t>
  </si>
  <si>
    <t>https://twitter.com/vishmah</t>
  </si>
  <si>
    <t>https://twitter.com/shankkaraiyar</t>
  </si>
  <si>
    <t>https://twitter.com/tiepune</t>
  </si>
  <si>
    <t>https://twitter.com/nandannilekani</t>
  </si>
  <si>
    <t>https://twitter.com/rafiq_dar786</t>
  </si>
  <si>
    <t>https://twitter.com/davidakaye</t>
  </si>
  <si>
    <t>https://twitter.com/ashraftkm20</t>
  </si>
  <si>
    <t>https://twitter.com/vinurajvarma</t>
  </si>
  <si>
    <t>https://twitter.com/nishambastha</t>
  </si>
  <si>
    <t>https://twitter.com/re</t>
  </si>
  <si>
    <t>https://twitter.com/ambastharamesh</t>
  </si>
  <si>
    <t>https://twitter.com/wild_aju_dn_mes</t>
  </si>
  <si>
    <t>https://twitter.com/abhishek</t>
  </si>
  <si>
    <t>https://twitter.com/ankitlunia2011</t>
  </si>
  <si>
    <t>https://twitter.com/manochasm</t>
  </si>
  <si>
    <t>https://twitter.com/datareign</t>
  </si>
  <si>
    <t>https://twitter.com/saran_jetharam</t>
  </si>
  <si>
    <t>https://twitter.com/setul</t>
  </si>
  <si>
    <t>https://twitter.com/balkhiumar</t>
  </si>
  <si>
    <t>https://twitter.com/amitkum72125272</t>
  </si>
  <si>
    <t>https://twitter.com/theedgymind</t>
  </si>
  <si>
    <t>https://twitter.com/shashikantsriv8</t>
  </si>
  <si>
    <t>https://twitter.com/iamsanturajput</t>
  </si>
  <si>
    <t>https://twitter.com/vrkansagara</t>
  </si>
  <si>
    <t>https://twitter.com/im_coaching</t>
  </si>
  <si>
    <t>https://twitter.com/sonuthaksen</t>
  </si>
  <si>
    <t>https://twitter.com/lother_tenzin</t>
  </si>
  <si>
    <t>https://twitter.com/vijaypr45239877</t>
  </si>
  <si>
    <t>https://twitter.com/officiparas</t>
  </si>
  <si>
    <t>https://twitter.com/stewart_langdon</t>
  </si>
  <si>
    <t>https://twitter.com/aroradip</t>
  </si>
  <si>
    <t>https://twitter.com/acceptorham</t>
  </si>
  <si>
    <t>https://twitter.com/mohamma97492199</t>
  </si>
  <si>
    <t>https://twitter.com/armanmalik2526</t>
  </si>
  <si>
    <t>https://twitter.com/sanjaykedia777</t>
  </si>
  <si>
    <t>https://twitter.com/mobikwik</t>
  </si>
  <si>
    <t>https://twitter.com/4msfup11v1btgqc</t>
  </si>
  <si>
    <t>https://twitter.com/technosearchnet</t>
  </si>
  <si>
    <t>https://twitter.com/newssummeduphq</t>
  </si>
  <si>
    <t>https://twitter.com/the_clippings</t>
  </si>
  <si>
    <t>https://twitter.com/ratirama</t>
  </si>
  <si>
    <t>https://twitter.com/cool_hemang</t>
  </si>
  <si>
    <t>https://twitter.com/indiatoday</t>
  </si>
  <si>
    <t>https://twitter.com/a_tech_lover</t>
  </si>
  <si>
    <t>https://twitter.com/hsgovande</t>
  </si>
  <si>
    <t>https://twitter.com/santhoshobject</t>
  </si>
  <si>
    <t>https://twitter.com/ultra__news</t>
  </si>
  <si>
    <t>https://twitter.com/amrinder1410</t>
  </si>
  <si>
    <t>https://twitter.com/newscell_nc</t>
  </si>
  <si>
    <t>https://twitter.com/theteckmobile</t>
  </si>
  <si>
    <t>https://twitter.com/youthensnews</t>
  </si>
  <si>
    <t>https://twitter.com/sharebossindia</t>
  </si>
  <si>
    <t>https://twitter.com/jackbuddy93</t>
  </si>
  <si>
    <t>https://twitter.com/kapstweeps</t>
  </si>
  <si>
    <t>https://twitter.com/sathis_erode</t>
  </si>
  <si>
    <t>https://twitter.com/gizbotta</t>
  </si>
  <si>
    <t>https://twitter.com/dheerajbhaskar</t>
  </si>
  <si>
    <t>https://twitter.com/anirban4you</t>
  </si>
  <si>
    <t>https://twitter.com/deepeshar</t>
  </si>
  <si>
    <t>https://twitter.com/rpmtechtips</t>
  </si>
  <si>
    <t>https://twitter.com/rvp</t>
  </si>
  <si>
    <t>https://twitter.com/hiralrambhia</t>
  </si>
  <si>
    <t>https://twitter.com/indian24news</t>
  </si>
  <si>
    <t>https://twitter.com/vikasgupta39001</t>
  </si>
  <si>
    <t>https://twitter.com/wowchiru</t>
  </si>
  <si>
    <t>https://twitter.com/fiodidocandanga</t>
  </si>
  <si>
    <t>https://twitter.com/dade_murphy2470</t>
  </si>
  <si>
    <t>https://twitter.com/palu3124v</t>
  </si>
  <si>
    <t>https://twitter.com/manjunatha_mn</t>
  </si>
  <si>
    <t>https://twitter.com/vamsikbolla</t>
  </si>
  <si>
    <t>https://twitter.com/tech2s</t>
  </si>
  <si>
    <t>https://twitter.com/offersandtricks</t>
  </si>
  <si>
    <t>https://twitter.com/samacharjagat</t>
  </si>
  <si>
    <t>https://twitter.com/mkamaal</t>
  </si>
  <si>
    <t>https://twitter.com/miltonroyappa</t>
  </si>
  <si>
    <t>https://twitter.com/badmedstudent</t>
  </si>
  <si>
    <t>https://twitter.com/jainrounak</t>
  </si>
  <si>
    <t>https://twitter.com/karthiak47</t>
  </si>
  <si>
    <t>https://twitter.com/l0rdvyr3z</t>
  </si>
  <si>
    <t>https://twitter.com/usha91989823</t>
  </si>
  <si>
    <t>https://twitter.com/banjaran777</t>
  </si>
  <si>
    <t>https://twitter.com/jeet_channa</t>
  </si>
  <si>
    <t>https://twitter.com/seoanushka</t>
  </si>
  <si>
    <t>https://twitter.com/avikacollection</t>
  </si>
  <si>
    <t>https://twitter.com/typical_tti</t>
  </si>
  <si>
    <t>https://twitter.com/webworldhindi</t>
  </si>
  <si>
    <t>https://twitter.com/inextlive</t>
  </si>
  <si>
    <t>https://twitter.com/gauravlahari</t>
  </si>
  <si>
    <t>https://twitter.com/ebelaonline</t>
  </si>
  <si>
    <t>https://twitter.com/sivamark007</t>
  </si>
  <si>
    <t>https://twitter.com/rahul_pattnayak</t>
  </si>
  <si>
    <t>https://twitter.com/aandavan_offl</t>
  </si>
  <si>
    <t>https://twitter.com/sankari_rs</t>
  </si>
  <si>
    <t>https://twitter.com/h4x0rd1r3c70ry</t>
  </si>
  <si>
    <t>https://twitter.com/fragmentedsoul5</t>
  </si>
  <si>
    <t>https://twitter.com/nareshvijay03</t>
  </si>
  <si>
    <t>https://twitter.com/sanjay267539</t>
  </si>
  <si>
    <t>https://twitter.com/kumar_technical</t>
  </si>
  <si>
    <t>https://twitter.com/iamarmanali</t>
  </si>
  <si>
    <t>https://twitter.com/rbatra01</t>
  </si>
  <si>
    <t>https://twitter.com/anithatalks</t>
  </si>
  <si>
    <t>https://twitter.com/kiranck11101999</t>
  </si>
  <si>
    <t>https://twitter.com/aroonpurie</t>
  </si>
  <si>
    <t>https://twitter.com/bambi437h</t>
  </si>
  <si>
    <t>https://twitter.com/digitalation</t>
  </si>
  <si>
    <t>https://twitter.com/gvk_india</t>
  </si>
  <si>
    <t>https://twitter.com/deniskkxjnaumov</t>
  </si>
  <si>
    <t>https://twitter.com/mannuforall</t>
  </si>
  <si>
    <t>https://twitter.com/3noviceschennai</t>
  </si>
  <si>
    <t>https://twitter.com/mkldhawan</t>
  </si>
  <si>
    <t>https://twitter.com/rohitkingc</t>
  </si>
  <si>
    <t>https://twitter.com/nishad1305</t>
  </si>
  <si>
    <t>https://twitter.com/shailesh16388</t>
  </si>
  <si>
    <t>https://twitter.com/atainchennai</t>
  </si>
  <si>
    <t>https://twitter.com/mcurie</t>
  </si>
  <si>
    <t>https://twitter.com/netflix</t>
  </si>
  <si>
    <t>https://twitter.com/shayanroy19</t>
  </si>
  <si>
    <t>https://twitter.com/poonamparekh12</t>
  </si>
  <si>
    <t>https://twitter.com/vaadionline</t>
  </si>
  <si>
    <t>https://twitter.com/ultimate_banda</t>
  </si>
  <si>
    <t>https://twitter.com/surajkr7557</t>
  </si>
  <si>
    <t>https://twitter.com/indiannewsviews</t>
  </si>
  <si>
    <t>https://twitter.com/mayankbothra2</t>
  </si>
  <si>
    <t>https://twitter.com/bashirbpdan</t>
  </si>
  <si>
    <t>https://twitter.com/viralflowcom</t>
  </si>
  <si>
    <t>https://twitter.com/kashmirthunder</t>
  </si>
  <si>
    <t>https://twitter.com/kashmir_thunder</t>
  </si>
  <si>
    <t>https://twitter.com/kaisarganie26</t>
  </si>
  <si>
    <t>https://twitter.com/sridharcera</t>
  </si>
  <si>
    <t>https://twitter.com/edara6</t>
  </si>
  <si>
    <t>https://twitter.com/lundy_mate</t>
  </si>
  <si>
    <t>https://twitter.com/ireff</t>
  </si>
  <si>
    <t>https://twitter.com/telugutechguru</t>
  </si>
  <si>
    <t>https://twitter.com/vishvagujarat</t>
  </si>
  <si>
    <t>https://twitter.com/sathishmechy1</t>
  </si>
  <si>
    <t>https://twitter.com/vinubha48672724</t>
  </si>
  <si>
    <t>https://twitter.com/ibnebattuta</t>
  </si>
  <si>
    <t>https://twitter.com/ketan_2013</t>
  </si>
  <si>
    <t>https://twitter.com/aprakash2k5</t>
  </si>
  <si>
    <t>https://twitter.com/hariharan618</t>
  </si>
  <si>
    <t>https://twitter.com/rayees_official</t>
  </si>
  <si>
    <t>https://twitter.com/vaidyabr</t>
  </si>
  <si>
    <t>https://twitter.com/ravishah2222</t>
  </si>
  <si>
    <t>https://twitter.com/amaodiakhati</t>
  </si>
  <si>
    <t>https://twitter.com/shekhar10saxena</t>
  </si>
  <si>
    <t>https://twitter.com/primenewslivetv</t>
  </si>
  <si>
    <t>https://twitter.com/pmshah1986</t>
  </si>
  <si>
    <t>https://twitter.com/donasarkar</t>
  </si>
  <si>
    <t>https://twitter.com/madhivananp</t>
  </si>
  <si>
    <t>https://twitter.com/newspedia3</t>
  </si>
  <si>
    <t>https://twitter.com/memonapple</t>
  </si>
  <si>
    <t>https://twitter.com/rajiv1947</t>
  </si>
  <si>
    <t>https://twitter.com/karrama12</t>
  </si>
  <si>
    <t>https://twitter.com/balakrishnanr</t>
  </si>
  <si>
    <t>https://twitter.com/ragzzz_93</t>
  </si>
  <si>
    <t>https://twitter.com/theyounggossip</t>
  </si>
  <si>
    <t>https://twitter.com/castrofatima28</t>
  </si>
  <si>
    <t>https://twitter.com/meghaltweets</t>
  </si>
  <si>
    <t>https://twitter.com/rmanojkumarr</t>
  </si>
  <si>
    <t>https://twitter.com/smbalapriyan</t>
  </si>
  <si>
    <t>https://twitter.com/srimayank</t>
  </si>
  <si>
    <t>https://twitter.com/justkhabar</t>
  </si>
  <si>
    <t>https://twitter.com/ranjanprj</t>
  </si>
  <si>
    <t>https://twitter.com/kkronline</t>
  </si>
  <si>
    <t>https://twitter.com/naveencpmysore</t>
  </si>
  <si>
    <t>https://twitter.com/bipinbihari_</t>
  </si>
  <si>
    <t>https://twitter.com/cyberappy</t>
  </si>
  <si>
    <t>https://twitter.com/bsnlcorporate</t>
  </si>
  <si>
    <t>https://twitter.com/thetechviral</t>
  </si>
  <si>
    <t>https://twitter.com/dainikpunjab</t>
  </si>
  <si>
    <t>https://twitter.com/eedepubhasker</t>
  </si>
  <si>
    <t>https://twitter.com/vzwsupport</t>
  </si>
  <si>
    <t>https://twitter.com/commsmaster</t>
  </si>
  <si>
    <t>https://twitter.com/tejprakash40</t>
  </si>
  <si>
    <t>https://twitter.com/dpktanhai</t>
  </si>
  <si>
    <t>https://twitter.com/jiodthofficial</t>
  </si>
  <si>
    <t>https://twitter.com/insanpreet91</t>
  </si>
  <si>
    <t>https://twitter.com/sadar_shisir</t>
  </si>
  <si>
    <t>https://twitter.com/jarodjunior1</t>
  </si>
  <si>
    <t>https://twitter.com/techsreview</t>
  </si>
  <si>
    <t>https://twitter.com/shaijuvismaya</t>
  </si>
  <si>
    <t>https://twitter.com/aalbertjac</t>
  </si>
  <si>
    <t>https://twitter.com/deepakrkhemani</t>
  </si>
  <si>
    <t>https://twitter.com/newsbossindia</t>
  </si>
  <si>
    <t>https://twitter.com/anshuly99670551</t>
  </si>
  <si>
    <t>https://twitter.com/bhaskarajay22</t>
  </si>
  <si>
    <t>https://twitter.com/techupdate3</t>
  </si>
  <si>
    <t>https://twitter.com/gkbiam</t>
  </si>
  <si>
    <t>https://twitter.com/phoneapex</t>
  </si>
  <si>
    <t>https://twitter.com/thewittyreality</t>
  </si>
  <si>
    <t>https://twitter.com/anahita_ramirez</t>
  </si>
  <si>
    <t>https://twitter.com/mamataofficial</t>
  </si>
  <si>
    <t>https://twitter.com/bjp4india</t>
  </si>
  <si>
    <t>https://twitter.com/anfachen</t>
  </si>
  <si>
    <t>https://twitter.com/pqmr</t>
  </si>
  <si>
    <t>https://twitter.com/telugustartups</t>
  </si>
  <si>
    <t>https://twitter.com/pragneshsenva</t>
  </si>
  <si>
    <t>https://twitter.com/viratkarani</t>
  </si>
  <si>
    <t>https://twitter.com/vanbro9</t>
  </si>
  <si>
    <t>https://twitter.com/oneindiagujarat</t>
  </si>
  <si>
    <t>https://twitter.com/amit871980</t>
  </si>
  <si>
    <t>https://twitter.com/mintumondal17</t>
  </si>
  <si>
    <t>https://twitter.com/amudhan_3907</t>
  </si>
  <si>
    <t>https://twitter.com/creativepagal</t>
  </si>
  <si>
    <t>https://twitter.com/sukanta77997999</t>
  </si>
  <si>
    <t>https://twitter.com/jerrinfrancis1</t>
  </si>
  <si>
    <t>https://twitter.com/techmkb</t>
  </si>
  <si>
    <t>https://twitter.com/mylucky137276</t>
  </si>
  <si>
    <t>https://twitter.com/myscribblings</t>
  </si>
  <si>
    <t>https://twitter.com/artistaloud</t>
  </si>
  <si>
    <t>https://twitter.com/mazedaarcat</t>
  </si>
  <si>
    <t>https://twitter.com/heypank</t>
  </si>
  <si>
    <t>https://twitter.com/arvindkejriwal</t>
  </si>
  <si>
    <t>https://twitter.com/kannatelugu</t>
  </si>
  <si>
    <t>https://twitter.com/drruchibhatt</t>
  </si>
  <si>
    <t>https://twitter.com/reliance</t>
  </si>
  <si>
    <t>https://twitter.com/loveavasthi</t>
  </si>
  <si>
    <t>https://twitter.com/arjun2312</t>
  </si>
  <si>
    <t>https://twitter.com/i_am_csp</t>
  </si>
  <si>
    <t>https://twitter.com/jangam_sachin</t>
  </si>
  <si>
    <t>https://twitter.com/capturing_lives</t>
  </si>
  <si>
    <t>https://twitter.com/monochronica</t>
  </si>
  <si>
    <t>https://twitter.com/laghus</t>
  </si>
  <si>
    <t>https://twitter.com/kartikpujari1</t>
  </si>
  <si>
    <t>https://twitter.com/roshnim79</t>
  </si>
  <si>
    <t>https://twitter.com/shan26lit</t>
  </si>
  <si>
    <t>https://twitter.com/harrymalhotra19</t>
  </si>
  <si>
    <t>https://twitter.com/saviolinette</t>
  </si>
  <si>
    <t>https://twitter.com/meemislam</t>
  </si>
  <si>
    <t>https://twitter.com/_it_services</t>
  </si>
  <si>
    <t>https://twitter.com/dashraths2901</t>
  </si>
  <si>
    <t>https://twitter.com/rajapuri</t>
  </si>
  <si>
    <t>https://twitter.com/tabletdiscount1</t>
  </si>
  <si>
    <t>https://twitter.com/jits_sakariya</t>
  </si>
  <si>
    <t>https://twitter.com/bharatpolicy</t>
  </si>
  <si>
    <t>https://twitter.com/ft</t>
  </si>
  <si>
    <t>https://twitter.com/bharat9xmcool</t>
  </si>
  <si>
    <t>https://twitter.com/ashutosh12592</t>
  </si>
  <si>
    <t>https://twitter.com/vishalgiri13111</t>
  </si>
  <si>
    <t>https://twitter.com/mashableng</t>
  </si>
  <si>
    <t>https://twitter.com/yugashrijoshi</t>
  </si>
  <si>
    <t>https://twitter.com/androfyi</t>
  </si>
  <si>
    <t>https://twitter.com/rambpredmiltod1</t>
  </si>
  <si>
    <t>https://twitter.com/wirelesstopnews</t>
  </si>
  <si>
    <t>https://twitter.com/news_indi</t>
  </si>
  <si>
    <t>https://twitter.com/mydealsbucket</t>
  </si>
  <si>
    <t>https://twitter.com/sanjayk9088</t>
  </si>
  <si>
    <t>https://twitter.com/bizzscout</t>
  </si>
  <si>
    <t>https://twitter.com/muralidharan27</t>
  </si>
  <si>
    <t>https://twitter.com/gadgetsupdate1</t>
  </si>
  <si>
    <t>https://twitter.com/talkuktelecoms</t>
  </si>
  <si>
    <t>https://twitter.com/kevinsherratt1</t>
  </si>
  <si>
    <t>https://twitter.com/britbusinessuk</t>
  </si>
  <si>
    <t>https://twitter.com/l3nd1n3z</t>
  </si>
  <si>
    <t>https://twitter.com/techcurations</t>
  </si>
  <si>
    <t>https://twitter.com/mickoo07</t>
  </si>
  <si>
    <t>https://twitter.com/techinfoz</t>
  </si>
  <si>
    <t>https://twitter.com/rpramoth</t>
  </si>
  <si>
    <t>https://twitter.com/vishal8211</t>
  </si>
  <si>
    <t>https://twitter.com/indiamobinews</t>
  </si>
  <si>
    <t>https://twitter.com/china_3g</t>
  </si>
  <si>
    <t>https://twitter.com/digproduct1</t>
  </si>
  <si>
    <t>https://twitter.com/ojasinfoindia</t>
  </si>
  <si>
    <t>https://twitter.com/nanbansolution</t>
  </si>
  <si>
    <t>https://twitter.com/bhitoraashwin</t>
  </si>
  <si>
    <t>https://twitter.com/ratan19831</t>
  </si>
  <si>
    <t>https://twitter.com/iamnaving</t>
  </si>
  <si>
    <t>https://twitter.com/propshine</t>
  </si>
  <si>
    <t>https://twitter.com/merlin_roc</t>
  </si>
  <si>
    <t>https://twitter.com/dazzlingcelebs</t>
  </si>
  <si>
    <t>https://twitter.com/imshirishdedhia</t>
  </si>
  <si>
    <t>https://twitter.com/indianexpress</t>
  </si>
  <si>
    <t>https://twitter.com/amitnew</t>
  </si>
  <si>
    <t>https://twitter.com/phanindranaidu9</t>
  </si>
  <si>
    <t>https://twitter.com/lxropia</t>
  </si>
  <si>
    <t>https://twitter.com/chidambar08</t>
  </si>
  <si>
    <t>https://twitter.com/santoshbalram</t>
  </si>
  <si>
    <t>https://twitter.com/sarvesh_kumar26</t>
  </si>
  <si>
    <t>https://twitter.com/plyfz</t>
  </si>
  <si>
    <t>https://twitter.com/4gupdate</t>
  </si>
  <si>
    <t>https://twitter.com/baskekebin</t>
  </si>
  <si>
    <t>https://twitter.com/bkdaripa</t>
  </si>
  <si>
    <t>https://twitter.com/hemantmotadoo</t>
  </si>
  <si>
    <t>https://twitter.com/kify_leo</t>
  </si>
  <si>
    <t>https://twitter.com/trulychintu</t>
  </si>
  <si>
    <t>https://twitter.com/invisibleamit</t>
  </si>
  <si>
    <t>https://twitter.com/jitusharma</t>
  </si>
  <si>
    <t>https://twitter.com/g83krunal</t>
  </si>
  <si>
    <t>https://twitter.com/pawanku94692983</t>
  </si>
  <si>
    <t>https://twitter.com/rakesh9475</t>
  </si>
  <si>
    <t>https://twitter.com/techntricksyt</t>
  </si>
  <si>
    <t>https://twitter.com/venkys20</t>
  </si>
  <si>
    <t>https://twitter.com/bgaurav211</t>
  </si>
  <si>
    <t>https://twitter.com/nilmaypadhye</t>
  </si>
  <si>
    <t>https://twitter.com/sachin03550219</t>
  </si>
  <si>
    <t>https://twitter.com/techworld3207</t>
  </si>
  <si>
    <t>https://twitter.com/shubham_096</t>
  </si>
  <si>
    <t>https://twitter.com/bharat_jew</t>
  </si>
  <si>
    <t>https://twitter.com/sunnyziony777</t>
  </si>
  <si>
    <t>https://twitter.com/mrahi2</t>
  </si>
  <si>
    <t>https://twitter.com/chaitralyd</t>
  </si>
  <si>
    <t>https://twitter.com/zapper_ybt</t>
  </si>
  <si>
    <t>https://twitter.com/pritamdagar</t>
  </si>
  <si>
    <t>https://twitter.com/pmsriram1984</t>
  </si>
  <si>
    <t>https://twitter.com/newsbuckets</t>
  </si>
  <si>
    <t>https://twitter.com/farhanknight</t>
  </si>
  <si>
    <t>https://twitter.com/medianama</t>
  </si>
  <si>
    <t>https://twitter.com/jatinjhala</t>
  </si>
  <si>
    <t>https://twitter.com/sudharsankiran</t>
  </si>
  <si>
    <t>https://twitter.com/aletheia_wa</t>
  </si>
  <si>
    <t>https://twitter.com/zhenevevakulik1</t>
  </si>
  <si>
    <t>https://twitter.com/upendra67175909</t>
  </si>
  <si>
    <t>https://twitter.com/itechdude</t>
  </si>
  <si>
    <t>https://twitter.com/beingdashing</t>
  </si>
  <si>
    <t>https://twitter.com/bhavesh_sgsits</t>
  </si>
  <si>
    <t>https://twitter.com/sureshpprabhu</t>
  </si>
  <si>
    <t>https://twitter.com/rpfcrbsl</t>
  </si>
  <si>
    <t>https://twitter.com/sreejeshrayira1</t>
  </si>
  <si>
    <t>https://twitter.com/dhyani1811</t>
  </si>
  <si>
    <t>https://twitter.com/monojitrsg</t>
  </si>
  <si>
    <t>https://twitter.com/nanumrowdy</t>
  </si>
  <si>
    <t>https://twitter.com/vikashvikash84</t>
  </si>
  <si>
    <t>https://twitter.com/sudhirsarnobat</t>
  </si>
  <si>
    <t>https://twitter.com/djimit10</t>
  </si>
  <si>
    <t>https://twitter.com/ourcouponwallet</t>
  </si>
  <si>
    <t>https://twitter.com/sonikabaghla</t>
  </si>
  <si>
    <t>https://twitter.com/binujayaraj</t>
  </si>
  <si>
    <t>https://twitter.com/ishaq17456</t>
  </si>
  <si>
    <t>https://twitter.com/anitechboy</t>
  </si>
  <si>
    <t>https://twitter.com/afali17</t>
  </si>
  <si>
    <t>https://twitter.com/neerajsaini789</t>
  </si>
  <si>
    <t>https://twitter.com/24_indianews</t>
  </si>
  <si>
    <t>https://twitter.com/optionstip</t>
  </si>
  <si>
    <t>https://twitter.com/mirbilal21</t>
  </si>
  <si>
    <t>https://twitter.com/ideacellular</t>
  </si>
  <si>
    <t>https://twitter.com/sparkhi</t>
  </si>
  <si>
    <t>https://twitter.com/umesh1920021</t>
  </si>
  <si>
    <t>https://twitter.com/techno_codex</t>
  </si>
  <si>
    <t>https://twitter.com/broadbandforum</t>
  </si>
  <si>
    <t>https://twitter.com/hemantm73161860</t>
  </si>
  <si>
    <t>https://twitter.com/banerjeerahul</t>
  </si>
  <si>
    <t>https://twitter.com/coolappsdaily</t>
  </si>
  <si>
    <t>https://twitter.com/news365247live</t>
  </si>
  <si>
    <t>https://twitter.com/ravindrabhadu</t>
  </si>
  <si>
    <t>https://twitter.com/megameetei</t>
  </si>
  <si>
    <t>https://twitter.com/indiavspk</t>
  </si>
  <si>
    <t>https://twitter.com/kellyjoshi</t>
  </si>
  <si>
    <t>https://twitter.com/iqabalfaisal</t>
  </si>
  <si>
    <t>https://twitter.com/kunalgrewal993</t>
  </si>
  <si>
    <t>https://twitter.com/ashishtripatiit</t>
  </si>
  <si>
    <t>https://twitter.com/singhveejay</t>
  </si>
  <si>
    <t>https://twitter.com/jpwan08</t>
  </si>
  <si>
    <t>https://twitter.com/indiafone</t>
  </si>
  <si>
    <t>https://twitter.com/point_tecno</t>
  </si>
  <si>
    <t>https://twitter.com/sandeep93652077</t>
  </si>
  <si>
    <t>https://twitter.com/shubhamrai21</t>
  </si>
  <si>
    <t>https://twitter.com/hellodigitigi</t>
  </si>
  <si>
    <t>https://twitter.com/sufiy_tech</t>
  </si>
  <si>
    <t>https://twitter.com/anupamae</t>
  </si>
  <si>
    <t>https://twitter.com/_gbhat</t>
  </si>
  <si>
    <t>https://twitter.com/noextremes</t>
  </si>
  <si>
    <t>https://twitter.com/newsatspeed</t>
  </si>
  <si>
    <t>https://twitter.com/amy____jones</t>
  </si>
  <si>
    <t>https://twitter.com/nityansingh</t>
  </si>
  <si>
    <t>https://twitter.com/dogloose</t>
  </si>
  <si>
    <t>https://twitter.com/subham_das07</t>
  </si>
  <si>
    <t>https://twitter.com/princeetweets</t>
  </si>
  <si>
    <t>https://twitter.com/52mohammedsiam</t>
  </si>
  <si>
    <t>https://twitter.com/bakwasbandkar1</t>
  </si>
  <si>
    <t>https://twitter.com/dinumis1983</t>
  </si>
  <si>
    <t>https://twitter.com/laurengwendolyn</t>
  </si>
  <si>
    <t>https://twitter.com/nokiafansclub1</t>
  </si>
  <si>
    <t>https://twitter.com/karenharvey125</t>
  </si>
  <si>
    <t>https://twitter.com/akhilesh_vajpai</t>
  </si>
  <si>
    <t>https://twitter.com/iphonenew3</t>
  </si>
  <si>
    <t>https://twitter.com/aboutiphone14</t>
  </si>
  <si>
    <t>https://twitter.com/bolly_hollywood</t>
  </si>
  <si>
    <t>https://twitter.com/shakunsoft</t>
  </si>
  <si>
    <t>https://twitter.com/fun20sh</t>
  </si>
  <si>
    <t>https://twitter.com/raj_vohra</t>
  </si>
  <si>
    <t>https://twitter.com/ndtv</t>
  </si>
  <si>
    <t>https://twitter.com/taisiya9c2k</t>
  </si>
  <si>
    <t>https://twitter.com/siddharthsidson</t>
  </si>
  <si>
    <t>https://twitter.com/soporewala</t>
  </si>
  <si>
    <t>https://twitter.com/hindinewspost</t>
  </si>
  <si>
    <t>https://twitter.com/bala_83831</t>
  </si>
  <si>
    <t>https://twitter.com/priyans16736070</t>
  </si>
  <si>
    <t>https://twitter.com/photos_review</t>
  </si>
  <si>
    <t>https://twitter.com/firstposthindi</t>
  </si>
  <si>
    <t>https://twitter.com/trickymaharaj</t>
  </si>
  <si>
    <t>https://twitter.com/slidertech</t>
  </si>
  <si>
    <t>https://twitter.com/mediat_tech</t>
  </si>
  <si>
    <t>https://twitter.com/thesanjaykapoor</t>
  </si>
  <si>
    <t>https://twitter.com/ksrtcblog</t>
  </si>
  <si>
    <t>https://twitter.com/tweetsofrohit</t>
  </si>
  <si>
    <t>https://twitter.com/suvarnanewstv</t>
  </si>
  <si>
    <t>https://twitter.com/ex_bjymblrmedia</t>
  </si>
  <si>
    <t>https://twitter.com/itsavi24</t>
  </si>
  <si>
    <t>https://twitter.com/sangbadpratidin</t>
  </si>
  <si>
    <t>https://twitter.com/atntamil</t>
  </si>
  <si>
    <t>https://twitter.com/mrrobot28</t>
  </si>
  <si>
    <t>https://twitter.com/mobiletech_news</t>
  </si>
  <si>
    <t>https://twitter.com/itznot_me</t>
  </si>
  <si>
    <t>https://twitter.com/rajeshsatpute</t>
  </si>
  <si>
    <t>https://twitter.com/geeknewslink</t>
  </si>
  <si>
    <t>https://twitter.com/moviejourno</t>
  </si>
  <si>
    <t>https://twitter.com/sandip9833</t>
  </si>
  <si>
    <t>https://twitter.com/creativeyogesh</t>
  </si>
  <si>
    <t>https://twitter.com/meghnabasu2</t>
  </si>
  <si>
    <t>https://twitter.com/rajivbakshi52</t>
  </si>
  <si>
    <t>https://twitter.com/sunilddesai</t>
  </si>
  <si>
    <t>https://twitter.com/qureshiinfotech</t>
  </si>
  <si>
    <t>https://twitter.com/perfectedhacks</t>
  </si>
  <si>
    <t>https://twitter.com/avitruvianman</t>
  </si>
  <si>
    <t>https://twitter.com/6</t>
  </si>
  <si>
    <t>https://twitter.com/sanjeeev88</t>
  </si>
  <si>
    <t>https://twitter.com/magicalatte</t>
  </si>
  <si>
    <t>https://twitter.com/bhavik_bhavsar</t>
  </si>
  <si>
    <t>https://twitter.com/qanuj</t>
  </si>
  <si>
    <t>https://twitter.com/azuitshi</t>
  </si>
  <si>
    <t>https://twitter.com/mpbhushan</t>
  </si>
  <si>
    <t>https://twitter.com/patalipataloon</t>
  </si>
  <si>
    <t>https://twitter.com/goeltm_tg</t>
  </si>
  <si>
    <t>https://twitter.com/itsforhome</t>
  </si>
  <si>
    <t>https://twitter.com/sabkuchhsikho</t>
  </si>
  <si>
    <t>https://twitter.com/nickjcool</t>
  </si>
  <si>
    <t>https://twitter.com/jjiandani</t>
  </si>
  <si>
    <t>https://twitter.com/world_newzroom</t>
  </si>
  <si>
    <t>https://twitter.com/technosamigos</t>
  </si>
  <si>
    <t>https://twitter.com/yogeshkhetani</t>
  </si>
  <si>
    <t>https://twitter.com/kirantwit</t>
  </si>
  <si>
    <t>https://twitter.com/hvinod24</t>
  </si>
  <si>
    <t>https://twitter.com/abhishekksh1985</t>
  </si>
  <si>
    <t>https://twitter.com/dksardana</t>
  </si>
  <si>
    <t>https://twitter.com/abhinandmarkala</t>
  </si>
  <si>
    <t>https://twitter.com/pandayjyoti</t>
  </si>
  <si>
    <t>https://twitter.com/nitedili</t>
  </si>
  <si>
    <t>https://twitter.com/xerxesparas</t>
  </si>
  <si>
    <t>https://twitter.com/techobservor</t>
  </si>
  <si>
    <t>https://twitter.com/bureaucracy_ind</t>
  </si>
  <si>
    <t>https://twitter.com/cyberstream_</t>
  </si>
  <si>
    <t>https://twitter.com/imvenkatram</t>
  </si>
  <si>
    <t>https://twitter.com/latesttechnews_</t>
  </si>
  <si>
    <t>https://twitter.com/datechbot</t>
  </si>
  <si>
    <t>https://twitter.com/sriramhebbar</t>
  </si>
  <si>
    <t>https://twitter.com/chhetrivivek</t>
  </si>
  <si>
    <t>https://twitter.com/jobokuruvilla</t>
  </si>
  <si>
    <t>https://twitter.com/kmadhuresh</t>
  </si>
  <si>
    <t>https://twitter.com/designgeeksorg</t>
  </si>
  <si>
    <t>https://twitter.com/mobiletechnolo</t>
  </si>
  <si>
    <t>https://twitter.com/social_media___</t>
  </si>
  <si>
    <t>https://twitter.com/raseth23</t>
  </si>
  <si>
    <t>https://twitter.com/sofishahid51</t>
  </si>
  <si>
    <t>https://twitter.com/vivarumani</t>
  </si>
  <si>
    <t>https://twitter.com/suniltpn</t>
  </si>
  <si>
    <t>https://twitter.com/benedictevans</t>
  </si>
  <si>
    <t>https://twitter.com/blueblueman2013</t>
  </si>
  <si>
    <t>https://twitter.com/tara_rev</t>
  </si>
  <si>
    <t>https://twitter.com/divyadutta25</t>
  </si>
  <si>
    <t>https://twitter.com/iam_juhi</t>
  </si>
  <si>
    <t>https://twitter.com/pratikzart</t>
  </si>
  <si>
    <t>https://twitter.com/akshaysonker5</t>
  </si>
  <si>
    <t>https://twitter.com/kamalsavla</t>
  </si>
  <si>
    <t>https://twitter.com/shafimo3</t>
  </si>
  <si>
    <t>https://twitter.com/raajnathsing</t>
  </si>
  <si>
    <t>https://twitter.com/white_label_dev</t>
  </si>
  <si>
    <t>https://twitter.com/nrajbongshi</t>
  </si>
  <si>
    <t>moretopic
Reportedly, Reliance Jio may launch
High-speed FTTH broadband service
by the end of June https://t.co/g9LO1a6PTi
via @TribuneIndian</t>
  </si>
  <si>
    <t xml:space="preserve">tribuneindian
</t>
  </si>
  <si>
    <t>insan_shifali
RT @TheSayingTruth: रिलायंस Jio
के Laptops के नाम पर बाजार में
कुछ नई तरह की ठगी करने का खुलासा
हुआ है पढ़े पूरी खबर! #Tech #Business
https…</t>
  </si>
  <si>
    <t>thesayingtruth
रिलायंस Jio के Laptops के नाम पर
बाजार में कुछ नई तरह की ठगी करने
का खुलासा हुआ है पढ़े पूरी खबर!
#Tech #Business https://t.co/TZibMbB7Mx</t>
  </si>
  <si>
    <t>toorjaswinder1
RT @TheSayingTruth: रिलायंस Jio
के Laptops के नाम पर बाजार में
कुछ नई तरह की ठगी करने का खुलासा
हुआ है पढ़े पूरी खबर! #Tech #Business
https…</t>
  </si>
  <si>
    <t>jaspree39811401
RT @TheSayingTruth: रिलायंस Jio
के Laptops के नाम पर बाजार में
कुछ नई तरह की ठगी करने का खुलासा
हुआ है पढ़े पूरी खबर! #Tech #Business
https…</t>
  </si>
  <si>
    <t>topfinnews
With Reliance Jio's DTH launch
expected soon, is Hybrid DTH the
next battleground? - Digit https://t.co/CTl129BGqk
https://t.co/kIH1vxWoMK</t>
  </si>
  <si>
    <t>iamintrance
The Reliance Jio network has slowly
started to Impress. Has improved
substantially in the last 10 days.
From speeds of 0.2 mbps to 10 mbps.</t>
  </si>
  <si>
    <t>gandhiuday
RT @TheQuint: Companies that set
up greenfield projects recognise
expenses after they start generating
revenues. @BloombergQuint https://t…</t>
  </si>
  <si>
    <t>bloombergquint
What Reliance Jio needs to turn
profitable, reports @sajeetkm.
https://t.co/ycGY6jq5Hy https://t.co/MWahK5h1yJ</t>
  </si>
  <si>
    <t>thequint
Companies that set up greenfield
projects recognise expenses after
they start generating revenues.
@BloombergQuint https://t.co/HXHzPfWo5o</t>
  </si>
  <si>
    <t>zeenat_manzoor
RT @kashmir_rise: What is common
between reliance jio and Mehbooba
Mufti? Both have been given three
months extension.. #SocialMediaBan</t>
  </si>
  <si>
    <t>kashmir_rise
What is common between reliance
jio and Mehbooba Mufti? Both have
been given three months extension..
#SocialMediaBan</t>
  </si>
  <si>
    <t>aswinteghara
RT @TheQuint: Companies that set
up greenfield projects recognise
expenses after they start generating
revenues. @BloombergQuint https://t…</t>
  </si>
  <si>
    <t>keyurjdesai
RT @abpnewshindi: जून में रिलायंस
जियो लॉन्च कर सकता है FTTH ब्रॉडबैंड
सर्विस https://t.co/96bn9XQXFJ
https://t.co/5RRniVSlbz</t>
  </si>
  <si>
    <t>abpnewshindi
जियो 2017 में कस्टमर्स को देगा
DTH, ब्रॉडबैंड और ये तोहफा! https://t.co/FIWdZFyWOw</t>
  </si>
  <si>
    <t>ankupanku21
RT @sanjaybafna: #BestSoMeBrands
by @Social_Samosa under the #telecom
category Reliance Jio - @reliancejio
Vodafone - @VodafoneIN, Airt…</t>
  </si>
  <si>
    <t xml:space="preserve">vodafonein
</t>
  </si>
  <si>
    <t xml:space="preserve">reliancejio
</t>
  </si>
  <si>
    <t xml:space="preserve">social_samosa
</t>
  </si>
  <si>
    <t>sanjaybafna
RT @sanjaybafna: % of Audience/
My Followers using Reliance Jio
57% Airtel 49% Vodafone 45% Idea
Cellular 31% BSNL 22% RCOM 21%
Aircel 18%…</t>
  </si>
  <si>
    <t>rajanbatra7765
No end to data wars: Reliance Jio
free offers to continue for 12-18
months https://t.co/UdgBF0vt6k</t>
  </si>
  <si>
    <t>abhi7903331667
NetVelocity Test Result. Very poor
signal... Reliance jio..net problem
https://t.co/3ClgH42sNO</t>
  </si>
  <si>
    <t>pueprosatblood1
RT @bsindia: #Airtel beats #RelianceJio
by a huge margin in 4G speed: OpenSignal
report https://t.co/pvZJFNANY3
@khalidanzar https://t.co/d…</t>
  </si>
  <si>
    <t xml:space="preserve">khalidanzar
</t>
  </si>
  <si>
    <t>bsindia
Has Reliance Jio's entry delayed
Modi's Digital India goals? https://t.co/pHiA5A0x0g
@reliancejio https://t.co/VGjkvROgd8</t>
  </si>
  <si>
    <t>dhavanbhayani
RT @sanjaybafna: #BestSoMeBrands
by @Social_Samosa under the #telecom
category Reliance Jio - @reliancejio
Vodafone - @VodafoneIN, Airt…</t>
  </si>
  <si>
    <t>insakanupriya
RT @TheSayingTruth: Fake #JioLaptop
gets listed online for Rs 5000
as pre booking amount! Be Alert
about #Digital #business #frauds
https:…</t>
  </si>
  <si>
    <t>crimenewslatest
#india #news जून में रिलायंस जियो
लॉन्च कर सकता है FTTH ब्रॉडबैंड
सर्विस https://t.co/79WdvvHEQo
#world #abpnews https://t.co/MHFAV3L3eq</t>
  </si>
  <si>
    <t>jaishjoshi1
Reliance Jio updates prepaid and
postpaid plans. Here's what's changed
https://t.co/3Q2UOF3IfV</t>
  </si>
  <si>
    <t>satishkarivedha
https://t.co/0FFcUCuKUM</t>
  </si>
  <si>
    <t>sanjeev80089770
रिलायंस जियो का हाहाकारी कदम…अब
डेढ़ साल तक सब कुछ फ्री मिलेगा
! https://t.co/DAsi2ISKvW</t>
  </si>
  <si>
    <t>billmonitorbiz
RT @sanjaybafna: #BestSoMeBrands
by @Social_Samosa under the #telecom
category Reliance Jio - @reliancejio
Vodafone - @VodafoneIN, Airt…</t>
  </si>
  <si>
    <t>mithunmaher
Reliance Jio vs BSNL vs Airtel
vs Vodafone vs Idea: The Best Data
Plans https://t.co/sIpuArHjNc</t>
  </si>
  <si>
    <t>noworange
With Reliance Jio's DTH launch
expected soon, is Hybrid DTH the
next battleground? - Digit #News
#India #Trending https://t.co/xy08GFjMXN</t>
  </si>
  <si>
    <t>mishra_suraj
TECH NEWS: With Reliance Jio's
DTH launch expected soon, is H...
https://t.co/ABeP15XtbW</t>
  </si>
  <si>
    <t>imnaveentiwari
Reliance Jio supplying more than
1 billion gigabytes of data a month,
almost as much as all U.S. networks
put together.</t>
  </si>
  <si>
    <t>anshkonvicted
I reviewed Reliance-Jio 4/5. Earn
Rs.40 per review #WriteShareWin
@MouthShut https://t.co/iKaVDIcgRW</t>
  </si>
  <si>
    <t xml:space="preserve">mouthshut
</t>
  </si>
  <si>
    <t>shounak_d
Reliance lifts Jio investment above
$30 billion after record year https://t.co/kONsku9nlm
via @ReutersIndia $RELI</t>
  </si>
  <si>
    <t xml:space="preserve">reutersindia
</t>
  </si>
  <si>
    <t>surgethings
Bharti Airtel, Vodafone India,
Reliance Jio oppose delicensing
of 700 Mhz - https://t.co/0Xm9jP2Wac
... in opp... https://t.co/65pVoGEnmg</t>
  </si>
  <si>
    <t>yusuf71112
New Reliance Jio Prepaid and Postpaid
Plans Revealed: What's Different:
https://t.co/DUMQQR3b39</t>
  </si>
  <si>
    <t>cote_se
Bharti Airtel, Vodafone India,
Reliance Jio oppose delicensing
of 700 Mhz band for M2M services
https://t.co/yVmvzR9uDZ #m2m</t>
  </si>
  <si>
    <t>klelnpam
RT @cote_se: Bharti Airtel, Vodafone
India, Reliance Jio oppose delicensing
of 700 Mhz band for M2M services
https://t.co/yVmvzR9uDZ #m2m</t>
  </si>
  <si>
    <t>mittermaniac
"Jio is already supplying more
than 1 billion GB of data a month,
almost as much as all U.S. networks
put together." https://t.co/XoVF8jJuwr</t>
  </si>
  <si>
    <t>tech2press
RT @Mittermaniac: "Jio is already
supplying more than 1 billion GB
of data a month, almost as much
as all U.S. networks put together."
http…</t>
  </si>
  <si>
    <t>afaa34
How to Activate Reliance Jio 4G
Voice to iPhone 5S, 6 ,6S Plus
100℅work: https://t.co/dZjxYpqehl
via @YouTube</t>
  </si>
  <si>
    <t xml:space="preserve">youtube
</t>
  </si>
  <si>
    <t>mayank61282
Reliance Jio vs BSNL vs Airtel
vs Vodafone vs Idea: The Best Data
Plans https://t.co/mpDMHE9GUz</t>
  </si>
  <si>
    <t>chandra_2016
RT @Airtel_Presence: https://t.co/1oXKnYQniV
: Reliance Jio's 4G slower than
Bharti Airtel's 3G: survey https://t.co/PeK6f7DkSO</t>
  </si>
  <si>
    <t>airtel_presence
https://t.co/1oXKnYQniV : Reliance
Jio's 4G slower than Bharti Airtel's
3G: survey https://t.co/PeK6f7DkSO</t>
  </si>
  <si>
    <t>fazalmhd9645
Exclusive diary: No end to data
wars: Reliance Jio free offers
to c... https://t.co/vUkZMxKMFo
https://t.co/GtncBI8yh9</t>
  </si>
  <si>
    <t>shinils
How Ambani is replicating #Verizon's
success with #RelianceJio https://t.co/QhnyqAc6zF
#India #Tech #4G #Telecom #Internet
#News</t>
  </si>
  <si>
    <t>immonarayanan
https://t.co/a1YxatOlVS What was
the BSNL doing all these days ...
Have they woke up from a LONG SLUMBER
?</t>
  </si>
  <si>
    <t>salarap
RT @ImmoNarayanan: https://t.co/a1YxatOlVS
What was the BSNL doing all these
days ... Have they woke up from
a LONG SLUMBER ?</t>
  </si>
  <si>
    <t>apklinker
New APK : JioTV Live Sports Movies
Shows 5.0.4 by Reliance Jio Digital
Services Pvt. Ltd. https://t.co/OJFMtmYFlf</t>
  </si>
  <si>
    <t>zzubbair
RT @kashmir_rise: What is common
between reliance jio and Mehbooba
Mufti? Both have been given three
months extension.. #SocialMediaBan</t>
  </si>
  <si>
    <t>theiot
Bharti Airtel, Vodafone India,
Reliance Jio oppose delicensing
of 700 Mhz ban... https://t.co/tGFzakcTIV
#IoT</t>
  </si>
  <si>
    <t>docandersen
RT @TheIoT: Bharti Airtel, Vodafone
India, Reliance Jio oppose delicensing
of 700 Mhz ban... https://t.co/tGFzakcTIV
#IoT</t>
  </si>
  <si>
    <t>italiot
Bharti Airtel, Vodafone India,
Reliance Jio oppose delicensing
of 700 Mhz ban... https://t.co/K08T7IgStO
#IoT</t>
  </si>
  <si>
    <t>ank631
RT @VirenderSehweg: Delhi wickets
falling as rapidly as Airtel and
Vodafone data prices fell post
Reliance Jio. #MIvDD #RPSvSRH</t>
  </si>
  <si>
    <t>virendersehweg
Delhi wickets falling as rapidly
as Airtel and Vodafone data prices
fell post Reliance Jio. #MIvDD
#RPSvSRH</t>
  </si>
  <si>
    <t>neerajjaihind
RT @ETTelecom: ETTelecom | Bharti
Airtel, Vodafone India, Reliance
Jio oppose delicensing of 700 Mhz
band for M2M services https://t.co/f7Z…</t>
  </si>
  <si>
    <t>ettelecom
ETTelecom | Reliance Jio opposes
customised offers by Bharti Airtel,
Vodafone India https://t.co/6GAyqpUkFd</t>
  </si>
  <si>
    <t>gawzz8
Reliance Jio losses triple after
months of freebies https://t.co/Eug2a5QhjE</t>
  </si>
  <si>
    <t>bmj362
https://t.co/KyaXRLDT3b</t>
  </si>
  <si>
    <t>rajapak62275336
RT @kashmir_rise: What is common
between reliance jio and Mehbooba
Mufti? Both have been given three
months extension.. #SocialMediaBan</t>
  </si>
  <si>
    <t>iamamood
What is common between Reliance
Jio and @MehboobaMufti? Both have
been given three months extension.
@jkpdp 😂 #copied</t>
  </si>
  <si>
    <t xml:space="preserve">jkpdp
</t>
  </si>
  <si>
    <t xml:space="preserve">mehboobamufti
</t>
  </si>
  <si>
    <t>extremehustling
DataWind Plans to Take on Reliance
Jio Offering Data at Just Rs. 200
Per Year - https://t.co/TjfJgVLlsh</t>
  </si>
  <si>
    <t>parthasakhadas
Reliance Jio vs BSNL vs Airtel
vs Vodafone vs Idea: The Best Data
Plans https://t.co/6BoqmVOS9T</t>
  </si>
  <si>
    <t>tricksworldzz
Reliance Jio Revised Free Internet
Data Plans Prepaid | Postpaid users
https://t.co/1KmIBlbuQQ https://t.co/9gdTNtZGKV</t>
  </si>
  <si>
    <t>ramavtarr4
Reliance Jio Wi-Fi M2 Wireless
Data Card JIO https://t.co/4mrVmTZ8AL
@amazonIN से</t>
  </si>
  <si>
    <t xml:space="preserve">amazonin
</t>
  </si>
  <si>
    <t>alexspb85
Мне понравилось видео "Reliance
Jio 4G Tower Signal Coverage Map
View of Odisha (Orissa) India"</t>
  </si>
  <si>
    <t>trivedisorabh
Reliance Jio updates prepaid and
postpaid plans. Here's what's changed
| Digit.in https://t.co/bkGBuN5Fv2</t>
  </si>
  <si>
    <t>neelam24458568
RT @TheSayingTruth: रिलायंस Jio
के Laptops के नाम पर बाजार में
कुछ नई तरह की ठगी करने का खुलासा
हुआ है पढ़े पूरी खबर! #Tech #Business
https…</t>
  </si>
  <si>
    <t>kbpssidtz
RT @expresstechie: Reliance Jio,
BSNL, Vodafone and Airtel: A look
at the top prepaid data plans https://t.co/oBr9xCKUvZ</t>
  </si>
  <si>
    <t>expresstechie
#TechNews Reliance Jio’s Fiber
broadband with 100Mbps speed to
launch in June: Report https://t.co/C66pAdxAi8</t>
  </si>
  <si>
    <t>2c7fd75a047649e
ফের ধামাকা, আগামী ১২ থেকে ১৮ মাস
ফ্রি পরিষেবা দেবে Jio | Sangbad
Pratidin https://t.co/IQV1EcX6CU</t>
  </si>
  <si>
    <t>4g_boy
Reliance📲Jio का एक और धमाकेदार💥ऑफर
📣📣📣📣📣📣📣📣 🎗https://t.co/mKON7UG5M6
🔻🔻🔻🔻🔻🔻🔻🔻</t>
  </si>
  <si>
    <t>monasahu9
RT @4G_BOY: Reliance📲Jio का एक
और धमाकेदार💥ऑफर 📣📣📣📣📣📣📣📣
🎗https://t.co/mKON7UG5M6 🔻🔻🔻🔻🔻🔻🔻🔻</t>
  </si>
  <si>
    <t>asoberoi
Reliance lifts Jio investment above
$30 billion after record year https://t.co/jEWoneDU7O
via @ReutersIndia @reliancejio
@RisingTideFund</t>
  </si>
  <si>
    <t xml:space="preserve">risingtidefund
</t>
  </si>
  <si>
    <t>myindia_1947
No end to data wars Reliance Jio
free offers to continue for 12-18
months https://t.co/D2Nl01kNDF</t>
  </si>
  <si>
    <t>katheriagoutam
NEXA NEWS: Reliance Jio Ended Unlimited
Night Internet Data https://t.co/NaGRNQWSVv</t>
  </si>
  <si>
    <t>lee4a1
RT @BT_India: Reliance Jio effect:
Now, Vodafone offers 27GB free
4G data for 3 months; here's how
you can get it https://t.co/KMNG4O7b9n
h…</t>
  </si>
  <si>
    <t>bt_india
Reliance to roll out its FTTH service
'Jio Fiber' with minimum 100 Mbps
speed https://t.co/9NFcu1oH3s https://t.co/pEQFVIg7zO</t>
  </si>
  <si>
    <t>rsbhat
RT @gizbotcom: Reliance Jio FTTH
broadband service to be launched
in June; beta trials begin https://t.co/2QHUux90c3
#Reliance</t>
  </si>
  <si>
    <t>gizbotcom
Expectation from Reliance Jio in
2017 https://t.co/SPxUHS4BCl #RelianceJio</t>
  </si>
  <si>
    <t>ramchaganti
Reliance Jio FTTH broadband service
to be launched in June; beta trials begin
https://t.co/UppPkQYNEN https://t.co/5B6NVkH88N</t>
  </si>
  <si>
    <t>ramchaganti9
Reliance Jio FTTH broadband service
to be launched in June; beta trials begin
https://t.co/6lmYOMNHUR https://t.co/Y1lK4857Ht</t>
  </si>
  <si>
    <t>techtoyguy12
Reliance Jio effect: Now, Vodafone
offers 27GB free 4G data for 3
months; here's how you can get
it https://t.co/NQWtjHVE7P</t>
  </si>
  <si>
    <t>readstudyshare
https://t.co/QGmVfJK7Lx</t>
  </si>
  <si>
    <t>goodreturnsta
ஜியோ நிறுவனத்தில் ரூ.18,000 கோடி
முதலீடு செய்ய அம்பானி திட்டம்.
விரக்தியின் உச்சத்தில் ஏர்டெல்..!
https://t.co/tDnKJJryHi #Jio #Ambani
#30M</t>
  </si>
  <si>
    <t>neyvelichandru
RT @GoodreturnsTa: ஜியோ நிறுவனத்தில்
ரூ.18,000 கோடி முதலீடு செய்ய அம்பானி
திட்டம். விரக்தியின் உச்சத்தில்
ஏர்டெல்..! https://t.co/tDnKJJry…</t>
  </si>
  <si>
    <t>ruchikajha26
RT @BT_India: Reliance Jio effect:
Now, Vodafone offers 27GB free
4G data for 3 months; here's how
you can get it https://t.co/KMNG4O7b9n
h…</t>
  </si>
  <si>
    <t>ddmanker
RT @Gadgets360: BSNL's New Plan
Takes On Jio With 270GB Data at
Just Rs. 333 https://t.co/mhG0KGJMvN</t>
  </si>
  <si>
    <t>gadgets360
Everything that made headlines
in the world of tech and telecom
this week: https://t.co/m1QXMA0I1B</t>
  </si>
  <si>
    <t>nsugavanam
I added a video to a @YouTube playlist
https://t.co/srJT10hSiC Jio BPO
Interview Questions | Get Job in
Reliance JIO Call center</t>
  </si>
  <si>
    <t>khalnayak1139
Reliance Jio FTTH broadband service
to be launched in June; beta trials
begin https://t.co/sVQ31zneBs via
@DailyhuntApp</t>
  </si>
  <si>
    <t xml:space="preserve">dailyhuntapp
</t>
  </si>
  <si>
    <t>pavanrchawla
No end to #Data wars- @reliancejio
free offers to continue for 12-18
months @IAMAIForum @ConnectCOAI
@Atulmaharaj https://t.co/bguUAIpErb</t>
  </si>
  <si>
    <t xml:space="preserve">atulmaharaj
</t>
  </si>
  <si>
    <t xml:space="preserve">connectcoai
</t>
  </si>
  <si>
    <t xml:space="preserve">iamaiforum
</t>
  </si>
  <si>
    <t>abkirana
Reliance Jio vs BSNL vs Airtel
vs Vodafone vs Idea: Who Offers
Best? #Acchedin for consumers https://t.co/MgM6uoff7q</t>
  </si>
  <si>
    <t>seeandsayin
Fastest Data Network In India Reliance
Jio 4G Suffers Low Speeds In Metro
Cities ➥➥https://t.co/g5f6MzVAWe
https://t.co/esTzICG2Ft</t>
  </si>
  <si>
    <t>yashkumar93
RT @sanjaybafna: #BestSoMeBrands
by @Social_Samosa under the #telecom
category Reliance Jio - @reliancejio
Vodafone - @VodafoneIN, Airt…</t>
  </si>
  <si>
    <t>drrakeshchahar
RT @VirenderSehweg: Delhi wickets
falling as rapidly as Airtel and
Vodafone data prices fell post
Reliance Jio. #MIvDD #RPSvSRH</t>
  </si>
  <si>
    <t>edu_materials
RELIANCE JIO FREE SCHEMES AND RECHARGE
OPTIONS https://t.co/jZLsrC0Kpi</t>
  </si>
  <si>
    <t>pulumputrupulum
Reliance Jio FTTH broadband service
to be launched in June; beta trials
begin JIOJIORE https://t.co/ZSx07YBa1A</t>
  </si>
  <si>
    <t>n_nageswari
Reliance Jio likely to offer discounts
for 12-18 months to take on rivals
- Gadgets Now https://t.co/cL517bYkpM
via @gadgetsnow</t>
  </si>
  <si>
    <t>gadgetsnow
Reliance Jio 'Fibre To The Home'
service details revealed: Report
https://t.co/UZlou55Y5w https://t.co/7JDxch7yMz</t>
  </si>
  <si>
    <t>offersxpindia
#Amazon #Deal Reliance Jio 4G Router
- JIOFI3 @ Rs. 2049 https://t.co/JDK9NhMD5L</t>
  </si>
  <si>
    <t>iypan8
https://t.co/LbPG52MOyW</t>
  </si>
  <si>
    <t>avg_ind
अब आएगा Jio का सेट टॉप बॉक्स! (Reliance
JIO Set Top Box to be Launched
Soon!):</t>
  </si>
  <si>
    <t>rajeshk01381381
@VodafoneIN Sir can u explain why
vodafone 4g is not support in MI
Redmi note 4 while other network
are works like airtel jio n reliance</t>
  </si>
  <si>
    <t>klakshm49132868
ರಿಲಯನ್ಸ್ ಜಿಯೋ ಉಚಿತ ಆಫರ್ 12-18 ತಿಂಗಳು
ವಿಸ್ತರಣೆ? https://t.co/YRnUIMQHCw
via @Vijaykarnataka: https://t.co/4L3RuerQF8</t>
  </si>
  <si>
    <t xml:space="preserve">vijaykarnataka
</t>
  </si>
  <si>
    <t>cellossoftware
Reliance lifts Jio investment above
$30 billion after record year https://t.co/aTn9Px9fWo
#BigDataAnalytics #Jio #Telecom
#MonetizeYourData</t>
  </si>
  <si>
    <t>omghowthat
Reliance Jio has a competitor!
Datawind to offer data at just
Rs 20 per month - https://t.co/ovAczK3pBS</t>
  </si>
  <si>
    <t>udaipurkiran
Reliance Industries plans to invest
$2.8 billion in Jio business https://t.co/WVEITyaNp4
https://t.co/9LDi5vVfrd</t>
  </si>
  <si>
    <t>sandhya84884738
RT @TheSayingTruth: रिलायंस Jio
के Laptops के नाम पर बाजार में
कुछ नई तरह की ठगी करने का खुलासा
हुआ है पढ़े पूरी खबर! #Tech #Business
https…</t>
  </si>
  <si>
    <t>india_evolve
Bharti Airtel, Vodafone India,
Reliance Jio oppose delicensing
of 700 Mhz band for M2M services
- ET Telecom https://t.co/UDsrJtBy9a</t>
  </si>
  <si>
    <t>sanjaypandey70
RT @sanjaybafna: Noticed Download
Speed have Improved on Reliance
#Jio after "Free to Paid Transition",
at-least here in #Mumbai! How abo…</t>
  </si>
  <si>
    <t>sonalmiglani
RT @sanjaybafna: Noticed Download
Speed have Improved on Reliance
#Jio after "Free to Paid Transition",
at-least here in #Mumbai! How abo…</t>
  </si>
  <si>
    <t>allindiadaily
JIO is back like a boss! B-) 8|
Unlimited offers for just 100 rupees!
:O https://t.co/zlfUp21lyX</t>
  </si>
  <si>
    <t>adyanews
Reliance Jio offers One More year
| జియో మరో సూపర్ ఆఫర్.. ఇంకో సంవత్సరం
పాటు</t>
  </si>
  <si>
    <t>datadock15
Reliance Jio vs Airtel vs Vodafone
vs Idea Cellular vs BSNL | Best
Data Plans Compared | Data Dock:
https://t.co/Cy87hyfcUe via</t>
  </si>
  <si>
    <t>rakeshshahu17
I liked a @YouTube video https://t.co/YBntYCtZXp
Reliance Jio vs Airtel vs Vodafone
vs Idea Cellular vs BSNL | Best
Data Plans</t>
  </si>
  <si>
    <t>confuseatheist
RT @DanishKh4n: Telecom operators
may offer lowest ever salary hike
this year, courtesy Reliance Jio
and consolidation pressure https://t.c…</t>
  </si>
  <si>
    <t>danishkh4n
Telecom operators may offer lowest
ever salary hike this year, courtesy
Reliance Jio and consolidation
pressure https://t.co/XrE7Z4FXGU</t>
  </si>
  <si>
    <t>praveen88dubey
Reliance Jio Customer Care vs Customer:
https://t.co/XYAC815gzY via @YouTube</t>
  </si>
  <si>
    <t>pravwal
@BBMPCOMM1 @BBMP_MAYOR In residential
area a mobile tower is get installed
by Reliance Jio.They don't have
permiss… https://t.co/5HE7bWaZwP</t>
  </si>
  <si>
    <t xml:space="preserve">bbmp_mayor
</t>
  </si>
  <si>
    <t xml:space="preserve">bbmpcomm1
</t>
  </si>
  <si>
    <t>noashrafyes
Block Buster News For Jio users,
Reliance Jio free offers to continue
for 12-18 months https://t.co/yOH2kMAaFY
https://t.co/KXnool6FJ2</t>
  </si>
  <si>
    <t>indiancommodity
Reliance Industries plans to invest
$2.8 billion in Jio business https://t.co/JKVkR6lDG0</t>
  </si>
  <si>
    <t>hareshsippy
How #MukeshAmbani is trying to
replicate #Verizon 's success with
#RelianceJio . #Entrepreneur #business
#Telecoms https://t.co/Hk5ElOSl42</t>
  </si>
  <si>
    <t>mr_suaz
RT @HareshSippy: How #MukeshAmbani
is trying to replicate #Verizon
's success with #RelianceJio .
#Entrepreneur #business #Telecoms
https:/…</t>
  </si>
  <si>
    <t>imshoaibanwar
No end to data wars: Reliance Jio
free offers to continue for 12-18
months https://t.co/GNFCaxpDBT</t>
  </si>
  <si>
    <t>rajais
Telecom operators may offer lowest
ever salary hike this year, courtesy
Reliance Jio and consolidation
pressure https://t.co/p1bvTD3pPK</t>
  </si>
  <si>
    <t>siddusuryavamsi
ಜಿಯೋ ಉಲಾಲಾ.... ಇನ್ನೂ 12-18 ತಿಂಗಳು
ಉಚಿತ ಆಫರ್!! #jio #telecom #relianceprime
https://t.co/IviAQ8GT0j via @goodreturnska</t>
  </si>
  <si>
    <t>goodreturnska
ಜಿಯೋ ಉಲಾಲಾ.... ಇನ್ನೂ 12-18 ತಿಂಗಳು
ಉಚಿತ ಆಫರ್!! #jiosummersurprise
#jio https://t.co/0ZGsyugilL</t>
  </si>
  <si>
    <t>chidunaik1
RT @GoodreturnsKa: ಜಿಯೋ ಉಲಾಲಾ....
ಇನ್ನೂ 12-18 ತಿಂಗಳು ಉಚಿತ ಆಫರ್!!
#jiosummersurprise #jio https://t.co/0ZGsyugilL</t>
  </si>
  <si>
    <t>abhigyanbafna
RT @sanjaybafna: #BestSoMeBrands
by @Social_Samosa under the #telecom
category Reliance Jio - @reliancejio
Vodafone - @VodafoneIN, Airt…</t>
  </si>
  <si>
    <t>decentjob
(JC Backhaul Engineer A) -- https://t.co/XT1Ks1hoda
-- Reliance Jio Infocomm Limited
Location : Chandigarh CH IN J…
https://t.co/z93pEsVq4o</t>
  </si>
  <si>
    <t>bafnajeevan
RT @sanjaybafna: #BestSoMeBrands
by @Social_Samosa under the #telecom
category Reliance Jio - @reliancejio
Vodafone - @VodafoneIN, Airt…</t>
  </si>
  <si>
    <t>jonas1hr
Reliance Jio Launches New Postpaid
And Prepaid Plans. Here Is All
You Need To Know! https://t.co/EFnnquUYkk
#startup https://t.co/dPYeelULTs</t>
  </si>
  <si>
    <t>kashishsomkuwar
Reliance Jio Launches New Postpaid
And Prepaid Plans. Here Is All
You Need To Know! https://t.co/1z6RuKsZ2K
https://t.co/WosnUjXMNw</t>
  </si>
  <si>
    <t>babloooochandan
RT @sanjaybafna: #BestSoMeBrands
by @Social_Samosa under the #telecom
category Reliance Jio - @reliancejio
Vodafone - @VodafoneIN, Airt…</t>
  </si>
  <si>
    <t>jbkavungal
Reliance Jio Launches New Postpaid
And Prepaid Plans. Here Is All
You Need To Know! https://t.co/1H9eUfCWp7</t>
  </si>
  <si>
    <t>bharat_vardhan
RT @sanjaybafna: #BestSoMeBrands
by @Social_Samosa under the #telecom
category Reliance Jio - @reliancejio
Vodafone - @VodafoneIN, Airt…</t>
  </si>
  <si>
    <t>dineshdoshiblr
RT @sanjaybafna: #BestSoMeBrands
by @Social_Samosa under the #telecom
category Reliance Jio - @reliancejio
Vodafone - @VodafoneIN, Airt…</t>
  </si>
  <si>
    <t>jeevanbafna
RT @sanjaybafna: #BestSoMeBrands
by @Social_Samosa under the #telecom
category Reliance Jio - @reliancejio
Vodafone - @VodafoneIN, Airt…</t>
  </si>
  <si>
    <t>jaijinen
RT @sanjaybafna: #BestSoMeBrands
by @Social_Samosa under the #telecom
category Reliance Jio - @reliancejio
Vodafone - @VodafoneIN, Airt…</t>
  </si>
  <si>
    <t>kunal_mb
RT @sanjaybafna: #BestSoMeBrands
by @Social_Samosa under the #telecom
category Reliance Jio - @reliancejio
Vodafone - @VodafoneIN, Airt…</t>
  </si>
  <si>
    <t>lucky_seth
RT @sanjaybafna: #BestSoMeBrands
by @Social_Samosa under the #telecom
category Reliance Jio - @reliancejio
Vodafone - @VodafoneIN, Airt…</t>
  </si>
  <si>
    <t>imppb
RT @FinancialXpress: #Reliance
#Jio changes pre-paid &amp;amp; post-paid
plans: From Rs 19 to Rs 9999, here's
the updated tariff list https://t.co/…</t>
  </si>
  <si>
    <t>financialxpress
#RelianceJio effect: As telcos’
ARPUs decline, Telecom Ministe
says operators have seen ups and
downs in past too… https://t.co/HoMCkBQTg1</t>
  </si>
  <si>
    <t>mekalwint
RT @sanjaybafna: According to the
Sector Regulator @TRAI 's SpeedTest
Portal, Reliance #Jio 's average
Download Speed is 15Mbps in March
20…</t>
  </si>
  <si>
    <t xml:space="preserve">trai
</t>
  </si>
  <si>
    <t>sadhiqali
#Startups Reliance Jio Launches
New Postpaid And Prepaid Plans.
Here Is All You Need To Know! https://t.co/Oe9BIM63aP</t>
  </si>
  <si>
    <t>mukeshrajat
RT @sanjaybafna: #BestSoMeBrands
by @Social_Samosa under the #telecom
category Reliance Jio - @reliancejio
Vodafone - @VodafoneIN, Airt…</t>
  </si>
  <si>
    <t>mukesh_rajat
RT @sanjaybafna: #BestSoMeBrands
by @Social_Samosa under the #telecom
category Reliance Jio - @reliancejio
Vodafone - @VodafoneIN, Airt…</t>
  </si>
  <si>
    <t>mahendrammumbai
RT @sanjaybafna: #BestSoMeBrands
by @Social_Samosa under the #telecom
category Reliance Jio - @reliancejio
Vodafone - @VodafoneIN, Airt…</t>
  </si>
  <si>
    <t>armoks
Reliance Jio Launches New Postpaid
And Prepaid Plans. Here Is All
You Need To Know! https://t.co/jbsFys4a0b
https://t.co/FyQjI9oDOj</t>
  </si>
  <si>
    <t>buzzingnews
Reliance Jio Launches New Postpaid
And Prepaid Plans. Here Is All
You Need To Know! https://t.co/8tsLG5klmg
https://t.co/bVk0uG2QAw</t>
  </si>
  <si>
    <t>fxpicks
Reliance Jio Launches New Postpaid
And Prepaid Plans. Here Is All
You Need To Know! https://t.co/RDMJFcUqqU
https://t.co/FgSMp3PPp6</t>
  </si>
  <si>
    <t>thegadgetfan
Reliance Jio Launches New Postpaid
And Prepaid Plans. Here Is All
You Need To Know! https://t.co/Ex1hYRM9jl
https://t.co/v6eoq8FxWo</t>
  </si>
  <si>
    <t>tcblg
Reliance Jio Launches New Postpaid
And Prepaid Plans. Here Is All
You Need To Know! https://t.co/oSomYuxQ4J
https://t.co/oHiGNIRXce</t>
  </si>
  <si>
    <t>iplindia
Reliance Jio Launches New Postpaid
And Prepaid Plans. Here Is All
You Need To Know! https://t.co/L7qVDI3RGd
https://t.co/q4weo2JeyO</t>
  </si>
  <si>
    <t>blraviation
RT @trakin: Reliance Jio Launches
New Postpaid And Prepaid Plans.
Here Is All You Need To Know! https://t.co/FrEeYC9ode
https://t.co/tZ9xtP…</t>
  </si>
  <si>
    <t>trakin
Reliance Jio Launches New Postpaid
And Prepaid Plans. Here Is All
You Need To Know! https://t.co/FrEeYC9ode
https://t.co/tZ9xtPR4v0</t>
  </si>
  <si>
    <t>mahendrapbafna
RT @sanjaybafna: #BestSoMeBrands
by @Social_Samosa under the #telecom
category Reliance Jio - @reliancejio
Vodafone - @VodafoneIN, Airt…</t>
  </si>
  <si>
    <t>priyanka_ji
RT @sanjaybafna: Pan India 4G Provider
Reliance Jio carries 110 Crore
GB Data Traffic Per month and 220
crore Voice &amp;amp; Video Minutes
a Day.…</t>
  </si>
  <si>
    <t>times_kingdom
Reliance Jio's new offers are a
consumer's wet dream https://t.co/l6yKZhs4uO
https://t.co/NLpCNsrUTT</t>
  </si>
  <si>
    <t>mdfaizan88
Reliance Jio's 4G speed slower
than Airtel's 3G, shows report
https://t.co/bK2LDT0ZMR -- shared
by UC Mini....Who to believe 😕😕</t>
  </si>
  <si>
    <t>pkavedi
RT @sanjaybafna: Pan India 4G Provider
Reliance Jio carries 110 Crore
GB Data Traffic Per month and 220
crore Voice &amp;amp; Video Minutes
a Day.…</t>
  </si>
  <si>
    <t>malhotratweets
Reliance Jio set to sustain price
war for 12-18 months: Analysts
https://t.co/gIz3vb5dsD More challenges
ahead folks.</t>
  </si>
  <si>
    <t>riteshpunatar
RT @sanjaybafna: Pan India 4G Provider
Reliance Jio carries 110 Crore
GB Data Traffic Per month and 220
crore Voice &amp;amp; Video Minutes
a Day.…</t>
  </si>
  <si>
    <t>mohitprofitbook
#startup Reliance Jio Launches
New Postpaid And Prepaid Plans.
Here Is All You Need To Know! https://t.co/B1B7uUZaVX</t>
  </si>
  <si>
    <t>sanjaybohrajj
RT @sanjaybafna: Pan India 4G Provider
Reliance Jio carries 110 Crore
GB Data Traffic Per month and 220
crore Voice &amp;amp; Video Minutes
a Day.…</t>
  </si>
  <si>
    <t>rajnish357
Reliance Jio Launches New Postpaid
And Prepaid Plans. Here Is All
You Need To Know! https://t.co/codmi2Z1XC
#telecom</t>
  </si>
  <si>
    <t>sureshdoshi42
RT @sanjaybafna: #BestSoMeBrands
by @Social_Samosa under the #telecom
category Reliance Jio - @reliancejio
Vodafone - @VodafoneIN, Airt…</t>
  </si>
  <si>
    <t>tusharshtt
RT @sanjaybafna: Pan India 4G Provider
Reliance Jio carries 110 Crore
GB Data Traffic Per month and 220
crore Voice &amp;amp; Video Minutes
a Day.…</t>
  </si>
  <si>
    <t>dprogonov
Reliance jio vs airtel battle may
still be some time away - livemint
It is clear that billionaire Mukesh
Ambani’s second entry into the
...</t>
  </si>
  <si>
    <t>log3_org
Reliance Jio Lauch 4G LTE Laptop
In India https://t.co/LIofipcHnp
https://t.co/z2m0phHaLd</t>
  </si>
  <si>
    <t>shyammurarka1
https://t.co/9N0CqdSIgY via @FinancialExpress</t>
  </si>
  <si>
    <t>expertpoonam
Reliance Jio Launches New Postpaid
And Prepaid Plans.</t>
  </si>
  <si>
    <t>jiopreview
Reliance Jio FTTH Broadband services
expected to hit Homes in June;
Every thing you want to… https://t.co/mize3WHreB
https://t.co/inwXJmaWXO</t>
  </si>
  <si>
    <t>gujaratbull
Bharti Airtel, Vodafone India,
Reliance Jio oppose delicensing
of 700 Mhz band for M2M services</t>
  </si>
  <si>
    <t>mrmihir001
I reviewed Reliance Jio 4/5. Earn
Rs.40 per review #WriteShareWin
https://t.co/ghB1D7KQHv via @MouthShut</t>
  </si>
  <si>
    <t>debananda_saha
Reliance JIO will be free also
for NON Rechargeable customer till
JUNE 2017 https://t.co/StuO1VrrVr
via @YouTube</t>
  </si>
  <si>
    <t>d_mahajan20
@Airtel_Presence If a network booster
cant be installed at my residence,
we would unfortunately have to
change our… https://t.co/3EqxrVdVgN</t>
  </si>
  <si>
    <t>dennism___
@darrypars @ansoogupta @bandrainfo
Joister is an ISP. No idea about
FTTH (fibre to the home) services.
Reliance pl… https://t.co/NsyOyVeVPw</t>
  </si>
  <si>
    <t xml:space="preserve">bandrainfo
</t>
  </si>
  <si>
    <t xml:space="preserve">ansoogupta
</t>
  </si>
  <si>
    <t xml:space="preserve">darrypars
</t>
  </si>
  <si>
    <t>raminations
RT @drnarendranET: Reliance #Jio
FTTH broadband service to be launched
in June; beta trials begin https://t.co/SACjepzwGz
via @gizbotcom</t>
  </si>
  <si>
    <t>drnarendranet
Reliance #Jio FTTH broadband service
to be launched in June; beta trials
begin https://t.co/SACjepzwGz via
@gizbotcom</t>
  </si>
  <si>
    <t>saritakumari242
https://t.co/FXhdGnvuQC</t>
  </si>
  <si>
    <t>mhonenews
डेढ़ साल तक फ्री ऑफर्स दे सकता
है JIO- रिपोर्ट @reliancejio #jio
#RelianceJio https://t.co/VHEwpEMsOW
https://t.co/7x8UF5EpUf</t>
  </si>
  <si>
    <t>southlivenews
ഇതാ പരിഷ്‌കരിച്ച താരിഫ് പട്ടിക
ഒരൊറ്റ നോട്ടത്തില്‍ https://t.co/lpoTSYB9KV</t>
  </si>
  <si>
    <t>bkanad
RT @drnarendranET: Reliance #Jio
FTTH broadband service to be launched
in June; beta trials begin https://t.co/SACjepzwGz
via @gizbotcom</t>
  </si>
  <si>
    <t>sanjeevgiri2
Reliance Jio Launches New Postpaid
And Prepaid Plans. Here Is All
You Need To Know! (Trakin) https://t.co/9e92183kDm</t>
  </si>
  <si>
    <t>sanjeevgiri
Reliance Jio Launches New Postpaid
And Prepaid Plans. Here Is All
You Need To Know! (Trakin) https://t.co/pwAEB78Qul</t>
  </si>
  <si>
    <t>drsrp84
RT @trakin: Reliance Jio Launches
New Postpaid And Prepaid Plans.
Here Is All You Need To Know! https://t.co/FrEeYC9ode
https://t.co/tZ9xtP…</t>
  </si>
  <si>
    <t>sharma_niaa
RT @BT_India: Reliance Jio effect:
Now, Vodafone offers 27GB free
4G data for 3 months; here's how
you can get it https://t.co/KMNG4O7b9n
h…</t>
  </si>
  <si>
    <t>vickykanungo
RT @sanjaybafna: Pan India 4G Provider
Reliance Jio carries 110 Crore
GB Data Traffic Per month and 220
crore Voice &amp;amp; Video Minutes
a Day.…</t>
  </si>
  <si>
    <t>agarwalcommunit
Reliance Jio vs Airtel vs Vodafone
vs Idea Cellular vs BSNL: The best
data plans compared https://t.co/vuF5ufApLi
https://t.co/2uaSnKfdxz</t>
  </si>
  <si>
    <t>vinodjain220220
RT @sanjaybafna: Pan India 4G Provider
Reliance Jio carries 110 Crore
GB Data Traffic Per month and 220
crore Voice &amp;amp; Video Minutes
a Day.…</t>
  </si>
  <si>
    <t>judhjit
"What did Reliance Jio actually
do for India?" #reliance #news
#startup #journaism #jio https://t.co/oRC0pM9IMs
by @judhjit on @LinkedIn</t>
  </si>
  <si>
    <t xml:space="preserve">linkedin
</t>
  </si>
  <si>
    <t>sumit_jayhind
RT @AmarUjalaNews: #jio के साथ
अन्य कंपनियों के भी हैं फ्री कॉलिंग
और डाटा वाले प्लान #Airtel #Vodafone
#idea https://t.co/8cThxAyRo6</t>
  </si>
  <si>
    <t>amarujalanews
#jio के साथ अन्य कंपनियों के भी
हैं फ्री कॉलिंग और डाटा वाले प्लान
#Airtel #Vodafone #idea https://t.co/8cThxAyRo6</t>
  </si>
  <si>
    <t>singh_agnendra
RT @AmarUjalaNews: #jio के साथ
अन्य कंपनियों के भी हैं फ्री कॉलिंग
और डाटा वाले प्लान #Airtel #Vodafone
#idea https://t.co/8cThxAyRo6</t>
  </si>
  <si>
    <t>mahim_purohit
I added a video to a @YouTube playlist
https://t.co/kni8B7ZIa0 Reliance
jio free offer end today | Jio
dhan dhanadhn starts |</t>
  </si>
  <si>
    <t>_jagograhakjago
extra recharge value deduction
&amp;amp;amp; refund: 07/04/2017 mob
no 8077390391 one 309 recharge…
https://t.co/HPUJIXntSi</t>
  </si>
  <si>
    <t>sickcoolar786
इन 20 सवालों में जानें जियो से
जुड़े हर जवाब, क्या है नया प्लान
और अब कैसे बनें प्राइम मेंबर https://t.co/rBTydqpxow</t>
  </si>
  <si>
    <t>krs257
RT @BGRIndia: .@reliancejio high-speed
FTTH broadband service expected
to launch in June: Report https://t.co/nR2LnfwQit
https://t.co/aKtM5…</t>
  </si>
  <si>
    <t>bgrindia
.@reliancejio effect: Data price
war to continue through FY18, but
what after the dust settles?… https://t.co/KtCaPlKMlk</t>
  </si>
  <si>
    <t>abid_sid
RT @Abid_Sid: #FreeCondomStore
sounds a bit similar to Reliance
Jio free data. Use,become addicted
and then pay regularly for it.</t>
  </si>
  <si>
    <t>mr_reforms
RT @sanjaybafna: Reliance #Jio
is planning to launch a complete
suite for Home Surveillance, which
will comprise Smart Camera, Smart
Doorbe…</t>
  </si>
  <si>
    <t>fight4judgment
extra recharge value deduction
&amp;amp;amp; refund: 07/04/2017 mob
no 8077390391 one 309 recharge…
https://t.co/FcQYLfbBMz</t>
  </si>
  <si>
    <t>indiandthforum
Reliance Jio launches new prepaid,
postpaid plans; here’s everything
you need to know https://t.co/EZACCXlo86</t>
  </si>
  <si>
    <t>doolnews
താരിഫ് പ്ലാനുകളില്‍ മാറ്റം വരുത്തി
റിലയന്‍സ് ജിയോ https://t.co/7YP2zgMcq0</t>
  </si>
  <si>
    <t>ndtvprofit
Reliance Jio Effect: Rules Soon
For Telcos TRAI-ing New Service
https://t.co/PGha4HZhd6</t>
  </si>
  <si>
    <t>newswdru
Reliance Jio Effect: Rules Soon
For Telcos TRAI-ing New Service
#news #RelianceJio #JioEffect…
https://t.co/EaWCu5OSIh</t>
  </si>
  <si>
    <t>amulyacharan
Reliance Jio Effect: Rules Soon
For Telcos TRAI-ing New Service
https://t.co/Jmwnek2SyT</t>
  </si>
  <si>
    <t>ouragra
Jio को पटकनी देने के लिए Vodafone
लाया नया अॉफर! https://t.co/RWqLbCVSNy
https://t.co/xRi75XWKXX</t>
  </si>
  <si>
    <t>sheetu_bains
RT @TheSayingTruth: रिलायंस Jio
के Laptops के नाम पर बाजार में
कुछ नई तरह की ठगी करने का खुलासा
हुआ है पढ़े पूरी खबर! #Tech #Business
https…</t>
  </si>
  <si>
    <t>simplecommonman
RT @BGRIndia: .@reliancejio effect:
Data price war to continue through
FY18, but what after the dust settles?
https://t.co/9zvS7U3fWg https…</t>
  </si>
  <si>
    <t>fightforrights_
07/04/2017 mob no 8077390391 one
309 recharge sucess but 606 extra
valu deduct &amp;amp; 25/04/2017… https://t.co/uHmeiW9tX2</t>
  </si>
  <si>
    <t>polkhol999
Reliance Jio effect: Data price
war to continue through FY18, but
what after the dust settles? https://t.co/O04R3OcXZg</t>
  </si>
  <si>
    <t>hemuhem03625457
No end to data wars Reliance Jio
free offers to continue for 12-18
months https://t.co/WLPQm56v2z</t>
  </si>
  <si>
    <t>anil_insa231
RT @TheSayingTruth: रिलायंस Jio
के Laptops के नाम पर बाजार में
कुछ नई तरह की ठगी करने का खुलासा
हुआ है पढ़े पूरी खबर! #Tech #Business
https…</t>
  </si>
  <si>
    <t>orbview
Reliance Jio’s offers force TRAI
to frame a rule. Here it is https://t.co/esjy7QnjlY</t>
  </si>
  <si>
    <t>hellotrending
Reliance Jio effect: BSNL to offer
2GB data per day at Rs 339 https://t.co/21kp1WUtMH
#4g #bsnl https://t.co/M2df590e0o</t>
  </si>
  <si>
    <t>kimeshchudasma
RT @FinancialXpress: #RelianceJio
effect: Soon, #TRAI to come out
with rules for telcos testing new
services https://t.co/6EwDqagz4e
https:…</t>
  </si>
  <si>
    <t>raj18masuraj
RT @AmarUjalaNews: #jio के साथ
अन्य कंपनियों के भी हैं फ्री कॉलिंग
और डाटा वाले प्लान #Airtel #Vodafone
#idea https://t.co/8cThxAyRo6</t>
  </si>
  <si>
    <t>zeebusiness
Power 4G users complain #RelianceJio
of data restriction https://t.co/lI3E35mlB9</t>
  </si>
  <si>
    <t>danishmdm4
https://t.co/UUrJrSUba0 Reliance
jio New Plan April 27 https://t.co/YyxSQHpkM4</t>
  </si>
  <si>
    <t>t3chnovikash
I added a video to a @YouTube playlist
https://t.co/AjRM44jZlo Jio Latest
News Reliance Jio 4G Laptop Booking
Start Now Only Rs.5000</t>
  </si>
  <si>
    <t>fastkashmircom
Reliance Jio changes pre-paid &amp;amp;
post-paid plans: From Rs 19 to
Rs 9999, here's the updated tariff
list... https://t.co/Izi5FdpC9b</t>
  </si>
  <si>
    <t>bhushangaeande
Reliance Jio vs BSNL vs Airtel
vs Vodafone vs Idea: The Best Data
Plans https://t.co/g3lio5plxx</t>
  </si>
  <si>
    <t>ramgkl
only 4G+2G model can help t incumbent
operators like #idea #Bsnl #aircel
@CMDBSNL @rcom https://t.co/O89YlQ4thN</t>
  </si>
  <si>
    <t xml:space="preserve">cmdbsnl
</t>
  </si>
  <si>
    <t>vkesamy
@Airtel_Presence Your free 10 GB
data is at 256 kbps speed! Is reliance
Jio is slower than that????</t>
  </si>
  <si>
    <t>ajithkumardelhi
Reliance Jio changes pre-paid &amp;amp;
post-paid plans: From Rs 19 to
Rs 9999, here's the updated tariff
list https://t.co/wF1vIKoxur</t>
  </si>
  <si>
    <t>randheer03
RT @Gadgets360: 5 Things to Expect
From Reliance Jio in 2017 https://t.co/vACo3fuyjl
https://t.co/NiqEhlIulP</t>
  </si>
  <si>
    <t>voicetelmedia
Reliance Jio FTTH broadband service
to be launched in June; beta ...
- Gizbot https://t.co/KKu6kIEiI9</t>
  </si>
  <si>
    <t>reportvala
5 Things to Expect From Reliance
Jio in 2017 https://t.co/lAVIF1jyz0</t>
  </si>
  <si>
    <t>lovelymonica94
No end to data wars: @reliancejio
free offers to continue for 12-18
months https://t.co/hMl6vcdvvr
#VivoV5s #HintsYoureInHell</t>
  </si>
  <si>
    <t>thejessie21
No end to data wars: @reliancejio
free offers to continue for 12-18
months https://t.co/dat1ajfMtC
#ThursdayThoughts #RoflMomentsWithUC</t>
  </si>
  <si>
    <t>rajeshk18116021
RT @Gadgets360: 5 Things to Expect
From Reliance Jio in 2017 https://t.co/vACo3fuyjl
https://t.co/NiqEhlIulP</t>
  </si>
  <si>
    <t>upcomingtechno
Reliance Jio Effect: TRAI to Consult
on Rules for New Mobile Operators
Reliance Jio Effect: TRAI to C
https://t.co/xu4CoYnFRX</t>
  </si>
  <si>
    <t>tigereyez111
@VodafoneIN Thank you for ur call.
Your person was considerate to
help in every way. Love #Vodafone
#Jio #Airtel. Dont buy #reliance
mobile.</t>
  </si>
  <si>
    <t>themobileindian
@reliancejio https://t.co/vtjrtATZO8</t>
  </si>
  <si>
    <t>sachinbhosle13
RT @LifeandTrendz: #Samsung most
trust #brand in #India #Report
https://t.co/1BN2pJJYmu @Samsung_IN
#Sony #LG #Reliance #Jio #Nokia
#ICICI…</t>
  </si>
  <si>
    <t xml:space="preserve">samsung_in
</t>
  </si>
  <si>
    <t>lifeandtrendz
#Samsung most trust #brand in #India
#Report https://t.co/1BN2pJJYmu
@Samsung_IN #Sony #LG #Reliance
#Jio #Nokia #ICICI #Bajaj #Godrej
#TVS</t>
  </si>
  <si>
    <t>equityxperts
#Mobile #technology #news #blog
#itechdude LG G6 Launch Offers
Include Cashbacks, Free Reliance
Jio Data,... https://t.co/5SyA9aclgU</t>
  </si>
  <si>
    <t>deadlygova
#Mobile #technology #news #blog
#itechdude LG G6 Launch Offers
Include Cashbacks, Free Reliance
Jio Data,... https://t.co/9Kwv6gkEfI</t>
  </si>
  <si>
    <t>kgamini
How Mukesh Ambani is trying to
replicate Verizon's success with
Reliance Jio https://t.co/003TcFylq2</t>
  </si>
  <si>
    <t>gadgetsmusthave
Reliance Jio Effect: TRAI to Consult
on Rules for New Mobile Operators:
The issue of… https://t.co/zvwCpZezQq…
https://t.co/S9Evxq4v5B</t>
  </si>
  <si>
    <t>manikkvasu
ரிலையன்ஸ் ஜியோ தற்சமயம் பிரீபெயிட்
மற்றும் போஸ்ட்பெயிட் வாடிக்கையாளர்களுக்கு
புதிய சலுகைகளை அறிவித்துள்ளது.
https://t.co/xVWxdetQ9N</t>
  </si>
  <si>
    <t>manimadurai0505
RT @dinathanthi: ரிலையன்ஸ் ஜியோ
தற்சமயம் பிரீபெயிட் மற்றும் போஸ்ட்பெயிட்
வாடிக்கையாளர்களுக்கு புதிய சலுகைகளை
அறிவித்துள்ளது. https://t.co/x…</t>
  </si>
  <si>
    <t>dinathanthi
ரிலையன்ஸ் ஜியோ தற்சமயம் பிரீபெயிட்
மற்றும் போஸ்ட்பெயிட் வாடிக்கையாளர்களுக்கு
புதிய சலுகைகளை அறிவித்துள்ளது.
https://t.co/xdHurV0V3X</t>
  </si>
  <si>
    <t>shramanaget
RT @kalyanparbatET: Telcos may
offer lowest ever salary hike this
year, courtesy Reliance Jio and
consolidation pressure | ET Telecom
http…</t>
  </si>
  <si>
    <t>kalyanparbatet
Reliance Jio entry benefited consumers:
Manoj Sinha | ET Telecom https://t.co/sXUl96qtnu</t>
  </si>
  <si>
    <t>marciasekhose
RT @BGRIndia: .@reliancejio launches
new prepaid, postpaid plans; here’s
everything you need to know https://t.co/EYPgdQwh94
https://t.co/8…</t>
  </si>
  <si>
    <t>sureshmylapore
RT @dinathanthi: ரிலையன்ஸ் ஜியோ
தற்சமயம் பிரீபெயிட் மற்றும் போஸ்ட்பெயிட்
வாடிக்கையாளர்களுக்கு புதிய சலுகைகளை
அறிவித்துள்ளது. https://t.co/x…</t>
  </si>
  <si>
    <t>chennaionline
ஜியோவின் புதிய போஸ்ட்பேட்ய் &amp;amp;
பிரீபெயிட் திட்டங்கள் அறிமுகம்
#RelianceJio #Jio #Reliance #jio_dth…
https://t.co/UisySze1Mz</t>
  </si>
  <si>
    <t>liteshgada
@TRAI Such blatant misuse of policies
is only for Reliance https://t.co/uJI5Qxa4np
@narendramodi @ravisha</t>
  </si>
  <si>
    <t xml:space="preserve">ravisha
</t>
  </si>
  <si>
    <t xml:space="preserve">narendramodi
</t>
  </si>
  <si>
    <t>gadgetshindi4u
I added a video to a @YouTube playlist
https://t.co/W9LaP72Asi JioTV -
Watch TV channels , Movies Live
on JioTV | Reliance Jio free</t>
  </si>
  <si>
    <t>technewsdaily92
Reliance Jio Effect: TRAI to Consult
on Rules for New Mobile Operators
https://t.co/nkrcbY0OPb</t>
  </si>
  <si>
    <t>pkkaruppu8
RT @dinathanthi: ரிலையன்ஸ் ஜியோ
தற்சமயம் பிரீபெயிட் மற்றும் போஸ்ட்பெயிட்
வாடிக்கையாளர்களுக்கு புதிய சலுகைகளை
அறிவித்துள்ளது. https://t.co/x…</t>
  </si>
  <si>
    <t>hemanginikanthr
RT @egovonline: Reliance Jio to
provide fiber-to-the-home services
in 100 cities https://t.co/GfmPIPN1Kc
@reliancejio @RelianceMobile @JioM…</t>
  </si>
  <si>
    <t xml:space="preserve">jiom
</t>
  </si>
  <si>
    <t xml:space="preserve">reliancemobile
</t>
  </si>
  <si>
    <t>egovonline
Reliance Jio to provide fiber-to-the-home
services in 100 cities https://t.co/GfmPIPN1Kc
@reliancejio @RelianceMobile @JioMukesh</t>
  </si>
  <si>
    <t>yourtidings
BSNL to challenge Reliance Jio,
offer 270 GB data at Rs 333 https://t.co/lc4OFvcRJ1
https://t.co/GUAVkUGvmr</t>
  </si>
  <si>
    <t>devakikhanna
Reliance Jio: Jio row pushes TRAI
to mull Dos and Don'ts for new
telcos; freebies during trial may
be banned https://t.co/JkUaG15xoE</t>
  </si>
  <si>
    <t>imshubh143
@reliancejio I am unable to use
Reliance jio properly in my village
due to network problem. Pls provide
network in village areas also....</t>
  </si>
  <si>
    <t>muralidharreddy
5 Things to Expect From Reliance
Jio in 2017 https://t.co/kkqEcYazXH</t>
  </si>
  <si>
    <t>mobiletrick
Reliance Jio New Tariffs starts
from Rs 19 and goes till Rs 9999:
Here are all the details -... https://t.co/bMpbXuKUvi</t>
  </si>
  <si>
    <t>tariffwatch
RT @mobiletrick: Reliance Jio New
Tariffs starts from Rs 19 and goes
till Rs 9999: Here are all the
details -... https://t.co/bMpbXuKUvi</t>
  </si>
  <si>
    <t>webstarinfotech
#webstarInfotech #webdesign #webdevelopment
#webdeveloper #mumbai #pune #software
#php #seo #android Reliance J...
https://t.co/CIAyTVN1Yx</t>
  </si>
  <si>
    <t>vingystryker
RT @dna: Reliance Jio effect: TRAI
to tighten rules for new entrants
before commercial launch https://t.co/SbijScqPnw
https://t.co/3xpoTjjY…</t>
  </si>
  <si>
    <t>dna
Reliance Jio effect: TRAI to tighten
rules for new entrants before commercial
launch https://t.co/SbijScqPnw
https://t.co/3xpoTjjYh6</t>
  </si>
  <si>
    <t>biharibritish
RT @dna: Reliance Jio effect: TRAI
to tighten rules for new entrants
before commercial launch https://t.co/SbijScqPnw
https://t.co/3xpoTjjY…</t>
  </si>
  <si>
    <t>nasirmobeen2
Reliance Jio effect: TRAI to tighten
rules for new entrants before commercial
launch https://t.co/OwKBHpjxxZ
Telecom regulator TRAI plans…</t>
  </si>
  <si>
    <t>learningfriday
Reliance JIO DTH | Set Top Box
Launching in INDIA | Features Update
| Price &amp;amp; Launching Date: https://t.co/zBi0lqaYgF
via @YouTube</t>
  </si>
  <si>
    <t>brainpax
Reliance to further invest $2.8Bn
in Jio biz, taking total investment
to $30Bn https://t.co/eNWUW1huzU
https://t.co/0752WZpPIs</t>
  </si>
  <si>
    <t>technewsky
#Reliance #Jio launched 13 new
#Prepaid &amp;amp; #Postpaid 4G Data
Plans https://t.co/TwVbAU1LZb https://t.co/gX2uGKHm5F</t>
  </si>
  <si>
    <t>adrenna9
@EconomicTimes @reliancejio #Reliance
#Oil #Jio and other companies all
launched under trial offers. anyone
can do… https://t.co/tvnUzf9GFS</t>
  </si>
  <si>
    <t xml:space="preserve">economictimes
</t>
  </si>
  <si>
    <t>incttmedia
RT @dna: Reliance Jio effect: TRAI
to tighten rules for new entrants
before commercial launch https://t.co/SbijScqPnw
https://t.co/3xpoTjjY…</t>
  </si>
  <si>
    <t>amitsahoo13
Jio DTH, Broadband, and More: 5
Things to Expect From Reliance
Jio in 2017 https://t.co/avohz5GMZV</t>
  </si>
  <si>
    <t>ashoksinghal117
Jio Atom Bomb..FREE Broadband at
1Gbps Speed!, Reliance Jio Ended
Unlimited Night Internet Data.:
https://t.co/rA35yohbNd via @YouTube</t>
  </si>
  <si>
    <t>uttarakhandhil
JIO DTH Set Top Box Feature Updates
| Launching Date | Pricing #JIO
#jioDTH #JioSetTopBox #JioDthService...
https://t.co/rfOLio0ycq</t>
  </si>
  <si>
    <t>5gguru
RT @india7network: Reliance Jio
Effect: TRAI to Consult on Rules
for New Mobile Operators https://t.co/D0M2MBZL67
#Telecom https://t.co/OWE…</t>
  </si>
  <si>
    <t>india7network
Reliance Jio Plans, Nokia 3310
(2017) Price, Vivo V5s and LG G6
Launched, and More News This Week…
https://t.co/V7jwbcPK8a</t>
  </si>
  <si>
    <t>salim991
RT @Gadgets360: Jio Effect? TRAI
to Consult on Rules for New Mobile
Operators https://t.co/kC9QpGL0LB</t>
  </si>
  <si>
    <t>jmarcconstantin
RT @timesofindia: Reliance Jio
effect: It may be time to say goodbye
to freebies https://t.co/DkDhWHNvoY
via @gadgetsnow https://t.co/Fsqpn…</t>
  </si>
  <si>
    <t>timesofindia
Now Reliance Jio complains about
Airtel, Vodafone offers https://t.co/eyWnZO396x
https://t.co/WcCf48QFMc</t>
  </si>
  <si>
    <t>moyukhdas
RT @timesofindia: Reliance Jio
effect: It may be time to say goodbye
to freebies https://t.co/DkDhWHNvoY
via @gadgetsnow https://t.co/Fsqpn…</t>
  </si>
  <si>
    <t>ndtvindia
RT @GadgetsHindi: रिलायंस जियो
टेलीकॉम तो शुरुआत है। इस साल कंपनी
से रखिए ये 5 उम्मीदें https://t.co/wNYR47vJur
https://t.co/m14hrknF12</t>
  </si>
  <si>
    <t>gadgetshindi
रिलायंस जियो टेलीकॉम तो शुरुआत
है। इस साल कंपनी से रखिए ये 5 उम्मीदें
https://t.co/wNYR47vJur https://t.co/m14hrknF12</t>
  </si>
  <si>
    <t>sanu25899
RT @GadgetsHindi: रिलायंस जियो
टेलीकॉम तो शुरुआत है। इस साल कंपनी
से रखिए ये 5 उम्मीदें https://t.co/wNYR47vJur
https://t.co/m14hrknF12</t>
  </si>
  <si>
    <t>deccanchronicle
Reliance Jio effect: Rules soon
for telcos TRAI-ing new service
https://t.co/ZTTqcQTrYK https://t.co/ddy1QCDmTA</t>
  </si>
  <si>
    <t>fghjjbddty
RT @timesofindia: Reliance Jio
effect: It may be time to say goodbye
to freebies https://t.co/DkDhWHNvoY
via @gadgetsnow https://t.co/Fsqpn…</t>
  </si>
  <si>
    <t>4gbee13
Reliance Jio Bonanza! Check Out
Latest Prepaid, Postpaid Tariff
Plans Here #4G #bhivelabs https://t.co/y24QB63e7Q</t>
  </si>
  <si>
    <t>tanmoysengupta
Reliance Jio is the only Indian
company (as of now) which has the
potentiality to become a Xiaomi
of India :... https://t.co/mfHiIzrsgp</t>
  </si>
  <si>
    <t>cluelesssniper
Egov 024 - Reliance Jio Tower Installation
and Commissioning Work - PAN India
https://t.co/FFYZqLEq56</t>
  </si>
  <si>
    <t>kreacher10
Reliance Jio effect: TRAI to soon
issue rules for mobile operators
testing new services https://t.co/bGBg2uefxf</t>
  </si>
  <si>
    <t>socrateszero
RT @Kreacher10: Reliance Jio effect:
TRAI to soon issue rules for mobile
operators testing new services
https://t.co/bGBg2uefxf</t>
  </si>
  <si>
    <t>thatsnams
RT @sanjaybafna: Noticed Download
Speed have Improved on Reliance
#Jio after "Free to Paid Transition",
at-least here in #Mumbai! How abo…</t>
  </si>
  <si>
    <t>anjanesh10
RT @sanjaybafna: Noticed Download
Speed have Improved on Reliance
#Jio after "Free to Paid Transition",
at-least here in #Mumbai! How abo…</t>
  </si>
  <si>
    <t>arunkumarsgs
RT @timesofindia: Reliance Jio
effect: It may be time to say goodbye
to freebies https://t.co/DkDhWHNvoY
via @gadgetsnow https://t.co/Fsqpn…</t>
  </si>
  <si>
    <t>manikkumardas9
RELIANCE JIO DTH SET TOP BOX ONLINE
CONECTION OFFER https://t.co/GjzZ7LXXqh</t>
  </si>
  <si>
    <t>imsiva19
Reliance #Jio to launch home #broadband
service by #June 2017 https://t.co/uRHM7RM4gF</t>
  </si>
  <si>
    <t>veerupopuri
Jio DTH, Broadband, and More: 5
Things to Expect From Reliance
Jio in 2017 | NDTV https://t.co/22b7X0Eg0R
https://t.co/w2G5JE1nJF</t>
  </si>
  <si>
    <t>suryakgummadi
RT @timesofindia: Reliance Jio
effect: It may be time to say goodbye
to freebies https://t.co/DkDhWHNvoY
via @gadgetsnow https://t.co/Fsqpn…</t>
  </si>
  <si>
    <t>shuklatwtggn
RT @DanishKh4n: Telecom operators
may offer lowest ever salary hike
this year, courtesy Reliance Jio
and consolidation pressure https://t.c…</t>
  </si>
  <si>
    <t>ranjit0852
RT @timesofindia: Reliance Jio
effect: It may be time to say goodbye
to freebies https://t.co/DkDhWHNvoY
via @gadgetsnow https://t.co/Fsqpn…</t>
  </si>
  <si>
    <t>siddharth_atri
@RelianceFreshIN #TheBaahubaliSale
because baahubali didn't agree
to take katappa with him to Reliance
Fresh for shopping.&amp;amp; he want
jio sim</t>
  </si>
  <si>
    <t xml:space="preserve">reliancefreshin
</t>
  </si>
  <si>
    <t>vimocafe
Reliance Jio FTTH broadband service
may be launched in June, high speed
data will be available at affordable prices
https://t.co/DGeyVHbOyu</t>
  </si>
  <si>
    <t>garnerbarro
Top 10 Best Cheapest 4G Smartphones
Under 5000 in 2017 for Reliance
Jio Latest [ IN HINDI]… https://t.co/y6SN3Jahqx
https://t.co/mRsPj3AMAO</t>
  </si>
  <si>
    <t>projectbuilds
Top 10 Best Cheapest 4G Smartphones
Under 5000 in 2017 for Reliance
Jio Latest [ IN HINDI]… https://t.co/U4UjKyP4aT
https://t.co/X3UpXjChF0</t>
  </si>
  <si>
    <t>fastfixmelb
Top 10 Best Cheapest 4G Smartphones
Under 5000 in 2017 for Reliance
Jio Latest [ IN HINDI]… https://t.co/BXl598faCx
https://t.co/TfkHgvFD9J</t>
  </si>
  <si>
    <t>rentalrepair
Top 10 Best Cheapest 4G Smartphones
Under 5000 in 2017 for Reliance
Jio Latest [ IN HINDI]… https://t.co/rKEh0BZenh
https://t.co/ZedRzlmKs5</t>
  </si>
  <si>
    <t>abby_christeen
RT @BGRIndia: .@reliancejio effect:
Data price war to continue through
FY18, but what after the dust settles?
https://t.co/VtqUdLrsrj https…</t>
  </si>
  <si>
    <t>amitagrawal1975
Jio DTH, Broadband, and More: 5
Things to Expect From Reliance
Jio in 2017 https://t.co/1WHxl6CHgz</t>
  </si>
  <si>
    <t>liveindialive
रिलायंस Jio FTTH ब्रॉडबैंड सर्विस
जल्द होगी लॉन्च https://t.co/AivLTUur7G
https://t.co/6CVZUlp0hK</t>
  </si>
  <si>
    <t>gstv_news
જિયોને ટક્કર આપવા વૉડાફોન આપશે,
FREE 27GB 4G ડેટા #Reliance #Jio
#Vodafone #MobileData #MobileInternet
#Smartphone https://t.co/M9jXDdOf1K</t>
  </si>
  <si>
    <t>swapmk
RT @dna: Reliance Jio effect: TRAI
to tighten rules for new entrants
before commercial launch https://t.co/SbijScqPnw
https://t.co/3xpoTjjY…</t>
  </si>
  <si>
    <t>iam_mahindra
RT @sakshinews: జియో ఎఫెక్ట్‌:
ఉచిత ఆఫర్లకు ఇక గుడ్ బై https://t.co/aHnWxslDEe
#RelianceJio #commerciallaunch
https://t.co/49gQ…</t>
  </si>
  <si>
    <t>sakshinews
జియో ఎఫెక్ట్‌: ఉచిత ఆఫర్లకు ఇక
గుడ్ బై https://t.co/aHnWxslDEe
#RelianceJio #commerciallaunch
https://t.co/49gQheB0BD</t>
  </si>
  <si>
    <t>mishraarun539
@JioCare Fake reliance jio... Very
very poor service... Will never
suggest to anyone for Jio... #Fake&amp;amp;Poor</t>
  </si>
  <si>
    <t>jiocare
@kiranck11101999 Reliance digital/Dx
mini to collect Jio SIM - Yasmeen(2/2)</t>
  </si>
  <si>
    <t>lionexpressnews
रिलायंस जियो FTTH ब्रॉडबैंड : सस्ती
कीमत में मिलेगा हाई स्पीड डाटा
https://t.co/gI4mzphLeY</t>
  </si>
  <si>
    <t>raghu4sr
RT @DanishKh4n: Telecom operators
may offer lowest ever salary hike
this year, courtesy Reliance Jio
and consolidation pressure https://t.c…</t>
  </si>
  <si>
    <t>telugunow
#Telugunow జియో బంపరాఫర్: మరో ఏడాదిన్నర
ఫ్రీ! https://t.co/9mKkKHOTTg read
further.. Share this news..</t>
  </si>
  <si>
    <t xml:space="preserve">sajeetkm
</t>
  </si>
  <si>
    <t>ccskchandru
RT @news7tamil: டேட்டா சலுகையில்
ஜியோவை மிஞ்சும் BSNL நிறுவனம்!
விவரம்: https://t.co/BWZXXYho67
| #TelecomCompanies | #Airtel |
#Relianc…</t>
  </si>
  <si>
    <t>news7tamil
டேட்டா சலுகையில் ஜியோவை மிஞ்சும்
BSNL நிறுவனம்! விவரம்: https://t.co/BWZXXYho67
| #TelecomCompanies | #Airtel |…
https://t.co/szk0wZK3UP</t>
  </si>
  <si>
    <t>sanlove07
RT @news7tamil: டேட்டா சலுகையில்
ஜியோவை மிஞ்சும் BSNL நிறுவனம்!
விவரம்: https://t.co/BWZXXYho67
| #TelecomCompanies | #Airtel |
#Relianc…</t>
  </si>
  <si>
    <t>telugunowcom
జియో బంపరాఫర్: మరో ఏడాదిన్నర ఫ్రీ!
https://t.co/sc3gW2T0f1 https://t.co/y63x51sVuD</t>
  </si>
  <si>
    <t>dineshchinku
RT @news7tamil: டேட்டா சலுகையில்
ஜியோவை மிஞ்சும் BSNL நிறுவனம்!
விவரம்: https://t.co/BWZXXYho67
| #TelecomCompanies | #Airtel |
#Relianc…</t>
  </si>
  <si>
    <t>im_kaan_
RT @news7tamil: டேட்டா சலுகையில்
ஜியோவை மிஞ்சும் BSNL நிறுவனம்!
விவரம்: https://t.co/BWZXXYho67
| #TelecomCompanies | #Airtel |
#Relianc…</t>
  </si>
  <si>
    <t>sathik_143
RT @news7tamil: டேட்டா சலுகையில்
ஜியோவை மிஞ்சும் BSNL நிறுவனம்!
விவரம்: https://t.co/BWZXXYho67
| #TelecomCompanies | #Airtel |
#Relianc…</t>
  </si>
  <si>
    <t>spectaclesgirl_
Reliance Jio Added to Paytm’s Rundown
of Administrators for Paid ahead
of time Revives | This is about
news which... https://t.co/ORZEsPY7oT</t>
  </si>
  <si>
    <t>robinghaitweets
RT @TechSandesh: जानिए आंध्रप्रदेश,
गुजरात &amp;amp; तमिलनाडू रिलायंस जियो
के लिए क्यों है बहुत खास?  https://t.co/tVhlggDg0w
https://t.co/p685Z4…</t>
  </si>
  <si>
    <t>techsandesh
जून में लाॅन्च होगा जियो फाइबर,
100Mbps स्पीड वाला सबसे सस्ता ब्राॅडबैंड
होने का दावा https://t.co/zSOyqEAiUQ
https://t.co/UsvXNrX5xQ</t>
  </si>
  <si>
    <t>vinoth827
RT @news7tamil: டேட்டா சலுகையில்
ஜியோவை மிஞ்சும் BSNL நிறுவனம்!
விவரம்: https://t.co/BWZXXYho67
| #TelecomCompanies | #Airtel |
#Relianc…</t>
  </si>
  <si>
    <t>akshayhumourist
RT @timesofindia: Reliance Jio
effect: It may be time to say goodbye
to freebies https://t.co/DkDhWHNvoY
via @gadgetsnow https://t.co/Fsqpn…</t>
  </si>
  <si>
    <t>technicaladvice
I added a video to a @YouTube playlist
https://t.co/TE26oKTmV7 #6. Tech
talks.! reliance jio! whats app
payment! vivo v5 plus! apple!</t>
  </si>
  <si>
    <t>bhargavattada
5 Things to Expect From Reliance
Jio in 2017 https://t.co/t0V3Pdc5Ks</t>
  </si>
  <si>
    <t>etechsolver
I liked a @YouTube video https://t.co/LuchMwOSU5
Reliance Jio and Vivo Mobiles -
Offer</t>
  </si>
  <si>
    <t>patnamkamal
RT @sakshinews: జియో ఎఫెక్ట్‌:
ఉచిత ఆఫర్లకు ఇక గుడ్ బై https://t.co/aHnWxslDEe
#RelianceJio #commerciallaunch
https://t.co/49gQ…</t>
  </si>
  <si>
    <t>msaranraj14
RT @news7tamil: டேட்டா சலுகையில்
ஜியோவை மிஞ்சும் BSNL நிறுவனம்!
விவரம்: https://t.co/BWZXXYho67
| #TelecomCompanies | #Airtel |
#Relianc…</t>
  </si>
  <si>
    <t>geekyconsumer
[Hindi] GeekTalks #5-Reliance Jio
New Plans, Nokia 3310, Vivo V5s,Amazon
Echo Look,Moto E4 &amp;amp; E4+ https://t.co/AHvgFMlgGr
via @YouTubeIndia</t>
  </si>
  <si>
    <t xml:space="preserve">youtubeindia
</t>
  </si>
  <si>
    <t>dobbyssock90
@reliancejio @JioCare can you by
any chance port 9731723157 from
@Airtel @Airtel_Presence @airtelindia
to reliance jio? Can't send port
SMS</t>
  </si>
  <si>
    <t xml:space="preserve">airtel
</t>
  </si>
  <si>
    <t xml:space="preserve">airtelindia
</t>
  </si>
  <si>
    <t>thirumaleee53
RT @news7tamil: டேட்டா சலுகையில்
ஜியோவை மிஞ்சும் BSNL நிறுவனம்!
விவரம்: https://t.co/BWZXXYho67
| #TelecomCompanies | #Airtel |
#Relianc…</t>
  </si>
  <si>
    <t>cric_skb
@sanjaybafna @Speedtest Superb
shitty speed by Reliance Jio..
In Jaipur https://t.co/CKxogKUfjm</t>
  </si>
  <si>
    <t xml:space="preserve">speedtest
</t>
  </si>
  <si>
    <t>devgubbala
RT @TechSandesh: जानिए आंध्रप्रदेश,
गुजरात &amp;amp; तमिलनाडू रिलायंस जियो
के लिए क्यों है बहुत खास?  https://t.co/tVhlggDg0w
https://t.co/p685Z4…</t>
  </si>
  <si>
    <t>bhupendrakhidia
RT @timesofindia: This state has
highest number of Reliance Jio
users https://t.co/DXFYlOSjSF via
@gadgetsnow https://t.co/dFIWeLP0gf</t>
  </si>
  <si>
    <t>vizhippudan
RT @timesofindia: This state has
highest number of Reliance Jio
users https://t.co/DXFYlOSjSF via
@gadgetsnow https://t.co/dFIWeLP0gf</t>
  </si>
  <si>
    <t>andybhooma
RT @timesofindia: This state has
highest number of Reliance Jio
users https://t.co/DXFYlOSjSF via
@gadgetsnow https://t.co/dFIWeLP0gf</t>
  </si>
  <si>
    <t>arjun4959
RT @timesofindia: This state has
highest number of Reliance Jio
users https://t.co/DXFYlOSjSF via
@gadgetsnow https://t.co/dFIWeLP0gf</t>
  </si>
  <si>
    <t>vijayraghavsing
रिलायंस जियो FTTH ब्रॉडबैंड: सस्ती
कीमत में मिलेगा हाई स्पीड डाटा
और पढ़ें https://t.co/b2eSS9VcoI</t>
  </si>
  <si>
    <t>prashan87076118
RT @timesofindia: This state has
highest number of Reliance Jio
users https://t.co/DXFYlOSjSF via
@gadgetsnow https://t.co/dFIWeLP0gf</t>
  </si>
  <si>
    <t>dewan_pritam
Retweeted Reliance Jio (@reliancejio):
When you play that good, looking
good is a must too! @RCBTweets...
https://t.co/rKketAy4zZ</t>
  </si>
  <si>
    <t xml:space="preserve">rcbtweets
</t>
  </si>
  <si>
    <t>dhruv17satra
RT @timesofindia: Reliance Jio
effect: It may be time to say goodbye
to freebies https://t.co/DkDhWHNvoY
via @gadgetsnow https://t.co/Fsqpn…</t>
  </si>
  <si>
    <t>rajendr56400086
RT @timesofindia: This state has
highest number of Reliance Jio
users https://t.co/DXFYlOSjSF via
@gadgetsnow https://t.co/dFIWeLP0gf</t>
  </si>
  <si>
    <t>hackdeal96
Reliance Jio Chat Best Friends
Offer : Refer &amp;amp; Earn Free Rs
2000 Jio Money Credits https://t.co/vOQ4cBBm2f</t>
  </si>
  <si>
    <t>trevathi2
RT @sakshinews: జియో ఎఫెక్ట్‌:
ఉచిత ఆఫర్లకు ఇక గుడ్ బై https://t.co/aHnWxslDEe
#RelianceJio #commerciallaunch
https://t.co/49gQ…</t>
  </si>
  <si>
    <t>kingslyj
@dravirmani @TheJaggi @thesuniljain
@UIDAI This is not true at all.
@UIDAI has APIs that fetch everything
except bi… https://t.co/hZjtXBd3iy</t>
  </si>
  <si>
    <t xml:space="preserve">uidai
</t>
  </si>
  <si>
    <t xml:space="preserve">thesuniljain
</t>
  </si>
  <si>
    <t xml:space="preserve">thejaggi
</t>
  </si>
  <si>
    <t xml:space="preserve">dravirmani
</t>
  </si>
  <si>
    <t>aadharscam
RT @kingslyj: @dravirmani @TheJaggi
@thesuniljain @UIDAI This is not
true at all. @UIDAI has APIs that
fetch everything except biometrics
f…</t>
  </si>
  <si>
    <t>sirjadeja
#MSDhoni Is Faster Than Reliance
#Jio 4G.🙏🏾🙏🏾🙏🏾 RT If You
Agree! #RCBvRPS #RPSvRCB #IPL2017
#IPL #Dhoni #RCBvsRPS… https://t.co/zmppKIkv3G</t>
  </si>
  <si>
    <t>dowvinilpoe1986
RT @SirJadeja: #MSDhoni Is Faster
Than Reliance #Jio 4G.🙏🏾🙏🏾🙏🏾
RT If You Agree! #RCBvRPS #RPSvRCB
#IPL2017 #IPL #Dhoni #RCBvsRPS
#RPSvsRC…</t>
  </si>
  <si>
    <t>aparbansal
RT @timesofindia: This state has
highest number of Reliance Jio
users https://t.co/DXFYlOSjSF via
@gadgetsnow https://t.co/dFIWeLP0gf</t>
  </si>
  <si>
    <t>rrtripathy2212
RT @mukulprasad: Reliance Jio's
4G speed slower than Airtel's 3G,
shows report https://t.co/aRKSO1kOwF</t>
  </si>
  <si>
    <t>mukulprasad
Reliance Jio's 4G speed slower
than Airtel's 3G, shows report
https://t.co/aRKSO1kOwF</t>
  </si>
  <si>
    <t>trpranga
RT @news7tamil: டேட்டா சலுகையில்
ஜியோவை மிஞ்சும் BSNL நிறுவனம்!
விவரம்: https://t.co/BWZXXYho67
| #TelecomCompanies | #Airtel |
#Relianc…</t>
  </si>
  <si>
    <t>sumitgts
@jio_money if reliance only is
not accepting JioMoney at all times
how others will start using that...</t>
  </si>
  <si>
    <t xml:space="preserve">jio_money
</t>
  </si>
  <si>
    <t>accuveramericas
Learn how Reliance Jio built a
4G #LTE network and digitally transformed
India in 170 days https://t.co/BqABsqyZ5T…
https://t.co/N9D6PQjlX4</t>
  </si>
  <si>
    <t>guriyak06475697
https://t.co/y4FBYmW42b</t>
  </si>
  <si>
    <t>playapkorg
JioChat: Free Video Call &amp;amp;
SMS 3.0.4 Apk: JioChat: Free Video
Call &amp;amp; SMS Apk Package :com…
https://t.co/Hk5O8mJAE6</t>
  </si>
  <si>
    <t>internet_trick_
Reliance Jio New free unlimited
Dhan Dhana Dhan offer for 3 months
https://t.co/dpzQsfce5E https://t.co/rNMRs2TuQE</t>
  </si>
  <si>
    <t>jajabor1958
5 Things to Expect From Reliance
Jio in 2017 https://t.co/Xax9XxzSx1</t>
  </si>
  <si>
    <t>prahladach
RT @BGRIndia: .@reliancejio launches
new prepaid, postpaid plans; here’s
everything you need to know https://t.co/EYPgdQwh94
https://t.co/8…</t>
  </si>
  <si>
    <t>dino_pep
@RelianceFreshIN #TheBaahubaliSale
#WKKB baahubali keep pass reliance
jio SIM that aur usne hotspot on
karne Se man… https://t.co/ADJXQJfGTm</t>
  </si>
  <si>
    <t>franklinsimiyon
I liked a @YouTube video https://t.co/zy7oMsws8Z
Reliance Jio ( Expectation vs reality
) - a throw back video from JUMPCUTS</t>
  </si>
  <si>
    <t>rajusin02935562
RT @BanglaNews18: এখনই শেষ হচ্ছে
না জিও-র ফ্রি পরিষেবা ৷ Reliance
Jio free offers to continue for
12-18 months https://t.co/WqRO6y8dx4
http…</t>
  </si>
  <si>
    <t>banglanews18
জানেন কী এই বছর আরও ৫টি নতুন জিনিস
আনতে চলেছে জিও ? 5 Things to Expect
From Reliance Jio in 2017… https://t.co/nUVZd0pPZK</t>
  </si>
  <si>
    <t>deepaksingh2010
RT @ETTelecom: ETTelecom | Andhra
Pradesh, Tamil Nadu emerge as top
circles for Reliance Jio with highest
userbase https://t.co/XLVL2dyJXp</t>
  </si>
  <si>
    <t>aficionadoyash
Reliance Jio effect: Trai to frame
rules for new telcos testing services</t>
  </si>
  <si>
    <t>mandloiamit
RT @livemint: Reliance Jio effect:
Trai to frame rules for new telcos
testing services https://t.co/mQJRk3idsB</t>
  </si>
  <si>
    <t>livemint
Reliance Jio effect: Trai to frame
rules for new telcos testing services
https://t.co/mQJRk3idsB</t>
  </si>
  <si>
    <t>gvmtech
Reliance Jio effect: Data price
war to continue through FY18, but
what after the dust settles? https://t.co/p95wNum380</t>
  </si>
  <si>
    <t>22tortoises
RT @livemint: Reliance Jio effect:
Trai to frame rules for new telcos
testing services https://t.co/mQJRk3idsB</t>
  </si>
  <si>
    <t>punjabiboyswag
Reliance Jio Effect: TRAI to Consult
on Rules for New Mobile Operators
https://t.co/3gTRR7v5j5 #SooraSaab
#Soora… https://t.co/8BDtlsCJXR</t>
  </si>
  <si>
    <t>sathishvkmb007
Reliance Jio changes pre-paid &amp;amp;
post-paid plans: From Rs 19 to
Rs 9999, here's the updated tariff
list https://t.co/jTkt4bIEFL</t>
  </si>
  <si>
    <t>youtubevsptv
I added a video to a @YouTube playlist
https://t.co/IySBhxIX8l Reliance
Jio Prime Members: Will it work?</t>
  </si>
  <si>
    <t>insubcontinent
Technology: Reliance Jio launches
new prep .. #TISNews Link - https://t.co/rNGWIJFe6z
https://t.co/pp9DbYNmCm</t>
  </si>
  <si>
    <t>claymore3982168
@reliancejio Reliance jio cancelled
2 to 5 unlimited plan...which now
makes jio equal to other networks...</t>
  </si>
  <si>
    <t>theloveberry
Reliance Jio changes pre-paid &amp;amp;
post-paid plans https://t.co/mqT891bT0x</t>
  </si>
  <si>
    <t>ggurbaxani
5 Things to Expect From Reliance
Jio in 2017 https://t.co/t6IjXeipBe</t>
  </si>
  <si>
    <t>eswarindhu
RT @news7tamil: டேட்டா சலுகையில்
ஜியோவை மிஞ்சும் BSNL நிறுவனம்!
விவரம்: https://t.co/BWZXXYho67
| #TelecomCompanies | #Airtel |
#Relianc…</t>
  </si>
  <si>
    <t>telegeography
Look at the blogs and articles
we're reading around the TeleGeography
office: https://t.co/DrBHqzP2nv
#telecoms… https://t.co/wPXbDnp1lp</t>
  </si>
  <si>
    <t>vcloud_storage
RT @TeleGeography: Look at the
blogs and articles we're reading
around the TeleGeography office:
https://t.co/DrBHqzP2nv #telecoms
#cloud #…</t>
  </si>
  <si>
    <t>jdunianand
@JioCare Jio speed is not even
2G it's my experience. Pl do some
thing drastic to save Reliance
name!</t>
  </si>
  <si>
    <t>findnewupdates
I liked a @YouTube video https://t.co/NlGMj5fA1U
Reliance JIO - How To Activate
Free Caller Tune Easily</t>
  </si>
  <si>
    <t>krishnanstat
Reliance Jio has updated its website,
revealing its various plans. There
are nine prepaid plans and three...
https://t.co/UnvY5a6qiC</t>
  </si>
  <si>
    <t>lekhrajx
RT @TechSandesh: जानिए आंध्रप्रदेश,
गुजरात &amp;amp; तमिलनाडू रिलायंस जियो
के लिए क्यों है बहुत खास?  https://t.co/tVhlggDg0w
https://t.co/p685Z4…</t>
  </si>
  <si>
    <t>rajarameshbetha
@IPL @IPL_2017 Looks like RCB is
inspired from Jio Dhanadhan offer
and offering huge wins to the oppositions
😂😂😂 Ardent Reliance Jio fans
😜</t>
  </si>
  <si>
    <t xml:space="preserve">ipl_2017
</t>
  </si>
  <si>
    <t xml:space="preserve">ipl
</t>
  </si>
  <si>
    <t>durgampets
I added a video to a @YouTube playlist
https://t.co/BFCqNX7mbb TECHREPORT
#1 Iphone 8 Images Leaked, Jio
Broadband,Aircel and Reliance</t>
  </si>
  <si>
    <t>f4free
Reliance Jio Chat offer to Win
Rs2000 Amazon Gift Cards https://t.co/uWWqhKhGvP</t>
  </si>
  <si>
    <t>jmoore2001
Huge news for India. Potential
of Indian online market just grew
massively. https://t.co/h7KYqzZMwN</t>
  </si>
  <si>
    <t>knyazevagulnar4
RT @jmoore2001: Huge news for India.
Potential of Indian online market
just grew massively. https://t.co/h7KYqzZMwN</t>
  </si>
  <si>
    <t>ansumaan1986
Reliance Jio effect: Data price
war to continue through FY18, but
what after the dust settles? https://t.co/NxOwDz6DrB</t>
  </si>
  <si>
    <t>ptcouncil
How Jio &amp;amp; Samsung employed
a data-centric, sole vendor partnership
to bring LTE to India in less than
200 days:… https://t.co/VX6ZNKkA6C</t>
  </si>
  <si>
    <t>jais_george
ETTelecom | Reliance Jio opposes
customised offers by Bharti Airtel,
Vodafone India https://t.co/F5cJjjvPyd</t>
  </si>
  <si>
    <t>shashankchoudh
5 Things to Expect From Reliance
Jio in 2017 https://t.co/xyPN2OGCtO</t>
  </si>
  <si>
    <t>feedmaza
Reliance Jio Redefined Prepaid
&amp;amp; Postpaid Plans https://t.co/fdsJ4yvCZQ
#Internet #Technology… https://t.co/0WkZnU1gFs</t>
  </si>
  <si>
    <t>pratapshetty19
RT @gadgetsnow: Reliance Jio effect:
It may be time to say goodbye to
freebies https://t.co/o1f6vs0ya6
https://t.co/CN5pOxmP2s</t>
  </si>
  <si>
    <t>maximusmin1mus
RT @ETTelecom: ETTelecom | Andhra
Pradesh, Tamil Nadu emerge as top
circles for Reliance Jio with highest
userbase https://t.co/XLVL2dyJXp</t>
  </si>
  <si>
    <t>comical_locha
RT @Gadgets360: #RelianceJio DTH
and home broadband services, and
4G VoLTE feature phone are expected
to launch this year https://t.co/vACo…</t>
  </si>
  <si>
    <t>mdriodtech
Reliance Jio Introduces New Plans
for its Prepaid and Postpaid Customers
https://t.co/Qz1SFppB0I https://t.co/qD0skcVWjo</t>
  </si>
  <si>
    <t>bengreenbergnyc
Reliance Jio: Will enforce rules
to ensure telecom sector's health:
Manoj Sinha - The Economic Times
https://t.co/zEd7yp0pLl</t>
  </si>
  <si>
    <t>mobiletor
#RelianceJio announces new postpaid,
prepaid plans https://t.co/VZMrKSU0Mu
https://t.co/Q7w8s3fegZ</t>
  </si>
  <si>
    <t>extra_money101
How Mukesh Ambani is trying to
replicate Verizon's success with
Reliance Jio As Crisil researchers
say, Verizon'...https://t.co/sFWnCPJa5e</t>
  </si>
  <si>
    <t>basappa_k
Jio DTH, Broadband, and More: 5
Things to Expect From Reliance
Jio in 2017 https://t.co/l6EVxlmpSe</t>
  </si>
  <si>
    <t>informkunal
@TheManthan Stop using jio, NDTV,
cnbc this all owned by Reliance,
Bhakti is the only path to vaikund
dham. 🙏 #JayshreeKrishna 🙏</t>
  </si>
  <si>
    <t xml:space="preserve">themanthan
</t>
  </si>
  <si>
    <t>themanojsawant
RT @sanjaybafna: Noticed Download
Speed have Improved on Reliance
#Jio after "Free to Paid Transition",
at-least here in #Mumbai! How abo…</t>
  </si>
  <si>
    <t>parallel_tw
India's major telecom operators
have all opposed the delicensing
of 700 Mhz band for M2M services
(Via @ETTelecom) https://t.co/HexkUWuDD5</t>
  </si>
  <si>
    <t>arakii
RT @Parallel_tw: India's major
telecom operators have all opposed
the delicensing of 700 Mhz band
for M2M services (Via @ETTelecom)
https:/…</t>
  </si>
  <si>
    <t>namratta2
RT @yearning4d_sky: Reliance Jio's
net loss widens to Rs 22.50 crore
for Oct-March #ETTelecom #india
#telecom https://t.co/lLMK7RKW7O</t>
  </si>
  <si>
    <t>yearning4d_sky
Reliance Jio's net loss widens
to Rs 22.50 crore for Oct-March
#ETTelecom #india #telecom https://t.co/lLMK7RKW7O</t>
  </si>
  <si>
    <t>ninjassuck
Reliance Jio entry benefited consumers:
Manoj Sinha https://t.co/0Pn2LLT1rD
https://t.co/OwtY1y00nn</t>
  </si>
  <si>
    <t>yashpalsalecha
RT @Gadgets360: #RelianceJio DTH
and home broadband services, and
4G VoLTE feature phone are expected
to launch this year https://t.co/vACo…</t>
  </si>
  <si>
    <t>balaji_gajakosh
RT @Gadgets360: #RelianceJio DTH
and home broadband services, and
4G VoLTE feature phone are expected
to launch this year https://t.co/vACo…</t>
  </si>
  <si>
    <t>realindian23
@reliancejio @reliancegroup @TRAI
@rsprasad Dear reliance jio could
you explain please why i am not
getting full n… https://t.co/Jev9Js93yQ</t>
  </si>
  <si>
    <t xml:space="preserve">reliancegroup
</t>
  </si>
  <si>
    <t xml:space="preserve">rsprasad
</t>
  </si>
  <si>
    <t>purpleshadow__
RT @Venkad_: #RelianceJio DTH and
home broadband services, and 4G
VoLTE feature phone are expected
to launch this year https://t.co/n3tcSlV…</t>
  </si>
  <si>
    <t>venkad_
#RelianceJio DTH and home broadband
services, and 4G VoLTE feature
phone are expected to launch this
year https://t.co/n3tcSlVW1A</t>
  </si>
  <si>
    <t>smartgadgetsin
RT @Gadgets360: #RelianceJio DTH
and home broadband services, and
4G VoLTE feature phone are expected
to launch this year https://t.co/vACo…</t>
  </si>
  <si>
    <t>harishj52216808
RT @Gadgets360: #RelianceJio DTH
and home broadband services, and
4G VoLTE feature phone are expected
to launch this year https://t.co/vACo…</t>
  </si>
  <si>
    <t>rajeev_vcpl
रिलायंस जियो FTTH ब्रॉडबैंड: सस्ती
कीमत में मिलेगा हाई स्पीड डाटा
#ftth #jio #broadband #telecom
https://t.co/EqINT4x7QE</t>
  </si>
  <si>
    <t>palpalindia
रिलायंस जियो FTTH ब्रॉडबैंड: सस्ती
कीमत में मिलेगा हाई स्पीड डाटा
#ftth #jio #broadband #telecom
https://t.co/b4dcD3j7hZ</t>
  </si>
  <si>
    <t>niravuparambil
RT @Gadgets360: #RelianceJio DTH
and home broadband services, and
4G VoLTE feature phone are expected
to launch this year https://t.co/vACo…</t>
  </si>
  <si>
    <t>osho_0404
#Business #Digital #Economy Has
Reliance Jio’s Entry Delayed Digital
India’s Goals? https://t.co/BAgdS21dkD
https://t.co/p3W66cgMM0</t>
  </si>
  <si>
    <t>thesumitsharma
RT @Gadgets360: #RelianceJio DTH
and home broadband services, and
4G VoLTE feature phone are expected
to launch this year https://t.co/vACo…</t>
  </si>
  <si>
    <t>toughabhinav
#Ookla speed test for reliance
JIO... Untill it was free speed
was good and now when it's paid,
even speed test can… https://t.co/tavelPyXI8</t>
  </si>
  <si>
    <t>sandeepkuyadav
RT @expresstechie: #RelianceJio
effect: Rules soon for telcos TRAI-ing
new service https://t.co/4fLGBVH0QV</t>
  </si>
  <si>
    <t>pranaynair72
Reliance Jio when are you launching
the DTH services @reliancejio</t>
  </si>
  <si>
    <t>mugunth19
RT @Venkad_: #RelianceJio DTH and
home broadband services, and 4G
VoLTE feature phone are expected
to launch this year https://t.co/n3tcSlV…</t>
  </si>
  <si>
    <t>worldfastnewz
New post (Reliance Jio effect:
Rules soon for telcos TRAI-ing
new service) has been published
on World Fast News -… https://t.co/OMdYDQxZGW</t>
  </si>
  <si>
    <t>sivabal31388912
RT @dinathanthi: ரிலையன்ஸ் ஜியோ
தற்சமயம் பிரீபெயிட் மற்றும் போஸ்ட்பெயிட்
வாடிக்கையாளர்களுக்கு புதிய சலுகைகளை
அறிவித்துள்ளது. https://t.co/x…</t>
  </si>
  <si>
    <t>karmakarkk
RT @Gadgets360: #RelianceJio DTH
and home broadband services, and
4G VoLTE feature phone are expected
to launch this year https://t.co/vACo…</t>
  </si>
  <si>
    <t>pin2bhanu
RT @Gadgets360: #RelianceJio DTH
and home broadband services, and
4G VoLTE feature phone are expected
to launch this year https://t.co/vACo…</t>
  </si>
  <si>
    <t>rajusjain3
RT @Gadgets360: #RelianceJio DTH
and home broadband services, and
4G VoLTE feature phone are expected
to launch this year https://t.co/vACo…</t>
  </si>
  <si>
    <t>fonearena
Reliance Jio reports Rs. 22.5 crore
net loss for H2 FY17 https://t.co/bvJcpKkvmP
https://t.co/AVWwALsUN8</t>
  </si>
  <si>
    <t>pduggiraala
RT @FoneArena: Reliance Jio reports
Rs. 22.5 crore net loss for H2
FY17 https://t.co/bvJcpKkvmP https://t.co/AVWwALsUN8</t>
  </si>
  <si>
    <t>dehradoonwala
@LazyFatYeti This was one of the
objectives of digital india. Source:
https://t.co/wzzDnSY1fb</t>
  </si>
  <si>
    <t xml:space="preserve">lazyfatyeti
</t>
  </si>
  <si>
    <t>biswasanimesh
RT @romitguhaET: Reliance Jio entry
benefited consumers: Manoj Sinha
#ETTelecom https://t.co/8BvoD80isg</t>
  </si>
  <si>
    <t>romitguhaet
Reliance Jio opposes customised
offers by Bharti Airtel, Vodafone
India #ETTelecom https://t.co/AFSQt2GrKM
@kalyanparbatET</t>
  </si>
  <si>
    <t>muntazirabbas
Reliance Jio entry benefited consumers:
Manoj Sinha | #ETTelecom https://t.co/TBhg22OhpL
#Jio</t>
  </si>
  <si>
    <t>devinaet
RT @DanishKh4n: Telecom operators
may offer lowest ever salary hike
this year, courtesy Reliance Jio
and consolidation pressure https://t.c…</t>
  </si>
  <si>
    <t>ktpotinfo
Reliance Jio effect: It may be
time to say goodbye to freebies
https://t.co/LHMzAXMHa7</t>
  </si>
  <si>
    <t>cryptex_221b
RT @mkvenu1: https://t.co/42WarvnWcP</t>
  </si>
  <si>
    <t>mkvenu1
https://t.co/42WarvnWcP</t>
  </si>
  <si>
    <t>bediumang
UB Science: Reliance jio- how jio
have changed the internet sc...
https://t.co/1SENyl1vPt #jio @reliancejio</t>
  </si>
  <si>
    <t>joecmathew
RT @mkvenu1: https://t.co/42WarvnWcP</t>
  </si>
  <si>
    <t>prashant_texan
Pilkhuwa Dist Hapur Local vendors
selling reliance jio sims more
than MRP and not ready to give
bill for the same @reliancejio</t>
  </si>
  <si>
    <t>sureshmohapatra
5 Things to Expect From Reliance
Jio in 2017 https://t.co/3PXLSwX9cF</t>
  </si>
  <si>
    <t>semanticearth
Indias Reliance Jio is blazing
a trail to all-IP mobile networks
#Technology https://t.co/msZASSpcE0
https://t.co/4y5T0rOlVR</t>
  </si>
  <si>
    <t>boredknees
Again here is a case of Urban India
gaining at a cost to Rural India
- driving the divide further https://t.co/Wmxk5sgfwC
via @thewire_in</t>
  </si>
  <si>
    <t>thewire_in
Is TRAI’s approval of #RelianceJio’s
free data an implicit indictment
of the optical fibre network project?
https://t.co/TYSxG71q2I</t>
  </si>
  <si>
    <t>swapdesire
Reliance Jio 4G Plans: Jio Plans
For Prime &amp;amp; Non Prime Users,
Prepaid &amp;amp; Postpaid Plans https://t.co/XJAgrZyZpS
https://t.co/K7dcBP1NwH</t>
  </si>
  <si>
    <t xml:space="preserve">jiomukesh
</t>
  </si>
  <si>
    <t>maddy10138214
@JioCare @reliancejio @mukeshambani13
@JioMukesh Checkout Jio speed in
my Iphone7 at Reliance Jio Corporate
Park Gh… https://t.co/u7EDJuEmx7</t>
  </si>
  <si>
    <t xml:space="preserve">mukeshambani13
</t>
  </si>
  <si>
    <t>cnbtimes
Reliance Jio 5G service will be
launched soon in India https://t.co/AsjPsFxYDU
https://t.co/lUH4J6qRXI</t>
  </si>
  <si>
    <t>spintaccel
Register here to be a part of the
Fireside chat with leaders from
Reliance Jio and GenNext: https://t.co/5n95Epx9xU</t>
  </si>
  <si>
    <t>nhtweeting
Reliance Jio to give a series of
comments on the peak of RIL’s fourth
quarter results on M...… https://t.co/HYReKXjwET</t>
  </si>
  <si>
    <t>arkadev
RT @ibtimes_india: | #ICYMI | @reliancejio
increases data allowances and validity
period in select pre-paid, post-paid
tariff plans https…</t>
  </si>
  <si>
    <t>ibtimes_india
| #ICYMI | @reliancejio increases
data allowances and validity period
in select pre-paid, post-paid tariff
plans https://t.co/a5UOGP2IHf</t>
  </si>
  <si>
    <t>papajobsindia
Reliance Jio Direct Openings Posts
: 35,000 Qualification : 10th,12th,Any
Degree Apply Link :... https://t.co/zSxHFfBXhw</t>
  </si>
  <si>
    <t>newstickerbodhi
Jio DTH, Broadband, and More: 5
Things to Expect From Reliance
Jio in 2017</t>
  </si>
  <si>
    <t>sumona2016roy
#Convert #LTE to #VoLTE #Reliance
#Jio in #Kolkata https://t.co/6SjEXKZY31</t>
  </si>
  <si>
    <t>hii_suman
#Convert #LTE to #VoLTE #Reliance
#Jio in #Kolkata https://t.co/y2kMCfroyf</t>
  </si>
  <si>
    <t>techyugateam
#Convert #LTE to #VoLTE #Reliance
#Jio in #Kolkata https://t.co/p5RziNvqAq</t>
  </si>
  <si>
    <t>andrewlayl
#Convert #LTE to #VoLTE #Reliance
#Jio in #Kolkata https://t.co/GKnm9fZO2Z</t>
  </si>
  <si>
    <t>lamahans
#Convert #LTE to #VoLTE #Reliance
#Jio in #Kolkata https://t.co/7EZTsuUTqm</t>
  </si>
  <si>
    <t>wolven1991
#Convert #LTE to #VoLTE #Reliance
#Jio in #Kolkata https://t.co/zQdr3fUOxt</t>
  </si>
  <si>
    <t>ashwini8025
RT @ibtimes_india: | #ICYMI | @reliancejio
increases data allowances and validity
period in select pre-paid, post-paid
tariff plans https…</t>
  </si>
  <si>
    <t>talentwavehr
https://t.co/FLTwQMVnfh Urgent
Hiring For Reliance JIO-9911528729
https://t.co/q8E8xQU4Wz #jobsinindia</t>
  </si>
  <si>
    <t>cutecharge
JIO BEST FRIENDS OFFER - Reliance
Jio Chat Refer and Earn Rs 2000:
https://t.co/rgiKDITuAB via @YouTube</t>
  </si>
  <si>
    <t>talkfaasil
@RelianceJio DTH services expected
soon https://t.co/0SD5PkQpvD</t>
  </si>
  <si>
    <t>satyambharti
I added a video to a @YouTube playlist
https://t.co/w3N4ebGcPK Reliance
jio || jio new plans for prepaid
and postpaid customers may</t>
  </si>
  <si>
    <t>ideasevak
RT @gadgetsnow: Now, Reliance Jio
opposes customised offers by Bharti
Airtel, Vodafone https://t.co/meh2fPqNya
https://t.co/3fHL8PU1x0</t>
  </si>
  <si>
    <t>tremborg
RT @mkvenu1: https://t.co/42WarvnWcP</t>
  </si>
  <si>
    <t>kelvin_kool
5 Things to Expect From Reliance
Jio in 2017 https://t.co/6V7UykHGhf</t>
  </si>
  <si>
    <t>kolkatainsider
Pritam Nightwing: #Convert #LTE
to #VoLTE #Reliance #Jio in… https://t.co/7PFyIgag0l
#Kolkata #KolkataInsider https://t.co/KBuopuYzVQ</t>
  </si>
  <si>
    <t>mayurgarud999
@reliancejio @JioCare reliance
jio to a new low @rsprasad you
should see this. #Gandihigirion
https://t.co/Gl34KWfNkr</t>
  </si>
  <si>
    <t>nandini_066
https://t.co/wQfwXW5bPd Get Free
LinkedIn and Resume Review Urgent
Hiring For Reliance JIO-9911528729
https://t.co/ZmknRCBRkK</t>
  </si>
  <si>
    <t>jackhittle
Has Reliance Jio's entry delayed
Modi's Digital India goals? https://t.co/EvuJ7DjAgv
https://t.co/cQljAAKqSF</t>
  </si>
  <si>
    <t>mymobilemag
Reliance Jio to expand its FTTH
services soon https://t.co/BQAX5WNjtU
#RelianceJio #FttH https://t.co/CuOGDjl80c</t>
  </si>
  <si>
    <t>gauravsinh20
RT @MyMobileMag: Reliance Jio to
expand its FTTH services soon https://t.co/BQAX5WNjtU
#RelianceJio #FttH https://t.co/CuOGDjl80c</t>
  </si>
  <si>
    <t>digital_gyani
Reliance Jio Prime Membership Plan,
Unlimited Data, Voice, SMS Benefits
... https://t.co/0reVloOV7R via
@YouTube #Jio #JioPrime</t>
  </si>
  <si>
    <t>samayamm
പുതിയ താരിഫ് പ്ലാനുകളുമായി ജിയോ
#RelianceJio https://t.co/bFZu4VuNH5</t>
  </si>
  <si>
    <t>m_newsinfo
Reliance Jio effect: Time to say
goodbye to freebies https://t.co/3Dn3JJU0vB
https://t.co/SkQWeo5oFr</t>
  </si>
  <si>
    <t>subhashjha
This article on how Reliance Jio's
entry has delayed Modi's Digital
India goals settles all the brouhaha
around it. https://t.co/732YYpR2fs</t>
  </si>
  <si>
    <t>vikassahajwani
@reliancejio wow... One more msg
from bikhari reliance jio.. shameless
telecom operator of india https://t.co/Ub1l5K5Tae</t>
  </si>
  <si>
    <t>sonal_desh
RT @timesofindia: Now Reliance
Jio complains about Airtel, Vodafone
offers https://t.co/eyWnZO396x
https://t.co/WcCf48QFMc</t>
  </si>
  <si>
    <t>imajaykushwaha
RT @timesofindia: Now Reliance
Jio complains about Airtel, Vodafone
offers https://t.co/eyWnZO396x
https://t.co/WcCf48QFMc</t>
  </si>
  <si>
    <t>ashishj86997353
RT @timesofindia: Now Reliance
Jio complains about Airtel, Vodafone
offers https://t.co/eyWnZO396x
https://t.co/WcCf48QFMc</t>
  </si>
  <si>
    <t>gofferkart
How To Register For Reliance Jio
Prime Membership | All About Jio
Prime Membership Program https://t.co/iHJLZn1ZBn
https://t.co/c6qeIZwVyN</t>
  </si>
  <si>
    <t>smadygo
RT @bsindia: Has Reliance Jio's
entry delayed Modi's Digital India
goals? https://t.co/pHiA5Ai7RO
@reliancejio #Modi https://t.co/GpyKVlw8Yg</t>
  </si>
  <si>
    <t>ashwynb
RT @timesofindia: Now Reliance
Jio complains about Airtel, Vodafone
offers https://t.co/eyWnZO396x
https://t.co/WcCf48QFMc</t>
  </si>
  <si>
    <t>kayafashion2
RT @timesofindia: Now Reliance
Jio complains about Airtel, Vodafone
offers https://t.co/eyWnZO396x
https://t.co/WcCf48QFMc</t>
  </si>
  <si>
    <t>myvacancies
Reliance jio Mega Hiring for TAMIL/
MALYALAM/ KANNADA+HINDI Process,
sal upto 21k+inc+cab. https://t.co/1wmJPVckyi</t>
  </si>
  <si>
    <t>aakashkapil0107
RT @timesofindia: Now Reliance
Jio complains about Airtel, Vodafone
offers https://t.co/eyWnZO396x
https://t.co/WcCf48QFMc</t>
  </si>
  <si>
    <t>irroshan
RT @thewire_in: Has #RelianceJio’s
entry delayed #DigitalIndia’s goals?
https://t.co/TYSxG71q2I https://t.co/UBoVT1D3ol</t>
  </si>
  <si>
    <t>autoworldmag
RT @bsindia: Has Reliance Jio's
entry delayed Modi's Digital India
goals? https://t.co/pHiA5Ai7RO
@reliancejio #Modi https://t.co/GpyKVlw8Yg</t>
  </si>
  <si>
    <t>maddoinsights
RT @thewire_in: Has #RelianceJio’s
entry delayed #DigitalIndia’s goals?
https://t.co/TYSxG71q2I https://t.co/UBoVT1D3ol</t>
  </si>
  <si>
    <t>kyarepakau
RT @thewire_in: Has #RelianceJio’s
entry delayed #DigitalIndia’s goals?
https://t.co/TYSxG71q2I https://t.co/UBoVT1D3ol</t>
  </si>
  <si>
    <t>manojarya1234
RT @timesofindia: Now Reliance
Jio complains about Airtel, Vodafone
offers https://t.co/eyWnZO396x
https://t.co/WcCf48QFMc</t>
  </si>
  <si>
    <t>nikhilyeda
RT @thewire_in: Has #RelianceJio’s
entry delayed #DigitalIndia’s goals?
https://t.co/TYSxG71q2I https://t.co/UBoVT1D3ol</t>
  </si>
  <si>
    <t>2krazzy4you
RT @thewire_in: Has #RelianceJio’s
entry delayed #DigitalIndia’s goals?
https://t.co/TYSxG71q2I https://t.co/UBoVT1D3ol</t>
  </si>
  <si>
    <t>kshitijraj12
RT @thewire_in: Has #RelianceJio’s
entry delayed #DigitalIndia’s goals?
https://t.co/TYSxG71q2I https://t.co/UBoVT1D3ol</t>
  </si>
  <si>
    <t>neelimatripathi
Now, Reliance Jio opposes customised
offers by Bharti Airtel, Vodafone
https://t.co/DuanizCfeW via @gadgetsnow</t>
  </si>
  <si>
    <t>rameshgzpup
RT @neelimatripathi: Now, Reliance
Jio opposes customised offers by
Bharti Airtel, Vodafone https://t.co/DuanizCfeW
via @gadgetsnow</t>
  </si>
  <si>
    <t>freebiesupdates
Reliance Jio effect: Time to say
goodbye to freebies - Deccan Chronicle
https://t.co/02T6Szh5tX</t>
  </si>
  <si>
    <t>lokidas
RT @thewire_in: Has #RelianceJio’s
entry delayed #DigitalIndia’s goals?
https://t.co/TYSxG71q2I https://t.co/UBoVT1D3ol</t>
  </si>
  <si>
    <t>free_cool_stuff
(RT From FreebiesUpdates) Reliance
Jio effect: Time to say goodbye
to freebies - Deccan Chronicle
https://t.co/TG1Fd17JKR</t>
  </si>
  <si>
    <t>beingdrushti
RT @thewire_in: Has #RelianceJio’s
entry delayed #DigitalIndia’s goals?
https://t.co/TYSxG71q2I https://t.co/UBoVT1D3ol</t>
  </si>
  <si>
    <t>t1singh
RT @thewire_in: Has #RelianceJio’s
entry delayed #DigitalIndia’s goals?
https://t.co/TYSxG71q2I https://t.co/UBoVT1D3ol</t>
  </si>
  <si>
    <t>khushboonahar3
RT @timesofindia: Now Reliance
Jio complains about Airtel, Vodafone
offers https://t.co/eyWnZO396x
https://t.co/WcCf48QFMc</t>
  </si>
  <si>
    <t>sheevmalhar
RT @svaradarajan: Has Reliance
Jio’s Entry Delayed Digital India’s
Goals?: https://t.co/difHHnYVCH
via @thewire_in</t>
  </si>
  <si>
    <t>svaradarajan
RT @thewire_in: Has #RelianceJio’s
entry delayed #DigitalIndia’s goals?
https://t.co/TYSxG71q2I https://t.co/UBoVT1D3ol</t>
  </si>
  <si>
    <t>gauriganesh3
RT @thewire_in: Has #RelianceJio’s
entry delayed #DigitalIndia’s goals?
https://t.co/TYSxG71q2I https://t.co/UBoVT1D3ol</t>
  </si>
  <si>
    <t>sharmarajal
RT @timesofindia: Now Reliance
Jio complains about Airtel, Vodafone
offers https://t.co/eyWnZO396x
https://t.co/WcCf48QFMc</t>
  </si>
  <si>
    <t>sivayp
RT @svaradarajan: Has Reliance
Jio’s Entry Delayed Digital India’s
Goals?: https://t.co/difHHnYVCH
via @thewire_in</t>
  </si>
  <si>
    <t>mohitsmartlove
RT @timesofindia: Now Reliance
Jio complains about Airtel, Vodafone
offers https://t.co/eyWnZO396x
https://t.co/WcCf48QFMc</t>
  </si>
  <si>
    <t>deepak_2980
@JioCare Your cc is giving me contradicting
answers about jio ftth one says
its available contact reliance
digital or mini for details</t>
  </si>
  <si>
    <t>niroshamallik
RT @bsindia: Has Reliance Jio's
entry delayed Modi's Digital India
goals? https://t.co/pHiA5Ai7RO
@reliancejio #Modi https://t.co/GpyKVlw8Yg</t>
  </si>
  <si>
    <t>digiscopeonline
This state has highest number of
RelianceJio users https://t.co/KIhpPgLs13
https://t.co/RksRgkh2hT #Tech #Digital</t>
  </si>
  <si>
    <t>mailranjitswain
RT @gadgetsnow: This state has
highest number of @RelianceJio
users https://t.co/UhZMzjNIxV https://t.co/R5L6VOJGKN</t>
  </si>
  <si>
    <t>adisin
RT @timesofindia: Now Reliance
Jio complains about Airtel, Vodafone
offers https://t.co/eyWnZO396x
https://t.co/WcCf48QFMc</t>
  </si>
  <si>
    <t>newestbusiness
Has Reliance Jio's entry delayed
Modi's Digital India goals? https://t.co/giX5SG2wHv
https://t.co/Y5Q5Jpvwux</t>
  </si>
  <si>
    <t>topbiznessbrand
Has Reliance Jio's entry delayed
Modi's Digital India goals? https://t.co/Aq0b4GPVfK
https://t.co/m7OpF0QKPj</t>
  </si>
  <si>
    <t>yourbmworld
Has Reliance Jio's entry delayed
Modi's Digital India goals? https://t.co/0AiRvl2sYz
https://t.co/Ji8TVwovzA</t>
  </si>
  <si>
    <t>reporter_inside
Has Reliance Jio's entry delayed
Modi's Digital India goals? https://t.co/YK3M5UsAiV
https://t.co/yEZ962yhuk</t>
  </si>
  <si>
    <t>knowyourtarget
Has Reliance Jio's entry delayed
Modi's Digital India goals? https://t.co/ebtS7xOwyi
https://t.co/o0L92004cF</t>
  </si>
  <si>
    <t>bestmarkettrend
Has Reliance Jio's entry delayed
Modi's Digital India goals? https://t.co/Y7ENgaXKDB
https://t.co/IApoQ66JMC</t>
  </si>
  <si>
    <t>thebizmarketer
Has Reliance Jio's entry delayed
Modi's Digital India goals? https://t.co/qOVBds3h9y
https://t.co/n5YzOVz0aC</t>
  </si>
  <si>
    <t>markettoprofit
Has Reliance Jio's entry delayed
Modi's Digital India goals? https://t.co/lyjrfxvwIR
https://t.co/wnCgSwOKsi</t>
  </si>
  <si>
    <t>yourmarkethub
Has Reliance Jio's entry delayed
Modi's Digital India goals? https://t.co/MhguuTJuFR
https://t.co/yR2dRd3Koa</t>
  </si>
  <si>
    <t>getyourmarket
Has Reliance Jio's entry delayed
Modi's Digital India goals? https://t.co/aynOkM4ecO
https://t.co/elfIc601qO</t>
  </si>
  <si>
    <t>marketpatrol
Has Reliance Jio's entry delayed
Modi's Digital India goals? https://t.co/wpiHsNsk29
https://t.co/RsZn7peLDl</t>
  </si>
  <si>
    <t>businessforthew
Has Reliance Jio's entry delayed
Modi's Digital India goals? https://t.co/M8waB9FMfQ
https://t.co/tu1QkmnPsS</t>
  </si>
  <si>
    <t>bandmhour
Has Reliance Jio's entry delayed
Modi's Digital India goals? https://t.co/mF2jEBlXC6
https://t.co/b92UjWN63r</t>
  </si>
  <si>
    <t>mindyourmarket
Has Reliance Jio's entry delayed
Modi's Digital India goals? https://t.co/3Ll1hfJhjq
https://t.co/QUH7w1rpKI</t>
  </si>
  <si>
    <t>greatmarketnews
Has Reliance Jio's entry delayed
Modi's Digital India goals? https://t.co/hjCJL2vtiC
https://t.co/SaO257w6p3</t>
  </si>
  <si>
    <t>thebiztweets
Has Reliance Jio's entry delayed
Modi's Digital India goals? https://t.co/n83c8UWBju
https://t.co/8DJmUbMFRm</t>
  </si>
  <si>
    <t>themarketblogs
Has Reliance Jio's entry delayed
Modi's Digital India goals? https://t.co/2OTR12PXuO
https://t.co/lLozDWYZp4</t>
  </si>
  <si>
    <t>marketmindedhub
Has Reliance Jio's entry delayed
Modi's Digital India goals? https://t.co/ogGmgZPxGf
https://t.co/NirnTRnY6a</t>
  </si>
  <si>
    <t>thetopbusiness
Has Reliance Jio's entry delayed
Modi's Digital India goals? https://t.co/9d1iiUVTxv
https://t.co/qYW21pmLVV</t>
  </si>
  <si>
    <t>awisemarketer
Has Reliance Jio's entry delayed
Modi's Digital India goals? https://t.co/BwYIr8BxAo
https://t.co/w3eIh1FMnc</t>
  </si>
  <si>
    <t>sparkbstrategy
Has Reliance Jio's entry delayed
Modi's Digital India goals?: Ground
reality and initial impact of Jio
is very…… https://t.co/UrieYkBqQe</t>
  </si>
  <si>
    <t>valueurbusiness
Has Reliance Jio's entry delayed
Modi's Digital India goals? https://t.co/1zAmTWcovt
https://t.co/f3EMEKTPUh</t>
  </si>
  <si>
    <t>loveurbizness
Has Reliance Jio's entry delayed
Modi's Digital India goals? https://t.co/mErEbPNymq
https://t.co/TYcaU9bB71</t>
  </si>
  <si>
    <t>loveurmarket
Has Reliance Jio's entry delayed
Modi's Digital India goals? https://t.co/E2AYVNXLc8
https://t.co/Zqr7ymaS3S</t>
  </si>
  <si>
    <t>manmohitsingh3
RT @thewire_in: Has #RelianceJio’s
entry delayed #DigitalIndia’s goals?
https://t.co/TYSxG71q2I https://t.co/UBoVT1D3ol</t>
  </si>
  <si>
    <t>bhatitechnical1
Reliance jio prepaid plans details
in Hindi l BHATI TECHNICAL: https://t.co/4FCN8d3VHc
via @YouTube</t>
  </si>
  <si>
    <t>adityanair20
RT @LifeandTrendz: #Samsung most
trust #brand in #India #Report
https://t.co/1BN2pJJYmu @Samsung_IN
#Sony #LG #Reliance #Jio #Nokia
#ICICI…</t>
  </si>
  <si>
    <t>jay72221
I reviewed Reliance Jio 4/5. Earn
Rs.40 per review #WriteShareWin
https://t.co/v1ZlPer8LI via @MouthShut</t>
  </si>
  <si>
    <t>shinuglobal
RT @Gadgets360: #RelianceJio DTH
and home broadband services, and
4G VoLTE feature phone are expected
to launch this year https://t.co/vACo…</t>
  </si>
  <si>
    <t>newsstoryindia
The 2017 agenda: Reliance Jio to
soon venture into DTH, broadband
services: Reliance Industries plans
to spend a… https://t.co/ZzzgEIMrlb</t>
  </si>
  <si>
    <t>madhudawda
Now,o@TOIIndiaNews only oppose
by Mukesh Ambani Not effected better
whole family come together &amp;amp;
oppose https://t.co/AXMb1FDxy6</t>
  </si>
  <si>
    <t>rajatdhar1
The 2017 agenda: Reliance Jio to
soon venture into DTH, broadband
services https://t.co/MNikVV3RiL</t>
  </si>
  <si>
    <t>togofogo
Now, Reliance Jio opposes customised
offers by Bharti Airtel, Vodafone.
Read more: https://t.co/Sw7ATuXgTy…
https://t.co/WqDgzRRBdI</t>
  </si>
  <si>
    <t>awesummly
The 2017 agenda: #RelianceJio to
soon venture into DTH, broadband
services https://t.co/C8LD7t2VJ3
#technology #news https://t.co/RJqQp2OL7i</t>
  </si>
  <si>
    <t>hareesh_5554
The 2017 agenda: Reliance Jio to
soon venture into DTH, broadband
services https://t.co/HAh5i4irfA
https://t.co/fyi6lzFLUx</t>
  </si>
  <si>
    <t>trader_job
How to Apply for Reliance Jio Jobs
| Find Unlimited Best Jobs in Jio
https://t.co/9Oh4hNVvWN https://t.co/dk43xscDx5</t>
  </si>
  <si>
    <t>danavilcea
The 2017 agenda: Reliance Jio to
soon venture into DTH, broadband
services: Reliance… https://t.co/pMZnbh7FVf…
https://t.co/5hPJM7fOef</t>
  </si>
  <si>
    <t>techsofteu
RT @danavilcea: The 2017 agenda:
Reliance Jio to soon venture into
DTH, broadband services: Reliance…
https://t.co/pMZnbh7FVf #technology
#…</t>
  </si>
  <si>
    <t>trutax_in
RT @FinancialXpress: Competition
in #Singtel's market including
India prompts one of the world’s
biggest money managers to sell
stock http…</t>
  </si>
  <si>
    <t>gershomheadhunt
Jio pot calling the comp kettle
black ROFL. Mumbai Metro a Reliance
service I use out of compulsion.
https://t.co/C8E127zSuf via @gadgetsnow</t>
  </si>
  <si>
    <t>harikum01552397
5 Things to Expect From Reliance
Jio in 2017 https://t.co/GcH0Rvepyx</t>
  </si>
  <si>
    <t>farahishabina
RT @thewire_in: Has #RelianceJio’s
entry delayed #DigitalIndia’s goals?
https://t.co/TYSxG71q2I https://t.co/UBoVT1D3ol</t>
  </si>
  <si>
    <t>ladykriish
Jio opposes customised offers by
Airtel, Voda https://t.co/D7lGW2eLl9
https://t.co/FipflCX5WK</t>
  </si>
  <si>
    <t>harry007andrew
Jio opposes customised offers by
Airtel, Voda https://t.co/gibXUVHjm9
https://t.co/O8coZG2FGM</t>
  </si>
  <si>
    <t>livenews_in
Jio opposes customised offers by
Airtel, Voda https://t.co/hSdhgJDSHM
https://t.co/VROBbv6ED4</t>
  </si>
  <si>
    <t>mrajat4
Jio opposes customised offers by
Airtel, Voda https://t.co/QM8G0JU8hi
https://t.co/xyClzJnRZS</t>
  </si>
  <si>
    <t>suvodeepchandra
Jio opposes customised offers by
Airtel, Voda https://t.co/ew9M3N6l5Y
https://t.co/ZqlxRWZRIy</t>
  </si>
  <si>
    <t>mmsiibf4598389
RT @bsindia: The 2017 agenda: @reliancejio
to soon venture into DTH, broadband
services https://t.co/QaddfNEFRW
https://t.co/rykiUIgQ08</t>
  </si>
  <si>
    <t>charka_
The 2017 agenda: Reliance Jio to
soon venture into DTH, broadband
services https://t.co/cJRq3fsSzS</t>
  </si>
  <si>
    <t>makhan360
RT @svaradarajan: Has Reliance
Jio’s Entry Delayed Digital India’s
Goals?: https://t.co/difHHnYVCH
via @thewire_in</t>
  </si>
  <si>
    <t>teja_vemula
RT @timesofindia: Now Reliance
Jio complains about Airtel, Vodafone
offers https://t.co/eyWnZO396x
https://t.co/WcCf48QFMc</t>
  </si>
  <si>
    <t>benzie_prince
RT @bsindia: Has Reliance Jio's
entry delayed Modi's Digital India
goals? https://t.co/pHiA5Ai7RO
@reliancejio #Modi https://t.co/GpyKVlw8Yg</t>
  </si>
  <si>
    <t>ycrubhvgibgrqur
RT @expresstechie: Reliance Jio's
new JioFi 4G device with OLED display
spotted, priced at Rs 1,999 https://t.co/k6ZbIjM7ua
https://t.co/1T…</t>
  </si>
  <si>
    <t>manoj_gairola
Is Reliance Jio hampering Digital
India program? https://t.co/Ig0wzPfzPN
@DoT_India @thesuniljain</t>
  </si>
  <si>
    <t xml:space="preserve">dot_india
</t>
  </si>
  <si>
    <t xml:space="preserve">pmoindia
</t>
  </si>
  <si>
    <t>saravan16102511
RT @timesofindia: Now Reliance
Jio complains about Airtel, Vodafone
offers https://t.co/eyWnZO396x
https://t.co/WcCf48QFMc</t>
  </si>
  <si>
    <t>telsupermarket
#Reliance #Jio opposes customised
offers by #VodafoneIndia #BhartiAirtel
- See more at: https://t.co/aSXD3zZ0xd…
https://t.co/Y87Fptjif2</t>
  </si>
  <si>
    <t>sahoosatyaban20
Reliance Jio effect: Rules soon
for telcos TRAI-ing new service...
https://t.co/1sVgVWdGtw</t>
  </si>
  <si>
    <t>rishabhanalyst
Airtel beats Reliance Jio by a
huge margin in 4G speed OpenSignal
report https://t.co/03QLsbjh0n</t>
  </si>
  <si>
    <t>rrkendre2030
RT @rishabhanalyst: Airtel beats
Reliance Jio by a huge margin in
4G speed OpenSignal report https://t.co/03QLsbjh0n</t>
  </si>
  <si>
    <t>anil27saini
@TRAI @manojsinhabjp @PMOIndia
poor response from reliance jio
for unusable connection tion SR000008RC50
they say 30 days for solution</t>
  </si>
  <si>
    <t xml:space="preserve">manojsinhabjp
</t>
  </si>
  <si>
    <t>rajeevag1
Now, Reliance Jio opposes customised
offers by Bharti Airtel, Vodafone
https://t.co/Kp6rWtD4Ou via @gadgetsnow</t>
  </si>
  <si>
    <t>cocogadgets
Reliance Jio Goes Paid, Here Are
Plans on Offer https://t.co/u0ncOQv8Ur
#gadgets #tech #news https://t.co/JK8lYl3bYn</t>
  </si>
  <si>
    <t>zeovino
Reliance Jio’s Fiber broadband
with 100Mbps speed to launch in
June: Report https://t.co/ap2gbj6izI
#tech #India</t>
  </si>
  <si>
    <t>3noviceshyd
#3Novices : Reliance Jio’s Fiber
broadband with 100Mbps speed to
launch in June: Report April 28,
2017 at 02:36PM https://t.co/veyMsZbRZB
…</t>
  </si>
  <si>
    <t>shootinstyle
RT @bsindia: The 2017 agenda: @reliancejio
to soon venture into DTH, broadband
services https://t.co/QaddfNEFRW
https://t.co/rykiUIgQ08</t>
  </si>
  <si>
    <t>yoursvivek
Jio-@TRAI nexus antithesis: Rural-urban
telecom divide widens; Universal
Service Obligation Fund depletes
by 1600Cr https://t.co/5ToOjFqTuO</t>
  </si>
  <si>
    <t>codscales
https://t.co/6tMUlikmq1 - Reliance
Jio’s Fiber broadband with 100Mbps
speed to launch in June: Report
https://t.co/EPKlIxaw7B</t>
  </si>
  <si>
    <t>janman_tv
Jio यूजर के लिए खुशखबरी, जल्द आ
रहा है नया बंपर ऑफर   https://t.co/ErE9ydrcqA
https://t.co/Ecwcrr04pc</t>
  </si>
  <si>
    <t>ashutoshhacker
Reliance Jio Broadband Services
to be launched in June 2017. (Expected)</t>
  </si>
  <si>
    <t>gnarengiri
TELECOM INDUSTRY AFTER RELIANCE
JIO ENTRY ,STOPPED TO LOOT MOB-USERS.TRAI,BSNL,VODA-IDEA,AIRTEL
MANY.SUDDEN WAKE UP BSNL OFFERS@Rs1.50P/GB.</t>
  </si>
  <si>
    <t>hellomb24
RT @expresstechie: #TechNews Reliance
Jio’s Fiber broadband with 100Mbps
speed to launch in June: Report
https://t.co/C66pAdxAi8</t>
  </si>
  <si>
    <t>rahul0986
RT @egovonline: Reliance Jio to
provide fiber-to-the-home services
in 100 cities https://t.co/GfmPIPN1Kc
@reliancejio @RelianceMobile @JioM…</t>
  </si>
  <si>
    <t>stockmarketpuls
The 2017 agenda: Reliance Jio to
soon venture into DTH, broadband
services https://t.co/Dg3cmycFt2</t>
  </si>
  <si>
    <t>soundhar1
RT @expresstechie: #TechNews Reliance
Jio’s Fiber broadband with 100Mbps
speed to launch in June: Report
https://t.co/C66pAdxAi8</t>
  </si>
  <si>
    <t>anitaophilia
Now, Reliance Jio opposes customised
offers by Bharti Airtel, Vodafone
https://t.co/u859Fv8FPe via @gadgetsnow</t>
  </si>
  <si>
    <t>deepakc1020929
Reliance Jio effect: Rules soon
for telcos TRAI-ing new service...
https://t.co/o1MEXWspA2</t>
  </si>
  <si>
    <t>darshannarola4
Reliance Jio effect: Rules soon
for telcos TRAI-ing new service...
https://t.co/pkz3vkLRSF</t>
  </si>
  <si>
    <t>freegksms
RT @OneindiaKannada: ಜಿಯೋ ಅಭಿಮಾನಿಗಳಿಗೆ
ಮತ್ತೊಂದು ಸಿಹಿಸುದ್ದಿ..ಜಿಯೋ ಡಿಟಿಹೆಚ್
ಬಿಡುಗಡೆ ದಿನಾಂಕ ಫಿಕ್ಸ್!! https://t.co/btYVzftJMF
#reliance #jio #…</t>
  </si>
  <si>
    <t>oneindiakannada
ರಿಲಯನ್ಸ್ ಜಿಯೋ ಫೈಬರ್: ಆರಂಭ, ವಿಶೇಷತೆಗಳು..!
https://t.co/T8dBBHMvuC #reliance
#jio #news #online</t>
  </si>
  <si>
    <t>femarkets
#Jio rising #Capex, no #Earning
worries #Reliance #Investors eyeing
refining, petchem returns https://t.co/wdO35Gsga4
via @FinancialExpress</t>
  </si>
  <si>
    <t>gurumitra4u
RT @OneindiaKannada: ಜಿಯೋ ಅಭಿಮಾನಿಗಳಿಗೆ
ಮತ್ತೊಂದು ಸಿಹಿಸುದ್ದಿ..ಜಿಯೋ ಡಿಟಿಹೆಚ್
ಬಿಡುಗಡೆ ದಿನಾಂಕ ಫಿಕ್ಸ್!! https://t.co/btYVzftJMF
#reliance #jio #…</t>
  </si>
  <si>
    <t>siddharthjrs
Reliance Jio’s Fiber broadband
with 100Mbps speed to launch in
June: Report https://t.co/gTHTs8ibr1
https://t.co/7WJISPgq8f</t>
  </si>
  <si>
    <t>worldsitenews
Reliance Jio’s Fiber broadband
with 100Mbps speed to launch in
June: Report https://t.co/tDSlAT5tRj
https://t.co/9g0xdQ2XTd</t>
  </si>
  <si>
    <t>newsonlineltd
The 2017 agenda: Reliance Jio to
soon venture into DTH, broadband
services https://t.co/LFTBGEicZV
https://t.co/qBQvSVCibp</t>
  </si>
  <si>
    <t>inspire2rise
Reliance Jio call drops, missed
call issues: https://t.co/ytpf36gqFA
via @YouTube</t>
  </si>
  <si>
    <t>mihirpatil
Reliance Jio updates prepaid plans
https://t.co/0d8ZlKGuup</t>
  </si>
  <si>
    <t>sk__671
Reliance Jio updates prepaid plans
https://t.co/aJZvUI1O1J #RelianceJioInfocomm</t>
  </si>
  <si>
    <t>sriparnaghosh10
RT @ibtimes_india: | #ICYMI | @reliancejio
increases data allowances and validity
period in select pre-paid, post-paid
tariff plans https…</t>
  </si>
  <si>
    <t>huffpostindia
The new Reliance Jio plans at a
glance https://t.co/GHnuzo7d02
https://t.co/0PEmsXrlXe</t>
  </si>
  <si>
    <t>diwakar911
RT @HuffPostIndia: The new Reliance
Jio plans at a glance https://t.co/GHnuzo7d02
https://t.co/0PEmsXrlXe</t>
  </si>
  <si>
    <t>chetanindia99
@shoppersstop @RanaDaggubati Because
he didn't buy him Reliance Jio
SIM card 😂😂 #Baahubali</t>
  </si>
  <si>
    <t xml:space="preserve">ranadaggubati
</t>
  </si>
  <si>
    <t xml:space="preserve">shoppersstop
</t>
  </si>
  <si>
    <t>tiwarilalmani
Jio DTH, Broadband And More, 5
Things to Expect From Reliance
Jio in 2017 https://t.co/KBnFxqxMcv
#JioDTH</t>
  </si>
  <si>
    <t>ftindianews
Reliance Jio is walking all over
the little guys https://t.co/raDzoFY1dq</t>
  </si>
  <si>
    <t>ftmarkets
Reliance Jio is walking all over
the little guys https://t.co/RAx8C5s4XD</t>
  </si>
  <si>
    <t>ftalphaville
Reliance Jio is walking all over
the little guys https://t.co/o4TL15O27T</t>
  </si>
  <si>
    <t>danielpingarron
Reliance Jio is walking all over
the little guys https://t.co/7UiDL35XMO</t>
  </si>
  <si>
    <t>brownavabrown
Reliance Jio is walking all over
the little guys https://t.co/4TBWS28HkK</t>
  </si>
  <si>
    <t>donaldjolive
Reliance Jio is walking all over
the little guys https://t.co/2wuHMmklbH</t>
  </si>
  <si>
    <t>emilyro55608601
Reliance Jio is walking all over
the little guys https://t.co/YfKg2uZXgy</t>
  </si>
  <si>
    <t>financedaily1
Reliance Jio is walking all over
the little guys https://t.co/q5L6SZOyhI</t>
  </si>
  <si>
    <t>madelyn34948745
Reliance Jio is walking all over
the little guys https://t.co/uUtCWmTdTx</t>
  </si>
  <si>
    <t>behzadon
Reliance Jio is walking all over
the little guys https://t.co/03w3iZUbiD</t>
  </si>
  <si>
    <t>lilylilygarcia
Reliance Jio is walking all over
the little guys https://t.co/T9Y9IFFACS</t>
  </si>
  <si>
    <t>zoedavi27387521
Reliance Jio is walking all over
the little guys https://t.co/NLRZxW4Zye</t>
  </si>
  <si>
    <t>nitisharya79
@JioCare Jio complaint SR000008CYTD
is not serviced even after 10 days.
This is very very bad considering
Reliance… https://t.co/mPcQvVYqdJ</t>
  </si>
  <si>
    <t>theeditornews
#IESnT Reliance Jio’s Fiber broadband
with 100Mbps speed to launch in
June: Report https://t.co/RsSckPRXW6
#technews</t>
  </si>
  <si>
    <t>pastemanju
RT @OneindiaKannada: ಜಿಯೋ ಅಭಿಮಾನಿಗಳಿಗೆ
ಮತ್ತೊಂದು ಸಿಹಿಸುದ್ದಿ..ಜಿಯೋ ಡಿಟಿಹೆಚ್
ಬಿಡುಗಡೆ ದಿನಾಂಕ ಫಿಕ್ಸ್!! https://t.co/btYVzftJMF
#reliance #jio #…</t>
  </si>
  <si>
    <t>financialtimes
Reliance Jio is walking all over
the little guys https://t.co/Mfgo5YyxMW</t>
  </si>
  <si>
    <t>austilord1599
RT @FinancialTimes: Reliance Jio
is walking all over the little
guys https://t.co/Mfgo5YyxMW</t>
  </si>
  <si>
    <t>bucketheadcase
Has Reliance Jio’s Entry Delayed
Digital India’s Goals?: https://t.co/bLBqpBhyZG
via @thewire_in</t>
  </si>
  <si>
    <t>jeroenknowall1
Reliance Jio is walking all over
the little guys https://t.co/fXI7XwY8eH
https://t.co/sSl2OXjm1o</t>
  </si>
  <si>
    <t>gujaratkhedut
RT @DailyO_: Thanks to #Jio, #TRAI
may just put an end to all freebies
https://t.co/Ml3luDXVBF https://t.co/lc1E2ADhVR</t>
  </si>
  <si>
    <t>dailyo_
Thanks to #Jio, #TRAI may just
put an end to all freebies https://t.co/Ml3luDXVBF
https://t.co/lc1E2ADhVR</t>
  </si>
  <si>
    <t>nirmalpanda4516
Reliance Jio effect: Rules soon
for telcos TRAI-ing new service...
https://t.co/dlqo04K1b9</t>
  </si>
  <si>
    <t>narayanwal2
5 Things to Expect From Reliance
Jio in 2017 https://t.co/TU5JJuRQuV</t>
  </si>
  <si>
    <t>mirrormindstech
Reliance Jio will launch FTTH services
by June https://t.co/IABnVLsdHH
https://t.co/2xckgzeXyp</t>
  </si>
  <si>
    <t>newsgamaindia
Reliance Jio will launch FTTH services
by June https://t.co/JSw0BJ3eKh
https://t.co/jepCVFYuk7</t>
  </si>
  <si>
    <t>shoobham
Reliance Jio’s free offers to fuel
data war for next 12-18 months
- Jionews - 4G se bhi tez https://t.co/Gnq6i1MzyM</t>
  </si>
  <si>
    <t>ghelaniy
RT @gadgetstouse: Reliance Jio
Causes Reframing of TRAI Regulations
https://t.co/fI5uJsnU58</t>
  </si>
  <si>
    <t>gadgetstouse
Want to register for JIO Fiber
? Do it at https://t.co/Qh5vonPbhB
https://t.co/wAESNjqxqe</t>
  </si>
  <si>
    <t>amitshetti007
@JioCare poor customer service
by staff at Airoli !!! wanted to
port three numbers to Reliance
JIO!!! Money already paid on April
9 !!</t>
  </si>
  <si>
    <t>holder_combes
Reliance Jio is walking all over
the little guys https://t.co/m9S3sk3kJz</t>
  </si>
  <si>
    <t>bsicbocconi
Reliance Jio is walking all over
the little guys https://t.co/xUF0SPXQ0m</t>
  </si>
  <si>
    <t>aakashvarma2000
RT @expresstechie: #TechNews Reliance
Jio’s Fiber broadband with 100Mbps
speed to launch in June: Report
https://t.co/C66pAdxAi8</t>
  </si>
  <si>
    <t>mirchitechcom
#RelianceJio #FiberBroadband Launch
In June #100MbpsSpeed https://t.co/TV9Q9tJ0yL…/
https://t.co/kNILaxnBn5</t>
  </si>
  <si>
    <t>jammulinks
#TECHNOLOGY | Reliance Jio’s Fiber
broadband with 100Mbps speed to
launch in June: Report https://t.co/zFkJlrebh2</t>
  </si>
  <si>
    <t>shaship41916850
Reliance Jio effect: Rules soon
for telcos TRAI-ing new service...
https://t.co/eVPp2kgz0l</t>
  </si>
  <si>
    <t>news_nexa
Mukesh Ambani is giving his Best
In Duplicating Success of Verizon
with Reliance Jio https://t.co/aafqJho1FV
https://t.co/jEnZh7kLZG</t>
  </si>
  <si>
    <t>prkpowar
Reliance Jio introduces new postpaid
plans @MobiGyaan https://t.co/s57QQPU9hZ</t>
  </si>
  <si>
    <t>mobigyaan
Reliance Jio updates prepaid plans
https://t.co/9cApN8aNPP</t>
  </si>
  <si>
    <t>sachins38040096
Reliance Jio effect: Rules soon
for telcos TRAI-ing new service...
https://t.co/MTv5uLjYd5</t>
  </si>
  <si>
    <t>hkanji
I don't get crores, etc but think
Reliance Jio users consume 25GB/month.
That's crazy. https://t.co/63DxFEv6CU
https://t.co/cQwFqIYtOP</t>
  </si>
  <si>
    <t>originalanurag
Reliance Jio’s next big offering:
1Gbps optical fibre broadband and
DTH https://t.co/Yyt9cq0bue</t>
  </si>
  <si>
    <t>technonews2017
Reliance Jio MNP: How to Switch
to Jio Without Losing Your Number
https://t.co/EDycxFc1tK https://t.co/qbdmeeBrU3</t>
  </si>
  <si>
    <t>montouche
Is Reliance Jio responsible for
a setback to Digital India plans?
#fb https://t.co/ONyf5qKYM5</t>
  </si>
  <si>
    <t>deccan9
https://t.co/7oK4zZjHAX https://t.co/J8RUdvA5Ct</t>
  </si>
  <si>
    <t>indiacom
@reliancejio likely to launch broadband
Fibre-to-the-Home (FTTH) broadband
service soon https://t.co/GQNCOkMFJg
https://t.co/mLS58z3qN9</t>
  </si>
  <si>
    <t>futurekeralaa
എയര്‍ടെല്‍, വോഡഫോണ്‍ കമ്പനികളുടെ
താരിഫ് ട്രായ് ചട്ടങ്ങള്‍ ലംഘിക്കുന്നു:
ജിയോ,https://t.co/54V4cnTd6Q</t>
  </si>
  <si>
    <t>kamalnuhiwal
Andhra Pradesh, Tamil Nadu emerge
as top circles for Reliance Jio
with highest userbase #ETTelecom
https://t.co/6epEZkipjy</t>
  </si>
  <si>
    <t>uasociolog
Reliance Jio is walking all over
the little guys https://t.co/Co2LZNSDp0
#Bitcoin uasociolog</t>
  </si>
  <si>
    <t>bitcoinagile
Reliance Jio is walking all over
the little guys - #blockchain Agenda
with Inside Bitcoins - https://t.co/wNuoFwAbjQ
https://t.co/wgim4taU6h</t>
  </si>
  <si>
    <t>devnullius
RT @bitcoinagile: Reliance Jio
is walking all over the little
guys - #blockchain Agenda with
Inside Bitcoins - https://t.co/wNuoFwAbjQ
http…</t>
  </si>
  <si>
    <t>mohdsajid199
Reliance Jio effect: Rules soon
for telcos TRAI-ing new service...
https://t.co/TcDj0dliDF</t>
  </si>
  <si>
    <t>abitcoinnews
Reliance Jio is walking all over
the little guys - https://t.co/9loDwj7g3K
https://t.co/CUtaKkgV2t</t>
  </si>
  <si>
    <t>bitcoinkiosk_
Reliance Jio is walking all over
the little guys: Somewhat surprisingly…
https://t.co/hfmH8DUsq6 @bitcoinkiosk_</t>
  </si>
  <si>
    <t>manjeetmalav
Reliance Jio effect: Rules soon
for telcos TRAI-ing new service...
https://t.co/z4oEgB0WEm</t>
  </si>
  <si>
    <t>forex_warrior
Reliance Jio is walking all over
the little guys: The inevitable
crushing of India's small… https://t.co/wSZqYI4dqj</t>
  </si>
  <si>
    <t>laxmi_90
RT @FinancialXpress: #RelianceJio
could launch #Broadband with 100Mbps
speed in June; here's what we know
so far https://t.co/IDjciMhmO5</t>
  </si>
  <si>
    <t>rsinghrss
@reliancejio Huge people wants
to join from all of them Request
you please start Prime membership
99 again tks #jio #reliance @rsprasad</t>
  </si>
  <si>
    <t>chattychd
On #Jio and the play for winner
takes all https://t.co/XMojOXgjUd</t>
  </si>
  <si>
    <t>newsnationtv
@reliancejio is not done yet, will
soon launch these new services
https://t.co/VlRnjyo2xB</t>
  </si>
  <si>
    <t>happanarinder
RT @expresstechie: #TechNews Reliance
Jio’s Fiber broadband with 100Mbps
speed to launch in June: Report
https://t.co/C66pAdxAi8</t>
  </si>
  <si>
    <t>raam31
RT @BGRIndia: .@reliancejio high-speed
FTTH broadband service expected
to launch in June: Report https://t.co/CvHFugMXi2
https://t.co/v1pcS…</t>
  </si>
  <si>
    <t>dj_munoz68
RT @maalaimalar: பாரதி ஏர்டெல்,
வோடபோன் மீது டிராயிடம் குற்றஞ்சாட்டிய
ரிலையன்ஸ் ஜியோ https://t.co/fQS9e87wOe
#RelianceJio #BhartiAirtel #Vo…</t>
  </si>
  <si>
    <t>maalaimalar
பாரதி ஏர்டெல், வோடபோன் மீது டிராயிடம்
குற்றஞ்சாட்டிய ரிலையன்ஸ் ஜியோ https://t.co/fQS9e87wOe
#RelianceJio… https://t.co/aDI64gTl0n</t>
  </si>
  <si>
    <t>ch0601
@jio_money my Jio money 7904341982
reversal of 536.3 @ reliance fresh
10/3 more than 50 days many messages
sent but no response.</t>
  </si>
  <si>
    <t>iamviyer
Now, Reliance Jio opposes customised
offers by Bharti Airtel, Vodafone
| Gadgets Now https://t.co/JJQ62SkBya</t>
  </si>
  <si>
    <t>erlnmariraymond
RT @maalaimalar: பாரதி ஏர்டெல்,
வோடபோன் மீது டிராயிடம் குற்றஞ்சாட்டிய
ரிலையன்ஸ் ஜியோ https://t.co/fQS9e87wOe
#RelianceJio #BhartiAirtel #Vo…</t>
  </si>
  <si>
    <t>spencerrobies
RT @maalaimalar: பாரதி ஏர்டெல்,
வோடபோன் மீது டிராயிடம் குற்றஞ்சாட்டிய
ரிலையன்ஸ் ஜியோ https://t.co/fQS9e87wOe
#RelianceJio #BhartiAirtel #Vo…</t>
  </si>
  <si>
    <t>bitcoinfirehose
Reliance Jio is walking all over
the little guys https://t.co/Oh3SJYwPWm
#blockchain</t>
  </si>
  <si>
    <t>blockchain_labs
RT @bitcoinfirehose: Reliance Jio
is walking all over the little
guys https://t.co/Oh3SJYwPWm #blockchain</t>
  </si>
  <si>
    <t>hemanshu_a
Let the next Jio plan/offers comes
out, and all other telecom operators
will run to TRAI, asking to curb
Jio. - https://t.co/fUJDurvJQs</t>
  </si>
  <si>
    <t>amitsha92735988
Now, Reliance Jio opposes customised
offers by Bharti Airtel, Vodafone
https://t.co/lgAebReUoq</t>
  </si>
  <si>
    <t>classified_pro
RT @TelecomTalk: Reliance Jio’s
Broadband Services With 100Mbps
Speed to Commence in June Claims
a New Report https://t.co/pVNUO61Dw5</t>
  </si>
  <si>
    <t>telecomtalk
BSNL and Reliance Jio Top Wired
and Wireless Broadband Service
Provider Chart Respectively Until
February 2017 https://t.co/v9jyjQwQyH</t>
  </si>
  <si>
    <t>upursnani
Reliance Jio could launch broadband
with 100Mbps speed in June; here’s
what we know so far https://t.co/5RhmQsmp39
via @FinancialExpress</t>
  </si>
  <si>
    <t>sanjay99000
RT @FinancialXpress: #RelianceJio
could launch #Broadband with 100Mbps
speed in June; here's what we know
so far https://t.co/IDjciMhmO5</t>
  </si>
  <si>
    <t>_bitcoinaire_
Reliance Jio is walking all over
the little guys https://t.co/O8ybd9DSOD
https://t.co/Iik1tQ1Mcz</t>
  </si>
  <si>
    <t>bkvrao_bk
RT @TelecomTalk: Reliance Jio’s
Broadband Services With 100Mbps
Speed to Commence in June Claims
a New Report https://t.co/pVNUO61Dw5</t>
  </si>
  <si>
    <t>rdamodare
@RelianceMobile Wrong billing.
switching to another provider.
Rs.1823 for 228MB data usage. Jio
Reliance. What a way to make money
:) @TRAI</t>
  </si>
  <si>
    <t>darth_dyson
Now, #RelianceJio opposes customised
offers by Bharti #Airtel, #Vodafone
https://t.co/Jh0iIKY8pm #India</t>
  </si>
  <si>
    <t>aaliyagoyel1
The 2017 agenda: #RelianceJio to
soon venture into #DTH, broadband
services https://t.co/ELezViraul</t>
  </si>
  <si>
    <t>rayeesveeri
Jio Blocked 22 Banned Websites,
Aircel &amp;amp; Reliance Failed Jio
To Continue Its 4G Services Soon.
ht</t>
  </si>
  <si>
    <t>watchoutonnet
Reliance Jio DTH launch date, plans
and welcome offer https://t.co/KuEDWvK8jx
https://t.co/veM8sHsJub</t>
  </si>
  <si>
    <t>funviral9871
Reliance Jio is walking all over
the little guys: Somewhat surprisingly
— even as Mukesh .. #blockchain
#bitcoin https://t.co/oAiyIOeM2C</t>
  </si>
  <si>
    <t>pradeep_dhawan
@dravirmani @TheJaggi @thesuniljain
@UIDAI Not Correct for current
Version, Example Reliance JIO Sim
issue, one jus… https://t.co/X2knhM75GT</t>
  </si>
  <si>
    <t>shahidnazirbab2
Jio Blocked 22 Banned Websites,
Aircel &amp;amp; Reliance Failed🤓
Jio To Continue Its 4G Services
Soon.</t>
  </si>
  <si>
    <t>gizbotma
ജിയോ ഡിറ്റിഎച്ച്, ബ്രോഡ്ബാന്‍ഡ്
സേവനം ഉടന്‍ എത്തുന്നു! https://t.co/vuoEkXlrCX
#jio #dth #broadband #news #technology</t>
  </si>
  <si>
    <t>paik_sandip
Watch "JioFi - Features and Functionality
of JioFi 4G Pocket WiFi Router
| Reliance Jio" on YouTube - https://t.co/RwJ2zxY6ux
Too good</t>
  </si>
  <si>
    <t>srinubanoth5
RT @FinancialXpress: #RelianceJio
effect: Soon, #TRAI to come out
with rules for telcos testing new
services https://t.co/6EwDqagz4e
https:…</t>
  </si>
  <si>
    <t>ambasthaanjan
RT @mukulprasad: Reliance Jio's
4G speed slower than Airtel's 3G,
shows report https://t.co/aRKSO1kOwF</t>
  </si>
  <si>
    <t>newsworldin
Reliance Jio Effect: Forget About
Freebies Now, TRAI All Set To Frame
New Rules #RelianceJio… https://t.co/obVRVxqP4U</t>
  </si>
  <si>
    <t>bhataijaz143
Jio Blocked 22 Banned Websites,
Aircel &amp;amp; Reliance Failed..
Jio will resume very soon #JioInternet</t>
  </si>
  <si>
    <t>mugilanmail
Reliance Jio opposes customised
offers by Bharti Airtel, Vodafone
India..' https://t.co/2UaZtl35BP
@mugilanmail</t>
  </si>
  <si>
    <t>kevinkevs13
@JioCare no reply from your side
after getting my all details. Worst
service ever of Reliance jio</t>
  </si>
  <si>
    <t>muniappanchenn2
5 Things to Expect From Reliance
Jio in 2017 https://t.co/suZ63ZECpm</t>
  </si>
  <si>
    <t>bitcns
#Bitcns #News | Reliance Jio is
walking all over the little guys
https://t.co/jA5YpMXK7C</t>
  </si>
  <si>
    <t>lajong11
Has Reliance Jio's entry delayed
Modi's Digital India goals? https://t.co/72mXPAIitk</t>
  </si>
  <si>
    <t>vgu_jaipur
Congratulations to our BBA and
MBA students for being selected
for paid internship with TOI and
Reliance JIO #VGU… https://t.co/Prdg4zCJ27</t>
  </si>
  <si>
    <t>incrediblebenga
I added a video to a @YouTube playlist
https://t.co/XUHC3dl1ZE New Services
from Reliance Jio in 2017</t>
  </si>
  <si>
    <t>prasadktoi
https://t.co/oZFanmyala</t>
  </si>
  <si>
    <t>techiebones
RT @TelecomTalk: Reliance Jio’s
Broadband Services With 100Mbps
Speed to Commence in June Claims
a New Report https://t.co/pVNUO61Dw5</t>
  </si>
  <si>
    <t>negig87
@AMISHDEVGAN jio bihar ka lala
, or is aar paar k lala ko bhi
jio , kabhi nhi bataya ki news
18 bhi reliance ka hai tu to pkka
nika ,</t>
  </si>
  <si>
    <t xml:space="preserve">amishdevgan
</t>
  </si>
  <si>
    <t>pay_bit
#Bitcoin #News: Reliance Jio is
walking all over the little guys
https://t.co/2cEbaqHIYq</t>
  </si>
  <si>
    <t>pamanage
@ahhstri hehehe sama mas thoriq
disuruh searching harga data planningnya
Reliance Jio. pas liat yarabb</t>
  </si>
  <si>
    <t xml:space="preserve">ahhstri
</t>
  </si>
  <si>
    <t>technicalmonk
Now get JioFi in Rs499... Reliance
Jio another offer... https://t.co/6MgtbvPng1</t>
  </si>
  <si>
    <t>parekhmohit
RT @expresstechie: #TechNews Reliance
Jio’s Fiber broadband with 100Mbps
speed to launch in June: Report
https://t.co/C66pAdxAi8</t>
  </si>
  <si>
    <t>u_arzoo
I liked a @YouTube video https://t.co/BiY3IlDhjn
Reliance Jio Set Top Box | DTH
OFFER Launching in INDIA | Features
Update | Price &amp;amp;</t>
  </si>
  <si>
    <t>somanathmeher2
Reliance Jio effect: Rules soon
for telcos TRAI-ing new service...
https://t.co/uvTIFSccw8</t>
  </si>
  <si>
    <t>sameer8092
रिलायंस जियो FTTH ब्रॉडबैंड सर्विस
जून में हो सकती है लॉन्च, सस्ती
कीमत में मिलेगा हाई स्पीड डाटा
https://t.co/Ae2pFsZikb @reliancejio</t>
  </si>
  <si>
    <t>rajen44373076
@reliancejio Reliance jio not working
in navrangpura Ahmedabad. My contact
no 9825015709</t>
  </si>
  <si>
    <t xml:space="preserve">thegujaratlions
</t>
  </si>
  <si>
    <t>timesbridge
RT @timesofindia: This state has
highest number of Reliance Jio
users https://t.co/DXFYlOSjSF via
@gadgetsnow https://t.co/dFIWeLP0gf</t>
  </si>
  <si>
    <t>itnlive
#Reliancejio का हाहाकारी कदम...एक
नहीं पांच-पांच खुशियां मिलेंगी
आपको ! - https://t.co/U7XlkNeEyW
https://t.co/oqEZ8BGZgk</t>
  </si>
  <si>
    <t>narendra08ph
RT @ITNlive: #Reliancejio का हाहाकारी
कदम...एक नहीं पांच-पांच खुशियां
मिलेंगी आपको ! - https://t.co/U7XlkNeEyW
https://t.co/oqEZ8BGZgk</t>
  </si>
  <si>
    <t>nothingpossibl
Reliance Jio coming with FTTH broadband
service with 100Mbps speed in June?
https://t.co/K9E2Uf0nre https://t.co/8oHu2Vhrdr</t>
  </si>
  <si>
    <t>gawlivp
Reliance Jio's Fiber broadband
with 100Mbps speed to launch in
June: Report... https://t.co/umPF7KPoZD</t>
  </si>
  <si>
    <t>techandnewz
RT @TelecomTalk: Reliance Jio’s
Broadband Services With 100Mbps
Speed to Commence in June Claims
a New Report https://t.co/pVNUO61Dw5</t>
  </si>
  <si>
    <t>kiranisha1
Reliance Jio’s Fiber broadband
with 100Mbps speed to launch in
June: Report https://t.co/ZMv9UW2A4p</t>
  </si>
  <si>
    <t>gurmits13586049
Reliance Jio's Fiber broadband
with 100Mbps speed to launch in
June: Report... https://t.co/Bm64PPJCdJ</t>
  </si>
  <si>
    <t>tanha18022
Reliance Jio's Fiber broadband
with 100Mbps speed to launch in
June: Report... https://t.co/NAOF1lPtiV</t>
  </si>
  <si>
    <t>nihanahmed
Reliance Jio's Fiber broadband
with 100Mbps speed to launch in
June: Report... https://t.co/lZ8dr94Upe</t>
  </si>
  <si>
    <t>boywonderelroy
RT @Jansatta: रिलायंस जियो की 100Mbps
स्पीड वाली ब्रॉडबैंड सेवा जून में
हो सकती है लॉन्च https://t.co/FzrRC1wqf8</t>
  </si>
  <si>
    <t>jansatta
रिलायंस जियो की 100Mbps स्पीड वाली
ब्रॉडबैंड सेवा जून में हो सकती
है लॉन्च https://t.co/FzrRC1wqf8</t>
  </si>
  <si>
    <t>theworldinanut
RT @Jansatta: रिलायंस जियो की 100Mbps
स्पीड वाली ब्रॉडबैंड सेवा जून में
हो सकती है लॉन्च https://t.co/FzrRC1wqf8</t>
  </si>
  <si>
    <t>sunil_d143
Reliance Jio's Fiber broadband
with 100Mbps speed to launch in
June: Report... https://t.co/k7q25uzUlK</t>
  </si>
  <si>
    <t>savemoneyindiaa
Amazon: RELIANCE JIO 4G ROUTER
– JIOFI3 @ Rs.1,935/- (28% OFF)
https://t.co/M9LnT13iDW https://t.co/IBajetSRo2</t>
  </si>
  <si>
    <t>sasmitsunitama1
RT @oneindiaHindi: जियो के ग्राहक
फिर मनाएंगे जश्न, मिलने वाले हैं
ये 5 तोहफे https://t.co/2WoB6fLXIL
#RelianceJio #DataPlan #InternetPla…</t>
  </si>
  <si>
    <t>oneindiahindi
जियो के उपभोक्ताओं के लिए बड़ी
खुशखबरी, खुद ही पढ़कर जान लें नए
ऑफर्स https://t.co/2WoB6fLXIL #RelianceJio…
https://t.co/LDFzzcoPCO</t>
  </si>
  <si>
    <t>anilverma4717
Reliance Jio's Fiber broadband
with 100Mbps speed to launch in
June: Report... https://t.co/tc5xTtbP8k</t>
  </si>
  <si>
    <t>mega1daydeals
Amazon: RELIANCE JIO 4G ROUTER
– JIOFI3 @ Rs.1,935/- (28% OFF)
https://t.co/WkFKLYneQn https://t.co/jOMLD7vQkt</t>
  </si>
  <si>
    <t>imersuraj
Reliance Jio's Fiber broadband
with 100Mbps speed to launch in
June: Report... https://t.co/wk4Ote2gX3</t>
  </si>
  <si>
    <t>fayeesadam
"RELIANCE JIO" The reason for very
low JEE CUT-OFFS this year. XD</t>
  </si>
  <si>
    <t>gaurav5shaan
RT @Jansatta: रिलायंस जियो की 100Mbps
स्पीड वाली ब्रॉडबैंड सेवा जून में
हो सकती है लॉन्च https://t.co/FzrRC1wqf8</t>
  </si>
  <si>
    <t>abhi_malik
RT @TelecomTalk: Reliance Jio’s
Broadband Services With 100Mbps
Speed to Commence in June Claims
a New Report https://t.co/pVNUO61Dw5</t>
  </si>
  <si>
    <t>rokkamarjun
Reliance Jio's Fiber broadband
with 100Mbps speed to launch in
June: Report... https://t.co/xwy3ycrD1y</t>
  </si>
  <si>
    <t>foxnode
Now, Reliance Jio opposes customised
offers by Bharti Airtel, Vodafone
| Gadgets Now https://t.co/XliGTrKKkD</t>
  </si>
  <si>
    <t>91395f242e03462
RT @ZeeNews: Reliance Jio coming
with FTTH broadband service with
100Mbps speed in June? https://t.co/qWRgIBMoHq</t>
  </si>
  <si>
    <t>zeenews
Reliance Jio coming with FTTH broadband
service with 100Mbps speed in June?
https://t.co/qWRgIBMoHq</t>
  </si>
  <si>
    <t>prabhat_dainik
RT @ZeeNews: Reliance Jio coming
with FTTH broadband service with
100Mbps speed in June? https://t.co/qWRgIBMoHq</t>
  </si>
  <si>
    <t>nikhilpawar3795
RT @ZeeNews: Reliance Jio coming
with FTTH broadband service with
100Mbps speed in June? https://t.co/qWRgIBMoHq</t>
  </si>
  <si>
    <t>unknownindiann
@ZeeNews Reliance ne soch Liya
hai India me ek hi company rahegi
aur wo hai Reliance Jio 😂😂😂</t>
  </si>
  <si>
    <t>naresh71258776
RT @ZeeNews: Reliance Jio coming
with FTTH broadband service with
100Mbps speed in June? https://t.co/qWRgIBMoHq</t>
  </si>
  <si>
    <t>praveenkumar609
Reliance Jio effect: Rules soon
for telcos TRAI-ing new service...
https://t.co/fXyhGPKRFw</t>
  </si>
  <si>
    <t>akharidas
RT @ZeeNews: Reliance Jio coming
with FTTH broadband service with
100Mbps speed in June? https://t.co/qWRgIBMoHq</t>
  </si>
  <si>
    <t>kuruksetra_atom
Reliance Jio opposes customised
offers by Bharti Airtel, Vodafone
India #ETTelecom https://t.co/weNc7LKZp9
HAPPY WITH AIR TEL SINCE 18 YEAR</t>
  </si>
  <si>
    <t>sanjays00663282
RT @ZeeNews: Reliance Jio coming
with FTTH broadband service with
100Mbps speed in June? https://t.co/qWRgIBMoHq</t>
  </si>
  <si>
    <t>symbianian
RT @ZeeNews: Reliance Jio coming
with FTTH broadband service with
100Mbps speed in June? https://t.co/qWRgIBMoHq</t>
  </si>
  <si>
    <t>vijaych53909407
RT @ZeeNews: Reliance Jio coming
with FTTH broadband service with
100Mbps speed in June? https://t.co/qWRgIBMoHq</t>
  </si>
  <si>
    <t>whoaminarashan
The 2017 agenda: Reliance Jio to
soon venture into DTH, broadband
services https://t.co/bgk2e1CDmN</t>
  </si>
  <si>
    <t>affanr9
RT @thewire_in: Is TRAI’s approval
of #RelianceJio’s free data an
implicit indictment of the optical
fibre network project? https://t.co/TY…</t>
  </si>
  <si>
    <t>goyalrishu03
RT @goyalrishu03: Is this what
we should expect from the customer
care services of reliance jio?...poor
services..Really disappointed @reli…</t>
  </si>
  <si>
    <t xml:space="preserve">reli
</t>
  </si>
  <si>
    <t>baljeetkuk7
RT @ZeeNews: Reliance Jio coming
with FTTH broadband service with
100Mbps speed in June? https://t.co/qWRgIBMoHq</t>
  </si>
  <si>
    <t>educationhouse1
(Business With Reliance Jio) मुकेश
अंबानी दे रहे है Jio Company के...
https://t.co/SYradV4OCW</t>
  </si>
  <si>
    <t>somnath38748134
Reliance Jio's Fiber broadband
with 100Mbps speed to launch in
June: Report... https://t.co/tsv8B7u3kk</t>
  </si>
  <si>
    <t>naushad786
Reliance Jio user base crosses
108 million, to add 1 lakh new
towers.. https://t.co/kLlAeaH2j9</t>
  </si>
  <si>
    <t>sasaruddin
Reliance Jio's Fiber broadband
with 100Mbps speed to launch in
June: Report... https://t.co/TZf2ATWe4O</t>
  </si>
  <si>
    <t>mediaonetvlive
ജിയോ അവതരിപ്പിക്കുന്നു, അഞ്ച് അത്ഭുതങ്ങള്‍
കൂടി... https://t.co/ruiBcCdsV7
#Technology #Gadgets https://t.co/AlGvabGY1Y</t>
  </si>
  <si>
    <t>tausif_alhindi
RT @thewire_in: Is TRAI’s approval
of #RelianceJio’s free data an
implicit indictment of the optical
fibre network project? https://t.co/TY…</t>
  </si>
  <si>
    <t>kuttyvinoth9
Reliance Jio's Fiber broadband
with 100Mbps speed to launch in
June: Report... https://t.co/ZUAmcu0avK</t>
  </si>
  <si>
    <t>shishiirrai
RT @IndiaTodayTech: #Exclusive:
@reliancejio Fiber broadband Preview
to roll out soon, Jio staff works
to update website https://t.co/iCELc…</t>
  </si>
  <si>
    <t>indiatodaytech
#Exclusive: @reliancejio Fiber
broadband Preview to roll out soon,
Jio staff works to update website
https://t.co/iCELcb4hyf</t>
  </si>
  <si>
    <t>ved1253
Reliance Jio's Fiber broadband
with 100Mbps speed to launch in
June: Report... https://t.co/4wQz4IsQqW</t>
  </si>
  <si>
    <t>imchandram
Reliance Jio Fiber broadband Preview
to roll out soon https://t.co/9g3awyJapz</t>
  </si>
  <si>
    <t>pritamchd7
Reliance Jio's Fiber broadband
with 100Mbps speed to launch in
June: Report... https://t.co/lJioC1m1Ff</t>
  </si>
  <si>
    <t>rcsagar25
Reliance Jio effect: Rules soon
for telcos TRAI-ing new service...
https://t.co/9nI6GzQgOy</t>
  </si>
  <si>
    <t>govik343o
RT @FinancialXpress: #MukeshAmbani
today said that #RelianceIndustries
has ensured its latest #telecom
venture is the best in the world.
ht…</t>
  </si>
  <si>
    <t>imraj4tech
Reliance Jio Fibre-To-The-Home
service details revealed: Report
https://t.co/k9tpG3xFhP</t>
  </si>
  <si>
    <t>fn
RT @thewire_in: Is TRAI’s approval
of #RelianceJio’s free data an
implicit indictment of the optical
fibre network project? https://t.co/TY…</t>
  </si>
  <si>
    <t>unitedindia_vk
RT @ZeeNews: Reliance Jio coming
with FTTH broadband service with
100Mbps speed in June? https://t.co/qWRgIBMoHq</t>
  </si>
  <si>
    <t>singh_saurabh10
RT @IndiaTodayTech: #Exclusive:
@reliancejio Fiber broadband Preview
to roll out soon, Jio staff works
to update website https://t.co/iCELc…</t>
  </si>
  <si>
    <t>karthisrv
Reliance Jio Fibre-To-The-Home
service details revealed: Report
https://t.co/ju34evMyBN https://t.co/ZG7Xy76pfc</t>
  </si>
  <si>
    <t>mainmusings
@NIRPUmbrella Reliance Jio, fastest
carrier to 100 million in 170 days,
1 in 7 seconds. Cheapest data rates
highest data usage, world over.</t>
  </si>
  <si>
    <t xml:space="preserve">nirpumbrella
</t>
  </si>
  <si>
    <t>raghven45701151
Reliance Jio's Fiber broadband
with 100Mbps speed to launch in
June: Report... https://t.co/wNNAqkCsvz</t>
  </si>
  <si>
    <t>mandykamboj66
Reliance Jio's Fiber broadband
with 100Mbps speed to launch in
June: Report... https://t.co/fam5sKChW1</t>
  </si>
  <si>
    <t>ravendr90538186
@jio_money @ICICIBank_Care @cyber
i'm not using any reliance product
to pay the bill for it. Transaction
ID: IIC25307916856 &amp;amp; IIC25307917260</t>
  </si>
  <si>
    <t xml:space="preserve">cyber
</t>
  </si>
  <si>
    <t xml:space="preserve">icicibank_care
</t>
  </si>
  <si>
    <t>sandeepiroy
RT @thewire_in: Is TRAI’s approval
of #RelianceJio’s free data an
implicit indictment of the optical
fibre network project? https://t.co/TY…</t>
  </si>
  <si>
    <t>rahulpanaik
RT @ZeeNews: Reliance Jio coming
with FTTH broadband service with
100Mbps speed in June? https://t.co/qWRgIBMoHq</t>
  </si>
  <si>
    <t>bomanaogoni
Reliance Jio Fibre-To-The-Home
service details revealed: Report
https://t.co/t6HrVlyTtF https://t.co/rOcBEi4bV2</t>
  </si>
  <si>
    <t>pankajb411
Reliance Jio's Fiber broadband
with 100Mbps speed to launch in
June: Report... https://t.co/aJZozenQWT</t>
  </si>
  <si>
    <t>asitcha50571910
Reliance Jio's Fiber broadband
with 100Mbps speed to launch in
June: Report... https://t.co/c31FKvYh3m</t>
  </si>
  <si>
    <t>iswarsingh15
Reliance Jio's Fiber broadband
with 100Mbps speed to launch in
June: Report... https://t.co/VKWH5zeEc1</t>
  </si>
  <si>
    <t>mayeramit
RT @TelecomTalk: Reliance Jio’s
Broadband Services With 100Mbps
Speed to Commence in June Claims
a New Report https://t.co/pVNUO61Dw5</t>
  </si>
  <si>
    <t>shahrukhking92
I liked a @YouTube video https://t.co/9TAHYdnL5Z
Nazarbattu-Dalveer Satbeer on Reliance
Jio &amp;amp; iPhone 7</t>
  </si>
  <si>
    <t>pratikvaidya092
Reliance Jio effect: Rules soon
for telcos TRAI-ing new service...
https://t.co/jfj75OVNaK</t>
  </si>
  <si>
    <t>akash_modase
Reliance Jio's Fiber broadband
with 100Mbps speed to launch in
June: Report... https://t.co/z9yg6X2IhO</t>
  </si>
  <si>
    <t>mastertricks2
Reliance Jio Dth - Jio Broadband
- Jio Money-4g Volte Phone-Home
Automation सब की हवा निकाल दि है:</t>
  </si>
  <si>
    <t>jahanavi_g
Exclusive: Reliance Jio Fiber broadband
Preview to roll out soon, Jio staff
works to update website… https://t.co/FvUavgl28W</t>
  </si>
  <si>
    <t>sukalkarakshay
@Paytmcare Then how reliance jio
says it failed at payment gateway.....
Ab kon Jhut bol raha bhai..@vijayshekhar…
https://t.co/3777Cwc6aF</t>
  </si>
  <si>
    <t xml:space="preserve">vijayshekhar
</t>
  </si>
  <si>
    <t xml:space="preserve">paytmcare
</t>
  </si>
  <si>
    <t>steffenroehn
Neues von Roehn Management Consulting:
100 Millionen Neukunden in 170
Tagen – Reliance Jio in Indien
ist das am s... https://t.co/eybR1pDoz1</t>
  </si>
  <si>
    <t>csensler
RT @SteffenRoehn: Neues von Roehn
Management Consulting: 100 Millionen
Neukunden in 170 Tagen – Reliance
Jio in Indien ist das am s... http…</t>
  </si>
  <si>
    <t>rakeshtiwari205
Reliance Jio’s Fiber broadband
with 100Mbps speed to launch in
June: Report https://t.co/9hxIjS7xJ4</t>
  </si>
  <si>
    <t>subrata8575
Reliance Jio's Fiber broadband
with 100Mbps speed to launch in
June: Report... https://t.co/bH9LXhXTFh</t>
  </si>
  <si>
    <t>jgdchandan
RT @ZeeNews: Reliance Jio coming
with FTTH broadband service with
100Mbps speed in June? https://t.co/qWRgIBMoHq</t>
  </si>
  <si>
    <t>mohitgattu27
Txa fp a https://t.co/ASrlH1A6kj</t>
  </si>
  <si>
    <t>job_trader
How to Apply for Reliance Jio Jobs
| Find Unlimited Best Jobs in Jio
https://t.co/qRNzWWJwda https://t.co/GEBF9bb93o</t>
  </si>
  <si>
    <t>halfrebel
RT @IndiaTodayTech: #Exclusive:
@reliancejio Fiber broadband Preview
to roll out soon, Jio staff works
to update website https://t.co/iCELc…</t>
  </si>
  <si>
    <t>chetanhaiiiii
The 2017 agenda Reliance Jio to
soon venture into DTH broadband
services https://t.co/P21EzQpsyC</t>
  </si>
  <si>
    <t>dtaparia86
Telecom war continues... https://t.co/rGakQoAGpM</t>
  </si>
  <si>
    <t>kediasanjay777
RT @sanjaykedia666: रिलायंस जियो
अगले 18 महीनों तक देता रहेगा बंपर
ऑफर !- Amarujala https://t.co/n2DsZsT8oD</t>
  </si>
  <si>
    <t>sanjaykedia666
रिलायंस जियो अगले 18 महीनों तक
देता रहेगा बंपर ऑफर !- Amarujala
https://t.co/n2DsZsT8oD</t>
  </si>
  <si>
    <t>whatanews4u
RT @bsindia: Has Reliance Jio's
entry delayed Modi's Digital India
goals? https://t.co/pHiA5A0x0g
@reliancejio https://t.co/VGjkvROgd8</t>
  </si>
  <si>
    <t>paranjape_omkar
All jio users have given their
Aadhar card details to reliance.
Any article which explains this.
@Memeghnad @gautambhatia88</t>
  </si>
  <si>
    <t xml:space="preserve">gautambhatia88
</t>
  </si>
  <si>
    <t xml:space="preserve">memeghnad
</t>
  </si>
  <si>
    <t>tekz24
Reliance Jio 5 Upcoming Products
&amp;amp; Services After Internet and
Calling in 2017 (Hindi): https://t.co/lf4X0I4vdt
via @YouTube</t>
  </si>
  <si>
    <t>udaytwitt55
Nitty-gritties of digital india
&amp;amp; delay in its implementation
in rural areas &amp;amp; Jio' role.
Looking like a pipedream.… https://t.co/vmx5iHz6Fg</t>
  </si>
  <si>
    <t>harvinderkumr
Reliance Jio effect: Rules soon
for telcos TRAI-ing new service...
https://t.co/nyEfZ61Vcz</t>
  </si>
  <si>
    <t>santanu1999
Is Reliance Jio launched to convert
black money to white?? Demonitization
effect!!</t>
  </si>
  <si>
    <t>frmullick1
ফের ধামাকা, আগামী ১২ থেকে ১৮ মাস
ফ্রি পরিষেবা দেবে Jio | Sangbad
Pratidin https://t.co/sZWIhNXI7V</t>
  </si>
  <si>
    <t>mohitma33030228
Reliance Jio's Fiber broadband
with 100Mbps speed to launch in
June: Report... https://t.co/wHEnJDF1v6</t>
  </si>
  <si>
    <t>sumanamandal9
Reliance Jio's Fiber broadband
with 100Mbps speed to launch in
June: Report... https://t.co/MqTJ9bcHs2</t>
  </si>
  <si>
    <t>techiesaad
@todankar_rj @Dhananjay_Tech That's
unfair. Reliance jio should close
Happy New offer Year to all users
who have no… https://t.co/vCS5lzhjTV</t>
  </si>
  <si>
    <t xml:space="preserve">dhananjay_tech
</t>
  </si>
  <si>
    <t xml:space="preserve">todankar_rj
</t>
  </si>
  <si>
    <t>raghunathnaik17
Reliance Jio’s JioCinema Adds Smart
Download Option: What Is It and
How Can You Use It? https://t.co/OZX7sCDvU8</t>
  </si>
  <si>
    <t>rathodsahiba
RT @sanjaykedia666: रिलायंस जियो
अगले 18 महीनों तक देता रहेगा बंपर
ऑफर !- Amarujala https://t.co/n2DsZsT8oD</t>
  </si>
  <si>
    <t>aliasgar1234
Reliance Jio's Fiber broadband
with 100Mbps speed to launch in
June: Report... https://t.co/7ArFo18OBy</t>
  </si>
  <si>
    <t>anujsrivas
Has Reliance Jio's entry and strategy
delayed the goals of Digital India,
asks Manoj Gairola. https://t.co/5XvLbg5aIe
++</t>
  </si>
  <si>
    <t>anivar
RT @AnujSrivas: Has Reliance Jio's
entry and strategy delayed the
goals of Digital India, asks Manoj
Gairola. https://t.co/5XvLbg5aIe
++</t>
  </si>
  <si>
    <t>bhupesh_ahuja01
Reliance Jio opposes customised
offers by Bharti Airtel, Vodafone
India #ETTelecom https://t.co/A4HGmA7N00</t>
  </si>
  <si>
    <t>techvartha
ജിയോ നമ്പര്‍ എങ്ങനെ റദ്ദാക്കും?
അങ്ങനെ ചെയ്താല്‍ എന്തു സംഭവിക്കും?
https://t.co/0PlnB1zfPC https://t.co/VRrLmQHKQP</t>
  </si>
  <si>
    <t>benlitapinto
Oh yeah! Rules don't apply to Jio
because it's owned by The Dictator's
chaddi buddy. https://t.co/4hCFXqnfUO</t>
  </si>
  <si>
    <t>yogeshk23725962
Reliance Jio's Fiber broadband
with 100Mbps speed to launch in
June: Report... https://t.co/fEnhMoENF0</t>
  </si>
  <si>
    <t>news_everyone1
5 Things to Expect From Reliance
Jio in 2017 #dailyposts https://t.co/XXw4WuZvCH</t>
  </si>
  <si>
    <t>citispotter
What Is Reliance Jio And How To
Avail Free Internet and Calling?
https://t.co/jijkCGjx5A https://t.co/WBN3GTsTDn</t>
  </si>
  <si>
    <t>sourabh3010
I reviewed Reliance Jio 5/5. Earn
Rs.40 per review #WriteShareWin
https://t.co/StL2UaInjg via @MouthShut</t>
  </si>
  <si>
    <t>v_hindu_rashtra
#ViratHindu #BJP #UPCM #YogiAdityanath
रिलायंस जियो का हाहाकारी कदम…अब
डेढ़ साल तक सब कुछ फ्री मिलेगा
! . https://t.co/6c0SOKO2lK</t>
  </si>
  <si>
    <t>newkenyan
Has Reliance Jio's entry delayed
Modi's Digital India goals? - https://t.co/N9GMNFV2vJ</t>
  </si>
  <si>
    <t>guide4you258
JIo BEST FRIENDS OFFER - Reliance
Jio Chat Refer and Earn Rs 2000.
https://t.co/lpIPccTcxI via @YouTube</t>
  </si>
  <si>
    <t>zyitegadgets
Reliance Jio effect: As telcos’
ARPUs decline, Telecom Minister
Manoj Sinha says operators have
seen ups and do... https://t.co/X586tyqOIm</t>
  </si>
  <si>
    <t>msn600
I added a video to a @YouTube playlist
https://t.co/pmK4IvnDrj how to
use reliance jio sim in 3g phone
without app</t>
  </si>
  <si>
    <t>gohilvishnu4
Reliance Jio's Fiber broadband
with 100Mbps speed to launch in
June: Report... https://t.co/u8oImeY8fa</t>
  </si>
  <si>
    <t>lifeoncoin
"Reliance Jio is walking all over
the little guys" https://t.co/4hkzlSUxIR</t>
  </si>
  <si>
    <t>sanjeevkumar176
Reliance Jio's Fiber broadband
with 100Mbps speed to launch in
June: Report... https://t.co/b1yo1JIuIn</t>
  </si>
  <si>
    <t>ramshar91014577
Reliance Jio's Fiber broadband
with 100Mbps speed to launch in
June: Report... https://t.co/d4kW974KQ6</t>
  </si>
  <si>
    <t>btcoinswap
Reliance Jio is walking all over
the little guys https://t.co/QdYsWupKMS</t>
  </si>
  <si>
    <t>irfangsvs1
I liked a @YouTube video https://t.co/lmNFYLRIdQ
Jio Latest News Reliance Jio 4G
Laptop Booking Start Now Only Rs.5000
But Without</t>
  </si>
  <si>
    <t>bombayinformer
200 vacancy for reliance jio back
office salary 20000 – priti recruitment
– Thane, Maharashtra – Bombay Jobs
https://t.co/45XWdljl7q</t>
  </si>
  <si>
    <t>ondawoad
Reliance Jio is walking all over
the little guys https://t.co/VQcGZZ4lLf</t>
  </si>
  <si>
    <t>hemanta0537
No end to data wars: Reliance Jio
free offers to continue for 12-18
months https://t.co/wjAO8FZ8mJ</t>
  </si>
  <si>
    <t>xpktv2000
Reliance Jio's Fiber broadband
with 100Mbps speed to launch in
June: Report... https://t.co/VmdmLTrjPx</t>
  </si>
  <si>
    <t>manureddy22
5 Things to Expect From Reliance
Jio in 2017 https://t.co/urmciC79CZ</t>
  </si>
  <si>
    <t>unsteadyeddie
Reliance Jio effect: As telcos'
ARPUs decline, Telecom Minister
Manoj Sinha says operators have
seen ups and downs… https://t.co/o9opwSaeAv</t>
  </si>
  <si>
    <t>vshalsopariwala
RT @TelecomTalk: Reliance Jio’s
Broadband Services With 100Mbps
Speed to Commence in June Claims
a New Report https://t.co/pVNUO61Dw5</t>
  </si>
  <si>
    <t>virfan6
Reliance Jio's Fiber broadband
with 100Mbps speed to launch in
June: Report... https://t.co/XiD0c2p4fl</t>
  </si>
  <si>
    <t>anilkollam
Reliance Jio’s Fiber broadband
with 100Mbps speed to launch in
June: Report https://t.co/7FOlKROWfD</t>
  </si>
  <si>
    <t>sudhishbhatt
@JioCare what is the process of
reliance Jio Tower installation,
contact 9473727431</t>
  </si>
  <si>
    <t>reshmab50434510
Reliance Jio effect: Rules soon
for telcos TRAI-ing new service...
https://t.co/h1O8cyZMe9</t>
  </si>
  <si>
    <t>abhishek1025
RT @expresstechie: #TechNews Reliance
Jio’s Fiber broadband with 100Mbps
speed to launch in June: Report
https://t.co/C66pAdxAi8</t>
  </si>
  <si>
    <t>ratheeshkb1982
Reliance Jio's Fiber broadband
with 100Mbps speed to launch in
June: Report... https://t.co/NATHd1jp7y</t>
  </si>
  <si>
    <t>sounebulos
Things to expect from Reliance
Jio in 2017 https://t.co/tXK9paTjId</t>
  </si>
  <si>
    <t>biswaji98482151
Reliance Jio effect: Rules soon
for telcos TRAI-ing new service...
https://t.co/P4NQ4TPux8</t>
  </si>
  <si>
    <t>mukeshambani_in
5 Things to Expect From Reliance
Jio in 2017 https://t.co/yc5YYUUjCL</t>
  </si>
  <si>
    <t>arvindbhansal11
RT @Mukeshambani_IN: 5 Things to
Expect From Reliance Jio in 2017
https://t.co/yc5YYUUjCL</t>
  </si>
  <si>
    <t>m_libin
@expresstechie @reliancejio Plz
Also Take Kerala state as Part
of Reliance Jio Fiber Broadband
&amp;amp; Save us from… https://t.co/sHPuD2OUAj</t>
  </si>
  <si>
    <t>smahato53
Reliance Jio's Fiber broadband
with 100Mbps speed to launch in
June: Report... https://t.co/L4sv427O5f</t>
  </si>
  <si>
    <t>sammyji1985
"Now, Reliance Jio opposes customised
offers by Bharti Airtel, Vodafone"
https://t.co/G9McKubKyC</t>
  </si>
  <si>
    <t>quickfindseotip
LYF FLAME Mobile With Reliance
JIO Free Internet for 90 days Offer
#LYF15 #mobileshopping #reliancejio
https://t.co/9CCJA2ReAh</t>
  </si>
  <si>
    <t>smita_shri
RT @expresstechie: #TechNews Reliance
Jio’s Fiber broadband with 100Mbps
speed to launch in June: Report
https://t.co/C66pAdxAi8</t>
  </si>
  <si>
    <t>yazdjbilimoria
RT @expresstechie: #TechNews Reliance
Jio’s Fiber broadband with 100Mbps
speed to launch in June: Report
https://t.co/C66pAdxAi8</t>
  </si>
  <si>
    <t>gp7769001245
Reliance Jio's Fiber broadband
with 100Mbps speed to launch in
June: Report... https://t.co/CMrSick2Mi</t>
  </si>
  <si>
    <t>karnatakacom
RT @GizbotKa: ಕಾದು ನೋಡಿ, ಜಿಯೋ ಬಿಡುಗಡೆ
ಮಾಡುವ ಹೊಸ ಸೇವೆಗಳು ನಿಮ್ಮನ್ನು ಬೆರಗಾಗಿಸಲಿದೆ
https://t.co/QcuxvdSYFt #Reliance</t>
  </si>
  <si>
    <t>gizbotka
ರಿಲಯನ್ಸ್ ಜಿಯೋ ಫೈಬರ್: ಆರಂಭ, ವಿಶೇಷತೆಗಳು..!
https://t.co/kNDuhM78zO #reliance
#jio #news #online</t>
  </si>
  <si>
    <t>shubhadip_23
Reliance Jio 4G Router with Prime
Membership https://t.co/jfZuAmhP1g
https://t.co/4VjniOhORg</t>
  </si>
  <si>
    <t>prashantarchu
RT @expresstechie: #TechNews Reliance
Jio’s Fiber broadband with 100Mbps
speed to launch in June: Report
https://t.co/C66pAdxAi8</t>
  </si>
  <si>
    <t>sapnilrevankar
RT @ZeeNews: Reliance Jio coming
with FTTH broadband service with
100Mbps speed in June? https://t.co/qWRgIBMoHq</t>
  </si>
  <si>
    <t>ruggerorespigo
Ruggero Respigo : How Mukesh Ambani
is trying to replicate Verizon's
success with Reliance Jio via /r/SummarySpeaks
https://t.co/poNeVld1Je</t>
  </si>
  <si>
    <t>sameernagpal
5 Things to Expect From Reliance
#Jio in #2017 https://t.co/2y4JfLE8SI</t>
  </si>
  <si>
    <t>bimtedu
RT @expresstechie: #TechNews Reliance
Jio’s Fiber broadband with 100Mbps
speed to launch in June: Report
https://t.co/C66pAdxAi8</t>
  </si>
  <si>
    <t>deepakk75628471
Reliance Jio effect: Rules soon
for telcos TRAI-ing new service...
https://t.co/bHe90gMjya</t>
  </si>
  <si>
    <t>mnupundit
Reliance Jio coming with FTTH broadband
service with 100Mbps speed in June?
https://t.co/XGdwOpfP8W</t>
  </si>
  <si>
    <t>pk_chaudhary143
U https://t.co/Fcs1eEc2oa</t>
  </si>
  <si>
    <t>rajkallawala
Mukesh Ambani Net Worth | Cars
| House | Private Jets | Luxurious
Lifestyle | Reliance | jio: https://t.co/hnzxWg4Ni4
via @YouTube</t>
  </si>
  <si>
    <t>naveenchandel4
RT @ZeeNews: Reliance Jio coming
with FTTH broadband service with
100Mbps speed in June? https://t.co/qWRgIBMoHq</t>
  </si>
  <si>
    <t>sumitra43570886
Reliance Jio's Fiber broadband
with 100Mbps speed to launch in
June: Report... https://t.co/BjYvDrDpw3</t>
  </si>
  <si>
    <t>phonegyaanyt
Reliance Jio Fiber broadband service
to start this June https://t.co/Kydl0Qx2pQ
via Dailyhunt https://t.co/DTZZMP0i2l</t>
  </si>
  <si>
    <t>geetara94691767
Reliance Jio's Fiber broadband
with 100Mbps speed to launch in
June: Report... https://t.co/3V1yjqYlao</t>
  </si>
  <si>
    <t>needitnow_in
[Updated] List Of 4G #VoLTE &amp;amp;
LTE Phones Work On The Reliance
#Jio Network https://t.co/7lE6puLQ0A
via @telespice_in</t>
  </si>
  <si>
    <t xml:space="preserve">telespice_in
</t>
  </si>
  <si>
    <t>samrahul1812200
RELIANCE JIO 4G ROUTER – JIOFI3,
Black JIO https://t.co/zBBgzQCx9r
via @amazonIN</t>
  </si>
  <si>
    <t>3d_research
Has Reliance Jio's entry delayed
Modi's Digital India goals? https://t.co/bc0azFiFYi</t>
  </si>
  <si>
    <t>yjoshig
Reliance Jio's Fiber broadband
with 100Mbps speed to launch in
June: Report... https://t.co/o7EfDJRQRQ</t>
  </si>
  <si>
    <t>_saurabhbandari
RT @IndiaTodayTech: #Exclusive:
@reliancejio Fiber broadband Preview
to roll out soon, Jio staff works
to update website https://t.co/iCEL…</t>
  </si>
  <si>
    <t>triledge13
RT @ZeeNews: Reliance Jio coming
with FTTH broadband service with
100Mbps speed in June? https://t.co/qWRgIBMoHq</t>
  </si>
  <si>
    <t>girbane
Adhar authentication big e.g. 1.
Reliance Jio 2. AP govts 29000
PDS locations Shares @NandanNilekani
at @TiEPune @ShankkarAiyar @Vishmah</t>
  </si>
  <si>
    <t xml:space="preserve">vishmah
</t>
  </si>
  <si>
    <t xml:space="preserve">shankkaraiyar
</t>
  </si>
  <si>
    <t xml:space="preserve">tiepune
</t>
  </si>
  <si>
    <t xml:space="preserve">nandannilekani
</t>
  </si>
  <si>
    <t>rafiq_dar786
@davidakaye Largest network reliance
jio only 4g tech still suspended.v
r forced to use Totton 3g tech
again.</t>
  </si>
  <si>
    <t xml:space="preserve">davidakaye
</t>
  </si>
  <si>
    <t>ashraftkm20
RT @svaradarajan: Has Reliance
Jio’s Entry Delayed Digital India’s
Goals?: https://t.co/difHHnYVCH
via @thewire_in</t>
  </si>
  <si>
    <t>vinurajvarma
Guess what? @reliancejio now 4th
Largest #telecom operator in India
as per #TRAI telecom subscription
data https://t.co/NIKM3roWSJ</t>
  </si>
  <si>
    <t>nishambastha
RT @AmbasthaRamesh: @Airtel_Presence
Since yesterday u guys are trying
to connect, I hope I'll have better
experience with reliance jio @re…</t>
  </si>
  <si>
    <t xml:space="preserve">re
</t>
  </si>
  <si>
    <t>ambastharamesh
@Airtel_Presence Since yesterday
u guys are trying to connect, I
hope I'll have better experience
with reliance jio @reliancejio
3/3</t>
  </si>
  <si>
    <t>wild_aju_dn_mes
RT @abhishek: Want to register
for JIO Fiber ? Do it at https://t.co/6LMy3yO9Ls
https://t.co/3lr2ifj7Yi</t>
  </si>
  <si>
    <t>abhishek
Want to register for JIO Fiber
? Do it at https://t.co/6LMy3yO9Ls
https://t.co/3lr2ifj7Yi</t>
  </si>
  <si>
    <t>ankitlunia2011
RT @abhishek: Want to register
for JIO Fiber ? Do it at https://t.co/6LMy3yO9Ls
https://t.co/3lr2ifj7Yi</t>
  </si>
  <si>
    <t>manochasm
5 Things to Expect From Reliance
Jio in 2017 https://t.co/m7VxGhsMAe</t>
  </si>
  <si>
    <t>datareign
Double the data subscribers! @RelianceJio
now 4th Largest #telecom operator
in India - #TRAI [Feb 2017 report]
https://t.co/vykTvdvDwV</t>
  </si>
  <si>
    <t>saran_jetharam
RT @abpnewshindi: जियो 2017 में
कस्टमर्स को देगा DTH, ब्रॉडबैंड
और ये तोहफा! https://t.co/FIWdZFyWOw
https://t.co/yrREQcXfmu</t>
  </si>
  <si>
    <t>setul
RT @abpnewshindi: जियो 2017 में
कस्टमर्स को देगा DTH, ब्रॉडबैंड
और ये तोहफा! https://t.co/FIWdZFyWOw
https://t.co/yrREQcXfmu</t>
  </si>
  <si>
    <t>balkhiumar
RT @abpnewshindi: जियो 2017 में
कस्टमर्स को देगा DTH, ब्रॉडबैंड
और ये तोहफा! https://t.co/FIWdZFyWOw
https://t.co/yrREQcXfmu</t>
  </si>
  <si>
    <t>amitkum72125272
RT @abpnewshindi: जियो 2017 में
कस्टमर्स को देगा DTH, ब्रॉडबैंड
और ये तोहफा! https://t.co/FIWdZFyWOw
https://t.co/yrREQcXfmu</t>
  </si>
  <si>
    <t>theedgymind
Reliance JIO to launch these 4
Budget Products in 2017 https://t.co/m3xlSxuJFx
https://t.co/WRfd1wokZD</t>
  </si>
  <si>
    <t>shashikantsriv8
RT @abpnewshindi: जियो 2017 में
कस्टमर्स को देगा DTH, ब्रॉडबैंड
और ये तोहफा! https://t.co/FIWdZFyWOw
https://t.co/yrREQcXfmu</t>
  </si>
  <si>
    <t>iamsanturajput
RT @abpnewshindi: जियो 2017 में
कस्टमर्स को देगा DTH, ब्रॉडबैंड
और ये तोहफा! https://t.co/FIWdZFyWOw
https://t.co/yrREQcXfmu</t>
  </si>
  <si>
    <t>vrkansagara
RT @WebstarInfotech: #webstarInfotech
#webdesign #webdevelopment #webdeveloper
#mumbai #pune #software #php #seo
#android Exclusive:... htt…</t>
  </si>
  <si>
    <t>im_coaching
RT @WebstarInfotech: #webstarInfotech
#webdesign #webdevelopment #webdeveloper
#mumbai #pune #software #php #seo
#android Exclusive:... htt…</t>
  </si>
  <si>
    <t>sonuthaksen
RT @abhishek: Want to register
for JIO Fiber ? Do it at https://t.co/6LMy3yO9Ls
https://t.co/3lr2ifj7Yi</t>
  </si>
  <si>
    <t>lother_tenzin
RT @abpnewshindi: जियो 2017 में
कस्टमर्स को देगा DTH, ब्रॉडबैंड
और ये तोहफा! https://t.co/FIWdZFyWOw
https://t.co/yrREQcXfmu</t>
  </si>
  <si>
    <t>vijaypr45239877
RT @abpnewshindi: जियो 2017 में
कस्टमर्स को देगा DTH, ब्रॉडबैंड
और ये तोहफा! https://t.co/FIWdZFyWOw</t>
  </si>
  <si>
    <t>officiparas
RT @gizbotcom: Jio Fiber Preview
is launching soon. https://t.co/NOl1dlZBlb</t>
  </si>
  <si>
    <t>stewart_langdon
Jio and the other big boys in India:
scale matters in #emergingconsumer
and winners will get outsized benefits
https://t.co/sOFZTJVp98</t>
  </si>
  <si>
    <t>aroradip
RT @abpnewshindi: जियो 2017 में
कस्टमर्स को देगा DTH, ब्रॉडबैंड
और ये तोहफा! https://t.co/FIWdZFyWOw
https://t.co/yrREQcXfmu</t>
  </si>
  <si>
    <t>acceptorham
Reliance Jio Introduces New Plans
At Rs. 19 https://t.co/eCK46L3sKT
https://t.co/BWTC7Dqk2k</t>
  </si>
  <si>
    <t>mohamma97492199
RT @abpnewshindi: जियो 2017 में
कस्टमर्स को देगा DTH, ब्रॉडबैंड
और ये तोहफा! https://t.co/FIWdZFyWOw</t>
  </si>
  <si>
    <t>armanmalik2526
RT @gadgetstouse: Want to register
for JIO Fiber ? Do it at https://t.co/Qh5vonPbhB
https://t.co/wAESNjqxqe</t>
  </si>
  <si>
    <t>sanjaykedia777
RT @sanjaykedia666: Jio का एक और
धमाका, 1500 रुपए से कम में ला रहा
4G स्मार्टफोन https://t.co/X8OOEcrJxr</t>
  </si>
  <si>
    <t>mobikwik
Reliance Jio LIVE on MobiKwik @reliancejio
#JioOnMobikwik https://t.co/MH8PqQhFT9</t>
  </si>
  <si>
    <t>4msfup11v1btgqc
RT @MobiKwik: Reliance Jio LIVE
on MobiKwik @reliancejio #JioOnMobikwik
https://t.co/MH8PqQhFT9</t>
  </si>
  <si>
    <t>technosearchnet
Reliance Jio subscribers, company
launching its Fibre To The Home
(FTTH) services June https://t.co/D6LDiBntA9
#reliance #RelianceJio #fiber</t>
  </si>
  <si>
    <t>newssummeduphq
Exclusive: Reliance Jio Fiber Preview
to roll out soon, Jio staff works
to update website https://t.co/Ox6XnN2PUm</t>
  </si>
  <si>
    <t>the_clippings
Another service to be launched
by Reliance Jio https://t.co/i9rxaNSXVB
https://t.co/tneqRsbJrp</t>
  </si>
  <si>
    <t>ratirama
RT @abpnewshindi: जियो 2017 में
कस्टमर्स को देगा DTH, ब्रॉडबैंड
और ये तोहफा! https://t.co/FIWdZFyWOw</t>
  </si>
  <si>
    <t>cool_hemang
RT @abhishek: Want to register
for JIO Fiber ? Do it at https://t.co/6LMy3yO9Ls
https://t.co/3lr2ifj7Yi</t>
  </si>
  <si>
    <t>indiatoday
RT @BT_India: Reliance to roll
out its FTTH service 'Jio Fiber'
with minimum 100 Mbps speed https://t.co/9NFcu1oH3s
https://t.co/pEQFVIg7zO</t>
  </si>
  <si>
    <t>a_tech_lover
Reliance Jio updates prepaid plans
https://t.co/emPwzJN7eS @a_tech_lover
https://t.co/wEBt4ih96x</t>
  </si>
  <si>
    <t>hsgovande
Reliance to roll out its FTTH service
'Jio Fiber' with minimum 100 Mbps
speed https://t.co/EFyTFCohpW via
@BT_India</t>
  </si>
  <si>
    <t>santhoshobject
Reliance to roll out its FTTH service
'Jio Fiber' with minimum 100 Mbps
speed https://t.co/v5vJGLOnWA https://t.co/g9gg3ZwyTo
#news #upda…</t>
  </si>
  <si>
    <t>ultra__news
Reliance Jio's Fiber preview to
start in Mumbai, Rs 4,500 security
deposit - Report | Ultra News https://t.co/H99tO6pZ1L</t>
  </si>
  <si>
    <t>amrinder1410
RT @BT_India: Reliance to roll
out its FTTH service 'Jio Fiber'
with minimum 100 Mbps speed https://t.co/9NFcu1oH3s
https://t.co/pEQFVIg7zO</t>
  </si>
  <si>
    <t>newscell_nc
I added a video to a @YouTube playlist
https://t.co/RbZDMR7WG1 Jio ने
दी बड़ी खुशखबरी अब Reliance Jio</t>
  </si>
  <si>
    <t>theteckmobile
Reliance Jio to offer Preview users
with 100 GB/Per Month with 100Mbps
speed at ₹0 for 3 months.</t>
  </si>
  <si>
    <t>youthensnews
5 Services To Be Provided By RELIANCE
JIO In 2017 https://t.co/eBrS6uP2uR</t>
  </si>
  <si>
    <t>sharebossindia
Reliance to roll out its FTTH service
'Jio Fiber' with minimum 100 Mbps
speed.. https://t.co/i70YzCkzRk</t>
  </si>
  <si>
    <t>jackbuddy93
RT @BT_India: Reliance to roll
out its FTTH service 'Jio Fiber'
with minimum 100 Mbps speed https://t.co/9NFcu1oH3s
https://t.co/pEQFVIg7zO</t>
  </si>
  <si>
    <t>kapstweeps
RT @BT_India: Reliance to roll
out its FTTH service 'Jio Fiber'
with minimum 100 Mbps speed https://t.co/9NFcu1oH3s
https://t.co/pEQFVIg7zO</t>
  </si>
  <si>
    <t>sathis_erode
100 எம்பிபிஎஸ் வேகத்தில் ஜியோ பைபர்
: அடுத்த இலவச யுத்தம் தயார்.! https://t.co/CzN1N68Zdo
via @GizbotTa</t>
  </si>
  <si>
    <t>gizbotta
ரூ.5000/-க்கு ஜியோ 4ஜி லேப்டாப்
: அமோகமாக தொடங்கிய 'டூப்ளீக்கேட்'
விற்பனை.! https://t.co/IzyHQpXu4s
https://t.co/TWh4YlvuME</t>
  </si>
  <si>
    <t>dheerajbhaskar
5 Things to Expect From Reliance
Jio in 2017 https://t.co/6EgPPrWkgm</t>
  </si>
  <si>
    <t>anirban4you
BSNL and Reliance Jio Top Wired
and Wireless Broadband Service
Provider Chart Respectively Until
February 2017 https://t.co/0IMnI2BoV8</t>
  </si>
  <si>
    <t>deepeshar
RT @TelecomTalk: BSNL and Reliance
Jio Top Wired and Wireless Broadband
Service Provider Chart Respectively
Until February 2017 https://t.c…</t>
  </si>
  <si>
    <t>rpmtechtips
I added a video to a @YouTube playlist
https://t.co/6ajaq3BWR0 Reliance
Jio News Update</t>
  </si>
  <si>
    <t>rvp
RT TelecomTalk "BSNL and Reliance
Jio Top Wired and Wireless Broadband
Service Provider Chart Respectively
Until F… https://t.co/lc5OINLC1a"</t>
  </si>
  <si>
    <t>hiralrambhia
According to TRAI report reliance
Jio is beating all others in 4G
speeds!!! https://t.co/Vd7zvnrReF</t>
  </si>
  <si>
    <t>indian24news
Reliance Jio's Fiber broadband
with 100Mbps speed to launch in
June: Report https://t.co/qAAx8IzfN8
#news… https://t.co/k9SZHh6FrM</t>
  </si>
  <si>
    <t>vikasgupta39001
RT @indian24news: Reliance Jio
Effect: Rules Soon For Telcos TRAI-ing
New Service https://t.co/f1wiJ7kvFD
#news #Technology https://t.co/MI…</t>
  </si>
  <si>
    <t>wowchiru
RT @BT_India: Reliance to roll
out its FTTH service 'Jio Fiber'
with minimum 100 Mbps speed https://t.co/9NFcu1oH3s
https://t.co/pEQFVIg7zO</t>
  </si>
  <si>
    <t>fiodidocandanga
Reliance Jio ‘Fibre To The Home’
Service Will Offer Minimum 100Mbps
Speed https://t.co/EoaUwz7irz https://t.co/ZkMCAu81JL</t>
  </si>
  <si>
    <t>dade_murphy2470
Reliance Jio ‘Fibre To The Home’
Service Will Offer Minimum 100Mbps
Speed https://t.co/7D28QQtC4j https://t.co/6s1X4cmhjf</t>
  </si>
  <si>
    <t>palu3124v
RT @BT_India: Reliance to roll
out its FTTH service 'Jio Fiber'
with minimum 100 Mbps speed https://t.co/9NFcu1oH3s
https://t.co/pEQFVIg7zO</t>
  </si>
  <si>
    <t>manjunatha_mn
BSNL and Reliance Jio Top Wired
and Wireless Broadband Service
Provider Chart Respectively Until
February 2017 https://t.co/fex9PEvOpN</t>
  </si>
  <si>
    <t>vamsikbolla
RT @Gadgets360: Here's what we
can look forward to from #RelianceJio
this year https://t.co/5XBC7E2QhP</t>
  </si>
  <si>
    <t>tech2s
#tech2s Reliance Jio 'Fibre To
The Residence' Service Will Provide
Minimal 100Mbps Pace ......For
More-&amp;gt;&amp;gt;… https://t.co/BQhkTgjoKL</t>
  </si>
  <si>
    <t>offersandtricks
Reliance JIO Fiber Broadband preview
offer to be launched soon https://t.co/KFpj6G7AOd
https://t.co/eh3KoXS1pp</t>
  </si>
  <si>
    <t>samacharjagat
सस्ती कॉलिंग के बाद अब #JIO लाएगा
1500 से भी कम कीमत वाला फीचर फोन
https://t.co/2TzKNfFtyk #RelianceSmartphone…
https://t.co/tCT39A447X</t>
  </si>
  <si>
    <t>mkamaal
Happy days for Indian consumers...
https://t.co/ZWMJubbqSy</t>
  </si>
  <si>
    <t>miltonroyappa
RT @Gadgets360: Here's what we
can look forward to from #RelianceJio
this year https://t.co/5XBC7E2QhP</t>
  </si>
  <si>
    <t>badmedstudent
RT @jainrounak: Reliance Jio Fiber
trials - 100 Mbps, 100GB per month,
Rs. 0/month for 3 months. https://t.co/d96hDeXRb3</t>
  </si>
  <si>
    <t>jainrounak
Reliance Jio Fiber trials - 100
Mbps, 100GB per month, Rs. 0/month
for 3 months. https://t.co/d96hDeXRb3</t>
  </si>
  <si>
    <t>karthiak47
I liked a @YouTube video https://t.co/3X3AgkHjiY
Reliance JIO - How to Activate
Free Caller Tune Offer Explained
| Av bro's Tech</t>
  </si>
  <si>
    <t>l0rdvyr3z
Reliance Jio ‘Fibre To The Home’
Service Will Offer Minimum 100Mbps
Speed https://t.co/SC2FHmooXl https://t.co/PoIgViCtDo</t>
  </si>
  <si>
    <t>usha91989823
Check out RELIANCE JIO 4G ROUTER
– JIOFI3, Black by JIO https://t.co/Juv7IfgIX1
via @</t>
  </si>
  <si>
    <t>banjaran777
RT @sanjaykedia666: रिलायंस जियो
अगले 18 महीनों तक देता रहेगा बंपर
ऑफर !- Amarujala https://t.co/n2DsZsT8oD</t>
  </si>
  <si>
    <t>jeet_channa
RT @Gadgets360: Here's what we
can look forward to from #RelianceJio
this year https://t.co/5XBC7E2QhP</t>
  </si>
  <si>
    <t>seoanushka
JIO ગ્રાહકોને ફરી જલસો પડ્યો, મળશે
5 ગીફ્ટ https://t.co/6wHhoemZZc
https://t.co/73Txk1TC29</t>
  </si>
  <si>
    <t>avikacollection
Unboxing Reliance JIO is set top
box to launch its DTH Services
in INDIA.: https://t.co/KhgDWp3ZYN
via @YouTube</t>
  </si>
  <si>
    <t>typical_tti
The 2017 agenda: Reliance Jio to
soon venture into DTH, broadband
services |TTI https://t.co/SxMxf31ajq
https://t.co/1vOAT6VheE</t>
  </si>
  <si>
    <t>webworldhindi
Jio Latest News Reliance Jio 4G
Laptop Booking Start Now Only Rs
2000 | हिंदी |: https://t.co/rt2ojIVwKU
via @YouTube</t>
  </si>
  <si>
    <t>inextlive
4G के बाद जियो ला रहा 5 नई सर्विस,
लोगों को उम्‍मीद रिलायंस के आने
से सस्‍ता होगा बाजार https://t.co/xlG15WVJ2g
https://t.co/sWAyIYUd4S</t>
  </si>
  <si>
    <t>gauravlahari
RT @inextlive: 4G के बाद जियो ला
रहा 5 नई सर्विस, लोगों को उम्‍मीद
रिलायंस के आने से सस्‍ता होगा बाजार
https://t.co/xlG15WVJ2g https://t.co…</t>
  </si>
  <si>
    <t>ebelaonline
কেবল টিভি-র চড়া দামে নাজেহাল!
চিন্তা নেই, আসছে জিও https://t.co/gG8qIhakZE</t>
  </si>
  <si>
    <t>sivamark007
Reliance Jio PUK Code to Unlock
Sim Card – [solved] https://t.co/8ROrYlKGJK
https://t.co/trCdPbI3u4</t>
  </si>
  <si>
    <t>rahul_pattnayak
RT @Gadgets360: Here's what we
can look forward to from #RelianceJio
this year https://t.co/5XBC7E2QhP</t>
  </si>
  <si>
    <t>aandavan_offl
RT @sankari_rs: A Reliance Jio
4G VoLTE-enabled feature phone
is expected to release. #jio</t>
  </si>
  <si>
    <t>sankari_rs
A Reliance Jio 4G VoLTE-enabled
feature phone is expected to release.
#jio</t>
  </si>
  <si>
    <t>h4x0rd1r3c70ry
Reliance Jio ‘Fibre To The Home’
Service Will Offer Minimum 100Mbps
Speed https://t.co/nF0ftttFSa &amp;lt;--Full
Article https://t.co/Y2f6sayDKH</t>
  </si>
  <si>
    <t>fragmentedsoul5
RT @H4x0rD1r3c70ry: Reliance Jio
‘Fibre To The Home’ Service Will
Offer Minimum 100Mbps Speed https://t.co/nF0ftttFSa
&amp;lt;--Full Article https…</t>
  </si>
  <si>
    <t>nareshvijay03
RT @sankari_rs: Reliance Jio is
expected to launch a DTH service
and broadband network.. #JioDTH</t>
  </si>
  <si>
    <t>sanjay267539
RT @sanjaykedia666: रिलायंस जियो
अगले 18 महीनों तक देता रहेगा बंपर
ऑफर !- Amarujala https://t.co/n2DsZsT8oD</t>
  </si>
  <si>
    <t>kumar_technical
I added a video to a @YouTube playlist
https://t.co/XFoJAy9LyW Reliance
Jio Set Top Box | DTH OFFER Launching
in INDIA | Features</t>
  </si>
  <si>
    <t>iamarmanali
RT @Gadgets360: Here's what we
can look forward to from #RelianceJio
this year https://t.co/5XBC7E2QhP</t>
  </si>
  <si>
    <t>rbatra01
5 Things to Expect From Reliance
Jio in 2017 https://t.co/fH7dPfS76l</t>
  </si>
  <si>
    <t xml:space="preserve">anithatalks
</t>
  </si>
  <si>
    <t xml:space="preserve">kiranck11101999
</t>
  </si>
  <si>
    <t>aroonpurie
Technology is a great leveller.
Mukesh Ambani on the march of disruptive
tech that can transform global
economy https://t.co/2NOpKUydZm</t>
  </si>
  <si>
    <t>bambi437h
RT @aroonpurie: Technology is a
great leveller. Mukesh Ambani on
the march of disruptive tech that
can transform global economy https://t.c…</t>
  </si>
  <si>
    <t>digitalation
Has Reliance Jio's entry hampered
prime minister's Digital India
project? Thanks to TRAI decisions
#DigitalIndia https://t.co/h3rgIIGoKf</t>
  </si>
  <si>
    <t>gvk_india
I am very happy when Reliance Jio
getting customers and success.But
now i am shocking,when i am experiencing
negligence of Jio staff.Pity!</t>
  </si>
  <si>
    <t>deniskkxjnaumov
RT @GVK_INDIA: I am very happy
when Reliance Jio getting customers
and success.But now i am shocking,when
i am experiencing negligence of…</t>
  </si>
  <si>
    <t>mannuforall
BSNL and Reliance Jio Top Wired
and Wireless Broadband Service
Provider Chart Respectively Until
February 2017 https://t.co/kvRK050jU4</t>
  </si>
  <si>
    <t>3noviceschennai
#3Novices : Reliance Jio to expand
operations, enter DTH and broadband
services market https://t.co/LcqhpPAg8h
Reliance Industries plans t…</t>
  </si>
  <si>
    <t>mkldhawan
RT @abpnewshindi: जियो 2017 में
कस्टमर्स को देगा DTH, ब्रॉडबैंड
और ये तोहफा! https://t.co/FIWdZFyWOw
https://t.co/yrREQcXfmu</t>
  </si>
  <si>
    <t>rohitkingc
https://t.co/x1gvCDwRwZ... https://t.co/11EGZ3oavM</t>
  </si>
  <si>
    <t>nishad1305
RT @gadgetstouse: Want to register
for JIO Fiber ? Do it at https://t.co/Qh5vonPbhB
https://t.co/wAESNjqxqe</t>
  </si>
  <si>
    <t>shailesh16388
5 Things to Expect From Reliance
Jio in 2017 - 5 Things to Expect
From Reliance Jio in 2017 https://t.co/x0LrppcPQ5
-via Flynx</t>
  </si>
  <si>
    <t>atainchennai
Amulya Technology Associates PLUMBING
AND SANITARY WORKS https://t.co/Sf75cEMnOI</t>
  </si>
  <si>
    <t>mcurie
.@Netflix frustrating experience
trying to watch movie, with loooong
buffering time. Your Windows app
not optimised for Reliance Jio
conn?</t>
  </si>
  <si>
    <t xml:space="preserve">netflix
</t>
  </si>
  <si>
    <t>shayanroy19
5 Things to Expect From Reliance
Jio in 2017 https://t.co/5kvP65eva4</t>
  </si>
  <si>
    <t>poonamparekh12
Has @reliancejio entry delayed
#Modi's #DigitalIndia goals? https://t.co/3l528JP4jd</t>
  </si>
  <si>
    <t>vaadionline
Reliance Jio 4g internet service
Restored at Kashmir what’s app
and Facebook blocked https://t.co/0vRHFUNJVP
https://t.co/50h9gSzRDE</t>
  </si>
  <si>
    <t>ultimate_banda
@JioCare @reliancejio Need to port
my Reliance GSM sim to Jio . please
asist</t>
  </si>
  <si>
    <t>surajkr7557
RT @abpnewshindi: जियो 2017 में
कस्टमर्स को देगा DTH, ब्रॉडबैंड
और ये तोहफा! https://t.co/FIWdZFyWOw</t>
  </si>
  <si>
    <t>indiannewsviews
Mukesh Ambani की Reliance Jio ने
तोड़ दी Sunil mittal के Airtel
की कमर https://t.co/aWouf5Ni8y
via @IndianNewsViews</t>
  </si>
  <si>
    <t>mayankbothra2
@gadgetstouse @abhishek Sir Reliance
store is asking money for Jio sim
card what should I do. Any official
proof about the sim being free.</t>
  </si>
  <si>
    <t>bashirbpdan
RT @MayankBothra2: @gadgetstouse
@abhishek Sir Reliance store is
asking money for Jio sim card what
should I do. Any official proof
about…</t>
  </si>
  <si>
    <t>viralflowcom
Reliance Jio Fiber Plans to Provide
Blazing Speed Internet Starting
at Rs. 500 https://t.co/tosDwLbsG1</t>
  </si>
  <si>
    <t>kashmirthunder
🌳🍁 *Kashmir Thunder*🍁🌳 *Reliance
Jio 4g internet services restored
in Kashmir valley.* 🌳🍁 *Kashmir
Thunder*🍁🌳</t>
  </si>
  <si>
    <t>kashmir_thunder
🌳🍁 Kashmir Thunder🍁🌳 Flash
Reliance Jio 4g internet services
restored in #kashmir valley. 🌳🍁Kashmir
Thunder🍁🌳</t>
  </si>
  <si>
    <t>kaisarganie26
RT @kashmir_thunder: 🌳🍁 Kashmir
Thunder🍁🌳 Flash Reliance Jio
4g internet services restored in
#kashmir valley. 🌳🍁Kashmir Thunder🍁🌳</t>
  </si>
  <si>
    <t>sridharcera
Reliance Jio నుండి 2017లో రాబోతున్నవేంటో
తెలుసా? https://t.co/XFOzYr3yjy
https://t.co/xxc5Yu46xM</t>
  </si>
  <si>
    <t>edara6
RT @sridharcera: Reliance Jio నుండి
2017లో రాబోతున్నవేంటో తెలుసా? https://t.co/XFOzYr3yjy
https://t.co/xxc5Yu46xM</t>
  </si>
  <si>
    <t>lundy_mate
@ireff What about Unlimited Data+Unlimited
Calls+70 Days. Did BSNL didn't
launched this type of Offers in
order to Counter Reliance Jio.
😊</t>
  </si>
  <si>
    <t xml:space="preserve">ireff
</t>
  </si>
  <si>
    <t>telugutechguru
Reliance Jio to Stop Offering Free
4G Services for Users Who Did Not
Rec... https://t.co/iZ80nQg7fI
via @YouTube</t>
  </si>
  <si>
    <t>vishvagujarat
Jio યુઝર્સ તૈયાર થઇ જાઓ, ૨૦૧૭ માં
કસ્ટમર્સને મળશે આ ગિફ્ટ્સ Read
More : https://t.co/y2XtIhYxuD
https://t.co/LlqEL37q9d</t>
  </si>
  <si>
    <t>sathishmechy1
RT @gadgetstouse: Reliance Jio
To Soon Start Free Preview Offer
For Jio Fiber Broadband https://t.co/D0uRGa7hFB</t>
  </si>
  <si>
    <t>vinubha48672724
Reliance to roll out its FTTH service
'Jio Fiber' with minimum 100 Mbps
speed https://t.co/UAXgbZcOl2</t>
  </si>
  <si>
    <t>ibnebattuta
Reliance Jio is working seamlessly
in Kashmir. Far better than all
other operators.</t>
  </si>
  <si>
    <t>ketan_2013
RT @bsindia: Has Reliance Jio's
entry delayed Modi's Digital India
goals? https://t.co/pHiA5A0x0g
@reliancejio https://t.co/VGjkvROgd8</t>
  </si>
  <si>
    <t>aprakash2k5
5 Things to Expect From Reliance
Jio in 2017 https://t.co/rFdRsRODgW.
Poor service will kill Jio</t>
  </si>
  <si>
    <t>hariharan618
https://t.co/6pXXlpLBRg</t>
  </si>
  <si>
    <t>rayees_official
Reliance Jio 4G internet service
Restored in Kashmir; Social Media..
https://t.co/SiTdADe28p</t>
  </si>
  <si>
    <t>vaidyabr
Reliance Jio to expand operations
enter DTH and broadband services
market https://t.co/IaEEUKJB7e</t>
  </si>
  <si>
    <t>ravishah2222
The 2017 agenda: Reliance Jio to
soon venture into DTH, broadband
services https://t.co/ScE2MDkPaw</t>
  </si>
  <si>
    <t>amaodiakhati
I added a video to a @YouTube playlist
https://t.co/DUgMMHm3lW Reliance
Jio Broadband Lunch In June | Odia#26</t>
  </si>
  <si>
    <t>shekhar10saxena
RT @abhishek: Want to register
for JIO Fiber ? Do it at https://t.co/6LMy3yO9Ls
https://t.co/3lr2ifj7Yi</t>
  </si>
  <si>
    <t>primenewslivetv
खुशखबरी : जियो ला रहा आपके लिए
ये 5 नई सर्विस https://t.co/TFRibtLVTf
https://t.co/sM41ErGtUh</t>
  </si>
  <si>
    <t>pmshah1986
@donasarkar @donasarkar Appreciate
efforts by MSD Team. We needed
Firmware Upgrade for MS Lumia 950
to Support VoLT… https://t.co/7ejEmIEvkY</t>
  </si>
  <si>
    <t xml:space="preserve">donasarkar
</t>
  </si>
  <si>
    <t>madhivananp
RT @pmshah1986: @donasarkar @donasarkar
Appreciate efforts by MSD Team.
We needed Firmware Upgrade for
MS Lumia 950 to Support VoLTE on
Rel…</t>
  </si>
  <si>
    <t>newspedia3
खुशखबरी: इस साल जियो DTH के साथ-साथ
देने वाला है ये सब https://t.co/LD5ScjHikz
https://t.co/RMYeFlitJL</t>
  </si>
  <si>
    <t>memonapple
Jio vs Others, BHIM-Aadhaar, Xiaomi
Mi 6, and More News This Week https://t.co/nlmBQ5opWK</t>
  </si>
  <si>
    <t>rajiv1947
Reliance to roll out its FTTH service
'Jio Fiber' with minimum 100 Mbps
speed https://t.co/uXQuoWlvd5</t>
  </si>
  <si>
    <t>karrama12
RT @BalakrishnanR: Chennai consumers
likely to have a great deal coming
soon. Reliance Cabs... Say bye
to Ola/Uber https://t.co/BXVvKsOxtn</t>
  </si>
  <si>
    <t>balakrishnanr
Chennai consumers likely to have
a great deal coming soon. Reliance
Cabs... Say bye to Ola/Uber https://t.co/BXVvKsOxtn</t>
  </si>
  <si>
    <t>ragzzz_93
RT @BalakrishnanR: Chennai consumers
likely to have a great deal coming
soon. Reliance Cabs... Say bye
to Ola/Uber https://t.co/BXVvKsOxtn</t>
  </si>
  <si>
    <t>theyounggossip
Reliance Jio FTTH broadband service
launch soon. Detail:- https://t.co/mEVSaoTCzF
@reliancejio @JioCare #jio https://t.co/fJYUrxS3Qw</t>
  </si>
  <si>
    <t>castrofatima28
Wow! Reliance JIO NEW Unlimited
FREE DATA Offer at Just Rs. 100/-
| JIO Bumper OFFER | VTube Telugu
https://t.co/r8DESAagL8</t>
  </si>
  <si>
    <t>meghaltweets
@JioCare How do I port from my
existing network to Reliance Jio?
I've used up my barcode in my 4G
phone for getting a SIM.</t>
  </si>
  <si>
    <t>rmanojkumarr
RT @BT_India: Reliance to roll
out its FTTH service 'Jio Fiber'
with minimum 100 Mbps speed https://t.co/9NFcu1oH3s
https://t.co/pEQFVIg7zO</t>
  </si>
  <si>
    <t>smbalapriyan
RT @GizbotTa: 100 எம்பிபிஎஸ் வேகத்தில்
ஜியோ பைபர் : அடுத்த இலவச யுத்தம்
தயார்.! https://t.co/nnkPfJfdSH
https://t.co/J3srnetrYT</t>
  </si>
  <si>
    <t>srimayank
RT @BalakrishnanR: Chennai consumers
likely to have a great deal coming
soon. Reliance Cabs... Say bye
to Ola/Uber https://t.co/BXVvKsOxtn</t>
  </si>
  <si>
    <t>justkhabar
खुशखबरी : जियो ला रहा आपके लिए
ये 5 नई सर्विस https://t.co/caTn0v4k9q
https://t.co/q1qFQdVBFw</t>
  </si>
  <si>
    <t>ranjanprj
Got #reliance jio today initial
speed was 10 mbs now it is 10 kbps
🐌 #jio</t>
  </si>
  <si>
    <t>kkronline
RT @BalakrishnanR: Chennai consumers
likely to have a great deal coming
soon. Reliance Cabs... Say bye
to Ola/Uber https://t.co/BXVvKsOxtn</t>
  </si>
  <si>
    <t>naveencpmysore
RT @abhishek: Want to register
for JIO Fiber ? Do it at https://t.co/6LMy3yO9Ls
https://t.co/3lr2ifj7Yi</t>
  </si>
  <si>
    <t>bipinbihari_
RT @jainrounak: Reliance Jio Fiber
trials - 100 Mbps, 100GB per month,
Rs. 0/month for 3 months. https://t.co/d96hDeXRb3</t>
  </si>
  <si>
    <t>cyberappy
Reliance Jio 'Fibre To The Home'
Service Will Offer Minimum 100Mbps
Speed https://t.co/garUCzJUyy via
@TheTechViral @BSNLCorporate Whats
Up</t>
  </si>
  <si>
    <t xml:space="preserve">bsnlcorporate
</t>
  </si>
  <si>
    <t>thetechviral
Reliance Jio ‘Fibre To The Home’
Service Will Offer Minimum 100Mbps
#Speed: Reliance Jio is… https://t.co/9pjbW83Kax</t>
  </si>
  <si>
    <t>dainikpunjab
ਰਿਲਾਇੰਸ ਜੀਓ ਹੁਣ ਕਰੇਗਾ ਬਰਾਡਬੈਂਡ
ਧਮਾਕਾ ,ਜੂਨ ‘ਚ ਹੋਵੇਗਾ ਲਾਂਚ https://t.co/Dep7U1uUR4</t>
  </si>
  <si>
    <t>eedepubhasker
@VZWSupport After updating to nougat
today I am unable to use Reliance
jio 4g service in India. Help me.</t>
  </si>
  <si>
    <t xml:space="preserve">vzwsupport
</t>
  </si>
  <si>
    <t>commsmaster
Reliance Jio now 4th Largest telecom
operator in India - TRAI [Feb 2017
report] - DataReign https://t.co/4TDgNZr0fw</t>
  </si>
  <si>
    <t>tejprakash40
https://t.co/iCNY2sZkg4</t>
  </si>
  <si>
    <t>dpktanhai
5 New Gift from Reliance JIO |
Latest Update: https://t.co/sHXCMvUpV7
via @YouTube</t>
  </si>
  <si>
    <t>jiodthofficial
Top 10 Reliance Jio Upcoming Services
in 2017 https://t.co/hMBscZ9wzr
https://t.co/uRFJ0cVG6b</t>
  </si>
  <si>
    <t>insanpreet91
RT @TheSayingTruth: रिलायंस Jio
के Laptops के नाम पर बाजार में
कुछ नई तरह की ठगी करने का खुलासा
हुआ है पढ़े पूरी खबर! #Tech #Business
https…</t>
  </si>
  <si>
    <t>sadar_shisir
I liked a @YouTube video https://t.co/xyH2NM5Oke
Shahrukh Khan best mimicary at
Reliance Jio Employee Launch</t>
  </si>
  <si>
    <t>jarodjunior1
RT @techsreview: Airtel Unlocked
4G Normal Data Card Support All
Network 4G/3G/2G Reliance Jio Supported
Datacards Suitable ... - https://t…</t>
  </si>
  <si>
    <t>techsreview
Airtel Unlocked 4G Normal Data
Card Support All Network 4G/3G/2G
Reliance Jio Supported Datacards
Suitable ... -… https://t.co/8lQthHc5Ar</t>
  </si>
  <si>
    <t>shaijuvismaya
Reliance jio still continuing call
problem no response from @reliancejio
@JioCare no hope, I think must
plan for bsnl</t>
  </si>
  <si>
    <t>aalbertjac
RT @techsreview: Airtel Unlocked
4G Normal Data Card Support All
Network 4G/3G/2G Reliance Jio Supported
Datacards Suitable ... - https://t…</t>
  </si>
  <si>
    <t>deepakrkhemani
RT @BalakrishnanR: Chennai consumers
likely to have a great deal coming
soon. Reliance Cabs... Say bye
to Ola/Uber https://t.co/BXVvKsOxtn</t>
  </si>
  <si>
    <t>newsbossindia
Reliance Jio to expand operations,
enter DTH and broadband services
market.. https://t.co/L6nWEO70dD</t>
  </si>
  <si>
    <t>anshuly99670551
Reliance Jio's Fiber broadband
with 100Mbps speed to launch in
June: Report... https://t.co/8poII2snDn</t>
  </si>
  <si>
    <t>bhaskarajay22
#TheBaahubaliSale agree to take
katappa with him to Reliance Fresh
for shopping.&amp;amp; he want jio
sim</t>
  </si>
  <si>
    <t>techupdate3
https://t.co/Pk6osxR97l</t>
  </si>
  <si>
    <t>gkbiam
5 Things to Expect From Reliance
Jio in 2017 https://t.co/oI4zArDAaj</t>
  </si>
  <si>
    <t>phoneapex
Reliance Jio Dhan Dhana Dhan offer
https://t.co/bqF2ENu7Tc</t>
  </si>
  <si>
    <t>thewittyreality
Free Data is the new Drug. Giving
Cocaine for free and then cutting
the supply and end up owning you.
#jio #reliance #cocaine #wittyreality</t>
  </si>
  <si>
    <t>anahita_ramirez
@anfachen @BJP4India @MamataOfficial
Jio Reliance😂</t>
  </si>
  <si>
    <t xml:space="preserve">mamataofficial
</t>
  </si>
  <si>
    <t xml:space="preserve">bjp4india
</t>
  </si>
  <si>
    <t xml:space="preserve">anfachen
</t>
  </si>
  <si>
    <t>pqmr
5 Things to Expect From Reliance
Jio in 2017 https://t.co/CB2LPxxzxp</t>
  </si>
  <si>
    <t>telugustartups
Reliance Jio నుండి 2017లో రాబోతున్నవేంటో
తెలుసా? https://t.co/NqGTTTu9nO</t>
  </si>
  <si>
    <t>pragneshsenva
📡 *RELIANCE JIO PRIME DTH REGISTRATION*
👉 https://t.co/Usi0HeXPVf ➖➖➖➖➖➖➖
💖 SHARE ALL💥🅿</t>
  </si>
  <si>
    <t>viratkarani
@JioCare Shame on Reliance Jio
for making pathtic and complex
process. Shame to R Jio for not
making trust to customers who opt
out MNP.</t>
  </si>
  <si>
    <t>vanbro9
I liked a @YouTube video https://t.co/mLYqsqUKEg
Reliance Jio Giga Fiber Broadband
Internet plans, offers And How
to apply</t>
  </si>
  <si>
    <t>oneindiagujarat
#JIO ગ્રાહકોને ફરી જલસો પડ્યો,
મળશે 5 ગીફ્ટ @reliancejio #JioDTH
#JioDhanDhanaDhan #offer #RelianceJio…
https://t.co/MD2PAPviXb</t>
  </si>
  <si>
    <t>amit871980
RT @oneindiagujarat: #JIO ગ્રાહકોને
ફરી જલસો પડ્યો, મળશે 5 ગીફ્ટ @reliancejio
#JioDTH #JioDhanDhanaDhan #offer
#RelianceJio https://t.co/r…</t>
  </si>
  <si>
    <t>mintumondal17
এই ৫টি জিনিস লঞ্চ করার কথা ভাবছে
জিও! https://t.co/XNSRfQCZwQ</t>
  </si>
  <si>
    <t>amudhan_3907
What is Reliance Jio Infocomm Official
Website? The Reliance Jio Infocomm
Official Website is http://w https://t.co/iaKkpOOyBN
#mobileapps</t>
  </si>
  <si>
    <t>creativepagal
Reliance Jio 'Fibre To The Home'
service details revealed: Report
https://t.co/Mj5MXYxIaa via @gadgetsnow</t>
  </si>
  <si>
    <t>sukanta77997999
Any one please tell me about Reliance
Jio DTH</t>
  </si>
  <si>
    <t>jerrinfrancis1
RT @gadgetsnow: Reliance Jio 'Fibre
To The Home' service details revealed:
Report https://t.co/UZlou55Y5w
https://t.co/7JDxch7yMz</t>
  </si>
  <si>
    <t>techmkb
#Xiaomi #Mi6 will come in #India
#Samsung #fear #RelianceJio #Reliance
#Jio #Remote https://t.co/UNez7GwQxi…
https://t.co/8LgaZVQyI3</t>
  </si>
  <si>
    <t>mylucky137276
Has Reliance Jio's entry delayed
Modi's Digital India goals? https://t.co/dkBNEow2FG
#RelianceJio #DigitalIndia #TRAI</t>
  </si>
  <si>
    <t>myscribblings
RT @ArtistAloud: Great Indian Fusion
Mix to start the day! Now available
on Reliance Jio Music. #IndieInIndia
#WorldMusic #Fusion https://t…</t>
  </si>
  <si>
    <t>artistaloud
Great Indian Fusion Mix to start
the day! Now available on Reliance
Jio Music. #IndieInIndia #WorldMusic
#Fusion https://t.co/siCbtIQlpe</t>
  </si>
  <si>
    <t>mazedaarcat
RT @ArtistAloud: Great Indian Fusion
Mix to start the day! Now available
on Reliance Jio Music. #IndieInIndia
#WorldMusic #Fusion https://t…</t>
  </si>
  <si>
    <t>heypank
@ArvindKejriwal namaskaar!! Me
flt lt pankaj sharma retd hun aur
reliance jio me VP hun!! AAP ka
member hun 2012 se! Aapki ideology
ko</t>
  </si>
  <si>
    <t xml:space="preserve">arvindkejriwal
</t>
  </si>
  <si>
    <t>kannatelugu
RT @ArtistAloud: Great Indian Fusion
Mix to start the day! Now available
on Reliance Jio Music. #IndieInIndia
#WorldMusic #Fusion https://t…</t>
  </si>
  <si>
    <t>drruchibhatt
Has @Reliance Jio’s Entry Delayed
Digital India’s Goals?: https://t.co/hZNwutd0lr
via @thewire_in #digitalhealth</t>
  </si>
  <si>
    <t xml:space="preserve">reliance
</t>
  </si>
  <si>
    <t>loveavasthi
@laghus @VodafoneIN Don't do the
same mistake again better u try
jio. Read https://t.co/lVo0mVohkD</t>
  </si>
  <si>
    <t xml:space="preserve">arjun2312
</t>
  </si>
  <si>
    <t xml:space="preserve">i_am_csp
</t>
  </si>
  <si>
    <t xml:space="preserve">jangam_sachin
</t>
  </si>
  <si>
    <t xml:space="preserve">capturing_lives
</t>
  </si>
  <si>
    <t xml:space="preserve">monochronica
</t>
  </si>
  <si>
    <t xml:space="preserve">laghus
</t>
  </si>
  <si>
    <t>kartikpujari1
RT @TechSandesh: जून में लाॅन्च
होगा जियो फाइबर, 100Mbps स्पीड
वाला सबसे सस्ता ब्राॅडबैंड होने
का दावा https://t.co/zSOyqEAiUQ
https://t.c…</t>
  </si>
  <si>
    <t>roshnim79
RT @TechSandesh: जून में लाॅन्च
होगा जियो फाइबर, 100Mbps स्पीड
वाला सबसे सस्ता ब्राॅडबैंड होने
का दावा https://t.co/zSOyqEAiUQ
https://t.c…</t>
  </si>
  <si>
    <t>shan26lit
Reliance Jio To Soon Start Free
Preview Offer For Jio Fiber Broadband
https://t.co/znnwPznGP9 via @gadgetstouse</t>
  </si>
  <si>
    <t>harrymalhotra19
RT @TechSandesh: जून में लाॅन्च
होगा जियो फाइबर, 100Mbps स्पीड
वाला सबसे सस्ता ब्राॅडबैंड होने
का दावा https://t.co/zSOyqEAiUQ
https://t.c…</t>
  </si>
  <si>
    <t>saviolinette
Has #RelianceJio's entry delayed
#Modi's #DigitalIndiagoals? https://t.co/fui6bZtP5R
#RELIANCE #TELECOM #DIGITALINDIA</t>
  </si>
  <si>
    <t>meemislam
RT @TechSandesh: जून में लाॅन्च
होगा जियो फाइबर, 100Mbps स्पीड
वाला सबसे सस्ता ब्राॅडबैंड होने
का दावा https://t.co/zSOyqEAiUQ
https://t.c…</t>
  </si>
  <si>
    <t>_it_services
#KreationNext Reliance Jio or BSNL,
which one is providing more data
at a lower price?. Read Blog: https://t.co/OUC7YjKZvs</t>
  </si>
  <si>
    <t>dashraths2901
@airtelindia @airtelindia -Too
much bad data network at my place
Rajapuri Dwarka. Planning to port
in Vodaphone or Reliance Jio</t>
  </si>
  <si>
    <t xml:space="preserve">rajapuri
</t>
  </si>
  <si>
    <t>tabletdiscount1
How to Check Reliance Jio Balance
Reliance Jio goes paid from April
1 - if you want to see how much
data you'v… https://t.co/JMar2AI7Fp</t>
  </si>
  <si>
    <t>jits_sakariya
RT @TechSandesh: जून में लाॅन्च
होगा जियो फाइबर, 100Mbps स्पीड
वाला सबसे सस्ता ब्राॅडबैंड होने
का दावा https://t.co/zSOyqEAiUQ
https://t.c…</t>
  </si>
  <si>
    <t>bharatpolicy
Reliance Jio is walking all over
the little guys https://t.co/GkXjnT1ufT
via @FT</t>
  </si>
  <si>
    <t xml:space="preserve">ft
</t>
  </si>
  <si>
    <t>bharat9xmcool
RT @abpnewshindi: जियो 2017 में
कस्टमर्स को देगा DTH, ब्रॉडबैंड
और ये तोहफा! https://t.co/FIWdZFyWOw</t>
  </si>
  <si>
    <t>ashutosh12592
#GLvMI after this match reliance
Jio will set free caller tune on
every jio handset that is "Bumro
Bumro sham rang Bumro."😂</t>
  </si>
  <si>
    <t>vishalgiri13111
RT @TechSandesh: जून में लाॅन्च
होगा जियो फाइबर, 100Mbps स्पीड
वाला सबसे सस्ता ब्राॅडबैंड होने
का दावा https://t.co/zSOyqEAiUQ
https://t.c…</t>
  </si>
  <si>
    <t>mashableng
Archive: Reliance Jio LYF Earth
1 Budget 4G Smartph https://t.co/VdQ4bLnsZU
#4gsmartphone #lyfseries #reliancedigital
#reliancejiolyfearth1</t>
  </si>
  <si>
    <t>yugashrijoshi
RT @expresstechie: #TechNews Reliance
Jio’s Fiber broadband with 100Mbps
speed to launch in June: Report
https://t.co/C66pAdxAi8</t>
  </si>
  <si>
    <t>androfyi
Reliance Free Jio for All Phones-
Welcome Offer-Get Free Jio 4G,SMS,Calls,Videos,Apps
This Full year https://t.co/frdqKoncXS</t>
  </si>
  <si>
    <t>rambpredmiltod1
RT @timesofindia: This is why Trai
cancelled Reliance Jio's 'Summer
Surprise' offer https://t.co/DauRDzLxRB
via @gadgetsnow https://t.co/o0…</t>
  </si>
  <si>
    <t>wirelesstopnews
BSNL and Reliance Jio Top Wired
and Wireless Broadband Service
Provider Chart Respectively Unti...
https://t.co/Y6G3dCPZ9O via @TelecomTalk</t>
  </si>
  <si>
    <t>news_indi
#business #reliance #jio #soon
#bring #dth #broadband #3 #more
#things #this #year https://t.co/hYAwSOEOko</t>
  </si>
  <si>
    <t>mydealsbucket
Reliance Jio Fiber Offer-3 Months
Free Internet With Upto 1Gbps Speed
https://t.co/ZTBQBE75l3</t>
  </si>
  <si>
    <t>sanjayk9088
RT @sanjaykedia666: रिलायंस जियो
अगले 18 महीनों तक देता रहेगा बंपर
ऑफर !- Amarujala https://t.co/n2DsZsT8oD</t>
  </si>
  <si>
    <t>bizzscout
#telecom: Things to expect from
Reliance Jio in 2017 https://t.co/fUOzu247P1
#NEWS</t>
  </si>
  <si>
    <t>muralidharan27
https://t.co/1dJCeoGXCQ #Jio already
screwed #Airtel where it hurts
most - the prepaid wireless biz.
This is just death by a million
cuts</t>
  </si>
  <si>
    <t>gadgetsupdate1
Reliance Jio vs BSNL vs Airtel
vs Vodafone vs Idea: Who Offers
the Best Data, Unlimited Calling
Plans? - NDTV https://t.co/HJn6yE4C3k</t>
  </si>
  <si>
    <t>talkuktelecoms
RT @britbusinessuk: Reliance Jio
to expand operations, enter DTH
and broadband services market #technologynews
https://t.co/0YalNH1LHF</t>
  </si>
  <si>
    <t>kevinsherratt1
I liked a @YouTube video https://t.co/EINjcjHdh8
Jio Atom Bomb..FREE Broadband at
1Gbps Speed!, Reliance Jio Ended
Unlimited Night</t>
  </si>
  <si>
    <t>britbusinessuk
Reliance Jio to expand operations,
enter DTH and broadband services
market #technologynews https://t.co/0YalNH1LHF</t>
  </si>
  <si>
    <t>l3nd1n3z
Me ha gustado un vídeo de @YouTube
(https://t.co/ScNJyOZmKg - Reliance
Jio 4G Tower Signal Coverage Map
View Andhra Pradesh India).</t>
  </si>
  <si>
    <t>techcurations
expresstechie: #TechNews Reliance
Jio’s Fiber broadband with 100Mbps
speed to launch in June: Report
https://t.co/VTfqxgAr2J #techie</t>
  </si>
  <si>
    <t>mickoo07
Reliance Jio’s Fiber preview to
start in Mumbai, Rs 4,500 security
deposit – Report https://t.co/qrcK5emMf0</t>
  </si>
  <si>
    <t>techinfoz
Reliance Jio effect: Rules soon
for telcos TRAI-ing new service
https://t.co/5jUyuEw8ll https://t.co/tA1jGmWLyS</t>
  </si>
  <si>
    <t>rpramoth
RT @TechSandesh: रिलायंस जियो की
फ्री सर्विस के बाद भी एयरटेल, वोडाफोन
&amp;amp; आइडिया को हुआ फायदा, जाने
कैसे? https://t.co/znxY6sqtlY https://t…</t>
  </si>
  <si>
    <t>vishal8211
RT @TechSandesh: जून में लाॅन्च
होगा जियो फाइबर, 100Mbps स्पीड
वाला सबसे सस्ता ब्राॅडबैंड होने
का दावा https://t.co/zSOyqEAiUQ
https://t.c…</t>
  </si>
  <si>
    <t>indiamobinews
जियो 2017 में कस्टमर्स को देगा
DTH, ब्रॉडबैंड और ये तोहफा! https://t.co/vgVdpBqrHb
https://t.co/l4UPw8qkzt</t>
  </si>
  <si>
    <t>china_3g
Value for money 3G/4G data and
voice call plans right now - Gizbot
https://t.co/tgemA7tgSK</t>
  </si>
  <si>
    <t>digproduct1
Reliance Jio 4g internet service
Restored in Kashmir; Social Media
#socialmediaservice https://t.co/YNrmjxrr7A
https://t.co/AE9LO4Fghv</t>
  </si>
  <si>
    <t>ojasinfoindia
Ojas info india: Reliance Jio DTH
SetTop Box Online Registration
&amp;amp; Booking: https://t.co/U1pdLEDt3C</t>
  </si>
  <si>
    <t>nanbansolution
தென் இந்திய நடிகை சூடான மற்றும்
கவர்ச்சியாக படங்கள் வீடியோ !! https://t.co/PKiaFwW5cZ</t>
  </si>
  <si>
    <t>bhitoraashwin
Reliance Jio is works like 2G....
Much better to use Uninor..</t>
  </si>
  <si>
    <t>ratan19831
JIO NEWS - JIO free till December
2018,Jio Free offer,JIO Prime Offer,Jio
Free Data -Reliance Jio 4g: https://t.co/YAo3UrjydC
via</t>
  </si>
  <si>
    <t>iamnaving
RT @sanjaybafna: % of Audience/
My Followers using Reliance Jio
57% Airtel 49% Vodafone 45% Idea
Cellular 31% BSNL 22% RCOM 21%
Aircel 18%…</t>
  </si>
  <si>
    <t>propshine
JIO NEWS - JIO free till December
2018,Jio Free offer,JIO Prime Offer,Jio
Free Data -Reliance Jio 4g https://t.co/ZCn3aHQwAK</t>
  </si>
  <si>
    <t>merlin_roc
https://t.co/Muonx0SxVG</t>
  </si>
  <si>
    <t>dazzlingcelebs
RT @sanjaybafna: % of Audience/
My Followers using Reliance Jio
57% Airtel 49% Vodafone 45% Idea
Cellular 31% BSNL 22% RCOM 21%
Aircel 18%…</t>
  </si>
  <si>
    <t>imshirishdedhia
RT @sanjaybafna: % of Audience/
My Followers using Reliance Jio
57% Airtel 49% Vodafone 45% Idea
Cellular 31% BSNL 22% RCOM 21%
Aircel 18%…</t>
  </si>
  <si>
    <t>indianexpress
RT @expresstechie: #TechNews Reliance
Jio’s Fiber broadband with 100Mbps
speed to launch in June: Report
https://t.co/C66pAdxAi8</t>
  </si>
  <si>
    <t>amitnew
Reliance Jio’s Fiber broadband
with 100Mbps speed to launch in
June: Report https://t.co/uBqSwuuUU6
via @IndianExpress</t>
  </si>
  <si>
    <t>phanindranaidu9
RT @sanjaybafna: % of Audience/
My Followers using Reliance Jio
57% Airtel 49% Vodafone 45% Idea
Cellular 31% BSNL 22% RCOM 21%
Aircel 18%…</t>
  </si>
  <si>
    <t>lxropia
RT @yearning4d_sky: Reliance Jio's
net loss widens to Rs 22.50 crore
for Oct-March #ETTelecom #india
#telecom https://t.co/lLMK7RKW7O</t>
  </si>
  <si>
    <t>chidambar08
RT @TechSandesh: जून में लाॅन्च
होगा जियो फाइबर, 100Mbps स्पीड
वाला सबसे सस्ता ब्राॅडबैंड होने
का दावा https://t.co/zSOyqEAiUQ
https://t.c…</t>
  </si>
  <si>
    <t>santoshbalram
5 Things to Expect From Reliance
Jio in 2017 https://t.co/0OqWBzSsCm</t>
  </si>
  <si>
    <t>sarvesh_kumar26
RT @BGRIndia: .@reliancejio launches
new prepaid, postpaid plans; here’s
everything you need to know https://t.co/9m8s5pfj7u
https://t.co/G…</t>
  </si>
  <si>
    <t>plyfz
RT @BGRIndia: .@reliancejio launches
new prepaid, postpaid plans; here’s
everything you need to know https://t.co/9m8s5pfj7u
https://t.co/G…</t>
  </si>
  <si>
    <t>4gupdate
Value for money 3G/4G data and
voice call plans right now - Gizbot
https://t.co/OZU00ufs94</t>
  </si>
  <si>
    <t>baskekebin
I liked a @YouTube video https://t.co/gPR1LTr098
JIO SET TOP BOX Unboxing | DTH
Hands On Review | Reliance JIO
DTH TV LIVE Working</t>
  </si>
  <si>
    <t>bkdaripa
https://t.co/DqW6UafXc4</t>
  </si>
  <si>
    <t>hemantmotadoo
Jio is dictating n creating un
employment, same ways Godrej ,
Tata, Reliance in bld. Industry
https://t.co/t4BvvZlhQA</t>
  </si>
  <si>
    <t>kify_leo
RT @sanjaybafna: % of Audience/
My Followers using Reliance Jio
57% Airtel 49% Vodafone 45% Idea
Cellular 31% BSNL 22% RCOM 21%
Aircel 18%…</t>
  </si>
  <si>
    <t>trulychintu
I added a video to a @YouTube playlist
https://t.co/4RnRGQfWoN Increase
Reliance Jio Sim Internet Downloading
Speed SOLVED 100%</t>
  </si>
  <si>
    <t>invisibleamit
getting 20-40KBps speed on reliance
#jio here in NCT delhi. #summersurprise
#No4gspeed</t>
  </si>
  <si>
    <t>jitusharma
Reliance may plan to enter realty
and launch jio homes....first one
lakh homes in mumbai on lucky draw
basis for... https://t.co/UwD4uNpjvO</t>
  </si>
  <si>
    <t>g83krunal
RT @TechSandesh: जून में लाॅन्च
होगा जियो फाइबर, 100Mbps स्पीड
वाला सबसे सस्ता ब्राॅडबैंड होने
का दावा https://t.co/zSOyqEAiUQ
https://t.c…</t>
  </si>
  <si>
    <t>pawanku94692983
RT @Rakesh9475: https://t.co/rr4TxJ2VIs</t>
  </si>
  <si>
    <t>rakesh9475
https://t.co/rr4TxJ2VIs</t>
  </si>
  <si>
    <t>techntricksyt
Expectation from Reliance Jio in
2017 - Gizbot https://t.co/7ftTtm6TkL
#Tech https://t.co/M3cCMqvd4b</t>
  </si>
  <si>
    <t>venkys20
RT @Rakesh9475: https://t.co/rr4TxJ2VIs</t>
  </si>
  <si>
    <t>bgaurav211
RT @Rakesh9475: https://t.co/rr4TxJ2VIs</t>
  </si>
  <si>
    <t>nilmaypadhye
RT @Rakesh9475: https://t.co/rr4TxJ2VIs</t>
  </si>
  <si>
    <t>sachin03550219
RT @Rakesh9475: https://t.co/rr4TxJ2VIs</t>
  </si>
  <si>
    <t>techworld3207
Expectation from Reliance Jio in
2017 - Gizbot https://t.co/TmmXhHb1Am</t>
  </si>
  <si>
    <t>shubham_096
RT @TechSandesh: रिलायंस जियो की
फ्री सर्विस के बाद भी एयरटेल, वोडाफोन
&amp;amp; आइडिया को हुआ फायदा, जाने
कैसे? https://t.co/znxY6sqtlY https://t…</t>
  </si>
  <si>
    <t>bharat_jew
@JioCare don't buy Reliance jio
Sims.........go for Airtel or Vodafone
or idea</t>
  </si>
  <si>
    <t>sunnyziony777
RT @sanjaykedia666: रिलायंस जियो
अगले 18 महीनों तक देता रहेगा बंपर
ऑफर !- Amarujala https://t.co/n2DsZsT8oD</t>
  </si>
  <si>
    <t>mrahi2
@ChaitralyD Use reliance jio rs
309 for 3 months , 1 gb per day</t>
  </si>
  <si>
    <t xml:space="preserve">chaitralyd
</t>
  </si>
  <si>
    <t>zapper_ybt
Value for money 3G/4G data and
voice call plans right now https://t.co/cJR6e2jmaK
#Reliance #Jio #Effect</t>
  </si>
  <si>
    <t>pritamdagar
@VodafoneIN Tweeter pe apni complaint
karne ke sath sath agr main jio,
Airtel, reliance ko mention karu
tab Meri problem sunoge ????</t>
  </si>
  <si>
    <t>pmsriram1984
அறிமுகமாகிறது JIO-வின் புதிய 4G
லேப்டாப்.. https://t.co/KeJ8cXe8mu</t>
  </si>
  <si>
    <t>newsbuckets
Expectation from Reliance Jio in 2017
https://t.co/YLihBHzlYh https://t.co/q5N9Tag3C6</t>
  </si>
  <si>
    <t>farhanknight
RT @medianama: #Weektop15 Reliance
Jio FY17 results: Rs 31.37Cr loss,
expenses increased 300% YoY https://t.co/kqYdpMitdk
https://t.co/g0Ub…</t>
  </si>
  <si>
    <t>medianama
#Weektop15 Reliance Jio FY17 results:
Rs 31.37Cr loss, expenses increased
300% YoY https://t.co/kqYdpMitdk
https://t.co/g0UbsIyMyY</t>
  </si>
  <si>
    <t>jatinjhala
RT @medianama: #Weektop15 Reliance
Jio FY17 results: Rs 31.37Cr loss,
expenses increased 300% YoY https://t.co/kqYdpMitdk
https://t.co/g0Ub…</t>
  </si>
  <si>
    <t>sudharsankiran
@JioCare Did reliance jio fibre
net came to existence in Chennai?If
not when? @reliancejio</t>
  </si>
  <si>
    <t>aletheia_wa
Reliance Jio is walking all over
the little guys - https://t.co/XKTGRPAo3e
via @FT</t>
  </si>
  <si>
    <t>zhenevevakulik1
RT @sanjaybafna: Reliance #Jio
is planning to launch a complete
suite for Home Surveillance, which
will comprise Smart Camera, Smart
Doorbe…</t>
  </si>
  <si>
    <t>upendra67175909
RT @abpnewshindi: जियो 2017 में
कस्टमर्स को देगा DTH, ब्रॉडबैंड
और ये तोहफा! https://t.co/FIWdZFyWOw</t>
  </si>
  <si>
    <t>itechdude
#Mobile #technology #news #blog
#itechdude LG G6 Launch Offers
Include Cashbacks, Free Reliance
Jio Data, and...https://t.co/9IZ3CVM2AT</t>
  </si>
  <si>
    <t>beingdashing
RT @gizbotcom: Expectation from
Reliance Jio in 2017 https://t.co/SPxUHS4BCl
#RelianceJio</t>
  </si>
  <si>
    <t>bhavesh_sgsits
@rpfcrbsl @sureshpprabhu motorola
MotoG3 Reliance Jio IMEI: 358952061662656
Model Name: MotoG3 Manufacturer:
motoro… https://t.co/bXwh4U7ir1</t>
  </si>
  <si>
    <t xml:space="preserve">sureshpprabhu
</t>
  </si>
  <si>
    <t xml:space="preserve">rpfcrbsl
</t>
  </si>
  <si>
    <t>sreejeshrayira1
what a speed not idea not jio not
airtel neither vodofone it is reliance
top gear #bepixal https://t.co/dWLZNayuPj</t>
  </si>
  <si>
    <t>dhyani1811
RT @TechSandesh: रिलायंस जियो की
फ्री सर्विस के बाद भी एयरटेल, वोडाफोन
&amp;amp; आइडिया को हुआ फायदा, जाने
कैसे? https://t.co/znxY6sqtlY https://t…</t>
  </si>
  <si>
    <t>monojitrsg
RT @Airtel_Presence: https://t.co/1oXKnYQniV
: Reliance Jio's 4G slower than
Bharti Airtel's 3G: survey https://t.co/PeK6f7DkSO</t>
  </si>
  <si>
    <t>nanumrowdy
RT @BalakrishnanR: Chennai consumers
likely to have a great deal coming
soon. Reliance Cabs... Say bye
to Ola/Uber https://t.co/BXVvKsOxtn</t>
  </si>
  <si>
    <t>vikashvikash84
RT @vikashvikash84: reliance jio
receives on 13% customers sung
up for prime membership ambani
achha sila diya tune mere pyar
ka 😜😜😜</t>
  </si>
  <si>
    <t>sudhirsarnobat
Boeing is the Reliance Jio or PayTM
of USA... https://t.co/U5Xiye6AUH</t>
  </si>
  <si>
    <t>djimit10
RT @ArtistAloud: Great Indian Fusion
Mix to start the day! Now available
on Reliance Jio Music. #IndieInIndia
#WorldMusic #Fusion https://t…</t>
  </si>
  <si>
    <t>ourcouponwallet
Reliance Jio Plans: 4G Plans for
Prepaid &amp;amp; Postpaid Users https://t.co/9MJHWTlECb
https://t.co/psHX2QXeiZ</t>
  </si>
  <si>
    <t>sonikabaghla
RT @TheSayingTruth: रिलायंस Jio
के Laptops के नाम पर बाजार में
कुछ नई तरह की ठगी करने का खुलासा
हुआ है पढ़े पूरी खबर! #Tech #Business
https…</t>
  </si>
  <si>
    <t>binujayaraj
RT @BGRIndia: .@reliancejio high-speed
FTTH broadband service expected
to launch in June: Report https://t.co/CvHFugMXi2
https://t.co/v1pcS…</t>
  </si>
  <si>
    <t>ishaq17456
I liked a @YouTube video https://t.co/zQ2SF0OlcO
Reliance Jio ( Expectation vs reality
) - a throw back video from JUMPCUTS</t>
  </si>
  <si>
    <t>anitechboy
JIO NEWS - Jio Free Till 15 August,
2017 | Jio Last Day (15 April )
- Reliance Jio 4g: https://t.co/8jLB2aTEeY
via @YouTube</t>
  </si>
  <si>
    <t>afali17
RT @Anitechboy: JIO NEWS - Jio
Free Till 15 August, 2017 | Jio
Last Day (15 April ) - Reliance
Jio 4g: https://t.co/8jLB2aTEeY
via @YouTube</t>
  </si>
  <si>
    <t>neerajsaini789
RT @BGRIndia: .@reliancejio launches
new prepaid, postpaid plans; here’s
everything you need to know https://t.co/9m8s5pfj7u
https://t.co/G…</t>
  </si>
  <si>
    <t>24_indianews
Reliance Jio, launching new tariff
plans ever single day - https://t.co/Wxa25oFpoE
https://t.co/eZhY81ubBM</t>
  </si>
  <si>
    <t>optionstip
New post: Reliance Jio to expand
operations, enter DTH and broadband
services market https://t.co/O80HES0kTY</t>
  </si>
  <si>
    <t>mirbilal21
@ideacellular net speed is terribly
slow from 3 days .. had to use
reliance jio WiFi to tweet this</t>
  </si>
  <si>
    <t xml:space="preserve">ideacellular
</t>
  </si>
  <si>
    <t>sparkhi
जिओ नी जेव्हढे फुकटे पोसले त्यामानाने
तोटा 22 कोटी म्हणजे कमीच म्हणावा
https://t.co/jxJcVojT0Y</t>
  </si>
  <si>
    <t>umesh1920021
Reliance Jio 4G download speed
in March: JIO mere JIO,JIO JINDABAD,MUKESH
AMBANI JI JINDABAD,BAKI SARE MURDABAD</t>
  </si>
  <si>
    <t>techno_codex
Top Expectation from Reliance Jio
in 2017 https://t.co/89SoYQWh7v
https://t.co/FebjJt1rCc</t>
  </si>
  <si>
    <t>broadbandforum
Reliance Jio LG G6 Offer https://t.co/LMoF6yybqg</t>
  </si>
  <si>
    <t>hemantm73161860
RT @ZeeNews: Reliance Jio coming
with FTTH broadband service with
100Mbps speed in June? https://t.co/qWRgIBMoHq</t>
  </si>
  <si>
    <t>banerjeerahul
RT Gadgets360: Everything that
made headlines in the world of
tech and telecom this week: https://t.co/MB3gcqUCho</t>
  </si>
  <si>
    <t>coolappsdaily
Reliance Jio Plans, Nokia 3310
(2017) Price, Vivo V5s and LG G6
Launched, and More News This Week
https://t.co/jGfbnwr8uw</t>
  </si>
  <si>
    <t>news365247live
RT @Gadgets360: Everything that
made headlines in the world of
tech and telecom this week: https://t.co/m1QXMA0I1B</t>
  </si>
  <si>
    <t>ravindrabhadu
Gadgets360: Everything that made
headlines in the world of tech
and telecom this week: https://t.co/YDARw0eH2i</t>
  </si>
  <si>
    <t>megameetei
Jio Plans, Nokia 3310 Price, Vivo
V5s and LG G6 Launch, More This
Week https://t.co/pJXvN6xNbq</t>
  </si>
  <si>
    <t>indiavspk
Jio Plans, Nokia 3310 Price, Vivo
V5s and LG G6 Launch, More This
Week https://t.co/2pMPttJmrE https://t.co/izdFcVd1ZX</t>
  </si>
  <si>
    <t>kellyjoshi
Jio Plans, Nokia 3310 Price, Vivo
V5s and LG G6 Launch, More This
Week https://t.co/Zjrjbz68jI https://t.co/FW3AFAxMyS</t>
  </si>
  <si>
    <t>iqabalfaisal
Jio Plans, Nokia 3310 Price, Vivo
V5s and LG G6 Launch, More This
Week https://t.co/C7eeOKQEEv https://t.co/hyqASLWos4</t>
  </si>
  <si>
    <t>kunalgrewal993
Jio Plans, Nokia 3310 Price, Vivo
V5s and LG G6 Launch, More This
Week https://t.co/k5RdViJrDK https://t.co/4nYfdYBVIB</t>
  </si>
  <si>
    <t>ashishtripatiit
Jio Plans, Nokia 3310 Price, Vivo
V5s and LG G6 Launch, More This
Week https://t.co/nInLFxoA3M https://t.co/AZAn9C6KzS</t>
  </si>
  <si>
    <t>singhveejay
Jio Plans, Nokia 3310 Price, Vivo
V5s and LG G6 Launch, More This
Week https://t.co/JAfuf85MiQ https://t.co/e0Hrm65n1p</t>
  </si>
  <si>
    <t>jpwan08
Jio Plans, Nokia 3310 Price, Vivo
V5s and LG G6 Launch, More This
Week https://t.co/SnKGVFFQkr https://t.co/v9ENeCllPp</t>
  </si>
  <si>
    <t>indiafone
Everything that made headlines
in the world of tech and telecom
this week: https://t.co/eYs54roS0V
#Telecom via Gadgets360</t>
  </si>
  <si>
    <t>point_tecno
Gadgets360: Everything that made
headlines in the world of tech
and telecom this week: https://t.co/VRQMro4JoM</t>
  </si>
  <si>
    <t>sandeep93652077
https://t.co/A00RMNIQVB</t>
  </si>
  <si>
    <t>shubhamrai21
I liked a @YouTube video https://t.co/5uVXRHdcjR
Top 5 things from Jio you can expect
II Surprise Reliance Jio can give
you in 2017</t>
  </si>
  <si>
    <t>hellodigitigi
Jio Plans, Nokia 3310 Price, Vivo
V5s and LG G6 Launch, More This
Week https://t.co/a4hPB8GGUz</t>
  </si>
  <si>
    <t>sufiy_tech
- https://t.co/9eYMAUhzZo Follow
This Page to view more posts like
this. #Tech #Gadgets #Reviews Download
our App… https://t.co/ZvWyh5oQxs</t>
  </si>
  <si>
    <t>anupamae
RT @Gadgets360: Everything that
made headlines in the world of
tech and telecom this week: https://t.co/m1QXMA0I1B</t>
  </si>
  <si>
    <t>_gbhat
If one survive jobcuts, Lowest
ever salary hike in telecom due
to RJio and consolidation pressures
https://t.co/wxqBNYjsVF</t>
  </si>
  <si>
    <t>noextremes
RT @_Gbhat: If one survive jobcuts,
Lowest ever salary hike in telecom
due to RJio and consolidation pressures
https://t.co/wxqBNYjsVF</t>
  </si>
  <si>
    <t>newsatspeed
New post (Reliance Jio Plans, Nokia
3310 (2017) Price, Vivo V5s and
LG G6 Launched, ...) has been published
on -… https://t.co/zJ9AzKYGJs</t>
  </si>
  <si>
    <t>amy____jones
Jio Plans, Nokia 3310 Price, Vivo
V5s and LG G6 Launch, More This
Week https://t.co/TnTwI2fSe3</t>
  </si>
  <si>
    <t>nityansingh
RT @Gadgets360: Everything that
made headlines in the world of
tech and telecom this week: https://t.co/m1QXMA0I1B</t>
  </si>
  <si>
    <t>dogloose
Reliance Jio Plans, Nokia 3310
(2017) Price, Vivo V5s and LG G6
Launched, and More News This Week
#Gadgets… https://t.co/I7zhrsvS4z</t>
  </si>
  <si>
    <t>subham_das07
#MSDhoni Is Faster Than Reliance
#Jio 4G.🙏🏾🙏🏾🙏🏾 RT If You
Agree! #RCBvRPS #RPSvRCB #IPL2017
#IPL #RPSvsRCB https://t.co/1nxNJnbJTw</t>
  </si>
  <si>
    <t>princeetweets
RT @subham_das07: #MSDhoni Is Faster
Than Reliance #Jio 4G.🙏🏾🙏🏾🙏🏾
RT If You Agree! #RCBvRPS #RPSvRCB
#IPL2017 #IPL #RPSvsRCB https://t.c…</t>
  </si>
  <si>
    <t>52mohammedsiam
RT @Gadgets360: Everything that
made headlines in the world of
tech and telecom this week: https://t.co/m1QXMA0I1B</t>
  </si>
  <si>
    <t>bakwasbandkar1
Jio Plans, Nokia 3310 Price, Vivo
V5s and LG G6 Launch, More This
Week https://t.co/KNmauzH4KO https://t.co/ALpmchHkm3</t>
  </si>
  <si>
    <t>dinumis1983
Jio Plans, Nokia 3310 Price, Vivo
V5s and LG G6 Launch, More This
Week https://t.co/cmu3nmIG0M https://t.co/bB3VTT8pth</t>
  </si>
  <si>
    <t>laurengwendolyn
Pushing forward the 4G revolution
in India – Reliance Jio offers
free voice calls through VoLTE
technology.</t>
  </si>
  <si>
    <t>nokiafansclub1
Reliance Jio Plans, Nokia 3310
(2017) Price, Vivo V5s and LG G6
Launched, and More News This Week
- NDTV https://t.co/FcXb5Pd2Cp</t>
  </si>
  <si>
    <t>karenharvey125
RT @WebstarInfotech: #webstarInfotech
#webdesign #webdevelopment #webdeveloper
#mumbai #pune #software #php #seo
#android Reliance J... htt…</t>
  </si>
  <si>
    <t>akhilesh_vajpai
Reliance Jio updates prepaid plans
https://t.co/Yc8gBVCr47</t>
  </si>
  <si>
    <t>iphonenew3
Reliance Jio Plans, Nokia 3310
(2017) Price, Vivo V5s and LG G6
Launched, and More News This ...
https://t.co/AYv2Ff8pr4 #appleiphone</t>
  </si>
  <si>
    <t>aboutiphone14
Reliance Jio Plans, Nokia 3310
(2017) Price, Vivo V5s and LG G6
Launched, and More News This ...
https://t.co/XjDKwQgxXt #appleiphone</t>
  </si>
  <si>
    <t>bolly_hollywood
MyJio App Download: Free 3.2.05
Old Apk Version, Login, Registration
https://t.co/WKpWnfPAZW</t>
  </si>
  <si>
    <t>shakunsoft
Reliance Jio Plans, Nokia 3310
(2017) Price, Vivo V5s and LG G6
Launched, and More News This Week
- NDTV… https://t.co/GT6YovjgPC</t>
  </si>
  <si>
    <t>fun20sh
Reliance Jio Plans, Nokia 3310
(2017) Price, Vivo V5s and LG G6
Launched, and More News This Week
- NDTV https://t.co/Ri57o93AiU</t>
  </si>
  <si>
    <t>raj_vohra
'Keep Modelling For Reliance,'
Arvind Kejriwal Tells PM Modi On
Jio Ads https://t.co/5ordlOuXNl
via @ndtv. scarf baba you focus
on your work</t>
  </si>
  <si>
    <t>ndtv
RT @Gadgets360: Everything that
made headlines in the world of
tech and telecom this week: https://t.co/m1QXMA0I1B</t>
  </si>
  <si>
    <t>taisiya9c2k
RT @raj_vohra: 'Keep Modelling
For Reliance,' Arvind Kejriwal
Tells PM Modi On Jio Ads https://t.co/5ordlOuXNl
via @ndtv. scarf baba you fo…</t>
  </si>
  <si>
    <t>siddharthsidson
Reliance Jio Giga Fiber Broadband
plans and offers, How to apply
online https://t.co/d13uYACcfU</t>
  </si>
  <si>
    <t>soporewala
RT @kashmir_rise: What is common
between reliance jio and Mehbooba
Mufti? Both have been given three
months extension.. #SocialMediaBan</t>
  </si>
  <si>
    <t>hindinewspost
Expectation from Reliance Jio in 2017
https://t.co/QseVQTqDsr https://t.co/XDBTQSJQ7B</t>
  </si>
  <si>
    <t>bala_83831
RT @Airtel_Presence: https://t.co/1oXKnYQniV
: Reliance Jio's 4G slower than
Bharti Airtel's 3G: survey https://t.co/PeK6f7DkSO</t>
  </si>
  <si>
    <t>priyans16736070
So plz reliance jio Ntwrk prblm
ko dur kre ye prblm aj maine delhi
howrah route mai face ki etwah
to agra tak jio k Ntwrk hi nhi
mila 150 km</t>
  </si>
  <si>
    <t>photos_review
@photos_review #Reliance Jio Plans,
Nokia 3310 (2017) Price, Vivo V5s
and LG G6 Launched, and More News
... -… https://t.co/qHWiajOdu6</t>
  </si>
  <si>
    <t>firstposthindi
अब घर बैठे उठा सकते है लुत्फ #mobilephone
और #sim की डिलीवरी देश के 11 बड़े
शहरों में है यह सुविधा... https://t.co/D1WMihMLAj</t>
  </si>
  <si>
    <t>trickymaharaj
Top 5 Reliance Jio services expected
in 2017 😃😋: https://t.co/UkxnKMUAXl
via @YouTube</t>
  </si>
  <si>
    <t>slidertech
https://t.co/HtW4eDo5vQ</t>
  </si>
  <si>
    <t>mediat_tech
Reliance Jio Plans, Nokia 3310
(2017) Price, Vivo V5s and LG G6
Launched, and More News This Week…
https://t.co/sVJpDUEImu #Tech IN
#India</t>
  </si>
  <si>
    <t>thesanjaykapoor
thanks to Reliance Jio, the new
slogan of development in India
now is: "Bijli- Sadak- Paani &amp;amp;
4G LTE"!! #jio #StandupIndia</t>
  </si>
  <si>
    <t>ksrtcblog
ജിയോ ഡിറ്റിഎച്ച്, ബ്രോഡ്ബാന്‍ഡ്
സേവനം ഉടന്‍ എത്തുന്നു! https://t.co/zDyxzl580H</t>
  </si>
  <si>
    <t>tweetsofrohit
RT @TechSandesh: जून में लाॅन्च
होगा जियो फाइबर, 100Mbps स्पीड
वाला सबसे सस्ता ब्राॅडबैंड होने
का दावा https://t.co/zSOyqEAiUQ
https://t.c…</t>
  </si>
  <si>
    <t>suvarnanewstv
ಮತ್ತೊಂದು ಬಂಪರ್ ಆಫರ್ ನೀಡಲು ಸಜ್ಜಾದ
ಜಿಯೋ : ಇತರ ಕಂಪನಿಗಳಿಗೆ ನಡುಕ ಶುರು
https://t.co/bUy3JIt17K</t>
  </si>
  <si>
    <t>ex_bjymblrmedia
RT @suvarnanewstv: ಮತ್ತೊಂದು ಬಂಪರ್
ಆಫರ್ ನೀಡಲು ಸಜ್ಜಾದ ಜಿಯೋ : ಇತರ ಕಂಪನಿಗಳಿಗೆ
ನಡುಕ ಶುರು https://t.co/bUy3JIt17K</t>
  </si>
  <si>
    <t>itsavi24
5 important things you can expect
from #RelianceJio in 2017; Reliance
#JioDTH, #JioBroadband and much
more. #JIO https://t.co/TXv7flc6Sp</t>
  </si>
  <si>
    <t>sangbadpratidin
চার নম্বর পয়েন্টটা মিস করলে কিন্তু
পস্তাবেন! Jio Reliance Digital
Reliance Industries Limited #SangbadPratidin
https://t.co/T7fSA6K9Jg</t>
  </si>
  <si>
    <t>atntamil
மிக விரைவில்: ரிலையன்ஸ் ஜியோ ஃபைபர்நெட்
பிரீவியூ - மாலை மலர் https://t.co/ZmAkzalUtC
| https://t.co/SfpSIfCwNf #WNN7
https://t.co/SyJ9gjWJR9</t>
  </si>
  <si>
    <t>mrrobot28
RT @sanjaybafna: % of Audience/
My Followers using Reliance Jio
57% Airtel 49% Vodafone 45% Idea
Cellular 31% BSNL 22% RCOM 21%
Aircel 18%…</t>
  </si>
  <si>
    <t>mobiletech_news
NDTV apps: #smartphonemobilenews
#mobilenews #indianews #startupnews
#worldnews Reliance Jio Plans,
Nokia 3310... https://t.co/15biCvz7Zj</t>
  </si>
  <si>
    <t>itznot_me
RT @BGRIndia: .@reliancejio high-speed
FTTH broadband service expected
to launch in June: Report https://t.co/kCYEDZi1lY
https://t.co/d479z…</t>
  </si>
  <si>
    <t>rajeshsatpute
RT @BGRIndia: .@reliancejio high-speed
FTTH broadband service expected
to launch in June: Report https://t.co/kCYEDZi1lY
https://t.co/d479z…</t>
  </si>
  <si>
    <t>geeknewslink
Jio Plans, Nokia 3310 Price, Vivo
V5s and LG G6 Launch, More This
Week #lg #mobile #nokia https://t.co/gHGmC79QBK
https://t.co/AurwQXioCt</t>
  </si>
  <si>
    <t>moviejourno
I liked a @YouTube video https://t.co/gixCBlIAOH
Reliance Jio's FTTH Service to
Launch - More Things to Expect
From #jio In 2017 |</t>
  </si>
  <si>
    <t>sandip9833
RT @BGRIndia: .@reliancejio high-speed
FTTH broadband service expected
to launch in June: Report https://t.co/kCYEDZi1lY
https://t.co/d479z…</t>
  </si>
  <si>
    <t>creativeyogesh
RT @abpnewshindi: जियो 2017 में
कस्टमर्स को देगा DTH, ब्रॉडबैंड
और ये तोहफा! https://t.co/FIWdZFyWOw</t>
  </si>
  <si>
    <t>meghnabasu2
RT @Gadgets360: Everything that
made headlines in the world of
tech and telecom this week: https://t.co/m1QXMA0I1B</t>
  </si>
  <si>
    <t>rajivbakshi52
RT @sunilddesai: Reliance Jio Hilarious
Network @narendramodi try urself
Get Sim Card Fancy Aadhar Biometric
register but someone else name…</t>
  </si>
  <si>
    <t>sunilddesai
Reliance Jio Hilarious Network
@narendramodi try urself Get Sim
Card Fancy Aadhar Biometric register
but someone else name is displayed</t>
  </si>
  <si>
    <t>qureshiinfotech
Reliance Jio 4G Ki Net Speed Kaise
Badhaye https://t.co/84DXPVxi3p</t>
  </si>
  <si>
    <t>perfectedhacks
Reliance Jio Plans, Nokia 3310
(2017) Price, Vivo V5s and LG G6
Launched, and More News… https://t.co/mpGfuy0e16
https://t.co/loAs0QxC6C</t>
  </si>
  <si>
    <t>avitruvianman
@reliancejio i consume 1GB data
every day @6 in morning when I
am asleep.wat m using Jio.. @airtelindia
@VodafoneIN… https://t.co/SzxyooqMCf</t>
  </si>
  <si>
    <t xml:space="preserve">6
</t>
  </si>
  <si>
    <t>sanjeeev88
RT @Gadgets360: Everything that
made headlines in the world of
tech and telecom this week: https://t.co/m1QXMA0I1B</t>
  </si>
  <si>
    <t>magicalatte
Reliance Jio Plans, Nokia 3310
(2017) Price, Vivo V5s and LG G6
Launched, and More News This ...
https://t.co/nsmA2u6CO5 #smartphone</t>
  </si>
  <si>
    <t>bhavik_bhavsar
Exclusive: Reliance Jio Fiber Preview
to roll out soon, Jio staff works
to update website - India Today
https://t.co/asImM1rk2v #bhavikbha…</t>
  </si>
  <si>
    <t>qanuj
Exclusive: Reliance Jio Fiber Preview
to roll out soon, Jio staff works
to update website - India Today
https://t.co/55RLKkIyoG</t>
  </si>
  <si>
    <t>azuitshi
RT @BGRIndia: .@reliancejio high-speed
FTTH broadband service expected
to launch in June: Report https://t.co/kCYEDZi1lY
https://t.co/d479z…</t>
  </si>
  <si>
    <t>mpbhushan
RT @Rakesh9475: https://t.co/rr4TxJ2VIs</t>
  </si>
  <si>
    <t>patalipataloon
RT @Rakesh9475: https://t.co/rr4TxJ2VIs</t>
  </si>
  <si>
    <t>goeltm_tg
RT @sunilddesai: Reliance Jio Hilarious
Network @narendramodi try urself
Get Sim Card Fancy Aadhar Biometric
register but someone else name…</t>
  </si>
  <si>
    <t>itsforhome
#HomeAutomation: One of the top
5 Reliance Jio services in 2017
that you are likely to use ...
https://t.co/BBCkglJxgc</t>
  </si>
  <si>
    <t>sabkuchhsikho
जिओ की तरफ से 1 नहीं 4 बड़ी खुशखबरी
| Reliance Jio Latest Report |
By Sab Kuchh Sikho Jano:</t>
  </si>
  <si>
    <t>nickjcool
RT @Gadgets360: Everything that
made headlines in the world of
tech and telecom this week: https://t.co/m1QXMA0I1B</t>
  </si>
  <si>
    <t>jjiandani
Exclusive: Reliance Jio Fiber Preview
to roll out soon, Jio staff works
to update website https://t.co/O4chnpPJhB
via @IndiaTodayTech</t>
  </si>
  <si>
    <t>world_newzroom
जियो के ग्राहक इस लिए फिर मनाएंगे
जश्न, 5 तोहफे अभी और मिलेंगे reliance
jio https://t.co/IIaZ6GNT1n</t>
  </si>
  <si>
    <t>technosamigos
Reliance JIO 5G Launch Date, Jio
5G Plans, Jio 5G News https://t.co/Ws3ehBrFbO
https://t.co/eIBAQ79AzQ</t>
  </si>
  <si>
    <t>yogeshkhetani
Reliance JIO 5G Launch Date, Jio
5G Plans, Jio 5G News https://t.co/kRKPs2AhoO</t>
  </si>
  <si>
    <t>kirantwit
RT @BGRIndia: .@reliancejio launches
new prepaid, postpaid plans; here’s
everything you need to know https://t.co/Zalis569QA
https://t.co/H…</t>
  </si>
  <si>
    <t>hvinod24
ಜಿಯೋ ಉಲಾಲಾ.... ಇನ್ನೂ 12-18 ತಿಂಗಳು
ಉಚಿತ ಆಫರ್!! https://t.co/EW5CTQNp15
#kannada #kannadanews https://t.co/XN0qv7oGG3</t>
  </si>
  <si>
    <t>abhishekksh1985
Jio Plans, Nokia 3310 Price, Vivo
V5s and LG G6 Launch, More This
Week https://t.co/EDjI2Hs7mJ</t>
  </si>
  <si>
    <t>dksardana
@JioCare @reliancejio Third class
service,poor network,no response
to client queries-thy name is Reliance
Jio.I want my money back.</t>
  </si>
  <si>
    <t>abhinandmarkala
Reliance Jio Fiber broadband service
to launch soon https://t.co/H2ovCcnAD4</t>
  </si>
  <si>
    <t>pandayjyoti
RT @BGRIndia: .@reliancejio effect:
Data price war to continue through
FY18, but what after the dust settles?
https://t.co/hVQ54OXG1I https…</t>
  </si>
  <si>
    <t>nitedili
Jio Plans, Nokia 3310 Price, Vivo
V5s and LG G6 Launch, More This
Week https://t.co/gCSRU7uHW1</t>
  </si>
  <si>
    <t>xerxesparas
With Reliance Jio’s DTH launch
expected soon, is Hybrid DTH the
next battleground? | Digit.in https://t.co/gCUHw8zSO0</t>
  </si>
  <si>
    <t>techobservor
Top 5 #RelianceJio services expected
in 2017 https://t.co/QiSDZJoOZp</t>
  </si>
  <si>
    <t>bureaucracy_ind
Top 5 #RelianceJio services expected
in 2017 https://t.co/kZMT2wXgN3</t>
  </si>
  <si>
    <t>cyberstream_
Reliance Jio updates prepaid and
postpaid plans. Here's what's changed
If you are still confused, here
is what... https://t.co/gQUVPUJkP7</t>
  </si>
  <si>
    <t>imvenkatram
With Reliance Jio’s DTH launch
expected soon, is Hybrid DTH the
next battleground? | Digit.in https://t.co/HTPdw1QmzA</t>
  </si>
  <si>
    <t>latesttechnews_
#TechNews Exclusive: Reliance Jio
Fiber broadband Preview to roll
out soon, Jio staff works to update
website - https://t.co/LIWqHY26kv</t>
  </si>
  <si>
    <t>datechbot
RT @expresstechie: #TechNews Reliance
Jio’s Fiber broadband with 100Mbps
speed to launch in June: Report
https://t.co/C66pAdxAi8</t>
  </si>
  <si>
    <t>sriramhebbar
Expectation from Reliance Jio in
2017 https://t.co/bWl2hPJwSb @gizbotcom
#TechNews https://t.co/6vg7iXsNHr</t>
  </si>
  <si>
    <t>chhetrivivek
Expectation from Reliance Jio in
2017 https://t.co/CLiw43MkuR #technews
@gizbotcom https://t.co/H7B9pLKvNm</t>
  </si>
  <si>
    <t>jobokuruvilla
Expectation from Reliance Jio in
2017 https://t.co/OsxDFs7kAe via
@GizBotCom #TechNews https://t.co/7Q2ufl1NyP</t>
  </si>
  <si>
    <t>kmadhuresh
RT @bsindia: Has Reliance Jio's
entry delayed Modi's Digital India
goals? https://t.co/pHiA5Ai7RO
@reliancejio #Modi https://t.co/GpyKVlw8Yg</t>
  </si>
  <si>
    <t>designgeeksorg
Reliance Jio Plans, Nokia 3310
(2017) Price, Vivo V5s and LG G6
Launched, and… https://t.co/rQbsq1iZ6f
#designgeeks</t>
  </si>
  <si>
    <t>mobiletechnolo
Reliance Jio Plans, Nokia 3310
(2017) Price, Vivo V5s and LG G6
Launched, and More News This Week
- NDTV https://t.co/Ak0W3fF73H</t>
  </si>
  <si>
    <t>social_media___
Reliance Jio Plans, Nokia 3310
(2017) Price, Vivo V5s and LG G6
Launched, and More News This Week
- NDTV https://t.co/iLRewQNtI7</t>
  </si>
  <si>
    <t>raseth23
RT @Rakesh9475: https://t.co/rr4TxJ2VIs</t>
  </si>
  <si>
    <t>sofishahid51
Reliance Jio updates prepaid and
postpaid plans. Here's what's changed
If you are still confused, here
is what... https://t.co/jfyXvlZ6Jh</t>
  </si>
  <si>
    <t>vivarumani
RT @Rakesh9475: https://t.co/rr4TxJ2VIs</t>
  </si>
  <si>
    <t>suniltpn
@BenedictEvans Welcome to #India.
The least expensive, most #competitive
major market. #RelianceJio #telecom
#4G… https://t.co/twbl0b1AXl</t>
  </si>
  <si>
    <t xml:space="preserve">benedictevans
</t>
  </si>
  <si>
    <t>blueblueman2013
RT @Rakesh9475: https://t.co/rr4TxJ2VIs</t>
  </si>
  <si>
    <t>tara_rev
@iam_juhi @divyadutta25 I have
reliance Jio 4g</t>
  </si>
  <si>
    <t xml:space="preserve">divyadutta25
</t>
  </si>
  <si>
    <t xml:space="preserve">iam_juhi
</t>
  </si>
  <si>
    <t>pratikzart
RT @Gadgets360: Everything that
made headlines in the world of
tech and telecom this week: https://t.co/m1QXMA0I1B</t>
  </si>
  <si>
    <t>akshaysonker5
RT @TechSandesh: जून में लाॅन्च
होगा जियो फाइबर, 100Mbps स्पीड
वाला सबसे सस्ता ब्राॅडबैंड होने
का दावा https://t.co/zSOyqEAiUQ
https://t.c…</t>
  </si>
  <si>
    <t>kamalsavla
RT @BGRIndia: .@reliancejio launches
new prepaid, postpaid plans; here’s
everything you need to know https://t.co/Zalis569QA
https://t.co/H…</t>
  </si>
  <si>
    <t>shafimo3
Reliance Jio All Types of Plans
and Packs : Talktime Plans, Base
Plan, Data Packs, Combo Packs…
https://t.co/38163cNk3v</t>
  </si>
  <si>
    <t>raajnathsing
Every body have connection of DTH
or Airtel or reliance Jio so please
don't become #man ki baat# Ch...
https://t.co/GDrz2C1TlF</t>
  </si>
  <si>
    <t>white_label_dev
Reliance Jio Plans, Nokia 3310
(2017) Price, Vivo V5s and LG G6
Launched, and More News This Week…
https://t.co/ytYV0QJIz7</t>
  </si>
  <si>
    <t>nrajbongshi
Dear #reliance jio ur net speed
iss too slow</t>
  </si>
  <si>
    <t>Directed</t>
  </si>
  <si>
    <t>RT @TheSayingTruth: रिलायंस Jio के Laptops के नाम पर बाजार में कुछ नई तरह की ठगी करने का खुलासा हुआ है पढ़े पूरी खबर! #Tech #Business https…</t>
  </si>
  <si>
    <t>RT @sanjaybafna: #BestSoMeBrands by @Social_Samosa under the #telecom category   Reliance Jio - @reliancejio  Vodafone - @VodafoneIN,  Airt…</t>
  </si>
  <si>
    <t>RT @TheSayingTruth: Fake #JioLaptop gets listed online for Rs 5000 as pre booking amount!  Be Alert about #Digital #business #frauds https:…</t>
  </si>
  <si>
    <t>RT @BT_India: Reliance Jio effect: Now, Vodafone offers 27GB free 4G data for 3 months; here's how you can get it https://t.co/KMNG4O7b9n h…</t>
  </si>
  <si>
    <t>RT @sanjaybafna: Noticed Download Speed have Improved on Reliance #Jio  after "Free to Paid Transition", at-least here in #Mumbai!  How abo…</t>
  </si>
  <si>
    <t>JIO is back like a boss! B-) 8|  Unlimited offers for just 100 rupees! :O https://t.co/zlfUp21lyX</t>
  </si>
  <si>
    <t>How #MukeshAmbani is trying to replicate #Verizon 's success with #RelianceJio . #Entrepreneur #business #Telecoms https://t.co/Hk5ElOSl42</t>
  </si>
  <si>
    <t>RT @HareshSippy: How #MukeshAmbani is trying to replicate #Verizon 's success with #RelianceJio . #Entrepreneur #business #Telecoms https:/…</t>
  </si>
  <si>
    <t>ಜಿಯೋ ಉಲಾಲಾ.... ಇನ್ನೂ 12-18 ತಿಂಗಳು ಉಚಿತ ಆಫರ್!!  #jio #telecom #relianceprime https://t.co/IviAQ8GT0j via @goodreturnska</t>
  </si>
  <si>
    <t>ಜಿಯೋ ಉಲಾಲಾ.... ಇನ್ನೂ 12-18 ತಿಂಗಳು ಉಚಿತ ಆಫರ್!! #jiosummersurprise #jio  https://t.co/0ZGsyugilL</t>
  </si>
  <si>
    <t>RT @GoodreturnsKa: ಜಿಯೋ ಉಲಾಲಾ.... ಇನ್ನೂ 12-18 ತಿಂಗಳು ಉಚಿತ ಆಫರ್!! #jiosummersurprise #jio  https://t.co/0ZGsyugilL</t>
  </si>
  <si>
    <t>(JC Backhaul Engineer A) -- https://t.co/LsZJcBS1d9 -- Reliance Jio Infocomm Limited  Location : Mumbai MH IN Job R… https://t.co/Zpljthaj4S</t>
  </si>
  <si>
    <t>(JC Backhaul Engineer A) -- https://t.co/XT1Ks1hoda -- Reliance Jio Infocomm Limited  Location : Chandigarh CH IN J… https://t.co/z93pEsVq4o</t>
  </si>
  <si>
    <t>RT @FinancialXpress: #Reliance #Jio changes pre-paid &amp;amp; post-paid plans: From Rs 19 to Rs 9999, here's the updated tariff list https://t.co/…</t>
  </si>
  <si>
    <t>RT @sanjaybafna: #Reliance #Jio Total Subscribers : 108.9 million  (As on 31st March 2017) https://t.co/WUTlMQUoU4</t>
  </si>
  <si>
    <t>Reliance Jio Launches New Postpaid And Prepaid Plans. Here Is All You Need To Know! https://t.co/jbsFys4a0b https://t.co/FyQjI9oDOj</t>
  </si>
  <si>
    <t>Reliance Jio Launches New Postpaid And Prepaid Plans. Here Is All You Need To Know! https://t.co/8tsLG5klmg https://t.co/bVk0uG2QAw</t>
  </si>
  <si>
    <t>Reliance Jio Launches New Postpaid And Prepaid Plans. Here Is All You Need To Know! https://t.co/RDMJFcUqqU https://t.co/FgSMp3PPp6</t>
  </si>
  <si>
    <t>Reliance Jio Launches New Postpaid And Prepaid Plans. Here Is All You Need To Know! https://t.co/Ex1hYRM9jl https://t.co/v6eoq8FxWo</t>
  </si>
  <si>
    <t>Reliance Jio Launches New Postpaid And Prepaid Plans. Here Is All You Need To Know! https://t.co/oSomYuxQ4J https://t.co/oHiGNIRXce</t>
  </si>
  <si>
    <t>Reliance Jio Launches New Postpaid And Prepaid Plans. Here Is All You Need To Know! https://t.co/L7qVDI3RGd https://t.co/q4weo2JeyO</t>
  </si>
  <si>
    <t>RT @trakin: Reliance Jio Launches New Postpaid And Prepaid Plans. Here Is All You Need To Know! https://t.co/FrEeYC9ode https://t.co/tZ9xtP…</t>
  </si>
  <si>
    <t>Telecom operators may offer lowest ever salary hike this year, courtesy Reliance Jio and consolidation pressure  https://t.co/gKIeZTc2zf</t>
  </si>
  <si>
    <t>Reliance Jio set to sustain price war for 12-18 months: Analysts  https://t.co/gIz3vb5dsD  More challenges ahead folks.</t>
  </si>
  <si>
    <t>डेढ़ साल तक फ्री ऑफर्स दे सकता है JIO- रिपोर्ट @reliancejio #jio #RelianceJio  https://t.co/VHEwpEMsOW https://t.co/7x8UF5EpUf</t>
  </si>
  <si>
    <t>Reliance Jio Launches New Postpaid And Prepaid Plans. Here Is All You Need To Know! https://t.co/FrEeYC9ode https://t.co/tZ9xtPR4v0</t>
  </si>
  <si>
    <t>RT @AmarUjalaNews: #jio के साथ अन्य कंपनियों के भी हैं फ्री कॉलिंग और डाटा वाले प्लान #Airtel #Vodafone #idea  https://t.co/8cThxAyRo6</t>
  </si>
  <si>
    <t>Reliance Jio Effect: Rules Soon For Telcos TRAI-ing New Service https://t.co/PGha4HZhd6</t>
  </si>
  <si>
    <t>Reliance Jio Effect: Rules Soon For Telcos TRAI-ing New Service #news #RelianceJio #JioEffect… https://t.co/EaWCu5OSIh</t>
  </si>
  <si>
    <t>Reliance Jio effect: Data price war to continue through FY18, but what after the dust settles? https://t.co/O04R3OcXZg</t>
  </si>
  <si>
    <t>RT @Gadgets360: 5 Things to Expect From Reliance Jio in 2017 https://t.co/vACo3fuyjl https://t.co/NiqEhlIulP</t>
  </si>
  <si>
    <t>No end to data wars: @reliancejio free offers to continue for 12-18 months https://t.co/hMl6vcdvvr  #VivoV5s #HintsYoureInHell</t>
  </si>
  <si>
    <t>No end to data wars: @reliancejio free offers to continue for 12-18 months https://t.co/dat1ajfMtC  #ThursdayThoughts #RoflMomentsWithUC</t>
  </si>
  <si>
    <t>Reliance Jio Effect: TRAI to Consult on Rules for New Mobile Operators Reliance Jio Effect: TRAI to C https://t.co/xu4CoYnFRX</t>
  </si>
  <si>
    <t>ஜியோவின் புதிய போஸ்ட்பேட்ய் &amp;amp; பிரீபெயிட் திட்டங்கள் அறிமுகம் #RelianceJio #Jio #Reliance https://t.co/mKIo4Yxpxk</t>
  </si>
  <si>
    <t>ஜியோவின் புதிய போஸ்ட்பேட்ய் &amp;amp; பிரீபெயிட் திட்டங்கள் அறிமுகம் #RelianceJio #Jio #Reliance #jio_dth… https://t.co/UisySze1Mz</t>
  </si>
  <si>
    <t>RT @sanjaybafna: #BestSoMeBrands by @Social_Samosa under the #telecom category  Reliance Jio - @reliancejio 
Vodafone - @VodafoneIN, 
Airt…</t>
  </si>
  <si>
    <t>RT @TheSayingTruth: Fake #JioLaptop gets listed online for Rs 5000 as pre booking amount! Be Alert about #Digital #business #frauds
https:…</t>
  </si>
  <si>
    <t>I reviewed  Reliance-Jio 4/5.  Earn Rs.40 per review #WriteShareWin @MouthShut  https://t.co/iKaVDIcgRW</t>
  </si>
  <si>
    <t>New Reliance Jio Prepaid and Postpaid Plans Revealed: What's Different: https://t.co/DUMQQR3b39</t>
  </si>
  <si>
    <t>Reliance📲Jio का एक और धमाकेदार💥ऑफर 📣📣📣📣📣📣📣📣 🎗https://t.co/mKON7UG5M6 🔻🔻🔻🔻🔻🔻🔻🔻</t>
  </si>
  <si>
    <t>RT @4G_BOY: Reliance📲Jio का एक और धमाकेदार💥ऑफर 📣📣📣📣📣📣📣📣 🎗https://t.co/mKON7UG5M6 🔻🔻🔻🔻🔻🔻🔻🔻</t>
  </si>
  <si>
    <t>Reliance Jio FTTH broadband service to be launched in June; beta trials begin JIOJIORE https://t.co/ZSx07YBa1A</t>
  </si>
  <si>
    <t>Reliance Jio effect: TRAI to tighten rules for new entrants before commercial launch https://t.co/OwKBHpjxxZ Telecom regulator TRAI plans…</t>
  </si>
  <si>
    <t>#Reliance #Jio launched 13 new #Prepaid &amp;amp; #Postpaid 4G Data Plans https://t.co/TwVbAU1LZb https://t.co/gX2uGKHm5F</t>
  </si>
  <si>
    <t>RT @sanjaybafna: Noticed Download Speed have Improved on Reliance #Jio  after "Free to Paid Transition", at-least here in #Mumbai! How abo…</t>
  </si>
  <si>
    <t>रिलायंस Jio FTTH ब्रॉडबैंड सर्विस जल्द होगी लॉन्च https://t.co/AivLTUur7G https://t.co/6CVZUlp0hK</t>
  </si>
  <si>
    <t>જિયોને ટક્કર આપવા વૉડાફોન આપશે, FREE 27GB 4G ડેટા  #Reliance #Jio #Vodafone #MobileData #MobileInternet #Smartphone https://t.co/M9jXDdOf1K</t>
  </si>
  <si>
    <t>RT @news7tamil: டேட்டா சலுகையில் ஜியோவை மிஞ்சும் BSNL நிறுவனம்!  விவரம்: https://t.co/BWZXXYho67  | #TelecomCompanies | #Airtel | #Relianc…</t>
  </si>
  <si>
    <t>Retweeted Reliance Jio (@reliancejio): When you play that good, looking good is a must too! @RCBTweets... https://t.co/rKketAy4zZ</t>
  </si>
  <si>
    <t>#MSDhoni Is Faster Than Reliance #Jio 4G.🙏🏾🙏🏾🙏🏾 RT If You Agree! #RCBvRPS #RPSvRCB #IPL2017 #IPL #Dhoni #RCBvsRPS… https://t.co/zmppKIkv3G</t>
  </si>
  <si>
    <t>RT @SirJadeja: #MSDhoni Is Faster Than Reliance #Jio 4G.🙏🏾🙏🏾🙏🏾 RT If You Agree! #RCBvRPS #RPSvRCB #IPL2017 #IPL #Dhoni #RCBvsRPS #RPSvsRC…</t>
  </si>
  <si>
    <t>டேட்டா சலுகையில் ஜியோவை மிஞ்சும் BSNL நிறுவனம்!  விவரம்: https://t.co/BWZXXYho67  | #TelecomCompanies | #Airtel |… https://t.co/szk0wZK3UP</t>
  </si>
  <si>
    <t>Reliance Jio has updated its website, revealing its various plans.  There are nine prepaid plans and three... https://t.co/UnvY5a6qiC</t>
  </si>
  <si>
    <t>RT @ibtimes_india: | #ICYMI | @reliancejio increases data allowances and validity period in select pre-paid, post-paid tariff plans https…</t>
  </si>
  <si>
    <t>| #ICYMI | @reliancejio increases data allowances and validity period in select pre-paid, post-paid tariff plans https://t.co/a5UOGP2IHf</t>
  </si>
  <si>
    <t>On #Jio and the play for winner takes all https://t.co/XMojOXgjUd</t>
  </si>
  <si>
    <t>Jio Blocked 22 Banned Websites, Aircel &amp;amp; Reliance Failed Jio To Continue Its 4G Services Soon.
ht</t>
  </si>
  <si>
    <t>Reliance Jio DTH launch date, plans and welcome offer https://t.co/KuEDWvK8jx https://t.co/veM8sHsJub</t>
  </si>
  <si>
    <t>5 Things to Expect From Reliance Jio in 2017 https://t.co/urmciC79CZ</t>
  </si>
  <si>
    <t>Reliance Jio Fiber broadband service to start this June https://t.co/Kydl0Qx2pQ via Dailyhunt https://t.co/DTZZMP0i2l</t>
  </si>
  <si>
    <t>Happy days for Indian consumers... https://t.co/ZWMJubbqSy</t>
  </si>
  <si>
    <t>🌳🍁 *Kashmir Thunder*🍁🌳 *Reliance Jio 4g internet services restored in Kashmir valley.* 🌳🍁 *Kashmir Thunder*🍁🌳</t>
  </si>
  <si>
    <t>🌳🍁 Kashmir Thunder🍁🌳
Flash
Reliance Jio 4g internet services restored in #kashmir  valley. 🌳🍁Kashmir Thunder🍁🌳</t>
  </si>
  <si>
    <t>RT @kashmir_thunder: 🌳🍁 Kashmir Thunder🍁🌳
Flash
Reliance Jio 4g internet services restored in #kashmir  valley. 🌳🍁Kashmir Thunder🍁🌳</t>
  </si>
  <si>
    <t>Reliance Jio నుండి 2017లో రాబోతున్నవేంటో తెలుసా? https://t.co/XFOzYr3yjy https://t.co/CR7myjckM7</t>
  </si>
  <si>
    <t>Reliance Jio నుండి 2017లో రాబోతున్నవేంటో తెలుసా? https://t.co/XFOzYr3yjy https://t.co/xxc5Yu46xM</t>
  </si>
  <si>
    <t>RT @sridharcera: Reliance Jio నుండి 2017లో రాబోతున్నవేంటో తెలుసా? https://t.co/XFOzYr3yjy https://t.co/xxc5Yu46xM</t>
  </si>
  <si>
    <t>Reliance Jio 'Fibre To The Home' Service Will Offer Minimum 100Mbps Speed https://t.co/garUCzJUyy via @TheTechViral @BSNLCorporate Whats Up</t>
  </si>
  <si>
    <t>📡 *RELIANCE JIO PRIME DTH REGISTRATION*  👉 https://t.co/Usi0HeXPVf ➖➖➖➖➖➖➖ 💖 SHARE ALL💥🅿</t>
  </si>
  <si>
    <t>Edge Weight</t>
  </si>
  <si>
    <t>Sentiment</t>
  </si>
  <si>
    <t>Vertex Type</t>
  </si>
  <si>
    <t>SELF-LOOP</t>
  </si>
  <si>
    <t>NEUTRAL</t>
  </si>
  <si>
    <t>POSITIVE</t>
  </si>
  <si>
    <t>NEGATIVE</t>
  </si>
  <si>
    <t>Sentiment Type</t>
  </si>
  <si>
    <t>General</t>
  </si>
  <si>
    <t>Graph Type</t>
  </si>
  <si>
    <t>Modularity</t>
  </si>
  <si>
    <t>NodeXL Version</t>
  </si>
  <si>
    <t>Not Applicable</t>
  </si>
  <si>
    <t>1.0.1.379</t>
  </si>
  <si>
    <t>Top URLs in Tweet in Entire Graph</t>
  </si>
  <si>
    <t>Entire Graph Count</t>
  </si>
  <si>
    <t>Top URLs in Tweet</t>
  </si>
  <si>
    <t>Top Domains in Tweet in Entire Graph</t>
  </si>
  <si>
    <t>Top Domains in Tweet</t>
  </si>
  <si>
    <t>Top Hashtags in Tweet in Entire Graph</t>
  </si>
  <si>
    <t>bestsomebrands</t>
  </si>
  <si>
    <t>business</t>
  </si>
  <si>
    <t>Top Hashtags in Tweet</t>
  </si>
  <si>
    <t>Top Words in Tweet in Entire Graph</t>
  </si>
  <si>
    <t>Words in Sentiment List#1: Positive</t>
  </si>
  <si>
    <t>Words in Sentiment List#2: Negative</t>
  </si>
  <si>
    <t>Words in Sentiment List#3: (Add your own word list)</t>
  </si>
  <si>
    <t>Non-categorized Words</t>
  </si>
  <si>
    <t>Total Words</t>
  </si>
  <si>
    <t>rt</t>
  </si>
  <si>
    <t>क</t>
  </si>
  <si>
    <t>Top Words in Tweet</t>
  </si>
  <si>
    <t>Top Word Pairs in Tweet in Entire Graph</t>
  </si>
  <si>
    <t>reliance,jio</t>
  </si>
  <si>
    <t>rt,sanjaybafna</t>
  </si>
  <si>
    <t>ज,य</t>
  </si>
  <si>
    <t>airtel,vodafone</t>
  </si>
  <si>
    <t>य,क</t>
  </si>
  <si>
    <t>र,ल</t>
  </si>
  <si>
    <t>ल,य</t>
  </si>
  <si>
    <t>य,स</t>
  </si>
  <si>
    <t>100mbps,speed</t>
  </si>
  <si>
    <t>ज,न</t>
  </si>
  <si>
    <t>Top Word Pairs in Tweet</t>
  </si>
  <si>
    <t>Top Replied-To in Entire Graph</t>
  </si>
  <si>
    <t>Top Mentioned in Entire Graph</t>
  </si>
  <si>
    <t>Top Replied-To in Tweet</t>
  </si>
  <si>
    <t>Top Mentioned in Tweet</t>
  </si>
  <si>
    <t>Top Tweeters in Entire Graph</t>
  </si>
  <si>
    <t>Top Tweeters</t>
  </si>
  <si>
    <t>Top URLs in Tweet by Count</t>
  </si>
  <si>
    <t>http://www.business-standard.com/article/companies/has-reliance-jio-s-entry-delayed-modi-s-digital-india-goals-117042800256_1.html http://www.business-standard.com/article/companies/airtel-beats-reliance-jio-by-a-huge-margin-in-4g-speed-opensignal-report-117042200259_1.html http://www.business-standard.com/article/companies/reliance-jio-to-venture-in-dth-broadband-services-this-year-117042800380_1.html</t>
  </si>
  <si>
    <t>https://twitter.com/i/web/status/858705069067337731 http://www.bgr.in/news/reliance-jio-launches-new-prepaid-postpaid-plans-heres-everything-you-need-to-know/?utm_content=buffer49d35&amp;utm_medium=social&amp;utm_source=twitter.com&amp;utm_campaign=buffer http://www.bgr.in/news/reliance-jio-high-speed-ftth-broadband-service-expected-to-launch-in-june-report/?utm_content=bufferfba3d&amp;utm_medium=social&amp;utm_source=twitter.com&amp;utm_campaign=buffer http://www.bgr.in/news/reliance-jio-launches-new-prepaid-postpaid-plans-heres-everything-you-need-to-know/?utm_content=bufferafad6&amp;utm_medium=social&amp;utm_source=twitter.com&amp;utm_campaign=buffer http://www.bgr.in/news/reliance-jio-high-speed-ftth-broadband-service-expected-to-launch-in-june-report/?utm_content=buffer8644f&amp;utm_medium=social&amp;utm_source=twitter.com&amp;utm_campaign=buffer https://twitter.com/i/web/status/857595440866484225 http://www.bgr.in/news/reliance-jio-launches-new-prepaid-postpaid-plans-heres-everything-you-need-to-know/?utm_content=buffer3c890&amp;utm_medium=social&amp;utm_source=twitter.com&amp;utm_campaign=buffer http://www.bgr.in/news/reliance-jio-high-speed-ftth-broadband-service-expected-to-launch-in-june-report/?utm_content=buffer1256f&amp;utm_medium=social&amp;utm_source=twitter.com&amp;utm_campaign=buffer https://twitter.com/i/web/status/857504680867495936 http://www.bgr.in/news/reliance-jio-high-speed-ftth-broadband-service-expected-to-launch-in-june-report/?utm_content=buffera5d1d&amp;utm_medium=social&amp;utm_source=twitter.com&amp;utm_campaign=buffer</t>
  </si>
  <si>
    <t>http://www.gadgetsnow.com/tech-news/this-state-has-highest-number-of-reliance-jio-users/articleshow/58402856.cms http://www.gadgetsnow.com/tech-news/reliance-jio-effect-it-may-be-time-to-say-goodbye-to-freebies/articleshow/58398939.cms http://www.gadgetsnow.com/tech-news/trai-chairman-on-withdrawing-reliance-jios-summer-surprise-offer/articleshow/58063425.cms</t>
  </si>
  <si>
    <t>http://www.deccanchronicle.com/business/companies/270417/reliance-jio-effect-rules-soon-for-telcos-trai-ing-new-service.html http://www.gadgetsnow.com/tech-news/reliance-jio-effect-it-may-be-time-to-say-goodbye-to-freebies/articleshow/58398939.cms</t>
  </si>
  <si>
    <t>http://www.bgr.in/news/reliance-jio-high-speed-ftth-broadband-service-expected-to-launch-in-june-report/?utm_content=buffer1256f&amp;utm_medium=social&amp;utm_source=twitter.com&amp;utm_campaign=buffer http://www.bgr.in/news/reliance-jio-effect-trai-to-soon-issue-rules-for-mobile-operators-testing-new-services/</t>
  </si>
  <si>
    <t>http://www.gadgetsnow.com/tech-news/reliance-jio-effect-it-may-be-time-to-say-goodbye-to-freebies/articleshow/58398939.cms http://www.dnaindia.com/node/2418615</t>
  </si>
  <si>
    <t>https://www.youtube.com/watch?v=zQasTdUtCRE&amp;feature=youtu.be&amp;a https://www.youtube.com/watch?v=6u0LuDEb6As&amp;feature=youtu.be&amp;a</t>
  </si>
  <si>
    <t>https://www.youtube.com/watch?v=I_rLCTSsXVo&amp;feature=youtu.be&amp;a https://www.youtube.com/watch?v=Vs495bfWNkU&amp;feature=youtu.be&amp;a</t>
  </si>
  <si>
    <t>https://www.youtube.com/watch?v=4mm6tYVq_lA&amp;feature=youtu.be&amp;a https://www.youtube.com/watch?v=iATsUjyGjaw&amp;feature=youtu.be&amp;a</t>
  </si>
  <si>
    <t>http://telecom.economictimes.indiatimes.com/news/telecom-operators-may-offer-lowest-ever-salary-hike-this-year-courtesy-reliance-jio-and-consolidation-pressure/58390771 http://telecom.economictimes.indiatimes.com/news/bharti-airtel-vodafone-india-reliance-jio-oppose-delicensing-of-700-mhz-band-for-m2m-services/58383356 http://telecom.economictimes.indiatimes.com/news/reliance-jio-opposes-customised-offers-by-bharti-airtel-vodafone-india/58402982</t>
  </si>
  <si>
    <t>https://twitter.com/i/web/status/857819950261477376 https://twitter.com/i/web/status/857819039732613122</t>
  </si>
  <si>
    <t>http://www.business-standard.com/article/companies/has-reliance-jio-s-entry-delayed-modi-s-digital-india-goals-117042800256_1.html http://www.gadgetsnow.com/tech-news/now-reliance-jio-opposes-customised-offers-by-bharti-airtel-vodafone-india/articleshow/58411034.cms</t>
  </si>
  <si>
    <t>http://www.gadgetsnow.com/tech-news/now-reliance-jio-opposes-customised-offers-by-bharti-airtel-vodafone-india/articleshow/58411034.cms http://www.gadgetsnow.com/tech-news/this-state-has-highest-number-of-reliance-jio-users/articleshow/58402856.cms http://www.gadgetsnow.com/tech-news/reliance-jio-effect-it-may-be-time-to-say-goodbye-to-freebies/articleshow/58398939.cms</t>
  </si>
  <si>
    <t>http://www.business-standard.com/article/companies/airtel-beats-reliance-jio-by-a-huge-margin-in-4g-speed-opensignal-report-117042200259_1.html https://twitter.com/bsindia/status/855701461271027714</t>
  </si>
  <si>
    <t>http://www.india.com/business/reliance-jio-likely-to-launch-broadband-fibre-to-the-home-ftth-broadband-service-soon-2079419/ https://twitter.com/i/web/status/857539572300906496</t>
  </si>
  <si>
    <t>http://www.financialexpress.com/industry/technology/reliance-jio-could-launch-broadband-with-100mbps-speed-in-june-heres-what-we-know-so-far/645852/ http://www.business-standard.com/article/companies/reliance-jio-to-venture-in-dth-broadband-services-this-year-117042800380_1.html http://www.gadgetsnow.com/tech-news/reliance-jio-effect-it-may-be-time-to-say-goodbye-to-freebies/articleshow/58398939.cms http://www.financialexpress.com/industry/reliance-jio-effect-soon-trai-to-come-out-with-rules-for-telcos-testing-new-services/644655/</t>
  </si>
  <si>
    <t>http://www.jansatta.com/technology-news/reliance-jio-could-launch-broadband-with-100mbps-speed-in-june-heres-what-we-know-so-far/311082/ http://www.gadgetsnow.com/tech-news/reliance-jio-effect-it-may-be-time-to-say-goodbye-to-freebies/articleshow/58398939.cms</t>
  </si>
  <si>
    <t>http://indianexpress.com/article/technology/tech-news-technology/reliance-jios-fiber-broadband-with-100mbps-speed-to-launch-in-june-report-4631700/ http://www.gadgetsnow.com/tech-news/reliance-jio-effect-it-may-be-time-to-say-goodbye-to-freebies/articleshow/58398939.cms</t>
  </si>
  <si>
    <t>http://www.gizbot.com/internet/news/reliance-jio-fiber-broadband-preview-fup-speed-price-plans-website-launch-040356.html http://gadgets.ndtv.com/telecom/features/reliance-jio-dth-broadband-and-more-5-things-to-expect-from-jio-this-year-1686749</t>
  </si>
  <si>
    <t>http://gadgetstouse.com/news/reliance-jio-fiber-preview-testing/57061 https://fb.me/O03Fz8Vh https://fb.me/1X0lKzWBJ</t>
  </si>
  <si>
    <t>http://www.livehindustan.com/news/business/article1-reliance-jio-a-volte-feature-4g-smartphone-below-rs-1500-662366.html http://www.amarujala.com/technology/tech-diary/reliance-jio-likely-to-offer-discounts-for-12-18-months-experts#.WQL1jnNMfkY.twitter</t>
  </si>
  <si>
    <t>http://www.businesstoday.in/sectors/telecom/reliance-to-roll-out-its-ftth-service-jio-fiber-with-minimum-100-mbps-speed/story/251097.html http://www.dailyo.in/technology/trai-reliance-jio-4g-data-rules-freebies/story/1/16907.html</t>
  </si>
  <si>
    <t>http://www.businesstoday.in/sectors/telecom/reliance-to-roll-out-its-ftth-service-jio-fiber-with-minimum-100-mbps-speed/story/251097.html http://gadgets.ndtv.com/telecom/features/reliance-jio-dth-broadband-and-more-5-things-to-expect-from-jio-this-year-1686749</t>
  </si>
  <si>
    <t>https://www.youtube.com/watch?v=gLQyGiq0UGA&amp;feature=youtu.be&amp;a https://www.youtube.com/watch?v=dYo_6uFxsi8&amp;feature=youtu.be&amp;a</t>
  </si>
  <si>
    <t>https://www.youtube.com/watch?v=htvvtoQAxSw&amp;feature=youtu.be&amp;a https://www.youtube.com/watch?v=Qjy4DezqXM8&amp;feature=youtu.be&amp;a</t>
  </si>
  <si>
    <t>http://telecom.economictimes.indiatimes.com/news/rjio-tops-chart-in-4g-download-speed-in-march-trai-report/58283750 http://www.dailyo.in/technology/trai-reliance-jio-4g-data-rules-freebies/story/1/16907.html</t>
  </si>
  <si>
    <t>http://www.businesstoday.in/sectors/telecom/reliance-to-roll-out-its-ftth-service-jio-fiber-with-minimum-100-mbps-speed/story/251097.html http://indianexpress.com/article/technology/tech-news-technology/reliance-jios-fiber-broadband-with-100mbps-speed-to-launch-in-june-report-4631700/</t>
  </si>
  <si>
    <t>https://www.youtube.com/watch?v=g6pomBcIDyI&amp;feature=youtu.be&amp;a https://www.youtube.com/watch?v=nsn_pQT83fY&amp;feature=youtu.be&amp;a</t>
  </si>
  <si>
    <t>http://www.business-standard.com/article/companies/has-reliance-jio-s-entry-delayed-modi-s-digital-india-goals-117042800256_1.html http://www.business-standard.com/article/companies/reliance-jio-to-venture-in-dth-broadband-services-this-year-117042800380_1.html</t>
  </si>
  <si>
    <t>http://www.business-standard.com/article/companies/has-reliance-jio-s-entry-delayed-modi-s-digital-india-goals-117042800256_1.html http://gadgets.ndtv.com/telecom/features/reliance-jio-dth-broadband-and-more-5-things-to-expect-from-jio-this-year-1686749 http://www.businesstoday.in/sectors/telecom/reliance-to-roll-out-its-ftth-service-jio-fiber-with-minimum-100-mbps-speed/story/251097.html</t>
  </si>
  <si>
    <t>http://www.news18.com/news/tech/how-to-port-your-number-to-reliance-jio-from-vodafone-and-airtel-1289419.html https://twitter.com/i/web/status/858032074439229443 http://gadgetstouse.com/news/reliance-jio-fiber-preview-testing/57061 https://fb.me/O03Fz8Vh https://telecomtalk.info/reliance-jios-broadband-services-offering-100mbps-speed/163093/?utm_source=dlvr.it&amp;utm_medium=twitter</t>
  </si>
  <si>
    <t>http://techsandesh.com/reliance-jio-giga-fiber-internet-broadband-june-india/ http://techsandesh.com/reliance-jio-airtel-vodafone-idea-free-service/ http://techsandesh.com/reliance-jio-andrapradesh-tamilnadu-gujrat-special/</t>
  </si>
  <si>
    <t>http://techsandesh.com/reliance-jio-giga-fiber-internet-broadband-june-india/ http://techsandesh.com/reliance-jio-airtel-vodafone-idea-free-service/</t>
  </si>
  <si>
    <t>http://techsandesh.com/reliance-jio-giga-fiber-internet-broadband-june-india/ http://techsandesh.com/reliance-jio-airtel-vodafone-idea-free-service/ http://techsandesh.com/reliance-jio-andrapradesh-tamilnadu-gujrat-special/ http://feeds.feedburner.com/~r/mobigyaan/~3/FLU8_0xKnIM/reliance-jio-updates-prepaid-plans?utm_source=feedburner&amp;utm_medium=twitter&amp;utm_campaign=mobigyaan http://feeds.feedburner.com/~r/mobigyaan/~3/58J1OMcnuMY/reliance-jio-introduces-new-postpaid-plans?utm_source=feedburner&amp;utm_medium=twitter&amp;utm_campaign=mobigyaan</t>
  </si>
  <si>
    <t>http://www.business-standard.com/article/companies/reliance-jio-to-venture-in-dth-broadband-services-this-year-117042800380_1.html https://www.youtube.com/watch?v=Vs495bfWNkU&amp;feature=youtu.be&amp;a</t>
  </si>
  <si>
    <t>https://www.youtube.com/watch?v=FRn2WQaUt3w&amp;feature=youtu.be&amp;a https://www.youtube.com/watch?v=qE5BlZybY6c&amp;feature=youtu.be&amp;a https://www.youtube.com/watch?v=zv1GQHhLeK8&amp;feature=youtu.be&amp;a</t>
  </si>
  <si>
    <t>http://indianexpress.com/article/technology/tech-news-technology/reliance-jios-fiber-broadband-with-100mbps-speed-to-launch-in-june-report-4631700/ http://indianexpress.com/article/technology/tech-news-technology/reliance-jio-effect-rules-soon-for-telcos-trai-ing-new-service-4631376/</t>
  </si>
  <si>
    <t>http://techsandesh.com/reliance-jio-airtel-vodafone-idea-free-service/ http://techsandesh.com/reliance-jio-giga-fiber-internet-broadband-june-india/ http://techsandesh.com/reliance-jio-andrapradesh-tamilnadu-gujrat-special/ http://www.bgr.in/news/reliance-jio-high-speed-ftth-broadband-service-expected-to-launch-in-june-report/?utm_content=buffer1256f&amp;utm_medium=social&amp;utm_source=twitter.com&amp;utm_campaign=buffer</t>
  </si>
  <si>
    <t>http://www.speedtest.net/my-result/a/2832372439 http://www.speedtest.net/my-result/a/2824501425</t>
  </si>
  <si>
    <t>http://www.gizbot.com/telecom/news/expectation-from-reliance-jio-2017-040383.html http://www.gizbot.com/apps/news/reliance-jio-users-enjoy-432-live-channels-hotstar-premium-service-free-jio-tv-039684.html</t>
  </si>
  <si>
    <t>http://techsandesh.com/reliance-jio-airtel-vodafone-idea-free-service/ http://techsandesh.com/reliance-jio-giga-fiber-internet-broadband-june-india/</t>
  </si>
  <si>
    <t>http://gadgets.ndtv.com/mobiles/features/reliance-jio-plans-nokia-3310-2017-price-vivo-v5s-and-lg-g6-launched-and-more-news-this-week-1687660 http://www.gadgetsnow.com/tech-news/reliance-jio-effect-it-may-be-time-to-say-goodbye-to-freebies/articleshow/58398939.cms</t>
  </si>
  <si>
    <t>http://www.headlinecamp.com/story/436781898242630?lang=english&amp;channel_id=1501&amp;app=browser_iflow&amp;uc_param_str=dnvebichfrmintcpwidsudsvpf&amp;ver=11.2.8.945&amp;sver=inapprelease&amp;entry=browser&amp;entry1=shareback&amp;entry2=page_share_btn</t>
  </si>
  <si>
    <t>http://linkis.com/www.youtube.com/ZX8yR http://linkis.com/www.youtube.com/7HJ3t</t>
  </si>
  <si>
    <t>http://gadgets.ndtv.com/mobiles/features/reliance-jio-plans-nokia-3310-2017-price-vivo-v5s-and-lg-g6-launched-and-more-news-this-week-1687660 http://gadgets.ndtv.com/telecom/news/reliance-jio-effect-trai-to-consult-on-rules-for-new-mobile-operators-1686745</t>
  </si>
  <si>
    <t>http://gadgets.ndtv.com/mobiles/features/reliance-jio-plans-nokia-3310-2017-price-vivo-v5s-and-lg-g6-launched-and-more-news-this-week-1687660 http://gadgets.ndtv.com/telecom/features/reliance-jio-dth-broadband-and-more-5-things-to-expect-from-jio-this-year-1686749</t>
  </si>
  <si>
    <t>http://gadgets.ndtv.com/mobiles/features/reliance-jio-plans-nokia-3310-2017-price-vivo-v5s-and-lg-g6-launched-and-more-news-this-week-1687660 http://www.bgr.in/news/reliance-jio-high-speed-ftth-broadband-service-expected-to-launch-in-june-report/?utm_content=buffera5d1d&amp;utm_medium=social&amp;utm_source=twitter.com&amp;utm_campaign=buffer</t>
  </si>
  <si>
    <t>http://www.bgr.in/news/reliance-jio-high-speed-ftth-broadband-service-expected-to-launch-in-june-report/?utm_content=bufferfba3d&amp;utm_medium=social&amp;utm_source=twitter.com&amp;utm_campaign=buffer http://www.bgr.in/news/reliance-jio-launches-new-prepaid-postpaid-plans-heres-everything-you-need-to-know/?utm_content=buffer49d35&amp;utm_medium=social&amp;utm_source=twitter.com&amp;utm_campaign=buffer</t>
  </si>
  <si>
    <t>http://indianexpress.com/article/technology/tech-news-technology/reliance-jios-fiber-broadband-with-100mbps-speed-to-launch-in-june-report-4631700/ http://www.gizbot.com/internet/news/reliance-jio-fiber-broadband-preview-fup-speed-price-plans-website-launch-040356.html?utm_source=dlvr.it&amp;utm_medium=twitter&amp;utm_campaign=jobokuruvilla http://www.gizbot.com/telecom/news/all-about-reliance-jio-s-prime-non-prime-plans-040199.html?utm_source=dlvr.it&amp;utm_medium=twitter&amp;utm_campaign=jobokuruvilla http://www.gizbot.com/internet/news/reliance-jio-fiber-broadband-preview-fup-speed-price-plans-website-launch-040356.html?utm_source=dlvr.it&amp;utm_medium=twitter http://www.gizbot.com/telecom/news/all-about-reliance-jio-s-prime-non-prime-plans-040199.html?utm_source=dlvr.it&amp;utm_medium=twitter http://dlvr.it/P1Jp5p http://dlvr.it/NywFF7</t>
  </si>
  <si>
    <t>http://dlvr.it/P1gGrN http://dlvr.it/P1dV17 http://dlvr.it/P1Jp5p http://dlvr.it/P0NPht http://dlvr.it/NywFF7</t>
  </si>
  <si>
    <t>http://www.gizbot.com/telecom/news/expectation-from-reliance-jio-2017-040383.html?utm_source=dlvr.it&amp;utm_medium=twitter http://www.gizbot.com/telecom/features/reliance-jio-airtel-bsnl-vodafone-4g-3g-plans-voice-calls-free-tariff-war-price-040384.html?utm_source=dlvr.it&amp;utm_medium=twitter http://www.gizbot.com/internet/news/reliance-jio-fiber-broadband-preview-fup-speed-price-plans-website-launch-040356.html?utm_source=dlvr.it&amp;utm_medium=twitter http://www.gizbot.com/telecom/news/everything-about-reliance-jio-achievements-future-plans-040291.html?utm_source=dlvr.it&amp;utm_medium=twitter http://www.gizbot.com/telecom/news/all-about-reliance-jio-s-prime-non-prime-plans-040199.html?utm_source=dlvr.it&amp;utm_medium=twitter</t>
  </si>
  <si>
    <t>http://www.gizbot.com/telecom/news/expectation-from-reliance-jio-2017-040383.html?utm_source=dlvr.it&amp;utm_medium=twitter&amp;utm_campaign=jobokuruvilla http://www.gizbot.com/telecom/features/reliance-jio-airtel-bsnl-vodafone-4g-3g-plans-voice-calls-free-tariff-war-price-040384.html?utm_source=dlvr.it&amp;utm_medium=twitter&amp;utm_campaign=jobokuruvilla http://www.gizbot.com/internet/news/reliance-jio-fiber-broadband-preview-fup-speed-price-plans-website-launch-040356.html?utm_source=dlvr.it&amp;utm_medium=twitter&amp;utm_campaign=jobokuruvilla http://www.gizbot.com/telecom/news/everything-about-reliance-jio-achievements-future-plans-040291.html?utm_source=dlvr.it&amp;utm_medium=twitter&amp;utm_campaign=jobokuruvilla http://www.gizbot.com/telecom/news/all-about-reliance-jio-s-prime-non-prime-plans-040199.html?utm_source=dlvr.it&amp;utm_medium=twitter&amp;utm_campaign=jobokuruvilla</t>
  </si>
  <si>
    <t>http://www.bgr.in/news/reliance-jio-launches-new-prepaid-postpaid-plans-heres-everything-you-need-to-know/?utm_content=buffer49d35&amp;utm_medium=social&amp;utm_source=twitter.com&amp;utm_campaign=buffer http://www.bgr.in/news/reliance-jio-high-speed-ftth-broadband-service-expected-to-launch-in-june-report/?utm_content=buffer1256f&amp;utm_medium=social&amp;utm_source=twitter.com&amp;utm_campaign=buffer https://telecomtalk.info/reliance-jios-broadband-services-offering-100mbps-speed/163093/?utm_source=dlvr.it&amp;utm_medium=twitter</t>
  </si>
  <si>
    <t>Top URLs in Tweet by Salience</t>
  </si>
  <si>
    <t>https://twitter.com/bsindia/status/855701461271027714 http://www.business-standard.com/article/companies/airtel-beats-reliance-jio-by-a-huge-margin-in-4g-speed-opensignal-report-117042200259_1.html</t>
  </si>
  <si>
    <t>http://indianexpress.com/article/technology/tech-news-technology/reliance-jio-effect-rules-soon-for-telcos-trai-ing-new-service-4631376/ http://indianexpress.com/article/technology/tech-news-technology/reliance-jios-fiber-broadband-with-100mbps-speed-to-launch-in-june-report-4631700/</t>
  </si>
  <si>
    <t>Top Domains in Tweet by Count</t>
  </si>
  <si>
    <t>domain-b.com</t>
  </si>
  <si>
    <t>bgr.in twitter.com</t>
  </si>
  <si>
    <t>deccanchronicle.com gadgetsnow.com</t>
  </si>
  <si>
    <t>gadgetsnow.com dnaindia.com</t>
  </si>
  <si>
    <t>business-standard.com gadgetsnow.com</t>
  </si>
  <si>
    <t>india.com twitter.com</t>
  </si>
  <si>
    <t>financialexpress.com business-standard.com gadgetsnow.com</t>
  </si>
  <si>
    <t>jansatta.com gadgetsnow.com</t>
  </si>
  <si>
    <t>indianexpress.com gadgetsnow.com</t>
  </si>
  <si>
    <t>gizbot.com ndtv.com</t>
  </si>
  <si>
    <t>fb.me gadgetstouse.com</t>
  </si>
  <si>
    <t>livehindustan.com amarujala.com</t>
  </si>
  <si>
    <t>businesstoday.in dailyo.in</t>
  </si>
  <si>
    <t>businesstoday.in ndtv.com</t>
  </si>
  <si>
    <t>indiatimes.com dailyo.in</t>
  </si>
  <si>
    <t>businesstoday.in indianexpress.com</t>
  </si>
  <si>
    <t>business-standard.com ndtv.com businesstoday.in</t>
  </si>
  <si>
    <t>news18.com twitter.com gadgetstouse.com fb.me telecomtalk.info</t>
  </si>
  <si>
    <t>techsandesh.com feedburner.com</t>
  </si>
  <si>
    <t>business-standard.com youtube.com</t>
  </si>
  <si>
    <t>techsandesh.com bgr.in</t>
  </si>
  <si>
    <t>ndtv.com gadgetsnow.com</t>
  </si>
  <si>
    <t>headlinecamp.com</t>
  </si>
  <si>
    <t>ndtv.com bgr.in</t>
  </si>
  <si>
    <t>gizbot.com indianexpress.com dlvr.it</t>
  </si>
  <si>
    <t>bgr.in telecomtalk.info</t>
  </si>
  <si>
    <t>Top Domains in Tweet by Salience</t>
  </si>
  <si>
    <t>twitter.com bgr.in</t>
  </si>
  <si>
    <t>twitter.com business-standard.com</t>
  </si>
  <si>
    <t>feedburner.com techsandesh.com</t>
  </si>
  <si>
    <t>bgr.in techsandesh.com</t>
  </si>
  <si>
    <t>telecomtalk.info bgr.in</t>
  </si>
  <si>
    <t>Top Hashtags in Tweet by Count</t>
  </si>
  <si>
    <t>jio rilresults bestsomebrands telecom</t>
  </si>
  <si>
    <t>airtel modi reliancejio</t>
  </si>
  <si>
    <t>bestsomebrands telecom jio mumbai</t>
  </si>
  <si>
    <t>jio reliance telecom rilresult rilresults mobile bestsomebrands mumbai</t>
  </si>
  <si>
    <t>jio telecom rilresult reliance rilresults mobile bestsomebrands mumbai</t>
  </si>
  <si>
    <t>jio rilresult reliance rilresults bestsomebrands telecom mumbai</t>
  </si>
  <si>
    <t>business tech jiolaptop digital frauds</t>
  </si>
  <si>
    <t>reliancejio broadband singtel trai</t>
  </si>
  <si>
    <t>technews exclusive</t>
  </si>
  <si>
    <t>exclusive jio trai</t>
  </si>
  <si>
    <t>jiodth jio</t>
  </si>
  <si>
    <t>modi digitalindia dth</t>
  </si>
  <si>
    <t>technews reliancejio</t>
  </si>
  <si>
    <t>Top Hashtags in Tweet by Salience</t>
  </si>
  <si>
    <t>modi reliancejio airtel</t>
  </si>
  <si>
    <t>reliance telecom rilresult rilresults mobile bestsomebrands mumbai jio</t>
  </si>
  <si>
    <t>telecom rilresult reliance rilresults mobile bestsomebrands mumbai jio</t>
  </si>
  <si>
    <t>rilresult reliance rilresults bestsomebrands telecom mumbai jio</t>
  </si>
  <si>
    <t>tech jiolaptop digital frauds business</t>
  </si>
  <si>
    <t>broadband singtel trai reliancejio</t>
  </si>
  <si>
    <t>jio trai exclusive</t>
  </si>
  <si>
    <t>reliancejio technews</t>
  </si>
  <si>
    <t>Top Words in Tweet by Count</t>
  </si>
  <si>
    <t>reportedly reliance jio launch high speed ftth broadband service end</t>
  </si>
  <si>
    <t>क र ल स म ह thesayingtruth य jio laptops</t>
  </si>
  <si>
    <t>thequint companies set up greenfield projects recognise expenses start generating</t>
  </si>
  <si>
    <t>reliance jio needs turn profitable reports sajeetkm</t>
  </si>
  <si>
    <t>companies set up greenfield projects recognise expenses start generating revenues</t>
  </si>
  <si>
    <t>kashmir_rise common between reliance jio mehbooba mufti both given three</t>
  </si>
  <si>
    <t>ज न र ल य स abpnewshindi म च कर</t>
  </si>
  <si>
    <t>sanjaybafna bestsomebrands social_samosa under telecom category reliance jio reliancejio vodafone</t>
  </si>
  <si>
    <t>'s reliance jio according sector regulator trai speedtest portal average</t>
  </si>
  <si>
    <t>bsindia airtel beats reliancejio huge margin 4g speed opensignal report</t>
  </si>
  <si>
    <t>reliancejio reliance jio's entry delayed modi's digital india goals airtel</t>
  </si>
  <si>
    <t>thesayingtruth fake jiolaptop gets listed online rs 5000 pre booking</t>
  </si>
  <si>
    <t>reviewed reliance jio 4 5 earn rs 40 per review</t>
  </si>
  <si>
    <t>reliance lifts jio investment above 30 billion record year via</t>
  </si>
  <si>
    <t>m2m cote_se bharti airtel vodafone india reliance jio oppose delicensing</t>
  </si>
  <si>
    <t>mittermaniac jio already supplying more 1 billion gb data month</t>
  </si>
  <si>
    <t>activate reliance jio 4g voice iphone 5s 6 6s plus</t>
  </si>
  <si>
    <t>airtel_presence reliance jio's 4g slower bharti airtel's 3g survey</t>
  </si>
  <si>
    <t>immonarayanan bsnl doing days woke up long slumber</t>
  </si>
  <si>
    <t>theiot bharti airtel vodafone india reliance jio oppose delicensing 700</t>
  </si>
  <si>
    <t>virendersehweg delhi wickets falling rapidly airtel vodafone data prices fell</t>
  </si>
  <si>
    <t>ettelecom bharti airtel vodafone india reliance jio oppose delicensing 700</t>
  </si>
  <si>
    <t>common between reliance jio mehboobamufti both given three months extension</t>
  </si>
  <si>
    <t>jio reliance wi fi m2 wireless data card amazonin स</t>
  </si>
  <si>
    <t>expresstechie reliance jio bsnl vodafone airtel look top prepaid data</t>
  </si>
  <si>
    <t>क 4g_boy reliance jio एक और धम द र ऑफर</t>
  </si>
  <si>
    <t>bt_india reliance jio effect now vodafone offers 27gb free 4g</t>
  </si>
  <si>
    <t>reliance gizbotcom jio ftth broadband service launched june beta trials</t>
  </si>
  <si>
    <t>ய த ட ல ன goodreturnsta ஜ ந ற வனத</t>
  </si>
  <si>
    <t>gadgets360 bsnl's new plan takes jio 270gb data rs 333</t>
  </si>
  <si>
    <t>jio added video youtube playlist bpo interview questions job reliance</t>
  </si>
  <si>
    <t>reliance jio ftth broadband service launched june beta trials begin</t>
  </si>
  <si>
    <t>end data wars reliancejio free offers continue 12 18 months</t>
  </si>
  <si>
    <t>reliance jio offer discounts 12 18 months take rivals gadgets</t>
  </si>
  <si>
    <t>state highest number reliancejio users</t>
  </si>
  <si>
    <t>vodafonein sir u explain vodafone 4g support mi redmi note</t>
  </si>
  <si>
    <t>ಸ ತ ರ ಲಯನ ಜ ಯ ಉಚ ಆಫರ 12 18</t>
  </si>
  <si>
    <t>sanjaybafna noticed download speed improved reliance jio free paid transition</t>
  </si>
  <si>
    <t>added video youtube playlist reliance jio offers one more year</t>
  </si>
  <si>
    <t>vs liked youtube video reliance jio airtel vodafone idea cellular</t>
  </si>
  <si>
    <t>danishkh4n telecom operators offer lowest salary hike year courtesy reliance</t>
  </si>
  <si>
    <t>customer reliance jio care vs via youtube</t>
  </si>
  <si>
    <t>bbmpcomm1 bbmp_mayor residential area mobile tower installed reliance jio permiss</t>
  </si>
  <si>
    <t>hareshsippy mukeshambani trying replicate verizon 's success reliancejio entrepreneur business</t>
  </si>
  <si>
    <t>ತ ಜ ಯ ಉಲ ಲ ಇನ ನ 12 18 ಗಳ</t>
  </si>
  <si>
    <t>ತ goodreturnska ಜ ಯ ಉಲ ಲ ಇನ ನ 12 18</t>
  </si>
  <si>
    <t>sanjaybafna reliance jio vodafone machine bestsomebrands social_samosa under telecom category</t>
  </si>
  <si>
    <t>paid rs financialxpress reliance jio changes pre amp post plans</t>
  </si>
  <si>
    <t>reliance sanjaybafna jio march 's download speed 108 9 million</t>
  </si>
  <si>
    <t>trakin reliance jio launches new postpaid prepaid plans here need</t>
  </si>
  <si>
    <t>reliance sanjaybafna jio india march 4g crore data amp 's</t>
  </si>
  <si>
    <t>reliance sanjaybafna jio india 4g crore data amp 's download</t>
  </si>
  <si>
    <t>reliance jio free non rechargeable customer till june 2017 via</t>
  </si>
  <si>
    <t>airtel_presence network booster cant installed residence unfortunately change</t>
  </si>
  <si>
    <t>darrypars ansoogupta bandrainfo joister isp idea ftth fibre home services</t>
  </si>
  <si>
    <t>drnarendranet reliance jio ftth broadband service launched june beta trials</t>
  </si>
  <si>
    <t>र स jio reliancejio ड ढ ल तक फ ऑफर</t>
  </si>
  <si>
    <t>reliance jio actually india news startup journaism judhjit linkedin</t>
  </si>
  <si>
    <t>क ल य amarujalanews jio स थ अन पन भ</t>
  </si>
  <si>
    <t>jio added video youtube playlist reliance free offer end today</t>
  </si>
  <si>
    <t>bgrindia reliancejio high speed ftth broadband service expected launch june</t>
  </si>
  <si>
    <t>reliancejio high speed ftth broadband service expected launch june report</t>
  </si>
  <si>
    <t>smart sanjaybafna reliance jio planning launch complete suite home surveillance</t>
  </si>
  <si>
    <t>bgrindia reliancejio effect data price war continue through fy18 dust</t>
  </si>
  <si>
    <t>क र thesayingtruth ल स म ह business https य</t>
  </si>
  <si>
    <t>financialxpress reliancejio effect soon trai come out rules telcos testing</t>
  </si>
  <si>
    <t>jio added video youtube playlist latest news reliance 4g laptop</t>
  </si>
  <si>
    <t>4g 2g model help t incumbent operators idea bsnl aircel</t>
  </si>
  <si>
    <t>airtel_presence reliance jio free 10 gb data 256 kbps speed</t>
  </si>
  <si>
    <t>gadgets360 5 things expect reliance jio 2017</t>
  </si>
  <si>
    <t>vodafonein thank ur call person considerate help way love vodafone</t>
  </si>
  <si>
    <t>lifeandtrendz samsung trust brand india report samsung_in sony lg reliance</t>
  </si>
  <si>
    <t>samsung trust brand india report samsung_in sony lg reliance jio</t>
  </si>
  <si>
    <t>ய ப க ட த ர ஸ வ கள dinathanthi</t>
  </si>
  <si>
    <t>kalyanparbatet telcos offer lowest salary hike year courtesy reliance jio</t>
  </si>
  <si>
    <t>bgrindia reliancejio launches new prepaid postpaid plans here s everything</t>
  </si>
  <si>
    <t>trai such blatant misuse policies reliance narendramodi ravisha</t>
  </si>
  <si>
    <t>jiotv added video youtube playlist watch tv channels movies live</t>
  </si>
  <si>
    <t>egovonline reliance jio provide fiber home services 100 cities reliancejio</t>
  </si>
  <si>
    <t>reliance jio provide fiber home services 100 cities reliancejio reliancemobile</t>
  </si>
  <si>
    <t>village network reliancejio unable use reliance jio properly due problem</t>
  </si>
  <si>
    <t>webstarinfotech reliance rs webdesign webdevelopment webdeveloper mumbai pune software php</t>
  </si>
  <si>
    <t>dna reliance jio effect trai tighten rules new entrants before</t>
  </si>
  <si>
    <t>launching reliance jio dth set top box india features update</t>
  </si>
  <si>
    <t>economictimes reliancejio reliance oil jio companies launched under trial offers</t>
  </si>
  <si>
    <t>jio atom bomb free broadband 1gbps speed reliance ended unlimited</t>
  </si>
  <si>
    <t>india7network reliance jio effect trai consult rules new mobile operators</t>
  </si>
  <si>
    <t>gadgets360 jio effect trai consult rules new mobile operators</t>
  </si>
  <si>
    <t>timesofindia reliance jio effect time goodbye freebies via gadgetsnow</t>
  </si>
  <si>
    <t>reliance via gadgetsnow jio state highest number users effect time</t>
  </si>
  <si>
    <t>ल य स र क म gadgetshindi ज ट त</t>
  </si>
  <si>
    <t>reliance jio effect deccanchronicle rules soon telcos trai ing new</t>
  </si>
  <si>
    <t>reliance jio effect timesofindia time goodbye freebies via gadgetsnow dna</t>
  </si>
  <si>
    <t>reliancefreshin thebaahubalisale baahubali agree take katappa reliance fresh shopping amp</t>
  </si>
  <si>
    <t>sakshinews జ య ఎఫ క ట ఉచ త ఆఫర లక</t>
  </si>
  <si>
    <t>fake jio very poor reliance service never suggest anyone amp</t>
  </si>
  <si>
    <t>reliance digital dx mini jio sim 2 kiranck11101999 collect yasmeen</t>
  </si>
  <si>
    <t>ட ய வ ம news7tamil சல க ல ஜ ஞ</t>
  </si>
  <si>
    <t>य ज ए त ल स क techsandesh न आ</t>
  </si>
  <si>
    <t>added video youtube playlist reliance jio 6 tech talks whats</t>
  </si>
  <si>
    <t>jio liked youtube video reliance vivo mobiles offer atom bomb</t>
  </si>
  <si>
    <t>e4 hindi geektalks 5 reliance jio new plans nokia 3310</t>
  </si>
  <si>
    <t>port reliancejio jiocare chance 9731723157 airtel airtel_presence airtelindia reliance jio</t>
  </si>
  <si>
    <t>sanjaybafna speedtest superb shitty speed reliance jio jaipur</t>
  </si>
  <si>
    <t>timesofindia state highest number reliance jio users via gadgetsnow</t>
  </si>
  <si>
    <t>good retweeted reliance jio reliancejio play looking rcbtweets</t>
  </si>
  <si>
    <t>uidai dravirmani thejaggi thesuniljain true apis fetch everything except bi</t>
  </si>
  <si>
    <t>uidai kingslyj dravirmani thejaggi thesuniljain true apis fetch everything except</t>
  </si>
  <si>
    <t>sirjadeja msdhoni faster reliance jio 4g agree rcbvrps rpsvrcb ipl2017</t>
  </si>
  <si>
    <t>mukulprasad reliance jio's 4g speed slower airtel's 3g shows report</t>
  </si>
  <si>
    <t>jio_money reliance 5 6 2 accepting jiomoney times others start</t>
  </si>
  <si>
    <t>reliancefreshin thebaahubalisale wkkb baahubali keep pass reliance jio sim aur</t>
  </si>
  <si>
    <t>video liked youtube reliance jio expectation vs reality throw back</t>
  </si>
  <si>
    <t>ষ র banglanews18 এখনই শ হচ ছ ন জ ও</t>
  </si>
  <si>
    <t>ettelecom andhra pradesh tamil nadu emerge top circles reliance jio</t>
  </si>
  <si>
    <t>livemint reliance jio effect trai frame rules new telcos testing</t>
  </si>
  <si>
    <t>added video youtube playlist reliance jio prime members work trai</t>
  </si>
  <si>
    <t>jio reliancejio reliance cancelled 2 5 unlimited plan now makes</t>
  </si>
  <si>
    <t>telegeography look blogs articles reading around office telecoms cloud</t>
  </si>
  <si>
    <t>jiocare jio speed even 2g experience pl thing drastic save</t>
  </si>
  <si>
    <t>liked youtube video reliance jio activate free caller tune easily</t>
  </si>
  <si>
    <t>jio ipl ipl_2017 looks rcb inspired dhanadhan offer offering huge</t>
  </si>
  <si>
    <t>added video youtube playlist techreport 1 iphone 8 images leaked</t>
  </si>
  <si>
    <t>jmoore2001 huge news india potential indian online market grew massively</t>
  </si>
  <si>
    <t>gadgetsnow reliance jio effect time goodbye freebies</t>
  </si>
  <si>
    <t>gadgets360 reliancejio dth home broadband services 4g volte feature phone</t>
  </si>
  <si>
    <t>themanthan stop using jio ndtv cnbc owned reliance bhakti path</t>
  </si>
  <si>
    <t>india's major telecom operators opposed delicensing 700 mhz band m2m</t>
  </si>
  <si>
    <t>parallel_tw india's major telecom operators opposed delicensing 700 mhz band</t>
  </si>
  <si>
    <t>yearning4d_sky reliance jio's net loss widens rs 22 50 crore</t>
  </si>
  <si>
    <t>reliancejio reliancegroup trai rsprasad dear reliance jio explain please getting</t>
  </si>
  <si>
    <t>venkad_ reliancejio dth home broadband services 4g volte feature phone</t>
  </si>
  <si>
    <t>expresstechie reliancejio effect rules soon telcos trai ing new service</t>
  </si>
  <si>
    <t>reliance jio launching dth services reliancejio</t>
  </si>
  <si>
    <t>reliance jio machine fonearena reports rs 22 5 crore net</t>
  </si>
  <si>
    <t>lazyfatyeti one objectives digital india source</t>
  </si>
  <si>
    <t>romitguhaet reliance jio entry benefited consumers manoj sinha ettelecom</t>
  </si>
  <si>
    <t>jio ettelecom airtel vodafone india reliance telcos offer lowest salary</t>
  </si>
  <si>
    <t>offer lowest salary hike year courtesy jio pressure danishkh4n telecom</t>
  </si>
  <si>
    <t>jio ub science reliance changed internet sc reliancejio</t>
  </si>
  <si>
    <t>pilkhuwa dist hapur local vendors selling reliance jio sims more</t>
  </si>
  <si>
    <t>india via thewire_in s again here case urban gaining cost</t>
  </si>
  <si>
    <t>jio reliance jiocare reliancejio speed iphone7 corporate park mukeshambani13 jiomukesh</t>
  </si>
  <si>
    <t>paid ibtimes_india icymi reliancejio increases data allowances validity period select</t>
  </si>
  <si>
    <t>paid icymi reliancejio increases data allowances validity period select pre</t>
  </si>
  <si>
    <t>jio best friends offer reliance chat refer earn rs 2000</t>
  </si>
  <si>
    <t>reliancejio dth services expected soon</t>
  </si>
  <si>
    <t>jio youtube reliance new plans prepaid postpaid customers added video</t>
  </si>
  <si>
    <t>gadgetsnow now reliance jio opposes customised offers bharti airtel vodafone</t>
  </si>
  <si>
    <t>reliancejio jiocare reliance jio new low rsprasad see gandihigirion</t>
  </si>
  <si>
    <t>ftth mymobilemag reliance jio expand services soon reliancejio</t>
  </si>
  <si>
    <t>jio reliance prime membership plan unlimited data voice sms benefits</t>
  </si>
  <si>
    <t>reliance jio msg u pls stop reliancejio wow one more</t>
  </si>
  <si>
    <t>timesofindia now reliance jio complains airtel vodafone offers</t>
  </si>
  <si>
    <t>bsindia reliance jio's entry delayed modi's digital india goals reliancejio</t>
  </si>
  <si>
    <t>s thewire_in reliancejio entry delayed digitalindia goals</t>
  </si>
  <si>
    <t>reliance bsindia jio's entry delayed modi's digital india goals reliancejio</t>
  </si>
  <si>
    <t>now reliance jio opposes customised offers bharti airtel vodafone via</t>
  </si>
  <si>
    <t>neelimatripathi now reliance jio opposes customised offers bharti airtel vodafone</t>
  </si>
  <si>
    <t>s svaradarajan reliance jio entry delayed digital india goals via</t>
  </si>
  <si>
    <t>s thewire_in entry delayed goals reliancejio digitalindia reliance jio digital</t>
  </si>
  <si>
    <t>timesofindia reliance jio via gadgetsnow now complains airtel vodafone offers</t>
  </si>
  <si>
    <t>jiocare cc giving contradicting answers jio ftth one available contact</t>
  </si>
  <si>
    <t>gadgetsnow state highest number reliancejio users</t>
  </si>
  <si>
    <t>reliance jio prepaid plans details hindi l bhati technical via</t>
  </si>
  <si>
    <t>reliance danavilcea 2017 agenda jio soon venture dth broadband services</t>
  </si>
  <si>
    <t>financialxpress competition singtel's market including india prompts one world s</t>
  </si>
  <si>
    <t>jio pot calling comp kettle black rofl mumbai metro reliance</t>
  </si>
  <si>
    <t>s thewire_in entry delayed goals reliancejio digitalindia svaradarajan reliance jio</t>
  </si>
  <si>
    <t>bsindia 2017 agenda reliancejio soon venture dth broadband services</t>
  </si>
  <si>
    <t>expresstechie reliance jio's new jiofi 4g device oled display spotted</t>
  </si>
  <si>
    <t>reliance jio hampering digital india program thanks trai pmoindia dot_india</t>
  </si>
  <si>
    <t>airtel beats rishabhanalyst reliance jio huge margin 4g speed report</t>
  </si>
  <si>
    <t>trai manojsinhabjp pmoindia poor response reliance jio unusable connection tion</t>
  </si>
  <si>
    <t>jio trai nexus antithesis rural urban telecom divide widens universal</t>
  </si>
  <si>
    <t>expresstechie technews reliance jio s fiber broadband 100mbps speed launch</t>
  </si>
  <si>
    <t>ದ ಸ ಜ ಯ ನ ಹ ಡ ಕ oneindiakannada ಅಭ</t>
  </si>
  <si>
    <t>call reliance jio drops missed issues youtube via added video</t>
  </si>
  <si>
    <t>huffpostindia new reliance jio plans glance</t>
  </si>
  <si>
    <t>shoppersstop ranadaggubati buy reliance jio sim card baahubali</t>
  </si>
  <si>
    <t>very jiocare jio complaint sr000008cytd serviced even 10 days bad</t>
  </si>
  <si>
    <t>financialtimes reliance jio walking over little guys</t>
  </si>
  <si>
    <t>s reliance jio entry delayed digital india goals via thewire_in</t>
  </si>
  <si>
    <t>dailyo_ thanks jio trai put end freebies</t>
  </si>
  <si>
    <t>gadgetstouse reliance jio causes reframing trai regulations</t>
  </si>
  <si>
    <t>jiocare poor customer service staff airoli wanted port three numbers</t>
  </si>
  <si>
    <t>reliance jio introduces new postpaid plans mobigyaan</t>
  </si>
  <si>
    <t>reliancejio broadband rs launch fibre home ftth service soon prepaid</t>
  </si>
  <si>
    <t>bitcoinagile reliance jio walking over little guys blockchain agenda inside</t>
  </si>
  <si>
    <t>financialxpress reliancejio launch broadband 100mbps speed june here's know far</t>
  </si>
  <si>
    <t>reliancejio huge people join request please start prime membership 99</t>
  </si>
  <si>
    <t>reliancejio done soon launch new services</t>
  </si>
  <si>
    <t>ட ய ல ர maalaimalar ப ரத ஏர வ டப</t>
  </si>
  <si>
    <t>3 jio_money jio money 7904341982 reversal 536 reliance fresh 10</t>
  </si>
  <si>
    <t>bitcoinfirehose reliance jio walking over little guys blockchain</t>
  </si>
  <si>
    <t>telecomtalk reliance jio s broadband services 100mbps speed commence june</t>
  </si>
  <si>
    <t>financialxpress reliancejio broadband soon services effect launch 100mbps speed june</t>
  </si>
  <si>
    <t>reliancemobile wrong billing switching another provider rs 1823 228mb data</t>
  </si>
  <si>
    <t>dravirmani thejaggi thesuniljain uidai correct current version example reliance jio</t>
  </si>
  <si>
    <t>jiocare reply side getting details worst service reliance jio</t>
  </si>
  <si>
    <t>added video youtube playlist new services reliance jio 2017</t>
  </si>
  <si>
    <t>jio ka lala bhi amishdevgan bihar aar paar k ko</t>
  </si>
  <si>
    <t>ahhstri hehehe sama mas thoriq disuruh searching harga data planningnya</t>
  </si>
  <si>
    <t>liked youtube video reliance jio set top box dth offer</t>
  </si>
  <si>
    <t>ल स ड म ह र य ज न ftth</t>
  </si>
  <si>
    <t>reliancejio reliance jio navrangpura ahmedabad thegujaratlions rcbtweets time solve network</t>
  </si>
  <si>
    <t>क ह प च itnlive reliancejio र कदम एक नह</t>
  </si>
  <si>
    <t>ल स र य ज ड व न ह jansatta</t>
  </si>
  <si>
    <t>य ग र oneindiahindi ज क हक फ मन ए</t>
  </si>
  <si>
    <t>zeenews reliance jio coming ftth broadband service 100mbps speed june</t>
  </si>
  <si>
    <t>reliance hai zeenews ne soch liya india ek hi company</t>
  </si>
  <si>
    <t>s thewire_in trai approval reliancejio free data implicit indictment optical</t>
  </si>
  <si>
    <t>services goyalrishu03 expect customer care reliance jio poor really disappointed</t>
  </si>
  <si>
    <t>added video youtube playlist business reliance jio म क श</t>
  </si>
  <si>
    <t>indiatodaytech exclusive reliancejio fiber broadband preview roll out soon jio</t>
  </si>
  <si>
    <t>exclusive reliancejio fiber broadband preview roll out soon jio staff</t>
  </si>
  <si>
    <t>financialxpress mukeshambani today relianceindustries ensured latest telecom venture best world</t>
  </si>
  <si>
    <t>data nirpumbrella reliance jio fastest carrier 100 million 170 days</t>
  </si>
  <si>
    <t>jio_money icicibank_care cyber using reliance product pay bill transaction id</t>
  </si>
  <si>
    <t>liked youtube video nazarbattu dalveer satbeer reliance jio amp iphone</t>
  </si>
  <si>
    <t>paytmcare reliance jio failed payment gateway ab kon jhut bol</t>
  </si>
  <si>
    <t>steffenroehn neues von roehn management consulting 100 millionen neukunden 170</t>
  </si>
  <si>
    <t>य sanjaykedia666 र ल स ज अगल 18 मह न</t>
  </si>
  <si>
    <t>jio users given aadhar card details reliance article explains memeghnad</t>
  </si>
  <si>
    <t>reliance jio 5 upcoming products amp services internet calling 2017</t>
  </si>
  <si>
    <t>todankar_rj dhananjay_tech unfair reliance jio close happy new offer year</t>
  </si>
  <si>
    <t>anujsrivas reliance jio's entry strategy delayed goals digital india asks</t>
  </si>
  <si>
    <t>5 reviewed reliance jio earn rs 40 per review writesharewin</t>
  </si>
  <si>
    <t>added video youtube playlist use reliance jio sim 3g phone</t>
  </si>
  <si>
    <t>jio liked youtube video latest news reliance 4g laptop booking</t>
  </si>
  <si>
    <t>jiocare process reliance jio tower installation contact 9473727431</t>
  </si>
  <si>
    <t>jio fiber broadband expresstechie technews reliance s 100mbps speed launch</t>
  </si>
  <si>
    <t>mukeshambani_in 5 things expect reliance jio 2017</t>
  </si>
  <si>
    <t>expresstechie reliancejio plz take kerala state part reliance jio fiber</t>
  </si>
  <si>
    <t>ನ ಡ ದ ಬ ಮ ವ ಸ gizbotka ಕ ಜ</t>
  </si>
  <si>
    <t>reliance jio expresstechie technews s fiber broadband 100mbps speed launch</t>
  </si>
  <si>
    <t>mukesh ambani net worth cars house private jets luxurious lifestyle</t>
  </si>
  <si>
    <t>updated list 4g volte amp lte phones work reliance jio</t>
  </si>
  <si>
    <t>jio reliance 4g router jiofi3 black via amazonin</t>
  </si>
  <si>
    <t>adhar authentication big e g 1 reliance jio 2 ap</t>
  </si>
  <si>
    <t>tech davidakaye largest network reliance jio 4g still suspended v</t>
  </si>
  <si>
    <t>telecom guess reliancejio now 4th largest operator india per trai</t>
  </si>
  <si>
    <t>ambastharamesh airtel_presence yesterday u guys trying connect hope better experience</t>
  </si>
  <si>
    <t>3 airtel_presence yesterday u guys trying connect hope better experience</t>
  </si>
  <si>
    <t>abhishek want register jio fiber</t>
  </si>
  <si>
    <t>double data subscribers reliancejio now 4th largest telecom operator india</t>
  </si>
  <si>
    <t>य abpnewshindi ज 2017 म कस टमर स क द</t>
  </si>
  <si>
    <t>jio gizbotcom fiber preview launching soon gadgets360 5 things expect</t>
  </si>
  <si>
    <t>jio gadgetstouse fiber want register reliance soon start free preview</t>
  </si>
  <si>
    <t>र स sanjaykedia666 क म ल रह न य jio</t>
  </si>
  <si>
    <t>reliance jio live mobikwik reliancejio jioonmobikwik</t>
  </si>
  <si>
    <t>mobikwik reliance jio live reliancejio jioonmobikwik</t>
  </si>
  <si>
    <t>roll out jio indiatodaytech exclusive reliancejio fiber broadband preview soon</t>
  </si>
  <si>
    <t>reliance jio effect rules soon telcos trai ing new service</t>
  </si>
  <si>
    <t>reliance roll out ftth service 'jio fiber' minimum 100 mbps</t>
  </si>
  <si>
    <t>reliance bt_india roll out ftth service 'jio fiber' minimum 100</t>
  </si>
  <si>
    <t>jio video added youtube playlist reliance न द बड ख</t>
  </si>
  <si>
    <t>bt_india reliance roll out ftth service 'jio fiber' minimum 100</t>
  </si>
  <si>
    <t>த ப ய 100 எம எஸ வ கத ல ஜ</t>
  </si>
  <si>
    <t>reliance jio telecomtalk bsnl top wired wireless broadband service provider</t>
  </si>
  <si>
    <t>added video youtube playlist reliance jio dhan news update dhana</t>
  </si>
  <si>
    <t>trai jio hiralrambhia according report reliance beating others 4g speeds</t>
  </si>
  <si>
    <t>indian24news reliance jio effect rules soon telcos trai ing new</t>
  </si>
  <si>
    <t>reliance speed bt_india roll out ftth service 'jio fiber' minimum</t>
  </si>
  <si>
    <t>gadgets360 here's look forward reliancejio year</t>
  </si>
  <si>
    <t>month jainrounak reliance jio fiber trials 100 mbps 100gb per</t>
  </si>
  <si>
    <t>liked youtube video reliance jio activate free caller tune offer</t>
  </si>
  <si>
    <t>unboxing reliance jio set top box launch dth services india</t>
  </si>
  <si>
    <t>jio latest news reliance 4g laptop booking start now rs</t>
  </si>
  <si>
    <t>क ल स ब द ज य ग र inextlive</t>
  </si>
  <si>
    <t>jio sankari_rs reliance 4g volte enabled feature phone expected release</t>
  </si>
  <si>
    <t>h4x0rd1r3c70ry reliance jio fibre home service offer minimum 100mbps speed</t>
  </si>
  <si>
    <t>jio sankari_rs reliance expected launch dth service broadband network jiodth</t>
  </si>
  <si>
    <t>added video youtube playlist reliance jio offer dhan set top</t>
  </si>
  <si>
    <t>aroonpurie technology great leveller mukesh ambani march disruptive tech transform</t>
  </si>
  <si>
    <t>gvk_india very happy reliance jio getting customers success now shocking</t>
  </si>
  <si>
    <t>gadgetstouse want register jio fiber</t>
  </si>
  <si>
    <t>netflix frustrating experience trying watch movie loooong buffering time windows</t>
  </si>
  <si>
    <t>reliancejio entry delayed modi's digitalindia goals 2017 agenda soon venture</t>
  </si>
  <si>
    <t>jiocare reliancejio need port reliance gsm sim jio please asist</t>
  </si>
  <si>
    <t>sim gadgetstouse abhishek sir reliance store asking money jio card</t>
  </si>
  <si>
    <t>mayankbothra2 gadgetstouse abhishek sir reliance store asking money jio sim</t>
  </si>
  <si>
    <t>kashmir thunder kashmir_thunder flash reliance jio 4g internet services restored</t>
  </si>
  <si>
    <t>న త sridharcera reliance jio డ 2017ల ర బ నవ</t>
  </si>
  <si>
    <t>unlimited ireff data calls 70 days bsnl launched type offers</t>
  </si>
  <si>
    <t>reliance jio stop offering free 4g services users rec via</t>
  </si>
  <si>
    <t>jio gadgetstouse reliance soon start free preview offer fiber broadband</t>
  </si>
  <si>
    <t>reliance reliancejio bsindia jio's entry delayed modi's digital india goals</t>
  </si>
  <si>
    <t>youtube reliance jio broadband lunch june odia 26 added video</t>
  </si>
  <si>
    <t>donasarkar appreciate efforts msd team needed firmware upgrade ms lumia</t>
  </si>
  <si>
    <t>donasarkar pmshah1986 appreciate efforts msd team needed firmware upgrade ms</t>
  </si>
  <si>
    <t>balakrishnanr chennai consumers great deal coming soon reliance cabs bye</t>
  </si>
  <si>
    <t>jio reliance ftth broadband service launch soon detail reliancejio jiocare</t>
  </si>
  <si>
    <t>jiocare port existing network reliance jio used up barcode 4g</t>
  </si>
  <si>
    <t>த ப ய gizbotta 100 எம எஸ வ கத ல</t>
  </si>
  <si>
    <t>reliance jio 'fibre home' service offer minimum 100mbps speed via</t>
  </si>
  <si>
    <t>vzwsupport updating nougat today unable use reliance jio 4g service</t>
  </si>
  <si>
    <t>5 new gift reliance jio latest update youtube via added</t>
  </si>
  <si>
    <t>liked youtube video shahrukh khan best mimicary reliance jio employee</t>
  </si>
  <si>
    <t>4g techsreview airtel unlocked normal data card support network 3g</t>
  </si>
  <si>
    <t>reliance jio still continuing call problem response reliancejio jiocare hope</t>
  </si>
  <si>
    <t>anfachen bjp4india mamataofficial jio reliance</t>
  </si>
  <si>
    <t>shame jio making jiocare reliance pathtic complex process r trust</t>
  </si>
  <si>
    <t>liked youtube video reliance jio giga fiber broadband internet plans</t>
  </si>
  <si>
    <t>ગ reliancejio jio ર હક ન ફર જલસ પડ ય</t>
  </si>
  <si>
    <t>ગ reliancejio oneindiagujarat jio ર હક ન ફર જલસ પડ</t>
  </si>
  <si>
    <t>reliance jio 'fibre home' service details revealed report via gadgetsnow</t>
  </si>
  <si>
    <t>gadgetsnow reliance jio 'fibre home' service details revealed report</t>
  </si>
  <si>
    <t>fusion artistaloud great indian mix start day now available reliance</t>
  </si>
  <si>
    <t>hun arvindkejriwal namaskaar flt lt pankaj sharma retd aur reliance</t>
  </si>
  <si>
    <t>jio better u read airtel_presence laghus vodafonein same mistake again</t>
  </si>
  <si>
    <t>य क ज न ल स ह फ ड व</t>
  </si>
  <si>
    <t>न क ज ल य फ स व ह ड</t>
  </si>
  <si>
    <t>jio reliance soon start free preview offer fiber broadband via</t>
  </si>
  <si>
    <t>much bad data network place rajapuri dwarka planning port vodaphone</t>
  </si>
  <si>
    <t>न ज ल ह ड व techsandesh म च ग</t>
  </si>
  <si>
    <t>reliance jio walking over little guys via ft</t>
  </si>
  <si>
    <t>timesofindia trai cancelled reliance jio's 'summer surprise' offer via gadgetsnow</t>
  </si>
  <si>
    <t>bsnl reliance jio top wired wireless broadband service provider chart</t>
  </si>
  <si>
    <t>jio vs reliance broadband britbusinessuk expand operations enter dth services</t>
  </si>
  <si>
    <t>jio liked youtube video atom bomb free broadband 1gbps speed</t>
  </si>
  <si>
    <t>ha gustado un vídeo de youtube https t co reliance</t>
  </si>
  <si>
    <t>क य स फ र ल ज व न techsandesh</t>
  </si>
  <si>
    <t>sanjaybafna audience followers using reliance jio 57 airtel 49 vodafone</t>
  </si>
  <si>
    <t>sanjaybafna reliance jio airtel vodafone idea cellular machine audience followers</t>
  </si>
  <si>
    <t>reliance jio s fiber broadband 100mbps speed launch june report</t>
  </si>
  <si>
    <t>jio dth liked youtube video set top box unboxing hands</t>
  </si>
  <si>
    <t>added video youtube playlist increase reliance jio sim internet downloading</t>
  </si>
  <si>
    <t>य क ल स ज न र फ व ड</t>
  </si>
  <si>
    <t>reliance jio internet check out speedtest result fast 4g speed</t>
  </si>
  <si>
    <t>chaitralyd use reliance jio rs 309 3 months 1 gb</t>
  </si>
  <si>
    <t>sath vodafonein tweeter pe apni complaint karne ke agr main</t>
  </si>
  <si>
    <t>medianama weektop15 reliance jio fy17 results rs 31 37cr loss</t>
  </si>
  <si>
    <t>jiocare reliance jio fibre net came existence chennai reliancejio</t>
  </si>
  <si>
    <t>gizbotcom reliance jio expectation 2017 reliancejio dyk users enjoy 432</t>
  </si>
  <si>
    <t>motog3 rpfcrbsl sureshpprabhu motorola reliance jio imei 358952061662656 model name</t>
  </si>
  <si>
    <t>क न ल य स ज फ व र ड</t>
  </si>
  <si>
    <t>jio 15 news free till august 2017 last day april</t>
  </si>
  <si>
    <t>jio 15 anitechboy news free till august 2017 last day</t>
  </si>
  <si>
    <t>ideacellular net speed terribly slow 3 days use reliance jio</t>
  </si>
  <si>
    <t>gadgets360 everything made headlines world tech telecom week reliancejio dth</t>
  </si>
  <si>
    <t>reliance jio 4g laptop pre booking starts rs 5 000</t>
  </si>
  <si>
    <t>jio ii youtube top 5 things expect surprise reliance give</t>
  </si>
  <si>
    <t>gadgets360 everything made headlines world tech telecom week</t>
  </si>
  <si>
    <t>_gbhat one survive jobcuts lowest salary hike telecom due rjio</t>
  </si>
  <si>
    <t>subham_das07 msdhoni faster reliance jio 4g agree rcbvrps rpsvrcb ipl2017</t>
  </si>
  <si>
    <t>gadgets360 everything made headlines world tech telecom week jio effect</t>
  </si>
  <si>
    <t>keep modelling reliance ' arvind kejriwal tells pm modi jio</t>
  </si>
  <si>
    <t>raj_vohra 'keep modelling reliance ' arvind kejriwal tells pm modi</t>
  </si>
  <si>
    <t>top 5 reliance jio services expected 2017 via youtube</t>
  </si>
  <si>
    <t>ದ ಜ ಕ suvarnanewstv ಮತ ತ ಬ ಪರ ಆಫರ ನ</t>
  </si>
  <si>
    <t>reliance jio ettelecom sanjaybafna audience followers using 57 airtel 49</t>
  </si>
  <si>
    <t>liked youtube video reliance jio's ftth service launch more things</t>
  </si>
  <si>
    <t>gadgets360 everything made headlines world tech telecom week here's look</t>
  </si>
  <si>
    <t>sunilddesai reliance jio hilarious network narendramodi try urself sim card</t>
  </si>
  <si>
    <t>reliance jio hilarious network narendramodi try urself sim card fancy</t>
  </si>
  <si>
    <t>reliancejio consume 1gb data day 6 morning asleep wat m</t>
  </si>
  <si>
    <t>gadgets360 everything made headlines world tech telecom week bgrindia reliancejio</t>
  </si>
  <si>
    <t>jio exclusive reliance fiber preview roll out soon staff works</t>
  </si>
  <si>
    <t>jiocare reliancejio third class service poor network response client queries</t>
  </si>
  <si>
    <t>reliance technews jio fiber broadband gizbotcom prime preview soon expresstechie</t>
  </si>
  <si>
    <t>gizbotcom technews reliance jio plans prime expectation 2017 value money</t>
  </si>
  <si>
    <t>technews gizbotcom reliance jio plans prime expectation 2017 value money</t>
  </si>
  <si>
    <t>via gizbotcom technews reliance jio plans prime expectation 2017 value</t>
  </si>
  <si>
    <t>benedictevans welcome india expensive competitive major market reliancejio telecom 4g</t>
  </si>
  <si>
    <t>iam_juhi divyadutta25 reliance jio 4g</t>
  </si>
  <si>
    <t>bgrindia reliancejio new s speed broadband june report launches prepaid</t>
  </si>
  <si>
    <t>Top Words in Tweet by Salience</t>
  </si>
  <si>
    <t>'s according sector regulator trai speedtest portal average download speed</t>
  </si>
  <si>
    <t>reliance jio's entry delayed modi's digital india goals airtel beats</t>
  </si>
  <si>
    <t>machine bestsomebrands social_samosa under telecom category reliancejio vodafonein airt bharti</t>
  </si>
  <si>
    <t>'s smart machine march download speed 108 9 million mobile</t>
  </si>
  <si>
    <t>crore 's smart machine india march 4g data amp download</t>
  </si>
  <si>
    <t>crore 's smart machine india 4g data amp download speed</t>
  </si>
  <si>
    <t>high speed ftth broadband service expected launch june report effect</t>
  </si>
  <si>
    <t>क र ल स म ह य jio laptops न</t>
  </si>
  <si>
    <t>free 10 gb data 256 kbps speed slower hi procedure</t>
  </si>
  <si>
    <t>webstarinfotech rs webdesign webdevelopment webdeveloper mumbai pune software php seo</t>
  </si>
  <si>
    <t>state highest number users effect time goodbye freebies trai cancelled</t>
  </si>
  <si>
    <t>deccanchronicle rules soon telcos trai ing new service timesofindia time</t>
  </si>
  <si>
    <t>timesofindia time goodbye freebies via gadgetsnow dna trai tighten rules</t>
  </si>
  <si>
    <t>jiocare reliancejio fake jio very poor reliance service never suggest</t>
  </si>
  <si>
    <t>2 kiranck11101999 collect yasmeen anithatalks avail store locality amrita reliance</t>
  </si>
  <si>
    <t>6 tech talks whats app payment vivo v5 plus apple</t>
  </si>
  <si>
    <t>vivo mobiles offer atom bomb free broadband 1gbps speed ended</t>
  </si>
  <si>
    <t>5 6 2 accepting jiomoney times others start using fresh</t>
  </si>
  <si>
    <t>prime members work trai ke aadesh pr aapki unlimited services</t>
  </si>
  <si>
    <t>machine fonearena reports rs 22 5 crore net loss h2</t>
  </si>
  <si>
    <t>telcos offer lowest salary hike year courtesy pressure devinaet oppose</t>
  </si>
  <si>
    <t>danishkh4n telecom operators reliance consolidation romitguhaet telcos ettelecom devinaet offer</t>
  </si>
  <si>
    <t>s again here case urban gaining cost rural driving divide</t>
  </si>
  <si>
    <t>mukeshambani13 jiomukesh checkout gh check out near navi mumbai jio</t>
  </si>
  <si>
    <t>added video playlist via jio youtube reliance new plans prepaid</t>
  </si>
  <si>
    <t>stop reliancejio wow one more bikhari shameless telecom operator india</t>
  </si>
  <si>
    <t>bsindia jio's entry delayed modi's digital india goals reliancejio modi</t>
  </si>
  <si>
    <t>reliancejio digitalindia reliance jio digital india via s thewire_in entry</t>
  </si>
  <si>
    <t>now complains airtel vodafone offers state highest number users effect</t>
  </si>
  <si>
    <t>reliancejio digitalindia svaradarajan reliance jio digital india via s thewire_in</t>
  </si>
  <si>
    <t>thanks trai pmoindia dot_india thesuniljain reliance jio hampering digital india</t>
  </si>
  <si>
    <t>opensignal open signal bsindia reliancejio khalidanzar rishabhanalyst reliance jio huge</t>
  </si>
  <si>
    <t>via added video playlist call reliance jio drops missed issues</t>
  </si>
  <si>
    <t>broadband rs launch fibre home ftth service soon prepaid plans</t>
  </si>
  <si>
    <t>broadband soon services effect launch 100mbps speed june here's know</t>
  </si>
  <si>
    <t>thegujaratlions rcbtweets time solve network problem working contact 9825015709 reliancejio</t>
  </si>
  <si>
    <t>expresstechie technews reliance s 100mbps speed launch june report indiatodaytech</t>
  </si>
  <si>
    <t>expresstechie technews s fiber broadband 100mbps speed launch june report</t>
  </si>
  <si>
    <t>gizbotcom fiber preview launching soon gadgets360 5 things expect reliance</t>
  </si>
  <si>
    <t>want register reliance soon start free preview offer broadband jio</t>
  </si>
  <si>
    <t>क म य jio एक और धम 1500 पए कम</t>
  </si>
  <si>
    <t>indiatodaytech exclusive reliancejio fiber broadband preview soon staff works update</t>
  </si>
  <si>
    <t>bt_india roll out ftth service 'jio fiber' minimum 100 mbps</t>
  </si>
  <si>
    <t>न द बड ख शखबर अब users watch before taking</t>
  </si>
  <si>
    <t>telecomtalk bsnl top wired wireless broadband service provider chart respectively</t>
  </si>
  <si>
    <t>dhan news update dhana offer 309 509 349 549 added</t>
  </si>
  <si>
    <t>hiralrambhia according report reliance beating others 4g speeds dailyo_ thanks</t>
  </si>
  <si>
    <t>launch dth service broadband network jiodth 4g volte enabled feature</t>
  </si>
  <si>
    <t>dhan set top box dth launching india features dhana hindi</t>
  </si>
  <si>
    <t>entry delayed modi's digitalindia goals 2017 agenda soon venture dth</t>
  </si>
  <si>
    <t>bsindia jio's entry delayed modi's digital india goals gadgets360 here's</t>
  </si>
  <si>
    <t>added video playlist via youtube reliance jio broadband lunch june</t>
  </si>
  <si>
    <t>via added video playlist 5 new gift reliance jio latest</t>
  </si>
  <si>
    <t>better u read airtel_presence laghus vodafonein same mistake again try</t>
  </si>
  <si>
    <t>ए फ व त म च इबर 100mbps प सबस</t>
  </si>
  <si>
    <t>म च ग इबर 100mbps प सबस सस त डब</t>
  </si>
  <si>
    <t>airtelindia airtel_presence much bad data network place rajapuri dwarka planning</t>
  </si>
  <si>
    <t>फ व य क ए ज न ल स त</t>
  </si>
  <si>
    <t>vs britbusinessuk expand operations enter dth services market technologynews kevinsherratt1</t>
  </si>
  <si>
    <t>scnjyozmkg andhra wrykxzqf3o wifi hotspot location chennai s5wdofkwp5 uttar 4g</t>
  </si>
  <si>
    <t>machine audience followers using 57 49 45 31 bsnl 22</t>
  </si>
  <si>
    <t>reliancejio effect rules soon telcos trai ing new service technews</t>
  </si>
  <si>
    <t>फ व ए त य क ल स ज न</t>
  </si>
  <si>
    <t>internet jiocare buy sims go airtel vodafone idea care cheats</t>
  </si>
  <si>
    <t>expectation 2017 reliancejio dyk users enjoy 432 live channels hotstar</t>
  </si>
  <si>
    <t>सर भ एयरट amp आइड आ यद म च ग</t>
  </si>
  <si>
    <t>everything made headlines world tech telecom week reliancejio dth home</t>
  </si>
  <si>
    <t>liked video via jio ii youtube top 5 things expect</t>
  </si>
  <si>
    <t>everything made headlines world tech telecom week jio effect trai</t>
  </si>
  <si>
    <t>ettelecom sanjaybafna audience followers using 57 airtel 49 vodafone 45</t>
  </si>
  <si>
    <t>everything made headlines world tech telecom week here's look forward</t>
  </si>
  <si>
    <t>high speed ftth broadband service expected launch june report launches</t>
  </si>
  <si>
    <t>prime preview soon expresstechie s 100mbps speed launch june report</t>
  </si>
  <si>
    <t>prime expectation 2017 value money 3g 4g data voice call</t>
  </si>
  <si>
    <t>launches prepaid postpaid plans here everything need know high ftth</t>
  </si>
  <si>
    <t>Top Word Pairs in Tweet by Count</t>
  </si>
  <si>
    <t>reportedly,reliance  reliance,jio  jio,launch  launch,high  high,speed  speed,ftth  ftth,broadband  broadband,service  service,end  end,june</t>
  </si>
  <si>
    <t>rt,thesayingtruth  thesayingtruth,र  र,ल  ल,य  य,स  स,jio  jio,क  क,laptops  laptops,क  क,न</t>
  </si>
  <si>
    <t>rt,thequint  thequint,companies  companies,set  set,up  up,greenfield  greenfield,projects  projects,recognise  recognise,expenses  expenses,start  start,generating</t>
  </si>
  <si>
    <t>reliance,jio  jio,needs  needs,turn  turn,profitable  profitable,reports  reports,sajeetkm</t>
  </si>
  <si>
    <t>companies,set  set,up  up,greenfield  greenfield,projects  projects,recognise  recognise,expenses  expenses,start  start,generating  generating,revenues  revenues,bloombergquint</t>
  </si>
  <si>
    <t>rt,kashmir_rise  kashmir_rise,common  common,between  between,reliance  reliance,jio  jio,mehbooba  mehbooba,mufti  mufti,both  both,given  given,three</t>
  </si>
  <si>
    <t>rt,abpnewshindi  abpnewshindi,ज  ज,न  न,म  म,र  र,ल  ल,य  य,स  स,ज  ज,य</t>
  </si>
  <si>
    <t>rt,sanjaybafna  sanjaybafna,bestsomebrands  bestsomebrands,social_samosa  social_samosa,under  under,telecom  telecom,category  category,reliance  reliance,jio  jio,reliancejio  reliancejio,vodafone</t>
  </si>
  <si>
    <t>reliance,jio  according,sector  sector,regulator  regulator,trai  trai,'s  's,speedtest  speedtest,portal  portal,reliance  jio,'s  's,average</t>
  </si>
  <si>
    <t>rt,bsindia  bsindia,airtel  airtel,beats  beats,reliancejio  reliancejio,huge  huge,margin  margin,4g  4g,speed  speed,opensignal  opensignal,report</t>
  </si>
  <si>
    <t>reliance,jio's  jio's,entry  entry,delayed  delayed,modi's  modi's,digital  digital,india  india,goals  goals,reliancejio  airtel,beats  beats,reliancejio</t>
  </si>
  <si>
    <t>rt,thesayingtruth  thesayingtruth,fake  fake,jiolaptop  jiolaptop,gets  gets,listed  listed,online  online,rs  rs,5000  5000,pre  pre,booking</t>
  </si>
  <si>
    <t>reviewed,reliance  reliance,jio  jio,4  4,5  5,earn  earn,rs  rs,40  40,per  per,review  review,writesharewin</t>
  </si>
  <si>
    <t>reliance,lifts  lifts,jio  jio,investment  investment,above  above,30  30,billion  billion,record  record,year  year,via  via,reutersindia</t>
  </si>
  <si>
    <t>rt,cote_se  cote_se,bharti  bharti,airtel  airtel,vodafone  vodafone,india  india,reliance  reliance,jio  jio,oppose  oppose,delicensing  delicensing,700</t>
  </si>
  <si>
    <t>rt,mittermaniac  mittermaniac,jio  jio,already  already,supplying  supplying,more  more,1  1,billion  billion,gb  gb,data  data,month</t>
  </si>
  <si>
    <t>activate,reliance  reliance,jio  jio,4g  4g,voice  voice,iphone  iphone,5s  5s,6  6,6s  6s,plus  plus,100</t>
  </si>
  <si>
    <t>rt,airtel_presence  airtel_presence,reliance  reliance,jio's  jio's,4g  4g,slower  slower,bharti  bharti,airtel's  airtel's,3g  3g,survey</t>
  </si>
  <si>
    <t>rt,immonarayanan  immonarayanan,bsnl  bsnl,doing  doing,days  days,woke  woke,up  up,long  long,slumber</t>
  </si>
  <si>
    <t>rt,theiot  theiot,bharti  bharti,airtel  airtel,vodafone  vodafone,india  india,reliance  reliance,jio  jio,oppose  oppose,delicensing  delicensing,700</t>
  </si>
  <si>
    <t>rt,virendersehweg  virendersehweg,delhi  delhi,wickets  wickets,falling  falling,rapidly  rapidly,airtel  airtel,vodafone  vodafone,data  data,prices  prices,fell</t>
  </si>
  <si>
    <t>rt,ettelecom  ettelecom,ettelecom  ettelecom,bharti  bharti,airtel  airtel,vodafone  vodafone,india  india,reliance  reliance,jio  jio,oppose  oppose,delicensing</t>
  </si>
  <si>
    <t>common,between  between,reliance  reliance,jio  jio,mehboobamufti  mehboobamufti,both  both,given  given,three  three,months  months,extension  extension,jkpdp</t>
  </si>
  <si>
    <t>reliance,jio  jio,wi  wi,fi  fi,m2  m2,wireless  wireless,data  data,card  card,jio  jio,amazonin  amazonin,स</t>
  </si>
  <si>
    <t>rt,expresstechie  expresstechie,reliance  reliance,jio  jio,bsnl  bsnl,vodafone  vodafone,airtel  airtel,look  look,top  top,prepaid  prepaid,data</t>
  </si>
  <si>
    <t>rt,4g_boy  4g_boy,reliance  reliance,jio  jio,क  क,एक  एक,और  और,धम  धम,क  क,द  द,र</t>
  </si>
  <si>
    <t>rt,bt_india  bt_india,reliance  reliance,jio  jio,effect  effect,now  now,vodafone  vodafone,offers  offers,27gb  27gb,free  free,4g</t>
  </si>
  <si>
    <t>rt,gizbotcom  gizbotcom,reliance  reliance,jio  jio,ftth  ftth,broadband  broadband,service  service,launched  launched,june  june,beta  beta,trials</t>
  </si>
  <si>
    <t>த,ல  rt,goodreturnsta  goodreturnsta,ஜ  ஜ,ய  ய,ந  ந,ற  ற,வனத  வனத,த  ல,ர  ர,18</t>
  </si>
  <si>
    <t>rt,gadgets360  gadgets360,bsnl's  bsnl's,new  new,plan  plan,takes  takes,jio  jio,270gb  270gb,data  data,rs  rs,333</t>
  </si>
  <si>
    <t>added,video  video,youtube  youtube,playlist  playlist,jio  jio,bpo  bpo,interview  interview,questions  questions,job  job,reliance  reliance,jio</t>
  </si>
  <si>
    <t>reliance,jio  jio,ftth  ftth,broadband  broadband,service  service,launched  launched,june  june,beta  beta,trials  trials,begin  begin,via</t>
  </si>
  <si>
    <t>end,data  data,wars  wars,reliancejio  reliancejio,free  free,offers  offers,continue  continue,12  12,18  18,months  months,iamaiforum</t>
  </si>
  <si>
    <t>reliance,jio  jio,offer  offer,discounts  discounts,12  12,18  18,months  months,take  take,rivals  rivals,gadgets  gadgets,now</t>
  </si>
  <si>
    <t>state,highest  highest,number  number,reliancejio  reliancejio,users</t>
  </si>
  <si>
    <t>vodafonein,sir  sir,u  u,explain  explain,vodafone  vodafone,4g  4g,support  support,mi  mi,redmi  redmi,note  note,4</t>
  </si>
  <si>
    <t>ರ,ಲಯನ  ಲಯನ,ಸ  ಸ,ಜ  ಜ,ಯ  ಯ,ಉಚ  ಉಚ,ತ  ತ,ಆಫರ  ಆಫರ,12  12,18  18,ತ</t>
  </si>
  <si>
    <t>rt,sanjaybafna  sanjaybafna,noticed  noticed,download  download,speed  speed,improved  improved,reliance  reliance,jio  jio,free  free,paid  paid,transition</t>
  </si>
  <si>
    <t>added,video  video,youtube  youtube,playlist  playlist,reliance  reliance,jio  jio,offers  offers,one  one,more  more,year  year,జ</t>
  </si>
  <si>
    <t>liked,youtube  youtube,video  video,reliance  reliance,jio  jio,vs  vs,airtel  airtel,vs  vs,vodafone  vodafone,vs  vs,idea</t>
  </si>
  <si>
    <t>rt,danishkh4n  danishkh4n,telecom  telecom,operators  operators,offer  offer,lowest  lowest,salary  salary,hike  hike,year  year,courtesy  courtesy,reliance</t>
  </si>
  <si>
    <t>reliance,jio  jio,customer  customer,care  care,vs  vs,customer  customer,via  via,youtube</t>
  </si>
  <si>
    <t>bbmpcomm1,bbmp_mayor  bbmp_mayor,residential  residential,area  area,mobile  mobile,tower  tower,installed  installed,reliance  reliance,jio  jio,permiss</t>
  </si>
  <si>
    <t>rt,hareshsippy  hareshsippy,mukeshambani  mukeshambani,trying  trying,replicate  replicate,verizon  verizon,'s  's,success  success,reliancejio  reliancejio,entrepreneur  entrepreneur,business</t>
  </si>
  <si>
    <t>ಜ,ಯ  ಯ,ಉಲ  ಉಲ,ಲ  ಲ,ಇನ  ಇನ,ನ  ನ,12  12,18  18,ತ  ತ,ಗಳ  ಗಳ,ಉಚ</t>
  </si>
  <si>
    <t>rt,goodreturnska  goodreturnska,ಜ  ಜ,ಯ  ಯ,ಉಲ  ಉಲ,ಲ  ಲ,ಇನ  ಇನ,ನ  ನ,12  12,18  18,ತ</t>
  </si>
  <si>
    <t>rt,sanjaybafna  reliance,jio  sanjaybafna,bestsomebrands  bestsomebrands,social_samosa  social_samosa,under  under,telecom  telecom,category  category,reliance  jio,reliancejio  reliancejio,vodafone</t>
  </si>
  <si>
    <t>rt,financialxpress  financialxpress,reliance  reliance,jio  jio,changes  changes,pre  pre,paid  paid,amp  amp,post  post,paid  paid,plans</t>
  </si>
  <si>
    <t>rt,sanjaybafna  reliance,jio  sanjaybafna,reliance  download,speed  108,9  9,million  31st,march  march,2017  free,paid  sanjaybafna,according</t>
  </si>
  <si>
    <t>rt,trakin  trakin,reliance  reliance,jio  jio,launches  launches,new  new,postpaid  postpaid,prepaid  prepaid,plans  plans,here  here,need</t>
  </si>
  <si>
    <t>rt,sanjaybafna  reliance,jio  sanjaybafna,reliance  download,speed  108,9  9,million  31st,march  march,2017  free,paid  sanjaybafna,pan</t>
  </si>
  <si>
    <t>rt,sanjaybafna  reliance,jio  sanjaybafna,reliance  download,speed  free,paid  sanjaybafna,pan  pan,india  india,4g  4g,provider  provider,reliance</t>
  </si>
  <si>
    <t>reliance,jio  jio,free  free,non  non,rechargeable  rechargeable,customer  customer,till  till,june  june,2017  2017,via  via,youtube</t>
  </si>
  <si>
    <t>airtel_presence,network  network,booster  booster,cant  cant,installed  installed,residence  residence,unfortunately  unfortunately,change</t>
  </si>
  <si>
    <t>darrypars,ansoogupta  ansoogupta,bandrainfo  bandrainfo,joister  joister,isp  isp,idea  idea,ftth  ftth,fibre  fibre,home  home,services  services,reliance</t>
  </si>
  <si>
    <t>rt,drnarendranet  drnarendranet,reliance  reliance,jio  jio,ftth  ftth,broadband  broadband,service  service,launched  launched,june  june,beta  beta,trials</t>
  </si>
  <si>
    <t>ड,ढ  ढ,स  स,ल  ल,तक  तक,फ  फ,र  र,ऑफर  ऑफर,स  स,द  द,सकत</t>
  </si>
  <si>
    <t>rt,sanjaybafna  reliance,jio  download,speed  sanjaybafna,reliance  sanjaybafna,pan  pan,india  india,4g  4g,provider  provider,reliance  jio,carries</t>
  </si>
  <si>
    <t>reliance,jio  jio,actually  actually,india  india,reliance  reliance,news  news,startup  startup,journaism  journaism,jio  jio,judhjit  judhjit,linkedin</t>
  </si>
  <si>
    <t>य,क  rt,amarujalanews  amarujalanews,jio  jio,क  क,स  स,थ  थ,अन  अन,य  क,पन  पन,य</t>
  </si>
  <si>
    <t>added,video  video,youtube  youtube,playlist  playlist,reliance  reliance,jio  jio,free  free,offer  offer,end  end,today  today,jio</t>
  </si>
  <si>
    <t>rt,bgrindia  bgrindia,reliancejio  reliancejio,high  high,speed  speed,ftth  ftth,broadband  broadband,service  service,expected  expected,launch  launch,june</t>
  </si>
  <si>
    <t>reliancejio,high  high,speed  speed,ftth  ftth,broadband  broadband,service  service,expected  expected,launch  launch,june  june,report  reliancejio,effect</t>
  </si>
  <si>
    <t>rt,sanjaybafna  sanjaybafna,reliance  reliance,jio  jio,planning  planning,launch  launch,complete  complete,suite  suite,home  home,surveillance  surveillance,comprise</t>
  </si>
  <si>
    <t>rt,bgrindia  bgrindia,reliancejio  reliancejio,effect  effect,data  data,price  price,war  war,continue  continue,through  through,fy18  fy18,dust</t>
  </si>
  <si>
    <t>rt,financialxpress  financialxpress,reliancejio  reliancejio,effect  effect,soon  soon,trai  trai,come  come,out  out,rules  rules,telcos  telcos,testing</t>
  </si>
  <si>
    <t>added,video  video,youtube  youtube,playlist  playlist,jio  jio,latest  latest,news  news,reliance  reliance,jio  jio,4g  4g,laptop</t>
  </si>
  <si>
    <t>4g,2g  2g,model  model,help  help,t  t,incumbent  incumbent,operators  operators,idea  idea,bsnl  bsnl,aircel  aircel,cmdbsnl</t>
  </si>
  <si>
    <t>reliance,jio  airtel_presence,free  free,10  10,gb  gb,data  data,256  256,kbps  kbps,speed  speed,reliance  jio,slower</t>
  </si>
  <si>
    <t>rt,gadgets360  gadgets360,5  5,things  things,expect  expect,reliance  reliance,jio  jio,2017</t>
  </si>
  <si>
    <t>end,data  data,wars  wars,reliancejio  reliancejio,free  free,offers  offers,continue  continue,12  12,18  18,months  months,vivov5s</t>
  </si>
  <si>
    <t>end,data  data,wars  wars,reliancejio  reliancejio,free  free,offers  offers,continue  continue,12  12,18  18,months  months,thursdaythoughts</t>
  </si>
  <si>
    <t>vodafonein,thank  thank,ur  ur,call  call,person  person,considerate  considerate,help  help,way  way,love  love,vodafone  vodafone,jio</t>
  </si>
  <si>
    <t>rt,lifeandtrendz  lifeandtrendz,samsung  samsung,trust  trust,brand  brand,india  india,report  report,samsung_in  samsung_in,sony  sony,lg  lg,reliance</t>
  </si>
  <si>
    <t>samsung,trust  trust,brand  brand,india  india,report  report,samsung_in  samsung_in,sony  sony,lg  lg,reliance  reliance,jio  jio,nokia</t>
  </si>
  <si>
    <t>ப,ய  ய,ட  க,க  rt,dinathanthi  dinathanthi,ர  ர,ல  ல,யன  யன,ஸ  ஸ,ஜ  ஜ,ய</t>
  </si>
  <si>
    <t>rt,kalyanparbatet  kalyanparbatet,telcos  telcos,offer  offer,lowest  lowest,salary  salary,hike  hike,year  year,courtesy  courtesy,reliance  reliance,jio</t>
  </si>
  <si>
    <t>rt,bgrindia  bgrindia,reliancejio  reliancejio,launches  launches,new  new,prepaid  prepaid,postpaid  postpaid,plans  plans,here  here,s  s,everything</t>
  </si>
  <si>
    <t>trai,such  such,blatant  blatant,misuse  misuse,policies  policies,reliance  reliance,narendramodi  narendramodi,ravisha</t>
  </si>
  <si>
    <t>added,video  video,youtube  youtube,playlist  playlist,jiotv  jiotv,watch  watch,tv  tv,channels  channels,movies  movies,live  live,jiotv</t>
  </si>
  <si>
    <t>rt,egovonline  egovonline,reliance  reliance,jio  jio,provide  provide,fiber  fiber,home  home,services  services,100  100,cities  cities,reliancejio</t>
  </si>
  <si>
    <t>reliance,jio  jio,provide  provide,fiber  fiber,home  home,services  services,100  100,cities  cities,reliancejio  reliancejio,reliancemobile  reliancemobile,jiomukesh</t>
  </si>
  <si>
    <t>reliancejio,unable  unable,use  use,reliance  reliance,jio  jio,properly  properly,village  village,due  due,network  network,problem  problem,pls</t>
  </si>
  <si>
    <t>rt,webstarinfotech  webstarinfotech,webstarinfotech  webstarinfotech,webdesign  webdesign,webdevelopment  webdevelopment,webdeveloper  webdeveloper,mumbai  mumbai,pune  pune,software  software,php  php,seo</t>
  </si>
  <si>
    <t>rt,dna  dna,reliance  reliance,jio  jio,effect  effect,trai  trai,tighten  tighten,rules  rules,new  new,entrants  entrants,before</t>
  </si>
  <si>
    <t>reliance,jio  jio,dth  dth,set  set,top  top,box  box,launching  launching,india  india,features  features,update  update,price</t>
  </si>
  <si>
    <t>economictimes,reliancejio  reliancejio,reliance  reliance,oil  oil,jio  jio,companies  companies,launched  launched,under  under,trial  trial,offers  offers,anyone</t>
  </si>
  <si>
    <t>jio,atom  atom,bomb  bomb,free  free,broadband  broadband,1gbps  1gbps,speed  speed,reliance  reliance,jio  jio,ended  ended,unlimited</t>
  </si>
  <si>
    <t>rt,india7network  india7network,reliance  reliance,jio  jio,effect  effect,trai  trai,consult  consult,rules  rules,new  new,mobile  mobile,operators</t>
  </si>
  <si>
    <t>rt,gadgets360  gadgets360,jio  jio,effect  effect,trai  trai,consult  consult,rules  rules,new  new,mobile  mobile,operators</t>
  </si>
  <si>
    <t>rt,timesofindia  timesofindia,reliance  reliance,jio  jio,effect  effect,time  time,goodbye  goodbye,freebies  freebies,via  via,gadgetsnow</t>
  </si>
  <si>
    <t>via,gadgetsnow  reliance,jio  state,highest  highest,number  number,reliance  jio,users  users,via  jio,effect  effect,time  time,goodbye</t>
  </si>
  <si>
    <t>ल,क  rt,gadgetshindi  gadgetshindi,र  र,ल  ल,य  य,स  स,ज  ज,य  य,ट  ट,ल</t>
  </si>
  <si>
    <t>reliance,jio  jio,effect  rt,deccanchronicle  deccanchronicle,reliance  effect,rules  rules,soon  soon,telcos  telcos,trai  trai,ing  ing,new</t>
  </si>
  <si>
    <t>reliance,jio  jio,effect  rt,timesofindia  timesofindia,reliance  effect,time  time,goodbye  goodbye,freebies  freebies,via  via,gadgetsnow  rt,dna</t>
  </si>
  <si>
    <t>reliancefreshin,thebaahubalisale  thebaahubalisale,baahubali  baahubali,agree  agree,take  take,katappa  katappa,reliance  reliance,fresh  fresh,shopping  shopping,amp  amp,want</t>
  </si>
  <si>
    <t>rt,sakshinews  sakshinews,జ  జ,య  య,ఎఫ  ఎఫ,క  క,ట  ట,ఉచ  ఉచ,త  త,ఆఫర  ఆఫర,లక</t>
  </si>
  <si>
    <t>fake,reliance  reliance,jio  jio,very  very,very  very,poor  poor,service  service,never  never,suggest  suggest,anyone  anyone,jio</t>
  </si>
  <si>
    <t>reliance,digital  digital,dx  dx,mini  jio,sim  kiranck11101999,reliance  mini,collect  collect,jio  sim,yasmeen  yasmeen,2  2,2</t>
  </si>
  <si>
    <t>ட,ட  rt,news7tamil  news7tamil,ட  ட,சல  சல,க  க,ய  ய,ல  ல,ஜ  ஜ,ய  ய,வ</t>
  </si>
  <si>
    <t>rt,techsandesh  techsandesh,ज  ज,न  न,ए  ए,आ  आ,ध  ध,रप  रप,रद  रद,श  श,ग</t>
  </si>
  <si>
    <t>added,video  video,youtube  youtube,playlist  reliance,jio  playlist,6  6,tech  tech,talks  talks,reliance  jio,whats  whats,app</t>
  </si>
  <si>
    <t>liked,youtube  youtube,video  reliance,jio  video,reliance  jio,vivo  vivo,mobiles  mobiles,offer  video,jio  jio,atom  atom,bomb</t>
  </si>
  <si>
    <t>hindi,geektalks  geektalks,5  5,reliance  reliance,jio  jio,new  new,plans  plans,nokia  nokia,3310  3310,vivo  vivo,v5s</t>
  </si>
  <si>
    <t>reliancejio,jiocare  jiocare,chance  chance,port  port,9731723157  9731723157,airtel  airtel,airtel_presence  airtel_presence,airtelindia  airtelindia,reliance  reliance,jio  jio,send</t>
  </si>
  <si>
    <t>sanjaybafna,speedtest  speedtest,superb  superb,shitty  shitty,speed  speed,reliance  reliance,jio  jio,jaipur</t>
  </si>
  <si>
    <t>rt,timesofindia  timesofindia,state  state,highest  highest,number  number,reliance  reliance,jio  jio,users  users,via  via,gadgetsnow</t>
  </si>
  <si>
    <t>retweeted,reliance  reliance,jio  jio,reliancejio  reliancejio,play  play,good  good,looking  looking,good  good,rcbtweets</t>
  </si>
  <si>
    <t>dravirmani,thejaggi  thejaggi,thesuniljain  thesuniljain,uidai  uidai,true  true,uidai  uidai,apis  apis,fetch  fetch,everything  everything,except  except,bi</t>
  </si>
  <si>
    <t>rt,kingslyj  kingslyj,dravirmani  dravirmani,thejaggi  thejaggi,thesuniljain  thesuniljain,uidai  uidai,true  true,uidai  uidai,apis  apis,fetch  fetch,everything</t>
  </si>
  <si>
    <t>rt,sirjadeja  sirjadeja,msdhoni  msdhoni,faster  faster,reliance  reliance,jio  jio,4g  4g,rt  rt,agree  agree,rcbvrps  rcbvrps,rpsvrcb</t>
  </si>
  <si>
    <t>rt,mukulprasad  mukulprasad,reliance  reliance,jio's  jio's,4g  4g,speed  speed,slower  slower,airtel's  airtel's,3g  3g,shows  shows,report</t>
  </si>
  <si>
    <t>jio_money,reliance  5,6  reliance,accepting  accepting,jiomoney  jiomoney,times  times,others  others,start  start,using  reliance,fresh  fresh,location</t>
  </si>
  <si>
    <t>reliancefreshin,thebaahubalisale  thebaahubalisale,wkkb  wkkb,baahubali  baahubali,keep  keep,pass  pass,reliance  reliance,jio  jio,sim  sim,aur  aur,usne</t>
  </si>
  <si>
    <t>liked,youtube  youtube,video  video,reliance  reliance,jio  jio,expectation  expectation,vs  vs,reality  reality,throw  throw,back  back,video</t>
  </si>
  <si>
    <t>rt,banglanews18  banglanews18,এখনই  এখনই,শ  শ,ষ  ষ,হচ  হচ,ছ  ছ,ন  ন,জ  জ,ও  ও,র</t>
  </si>
  <si>
    <t>rt,ettelecom  ettelecom,ettelecom  ettelecom,andhra  andhra,pradesh  pradesh,tamil  tamil,nadu  nadu,emerge  emerge,top  top,circles  circles,reliance</t>
  </si>
  <si>
    <t>rt,livemint  livemint,reliance  reliance,jio  jio,effect  effect,trai  trai,frame  frame,rules  rules,new  new,telcos  telcos,testing</t>
  </si>
  <si>
    <t>added,video  video,youtube  youtube,playlist  playlist,reliance  reliance,jio  jio,prime  prime,members  members,work  jio,trai  trai,ke</t>
  </si>
  <si>
    <t>reliancejio,reliance  reliance,jio  jio,cancelled  cancelled,2  2,5  5,unlimited  unlimited,plan  plan,now  now,makes  makes,jio</t>
  </si>
  <si>
    <t>rt,telegeography  telegeography,look  look,blogs  blogs,articles  articles,reading  reading,around  around,telegeography  telegeography,office  office,telecoms  telecoms,cloud</t>
  </si>
  <si>
    <t>jiocare,jio  jio,speed  speed,even  even,2g  2g,experience  experience,pl  pl,thing  thing,drastic  drastic,save  save,reliance</t>
  </si>
  <si>
    <t>liked,youtube  youtube,video  video,reliance  reliance,jio  jio,activate  activate,free  free,caller  caller,tune  tune,easily</t>
  </si>
  <si>
    <t>ipl,ipl_2017  ipl_2017,looks  looks,rcb  rcb,inspired  inspired,jio  jio,dhanadhan  dhanadhan,offer  offer,offering  offering,huge  huge,wins</t>
  </si>
  <si>
    <t>added,video  video,youtube  youtube,playlist  playlist,techreport  techreport,1  1,iphone  iphone,8  8,images  images,leaked  leaked,jio</t>
  </si>
  <si>
    <t>rt,jmoore2001  jmoore2001,huge  huge,news  news,india  india,potential  potential,indian  indian,online  online,market  market,grew  grew,massively</t>
  </si>
  <si>
    <t>rt,gadgetsnow  gadgetsnow,reliance  reliance,jio  jio,effect  effect,time  time,goodbye  goodbye,freebies</t>
  </si>
  <si>
    <t>rt,gadgets360  gadgets360,reliancejio  reliancejio,dth  dth,home  home,broadband  broadband,services  services,4g  4g,volte  volte,feature  feature,phone</t>
  </si>
  <si>
    <t>themanthan,stop  stop,using  using,jio  jio,ndtv  ndtv,cnbc  cnbc,owned  owned,reliance  reliance,bhakti  bhakti,path  path,vaikund</t>
  </si>
  <si>
    <t>india's,major  major,telecom  telecom,operators  operators,opposed  opposed,delicensing  delicensing,700  700,mhz  mhz,band  band,m2m  m2m,services</t>
  </si>
  <si>
    <t>rt,parallel_tw  parallel_tw,india's  india's,major  major,telecom  telecom,operators  operators,opposed  opposed,delicensing  delicensing,700  700,mhz  mhz,band</t>
  </si>
  <si>
    <t>rt,yearning4d_sky  yearning4d_sky,reliance  reliance,jio's  jio's,net  net,loss  loss,widens  widens,rs  rs,22  22,50  50,crore</t>
  </si>
  <si>
    <t>reliancejio,reliancegroup  reliancegroup,trai  trai,rsprasad  rsprasad,dear  dear,reliance  reliance,jio  jio,explain  explain,please  please,getting  getting,full</t>
  </si>
  <si>
    <t>rt,venkad_  venkad_,reliancejio  reliancejio,dth  dth,home  home,broadband  broadband,services  services,4g  4g,volte  volte,feature  feature,phone</t>
  </si>
  <si>
    <t>rt,expresstechie  expresstechie,reliancejio  reliancejio,effect  effect,rules  rules,soon  soon,telcos  telcos,trai  trai,ing  ing,new  new,service</t>
  </si>
  <si>
    <t>reliance,jio  jio,launching  launching,dth  dth,services  services,reliancejio</t>
  </si>
  <si>
    <t>reliance,jio  rt,fonearena  fonearena,reliance  jio,reports  reports,rs  rs,22  22,5  5,crore  crore,net  net,loss</t>
  </si>
  <si>
    <t>lazyfatyeti,one  one,objectives  objectives,digital  digital,india  india,source</t>
  </si>
  <si>
    <t>rt,romitguhaet  romitguhaet,reliance  reliance,jio  jio,entry  entry,benefited  benefited,consumers  consumers,manoj  manoj,sinha  sinha,ettelecom</t>
  </si>
  <si>
    <t>airtel,vodafone  vodafone,india  reliance,jio  telcos,offer  offer,lowest  lowest,salary  salary,hike  hike,year  year,courtesy  courtesy,jio</t>
  </si>
  <si>
    <t>offer,lowest  lowest,salary  salary,hike  hike,year  year,courtesy  rt,danishkh4n  danishkh4n,telecom  telecom,operators  operators,offer  courtesy,reliance</t>
  </si>
  <si>
    <t>rt,mkvenu1</t>
  </si>
  <si>
    <t>ub,science  science,reliance  reliance,jio  jio,jio  jio,changed  changed,internet  internet,sc  sc,jio  jio,reliancejio</t>
  </si>
  <si>
    <t>pilkhuwa,dist  dist,hapur  hapur,local  local,vendors  vendors,selling  selling,reliance  reliance,jio  jio,sims  sims,more  more,mrp</t>
  </si>
  <si>
    <t>via,thewire_in  again,here  here,case  case,urban  urban,india  india,gaining  gaining,cost  cost,rural  rural,india  india,driving</t>
  </si>
  <si>
    <t>reliance,jio  jiocare,reliancejio  jio,speed  speed,iphone7  jio,corporate  corporate,park  reliancejio,mukeshambani13  mukeshambani13,jiomukesh  jiomukesh,checkout  checkout,jio</t>
  </si>
  <si>
    <t>rt,ibtimes_india  ibtimes_india,icymi  icymi,reliancejio  reliancejio,increases  increases,data  data,allowances  allowances,validity  validity,period  period,select  select,pre</t>
  </si>
  <si>
    <t>icymi,reliancejio  reliancejio,increases  increases,data  data,allowances  allowances,validity  validity,period  period,select  select,pre  pre,paid  paid,post</t>
  </si>
  <si>
    <t>jio,best  best,friends  friends,offer  offer,reliance  reliance,jio  jio,chat  chat,refer  refer,earn  earn,rs  rs,2000</t>
  </si>
  <si>
    <t>reliancejio,dth  dth,services  services,expected  expected,soon</t>
  </si>
  <si>
    <t>reliance,jio  jio,jio  jio,new  new,plans  plans,prepaid  prepaid,postpaid  postpaid,customers  added,video  video,youtube  youtube,playlist</t>
  </si>
  <si>
    <t>rt,gadgetsnow  gadgetsnow,now  now,reliance  reliance,jio  jio,opposes  opposes,customised  customised,offers  offers,bharti  bharti,airtel  airtel,vodafone</t>
  </si>
  <si>
    <t>reliancejio,jiocare  jiocare,reliance  reliance,jio  jio,new  new,low  low,rsprasad  rsprasad,see  see,gandihigirion</t>
  </si>
  <si>
    <t>rt,mymobilemag  mymobilemag,reliance  reliance,jio  jio,expand  expand,ftth  ftth,services  services,soon  soon,reliancejio  reliancejio,ftth</t>
  </si>
  <si>
    <t>reliance,jio  jio,prime  prime,membership  membership,plan  plan,unlimited  unlimited,data  data,voice  voice,sms  sms,benefits  benefits,via</t>
  </si>
  <si>
    <t>reliance,jio  reliancejio,wow  wow,one  one,more  more,msg  msg,bikhari  bikhari,reliance  jio,shameless  shameless,telecom  telecom,operator</t>
  </si>
  <si>
    <t>rt,timesofindia  timesofindia,now  now,reliance  reliance,jio  jio,complains  complains,airtel  airtel,vodafone  vodafone,offers</t>
  </si>
  <si>
    <t>rt,bsindia  bsindia,reliance  reliance,jio's  jio's,entry  entry,delayed  delayed,modi's  modi's,digital  digital,india  india,goals  goals,reliancejio</t>
  </si>
  <si>
    <t>rt,thewire_in  thewire_in,reliancejio  reliancejio,s  s,entry  entry,delayed  delayed,digitalindia  digitalindia,s  s,goals</t>
  </si>
  <si>
    <t>now,reliance  reliance,jio  jio,opposes  opposes,customised  customised,offers  offers,bharti  bharti,airtel  airtel,vodafone  vodafone,via  via,gadgetsnow</t>
  </si>
  <si>
    <t>rt,neelimatripathi  neelimatripathi,now  now,reliance  reliance,jio  jio,opposes  opposes,customised  customised,offers  offers,bharti  bharti,airtel  airtel,vodafone</t>
  </si>
  <si>
    <t>rt,svaradarajan  svaradarajan,reliance  reliance,jio  jio,s  s,entry  entry,delayed  delayed,digital  digital,india  india,s  s,goals</t>
  </si>
  <si>
    <t>s,entry  entry,delayed  s,goals  rt,thewire_in  thewire_in,reliancejio  reliancejio,s  delayed,digitalindia  digitalindia,s  reliance,jio  jio,s</t>
  </si>
  <si>
    <t>rt,timesofindia  reliance,jio  via,gadgetsnow  timesofindia,now  now,reliance  jio,complains  complains,airtel  airtel,vodafone  vodafone,offers  timesofindia,state</t>
  </si>
  <si>
    <t>jiocare,cc  cc,giving  giving,contradicting  contradicting,answers  answers,jio  jio,ftth  ftth,one  one,available  available,contact  contact,reliance</t>
  </si>
  <si>
    <t>rt,gadgetsnow  gadgetsnow,state  state,highest  highest,number  number,reliancejio  reliancejio,users</t>
  </si>
  <si>
    <t>reliance,jio  jio,prepaid  prepaid,plans  plans,details  details,hindi  hindi,l  l,bhati  bhati,technical  technical,via  via,youtube</t>
  </si>
  <si>
    <t>rt,danavilcea  danavilcea,2017  2017,agenda  agenda,reliance  reliance,jio  jio,soon  soon,venture  venture,dth  dth,broadband  broadband,services</t>
  </si>
  <si>
    <t>rt,financialxpress  financialxpress,competition  competition,singtel's  singtel's,market  market,including  including,india  india,prompts  prompts,one  one,world  world,s</t>
  </si>
  <si>
    <t>jio,pot  pot,calling  calling,comp  comp,kettle  kettle,black  black,rofl  rofl,mumbai  mumbai,metro  metro,reliance  reliance,service</t>
  </si>
  <si>
    <t>s,entry  entry,delayed  s,goals  rt,thewire_in  thewire_in,reliancejio  reliancejio,s  delayed,digitalindia  digitalindia,s  rt,svaradarajan  svaradarajan,reliance</t>
  </si>
  <si>
    <t>rt,bsindia  bsindia,2017  2017,agenda  agenda,reliancejio  reliancejio,soon  soon,venture  venture,dth  dth,broadband  broadband,services</t>
  </si>
  <si>
    <t>rt,expresstechie  expresstechie,reliance  reliance,jio's  jio's,new  new,jiofi  jiofi,4g  4g,device  device,oled  oled,display  display,spotted</t>
  </si>
  <si>
    <t>reliance,jio  jio,hampering  hampering,digital  digital,india  india,program  program,thanks  thanks,trai  trai,pmoindia  program,dot_india  dot_india,thesuniljain</t>
  </si>
  <si>
    <t>airtel,beats  rt,rishabhanalyst  rishabhanalyst,airtel  beats,reliance  reliance,jio  huge,margin  margin,4g  4g,speed  jio,huge  speed,opensignal</t>
  </si>
  <si>
    <t>trai,manojsinhabjp  manojsinhabjp,pmoindia  pmoindia,poor  poor,response  response,reliance  reliance,jio  jio,unusable  unusable,connection  connection,tion  tion,sr000008rc50</t>
  </si>
  <si>
    <t>jio,trai  trai,nexus  nexus,antithesis  antithesis,rural  rural,urban  urban,telecom  telecom,divide  divide,widens  widens,universal  universal,service</t>
  </si>
  <si>
    <t>rt,expresstechie  expresstechie,technews  technews,reliance  reliance,jio  jio,s  s,fiber  fiber,broadband  broadband,100mbps  100mbps,speed  speed,launch</t>
  </si>
  <si>
    <t>ಜ,ಯ  rt,oneindiakannada  oneindiakannada,ಜ  ಯ,ಅಭ  ಅಭ,ಮ  ಮ,ನ  ನ,ಗಳ  ಗಳ,ಗ  ಗ,ಮತ  ಮತ,ತ</t>
  </si>
  <si>
    <t>reliance,jio  jio,call  call,drops  drops,missed  missed,call  call,issues  issues,via  via,youtube  added,video  video,youtube</t>
  </si>
  <si>
    <t>rt,huffpostindia  huffpostindia,new  new,reliance  reliance,jio  jio,plans  plans,glance</t>
  </si>
  <si>
    <t>shoppersstop,ranadaggubati  ranadaggubati,buy  buy,reliance  reliance,jio  jio,sim  sim,card  card,baahubali</t>
  </si>
  <si>
    <t>jiocare,jio  jio,complaint  complaint,sr000008cytd  sr000008cytd,serviced  serviced,even  even,10  10,days  days,very  very,very  very,bad</t>
  </si>
  <si>
    <t>rt,financialtimes  financialtimes,reliance  reliance,jio  jio,walking  walking,over  over,little  little,guys</t>
  </si>
  <si>
    <t>reliance,jio  jio,s  s,entry  entry,delayed  delayed,digital  digital,india  india,s  s,goals  goals,via  via,thewire_in</t>
  </si>
  <si>
    <t>rt,dailyo_  dailyo_,thanks  thanks,jio  jio,trai  trai,put  put,end  end,freebies</t>
  </si>
  <si>
    <t>rt,gadgetstouse  gadgetstouse,reliance  reliance,jio  jio,causes  causes,reframing  reframing,trai  trai,regulations</t>
  </si>
  <si>
    <t>jiocare,poor  poor,customer  customer,service  service,staff  staff,airoli  airoli,wanted  wanted,port  port,three  three,numbers  numbers,reliance</t>
  </si>
  <si>
    <t>reliance,jio  jio,introduces  introduces,new  new,postpaid  postpaid,plans  plans,mobigyaan</t>
  </si>
  <si>
    <t>reliancejio,launch  launch,broadband  broadband,fibre  fibre,home  home,ftth  ftth,broadband  broadband,service  service,soon  reliancejio,prepaid  prepaid,plans</t>
  </si>
  <si>
    <t>rt,bitcoinagile  bitcoinagile,reliance  reliance,jio  jio,walking  walking,over  over,little  little,guys  guys,blockchain  blockchain,agenda  agenda,inside</t>
  </si>
  <si>
    <t>rt,financialxpress  financialxpress,reliancejio  reliancejio,launch  launch,broadband  broadband,100mbps  100mbps,speed  speed,june  june,here's  here's,know  know,far</t>
  </si>
  <si>
    <t>reliancejio,huge  huge,people  people,join  join,request  request,please  please,start  start,prime  prime,membership  membership,99  99,again</t>
  </si>
  <si>
    <t>reliancejio,done  done,soon  soon,launch  launch,new  new,services</t>
  </si>
  <si>
    <t>rt,maalaimalar  maalaimalar,ப  ப,ரத  ரத,ஏர  ஏர,ட  ட,ல  ல,வ  வ,டப  டப,ன  ன,ம</t>
  </si>
  <si>
    <t>jio_money,jio  jio,money  money,7904341982  7904341982,reversal  reversal,536  536,3  3,reliance  reliance,fresh  fresh,10  10,3</t>
  </si>
  <si>
    <t>rt,bitcoinfirehose  bitcoinfirehose,reliance  reliance,jio  jio,walking  walking,over  over,little  little,guys  guys,blockchain</t>
  </si>
  <si>
    <t>rt,telecomtalk  telecomtalk,reliance  reliance,jio  jio,s  s,broadband  broadband,services  services,100mbps  100mbps,speed  speed,commence  commence,june</t>
  </si>
  <si>
    <t>reliancemobile,wrong  wrong,billing  billing,switching  switching,another  another,provider  provider,rs  rs,1823  1823,228mb  228mb,data  data,usage</t>
  </si>
  <si>
    <t>dravirmani,thejaggi  thejaggi,thesuniljain  thesuniljain,uidai  uidai,correct  correct,current  current,version  version,example  example,reliance  reliance,jio  jio,sim</t>
  </si>
  <si>
    <t>jiocare,reply  reply,side  side,getting  getting,details  details,worst  worst,service  service,reliance  reliance,jio</t>
  </si>
  <si>
    <t>added,video  video,youtube  youtube,playlist  playlist,new  new,services  services,reliance  reliance,jio  jio,2017</t>
  </si>
  <si>
    <t>amishdevgan,jio  jio,bihar  bihar,ka  ka,lala  lala,aar  aar,paar  paar,k  k,lala  lala,ko  ko,bhi</t>
  </si>
  <si>
    <t>ahhstri,hehehe  hehehe,sama  sama,mas  mas,thoriq  thoriq,disuruh  disuruh,searching  searching,harga  harga,data  data,planningnya  planningnya,reliance</t>
  </si>
  <si>
    <t>liked,youtube  youtube,video  video,reliance  reliance,jio  jio,set  set,top  top,box  box,dth  dth,offer  offer,launching</t>
  </si>
  <si>
    <t>स,ज  र,ल  ल,य  य,स  ज,य  य,ftth  ftth,ब  ब,र  र,डब  डब,ड</t>
  </si>
  <si>
    <t>reliance,jio  navrangpura,ahmedabad  reliancejio,thegujaratlions  thegujaratlions,rcbtweets  rcbtweets,reliance  jio,time  time,solve  solve,network  network,problem  problem,navrangpura</t>
  </si>
  <si>
    <t>प,च  rt,itnlive  itnlive,reliancejio  reliancejio,क  क,ह  ह,ह  ह,क  क,र  र,कदम  कदम,एक</t>
  </si>
  <si>
    <t>rt,jansatta  jansatta,र  र,ल  ल,य  य,स  स,ज  ज,य  य,क  क,100mbps  100mbps,स</t>
  </si>
  <si>
    <t>rt,oneindiahindi  oneindiahindi,ज  ज,य  य,क  क,ग  ग,र  र,हक  हक,फ  फ,र  र,मन</t>
  </si>
  <si>
    <t>rt,zeenews  zeenews,reliance  reliance,jio  jio,coming  coming,ftth  ftth,broadband  broadband,service  service,100mbps  100mbps,speed  speed,june</t>
  </si>
  <si>
    <t>zeenews,reliance  reliance,ne  ne,soch  soch,liya  liya,hai  hai,india  india,ek  ek,hi  hi,company  company,rahegi</t>
  </si>
  <si>
    <t>rt,thewire_in  thewire_in,trai  trai,s  s,approval  approval,reliancejio  reliancejio,s  s,free  free,data  data,implicit  implicit,indictment</t>
  </si>
  <si>
    <t>rt,goyalrishu03  goyalrishu03,expect  expect,customer  customer,care  care,services  services,reliance  reliance,jio  jio,poor  poor,services  services,really</t>
  </si>
  <si>
    <t>added,video  video,youtube  youtube,playlist  playlist,business  business,reliance  reliance,jio  jio,म  म,क  क,श  श,अ</t>
  </si>
  <si>
    <t>rt,indiatodaytech  indiatodaytech,exclusive  exclusive,reliancejio  reliancejio,fiber  fiber,broadband  broadband,preview  preview,roll  roll,out  out,soon  soon,jio</t>
  </si>
  <si>
    <t>exclusive,reliancejio  reliancejio,fiber  fiber,broadband  broadband,preview  preview,roll  roll,out  out,soon  soon,jio  jio,staff  staff,works</t>
  </si>
  <si>
    <t>rt,financialxpress  financialxpress,mukeshambani  mukeshambani,today  today,relianceindustries  relianceindustries,ensured  ensured,latest  latest,telecom  telecom,venture  venture,best  best,world</t>
  </si>
  <si>
    <t>nirpumbrella,reliance  reliance,jio  jio,fastest  fastest,carrier  carrier,100  100,million  million,170  170,days  days,1  1,7</t>
  </si>
  <si>
    <t>jio_money,icicibank_care  icicibank_care,cyber  cyber,using  using,reliance  reliance,product  product,pay  pay,bill  bill,transaction  transaction,id  id,iic25307916856</t>
  </si>
  <si>
    <t>liked,youtube  youtube,video  video,nazarbattu  nazarbattu,dalveer  dalveer,satbeer  satbeer,reliance  reliance,jio  jio,amp  amp,iphone  iphone,7</t>
  </si>
  <si>
    <t>paytmcare,reliance  reliance,jio  jio,failed  failed,payment  payment,gateway  gateway,ab  ab,kon  kon,jhut  jhut,bol  bol,raha</t>
  </si>
  <si>
    <t>rt,steffenroehn  steffenroehn,neues  neues,von  von,roehn  roehn,management  management,consulting  consulting,100  100,millionen  millionen,neukunden  neukunden,170</t>
  </si>
  <si>
    <t>rt,sanjaykedia666  sanjaykedia666,र  र,ल  ल,य  य,स  स,ज  ज,य  य,अगल  अगल,18  18,मह</t>
  </si>
  <si>
    <t>jio,users  users,given  given,aadhar  aadhar,card  card,details  details,reliance  reliance,article  article,explains  explains,memeghnad  memeghnad,gautambhatia88</t>
  </si>
  <si>
    <t>reliance,jio  jio,5  5,upcoming  upcoming,products  products,amp  amp,services  services,internet  internet,calling  calling,2017  2017,hindi</t>
  </si>
  <si>
    <t>todankar_rj,dhananjay_tech  dhananjay_tech,unfair  unfair,reliance  reliance,jio  jio,close  close,happy  happy,new  new,offer  offer,year  year,users</t>
  </si>
  <si>
    <t>rt,anujsrivas  anujsrivas,reliance  reliance,jio's  jio's,entry  entry,strategy  strategy,delayed  delayed,goals  goals,digital  digital,india  india,asks</t>
  </si>
  <si>
    <t>reviewed,reliance  reliance,jio  jio,5  5,5  5,earn  earn,rs  rs,40  40,per  per,review  review,writesharewin</t>
  </si>
  <si>
    <t>added,video  video,youtube  youtube,playlist  playlist,use  use,reliance  reliance,jio  jio,sim  sim,3g  3g,phone  phone,without</t>
  </si>
  <si>
    <t>liked,youtube  youtube,video  video,jio  jio,latest  latest,news  news,reliance  reliance,jio  jio,4g  4g,laptop  laptop,booking</t>
  </si>
  <si>
    <t>jiocare,process  process,reliance  reliance,jio  jio,tower  tower,installation  installation,contact  contact,9473727431</t>
  </si>
  <si>
    <t>fiber,broadband  rt,expresstechie  expresstechie,technews  technews,reliance  reliance,jio  jio,s  s,fiber  broadband,100mbps  100mbps,speed  speed,launch</t>
  </si>
  <si>
    <t>rt,mukeshambani_in  mukeshambani_in,5  5,things  things,expect  expect,reliance  reliance,jio  jio,2017</t>
  </si>
  <si>
    <t>expresstechie,reliancejio  reliancejio,plz  plz,take  take,kerala  kerala,state  state,part  part,reliance  reliance,jio  jio,fiber  fiber,broadband</t>
  </si>
  <si>
    <t>rt,gizbotka  gizbotka,ಕ  ಕ,ದ  ದ,ನ  ನ,ಡ  ಡ,ಜ  ಜ,ಯ  ಯ,ಬ  ಬ,ಡ  ಡ,ಗಡ</t>
  </si>
  <si>
    <t>reliance,jio  rt,expresstechie  expresstechie,technews  technews,reliance  jio,s  s,fiber  fiber,broadband  broadband,100mbps  100mbps,speed  speed,launch</t>
  </si>
  <si>
    <t>mukesh,ambani  ambani,net  net,worth  worth,cars  cars,house  house,private  private,jets  jets,luxurious  luxurious,lifestyle  lifestyle,reliance</t>
  </si>
  <si>
    <t>updated,list  list,4g  4g,volte  volte,amp  amp,lte  lte,phones  phones,work  work,reliance  reliance,jio  jio,network</t>
  </si>
  <si>
    <t>reliance,jio  jio,4g  4g,router  router,jiofi3  jiofi3,black  black,jio  jio,via  via,amazonin</t>
  </si>
  <si>
    <t>adhar,authentication  authentication,big  big,e  e,g  g,1  1,reliance  reliance,jio  jio,2  2,ap  ap,govts</t>
  </si>
  <si>
    <t>davidakaye,largest  largest,network  network,reliance  reliance,jio  jio,4g  4g,tech  tech,still  still,suspended  suspended,v  v,r</t>
  </si>
  <si>
    <t>guess,reliancejio  reliancejio,now  now,4th  4th,largest  largest,telecom  telecom,operator  operator,india  india,per  per,trai  trai,telecom</t>
  </si>
  <si>
    <t>rt,ambastharamesh  ambastharamesh,airtel_presence  airtel_presence,yesterday  yesterday,u  u,guys  guys,trying  trying,connect  connect,hope  hope,better  better,experience</t>
  </si>
  <si>
    <t>airtel_presence,yesterday  yesterday,u  u,guys  guys,trying  trying,connect  connect,hope  hope,better  better,experience  experience,reliance  reliance,jio</t>
  </si>
  <si>
    <t>rt,abhishek  abhishek,want  want,register  register,jio  jio,fiber</t>
  </si>
  <si>
    <t>double,data  data,subscribers  subscribers,reliancejio  reliancejio,now  now,4th  4th,largest  largest,telecom  telecom,operator  operator,india  india,trai</t>
  </si>
  <si>
    <t>rt,abpnewshindi  abpnewshindi,ज  ज,य  य,2017  2017,म  म,कस  कस,टमर  टमर,स  स,क  क,द</t>
  </si>
  <si>
    <t>rt,gizbotcom  gizbotcom,jio  jio,fiber  fiber,preview  preview,launching  launching,soon  rt,gadgets360  gadgets360,5  5,things  things,expect</t>
  </si>
  <si>
    <t>rt,gadgetstouse  jio,fiber  gadgetstouse,want  want,register  register,jio  gadgetstouse,reliance  reliance,jio  jio,soon  soon,start  start,free</t>
  </si>
  <si>
    <t>rt,sanjaykedia666  sanjaykedia666,jio  jio,क  क,एक  एक,और  और,धम  धम,क  क,1500  1500,र  र,पए</t>
  </si>
  <si>
    <t>reliance,jio  jio,live  live,mobikwik  mobikwik,reliancejio  reliancejio,jioonmobikwik</t>
  </si>
  <si>
    <t>rt,mobikwik  mobikwik,reliance  reliance,jio  jio,live  live,mobikwik  mobikwik,reliancejio  reliancejio,jioonmobikwik</t>
  </si>
  <si>
    <t>roll,out  rt,indiatodaytech  indiatodaytech,exclusive  exclusive,reliancejio  reliancejio,fiber  fiber,broadband  broadband,preview  preview,roll  out,soon  soon,jio</t>
  </si>
  <si>
    <t>reliance,jio  jio,effect  effect,rules  rules,soon  soon,telcos  telcos,trai  trai,ing  ing,new  new,service  service,a_tech_lover</t>
  </si>
  <si>
    <t>reliance,roll  roll,out  out,ftth  ftth,service  service,'jio  'jio,fiber'  fiber',minimum  minimum,100  100,mbps  mbps,speed</t>
  </si>
  <si>
    <t>rt,bt_india  bt_india,reliance  reliance,roll  roll,out  out,ftth  ftth,service  service,'jio  'jio,fiber'  fiber',minimum  minimum,100</t>
  </si>
  <si>
    <t>added,video  video,youtube  youtube,playlist  playlist,jio  reliance,jio  jio,न  न,द  द,बड  बड,ख  ख,शखबर</t>
  </si>
  <si>
    <t>100,எம  எம,ப  ப,ப  ப,எஸ  எஸ,வ  வ,கத  கத,த  த,ல  ல,ஜ  ஜ,ய</t>
  </si>
  <si>
    <t>reliance,jio  rt,telecomtalk  telecomtalk,bsnl  bsnl,reliance  jio,top  top,wired  wired,wireless  wireless,broadband  broadband,service  service,provider</t>
  </si>
  <si>
    <t>added,video  video,youtube  youtube,playlist  playlist,reliance  reliance,jio  jio,news  news,update  jio,dhan  dhan,dhana  dhana,dhan</t>
  </si>
  <si>
    <t>rt,hiralrambhia  hiralrambhia,according  according,trai  trai,report  report,reliance  reliance,jio  jio,beating  beating,others  others,4g  4g,speeds</t>
  </si>
  <si>
    <t>rt,indian24news  indian24news,reliance  reliance,jio  jio,effect  effect,rules  rules,soon  soon,telcos  telcos,trai  trai,ing  ing,new</t>
  </si>
  <si>
    <t>rt,gadgets360  gadgets360,here's  here's,look  look,forward  forward,reliancejio  reliancejio,year</t>
  </si>
  <si>
    <t>rt,jainrounak  jainrounak,reliance  reliance,jio  jio,fiber  fiber,trials  trials,100  100,mbps  mbps,100gb  100gb,per  per,month</t>
  </si>
  <si>
    <t>liked,youtube  youtube,video  video,reliance  reliance,jio  jio,activate  activate,free  free,caller  caller,tune  tune,offer  offer,explained</t>
  </si>
  <si>
    <t>unboxing,reliance  reliance,jio  jio,set  set,top  top,box  box,launch  launch,dth  dth,services  services,india  india,via</t>
  </si>
  <si>
    <t>jio,latest  latest,news  news,reliance  reliance,jio  jio,4g  4g,laptop  laptop,booking  booking,start  start,now  now,rs</t>
  </si>
  <si>
    <t>rt,inextlive  inextlive,4g  4g,क  क,ब  ब,द  द,ज  ज,य  य,ल  ल,रह  रह,5</t>
  </si>
  <si>
    <t>rt,sankari_rs  sankari_rs,reliance  reliance,jio  jio,4g  4g,volte  volte,enabled  enabled,feature  feature,phone  phone,expected  expected,release</t>
  </si>
  <si>
    <t>rt,h4x0rd1r3c70ry  h4x0rd1r3c70ry,reliance  reliance,jio  jio,fibre  fibre,home  home,service  service,offer  offer,minimum  minimum,100mbps  100mbps,speed</t>
  </si>
  <si>
    <t>rt,sankari_rs  sankari_rs,reliance  reliance,jio  jio,expected  expected,launch  launch,dth  dth,service  service,broadband  broadband,network  network,jiodth</t>
  </si>
  <si>
    <t>added,video  video,youtube  youtube,playlist  playlist,reliance  reliance,jio  jio,set  set,top  top,box  box,dth  dth,offer</t>
  </si>
  <si>
    <t>rt,aroonpurie  aroonpurie,technology  technology,great  great,leveller  leveller,mukesh  mukesh,ambani  ambani,march  march,disruptive  disruptive,tech  tech,transform</t>
  </si>
  <si>
    <t>rt,gvk_india  gvk_india,very  very,happy  happy,reliance  reliance,jio  jio,getting  getting,customers  customers,success  success,now  now,shocking</t>
  </si>
  <si>
    <t>rt,gadgetstouse  gadgetstouse,want  want,register  register,jio  jio,fiber</t>
  </si>
  <si>
    <t>netflix,frustrating  frustrating,experience  experience,trying  trying,watch  watch,movie  movie,loooong  loooong,buffering  buffering,time  time,windows  windows,app</t>
  </si>
  <si>
    <t>reliancejio,entry  entry,delayed  delayed,modi's  modi's,digitalindia  digitalindia,goals  2017,agenda  agenda,reliancejio  reliancejio,soon  soon,venture  venture,dth</t>
  </si>
  <si>
    <t>jiocare,reliancejio  reliancejio,need  need,port  port,reliance  reliance,gsm  gsm,sim  sim,jio  jio,please  please,asist</t>
  </si>
  <si>
    <t>gadgetstouse,abhishek  abhishek,sir  sir,reliance  reliance,store  store,asking  asking,money  money,jio  jio,sim  sim,card  card,official</t>
  </si>
  <si>
    <t>rt,mayankbothra2  mayankbothra2,gadgetstouse  gadgetstouse,abhishek  abhishek,sir  sir,reliance  reliance,store  store,asking  asking,money  money,jio  jio,sim</t>
  </si>
  <si>
    <t>kashmir,thunder  rt,kashmir_thunder  kashmir_thunder,kashmir  thunder,flash  flash,reliance  reliance,jio  jio,4g  4g,internet  internet,services  services,restored</t>
  </si>
  <si>
    <t>rt,sridharcera  sridharcera,reliance  reliance,jio  jio,న  న,డ  డ,2017ల  2017ల,ర  ర,బ  బ,త  త,న</t>
  </si>
  <si>
    <t>ireff,unlimited  unlimited,data  data,unlimited  unlimited,calls  calls,70  70,days  days,bsnl  bsnl,launched  launched,type  type,offers</t>
  </si>
  <si>
    <t>reliance,jio  jio,stop  stop,offering  offering,free  free,4g  4g,services  services,users  users,rec  rec,via  via,youtube</t>
  </si>
  <si>
    <t>rt,gadgetstouse  gadgetstouse,reliance  reliance,jio  jio,soon  soon,start  start,free  free,preview  preview,offer  offer,jio  jio,fiber</t>
  </si>
  <si>
    <t>reliance,jio  jio,broadband  broadband,lunch  lunch,june  june,odia  odia,26  added,video  video,youtube  youtube,playlist  playlist,reliance</t>
  </si>
  <si>
    <t>donasarkar,donasarkar  donasarkar,appreciate  appreciate,efforts  efforts,msd  msd,team  team,needed  needed,firmware  firmware,upgrade  upgrade,ms  ms,lumia</t>
  </si>
  <si>
    <t>rt,pmshah1986  pmshah1986,donasarkar  donasarkar,donasarkar  donasarkar,appreciate  appreciate,efforts  efforts,msd  msd,team  team,needed  needed,firmware  firmware,upgrade</t>
  </si>
  <si>
    <t>rt,balakrishnanr  balakrishnanr,chennai  chennai,consumers  consumers,great  great,deal  deal,coming  coming,soon  soon,reliance  reliance,cabs  cabs,bye</t>
  </si>
  <si>
    <t>reliance,jio  jio,ftth  ftth,broadband  broadband,service  service,launch  launch,soon  soon,detail  detail,reliancejio  reliancejio,jiocare  jiocare,jio</t>
  </si>
  <si>
    <t>jiocare,port  port,existing  existing,network  network,reliance  reliance,jio  jio,used  used,up  up,barcode  barcode,4g  4g,phone</t>
  </si>
  <si>
    <t>rt,gizbotta  gizbotta,100  100,எம  எம,ப  ப,ப  ப,எஸ  எஸ,வ  வ,கத  கத,த  த,ல</t>
  </si>
  <si>
    <t>reliance,jio  jio,'fibre  'fibre,home'  home',service  service,offer  offer,minimum  minimum,100mbps  100mbps,speed  speed,via  via,thetechviral</t>
  </si>
  <si>
    <t>vzwsupport,updating  updating,nougat  nougat,today  today,unable  unable,use  use,reliance  reliance,jio  jio,4g  4g,service  service,india</t>
  </si>
  <si>
    <t>5,new  new,gift  gift,reliance  reliance,jio  jio,latest  latest,update  update,via  via,youtube  added,video  video,youtube</t>
  </si>
  <si>
    <t>liked,youtube  youtube,video  video,shahrukh  shahrukh,khan  khan,best  best,mimicary  mimicary,reliance  reliance,jio  jio,employee  employee,launch</t>
  </si>
  <si>
    <t>rt,techsreview  techsreview,airtel  airtel,unlocked  unlocked,4g  4g,normal  normal,data  data,card  card,support  support,network  network,4g</t>
  </si>
  <si>
    <t>reliance,jio  jio,still  still,continuing  continuing,call  call,problem  problem,response  response,reliancejio  reliancejio,jiocare  jiocare,hope  hope,think</t>
  </si>
  <si>
    <t>anfachen,bjp4india  bjp4india,mamataofficial  mamataofficial,jio  jio,reliance</t>
  </si>
  <si>
    <t>jio,making  jiocare,shame  shame,reliance  reliance,jio  making,pathtic  pathtic,complex  complex,process  process,shame  shame,r  r,jio</t>
  </si>
  <si>
    <t>liked,youtube  youtube,video  video,reliance  reliance,jio  jio,giga  giga,fiber  fiber,broadband  broadband,internet  internet,plans  plans,offers</t>
  </si>
  <si>
    <t>jio,ગ  ગ,ર  ર,હક  હક,ન  ન,ફર  ફર,જલસ  જલસ,પડ  પડ,ય  ય,મળશ  મળશ,5</t>
  </si>
  <si>
    <t>rt,oneindiagujarat  oneindiagujarat,jio  jio,ગ  ગ,ર  ર,હક  હક,ન  ન,ફર  ફર,જલસ  જલસ,પડ  પડ,ય</t>
  </si>
  <si>
    <t>reliance,jio  jio,'fibre  'fibre,home'  home',service  service,details  details,revealed  revealed,report  report,via  via,gadgetsnow</t>
  </si>
  <si>
    <t>rt,gadgetsnow  gadgetsnow,reliance  reliance,jio  jio,'fibre  'fibre,home'  home',service  service,details  details,revealed  revealed,report</t>
  </si>
  <si>
    <t>rt,artistaloud  artistaloud,great  great,indian  indian,fusion  fusion,mix  mix,start  start,day  day,now  now,available  available,reliance</t>
  </si>
  <si>
    <t>arvindkejriwal,namaskaar  namaskaar,flt  flt,lt  lt,pankaj  pankaj,sharma  sharma,retd  retd,hun  hun,aur  aur,reliance  reliance,jio</t>
  </si>
  <si>
    <t>jio,read  laghus,vodafonein  vodafonein,same  same,mistake  mistake,again  again,better  better,u  u,try  try,jio  monochronica,capturing_lives</t>
  </si>
  <si>
    <t>rt,techsandesh  ज,न  ज,य  य,क  techsandesh,ज  न,क  र,ल  ल,य  य,स  स,ज</t>
  </si>
  <si>
    <t>rt,techsandesh  ज,न  ज,य  न,क  य,क  techsandesh,ज  न,म  म,ल  ल,न  न,च</t>
  </si>
  <si>
    <t>reliance,jio  jio,soon  soon,start  start,free  free,preview  preview,offer  offer,jio  jio,fiber  fiber,broadband  broadband,via</t>
  </si>
  <si>
    <t>much,bad  bad,data  data,network  network,place  place,rajapuri  rajapuri,dwarka  dwarka,planning  planning,port  port,vodaphone  vodaphone,reliance</t>
  </si>
  <si>
    <t>rt,techsandesh  techsandesh,ज  ज,न  न,म  म,ल  ल,न  न,च  च,ह  ह,ग  ग,ज</t>
  </si>
  <si>
    <t>reliance,jio  jio,walking  walking,over  over,little  little,guys  guys,via  via,ft</t>
  </si>
  <si>
    <t>rt,timesofindia  timesofindia,trai  trai,cancelled  cancelled,reliance  reliance,jio's  jio's,'summer  'summer,surprise'  surprise',offer  offer,via  via,gadgetsnow</t>
  </si>
  <si>
    <t>bsnl,reliance  reliance,jio  jio,top  top,wired  wired,wireless  wireless,broadband  broadband,service  service,provider  provider,chart  chart,respectively</t>
  </si>
  <si>
    <t>reliance,jio  rt,britbusinessuk  britbusinessuk,reliance  jio,expand  expand,operations  operations,enter  enter,dth  dth,broadband  broadband,services  services,market</t>
  </si>
  <si>
    <t>liked,youtube  youtube,video  video,jio  jio,atom  atom,bomb  bomb,free  free,broadband  broadband,1gbps  1gbps,speed  speed,reliance</t>
  </si>
  <si>
    <t>ha,gustado  gustado,un  un,vídeo  vídeo,de  de,youtube  youtube,https  https,t  t,co  reliance,jio  jio,4g</t>
  </si>
  <si>
    <t>य,क  rt,techsandesh  techsandesh,र  र,ल  ल,य  य,स  स,ज  ज,य  क,फ  फ,र</t>
  </si>
  <si>
    <t>rt,sanjaybafna  sanjaybafna,audience  audience,followers  followers,using  using,reliance  reliance,jio  jio,57  57,airtel  airtel,49  49,vodafone</t>
  </si>
  <si>
    <t>rt,sanjaybafna  reliance,jio  idea,cellular  sanjaybafna,audience  audience,followers  followers,using  using,reliance  jio,57  57,airtel  airtel,49</t>
  </si>
  <si>
    <t>reliance,jio  jio,s  s,fiber  fiber,broadband  broadband,100mbps  100mbps,speed  speed,launch  launch,june  june,report  report,via</t>
  </si>
  <si>
    <t>liked,youtube  youtube,video  video,jio  jio,set  set,top  top,box  box,unboxing  unboxing,dth  dth,hands  hands,review</t>
  </si>
  <si>
    <t>added,video  video,youtube  youtube,playlist  playlist,increase  increase,reliance  reliance,jio  jio,sim  sim,internet  internet,downloading  downloading,speed</t>
  </si>
  <si>
    <t>rt,rakesh9475</t>
  </si>
  <si>
    <t>rt,techsandesh  ज,य  य,क  ज,न  र,ल  ल,य  य,स  स,ज  न,क  techsandesh,ज</t>
  </si>
  <si>
    <t>reliance,jio  check,out  out,speedtest  speedtest,result  result,fast  fast,internet  jiocare,buy  buy,reliance  jio,sims  sims,go</t>
  </si>
  <si>
    <t>chaitralyd,use  use,reliance  reliance,jio  jio,rs  rs,309  309,3  3,months  months,1  1,gb  gb,per</t>
  </si>
  <si>
    <t>vodafonein,tweeter  tweeter,pe  pe,apni  apni,complaint  complaint,karne  karne,ke  ke,sath  sath,sath  sath,agr  agr,main</t>
  </si>
  <si>
    <t>rt,medianama  medianama,weektop15  weektop15,reliance  reliance,jio  jio,fy17  fy17,results  results,rs  rs,31  31,37cr  37cr,loss</t>
  </si>
  <si>
    <t>jiocare,reliance  reliance,jio  jio,fibre  fibre,net  net,came  came,existence  existence,chennai  chennai,reliancejio</t>
  </si>
  <si>
    <t>rt,gizbotcom  reliance,jio  gizbotcom,expectation  expectation,reliance  jio,2017  2017,reliancejio  gizbotcom,dyk  dyk,reliance  jio,users  users,enjoy</t>
  </si>
  <si>
    <t>rpfcrbsl,sureshpprabhu  sureshpprabhu,motorola  motorola,motog3  motog3,reliance  reliance,jio  jio,imei  imei,358952061662656  358952061662656,model  model,name  name,motog3</t>
  </si>
  <si>
    <t>rt,techsandesh  ज,य  य,क  ज,न  न,क  techsandesh,र  र,ल  ल,य  य,स  स,ज</t>
  </si>
  <si>
    <t>jio,news  news,jio  jio,free  free,till  till,15  15,august  august,2017  2017,jio  jio,last  last,day</t>
  </si>
  <si>
    <t>rt,anitechboy  anitechboy,jio  jio,news  news,jio  jio,free  free,till  till,15  15,august  august,2017  2017,jio</t>
  </si>
  <si>
    <t>ideacellular,net  net,speed  speed,terribly  terribly,slow  slow,3  3,days  days,use  use,reliance  reliance,jio  jio,wifi</t>
  </si>
  <si>
    <t>rt,gadgets360  gadgets360,everything  everything,made  made,headlines  headlines,world  world,tech  tech,telecom  telecom,week  gadgets360,reliancejio  reliancejio,dth</t>
  </si>
  <si>
    <t>reliance,jio  jio,4g  4g,laptop  laptop,pre  pre,booking  booking,starts  starts,rs  rs,5  5,000  000,claims</t>
  </si>
  <si>
    <t>top,5  5,things  things,jio  jio,expect  expect,ii  ii,surprise  surprise,reliance  reliance,jio  jio,give  give,2017</t>
  </si>
  <si>
    <t>rt,gadgets360  gadgets360,everything  everything,made  made,headlines  headlines,world  world,tech  tech,telecom  telecom,week</t>
  </si>
  <si>
    <t>rt,_gbhat  _gbhat,one  one,survive  survive,jobcuts  jobcuts,lowest  lowest,salary  salary,hike  hike,telecom  telecom,due  due,rjio</t>
  </si>
  <si>
    <t>rt,subham_das07  subham_das07,msdhoni  msdhoni,faster  faster,reliance  reliance,jio  jio,4g  4g,rt  rt,agree  agree,rcbvrps  rcbvrps,rpsvrcb</t>
  </si>
  <si>
    <t>rt,gadgets360  gadgets360,everything  everything,made  made,headlines  headlines,world  world,tech  tech,telecom  telecom,week  gadgets360,jio  jio,effect</t>
  </si>
  <si>
    <t>keep,modelling  modelling,reliance  reliance,'  ',arvind  arvind,kejriwal  kejriwal,tells  tells,pm  pm,modi  modi,jio  jio,ads</t>
  </si>
  <si>
    <t>rt,raj_vohra  raj_vohra,'keep  'keep,modelling  modelling,reliance  reliance,'  ',arvind  arvind,kejriwal  kejriwal,tells  tells,pm  pm,modi</t>
  </si>
  <si>
    <t>top,5  5,reliance  reliance,jio  jio,services  services,expected  expected,2017  2017,via  via,youtube</t>
  </si>
  <si>
    <t>rt,suvarnanewstv  suvarnanewstv,ಮತ  ಮತ,ತ  ತ,ದ  ದ,ಬ  ಬ,ಪರ  ಪರ,ಆಫರ  ಆಫರ,ನ  ನ,ಡಲ  ಡಲ,ಸಜ</t>
  </si>
  <si>
    <t>reliance,jio  rt,sanjaybafna  sanjaybafna,audience  audience,followers  followers,using  using,reliance  jio,57  57,airtel  airtel,49  49,vodafone</t>
  </si>
  <si>
    <t>liked,youtube  youtube,video  video,reliance  reliance,jio's  jio's,ftth  ftth,service  service,launch  launch,more  more,things  things,expect</t>
  </si>
  <si>
    <t>rt,gadgets360  gadgets360,everything  everything,made  made,headlines  headlines,world  world,tech  tech,telecom  telecom,week  gadgets360,here's  here's,look</t>
  </si>
  <si>
    <t>rt,sunilddesai  sunilddesai,reliance  reliance,jio  jio,hilarious  hilarious,network  network,narendramodi  narendramodi,try  try,urself  urself,sim  sim,card</t>
  </si>
  <si>
    <t>reliance,jio  jio,hilarious  hilarious,network  network,narendramodi  narendramodi,try  try,urself  urself,sim  sim,card  card,fancy  fancy,aadhar</t>
  </si>
  <si>
    <t>reliancejio,consume  consume,1gb  1gb,data  data,day  day,6  6,morning  morning,asleep  asleep,wat  wat,m  m,using</t>
  </si>
  <si>
    <t>rt,gadgets360  gadgets360,everything  everything,made  made,headlines  headlines,world  world,tech  tech,telecom  telecom,week  rt,bgrindia  bgrindia,reliancejio</t>
  </si>
  <si>
    <t>exclusive,reliance  reliance,jio  jio,fiber  fiber,preview  preview,roll  roll,out  out,soon  soon,jio  jio,staff  staff,works</t>
  </si>
  <si>
    <t>jiocare,reliancejio  reliancejio,third  third,class  class,service  service,poor  poor,network  network,response  response,client  client,queries  queries,thy</t>
  </si>
  <si>
    <t>reliance,jio  fiber,broadband  jio,fiber  broadband,preview  gizbotcom,technews  rt,expresstechie  expresstechie,technews  technews,reliance  jio,s  s,fiber</t>
  </si>
  <si>
    <t>gizbotcom,technews  reliance,jio  plans,gizbotcom  expectation,reliance  jio,2017  2017,gizbotcom  value,money  money,3g  3g,4g  4g,data</t>
  </si>
  <si>
    <t>technews,gizbotcom  reliance,jio  plans,technews  expectation,reliance  jio,2017  2017,technews  value,money  money,3g  3g,4g  4g,data</t>
  </si>
  <si>
    <t>via,gizbotcom  gizbotcom,technews  reliance,jio  plans,via  expectation,reliance  jio,2017  2017,via  value,money  money,3g  3g,4g</t>
  </si>
  <si>
    <t>benedictevans,welcome  welcome,india  india,expensive  expensive,competitive  competitive,major  major,market  market,reliancejio  reliancejio,telecom  telecom,4g</t>
  </si>
  <si>
    <t>iam_juhi,divyadutta25  divyadutta25,reliance  reliance,jio  jio,4g</t>
  </si>
  <si>
    <t>Top Word Pairs in Tweet by Salience</t>
  </si>
  <si>
    <t>according,sector  sector,regulator  regulator,trai  trai,'s  's,speedtest  speedtest,portal  portal,reliance  jio,'s  's,average  average,download</t>
  </si>
  <si>
    <t>sanjaybafna,bestsomebrands  bestsomebrands,social_samosa  social_samosa,under  under,telecom  telecom,category  category,reliance  jio,reliancejio  reliancejio,vodafone  vodafone,vodafonein  vodafonein,airt</t>
  </si>
  <si>
    <t>sanjaybafna,reliance  download,speed  108,9  9,million  31st,march  march,2017  free,paid  sanjaybafna,according  according,sector  sector,regulator</t>
  </si>
  <si>
    <t>sanjaybafna,reliance  download,speed  108,9  9,million  31st,march  march,2017  free,paid  sanjaybafna,pan  pan,india  india,4g</t>
  </si>
  <si>
    <t>sanjaybafna,reliance  download,speed  free,paid  sanjaybafna,pan  pan,india  india,4g  4g,provider  provider,reliance  jio,carries  carries,110</t>
  </si>
  <si>
    <t>download,speed  sanjaybafna,reliance  sanjaybafna,pan  pan,india  india,4g  4g,provider  provider,reliance  jio,carries  carries,110  110,crore</t>
  </si>
  <si>
    <t>thesayingtruth,र  र,ल  ल,य  य,स  स,jio  jio,क  क,laptops  laptops,क  क,न  न,म</t>
  </si>
  <si>
    <t>airtel_presence,free  free,10  10,gb  gb,data  data,256  256,kbps  kbps,speed  speed,reliance  jio,slower  airtel_presence,hi</t>
  </si>
  <si>
    <t>state,highest  highest,number  number,reliance  jio,users  users,via  jio,effect  effect,time  time,goodbye  goodbye,freebies  freebies,via</t>
  </si>
  <si>
    <t>rt,deccanchronicle  deccanchronicle,reliance  effect,rules  rules,soon  soon,telcos  telcos,trai  trai,ing  ing,new  new,service  rt,timesofindia</t>
  </si>
  <si>
    <t>rt,timesofindia  timesofindia,reliance  effect,time  time,goodbye  goodbye,freebies  freebies,via  via,gadgetsnow  rt,dna  dna,reliance  effect,trai</t>
  </si>
  <si>
    <t>jiocare,fake  reliancejio,fake  fake,reliance  reliance,jio  jio,very  very,very  very,poor  poor,service  service,never  never,suggest</t>
  </si>
  <si>
    <t>kiranck11101999,reliance  mini,collect  collect,jio  sim,yasmeen  yasmeen,2  2,2  anithatalks,avail  avail,jio  sim,reliance  mini,store</t>
  </si>
  <si>
    <t>playlist,6  6,tech  tech,talks  talks,reliance  jio,whats  whats,app  app,payment  payment,vivo  vivo,v5  v5,plus</t>
  </si>
  <si>
    <t>video,reliance  jio,vivo  vivo,mobiles  mobiles,offer  video,jio  jio,atom  atom,bomb  bomb,free  free,broadband  broadband,1gbps</t>
  </si>
  <si>
    <t>5,6  reliance,accepting  accepting,jiomoney  jiomoney,times  times,others  others,start  start,using  reliance,fresh  fresh,location  location,5</t>
  </si>
  <si>
    <t>jio,prime  prime,members  members,work  jio,trai  trai,ke  ke,aadesh  aadesh,pr  pr,aapki  aapki,unlimited  unlimited,services</t>
  </si>
  <si>
    <t>rt,fonearena  fonearena,reliance  jio,reports  reports,rs  rs,22  22,5  5,crore  crore,net  net,loss  loss,h2</t>
  </si>
  <si>
    <t>telcos,offer  offer,lowest  lowest,salary  salary,hike  hike,year  year,courtesy  courtesy,jio  jio,pressure  pressure,ettelecom  ettelecom,devinaet</t>
  </si>
  <si>
    <t>rt,danishkh4n  danishkh4n,telecom  telecom,operators  operators,offer  courtesy,reliance  reliance,jio  jio,consolidation  consolidation,pressure  rt,romitguhaet  romitguhaet,telcos</t>
  </si>
  <si>
    <t>again,here  here,case  case,urban  urban,india  india,gaining  gaining,cost  cost,rural  rural,india  india,driving  driving,divide</t>
  </si>
  <si>
    <t>reliancejio,mukeshambani13  mukeshambani13,jiomukesh  jiomukesh,checkout  checkout,jio  iphone7,reliance  park,gh  check,out  out,reliance  iphone7,near  near,reliance</t>
  </si>
  <si>
    <t>added,video  video,youtube  youtube,playlist  playlist,reliance  customers,via  via,youtube  reliance,jio  jio,jio  jio,new  new,plans</t>
  </si>
  <si>
    <t>reliancejio,wow  wow,one  one,more  more,msg  msg,bikhari  bikhari,reliance  jio,shameless  shameless,telecom  telecom,operator  operator,india</t>
  </si>
  <si>
    <t>rt,thewire_in  thewire_in,reliancejio  reliancejio,s  delayed,digitalindia  digitalindia,s  reliance,jio  jio,s  delayed,digital  digital,india  india,s</t>
  </si>
  <si>
    <t>timesofindia,now  now,reliance  jio,complains  complains,airtel  airtel,vodafone  vodafone,offers  timesofindia,state  state,highest  highest,number  number,reliance</t>
  </si>
  <si>
    <t>rt,thewire_in  thewire_in,reliancejio  reliancejio,s  delayed,digitalindia  digitalindia,s  rt,svaradarajan  svaradarajan,reliance  reliance,jio  jio,s  delayed,digital</t>
  </si>
  <si>
    <t>program,thanks  thanks,trai  trai,pmoindia  program,dot_india  dot_india,thesuniljain  reliance,jio  jio,hampering  hampering,digital  digital,india  india,program</t>
  </si>
  <si>
    <t>jio,huge  speed,opensignal  opensignal,report  speed,open  open,signal  signal,report  rt,bsindia  bsindia,airtel  beats,reliancejio  reliancejio,huge</t>
  </si>
  <si>
    <t>issues,via  via,youtube  added,video  video,youtube  youtube,playlist  playlist,reliance  reliance,jio  jio,call  call,drops  drops,missed</t>
  </si>
  <si>
    <t>financialxpress,reliancejio  reliancejio,launch  launch,broadband  broadband,100mbps  100mbps,speed  speed,june  june,here's  here's,know  know,far  financialxpress,competition</t>
  </si>
  <si>
    <t>reliancejio,thegujaratlions  thegujaratlions,rcbtweets  rcbtweets,reliance  jio,time  time,solve  solve,network  network,problem  problem,navrangpura  reliancejio,reliance  jio,working</t>
  </si>
  <si>
    <t>rt,expresstechie  expresstechie,technews  technews,reliance  reliance,jio  jio,s  s,fiber  broadband,100mbps  100mbps,speed  speed,launch  launch,june</t>
  </si>
  <si>
    <t>rt,expresstechie  expresstechie,technews  technews,reliance  jio,s  s,fiber  fiber,broadband  broadband,100mbps  100mbps,speed  speed,launch  launch,june</t>
  </si>
  <si>
    <t>gadgetstouse,want  want,register  register,jio  gadgetstouse,reliance  reliance,jio  jio,soon  soon,start  start,free  free,preview  preview,offer</t>
  </si>
  <si>
    <t>sanjaykedia666,jio  jio,क  क,एक  एक,और  और,धम  धम,क  क,1500  1500,र  र,पए  पए,स</t>
  </si>
  <si>
    <t>rt,indiatodaytech  indiatodaytech,exclusive  exclusive,reliancejio  reliancejio,fiber  fiber,broadband  broadband,preview  preview,roll  out,soon  soon,jio  jio,staff</t>
  </si>
  <si>
    <t>jio,न  न,द  द,बड  बड,ख  ख,शखबर  शखबर,अब  अब,reliance  jio,users  users,watch  watch,video</t>
  </si>
  <si>
    <t>rt,telecomtalk  telecomtalk,bsnl  bsnl,reliance  jio,top  top,wired  wired,wireless  wireless,broadband  broadband,service  service,provider  provider,chart</t>
  </si>
  <si>
    <t>jio,news  news,update  jio,dhan  dhan,dhana  dhana,dhan  dhan,offer  offer,309  309,509  509,349  349,549</t>
  </si>
  <si>
    <t>jio,expected  expected,launch  launch,dth  dth,service  service,broadband  broadband,network  network,jiodth  jio,4g  4g,volte  volte,enabled</t>
  </si>
  <si>
    <t>jio,set  set,top  top,box  box,dth  dth,offer  offer,launching  launching,india  india,features  jio,dhan  dhan,dhana</t>
  </si>
  <si>
    <t>added,video  video,youtube  youtube,playlist  playlist,reliance  26,via  via,youtube  reliance,jio  jio,broadband  broadband,lunch  lunch,june</t>
  </si>
  <si>
    <t>update,via  via,youtube  added,video  video,youtube  youtube,playlist  playlist,5  5,new  new,gift  gift,reliance  reliance,jio</t>
  </si>
  <si>
    <t>य,क  न,म  म,ल  ल,न  न,च  च,ह  ह,ग  ग,ज  य,फ  फ,इबर</t>
  </si>
  <si>
    <t>य,क  techsandesh,ज  न,म  म,ल  ल,न  न,च  च,ह  ह,ग  ग,ज  य,फ</t>
  </si>
  <si>
    <t>airtel_presence,much  airtelindia,airtelindia  airtelindia,much  much,bad  bad,data  data,network  network,place  place,rajapuri  rajapuri,dwarka  dwarka,planning</t>
  </si>
  <si>
    <t>य,क  techsandesh,ज  न,क  र,ल  ल,य  य,स  स,ज  rt,mobigyaan  mobigyaan,reliance  reliance,jio</t>
  </si>
  <si>
    <t>rt,britbusinessuk  britbusinessuk,reliance  jio,expand  expand,operations  operations,enter  enter,dth  dth,broadband  broadband,services  services,market  market,technologynews</t>
  </si>
  <si>
    <t>co,scnjyozmkg  scnjyozmkg,reliance  view,andhra  andhra,pradesh  co,wrykxzqf3o  wrykxzqf3o,reliance  jio,wifi  wifi,hotspot  hotspot,location  location,chennai</t>
  </si>
  <si>
    <t>sanjaybafna,audience  audience,followers  followers,using  using,reliance  jio,57  57,airtel  airtel,49  49,vodafone  vodafone,45  45,idea</t>
  </si>
  <si>
    <t>expresstechie,reliancejio  reliancejio,effect  effect,rules  rules,soon  soon,telcos  telcos,trai  trai,ing  ing,new  new,service  expresstechie,technews</t>
  </si>
  <si>
    <t>य,क  र,ल  ल,य  य,स  स,ज  न,क  techsandesh,ज  techsandesh,र  क,फ  फ,र</t>
  </si>
  <si>
    <t>jiocare,buy  buy,reliance  jio,sims  sims,go  go,airtel  airtel,vodafone  vodafone,idea  internet,jio  jio,care  care,reliance</t>
  </si>
  <si>
    <t>gizbotcom,expectation  expectation,reliance  jio,2017  2017,reliancejio  gizbotcom,dyk  dyk,reliance  jio,users  users,enjoy  enjoy,432  432,live</t>
  </si>
  <si>
    <t>य,क  techsandesh,र  र,ल  ल,य  य,स  स,ज  क,फ  फ,र  र,सर  सर,व</t>
  </si>
  <si>
    <t>gadgets360,everything  everything,made  made,headlines  headlines,world  world,tech  tech,telecom  telecom,week  gadgets360,reliancejio  reliancejio,dth  dth,home</t>
  </si>
  <si>
    <t>liked,youtube  youtube,video  video,top  2017,ii  ii,via  via,youtube  top,5  5,things  things,jio  jio,expect</t>
  </si>
  <si>
    <t>gadgets360,everything  everything,made  made,headlines  headlines,world  world,tech  tech,telecom  telecom,week  gadgets360,jio  jio,effect  effect,trai</t>
  </si>
  <si>
    <t>rt,sanjaybafna  sanjaybafna,audience  audience,followers  followers,using  using,reliance  jio,57  57,airtel  airtel,49  49,vodafone  vodafone,45</t>
  </si>
  <si>
    <t>gadgets360,everything  everything,made  made,headlines  headlines,world  world,tech  tech,telecom  telecom,week  gadgets360,here's  here's,look  look,forward</t>
  </si>
  <si>
    <t>reliancejio,high  high,speed  speed,ftth  ftth,broadband  broadband,service  service,expected  expected,launch  launch,june  june,report  reliancejio,launches</t>
  </si>
  <si>
    <t>jio,fiber  broadband,preview  gizbotcom,technews  rt,expresstechie  expresstechie,technews  technews,reliance  jio,s  s,fiber  broadband,100mbps  100mbps,speed</t>
  </si>
  <si>
    <t>plans,gizbotcom  expectation,reliance  jio,2017  2017,gizbotcom  value,money  money,3g  3g,4g  4g,data  data,voice  voice,call</t>
  </si>
  <si>
    <t>plans,technews  expectation,reliance  jio,2017  2017,technews  value,money  money,3g  3g,4g  4g,data  data,voice  voice,call</t>
  </si>
  <si>
    <t>plans,via  expectation,reliance  jio,2017  2017,via  value,money  money,3g  3g,4g  4g,data  data,voice  voice,call</t>
  </si>
  <si>
    <t>reliancejio,launches  launches,new  new,prepaid  prepaid,postpaid  postpaid,plans  plans,here  here,s  s,everything  everything,need  need,know</t>
  </si>
  <si>
    <t>Vertex Group</t>
  </si>
  <si>
    <t>Vertex 1 Group</t>
  </si>
  <si>
    <t>Vertex 2 Group</t>
  </si>
  <si>
    <t>Negative</t>
  </si>
  <si>
    <t>Workbook Settings 2</t>
  </si>
  <si>
    <t>GraphSource░TwitterSearch▓GraphTerm░Reliance Jio▓GroupingDescription░The graph's vertices were grouped by vertex type values.▓LayoutAlgorithm░The graph was laid out using the Fruchterman-Reingold layout algorithm.▓GraphDirectedness░The graph is directed.</t>
  </si>
  <si>
    <t>Yellow</t>
  </si>
  <si>
    <t>Green</t>
  </si>
  <si>
    <t>Black</t>
  </si>
  <si>
    <t>Red</t>
  </si>
  <si>
    <t>Neutral</t>
  </si>
  <si>
    <t>Positive</t>
  </si>
  <si>
    <t>&lt;?xml version="1.0" encoding="utf-8"?&gt;_x000D_
&lt;configuration&gt;_x000D_
  &lt;configSections&gt;_x000D_
    &lt;sectionGroup name="userSettings" type="System.Configuration.UserSettingsGroup, System, Version=2.0.0.0, Culture=neutral, PublicKeyToken=b77a5c561934e089"&gt;_x000D_
      &lt;section name="LayoutUserSettings"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&lt;LayoutUserSettings&gt;_x000D_
      &lt;setting name="FruchtermanReingoldIterations" serializeAs="String"&gt;_x000D_
        &lt;value&gt;10&lt;/value&gt;_x000D_
      &lt;/setting&gt;_x000D_
      &lt;setting name="IntergroupEdgeStyle" serializeAs="String"&gt;_x000D_
        &lt;value&gt;Show&lt;/value&gt;_x000D_
      &lt;/setting&gt;_x000D_
      &lt;setting name="FruchtermanReingoldC" serializeAs="String"&gt;_x000D_
        &lt;value&gt;3&lt;/value&gt;_x000D_
      &lt;/setting&gt;_x000D_
      &lt;setting name="BoxLayoutAlgorithm" serializeAs="String"&gt;_x000D_
        &lt;value&gt;ForceDirected&lt;/value&gt;_x000D_
      &lt;/setting&gt;_x000D_
      &lt;setting name="ImproveLayoutOfGroups" serializeAs="String"&gt;_x000D_
        &lt;value&gt;False&lt;/value&gt;_x000D_
      &lt;/setting&gt;_x000D_
      &lt;setting name="LayoutStyle" serializeAs="String"&gt;_x000D_
        &lt;value&gt;UseGroups&lt;/value&gt;_x000D_
      &lt;/setting&gt;_x000D_
      &lt;setting name="GroupRectanglePenWidth" serializeAs="String"&gt;_x000D_
        &lt;value&gt;1&lt;/value&gt;_x000D_
      &lt;/setting&gt;_x000D_
      &lt;setting name="Margin" serializeAs="String"&gt;_x000D_
        &lt;value&gt;6&lt;/value&gt;_x000D_
      &lt;/setting&gt;_x000D_
      &lt;setting name="Layout" serializeAs="String"&gt;_x000D_
        &lt;value&gt;FruchtermanReingold&lt;/value&gt;_x000D_
      &lt;/setting&gt;_x000D_
    &lt;/LayoutUserSettings&gt;_x000D_
    &lt;GroupUserSettings&gt;_x000D_
      &lt;setting name="ReadGroups" serializeAs="String"&gt;_x000D_
        &lt;value&gt;True&lt;/value&gt;_x000D_
      &lt;/setting&gt;_x000D_
    &lt;/GroupUserSettings&gt;_x000D_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ClusteringCoefficient, BrandesFastCentralities, EigenvectorCentrality, PageRank, OverallMetrics, GroupMetrics, EdgeReciprocation, TopNBy, TwitterSearchNetworkTopItems, Words, ReciprocatedVertexPairRatio&lt;/value&gt;_x000D_
      &lt;/setting&gt;_x000D_
    &lt;/GraphMetricUserSettings&gt;_x000D_
    &lt;MergeDuplicateEdgesUserSettings&gt;_x000D_
      &lt;setting name="ThirdColumnNameForDuplicateDetection" serializeAs="String"&gt;_x000D_
        &lt;value /&gt;_x000D_
      &lt;/setting&gt;_x000D_
      &lt;setting name="DeleteDuplicates" serializeAs="String"&gt;_x000D_
        &lt;value&gt;False&lt;/value&gt;_x000D_
      &lt;/setting&gt;_x000D_
      &lt;setting name="CountDuplicates" serializeAs="String"&gt;_x000D_
        &lt;value&gt;True&lt;/value&gt;_x000D_
      &lt;/setting&gt;_x000D_
    &lt;/MergeDuplicateEdgesUserSettings&gt;_x000D_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t>
  </si>
  <si>
    <t>="EdgeColor" serializeAs="String"&gt;_x000D_
        &lt;value&gt;Gray&lt;/value&gt;_x000D_
      &lt;/setting&gt;_x000D_
      &lt;setting name="AxisFont" serializeAs="String"&gt;_x000D_
        &lt;value&gt;Microsoft Sans Serif, 8.25pt&lt;/value&gt;_x000D_
      &lt;/setting&gt;_x000D_
      &lt;setting name="EdgeBezierDisplacementFactor" serializeAs="String"&gt;_x000D_
        &lt;value&gt;0.2&lt;/value&gt;_x000D_
      &lt;/setting&gt;_x000D_
      &lt;setting name="BackgroundImageUri" serializeAs="String"&gt;_x000D_
        &lt;value /&gt;_x000D_
      &lt;/setting&gt;_x000D_
      &lt;setting name="VertexRadius" serializeAs="String"&gt;_x000D_
        &lt;value&gt;1.5&lt;/value&gt;_x000D_
      &lt;/setting&gt;_x000D_
      &lt;setting name="EdgeWidth" serializeAs="String"&gt;_x000D_
        &lt;value&gt;1&lt;/value&gt;_x000D_
      &lt;/setting&gt;_x000D_
      &lt;setting name="RelativeArrowSize" serializeAs="String"&gt;_x000D_
        &lt;value&gt;3&lt;/value&gt;_x000D_
      &lt;/setting&gt;_x000D_
      &lt;setting name="VertexEffect" serializeAs="String"&gt;_x000D_
        &lt;value&gt;None&lt;/value&gt;_x000D_
      &lt;/setting&gt;_x000D_
      &lt;setting name="VertexRelativeOuterGlowSize" serializeAs="String"&gt;_x000D_
        &lt;value&gt;3&lt;/value&gt;_x000D_
      &lt;/setting&gt;_x000D_
      &lt;setting name="VertexColor" serializeAs="String"&gt;_x000D_
        &lt;value&gt;Black&lt;/value&gt;_x000D_
      &lt;/setting&gt;_x000D_
      &lt;setting name="VertexAlpha" serializeAs="String"&gt;_x000D_
        &lt;value&gt;100&lt;/value&gt;_x000D_
      &lt;/setting&gt;_x000D_
      &lt;setting name="LabelUserSettings" serializeAs="String"&gt;_x000D_
        &lt;value&gt;Microsoft Sans Serif, 8.25pt	White	BottomCenter	2147483647	2147483647	Black	True	200	Black	86	TopLeft	Microsoft Sans Serif, 8.25pt	Impact, 14.25pt&lt;/value&gt;_x000D_
      &lt;/setting&gt;_x000D_
      &lt;setting name="SelectedVertexColor" serializeAs="String"&gt;_x000D_
        &lt;value&gt;Red&lt;/value&gt;_x000D_
      &lt;/setting&gt;_x000D_
      &lt;setting name="BackColor" serializeAs="String"&gt;_x000D_
        &lt;value&gt;White&lt;/value&gt;_x000D_
      &lt;/setting&gt;_x000D_
      &lt;setting name="AutoSelect" serializeAs="String"&gt;_x000D_
        &lt;value&gt;True&lt;/value&gt;_x000D_
      &lt;/setting&gt;_x000D_
      &lt;setting name="EdgeAlpha" serializeAs="String"&gt;_x000D_
        &lt;value&gt;100&lt;/value&gt;_x000D_
      &lt;/setting&gt;_x000D_
      &lt;setting name="AutoReadWorkbook" serializeAs="String"&gt;_x000D_
        &lt;value&gt;True&lt;/value&gt;_x000D_
      &lt;/setting&gt;_x000D_
      &lt;setting name="EdgeBundlerStraightening" serializeAs="String"&gt;_x000D_
        &lt;value&gt;0.15&lt;/value&gt;_x000D_
      &lt;/setting&gt;_x000D_
      &lt;setting name="VertexImageSize" serializeAs="String"&gt;_x000D_
        &lt;value&gt;100&lt;/value&gt;_x000D_
      &lt;/setting&gt;_x000D_
      &lt;setting name="SelectedEdgeColor" serializeAs="String"&gt;_x000D_
        &lt;value&gt;Red&lt;/value&gt;_x000D_
      &lt;/setting&gt;_x000D_
      &lt;setting name="VertexShape" serializeAs="String"&gt;_x000D_
        &lt;value&gt;Disk&lt;/value&gt;_x000D_
      &lt;/setting&gt;_x000D_
      &lt;setting name="EdgeCurveStyle" serializeAs="String"&gt;_x000D_
        &lt;value&gt;Straight&lt;/value&gt;_x000D_
      &lt;/setting&gt;_x000D_
    &lt;/GeneralUserSettings4&gt;_x000D_
    &lt;PlugInUserSettings&gt;_x000D_
      &lt;setting name="PlugInFolderPath" serializeAs="String"&gt;_x000D_
        &lt;value /&gt;_x000D_
      &lt;/setting&gt;_x000D_
    &lt;/PlugInUserSettings&gt;_x000D_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</si>
</sst>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26">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Fill="1" applyAlignment="1"/>
    <xf numFmtId="0" fontId="13" fillId="0" borderId="0" xfId="9" applyAlignment="1"/>
    <xf numFmtId="0" fontId="0" fillId="0" borderId="0" xfId="0" quotePrefix="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49" fontId="0" fillId="0" borderId="0" xfId="0" applyNumberFormat="1" applyFill="1" applyAlignment="1"/>
    <xf numFmtId="0" fontId="5" fillId="5" borderId="1" xfId="8" applyNumberFormat="1" applyAlignment="1"/>
    <xf numFmtId="49" fontId="0" fillId="0" borderId="0" xfId="0" applyNumberFormat="1" applyAlignment="1"/>
    <xf numFmtId="49" fontId="5" fillId="4" borderId="1" xfId="5" applyNumberFormat="1" applyAlignment="1">
      <alignment wrapText="1"/>
    </xf>
    <xf numFmtId="1" fontId="5" fillId="4" borderId="1" xfId="5" quotePrefix="1" applyNumberFormat="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0" borderId="0" xfId="0" applyFill="1" applyBorder="1" applyAlignment="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xf numFmtId="0" fontId="0" fillId="0" borderId="0" xfId="0" applyNumberFormat="1" applyFill="1" applyAlignment="1"/>
    <xf numFmtId="0" fontId="0" fillId="0" borderId="0" xfId="0" quotePrefix="1" applyAlignment="1">
      <alignment wrapText="1"/>
    </xf>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216">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67" formatCode="0.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30" formatCode="@"/>
    </dxf>
    <dxf>
      <numFmt numFmtId="30" formatCode="@"/>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215"/>
      <tableStyleElement type="headerRow" dxfId="214"/>
    </tableStyle>
    <tableStyle name="NodeXL Table" pivot="0" count="1">
      <tableStyleElement type="headerRow" dxfId="2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6D60-415A-8F2E-CBDF734B5869}"/>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780</c:v>
                </c:pt>
              </c:strCache>
            </c:strRef>
          </c:tx>
          <c:spPr>
            <a:solidFill>
              <a:schemeClr val="accent1"/>
            </a:solidFill>
          </c:spPr>
          <c:invertIfNegative val="0"/>
          <c:cat>
            <c:numRef>
              <c:f>'Overall Metrics'!$F$2:$F$57</c:f>
              <c:numCache>
                <c:formatCode>#,##0.00</c:formatCode>
                <c:ptCount val="56"/>
                <c:pt idx="0">
                  <c:v>0</c:v>
                </c:pt>
                <c:pt idx="1">
                  <c:v>2.1818181818181817</c:v>
                </c:pt>
                <c:pt idx="2">
                  <c:v>4.3636363636363633</c:v>
                </c:pt>
                <c:pt idx="3">
                  <c:v>6.545454545454545</c:v>
                </c:pt>
                <c:pt idx="4">
                  <c:v>8.7272727272727266</c:v>
                </c:pt>
                <c:pt idx="5">
                  <c:v>10.909090909090908</c:v>
                </c:pt>
                <c:pt idx="6">
                  <c:v>13.09090909090909</c:v>
                </c:pt>
                <c:pt idx="7">
                  <c:v>15.272727272727272</c:v>
                </c:pt>
                <c:pt idx="8">
                  <c:v>17.454545454545453</c:v>
                </c:pt>
                <c:pt idx="9">
                  <c:v>19.636363636363633</c:v>
                </c:pt>
                <c:pt idx="10">
                  <c:v>21.818181818181813</c:v>
                </c:pt>
                <c:pt idx="11">
                  <c:v>23.999999999999993</c:v>
                </c:pt>
                <c:pt idx="12">
                  <c:v>26.181818181818173</c:v>
                </c:pt>
                <c:pt idx="13">
                  <c:v>28.363636363636353</c:v>
                </c:pt>
                <c:pt idx="14">
                  <c:v>30.545454545454533</c:v>
                </c:pt>
                <c:pt idx="15">
                  <c:v>32.727272727272712</c:v>
                </c:pt>
                <c:pt idx="16">
                  <c:v>34.909090909090892</c:v>
                </c:pt>
                <c:pt idx="17">
                  <c:v>37.090909090909072</c:v>
                </c:pt>
                <c:pt idx="18">
                  <c:v>39.272727272727252</c:v>
                </c:pt>
                <c:pt idx="19">
                  <c:v>41.454545454545432</c:v>
                </c:pt>
                <c:pt idx="20">
                  <c:v>43.636363636363612</c:v>
                </c:pt>
                <c:pt idx="21">
                  <c:v>45.818181818181792</c:v>
                </c:pt>
                <c:pt idx="22">
                  <c:v>47.999999999999972</c:v>
                </c:pt>
                <c:pt idx="23">
                  <c:v>50.181818181818151</c:v>
                </c:pt>
                <c:pt idx="24">
                  <c:v>52.363636363636331</c:v>
                </c:pt>
                <c:pt idx="26">
                  <c:v>54.545454545454511</c:v>
                </c:pt>
                <c:pt idx="38">
                  <c:v>56.727272727272691</c:v>
                </c:pt>
                <c:pt idx="39">
                  <c:v>58.909090909090871</c:v>
                </c:pt>
                <c:pt idx="40">
                  <c:v>61.090909090909051</c:v>
                </c:pt>
                <c:pt idx="41">
                  <c:v>63.272727272727231</c:v>
                </c:pt>
                <c:pt idx="42">
                  <c:v>65.454545454545411</c:v>
                </c:pt>
                <c:pt idx="43">
                  <c:v>67.636363636363598</c:v>
                </c:pt>
                <c:pt idx="44">
                  <c:v>69.818181818181785</c:v>
                </c:pt>
                <c:pt idx="45">
                  <c:v>71.999999999999972</c:v>
                </c:pt>
                <c:pt idx="46">
                  <c:v>74.181818181818159</c:v>
                </c:pt>
                <c:pt idx="47">
                  <c:v>76.363636363636346</c:v>
                </c:pt>
                <c:pt idx="48">
                  <c:v>78.545454545454533</c:v>
                </c:pt>
                <c:pt idx="49">
                  <c:v>80.72727272727272</c:v>
                </c:pt>
                <c:pt idx="50">
                  <c:v>82.909090909090907</c:v>
                </c:pt>
                <c:pt idx="51">
                  <c:v>85.090909090909093</c:v>
                </c:pt>
                <c:pt idx="52">
                  <c:v>87.27272727272728</c:v>
                </c:pt>
                <c:pt idx="53">
                  <c:v>89.454545454545467</c:v>
                </c:pt>
                <c:pt idx="54">
                  <c:v>91.636363636363654</c:v>
                </c:pt>
                <c:pt idx="55">
                  <c:v>120</c:v>
                </c:pt>
              </c:numCache>
            </c:numRef>
          </c:cat>
          <c:val>
            <c:numRef>
              <c:f>'Overall Metrics'!$G$2:$G$57</c:f>
              <c:numCache>
                <c:formatCode>General</c:formatCode>
                <c:ptCount val="56"/>
                <c:pt idx="0">
                  <c:v>780</c:v>
                </c:pt>
                <c:pt idx="1">
                  <c:v>25</c:v>
                </c:pt>
                <c:pt idx="2">
                  <c:v>5</c:v>
                </c:pt>
                <c:pt idx="3">
                  <c:v>5</c:v>
                </c:pt>
                <c:pt idx="4">
                  <c:v>5</c:v>
                </c:pt>
                <c:pt idx="5">
                  <c:v>3</c:v>
                </c:pt>
                <c:pt idx="6">
                  <c:v>1</c:v>
                </c:pt>
                <c:pt idx="7">
                  <c:v>3</c:v>
                </c:pt>
                <c:pt idx="8">
                  <c:v>1</c:v>
                </c:pt>
                <c:pt idx="9">
                  <c:v>2</c:v>
                </c:pt>
                <c:pt idx="10">
                  <c:v>0</c:v>
                </c:pt>
                <c:pt idx="11">
                  <c:v>1</c:v>
                </c:pt>
                <c:pt idx="12">
                  <c:v>1</c:v>
                </c:pt>
                <c:pt idx="13">
                  <c:v>0</c:v>
                </c:pt>
                <c:pt idx="14">
                  <c:v>1</c:v>
                </c:pt>
                <c:pt idx="15">
                  <c:v>2</c:v>
                </c:pt>
                <c:pt idx="16">
                  <c:v>1</c:v>
                </c:pt>
                <c:pt idx="17">
                  <c:v>0</c:v>
                </c:pt>
                <c:pt idx="18">
                  <c:v>1</c:v>
                </c:pt>
                <c:pt idx="19">
                  <c:v>0</c:v>
                </c:pt>
                <c:pt idx="20">
                  <c:v>0</c:v>
                </c:pt>
                <c:pt idx="21">
                  <c:v>0</c:v>
                </c:pt>
                <c:pt idx="22">
                  <c:v>0</c:v>
                </c:pt>
                <c:pt idx="23">
                  <c:v>0</c:v>
                </c:pt>
                <c:pt idx="24">
                  <c:v>1</c:v>
                </c:pt>
                <c:pt idx="25">
                  <c:v>-1</c:v>
                </c:pt>
                <c:pt idx="26">
                  <c:v>0</c:v>
                </c:pt>
                <c:pt idx="27">
                  <c:v>0</c:v>
                </c:pt>
                <c:pt idx="28">
                  <c:v>0</c:v>
                </c:pt>
                <c:pt idx="29">
                  <c:v>0</c:v>
                </c:pt>
                <c:pt idx="30">
                  <c:v>0</c:v>
                </c:pt>
                <c:pt idx="31">
                  <c:v>0</c:v>
                </c:pt>
                <c:pt idx="32">
                  <c:v>0</c:v>
                </c:pt>
                <c:pt idx="33">
                  <c:v>0</c:v>
                </c:pt>
                <c:pt idx="34">
                  <c:v>0</c:v>
                </c:pt>
                <c:pt idx="35">
                  <c:v>0</c:v>
                </c:pt>
                <c:pt idx="36">
                  <c:v>-1</c:v>
                </c:pt>
                <c:pt idx="37">
                  <c:v>-1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extLst>
            <c:ext xmlns:c16="http://schemas.microsoft.com/office/drawing/2014/chart" uri="{C3380CC4-5D6E-409C-BE32-E72D297353CC}">
              <c16:uniqueId val="{00000000-E73B-4DBA-B994-EDD4848AF678}"/>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194</c:v>
                </c:pt>
              </c:strCache>
            </c:strRef>
          </c:tx>
          <c:spPr>
            <a:solidFill>
              <a:schemeClr val="accent1"/>
            </a:solidFill>
          </c:spPr>
          <c:invertIfNegative val="0"/>
          <c:cat>
            <c:numRef>
              <c:f>'Overall Metrics'!$H$2:$H$57</c:f>
              <c:numCache>
                <c:formatCode>#,##0.00</c:formatCode>
                <c:ptCount val="56"/>
                <c:pt idx="0">
                  <c:v>0</c:v>
                </c:pt>
                <c:pt idx="1">
                  <c:v>0.23636363636363636</c:v>
                </c:pt>
                <c:pt idx="2">
                  <c:v>0.47272727272727272</c:v>
                </c:pt>
                <c:pt idx="3">
                  <c:v>0.70909090909090911</c:v>
                </c:pt>
                <c:pt idx="4">
                  <c:v>0.94545454545454544</c:v>
                </c:pt>
                <c:pt idx="5">
                  <c:v>1.1818181818181819</c:v>
                </c:pt>
                <c:pt idx="6">
                  <c:v>1.4181818181818182</c:v>
                </c:pt>
                <c:pt idx="7">
                  <c:v>1.6545454545454545</c:v>
                </c:pt>
                <c:pt idx="8">
                  <c:v>1.8909090909090909</c:v>
                </c:pt>
                <c:pt idx="9">
                  <c:v>2.1272727272727274</c:v>
                </c:pt>
                <c:pt idx="10">
                  <c:v>2.3636363636363638</c:v>
                </c:pt>
                <c:pt idx="11">
                  <c:v>2.6</c:v>
                </c:pt>
                <c:pt idx="12">
                  <c:v>2.8363636363636364</c:v>
                </c:pt>
                <c:pt idx="13">
                  <c:v>3.0727272727272728</c:v>
                </c:pt>
                <c:pt idx="14">
                  <c:v>3.3090909090909091</c:v>
                </c:pt>
                <c:pt idx="15">
                  <c:v>3.5454545454545454</c:v>
                </c:pt>
                <c:pt idx="16">
                  <c:v>3.7818181818181817</c:v>
                </c:pt>
                <c:pt idx="17">
                  <c:v>4.0181818181818185</c:v>
                </c:pt>
                <c:pt idx="18">
                  <c:v>4.2545454545454549</c:v>
                </c:pt>
                <c:pt idx="19">
                  <c:v>4.4909090909090912</c:v>
                </c:pt>
                <c:pt idx="20">
                  <c:v>4.7272727272727275</c:v>
                </c:pt>
                <c:pt idx="21">
                  <c:v>4.9636363636363638</c:v>
                </c:pt>
                <c:pt idx="22">
                  <c:v>5.2</c:v>
                </c:pt>
                <c:pt idx="23">
                  <c:v>5.4363636363636365</c:v>
                </c:pt>
                <c:pt idx="24">
                  <c:v>5.6727272727272728</c:v>
                </c:pt>
                <c:pt idx="26">
                  <c:v>5.9090909090909092</c:v>
                </c:pt>
                <c:pt idx="38">
                  <c:v>6.1454545454545455</c:v>
                </c:pt>
                <c:pt idx="39">
                  <c:v>6.3818181818181818</c:v>
                </c:pt>
                <c:pt idx="40">
                  <c:v>6.6181818181818182</c:v>
                </c:pt>
                <c:pt idx="41">
                  <c:v>6.8545454545454545</c:v>
                </c:pt>
                <c:pt idx="42">
                  <c:v>7.0909090909090908</c:v>
                </c:pt>
                <c:pt idx="43">
                  <c:v>7.3272727272727272</c:v>
                </c:pt>
                <c:pt idx="44">
                  <c:v>7.5636363636363635</c:v>
                </c:pt>
                <c:pt idx="45">
                  <c:v>7.8</c:v>
                </c:pt>
                <c:pt idx="46">
                  <c:v>8.036363636363637</c:v>
                </c:pt>
                <c:pt idx="47">
                  <c:v>8.2727272727272734</c:v>
                </c:pt>
                <c:pt idx="48">
                  <c:v>8.5090909090909097</c:v>
                </c:pt>
                <c:pt idx="49">
                  <c:v>8.745454545454546</c:v>
                </c:pt>
                <c:pt idx="50">
                  <c:v>8.9818181818181824</c:v>
                </c:pt>
                <c:pt idx="51">
                  <c:v>9.2181818181818187</c:v>
                </c:pt>
                <c:pt idx="52">
                  <c:v>9.454545454545455</c:v>
                </c:pt>
                <c:pt idx="53">
                  <c:v>9.6909090909090914</c:v>
                </c:pt>
                <c:pt idx="54">
                  <c:v>9.9272727272727277</c:v>
                </c:pt>
                <c:pt idx="55">
                  <c:v>13</c:v>
                </c:pt>
              </c:numCache>
            </c:numRef>
          </c:cat>
          <c:val>
            <c:numRef>
              <c:f>'Overall Metrics'!$I$2:$I$57</c:f>
              <c:numCache>
                <c:formatCode>General</c:formatCode>
                <c:ptCount val="56"/>
                <c:pt idx="0">
                  <c:v>194</c:v>
                </c:pt>
                <c:pt idx="1">
                  <c:v>0</c:v>
                </c:pt>
                <c:pt idx="2">
                  <c:v>0</c:v>
                </c:pt>
                <c:pt idx="3">
                  <c:v>0</c:v>
                </c:pt>
                <c:pt idx="4">
                  <c:v>467</c:v>
                </c:pt>
                <c:pt idx="5">
                  <c:v>0</c:v>
                </c:pt>
                <c:pt idx="6">
                  <c:v>0</c:v>
                </c:pt>
                <c:pt idx="7">
                  <c:v>0</c:v>
                </c:pt>
                <c:pt idx="8">
                  <c:v>107</c:v>
                </c:pt>
                <c:pt idx="9">
                  <c:v>0</c:v>
                </c:pt>
                <c:pt idx="10">
                  <c:v>0</c:v>
                </c:pt>
                <c:pt idx="11">
                  <c:v>0</c:v>
                </c:pt>
                <c:pt idx="12">
                  <c:v>26</c:v>
                </c:pt>
                <c:pt idx="13">
                  <c:v>0</c:v>
                </c:pt>
                <c:pt idx="14">
                  <c:v>0</c:v>
                </c:pt>
                <c:pt idx="15">
                  <c:v>0</c:v>
                </c:pt>
                <c:pt idx="16">
                  <c:v>32</c:v>
                </c:pt>
                <c:pt idx="17">
                  <c:v>0</c:v>
                </c:pt>
                <c:pt idx="18">
                  <c:v>0</c:v>
                </c:pt>
                <c:pt idx="19">
                  <c:v>0</c:v>
                </c:pt>
                <c:pt idx="20">
                  <c:v>0</c:v>
                </c:pt>
                <c:pt idx="21">
                  <c:v>11</c:v>
                </c:pt>
                <c:pt idx="22">
                  <c:v>0</c:v>
                </c:pt>
                <c:pt idx="23">
                  <c:v>0</c:v>
                </c:pt>
                <c:pt idx="24">
                  <c:v>0</c:v>
                </c:pt>
                <c:pt idx="25">
                  <c:v>-2</c:v>
                </c:pt>
                <c:pt idx="26">
                  <c:v>1</c:v>
                </c:pt>
                <c:pt idx="27">
                  <c:v>0</c:v>
                </c:pt>
                <c:pt idx="28">
                  <c:v>0</c:v>
                </c:pt>
                <c:pt idx="29">
                  <c:v>0</c:v>
                </c:pt>
                <c:pt idx="30">
                  <c:v>0</c:v>
                </c:pt>
                <c:pt idx="31">
                  <c:v>0</c:v>
                </c:pt>
                <c:pt idx="32">
                  <c:v>0</c:v>
                </c:pt>
                <c:pt idx="33">
                  <c:v>0</c:v>
                </c:pt>
                <c:pt idx="34">
                  <c:v>0</c:v>
                </c:pt>
                <c:pt idx="35">
                  <c:v>0</c:v>
                </c:pt>
                <c:pt idx="36">
                  <c:v>-1</c:v>
                </c:pt>
                <c:pt idx="37">
                  <c:v>-1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extLst>
            <c:ext xmlns:c16="http://schemas.microsoft.com/office/drawing/2014/chart" uri="{C3380CC4-5D6E-409C-BE32-E72D297353CC}">
              <c16:uniqueId val="{00000000-AC15-44FC-B921-317889083256}"/>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786</c:v>
                </c:pt>
              </c:strCache>
            </c:strRef>
          </c:tx>
          <c:spPr>
            <a:solidFill>
              <a:schemeClr val="accent1"/>
            </a:solidFill>
          </c:spPr>
          <c:invertIfNegative val="0"/>
          <c:cat>
            <c:numRef>
              <c:f>'Overall Metrics'!$J$2:$J$57</c:f>
              <c:numCache>
                <c:formatCode>#,##0.00</c:formatCode>
                <c:ptCount val="56"/>
                <c:pt idx="0">
                  <c:v>0</c:v>
                </c:pt>
                <c:pt idx="1">
                  <c:v>2329.4415892545453</c:v>
                </c:pt>
                <c:pt idx="2">
                  <c:v>4658.8831785090906</c:v>
                </c:pt>
                <c:pt idx="3">
                  <c:v>6988.3247677636355</c:v>
                </c:pt>
                <c:pt idx="4">
                  <c:v>9317.7663570181812</c:v>
                </c:pt>
                <c:pt idx="5">
                  <c:v>11647.207946272727</c:v>
                </c:pt>
                <c:pt idx="6">
                  <c:v>13976.649535527273</c:v>
                </c:pt>
                <c:pt idx="7">
                  <c:v>16306.091124781819</c:v>
                </c:pt>
                <c:pt idx="8">
                  <c:v>18635.532714036362</c:v>
                </c:pt>
                <c:pt idx="9">
                  <c:v>20964.974303290906</c:v>
                </c:pt>
                <c:pt idx="10">
                  <c:v>23294.41589254545</c:v>
                </c:pt>
                <c:pt idx="11">
                  <c:v>25623.857481799994</c:v>
                </c:pt>
                <c:pt idx="12">
                  <c:v>27953.299071054538</c:v>
                </c:pt>
                <c:pt idx="13">
                  <c:v>30282.740660309082</c:v>
                </c:pt>
                <c:pt idx="14">
                  <c:v>32612.182249563626</c:v>
                </c:pt>
                <c:pt idx="15">
                  <c:v>34941.623838818174</c:v>
                </c:pt>
                <c:pt idx="16">
                  <c:v>37271.065428072718</c:v>
                </c:pt>
                <c:pt idx="17">
                  <c:v>39600.507017327262</c:v>
                </c:pt>
                <c:pt idx="18">
                  <c:v>41929.948606581806</c:v>
                </c:pt>
                <c:pt idx="19">
                  <c:v>44259.390195836349</c:v>
                </c:pt>
                <c:pt idx="20">
                  <c:v>46588.831785090893</c:v>
                </c:pt>
                <c:pt idx="21">
                  <c:v>48918.273374345437</c:v>
                </c:pt>
                <c:pt idx="22">
                  <c:v>51247.714963599981</c:v>
                </c:pt>
                <c:pt idx="23">
                  <c:v>53577.156552854525</c:v>
                </c:pt>
                <c:pt idx="24">
                  <c:v>55906.598142109069</c:v>
                </c:pt>
                <c:pt idx="26">
                  <c:v>58236.039731363613</c:v>
                </c:pt>
                <c:pt idx="38">
                  <c:v>60565.481320618157</c:v>
                </c:pt>
                <c:pt idx="39">
                  <c:v>62894.922909872701</c:v>
                </c:pt>
                <c:pt idx="40">
                  <c:v>65224.364499127245</c:v>
                </c:pt>
                <c:pt idx="41">
                  <c:v>67553.806088381796</c:v>
                </c:pt>
                <c:pt idx="42">
                  <c:v>69883.247677636347</c:v>
                </c:pt>
                <c:pt idx="43">
                  <c:v>72212.689266890899</c:v>
                </c:pt>
                <c:pt idx="44">
                  <c:v>74542.13085614545</c:v>
                </c:pt>
                <c:pt idx="45">
                  <c:v>76871.572445400001</c:v>
                </c:pt>
                <c:pt idx="46">
                  <c:v>79201.014034654552</c:v>
                </c:pt>
                <c:pt idx="47">
                  <c:v>81530.455623909103</c:v>
                </c:pt>
                <c:pt idx="48">
                  <c:v>83859.897213163655</c:v>
                </c:pt>
                <c:pt idx="49">
                  <c:v>86189.338802418206</c:v>
                </c:pt>
                <c:pt idx="50">
                  <c:v>88518.780391672757</c:v>
                </c:pt>
                <c:pt idx="51">
                  <c:v>90848.221980927308</c:v>
                </c:pt>
                <c:pt idx="52">
                  <c:v>93177.66357018186</c:v>
                </c:pt>
                <c:pt idx="53">
                  <c:v>95507.105159436411</c:v>
                </c:pt>
                <c:pt idx="54">
                  <c:v>97836.546748690962</c:v>
                </c:pt>
                <c:pt idx="55">
                  <c:v>128119.287409</c:v>
                </c:pt>
              </c:numCache>
            </c:numRef>
          </c:cat>
          <c:val>
            <c:numRef>
              <c:f>'Overall Metrics'!$K$2:$K$57</c:f>
              <c:numCache>
                <c:formatCode>General</c:formatCode>
                <c:ptCount val="56"/>
                <c:pt idx="0">
                  <c:v>786</c:v>
                </c:pt>
                <c:pt idx="1">
                  <c:v>21</c:v>
                </c:pt>
                <c:pt idx="2">
                  <c:v>12</c:v>
                </c:pt>
                <c:pt idx="3">
                  <c:v>4</c:v>
                </c:pt>
                <c:pt idx="4">
                  <c:v>4</c:v>
                </c:pt>
                <c:pt idx="5">
                  <c:v>2</c:v>
                </c:pt>
                <c:pt idx="6">
                  <c:v>4</c:v>
                </c:pt>
                <c:pt idx="7">
                  <c:v>1</c:v>
                </c:pt>
                <c:pt idx="8">
                  <c:v>1</c:v>
                </c:pt>
                <c:pt idx="9">
                  <c:v>0</c:v>
                </c:pt>
                <c:pt idx="10">
                  <c:v>0</c:v>
                </c:pt>
                <c:pt idx="11">
                  <c:v>2</c:v>
                </c:pt>
                <c:pt idx="12">
                  <c:v>0</c:v>
                </c:pt>
                <c:pt idx="13">
                  <c:v>1</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0</c:v>
                </c:pt>
                <c:pt idx="35">
                  <c:v>0</c:v>
                </c:pt>
                <c:pt idx="36">
                  <c:v>-1</c:v>
                </c:pt>
                <c:pt idx="37">
                  <c:v>-1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extLst>
            <c:ext xmlns:c16="http://schemas.microsoft.com/office/drawing/2014/chart" uri="{C3380CC4-5D6E-409C-BE32-E72D297353CC}">
              <c16:uniqueId val="{00000000-E33B-4557-90C2-61E3B13998C3}"/>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464</c:v>
                </c:pt>
              </c:strCache>
            </c:strRef>
          </c:tx>
          <c:spPr>
            <a:solidFill>
              <a:schemeClr val="accent1"/>
            </a:solidFill>
          </c:spPr>
          <c:invertIfNegative val="0"/>
          <c:cat>
            <c:numRef>
              <c:f>'Overall Metrics'!$L$2:$L$57</c:f>
              <c:numCache>
                <c:formatCode>#,##0.00</c:formatCode>
                <c:ptCount val="56"/>
                <c:pt idx="0">
                  <c:v>2.5099999999999998E-4</c:v>
                </c:pt>
                <c:pt idx="1">
                  <c:v>1.8428254545454548E-2</c:v>
                </c:pt>
                <c:pt idx="2">
                  <c:v>3.6605509090909094E-2</c:v>
                </c:pt>
                <c:pt idx="3">
                  <c:v>5.4782763636363641E-2</c:v>
                </c:pt>
                <c:pt idx="4">
                  <c:v>7.2960018181818187E-2</c:v>
                </c:pt>
                <c:pt idx="5">
                  <c:v>9.1137272727272733E-2</c:v>
                </c:pt>
                <c:pt idx="6">
                  <c:v>0.10931452727272728</c:v>
                </c:pt>
                <c:pt idx="7">
                  <c:v>0.12749178181818183</c:v>
                </c:pt>
                <c:pt idx="8">
                  <c:v>0.14566903636363637</c:v>
                </c:pt>
                <c:pt idx="9">
                  <c:v>0.16384629090909092</c:v>
                </c:pt>
                <c:pt idx="10">
                  <c:v>0.18202354545454547</c:v>
                </c:pt>
                <c:pt idx="11">
                  <c:v>0.20020080000000001</c:v>
                </c:pt>
                <c:pt idx="12">
                  <c:v>0.21837805454545456</c:v>
                </c:pt>
                <c:pt idx="13">
                  <c:v>0.2365553090909091</c:v>
                </c:pt>
                <c:pt idx="14">
                  <c:v>0.25473256363636365</c:v>
                </c:pt>
                <c:pt idx="15">
                  <c:v>0.2729098181818182</c:v>
                </c:pt>
                <c:pt idx="16">
                  <c:v>0.29108707272727274</c:v>
                </c:pt>
                <c:pt idx="17">
                  <c:v>0.30926432727272729</c:v>
                </c:pt>
                <c:pt idx="18">
                  <c:v>0.32744158181818184</c:v>
                </c:pt>
                <c:pt idx="19">
                  <c:v>0.34561883636363638</c:v>
                </c:pt>
                <c:pt idx="20">
                  <c:v>0.36379609090909093</c:v>
                </c:pt>
                <c:pt idx="21">
                  <c:v>0.38197334545454548</c:v>
                </c:pt>
                <c:pt idx="22">
                  <c:v>0.40015060000000002</c:v>
                </c:pt>
                <c:pt idx="23">
                  <c:v>0.41832785454545457</c:v>
                </c:pt>
                <c:pt idx="24">
                  <c:v>0.43650510909090912</c:v>
                </c:pt>
                <c:pt idx="26">
                  <c:v>0.45468236363636366</c:v>
                </c:pt>
                <c:pt idx="38">
                  <c:v>0.47285961818181821</c:v>
                </c:pt>
                <c:pt idx="39">
                  <c:v>0.49103687272727276</c:v>
                </c:pt>
                <c:pt idx="40">
                  <c:v>0.5092141272727273</c:v>
                </c:pt>
                <c:pt idx="41">
                  <c:v>0.5273913818181819</c:v>
                </c:pt>
                <c:pt idx="42">
                  <c:v>0.54556863636363651</c:v>
                </c:pt>
                <c:pt idx="43">
                  <c:v>0.56374589090909111</c:v>
                </c:pt>
                <c:pt idx="44">
                  <c:v>0.58192314545454571</c:v>
                </c:pt>
                <c:pt idx="45">
                  <c:v>0.60010040000000031</c:v>
                </c:pt>
                <c:pt idx="46">
                  <c:v>0.61827765454545491</c:v>
                </c:pt>
                <c:pt idx="47">
                  <c:v>0.63645490909090952</c:v>
                </c:pt>
                <c:pt idx="48">
                  <c:v>0.65463216363636412</c:v>
                </c:pt>
                <c:pt idx="49">
                  <c:v>0.67280941818181872</c:v>
                </c:pt>
                <c:pt idx="50">
                  <c:v>0.69098667272727332</c:v>
                </c:pt>
                <c:pt idx="51">
                  <c:v>0.70916392727272792</c:v>
                </c:pt>
                <c:pt idx="52">
                  <c:v>0.72734118181818253</c:v>
                </c:pt>
                <c:pt idx="53">
                  <c:v>0.74551843636363713</c:v>
                </c:pt>
                <c:pt idx="54">
                  <c:v>0.76369569090909173</c:v>
                </c:pt>
                <c:pt idx="55">
                  <c:v>1</c:v>
                </c:pt>
              </c:numCache>
            </c:numRef>
          </c:cat>
          <c:val>
            <c:numRef>
              <c:f>'Overall Metrics'!$M$2:$M$57</c:f>
              <c:numCache>
                <c:formatCode>General</c:formatCode>
                <c:ptCount val="56"/>
                <c:pt idx="0">
                  <c:v>464</c:v>
                </c:pt>
                <c:pt idx="1">
                  <c:v>58</c:v>
                </c:pt>
                <c:pt idx="2">
                  <c:v>31</c:v>
                </c:pt>
                <c:pt idx="3">
                  <c:v>2</c:v>
                </c:pt>
                <c:pt idx="4">
                  <c:v>18</c:v>
                </c:pt>
                <c:pt idx="5">
                  <c:v>6</c:v>
                </c:pt>
                <c:pt idx="6">
                  <c:v>1</c:v>
                </c:pt>
                <c:pt idx="7">
                  <c:v>28</c:v>
                </c:pt>
                <c:pt idx="8">
                  <c:v>0</c:v>
                </c:pt>
                <c:pt idx="9">
                  <c:v>4</c:v>
                </c:pt>
                <c:pt idx="10">
                  <c:v>19</c:v>
                </c:pt>
                <c:pt idx="11">
                  <c:v>0</c:v>
                </c:pt>
                <c:pt idx="12">
                  <c:v>0</c:v>
                </c:pt>
                <c:pt idx="13">
                  <c:v>9</c:v>
                </c:pt>
                <c:pt idx="14">
                  <c:v>0</c:v>
                </c:pt>
                <c:pt idx="15">
                  <c:v>0</c:v>
                </c:pt>
                <c:pt idx="16">
                  <c:v>0</c:v>
                </c:pt>
                <c:pt idx="17">
                  <c:v>0</c:v>
                </c:pt>
                <c:pt idx="18">
                  <c:v>60</c:v>
                </c:pt>
                <c:pt idx="19">
                  <c:v>0</c:v>
                </c:pt>
                <c:pt idx="20">
                  <c:v>0</c:v>
                </c:pt>
                <c:pt idx="21">
                  <c:v>0</c:v>
                </c:pt>
                <c:pt idx="22">
                  <c:v>0</c:v>
                </c:pt>
                <c:pt idx="23">
                  <c:v>0</c:v>
                </c:pt>
                <c:pt idx="24">
                  <c:v>0</c:v>
                </c:pt>
                <c:pt idx="25">
                  <c:v>-139</c:v>
                </c:pt>
                <c:pt idx="26">
                  <c:v>0</c:v>
                </c:pt>
                <c:pt idx="27">
                  <c:v>0</c:v>
                </c:pt>
                <c:pt idx="28">
                  <c:v>0</c:v>
                </c:pt>
                <c:pt idx="29">
                  <c:v>0</c:v>
                </c:pt>
                <c:pt idx="30">
                  <c:v>0</c:v>
                </c:pt>
                <c:pt idx="31">
                  <c:v>0</c:v>
                </c:pt>
                <c:pt idx="32">
                  <c:v>0</c:v>
                </c:pt>
                <c:pt idx="33">
                  <c:v>0</c:v>
                </c:pt>
                <c:pt idx="34">
                  <c:v>0</c:v>
                </c:pt>
                <c:pt idx="35">
                  <c:v>0</c:v>
                </c:pt>
                <c:pt idx="36">
                  <c:v>-139</c:v>
                </c:pt>
                <c:pt idx="37">
                  <c:v>-139</c:v>
                </c:pt>
                <c:pt idx="38">
                  <c:v>0</c:v>
                </c:pt>
                <c:pt idx="39">
                  <c:v>29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110</c:v>
                </c:pt>
              </c:numCache>
            </c:numRef>
          </c:val>
          <c:extLst>
            <c:ext xmlns:c16="http://schemas.microsoft.com/office/drawing/2014/chart" uri="{C3380CC4-5D6E-409C-BE32-E72D297353CC}">
              <c16:uniqueId val="{00000000-D6A4-4F61-8EAF-381B3DECBCDF}"/>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690</c:v>
                </c:pt>
              </c:strCache>
            </c:strRef>
          </c:tx>
          <c:spPr>
            <a:solidFill>
              <a:schemeClr val="accent1"/>
            </a:solidFill>
          </c:spPr>
          <c:invertIfNegative val="0"/>
          <c:cat>
            <c:numRef>
              <c:f>'Overall Metrics'!$N$2:$N$57</c:f>
              <c:numCache>
                <c:formatCode>#,##0.00</c:formatCode>
                <c:ptCount val="56"/>
                <c:pt idx="0">
                  <c:v>0</c:v>
                </c:pt>
                <c:pt idx="1">
                  <c:v>1.0565454545454545E-3</c:v>
                </c:pt>
                <c:pt idx="2">
                  <c:v>2.1130909090909091E-3</c:v>
                </c:pt>
                <c:pt idx="3">
                  <c:v>3.1696363636363636E-3</c:v>
                </c:pt>
                <c:pt idx="4">
                  <c:v>4.2261818181818182E-3</c:v>
                </c:pt>
                <c:pt idx="5">
                  <c:v>5.2827272727272723E-3</c:v>
                </c:pt>
                <c:pt idx="6">
                  <c:v>6.3392727272727264E-3</c:v>
                </c:pt>
                <c:pt idx="7">
                  <c:v>7.3958181818181805E-3</c:v>
                </c:pt>
                <c:pt idx="8">
                  <c:v>8.4523636363636346E-3</c:v>
                </c:pt>
                <c:pt idx="9">
                  <c:v>9.5089090909090887E-3</c:v>
                </c:pt>
                <c:pt idx="10">
                  <c:v>1.0565454545454543E-2</c:v>
                </c:pt>
                <c:pt idx="11">
                  <c:v>1.1621999999999997E-2</c:v>
                </c:pt>
                <c:pt idx="12">
                  <c:v>1.2678545454545451E-2</c:v>
                </c:pt>
                <c:pt idx="13">
                  <c:v>1.3735090909090905E-2</c:v>
                </c:pt>
                <c:pt idx="14">
                  <c:v>1.4791636363636359E-2</c:v>
                </c:pt>
                <c:pt idx="15">
                  <c:v>1.5848181818181813E-2</c:v>
                </c:pt>
                <c:pt idx="16">
                  <c:v>1.6904727272727269E-2</c:v>
                </c:pt>
                <c:pt idx="17">
                  <c:v>1.7961272727272725E-2</c:v>
                </c:pt>
                <c:pt idx="18">
                  <c:v>1.9017818181818181E-2</c:v>
                </c:pt>
                <c:pt idx="19">
                  <c:v>2.0074363636363637E-2</c:v>
                </c:pt>
                <c:pt idx="20">
                  <c:v>2.1130909090909093E-2</c:v>
                </c:pt>
                <c:pt idx="21">
                  <c:v>2.2187454545454548E-2</c:v>
                </c:pt>
                <c:pt idx="22">
                  <c:v>2.3244000000000004E-2</c:v>
                </c:pt>
                <c:pt idx="23">
                  <c:v>2.430054545454546E-2</c:v>
                </c:pt>
                <c:pt idx="24">
                  <c:v>2.5357090909090916E-2</c:v>
                </c:pt>
                <c:pt idx="26">
                  <c:v>2.6413636363636372E-2</c:v>
                </c:pt>
                <c:pt idx="38">
                  <c:v>2.7470181818181828E-2</c:v>
                </c:pt>
                <c:pt idx="39">
                  <c:v>2.8526727272727283E-2</c:v>
                </c:pt>
                <c:pt idx="40">
                  <c:v>2.9583272727272739E-2</c:v>
                </c:pt>
                <c:pt idx="41">
                  <c:v>3.0639818181818195E-2</c:v>
                </c:pt>
                <c:pt idx="42">
                  <c:v>3.1696363636363648E-2</c:v>
                </c:pt>
                <c:pt idx="43">
                  <c:v>3.2752909090909103E-2</c:v>
                </c:pt>
                <c:pt idx="44">
                  <c:v>3.3809454545454559E-2</c:v>
                </c:pt>
                <c:pt idx="45">
                  <c:v>3.4866000000000015E-2</c:v>
                </c:pt>
                <c:pt idx="46">
                  <c:v>3.5922545454545471E-2</c:v>
                </c:pt>
                <c:pt idx="47">
                  <c:v>3.6979090909090927E-2</c:v>
                </c:pt>
                <c:pt idx="48">
                  <c:v>3.8035636363636383E-2</c:v>
                </c:pt>
                <c:pt idx="49">
                  <c:v>3.9092181818181838E-2</c:v>
                </c:pt>
                <c:pt idx="50">
                  <c:v>4.0148727272727294E-2</c:v>
                </c:pt>
                <c:pt idx="51">
                  <c:v>4.120527272727275E-2</c:v>
                </c:pt>
                <c:pt idx="52">
                  <c:v>4.2261818181818206E-2</c:v>
                </c:pt>
                <c:pt idx="53">
                  <c:v>4.3318363636363662E-2</c:v>
                </c:pt>
                <c:pt idx="54">
                  <c:v>4.4374909090909118E-2</c:v>
                </c:pt>
                <c:pt idx="55">
                  <c:v>5.8110000000000002E-2</c:v>
                </c:pt>
              </c:numCache>
            </c:numRef>
          </c:cat>
          <c:val>
            <c:numRef>
              <c:f>'Overall Metrics'!$O$2:$O$57</c:f>
              <c:numCache>
                <c:formatCode>General</c:formatCode>
                <c:ptCount val="56"/>
                <c:pt idx="0">
                  <c:v>690</c:v>
                </c:pt>
                <c:pt idx="1">
                  <c:v>8</c:v>
                </c:pt>
                <c:pt idx="2">
                  <c:v>16</c:v>
                </c:pt>
                <c:pt idx="3">
                  <c:v>0</c:v>
                </c:pt>
                <c:pt idx="4">
                  <c:v>63</c:v>
                </c:pt>
                <c:pt idx="5">
                  <c:v>25</c:v>
                </c:pt>
                <c:pt idx="6">
                  <c:v>4</c:v>
                </c:pt>
                <c:pt idx="7">
                  <c:v>0</c:v>
                </c:pt>
                <c:pt idx="8">
                  <c:v>1</c:v>
                </c:pt>
                <c:pt idx="9">
                  <c:v>19</c:v>
                </c:pt>
                <c:pt idx="10">
                  <c:v>8</c:v>
                </c:pt>
                <c:pt idx="11">
                  <c:v>0</c:v>
                </c:pt>
                <c:pt idx="12">
                  <c:v>1</c:v>
                </c:pt>
                <c:pt idx="13">
                  <c:v>0</c:v>
                </c:pt>
                <c:pt idx="14">
                  <c:v>0</c:v>
                </c:pt>
                <c:pt idx="15">
                  <c:v>0</c:v>
                </c:pt>
                <c:pt idx="16">
                  <c:v>0</c:v>
                </c:pt>
                <c:pt idx="17">
                  <c:v>0</c:v>
                </c:pt>
                <c:pt idx="18">
                  <c:v>0</c:v>
                </c:pt>
                <c:pt idx="19">
                  <c:v>0</c:v>
                </c:pt>
                <c:pt idx="20">
                  <c:v>0</c:v>
                </c:pt>
                <c:pt idx="21">
                  <c:v>1</c:v>
                </c:pt>
                <c:pt idx="22">
                  <c:v>0</c:v>
                </c:pt>
                <c:pt idx="23">
                  <c:v>1</c:v>
                </c:pt>
                <c:pt idx="24">
                  <c:v>0</c:v>
                </c:pt>
                <c:pt idx="25">
                  <c:v>-2</c:v>
                </c:pt>
                <c:pt idx="26">
                  <c:v>0</c:v>
                </c:pt>
                <c:pt idx="27">
                  <c:v>0</c:v>
                </c:pt>
                <c:pt idx="28">
                  <c:v>0</c:v>
                </c:pt>
                <c:pt idx="29">
                  <c:v>0</c:v>
                </c:pt>
                <c:pt idx="30">
                  <c:v>0</c:v>
                </c:pt>
                <c:pt idx="31">
                  <c:v>0</c:v>
                </c:pt>
                <c:pt idx="32">
                  <c:v>0</c:v>
                </c:pt>
                <c:pt idx="33">
                  <c:v>0</c:v>
                </c:pt>
                <c:pt idx="34">
                  <c:v>0</c:v>
                </c:pt>
                <c:pt idx="35">
                  <c:v>0</c:v>
                </c:pt>
                <c:pt idx="36">
                  <c:v>-2</c:v>
                </c:pt>
                <c:pt idx="37">
                  <c:v>-2</c:v>
                </c:pt>
                <c:pt idx="38">
                  <c:v>0</c:v>
                </c:pt>
                <c:pt idx="39">
                  <c:v>0</c:v>
                </c:pt>
                <c:pt idx="40">
                  <c:v>0</c:v>
                </c:pt>
                <c:pt idx="41">
                  <c:v>1</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extLst>
            <c:ext xmlns:c16="http://schemas.microsoft.com/office/drawing/2014/chart" uri="{C3380CC4-5D6E-409C-BE32-E72D297353CC}">
              <c16:uniqueId val="{00000000-741A-4CA6-BF4D-42CC2054FE80}"/>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674</c:v>
                </c:pt>
              </c:strCache>
            </c:strRef>
          </c:tx>
          <c:spPr>
            <a:solidFill>
              <a:schemeClr val="accent1"/>
            </a:solidFill>
          </c:spPr>
          <c:invertIfNegative val="0"/>
          <c:cat>
            <c:numRef>
              <c:f>'Overall Metrics'!$R$2:$R$57</c:f>
              <c:numCache>
                <c:formatCode>#,##0.00</c:formatCode>
                <c:ptCount val="56"/>
                <c:pt idx="0">
                  <c:v>0</c:v>
                </c:pt>
                <c:pt idx="1">
                  <c:v>9.0909090909090905E-3</c:v>
                </c:pt>
                <c:pt idx="2">
                  <c:v>1.8181818181818181E-2</c:v>
                </c:pt>
                <c:pt idx="3">
                  <c:v>2.7272727272727271E-2</c:v>
                </c:pt>
                <c:pt idx="4">
                  <c:v>3.6363636363636362E-2</c:v>
                </c:pt>
                <c:pt idx="5">
                  <c:v>4.5454545454545456E-2</c:v>
                </c:pt>
                <c:pt idx="6">
                  <c:v>5.454545454545455E-2</c:v>
                </c:pt>
                <c:pt idx="7">
                  <c:v>6.3636363636363644E-2</c:v>
                </c:pt>
                <c:pt idx="8">
                  <c:v>7.2727272727272738E-2</c:v>
                </c:pt>
                <c:pt idx="9">
                  <c:v>8.1818181818181832E-2</c:v>
                </c:pt>
                <c:pt idx="10">
                  <c:v>9.0909090909090925E-2</c:v>
                </c:pt>
                <c:pt idx="11">
                  <c:v>0.10000000000000002</c:v>
                </c:pt>
                <c:pt idx="12">
                  <c:v>0.10909090909090911</c:v>
                </c:pt>
                <c:pt idx="13">
                  <c:v>0.11818181818181821</c:v>
                </c:pt>
                <c:pt idx="14">
                  <c:v>0.12727272727272729</c:v>
                </c:pt>
                <c:pt idx="15">
                  <c:v>0.13636363636363638</c:v>
                </c:pt>
                <c:pt idx="16">
                  <c:v>0.14545454545454548</c:v>
                </c:pt>
                <c:pt idx="17">
                  <c:v>0.15454545454545457</c:v>
                </c:pt>
                <c:pt idx="18">
                  <c:v>0.16363636363636366</c:v>
                </c:pt>
                <c:pt idx="19">
                  <c:v>0.17272727272727276</c:v>
                </c:pt>
                <c:pt idx="20">
                  <c:v>0.18181818181818185</c:v>
                </c:pt>
                <c:pt idx="21">
                  <c:v>0.19090909090909094</c:v>
                </c:pt>
                <c:pt idx="22">
                  <c:v>0.20000000000000004</c:v>
                </c:pt>
                <c:pt idx="23">
                  <c:v>0.20909090909090913</c:v>
                </c:pt>
                <c:pt idx="24">
                  <c:v>0.21818181818181823</c:v>
                </c:pt>
                <c:pt idx="26">
                  <c:v>0.22727272727272732</c:v>
                </c:pt>
                <c:pt idx="38">
                  <c:v>0.23636363636363641</c:v>
                </c:pt>
                <c:pt idx="39">
                  <c:v>0.24545454545454551</c:v>
                </c:pt>
                <c:pt idx="40">
                  <c:v>0.25454545454545457</c:v>
                </c:pt>
                <c:pt idx="41">
                  <c:v>0.26363636363636367</c:v>
                </c:pt>
                <c:pt idx="42">
                  <c:v>0.27272727272727276</c:v>
                </c:pt>
                <c:pt idx="43">
                  <c:v>0.28181818181818186</c:v>
                </c:pt>
                <c:pt idx="44">
                  <c:v>0.29090909090909095</c:v>
                </c:pt>
                <c:pt idx="45">
                  <c:v>0.30000000000000004</c:v>
                </c:pt>
                <c:pt idx="46">
                  <c:v>0.30909090909090914</c:v>
                </c:pt>
                <c:pt idx="47">
                  <c:v>0.31818181818181823</c:v>
                </c:pt>
                <c:pt idx="48">
                  <c:v>0.32727272727272733</c:v>
                </c:pt>
                <c:pt idx="49">
                  <c:v>0.33636363636363642</c:v>
                </c:pt>
                <c:pt idx="50">
                  <c:v>0.34545454545454551</c:v>
                </c:pt>
                <c:pt idx="51">
                  <c:v>0.35454545454545461</c:v>
                </c:pt>
                <c:pt idx="52">
                  <c:v>0.3636363636363637</c:v>
                </c:pt>
                <c:pt idx="53">
                  <c:v>0.3727272727272728</c:v>
                </c:pt>
                <c:pt idx="54">
                  <c:v>0.38181818181818189</c:v>
                </c:pt>
                <c:pt idx="55">
                  <c:v>0.5</c:v>
                </c:pt>
              </c:numCache>
            </c:numRef>
          </c:cat>
          <c:val>
            <c:numRef>
              <c:f>'Overall Metrics'!$S$2:$S$57</c:f>
              <c:numCache>
                <c:formatCode>General</c:formatCode>
                <c:ptCount val="56"/>
                <c:pt idx="0">
                  <c:v>674</c:v>
                </c:pt>
                <c:pt idx="1">
                  <c:v>3</c:v>
                </c:pt>
                <c:pt idx="2">
                  <c:v>3</c:v>
                </c:pt>
                <c:pt idx="3">
                  <c:v>2</c:v>
                </c:pt>
                <c:pt idx="4">
                  <c:v>3</c:v>
                </c:pt>
                <c:pt idx="5">
                  <c:v>1</c:v>
                </c:pt>
                <c:pt idx="6">
                  <c:v>1</c:v>
                </c:pt>
                <c:pt idx="7">
                  <c:v>1</c:v>
                </c:pt>
                <c:pt idx="8">
                  <c:v>0</c:v>
                </c:pt>
                <c:pt idx="9">
                  <c:v>4</c:v>
                </c:pt>
                <c:pt idx="10">
                  <c:v>0</c:v>
                </c:pt>
                <c:pt idx="11">
                  <c:v>2</c:v>
                </c:pt>
                <c:pt idx="12">
                  <c:v>0</c:v>
                </c:pt>
                <c:pt idx="13">
                  <c:v>0</c:v>
                </c:pt>
                <c:pt idx="14">
                  <c:v>0</c:v>
                </c:pt>
                <c:pt idx="15">
                  <c:v>0</c:v>
                </c:pt>
                <c:pt idx="16">
                  <c:v>1</c:v>
                </c:pt>
                <c:pt idx="17">
                  <c:v>0</c:v>
                </c:pt>
                <c:pt idx="18">
                  <c:v>22</c:v>
                </c:pt>
                <c:pt idx="19">
                  <c:v>0</c:v>
                </c:pt>
                <c:pt idx="20">
                  <c:v>0</c:v>
                </c:pt>
                <c:pt idx="21">
                  <c:v>0</c:v>
                </c:pt>
                <c:pt idx="22">
                  <c:v>11</c:v>
                </c:pt>
                <c:pt idx="23">
                  <c:v>0</c:v>
                </c:pt>
                <c:pt idx="24">
                  <c:v>0</c:v>
                </c:pt>
                <c:pt idx="25">
                  <c:v>-111</c:v>
                </c:pt>
                <c:pt idx="26">
                  <c:v>0</c:v>
                </c:pt>
                <c:pt idx="27">
                  <c:v>0</c:v>
                </c:pt>
                <c:pt idx="28">
                  <c:v>0</c:v>
                </c:pt>
                <c:pt idx="29">
                  <c:v>0</c:v>
                </c:pt>
                <c:pt idx="30">
                  <c:v>0</c:v>
                </c:pt>
                <c:pt idx="31">
                  <c:v>0</c:v>
                </c:pt>
                <c:pt idx="32">
                  <c:v>0</c:v>
                </c:pt>
                <c:pt idx="33">
                  <c:v>0</c:v>
                </c:pt>
                <c:pt idx="34">
                  <c:v>0</c:v>
                </c:pt>
                <c:pt idx="35">
                  <c:v>0</c:v>
                </c:pt>
                <c:pt idx="36">
                  <c:v>-111</c:v>
                </c:pt>
                <c:pt idx="37">
                  <c:v>-111</c:v>
                </c:pt>
                <c:pt idx="38">
                  <c:v>0</c:v>
                </c:pt>
                <c:pt idx="39">
                  <c:v>19</c:v>
                </c:pt>
                <c:pt idx="40">
                  <c:v>0</c:v>
                </c:pt>
                <c:pt idx="41">
                  <c:v>0</c:v>
                </c:pt>
                <c:pt idx="42">
                  <c:v>0</c:v>
                </c:pt>
                <c:pt idx="43">
                  <c:v>0</c:v>
                </c:pt>
                <c:pt idx="44">
                  <c:v>0</c:v>
                </c:pt>
                <c:pt idx="45">
                  <c:v>0</c:v>
                </c:pt>
                <c:pt idx="46">
                  <c:v>0</c:v>
                </c:pt>
                <c:pt idx="47">
                  <c:v>0</c:v>
                </c:pt>
                <c:pt idx="48">
                  <c:v>9</c:v>
                </c:pt>
                <c:pt idx="49">
                  <c:v>0</c:v>
                </c:pt>
                <c:pt idx="50">
                  <c:v>0</c:v>
                </c:pt>
                <c:pt idx="51">
                  <c:v>0</c:v>
                </c:pt>
                <c:pt idx="52">
                  <c:v>0</c:v>
                </c:pt>
                <c:pt idx="53">
                  <c:v>0</c:v>
                </c:pt>
                <c:pt idx="54">
                  <c:v>0</c:v>
                </c:pt>
                <c:pt idx="55">
                  <c:v>83</c:v>
                </c:pt>
              </c:numCache>
            </c:numRef>
          </c:val>
          <c:extLst>
            <c:ext xmlns:c16="http://schemas.microsoft.com/office/drawing/2014/chart" uri="{C3380CC4-5D6E-409C-BE32-E72D297353CC}">
              <c16:uniqueId val="{00000000-8470-43A8-9DCE-AED271CE3508}"/>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556</c:v>
                </c:pt>
              </c:strCache>
            </c:strRef>
          </c:tx>
          <c:spPr>
            <a:solidFill>
              <a:schemeClr val="accent1"/>
            </a:solidFill>
          </c:spPr>
          <c:invertIfNegative val="0"/>
          <c:cat>
            <c:numRef>
              <c:f>'Overall Metrics'!$R$2:$R$57</c:f>
              <c:numCache>
                <c:formatCode>#,##0.00</c:formatCode>
                <c:ptCount val="56"/>
                <c:pt idx="0">
                  <c:v>0</c:v>
                </c:pt>
                <c:pt idx="1">
                  <c:v>9.0909090909090905E-3</c:v>
                </c:pt>
                <c:pt idx="2">
                  <c:v>1.8181818181818181E-2</c:v>
                </c:pt>
                <c:pt idx="3">
                  <c:v>2.7272727272727271E-2</c:v>
                </c:pt>
                <c:pt idx="4">
                  <c:v>3.6363636363636362E-2</c:v>
                </c:pt>
                <c:pt idx="5">
                  <c:v>4.5454545454545456E-2</c:v>
                </c:pt>
                <c:pt idx="6">
                  <c:v>5.454545454545455E-2</c:v>
                </c:pt>
                <c:pt idx="7">
                  <c:v>6.3636363636363644E-2</c:v>
                </c:pt>
                <c:pt idx="8">
                  <c:v>7.2727272727272738E-2</c:v>
                </c:pt>
                <c:pt idx="9">
                  <c:v>8.1818181818181832E-2</c:v>
                </c:pt>
                <c:pt idx="10">
                  <c:v>9.0909090909090925E-2</c:v>
                </c:pt>
                <c:pt idx="11">
                  <c:v>0.10000000000000002</c:v>
                </c:pt>
                <c:pt idx="12">
                  <c:v>0.10909090909090911</c:v>
                </c:pt>
                <c:pt idx="13">
                  <c:v>0.11818181818181821</c:v>
                </c:pt>
                <c:pt idx="14">
                  <c:v>0.12727272727272729</c:v>
                </c:pt>
                <c:pt idx="15">
                  <c:v>0.13636363636363638</c:v>
                </c:pt>
                <c:pt idx="16">
                  <c:v>0.14545454545454548</c:v>
                </c:pt>
                <c:pt idx="17">
                  <c:v>0.15454545454545457</c:v>
                </c:pt>
                <c:pt idx="18">
                  <c:v>0.16363636363636366</c:v>
                </c:pt>
                <c:pt idx="19">
                  <c:v>0.17272727272727276</c:v>
                </c:pt>
                <c:pt idx="20">
                  <c:v>0.18181818181818185</c:v>
                </c:pt>
                <c:pt idx="21">
                  <c:v>0.19090909090909094</c:v>
                </c:pt>
                <c:pt idx="22">
                  <c:v>0.20000000000000004</c:v>
                </c:pt>
                <c:pt idx="23">
                  <c:v>0.20909090909090913</c:v>
                </c:pt>
                <c:pt idx="24">
                  <c:v>0.21818181818181823</c:v>
                </c:pt>
                <c:pt idx="26">
                  <c:v>0.22727272727272732</c:v>
                </c:pt>
                <c:pt idx="38">
                  <c:v>0.23636363636363641</c:v>
                </c:pt>
                <c:pt idx="39">
                  <c:v>0.24545454545454551</c:v>
                </c:pt>
                <c:pt idx="40">
                  <c:v>0.25454545454545457</c:v>
                </c:pt>
                <c:pt idx="41">
                  <c:v>0.26363636363636367</c:v>
                </c:pt>
                <c:pt idx="42">
                  <c:v>0.27272727272727276</c:v>
                </c:pt>
                <c:pt idx="43">
                  <c:v>0.28181818181818186</c:v>
                </c:pt>
                <c:pt idx="44">
                  <c:v>0.29090909090909095</c:v>
                </c:pt>
                <c:pt idx="45">
                  <c:v>0.30000000000000004</c:v>
                </c:pt>
                <c:pt idx="46">
                  <c:v>0.30909090909090914</c:v>
                </c:pt>
                <c:pt idx="47">
                  <c:v>0.31818181818181823</c:v>
                </c:pt>
                <c:pt idx="48">
                  <c:v>0.32727272727272733</c:v>
                </c:pt>
                <c:pt idx="49">
                  <c:v>0.33636363636363642</c:v>
                </c:pt>
                <c:pt idx="50">
                  <c:v>0.34545454545454551</c:v>
                </c:pt>
                <c:pt idx="51">
                  <c:v>0.35454545454545461</c:v>
                </c:pt>
                <c:pt idx="52">
                  <c:v>0.3636363636363637</c:v>
                </c:pt>
                <c:pt idx="53">
                  <c:v>0.3727272727272728</c:v>
                </c:pt>
                <c:pt idx="54">
                  <c:v>0.38181818181818189</c:v>
                </c:pt>
                <c:pt idx="55">
                  <c:v>0.5</c:v>
                </c:pt>
              </c:numCache>
            </c:numRef>
          </c:cat>
          <c:val>
            <c:numRef>
              <c:f>'Overall Metrics'!$Q$2:$Q$57</c:f>
              <c:numCache>
                <c:formatCode>General</c:formatCode>
                <c:ptCount val="56"/>
                <c:pt idx="0">
                  <c:v>556</c:v>
                </c:pt>
                <c:pt idx="1">
                  <c:v>200</c:v>
                </c:pt>
                <c:pt idx="2">
                  <c:v>39</c:v>
                </c:pt>
                <c:pt idx="3">
                  <c:v>13</c:v>
                </c:pt>
                <c:pt idx="4">
                  <c:v>1</c:v>
                </c:pt>
                <c:pt idx="5">
                  <c:v>7</c:v>
                </c:pt>
                <c:pt idx="6">
                  <c:v>2</c:v>
                </c:pt>
                <c:pt idx="7">
                  <c:v>2</c:v>
                </c:pt>
                <c:pt idx="8">
                  <c:v>4</c:v>
                </c:pt>
                <c:pt idx="9">
                  <c:v>2</c:v>
                </c:pt>
                <c:pt idx="10">
                  <c:v>0</c:v>
                </c:pt>
                <c:pt idx="11">
                  <c:v>0</c:v>
                </c:pt>
                <c:pt idx="12">
                  <c:v>3</c:v>
                </c:pt>
                <c:pt idx="13">
                  <c:v>1</c:v>
                </c:pt>
                <c:pt idx="14">
                  <c:v>2</c:v>
                </c:pt>
                <c:pt idx="15">
                  <c:v>0</c:v>
                </c:pt>
                <c:pt idx="16">
                  <c:v>0</c:v>
                </c:pt>
                <c:pt idx="17">
                  <c:v>1</c:v>
                </c:pt>
                <c:pt idx="18">
                  <c:v>1</c:v>
                </c:pt>
                <c:pt idx="19">
                  <c:v>2</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c:v>
                </c:pt>
                <c:pt idx="55">
                  <c:v>1</c:v>
                </c:pt>
              </c:numCache>
            </c:numRef>
          </c:val>
          <c:extLst>
            <c:ext xmlns:c16="http://schemas.microsoft.com/office/drawing/2014/chart" uri="{C3380CC4-5D6E-409C-BE32-E72D297353CC}">
              <c16:uniqueId val="{00000000-E5F3-45BE-A802-D9BA401CFB46}"/>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E600-42CD-80B4-229F966B25AE}"/>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BF2327" totalsRowShown="0" headerRowDxfId="212" dataDxfId="211">
  <autoFilter ref="A2:BF2327">
    <filterColumn colId="55">
      <filters>
        <filter val="SHOW"/>
      </filters>
    </filterColumn>
  </autoFilter>
  <tableColumns count="58">
    <tableColumn id="1" name="Vertex 1" dataDxfId="210" dataCellStyle="NodeXL Required"/>
    <tableColumn id="2" name="Vertex 2" dataDxfId="209" dataCellStyle="NodeXL Required"/>
    <tableColumn id="3" name="Color" dataDxfId="208" dataCellStyle="NodeXL Visual Property"/>
    <tableColumn id="4" name="Width" dataDxfId="207" dataCellStyle="NodeXL Visual Property"/>
    <tableColumn id="11" name="Style" dataDxfId="206" dataCellStyle="NodeXL Visual Property"/>
    <tableColumn id="5" name="Opacity" dataDxfId="205" dataCellStyle="NodeXL Visual Property"/>
    <tableColumn id="6" name="Visibility" dataDxfId="75" dataCellStyle="NodeXL Visual Property">
      <calculatedColumnFormula>IF(Edges[[#This Row],[Vertex 1]]=Edges[[#This Row],[Vertex 2]],"HIDE","SHOW")</calculatedColumnFormula>
    </tableColumn>
    <tableColumn id="10" name="Label" dataDxfId="204" dataCellStyle="NodeXL Label"/>
    <tableColumn id="12" name="Label Text Color" dataDxfId="203" dataCellStyle="NodeXL Label"/>
    <tableColumn id="13" name="Label Font Size" dataDxfId="202" dataCellStyle="NodeXL Label"/>
    <tableColumn id="14" name="Reciprocated?" dataDxfId="21" dataCellStyle="NodeXL Graph Metric"/>
    <tableColumn id="7" name="ID" dataDxfId="201" dataCellStyle="NodeXL Do Not Edit"/>
    <tableColumn id="9" name="Dynamic Filter" dataDxfId="200" dataCellStyle="NodeXL Do Not Edit"/>
    <tableColumn id="8" name="Add Your Own Columns Here" dataDxfId="199" dataCellStyle="NodeXL Other Column"/>
    <tableColumn id="15" name="Relationship" dataDxfId="198" dataCellStyle="Normal"/>
    <tableColumn id="16" name="Relationship Date (UTC)" dataDxfId="197" dataCellStyle="Normal"/>
    <tableColumn id="17" name="Tweet" dataDxfId="196" dataCellStyle="Normal"/>
    <tableColumn id="18" name="URLs in Tweet" dataDxfId="195" dataCellStyle="Normal"/>
    <tableColumn id="19" name="Domains in Tweet" dataDxfId="194" dataCellStyle="Normal"/>
    <tableColumn id="20" name="Hashtags in Tweet" dataDxfId="193" dataCellStyle="Normal"/>
    <tableColumn id="21" name="Media in Tweet" dataDxfId="192" dataCellStyle="Normal"/>
    <tableColumn id="22" name="Tweet Image File" dataDxfId="191" dataCellStyle="Normal"/>
    <tableColumn id="23" name="Tweet Date (UTC)" dataDxfId="190" dataCellStyle="Normal"/>
    <tableColumn id="24" name="Twitter Page for Tweet" dataDxfId="189" dataCellStyle="Normal"/>
    <tableColumn id="25" name="Latitude" dataDxfId="188" dataCellStyle="Normal"/>
    <tableColumn id="26" name="Longitude" dataDxfId="187" dataCellStyle="Normal"/>
    <tableColumn id="27" name="Imported ID" dataDxfId="186" dataCellStyle="Normal"/>
    <tableColumn id="28" name="In-Reply-To Tweet ID" dataDxfId="185" dataCellStyle="Normal"/>
    <tableColumn id="29" name="Favorited" dataDxfId="184" dataCellStyle="Normal"/>
    <tableColumn id="30" name="Favorite Count" dataDxfId="183" dataCellStyle="Normal"/>
    <tableColumn id="31" name="In-Reply-To User ID" dataDxfId="182" dataCellStyle="Normal"/>
    <tableColumn id="32" name="Is Quote Status" dataDxfId="181" dataCellStyle="Normal"/>
    <tableColumn id="33" name="Language" dataDxfId="180" dataCellStyle="Normal"/>
    <tableColumn id="34" name="Possibly Sensitive" dataDxfId="179" dataCellStyle="Normal"/>
    <tableColumn id="35" name="Quoted Status ID" dataDxfId="178" dataCellStyle="Normal"/>
    <tableColumn id="36" name="Retweeted" dataDxfId="177" dataCellStyle="Normal"/>
    <tableColumn id="37" name="Retweet Count" dataDxfId="176" dataCellStyle="Normal"/>
    <tableColumn id="38" name="Retweet ID" dataDxfId="175" dataCellStyle="Normal"/>
    <tableColumn id="39" name="Source" dataDxfId="174" dataCellStyle="Normal"/>
    <tableColumn id="40" name="Truncated" dataDxfId="173" dataCellStyle="Normal"/>
    <tableColumn id="41" name="Unified Twitter ID" dataDxfId="172" dataCellStyle="Normal"/>
    <tableColumn id="42" name="Imported Tweet Type" dataDxfId="171" dataCellStyle="Normal"/>
    <tableColumn id="43" name="Added By Extended Analysis" dataDxfId="170" dataCellStyle="Normal"/>
    <tableColumn id="44" name="Corrected By Extended Analysis" dataDxfId="169" dataCellStyle="Normal"/>
    <tableColumn id="45" name="Place Bounding Box" dataDxfId="168" dataCellStyle="Normal"/>
    <tableColumn id="46" name="Place Country" dataDxfId="167" dataCellStyle="Normal"/>
    <tableColumn id="47" name="Place Country Code" dataDxfId="166" dataCellStyle="Normal"/>
    <tableColumn id="48" name="Place Full Name" dataDxfId="165" dataCellStyle="Normal"/>
    <tableColumn id="49" name="Place ID" dataDxfId="164" dataCellStyle="Normal"/>
    <tableColumn id="50" name="Place Name" dataDxfId="163" dataCellStyle="Normal"/>
    <tableColumn id="51" name="Place Type" dataDxfId="162" dataCellStyle="Normal"/>
    <tableColumn id="52" name="Place URL" dataDxfId="161" dataCellStyle="Normal"/>
    <tableColumn id="53" name="Edge Weight" dataCellStyle="Normal"/>
    <tableColumn id="54" name="Sentiment" dataDxfId="77" dataCellStyle="Normal"/>
    <tableColumn id="55" name="Vertex Type" dataDxfId="76" dataCellStyle="Normal">
      <calculatedColumnFormula>IF(Edges[[#This Row],[Sentiment]]=0,"NEUTRAL",IF(Edges[[#This Row],[Sentiment]]=1,"POSITIVE",IF(Edges[[#This Row],[Sentiment]]=-1,"NEGATIVE")))</calculatedColumnFormula>
    </tableColumn>
    <tableColumn id="57" name="SELF-LOOP" dataDxfId="2" dataCellStyle="Normal">
      <calculatedColumnFormula>IF(Edges[[#This Row],[Vertex 1]]=Edges[[#This Row],[Vertex 2]],"HIDE","SHOW")</calculatedColumnFormula>
    </tableColumn>
    <tableColumn id="58" name="Vertex 1 Group" dataDxfId="1" dataCellStyle="Normal">
      <calculatedColumnFormula>REPLACE(INDEX(GroupVertices[Group], MATCH(Edges[[#This Row],[Vertex 1]],GroupVertices[Vertex],0)),1,1,"")</calculatedColumnFormula>
    </tableColumn>
    <tableColumn id="59" name="Vertex 2 Group" dataDxfId="0" dataCellStyle="Normal">
      <calculatedColumnFormula>REPLACE(INDEX(GroupVertices[Group], MATCH(Edges[[#This Row],[Vertex 2]],GroupVertices[Vertex],0)),1,1,"")</calculatedColumnFormula>
    </tableColumn>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BK1433" totalsRowShown="0" headerRowDxfId="160" dataDxfId="159">
  <autoFilter ref="A2:BK1433"/>
  <sortState ref="A3:BK1433">
    <sortCondition descending="1" ref="S2:S1433"/>
  </sortState>
  <tableColumns count="63">
    <tableColumn id="1" name="Vertex" dataDxfId="158" dataCellStyle="NodeXL Required"/>
    <tableColumn id="2" name="Color" dataDxfId="157" dataCellStyle="NodeXL Visual Property"/>
    <tableColumn id="5" name="Shape" dataDxfId="156" dataCellStyle="NodeXL Visual Property"/>
    <tableColumn id="6" name="Size" dataDxfId="155" dataCellStyle="NodeXL Visual Property"/>
    <tableColumn id="4" name="Opacity" dataDxfId="154" dataCellStyle="NodeXL Visual Property"/>
    <tableColumn id="7" name="Image File" dataDxfId="153" dataCellStyle="NodeXL Visual Property"/>
    <tableColumn id="3" name="Visibility" dataDxfId="152" dataCellStyle="NodeXL Visual Property"/>
    <tableColumn id="10" name="Label" dataDxfId="151" dataCellStyle="NodeXL Label"/>
    <tableColumn id="16" name="Label Fill Color" dataDxfId="150" dataCellStyle="NodeXL Label"/>
    <tableColumn id="9" name="Label Position" dataDxfId="149" dataCellStyle="NodeXL Label"/>
    <tableColumn id="8" name="Tooltip" dataDxfId="148" dataCellStyle="NodeXL Label"/>
    <tableColumn id="18" name="Layout Order" dataDxfId="147" dataCellStyle="NodeXL Layout"/>
    <tableColumn id="13" name="X" dataDxfId="146" dataCellStyle="NodeXL Layout"/>
    <tableColumn id="14" name="Y" dataDxfId="145" dataCellStyle="NodeXL Layout"/>
    <tableColumn id="12" name="Locked?" dataDxfId="144" dataCellStyle="NodeXL Layout"/>
    <tableColumn id="19" name="Polar R" dataDxfId="143" dataCellStyle="NodeXL Layout"/>
    <tableColumn id="20" name="Polar Angle" dataDxfId="142" dataCellStyle="NodeXL Layout"/>
    <tableColumn id="21" name="Degree" dataDxfId="20" dataCellStyle="NodeXL Graph Metric"/>
    <tableColumn id="22" name="In-Degree" dataDxfId="19" dataCellStyle="NodeXL Graph Metric"/>
    <tableColumn id="23" name="Out-Degree" dataDxfId="16" dataCellStyle="NodeXL Graph Metric"/>
    <tableColumn id="24" name="Betweenness Centrality" dataDxfId="15" dataCellStyle="NodeXL Graph Metric"/>
    <tableColumn id="25" name="Closeness Centrality" dataDxfId="14" dataCellStyle="NodeXL Graph Metric"/>
    <tableColumn id="26" name="Eigenvector Centrality" dataDxfId="12" dataCellStyle="NodeXL Graph Metric"/>
    <tableColumn id="15" name="PageRank" dataDxfId="13" dataCellStyle="NodeXL Graph Metric"/>
    <tableColumn id="27" name="Clustering Coefficient" dataDxfId="17" dataCellStyle="NodeXL Graph Metric"/>
    <tableColumn id="29" name="Reciprocated Vertex Pair Ratio" dataDxfId="18" dataCellStyle="NodeXL Graph Metric"/>
    <tableColumn id="11" name="ID" dataDxfId="141" dataCellStyle="NodeXL Do Not Edit"/>
    <tableColumn id="28" name="Dynamic Filter" dataDxfId="140" dataCellStyle="NodeXL Do Not Edit"/>
    <tableColumn id="17" name="Add Your Own Columns Here" dataDxfId="139" dataCellStyle="NodeXL Other Column"/>
    <tableColumn id="30" name="Name" dataDxfId="138" dataCellStyle="Normal"/>
    <tableColumn id="31" name="Followed" dataDxfId="137" dataCellStyle="Normal"/>
    <tableColumn id="32" name="Followers" dataDxfId="136" dataCellStyle="Normal"/>
    <tableColumn id="33" name="Tweets" dataDxfId="135" dataCellStyle="Normal"/>
    <tableColumn id="34" name="Favorites" dataDxfId="134" dataCellStyle="Normal"/>
    <tableColumn id="35" name="Time Zone UTC Offset (Seconds)" dataDxfId="133" dataCellStyle="Normal"/>
    <tableColumn id="36" name="Description" dataDxfId="132" dataCellStyle="Normal"/>
    <tableColumn id="37" name="Location" dataDxfId="131" dataCellStyle="Normal"/>
    <tableColumn id="38" name="Web" dataDxfId="130" dataCellStyle="Normal"/>
    <tableColumn id="39" name="Time Zone" dataDxfId="129" dataCellStyle="Normal"/>
    <tableColumn id="40" name="Joined Twitter Date (UTC)" dataDxfId="128" dataCellStyle="Normal"/>
    <tableColumn id="41" name="Profile Banner Url" dataDxfId="127" dataCellStyle="Normal"/>
    <tableColumn id="42" name="Default Profile" dataDxfId="126" dataCellStyle="Normal"/>
    <tableColumn id="43" name="Default Profile Image" dataDxfId="125" dataCellStyle="Normal"/>
    <tableColumn id="44" name="Geo Enabled" dataDxfId="124" dataCellStyle="Normal"/>
    <tableColumn id="45" name="Language" dataDxfId="123" dataCellStyle="Normal"/>
    <tableColumn id="46" name="Listed Count" dataDxfId="122" dataCellStyle="Normal"/>
    <tableColumn id="47" name="Profile Background Image Url" dataDxfId="121" dataCellStyle="Normal"/>
    <tableColumn id="48" name="Verified" dataDxfId="120" dataCellStyle="Normal"/>
    <tableColumn id="49" name="Custom Menu Item Text" dataDxfId="119" dataCellStyle="Normal"/>
    <tableColumn id="50" name="Custom Menu Item Action" dataDxfId="118" dataCellStyle="Normal"/>
    <tableColumn id="51" name="Tweeted Search Term?" dataDxfId="117" dataCellStyle="Normal"/>
    <tableColumn id="52" name="Vertex Type" dataDxfId="31" dataCellStyle="Normal"/>
    <tableColumn id="53" name="Top URLs in Tweet by Count" dataDxfId="30" dataCellStyle="NodeXL Graph Metric"/>
    <tableColumn id="54" name="Top URLs in Tweet by Salience" dataDxfId="29" dataCellStyle="NodeXL Graph Metric"/>
    <tableColumn id="55" name="Top Domains in Tweet by Count" dataDxfId="28" dataCellStyle="NodeXL Graph Metric"/>
    <tableColumn id="56" name="Top Domains in Tweet by Salience" dataDxfId="27" dataCellStyle="NodeXL Graph Metric"/>
    <tableColumn id="57" name="Top Hashtags in Tweet by Count" dataDxfId="26" dataCellStyle="NodeXL Graph Metric"/>
    <tableColumn id="58" name="Top Hashtags in Tweet by Salience" dataDxfId="25" dataCellStyle="NodeXL Graph Metric"/>
    <tableColumn id="59" name="Top Words in Tweet by Count" dataDxfId="24" dataCellStyle="NodeXL Graph Metric"/>
    <tableColumn id="60" name="Top Words in Tweet by Salience" dataDxfId="23" dataCellStyle="NodeXL Graph Metric"/>
    <tableColumn id="61" name="Top Word Pairs in Tweet by Count" dataDxfId="22" dataCellStyle="NodeXL Graph Metric"/>
    <tableColumn id="62" name="Top Word Pairs in Tweet by Salience" dataDxfId="4" dataCellStyle="NodeXL Graph Metric"/>
    <tableColumn id="63" name="Vertex Group" dataDxfId="3" dataCellStyle="Normal">
      <calculatedColumnFormula>REPLACE(INDEX(GroupVertices[Group], MATCH(Vertices[[#This Row],[Vertex]],GroupVertices[Vertex],0)),1,1,"")</calculatedColumnFormula>
    </tableColumn>
  </tableColumns>
  <tableStyleInfo name="NodeXL Table" showFirstColumn="0" showLastColumn="0" showRowStripes="0" showColumnStripes="0"/>
</table>
</file>

<file path=xl/tables/table3.xml><?xml version="1.0" encoding="utf-8"?>
<table xmlns="http://schemas.openxmlformats.org/spreadsheetml/2006/main" id="4" name="Groups" displayName="Groups" ref="A2:AF6" totalsRowShown="0" headerRowDxfId="116">
  <autoFilter ref="A2:AF6"/>
  <tableColumns count="32">
    <tableColumn id="1" name="Group" dataDxfId="11" dataCellStyle="NodeXL Required"/>
    <tableColumn id="2" name="Vertex Color" dataDxfId="10" dataCellStyle="NodeXL Visual Property"/>
    <tableColumn id="3" name="Vertex Shape" dataDxfId="8" dataCellStyle="NodeXL Visual Property"/>
    <tableColumn id="22" name="Visibility" dataDxfId="9" dataCellStyle="NodeXL Visual Property"/>
    <tableColumn id="4" name="Collapsed?" dataCellStyle="NodeXL Visual Property"/>
    <tableColumn id="18" name="Label" dataDxfId="115" dataCellStyle="NodeXL Label"/>
    <tableColumn id="20" name="Collapsed X" dataCellStyle="NodeXL Layout"/>
    <tableColumn id="21" name="Collapsed Y" dataCellStyle="NodeXL Layout"/>
    <tableColumn id="6" name="ID" dataDxfId="114" dataCellStyle="NodeXL Do Not Edit"/>
    <tableColumn id="19" name="Collapsed Properties" dataDxfId="113" dataCellStyle="NodeXL Do Not Edit"/>
    <tableColumn id="5" name="Vertices" dataDxfId="112" dataCellStyle="NodeXL Graph Metric"/>
    <tableColumn id="7" name="Unique Edges" dataDxfId="111" dataCellStyle="NodeXL Graph Metric"/>
    <tableColumn id="8" name="Edges With Duplicates" dataDxfId="110" dataCellStyle="NodeXL Graph Metric"/>
    <tableColumn id="9" name="Total Edges" dataDxfId="109" dataCellStyle="NodeXL Graph Metric"/>
    <tableColumn id="10" name="Self-Loops" dataDxfId="108" dataCellStyle="NodeXL Graph Metric"/>
    <tableColumn id="24" name="Reciprocated Vertex Pair Ratio" dataDxfId="107" dataCellStyle="NodeXL Graph Metric"/>
    <tableColumn id="25" name="Reciprocated Edge Ratio" dataDxfId="106" dataCellStyle="NodeXL Graph Metric"/>
    <tableColumn id="11" name="Connected Components" dataDxfId="105" dataCellStyle="NodeXL Graph Metric"/>
    <tableColumn id="12" name="Single-Vertex Connected Components" dataDxfId="104" dataCellStyle="NodeXL Graph Metric"/>
    <tableColumn id="13" name="Maximum Vertices in a Connected Component" dataDxfId="103" dataCellStyle="NodeXL Graph Metric"/>
    <tableColumn id="14" name="Maximum Edges in a Connected Component" dataDxfId="102" dataCellStyle="NodeXL Graph Metric"/>
    <tableColumn id="15" name="Maximum Geodesic Distance (Diameter)" dataDxfId="101" dataCellStyle="NodeXL Graph Metric"/>
    <tableColumn id="16" name="Average Geodesic Distance" dataDxfId="100" dataCellStyle="NodeXL Graph Metric"/>
    <tableColumn id="17" name="Graph Density" dataDxfId="68" dataCellStyle="NodeXL Graph Metric"/>
    <tableColumn id="23" name="Top URLs in Tweet" dataDxfId="63" dataCellStyle="Normal"/>
    <tableColumn id="26" name="Top Domains in Tweet" dataDxfId="58" dataCellStyle="Normal"/>
    <tableColumn id="27" name="Top Hashtags in Tweet" dataDxfId="53" dataCellStyle="Normal"/>
    <tableColumn id="28" name="Top Words in Tweet" dataDxfId="48" dataCellStyle="Normal"/>
    <tableColumn id="29" name="Top Word Pairs in Tweet" dataDxfId="39" dataCellStyle="Normal"/>
    <tableColumn id="30" name="Top Replied-To in Tweet" dataDxfId="38" dataCellStyle="Normal"/>
    <tableColumn id="31" name="Top Mentioned in Tweet" dataDxfId="33" dataCellStyle="Normal"/>
    <tableColumn id="32" name="Top Tweeters" dataDxfId="32" dataCellStyle="Normal"/>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840" totalsRowShown="0" headerRowDxfId="99" dataDxfId="98">
  <autoFilter ref="A1:C840"/>
  <tableColumns count="3">
    <tableColumn id="1" name="Group" dataDxfId="7" dataCellStyle="Normal"/>
    <tableColumn id="2" name="Vertex" dataDxfId="6" dataCellStyle="Normal"/>
    <tableColumn id="3" name="Vertex ID" dataDxfId="5"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6" totalsRowShown="0" dataCellStyle="NodeXL Graph Metric">
  <autoFilter ref="A1:B26"/>
  <tableColumns count="2">
    <tableColumn id="1" name="Graph Metric" dataDxfId="74" dataCellStyle="NodeXL Graph Metric"/>
    <tableColumn id="2" name="Value" dataDxfId="73"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97"/>
    <tableColumn id="2" name="Degree Frequency" dataDxfId="96">
      <calculatedColumnFormula>COUNTIF(Vertices[Degree], "&gt;= " &amp; D2) - COUNTIF(Vertices[Degree], "&gt;=" &amp; D3)</calculatedColumnFormula>
    </tableColumn>
    <tableColumn id="3" name="In-Degree Bin" dataDxfId="95"/>
    <tableColumn id="4" name="In-Degree Frequency" dataDxfId="94">
      <calculatedColumnFormula>COUNTIF(Vertices[In-Degree], "&gt;= " &amp; F2) - COUNTIF(Vertices[In-Degree], "&gt;=" &amp; F3)</calculatedColumnFormula>
    </tableColumn>
    <tableColumn id="5" name="Out-Degree Bin" dataDxfId="93"/>
    <tableColumn id="6" name="Out-Degree Frequency" dataDxfId="92">
      <calculatedColumnFormula>COUNTIF(Vertices[Out-Degree], "&gt;= " &amp; H2) - COUNTIF(Vertices[Out-Degree], "&gt;=" &amp; H3)</calculatedColumnFormula>
    </tableColumn>
    <tableColumn id="7" name="Betweenness Centrality Bin" dataDxfId="91"/>
    <tableColumn id="8" name="Betweenness Centrality Frequency" dataDxfId="90">
      <calculatedColumnFormula>COUNTIF(Vertices[Betweenness Centrality], "&gt;= " &amp; J2) - COUNTIF(Vertices[Betweenness Centrality], "&gt;=" &amp; J3)</calculatedColumnFormula>
    </tableColumn>
    <tableColumn id="9" name="Closeness Centrality Bin" dataDxfId="89"/>
    <tableColumn id="10" name="Closeness Centrality Frequency" dataDxfId="88">
      <calculatedColumnFormula>COUNTIF(Vertices[Closeness Centrality], "&gt;= " &amp; L2) - COUNTIF(Vertices[Closeness Centrality], "&gt;=" &amp; L3)</calculatedColumnFormula>
    </tableColumn>
    <tableColumn id="11" name="Eigenvector Centrality Bin" dataDxfId="87"/>
    <tableColumn id="12" name="Eigenvector Centrality Frequency" dataDxfId="86">
      <calculatedColumnFormula>COUNTIF(Vertices[Eigenvector Centrality], "&gt;= " &amp; N2) - COUNTIF(Vertices[Eigenvector Centrality], "&gt;=" &amp; N3)</calculatedColumnFormula>
    </tableColumn>
    <tableColumn id="18" name="PageRank Bin" dataDxfId="85"/>
    <tableColumn id="17" name="PageRank Frequency" dataDxfId="84">
      <calculatedColumnFormula>COUNTIF(Vertices[Eigenvector Centrality], "&gt;= " &amp; P2) - COUNTIF(Vertices[Eigenvector Centrality], "&gt;=" &amp; P3)</calculatedColumnFormula>
    </tableColumn>
    <tableColumn id="13" name="Clustering Coefficient Bin" dataDxfId="83"/>
    <tableColumn id="14" name="Clustering Coefficient Frequency" dataDxfId="82">
      <calculatedColumnFormula>COUNTIF(Vertices[Clustering Coefficient], "&gt;= " &amp; R2) - COUNTIF(Vertices[Clustering Coefficient], "&gt;=" &amp; R3)</calculatedColumnFormula>
    </tableColumn>
    <tableColumn id="15" name="Dynamic Filter Bin" dataDxfId="81"/>
    <tableColumn id="16" name="Dynamic Filter Frequency" dataDxfId="8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9" totalsRowShown="0" headerRowDxfId="79">
  <autoFilter ref="J1:K9"/>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8">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ables/table11.xml><?xml version="1.0" encoding="utf-8"?>
<table xmlns="http://schemas.openxmlformats.org/spreadsheetml/2006/main" id="10" name="TwitterSearchNetworkTopItems_1" displayName="TwitterSearchNetworkTopItems_1" ref="A1:B11" totalsRowShown="0" headerRowDxfId="72" dataDxfId="71" dataCellStyle="Normal">
  <autoFilter ref="A1:B11"/>
  <tableColumns count="2">
    <tableColumn id="1" name="Top URLs in Tweet in Entire Graph" dataDxfId="70" dataCellStyle="Normal"/>
    <tableColumn id="2" name="Entire Graph Count" dataDxfId="69" dataCellStyle="Normal"/>
  </tableColumns>
  <tableStyleInfo name="NodeXL Table" showFirstColumn="0" showLastColumn="0" showRowStripes="1" showColumnStripes="0"/>
</table>
</file>

<file path=xl/tables/table12.xml><?xml version="1.0" encoding="utf-8"?>
<table xmlns="http://schemas.openxmlformats.org/spreadsheetml/2006/main" id="11" name="TwitterSearchNetworkTopItems_2" displayName="TwitterSearchNetworkTopItems_2" ref="A14:B24" totalsRowShown="0" headerRowDxfId="67" dataDxfId="66" dataCellStyle="Normal">
  <autoFilter ref="A14:B24"/>
  <tableColumns count="2">
    <tableColumn id="1" name="Top Domains in Tweet in Entire Graph" dataDxfId="65" dataCellStyle="Normal"/>
    <tableColumn id="2" name="Entire Graph Count" dataDxfId="64" dataCellStyle="Normal"/>
  </tableColumns>
  <tableStyleInfo name="NodeXL Table" showFirstColumn="0" showLastColumn="0" showRowStripes="1" showColumnStripes="0"/>
</table>
</file>

<file path=xl/tables/table13.xml><?xml version="1.0" encoding="utf-8"?>
<table xmlns="http://schemas.openxmlformats.org/spreadsheetml/2006/main" id="12" name="TwitterSearchNetworkTopItems_3" displayName="TwitterSearchNetworkTopItems_3" ref="A27:B37" totalsRowShown="0" headerRowDxfId="62" dataDxfId="61" dataCellStyle="Normal">
  <autoFilter ref="A27:B37"/>
  <tableColumns count="2">
    <tableColumn id="1" name="Top Hashtags in Tweet in Entire Graph" dataDxfId="60" dataCellStyle="Normal"/>
    <tableColumn id="2" name="Entire Graph Count" dataDxfId="59" dataCellStyle="Normal"/>
  </tableColumns>
  <tableStyleInfo name="NodeXL Table" showFirstColumn="0" showLastColumn="0" showRowStripes="1" showColumnStripes="0"/>
</table>
</file>

<file path=xl/tables/table14.xml><?xml version="1.0" encoding="utf-8"?>
<table xmlns="http://schemas.openxmlformats.org/spreadsheetml/2006/main" id="13" name="TwitterSearchNetworkTopItems_4" displayName="TwitterSearchNetworkTopItems_4" ref="A40:B50" totalsRowShown="0" headerRowDxfId="57" dataDxfId="56" dataCellStyle="Normal">
  <autoFilter ref="A40:B50"/>
  <tableColumns count="2">
    <tableColumn id="1" name="Top Words in Tweet in Entire Graph" dataDxfId="55" dataCellStyle="Normal"/>
    <tableColumn id="2" name="Entire Graph Count" dataDxfId="54" dataCellStyle="Normal"/>
  </tableColumns>
  <tableStyleInfo name="NodeXL Table" showFirstColumn="0" showLastColumn="0" showRowStripes="1" showColumnStripes="0"/>
</table>
</file>

<file path=xl/tables/table15.xml><?xml version="1.0" encoding="utf-8"?>
<table xmlns="http://schemas.openxmlformats.org/spreadsheetml/2006/main" id="14" name="TwitterSearchNetworkTopItems_5" displayName="TwitterSearchNetworkTopItems_5" ref="A53:B63" totalsRowShown="0" headerRowDxfId="52" dataDxfId="51" dataCellStyle="Normal">
  <autoFilter ref="A53:B63"/>
  <tableColumns count="2">
    <tableColumn id="1" name="Top Word Pairs in Tweet in Entire Graph" dataDxfId="50" dataCellStyle="Normal"/>
    <tableColumn id="2" name="Entire Graph Count" dataDxfId="49" dataCellStyle="Normal"/>
  </tableColumns>
  <tableStyleInfo name="NodeXL Table" showFirstColumn="0" showLastColumn="0" showRowStripes="1" showColumnStripes="0"/>
</table>
</file>

<file path=xl/tables/table16.xml><?xml version="1.0" encoding="utf-8"?>
<table xmlns="http://schemas.openxmlformats.org/spreadsheetml/2006/main" id="16" name="TwitterSearchNetworkTopItems_6" displayName="TwitterSearchNetworkTopItems_6" ref="A66:B76" totalsRowShown="0" headerRowDxfId="47" dataDxfId="46" dataCellStyle="Normal">
  <autoFilter ref="A66:B76"/>
  <tableColumns count="2">
    <tableColumn id="1" name="Top Replied-To in Entire Graph" dataDxfId="45" dataCellStyle="Normal"/>
    <tableColumn id="2" name="Entire Graph Count" dataDxfId="44" dataCellStyle="Normal"/>
  </tableColumns>
  <tableStyleInfo name="NodeXL Table" showFirstColumn="0" showLastColumn="0" showRowStripes="1" showColumnStripes="0"/>
</table>
</file>

<file path=xl/tables/table17.xml><?xml version="1.0" encoding="utf-8"?>
<table xmlns="http://schemas.openxmlformats.org/spreadsheetml/2006/main" id="17" name="TwitterSearchNetworkTopItems_7" displayName="TwitterSearchNetworkTopItems_7" ref="A79:B89" totalsRowShown="0" headerRowDxfId="43" dataDxfId="42" dataCellStyle="Normal">
  <autoFilter ref="A79:B89"/>
  <tableColumns count="2">
    <tableColumn id="1" name="Top Mentioned in Entire Graph" dataDxfId="41" dataCellStyle="Normal"/>
    <tableColumn id="2" name="Entire Graph Count" dataDxfId="40" dataCellStyle="Normal"/>
  </tableColumns>
  <tableStyleInfo name="NodeXL Table" showFirstColumn="0" showLastColumn="0" showRowStripes="1" showColumnStripes="0"/>
</table>
</file>

<file path=xl/tables/table18.xml><?xml version="1.0" encoding="utf-8"?>
<table xmlns="http://schemas.openxmlformats.org/spreadsheetml/2006/main" id="18" name="TwitterSearchNetworkTopItems_8" displayName="TwitterSearchNetworkTopItems_8" ref="A92:B102" totalsRowShown="0" headerRowDxfId="37" dataDxfId="36" dataCellStyle="Normal">
  <autoFilter ref="A92:B102"/>
  <tableColumns count="2">
    <tableColumn id="1" name="Top Tweeters in Entire Graph" dataDxfId="35" dataCellStyle="Normal"/>
    <tableColumn id="2" name="Entire Graph Count" dataDxfId="34"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bs.twimg.com/media/C-bdG24UMAEWhU8.jpg" TargetMode="External"/><Relationship Id="rId3182" Type="http://schemas.openxmlformats.org/officeDocument/2006/relationships/hyperlink" Target="http://pbs.twimg.com/profile_images/858677471260139524/OAdg9TJn_normal.jpg" TargetMode="External"/><Relationship Id="rId4233" Type="http://schemas.openxmlformats.org/officeDocument/2006/relationships/hyperlink" Target="http://pbs.twimg.com/profile_images/644805995705692160/hByAwFLY_normal.png" TargetMode="External"/><Relationship Id="rId3999" Type="http://schemas.openxmlformats.org/officeDocument/2006/relationships/hyperlink" Target="http://pbs.twimg.com/profile_images/818664795545235457/TL9y23eH_normal.jpg" TargetMode="External"/><Relationship Id="rId4300" Type="http://schemas.openxmlformats.org/officeDocument/2006/relationships/hyperlink" Target="http://pbs.twimg.com/profile_images/821259324336943105/tDTvNaGF_normal.jpg" TargetMode="External"/><Relationship Id="rId170" Type="http://schemas.openxmlformats.org/officeDocument/2006/relationships/hyperlink" Target="http://www.bgr.in/news/reliance-jio-effect-data-price-war-to-continue-through-fy18-but-what-after-the-dust-settles/?utm_content=buffer7f327&amp;utm_medium=social&amp;utm_source=twitter.com&amp;utm_campaign=buffer" TargetMode="External"/><Relationship Id="rId6058" Type="http://schemas.openxmlformats.org/officeDocument/2006/relationships/hyperlink" Target="https://twitter.com/" TargetMode="External"/><Relationship Id="rId6472" Type="http://schemas.openxmlformats.org/officeDocument/2006/relationships/hyperlink" Target="https://twitter.com/" TargetMode="External"/><Relationship Id="rId5074" Type="http://schemas.openxmlformats.org/officeDocument/2006/relationships/hyperlink" Target="https://twitter.com/" TargetMode="External"/><Relationship Id="rId6125" Type="http://schemas.openxmlformats.org/officeDocument/2006/relationships/hyperlink" Target="https://twitter.com/" TargetMode="External"/><Relationship Id="rId987" Type="http://schemas.openxmlformats.org/officeDocument/2006/relationships/hyperlink" Target="http://bengali.news18.com/news/jio-free-offers-to-continue-for-12-18-months-133758.html" TargetMode="External"/><Relationship Id="rId2668" Type="http://schemas.openxmlformats.org/officeDocument/2006/relationships/hyperlink" Target="http://pbs.twimg.com/profile_images/462178894846517248/KrhHr8hI_normal.jpeg" TargetMode="External"/><Relationship Id="rId3719" Type="http://schemas.openxmlformats.org/officeDocument/2006/relationships/hyperlink" Target="http://pbs.twimg.com/profile_images/248268428/mannuforall_new__2__normal.png" TargetMode="External"/><Relationship Id="rId4090" Type="http://schemas.openxmlformats.org/officeDocument/2006/relationships/hyperlink" Target="http://pbs.twimg.com/profile_images/3698484594/e5ae6371e9d39a2561f3815c47b6b5db_normal.jpeg" TargetMode="External"/><Relationship Id="rId1684" Type="http://schemas.openxmlformats.org/officeDocument/2006/relationships/hyperlink" Target="http://www.gizbot.com/telecom/news/expectation-from-reliance-jio-2017-040383.html" TargetMode="External"/><Relationship Id="rId2735" Type="http://schemas.openxmlformats.org/officeDocument/2006/relationships/hyperlink" Target="http://pbs.twimg.com/profile_images/835652707629338625/5MQuX8z8_normal.jpg" TargetMode="External"/><Relationship Id="rId5141" Type="http://schemas.openxmlformats.org/officeDocument/2006/relationships/hyperlink" Target="https://twitter.com/" TargetMode="External"/><Relationship Id="rId707" Type="http://schemas.openxmlformats.org/officeDocument/2006/relationships/hyperlink" Target="http://www.gadgetsnow.com/tech-news/now-reliance-jio-opposes-customised-offers-by-bharti-airtel-vodafone-india/articleshow/58411034.cms" TargetMode="External"/><Relationship Id="rId1337" Type="http://schemas.openxmlformats.org/officeDocument/2006/relationships/hyperlink" Target="http://www.livehindustan.com/news/business/article1-reliance-jio-a-volte-feature-4g-smartphone-below-rs-1500-662366.html" TargetMode="External"/><Relationship Id="rId1751"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2802" Type="http://schemas.openxmlformats.org/officeDocument/2006/relationships/hyperlink" Target="https://pbs.twimg.com/media/C-bdG24UMAEWhU8.jpg" TargetMode="External"/><Relationship Id="rId5958" Type="http://schemas.openxmlformats.org/officeDocument/2006/relationships/hyperlink" Target="https://twitter.com/" TargetMode="External"/><Relationship Id="rId43" Type="http://schemas.openxmlformats.org/officeDocument/2006/relationships/hyperlink" Target="http://www.apklinker.com/apk/reliance-jio/jiotv/jiotv-5-0-4-release/jiotv-live-sports-movies-shows-5-0-4-android-apk-download/" TargetMode="External"/><Relationship Id="rId1404" Type="http://schemas.openxmlformats.org/officeDocument/2006/relationships/hyperlink" Target="http://gadgets.ndtv.com/telecom/features/reliance-jio-dth-broadband-and-more-5-things-to-expect-from-jio-this-year-1686749" TargetMode="External"/><Relationship Id="rId3576" Type="http://schemas.openxmlformats.org/officeDocument/2006/relationships/hyperlink" Target="https://pbs.twimg.com/media/C-anOwCUwAAOyWt.jpg" TargetMode="External"/><Relationship Id="rId4627" Type="http://schemas.openxmlformats.org/officeDocument/2006/relationships/hyperlink" Target="https://twitter.com/" TargetMode="External"/><Relationship Id="rId4974" Type="http://schemas.openxmlformats.org/officeDocument/2006/relationships/hyperlink" Target="https://twitter.com/" TargetMode="External"/><Relationship Id="rId497" Type="http://schemas.openxmlformats.org/officeDocument/2006/relationships/hyperlink" Target="http://www.gadgetsnow.com.ln.is/B8U9n" TargetMode="External"/><Relationship Id="rId2178" Type="http://schemas.openxmlformats.org/officeDocument/2006/relationships/hyperlink" Target="https://pbs.twimg.com/media/C-lVIceXcAAfVTg.jpg" TargetMode="External"/><Relationship Id="rId3229" Type="http://schemas.openxmlformats.org/officeDocument/2006/relationships/hyperlink" Target="http://pbs.twimg.com/profile_images/842809941069062146/X3TRJt4P_normal.jpg" TargetMode="External"/><Relationship Id="rId3990" Type="http://schemas.openxmlformats.org/officeDocument/2006/relationships/hyperlink" Target="http://pbs.twimg.com/profile_images/3780665162/3329307da3762c898a086d0fb4073bfb_normal.jpeg" TargetMode="External"/><Relationship Id="rId1194" Type="http://schemas.openxmlformats.org/officeDocument/2006/relationships/hyperlink" Target="https://thewire.in/129528/reliance-jio-digital-india/" TargetMode="External"/><Relationship Id="rId2592" Type="http://schemas.openxmlformats.org/officeDocument/2006/relationships/hyperlink" Target="http://pbs.twimg.com/profile_images/853344613347753989/UzeChCQx_normal.jpg" TargetMode="External"/><Relationship Id="rId3643" Type="http://schemas.openxmlformats.org/officeDocument/2006/relationships/hyperlink" Target="http://pbs.twimg.com/profile_images/49607902/ravi-vs-prasad_normal.jpg" TargetMode="External"/><Relationship Id="rId6799" Type="http://schemas.openxmlformats.org/officeDocument/2006/relationships/hyperlink" Target="https://twitter.com/" TargetMode="External"/><Relationship Id="rId217" Type="http://schemas.openxmlformats.org/officeDocument/2006/relationships/hyperlink" Target="http://ecoti.in/micron/redirect.html?str=H-Fdja" TargetMode="External"/><Relationship Id="rId564" Type="http://schemas.openxmlformats.org/officeDocument/2006/relationships/hyperlink" Target="http://www.gadgetsnow.com/tech-news/now-reliance-jio-opposes-customised-offers-by-bharti-airtel-vodafone-india/articleshow/58411034.cms?utm_source=twitter&amp;utm_campaign=GNWap&amp;utm_medium=referral" TargetMode="External"/><Relationship Id="rId2245" Type="http://schemas.openxmlformats.org/officeDocument/2006/relationships/hyperlink" Target="http://pbs.twimg.com/profile_images/628343676360650752/ySEZM9-k_normal.jpg" TargetMode="External"/><Relationship Id="rId3710" Type="http://schemas.openxmlformats.org/officeDocument/2006/relationships/hyperlink" Target="http://pbs.twimg.com/profile_images/738739258899505152/CAgJm9BC_normal.jpg" TargetMode="External"/><Relationship Id="rId631" Type="http://schemas.openxmlformats.org/officeDocument/2006/relationships/hyperlink" Target="http://newsonlinelive.tv/english/indiadetail.php?id=4253&amp;cat=7" TargetMode="External"/><Relationship Id="rId1261" Type="http://schemas.openxmlformats.org/officeDocument/2006/relationships/hyperlink" Target="https://www.youtube.com/watch?v=FRn2WQaUt3w&amp;feature=youtu.be&amp;a" TargetMode="External"/><Relationship Id="rId2312" Type="http://schemas.openxmlformats.org/officeDocument/2006/relationships/hyperlink" Target="http://pbs.twimg.com/profile_images/691895451457589248/NiVDhOnm_normal.jpg" TargetMode="External"/><Relationship Id="rId5468" Type="http://schemas.openxmlformats.org/officeDocument/2006/relationships/hyperlink" Target="https://twitter.com/" TargetMode="External"/><Relationship Id="rId5882" Type="http://schemas.openxmlformats.org/officeDocument/2006/relationships/hyperlink" Target="https://twitter.com/" TargetMode="External"/><Relationship Id="rId6519" Type="http://schemas.openxmlformats.org/officeDocument/2006/relationships/hyperlink" Target="https://twitter.com/" TargetMode="External"/><Relationship Id="rId4484" Type="http://schemas.openxmlformats.org/officeDocument/2006/relationships/hyperlink" Target="https://pbs.twimg.com/media/C-mX5upXsAIKYi0.jpg" TargetMode="External"/><Relationship Id="rId5535" Type="http://schemas.openxmlformats.org/officeDocument/2006/relationships/hyperlink" Target="https://twitter.com/" TargetMode="External"/><Relationship Id="rId3086" Type="http://schemas.openxmlformats.org/officeDocument/2006/relationships/hyperlink" Target="http://pbs.twimg.com/profile_images/844917368996319232/pz4RYyjy_normal.jpg" TargetMode="External"/><Relationship Id="rId4137" Type="http://schemas.openxmlformats.org/officeDocument/2006/relationships/hyperlink" Target="http://pbs.twimg.com/profile_images/842428902400229377/FXXy-P_u_normal.jpg" TargetMode="External"/><Relationship Id="rId4551" Type="http://schemas.openxmlformats.org/officeDocument/2006/relationships/hyperlink" Target="https://twitter.com/" TargetMode="External"/><Relationship Id="rId3153" Type="http://schemas.openxmlformats.org/officeDocument/2006/relationships/hyperlink" Target="http://pbs.twimg.com/profile_images/3037317634/e83ee04e085371a18adcbefc99faa04e_normal.jpeg" TargetMode="External"/><Relationship Id="rId4204" Type="http://schemas.openxmlformats.org/officeDocument/2006/relationships/hyperlink" Target="http://pbs.twimg.com/profile_images/843016710626197505/nBxhChkR_normal.jpg" TargetMode="External"/><Relationship Id="rId5602" Type="http://schemas.openxmlformats.org/officeDocument/2006/relationships/hyperlink" Target="https://twitter.com/" TargetMode="External"/><Relationship Id="rId141" Type="http://schemas.openxmlformats.org/officeDocument/2006/relationships/hyperlink" Target="https://fb.me/3I71lkO7h" TargetMode="External"/><Relationship Id="rId3220" Type="http://schemas.openxmlformats.org/officeDocument/2006/relationships/hyperlink" Target="http://pbs.twimg.com/profile_images/726993269834563584/sLvLj_Nj_normal.jpg" TargetMode="External"/><Relationship Id="rId6029" Type="http://schemas.openxmlformats.org/officeDocument/2006/relationships/hyperlink" Target="https://twitter.com/" TargetMode="External"/><Relationship Id="rId6376" Type="http://schemas.openxmlformats.org/officeDocument/2006/relationships/hyperlink" Target="https://twitter.com/" TargetMode="External"/><Relationship Id="rId6790" Type="http://schemas.openxmlformats.org/officeDocument/2006/relationships/hyperlink" Target="https://twitter.com/" TargetMode="External"/><Relationship Id="rId7" Type="http://schemas.openxmlformats.org/officeDocument/2006/relationships/hyperlink" Target="https://t.co/42WarvnWcP" TargetMode="External"/><Relationship Id="rId2986" Type="http://schemas.openxmlformats.org/officeDocument/2006/relationships/hyperlink" Target="http://pbs.twimg.com/profile_images/793392041614946304/g-GIpquY_normal.jpg" TargetMode="External"/><Relationship Id="rId5392" Type="http://schemas.openxmlformats.org/officeDocument/2006/relationships/hyperlink" Target="https://twitter.com/" TargetMode="External"/><Relationship Id="rId6443" Type="http://schemas.openxmlformats.org/officeDocument/2006/relationships/hyperlink" Target="https://twitter.com/" TargetMode="External"/><Relationship Id="rId958" Type="http://schemas.openxmlformats.org/officeDocument/2006/relationships/hyperlink" Target="http://indianexpress.com/article/technology/tech-news-technology/reliance-jios-fiber-broadband-with-100mbps-speed-to-launch-in-june-report-4631700/" TargetMode="External"/><Relationship Id="rId1588" Type="http://schemas.openxmlformats.org/officeDocument/2006/relationships/hyperlink" Target="http://news.google.com/news/url?sa=t&amp;fd=R&amp;ct2=in&amp;usg=AFQjCNGK-kEUDmeWMMQ1vvEwceyeSGlMhw&amp;clid=c3a7d30bb8a4878e06b80cf16b898331&amp;cid=52779475800750&amp;ei=tDMEWdj0FYmO3AGy57SgDQ&amp;url=http://indiatoday.intoday.in/technology/story/exclusive-reliance-jio-fiber-broadband-preview-to-commence-shortly-website-spills-details/1/941140.html" TargetMode="External"/><Relationship Id="rId2639" Type="http://schemas.openxmlformats.org/officeDocument/2006/relationships/hyperlink" Target="http://pbs.twimg.com/profile_images/846256836403703808/CUHH9yvK_normal.jpg" TargetMode="External"/><Relationship Id="rId5045" Type="http://schemas.openxmlformats.org/officeDocument/2006/relationships/hyperlink" Target="https://twitter.com/" TargetMode="External"/><Relationship Id="rId6510" Type="http://schemas.openxmlformats.org/officeDocument/2006/relationships/hyperlink" Target="https://twitter.com/" TargetMode="External"/><Relationship Id="rId1655" Type="http://schemas.openxmlformats.org/officeDocument/2006/relationships/hyperlink" Target="https://techobserver.in/article/news/one-top-5-reliance-jio-services-2017-likely-use" TargetMode="External"/><Relationship Id="rId2706" Type="http://schemas.openxmlformats.org/officeDocument/2006/relationships/hyperlink" Target="http://pbs.twimg.com/profile_images/764024131192881152/Ol1AIQzc_normal.jpg" TargetMode="External"/><Relationship Id="rId4061" Type="http://schemas.openxmlformats.org/officeDocument/2006/relationships/hyperlink" Target="http://pbs.twimg.com/profile_images/811087401359589376/yxo6DlfG_normal.jpg" TargetMode="External"/><Relationship Id="rId5112" Type="http://schemas.openxmlformats.org/officeDocument/2006/relationships/hyperlink" Target="https://twitter.com/" TargetMode="External"/><Relationship Id="rId1308" Type="http://schemas.openxmlformats.org/officeDocument/2006/relationships/hyperlink" Target="https://www.youtube.com/watch?v=M3MftIkUjbw&amp;feature=youtu.be&amp;a" TargetMode="External"/><Relationship Id="rId1722" Type="http://schemas.openxmlformats.org/officeDocument/2006/relationships/hyperlink" Target="http://www.gizbot.com/telecom/features/reliance-jio-airtel-bsnl-vodafone-4g-3g-plans-voice-calls-free-tariff-war-price-040384.html" TargetMode="External"/><Relationship Id="rId4878" Type="http://schemas.openxmlformats.org/officeDocument/2006/relationships/hyperlink" Target="https://twitter.com/" TargetMode="External"/><Relationship Id="rId5929" Type="http://schemas.openxmlformats.org/officeDocument/2006/relationships/hyperlink" Target="https://twitter.com/" TargetMode="External"/><Relationship Id="rId14" Type="http://schemas.openxmlformats.org/officeDocument/2006/relationships/hyperlink" Target="https://t.co/A00RMNIQVB" TargetMode="External"/><Relationship Id="rId3894" Type="http://schemas.openxmlformats.org/officeDocument/2006/relationships/hyperlink" Target="http://pbs.twimg.com/profile_images/711213370133745664/sKa69W7N_normal.jpg" TargetMode="External"/><Relationship Id="rId4945" Type="http://schemas.openxmlformats.org/officeDocument/2006/relationships/hyperlink" Target="https://twitter.com/" TargetMode="External"/><Relationship Id="rId2496" Type="http://schemas.openxmlformats.org/officeDocument/2006/relationships/hyperlink" Target="http://pbs.twimg.com/profile_images/2424417274/h1h8hrjrd6j6tyio5r3v_normal.jpeg" TargetMode="External"/><Relationship Id="rId3547" Type="http://schemas.openxmlformats.org/officeDocument/2006/relationships/hyperlink" Target="http://pbs.twimg.com/profile_images/527846178772090880/3KrXi6fa_normal.jpeg" TargetMode="External"/><Relationship Id="rId3961" Type="http://schemas.openxmlformats.org/officeDocument/2006/relationships/hyperlink" Target="http://pbs.twimg.com/profile_images/712219448971649024/23oWoK7q_normal.jpg" TargetMode="External"/><Relationship Id="rId468" Type="http://schemas.openxmlformats.org/officeDocument/2006/relationships/hyperlink" Target="http://www.business-standard.com/article/companies/has-reliance-jio-s-entry-delayed-modi-s-digital-india-goals-117042800256_1.html?utm_source=dlvr.it&amp;utm_medium=twitter" TargetMode="External"/><Relationship Id="rId882" Type="http://schemas.openxmlformats.org/officeDocument/2006/relationships/hyperlink" Target="https://www.virathindurashtra.com/reliance-jio-to-keep-free-service.html" TargetMode="External"/><Relationship Id="rId1098" Type="http://schemas.openxmlformats.org/officeDocument/2006/relationships/hyperlink" Target="http://www.business-standard.com/article/companies/reliance-jio-to-venture-in-dth-broadband-services-this-year-117042800380_1.html" TargetMode="External"/><Relationship Id="rId2149" Type="http://schemas.openxmlformats.org/officeDocument/2006/relationships/hyperlink" Target="https://pbs.twimg.com/media/C-qzjniU0AI9rNp.jpg" TargetMode="External"/><Relationship Id="rId2563" Type="http://schemas.openxmlformats.org/officeDocument/2006/relationships/hyperlink" Target="http://pbs.twimg.com/profile_images/721362756000169984/a8-cvGT4_normal.jpg" TargetMode="External"/><Relationship Id="rId3614" Type="http://schemas.openxmlformats.org/officeDocument/2006/relationships/hyperlink" Target="http://pbs.twimg.com/profile_images/600180312107155456/0-BLg4BT_normal.jpg" TargetMode="External"/><Relationship Id="rId6020" Type="http://schemas.openxmlformats.org/officeDocument/2006/relationships/hyperlink" Target="https://twitter.com/" TargetMode="External"/><Relationship Id="rId535" Type="http://schemas.openxmlformats.org/officeDocument/2006/relationships/hyperlink" Target="http://www.business-standard.com/article/companies/has-reliance-jio-s-entry-delayed-modi-s-digital-india-goals-117042800256_1.html?utm_source=dlvr.it&amp;utm_medium=twitter" TargetMode="External"/><Relationship Id="rId1165" Type="http://schemas.openxmlformats.org/officeDocument/2006/relationships/hyperlink" Target="https://jiodthbooking.com/top-10-reliance-jio-upcoming-services-2017/" TargetMode="External"/><Relationship Id="rId2216" Type="http://schemas.openxmlformats.org/officeDocument/2006/relationships/hyperlink" Target="https://pbs.twimg.com/media/C-Wj6BSUMAA2i_7.jpg" TargetMode="External"/><Relationship Id="rId2630" Type="http://schemas.openxmlformats.org/officeDocument/2006/relationships/hyperlink" Target="http://pbs.twimg.com/profile_images/835533300143910914/mMRe536Q_normal.jpg" TargetMode="External"/><Relationship Id="rId5786" Type="http://schemas.openxmlformats.org/officeDocument/2006/relationships/hyperlink" Target="https://twitter.com/" TargetMode="External"/><Relationship Id="rId6837" Type="http://schemas.openxmlformats.org/officeDocument/2006/relationships/hyperlink" Target="https://twitter.com/" TargetMode="External"/><Relationship Id="rId602" Type="http://schemas.openxmlformats.org/officeDocument/2006/relationships/hyperlink" Target="http://indianexpress.com/article/technology/tech-news-technology/reliance-jios-fiber-broadband-with-100mbps-speed-to-launch-in-june-report-4631700/" TargetMode="External"/><Relationship Id="rId1232" Type="http://schemas.openxmlformats.org/officeDocument/2006/relationships/hyperlink" Target="http://feeds.feedburner.com/~r/mobigyaan/~3/FLU8_0xKnIM/reliance-jio-updates-prepaid-plans?utm_source=feedburner&amp;utm_medium=twitter&amp;utm_campaign=mobigyaan" TargetMode="External"/><Relationship Id="rId4388" Type="http://schemas.openxmlformats.org/officeDocument/2006/relationships/hyperlink" Target="https://pbs.twimg.com/media/C-mTEEeUAAApPU2.jpg" TargetMode="External"/><Relationship Id="rId5439" Type="http://schemas.openxmlformats.org/officeDocument/2006/relationships/hyperlink" Target="https://twitter.com/" TargetMode="External"/><Relationship Id="rId5853" Type="http://schemas.openxmlformats.org/officeDocument/2006/relationships/hyperlink" Target="https://twitter.com/" TargetMode="External"/><Relationship Id="rId3057" Type="http://schemas.openxmlformats.org/officeDocument/2006/relationships/hyperlink" Target="http://pbs.twimg.com/profile_images/674939104702795776/Fp1dM6ux_normal.png" TargetMode="External"/><Relationship Id="rId4108" Type="http://schemas.openxmlformats.org/officeDocument/2006/relationships/hyperlink" Target="http://pbs.twimg.com/profile_images/709434089061744640/ZvlSpDuK_normal.jpg" TargetMode="External"/><Relationship Id="rId4455" Type="http://schemas.openxmlformats.org/officeDocument/2006/relationships/hyperlink" Target="http://pbs.twimg.com/profile_images/837026918608203776/YCEhB-QO_normal.jpg" TargetMode="External"/><Relationship Id="rId5506" Type="http://schemas.openxmlformats.org/officeDocument/2006/relationships/hyperlink" Target="https://twitter.com/" TargetMode="External"/><Relationship Id="rId5920" Type="http://schemas.openxmlformats.org/officeDocument/2006/relationships/hyperlink" Target="https://twitter.com/" TargetMode="External"/><Relationship Id="rId3471" Type="http://schemas.openxmlformats.org/officeDocument/2006/relationships/hyperlink" Target="http://pbs.twimg.com/profile_images/669245532/india_normal.gif" TargetMode="External"/><Relationship Id="rId4522" Type="http://schemas.openxmlformats.org/officeDocument/2006/relationships/hyperlink" Target="https://twitter.com/" TargetMode="External"/><Relationship Id="rId392" Type="http://schemas.openxmlformats.org/officeDocument/2006/relationships/hyperlink" Target="http://telecom.economictimes.indiatimes.com/news/jio-reports-first-numbers-net-loss-for-oct-march-widens-to-rs22-50-cr-vs-rs7-46-cr-year-ago/58341171" TargetMode="External"/><Relationship Id="rId2073" Type="http://schemas.openxmlformats.org/officeDocument/2006/relationships/hyperlink" Target="https://pbs.twimg.com/media/C-lwiEsXoAAmvjn.jpg" TargetMode="External"/><Relationship Id="rId3124" Type="http://schemas.openxmlformats.org/officeDocument/2006/relationships/hyperlink" Target="http://pbs.twimg.com/profile_images/758326700606427136/8EZh8Kb2_normal.jpg" TargetMode="External"/><Relationship Id="rId6694" Type="http://schemas.openxmlformats.org/officeDocument/2006/relationships/hyperlink" Target="https://twitter.com/" TargetMode="External"/><Relationship Id="rId2140" Type="http://schemas.openxmlformats.org/officeDocument/2006/relationships/hyperlink" Target="https://pbs.twimg.com/media/C-qzMpsU0AMd8u7.jpg" TargetMode="External"/><Relationship Id="rId5296" Type="http://schemas.openxmlformats.org/officeDocument/2006/relationships/hyperlink" Target="https://twitter.com/" TargetMode="External"/><Relationship Id="rId6347" Type="http://schemas.openxmlformats.org/officeDocument/2006/relationships/hyperlink" Target="https://twitter.com/" TargetMode="External"/><Relationship Id="rId6761" Type="http://schemas.openxmlformats.org/officeDocument/2006/relationships/hyperlink" Target="https://twitter.com/" TargetMode="External"/><Relationship Id="rId112" Type="http://schemas.openxmlformats.org/officeDocument/2006/relationships/hyperlink" Target="http://trak.in/tags/business/2017/04/27/reliance-jio-new-postpaid-prepaid-offers-plans/" TargetMode="External"/><Relationship Id="rId5363" Type="http://schemas.openxmlformats.org/officeDocument/2006/relationships/hyperlink" Target="https://twitter.com/" TargetMode="External"/><Relationship Id="rId6414" Type="http://schemas.openxmlformats.org/officeDocument/2006/relationships/hyperlink" Target="https://twitter.com/" TargetMode="External"/><Relationship Id="rId2957" Type="http://schemas.openxmlformats.org/officeDocument/2006/relationships/hyperlink" Target="http://pbs.twimg.com/profile_images/812684056768946176/CTK1uwuN_normal.jpg" TargetMode="External"/><Relationship Id="rId5016" Type="http://schemas.openxmlformats.org/officeDocument/2006/relationships/hyperlink" Target="https://twitter.com/" TargetMode="External"/><Relationship Id="rId929" Type="http://schemas.openxmlformats.org/officeDocument/2006/relationships/hyperlink" Target="https://twitter.com/i/web/status/858155264171802626" TargetMode="External"/><Relationship Id="rId1559"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1973" Type="http://schemas.openxmlformats.org/officeDocument/2006/relationships/hyperlink" Target="https://pbs.twimg.com/media/C-bdG24UMAEWhU8.jpg" TargetMode="External"/><Relationship Id="rId4032" Type="http://schemas.openxmlformats.org/officeDocument/2006/relationships/hyperlink" Target="http://pbs.twimg.com/profile_images/831190595624251392/UP4wODPr_normal.jpg" TargetMode="External"/><Relationship Id="rId5430" Type="http://schemas.openxmlformats.org/officeDocument/2006/relationships/hyperlink" Target="https://twitter.com/" TargetMode="External"/><Relationship Id="rId1626" Type="http://schemas.openxmlformats.org/officeDocument/2006/relationships/hyperlink" Target="http://indiatoday.intoday.in/technology/story/exclusive-reliance-jio-fiber-broadband-preview-to-commence-shortly-website-spills-details/1/941140.html" TargetMode="External"/><Relationship Id="rId3798" Type="http://schemas.openxmlformats.org/officeDocument/2006/relationships/hyperlink" Target="http://pbs.twimg.com/profile_images/833218183691505664/kEH7UTk__normal.jpg" TargetMode="External"/><Relationship Id="rId4849" Type="http://schemas.openxmlformats.org/officeDocument/2006/relationships/hyperlink" Target="https://twitter.com/" TargetMode="External"/><Relationship Id="rId3865" Type="http://schemas.openxmlformats.org/officeDocument/2006/relationships/hyperlink" Target="https://pbs.twimg.com/media/C-eL96XXcAEb0qz.jpg" TargetMode="External"/><Relationship Id="rId4916" Type="http://schemas.openxmlformats.org/officeDocument/2006/relationships/hyperlink" Target="https://twitter.com/" TargetMode="External"/><Relationship Id="rId6271" Type="http://schemas.openxmlformats.org/officeDocument/2006/relationships/hyperlink" Target="https://twitter.com/" TargetMode="External"/><Relationship Id="rId786" Type="http://schemas.openxmlformats.org/officeDocument/2006/relationships/hyperlink" Target="http://www.mega1daydeals.in/amazon-reliance-jio-4g-router-jiofi3-rs-1935-28-off/" TargetMode="External"/><Relationship Id="rId2467" Type="http://schemas.openxmlformats.org/officeDocument/2006/relationships/hyperlink" Target="http://pbs.twimg.com/profile_images/761867527702061056/3ecGfiPm_normal.jpg" TargetMode="External"/><Relationship Id="rId3518" Type="http://schemas.openxmlformats.org/officeDocument/2006/relationships/hyperlink" Target="https://pbs.twimg.com/media/C-jTLhiXYAAzWgN.jpg" TargetMode="External"/><Relationship Id="rId439" Type="http://schemas.openxmlformats.org/officeDocument/2006/relationships/hyperlink" Target="https://cnbtimes.com/reliance-jio-5g-service-will-launched-soon-india/" TargetMode="External"/><Relationship Id="rId1069" Type="http://schemas.openxmlformats.org/officeDocument/2006/relationships/hyperlink" Target="http://kannada.gizbot.com/miscellaneous/reliance-jio-updates-old-tariffs-012679.html" TargetMode="External"/><Relationship Id="rId1483" Type="http://schemas.openxmlformats.org/officeDocument/2006/relationships/hyperlink" Target="http://news.google.com/news/url?sa=t&amp;fd=R&amp;ct2=in&amp;usg=AFQjCNGcTipa-JDD89kYahI7e5EBsSs5tw&amp;clid=c3a7d30bb8a4878e06b80cf16b898331&amp;cid=52779473446325&amp;ei=2yADWciUG4fXpwfY_4WICQ&amp;url=http://gadgets.ndtv.com/telecom/features/jio-dth-broadband-and-more-5-things-to-expect-from-reliance-jio-in-2017-1686749" TargetMode="External"/><Relationship Id="rId2881" Type="http://schemas.openxmlformats.org/officeDocument/2006/relationships/hyperlink" Target="http://pbs.twimg.com/profile_images/854950828842635264/ce7M5rNt_normal.jpg" TargetMode="External"/><Relationship Id="rId3932" Type="http://schemas.openxmlformats.org/officeDocument/2006/relationships/hyperlink" Target="http://pbs.twimg.com/profile_images/500573643135410178/M9P1WvoP_normal.jpeg" TargetMode="External"/><Relationship Id="rId506" Type="http://schemas.openxmlformats.org/officeDocument/2006/relationships/hyperlink" Target="https://thewire.in/129528/reliance-jio-digital-india/" TargetMode="External"/><Relationship Id="rId853" Type="http://schemas.openxmlformats.org/officeDocument/2006/relationships/hyperlink" Target="http://jobtrader.ca/how-to-apply-for-reliance-jio-jobs-find-unlimited-best-jobs-in-jio/" TargetMode="External"/><Relationship Id="rId1136" Type="http://schemas.openxmlformats.org/officeDocument/2006/relationships/hyperlink" Target="http://businesstoday.intoday.in/story/reliance-to-roll-out-its-ftth-service-jio-fiber-with-minimum-100-mbps-speed/1/251097.html" TargetMode="External"/><Relationship Id="rId2534" Type="http://schemas.openxmlformats.org/officeDocument/2006/relationships/hyperlink" Target="http://pbs.twimg.com/profile_images/856157489989120002/ZWogUkxA_normal.jpg" TargetMode="External"/><Relationship Id="rId920" Type="http://schemas.openxmlformats.org/officeDocument/2006/relationships/hyperlink" Target="http://indianexpress.com/article/technology/tech-news-technology/reliance-jio-effect-rules-soon-for-telcos-trai-ing-new-service-4631376/" TargetMode="External"/><Relationship Id="rId1550" Type="http://schemas.openxmlformats.org/officeDocument/2006/relationships/hyperlink" Target="http://telecom.economictimes.indiatimes.com/news/andhra-pradesh-tamil-nadu-emerge-as-top-circles-for-reliance-jio-with-highest-userbase/58400199" TargetMode="External"/><Relationship Id="rId2601" Type="http://schemas.openxmlformats.org/officeDocument/2006/relationships/hyperlink" Target="http://pbs.twimg.com/profile_images/848495579311337472/MnLJ_h96_normal.jpg" TargetMode="External"/><Relationship Id="rId5757" Type="http://schemas.openxmlformats.org/officeDocument/2006/relationships/hyperlink" Target="https://twitter.com/" TargetMode="External"/><Relationship Id="rId6808" Type="http://schemas.openxmlformats.org/officeDocument/2006/relationships/hyperlink" Target="https://twitter.com/" TargetMode="External"/><Relationship Id="rId1203" Type="http://schemas.openxmlformats.org/officeDocument/2006/relationships/hyperlink" Target="http://www.news18.com/news/tech/how-to-port-your-number-to-reliance-jio-from-vodafone-and-airtel-1289419.html" TargetMode="External"/><Relationship Id="rId4359" Type="http://schemas.openxmlformats.org/officeDocument/2006/relationships/hyperlink" Target="http://pbs.twimg.com/profile_images/851777433095348224/Tdj2Fxkk_normal.jpg" TargetMode="External"/><Relationship Id="rId4773" Type="http://schemas.openxmlformats.org/officeDocument/2006/relationships/hyperlink" Target="https://twitter.com/" TargetMode="External"/><Relationship Id="rId5824" Type="http://schemas.openxmlformats.org/officeDocument/2006/relationships/hyperlink" Target="https://twitter.com/" TargetMode="External"/><Relationship Id="rId3375" Type="http://schemas.openxmlformats.org/officeDocument/2006/relationships/hyperlink" Target="http://pbs.twimg.com/profile_images/825665480098721792/RlAtMZWQ_normal.jpg" TargetMode="External"/><Relationship Id="rId4426" Type="http://schemas.openxmlformats.org/officeDocument/2006/relationships/hyperlink" Target="http://pbs.twimg.com/profile_images/768902084141867008/DUbt_bdQ_normal.jpg" TargetMode="External"/><Relationship Id="rId4840" Type="http://schemas.openxmlformats.org/officeDocument/2006/relationships/hyperlink" Target="https://twitter.com/" TargetMode="External"/><Relationship Id="rId296" Type="http://schemas.openxmlformats.org/officeDocument/2006/relationships/hyperlink" Target="https://fb.me/1V4NunjAA" TargetMode="External"/><Relationship Id="rId2391" Type="http://schemas.openxmlformats.org/officeDocument/2006/relationships/hyperlink" Target="http://pbs.twimg.com/profile_images/378800000042778136/12cab6c71b7ef9d7c5e8dfad19660d20_normal.jpeg" TargetMode="External"/><Relationship Id="rId3028" Type="http://schemas.openxmlformats.org/officeDocument/2006/relationships/hyperlink" Target="https://pbs.twimg.com/media/C-bdG24UMAEWhU8.jpg" TargetMode="External"/><Relationship Id="rId3442" Type="http://schemas.openxmlformats.org/officeDocument/2006/relationships/hyperlink" Target="http://abs.twimg.com/sticky/default_profile_images/default_profile_normal.png" TargetMode="External"/><Relationship Id="rId6598" Type="http://schemas.openxmlformats.org/officeDocument/2006/relationships/hyperlink" Target="https://twitter.com/" TargetMode="External"/><Relationship Id="rId363" Type="http://schemas.openxmlformats.org/officeDocument/2006/relationships/hyperlink" Target="http://india.theindiansubcontinent.com/tech/item/364616-reliance-jio-launches-new-prepaid-postpaid-plans-here-s-everything-you-need-to-know" TargetMode="External"/><Relationship Id="rId2044" Type="http://schemas.openxmlformats.org/officeDocument/2006/relationships/hyperlink" Target="https://pbs.twimg.com/media/C-kbcyAUAAARXnV.jpg" TargetMode="External"/><Relationship Id="rId430" Type="http://schemas.openxmlformats.org/officeDocument/2006/relationships/hyperlink" Target="https://thewire.in/129528/reliance-jio-digital-india/" TargetMode="External"/><Relationship Id="rId1060" Type="http://schemas.openxmlformats.org/officeDocument/2006/relationships/hyperlink" Target="http://gadgets.ndtv.com/telecom/features/reliance-jio-dth-broadband-and-more-5-things-to-expect-from-jio-this-year-1686749" TargetMode="External"/><Relationship Id="rId2111" Type="http://schemas.openxmlformats.org/officeDocument/2006/relationships/hyperlink" Target="https://pbs.twimg.com/media/C-anOwCUwAAOyWt.jpg" TargetMode="External"/><Relationship Id="rId5267" Type="http://schemas.openxmlformats.org/officeDocument/2006/relationships/hyperlink" Target="https://twitter.com/" TargetMode="External"/><Relationship Id="rId6318" Type="http://schemas.openxmlformats.org/officeDocument/2006/relationships/hyperlink" Target="https://twitter.com/" TargetMode="External"/><Relationship Id="rId6665" Type="http://schemas.openxmlformats.org/officeDocument/2006/relationships/hyperlink" Target="https://twitter.com/" TargetMode="External"/><Relationship Id="rId5681" Type="http://schemas.openxmlformats.org/officeDocument/2006/relationships/hyperlink" Target="https://twitter.com/" TargetMode="External"/><Relationship Id="rId6732" Type="http://schemas.openxmlformats.org/officeDocument/2006/relationships/hyperlink" Target="https://twitter.com/" TargetMode="External"/><Relationship Id="rId1877" Type="http://schemas.openxmlformats.org/officeDocument/2006/relationships/hyperlink" Target="https://pbs.twimg.com/media/C-eL96XXcAEb0qz.jpg" TargetMode="External"/><Relationship Id="rId2928" Type="http://schemas.openxmlformats.org/officeDocument/2006/relationships/hyperlink" Target="http://pbs.twimg.com/profile_images/855312363095969793/yR9Y6wX1_normal.jpg" TargetMode="External"/><Relationship Id="rId4283" Type="http://schemas.openxmlformats.org/officeDocument/2006/relationships/hyperlink" Target="http://pbs.twimg.com/profile_images/845216603604205571/d17aUFtM_normal.jpg" TargetMode="External"/><Relationship Id="rId5334" Type="http://schemas.openxmlformats.org/officeDocument/2006/relationships/hyperlink" Target="https://twitter.com/" TargetMode="External"/><Relationship Id="rId1944" Type="http://schemas.openxmlformats.org/officeDocument/2006/relationships/hyperlink" Target="https://pbs.twimg.com/media/C-eHHIaXgAALSfY.jpg" TargetMode="External"/><Relationship Id="rId4350" Type="http://schemas.openxmlformats.org/officeDocument/2006/relationships/hyperlink" Target="http://pbs.twimg.com/profile_images/825758122350411777/EXODEO6D_normal.jpg" TargetMode="External"/><Relationship Id="rId5401" Type="http://schemas.openxmlformats.org/officeDocument/2006/relationships/hyperlink" Target="https://twitter.com/" TargetMode="External"/><Relationship Id="rId4003" Type="http://schemas.openxmlformats.org/officeDocument/2006/relationships/hyperlink" Target="https://pbs.twimg.com/media/C-kh5FmXcAAQuBX.jpg" TargetMode="External"/><Relationship Id="rId6175" Type="http://schemas.openxmlformats.org/officeDocument/2006/relationships/hyperlink" Target="https://twitter.com/" TargetMode="External"/><Relationship Id="rId3769" Type="http://schemas.openxmlformats.org/officeDocument/2006/relationships/hyperlink" Target="http://pbs.twimg.com/profile_images/750580524956127234/HgNTSUR6_normal.jpg" TargetMode="External"/><Relationship Id="rId5191" Type="http://schemas.openxmlformats.org/officeDocument/2006/relationships/hyperlink" Target="https://twitter.com/" TargetMode="External"/><Relationship Id="rId6242" Type="http://schemas.openxmlformats.org/officeDocument/2006/relationships/hyperlink" Target="https://twitter.com/" TargetMode="External"/><Relationship Id="rId2785" Type="http://schemas.openxmlformats.org/officeDocument/2006/relationships/hyperlink" Target="http://pbs.twimg.com/profile_images/836451703083802625/Fiv-nWnH_normal.jpg" TargetMode="External"/><Relationship Id="rId3836" Type="http://schemas.openxmlformats.org/officeDocument/2006/relationships/hyperlink" Target="http://pbs.twimg.com/profile_images/855647810477215745/1R1nvM-c_normal.jpg" TargetMode="External"/><Relationship Id="rId757" Type="http://schemas.openxmlformats.org/officeDocument/2006/relationships/hyperlink" Target="https://twitter.com/i/web/status/857492420279193600" TargetMode="External"/><Relationship Id="rId1387" Type="http://schemas.openxmlformats.org/officeDocument/2006/relationships/hyperlink" Target="http://www.optionstip.com/?p=495794" TargetMode="External"/><Relationship Id="rId2438" Type="http://schemas.openxmlformats.org/officeDocument/2006/relationships/hyperlink" Target="http://pbs.twimg.com/profile_images/724912326311337984/g5OEoaR1_normal.jpg" TargetMode="External"/><Relationship Id="rId2852" Type="http://schemas.openxmlformats.org/officeDocument/2006/relationships/hyperlink" Target="http://pbs.twimg.com/profile_images/506632382485508096/FE0U62qk_normal.jpeg" TargetMode="External"/><Relationship Id="rId3903" Type="http://schemas.openxmlformats.org/officeDocument/2006/relationships/hyperlink" Target="http://pbs.twimg.com/profile_images/565213280554065920/wkQwU0sp_normal.jpeg" TargetMode="External"/><Relationship Id="rId93" Type="http://schemas.openxmlformats.org/officeDocument/2006/relationships/hyperlink" Target="https://www.youtube.com/watch?v=8WWWysaiiYo&amp;feature=youtu.be&amp;a" TargetMode="External"/><Relationship Id="rId824" Type="http://schemas.openxmlformats.org/officeDocument/2006/relationships/hyperlink" Target="http://www.gadgetsnow.com/tech-news/reliance-jio-effect-it-may-be-time-to-say-goodbye-to-freebies/articleshow/58398939.cms" TargetMode="External"/><Relationship Id="rId1454" Type="http://schemas.openxmlformats.org/officeDocument/2006/relationships/hyperlink" Target="http://gadgets.ndtv.com/telecom/features/jio-dth-broadband-and-more-5-things-to-expect-from-reliance-jio-in-2017-1686749?utm_source=dlvr.it&amp;utm_medium=twitter" TargetMode="External"/><Relationship Id="rId2505" Type="http://schemas.openxmlformats.org/officeDocument/2006/relationships/hyperlink" Target="http://pbs.twimg.com/profile_images/463701661001605120/Gfu_-Uvc_normal.png" TargetMode="External"/><Relationship Id="rId1107" Type="http://schemas.openxmlformats.org/officeDocument/2006/relationships/hyperlink" Target="http://abpnews.abplive.in/gadgets/reliance-jio-to-launched-in-2017-dth-broadband-services-607170" TargetMode="External"/><Relationship Id="rId1521" Type="http://schemas.openxmlformats.org/officeDocument/2006/relationships/hyperlink" Target="http://feeds.feedburner.com/~r/google/xorR/~3/rALcrb_qW9U/url?utm_source=feedburner&amp;utm_medium=twitter&amp;utm_campaign=mediat_tech" TargetMode="External"/><Relationship Id="rId4677" Type="http://schemas.openxmlformats.org/officeDocument/2006/relationships/hyperlink" Target="https://twitter.com/" TargetMode="External"/><Relationship Id="rId5728" Type="http://schemas.openxmlformats.org/officeDocument/2006/relationships/hyperlink" Target="https://twitter.com/" TargetMode="External"/><Relationship Id="rId3279" Type="http://schemas.openxmlformats.org/officeDocument/2006/relationships/hyperlink" Target="http://pbs.twimg.com/profile_images/823718669083639809/v6u-JCRe_normal.jpg" TargetMode="External"/><Relationship Id="rId3693" Type="http://schemas.openxmlformats.org/officeDocument/2006/relationships/hyperlink" Target="https://pbs.twimg.com/media/C-aypBbVwAIoYLh.jpg" TargetMode="External"/><Relationship Id="rId2295" Type="http://schemas.openxmlformats.org/officeDocument/2006/relationships/hyperlink" Target="http://pbs.twimg.com/profile_images/615801899590115328/ZrXvAN-z_normal.jpg" TargetMode="External"/><Relationship Id="rId3346" Type="http://schemas.openxmlformats.org/officeDocument/2006/relationships/hyperlink" Target="http://pbs.twimg.com/profile_images/378800000740150367/3b1d76c5a38ab35a74fc9f483e34388a_normal.png" TargetMode="External"/><Relationship Id="rId4744" Type="http://schemas.openxmlformats.org/officeDocument/2006/relationships/hyperlink" Target="https://twitter.com/" TargetMode="External"/><Relationship Id="rId267" Type="http://schemas.openxmlformats.org/officeDocument/2006/relationships/hyperlink" Target="https://www.youtube.com/watch?v=aoyJ4VZrFkM&amp;feature=youtu.be&amp;a" TargetMode="External"/><Relationship Id="rId3760" Type="http://schemas.openxmlformats.org/officeDocument/2006/relationships/hyperlink" Target="https://pbs.twimg.com/media/C-kJES3VYAANpJJ.jpg" TargetMode="External"/><Relationship Id="rId4811" Type="http://schemas.openxmlformats.org/officeDocument/2006/relationships/hyperlink" Target="https://twitter.com/" TargetMode="External"/><Relationship Id="rId681" Type="http://schemas.openxmlformats.org/officeDocument/2006/relationships/hyperlink" Target="https://twitter.com/i/web/status/857539572300906496" TargetMode="External"/><Relationship Id="rId2362" Type="http://schemas.openxmlformats.org/officeDocument/2006/relationships/hyperlink" Target="http://pbs.twimg.com/profile_images/612155876338610176/Cq-9misX_normal.jpg" TargetMode="External"/><Relationship Id="rId3413" Type="http://schemas.openxmlformats.org/officeDocument/2006/relationships/hyperlink" Target="http://pbs.twimg.com/profile_images/853638709547155456/N9rdiudf_normal.jpg" TargetMode="External"/><Relationship Id="rId6569" Type="http://schemas.openxmlformats.org/officeDocument/2006/relationships/hyperlink" Target="https://twitter.com/" TargetMode="External"/><Relationship Id="rId334" Type="http://schemas.openxmlformats.org/officeDocument/2006/relationships/hyperlink" Target="https://twitter.com/i/web/status/857470195371298816" TargetMode="External"/><Relationship Id="rId2015" Type="http://schemas.openxmlformats.org/officeDocument/2006/relationships/hyperlink" Target="https://pbs.twimg.com/media/C-ZoSrZXUAA-1Wx.jpg" TargetMode="External"/><Relationship Id="rId5585" Type="http://schemas.openxmlformats.org/officeDocument/2006/relationships/hyperlink" Target="https://twitter.com/" TargetMode="External"/><Relationship Id="rId6636" Type="http://schemas.openxmlformats.org/officeDocument/2006/relationships/hyperlink" Target="https://twitter.com/" TargetMode="External"/><Relationship Id="rId401" Type="http://schemas.openxmlformats.org/officeDocument/2006/relationships/hyperlink" Target="https://twitter.com/i/web/status/857790288806412288" TargetMode="External"/><Relationship Id="rId1031" Type="http://schemas.openxmlformats.org/officeDocument/2006/relationships/hyperlink" Target="http://telecom.economictimes.indiatimes.com/news/rjio-tops-chart-in-4g-download-speed-in-march-trai-report/58283750" TargetMode="External"/><Relationship Id="rId4187" Type="http://schemas.openxmlformats.org/officeDocument/2006/relationships/hyperlink" Target="http://pbs.twimg.com/profile_images/828626880160993282/r7JO_9X3_normal.jpg" TargetMode="External"/><Relationship Id="rId5238" Type="http://schemas.openxmlformats.org/officeDocument/2006/relationships/hyperlink" Target="https://twitter.com/" TargetMode="External"/><Relationship Id="rId5652" Type="http://schemas.openxmlformats.org/officeDocument/2006/relationships/hyperlink" Target="https://twitter.com/" TargetMode="External"/><Relationship Id="rId6703" Type="http://schemas.openxmlformats.org/officeDocument/2006/relationships/hyperlink" Target="https://twitter.com/" TargetMode="External"/><Relationship Id="rId4254" Type="http://schemas.openxmlformats.org/officeDocument/2006/relationships/hyperlink" Target="http://pbs.twimg.com/profile_images/571152951847051264/XlAET_wj_normal.png" TargetMode="External"/><Relationship Id="rId5305" Type="http://schemas.openxmlformats.org/officeDocument/2006/relationships/hyperlink" Target="https://twitter.com/" TargetMode="External"/><Relationship Id="rId1848" Type="http://schemas.openxmlformats.org/officeDocument/2006/relationships/hyperlink" Target="https://pbs.twimg.com/media/C-Lr94LUQAAdAbx.jpg" TargetMode="External"/><Relationship Id="rId3270" Type="http://schemas.openxmlformats.org/officeDocument/2006/relationships/hyperlink" Target="http://pbs.twimg.com/profile_images/733359692022484992/1KW-qfZb_normal.jpg" TargetMode="External"/><Relationship Id="rId4321" Type="http://schemas.openxmlformats.org/officeDocument/2006/relationships/hyperlink" Target="http://pbs.twimg.com/profile_images/1406067065/240878_208077205898102_100000874727679_562905_3543829_o_normal.jpg" TargetMode="External"/><Relationship Id="rId191" Type="http://schemas.openxmlformats.org/officeDocument/2006/relationships/hyperlink" Target="http://feeds.feedburner.com/~r/CheapPhoneService-GoogleNews/~3/wbOhlQK2nqA/url?utm_source=feedburner&amp;utm_medium=twitter&amp;utm_campaign=Voicetelmedia" TargetMode="External"/><Relationship Id="rId1915" Type="http://schemas.openxmlformats.org/officeDocument/2006/relationships/hyperlink" Target="https://pbs.twimg.com/media/C-e8CqHUwAAhSSD.jpg" TargetMode="External"/><Relationship Id="rId6079" Type="http://schemas.openxmlformats.org/officeDocument/2006/relationships/hyperlink" Target="https://twitter.com/" TargetMode="External"/><Relationship Id="rId5095" Type="http://schemas.openxmlformats.org/officeDocument/2006/relationships/hyperlink" Target="https://twitter.com/" TargetMode="External"/><Relationship Id="rId6493" Type="http://schemas.openxmlformats.org/officeDocument/2006/relationships/hyperlink" Target="https://twitter.com/" TargetMode="External"/><Relationship Id="rId2689" Type="http://schemas.openxmlformats.org/officeDocument/2006/relationships/hyperlink" Target="http://pbs.twimg.com/profile_images/530806028850327552/oS3wcwrV_normal.jpeg" TargetMode="External"/><Relationship Id="rId6146" Type="http://schemas.openxmlformats.org/officeDocument/2006/relationships/hyperlink" Target="https://twitter.com/" TargetMode="External"/><Relationship Id="rId6560" Type="http://schemas.openxmlformats.org/officeDocument/2006/relationships/hyperlink" Target="https://twitter.com/" TargetMode="External"/><Relationship Id="rId2756" Type="http://schemas.openxmlformats.org/officeDocument/2006/relationships/hyperlink" Target="http://pbs.twimg.com/profile_images/838461464646144001/shdkZt38_normal.jpg" TargetMode="External"/><Relationship Id="rId3807" Type="http://schemas.openxmlformats.org/officeDocument/2006/relationships/hyperlink" Target="http://pbs.twimg.com/profile_images/842393041415634945/ELIYBTt7_normal.jpg" TargetMode="External"/><Relationship Id="rId5162" Type="http://schemas.openxmlformats.org/officeDocument/2006/relationships/hyperlink" Target="https://twitter.com/" TargetMode="External"/><Relationship Id="rId6213" Type="http://schemas.openxmlformats.org/officeDocument/2006/relationships/hyperlink" Target="https://twitter.com/" TargetMode="External"/><Relationship Id="rId728" Type="http://schemas.openxmlformats.org/officeDocument/2006/relationships/hyperlink" Target="https://twitter.com/i/web/status/857938139855429632" TargetMode="External"/><Relationship Id="rId1358" Type="http://schemas.openxmlformats.org/officeDocument/2006/relationships/hyperlink" Target="http://www.gizbot.com/apps/news/reliance-jio-users-enjoy-432-live-channels-hotstar-premium-service-free-jio-tv-039684.html" TargetMode="External"/><Relationship Id="rId1772" Type="http://schemas.openxmlformats.org/officeDocument/2006/relationships/hyperlink" Target="https://pbs.twimg.com/media/C-YhBYHWAAEfdrV.jpg" TargetMode="External"/><Relationship Id="rId2409" Type="http://schemas.openxmlformats.org/officeDocument/2006/relationships/hyperlink" Target="http://pbs.twimg.com/profile_images/2454931736/jz89j2v7njytip25qicf_normal.jpeg" TargetMode="External"/><Relationship Id="rId5979" Type="http://schemas.openxmlformats.org/officeDocument/2006/relationships/hyperlink" Target="https://twitter.com/" TargetMode="External"/><Relationship Id="rId64" Type="http://schemas.openxmlformats.org/officeDocument/2006/relationships/hyperlink" Target="http://www.gizbot.com/internet/news/reliance-jio-ftth-broadband-service-beta-trials-speed-100mbps-cheapest-040271.html" TargetMode="External"/><Relationship Id="rId1425" Type="http://schemas.openxmlformats.org/officeDocument/2006/relationships/hyperlink" Target="http://gadgets.ndtv.com/telecom/features/reliance-jio-dth-broadband-and-more-5-things-to-expect-from-jio-this-year-1686749" TargetMode="External"/><Relationship Id="rId2823" Type="http://schemas.openxmlformats.org/officeDocument/2006/relationships/hyperlink" Target="http://pbs.twimg.com/profile_images/841841109932339200/mMssv6JY_normal.jpg" TargetMode="External"/><Relationship Id="rId4995" Type="http://schemas.openxmlformats.org/officeDocument/2006/relationships/hyperlink" Target="https://twitter.com/" TargetMode="External"/><Relationship Id="rId2199" Type="http://schemas.openxmlformats.org/officeDocument/2006/relationships/hyperlink" Target="http://pbs.twimg.com/profile_images/853223273651240960/LyL_pKVK_normal.jpg" TargetMode="External"/><Relationship Id="rId3597" Type="http://schemas.openxmlformats.org/officeDocument/2006/relationships/hyperlink" Target="http://pbs.twimg.com/profile_images/787569535880531968/3FtQQHyA_normal.jpg" TargetMode="External"/><Relationship Id="rId4648" Type="http://schemas.openxmlformats.org/officeDocument/2006/relationships/hyperlink" Target="https://twitter.com/" TargetMode="External"/><Relationship Id="rId6070" Type="http://schemas.openxmlformats.org/officeDocument/2006/relationships/hyperlink" Target="https://twitter.com/" TargetMode="External"/><Relationship Id="rId3664" Type="http://schemas.openxmlformats.org/officeDocument/2006/relationships/hyperlink" Target="http://pbs.twimg.com/profile_images/816945086235836416/PGo5xbKa_normal.jpg" TargetMode="External"/><Relationship Id="rId4715" Type="http://schemas.openxmlformats.org/officeDocument/2006/relationships/hyperlink" Target="https://twitter.com/" TargetMode="External"/><Relationship Id="rId585" Type="http://schemas.openxmlformats.org/officeDocument/2006/relationships/hyperlink" Target="https://thewire.in/129528/reliance-jio-digital-india/" TargetMode="External"/><Relationship Id="rId2266" Type="http://schemas.openxmlformats.org/officeDocument/2006/relationships/hyperlink" Target="http://pbs.twimg.com/profile_images/834269879788199936/v6axxrlP_normal.jpg" TargetMode="External"/><Relationship Id="rId2680" Type="http://schemas.openxmlformats.org/officeDocument/2006/relationships/hyperlink" Target="http://pbs.twimg.com/profile_images/829077080256155650/En2AWJa__normal.png" TargetMode="External"/><Relationship Id="rId3317" Type="http://schemas.openxmlformats.org/officeDocument/2006/relationships/hyperlink" Target="https://pbs.twimg.com/media/C-aad5dUIAEJwc9.jpg" TargetMode="External"/><Relationship Id="rId3731" Type="http://schemas.openxmlformats.org/officeDocument/2006/relationships/hyperlink" Target="http://pbs.twimg.com/profile_images/807133659958345728/IGohIVfp_normal.jpg" TargetMode="External"/><Relationship Id="rId238" Type="http://schemas.openxmlformats.org/officeDocument/2006/relationships/hyperlink" Target="https://twitter.com/i/web/status/857582284148416512" TargetMode="External"/><Relationship Id="rId652" Type="http://schemas.openxmlformats.org/officeDocument/2006/relationships/hyperlink" Target="http://ft.trib.al/m5xKOjx" TargetMode="External"/><Relationship Id="rId1282" Type="http://schemas.openxmlformats.org/officeDocument/2006/relationships/hyperlink" Target="https://fb.me/1jleYjtma" TargetMode="External"/><Relationship Id="rId2333" Type="http://schemas.openxmlformats.org/officeDocument/2006/relationships/hyperlink" Target="http://pbs.twimg.com/profile_images/855663407307132928/sm8FaXSR_normal.jpg" TargetMode="External"/><Relationship Id="rId5489" Type="http://schemas.openxmlformats.org/officeDocument/2006/relationships/hyperlink" Target="https://twitter.com/" TargetMode="External"/><Relationship Id="rId305" Type="http://schemas.openxmlformats.org/officeDocument/2006/relationships/hyperlink" Target="https://www.youtube.com/watch?v=Vs495bfWNkU&amp;feature=youtu.be&amp;a" TargetMode="External"/><Relationship Id="rId2400" Type="http://schemas.openxmlformats.org/officeDocument/2006/relationships/hyperlink" Target="http://pbs.twimg.com/profile_images/1132898450/mekalwin_normal.jpeg" TargetMode="External"/><Relationship Id="rId5556" Type="http://schemas.openxmlformats.org/officeDocument/2006/relationships/hyperlink" Target="https://twitter.com/" TargetMode="External"/><Relationship Id="rId6607" Type="http://schemas.openxmlformats.org/officeDocument/2006/relationships/hyperlink" Target="https://twitter.com/" TargetMode="External"/><Relationship Id="rId1002" Type="http://schemas.openxmlformats.org/officeDocument/2006/relationships/hyperlink" Target="http://ucnews.ucweb.com/story/1414927708365622?channel_id=1501&amp;host=http:%2F%2Fucnews.ucweb.com&amp;list_article_from=Indianexpress&amp;item_type=0&amp;content_type=0&amp;app=browser_iflow&amp;uc_param_str=dnvebichfrmintcpwidsudsvpf&amp;ver=11.3.0.950&amp;sver=inapppatch1&amp;demote_type=normal&amp;adapter=null&amp;grab_time=2017-04-28_19.25.52&amp;lang=english&amp;reco_id=c4f0c6be-358e-43f9-8913-e5d5033202e4&amp;entry=browser&amp;entry1=shareback&amp;entry2=widget" TargetMode="External"/><Relationship Id="rId4158" Type="http://schemas.openxmlformats.org/officeDocument/2006/relationships/hyperlink" Target="https://pbs.twimg.com/media/C-anOwCUwAAOyWt.jpg" TargetMode="External"/><Relationship Id="rId5209" Type="http://schemas.openxmlformats.org/officeDocument/2006/relationships/hyperlink" Target="https://twitter.com/" TargetMode="External"/><Relationship Id="rId5970" Type="http://schemas.openxmlformats.org/officeDocument/2006/relationships/hyperlink" Target="https://twitter.com/" TargetMode="External"/><Relationship Id="rId3174" Type="http://schemas.openxmlformats.org/officeDocument/2006/relationships/hyperlink" Target="http://pbs.twimg.com/profile_images/467309189597913088/53HAwTKD_normal.png" TargetMode="External"/><Relationship Id="rId4572" Type="http://schemas.openxmlformats.org/officeDocument/2006/relationships/hyperlink" Target="https://twitter.com/" TargetMode="External"/><Relationship Id="rId5623" Type="http://schemas.openxmlformats.org/officeDocument/2006/relationships/hyperlink" Target="https://twitter.com/" TargetMode="External"/><Relationship Id="rId1819" Type="http://schemas.openxmlformats.org/officeDocument/2006/relationships/hyperlink" Target="https://pbs.twimg.com/media/C-bfw4KXkAArVww.jpg" TargetMode="External"/><Relationship Id="rId4225" Type="http://schemas.openxmlformats.org/officeDocument/2006/relationships/hyperlink" Target="http://pbs.twimg.com/profile_images/570440108424171520/QuGYd7jH_normal.png" TargetMode="External"/><Relationship Id="rId2190" Type="http://schemas.openxmlformats.org/officeDocument/2006/relationships/hyperlink" Target="http://pbs.twimg.com/profile_images/665487876247851008/xxDJxIHk_normal.png" TargetMode="External"/><Relationship Id="rId3241" Type="http://schemas.openxmlformats.org/officeDocument/2006/relationships/hyperlink" Target="http://abs.twimg.com/sticky/default_profile_images/default_profile_normal.png" TargetMode="External"/><Relationship Id="rId6397" Type="http://schemas.openxmlformats.org/officeDocument/2006/relationships/hyperlink" Target="https://twitter.com/" TargetMode="External"/><Relationship Id="rId162" Type="http://schemas.openxmlformats.org/officeDocument/2006/relationships/hyperlink" Target="http://feeds.feedburner.com/~r/Fight4Judgment/~3/8EDrdN4qv90/extra-recharge-value-deduction-refund_i27113?utm_source=feedburner&amp;utm_medium=twitter&amp;utm_campaign=fight4judgment" TargetMode="External"/><Relationship Id="rId6464" Type="http://schemas.openxmlformats.org/officeDocument/2006/relationships/hyperlink" Target="https://twitter.com/" TargetMode="External"/><Relationship Id="rId979" Type="http://schemas.openxmlformats.org/officeDocument/2006/relationships/hyperlink" Target="http://abpnews.abplive.in/gadgets/reliance-jio-to-launched-in-2017-dth-broadband-services-607170" TargetMode="External"/><Relationship Id="rId5066" Type="http://schemas.openxmlformats.org/officeDocument/2006/relationships/hyperlink" Target="https://twitter.com/" TargetMode="External"/><Relationship Id="rId5480" Type="http://schemas.openxmlformats.org/officeDocument/2006/relationships/hyperlink" Target="https://twitter.com/" TargetMode="External"/><Relationship Id="rId6117" Type="http://schemas.openxmlformats.org/officeDocument/2006/relationships/hyperlink" Target="https://twitter.com/" TargetMode="External"/><Relationship Id="rId6531" Type="http://schemas.openxmlformats.org/officeDocument/2006/relationships/hyperlink" Target="https://twitter.com/" TargetMode="External"/><Relationship Id="rId4082" Type="http://schemas.openxmlformats.org/officeDocument/2006/relationships/hyperlink" Target="http://pbs.twimg.com/profile_images/536051982138503168/NOVSbcfS_normal.jpeg" TargetMode="External"/><Relationship Id="rId5133" Type="http://schemas.openxmlformats.org/officeDocument/2006/relationships/hyperlink" Target="https://twitter.com/" TargetMode="External"/><Relationship Id="rId1676" Type="http://schemas.openxmlformats.org/officeDocument/2006/relationships/hyperlink" Target="http://www.gizbot.com/telecom/news/all-about-reliance-jio-s-prime-non-prime-plans-040199.html?utm_source=dlvr.it&amp;utm_medium=twitter" TargetMode="External"/><Relationship Id="rId2727" Type="http://schemas.openxmlformats.org/officeDocument/2006/relationships/hyperlink" Target="http://abs.twimg.com/sticky/default_profile_images/default_profile_normal.png" TargetMode="External"/><Relationship Id="rId1329" Type="http://schemas.openxmlformats.org/officeDocument/2006/relationships/hyperlink" Target="http://news.google.com/news/url?sa=t&amp;fd=R&amp;ct2=in&amp;usg=AFQjCNEX8kThGDJar9CoThTP7uDmW-Z7NA&amp;clid=c3a7d30bb8a4878e06b80cf16b898331&amp;cid=52779475800750&amp;ei=OGwFWZDWJ83phQGm8JXwBw&amp;url=http%3A%2F%2Fwww.gizbot.com%2Ftelecom%2Fnews%2Fexpectation-from-reliance-jio-2017-040383.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TargetMode="External"/><Relationship Id="rId1743" Type="http://schemas.openxmlformats.org/officeDocument/2006/relationships/hyperlink" Target="http://www.bgr.in/news/reliance-jio-launches-new-prepaid-postpaid-plans-heres-everything-you-need-to-know/?utm_content=buffer3c890&amp;utm_medium=social&amp;utm_source=twitter.com&amp;utm_campaign=buffer" TargetMode="External"/><Relationship Id="rId4899" Type="http://schemas.openxmlformats.org/officeDocument/2006/relationships/hyperlink" Target="https://twitter.com/" TargetMode="External"/><Relationship Id="rId5200" Type="http://schemas.openxmlformats.org/officeDocument/2006/relationships/hyperlink" Target="https://twitter.com/" TargetMode="External"/><Relationship Id="rId35" Type="http://schemas.openxmlformats.org/officeDocument/2006/relationships/hyperlink" Target="http://economictimes.indiatimes.com/news/company/corporate-trends/how-mukesh-ambani-is-trying-to-replicate-verizons-success-with-reliance-jio/articleshow/58373823.cms" TargetMode="External"/><Relationship Id="rId1810" Type="http://schemas.openxmlformats.org/officeDocument/2006/relationships/hyperlink" Target="https://pbs.twimg.com/media/C-bNGczUwAULIiE.jpg" TargetMode="External"/><Relationship Id="rId4966" Type="http://schemas.openxmlformats.org/officeDocument/2006/relationships/hyperlink" Target="https://twitter.com/" TargetMode="External"/><Relationship Id="rId3568" Type="http://schemas.openxmlformats.org/officeDocument/2006/relationships/hyperlink" Target="https://pbs.twimg.com/media/C-j6TyvVoAAwTqd.jpg" TargetMode="External"/><Relationship Id="rId3982" Type="http://schemas.openxmlformats.org/officeDocument/2006/relationships/hyperlink" Target="http://pbs.twimg.com/profile_images/643082129694310401/gOigSi0i_normal.jpg" TargetMode="External"/><Relationship Id="rId4619" Type="http://schemas.openxmlformats.org/officeDocument/2006/relationships/hyperlink" Target="https://twitter.com/" TargetMode="External"/><Relationship Id="rId489" Type="http://schemas.openxmlformats.org/officeDocument/2006/relationships/hyperlink" Target="https://thewire.in/129528/reliance-jio-digital-india/" TargetMode="External"/><Relationship Id="rId2584" Type="http://schemas.openxmlformats.org/officeDocument/2006/relationships/hyperlink" Target="http://pbs.twimg.com/profile_images/845684210644008960/h5s1m630_normal.jpg" TargetMode="External"/><Relationship Id="rId3635" Type="http://schemas.openxmlformats.org/officeDocument/2006/relationships/hyperlink" Target="http://pbs.twimg.com/profile_images/817641258944327680/49IwLvxa_normal.jpg" TargetMode="External"/><Relationship Id="rId6041" Type="http://schemas.openxmlformats.org/officeDocument/2006/relationships/hyperlink" Target="https://twitter.com/" TargetMode="External"/><Relationship Id="rId556" Type="http://schemas.openxmlformats.org/officeDocument/2006/relationships/hyperlink" Target="http://www.awesummly.com/news/3598666/" TargetMode="External"/><Relationship Id="rId1186" Type="http://schemas.openxmlformats.org/officeDocument/2006/relationships/hyperlink" Target="https://www.appnol.com/reliance-jio-infocomm-official-website/?utm_source=ReviveOldPost&amp;utm_medium=social&amp;utm_campaign=ReviveOldPost" TargetMode="External"/><Relationship Id="rId2237" Type="http://schemas.openxmlformats.org/officeDocument/2006/relationships/hyperlink" Target="http://pbs.twimg.com/profile_images/1624176607/image_normal.jpg" TargetMode="External"/><Relationship Id="rId209" Type="http://schemas.openxmlformats.org/officeDocument/2006/relationships/hyperlink" Target="https://fb.me/4Dky8PasE" TargetMode="External"/><Relationship Id="rId970" Type="http://schemas.openxmlformats.org/officeDocument/2006/relationships/hyperlink" Target="http://gadgetstouse.com/news/reliance-jio-fiber-preview-testing/57061" TargetMode="External"/><Relationship Id="rId1253" Type="http://schemas.openxmlformats.org/officeDocument/2006/relationships/hyperlink" Target="http://news.google.com/news/url?sa=t&amp;fd=R&amp;ct2=us&amp;usg=AFQjCNFDNjaF1sLeaEqQ_zdpI3uyZEuGlw&amp;clid=c3a7d30bb8a4878e06b80cf16b898331&amp;cid=52779473228938&amp;ei=Yx8BWdj8PMHqhQHxrLUw&amp;url=http%3A%2F%2Fgadgets.ndtv.com%2Ftelecom%2Ffeatures%2Freliance-jio-airtel-vodafone-bsnl-idea-best-data-unlimited-calling-plans-1685372&amp;utm_source=dlvr.it&amp;utm_medium=twitter" TargetMode="External"/><Relationship Id="rId2651" Type="http://schemas.openxmlformats.org/officeDocument/2006/relationships/hyperlink" Target="http://pbs.twimg.com/profile_images/856444294688894976/NX62B0J1_normal.jpg" TargetMode="External"/><Relationship Id="rId3702" Type="http://schemas.openxmlformats.org/officeDocument/2006/relationships/hyperlink" Target="http://pbs.twimg.com/profile_images/857690574706671617/sKjCIHQU_normal.jpg" TargetMode="External"/><Relationship Id="rId6858" Type="http://schemas.openxmlformats.org/officeDocument/2006/relationships/table" Target="../tables/table1.xml"/><Relationship Id="rId623" Type="http://schemas.openxmlformats.org/officeDocument/2006/relationships/hyperlink" Target="http://indianexpress.com/article/technology/tech-news-technology/reliance-jio-effect-rules-soon-for-telcos-trai-ing-new-service-4631376/" TargetMode="External"/><Relationship Id="rId2304" Type="http://schemas.openxmlformats.org/officeDocument/2006/relationships/hyperlink" Target="http://pbs.twimg.com/profile_images/837260146606759937/y5g6uD60_normal.jpg" TargetMode="External"/><Relationship Id="rId5874" Type="http://schemas.openxmlformats.org/officeDocument/2006/relationships/hyperlink" Target="https://twitter.com/" TargetMode="External"/><Relationship Id="rId1320" Type="http://schemas.openxmlformats.org/officeDocument/2006/relationships/hyperlink" Target="https://twitter.com/i/web/status/858200210467471360" TargetMode="External"/><Relationship Id="rId4476" Type="http://schemas.openxmlformats.org/officeDocument/2006/relationships/hyperlink" Target="http://pbs.twimg.com/profile_images/645228782727487488/KJKT9PqL_normal.png" TargetMode="External"/><Relationship Id="rId4890" Type="http://schemas.openxmlformats.org/officeDocument/2006/relationships/hyperlink" Target="https://twitter.com/" TargetMode="External"/><Relationship Id="rId5527" Type="http://schemas.openxmlformats.org/officeDocument/2006/relationships/hyperlink" Target="https://twitter.com/" TargetMode="External"/><Relationship Id="rId5941" Type="http://schemas.openxmlformats.org/officeDocument/2006/relationships/hyperlink" Target="https://twitter.com/" TargetMode="External"/><Relationship Id="rId3078" Type="http://schemas.openxmlformats.org/officeDocument/2006/relationships/hyperlink" Target="https://pbs.twimg.com/media/C-eqV3lUAAAkV3v.jpg" TargetMode="External"/><Relationship Id="rId3492" Type="http://schemas.openxmlformats.org/officeDocument/2006/relationships/hyperlink" Target="http://pbs.twimg.com/profile_images/1195554309/FE-for-Facebook_normal.jpg" TargetMode="External"/><Relationship Id="rId4129" Type="http://schemas.openxmlformats.org/officeDocument/2006/relationships/hyperlink" Target="http://pbs.twimg.com/profile_images/813047771091472384/ZtakiWrG_normal.jpg" TargetMode="External"/><Relationship Id="rId4543" Type="http://schemas.openxmlformats.org/officeDocument/2006/relationships/hyperlink" Target="https://twitter.com/" TargetMode="External"/><Relationship Id="rId2094" Type="http://schemas.openxmlformats.org/officeDocument/2006/relationships/hyperlink" Target="https://pbs.twimg.com/media/C-oyVgEUIAAQfeF.jpg" TargetMode="External"/><Relationship Id="rId3145" Type="http://schemas.openxmlformats.org/officeDocument/2006/relationships/hyperlink" Target="http://pbs.twimg.com/profile_images/3462943067/a4819030bc38bd5a264542abbd4c9c8d_normal.png" TargetMode="External"/><Relationship Id="rId4610" Type="http://schemas.openxmlformats.org/officeDocument/2006/relationships/hyperlink" Target="https://twitter.com/" TargetMode="External"/><Relationship Id="rId480" Type="http://schemas.openxmlformats.org/officeDocument/2006/relationships/hyperlink" Target="http://www.business-standard.com/article/companies/has-reliance-jio-s-entry-delayed-modi-s-digital-india-goals-117042800256_1.html" TargetMode="External"/><Relationship Id="rId2161" Type="http://schemas.openxmlformats.org/officeDocument/2006/relationships/hyperlink" Target="https://pbs.twimg.com/media/C-KpUfGVoAE25ra.jpg" TargetMode="External"/><Relationship Id="rId3212" Type="http://schemas.openxmlformats.org/officeDocument/2006/relationships/hyperlink" Target="https://pbs.twimg.com/media/C-aQMV4VwAAaEWy.jpg" TargetMode="External"/><Relationship Id="rId6368" Type="http://schemas.openxmlformats.org/officeDocument/2006/relationships/hyperlink" Target="https://twitter.com/" TargetMode="External"/><Relationship Id="rId133" Type="http://schemas.openxmlformats.org/officeDocument/2006/relationships/hyperlink" Target="https://twitter.com/i/web/status/857512971638943745" TargetMode="External"/><Relationship Id="rId5384" Type="http://schemas.openxmlformats.org/officeDocument/2006/relationships/hyperlink" Target="https://twitter.com/" TargetMode="External"/><Relationship Id="rId6782" Type="http://schemas.openxmlformats.org/officeDocument/2006/relationships/hyperlink" Target="https://twitter.com/" TargetMode="External"/><Relationship Id="rId200" Type="http://schemas.openxmlformats.org/officeDocument/2006/relationships/hyperlink" Target="http://www.business-standard.com/article/companies/data-war-reliance-jio-free-offers-to-continue-for-12-18-months-117042600206_1.html" TargetMode="External"/><Relationship Id="rId2978" Type="http://schemas.openxmlformats.org/officeDocument/2006/relationships/hyperlink" Target="http://pbs.twimg.com/profile_images/665133846946443264/aJBwHy8l_normal.jpg" TargetMode="External"/><Relationship Id="rId5037" Type="http://schemas.openxmlformats.org/officeDocument/2006/relationships/hyperlink" Target="https://twitter.com/" TargetMode="External"/><Relationship Id="rId6435" Type="http://schemas.openxmlformats.org/officeDocument/2006/relationships/hyperlink" Target="https://twitter.com/" TargetMode="External"/><Relationship Id="rId1994" Type="http://schemas.openxmlformats.org/officeDocument/2006/relationships/hyperlink" Target="https://pbs.twimg.com/media/C-hPoV1UwAAdz7x.jpg" TargetMode="External"/><Relationship Id="rId5451" Type="http://schemas.openxmlformats.org/officeDocument/2006/relationships/hyperlink" Target="https://twitter.com/" TargetMode="External"/><Relationship Id="rId6502" Type="http://schemas.openxmlformats.org/officeDocument/2006/relationships/hyperlink" Target="https://twitter.com/" TargetMode="External"/><Relationship Id="rId1647" Type="http://schemas.openxmlformats.org/officeDocument/2006/relationships/hyperlink" Target="http://gadgets.ndtv.com/telecom/features/reliance-jio-dth-broadband-and-more-5-things-to-expect-from-jio-this-year-1686749" TargetMode="External"/><Relationship Id="rId4053" Type="http://schemas.openxmlformats.org/officeDocument/2006/relationships/hyperlink" Target="http://pbs.twimg.com/profile_images/843690857865842688/joVY_7mZ_normal.jpg" TargetMode="External"/><Relationship Id="rId5104" Type="http://schemas.openxmlformats.org/officeDocument/2006/relationships/hyperlink" Target="https://twitter.com/" TargetMode="External"/><Relationship Id="rId1714" Type="http://schemas.openxmlformats.org/officeDocument/2006/relationships/hyperlink" Target="http://feeds.feedburner.com/~r/Iphone5s-GoogleNews/~3/6QxygKVTTMU/url?utm_source=feedburner&amp;utm_medium=twitter&amp;utm_campaign=designgeeks_org" TargetMode="External"/><Relationship Id="rId4120" Type="http://schemas.openxmlformats.org/officeDocument/2006/relationships/hyperlink" Target="https://pbs.twimg.com/media/C8y_ZVCVoAACyd8.jpg" TargetMode="External"/><Relationship Id="rId6292" Type="http://schemas.openxmlformats.org/officeDocument/2006/relationships/hyperlink" Target="https://twitter.com/" TargetMode="External"/><Relationship Id="rId2488" Type="http://schemas.openxmlformats.org/officeDocument/2006/relationships/hyperlink" Target="http://pbs.twimg.com/profile_images/2424417274/h1h8hrjrd6j6tyio5r3v_normal.jpeg" TargetMode="External"/><Relationship Id="rId3886" Type="http://schemas.openxmlformats.org/officeDocument/2006/relationships/hyperlink" Target="http://pbs.twimg.com/profile_images/858219565746081792/ZOflRuQi_normal.jpg" TargetMode="External"/><Relationship Id="rId4937" Type="http://schemas.openxmlformats.org/officeDocument/2006/relationships/hyperlink" Target="https://twitter.com/" TargetMode="External"/><Relationship Id="rId3539" Type="http://schemas.openxmlformats.org/officeDocument/2006/relationships/hyperlink" Target="http://pbs.twimg.com/profile_images/853480745716768768/EVGVraYc_normal.jpg" TargetMode="External"/><Relationship Id="rId3953" Type="http://schemas.openxmlformats.org/officeDocument/2006/relationships/hyperlink" Target="http://pbs.twimg.com/profile_images/600196875552034816/9c8P8NPf_normal.jpg" TargetMode="External"/><Relationship Id="rId6012" Type="http://schemas.openxmlformats.org/officeDocument/2006/relationships/hyperlink" Target="https://twitter.com/" TargetMode="External"/><Relationship Id="rId874" Type="http://schemas.openxmlformats.org/officeDocument/2006/relationships/hyperlink" Target="http://malayalam.gizbot.com/how-to/how-cancel-your-reliance-jio-number-what-will-happen-in-malayalam-009029.html?utm_source=dlvr.it&amp;utm_medium=twitter&amp;utm_campaign=client-rss" TargetMode="External"/><Relationship Id="rId2555" Type="http://schemas.openxmlformats.org/officeDocument/2006/relationships/hyperlink" Target="http://pbs.twimg.com/profile_images/743059234045186048/jeZ70E82_normal.jpg" TargetMode="External"/><Relationship Id="rId3606" Type="http://schemas.openxmlformats.org/officeDocument/2006/relationships/hyperlink" Target="http://pbs.twimg.com/profile_images/734062140051464193/xbjyAY-x_normal.jpg" TargetMode="External"/><Relationship Id="rId527" Type="http://schemas.openxmlformats.org/officeDocument/2006/relationships/hyperlink" Target="http://www.business-standard.com/article/companies/has-reliance-jio-s-entry-delayed-modi-s-digital-india-goals-117042800256_1.html?utm_source=dlvr.it&amp;utm_medium=twitter" TargetMode="External"/><Relationship Id="rId941" Type="http://schemas.openxmlformats.org/officeDocument/2006/relationships/hyperlink" Target="http://gadgets365days.blogspot.com/2017/04/reliance-jio-4g-router-with-prime.html%20Done" TargetMode="External"/><Relationship Id="rId1157" Type="http://schemas.openxmlformats.org/officeDocument/2006/relationships/hyperlink" Target="http://feeds.feedburner.com/~r/thetechviral/~3/lZWbH0Y8g6w/?utm_source=feedburner&amp;utm_medium=twitter&amp;utm_campaign=thetechviral" TargetMode="External"/><Relationship Id="rId1571" Type="http://schemas.openxmlformats.org/officeDocument/2006/relationships/hyperlink" Target="http://qureshiinfotech.com/2016/09/reliance-jio-4g-kya-hai-iske-kya-fayde-hain/?utm_source=ReviveOldPost&amp;utm_medium=social&amp;utm_campaign=ReviveOldPost" TargetMode="External"/><Relationship Id="rId2208" Type="http://schemas.openxmlformats.org/officeDocument/2006/relationships/hyperlink" Target="https://pbs.twimg.com/media/C-Wgp7YXsAIp4iz.jpg" TargetMode="External"/><Relationship Id="rId2622" Type="http://schemas.openxmlformats.org/officeDocument/2006/relationships/hyperlink" Target="http://pbs.twimg.com/profile_images/1069603702/V-logogghh72_normal.jpg" TargetMode="External"/><Relationship Id="rId5778" Type="http://schemas.openxmlformats.org/officeDocument/2006/relationships/hyperlink" Target="https://twitter.com/" TargetMode="External"/><Relationship Id="rId6829" Type="http://schemas.openxmlformats.org/officeDocument/2006/relationships/hyperlink" Target="https://twitter.com/" TargetMode="External"/><Relationship Id="rId1224" Type="http://schemas.openxmlformats.org/officeDocument/2006/relationships/hyperlink" Target="http://techsandesh.com/reliance-jio-airtel-vodafone-idea-free-service/" TargetMode="External"/><Relationship Id="rId4794" Type="http://schemas.openxmlformats.org/officeDocument/2006/relationships/hyperlink" Target="https://twitter.com/" TargetMode="External"/><Relationship Id="rId5845" Type="http://schemas.openxmlformats.org/officeDocument/2006/relationships/hyperlink" Target="https://twitter.com/" TargetMode="External"/><Relationship Id="rId3396" Type="http://schemas.openxmlformats.org/officeDocument/2006/relationships/hyperlink" Target="http://pbs.twimg.com/profile_images/2178874592/funnyme_copy_normal.jpg" TargetMode="External"/><Relationship Id="rId4447" Type="http://schemas.openxmlformats.org/officeDocument/2006/relationships/hyperlink" Target="https://pbs.twimg.com/media/Csm6wIiXgAAKOG3.jpg" TargetMode="External"/><Relationship Id="rId3049" Type="http://schemas.openxmlformats.org/officeDocument/2006/relationships/hyperlink" Target="https://pbs.twimg.com/media/C-e8Ca1UwAAqe5X.jpg" TargetMode="External"/><Relationship Id="rId3463" Type="http://schemas.openxmlformats.org/officeDocument/2006/relationships/hyperlink" Target="http://pbs.twimg.com/profile_images/759360577881960448/CuZsFhTq_normal.jpg" TargetMode="External"/><Relationship Id="rId4861" Type="http://schemas.openxmlformats.org/officeDocument/2006/relationships/hyperlink" Target="https://twitter.com/" TargetMode="External"/><Relationship Id="rId5912" Type="http://schemas.openxmlformats.org/officeDocument/2006/relationships/hyperlink" Target="https://twitter.com/" TargetMode="External"/><Relationship Id="rId384" Type="http://schemas.openxmlformats.org/officeDocument/2006/relationships/hyperlink" Target="http://telecom.economictimes.indiatimes.com/news/andhra-pradesh-tamil-nadu-emerge-as-top-circles-for-reliance-jio-with-highest-userbase/58400199" TargetMode="External"/><Relationship Id="rId2065" Type="http://schemas.openxmlformats.org/officeDocument/2006/relationships/hyperlink" Target="https://pbs.twimg.com/media/C-kJES3VYAANpJJ.jpg" TargetMode="External"/><Relationship Id="rId3116" Type="http://schemas.openxmlformats.org/officeDocument/2006/relationships/hyperlink" Target="http://pbs.twimg.com/profile_images/858553630936358912/n3Xmu6pD_normal.jpg" TargetMode="External"/><Relationship Id="rId4514" Type="http://schemas.openxmlformats.org/officeDocument/2006/relationships/hyperlink" Target="http://pbs.twimg.com/profile_images/1867117798/mahendra-dhoni_normal.jpg" TargetMode="External"/><Relationship Id="rId1081" Type="http://schemas.openxmlformats.org/officeDocument/2006/relationships/hyperlink" Target="https://ebela.in/business/reliance-jio-is-expected-to-enter-dth-sector-dgtl-1.604656" TargetMode="External"/><Relationship Id="rId3530" Type="http://schemas.openxmlformats.org/officeDocument/2006/relationships/hyperlink" Target="http://pbs.twimg.com/profile_images/772961327019073536/8SxXgtCB_normal.jpg" TargetMode="External"/><Relationship Id="rId6686" Type="http://schemas.openxmlformats.org/officeDocument/2006/relationships/hyperlink" Target="https://twitter.com/" TargetMode="External"/><Relationship Id="rId451" Type="http://schemas.openxmlformats.org/officeDocument/2006/relationships/hyperlink" Target="https://techyuga.com/convert-lte-to-volte-in-kolkata/" TargetMode="External"/><Relationship Id="rId2132" Type="http://schemas.openxmlformats.org/officeDocument/2006/relationships/hyperlink" Target="https://pbs.twimg.com/media/C-pv8a3V0AA_E9U.jpg" TargetMode="External"/><Relationship Id="rId5288" Type="http://schemas.openxmlformats.org/officeDocument/2006/relationships/hyperlink" Target="https://twitter.com/" TargetMode="External"/><Relationship Id="rId6339" Type="http://schemas.openxmlformats.org/officeDocument/2006/relationships/hyperlink" Target="https://twitter.com/" TargetMode="External"/><Relationship Id="rId6753" Type="http://schemas.openxmlformats.org/officeDocument/2006/relationships/hyperlink" Target="https://twitter.com/" TargetMode="External"/><Relationship Id="rId104" Type="http://schemas.openxmlformats.org/officeDocument/2006/relationships/hyperlink" Target="http://kannada.goodreturns.in/news/2017/04/27/reliance-jio-free-offers-continue-12-18-months-001558.html" TargetMode="External"/><Relationship Id="rId1898" Type="http://schemas.openxmlformats.org/officeDocument/2006/relationships/hyperlink" Target="https://pbs.twimg.com/media/C-e7fOAV0AABtIC.jpg" TargetMode="External"/><Relationship Id="rId2949" Type="http://schemas.openxmlformats.org/officeDocument/2006/relationships/hyperlink" Target="http://pbs.twimg.com/profile_images/712953702286491648/xaxyOkpy_normal.jpg" TargetMode="External"/><Relationship Id="rId5355" Type="http://schemas.openxmlformats.org/officeDocument/2006/relationships/hyperlink" Target="https://twitter.com/" TargetMode="External"/><Relationship Id="rId6406" Type="http://schemas.openxmlformats.org/officeDocument/2006/relationships/hyperlink" Target="https://twitter.com/" TargetMode="External"/><Relationship Id="rId6820" Type="http://schemas.openxmlformats.org/officeDocument/2006/relationships/hyperlink" Target="https://twitter.com/" TargetMode="External"/><Relationship Id="rId4371" Type="http://schemas.openxmlformats.org/officeDocument/2006/relationships/hyperlink" Target="http://pbs.twimg.com/profile_images/691256754001162240/RjntT_V5_normal.jpg" TargetMode="External"/><Relationship Id="rId5008" Type="http://schemas.openxmlformats.org/officeDocument/2006/relationships/hyperlink" Target="https://twitter.com/" TargetMode="External"/><Relationship Id="rId5422" Type="http://schemas.openxmlformats.org/officeDocument/2006/relationships/hyperlink" Target="https://twitter.com/" TargetMode="External"/><Relationship Id="rId1965" Type="http://schemas.openxmlformats.org/officeDocument/2006/relationships/hyperlink" Target="https://pbs.twimg.com/media/C-fuMcaU0AIZe_-.jpg" TargetMode="External"/><Relationship Id="rId4024" Type="http://schemas.openxmlformats.org/officeDocument/2006/relationships/hyperlink" Target="http://pbs.twimg.com/profile_images/815261610671386624/Tk8jO93v_normal.jpg" TargetMode="External"/><Relationship Id="rId1618"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3040" Type="http://schemas.openxmlformats.org/officeDocument/2006/relationships/hyperlink" Target="https://pbs.twimg.com/media/C-e7fZSU0AAnixV.jpg" TargetMode="External"/><Relationship Id="rId6196" Type="http://schemas.openxmlformats.org/officeDocument/2006/relationships/hyperlink" Target="https://twitter.com/" TargetMode="External"/><Relationship Id="rId3857" Type="http://schemas.openxmlformats.org/officeDocument/2006/relationships/hyperlink" Target="http://pbs.twimg.com/profile_images/819075385619075072/Cnfnci6E_normal.jpg" TargetMode="External"/><Relationship Id="rId4908" Type="http://schemas.openxmlformats.org/officeDocument/2006/relationships/hyperlink" Target="https://twitter.com/" TargetMode="External"/><Relationship Id="rId6263" Type="http://schemas.openxmlformats.org/officeDocument/2006/relationships/hyperlink" Target="https://twitter.com/" TargetMode="External"/><Relationship Id="rId778" Type="http://schemas.openxmlformats.org/officeDocument/2006/relationships/hyperlink" Target="http://www.gadgetsnow.com/tech-news/reliance-jio-effect-it-may-be-time-to-say-goodbye-to-freebies/articleshow/58398939.cms" TargetMode="External"/><Relationship Id="rId2459" Type="http://schemas.openxmlformats.org/officeDocument/2006/relationships/hyperlink" Target="http://pbs.twimg.com/profile_images/761867527702061056/3ecGfiPm_normal.jpg" TargetMode="External"/><Relationship Id="rId2873" Type="http://schemas.openxmlformats.org/officeDocument/2006/relationships/hyperlink" Target="http://abs.twimg.com/sticky/default_profile_images/default_profile_normal.png" TargetMode="External"/><Relationship Id="rId3924" Type="http://schemas.openxmlformats.org/officeDocument/2006/relationships/hyperlink" Target="http://pbs.twimg.com/profile_images/779260733175377920/57xOrQaq_normal.jpg" TargetMode="External"/><Relationship Id="rId6330" Type="http://schemas.openxmlformats.org/officeDocument/2006/relationships/hyperlink" Target="https://twitter.com/" TargetMode="External"/><Relationship Id="rId845" Type="http://schemas.openxmlformats.org/officeDocument/2006/relationships/hyperlink" Target="https://twitter.com/i/web/status/858015145422991361" TargetMode="External"/><Relationship Id="rId1475" Type="http://schemas.openxmlformats.org/officeDocument/2006/relationships/hyperlink" Target="http://gadgets.ndtv.com/telecom/features/jio-dth-broadband-and-more-5-things-to-expect-from-reliance-jio-in-2017-1686749?utm_source=dlvr.it&amp;utm_medium=twitter" TargetMode="External"/><Relationship Id="rId2526" Type="http://schemas.openxmlformats.org/officeDocument/2006/relationships/hyperlink" Target="https://pbs.twimg.com/media/C-Z5V8zU0AERLMB.jpg" TargetMode="External"/><Relationship Id="rId1128" Type="http://schemas.openxmlformats.org/officeDocument/2006/relationships/hyperlink" Target="https://www.youtube.com/watch?v=m4lr-Kwm7K8&amp;feature=youtu.be&amp;a" TargetMode="External"/><Relationship Id="rId1542" Type="http://schemas.openxmlformats.org/officeDocument/2006/relationships/hyperlink" Target="http://www.suvarnanews.tv/technology/reliance-to-roll-out-its-ftth-service-jio-fiber-with-minimum-100-mbps-speed" TargetMode="External"/><Relationship Id="rId2940" Type="http://schemas.openxmlformats.org/officeDocument/2006/relationships/hyperlink" Target="http://pbs.twimg.com/profile_images/2523821664/logo200200_normal.png" TargetMode="External"/><Relationship Id="rId4698" Type="http://schemas.openxmlformats.org/officeDocument/2006/relationships/hyperlink" Target="https://twitter.com/" TargetMode="External"/><Relationship Id="rId5749" Type="http://schemas.openxmlformats.org/officeDocument/2006/relationships/hyperlink" Target="https://twitter.com/" TargetMode="External"/><Relationship Id="rId912" Type="http://schemas.openxmlformats.org/officeDocument/2006/relationships/hyperlink" Target="http://www.financialexpress.com/industry/technology/reliance-jio-changes-pre-paid-post-paid-plans-from-rs-19-to-rs-9999-heres-the-updated-tariff-list/644298/" TargetMode="External"/><Relationship Id="rId4765" Type="http://schemas.openxmlformats.org/officeDocument/2006/relationships/hyperlink" Target="https://twitter.com/" TargetMode="External"/><Relationship Id="rId5816" Type="http://schemas.openxmlformats.org/officeDocument/2006/relationships/hyperlink" Target="https://twitter.com/" TargetMode="External"/><Relationship Id="rId288" Type="http://schemas.openxmlformats.org/officeDocument/2006/relationships/hyperlink" Target="http://www.telugunow.com/telugu-news-2/reliance-jio-free-offers-to-continue-for-12-18-months-318279.html?utm_source=dlvr.it&amp;utm_medium=twitter" TargetMode="External"/><Relationship Id="rId3367" Type="http://schemas.openxmlformats.org/officeDocument/2006/relationships/hyperlink" Target="http://pbs.twimg.com/profile_images/517379806548070401/hg-zh8E-_normal.jpeg" TargetMode="External"/><Relationship Id="rId3781" Type="http://schemas.openxmlformats.org/officeDocument/2006/relationships/hyperlink" Target="http://pbs.twimg.com/profile_images/858670494106632194/-t3g_D5q_normal.jpg" TargetMode="External"/><Relationship Id="rId4418" Type="http://schemas.openxmlformats.org/officeDocument/2006/relationships/hyperlink" Target="https://pbs.twimg.com/media/C-KpUfGVoAE25ra.jpg" TargetMode="External"/><Relationship Id="rId4832" Type="http://schemas.openxmlformats.org/officeDocument/2006/relationships/hyperlink" Target="https://twitter.com/" TargetMode="External"/><Relationship Id="rId2383" Type="http://schemas.openxmlformats.org/officeDocument/2006/relationships/hyperlink" Target="http://pbs.twimg.com/profile_images/1132899612/Kunal_normal.jpeg" TargetMode="External"/><Relationship Id="rId3434" Type="http://schemas.openxmlformats.org/officeDocument/2006/relationships/hyperlink" Target="http://abs.twimg.com/sticky/default_profile_images/default_profile_normal.png" TargetMode="External"/><Relationship Id="rId355" Type="http://schemas.openxmlformats.org/officeDocument/2006/relationships/hyperlink" Target="http://www.bgr.in/news/reliance-jio-launches-new-prepaid-postpaid-plans-heres-everything-you-need-to-know/" TargetMode="External"/><Relationship Id="rId2036" Type="http://schemas.openxmlformats.org/officeDocument/2006/relationships/hyperlink" Target="https://pbs.twimg.com/media/C-kQsVtV0AApMaO.jpg" TargetMode="External"/><Relationship Id="rId2450" Type="http://schemas.openxmlformats.org/officeDocument/2006/relationships/hyperlink" Target="http://pbs.twimg.com/profile_images/378800000797394786/aad7180b3e4112756b43efe15b0348b7_normal.jpeg" TargetMode="External"/><Relationship Id="rId3501" Type="http://schemas.openxmlformats.org/officeDocument/2006/relationships/hyperlink" Target="http://pbs.twimg.com/profile_images/818042835903664128/79qtU6D2_normal.jpg" TargetMode="External"/><Relationship Id="rId6657" Type="http://schemas.openxmlformats.org/officeDocument/2006/relationships/hyperlink" Target="https://twitter.com/" TargetMode="External"/><Relationship Id="rId422" Type="http://schemas.openxmlformats.org/officeDocument/2006/relationships/hyperlink" Target="http://telecom.economictimes.indiatimes.com/news/reliance-jio-opposes-customised-offers-by-bharti-airtel-vodafone-india/58402982" TargetMode="External"/><Relationship Id="rId1052" Type="http://schemas.openxmlformats.org/officeDocument/2006/relationships/hyperlink" Target="https://offersandtricks.com/2017/04/reliance-jio-fiber-broadband-preview-offer-launched-soon.html" TargetMode="External"/><Relationship Id="rId2103" Type="http://schemas.openxmlformats.org/officeDocument/2006/relationships/hyperlink" Target="https://pbs.twimg.com/media/C8y_ZVCVoAACyd8.jpg" TargetMode="External"/><Relationship Id="rId5259" Type="http://schemas.openxmlformats.org/officeDocument/2006/relationships/hyperlink" Target="https://twitter.com/" TargetMode="External"/><Relationship Id="rId5673" Type="http://schemas.openxmlformats.org/officeDocument/2006/relationships/hyperlink" Target="https://twitter.com/" TargetMode="External"/><Relationship Id="rId4275" Type="http://schemas.openxmlformats.org/officeDocument/2006/relationships/hyperlink" Target="http://pbs.twimg.com/profile_images/734628377001402368/lxbiL56R_normal.jpg" TargetMode="External"/><Relationship Id="rId5326" Type="http://schemas.openxmlformats.org/officeDocument/2006/relationships/hyperlink" Target="https://twitter.com/" TargetMode="External"/><Relationship Id="rId6724" Type="http://schemas.openxmlformats.org/officeDocument/2006/relationships/hyperlink" Target="https://twitter.com/" TargetMode="External"/><Relationship Id="rId1869" Type="http://schemas.openxmlformats.org/officeDocument/2006/relationships/hyperlink" Target="https://pbs.twimg.com/media/C-es9lmXsAAggBw.jpg" TargetMode="External"/><Relationship Id="rId3291" Type="http://schemas.openxmlformats.org/officeDocument/2006/relationships/hyperlink" Target="http://pbs.twimg.com/profile_images/819155421139271680/cZW7IGuW_normal.jpg" TargetMode="External"/><Relationship Id="rId5740" Type="http://schemas.openxmlformats.org/officeDocument/2006/relationships/hyperlink" Target="https://twitter.com/" TargetMode="External"/><Relationship Id="rId1936" Type="http://schemas.openxmlformats.org/officeDocument/2006/relationships/hyperlink" Target="https://pbs.twimg.com/media/C-fDekdWAAAFSV6.jpg" TargetMode="External"/><Relationship Id="rId4342" Type="http://schemas.openxmlformats.org/officeDocument/2006/relationships/hyperlink" Target="http://pbs.twimg.com/profile_images/825758122350411777/EXODEO6D_normal.jpg" TargetMode="External"/><Relationship Id="rId3011" Type="http://schemas.openxmlformats.org/officeDocument/2006/relationships/hyperlink" Target="http://pbs.twimg.com/profile_images/651923590355423232/MGu0Hpjr_normal.jpg" TargetMode="External"/><Relationship Id="rId6167" Type="http://schemas.openxmlformats.org/officeDocument/2006/relationships/hyperlink" Target="https://twitter.com/" TargetMode="External"/><Relationship Id="rId6581" Type="http://schemas.openxmlformats.org/officeDocument/2006/relationships/hyperlink" Target="https://twitter.com/" TargetMode="External"/><Relationship Id="rId2777" Type="http://schemas.openxmlformats.org/officeDocument/2006/relationships/hyperlink" Target="http://pbs.twimg.com/profile_images/782119948906745856/Nu39OxEH_normal.jpg" TargetMode="External"/><Relationship Id="rId5183" Type="http://schemas.openxmlformats.org/officeDocument/2006/relationships/hyperlink" Target="https://twitter.com/" TargetMode="External"/><Relationship Id="rId6234" Type="http://schemas.openxmlformats.org/officeDocument/2006/relationships/hyperlink" Target="https://twitter.com/" TargetMode="External"/><Relationship Id="rId749" Type="http://schemas.openxmlformats.org/officeDocument/2006/relationships/hyperlink" Target="http://gadgets.ndtv.com/telecom/features/reliance-jio-dth-broadband-and-more-5-things-to-expect-from-jio-this-year-1686749" TargetMode="External"/><Relationship Id="rId1379" Type="http://schemas.openxmlformats.org/officeDocument/2006/relationships/hyperlink" Target="http://24indianews.com/reliance-jio-launching-new-tariff-plans-ever-single-day/" TargetMode="External"/><Relationship Id="rId3828" Type="http://schemas.openxmlformats.org/officeDocument/2006/relationships/hyperlink" Target="http://pbs.twimg.com/profile_images/753260679692333057/AS4Xiw4q_normal.jpg" TargetMode="External"/><Relationship Id="rId5250" Type="http://schemas.openxmlformats.org/officeDocument/2006/relationships/hyperlink" Target="https://twitter.com/" TargetMode="External"/><Relationship Id="rId6301" Type="http://schemas.openxmlformats.org/officeDocument/2006/relationships/hyperlink" Target="https://twitter.com/" TargetMode="External"/><Relationship Id="rId1793" Type="http://schemas.openxmlformats.org/officeDocument/2006/relationships/hyperlink" Target="https://pbs.twimg.com/media/C-aV71aVYAAzLOD.jpg" TargetMode="External"/><Relationship Id="rId2844" Type="http://schemas.openxmlformats.org/officeDocument/2006/relationships/hyperlink" Target="http://pbs.twimg.com/profile_images/846277895794245632/zP8Zctt4_normal.jpg" TargetMode="External"/><Relationship Id="rId85" Type="http://schemas.openxmlformats.org/officeDocument/2006/relationships/hyperlink" Target="http://gadgets.ndtv.com/telecom/features/reliance-jio-airtel-vodafone-bsnl-idea-best-data-unlimited-calling-plans-1685372" TargetMode="External"/><Relationship Id="rId816" Type="http://schemas.openxmlformats.org/officeDocument/2006/relationships/hyperlink" Target="http://indianexpress.com/article/technology/tech-news-technology/reliance-jio-effect-rules-soon-for-telcos-trai-ing-new-service-4631376/" TargetMode="External"/><Relationship Id="rId1446" Type="http://schemas.openxmlformats.org/officeDocument/2006/relationships/hyperlink" Target="http://telecom.economictimes.indiatimes.com/news/reliance-jio-opposes-customised-offers-by-bharti-airtel-vodafone-india/58402982" TargetMode="External"/><Relationship Id="rId1860" Type="http://schemas.openxmlformats.org/officeDocument/2006/relationships/hyperlink" Target="https://pbs.twimg.com/media/C-Vo9coV0AEudnV.jpg" TargetMode="External"/><Relationship Id="rId2911" Type="http://schemas.openxmlformats.org/officeDocument/2006/relationships/hyperlink" Target="http://pbs.twimg.com/profile_images/841711939633983496/JuWxxs2s_normal.jpg" TargetMode="External"/><Relationship Id="rId1513" Type="http://schemas.openxmlformats.org/officeDocument/2006/relationships/hyperlink" Target="http://newshindi.info/expectation-from-reliance-jio-in-2017/182844" TargetMode="External"/><Relationship Id="rId4669" Type="http://schemas.openxmlformats.org/officeDocument/2006/relationships/hyperlink" Target="https://twitter.com/" TargetMode="External"/><Relationship Id="rId3685" Type="http://schemas.openxmlformats.org/officeDocument/2006/relationships/hyperlink" Target="http://pbs.twimg.com/profile_images/459311533676167168/72OYr6Ow_normal.jpeg" TargetMode="External"/><Relationship Id="rId4736" Type="http://schemas.openxmlformats.org/officeDocument/2006/relationships/hyperlink" Target="https://twitter.com/" TargetMode="External"/><Relationship Id="rId6091" Type="http://schemas.openxmlformats.org/officeDocument/2006/relationships/hyperlink" Target="https://twitter.com/" TargetMode="External"/><Relationship Id="rId2287" Type="http://schemas.openxmlformats.org/officeDocument/2006/relationships/hyperlink" Target="http://pbs.twimg.com/profile_images/702156800783548416/VD_mpmUA_normal.jpg" TargetMode="External"/><Relationship Id="rId3338" Type="http://schemas.openxmlformats.org/officeDocument/2006/relationships/hyperlink" Target="http://pbs.twimg.com/profile_images/663063929786990592/aVJDBcKm_normal.jpg" TargetMode="External"/><Relationship Id="rId3752" Type="http://schemas.openxmlformats.org/officeDocument/2006/relationships/hyperlink" Target="http://pbs.twimg.com/profile_images/1055877164/41774_100000413177338_3546_q_normal.jpg" TargetMode="External"/><Relationship Id="rId259"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673" Type="http://schemas.openxmlformats.org/officeDocument/2006/relationships/hyperlink" Target="https://newsnexa.com/business/mukesh-ambani-success-verizon-with-reliance-jio/" TargetMode="External"/><Relationship Id="rId2354" Type="http://schemas.openxmlformats.org/officeDocument/2006/relationships/hyperlink" Target="http://pbs.twimg.com/profile_images/686840618761490432/6-tx2haG_normal.jpg" TargetMode="External"/><Relationship Id="rId3405" Type="http://schemas.openxmlformats.org/officeDocument/2006/relationships/hyperlink" Target="http://pbs.twimg.com/profile_images/647459604742303744/qELgWFGc_normal.jpg" TargetMode="External"/><Relationship Id="rId4803" Type="http://schemas.openxmlformats.org/officeDocument/2006/relationships/hyperlink" Target="https://twitter.com/" TargetMode="External"/><Relationship Id="rId326" Type="http://schemas.openxmlformats.org/officeDocument/2006/relationships/hyperlink" Target="https://fb.me/4JfgSw11W" TargetMode="External"/><Relationship Id="rId1370" Type="http://schemas.openxmlformats.org/officeDocument/2006/relationships/hyperlink" Target="http://www.bgr.in/news/reliance-jio-high-speed-ftth-broadband-service-expected-to-launch-in-june-report/?utm_content=buffer8644f&amp;utm_medium=social&amp;utm_source=twitter.com&amp;utm_campaign=buffer" TargetMode="External"/><Relationship Id="rId2007" Type="http://schemas.openxmlformats.org/officeDocument/2006/relationships/hyperlink" Target="https://pbs.twimg.com/media/C-j4vcTWsAAVIFc.jpg" TargetMode="External"/><Relationship Id="rId740" Type="http://schemas.openxmlformats.org/officeDocument/2006/relationships/hyperlink" Target="http://gadgets.ndtv.com/telecom/features/reliance-jio-dth-broadband-and-more-5-things-to-expect-from-jio-this-year-1686749" TargetMode="External"/><Relationship Id="rId1023" Type="http://schemas.openxmlformats.org/officeDocument/2006/relationships/hyperlink" Target="https://telecomtalk.info/reliance-jios-broadband-services-offering-100mbps-speed/163093/?utm_source=dlvr.it&amp;utm_medium=twitter" TargetMode="External"/><Relationship Id="rId2421" Type="http://schemas.openxmlformats.org/officeDocument/2006/relationships/hyperlink" Target="http://pbs.twimg.com/profile_images/665143751430545408/vT0juQ9M_normal.jpg" TargetMode="External"/><Relationship Id="rId4179" Type="http://schemas.openxmlformats.org/officeDocument/2006/relationships/hyperlink" Target="http://pbs.twimg.com/profile_images/2913813607/dbf7deb49f1b013ee2346d820b5fedc3_normal.png" TargetMode="External"/><Relationship Id="rId5577" Type="http://schemas.openxmlformats.org/officeDocument/2006/relationships/hyperlink" Target="https://twitter.com/" TargetMode="External"/><Relationship Id="rId5991" Type="http://schemas.openxmlformats.org/officeDocument/2006/relationships/hyperlink" Target="https://twitter.com/" TargetMode="External"/><Relationship Id="rId6628" Type="http://schemas.openxmlformats.org/officeDocument/2006/relationships/hyperlink" Target="https://twitter.com/" TargetMode="External"/><Relationship Id="rId4593" Type="http://schemas.openxmlformats.org/officeDocument/2006/relationships/hyperlink" Target="https://twitter.com/" TargetMode="External"/><Relationship Id="rId5644" Type="http://schemas.openxmlformats.org/officeDocument/2006/relationships/hyperlink" Target="https://twitter.com/" TargetMode="External"/><Relationship Id="rId3195" Type="http://schemas.openxmlformats.org/officeDocument/2006/relationships/hyperlink" Target="http://pbs.twimg.com/profile_images/470893264132767746/9pbK0w-Y_normal.jpeg" TargetMode="External"/><Relationship Id="rId4246" Type="http://schemas.openxmlformats.org/officeDocument/2006/relationships/hyperlink" Target="http://pbs.twimg.com/profile_images/2415425024/6rbazbzy7s2lb80ww3am_normal.jpeg" TargetMode="External"/><Relationship Id="rId4660" Type="http://schemas.openxmlformats.org/officeDocument/2006/relationships/hyperlink" Target="https://twitter.com/" TargetMode="External"/><Relationship Id="rId5711" Type="http://schemas.openxmlformats.org/officeDocument/2006/relationships/hyperlink" Target="https://twitter.com/" TargetMode="External"/><Relationship Id="rId3262" Type="http://schemas.openxmlformats.org/officeDocument/2006/relationships/hyperlink" Target="https://pbs.twimg.com/media/C-APx_iWsAAj2kk.jpg" TargetMode="External"/><Relationship Id="rId4313" Type="http://schemas.openxmlformats.org/officeDocument/2006/relationships/hyperlink" Target="http://pbs.twimg.com/profile_images/797712957169729536/bX0VtKOE_normal.jpg" TargetMode="External"/><Relationship Id="rId183" Type="http://schemas.openxmlformats.org/officeDocument/2006/relationships/hyperlink" Target="http://www.fastkashmir.com/2017/04/reliance-jio-changes-pre-paid-post-paid-plans-from-rs-19-to-rs-9999-heres-the-updated-tariff-list/" TargetMode="External"/><Relationship Id="rId1907" Type="http://schemas.openxmlformats.org/officeDocument/2006/relationships/hyperlink" Target="https://pbs.twimg.com/media/C-e8CVHUAAArx6t.jpg" TargetMode="External"/><Relationship Id="rId6485" Type="http://schemas.openxmlformats.org/officeDocument/2006/relationships/hyperlink" Target="https://twitter.com/" TargetMode="External"/><Relationship Id="rId250" Type="http://schemas.openxmlformats.org/officeDocument/2006/relationships/hyperlink" Target="https://hi.gadgets360.com/telecom/jio-dth-broadband-and-more-5-things-to-expect-from-reliance-jio-in-2017-hindi-features-1686810" TargetMode="External"/><Relationship Id="rId5087" Type="http://schemas.openxmlformats.org/officeDocument/2006/relationships/hyperlink" Target="https://twitter.com/" TargetMode="External"/><Relationship Id="rId6138" Type="http://schemas.openxmlformats.org/officeDocument/2006/relationships/hyperlink" Target="https://twitter.com/" TargetMode="External"/><Relationship Id="rId5154" Type="http://schemas.openxmlformats.org/officeDocument/2006/relationships/hyperlink" Target="https://twitter.com/" TargetMode="External"/><Relationship Id="rId6552" Type="http://schemas.openxmlformats.org/officeDocument/2006/relationships/hyperlink" Target="https://twitter.com/" TargetMode="External"/><Relationship Id="rId1697" Type="http://schemas.openxmlformats.org/officeDocument/2006/relationships/hyperlink" Target="http://www.gizbot.com/internet/news/reliance-jio-fiber-broadband-preview-fup-speed-price-plans-website-launch-040356.html?utm_source=dlvr.it&amp;utm_medium=twitter&amp;utm_campaign=jobokuruvilla" TargetMode="External"/><Relationship Id="rId2748" Type="http://schemas.openxmlformats.org/officeDocument/2006/relationships/hyperlink" Target="http://pbs.twimg.com/profile_images/848445295449047040/kiUm_bp3_normal.jpg" TargetMode="External"/><Relationship Id="rId6205" Type="http://schemas.openxmlformats.org/officeDocument/2006/relationships/hyperlink" Target="https://twitter.com/" TargetMode="External"/><Relationship Id="rId1764" Type="http://schemas.openxmlformats.org/officeDocument/2006/relationships/hyperlink" Target="https://pbs.twimg.com/media/C-WUDQgXUAEUYYj.jpg" TargetMode="External"/><Relationship Id="rId2815" Type="http://schemas.openxmlformats.org/officeDocument/2006/relationships/hyperlink" Target="http://pbs.twimg.com/profile_images/792409158456750080/G5sVHdTX_normal.jpg" TargetMode="External"/><Relationship Id="rId4170" Type="http://schemas.openxmlformats.org/officeDocument/2006/relationships/hyperlink" Target="http://pbs.twimg.com/profile_images/826700406147330049/UST71t7i_normal.jpg" TargetMode="External"/><Relationship Id="rId5221" Type="http://schemas.openxmlformats.org/officeDocument/2006/relationships/hyperlink" Target="https://twitter.com/" TargetMode="External"/><Relationship Id="rId56" Type="http://schemas.openxmlformats.org/officeDocument/2006/relationships/hyperlink" Target="http://tech2hindi.in/reliance-jios-jiocinema-adds-smart-download-happy-hours-option" TargetMode="External"/><Relationship Id="rId1417" Type="http://schemas.openxmlformats.org/officeDocument/2006/relationships/hyperlink" Target="http://www.gadgetsnow.com/tech-news/this-state-has-highest-number-of-reliance-jio-users/articleshow/58402856.cms" TargetMode="External"/><Relationship Id="rId1831" Type="http://schemas.openxmlformats.org/officeDocument/2006/relationships/hyperlink" Target="https://pbs.twimg.com/media/C-bdG24UMAEWhU8.jpg" TargetMode="External"/><Relationship Id="rId4987" Type="http://schemas.openxmlformats.org/officeDocument/2006/relationships/hyperlink" Target="https://twitter.com/" TargetMode="External"/><Relationship Id="rId3589" Type="http://schemas.openxmlformats.org/officeDocument/2006/relationships/hyperlink" Target="https://pbs.twimg.com/media/C6i6_pAU4AA2z-F.jpg" TargetMode="External"/><Relationship Id="rId6062" Type="http://schemas.openxmlformats.org/officeDocument/2006/relationships/hyperlink" Target="https://twitter.com/" TargetMode="External"/><Relationship Id="rId577" Type="http://schemas.openxmlformats.org/officeDocument/2006/relationships/hyperlink" Target="http://www.business-standard.com/article/companies/reliance-jio-to-venture-in-dth-broadband-services-this-year-117042800380_1.html" TargetMode="External"/><Relationship Id="rId2258" Type="http://schemas.openxmlformats.org/officeDocument/2006/relationships/hyperlink" Target="https://pbs.twimg.com/media/C-YDNiFWsAAozjU.jpg" TargetMode="External"/><Relationship Id="rId3656" Type="http://schemas.openxmlformats.org/officeDocument/2006/relationships/hyperlink" Target="http://pbs.twimg.com/profile_images/803125674596651008/Ami8WjPD_normal.jpg" TargetMode="External"/><Relationship Id="rId4707" Type="http://schemas.openxmlformats.org/officeDocument/2006/relationships/hyperlink" Target="https://twitter.com/" TargetMode="External"/><Relationship Id="rId991" Type="http://schemas.openxmlformats.org/officeDocument/2006/relationships/hyperlink" Target="http://abpnews.abplive.in/gadgets/reliance-jio-to-launched-in-2017-dth-broadband-services-607170" TargetMode="External"/><Relationship Id="rId2672" Type="http://schemas.openxmlformats.org/officeDocument/2006/relationships/hyperlink" Target="http://pbs.twimg.com/profile_images/858580340247584768/HnLnmtMm_normal.jpg" TargetMode="External"/><Relationship Id="rId3309" Type="http://schemas.openxmlformats.org/officeDocument/2006/relationships/hyperlink" Target="http://pbs.twimg.com/profile_images/842084622544527360/JniqT9cB_normal.jpg" TargetMode="External"/><Relationship Id="rId3723" Type="http://schemas.openxmlformats.org/officeDocument/2006/relationships/hyperlink" Target="https://pbs.twimg.com/media/C-j4vcTWsAAVIFc.jpg" TargetMode="External"/><Relationship Id="rId644" Type="http://schemas.openxmlformats.org/officeDocument/2006/relationships/hyperlink" Target="http://ft.trib.al/o4Yqw9H" TargetMode="External"/><Relationship Id="rId1274" Type="http://schemas.openxmlformats.org/officeDocument/2006/relationships/hyperlink" Target="http://www.indiamobinews.in/business-news/reliance-jio-likely-to-offer-discounts-for-12-18-months-experts/?utm_source=dlvr.it&amp;utm_medium=twitter" TargetMode="External"/><Relationship Id="rId2325" Type="http://schemas.openxmlformats.org/officeDocument/2006/relationships/hyperlink" Target="https://pbs.twimg.com/media/C-ZXuOyUQAAG5ej.jpg" TargetMode="External"/><Relationship Id="rId5895" Type="http://schemas.openxmlformats.org/officeDocument/2006/relationships/hyperlink" Target="https://twitter.com/" TargetMode="External"/><Relationship Id="rId711" Type="http://schemas.openxmlformats.org/officeDocument/2006/relationships/hyperlink" Target="http://www.financialexpress.com/industry/reliance-jio-effect-soon-trai-to-come-out-with-rules-for-telcos-testing-new-services/644655/" TargetMode="External"/><Relationship Id="rId1341" Type="http://schemas.openxmlformats.org/officeDocument/2006/relationships/hyperlink" Target="https://fb.me/2bqFrJSBD" TargetMode="External"/><Relationship Id="rId4497" Type="http://schemas.openxmlformats.org/officeDocument/2006/relationships/hyperlink" Target="https://pbs.twimg.com/media/C-oW6gcW0AAOH-b.jpg" TargetMode="External"/><Relationship Id="rId5548" Type="http://schemas.openxmlformats.org/officeDocument/2006/relationships/hyperlink" Target="https://twitter.com/" TargetMode="External"/><Relationship Id="rId5962" Type="http://schemas.openxmlformats.org/officeDocument/2006/relationships/hyperlink" Target="https://twitter.com/" TargetMode="External"/><Relationship Id="rId3099" Type="http://schemas.openxmlformats.org/officeDocument/2006/relationships/hyperlink" Target="http://pbs.twimg.com/profile_images/831035292442251264/PSBJ2Z4p_normal.jpg" TargetMode="External"/><Relationship Id="rId4564" Type="http://schemas.openxmlformats.org/officeDocument/2006/relationships/hyperlink" Target="https://twitter.com/" TargetMode="External"/><Relationship Id="rId5615" Type="http://schemas.openxmlformats.org/officeDocument/2006/relationships/hyperlink" Target="https://twitter.com/" TargetMode="External"/><Relationship Id="rId3166" Type="http://schemas.openxmlformats.org/officeDocument/2006/relationships/hyperlink" Target="http://pbs.twimg.com/profile_images/677107366173630465/TOs0d3Rn_normal.jpg" TargetMode="External"/><Relationship Id="rId3580" Type="http://schemas.openxmlformats.org/officeDocument/2006/relationships/hyperlink" Target="http://pbs.twimg.com/profile_images/820966979397746688/d1mFGGKW_normal.jpg" TargetMode="External"/><Relationship Id="rId4217" Type="http://schemas.openxmlformats.org/officeDocument/2006/relationships/hyperlink" Target="http://pbs.twimg.com/profile_images/791865131282100224/GtLlRBrA_normal.jpg" TargetMode="External"/><Relationship Id="rId2182" Type="http://schemas.openxmlformats.org/officeDocument/2006/relationships/hyperlink" Target="https://pbs.twimg.com/media/C-aWyOBXgAA6Icl.jpg" TargetMode="External"/><Relationship Id="rId3233" Type="http://schemas.openxmlformats.org/officeDocument/2006/relationships/hyperlink" Target="http://pbs.twimg.com/profile_images/805001925905125376/4AB0kikM_normal.jpg" TargetMode="External"/><Relationship Id="rId4631" Type="http://schemas.openxmlformats.org/officeDocument/2006/relationships/hyperlink" Target="https://twitter.com/" TargetMode="External"/><Relationship Id="rId6389" Type="http://schemas.openxmlformats.org/officeDocument/2006/relationships/hyperlink" Target="https://twitter.com/" TargetMode="External"/><Relationship Id="rId154" Type="http://schemas.openxmlformats.org/officeDocument/2006/relationships/hyperlink" Target="https://www.youtube.com/watch?v=g2Eo3EuZ3xA&amp;feature=youtu.be&amp;a" TargetMode="External"/><Relationship Id="rId2999" Type="http://schemas.openxmlformats.org/officeDocument/2006/relationships/hyperlink" Target="https://pbs.twimg.com/media/C-es9lmXsAAggBw.jpg" TargetMode="External"/><Relationship Id="rId3300" Type="http://schemas.openxmlformats.org/officeDocument/2006/relationships/hyperlink" Target="http://pbs.twimg.com/profile_images/642527510870159362/F3iS8pie_normal.jpg" TargetMode="External"/><Relationship Id="rId6456" Type="http://schemas.openxmlformats.org/officeDocument/2006/relationships/hyperlink" Target="https://twitter.com/" TargetMode="External"/><Relationship Id="rId221" Type="http://schemas.openxmlformats.org/officeDocument/2006/relationships/hyperlink" Target="http://egov.eletsonline.com/2017/04/reliance-jio-to-provide-fiber-to-the-home-services-in-100-cities/" TargetMode="External"/><Relationship Id="rId5058" Type="http://schemas.openxmlformats.org/officeDocument/2006/relationships/hyperlink" Target="https://twitter.com/" TargetMode="External"/><Relationship Id="rId5472" Type="http://schemas.openxmlformats.org/officeDocument/2006/relationships/hyperlink" Target="https://twitter.com/" TargetMode="External"/><Relationship Id="rId6109" Type="http://schemas.openxmlformats.org/officeDocument/2006/relationships/hyperlink" Target="https://twitter.com/" TargetMode="External"/><Relationship Id="rId6523" Type="http://schemas.openxmlformats.org/officeDocument/2006/relationships/hyperlink" Target="https://twitter.com/" TargetMode="External"/><Relationship Id="rId1668" Type="http://schemas.openxmlformats.org/officeDocument/2006/relationships/hyperlink" Target="http://dlvr.it/P1gGrN" TargetMode="External"/><Relationship Id="rId2719" Type="http://schemas.openxmlformats.org/officeDocument/2006/relationships/hyperlink" Target="http://pbs.twimg.com/profile_images/830312571399856129/y4HomS-8_normal.jpg" TargetMode="External"/><Relationship Id="rId4074" Type="http://schemas.openxmlformats.org/officeDocument/2006/relationships/hyperlink" Target="http://pbs.twimg.com/profile_images/528429266652758016/c9_KiAW8_normal.jpeg" TargetMode="External"/><Relationship Id="rId5125" Type="http://schemas.openxmlformats.org/officeDocument/2006/relationships/hyperlink" Target="https://twitter.com/" TargetMode="External"/><Relationship Id="rId3090" Type="http://schemas.openxmlformats.org/officeDocument/2006/relationships/hyperlink" Target="https://pbs.twimg.com/media/C-fHCbCVYAEbjrX.jpg" TargetMode="External"/><Relationship Id="rId4141" Type="http://schemas.openxmlformats.org/officeDocument/2006/relationships/hyperlink" Target="https://pbs.twimg.com/media/C-aVOhCUMAA67i5.jpg" TargetMode="External"/><Relationship Id="rId1735" Type="http://schemas.openxmlformats.org/officeDocument/2006/relationships/hyperlink" Target="http://techsandesh.com/reliance-jio-airtel-vodafone-idea-free-service/" TargetMode="External"/><Relationship Id="rId27" Type="http://schemas.openxmlformats.org/officeDocument/2006/relationships/hyperlink" Target="https://fb.me/8BZzSsIBu" TargetMode="External"/><Relationship Id="rId1802" Type="http://schemas.openxmlformats.org/officeDocument/2006/relationships/hyperlink" Target="https://pbs.twimg.com/media/C-a4ZZOU0AE2pxs.jpg" TargetMode="External"/><Relationship Id="rId4958" Type="http://schemas.openxmlformats.org/officeDocument/2006/relationships/hyperlink" Target="https://twitter.com/" TargetMode="External"/><Relationship Id="rId3974" Type="http://schemas.openxmlformats.org/officeDocument/2006/relationships/hyperlink" Target="http://pbs.twimg.com/profile_images/2231189926/123_normal.jpg" TargetMode="External"/><Relationship Id="rId6380" Type="http://schemas.openxmlformats.org/officeDocument/2006/relationships/hyperlink" Target="https://twitter.com/" TargetMode="External"/><Relationship Id="rId895" Type="http://schemas.openxmlformats.org/officeDocument/2006/relationships/hyperlink" Target="https://www.youtube.com/watch?v=Zt2-sSWuTFM&amp;feature=youtu.be&amp;a" TargetMode="External"/><Relationship Id="rId2576" Type="http://schemas.openxmlformats.org/officeDocument/2006/relationships/hyperlink" Target="http://pbs.twimg.com/profile_images/848601076093923328/V0Jg6Ry5_normal.jpg" TargetMode="External"/><Relationship Id="rId2990" Type="http://schemas.openxmlformats.org/officeDocument/2006/relationships/hyperlink" Target="https://pbs.twimg.com/media/C-es9lmXsAAggBw.jpg" TargetMode="External"/><Relationship Id="rId3627" Type="http://schemas.openxmlformats.org/officeDocument/2006/relationships/hyperlink" Target="http://pbs.twimg.com/profile_images/796335437077876737/0RQAztgb_normal.jpg" TargetMode="External"/><Relationship Id="rId6033" Type="http://schemas.openxmlformats.org/officeDocument/2006/relationships/hyperlink" Target="https://twitter.com/" TargetMode="External"/><Relationship Id="rId548" Type="http://schemas.openxmlformats.org/officeDocument/2006/relationships/hyperlink" Target="http://lifeandtrendz.com/samsung-trusted-brand-india-report/" TargetMode="External"/><Relationship Id="rId962" Type="http://schemas.openxmlformats.org/officeDocument/2006/relationships/hyperlink" Target="http://www.business-standard.com/article/companies/has-reliance-jio-s-entry-delayed-modi-s-digital-india-goals-117042800256_1.html" TargetMode="External"/><Relationship Id="rId1178" Type="http://schemas.openxmlformats.org/officeDocument/2006/relationships/hyperlink" Target="http://gadgets.ndtv.com/telecom/features/reliance-jio-dth-broadband-and-more-5-things-to-expect-from-jio-this-year-1686749" TargetMode="External"/><Relationship Id="rId1592" Type="http://schemas.openxmlformats.org/officeDocument/2006/relationships/hyperlink" Target="http://news.google.com/news/url?sa=t&amp;fd=R&amp;ct2=in&amp;usg=AFQjCNHxrsEQ4NCisDiM4YoCKFtfVFfBzg&amp;clid=c3a7d30bb8a4878e06b80cf16b898331&amp;cid=52779475800750&amp;ei=6FkFWYDkMsvU3AGpjrjQBQ&amp;url=http://www.gizbot.com/telecom/features/reliance-jio-airtel-bsnl-vodafone-4g-3g-plans-voice-calls-free-tariff-war-price-040384.html" TargetMode="External"/><Relationship Id="rId2229" Type="http://schemas.openxmlformats.org/officeDocument/2006/relationships/hyperlink" Target="http://pbs.twimg.com/profile_images/677937623676010496/FscsMTWv_normal.jpg" TargetMode="External"/><Relationship Id="rId2643" Type="http://schemas.openxmlformats.org/officeDocument/2006/relationships/hyperlink" Target="http://pbs.twimg.com/profile_images/556728906414190592/nfd1PhI5_normal.jpeg" TargetMode="External"/><Relationship Id="rId5799" Type="http://schemas.openxmlformats.org/officeDocument/2006/relationships/hyperlink" Target="https://twitter.com/" TargetMode="External"/><Relationship Id="rId6100" Type="http://schemas.openxmlformats.org/officeDocument/2006/relationships/hyperlink" Target="https://twitter.com/" TargetMode="External"/><Relationship Id="rId615" Type="http://schemas.openxmlformats.org/officeDocument/2006/relationships/hyperlink" Target="http://egov.eletsonline.com/2017/04/reliance-jio-to-provide-fiber-to-the-home-services-in-100-cities/" TargetMode="External"/><Relationship Id="rId1245" Type="http://schemas.openxmlformats.org/officeDocument/2006/relationships/hyperlink" Target="http://www.gadgetsnow.com/tech-news/trai-chairman-on-withdrawing-reliance-jios-summer-surprise-offer/articleshow/58063425.cms" TargetMode="External"/><Relationship Id="rId1312" Type="http://schemas.openxmlformats.org/officeDocument/2006/relationships/hyperlink" Target="http://tamil.gizbot.com/news/reliance-jio-updates-prepaid-postpaid-plans-in-tamil-013833.html" TargetMode="External"/><Relationship Id="rId2710" Type="http://schemas.openxmlformats.org/officeDocument/2006/relationships/hyperlink" Target="http://abs.twimg.com/sticky/default_profile_images/default_profile_normal.png" TargetMode="External"/><Relationship Id="rId4468" Type="http://schemas.openxmlformats.org/officeDocument/2006/relationships/hyperlink" Target="http://pbs.twimg.com/profile_images/819733063097864192/Uzr7Bk44_normal.jpg" TargetMode="External"/><Relationship Id="rId5866" Type="http://schemas.openxmlformats.org/officeDocument/2006/relationships/hyperlink" Target="https://twitter.com/" TargetMode="External"/><Relationship Id="rId4882" Type="http://schemas.openxmlformats.org/officeDocument/2006/relationships/hyperlink" Target="https://twitter.com/" TargetMode="External"/><Relationship Id="rId5519" Type="http://schemas.openxmlformats.org/officeDocument/2006/relationships/hyperlink" Target="https://twitter.com/" TargetMode="External"/><Relationship Id="rId5933" Type="http://schemas.openxmlformats.org/officeDocument/2006/relationships/hyperlink" Target="https://twitter.com/" TargetMode="External"/><Relationship Id="rId2086" Type="http://schemas.openxmlformats.org/officeDocument/2006/relationships/hyperlink" Target="https://pbs.twimg.com/media/C-aaelkU0AA3bVz.jpg" TargetMode="External"/><Relationship Id="rId3484" Type="http://schemas.openxmlformats.org/officeDocument/2006/relationships/hyperlink" Target="http://pbs.twimg.com/profile_images/786907352243040256/wnKCtmX3_normal.jpg" TargetMode="External"/><Relationship Id="rId4535" Type="http://schemas.openxmlformats.org/officeDocument/2006/relationships/hyperlink" Target="https://twitter.com/" TargetMode="External"/><Relationship Id="rId3137" Type="http://schemas.openxmlformats.org/officeDocument/2006/relationships/hyperlink" Target="http://pbs.twimg.com/profile_images/855703734436982784/uqJLoqiF_normal.jpg" TargetMode="External"/><Relationship Id="rId3551" Type="http://schemas.openxmlformats.org/officeDocument/2006/relationships/hyperlink" Target="https://pbs.twimg.com/media/C-eL96XXcAEb0qz.jpg" TargetMode="External"/><Relationship Id="rId4602" Type="http://schemas.openxmlformats.org/officeDocument/2006/relationships/hyperlink" Target="https://twitter.com/" TargetMode="External"/><Relationship Id="rId472" Type="http://schemas.openxmlformats.org/officeDocument/2006/relationships/hyperlink" Target="http://toi.in/micron/redirect.html?str=KCG1ma" TargetMode="External"/><Relationship Id="rId2153" Type="http://schemas.openxmlformats.org/officeDocument/2006/relationships/hyperlink" Target="https://pbs.twimg.com/media/C-oDp0FUQAA1nTj.jpg" TargetMode="External"/><Relationship Id="rId3204" Type="http://schemas.openxmlformats.org/officeDocument/2006/relationships/hyperlink" Target="https://pbs.twimg.com/media/C-flRVKW0AA0TSR.jpg" TargetMode="External"/><Relationship Id="rId6774" Type="http://schemas.openxmlformats.org/officeDocument/2006/relationships/hyperlink" Target="https://twitter.com/" TargetMode="External"/><Relationship Id="rId125" Type="http://schemas.openxmlformats.org/officeDocument/2006/relationships/hyperlink" Target="https://twitter.com/sanjaybafna/status/856679177168326656" TargetMode="External"/><Relationship Id="rId2220" Type="http://schemas.openxmlformats.org/officeDocument/2006/relationships/hyperlink" Target="http://pbs.twimg.com/profile_images/629689839814901760/f8ixHvhb_normal.jpg" TargetMode="External"/><Relationship Id="rId5376" Type="http://schemas.openxmlformats.org/officeDocument/2006/relationships/hyperlink" Target="https://twitter.com/" TargetMode="External"/><Relationship Id="rId5790" Type="http://schemas.openxmlformats.org/officeDocument/2006/relationships/hyperlink" Target="https://twitter.com/" TargetMode="External"/><Relationship Id="rId6427" Type="http://schemas.openxmlformats.org/officeDocument/2006/relationships/hyperlink" Target="https://twitter.com/" TargetMode="External"/><Relationship Id="rId4392" Type="http://schemas.openxmlformats.org/officeDocument/2006/relationships/hyperlink" Target="http://pbs.twimg.com/profile_images/420027661860093952/hqgT_lkU_normal.jpeg" TargetMode="External"/><Relationship Id="rId5029" Type="http://schemas.openxmlformats.org/officeDocument/2006/relationships/hyperlink" Target="https://twitter.com/" TargetMode="External"/><Relationship Id="rId5443" Type="http://schemas.openxmlformats.org/officeDocument/2006/relationships/hyperlink" Target="https://twitter.com/" TargetMode="External"/><Relationship Id="rId6841" Type="http://schemas.openxmlformats.org/officeDocument/2006/relationships/hyperlink" Target="https://api.twitter.com/1.1/geo/id/1b8680cd52a711cb.json" TargetMode="External"/><Relationship Id="rId1986" Type="http://schemas.openxmlformats.org/officeDocument/2006/relationships/hyperlink" Target="https://pbs.twimg.com/media/C-beTqaXoAE8pVU.jpg" TargetMode="External"/><Relationship Id="rId4045" Type="http://schemas.openxmlformats.org/officeDocument/2006/relationships/hyperlink" Target="http://pbs.twimg.com/profile_images/1496893548/302ae6a_normal.jpg" TargetMode="External"/><Relationship Id="rId1639" Type="http://schemas.openxmlformats.org/officeDocument/2006/relationships/hyperlink" Target="https://twitter.com/i/web/status/857733024972021760" TargetMode="External"/><Relationship Id="rId3061" Type="http://schemas.openxmlformats.org/officeDocument/2006/relationships/hyperlink" Target="https://pbs.twimg.com/media/C-eL96XXcAEb0qz.jpg" TargetMode="External"/><Relationship Id="rId5510" Type="http://schemas.openxmlformats.org/officeDocument/2006/relationships/hyperlink" Target="https://twitter.com/" TargetMode="External"/><Relationship Id="rId1706" Type="http://schemas.openxmlformats.org/officeDocument/2006/relationships/hyperlink" Target="http://indianexpress.com/article/technology/tech-news-technology/reliance-jios-fiber-broadband-with-100mbps-speed-to-launch-in-june-report-4631700/" TargetMode="External"/><Relationship Id="rId4112" Type="http://schemas.openxmlformats.org/officeDocument/2006/relationships/hyperlink" Target="https://pbs.twimg.com/media/C-anOwCUwAAOyWt.jpg" TargetMode="External"/><Relationship Id="rId3878" Type="http://schemas.openxmlformats.org/officeDocument/2006/relationships/hyperlink" Target="http://pbs.twimg.com/profile_images/848076050848526336/F7EoPtJd_normal.jpg" TargetMode="External"/><Relationship Id="rId4929" Type="http://schemas.openxmlformats.org/officeDocument/2006/relationships/hyperlink" Target="https://twitter.com/" TargetMode="External"/><Relationship Id="rId6284" Type="http://schemas.openxmlformats.org/officeDocument/2006/relationships/hyperlink" Target="https://twitter.com/" TargetMode="External"/><Relationship Id="rId799" Type="http://schemas.openxmlformats.org/officeDocument/2006/relationships/hyperlink" Target="http://indianexpress.com/article/technology/tech-news-technology/reliance-jios-fiber-broadband-with-100mbps-speed-to-launch-in-june-report-4631700/" TargetMode="External"/><Relationship Id="rId2894" Type="http://schemas.openxmlformats.org/officeDocument/2006/relationships/hyperlink" Target="http://pbs.twimg.com/profile_images/852489917644980224/-JWxCo3i_normal.jpg" TargetMode="External"/><Relationship Id="rId6351" Type="http://schemas.openxmlformats.org/officeDocument/2006/relationships/hyperlink" Target="https://twitter.com/" TargetMode="External"/><Relationship Id="rId866" Type="http://schemas.openxmlformats.org/officeDocument/2006/relationships/hyperlink" Target="https://twitter.com/i/web/status/858043182331940865" TargetMode="External"/><Relationship Id="rId1496" Type="http://schemas.openxmlformats.org/officeDocument/2006/relationships/hyperlink" Target="https://twitter.com/i/web/status/858629335711760384" TargetMode="External"/><Relationship Id="rId2547" Type="http://schemas.openxmlformats.org/officeDocument/2006/relationships/hyperlink" Target="http://pbs.twimg.com/profile_images/743059234045186048/jeZ70E82_normal.jpg" TargetMode="External"/><Relationship Id="rId3945" Type="http://schemas.openxmlformats.org/officeDocument/2006/relationships/hyperlink" Target="http://pbs.twimg.com/profile_images/842093205994774528/bO8xzrUE_normal.jpg" TargetMode="External"/><Relationship Id="rId6004" Type="http://schemas.openxmlformats.org/officeDocument/2006/relationships/hyperlink" Target="https://twitter.com/" TargetMode="External"/><Relationship Id="rId519" Type="http://schemas.openxmlformats.org/officeDocument/2006/relationships/hyperlink" Target="http://www.gadgetsnow.com/tech-news/this-state-has-highest-number-of-reliance-jio-users/articleshow/58402856.cms" TargetMode="External"/><Relationship Id="rId1149" Type="http://schemas.openxmlformats.org/officeDocument/2006/relationships/hyperlink" Target="http://www.justkhabar.in/News%2freliance-jio-to-launch-jio-dth-10876_101?utm_source=dlvr.it&amp;utm_medium=twitter" TargetMode="External"/><Relationship Id="rId2961" Type="http://schemas.openxmlformats.org/officeDocument/2006/relationships/hyperlink" Target="https://pbs.twimg.com/media/C-ejIw_XoAASH5K.jpg" TargetMode="External"/><Relationship Id="rId5020" Type="http://schemas.openxmlformats.org/officeDocument/2006/relationships/hyperlink" Target="https://twitter.com/" TargetMode="External"/><Relationship Id="rId933" Type="http://schemas.openxmlformats.org/officeDocument/2006/relationships/hyperlink" Target="http://www.gadgetsnow.com/tech-news/now-reliance-jio-opposes-customised-offers-by-bharti-airtel-vodafone-india/articleshow/58411034.cms" TargetMode="External"/><Relationship Id="rId1563"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2614" Type="http://schemas.openxmlformats.org/officeDocument/2006/relationships/hyperlink" Target="http://pbs.twimg.com/profile_images/840963260174159873/qzkXIr_M_normal.jpg" TargetMode="External"/><Relationship Id="rId1216" Type="http://schemas.openxmlformats.org/officeDocument/2006/relationships/hyperlink" Target="https://fb.me/1X0lKzWBJ" TargetMode="External"/><Relationship Id="rId1630" Type="http://schemas.openxmlformats.org/officeDocument/2006/relationships/hyperlink" Target="https://fb.me/6JQ9jgxhS" TargetMode="External"/><Relationship Id="rId4786" Type="http://schemas.openxmlformats.org/officeDocument/2006/relationships/hyperlink" Target="https://twitter.com/" TargetMode="External"/><Relationship Id="rId5837" Type="http://schemas.openxmlformats.org/officeDocument/2006/relationships/hyperlink" Target="https://twitter.com/" TargetMode="External"/><Relationship Id="rId3388" Type="http://schemas.openxmlformats.org/officeDocument/2006/relationships/hyperlink" Target="https://pbs.twimg.com/media/C-edMF2WsAA2gAK.jpg" TargetMode="External"/><Relationship Id="rId4439" Type="http://schemas.openxmlformats.org/officeDocument/2006/relationships/hyperlink" Target="https://pbs.twimg.com/media/C-KpUfGVoAE25ra.jpg" TargetMode="External"/><Relationship Id="rId4853" Type="http://schemas.openxmlformats.org/officeDocument/2006/relationships/hyperlink" Target="https://twitter.com/" TargetMode="External"/><Relationship Id="rId5904" Type="http://schemas.openxmlformats.org/officeDocument/2006/relationships/hyperlink" Target="https://twitter.com/" TargetMode="External"/><Relationship Id="rId3455" Type="http://schemas.openxmlformats.org/officeDocument/2006/relationships/hyperlink" Target="http://abs.twimg.com/sticky/default_profile_images/default_profile_normal.png" TargetMode="External"/><Relationship Id="rId4506" Type="http://schemas.openxmlformats.org/officeDocument/2006/relationships/hyperlink" Target="https://pbs.twimg.com/media/C-o05zPVoAA4cE9.jpg" TargetMode="External"/><Relationship Id="rId376" Type="http://schemas.openxmlformats.org/officeDocument/2006/relationships/hyperlink" Target="http://in.finance.yahoo.com/news/reliance-jio-effect-data-price-075512159.html" TargetMode="External"/><Relationship Id="rId790" Type="http://schemas.openxmlformats.org/officeDocument/2006/relationships/hyperlink" Target="http://www.jansatta.com/technology-news/reliance-jio-could-launch-broadband-with-100mbps-speed-in-june-heres-what-we-know-so-far/311082/" TargetMode="External"/><Relationship Id="rId2057" Type="http://schemas.openxmlformats.org/officeDocument/2006/relationships/hyperlink" Target="https://pbs.twimg.com/media/C-fwyoPXgAA_jL3.jpg" TargetMode="External"/><Relationship Id="rId2471" Type="http://schemas.openxmlformats.org/officeDocument/2006/relationships/hyperlink" Target="http://pbs.twimg.com/profile_images/1378549000/RiteshP_normal.jpg" TargetMode="External"/><Relationship Id="rId3108" Type="http://schemas.openxmlformats.org/officeDocument/2006/relationships/hyperlink" Target="http://pbs.twimg.com/profile_images/839039481999052803/vPv8sg9m_normal.jpg" TargetMode="External"/><Relationship Id="rId3522" Type="http://schemas.openxmlformats.org/officeDocument/2006/relationships/hyperlink" Target="http://pbs.twimg.com/profile_images/776648631520595968/ixanZhgO_normal.jpg" TargetMode="External"/><Relationship Id="rId4920" Type="http://schemas.openxmlformats.org/officeDocument/2006/relationships/hyperlink" Target="https://twitter.com/" TargetMode="External"/><Relationship Id="rId6678" Type="http://schemas.openxmlformats.org/officeDocument/2006/relationships/hyperlink" Target="https://twitter.com/" TargetMode="External"/><Relationship Id="rId443" Type="http://schemas.openxmlformats.org/officeDocument/2006/relationships/hyperlink" Target="https://techyuga.com/convert-lte-to-volte-in-kolkata/" TargetMode="External"/><Relationship Id="rId1073" Type="http://schemas.openxmlformats.org/officeDocument/2006/relationships/hyperlink" Target="http://kannada.gizbot.com/miscellaneous/5-things-expect-from-reliance-jio-2017-012683.html" TargetMode="External"/><Relationship Id="rId2124" Type="http://schemas.openxmlformats.org/officeDocument/2006/relationships/hyperlink" Target="https://pbs.twimg.com/media/C-pisp8UMAMC0fW.jpg" TargetMode="External"/><Relationship Id="rId1140" Type="http://schemas.openxmlformats.org/officeDocument/2006/relationships/hyperlink" Target="http://younggossip.com/reliance-jio-ftth-broadband-service-launch-soon/" TargetMode="External"/><Relationship Id="rId4296" Type="http://schemas.openxmlformats.org/officeDocument/2006/relationships/hyperlink" Target="http://pbs.twimg.com/profile_images/439356518157139968/XS0-_8gU_normal.jpeg" TargetMode="External"/><Relationship Id="rId5694" Type="http://schemas.openxmlformats.org/officeDocument/2006/relationships/hyperlink" Target="https://twitter.com/" TargetMode="External"/><Relationship Id="rId6745" Type="http://schemas.openxmlformats.org/officeDocument/2006/relationships/hyperlink" Target="https://twitter.com/" TargetMode="External"/><Relationship Id="rId510" Type="http://schemas.openxmlformats.org/officeDocument/2006/relationships/hyperlink" Target="http://www.gadgetsnow.com/tech-news/reliance-jio-effect-it-may-be-time-to-say-goodbye-to-freebies/articleshow/58398939.cms" TargetMode="External"/><Relationship Id="rId5347" Type="http://schemas.openxmlformats.org/officeDocument/2006/relationships/hyperlink" Target="https://twitter.com/" TargetMode="External"/><Relationship Id="rId5761" Type="http://schemas.openxmlformats.org/officeDocument/2006/relationships/hyperlink" Target="https://twitter.com/" TargetMode="External"/><Relationship Id="rId6812" Type="http://schemas.openxmlformats.org/officeDocument/2006/relationships/hyperlink" Target="https://twitter.com/" TargetMode="External"/><Relationship Id="rId1957" Type="http://schemas.openxmlformats.org/officeDocument/2006/relationships/hyperlink" Target="https://pbs.twimg.com/media/C-flRVKW0AA0TSR.jpg" TargetMode="External"/><Relationship Id="rId4363" Type="http://schemas.openxmlformats.org/officeDocument/2006/relationships/hyperlink" Target="http://pbs.twimg.com/profile_images/556229376/TwitterLogo-100x100_normal.jpg" TargetMode="External"/><Relationship Id="rId5414" Type="http://schemas.openxmlformats.org/officeDocument/2006/relationships/hyperlink" Target="https://twitter.com/" TargetMode="External"/><Relationship Id="rId4016" Type="http://schemas.openxmlformats.org/officeDocument/2006/relationships/hyperlink" Target="http://pbs.twimg.com/profile_images/801719754201370624/bqYlDHZp_normal.jpg" TargetMode="External"/><Relationship Id="rId4430" Type="http://schemas.openxmlformats.org/officeDocument/2006/relationships/hyperlink" Target="http://pbs.twimg.com/profile_images/768902084141867008/DUbt_bdQ_normal.jpg" TargetMode="External"/><Relationship Id="rId3032" Type="http://schemas.openxmlformats.org/officeDocument/2006/relationships/hyperlink" Target="https://pbs.twimg.com/media/C-esqWOXgAEYg97.jpg" TargetMode="External"/><Relationship Id="rId6188" Type="http://schemas.openxmlformats.org/officeDocument/2006/relationships/hyperlink" Target="https://twitter.com/" TargetMode="External"/><Relationship Id="rId6255" Type="http://schemas.openxmlformats.org/officeDocument/2006/relationships/hyperlink" Target="https://twitter.com/" TargetMode="External"/><Relationship Id="rId2798" Type="http://schemas.openxmlformats.org/officeDocument/2006/relationships/hyperlink" Target="http://pbs.twimg.com/profile_images/858018928878112769/87j-_Xdb_normal.jpg" TargetMode="External"/><Relationship Id="rId3849" Type="http://schemas.openxmlformats.org/officeDocument/2006/relationships/hyperlink" Target="http://pbs.twimg.com/profile_images/642740615789174784/SZGPKGBV_normal.jpg" TargetMode="External"/><Relationship Id="rId5271" Type="http://schemas.openxmlformats.org/officeDocument/2006/relationships/hyperlink" Target="https://twitter.com/" TargetMode="External"/><Relationship Id="rId2865" Type="http://schemas.openxmlformats.org/officeDocument/2006/relationships/hyperlink" Target="http://pbs.twimg.com/profile_images/579909743407288320/Fhs23AZI_normal.jpg" TargetMode="External"/><Relationship Id="rId3916" Type="http://schemas.openxmlformats.org/officeDocument/2006/relationships/hyperlink" Target="http://pbs.twimg.com/profile_images/821385104962375681/xnIUZIGM_normal.jpg" TargetMode="External"/><Relationship Id="rId6322" Type="http://schemas.openxmlformats.org/officeDocument/2006/relationships/hyperlink" Target="https://twitter.com/" TargetMode="External"/><Relationship Id="rId837" Type="http://schemas.openxmlformats.org/officeDocument/2006/relationships/hyperlink" Target="http://indianexpress.com/article/technology/tech-news-technology/reliance-jios-fiber-broadband-with-100mbps-speed-to-launch-in-june-report-4631700/" TargetMode="External"/><Relationship Id="rId1467" Type="http://schemas.openxmlformats.org/officeDocument/2006/relationships/hyperlink" Target="http://profit.ndtv.com/news/tech-media-telecom/article-reliance-jio-effect-rules-soon-for-telcos-trai-ing-new-service-1686698?utm_source=dlvr.it&amp;utm_medium=twitter" TargetMode="External"/><Relationship Id="rId1881" Type="http://schemas.openxmlformats.org/officeDocument/2006/relationships/hyperlink" Target="https://pbs.twimg.com/media/C-eL96XXcAEb0qz.jpg" TargetMode="External"/><Relationship Id="rId2518" Type="http://schemas.openxmlformats.org/officeDocument/2006/relationships/hyperlink" Target="http://pbs.twimg.com/profile_images/1215337530/TS_normal.jpeg" TargetMode="External"/><Relationship Id="rId2932" Type="http://schemas.openxmlformats.org/officeDocument/2006/relationships/hyperlink" Target="http://abs.twimg.com/sticky/default_profile_images/default_profile_normal.png" TargetMode="External"/><Relationship Id="rId904" Type="http://schemas.openxmlformats.org/officeDocument/2006/relationships/hyperlink" Target="http://www.business-standard.com/article/companies/data-war-reliance-jio-free-offers-to-continue-for-12-18-months-117042600206_1.html" TargetMode="External"/><Relationship Id="rId1534" Type="http://schemas.openxmlformats.org/officeDocument/2006/relationships/hyperlink" Target="https://fb.me/1X48Xm1i8" TargetMode="External"/><Relationship Id="rId1601" Type="http://schemas.openxmlformats.org/officeDocument/2006/relationships/hyperlink" Target="http://profit.ndtv.com/news/tech-media-telecom/article-reliance-jio-effect-rules-soon-for-telcos-trai-ing-new-service-1686698" TargetMode="External"/><Relationship Id="rId4757" Type="http://schemas.openxmlformats.org/officeDocument/2006/relationships/hyperlink" Target="https://twitter.com/" TargetMode="External"/><Relationship Id="rId3359" Type="http://schemas.openxmlformats.org/officeDocument/2006/relationships/hyperlink" Target="http://pbs.twimg.com/profile_images/783236432122961920/AvP42tOm_normal.jpg" TargetMode="External"/><Relationship Id="rId5808" Type="http://schemas.openxmlformats.org/officeDocument/2006/relationships/hyperlink" Target="https://twitter.com/" TargetMode="External"/><Relationship Id="rId694" Type="http://schemas.openxmlformats.org/officeDocument/2006/relationships/hyperlink" Target="http://feeds.feedburner.com/~r/ft/eCht/~3/dRBj4LwjwJM/?utm_source=feedburner&amp;utm_medium=twitter&amp;utm_campaign=forex_warrior" TargetMode="External"/><Relationship Id="rId2375" Type="http://schemas.openxmlformats.org/officeDocument/2006/relationships/hyperlink" Target="http://pbs.twimg.com/profile_images/1319551232/jai-jinendra-jpg_normal.jpeg" TargetMode="External"/><Relationship Id="rId3773" Type="http://schemas.openxmlformats.org/officeDocument/2006/relationships/hyperlink" Target="https://pbs.twimg.com/media/C-j18cjV0AAw_sA.jpg" TargetMode="External"/><Relationship Id="rId4824" Type="http://schemas.openxmlformats.org/officeDocument/2006/relationships/hyperlink" Target="https://twitter.com/" TargetMode="External"/><Relationship Id="rId347" Type="http://schemas.openxmlformats.org/officeDocument/2006/relationships/hyperlink" Target="http://www.bgr.in/news/reliance-jio-launches-new-prepaid-postpaid-plans-heres-everything-you-need-to-know/?utm_content=buffer3c890&amp;utm_medium=social&amp;utm_source=twitter.com&amp;utm_campaign=buffer" TargetMode="External"/><Relationship Id="rId2028" Type="http://schemas.openxmlformats.org/officeDocument/2006/relationships/hyperlink" Target="https://pbs.twimg.com/media/C-kJES3VYAANpJJ.jpg" TargetMode="External"/><Relationship Id="rId3426" Type="http://schemas.openxmlformats.org/officeDocument/2006/relationships/hyperlink" Target="http://pbs.twimg.com/profile_images/3689560414/0adf5fa16064b77e886fd6e140bba261_normal.jpeg" TargetMode="External"/><Relationship Id="rId3840" Type="http://schemas.openxmlformats.org/officeDocument/2006/relationships/hyperlink" Target="http://pbs.twimg.com/profile_images/750206124905754624/Zamw9W76_normal.jpg" TargetMode="External"/><Relationship Id="rId761" Type="http://schemas.openxmlformats.org/officeDocument/2006/relationships/hyperlink" Target="http://www.gadgetsnow.com/tech-news/this-state-has-highest-number-of-reliance-jio-users/articleshow/58402856.cms" TargetMode="External"/><Relationship Id="rId1391" Type="http://schemas.openxmlformats.org/officeDocument/2006/relationships/hyperlink" Target="http://www.optionstip.com/?p=496145" TargetMode="External"/><Relationship Id="rId2442" Type="http://schemas.openxmlformats.org/officeDocument/2006/relationships/hyperlink" Target="http://pbs.twimg.com/profile_images/378800000797394786/aad7180b3e4112756b43efe15b0348b7_normal.jpeg" TargetMode="External"/><Relationship Id="rId5598" Type="http://schemas.openxmlformats.org/officeDocument/2006/relationships/hyperlink" Target="https://twitter.com/" TargetMode="External"/><Relationship Id="rId6649" Type="http://schemas.openxmlformats.org/officeDocument/2006/relationships/hyperlink" Target="https://twitter.com/" TargetMode="External"/><Relationship Id="rId414" Type="http://schemas.openxmlformats.org/officeDocument/2006/relationships/hyperlink" Target="http://telecom.economictimes.indiatimes.com/news/reliance-jio-entry-benefited-consumers-manoj-sinha/58409325" TargetMode="External"/><Relationship Id="rId1044" Type="http://schemas.openxmlformats.org/officeDocument/2006/relationships/hyperlink" Target="https://techviral.net/reliance-jio-introduces-new-plans-starting-rs-19/?utm_source=dlvr.it&amp;utm_medium=twitter" TargetMode="External"/><Relationship Id="rId5665" Type="http://schemas.openxmlformats.org/officeDocument/2006/relationships/hyperlink" Target="https://twitter.com/" TargetMode="External"/><Relationship Id="rId6716" Type="http://schemas.openxmlformats.org/officeDocument/2006/relationships/hyperlink" Target="https://twitter.com/" TargetMode="External"/><Relationship Id="rId1111" Type="http://schemas.openxmlformats.org/officeDocument/2006/relationships/hyperlink" Target="https://fb.me/8UbHzcAYW" TargetMode="External"/><Relationship Id="rId4267" Type="http://schemas.openxmlformats.org/officeDocument/2006/relationships/hyperlink" Target="http://pbs.twimg.com/profile_images/749897714150707200/G_uoDkY2_normal.jpg" TargetMode="External"/><Relationship Id="rId4681" Type="http://schemas.openxmlformats.org/officeDocument/2006/relationships/hyperlink" Target="https://twitter.com/" TargetMode="External"/><Relationship Id="rId5318" Type="http://schemas.openxmlformats.org/officeDocument/2006/relationships/hyperlink" Target="https://twitter.com/" TargetMode="External"/><Relationship Id="rId5732" Type="http://schemas.openxmlformats.org/officeDocument/2006/relationships/hyperlink" Target="https://twitter.com/" TargetMode="External"/><Relationship Id="rId3283" Type="http://schemas.openxmlformats.org/officeDocument/2006/relationships/hyperlink" Target="http://pbs.twimg.com/profile_images/649209222182273025/ekFDGgVw_normal.jpg" TargetMode="External"/><Relationship Id="rId4334" Type="http://schemas.openxmlformats.org/officeDocument/2006/relationships/hyperlink" Target="http://pbs.twimg.com/profile_images/825758122350411777/EXODEO6D_normal.jpg" TargetMode="External"/><Relationship Id="rId1928" Type="http://schemas.openxmlformats.org/officeDocument/2006/relationships/hyperlink" Target="https://pbs.twimg.com/media/C-eL96XXcAEb0qz.jpg" TargetMode="External"/><Relationship Id="rId3350" Type="http://schemas.openxmlformats.org/officeDocument/2006/relationships/hyperlink" Target="http://pbs.twimg.com/profile_images/848844876519280640/33PlO9ug_normal.jpg" TargetMode="External"/><Relationship Id="rId271" Type="http://schemas.openxmlformats.org/officeDocument/2006/relationships/hyperlink" Target="http://www.dnaindia.com/node/2418615" TargetMode="External"/><Relationship Id="rId3003" Type="http://schemas.openxmlformats.org/officeDocument/2006/relationships/hyperlink" Target="https://pbs.twimg.com/media/C-esqWOXgAEYg97.jpg" TargetMode="External"/><Relationship Id="rId4401" Type="http://schemas.openxmlformats.org/officeDocument/2006/relationships/hyperlink" Target="http://pbs.twimg.com/profile_images/817750273690976256/c9Rrv2rq_normal.jpg" TargetMode="External"/><Relationship Id="rId6159" Type="http://schemas.openxmlformats.org/officeDocument/2006/relationships/hyperlink" Target="https://twitter.com/" TargetMode="External"/><Relationship Id="rId6573" Type="http://schemas.openxmlformats.org/officeDocument/2006/relationships/hyperlink" Target="https://twitter.com/" TargetMode="External"/><Relationship Id="rId2769" Type="http://schemas.openxmlformats.org/officeDocument/2006/relationships/hyperlink" Target="https://pbs.twimg.com/media/C-bdG24UMAEWhU8.jpg" TargetMode="External"/><Relationship Id="rId5175" Type="http://schemas.openxmlformats.org/officeDocument/2006/relationships/hyperlink" Target="https://twitter.com/" TargetMode="External"/><Relationship Id="rId6226" Type="http://schemas.openxmlformats.org/officeDocument/2006/relationships/hyperlink" Target="https://twitter.com/" TargetMode="External"/><Relationship Id="rId6640" Type="http://schemas.openxmlformats.org/officeDocument/2006/relationships/hyperlink" Target="https://twitter.com/" TargetMode="External"/><Relationship Id="rId1785" Type="http://schemas.openxmlformats.org/officeDocument/2006/relationships/hyperlink" Target="https://pbs.twimg.com/media/C-ZpfMdUwAAVg8v.jpg" TargetMode="External"/><Relationship Id="rId2836" Type="http://schemas.openxmlformats.org/officeDocument/2006/relationships/hyperlink" Target="http://pbs.twimg.com/profile_images/842084460245970945/9I_gMe7V_normal.jpg" TargetMode="External"/><Relationship Id="rId4191" Type="http://schemas.openxmlformats.org/officeDocument/2006/relationships/hyperlink" Target="https://pbs.twimg.com/media/C-atnB0UIAEutcD.jpg" TargetMode="External"/><Relationship Id="rId5242" Type="http://schemas.openxmlformats.org/officeDocument/2006/relationships/hyperlink" Target="https://twitter.com/" TargetMode="External"/><Relationship Id="rId77" Type="http://schemas.openxmlformats.org/officeDocument/2006/relationships/hyperlink" Target="http://m.gadgets.ndtv.com/telecom/features/reliance-jio-airtel-vodafone-bsnl-idea-best-data-unlimited-calling-plans-1685372" TargetMode="External"/><Relationship Id="rId808" Type="http://schemas.openxmlformats.org/officeDocument/2006/relationships/hyperlink" Target="http://zeenews.india.com/internet-social-media/reliance-jio-coming-with-ftth-broadband-service-with-100mbps-speed-in-june-2000437.html" TargetMode="External"/><Relationship Id="rId1438" Type="http://schemas.openxmlformats.org/officeDocument/2006/relationships/hyperlink" Target="http://profit.ndtv.com/news/tech-media-telecom/article-reliance-jio-effect-rules-soon-for-telcos-trai-ing-new-service-1686698?utm_source=dlvr.it&amp;utm_medium=twitter" TargetMode="External"/><Relationship Id="rId1852" Type="http://schemas.openxmlformats.org/officeDocument/2006/relationships/hyperlink" Target="https://pbs.twimg.com/media/C-eXSKIU0AAVwn-.jpg" TargetMode="External"/><Relationship Id="rId2903" Type="http://schemas.openxmlformats.org/officeDocument/2006/relationships/hyperlink" Target="http://pbs.twimg.com/profile_images/856938119832129536/fEFaQiWK_normal.jpg" TargetMode="External"/><Relationship Id="rId1505" Type="http://schemas.openxmlformats.org/officeDocument/2006/relationships/hyperlink" Target="http://news.google.com/news/url?sa=t&amp;fd=R&amp;ct2=in&amp;usg=AFQjCNHp1r6qH-Bl6aqi4HhjRXbup_hWjQ&amp;clid=c3a7d30bb8a4878e06b80cf16b898331&amp;cid=52779477111181&amp;ei=Ib0FWeCbFtWy3AGkqYyABA&amp;url=http://gadgets.ndtv.com/mobiles/features/reliance-jio-plans-nokia-3310-2017-price-vivo-v5s-and-lg-g6-launched-and-more-news-this-week-1687660" TargetMode="External"/><Relationship Id="rId6083" Type="http://schemas.openxmlformats.org/officeDocument/2006/relationships/hyperlink" Target="https://twitter.com/" TargetMode="External"/><Relationship Id="rId3677" Type="http://schemas.openxmlformats.org/officeDocument/2006/relationships/hyperlink" Target="http://pbs.twimg.com/profile_images/527351084558209024/U7VZxlGa_normal.jpeg" TargetMode="External"/><Relationship Id="rId4728" Type="http://schemas.openxmlformats.org/officeDocument/2006/relationships/hyperlink" Target="https://twitter.com/" TargetMode="External"/><Relationship Id="rId598" Type="http://schemas.openxmlformats.org/officeDocument/2006/relationships/hyperlink" Target="http://www.gadgetsnow.com/tech-news/now-reliance-jio-opposes-customised-offers-by-bharti-airtel-vodafone-india/articleshow/58411034.cms?utm_source=twitter.com&amp;utm_medium=referral&amp;utm_campaign=GNWeb" TargetMode="External"/><Relationship Id="rId2279" Type="http://schemas.openxmlformats.org/officeDocument/2006/relationships/hyperlink" Target="https://pbs.twimg.com/media/C-Yk7QoWAAAHPfZ.jpg" TargetMode="External"/><Relationship Id="rId2693" Type="http://schemas.openxmlformats.org/officeDocument/2006/relationships/hyperlink" Target="https://pbs.twimg.com/media/C-aSXl1UQAEcCxP.jpg" TargetMode="External"/><Relationship Id="rId3744" Type="http://schemas.openxmlformats.org/officeDocument/2006/relationships/hyperlink" Target="http://abs.twimg.com/sticky/default_profile_images/default_profile_normal.png" TargetMode="External"/><Relationship Id="rId6150" Type="http://schemas.openxmlformats.org/officeDocument/2006/relationships/hyperlink" Target="https://twitter.com/" TargetMode="External"/><Relationship Id="rId665" Type="http://schemas.openxmlformats.org/officeDocument/2006/relationships/hyperlink" Target="http://www.newsgama.in/2017/04/28/reliance-jio-will-launch-ftth-services-by-june/" TargetMode="External"/><Relationship Id="rId1295" Type="http://schemas.openxmlformats.org/officeDocument/2006/relationships/hyperlink" Target="http://indianexpress.com/article/technology/tech-news-technology/reliance-jios-fiber-broadband-with-100mbps-speed-to-launch-in-june-report-4631700/" TargetMode="External"/><Relationship Id="rId2346" Type="http://schemas.openxmlformats.org/officeDocument/2006/relationships/hyperlink" Target="http://pbs.twimg.com/profile_images/793091676843700224/FnS3ClxH_normal.jpg" TargetMode="External"/><Relationship Id="rId2760" Type="http://schemas.openxmlformats.org/officeDocument/2006/relationships/hyperlink" Target="http://pbs.twimg.com/profile_images/465901061232791553/dcM4rT4c_normal.jpeg" TargetMode="External"/><Relationship Id="rId3811" Type="http://schemas.openxmlformats.org/officeDocument/2006/relationships/hyperlink" Target="http://pbs.twimg.com/profile_images/853296048118222848/3eiaJ8LV_normal.jpg" TargetMode="External"/><Relationship Id="rId318" Type="http://schemas.openxmlformats.org/officeDocument/2006/relationships/hyperlink" Target="http://www.gadgetsnow.com/tech-news/this-state-has-highest-number-of-reliance-jio-users/articleshow/58402856.cms" TargetMode="External"/><Relationship Id="rId732" Type="http://schemas.openxmlformats.org/officeDocument/2006/relationships/hyperlink" Target="https://www.youtube.com/watch?v=OIJL99IvVmA&amp;feature=youtu.be" TargetMode="External"/><Relationship Id="rId1362" Type="http://schemas.openxmlformats.org/officeDocument/2006/relationships/hyperlink" Target="http://techsandesh.com/reliance-jio-giga-fiber-internet-broadband-june-india/" TargetMode="External"/><Relationship Id="rId2413" Type="http://schemas.openxmlformats.org/officeDocument/2006/relationships/hyperlink" Target="http://pbs.twimg.com/profile_images/2454931736/jz89j2v7njytip25qicf_normal.jpeg" TargetMode="External"/><Relationship Id="rId5569" Type="http://schemas.openxmlformats.org/officeDocument/2006/relationships/hyperlink" Target="https://twitter.com/" TargetMode="External"/><Relationship Id="rId1015" Type="http://schemas.openxmlformats.org/officeDocument/2006/relationships/hyperlink" Target="http://www.businesstoday.in/sectors/telecom/reliance-jio-updates-old-tariffs-all-plans-in-detail/story/250918.html" TargetMode="External"/><Relationship Id="rId4585" Type="http://schemas.openxmlformats.org/officeDocument/2006/relationships/hyperlink" Target="https://twitter.com/" TargetMode="External"/><Relationship Id="rId5983" Type="http://schemas.openxmlformats.org/officeDocument/2006/relationships/hyperlink" Target="https://twitter.com/" TargetMode="External"/><Relationship Id="rId3187" Type="http://schemas.openxmlformats.org/officeDocument/2006/relationships/hyperlink" Target="http://pbs.twimg.com/profile_images/818201424324608006/wy8fehAd_normal.jpg" TargetMode="External"/><Relationship Id="rId4238" Type="http://schemas.openxmlformats.org/officeDocument/2006/relationships/hyperlink" Target="http://pbs.twimg.com/profile_images/800988257882226688/3hU_ERPH_normal.jpg" TargetMode="External"/><Relationship Id="rId5636" Type="http://schemas.openxmlformats.org/officeDocument/2006/relationships/hyperlink" Target="https://twitter.com/" TargetMode="External"/><Relationship Id="rId4652" Type="http://schemas.openxmlformats.org/officeDocument/2006/relationships/hyperlink" Target="https://twitter.com/" TargetMode="External"/><Relationship Id="rId5703" Type="http://schemas.openxmlformats.org/officeDocument/2006/relationships/hyperlink" Target="https://twitter.com/" TargetMode="External"/><Relationship Id="rId175" Type="http://schemas.openxmlformats.org/officeDocument/2006/relationships/hyperlink" Target="http://www.business-standard.com/article/companies/data-war-reliance-jio-free-offers-to-continue-for-12-18-months-117042600206_1.html" TargetMode="External"/><Relationship Id="rId3254" Type="http://schemas.openxmlformats.org/officeDocument/2006/relationships/hyperlink" Target="http://pbs.twimg.com/profile_images/702901720246939650/ZBn4aySo_normal.jpg" TargetMode="External"/><Relationship Id="rId4305" Type="http://schemas.openxmlformats.org/officeDocument/2006/relationships/hyperlink" Target="http://pbs.twimg.com/profile_images/858545901937328128/rWHNlFs7_normal.jpg" TargetMode="External"/><Relationship Id="rId2270" Type="http://schemas.openxmlformats.org/officeDocument/2006/relationships/hyperlink" Target="http://pbs.twimg.com/profile_images/709161048180264960/DCMLGaJ3_normal.jpg" TargetMode="External"/><Relationship Id="rId3321" Type="http://schemas.openxmlformats.org/officeDocument/2006/relationships/hyperlink" Target="http://pbs.twimg.com/profile_images/824136500648562689/4Bz7P7UH_normal.jpg" TargetMode="External"/><Relationship Id="rId6477" Type="http://schemas.openxmlformats.org/officeDocument/2006/relationships/hyperlink" Target="https://twitter.com/" TargetMode="External"/><Relationship Id="rId242" Type="http://schemas.openxmlformats.org/officeDocument/2006/relationships/hyperlink" Target="https://fb.me/83tMgjxSb" TargetMode="External"/><Relationship Id="rId5079" Type="http://schemas.openxmlformats.org/officeDocument/2006/relationships/hyperlink" Target="https://twitter.com/" TargetMode="External"/><Relationship Id="rId5493" Type="http://schemas.openxmlformats.org/officeDocument/2006/relationships/hyperlink" Target="https://twitter.com/" TargetMode="External"/><Relationship Id="rId6544" Type="http://schemas.openxmlformats.org/officeDocument/2006/relationships/hyperlink" Target="https://twitter.com/" TargetMode="External"/><Relationship Id="rId1689" Type="http://schemas.openxmlformats.org/officeDocument/2006/relationships/hyperlink" Target="http://www.gizbot.com/telecom/news/expectation-from-reliance-jio-2017-040383.html?utm_source=dlvr.it&amp;utm_medium=twitter&amp;utm_campaign=jobokuruvilla" TargetMode="External"/><Relationship Id="rId4095" Type="http://schemas.openxmlformats.org/officeDocument/2006/relationships/hyperlink" Target="http://pbs.twimg.com/profile_images/3698484594/e5ae6371e9d39a2561f3815c47b6b5db_normal.jpeg" TargetMode="External"/><Relationship Id="rId5146" Type="http://schemas.openxmlformats.org/officeDocument/2006/relationships/hyperlink" Target="https://twitter.com/" TargetMode="External"/><Relationship Id="rId5560" Type="http://schemas.openxmlformats.org/officeDocument/2006/relationships/hyperlink" Target="https://twitter.com/" TargetMode="External"/><Relationship Id="rId4162" Type="http://schemas.openxmlformats.org/officeDocument/2006/relationships/hyperlink" Target="https://pbs.twimg.com/media/C-anoY2UIAAWXMb.jpg" TargetMode="External"/><Relationship Id="rId5213" Type="http://schemas.openxmlformats.org/officeDocument/2006/relationships/hyperlink" Target="https://twitter.com/" TargetMode="External"/><Relationship Id="rId6611" Type="http://schemas.openxmlformats.org/officeDocument/2006/relationships/hyperlink" Target="https://twitter.com/" TargetMode="External"/><Relationship Id="rId1756" Type="http://schemas.openxmlformats.org/officeDocument/2006/relationships/hyperlink" Target="https://sbrknowledge.blogspot.com/2017/03/reliance-jio-plans-vs-airtel-vs-bsnl-vs.html" TargetMode="External"/><Relationship Id="rId2807" Type="http://schemas.openxmlformats.org/officeDocument/2006/relationships/hyperlink" Target="http://abs.twimg.com/sticky/default_profile_images/default_profile_normal.png" TargetMode="External"/><Relationship Id="rId48" Type="http://schemas.openxmlformats.org/officeDocument/2006/relationships/hyperlink" Target="http://m.gadgets.ndtv.com/telecom/features/reliance-jio-airtel-vodafone-bsnl-idea-best-data-unlimited-calling-plans-1685372" TargetMode="External"/><Relationship Id="rId1409" Type="http://schemas.openxmlformats.org/officeDocument/2006/relationships/hyperlink" Target="http://gadgets.ndtv.com/telecom/news/reliance-jio-effect-trai-to-consult-on-rules-for-new-mobile-operators-1686745" TargetMode="External"/><Relationship Id="rId1823" Type="http://schemas.openxmlformats.org/officeDocument/2006/relationships/hyperlink" Target="https://pbs.twimg.com/media/C-bdG24UMAEWhU8.jpg" TargetMode="External"/><Relationship Id="rId4979" Type="http://schemas.openxmlformats.org/officeDocument/2006/relationships/hyperlink" Target="https://twitter.com/" TargetMode="External"/><Relationship Id="rId3995" Type="http://schemas.openxmlformats.org/officeDocument/2006/relationships/hyperlink" Target="http://abs.twimg.com/sticky/default_profile_images/default_profile_normal.png" TargetMode="External"/><Relationship Id="rId2597" Type="http://schemas.openxmlformats.org/officeDocument/2006/relationships/hyperlink" Target="http://pbs.twimg.com/profile_images/560298153400729601/hOgnX8BO_normal.jpeg" TargetMode="External"/><Relationship Id="rId3648" Type="http://schemas.openxmlformats.org/officeDocument/2006/relationships/hyperlink" Target="https://pbs.twimg.com/media/C-aeyyBWsAEVMc3.jpg" TargetMode="External"/><Relationship Id="rId6054" Type="http://schemas.openxmlformats.org/officeDocument/2006/relationships/hyperlink" Target="https://twitter.com/" TargetMode="External"/><Relationship Id="rId569" Type="http://schemas.openxmlformats.org/officeDocument/2006/relationships/hyperlink" Target="http://www.gadgetsnow.com/tech-news/now-reliance-jio-opposes-customised-offers-by-bharti-airtel-vodafone-india/articleshow/58411034.cms?utm_source=dlvr.it&amp;utm_medium=twitter" TargetMode="External"/><Relationship Id="rId983" Type="http://schemas.openxmlformats.org/officeDocument/2006/relationships/hyperlink" Target="http://abpnews.abplive.in/gadgets/reliance-jio-to-launched-in-2017-dth-broadband-services-607170" TargetMode="External"/><Relationship Id="rId1199" Type="http://schemas.openxmlformats.org/officeDocument/2006/relationships/hyperlink" Target="https://twitter.com/i/web/status/858032074439229443" TargetMode="External"/><Relationship Id="rId2664" Type="http://schemas.openxmlformats.org/officeDocument/2006/relationships/hyperlink" Target="https://pbs.twimg.com/media/C-a4ZZOU0AE2pxs.jpg" TargetMode="External"/><Relationship Id="rId5070" Type="http://schemas.openxmlformats.org/officeDocument/2006/relationships/hyperlink" Target="https://twitter.com/" TargetMode="External"/><Relationship Id="rId6121" Type="http://schemas.openxmlformats.org/officeDocument/2006/relationships/hyperlink" Target="https://twitter.com/" TargetMode="External"/><Relationship Id="rId636" Type="http://schemas.openxmlformats.org/officeDocument/2006/relationships/hyperlink" Target="https://www.mobigyaan.com/reliance-jio-introduces-new-postpaid-plans?utm_source=dlvr.it&amp;utm_medium=twitter" TargetMode="External"/><Relationship Id="rId1266" Type="http://schemas.openxmlformats.org/officeDocument/2006/relationships/hyperlink" Target="http://indianexpress.com/article/technology/tech-news-technology/reliance-jios-fiber-broadband-with-100mbps-speed-to-launch-in-june-report-4631700/" TargetMode="External"/><Relationship Id="rId2317" Type="http://schemas.openxmlformats.org/officeDocument/2006/relationships/hyperlink" Target="http://pbs.twimg.com/profile_images/644464892389429250/8MGIc0iH_normal.jpg" TargetMode="External"/><Relationship Id="rId3715" Type="http://schemas.openxmlformats.org/officeDocument/2006/relationships/hyperlink" Target="https://pbs.twimg.com/media/C-kldllW0AAhLJt.jpg" TargetMode="External"/><Relationship Id="rId1680" Type="http://schemas.openxmlformats.org/officeDocument/2006/relationships/hyperlink" Target="http://www.gizbot.com/telecom/news/everything-about-reliance-jio-achievements-future-plans-040291.html" TargetMode="External"/><Relationship Id="rId2731" Type="http://schemas.openxmlformats.org/officeDocument/2006/relationships/hyperlink" Target="http://pbs.twimg.com/profile_images/850243256885551105/f3hBBVS1_normal.jpg" TargetMode="External"/><Relationship Id="rId5887" Type="http://schemas.openxmlformats.org/officeDocument/2006/relationships/hyperlink" Target="https://twitter.com/" TargetMode="External"/><Relationship Id="rId703" Type="http://schemas.openxmlformats.org/officeDocument/2006/relationships/hyperlink" Target="http://www.maalaimalar.com/Technology/TechnologyNews/2017/04/28153128/1082510/Reliance-Jio-opposes-customised-offers-by-Bharti-Airtel.vpf" TargetMode="External"/><Relationship Id="rId1333" Type="http://schemas.openxmlformats.org/officeDocument/2006/relationships/hyperlink" Target="http://techsandesh.com/reliance-jio-giga-fiber-internet-broadband-june-india/" TargetMode="External"/><Relationship Id="rId4489" Type="http://schemas.openxmlformats.org/officeDocument/2006/relationships/hyperlink" Target="http://pbs.twimg.com/profile_images/547138164754616320/xVaFy3po_normal.jpeg" TargetMode="External"/><Relationship Id="rId5954" Type="http://schemas.openxmlformats.org/officeDocument/2006/relationships/hyperlink" Target="https://twitter.com/" TargetMode="External"/><Relationship Id="rId1400" Type="http://schemas.openxmlformats.org/officeDocument/2006/relationships/hyperlink" Target="https://broadbandforum.co/threads/139366/" TargetMode="External"/><Relationship Id="rId4556" Type="http://schemas.openxmlformats.org/officeDocument/2006/relationships/hyperlink" Target="https://twitter.com/" TargetMode="External"/><Relationship Id="rId4970" Type="http://schemas.openxmlformats.org/officeDocument/2006/relationships/hyperlink" Target="https://twitter.com/" TargetMode="External"/><Relationship Id="rId5607" Type="http://schemas.openxmlformats.org/officeDocument/2006/relationships/hyperlink" Target="https://twitter.com/" TargetMode="External"/><Relationship Id="rId3158" Type="http://schemas.openxmlformats.org/officeDocument/2006/relationships/hyperlink" Target="https://pbs.twimg.com/media/C-fZ5GCXUAA9NMB.jpg" TargetMode="External"/><Relationship Id="rId3572" Type="http://schemas.openxmlformats.org/officeDocument/2006/relationships/hyperlink" Target="http://pbs.twimg.com/profile_images/455324646691180544/XeIIDlWl_normal.jpeg" TargetMode="External"/><Relationship Id="rId4209" Type="http://schemas.openxmlformats.org/officeDocument/2006/relationships/hyperlink" Target="http://pbs.twimg.com/profile_images/668504928386617345/eDm7Ys8s_normal.jpg" TargetMode="External"/><Relationship Id="rId4623" Type="http://schemas.openxmlformats.org/officeDocument/2006/relationships/hyperlink" Target="https://twitter.com/" TargetMode="External"/><Relationship Id="rId493" Type="http://schemas.openxmlformats.org/officeDocument/2006/relationships/hyperlink" Target="https://thewire.in/129528/reliance-jio-digital-india/" TargetMode="External"/><Relationship Id="rId2174" Type="http://schemas.openxmlformats.org/officeDocument/2006/relationships/hyperlink" Target="https://pbs.twimg.com/media/C-esqWOXgAEYg97.jpg" TargetMode="External"/><Relationship Id="rId3225" Type="http://schemas.openxmlformats.org/officeDocument/2006/relationships/hyperlink" Target="https://pbs.twimg.com/media/C-ftyr4XgAAZtu2.jpg" TargetMode="External"/><Relationship Id="rId6795" Type="http://schemas.openxmlformats.org/officeDocument/2006/relationships/hyperlink" Target="https://twitter.com/" TargetMode="External"/><Relationship Id="rId146" Type="http://schemas.openxmlformats.org/officeDocument/2006/relationships/hyperlink" Target="http://trak.in/tags/business/2017/04/27/reliance-jio-new-postpaid-prepaid-offers-plans/?utm_source=dlvr.it&amp;utm_medium=twitter" TargetMode="External"/><Relationship Id="rId560" Type="http://schemas.openxmlformats.org/officeDocument/2006/relationships/hyperlink" Target="http://www.business-standard.com/article/companies/has-reliance-jio-s-entry-delayed-modi-s-digital-india-goals-117042800256_1.html?utm_source=dlvr.it&amp;utm_medium=twitter" TargetMode="External"/><Relationship Id="rId1190" Type="http://schemas.openxmlformats.org/officeDocument/2006/relationships/hyperlink" Target="http://www.business-standard.com/article/companies/has-reliance-jio-s-entry-delayed-modi-s-digital-india-goals-117042800256_1.html" TargetMode="External"/><Relationship Id="rId2241" Type="http://schemas.openxmlformats.org/officeDocument/2006/relationships/hyperlink" Target="http://pbs.twimg.com/profile_images/62210448/shinil_normal.jpg" TargetMode="External"/><Relationship Id="rId5397" Type="http://schemas.openxmlformats.org/officeDocument/2006/relationships/hyperlink" Target="https://twitter.com/" TargetMode="External"/><Relationship Id="rId6448" Type="http://schemas.openxmlformats.org/officeDocument/2006/relationships/hyperlink" Target="https://twitter.com/" TargetMode="External"/><Relationship Id="rId213" Type="http://schemas.openxmlformats.org/officeDocument/2006/relationships/hyperlink" Target="http://www.bgr.in/news/reliance-jio-launches-new-prepaid-postpaid-plans-heres-everything-you-need-to-know/?utm_content=buffer3c890&amp;utm_medium=social&amp;utm_source=twitter.com&amp;utm_campaign=buffer" TargetMode="External"/><Relationship Id="rId4066" Type="http://schemas.openxmlformats.org/officeDocument/2006/relationships/hyperlink" Target="http://pbs.twimg.com/profile_images/858727318805729280/RcrxUZGH_normal.jpg" TargetMode="External"/><Relationship Id="rId5464" Type="http://schemas.openxmlformats.org/officeDocument/2006/relationships/hyperlink" Target="https://twitter.com/" TargetMode="External"/><Relationship Id="rId6515" Type="http://schemas.openxmlformats.org/officeDocument/2006/relationships/hyperlink" Target="https://twitter.com/" TargetMode="External"/><Relationship Id="rId4480" Type="http://schemas.openxmlformats.org/officeDocument/2006/relationships/hyperlink" Target="http://pbs.twimg.com/profile_images/645228782727487488/KJKT9PqL_normal.png" TargetMode="External"/><Relationship Id="rId5117" Type="http://schemas.openxmlformats.org/officeDocument/2006/relationships/hyperlink" Target="https://twitter.com/" TargetMode="External"/><Relationship Id="rId5531" Type="http://schemas.openxmlformats.org/officeDocument/2006/relationships/hyperlink" Target="https://twitter.com/" TargetMode="External"/><Relationship Id="rId1727" Type="http://schemas.openxmlformats.org/officeDocument/2006/relationships/hyperlink" Target="http://gadgets.ndtv.com/telecom/features/reliance-jio-dth-broadband-and-more-5-things-to-expect-from-jio-this-year-1686749" TargetMode="External"/><Relationship Id="rId3082" Type="http://schemas.openxmlformats.org/officeDocument/2006/relationships/hyperlink" Target="http://pbs.twimg.com/profile_images/708004146272714753/X88jBzo1_normal.jpg" TargetMode="External"/><Relationship Id="rId4133" Type="http://schemas.openxmlformats.org/officeDocument/2006/relationships/hyperlink" Target="https://pbs.twimg.com/media/C-anOwCUwAAOyWt.jpg" TargetMode="External"/><Relationship Id="rId19" Type="http://schemas.openxmlformats.org/officeDocument/2006/relationships/hyperlink" Target="https://www.thequint.com/india/2017/04/26/reliance-jio-expenses" TargetMode="External"/><Relationship Id="rId3899" Type="http://schemas.openxmlformats.org/officeDocument/2006/relationships/hyperlink" Target="http://pbs.twimg.com/profile_images/614441953166364672/--byTBRs_normal.jpg" TargetMode="External"/><Relationship Id="rId4200" Type="http://schemas.openxmlformats.org/officeDocument/2006/relationships/hyperlink" Target="http://pbs.twimg.com/profile_images/829309495641829378/rXgcpQ7o_normal.jpg" TargetMode="External"/><Relationship Id="rId6372" Type="http://schemas.openxmlformats.org/officeDocument/2006/relationships/hyperlink" Target="https://twitter.com/" TargetMode="External"/><Relationship Id="rId3966" Type="http://schemas.openxmlformats.org/officeDocument/2006/relationships/hyperlink" Target="http://abs.twimg.com/sticky/default_profile_images/default_profile_normal.png" TargetMode="External"/><Relationship Id="rId6025" Type="http://schemas.openxmlformats.org/officeDocument/2006/relationships/hyperlink" Target="https://twitter.com/" TargetMode="External"/><Relationship Id="rId3" Type="http://schemas.openxmlformats.org/officeDocument/2006/relationships/hyperlink" Target="https://t.co/QGmVfJK7Lx" TargetMode="External"/><Relationship Id="rId887" Type="http://schemas.openxmlformats.org/officeDocument/2006/relationships/hyperlink" Target="http://www.financialexpress.com/industry/reliance-jio-effect-more-competition-in-singtels-markets-including-india-prompts-one-of-the-worlds-biggest-money-managers-to-sell-the-stock/645765/" TargetMode="External"/><Relationship Id="rId2568" Type="http://schemas.openxmlformats.org/officeDocument/2006/relationships/hyperlink" Target="http://pbs.twimg.com/profile_images/721362756000169984/a8-cvGT4_normal.jpg" TargetMode="External"/><Relationship Id="rId2982" Type="http://schemas.openxmlformats.org/officeDocument/2006/relationships/hyperlink" Target="http://pbs.twimg.com/profile_images/855989941649715200/sbAMWWET_normal.jpg" TargetMode="External"/><Relationship Id="rId3619" Type="http://schemas.openxmlformats.org/officeDocument/2006/relationships/hyperlink" Target="http://pbs.twimg.com/profile_images/691477939880202244/-eW65KbB_normal.jpg" TargetMode="External"/><Relationship Id="rId5041" Type="http://schemas.openxmlformats.org/officeDocument/2006/relationships/hyperlink" Target="https://twitter.com/" TargetMode="External"/><Relationship Id="rId954" Type="http://schemas.openxmlformats.org/officeDocument/2006/relationships/hyperlink" Target="http://gadgets.ndtv.com/telecom/features/reliance-jio-dth-broadband-and-more-5-things-to-expect-from-jio-this-year-1686749" TargetMode="External"/><Relationship Id="rId1584" Type="http://schemas.openxmlformats.org/officeDocument/2006/relationships/hyperlink" Target="http://news.google.com/news/url?sa=t&amp;fd=R&amp;ct2=in&amp;usg=AFQjCNEHlK3mw34pkLSD4Nw4zhW0pu_Uhw&amp;clid=c3a7d30bb8a4878e06b80cf16b898331&amp;cid=52779473466747&amp;ei=7dABWZCjOISS3AGhqYi4Cw&amp;url=http://www.bgr.in/news/reliance-jio-effect-data-price-war-to-continue-through-fy18-but-what-after-the-dust-settles/" TargetMode="External"/><Relationship Id="rId2635" Type="http://schemas.openxmlformats.org/officeDocument/2006/relationships/hyperlink" Target="http://pbs.twimg.com/profile_images/712373487877271552/D6kSW4tE_normal.jpg" TargetMode="External"/><Relationship Id="rId607" Type="http://schemas.openxmlformats.org/officeDocument/2006/relationships/hyperlink" Target="https://thewire.in/129528/reliance-jio-digital-india/" TargetMode="External"/><Relationship Id="rId1237" Type="http://schemas.openxmlformats.org/officeDocument/2006/relationships/hyperlink" Target="http://techsandesh.com/reliance-jio-giga-fiber-internet-broadband-june-india/" TargetMode="External"/><Relationship Id="rId1651" Type="http://schemas.openxmlformats.org/officeDocument/2006/relationships/hyperlink" Target="http://www.bgr.in/news/reliance-jio-effect-data-price-war-to-continue-through-fy18-but-what-after-the-dust-settles/?utm_content=buffera108f&amp;utm_medium=social&amp;utm_source=twitter.com&amp;utm_campaign=buffer" TargetMode="External"/><Relationship Id="rId2702" Type="http://schemas.openxmlformats.org/officeDocument/2006/relationships/hyperlink" Target="http://abs.twimg.com/sticky/default_profile_images/default_profile_normal.png" TargetMode="External"/><Relationship Id="rId5858" Type="http://schemas.openxmlformats.org/officeDocument/2006/relationships/hyperlink" Target="https://twitter.com/" TargetMode="External"/><Relationship Id="rId1304"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4874" Type="http://schemas.openxmlformats.org/officeDocument/2006/relationships/hyperlink" Target="https://twitter.com/" TargetMode="External"/><Relationship Id="rId3476" Type="http://schemas.openxmlformats.org/officeDocument/2006/relationships/hyperlink" Target="http://pbs.twimg.com/profile_images/669245532/india_normal.gif" TargetMode="External"/><Relationship Id="rId4527" Type="http://schemas.openxmlformats.org/officeDocument/2006/relationships/hyperlink" Target="https://twitter.com/" TargetMode="External"/><Relationship Id="rId5925" Type="http://schemas.openxmlformats.org/officeDocument/2006/relationships/hyperlink" Target="https://twitter.com/" TargetMode="External"/><Relationship Id="rId10" Type="http://schemas.openxmlformats.org/officeDocument/2006/relationships/hyperlink" Target="https://t.co/iCNY2sZkg4" TargetMode="External"/><Relationship Id="rId397" Type="http://schemas.openxmlformats.org/officeDocument/2006/relationships/hyperlink" Target="http://telecom.economictimes.indiatimes.com/news/reliance-jio-opposes-customised-offers-by-bharti-airtel-vodafone-india/58402982?utm_source=dlvr.it&amp;utm_medium=twitter" TargetMode="External"/><Relationship Id="rId2078" Type="http://schemas.openxmlformats.org/officeDocument/2006/relationships/hyperlink" Target="https://pbs.twimg.com/media/C-Y7JCIVoAAlZM8.jpg" TargetMode="External"/><Relationship Id="rId2492" Type="http://schemas.openxmlformats.org/officeDocument/2006/relationships/hyperlink" Target="http://pbs.twimg.com/profile_images/2424417274/h1h8hrjrd6j6tyio5r3v_normal.jpeg" TargetMode="External"/><Relationship Id="rId3129" Type="http://schemas.openxmlformats.org/officeDocument/2006/relationships/hyperlink" Target="http://pbs.twimg.com/profile_images/631485468106842112/HJs7xIVX_normal.jpg" TargetMode="External"/><Relationship Id="rId3890" Type="http://schemas.openxmlformats.org/officeDocument/2006/relationships/hyperlink" Target="http://pbs.twimg.com/profile_images/769258429932269568/9FYqcnRV_normal.jpg" TargetMode="External"/><Relationship Id="rId4941" Type="http://schemas.openxmlformats.org/officeDocument/2006/relationships/hyperlink" Target="https://twitter.com/" TargetMode="External"/><Relationship Id="rId464" Type="http://schemas.openxmlformats.org/officeDocument/2006/relationships/hyperlink" Target="http://telecom.economictimes.indiatimes.com/news/how-mukesh-ambani-is-trying-to-replicate-verizons-success-with-reliance-jio/58374808" TargetMode="External"/><Relationship Id="rId1094" Type="http://schemas.openxmlformats.org/officeDocument/2006/relationships/hyperlink" Target="http://www.mannuforall.in/2017/04/reliance-jios-broadband-services-with.html?utm_source=dlvr.it&amp;utm_medium=twitter" TargetMode="External"/><Relationship Id="rId2145" Type="http://schemas.openxmlformats.org/officeDocument/2006/relationships/hyperlink" Target="https://pbs.twimg.com/media/C-hTkaZU0AAwvQY.jpg" TargetMode="External"/><Relationship Id="rId3543" Type="http://schemas.openxmlformats.org/officeDocument/2006/relationships/hyperlink" Target="http://pbs.twimg.com/profile_images/796695799392440320/DagjU_sz_normal.jpg" TargetMode="External"/><Relationship Id="rId6699" Type="http://schemas.openxmlformats.org/officeDocument/2006/relationships/hyperlink" Target="https://twitter.com/" TargetMode="External"/><Relationship Id="rId117" Type="http://schemas.openxmlformats.org/officeDocument/2006/relationships/hyperlink" Target="http://trak.in/tags/business/2017/04/27/reliance-jio-new-postpaid-prepaid-offers-plans/" TargetMode="External"/><Relationship Id="rId3610" Type="http://schemas.openxmlformats.org/officeDocument/2006/relationships/hyperlink" Target="https://pbs.twimg.com/media/C-kJES3VYAANpJJ.jpg" TargetMode="External"/><Relationship Id="rId6766" Type="http://schemas.openxmlformats.org/officeDocument/2006/relationships/hyperlink" Target="https://twitter.com/" TargetMode="External"/><Relationship Id="rId531" Type="http://schemas.openxmlformats.org/officeDocument/2006/relationships/hyperlink" Target="http://www.business-standard.com/article/companies/has-reliance-jio-s-entry-delayed-modi-s-digital-india-goals-117042800256_1.html?utm_source=dlvr.it&amp;utm_medium=twitter" TargetMode="External"/><Relationship Id="rId1161" Type="http://schemas.openxmlformats.org/officeDocument/2006/relationships/hyperlink" Target="https://apple.news/AnQem40kjSwS9lIImRFE87g" TargetMode="External"/><Relationship Id="rId2212" Type="http://schemas.openxmlformats.org/officeDocument/2006/relationships/hyperlink" Target="http://pbs.twimg.com/profile_images/838679249036931072/8wKz0TMZ_normal.jpg" TargetMode="External"/><Relationship Id="rId5368" Type="http://schemas.openxmlformats.org/officeDocument/2006/relationships/hyperlink" Target="https://twitter.com/" TargetMode="External"/><Relationship Id="rId5782" Type="http://schemas.openxmlformats.org/officeDocument/2006/relationships/hyperlink" Target="https://twitter.com/" TargetMode="External"/><Relationship Id="rId6419" Type="http://schemas.openxmlformats.org/officeDocument/2006/relationships/hyperlink" Target="https://twitter.com/" TargetMode="External"/><Relationship Id="rId6833" Type="http://schemas.openxmlformats.org/officeDocument/2006/relationships/hyperlink" Target="https://twitter.com/" TargetMode="External"/><Relationship Id="rId1978" Type="http://schemas.openxmlformats.org/officeDocument/2006/relationships/hyperlink" Target="https://pbs.twimg.com/media/C-aadUOUQAEps7o.jpg" TargetMode="External"/><Relationship Id="rId4384" Type="http://schemas.openxmlformats.org/officeDocument/2006/relationships/hyperlink" Target="https://pbs.twimg.com/media/C-hTkaZU0AAwvQY.jpg" TargetMode="External"/><Relationship Id="rId5435" Type="http://schemas.openxmlformats.org/officeDocument/2006/relationships/hyperlink" Target="https://twitter.com/" TargetMode="External"/><Relationship Id="rId4037" Type="http://schemas.openxmlformats.org/officeDocument/2006/relationships/hyperlink" Target="https://pbs.twimg.com/media/C-aAsuxU0AAqjCU.jpg" TargetMode="External"/><Relationship Id="rId4451" Type="http://schemas.openxmlformats.org/officeDocument/2006/relationships/hyperlink" Target="http://pbs.twimg.com/profile_images/595083746216259584/FfOYxJfr_normal.png" TargetMode="External"/><Relationship Id="rId5502" Type="http://schemas.openxmlformats.org/officeDocument/2006/relationships/hyperlink" Target="https://twitter.com/" TargetMode="External"/><Relationship Id="rId3053" Type="http://schemas.openxmlformats.org/officeDocument/2006/relationships/hyperlink" Target="https://pbs.twimg.com/media/C-e8Cl7U0AInZB-.jpg" TargetMode="External"/><Relationship Id="rId4104" Type="http://schemas.openxmlformats.org/officeDocument/2006/relationships/hyperlink" Target="http://abs.twimg.com/sticky/default_profile_images/default_profile_normal.png" TargetMode="External"/><Relationship Id="rId3120" Type="http://schemas.openxmlformats.org/officeDocument/2006/relationships/hyperlink" Target="http://pbs.twimg.com/profile_images/3095154529/c1ccc578c09498ff9aad69694ffd7bbe_normal.jpeg" TargetMode="External"/><Relationship Id="rId6276" Type="http://schemas.openxmlformats.org/officeDocument/2006/relationships/hyperlink" Target="https://twitter.com/" TargetMode="External"/><Relationship Id="rId6690" Type="http://schemas.openxmlformats.org/officeDocument/2006/relationships/hyperlink" Target="https://twitter.com/" TargetMode="External"/><Relationship Id="rId2886" Type="http://schemas.openxmlformats.org/officeDocument/2006/relationships/hyperlink" Target="http://pbs.twimg.com/profile_images/853816671940882432/U7wqzcTE_normal.jpg" TargetMode="External"/><Relationship Id="rId3937" Type="http://schemas.openxmlformats.org/officeDocument/2006/relationships/hyperlink" Target="http://pbs.twimg.com/profile_images/531769932833234945/mAV4ub6t_normal.jpeg" TargetMode="External"/><Relationship Id="rId5292" Type="http://schemas.openxmlformats.org/officeDocument/2006/relationships/hyperlink" Target="https://twitter.com/" TargetMode="External"/><Relationship Id="rId6343" Type="http://schemas.openxmlformats.org/officeDocument/2006/relationships/hyperlink" Target="https://twitter.com/" TargetMode="External"/><Relationship Id="rId858" Type="http://schemas.openxmlformats.org/officeDocument/2006/relationships/hyperlink" Target="http://www.business-standard.com/article/companies/has-reliance-jio-s-entry-delayed-modi-s-digital-india-goals-117042800256_1.html" TargetMode="External"/><Relationship Id="rId1488" Type="http://schemas.openxmlformats.org/officeDocument/2006/relationships/hyperlink" Target="http://gadgets.ndtv.com/telecom/features/reliance-jio-dth-broadband-and-more-5-things-to-expect-from-jio-this-year-1686749" TargetMode="External"/><Relationship Id="rId2539" Type="http://schemas.openxmlformats.org/officeDocument/2006/relationships/hyperlink" Target="http://pbs.twimg.com/profile_images/815092401102471168/D5oKrSDB_normal.jpg" TargetMode="External"/><Relationship Id="rId2953" Type="http://schemas.openxmlformats.org/officeDocument/2006/relationships/hyperlink" Target="http://pbs.twimg.com/profile_images/773446562416582656/V-Rq_Hhl_normal.jpg" TargetMode="External"/><Relationship Id="rId6410" Type="http://schemas.openxmlformats.org/officeDocument/2006/relationships/hyperlink" Target="https://twitter.com/" TargetMode="External"/><Relationship Id="rId925" Type="http://schemas.openxmlformats.org/officeDocument/2006/relationships/hyperlink" Target="http://indianexpress.com/article/technology/tech-news-technology/reliance-jio-effect-rules-soon-for-telcos-trai-ing-new-service-4631376/" TargetMode="External"/><Relationship Id="rId1555" Type="http://schemas.openxmlformats.org/officeDocument/2006/relationships/hyperlink" Target="http://gadgets.ndtv.com/mobiles/features/reliance-jio-plans-nokia-3310-2017-price-vivo-v5s-and-lg-g6-launched-and-more-news-this-week-1687660" TargetMode="External"/><Relationship Id="rId2606" Type="http://schemas.openxmlformats.org/officeDocument/2006/relationships/hyperlink" Target="http://pbs.twimg.com/profile_images/843755160044101632/W6z51L1G_normal.jpg" TargetMode="External"/><Relationship Id="rId5012" Type="http://schemas.openxmlformats.org/officeDocument/2006/relationships/hyperlink" Target="https://twitter.com/" TargetMode="External"/><Relationship Id="rId1208" Type="http://schemas.openxmlformats.org/officeDocument/2006/relationships/hyperlink" Target="http://www.news18.com/news/tech/how-to-port-your-number-to-reliance-jio-from-vodafone-and-airtel-1289419.html" TargetMode="External"/><Relationship Id="rId1622" Type="http://schemas.openxmlformats.org/officeDocument/2006/relationships/hyperlink" Target="http://www.itsforhome.com/pub/index.php/2017/04/30/One-of-the-top-5-Reliance-Jio-services-in-2017-that-you-are-likely-to-use/" TargetMode="External"/><Relationship Id="rId4778" Type="http://schemas.openxmlformats.org/officeDocument/2006/relationships/hyperlink" Target="https://twitter.com/" TargetMode="External"/><Relationship Id="rId5829" Type="http://schemas.openxmlformats.org/officeDocument/2006/relationships/hyperlink" Target="https://twitter.com/" TargetMode="External"/><Relationship Id="rId3794" Type="http://schemas.openxmlformats.org/officeDocument/2006/relationships/hyperlink" Target="http://pbs.twimg.com/profile_images/659970566267408384/V-ljohaN_normal.jpg" TargetMode="External"/><Relationship Id="rId4845" Type="http://schemas.openxmlformats.org/officeDocument/2006/relationships/hyperlink" Target="https://twitter.com/" TargetMode="External"/><Relationship Id="rId2396" Type="http://schemas.openxmlformats.org/officeDocument/2006/relationships/hyperlink" Target="http://pbs.twimg.com/profile_images/1132898450/mekalwin_normal.jpeg" TargetMode="External"/><Relationship Id="rId3447" Type="http://schemas.openxmlformats.org/officeDocument/2006/relationships/hyperlink" Target="http://abs.twimg.com/sticky/default_profile_images/default_profile_normal.png" TargetMode="External"/><Relationship Id="rId3861" Type="http://schemas.openxmlformats.org/officeDocument/2006/relationships/hyperlink" Target="http://pbs.twimg.com/profile_images/541631253858885632/CXr7I-1u_normal.png" TargetMode="External"/><Relationship Id="rId4912" Type="http://schemas.openxmlformats.org/officeDocument/2006/relationships/hyperlink" Target="https://twitter.com/" TargetMode="External"/><Relationship Id="rId368" Type="http://schemas.openxmlformats.org/officeDocument/2006/relationships/hyperlink" Target="https://www.youtube.com/watch?v=7e_MPClpzO0&amp;feature=youtu.be&amp;a" TargetMode="External"/><Relationship Id="rId782" Type="http://schemas.openxmlformats.org/officeDocument/2006/relationships/hyperlink" Target="http://indianexpress.com/article/technology/tech-news-technology/reliance-jios-fiber-broadband-with-100mbps-speed-to-launch-in-june-report-4631700/" TargetMode="External"/><Relationship Id="rId2049" Type="http://schemas.openxmlformats.org/officeDocument/2006/relationships/hyperlink" Target="https://pbs.twimg.com/media/C-W1U2-XUAAZHnI.jpg" TargetMode="External"/><Relationship Id="rId2463" Type="http://schemas.openxmlformats.org/officeDocument/2006/relationships/hyperlink" Target="http://pbs.twimg.com/profile_images/761867527702061056/3ecGfiPm_normal.jpg" TargetMode="External"/><Relationship Id="rId3514" Type="http://schemas.openxmlformats.org/officeDocument/2006/relationships/hyperlink" Target="http://pbs.twimg.com/profile_images/609557791234109440/HngDPdiD_normal.jpg" TargetMode="External"/><Relationship Id="rId435" Type="http://schemas.openxmlformats.org/officeDocument/2006/relationships/hyperlink" Target="https://twitter.com/i/web/status/857819039732613122" TargetMode="External"/><Relationship Id="rId1065" Type="http://schemas.openxmlformats.org/officeDocument/2006/relationships/hyperlink" Target="http://kannada.gizbot.com/news/reliance-jio-effect-rules-soon-trai-new-service-012684.html" TargetMode="External"/><Relationship Id="rId2116" Type="http://schemas.openxmlformats.org/officeDocument/2006/relationships/hyperlink" Target="https://pbs.twimg.com/media/C-aVOkLVoAAQ2k_.jpg" TargetMode="External"/><Relationship Id="rId2530" Type="http://schemas.openxmlformats.org/officeDocument/2006/relationships/hyperlink" Target="http://pbs.twimg.com/profile_images/517946541999267841/PpICQmzx_normal.jpeg" TargetMode="External"/><Relationship Id="rId5686" Type="http://schemas.openxmlformats.org/officeDocument/2006/relationships/hyperlink" Target="https://twitter.com/" TargetMode="External"/><Relationship Id="rId6737" Type="http://schemas.openxmlformats.org/officeDocument/2006/relationships/hyperlink" Target="https://twitter.com/" TargetMode="External"/><Relationship Id="rId502" Type="http://schemas.openxmlformats.org/officeDocument/2006/relationships/hyperlink" Target="https://thewire.in/129528/reliance-jio-digital-india/" TargetMode="External"/><Relationship Id="rId1132" Type="http://schemas.openxmlformats.org/officeDocument/2006/relationships/hyperlink" Target="https://twitter.com/i/web/status/857158665777893376" TargetMode="External"/><Relationship Id="rId4288" Type="http://schemas.openxmlformats.org/officeDocument/2006/relationships/hyperlink" Target="http://pbs.twimg.com/profile_images/845216603604205571/d17aUFtM_normal.jpg" TargetMode="External"/><Relationship Id="rId5339" Type="http://schemas.openxmlformats.org/officeDocument/2006/relationships/hyperlink" Target="https://twitter.com/" TargetMode="External"/><Relationship Id="rId4355" Type="http://schemas.openxmlformats.org/officeDocument/2006/relationships/hyperlink" Target="http://pbs.twimg.com/profile_images/3099670019/0a1047174954b4381141086707c611c7_normal.jpeg" TargetMode="External"/><Relationship Id="rId5753" Type="http://schemas.openxmlformats.org/officeDocument/2006/relationships/hyperlink" Target="https://twitter.com/" TargetMode="External"/><Relationship Id="rId6804" Type="http://schemas.openxmlformats.org/officeDocument/2006/relationships/hyperlink" Target="https://twitter.com/" TargetMode="External"/><Relationship Id="rId1949" Type="http://schemas.openxmlformats.org/officeDocument/2006/relationships/hyperlink" Target="https://pbs.twimg.com/media/C-eUCFKVwAAcs0D.jpg" TargetMode="External"/><Relationship Id="rId4008" Type="http://schemas.openxmlformats.org/officeDocument/2006/relationships/hyperlink" Target="http://pbs.twimg.com/profile_images/802803270020370432/oXtlgePN_normal.jpg" TargetMode="External"/><Relationship Id="rId5406" Type="http://schemas.openxmlformats.org/officeDocument/2006/relationships/hyperlink" Target="https://twitter.com/" TargetMode="External"/><Relationship Id="rId5820" Type="http://schemas.openxmlformats.org/officeDocument/2006/relationships/hyperlink" Target="https://twitter.com/" TargetMode="External"/><Relationship Id="rId292" Type="http://schemas.openxmlformats.org/officeDocument/2006/relationships/hyperlink" Target="http://www.telugunow.com/telugu-news-2/reliance-jio-free-offers-to-continue-for-12-18-months-318279.html?utm_source=dlvr.it&amp;utm_medium=twitter" TargetMode="External"/><Relationship Id="rId3371" Type="http://schemas.openxmlformats.org/officeDocument/2006/relationships/hyperlink" Target="http://abs.twimg.com/sticky/default_profile_images/default_profile_normal.png" TargetMode="External"/><Relationship Id="rId4422" Type="http://schemas.openxmlformats.org/officeDocument/2006/relationships/hyperlink" Target="https://pbs.twimg.com/media/C-oDpzYUMAEbDUr.jpg" TargetMode="External"/><Relationship Id="rId3024" Type="http://schemas.openxmlformats.org/officeDocument/2006/relationships/hyperlink" Target="http://pbs.twimg.com/profile_images/600300685247123456/0s2HPJYH_normal.jpg" TargetMode="External"/><Relationship Id="rId6594" Type="http://schemas.openxmlformats.org/officeDocument/2006/relationships/hyperlink" Target="https://twitter.com/" TargetMode="External"/><Relationship Id="rId2040" Type="http://schemas.openxmlformats.org/officeDocument/2006/relationships/hyperlink" Target="https://pbs.twimg.com/media/C-kTc7lVwAAO-4h.jpg" TargetMode="External"/><Relationship Id="rId5196" Type="http://schemas.openxmlformats.org/officeDocument/2006/relationships/hyperlink" Target="https://twitter.com/" TargetMode="External"/><Relationship Id="rId6247" Type="http://schemas.openxmlformats.org/officeDocument/2006/relationships/hyperlink" Target="https://twitter.com/" TargetMode="External"/><Relationship Id="rId6661" Type="http://schemas.openxmlformats.org/officeDocument/2006/relationships/hyperlink" Target="https://twitter.com/" TargetMode="External"/><Relationship Id="rId5263" Type="http://schemas.openxmlformats.org/officeDocument/2006/relationships/hyperlink" Target="https://twitter.com/" TargetMode="External"/><Relationship Id="rId6314" Type="http://schemas.openxmlformats.org/officeDocument/2006/relationships/hyperlink" Target="https://twitter.com/" TargetMode="External"/><Relationship Id="rId1459" Type="http://schemas.openxmlformats.org/officeDocument/2006/relationships/hyperlink" Target="http://gadgets.ndtv.com/telecom/news/reliance-jio-effect-trai-to-consult-on-rules-for-new-mobile-operators-1686745" TargetMode="External"/><Relationship Id="rId2857" Type="http://schemas.openxmlformats.org/officeDocument/2006/relationships/hyperlink" Target="http://pbs.twimg.com/profile_images/810868134269722624/ONAadh-h_normal.jpg" TargetMode="External"/><Relationship Id="rId3908" Type="http://schemas.openxmlformats.org/officeDocument/2006/relationships/hyperlink" Target="http://pbs.twimg.com/profile_images/2394226552/fak65i2i62mcdfd25yfs_normal.jpeg" TargetMode="External"/><Relationship Id="rId5330" Type="http://schemas.openxmlformats.org/officeDocument/2006/relationships/hyperlink" Target="https://twitter.com/" TargetMode="External"/><Relationship Id="rId98" Type="http://schemas.openxmlformats.org/officeDocument/2006/relationships/hyperlink" Target="http://www.indian-commodity.com/top-news/reliance-industries-plans-to-invest-2-8-billion-in-jio-business.aspx" TargetMode="External"/><Relationship Id="rId829" Type="http://schemas.openxmlformats.org/officeDocument/2006/relationships/hyperlink" Target="http://indianexpress.com/article/technology/tech-news-technology/reliance-jios-fiber-broadband-with-100mbps-speed-to-launch-in-june-report-4631700/" TargetMode="External"/><Relationship Id="rId1873" Type="http://schemas.openxmlformats.org/officeDocument/2006/relationships/hyperlink" Target="https://pbs.twimg.com/media/C-ejIw_XoAASH5K.jpg" TargetMode="External"/><Relationship Id="rId2924" Type="http://schemas.openxmlformats.org/officeDocument/2006/relationships/hyperlink" Target="https://pbs.twimg.com/media/C-eV0SQW0AAbw2J.jpg" TargetMode="External"/><Relationship Id="rId1526" Type="http://schemas.openxmlformats.org/officeDocument/2006/relationships/hyperlink" Target="http://feeds.feedburner.com/~r/google/xorR/~3/Kaidt8bQkus/url?utm_source=feedburner&amp;utm_medium=twitter&amp;utm_campaign=mediat_tech" TargetMode="External"/><Relationship Id="rId1940" Type="http://schemas.openxmlformats.org/officeDocument/2006/relationships/hyperlink" Target="https://pbs.twimg.com/media/C-es9lmXsAAggBw.jpg" TargetMode="External"/><Relationship Id="rId3698" Type="http://schemas.openxmlformats.org/officeDocument/2006/relationships/hyperlink" Target="https://pbs.twimg.com/media/C-kQwVbUMAU3Mxa.jpg" TargetMode="External"/><Relationship Id="rId4749" Type="http://schemas.openxmlformats.org/officeDocument/2006/relationships/hyperlink" Target="https://twitter.com/" TargetMode="External"/><Relationship Id="rId3765" Type="http://schemas.openxmlformats.org/officeDocument/2006/relationships/hyperlink" Target="http://pbs.twimg.com/profile_images/852474866368266240/ov0yLamA_normal.jpg" TargetMode="External"/><Relationship Id="rId4816" Type="http://schemas.openxmlformats.org/officeDocument/2006/relationships/hyperlink" Target="https://twitter.com/" TargetMode="External"/><Relationship Id="rId6171" Type="http://schemas.openxmlformats.org/officeDocument/2006/relationships/hyperlink" Target="https://twitter.com/" TargetMode="External"/><Relationship Id="rId686" Type="http://schemas.openxmlformats.org/officeDocument/2006/relationships/hyperlink" Target="http://telecom.economictimes.indiatimes.com/news/andhra-pradesh-tamil-nadu-emerge-as-top-circles-for-reliance-jio-with-highest-userbase/58400199" TargetMode="External"/><Relationship Id="rId2367" Type="http://schemas.openxmlformats.org/officeDocument/2006/relationships/hyperlink" Target="http://pbs.twimg.com/profile_images/576991889234087937/HNEJcoow_normal.jpeg" TargetMode="External"/><Relationship Id="rId2781" Type="http://schemas.openxmlformats.org/officeDocument/2006/relationships/hyperlink" Target="https://pbs.twimg.com/media/C-bdG24UMAEWhU8.jpg" TargetMode="External"/><Relationship Id="rId3418" Type="http://schemas.openxmlformats.org/officeDocument/2006/relationships/hyperlink" Target="http://pbs.twimg.com/profile_images/822866704896233473/4Yv-eCIZ_normal.jpg" TargetMode="External"/><Relationship Id="rId339" Type="http://schemas.openxmlformats.org/officeDocument/2006/relationships/hyperlink" Target="http://www.gadgetsnow.com/tech-news/this-state-has-highest-number-of-reliance-jio-users/articleshow/58402856.cms" TargetMode="External"/><Relationship Id="rId753" Type="http://schemas.openxmlformats.org/officeDocument/2006/relationships/hyperlink" Target="http://indianexpress.com/article/technology/tech-news-technology/reliance-jios-fiber-broadband-with-100mbps-speed-to-launch-in-june-report-4631700/" TargetMode="External"/><Relationship Id="rId1383" Type="http://schemas.openxmlformats.org/officeDocument/2006/relationships/hyperlink" Target="http://www.optionstip.com/?p=495439" TargetMode="External"/><Relationship Id="rId2434" Type="http://schemas.openxmlformats.org/officeDocument/2006/relationships/hyperlink" Target="http://pbs.twimg.com/profile_images/724912326311337984/g5OEoaR1_normal.jpg" TargetMode="External"/><Relationship Id="rId3832" Type="http://schemas.openxmlformats.org/officeDocument/2006/relationships/hyperlink" Target="http://pbs.twimg.com/profile_images/801784904316952577/WFhYs4b9_normal.jpg" TargetMode="External"/><Relationship Id="rId406" Type="http://schemas.openxmlformats.org/officeDocument/2006/relationships/hyperlink" Target="https://twitter.com/i/web/status/857800975725326336" TargetMode="External"/><Relationship Id="rId1036" Type="http://schemas.openxmlformats.org/officeDocument/2006/relationships/hyperlink" Target="http://telecom.economictimes.indiatimes.com.ln.is/4rrok" TargetMode="External"/><Relationship Id="rId820" Type="http://schemas.openxmlformats.org/officeDocument/2006/relationships/hyperlink" Target="http://indianexpress.com/article/technology/tech-news-technology/reliance-jios-fiber-broadband-with-100mbps-speed-to-launch-in-june-report-4631700/" TargetMode="External"/><Relationship Id="rId1450" Type="http://schemas.openxmlformats.org/officeDocument/2006/relationships/hyperlink" Target="http://gadgets.ndtv.com/telecom/features/reliance-jio-dth-broadband-and-more-5-things-to-expect-from-jio-this-year-1686749" TargetMode="External"/><Relationship Id="rId2501" Type="http://schemas.openxmlformats.org/officeDocument/2006/relationships/hyperlink" Target="http://pbs.twimg.com/profile_images/463701661001605120/Gfu_-Uvc_normal.png" TargetMode="External"/><Relationship Id="rId5657" Type="http://schemas.openxmlformats.org/officeDocument/2006/relationships/hyperlink" Target="https://twitter.com/" TargetMode="External"/><Relationship Id="rId6708" Type="http://schemas.openxmlformats.org/officeDocument/2006/relationships/hyperlink" Target="https://twitter.com/" TargetMode="External"/><Relationship Id="rId1103" Type="http://schemas.openxmlformats.org/officeDocument/2006/relationships/hyperlink" Target="http://www.business-standard.com/article/companies/reliance-jio-to-venture-in-dth-broadband-services-this-year-117042800380_1.html" TargetMode="External"/><Relationship Id="rId4259" Type="http://schemas.openxmlformats.org/officeDocument/2006/relationships/hyperlink" Target="http://pbs.twimg.com/profile_images/571152951847051264/XlAET_wj_normal.png" TargetMode="External"/><Relationship Id="rId4673" Type="http://schemas.openxmlformats.org/officeDocument/2006/relationships/hyperlink" Target="https://twitter.com/" TargetMode="External"/><Relationship Id="rId5724" Type="http://schemas.openxmlformats.org/officeDocument/2006/relationships/hyperlink" Target="https://twitter.com/" TargetMode="External"/><Relationship Id="rId3275" Type="http://schemas.openxmlformats.org/officeDocument/2006/relationships/hyperlink" Target="http://pbs.twimg.com/profile_images/527352674476253185/8irsunC__normal.jpeg" TargetMode="External"/><Relationship Id="rId4326" Type="http://schemas.openxmlformats.org/officeDocument/2006/relationships/hyperlink" Target="http://pbs.twimg.com/profile_images/1406067065/240878_208077205898102_100000874727679_562905_3543829_o_normal.jpg" TargetMode="External"/><Relationship Id="rId4740" Type="http://schemas.openxmlformats.org/officeDocument/2006/relationships/hyperlink" Target="https://twitter.com/" TargetMode="External"/><Relationship Id="rId196" Type="http://schemas.openxmlformats.org/officeDocument/2006/relationships/hyperlink" Target="http://feeds.feedburner.com/~r/CheapPhoneService-GoogleNews/~3/7i8DSt4bMfQ/url?utm_source=feedburner&amp;utm_medium=twitter&amp;utm_campaign=Voicetelmedia" TargetMode="External"/><Relationship Id="rId2291" Type="http://schemas.openxmlformats.org/officeDocument/2006/relationships/hyperlink" Target="http://pbs.twimg.com/profile_images/856063634786721792/VpnZCiMt_normal.jpg" TargetMode="External"/><Relationship Id="rId3342" Type="http://schemas.openxmlformats.org/officeDocument/2006/relationships/hyperlink" Target="http://pbs.twimg.com/profile_images/851723092258770944/7gDedZlP_normal.jpg" TargetMode="External"/><Relationship Id="rId6498" Type="http://schemas.openxmlformats.org/officeDocument/2006/relationships/hyperlink" Target="https://twitter.com/" TargetMode="External"/><Relationship Id="rId263"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6565" Type="http://schemas.openxmlformats.org/officeDocument/2006/relationships/hyperlink" Target="https://twitter.com/" TargetMode="External"/><Relationship Id="rId330" Type="http://schemas.openxmlformats.org/officeDocument/2006/relationships/hyperlink" Target="http://www.gadgetsnow.com/tech-news/this-state-has-highest-number-of-reliance-jio-users/articleshow/58402856.cms" TargetMode="External"/><Relationship Id="rId2011" Type="http://schemas.openxmlformats.org/officeDocument/2006/relationships/hyperlink" Target="https://pbs.twimg.com/media/C-j4vcTWsAAVIFc.jpg" TargetMode="External"/><Relationship Id="rId5167" Type="http://schemas.openxmlformats.org/officeDocument/2006/relationships/hyperlink" Target="https://twitter.com/" TargetMode="External"/><Relationship Id="rId6218" Type="http://schemas.openxmlformats.org/officeDocument/2006/relationships/hyperlink" Target="https://twitter.com/" TargetMode="External"/><Relationship Id="rId4183" Type="http://schemas.openxmlformats.org/officeDocument/2006/relationships/hyperlink" Target="http://pbs.twimg.com/profile_images/856951588228915200/yqT0hybC_normal.jpg" TargetMode="External"/><Relationship Id="rId5581" Type="http://schemas.openxmlformats.org/officeDocument/2006/relationships/hyperlink" Target="https://twitter.com/" TargetMode="External"/><Relationship Id="rId6632" Type="http://schemas.openxmlformats.org/officeDocument/2006/relationships/hyperlink" Target="https://twitter.com/" TargetMode="External"/><Relationship Id="rId1777" Type="http://schemas.openxmlformats.org/officeDocument/2006/relationships/hyperlink" Target="https://pbs.twimg.com/media/C-ZGnABXYAIRCeZ.jpg" TargetMode="External"/><Relationship Id="rId2828" Type="http://schemas.openxmlformats.org/officeDocument/2006/relationships/hyperlink" Target="http://pbs.twimg.com/profile_images/824455658573537280/tNst6R80_normal.jpg" TargetMode="External"/><Relationship Id="rId5234" Type="http://schemas.openxmlformats.org/officeDocument/2006/relationships/hyperlink" Target="https://twitter.com/" TargetMode="External"/><Relationship Id="rId69" Type="http://schemas.openxmlformats.org/officeDocument/2006/relationships/hyperlink" Target="http://www.businesstoday.in/sectors/telecom/reliance-jio-effect-now-vodafone-offers-27gb-free-4g-data-for-3-months-heres-how-you-can-get-it/story/250819.html" TargetMode="External"/><Relationship Id="rId1844" Type="http://schemas.openxmlformats.org/officeDocument/2006/relationships/hyperlink" Target="https://pbs.twimg.com/media/C-a1AVTUwAE7zpj.jpg" TargetMode="External"/><Relationship Id="rId4250" Type="http://schemas.openxmlformats.org/officeDocument/2006/relationships/hyperlink" Target="http://pbs.twimg.com/profile_images/2632430628/22034c3ce3351a651767ad875ed7069a_normal.jpeg" TargetMode="External"/><Relationship Id="rId5301" Type="http://schemas.openxmlformats.org/officeDocument/2006/relationships/hyperlink" Target="https://twitter.com/" TargetMode="External"/><Relationship Id="rId1911" Type="http://schemas.openxmlformats.org/officeDocument/2006/relationships/hyperlink" Target="https://pbs.twimg.com/media/C-e8CiCVYAAlVzE.jpg" TargetMode="External"/><Relationship Id="rId3669" Type="http://schemas.openxmlformats.org/officeDocument/2006/relationships/hyperlink" Target="http://abs.twimg.com/sticky/default_profile_images/default_profile_normal.png" TargetMode="External"/><Relationship Id="rId6075" Type="http://schemas.openxmlformats.org/officeDocument/2006/relationships/hyperlink" Target="https://twitter.com/" TargetMode="External"/><Relationship Id="rId5091" Type="http://schemas.openxmlformats.org/officeDocument/2006/relationships/hyperlink" Target="https://twitter.com/" TargetMode="External"/><Relationship Id="rId6142" Type="http://schemas.openxmlformats.org/officeDocument/2006/relationships/hyperlink" Target="https://twitter.com/" TargetMode="External"/><Relationship Id="rId1287" Type="http://schemas.openxmlformats.org/officeDocument/2006/relationships/hyperlink" Target="https://fb.me/3h1gYOrcb" TargetMode="External"/><Relationship Id="rId2685" Type="http://schemas.openxmlformats.org/officeDocument/2006/relationships/hyperlink" Target="http://pbs.twimg.com/profile_images/475268108286844928/nnIvkCTW_normal.jpeg" TargetMode="External"/><Relationship Id="rId3736" Type="http://schemas.openxmlformats.org/officeDocument/2006/relationships/hyperlink" Target="http://pbs.twimg.com/profile_images/683330153661911042/_0ezAAQr_normal.jpg" TargetMode="External"/><Relationship Id="rId657" Type="http://schemas.openxmlformats.org/officeDocument/2006/relationships/hyperlink" Target="http://kannada.gizbot.com/news/reliance-jio-soon-venture-into-dth-broadband-services-012688.html" TargetMode="External"/><Relationship Id="rId2338" Type="http://schemas.openxmlformats.org/officeDocument/2006/relationships/hyperlink" Target="http://pbs.twimg.com/profile_images/726369292317503488/CcbIX2GT_normal.jpg" TargetMode="External"/><Relationship Id="rId2752" Type="http://schemas.openxmlformats.org/officeDocument/2006/relationships/hyperlink" Target="http://abs.twimg.com/sticky/default_profile_images/default_profile_normal.png" TargetMode="External"/><Relationship Id="rId3803" Type="http://schemas.openxmlformats.org/officeDocument/2006/relationships/hyperlink" Target="http://pbs.twimg.com/profile_images/858196983491723264/gDN8vhNK_normal.jpg" TargetMode="External"/><Relationship Id="rId724" Type="http://schemas.openxmlformats.org/officeDocument/2006/relationships/hyperlink" Target="http://insidebitcoins.com/news/reliance-jio-is-walking-all-over-the-little-guys/45168" TargetMode="External"/><Relationship Id="rId1354" Type="http://schemas.openxmlformats.org/officeDocument/2006/relationships/hyperlink" Target="https://www.itechdude.com/gadgets/mobiles/lg-g6-launch-offers-include-cashbacks-free-reliance-jio-data-and-more" TargetMode="External"/><Relationship Id="rId2405" Type="http://schemas.openxmlformats.org/officeDocument/2006/relationships/hyperlink" Target="http://pbs.twimg.com/profile_images/1132898450/mekalwin_normal.jpeg" TargetMode="External"/><Relationship Id="rId5975" Type="http://schemas.openxmlformats.org/officeDocument/2006/relationships/hyperlink" Target="https://twitter.com/" TargetMode="External"/><Relationship Id="rId60" Type="http://schemas.openxmlformats.org/officeDocument/2006/relationships/hyperlink" Target="http://in.reuters.com/article/reliance-industries-results-idINKBN17Q15W" TargetMode="External"/><Relationship Id="rId1007" Type="http://schemas.openxmlformats.org/officeDocument/2006/relationships/hyperlink" Target="http://www.businesstoday.in/sectors/telecom/reliance-to-roll-out-its-ftth-service-jio-fiber-with-minimum-100-mbps-speed/story/251097.html" TargetMode="External"/><Relationship Id="rId1421" Type="http://schemas.openxmlformats.org/officeDocument/2006/relationships/hyperlink" Target="http://www.gadgetsnow.com/tech-news/reliance-jio-effect-it-may-be-time-to-say-goodbye-to-freebies/articleshow/58398939.cms" TargetMode="External"/><Relationship Id="rId4577" Type="http://schemas.openxmlformats.org/officeDocument/2006/relationships/hyperlink" Target="https://twitter.com/" TargetMode="External"/><Relationship Id="rId4991" Type="http://schemas.openxmlformats.org/officeDocument/2006/relationships/hyperlink" Target="https://twitter.com/" TargetMode="External"/><Relationship Id="rId5628" Type="http://schemas.openxmlformats.org/officeDocument/2006/relationships/hyperlink" Target="https://twitter.com/" TargetMode="External"/><Relationship Id="rId3179" Type="http://schemas.openxmlformats.org/officeDocument/2006/relationships/hyperlink" Target="http://pbs.twimg.com/profile_images/803543069295575040/KltlnX6Q_normal.jpg" TargetMode="External"/><Relationship Id="rId3593" Type="http://schemas.openxmlformats.org/officeDocument/2006/relationships/hyperlink" Target="https://pbs.twimg.com/media/C-kHS13V0AAid55.jpg" TargetMode="External"/><Relationship Id="rId4644" Type="http://schemas.openxmlformats.org/officeDocument/2006/relationships/hyperlink" Target="https://twitter.com/" TargetMode="External"/><Relationship Id="rId2195" Type="http://schemas.openxmlformats.org/officeDocument/2006/relationships/hyperlink" Target="http://pbs.twimg.com/profile_images/541811679148146688/XGo7644f_normal.jpeg" TargetMode="External"/><Relationship Id="rId3246" Type="http://schemas.openxmlformats.org/officeDocument/2006/relationships/hyperlink" Target="http://pbs.twimg.com/profile_images/444246622143119360/MHf6G7Ed_normal.png" TargetMode="External"/><Relationship Id="rId167" Type="http://schemas.openxmlformats.org/officeDocument/2006/relationships/hyperlink" Target="https://twitter.com/i/web/status/857536578633289728" TargetMode="External"/><Relationship Id="rId581" Type="http://schemas.openxmlformats.org/officeDocument/2006/relationships/hyperlink" Target="http://www.business-standard.com/article/companies/has-reliance-jio-s-entry-delayed-modi-s-digital-india-goals-117042800256_1.html" TargetMode="External"/><Relationship Id="rId2262" Type="http://schemas.openxmlformats.org/officeDocument/2006/relationships/hyperlink" Target="http://pbs.twimg.com/profile_images/714451650971353089/04Elu3wT_normal.jpg" TargetMode="External"/><Relationship Id="rId3660" Type="http://schemas.openxmlformats.org/officeDocument/2006/relationships/hyperlink" Target="https://pbs.twimg.com/media/C-fynuLV0AAH2Wm.jpg" TargetMode="External"/><Relationship Id="rId4711" Type="http://schemas.openxmlformats.org/officeDocument/2006/relationships/hyperlink" Target="https://twitter.com/" TargetMode="External"/><Relationship Id="rId234" Type="http://schemas.openxmlformats.org/officeDocument/2006/relationships/hyperlink" Target="https://www.youtube.com/watch?v=YAXw1lWeU1s&amp;feature=youtu.be&amp;a" TargetMode="External"/><Relationship Id="rId3313" Type="http://schemas.openxmlformats.org/officeDocument/2006/relationships/hyperlink" Target="https://pbs.twimg.com/media/C-WqLgZUIAAFCgG.jpg" TargetMode="External"/><Relationship Id="rId6469" Type="http://schemas.openxmlformats.org/officeDocument/2006/relationships/hyperlink" Target="https://twitter.com/" TargetMode="External"/><Relationship Id="rId5485" Type="http://schemas.openxmlformats.org/officeDocument/2006/relationships/hyperlink" Target="https://twitter.com/" TargetMode="External"/><Relationship Id="rId6536" Type="http://schemas.openxmlformats.org/officeDocument/2006/relationships/hyperlink" Target="https://twitter.com/" TargetMode="External"/><Relationship Id="rId301" Type="http://schemas.openxmlformats.org/officeDocument/2006/relationships/hyperlink" Target="https://www.youtube.com/watch?v=6u0LuDEb6As&amp;feature=youtu.be&amp;a" TargetMode="External"/><Relationship Id="rId4087" Type="http://schemas.openxmlformats.org/officeDocument/2006/relationships/hyperlink" Target="http://pbs.twimg.com/profile_images/3698484594/e5ae6371e9d39a2561f3815c47b6b5db_normal.jpeg" TargetMode="External"/><Relationship Id="rId5138" Type="http://schemas.openxmlformats.org/officeDocument/2006/relationships/hyperlink" Target="https://twitter.com/" TargetMode="External"/><Relationship Id="rId5552" Type="http://schemas.openxmlformats.org/officeDocument/2006/relationships/hyperlink" Target="https://twitter.com/" TargetMode="External"/><Relationship Id="rId6603" Type="http://schemas.openxmlformats.org/officeDocument/2006/relationships/hyperlink" Target="https://twitter.com/" TargetMode="External"/><Relationship Id="rId1748"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4154" Type="http://schemas.openxmlformats.org/officeDocument/2006/relationships/hyperlink" Target="http://pbs.twimg.com/profile_images/649590622664433664/7ewiEn_S_normal.jpg" TargetMode="External"/><Relationship Id="rId5205" Type="http://schemas.openxmlformats.org/officeDocument/2006/relationships/hyperlink" Target="https://twitter.com/" TargetMode="External"/><Relationship Id="rId3170" Type="http://schemas.openxmlformats.org/officeDocument/2006/relationships/hyperlink" Target="http://pbs.twimg.com/profile_images/737225444349485056/1nY9HkhP_normal.jpg" TargetMode="External"/><Relationship Id="rId4221" Type="http://schemas.openxmlformats.org/officeDocument/2006/relationships/hyperlink" Target="http://pbs.twimg.com/profile_images/791865131282100224/GtLlRBrA_normal.jpg" TargetMode="External"/><Relationship Id="rId1815" Type="http://schemas.openxmlformats.org/officeDocument/2006/relationships/hyperlink" Target="https://pbs.twimg.com/media/C-a7R6iVwAAIqht.jpg" TargetMode="External"/><Relationship Id="rId6393" Type="http://schemas.openxmlformats.org/officeDocument/2006/relationships/hyperlink" Target="https://twitter.com/" TargetMode="External"/><Relationship Id="rId3987" Type="http://schemas.openxmlformats.org/officeDocument/2006/relationships/hyperlink" Target="http://pbs.twimg.com/profile_images/744762343431634945/Sndj41_0_normal.jpg" TargetMode="External"/><Relationship Id="rId6046" Type="http://schemas.openxmlformats.org/officeDocument/2006/relationships/hyperlink" Target="https://twitter.com/" TargetMode="External"/><Relationship Id="rId2589" Type="http://schemas.openxmlformats.org/officeDocument/2006/relationships/hyperlink" Target="http://pbs.twimg.com/profile_images/378800000809201248/8a96c5327e57382fc8872a67bf45693c_normal.jpeg" TargetMode="External"/><Relationship Id="rId6460" Type="http://schemas.openxmlformats.org/officeDocument/2006/relationships/hyperlink" Target="https://twitter.com/" TargetMode="External"/><Relationship Id="rId975" Type="http://schemas.openxmlformats.org/officeDocument/2006/relationships/hyperlink" Target="http://abpnews.abplive.in/gadgets/reliance-jio-to-launched-in-2017-dth-broadband-services-607170" TargetMode="External"/><Relationship Id="rId2656" Type="http://schemas.openxmlformats.org/officeDocument/2006/relationships/hyperlink" Target="http://pbs.twimg.com/profile_images/1502137446/1_normal.jpg" TargetMode="External"/><Relationship Id="rId3707" Type="http://schemas.openxmlformats.org/officeDocument/2006/relationships/hyperlink" Target="http://pbs.twimg.com/profile_images/858660926723153920/5yVIH9sm_normal.jpg" TargetMode="External"/><Relationship Id="rId5062" Type="http://schemas.openxmlformats.org/officeDocument/2006/relationships/hyperlink" Target="https://twitter.com/" TargetMode="External"/><Relationship Id="rId6113" Type="http://schemas.openxmlformats.org/officeDocument/2006/relationships/hyperlink" Target="https://twitter.com/" TargetMode="External"/><Relationship Id="rId628" Type="http://schemas.openxmlformats.org/officeDocument/2006/relationships/hyperlink" Target="https://www.worldsitenews.com/2017/04/28/reliance-jios-fiber-broadband-with-100mbps-speed-to-launch-in-june-report/" TargetMode="External"/><Relationship Id="rId1258" Type="http://schemas.openxmlformats.org/officeDocument/2006/relationships/hyperlink" Target="https://www.youtube.com/watch?v=Vs495bfWNkU&amp;feature=youtu.be&amp;a" TargetMode="External"/><Relationship Id="rId1672" Type="http://schemas.openxmlformats.org/officeDocument/2006/relationships/hyperlink" Target="http://www.gizbot.com/telecom/news/everything-about-reliance-jio-achievements-future-plans-040291.html?utm_source=dlvr.it&amp;utm_medium=twitter" TargetMode="External"/><Relationship Id="rId2309" Type="http://schemas.openxmlformats.org/officeDocument/2006/relationships/hyperlink" Target="http://pbs.twimg.com/profile_images/3758664546/712ca01ea08606cf84843bbc4117a6b0_normal.jpeg" TargetMode="External"/><Relationship Id="rId2723" Type="http://schemas.openxmlformats.org/officeDocument/2006/relationships/hyperlink" Target="https://pbs.twimg.com/media/C-bNIkmUAAIt0r9.jpg" TargetMode="External"/><Relationship Id="rId5879" Type="http://schemas.openxmlformats.org/officeDocument/2006/relationships/hyperlink" Target="https://twitter.com/" TargetMode="External"/><Relationship Id="rId1325" Type="http://schemas.openxmlformats.org/officeDocument/2006/relationships/hyperlink" Target="http://www.gizbot.com/telecom/features/reliance-jio-airtel-bsnl-vodafone-4g-3g-plans-voice-calls-free-tariff-war-price-040384.html" TargetMode="External"/><Relationship Id="rId3497" Type="http://schemas.openxmlformats.org/officeDocument/2006/relationships/hyperlink" Target="http://pbs.twimg.com/profile_images/815674569822347264/KLBu3qdm_normal.jpg" TargetMode="External"/><Relationship Id="rId4895" Type="http://schemas.openxmlformats.org/officeDocument/2006/relationships/hyperlink" Target="https://twitter.com/" TargetMode="External"/><Relationship Id="rId5946" Type="http://schemas.openxmlformats.org/officeDocument/2006/relationships/hyperlink" Target="https://twitter.com/" TargetMode="External"/><Relationship Id="rId31" Type="http://schemas.openxmlformats.org/officeDocument/2006/relationships/hyperlink" Target="http://in.reuters.com/article/reliance-industries-results-copy-idINKBN17R0J7" TargetMode="External"/><Relationship Id="rId2099" Type="http://schemas.openxmlformats.org/officeDocument/2006/relationships/hyperlink" Target="https://pbs.twimg.com/media/C-avmVyW0AAVRGe.jpg" TargetMode="External"/><Relationship Id="rId4548" Type="http://schemas.openxmlformats.org/officeDocument/2006/relationships/hyperlink" Target="https://twitter.com/" TargetMode="External"/><Relationship Id="rId4962" Type="http://schemas.openxmlformats.org/officeDocument/2006/relationships/hyperlink" Target="https://twitter.com/" TargetMode="External"/><Relationship Id="rId3564" Type="http://schemas.openxmlformats.org/officeDocument/2006/relationships/hyperlink" Target="https://pbs.twimg.com/media/C-j4vcTWsAAVIFc.jpg" TargetMode="External"/><Relationship Id="rId4615" Type="http://schemas.openxmlformats.org/officeDocument/2006/relationships/hyperlink" Target="https://twitter.com/" TargetMode="External"/><Relationship Id="rId485" Type="http://schemas.openxmlformats.org/officeDocument/2006/relationships/hyperlink" Target="https://thewire.in/129528/reliance-jio-digital-india/" TargetMode="External"/><Relationship Id="rId2166" Type="http://schemas.openxmlformats.org/officeDocument/2006/relationships/hyperlink" Target="https://pbs.twimg.com/media/C-ooRx7UQAAAIto.jpg" TargetMode="External"/><Relationship Id="rId2580" Type="http://schemas.openxmlformats.org/officeDocument/2006/relationships/hyperlink" Target="http://pbs.twimg.com/profile_images/759044599549661185/zLeLOVGT_normal.jpg" TargetMode="External"/><Relationship Id="rId3217" Type="http://schemas.openxmlformats.org/officeDocument/2006/relationships/hyperlink" Target="https://pbs.twimg.com/media/C-fs0gnXUAEQCAs.jpg" TargetMode="External"/><Relationship Id="rId3631" Type="http://schemas.openxmlformats.org/officeDocument/2006/relationships/hyperlink" Target="http://pbs.twimg.com/profile_images/825261356815245312/0GdhOAfg_normal.jpg" TargetMode="External"/><Relationship Id="rId6787" Type="http://schemas.openxmlformats.org/officeDocument/2006/relationships/hyperlink" Target="https://twitter.com/" TargetMode="External"/><Relationship Id="rId138" Type="http://schemas.openxmlformats.org/officeDocument/2006/relationships/hyperlink" Target="http://www.gizbot.com/internet/news/reliance-jio-ftth-broadband-service-beta-trials-speed-100mbps-cheapest-040271.html?utm_source=article&amp;utm_medium=tweet-button&amp;utm_campaign=article-tweet" TargetMode="External"/><Relationship Id="rId552" Type="http://schemas.openxmlformats.org/officeDocument/2006/relationships/hyperlink" Target="http://www.business-standard.com/article/companies/reliance-jio-to-venture-in-dth-broadband-services-this-year-117042800380_1.html?utm_source=dlvr.it&amp;utm_medium=twitter" TargetMode="External"/><Relationship Id="rId1182" Type="http://schemas.openxmlformats.org/officeDocument/2006/relationships/hyperlink" Target="https://www.youtube.com/watch?v=TzyKTDYhJ04&amp;feature=youtu.be&amp;a" TargetMode="External"/><Relationship Id="rId2233" Type="http://schemas.openxmlformats.org/officeDocument/2006/relationships/hyperlink" Target="http://pbs.twimg.com/profile_images/734523542193209344/5Chxi3qX_normal.jpg" TargetMode="External"/><Relationship Id="rId5389" Type="http://schemas.openxmlformats.org/officeDocument/2006/relationships/hyperlink" Target="https://twitter.com/" TargetMode="External"/><Relationship Id="rId6854" Type="http://schemas.openxmlformats.org/officeDocument/2006/relationships/hyperlink" Target="https://api.twitter.com/1.1/geo/id/47b4e545e38d6789.json" TargetMode="External"/><Relationship Id="rId205" Type="http://schemas.openxmlformats.org/officeDocument/2006/relationships/hyperlink" Target="http://lifeandtrendz.com/samsung-trusted-brand-india-report/" TargetMode="External"/><Relationship Id="rId2300" Type="http://schemas.openxmlformats.org/officeDocument/2006/relationships/hyperlink" Target="https://pbs.twimg.com/media/C-Wm1swUMAA5t50.jpg" TargetMode="External"/><Relationship Id="rId5456" Type="http://schemas.openxmlformats.org/officeDocument/2006/relationships/hyperlink" Target="https://twitter.com/" TargetMode="External"/><Relationship Id="rId6507" Type="http://schemas.openxmlformats.org/officeDocument/2006/relationships/hyperlink" Target="https://twitter.com/" TargetMode="External"/><Relationship Id="rId1999" Type="http://schemas.openxmlformats.org/officeDocument/2006/relationships/hyperlink" Target="https://pbs.twimg.com/media/C-h_SwMXYAEsKbV.jpg" TargetMode="External"/><Relationship Id="rId4058" Type="http://schemas.openxmlformats.org/officeDocument/2006/relationships/hyperlink" Target="http://pbs.twimg.com/profile_images/529137660325949442/Z5wiewmy_normal.jpeg" TargetMode="External"/><Relationship Id="rId4472" Type="http://schemas.openxmlformats.org/officeDocument/2006/relationships/hyperlink" Target="http://pbs.twimg.com/profile_images/836984638895706112/6djThgB0_normal.jpg" TargetMode="External"/><Relationship Id="rId5109" Type="http://schemas.openxmlformats.org/officeDocument/2006/relationships/hyperlink" Target="https://twitter.com/" TargetMode="External"/><Relationship Id="rId5870" Type="http://schemas.openxmlformats.org/officeDocument/2006/relationships/hyperlink" Target="https://twitter.com/" TargetMode="External"/><Relationship Id="rId3074" Type="http://schemas.openxmlformats.org/officeDocument/2006/relationships/hyperlink" Target="https://pbs.twimg.com/media/C-b5AZGUwAEm0pa.jpg" TargetMode="External"/><Relationship Id="rId4125" Type="http://schemas.openxmlformats.org/officeDocument/2006/relationships/hyperlink" Target="https://pbs.twimg.com/media/C-e21zCXoAAmWs2.jpg" TargetMode="External"/><Relationship Id="rId5523" Type="http://schemas.openxmlformats.org/officeDocument/2006/relationships/hyperlink" Target="https://twitter.com/" TargetMode="External"/><Relationship Id="rId1719" Type="http://schemas.openxmlformats.org/officeDocument/2006/relationships/hyperlink" Target="https://fb.me/5U1o5WzZc" TargetMode="External"/><Relationship Id="rId2090" Type="http://schemas.openxmlformats.org/officeDocument/2006/relationships/hyperlink" Target="https://pbs.twimg.com/media/C-eTfceVwAIy-A2.jpg" TargetMode="External"/><Relationship Id="rId3141" Type="http://schemas.openxmlformats.org/officeDocument/2006/relationships/hyperlink" Target="http://pbs.twimg.com/profile_images/855312363095969793/yR9Y6wX1_normal.jpg" TargetMode="External"/><Relationship Id="rId6297" Type="http://schemas.openxmlformats.org/officeDocument/2006/relationships/hyperlink" Target="https://twitter.com/" TargetMode="External"/><Relationship Id="rId3958" Type="http://schemas.openxmlformats.org/officeDocument/2006/relationships/hyperlink" Target="http://pbs.twimg.com/profile_images/198090916/3g_china_normal.jpg" TargetMode="External"/><Relationship Id="rId6364" Type="http://schemas.openxmlformats.org/officeDocument/2006/relationships/hyperlink" Target="https://twitter.com/" TargetMode="External"/><Relationship Id="rId879" Type="http://schemas.openxmlformats.org/officeDocument/2006/relationships/hyperlink" Target="http://citispotter.com/reliance-jio-4g-worlds-cheapest-4g-data-rates-starts-at-rs-50-for-1gb/" TargetMode="External"/><Relationship Id="rId5380" Type="http://schemas.openxmlformats.org/officeDocument/2006/relationships/hyperlink" Target="https://twitter.com/" TargetMode="External"/><Relationship Id="rId6017" Type="http://schemas.openxmlformats.org/officeDocument/2006/relationships/hyperlink" Target="https://twitter.com/" TargetMode="External"/><Relationship Id="rId6431" Type="http://schemas.openxmlformats.org/officeDocument/2006/relationships/hyperlink" Target="https://twitter.com/" TargetMode="External"/><Relationship Id="rId1576" Type="http://schemas.openxmlformats.org/officeDocument/2006/relationships/hyperlink" Target="https://twitter.com/i/web/status/858676719728906241" TargetMode="External"/><Relationship Id="rId2974" Type="http://schemas.openxmlformats.org/officeDocument/2006/relationships/hyperlink" Target="http://pbs.twimg.com/profile_images/545522280449589248/Dpil7uhB_normal.jpeg" TargetMode="External"/><Relationship Id="rId5033" Type="http://schemas.openxmlformats.org/officeDocument/2006/relationships/hyperlink" Target="https://twitter.com/" TargetMode="External"/><Relationship Id="rId946" Type="http://schemas.openxmlformats.org/officeDocument/2006/relationships/hyperlink" Target="https://www.reddit.com/r/NewsWorm/comments/681b8b/reliance_jio_effect_more_competition_in_singtels/?ref=search_posts&amp;utm_source=ifttt" TargetMode="External"/><Relationship Id="rId1229" Type="http://schemas.openxmlformats.org/officeDocument/2006/relationships/hyperlink" Target="https://ftalphaville.ft.com/2017/04/28/2187995/reliance-jio-is-walking-all-over-the-little-guys/" TargetMode="External"/><Relationship Id="rId1990" Type="http://schemas.openxmlformats.org/officeDocument/2006/relationships/hyperlink" Target="https://pbs.twimg.com/media/C-bjw9SU0AExjvP.jpg" TargetMode="External"/><Relationship Id="rId2627" Type="http://schemas.openxmlformats.org/officeDocument/2006/relationships/hyperlink" Target="http://pbs.twimg.com/profile_images/1069603702/V-logogghh72_normal.jpg" TargetMode="External"/><Relationship Id="rId5100" Type="http://schemas.openxmlformats.org/officeDocument/2006/relationships/hyperlink" Target="https://twitter.com/" TargetMode="External"/><Relationship Id="rId1643" Type="http://schemas.openxmlformats.org/officeDocument/2006/relationships/hyperlink" Target="http://kannada.goodreturns.in/news/2017/04/27/reliance-jio-free-offers-continue-12-18-months-001558.html?utm_source=dlvr.it&amp;utm_medium=twitter&amp;utm_campaign=client-rss" TargetMode="External"/><Relationship Id="rId4799" Type="http://schemas.openxmlformats.org/officeDocument/2006/relationships/hyperlink" Target="https://twitter.com/" TargetMode="External"/><Relationship Id="rId1710" Type="http://schemas.openxmlformats.org/officeDocument/2006/relationships/hyperlink" Target="http://www.business-standard.com/article/companies/reliance-jio-to-venture-in-dth-broadband-services-this-year-117042800380_1.html" TargetMode="External"/><Relationship Id="rId4866" Type="http://schemas.openxmlformats.org/officeDocument/2006/relationships/hyperlink" Target="https://twitter.com/" TargetMode="External"/><Relationship Id="rId5917" Type="http://schemas.openxmlformats.org/officeDocument/2006/relationships/hyperlink" Target="https://twitter.com/" TargetMode="External"/><Relationship Id="rId3468" Type="http://schemas.openxmlformats.org/officeDocument/2006/relationships/hyperlink" Target="http://pbs.twimg.com/profile_images/831985669371265024/95yW_V1E_normal.jpg" TargetMode="External"/><Relationship Id="rId3882" Type="http://schemas.openxmlformats.org/officeDocument/2006/relationships/hyperlink" Target="http://pbs.twimg.com/profile_images/848076050848526336/F7EoPtJd_normal.jpg" TargetMode="External"/><Relationship Id="rId4519" Type="http://schemas.openxmlformats.org/officeDocument/2006/relationships/hyperlink" Target="https://twitter.com/" TargetMode="External"/><Relationship Id="rId4933" Type="http://schemas.openxmlformats.org/officeDocument/2006/relationships/hyperlink" Target="https://twitter.com/" TargetMode="External"/><Relationship Id="rId389" Type="http://schemas.openxmlformats.org/officeDocument/2006/relationships/hyperlink" Target="http://economictimes.indiatimes.com/news/company/corporate-trends/how-mukesh-ambani-is-trying-to-replicate-verizons-success-with-reliance-jio/articleshow/58373823.cms" TargetMode="External"/><Relationship Id="rId2484" Type="http://schemas.openxmlformats.org/officeDocument/2006/relationships/hyperlink" Target="http://pbs.twimg.com/profile_images/1378549000/RiteshP_normal.jpg" TargetMode="External"/><Relationship Id="rId3535" Type="http://schemas.openxmlformats.org/officeDocument/2006/relationships/hyperlink" Target="http://pbs.twimg.com/profile_images/839890388655681538/ELRa8olo_normal.jpg" TargetMode="External"/><Relationship Id="rId456" Type="http://schemas.openxmlformats.org/officeDocument/2006/relationships/hyperlink" Target="https://www.gogi.in/reliance-jio-dth-services-expected-soon.html?_e_pi_=7%2CPAGE_ID10%2C7392735586" TargetMode="External"/><Relationship Id="rId870" Type="http://schemas.openxmlformats.org/officeDocument/2006/relationships/hyperlink" Target="http://indianexpress.com/article/technology/tech-news-technology/reliance-jios-fiber-broadband-with-100mbps-speed-to-launch-in-june-report-4631700/" TargetMode="External"/><Relationship Id="rId1086" Type="http://schemas.openxmlformats.org/officeDocument/2006/relationships/hyperlink" Target="https://techviral.net/reliance-jio-fibre-home-service/?utm_source=dlvr.it&amp;utm_medium=twitter" TargetMode="External"/><Relationship Id="rId2137" Type="http://schemas.openxmlformats.org/officeDocument/2006/relationships/hyperlink" Target="https://pbs.twimg.com/media/C-WUDQgXUAEUYYj.jpg" TargetMode="External"/><Relationship Id="rId2551" Type="http://schemas.openxmlformats.org/officeDocument/2006/relationships/hyperlink" Target="http://pbs.twimg.com/profile_images/743059234045186048/jeZ70E82_normal.jpg" TargetMode="External"/><Relationship Id="rId109" Type="http://schemas.openxmlformats.org/officeDocument/2006/relationships/hyperlink" Target="http://feedproxy.google.com/~r/trakin/~3/5flTfchK-uM/" TargetMode="External"/><Relationship Id="rId523" Type="http://schemas.openxmlformats.org/officeDocument/2006/relationships/hyperlink" Target="http://www.business-standard.com/article/companies/has-reliance-jio-s-entry-delayed-modi-s-digital-india-goals-117042800256_1.html?utm_source=dlvr.it&amp;utm_medium=twitter" TargetMode="External"/><Relationship Id="rId1153" Type="http://schemas.openxmlformats.org/officeDocument/2006/relationships/hyperlink" Target="http://gadgetstouse.com/news/reliance-jio-fiber-preview-testing/57061" TargetMode="External"/><Relationship Id="rId2204" Type="http://schemas.openxmlformats.org/officeDocument/2006/relationships/hyperlink" Target="http://pbs.twimg.com/profile_images/788286942991441920/v1pCXTS__normal.jpg" TargetMode="External"/><Relationship Id="rId3602" Type="http://schemas.openxmlformats.org/officeDocument/2006/relationships/hyperlink" Target="http://pbs.twimg.com/profile_images/802218860887711744/6P818SNE_normal.jpg" TargetMode="External"/><Relationship Id="rId6758" Type="http://schemas.openxmlformats.org/officeDocument/2006/relationships/hyperlink" Target="https://twitter.com/" TargetMode="External"/><Relationship Id="rId5774" Type="http://schemas.openxmlformats.org/officeDocument/2006/relationships/hyperlink" Target="https://twitter.com/" TargetMode="External"/><Relationship Id="rId6825" Type="http://schemas.openxmlformats.org/officeDocument/2006/relationships/hyperlink" Target="https://twitter.com/" TargetMode="External"/><Relationship Id="rId1220" Type="http://schemas.openxmlformats.org/officeDocument/2006/relationships/hyperlink" Target="http://techsandesh.com/reliance-jio-giga-fiber-internet-broadband-june-india/" TargetMode="External"/><Relationship Id="rId4376" Type="http://schemas.openxmlformats.org/officeDocument/2006/relationships/hyperlink" Target="http://pbs.twimg.com/profile_images/712261394398195713/0p-2XE9__normal.jpg" TargetMode="External"/><Relationship Id="rId4790" Type="http://schemas.openxmlformats.org/officeDocument/2006/relationships/hyperlink" Target="https://twitter.com/" TargetMode="External"/><Relationship Id="rId5427" Type="http://schemas.openxmlformats.org/officeDocument/2006/relationships/hyperlink" Target="https://twitter.com/" TargetMode="External"/><Relationship Id="rId5841" Type="http://schemas.openxmlformats.org/officeDocument/2006/relationships/hyperlink" Target="https://twitter.com/" TargetMode="External"/><Relationship Id="rId3392" Type="http://schemas.openxmlformats.org/officeDocument/2006/relationships/hyperlink" Target="http://pbs.twimg.com/profile_images/583550024287563776/vrpLDuC9_normal.jpg" TargetMode="External"/><Relationship Id="rId4029" Type="http://schemas.openxmlformats.org/officeDocument/2006/relationships/hyperlink" Target="http://pbs.twimg.com/profile_images/800587085669351424/enGl4pI7_normal.jpg" TargetMode="External"/><Relationship Id="rId4443" Type="http://schemas.openxmlformats.org/officeDocument/2006/relationships/hyperlink" Target="http://pbs.twimg.com/profile_images/837026918608203776/YCEhB-QO_normal.jpg" TargetMode="External"/><Relationship Id="rId3045" Type="http://schemas.openxmlformats.org/officeDocument/2006/relationships/hyperlink" Target="https://pbs.twimg.com/media/C-e8CO6UIAEKGgo.jpg" TargetMode="External"/><Relationship Id="rId4510" Type="http://schemas.openxmlformats.org/officeDocument/2006/relationships/hyperlink" Target="http://pbs.twimg.com/profile_images/810220714007687168/dZHskx4j_normal.jpg" TargetMode="External"/><Relationship Id="rId380" Type="http://schemas.openxmlformats.org/officeDocument/2006/relationships/hyperlink" Target="http://telecom.economictimes.indiatimes.com/news/andhra-pradesh-tamil-nadu-emerge-as-top-circles-for-reliance-jio-with-highest-userbase/58400199" TargetMode="External"/><Relationship Id="rId2061" Type="http://schemas.openxmlformats.org/officeDocument/2006/relationships/hyperlink" Target="https://pbs.twimg.com/media/C-lIHAiUQAEvM0T.jpg" TargetMode="External"/><Relationship Id="rId3112" Type="http://schemas.openxmlformats.org/officeDocument/2006/relationships/hyperlink" Target="http://pbs.twimg.com/profile_images/838375183622758401/msJY_DkI_normal.jpg" TargetMode="External"/><Relationship Id="rId6268" Type="http://schemas.openxmlformats.org/officeDocument/2006/relationships/hyperlink" Target="https://twitter.com/" TargetMode="External"/><Relationship Id="rId6682" Type="http://schemas.openxmlformats.org/officeDocument/2006/relationships/hyperlink" Target="https://twitter.com/" TargetMode="External"/><Relationship Id="rId5284" Type="http://schemas.openxmlformats.org/officeDocument/2006/relationships/hyperlink" Target="https://twitter.com/" TargetMode="External"/><Relationship Id="rId6335" Type="http://schemas.openxmlformats.org/officeDocument/2006/relationships/hyperlink" Target="https://twitter.com/" TargetMode="External"/><Relationship Id="rId100" Type="http://schemas.openxmlformats.org/officeDocument/2006/relationships/hyperlink" Target="https://fb.me/8q6NihgQt" TargetMode="External"/><Relationship Id="rId2878" Type="http://schemas.openxmlformats.org/officeDocument/2006/relationships/hyperlink" Target="https://pbs.twimg.com/media/C-d4s73UAAAkT2v.jpg" TargetMode="External"/><Relationship Id="rId3929" Type="http://schemas.openxmlformats.org/officeDocument/2006/relationships/hyperlink" Target="http://pbs.twimg.com/profile_images/671213029447491585/u4KR8ypn_normal.png" TargetMode="External"/><Relationship Id="rId1894" Type="http://schemas.openxmlformats.org/officeDocument/2006/relationships/hyperlink" Target="https://pbs.twimg.com/media/C-e21zCXoAAmWs2.jpg" TargetMode="External"/><Relationship Id="rId2945" Type="http://schemas.openxmlformats.org/officeDocument/2006/relationships/hyperlink" Target="http://pbs.twimg.com/profile_images/692556155885899776/AzRQh-XS_normal.jpg" TargetMode="External"/><Relationship Id="rId5351" Type="http://schemas.openxmlformats.org/officeDocument/2006/relationships/hyperlink" Target="https://twitter.com/" TargetMode="External"/><Relationship Id="rId6402" Type="http://schemas.openxmlformats.org/officeDocument/2006/relationships/hyperlink" Target="https://twitter.com/" TargetMode="External"/><Relationship Id="rId917" Type="http://schemas.openxmlformats.org/officeDocument/2006/relationships/hyperlink" Target="https://twitter.com/i/web/status/858130352644038656" TargetMode="External"/><Relationship Id="rId1547" Type="http://schemas.openxmlformats.org/officeDocument/2006/relationships/hyperlink" Target="http://telecom.economictimes.indiatimes.com/news/reliance-jio-towers-regularization-opposition-in-kerala-seeks-vigilance-probe/58391322" TargetMode="External"/><Relationship Id="rId1961" Type="http://schemas.openxmlformats.org/officeDocument/2006/relationships/hyperlink" Target="https://pbs.twimg.com/media/C-dIePxUQAAVy9g.jpg" TargetMode="External"/><Relationship Id="rId5004" Type="http://schemas.openxmlformats.org/officeDocument/2006/relationships/hyperlink" Target="https://twitter.com/" TargetMode="External"/><Relationship Id="rId1614" Type="http://schemas.openxmlformats.org/officeDocument/2006/relationships/hyperlink" Target="http://gadgets.ndtv.com/telecom/features/reliance-jio-airtel-vodafone-bsnl-idea-best-data-unlimited-calling-plans-1685372" TargetMode="External"/><Relationship Id="rId4020" Type="http://schemas.openxmlformats.org/officeDocument/2006/relationships/hyperlink" Target="http://pbs.twimg.com/profile_images/2940162573/ac2cf7cb3b400a588a0bc6e992c03b36_normal.jpeg" TargetMode="External"/><Relationship Id="rId3786" Type="http://schemas.openxmlformats.org/officeDocument/2006/relationships/hyperlink" Target="http://pbs.twimg.com/profile_images/3038381437/ca8428e9550ce62deb1b031733eade1a_normal.jpeg" TargetMode="External"/><Relationship Id="rId6192" Type="http://schemas.openxmlformats.org/officeDocument/2006/relationships/hyperlink" Target="https://twitter.com/" TargetMode="External"/><Relationship Id="rId2388" Type="http://schemas.openxmlformats.org/officeDocument/2006/relationships/hyperlink" Target="http://pbs.twimg.com/profile_images/378800000042778136/12cab6c71b7ef9d7c5e8dfad19660d20_normal.jpeg" TargetMode="External"/><Relationship Id="rId3439" Type="http://schemas.openxmlformats.org/officeDocument/2006/relationships/hyperlink" Target="http://pbs.twimg.com/profile_images/829768218529013760/2NbIojKJ_normal.jpg" TargetMode="External"/><Relationship Id="rId4837" Type="http://schemas.openxmlformats.org/officeDocument/2006/relationships/hyperlink" Target="https://twitter.com/" TargetMode="External"/><Relationship Id="rId3853" Type="http://schemas.openxmlformats.org/officeDocument/2006/relationships/hyperlink" Target="https://pbs.twimg.com/media/C-kqqU8W0AEXgA8.jpg" TargetMode="External"/><Relationship Id="rId4904" Type="http://schemas.openxmlformats.org/officeDocument/2006/relationships/hyperlink" Target="https://twitter.com/" TargetMode="External"/><Relationship Id="rId774" Type="http://schemas.openxmlformats.org/officeDocument/2006/relationships/hyperlink" Target="http://indianexpress.com/article/technology/tech-news-technology/reliance-jios-fiber-broadband-with-100mbps-speed-to-launch-in-june-report-4631700/" TargetMode="External"/><Relationship Id="rId1057" Type="http://schemas.openxmlformats.org/officeDocument/2006/relationships/hyperlink" Target="https://techviral.net/reliance-jio-fibre-home-service/?utm_source=dlvr.it&amp;utm_medium=twitter" TargetMode="External"/><Relationship Id="rId2455" Type="http://schemas.openxmlformats.org/officeDocument/2006/relationships/hyperlink" Target="http://pbs.twimg.com/profile_images/850683481420165121/2gQxmZVv_normal.jpg" TargetMode="External"/><Relationship Id="rId3506" Type="http://schemas.openxmlformats.org/officeDocument/2006/relationships/hyperlink" Target="http://pbs.twimg.com/profile_images/834309581153112065/iyZ32Ho5_normal.jpg" TargetMode="External"/><Relationship Id="rId3920" Type="http://schemas.openxmlformats.org/officeDocument/2006/relationships/hyperlink" Target="http://pbs.twimg.com/profile_images/840583447903105026/14TnPtm4_normal.jpg" TargetMode="External"/><Relationship Id="rId427" Type="http://schemas.openxmlformats.org/officeDocument/2006/relationships/hyperlink" Target="http://gadgets.ndtv.com/telecom/features/reliance-jio-dth-broadband-and-more-5-things-to-expect-from-jio-this-year-1686749" TargetMode="External"/><Relationship Id="rId841" Type="http://schemas.openxmlformats.org/officeDocument/2006/relationships/hyperlink" Target="http://indianexpress.com/article/technology/tech-news-technology/reliance-jio-effect-rules-soon-for-telcos-trai-ing-new-service-4631376/" TargetMode="External"/><Relationship Id="rId1471" Type="http://schemas.openxmlformats.org/officeDocument/2006/relationships/hyperlink" Target="http://gadgets.ndtv.com/mobiles/features/reliance-jio-plans-nokia-3310-2017-price-vivo-v5s-and-lg-g6-launched-and-more-news-this-week-1687660" TargetMode="External"/><Relationship Id="rId2108" Type="http://schemas.openxmlformats.org/officeDocument/2006/relationships/hyperlink" Target="https://pbs.twimg.com/media/C-e21zCXoAAmWs2.jpg" TargetMode="External"/><Relationship Id="rId2522" Type="http://schemas.openxmlformats.org/officeDocument/2006/relationships/hyperlink" Target="http://pbs.twimg.com/profile_images/851966757854101504/Ll9xJEXV_normal.jpg" TargetMode="External"/><Relationship Id="rId5678" Type="http://schemas.openxmlformats.org/officeDocument/2006/relationships/hyperlink" Target="https://twitter.com/" TargetMode="External"/><Relationship Id="rId6729" Type="http://schemas.openxmlformats.org/officeDocument/2006/relationships/hyperlink" Target="https://twitter.com/" TargetMode="External"/><Relationship Id="rId1124" Type="http://schemas.openxmlformats.org/officeDocument/2006/relationships/hyperlink" Target="https://fb.me/ZsWCh3LX" TargetMode="External"/><Relationship Id="rId4694" Type="http://schemas.openxmlformats.org/officeDocument/2006/relationships/hyperlink" Target="https://twitter.com/" TargetMode="External"/><Relationship Id="rId5745" Type="http://schemas.openxmlformats.org/officeDocument/2006/relationships/hyperlink" Target="https://twitter.com/" TargetMode="External"/><Relationship Id="rId3296" Type="http://schemas.openxmlformats.org/officeDocument/2006/relationships/hyperlink" Target="http://pbs.twimg.com/profile_images/645969148636344321/3lddvqex_normal.jpg" TargetMode="External"/><Relationship Id="rId4347" Type="http://schemas.openxmlformats.org/officeDocument/2006/relationships/hyperlink" Target="http://pbs.twimg.com/profile_images/825758122350411777/EXODEO6D_normal.jpg" TargetMode="External"/><Relationship Id="rId4761" Type="http://schemas.openxmlformats.org/officeDocument/2006/relationships/hyperlink" Target="https://twitter.com/" TargetMode="External"/><Relationship Id="rId3363" Type="http://schemas.openxmlformats.org/officeDocument/2006/relationships/hyperlink" Target="http://pbs.twimg.com/profile_images/857771343344959489/RizNMbGM_normal.jpg" TargetMode="External"/><Relationship Id="rId4414" Type="http://schemas.openxmlformats.org/officeDocument/2006/relationships/hyperlink" Target="https://pbs.twimg.com/media/C-oDp0FUQAA1nTj.jpg" TargetMode="External"/><Relationship Id="rId5812" Type="http://schemas.openxmlformats.org/officeDocument/2006/relationships/hyperlink" Target="https://twitter.com/" TargetMode="External"/><Relationship Id="rId284" Type="http://schemas.openxmlformats.org/officeDocument/2006/relationships/hyperlink" Target="http://www.dnaindia.com/node/2418615" TargetMode="External"/><Relationship Id="rId3016" Type="http://schemas.openxmlformats.org/officeDocument/2006/relationships/hyperlink" Target="https://pbs.twimg.com/media/C-eL96XXcAEb0qz.jpg" TargetMode="External"/><Relationship Id="rId3430" Type="http://schemas.openxmlformats.org/officeDocument/2006/relationships/hyperlink" Target="http://pbs.twimg.com/profile_images/832656736473411585/gEs4r7zO_normal.jpg" TargetMode="External"/><Relationship Id="rId5188" Type="http://schemas.openxmlformats.org/officeDocument/2006/relationships/hyperlink" Target="https://twitter.com/" TargetMode="External"/><Relationship Id="rId6586" Type="http://schemas.openxmlformats.org/officeDocument/2006/relationships/hyperlink" Target="https://twitter.com/" TargetMode="External"/><Relationship Id="rId351" Type="http://schemas.openxmlformats.org/officeDocument/2006/relationships/hyperlink" Target="http://bengali.news18.com/news/jio-free-offers-to-continue-for-12-18-months-133758.html" TargetMode="External"/><Relationship Id="rId2032" Type="http://schemas.openxmlformats.org/officeDocument/2006/relationships/hyperlink" Target="https://pbs.twimg.com/media/C-fhBYJW0AA9pSB.jpg" TargetMode="External"/><Relationship Id="rId6239" Type="http://schemas.openxmlformats.org/officeDocument/2006/relationships/hyperlink" Target="https://twitter.com/" TargetMode="External"/><Relationship Id="rId6653" Type="http://schemas.openxmlformats.org/officeDocument/2006/relationships/hyperlink" Target="https://twitter.com/" TargetMode="External"/><Relationship Id="rId1798" Type="http://schemas.openxmlformats.org/officeDocument/2006/relationships/hyperlink" Target="https://pbs.twimg.com/media/C-aiDaYUAAAoU48.jpg" TargetMode="External"/><Relationship Id="rId2849" Type="http://schemas.openxmlformats.org/officeDocument/2006/relationships/hyperlink" Target="http://pbs.twimg.com/profile_images/844860193150140416/-9JWBr2y_normal.jpg" TargetMode="External"/><Relationship Id="rId5255" Type="http://schemas.openxmlformats.org/officeDocument/2006/relationships/hyperlink" Target="https://twitter.com/" TargetMode="External"/><Relationship Id="rId6306" Type="http://schemas.openxmlformats.org/officeDocument/2006/relationships/hyperlink" Target="https://twitter.com/" TargetMode="External"/><Relationship Id="rId6720" Type="http://schemas.openxmlformats.org/officeDocument/2006/relationships/hyperlink" Target="https://twitter.com/" TargetMode="External"/><Relationship Id="rId1865" Type="http://schemas.openxmlformats.org/officeDocument/2006/relationships/hyperlink" Target="https://pbs.twimg.com/media/C-es9lmXsAAggBw.jpg" TargetMode="External"/><Relationship Id="rId4271" Type="http://schemas.openxmlformats.org/officeDocument/2006/relationships/hyperlink" Target="http://pbs.twimg.com/profile_images/845216603604205571/d17aUFtM_normal.jpg" TargetMode="External"/><Relationship Id="rId5322" Type="http://schemas.openxmlformats.org/officeDocument/2006/relationships/hyperlink" Target="https://twitter.com/" TargetMode="External"/><Relationship Id="rId1518" Type="http://schemas.openxmlformats.org/officeDocument/2006/relationships/hyperlink" Target="http://feeds.feedburner.com/~r/google/xorR/~3/zh-vmuvVh8U/url?utm_source=feedburner&amp;utm_medium=twitter&amp;utm_campaign=mediat_tech" TargetMode="External"/><Relationship Id="rId2916" Type="http://schemas.openxmlformats.org/officeDocument/2006/relationships/hyperlink" Target="http://pbs.twimg.com/profile_images/573867374740303872/76slmyFt_normal.jpeg" TargetMode="External"/><Relationship Id="rId1932" Type="http://schemas.openxmlformats.org/officeDocument/2006/relationships/hyperlink" Target="https://pbs.twimg.com/media/C-fHCf5UMAA1G6R.jpg" TargetMode="External"/><Relationship Id="rId6096" Type="http://schemas.openxmlformats.org/officeDocument/2006/relationships/hyperlink" Target="https://twitter.com/" TargetMode="External"/><Relationship Id="rId6163" Type="http://schemas.openxmlformats.org/officeDocument/2006/relationships/hyperlink" Target="https://twitter.com/" TargetMode="External"/><Relationship Id="rId3757" Type="http://schemas.openxmlformats.org/officeDocument/2006/relationships/hyperlink" Target="http://pbs.twimg.com/profile_images/852788041387094017/ceWYqwb-_normal.jpg" TargetMode="External"/><Relationship Id="rId4808" Type="http://schemas.openxmlformats.org/officeDocument/2006/relationships/hyperlink" Target="https://twitter.com/" TargetMode="External"/><Relationship Id="rId678" Type="http://schemas.openxmlformats.org/officeDocument/2006/relationships/hyperlink" Target="http://4mobiles.epizy.com/methods-to-use-jio4gvoice-to-make-calls-on-reliance-jio-and-all-you-must-know/" TargetMode="External"/><Relationship Id="rId2359" Type="http://schemas.openxmlformats.org/officeDocument/2006/relationships/hyperlink" Target="http://pbs.twimg.com/profile_images/612155876338610176/Cq-9misX_normal.jpg" TargetMode="External"/><Relationship Id="rId2773" Type="http://schemas.openxmlformats.org/officeDocument/2006/relationships/hyperlink" Target="https://pbs.twimg.com/media/C-bdG24UMAEWhU8.jpg" TargetMode="External"/><Relationship Id="rId3824" Type="http://schemas.openxmlformats.org/officeDocument/2006/relationships/hyperlink" Target="http://pbs.twimg.com/profile_images/753260679692333057/AS4Xiw4q_normal.jpg" TargetMode="External"/><Relationship Id="rId6230" Type="http://schemas.openxmlformats.org/officeDocument/2006/relationships/hyperlink" Target="https://twitter.com/" TargetMode="External"/><Relationship Id="rId745" Type="http://schemas.openxmlformats.org/officeDocument/2006/relationships/hyperlink" Target="https://www.youtube.com/watch?v=Lwpv3bYy4ig" TargetMode="External"/><Relationship Id="rId1375" Type="http://schemas.openxmlformats.org/officeDocument/2006/relationships/hyperlink" Target="https://www.youtube.com/watch?v=H7-jF0o08x8&amp;feature=youtu.be&amp;a" TargetMode="External"/><Relationship Id="rId2426" Type="http://schemas.openxmlformats.org/officeDocument/2006/relationships/hyperlink" Target="https://pbs.twimg.com/media/C-Zpej3UQAAyhPI.jpg" TargetMode="External"/><Relationship Id="rId5996" Type="http://schemas.openxmlformats.org/officeDocument/2006/relationships/hyperlink" Target="https://twitter.com/" TargetMode="External"/><Relationship Id="rId81" Type="http://schemas.openxmlformats.org/officeDocument/2006/relationships/hyperlink" Target="http://www.marugujarats.com/2017/04/reliance-jio-free-schemes-and-recharge.html?utm_source=dlvr.it&amp;utm_medium=twitter" TargetMode="External"/><Relationship Id="rId812" Type="http://schemas.openxmlformats.org/officeDocument/2006/relationships/hyperlink" Target="https://fb.me/8wd5oHTZ4" TargetMode="External"/><Relationship Id="rId1028" Type="http://schemas.openxmlformats.org/officeDocument/2006/relationships/hyperlink" Target="http://www.dailyo.in/technology/trai-reliance-jio-4g-data-rules-freebies/story/1/16907.html" TargetMode="External"/><Relationship Id="rId1442" Type="http://schemas.openxmlformats.org/officeDocument/2006/relationships/hyperlink" Target="http://gadgets.ndtv.com/mobiles/news/reliance-jio-plans-nokia-3310-2017-price-vivo-v5s-and-lg-g6-launched-and-more-news-this-week-1687660?utm_source=dlvr.it&amp;utm_medium=twitter" TargetMode="External"/><Relationship Id="rId2840" Type="http://schemas.openxmlformats.org/officeDocument/2006/relationships/hyperlink" Target="http://pbs.twimg.com/profile_images/842055912370130946/oHiCK7vc_normal.jpg" TargetMode="External"/><Relationship Id="rId4598" Type="http://schemas.openxmlformats.org/officeDocument/2006/relationships/hyperlink" Target="https://twitter.com/" TargetMode="External"/><Relationship Id="rId5649" Type="http://schemas.openxmlformats.org/officeDocument/2006/relationships/hyperlink" Target="https://twitter.com/" TargetMode="External"/><Relationship Id="rId3267" Type="http://schemas.openxmlformats.org/officeDocument/2006/relationships/hyperlink" Target="http://pbs.twimg.com/profile_images/854921652487962626/hchOzy9C_normal.jpg" TargetMode="External"/><Relationship Id="rId4665" Type="http://schemas.openxmlformats.org/officeDocument/2006/relationships/hyperlink" Target="https://twitter.com/" TargetMode="External"/><Relationship Id="rId5716" Type="http://schemas.openxmlformats.org/officeDocument/2006/relationships/hyperlink" Target="https://twitter.com/" TargetMode="External"/><Relationship Id="rId188" Type="http://schemas.openxmlformats.org/officeDocument/2006/relationships/hyperlink" Target="http://gadgets.ndtv.com/telecom/features/reliance-jio-dth-broadband-and-more-5-things-to-expect-from-jio-this-year-1686749" TargetMode="External"/><Relationship Id="rId3681" Type="http://schemas.openxmlformats.org/officeDocument/2006/relationships/hyperlink" Target="http://pbs.twimg.com/profile_images/459311533676167168/72OYr6Ow_normal.jpeg" TargetMode="External"/><Relationship Id="rId4318" Type="http://schemas.openxmlformats.org/officeDocument/2006/relationships/hyperlink" Target="http://pbs.twimg.com/profile_images/853551433391759360/ia8w9Bev_normal.jpg" TargetMode="External"/><Relationship Id="rId4732" Type="http://schemas.openxmlformats.org/officeDocument/2006/relationships/hyperlink" Target="https://twitter.com/" TargetMode="External"/><Relationship Id="rId2283" Type="http://schemas.openxmlformats.org/officeDocument/2006/relationships/hyperlink" Target="http://pbs.twimg.com/profile_images/857115705577275392/Czlj1JbJ_normal.jpg" TargetMode="External"/><Relationship Id="rId3334" Type="http://schemas.openxmlformats.org/officeDocument/2006/relationships/hyperlink" Target="https://pbs.twimg.com/media/C-gh1j1VYAABtHO.jpg" TargetMode="External"/><Relationship Id="rId255" Type="http://schemas.openxmlformats.org/officeDocument/2006/relationships/hyperlink" Target="http://www.gadgetsnow.com/tech-news/reliance-jio-effect-it-may-be-time-to-say-goodbye-to-freebies/articleshow/58398939.cms" TargetMode="External"/><Relationship Id="rId2350" Type="http://schemas.openxmlformats.org/officeDocument/2006/relationships/hyperlink" Target="http://pbs.twimg.com/profile_images/686840618761490432/6-tx2haG_normal.jpg" TargetMode="External"/><Relationship Id="rId3401" Type="http://schemas.openxmlformats.org/officeDocument/2006/relationships/hyperlink" Target="https://pbs.twimg.com/media/C-g-8lWVwAAQ6sw.jpg" TargetMode="External"/><Relationship Id="rId6557" Type="http://schemas.openxmlformats.org/officeDocument/2006/relationships/hyperlink" Target="https://twitter.com/" TargetMode="External"/><Relationship Id="rId322" Type="http://schemas.openxmlformats.org/officeDocument/2006/relationships/hyperlink" Target="http://naidunia.jagran.com/technology/new-launches-reliance-jio-ftth-broadband-service-to-be-launched-in-june-beta-trials-begin-1130478" TargetMode="External"/><Relationship Id="rId2003" Type="http://schemas.openxmlformats.org/officeDocument/2006/relationships/hyperlink" Target="https://pbs.twimg.com/media/C-j18cjV0AAw_sA.jpg" TargetMode="External"/><Relationship Id="rId5159" Type="http://schemas.openxmlformats.org/officeDocument/2006/relationships/hyperlink" Target="https://twitter.com/" TargetMode="External"/><Relationship Id="rId5573" Type="http://schemas.openxmlformats.org/officeDocument/2006/relationships/hyperlink" Target="https://twitter.com/" TargetMode="External"/><Relationship Id="rId6624" Type="http://schemas.openxmlformats.org/officeDocument/2006/relationships/hyperlink" Target="https://twitter.com/" TargetMode="External"/><Relationship Id="rId4175" Type="http://schemas.openxmlformats.org/officeDocument/2006/relationships/hyperlink" Target="http://pbs.twimg.com/profile_images/831558846267002880/yTMnW3Ow_normal.jpg" TargetMode="External"/><Relationship Id="rId5226" Type="http://schemas.openxmlformats.org/officeDocument/2006/relationships/hyperlink" Target="https://twitter.com/" TargetMode="External"/><Relationship Id="rId1769" Type="http://schemas.openxmlformats.org/officeDocument/2006/relationships/hyperlink" Target="https://pbs.twimg.com/media/C-W_OawXUAMPuF9.jpg" TargetMode="External"/><Relationship Id="rId3191" Type="http://schemas.openxmlformats.org/officeDocument/2006/relationships/hyperlink" Target="http://pbs.twimg.com/profile_images/847446766354022401/oMU5nSzk_normal.jpg" TargetMode="External"/><Relationship Id="rId4242" Type="http://schemas.openxmlformats.org/officeDocument/2006/relationships/hyperlink" Target="http://pbs.twimg.com/profile_images/2415425024/6rbazbzy7s2lb80ww3am_normal.jpeg" TargetMode="External"/><Relationship Id="rId5640" Type="http://schemas.openxmlformats.org/officeDocument/2006/relationships/hyperlink" Target="https://twitter.com/" TargetMode="External"/><Relationship Id="rId1836" Type="http://schemas.openxmlformats.org/officeDocument/2006/relationships/hyperlink" Target="https://pbs.twimg.com/media/C-b0KtgUwAEDGZO.jpg" TargetMode="External"/><Relationship Id="rId1903" Type="http://schemas.openxmlformats.org/officeDocument/2006/relationships/hyperlink" Target="https://pbs.twimg.com/media/C-e8CKJU0AA6_gz.jpg" TargetMode="External"/><Relationship Id="rId6067" Type="http://schemas.openxmlformats.org/officeDocument/2006/relationships/hyperlink" Target="https://twitter.com/" TargetMode="External"/><Relationship Id="rId6481" Type="http://schemas.openxmlformats.org/officeDocument/2006/relationships/hyperlink" Target="https://twitter.com/" TargetMode="External"/><Relationship Id="rId996" Type="http://schemas.openxmlformats.org/officeDocument/2006/relationships/hyperlink" Target="http://www.newssummedup.com/a/wj8im3" TargetMode="External"/><Relationship Id="rId2677" Type="http://schemas.openxmlformats.org/officeDocument/2006/relationships/hyperlink" Target="https://pbs.twimg.com/media/C-a9v10UQAEys36.jpg" TargetMode="External"/><Relationship Id="rId3728" Type="http://schemas.openxmlformats.org/officeDocument/2006/relationships/hyperlink" Target="http://pbs.twimg.com/profile_images/788417091858632704/DprI03Xx_normal.jpg" TargetMode="External"/><Relationship Id="rId5083" Type="http://schemas.openxmlformats.org/officeDocument/2006/relationships/hyperlink" Target="https://twitter.com/" TargetMode="External"/><Relationship Id="rId6134" Type="http://schemas.openxmlformats.org/officeDocument/2006/relationships/hyperlink" Target="https://twitter.com/" TargetMode="External"/><Relationship Id="rId649" Type="http://schemas.openxmlformats.org/officeDocument/2006/relationships/hyperlink" Target="http://ftalphaville.ft.com/2017/04/28/2187995/reliance-jio-is-walking-all-over-the-little-guys/" TargetMode="External"/><Relationship Id="rId1279" Type="http://schemas.openxmlformats.org/officeDocument/2006/relationships/hyperlink" Target="http://www.ojasinfoindia.in/2017/04/reliance-jio-dth-settop-box-online.html" TargetMode="External"/><Relationship Id="rId5150" Type="http://schemas.openxmlformats.org/officeDocument/2006/relationships/hyperlink" Target="https://twitter.com/" TargetMode="External"/><Relationship Id="rId6201" Type="http://schemas.openxmlformats.org/officeDocument/2006/relationships/hyperlink" Target="https://twitter.com/" TargetMode="External"/><Relationship Id="rId1346" Type="http://schemas.openxmlformats.org/officeDocument/2006/relationships/hyperlink" Target="http://www.newsbuckets.com/reliance-jio-fiber-broadband-preview-to-be-launched-soon/" TargetMode="External"/><Relationship Id="rId1693" Type="http://schemas.openxmlformats.org/officeDocument/2006/relationships/hyperlink" Target="http://dlvr.it/P1Jp5p" TargetMode="External"/><Relationship Id="rId2744" Type="http://schemas.openxmlformats.org/officeDocument/2006/relationships/hyperlink" Target="http://pbs.twimg.com/profile_images/858393680801013760/NJ2gHyRj_normal.jpg" TargetMode="External"/><Relationship Id="rId716" Type="http://schemas.openxmlformats.org/officeDocument/2006/relationships/hyperlink" Target="http://www.financialexpress.com/industry/technology/reliance-jio-could-launch-broadband-with-100mbps-speed-in-june-heres-what-we-know-so-far/645852/" TargetMode="External"/><Relationship Id="rId1760" Type="http://schemas.openxmlformats.org/officeDocument/2006/relationships/hyperlink" Target="https://twitter.com/i/web/status/858705623579594753" TargetMode="External"/><Relationship Id="rId2811" Type="http://schemas.openxmlformats.org/officeDocument/2006/relationships/hyperlink" Target="https://pbs.twimg.com/media/C-b0KtgUwAEDGZO.jpg" TargetMode="External"/><Relationship Id="rId5967" Type="http://schemas.openxmlformats.org/officeDocument/2006/relationships/hyperlink" Target="https://twitter.com/" TargetMode="External"/><Relationship Id="rId52" Type="http://schemas.openxmlformats.org/officeDocument/2006/relationships/hyperlink" Target="http://www.amazon.in/dp/B01M1ER1NH/ref=cm_sw_r_tw_awdo_x_fttazb1GR01FZ" TargetMode="External"/><Relationship Id="rId1413" Type="http://schemas.openxmlformats.org/officeDocument/2006/relationships/hyperlink" Target="http://www.gadgetsnow.com/tech-news/reliance-jio-effect-it-may-be-time-to-say-goodbye-to-freebies/articleshow/58398939.cms" TargetMode="External"/><Relationship Id="rId4569" Type="http://schemas.openxmlformats.org/officeDocument/2006/relationships/hyperlink" Target="https://twitter.com/" TargetMode="External"/><Relationship Id="rId4983" Type="http://schemas.openxmlformats.org/officeDocument/2006/relationships/hyperlink" Target="https://twitter.com/" TargetMode="External"/><Relationship Id="rId3585" Type="http://schemas.openxmlformats.org/officeDocument/2006/relationships/hyperlink" Target="http://pbs.twimg.com/profile_images/378800000015764753/0b831560877c6da4c0f4f05e81bcaca3_normal.jpeg" TargetMode="External"/><Relationship Id="rId4636" Type="http://schemas.openxmlformats.org/officeDocument/2006/relationships/hyperlink" Target="https://twitter.com/" TargetMode="External"/><Relationship Id="rId2187" Type="http://schemas.openxmlformats.org/officeDocument/2006/relationships/hyperlink" Target="https://pbs.twimg.com/media/C-o05zRUwAA0wNG.jpg" TargetMode="External"/><Relationship Id="rId3238" Type="http://schemas.openxmlformats.org/officeDocument/2006/relationships/hyperlink" Target="http://pbs.twimg.com/profile_images/378800000709987829/dde0c6e3e53fcccfb5a2aa1f371075b5_normal.jpeg" TargetMode="External"/><Relationship Id="rId3652" Type="http://schemas.openxmlformats.org/officeDocument/2006/relationships/hyperlink" Target="https://pbs.twimg.com/media/C-fuIFeVwAAfz9l.jpg" TargetMode="External"/><Relationship Id="rId4703" Type="http://schemas.openxmlformats.org/officeDocument/2006/relationships/hyperlink" Target="https://twitter.com/" TargetMode="External"/><Relationship Id="rId159" Type="http://schemas.openxmlformats.org/officeDocument/2006/relationships/hyperlink" Target="https://fb.me/8yQLGXNu7" TargetMode="External"/><Relationship Id="rId573" Type="http://schemas.openxmlformats.org/officeDocument/2006/relationships/hyperlink" Target="http://www.gadgetsnow.com/tech-news/now-reliance-jio-opposes-customised-offers-by-bharti-airtel-vodafone-india/articleshow/58411034.cms?utm_source=dlvr.it&amp;utm_medium=twitter" TargetMode="External"/><Relationship Id="rId2254" Type="http://schemas.openxmlformats.org/officeDocument/2006/relationships/hyperlink" Target="http://pbs.twimg.com/profile_images/820717735122468864/1Se2Hwgg_normal.jpg" TargetMode="External"/><Relationship Id="rId3305" Type="http://schemas.openxmlformats.org/officeDocument/2006/relationships/hyperlink" Target="http://abs.twimg.com/sticky/default_profile_images/default_profile_normal.png" TargetMode="External"/><Relationship Id="rId226" Type="http://schemas.openxmlformats.org/officeDocument/2006/relationships/hyperlink" Target="https://www.linkedin.com/slink?code=fq7R8en" TargetMode="External"/><Relationship Id="rId1270" Type="http://schemas.openxmlformats.org/officeDocument/2006/relationships/hyperlink" Target="http://techsandesh.com/reliance-jio-airtel-vodafone-idea-free-service/" TargetMode="External"/><Relationship Id="rId5477" Type="http://schemas.openxmlformats.org/officeDocument/2006/relationships/hyperlink" Target="https://twitter.com/" TargetMode="External"/><Relationship Id="rId640" Type="http://schemas.openxmlformats.org/officeDocument/2006/relationships/hyperlink" Target="http://trib.al/rVfyvL1" TargetMode="External"/><Relationship Id="rId2321" Type="http://schemas.openxmlformats.org/officeDocument/2006/relationships/hyperlink" Target="http://pbs.twimg.com/profile_images/598069694399008768/42TiFnQa_normal.jpg" TargetMode="External"/><Relationship Id="rId4079" Type="http://schemas.openxmlformats.org/officeDocument/2006/relationships/hyperlink" Target="http://pbs.twimg.com/profile_images/854782952764583937/c0ygQ1kH_normal.jpg" TargetMode="External"/><Relationship Id="rId5891" Type="http://schemas.openxmlformats.org/officeDocument/2006/relationships/hyperlink" Target="https://twitter.com/" TargetMode="External"/><Relationship Id="rId6528" Type="http://schemas.openxmlformats.org/officeDocument/2006/relationships/hyperlink" Target="https://twitter.com/" TargetMode="External"/><Relationship Id="rId4493" Type="http://schemas.openxmlformats.org/officeDocument/2006/relationships/hyperlink" Target="https://pbs.twimg.com/media/C-aCN4pU0AA1bUR.jpg" TargetMode="External"/><Relationship Id="rId5544" Type="http://schemas.openxmlformats.org/officeDocument/2006/relationships/hyperlink" Target="https://twitter.com/" TargetMode="External"/><Relationship Id="rId3095" Type="http://schemas.openxmlformats.org/officeDocument/2006/relationships/hyperlink" Target="https://pbs.twimg.com/media/C-fDekdWAAAFSV6.jpg" TargetMode="External"/><Relationship Id="rId4146" Type="http://schemas.openxmlformats.org/officeDocument/2006/relationships/hyperlink" Target="https://pbs.twimg.com/media/C-pirT1V0AADfJn.jpg" TargetMode="External"/><Relationship Id="rId4560" Type="http://schemas.openxmlformats.org/officeDocument/2006/relationships/hyperlink" Target="https://twitter.com/" TargetMode="External"/><Relationship Id="rId5611" Type="http://schemas.openxmlformats.org/officeDocument/2006/relationships/hyperlink" Target="https://twitter.com/" TargetMode="External"/><Relationship Id="rId1807" Type="http://schemas.openxmlformats.org/officeDocument/2006/relationships/hyperlink" Target="https://pbs.twimg.com/media/C-a_nxxV0AEex7K.jpg" TargetMode="External"/><Relationship Id="rId3162" Type="http://schemas.openxmlformats.org/officeDocument/2006/relationships/hyperlink" Target="http://pbs.twimg.com/profile_images/846710139495182337/Z028pJoW_normal.jpg" TargetMode="External"/><Relationship Id="rId4213" Type="http://schemas.openxmlformats.org/officeDocument/2006/relationships/hyperlink" Target="http://pbs.twimg.com/profile_images/791865131282100224/GtLlRBrA_normal.jpg" TargetMode="External"/><Relationship Id="rId6385" Type="http://schemas.openxmlformats.org/officeDocument/2006/relationships/hyperlink" Target="https://twitter.com/" TargetMode="External"/><Relationship Id="rId150" Type="http://schemas.openxmlformats.org/officeDocument/2006/relationships/hyperlink" Target="https://agarwaltv.wordpress.com/2017/04/27/reliance-jio-vs-airtel-vs-vodafone-vs-idea-cellular-vs-bsnl-the-best-data-plans-compared/" TargetMode="External"/><Relationship Id="rId3979" Type="http://schemas.openxmlformats.org/officeDocument/2006/relationships/hyperlink" Target="http://pbs.twimg.com/profile_images/1850193578/IE_Square_Logo_normal.png" TargetMode="External"/><Relationship Id="rId6038" Type="http://schemas.openxmlformats.org/officeDocument/2006/relationships/hyperlink" Target="https://twitter.com/" TargetMode="External"/><Relationship Id="rId6452" Type="http://schemas.openxmlformats.org/officeDocument/2006/relationships/hyperlink" Target="https://twitter.com/" TargetMode="External"/><Relationship Id="rId2995" Type="http://schemas.openxmlformats.org/officeDocument/2006/relationships/hyperlink" Target="https://pbs.twimg.com/media/C-esqWOXgAEYg97.jpg" TargetMode="External"/><Relationship Id="rId5054" Type="http://schemas.openxmlformats.org/officeDocument/2006/relationships/hyperlink" Target="https://twitter.com/" TargetMode="External"/><Relationship Id="rId6105" Type="http://schemas.openxmlformats.org/officeDocument/2006/relationships/hyperlink" Target="https://twitter.com/" TargetMode="External"/><Relationship Id="rId967" Type="http://schemas.openxmlformats.org/officeDocument/2006/relationships/hyperlink" Target="https://thewire.in/129528/reliance-jio-digital-india/" TargetMode="External"/><Relationship Id="rId1597" Type="http://schemas.openxmlformats.org/officeDocument/2006/relationships/hyperlink" Target="http://www.digit.in/mobile-phones/reliance-jio-updates-prepaid-and-postpaid-plans-heres-whats-changed-34806.html" TargetMode="External"/><Relationship Id="rId2648" Type="http://schemas.openxmlformats.org/officeDocument/2006/relationships/hyperlink" Target="http://pbs.twimg.com/profile_images/646597943248601088/x_WSChjF_normal.jpg" TargetMode="External"/><Relationship Id="rId1664" Type="http://schemas.openxmlformats.org/officeDocument/2006/relationships/hyperlink" Target="http://dlvr.it/NywFF7" TargetMode="External"/><Relationship Id="rId2715" Type="http://schemas.openxmlformats.org/officeDocument/2006/relationships/hyperlink" Target="http://pbs.twimg.com/profile_images/857447166016729089/gJ04ihr-_normal.jpg" TargetMode="External"/><Relationship Id="rId4070" Type="http://schemas.openxmlformats.org/officeDocument/2006/relationships/hyperlink" Target="http://pbs.twimg.com/profile_images/812047814989475840/wjLOhkIH_normal.jpg" TargetMode="External"/><Relationship Id="rId5121" Type="http://schemas.openxmlformats.org/officeDocument/2006/relationships/hyperlink" Target="https://twitter.com/" TargetMode="External"/><Relationship Id="rId1317" Type="http://schemas.openxmlformats.org/officeDocument/2006/relationships/hyperlink" Target="http://techsandesh.com/reliance-jio-giga-fiber-internet-broadband-june-india/" TargetMode="External"/><Relationship Id="rId1731" Type="http://schemas.openxmlformats.org/officeDocument/2006/relationships/hyperlink" Target="http://techsandesh.com/reliance-jio-andrapradesh-tamilnadu-gujrat-special/" TargetMode="External"/><Relationship Id="rId4887" Type="http://schemas.openxmlformats.org/officeDocument/2006/relationships/hyperlink" Target="https://twitter.com/" TargetMode="External"/><Relationship Id="rId5938" Type="http://schemas.openxmlformats.org/officeDocument/2006/relationships/hyperlink" Target="https://twitter.com/" TargetMode="External"/><Relationship Id="rId23" Type="http://schemas.openxmlformats.org/officeDocument/2006/relationships/hyperlink" Target="http://www.business-standard.com/article/companies/airtel-beats-reliance-jio-by-a-huge-margin-in-4g-speed-opensignal-report-117042200259_1.html" TargetMode="External"/><Relationship Id="rId3489" Type="http://schemas.openxmlformats.org/officeDocument/2006/relationships/hyperlink" Target="http://pbs.twimg.com/profile_images/1195554309/FE-for-Facebook_normal.jpg" TargetMode="External"/><Relationship Id="rId3556" Type="http://schemas.openxmlformats.org/officeDocument/2006/relationships/hyperlink" Target="http://pbs.twimg.com/profile_images/857979479615881216/kBvDbQeb_normal.jpg" TargetMode="External"/><Relationship Id="rId4954" Type="http://schemas.openxmlformats.org/officeDocument/2006/relationships/hyperlink" Target="https://twitter.com/" TargetMode="External"/><Relationship Id="rId477" Type="http://schemas.openxmlformats.org/officeDocument/2006/relationships/hyperlink" Target="http://www.gadgetsnow.com/tech-news/now-reliance-jio-opposes-customised-offers-by-bharti-airtel-vodafone-india/articleshow/58411034.cms" TargetMode="External"/><Relationship Id="rId2158" Type="http://schemas.openxmlformats.org/officeDocument/2006/relationships/hyperlink" Target="https://pbs.twimg.com/media/C-j6EHDVwAAykdb.jpg" TargetMode="External"/><Relationship Id="rId3209" Type="http://schemas.openxmlformats.org/officeDocument/2006/relationships/hyperlink" Target="http://abs.twimg.com/sticky/default_profile_images/default_profile_normal.png" TargetMode="External"/><Relationship Id="rId3970" Type="http://schemas.openxmlformats.org/officeDocument/2006/relationships/hyperlink" Target="http://pbs.twimg.com/profile_images/2231189926/123_normal.jpg" TargetMode="External"/><Relationship Id="rId4607" Type="http://schemas.openxmlformats.org/officeDocument/2006/relationships/hyperlink" Target="https://twitter.com/" TargetMode="External"/><Relationship Id="rId891" Type="http://schemas.openxmlformats.org/officeDocument/2006/relationships/hyperlink" Target="http://bitcoin.worldnewsoffice.com/bitcoin-news/reliance-jio-is-walking-all-over-the-little-guys/" TargetMode="External"/><Relationship Id="rId2572" Type="http://schemas.openxmlformats.org/officeDocument/2006/relationships/hyperlink" Target="http://pbs.twimg.com/profile_images/721362756000169984/a8-cvGT4_normal.jpg" TargetMode="External"/><Relationship Id="rId3623" Type="http://schemas.openxmlformats.org/officeDocument/2006/relationships/hyperlink" Target="https://pbs.twimg.com/media/C-kJES3VYAANpJJ.jpg" TargetMode="External"/><Relationship Id="rId6779" Type="http://schemas.openxmlformats.org/officeDocument/2006/relationships/hyperlink" Target="https://twitter.com/" TargetMode="External"/><Relationship Id="rId544" Type="http://schemas.openxmlformats.org/officeDocument/2006/relationships/hyperlink" Target="http://www.business-standard.com/article/companies/has-reliance-jio-s-entry-delayed-modi-s-digital-india-goals-117042800256_1.html?utm_source=dlvr.it&amp;utm_medium=twitter" TargetMode="External"/><Relationship Id="rId1174" Type="http://schemas.openxmlformats.org/officeDocument/2006/relationships/hyperlink" Target="http://www.business-standard.com/article/companies/reliance-jio-to-venture-in-dth-broadband-services-this-year-117042800380_1.html" TargetMode="External"/><Relationship Id="rId2225" Type="http://schemas.openxmlformats.org/officeDocument/2006/relationships/hyperlink" Target="https://pbs.twimg.com/media/C-Wv4kIXoAALFxl.jpg" TargetMode="External"/><Relationship Id="rId5795" Type="http://schemas.openxmlformats.org/officeDocument/2006/relationships/hyperlink" Target="https://twitter.com/" TargetMode="External"/><Relationship Id="rId6846" Type="http://schemas.openxmlformats.org/officeDocument/2006/relationships/hyperlink" Target="https://api.twitter.com/1.1/geo/id/b850c1bfd38f30e0.json" TargetMode="External"/><Relationship Id="rId611" Type="http://schemas.openxmlformats.org/officeDocument/2006/relationships/hyperlink" Target="http://indianexpress.com/article/technology/tech-news-technology/reliance-jios-fiber-broadband-with-100mbps-speed-to-launch-in-june-report-4631700/" TargetMode="External"/><Relationship Id="rId1241" Type="http://schemas.openxmlformats.org/officeDocument/2006/relationships/hyperlink" Target="http://mashable.ng/reliance-jios-lyf-wind-6-spotted-on-3rd-party-retail-listing/?utm_source=ReviveOldPost&amp;utm_medium=social&amp;utm_campaign=ReviveOldPost" TargetMode="External"/><Relationship Id="rId4397" Type="http://schemas.openxmlformats.org/officeDocument/2006/relationships/hyperlink" Target="http://pbs.twimg.com/profile_images/807656008789028864/xAag3kQV_normal.jpg" TargetMode="External"/><Relationship Id="rId5448" Type="http://schemas.openxmlformats.org/officeDocument/2006/relationships/hyperlink" Target="https://twitter.com/" TargetMode="External"/><Relationship Id="rId5862" Type="http://schemas.openxmlformats.org/officeDocument/2006/relationships/hyperlink" Target="https://twitter.com/" TargetMode="External"/><Relationship Id="rId4464" Type="http://schemas.openxmlformats.org/officeDocument/2006/relationships/hyperlink" Target="http://pbs.twimg.com/profile_images/378800000511910155/56b2f49f80cdd432c023e2043052678c_normal.png" TargetMode="External"/><Relationship Id="rId5515" Type="http://schemas.openxmlformats.org/officeDocument/2006/relationships/hyperlink" Target="https://twitter.com/" TargetMode="External"/><Relationship Id="rId3066" Type="http://schemas.openxmlformats.org/officeDocument/2006/relationships/hyperlink" Target="http://abs.twimg.com/sticky/default_profile_images/default_profile_normal.png" TargetMode="External"/><Relationship Id="rId3480" Type="http://schemas.openxmlformats.org/officeDocument/2006/relationships/hyperlink" Target="http://pbs.twimg.com/profile_images/784979768554893312/CgZOxlOQ_normal.jpg" TargetMode="External"/><Relationship Id="rId4117" Type="http://schemas.openxmlformats.org/officeDocument/2006/relationships/hyperlink" Target="http://pbs.twimg.com/profile_images/852436458795184132/1MlHjO99_normal.jpg" TargetMode="External"/><Relationship Id="rId4531" Type="http://schemas.openxmlformats.org/officeDocument/2006/relationships/hyperlink" Target="https://twitter.com/" TargetMode="External"/><Relationship Id="rId2082" Type="http://schemas.openxmlformats.org/officeDocument/2006/relationships/hyperlink" Target="https://pbs.twimg.com/media/C-ofxogWsAEtjIV.jpg" TargetMode="External"/><Relationship Id="rId3133" Type="http://schemas.openxmlformats.org/officeDocument/2006/relationships/hyperlink" Target="https://pbs.twimg.com/media/C-eHHIaXgAALSfY.jpg" TargetMode="External"/><Relationship Id="rId6289" Type="http://schemas.openxmlformats.org/officeDocument/2006/relationships/hyperlink" Target="https://twitter.com/" TargetMode="External"/><Relationship Id="rId2899" Type="http://schemas.openxmlformats.org/officeDocument/2006/relationships/hyperlink" Target="http://pbs.twimg.com/profile_images/669124003613638656/20r839K7_normal.png" TargetMode="External"/><Relationship Id="rId3200" Type="http://schemas.openxmlformats.org/officeDocument/2006/relationships/hyperlink" Target="http://pbs.twimg.com/profile_images/831529445328580608/TzziKEw3_normal.jpg" TargetMode="External"/><Relationship Id="rId6356" Type="http://schemas.openxmlformats.org/officeDocument/2006/relationships/hyperlink" Target="https://twitter.com/" TargetMode="External"/><Relationship Id="rId6770" Type="http://schemas.openxmlformats.org/officeDocument/2006/relationships/hyperlink" Target="https://twitter.com/" TargetMode="External"/><Relationship Id="rId121" Type="http://schemas.openxmlformats.org/officeDocument/2006/relationships/hyperlink" Target="http://telecom.economictimes.indiatimes.com/news/telecom-operators-may-offer-lowest-ever-salary-hike-this-year-courtesy-reliance-jio-and-consolidation-pressure/58390771" TargetMode="External"/><Relationship Id="rId2966" Type="http://schemas.openxmlformats.org/officeDocument/2006/relationships/hyperlink" Target="http://pbs.twimg.com/profile_images/526030139897810944/ybEtxF7I_normal.png" TargetMode="External"/><Relationship Id="rId5372" Type="http://schemas.openxmlformats.org/officeDocument/2006/relationships/hyperlink" Target="https://twitter.com/" TargetMode="External"/><Relationship Id="rId6009" Type="http://schemas.openxmlformats.org/officeDocument/2006/relationships/hyperlink" Target="https://twitter.com/" TargetMode="External"/><Relationship Id="rId6423" Type="http://schemas.openxmlformats.org/officeDocument/2006/relationships/hyperlink" Target="https://twitter.com/" TargetMode="External"/><Relationship Id="rId938" Type="http://schemas.openxmlformats.org/officeDocument/2006/relationships/hyperlink" Target="http://indianexpress.com/article/technology/tech-news-technology/reliance-jios-fiber-broadband-with-100mbps-speed-to-launch-in-june-report-4631700/" TargetMode="External"/><Relationship Id="rId1568" Type="http://schemas.openxmlformats.org/officeDocument/2006/relationships/hyperlink" Target="http://abpnews.abplive.in/gadgets/reliance-jio-to-launched-in-2017-dth-broadband-services-607170" TargetMode="External"/><Relationship Id="rId2619" Type="http://schemas.openxmlformats.org/officeDocument/2006/relationships/hyperlink" Target="http://pbs.twimg.com/profile_images/830674945873154048/BuIvU7xa_normal.jpg" TargetMode="External"/><Relationship Id="rId5025" Type="http://schemas.openxmlformats.org/officeDocument/2006/relationships/hyperlink" Target="https://twitter.com/" TargetMode="External"/><Relationship Id="rId1635" Type="http://schemas.openxmlformats.org/officeDocument/2006/relationships/hyperlink" Target="http://kannada.goodreturns.in/news/2017/04/27/reliance-jio-free-offers-continue-12-18-months-001558.html?utm_source=dlvr.it&amp;utm_medium=twitter&amp;utm_campaign=client-rss" TargetMode="External"/><Relationship Id="rId1982" Type="http://schemas.openxmlformats.org/officeDocument/2006/relationships/hyperlink" Target="https://pbs.twimg.com/media/C-gh1j1VYAABtHO.jpg" TargetMode="External"/><Relationship Id="rId4041" Type="http://schemas.openxmlformats.org/officeDocument/2006/relationships/hyperlink" Target="https://pbs.twimg.com/media/C-ozvwcUwAASAbk.jpg" TargetMode="External"/><Relationship Id="rId1702" Type="http://schemas.openxmlformats.org/officeDocument/2006/relationships/hyperlink" Target="http://indianexpress.com/article/technology/tech-news-technology/reliance-jios-fiber-broadband-with-100mbps-speed-to-launch-in-june-report-4631700/" TargetMode="External"/><Relationship Id="rId4858" Type="http://schemas.openxmlformats.org/officeDocument/2006/relationships/hyperlink" Target="https://twitter.com/" TargetMode="External"/><Relationship Id="rId5909" Type="http://schemas.openxmlformats.org/officeDocument/2006/relationships/hyperlink" Target="https://twitter.com/" TargetMode="External"/><Relationship Id="rId3874" Type="http://schemas.openxmlformats.org/officeDocument/2006/relationships/hyperlink" Target="http://pbs.twimg.com/profile_images/848076050848526336/F7EoPtJd_normal.jpg" TargetMode="External"/><Relationship Id="rId4925" Type="http://schemas.openxmlformats.org/officeDocument/2006/relationships/hyperlink" Target="https://twitter.com/" TargetMode="External"/><Relationship Id="rId6280" Type="http://schemas.openxmlformats.org/officeDocument/2006/relationships/hyperlink" Target="https://twitter.com/" TargetMode="External"/><Relationship Id="rId795" Type="http://schemas.openxmlformats.org/officeDocument/2006/relationships/hyperlink" Target="http://zeenews.india.com/internet-social-media/reliance-jio-coming-with-ftth-broadband-service-with-100mbps-speed-in-june-2000437.html" TargetMode="External"/><Relationship Id="rId2476" Type="http://schemas.openxmlformats.org/officeDocument/2006/relationships/hyperlink" Target="http://pbs.twimg.com/profile_images/1378549000/RiteshP_normal.jpg" TargetMode="External"/><Relationship Id="rId2890" Type="http://schemas.openxmlformats.org/officeDocument/2006/relationships/hyperlink" Target="http://pbs.twimg.com/profile_images/856512988551008256/p2ky0Tga_normal.jpg" TargetMode="External"/><Relationship Id="rId3527" Type="http://schemas.openxmlformats.org/officeDocument/2006/relationships/hyperlink" Target="http://pbs.twimg.com/profile_images/834808904919969793/D2rkL2Ub_normal.jpg" TargetMode="External"/><Relationship Id="rId3941" Type="http://schemas.openxmlformats.org/officeDocument/2006/relationships/hyperlink" Target="http://pbs.twimg.com/profile_images/585219620249939968/WV12v17V_normal.jpg" TargetMode="External"/><Relationship Id="rId448" Type="http://schemas.openxmlformats.org/officeDocument/2006/relationships/hyperlink" Target="https://techyuga.com/convert-lte-to-volte-in-kolkata/" TargetMode="External"/><Relationship Id="rId862" Type="http://schemas.openxmlformats.org/officeDocument/2006/relationships/hyperlink" Target="http://indianexpress.com/article/technology/tech-news-technology/reliance-jio-effect-rules-soon-for-telcos-trai-ing-new-service-4631376/" TargetMode="External"/><Relationship Id="rId1078" Type="http://schemas.openxmlformats.org/officeDocument/2006/relationships/hyperlink" Target="http://inextlive.jagran.com/reliance-jio-dth-broadband-and-more-things-to-expect-from-jio-this-year-201704290011?src=rss_latest_news1&amp;utm_source=dlvr.it&amp;utm_medium=twitter" TargetMode="External"/><Relationship Id="rId1492" Type="http://schemas.openxmlformats.org/officeDocument/2006/relationships/hyperlink" Target="http://www.hollybollybuzz.com/reliance-jio/jio-tv-app-download-and-watch-online-tv-streaming/?utm_source=ReviveOldPost&amp;utm_medium=social&amp;utm_campaign=ReviveOldPost" TargetMode="External"/><Relationship Id="rId2129" Type="http://schemas.openxmlformats.org/officeDocument/2006/relationships/hyperlink" Target="https://pbs.twimg.com/media/C-atos6UIAAApMz.jpg" TargetMode="External"/><Relationship Id="rId2543" Type="http://schemas.openxmlformats.org/officeDocument/2006/relationships/hyperlink" Target="http://pbs.twimg.com/profile_images/319327339/Sanjeev-1_normal.jpg" TargetMode="External"/><Relationship Id="rId5699" Type="http://schemas.openxmlformats.org/officeDocument/2006/relationships/hyperlink" Target="https://twitter.com/" TargetMode="External"/><Relationship Id="rId6000" Type="http://schemas.openxmlformats.org/officeDocument/2006/relationships/hyperlink" Target="https://twitter.com/" TargetMode="External"/><Relationship Id="rId515" Type="http://schemas.openxmlformats.org/officeDocument/2006/relationships/hyperlink" Target="http://www.business-standard.com/article/companies/has-reliance-jio-s-entry-delayed-modi-s-digital-india-goals-117042800256_1.html" TargetMode="External"/><Relationship Id="rId1145" Type="http://schemas.openxmlformats.org/officeDocument/2006/relationships/hyperlink" Target="http://www.businesstoday.in/sectors/telecom/reliance-to-roll-out-its-ftth-service-jio-fiber-with-minimum-100-mbps-speed/story/251097.html" TargetMode="External"/><Relationship Id="rId5766" Type="http://schemas.openxmlformats.org/officeDocument/2006/relationships/hyperlink" Target="https://twitter.com/" TargetMode="External"/><Relationship Id="rId1212" Type="http://schemas.openxmlformats.org/officeDocument/2006/relationships/hyperlink" Target="http://techsandesh.com/reliance-jio-airtel-vodafone-idea-free-service/" TargetMode="External"/><Relationship Id="rId2610" Type="http://schemas.openxmlformats.org/officeDocument/2006/relationships/hyperlink" Target="http://pbs.twimg.com/profile_images/816569290300108800/XT7Z3TOe_normal.jpg" TargetMode="External"/><Relationship Id="rId4368" Type="http://schemas.openxmlformats.org/officeDocument/2006/relationships/hyperlink" Target="http://pbs.twimg.com/profile_images/691256754001162240/RjntT_V5_normal.jpg" TargetMode="External"/><Relationship Id="rId5419" Type="http://schemas.openxmlformats.org/officeDocument/2006/relationships/hyperlink" Target="https://twitter.com/" TargetMode="External"/><Relationship Id="rId6817" Type="http://schemas.openxmlformats.org/officeDocument/2006/relationships/hyperlink" Target="https://twitter.com/" TargetMode="External"/><Relationship Id="rId4782" Type="http://schemas.openxmlformats.org/officeDocument/2006/relationships/hyperlink" Target="https://twitter.com/" TargetMode="External"/><Relationship Id="rId5833" Type="http://schemas.openxmlformats.org/officeDocument/2006/relationships/hyperlink" Target="https://twitter.com/" TargetMode="External"/><Relationship Id="rId3037" Type="http://schemas.openxmlformats.org/officeDocument/2006/relationships/hyperlink" Target="https://pbs.twimg.com/media/C-e7fCkUAAAMaEX.jpg" TargetMode="External"/><Relationship Id="rId3384" Type="http://schemas.openxmlformats.org/officeDocument/2006/relationships/hyperlink" Target="http://pbs.twimg.com/profile_images/833350054211575808/M9hdmUN__normal.jpg" TargetMode="External"/><Relationship Id="rId4435" Type="http://schemas.openxmlformats.org/officeDocument/2006/relationships/hyperlink" Target="https://pbs.twimg.com/media/C-j4UpeVYAA-zK-.jpg" TargetMode="External"/><Relationship Id="rId5900" Type="http://schemas.openxmlformats.org/officeDocument/2006/relationships/hyperlink" Target="https://twitter.com/" TargetMode="External"/><Relationship Id="rId3451" Type="http://schemas.openxmlformats.org/officeDocument/2006/relationships/hyperlink" Target="http://pbs.twimg.com/profile_images/816807290393104385/03fhCEip_normal.jpg" TargetMode="External"/><Relationship Id="rId4502" Type="http://schemas.openxmlformats.org/officeDocument/2006/relationships/hyperlink" Target="http://pbs.twimg.com/profile_images/736512066752651264/f4LSr1Xj_normal.jpg" TargetMode="External"/><Relationship Id="rId372" Type="http://schemas.openxmlformats.org/officeDocument/2006/relationships/hyperlink" Target="https://www.youtube.com/watch?v=lzh-jEMUe5I&amp;feature=youtu.be&amp;a" TargetMode="External"/><Relationship Id="rId2053" Type="http://schemas.openxmlformats.org/officeDocument/2006/relationships/hyperlink" Target="https://pbs.twimg.com/media/C-YpxS1XkAEHtuq.jpg" TargetMode="External"/><Relationship Id="rId3104" Type="http://schemas.openxmlformats.org/officeDocument/2006/relationships/hyperlink" Target="http://pbs.twimg.com/profile_images/840137176247558144/XRNXB7iA_normal.jpg" TargetMode="External"/><Relationship Id="rId6674" Type="http://schemas.openxmlformats.org/officeDocument/2006/relationships/hyperlink" Target="https://twitter.com/" TargetMode="External"/><Relationship Id="rId2120" Type="http://schemas.openxmlformats.org/officeDocument/2006/relationships/hyperlink" Target="https://pbs.twimg.com/media/C-aVOkUVYAAQJ3-.jpg" TargetMode="External"/><Relationship Id="rId5276" Type="http://schemas.openxmlformats.org/officeDocument/2006/relationships/hyperlink" Target="https://twitter.com/" TargetMode="External"/><Relationship Id="rId5690" Type="http://schemas.openxmlformats.org/officeDocument/2006/relationships/hyperlink" Target="https://twitter.com/" TargetMode="External"/><Relationship Id="rId6327" Type="http://schemas.openxmlformats.org/officeDocument/2006/relationships/hyperlink" Target="https://twitter.com/" TargetMode="External"/><Relationship Id="rId6741" Type="http://schemas.openxmlformats.org/officeDocument/2006/relationships/hyperlink" Target="https://twitter.com/" TargetMode="External"/><Relationship Id="rId4292" Type="http://schemas.openxmlformats.org/officeDocument/2006/relationships/hyperlink" Target="http://pbs.twimg.com/profile_images/465005428246462464/YRgl2gSF_normal.jpeg" TargetMode="External"/><Relationship Id="rId5343" Type="http://schemas.openxmlformats.org/officeDocument/2006/relationships/hyperlink" Target="https://twitter.com/" TargetMode="External"/><Relationship Id="rId1886" Type="http://schemas.openxmlformats.org/officeDocument/2006/relationships/hyperlink" Target="https://pbs.twimg.com/media/C-eL96XXcAEb0qz.jpg" TargetMode="External"/><Relationship Id="rId2937" Type="http://schemas.openxmlformats.org/officeDocument/2006/relationships/hyperlink" Target="http://pbs.twimg.com/profile_images/799367255242915840/ggr2I8Zl_normal.jpg" TargetMode="External"/><Relationship Id="rId909" Type="http://schemas.openxmlformats.org/officeDocument/2006/relationships/hyperlink" Target="http://indianexpress.com/article/technology/tech-news-technology/reliance-jios-fiber-broadband-with-100mbps-speed-to-launch-in-june-report-4631700/" TargetMode="External"/><Relationship Id="rId1539" Type="http://schemas.openxmlformats.org/officeDocument/2006/relationships/hyperlink" Target="http://techsandesh.com/reliance-jio-airtel-vodafone-idea-free-service/" TargetMode="External"/><Relationship Id="rId1953" Type="http://schemas.openxmlformats.org/officeDocument/2006/relationships/hyperlink" Target="https://pbs.twimg.com/media/C-fZjDfWAAEMVZM.jpg" TargetMode="External"/><Relationship Id="rId5410" Type="http://schemas.openxmlformats.org/officeDocument/2006/relationships/hyperlink" Target="https://twitter.com/" TargetMode="External"/><Relationship Id="rId1606" Type="http://schemas.openxmlformats.org/officeDocument/2006/relationships/hyperlink" Target="http://indiatoday.intoday.in/technology/story/exclusive-reliance-jio-fiber-broadband-preview-to-commence-shortly-website-spills-details/1/941140.html" TargetMode="External"/><Relationship Id="rId4012" Type="http://schemas.openxmlformats.org/officeDocument/2006/relationships/hyperlink" Target="https://pbs.twimg.com/media/C-onlJTUwAA2TGI.jpg" TargetMode="External"/><Relationship Id="rId3778" Type="http://schemas.openxmlformats.org/officeDocument/2006/relationships/hyperlink" Target="https://pbs.twimg.com/media/C-lIHAiUQAEvM0T.jpg" TargetMode="External"/><Relationship Id="rId4829" Type="http://schemas.openxmlformats.org/officeDocument/2006/relationships/hyperlink" Target="https://twitter.com/" TargetMode="External"/><Relationship Id="rId6184" Type="http://schemas.openxmlformats.org/officeDocument/2006/relationships/hyperlink" Target="https://twitter.com/" TargetMode="External"/><Relationship Id="rId699" Type="http://schemas.openxmlformats.org/officeDocument/2006/relationships/hyperlink" Target="http://www.bgr.in/news/reliance-jio-high-speed-ftth-broadband-service-expected-to-launch-in-june-report/?utm_content=buffer8644f&amp;utm_medium=social&amp;utm_source=twitter.com&amp;utm_campaign=buffer" TargetMode="External"/><Relationship Id="rId2794" Type="http://schemas.openxmlformats.org/officeDocument/2006/relationships/hyperlink" Target="http://pbs.twimg.com/profile_images/712072938/xray_normal.jpg" TargetMode="External"/><Relationship Id="rId3845" Type="http://schemas.openxmlformats.org/officeDocument/2006/relationships/hyperlink" Target="http://pbs.twimg.com/profile_images/453463663152607232/mVxkdnfM_normal.png" TargetMode="External"/><Relationship Id="rId6251" Type="http://schemas.openxmlformats.org/officeDocument/2006/relationships/hyperlink" Target="https://twitter.com/" TargetMode="External"/><Relationship Id="rId766" Type="http://schemas.openxmlformats.org/officeDocument/2006/relationships/hyperlink" Target="http://zeenews.india.com/internet-social-media/reliance-jio-effect-rules-soon-for-telcos-testing-new-service-1999975.html?utm_source=dlvr.it&amp;utm_medium=twitter" TargetMode="External"/><Relationship Id="rId1396" Type="http://schemas.openxmlformats.org/officeDocument/2006/relationships/hyperlink" Target="http://inshorts.com/en/news/reliance-jio-posts-loss-of-%E2%82%B9225-crore-in-six-months-1493033738430?utm_source=news_share&amp;forward_to_store=true" TargetMode="External"/><Relationship Id="rId2447" Type="http://schemas.openxmlformats.org/officeDocument/2006/relationships/hyperlink" Target="http://pbs.twimg.com/profile_images/378800000797394786/aad7180b3e4112756b43efe15b0348b7_normal.jpeg" TargetMode="External"/><Relationship Id="rId419" Type="http://schemas.openxmlformats.org/officeDocument/2006/relationships/hyperlink" Target="http://telecom.economictimes.indiatimes.com/news/telecom-operators-may-offer-lowest-ever-salary-hike-this-year-courtesy-reliance-jio-and-consolidation-pressure/58390771" TargetMode="External"/><Relationship Id="rId1049" Type="http://schemas.openxmlformats.org/officeDocument/2006/relationships/hyperlink" Target="http://gadgets.ndtv.com/telecom/features/reliance-jio-dth-broadband-and-more-5-things-to-expect-from-jio-this-year-1686749" TargetMode="External"/><Relationship Id="rId2861" Type="http://schemas.openxmlformats.org/officeDocument/2006/relationships/hyperlink" Target="https://pbs.twimg.com/media/C-c0K3RVYAAvYtp.jpg" TargetMode="External"/><Relationship Id="rId3912" Type="http://schemas.openxmlformats.org/officeDocument/2006/relationships/hyperlink" Target="http://pbs.twimg.com/profile_images/856847504956047360/gzNE4VKZ_normal.jpg" TargetMode="External"/><Relationship Id="rId833" Type="http://schemas.openxmlformats.org/officeDocument/2006/relationships/hyperlink" Target="http://www.gadgetsnow.com/tech-news/now-reliance-jio-opposes-customised-offers-by-bharti-airtel-vodafone-india/articleshow/58411034.cms?utm_source=dlvr.it&amp;utm_medium=twitter" TargetMode="External"/><Relationship Id="rId1116" Type="http://schemas.openxmlformats.org/officeDocument/2006/relationships/hyperlink" Target="http://businesstoday.intoday.in/story/reliance-to-roll-out-its-ftth-service-jio-fiber-with-minimum-100-mbps-speed/1/251097.html" TargetMode="External"/><Relationship Id="rId1463" Type="http://schemas.openxmlformats.org/officeDocument/2006/relationships/hyperlink" Target="http://gadgets.ndtv.com/mobiles/features/reliance-jio-plans-nokia-3310-2017-price-vivo-v5s-and-lg-g6-launched-and-more-news-this-week-1687660" TargetMode="External"/><Relationship Id="rId2514" Type="http://schemas.openxmlformats.org/officeDocument/2006/relationships/hyperlink" Target="http://pbs.twimg.com/profile_images/1215337530/TS_normal.jpeg" TargetMode="External"/><Relationship Id="rId900" Type="http://schemas.openxmlformats.org/officeDocument/2006/relationships/hyperlink" Target="https://bombayinformer.com/109777/300-opening-for-reliance-jio-voice-and-back-office-salary-20000-priti-recruitment-thane-maharashtra-bombay-jobs/" TargetMode="External"/><Relationship Id="rId1530" Type="http://schemas.openxmlformats.org/officeDocument/2006/relationships/hyperlink" Target="https://fb.me/6dYg33xCz" TargetMode="External"/><Relationship Id="rId4686" Type="http://schemas.openxmlformats.org/officeDocument/2006/relationships/hyperlink" Target="https://twitter.com/" TargetMode="External"/><Relationship Id="rId5737" Type="http://schemas.openxmlformats.org/officeDocument/2006/relationships/hyperlink" Target="https://twitter.com/" TargetMode="External"/><Relationship Id="rId3288" Type="http://schemas.openxmlformats.org/officeDocument/2006/relationships/hyperlink" Target="http://abs.twimg.com/sticky/default_profile_images/default_profile_normal.png" TargetMode="External"/><Relationship Id="rId4339" Type="http://schemas.openxmlformats.org/officeDocument/2006/relationships/hyperlink" Target="http://pbs.twimg.com/profile_images/825758122350411777/EXODEO6D_normal.jpg" TargetMode="External"/><Relationship Id="rId4753" Type="http://schemas.openxmlformats.org/officeDocument/2006/relationships/hyperlink" Target="https://twitter.com/" TargetMode="External"/><Relationship Id="rId5804" Type="http://schemas.openxmlformats.org/officeDocument/2006/relationships/hyperlink" Target="https://twitter.com/" TargetMode="External"/><Relationship Id="rId3355" Type="http://schemas.openxmlformats.org/officeDocument/2006/relationships/hyperlink" Target="http://pbs.twimg.com/profile_images/830047137312305152/y074Z3kh_normal.jpg" TargetMode="External"/><Relationship Id="rId4406" Type="http://schemas.openxmlformats.org/officeDocument/2006/relationships/hyperlink" Target="http://pbs.twimg.com/profile_images/378800000622838719/e0c262635c7aee8bb76615e5c563b6f0_normal.jpeg" TargetMode="External"/><Relationship Id="rId276" Type="http://schemas.openxmlformats.org/officeDocument/2006/relationships/hyperlink" Target="http://on-the-cheap.transaustralianairlines.com/2017/04/27/top-10-best-cheapest-4g-smartphones-under-5000-in-2017-for-reliance-jio-latest-in-hindi-low-price/" TargetMode="External"/><Relationship Id="rId690" Type="http://schemas.openxmlformats.org/officeDocument/2006/relationships/hyperlink" Target="http://indianexpress.com/article/technology/tech-news-technology/reliance-jio-effect-rules-soon-for-telcos-trai-ing-new-service-4631376/" TargetMode="External"/><Relationship Id="rId2371" Type="http://schemas.openxmlformats.org/officeDocument/2006/relationships/hyperlink" Target="http://pbs.twimg.com/profile_images/639419929662373888/qa_7bB8d_normal.jpg" TargetMode="External"/><Relationship Id="rId3008" Type="http://schemas.openxmlformats.org/officeDocument/2006/relationships/hyperlink" Target="https://pbs.twimg.com/media/C-eL96XXcAEb0qz.jpg" TargetMode="External"/><Relationship Id="rId3422" Type="http://schemas.openxmlformats.org/officeDocument/2006/relationships/hyperlink" Target="https://pbs.twimg.com/media/C-hPoV1UwAAdz7x.jpg" TargetMode="External"/><Relationship Id="rId4820" Type="http://schemas.openxmlformats.org/officeDocument/2006/relationships/hyperlink" Target="https://twitter.com/" TargetMode="External"/><Relationship Id="rId6578" Type="http://schemas.openxmlformats.org/officeDocument/2006/relationships/hyperlink" Target="https://twitter.com/" TargetMode="External"/><Relationship Id="rId343" Type="http://schemas.openxmlformats.org/officeDocument/2006/relationships/hyperlink" Target="http://www.financialexpress.com/industry/reliance-jio-free-4g-service-insulted-in-an-idea-ad-campaign/527662/" TargetMode="External"/><Relationship Id="rId2024" Type="http://schemas.openxmlformats.org/officeDocument/2006/relationships/hyperlink" Target="https://pbs.twimg.com/media/C-kJES3VYAANpJJ.jpg" TargetMode="External"/><Relationship Id="rId1040" Type="http://schemas.openxmlformats.org/officeDocument/2006/relationships/hyperlink" Target="http://www.indian24news.com/technology/reliance-jio-effect-rules-soon-for-telcos-trai-ing-new-service/240562-news" TargetMode="External"/><Relationship Id="rId4196" Type="http://schemas.openxmlformats.org/officeDocument/2006/relationships/hyperlink" Target="http://pbs.twimg.com/profile_images/829309495641829378/rXgcpQ7o_normal.jpg" TargetMode="External"/><Relationship Id="rId5247" Type="http://schemas.openxmlformats.org/officeDocument/2006/relationships/hyperlink" Target="https://twitter.com/" TargetMode="External"/><Relationship Id="rId5594" Type="http://schemas.openxmlformats.org/officeDocument/2006/relationships/hyperlink" Target="https://twitter.com/" TargetMode="External"/><Relationship Id="rId6645" Type="http://schemas.openxmlformats.org/officeDocument/2006/relationships/hyperlink" Target="https://twitter.com/" TargetMode="External"/><Relationship Id="rId410" Type="http://schemas.openxmlformats.org/officeDocument/2006/relationships/hyperlink" Target="https://fb.me/3cu4FJqGv" TargetMode="External"/><Relationship Id="rId5661" Type="http://schemas.openxmlformats.org/officeDocument/2006/relationships/hyperlink" Target="https://twitter.com/" TargetMode="External"/><Relationship Id="rId6712" Type="http://schemas.openxmlformats.org/officeDocument/2006/relationships/hyperlink" Target="https://twitter.com/" TargetMode="External"/><Relationship Id="rId1857" Type="http://schemas.openxmlformats.org/officeDocument/2006/relationships/hyperlink" Target="https://pbs.twimg.com/media/C-eksBLXkAA0Acu.jpg" TargetMode="External"/><Relationship Id="rId2908" Type="http://schemas.openxmlformats.org/officeDocument/2006/relationships/hyperlink" Target="http://pbs.twimg.com/profile_images/592362585816600576/XSPL9gUH_normal.jpg" TargetMode="External"/><Relationship Id="rId4263" Type="http://schemas.openxmlformats.org/officeDocument/2006/relationships/hyperlink" Target="http://pbs.twimg.com/profile_images/849619571363467264/EG-aookW_normal.jpg" TargetMode="External"/><Relationship Id="rId5314" Type="http://schemas.openxmlformats.org/officeDocument/2006/relationships/hyperlink" Target="https://twitter.com/" TargetMode="External"/><Relationship Id="rId1924" Type="http://schemas.openxmlformats.org/officeDocument/2006/relationships/hyperlink" Target="https://pbs.twimg.com/media/C-fDwo5UMAAZz0s.jpg" TargetMode="External"/><Relationship Id="rId4330" Type="http://schemas.openxmlformats.org/officeDocument/2006/relationships/hyperlink" Target="http://pbs.twimg.com/profile_images/1406067065/240878_208077205898102_100000874727679_562905_3543829_o_normal.jpg" TargetMode="External"/><Relationship Id="rId6088" Type="http://schemas.openxmlformats.org/officeDocument/2006/relationships/hyperlink" Target="https://twitter.com/" TargetMode="External"/><Relationship Id="rId2698" Type="http://schemas.openxmlformats.org/officeDocument/2006/relationships/hyperlink" Target="http://pbs.twimg.com/profile_images/583398273949368320/nhcye1gH_normal.png" TargetMode="External"/><Relationship Id="rId6155" Type="http://schemas.openxmlformats.org/officeDocument/2006/relationships/hyperlink" Target="https://twitter.com/" TargetMode="External"/><Relationship Id="rId3749" Type="http://schemas.openxmlformats.org/officeDocument/2006/relationships/hyperlink" Target="http://pbs.twimg.com/profile_images/1055877164/41774_100000413177338_3546_q_normal.jpg" TargetMode="External"/><Relationship Id="rId5171" Type="http://schemas.openxmlformats.org/officeDocument/2006/relationships/hyperlink" Target="https://twitter.com/" TargetMode="External"/><Relationship Id="rId6222" Type="http://schemas.openxmlformats.org/officeDocument/2006/relationships/hyperlink" Target="https://twitter.com/" TargetMode="External"/><Relationship Id="rId2765" Type="http://schemas.openxmlformats.org/officeDocument/2006/relationships/hyperlink" Target="http://pbs.twimg.com/profile_images/852568114717917185/YWu1H6Lr_normal.jpg" TargetMode="External"/><Relationship Id="rId3816" Type="http://schemas.openxmlformats.org/officeDocument/2006/relationships/hyperlink" Target="http://pbs.twimg.com/profile_images/784640879265021956/ifU8-Y7b_normal.jpg" TargetMode="External"/><Relationship Id="rId737" Type="http://schemas.openxmlformats.org/officeDocument/2006/relationships/hyperlink" Target="https://twitter.com/i/web/status/857864910604259329" TargetMode="External"/><Relationship Id="rId1367" Type="http://schemas.openxmlformats.org/officeDocument/2006/relationships/hyperlink" Target="https://ourcouponwallet.com/jio-plans-4g.html" TargetMode="External"/><Relationship Id="rId1781" Type="http://schemas.openxmlformats.org/officeDocument/2006/relationships/hyperlink" Target="https://pbs.twimg.com/media/C-Zpej3UQAAyhPI.jpg" TargetMode="External"/><Relationship Id="rId2418" Type="http://schemas.openxmlformats.org/officeDocument/2006/relationships/hyperlink" Target="http://pbs.twimg.com/profile_images/695136647348887552/QIk3tL8r_normal.jpg" TargetMode="External"/><Relationship Id="rId2832" Type="http://schemas.openxmlformats.org/officeDocument/2006/relationships/hyperlink" Target="http://pbs.twimg.com/profile_images/856269809855672321/OclpaI0v_normal.jpg" TargetMode="External"/><Relationship Id="rId5988" Type="http://schemas.openxmlformats.org/officeDocument/2006/relationships/hyperlink" Target="https://twitter.com/" TargetMode="External"/><Relationship Id="rId73" Type="http://schemas.openxmlformats.org/officeDocument/2006/relationships/hyperlink" Target="http://www.business-standard.com/article/companies/data-war-reliance-jio-free-offers-to-continue-for-12-18-months-117042600206_1.html" TargetMode="External"/><Relationship Id="rId804" Type="http://schemas.openxmlformats.org/officeDocument/2006/relationships/hyperlink" Target="http://zeenews.india.com/internet-social-media/reliance-jio-coming-with-ftth-broadband-service-with-100mbps-speed-in-june-2000437.html" TargetMode="External"/><Relationship Id="rId1434" Type="http://schemas.openxmlformats.org/officeDocument/2006/relationships/hyperlink" Target="http://profit.ndtv.com/news/tech-media-telecom/article-reliance-jio-effect-rules-soon-for-telcos-trai-ing-new-service-1686698?utm_source=dlvr.it&amp;utm_medium=twitter" TargetMode="External"/><Relationship Id="rId1501" Type="http://schemas.openxmlformats.org/officeDocument/2006/relationships/hyperlink" Target="http://news.google.com/news/url?sa=t&amp;fd=R&amp;ct2=in&amp;usg=AFQjCNGcTipa-JDD89kYahI7e5EBsSs5tw&amp;clid=c3a7d30bb8a4878e06b80cf16b898331&amp;cid=52779473446325&amp;ei=BigDWfjJBMzL3QHp7a_4AQ&amp;url=http://gadgets.ndtv.com/telecom/features/jio-dth-broadband-and-more-5-things-to-expect-from-reliance-jio-in-2017-1686749" TargetMode="External"/><Relationship Id="rId4657" Type="http://schemas.openxmlformats.org/officeDocument/2006/relationships/hyperlink" Target="https://twitter.com/" TargetMode="External"/><Relationship Id="rId5708" Type="http://schemas.openxmlformats.org/officeDocument/2006/relationships/hyperlink" Target="https://twitter.com/" TargetMode="External"/><Relationship Id="rId3259" Type="http://schemas.openxmlformats.org/officeDocument/2006/relationships/hyperlink" Target="https://pbs.twimg.com/media/C-f6KmfUMAE-g76.jpg" TargetMode="External"/><Relationship Id="rId594" Type="http://schemas.openxmlformats.org/officeDocument/2006/relationships/hyperlink" Target="http://www.business-standard.com/article/companies/airtel-beats-reliance-jio-by-a-huge-margin-in-4g-speed-opensignal-report-117042200259_1.html" TargetMode="External"/><Relationship Id="rId2275" Type="http://schemas.openxmlformats.org/officeDocument/2006/relationships/hyperlink" Target="http://pbs.twimg.com/profile_images/722959189656494081/ReB3fEg__normal.jpg" TargetMode="External"/><Relationship Id="rId3326" Type="http://schemas.openxmlformats.org/officeDocument/2006/relationships/hyperlink" Target="http://pbs.twimg.com/profile_images/804328679568527360/owI6FFIr_normal.jpg" TargetMode="External"/><Relationship Id="rId3673" Type="http://schemas.openxmlformats.org/officeDocument/2006/relationships/hyperlink" Target="http://pbs.twimg.com/profile_images/823466715652751361/xeB4LJHo_normal.jpg" TargetMode="External"/><Relationship Id="rId4724" Type="http://schemas.openxmlformats.org/officeDocument/2006/relationships/hyperlink" Target="https://twitter.com/" TargetMode="External"/><Relationship Id="rId247" Type="http://schemas.openxmlformats.org/officeDocument/2006/relationships/hyperlink" Target="http://www.gadgetsnow.com/tech-news/reliance-jio-effect-it-may-be-time-to-say-goodbye-to-freebies/articleshow/58398939.cms" TargetMode="External"/><Relationship Id="rId3740" Type="http://schemas.openxmlformats.org/officeDocument/2006/relationships/hyperlink" Target="http://pbs.twimg.com/profile_images/767987062402224128/CQhbFJeI_normal.jpg" TargetMode="External"/><Relationship Id="rId661" Type="http://schemas.openxmlformats.org/officeDocument/2006/relationships/hyperlink" Target="http://www.dailyo.in/technology/trai-reliance-jio-4g-data-rules-freebies/story/1/16907.html" TargetMode="External"/><Relationship Id="rId1291" Type="http://schemas.openxmlformats.org/officeDocument/2006/relationships/hyperlink" Target="https://fb.me/8fungNP0F" TargetMode="External"/><Relationship Id="rId2342" Type="http://schemas.openxmlformats.org/officeDocument/2006/relationships/hyperlink" Target="http://pbs.twimg.com/profile_images/793091676843700224/FnS3ClxH_normal.jpg" TargetMode="External"/><Relationship Id="rId5498" Type="http://schemas.openxmlformats.org/officeDocument/2006/relationships/hyperlink" Target="https://twitter.com/" TargetMode="External"/><Relationship Id="rId6549" Type="http://schemas.openxmlformats.org/officeDocument/2006/relationships/hyperlink" Target="https://twitter.com/" TargetMode="External"/><Relationship Id="rId314" Type="http://schemas.openxmlformats.org/officeDocument/2006/relationships/hyperlink" Target="http://www.gadgetsnow.com/tech-news/this-state-has-highest-number-of-reliance-jio-users/articleshow/58402856.cms" TargetMode="External"/><Relationship Id="rId5565" Type="http://schemas.openxmlformats.org/officeDocument/2006/relationships/hyperlink" Target="https://twitter.com/" TargetMode="External"/><Relationship Id="rId6616" Type="http://schemas.openxmlformats.org/officeDocument/2006/relationships/hyperlink" Target="https://twitter.com/" TargetMode="External"/><Relationship Id="rId1011" Type="http://schemas.openxmlformats.org/officeDocument/2006/relationships/hyperlink" Target="http://economictimes.indiatimes.com/news/company/corporate-trends/how-mukesh-ambani-is-trying-to-replicate-verizons-success-with-reliance-jio/articleshow/58373823.cms" TargetMode="External"/><Relationship Id="rId4167" Type="http://schemas.openxmlformats.org/officeDocument/2006/relationships/hyperlink" Target="http://pbs.twimg.com/profile_images/836080705121697792/ttx0b7KW_normal.jpg" TargetMode="External"/><Relationship Id="rId4581" Type="http://schemas.openxmlformats.org/officeDocument/2006/relationships/hyperlink" Target="https://twitter.com/" TargetMode="External"/><Relationship Id="rId5218" Type="http://schemas.openxmlformats.org/officeDocument/2006/relationships/hyperlink" Target="https://twitter.com/" TargetMode="External"/><Relationship Id="rId5632" Type="http://schemas.openxmlformats.org/officeDocument/2006/relationships/hyperlink" Target="https://twitter.com/" TargetMode="External"/><Relationship Id="rId3183" Type="http://schemas.openxmlformats.org/officeDocument/2006/relationships/hyperlink" Target="http://pbs.twimg.com/profile_images/803262080455426049/-IaWQIYl_normal.jpg" TargetMode="External"/><Relationship Id="rId4234" Type="http://schemas.openxmlformats.org/officeDocument/2006/relationships/hyperlink" Target="http://pbs.twimg.com/profile_images/776792965079404544/r1aO8AT9_normal.jpg" TargetMode="External"/><Relationship Id="rId1828" Type="http://schemas.openxmlformats.org/officeDocument/2006/relationships/hyperlink" Target="https://pbs.twimg.com/media/C-bdG24UMAEWhU8.jpg" TargetMode="External"/><Relationship Id="rId3250" Type="http://schemas.openxmlformats.org/officeDocument/2006/relationships/hyperlink" Target="http://pbs.twimg.com/profile_images/856157277681729536/Ut3t_-2R_normal.jpg" TargetMode="External"/><Relationship Id="rId171" Type="http://schemas.openxmlformats.org/officeDocument/2006/relationships/hyperlink" Target="http://www.bgr.in/news/reliance-jio-effect-data-price-war-to-continue-through-fy18-but-what-after-the-dust-settles/?utm_content=buffer7f327&amp;utm_medium=social&amp;utm_source=twitter.com&amp;utm_campaign=buffer" TargetMode="External"/><Relationship Id="rId4301" Type="http://schemas.openxmlformats.org/officeDocument/2006/relationships/hyperlink" Target="https://pbs.twimg.com/media/C-WUDQgXUAEUYYj.jpg" TargetMode="External"/><Relationship Id="rId6059" Type="http://schemas.openxmlformats.org/officeDocument/2006/relationships/hyperlink" Target="https://twitter.com/" TargetMode="External"/><Relationship Id="rId6473" Type="http://schemas.openxmlformats.org/officeDocument/2006/relationships/hyperlink" Target="https://twitter.com/" TargetMode="External"/><Relationship Id="rId988" Type="http://schemas.openxmlformats.org/officeDocument/2006/relationships/hyperlink" Target="https://twitter.com/i/web/status/858217812451577856" TargetMode="External"/><Relationship Id="rId2669" Type="http://schemas.openxmlformats.org/officeDocument/2006/relationships/hyperlink" Target="http://pbs.twimg.com/profile_images/1140770076/phone-tricks_normal.gif" TargetMode="External"/><Relationship Id="rId5075" Type="http://schemas.openxmlformats.org/officeDocument/2006/relationships/hyperlink" Target="https://twitter.com/" TargetMode="External"/><Relationship Id="rId6126" Type="http://schemas.openxmlformats.org/officeDocument/2006/relationships/hyperlink" Target="https://twitter.com/" TargetMode="External"/><Relationship Id="rId6540" Type="http://schemas.openxmlformats.org/officeDocument/2006/relationships/hyperlink" Target="https://twitter.com/" TargetMode="External"/><Relationship Id="rId1685" Type="http://schemas.openxmlformats.org/officeDocument/2006/relationships/hyperlink" Target="http://www.gizbot.com/telecom/news/all-about-reliance-jio-s-prime-non-prime-plans-040199.html?utm_source=dlvr.it&amp;utm_medium=twitter&amp;utm_campaign=jobokuruvilla" TargetMode="External"/><Relationship Id="rId2736" Type="http://schemas.openxmlformats.org/officeDocument/2006/relationships/hyperlink" Target="http://pbs.twimg.com/profile_images/825560549387751429/ytS4k3HR_normal.jpg" TargetMode="External"/><Relationship Id="rId4091" Type="http://schemas.openxmlformats.org/officeDocument/2006/relationships/hyperlink" Target="http://pbs.twimg.com/profile_images/3698484594/e5ae6371e9d39a2561f3815c47b6b5db_normal.jpeg" TargetMode="External"/><Relationship Id="rId5142" Type="http://schemas.openxmlformats.org/officeDocument/2006/relationships/hyperlink" Target="https://twitter.com/" TargetMode="External"/><Relationship Id="rId708" Type="http://schemas.openxmlformats.org/officeDocument/2006/relationships/hyperlink" Target="http://www.gadgetsnow.com/tech-news/now-reliance-jio-opposes-customised-offers-by-bharti-airtel-vodafone-india/articleshow/58411034.cms" TargetMode="External"/><Relationship Id="rId1338" Type="http://schemas.openxmlformats.org/officeDocument/2006/relationships/hyperlink" Target="http://www.amarujala.com/technology/tech-diary/reliance-jio-likely-to-offer-discounts-for-12-18-months-experts" TargetMode="External"/><Relationship Id="rId1405" Type="http://schemas.openxmlformats.org/officeDocument/2006/relationships/hyperlink" Target="http://gadgets.ndtv.com/telecom/features/reliance-jio-dth-broadband-and-more-5-things-to-expect-from-jio-this-year-1686749" TargetMode="External"/><Relationship Id="rId1752"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2803" Type="http://schemas.openxmlformats.org/officeDocument/2006/relationships/hyperlink" Target="https://pbs.twimg.com/media/C-bdG24UMAEWhU8.jpg" TargetMode="External"/><Relationship Id="rId5959" Type="http://schemas.openxmlformats.org/officeDocument/2006/relationships/hyperlink" Target="https://twitter.com/" TargetMode="External"/><Relationship Id="rId44" Type="http://schemas.openxmlformats.org/officeDocument/2006/relationships/hyperlink" Target="https://alltheinternetofthings.com/entries/145065" TargetMode="External"/><Relationship Id="rId4975" Type="http://schemas.openxmlformats.org/officeDocument/2006/relationships/hyperlink" Target="https://twitter.com/" TargetMode="External"/><Relationship Id="rId498" Type="http://schemas.openxmlformats.org/officeDocument/2006/relationships/hyperlink" Target="http://news.google.com/news/url?sa=t&amp;fd=R&amp;ct2=us&amp;usg=AFQjCNHIm1vcdPDxG47ItO96b5JA68gpeg&amp;clid=c3a7d30bb8a4878e06b80cf16b898331&amp;cid=52779473446325&amp;ei=s-YCWYikAZPihAGw0KH4AQ&amp;url=http%3A%2F%2Fwww.deccanchronicle.com%2Ftechnology%2Fin-other-news%2F280417%2Freliance-jio-effect-time-to-say-goodbye-to-freebies.html&amp;utm_source=dlvr.it&amp;utm_medium=twitter" TargetMode="External"/><Relationship Id="rId2179" Type="http://schemas.openxmlformats.org/officeDocument/2006/relationships/hyperlink" Target="https://pbs.twimg.com/media/C-mX5upXsAIKYi0.jpg" TargetMode="External"/><Relationship Id="rId3577" Type="http://schemas.openxmlformats.org/officeDocument/2006/relationships/hyperlink" Target="http://pbs.twimg.com/profile_images/854388468629331973/Ko8ScBMI_normal.jpg" TargetMode="External"/><Relationship Id="rId3991" Type="http://schemas.openxmlformats.org/officeDocument/2006/relationships/hyperlink" Target="http://pbs.twimg.com/profile_images/3780665162/3329307da3762c898a086d0fb4073bfb_normal.jpeg" TargetMode="External"/><Relationship Id="rId4628" Type="http://schemas.openxmlformats.org/officeDocument/2006/relationships/hyperlink" Target="https://twitter.com/" TargetMode="External"/><Relationship Id="rId2593" Type="http://schemas.openxmlformats.org/officeDocument/2006/relationships/hyperlink" Target="http://pbs.twimg.com/profile_images/378800000466495890/0da6bdc0e197737c0da366f6ae588997_normal.jpeg" TargetMode="External"/><Relationship Id="rId3644" Type="http://schemas.openxmlformats.org/officeDocument/2006/relationships/hyperlink" Target="http://pbs.twimg.com/profile_images/49607902/ravi-vs-prasad_normal.jpg" TargetMode="External"/><Relationship Id="rId6050" Type="http://schemas.openxmlformats.org/officeDocument/2006/relationships/hyperlink" Target="https://twitter.com/" TargetMode="External"/><Relationship Id="rId565" Type="http://schemas.openxmlformats.org/officeDocument/2006/relationships/hyperlink" Target="http://gadgets.ndtv.com/telecom/features/reliance-jio-dth-broadband-and-more-5-things-to-expect-from-jio-this-year-1686749" TargetMode="External"/><Relationship Id="rId1195" Type="http://schemas.openxmlformats.org/officeDocument/2006/relationships/hyperlink" Target="https://thewire.in/129528/reliance-jio-digital-india/" TargetMode="External"/><Relationship Id="rId2246" Type="http://schemas.openxmlformats.org/officeDocument/2006/relationships/hyperlink" Target="http://pbs.twimg.com/profile_images/692535181283061761/1hSF3Nhc_normal.png" TargetMode="External"/><Relationship Id="rId2660" Type="http://schemas.openxmlformats.org/officeDocument/2006/relationships/hyperlink" Target="http://pbs.twimg.com/profile_images/852029172465541121/M3re_cdW_normal.jpg" TargetMode="External"/><Relationship Id="rId3711" Type="http://schemas.openxmlformats.org/officeDocument/2006/relationships/hyperlink" Target="http://pbs.twimg.com/profile_images/507772417402355712/Ox6CO5JI_normal.jpeg" TargetMode="External"/><Relationship Id="rId218" Type="http://schemas.openxmlformats.org/officeDocument/2006/relationships/hyperlink" Target="http://ecoti.in/micron/redirect.html?str=H-Fdja" TargetMode="External"/><Relationship Id="rId632" Type="http://schemas.openxmlformats.org/officeDocument/2006/relationships/hyperlink" Target="https://www.youtube.com/watch?v=xNZ_63gxpT0&amp;feature=youtu.be&amp;a" TargetMode="External"/><Relationship Id="rId1262" Type="http://schemas.openxmlformats.org/officeDocument/2006/relationships/hyperlink" Target="http://indianexpress.com/article/technology/tech-news-technology/reliance-jio-bsnl-vodafone-and-airtel-a-look-at-the-top-prepaid-data-plans-4627716/" TargetMode="External"/><Relationship Id="rId2313" Type="http://schemas.openxmlformats.org/officeDocument/2006/relationships/hyperlink" Target="http://pbs.twimg.com/profile_images/716861220532264960/W-jHEX6y_normal.jpg" TargetMode="External"/><Relationship Id="rId5469" Type="http://schemas.openxmlformats.org/officeDocument/2006/relationships/hyperlink" Target="https://twitter.com/" TargetMode="External"/><Relationship Id="rId4485" Type="http://schemas.openxmlformats.org/officeDocument/2006/relationships/hyperlink" Target="http://pbs.twimg.com/profile_images/690139413758742528/d-wcPv3K_normal.jpg" TargetMode="External"/><Relationship Id="rId5536" Type="http://schemas.openxmlformats.org/officeDocument/2006/relationships/hyperlink" Target="https://twitter.com/" TargetMode="External"/><Relationship Id="rId5883" Type="http://schemas.openxmlformats.org/officeDocument/2006/relationships/hyperlink" Target="https://twitter.com/" TargetMode="External"/><Relationship Id="rId3087" Type="http://schemas.openxmlformats.org/officeDocument/2006/relationships/hyperlink" Target="http://pbs.twimg.com/profile_images/844917368996319232/pz4RYyjy_normal.jpg" TargetMode="External"/><Relationship Id="rId4138" Type="http://schemas.openxmlformats.org/officeDocument/2006/relationships/hyperlink" Target="http://pbs.twimg.com/profile_images/842428902400229377/FXXy-P_u_normal.jpg" TargetMode="External"/><Relationship Id="rId5950" Type="http://schemas.openxmlformats.org/officeDocument/2006/relationships/hyperlink" Target="https://twitter.com/" TargetMode="External"/><Relationship Id="rId4552" Type="http://schemas.openxmlformats.org/officeDocument/2006/relationships/hyperlink" Target="https://twitter.com/" TargetMode="External"/><Relationship Id="rId5603" Type="http://schemas.openxmlformats.org/officeDocument/2006/relationships/hyperlink" Target="https://twitter.com/" TargetMode="External"/><Relationship Id="rId3154" Type="http://schemas.openxmlformats.org/officeDocument/2006/relationships/hyperlink" Target="https://pbs.twimg.com/media/C-eUBMTVYAA-vRd.jpg" TargetMode="External"/><Relationship Id="rId4205" Type="http://schemas.openxmlformats.org/officeDocument/2006/relationships/hyperlink" Target="http://pbs.twimg.com/profile_images/843016710626197505/nBxhChkR_normal.jpg" TargetMode="External"/><Relationship Id="rId2170" Type="http://schemas.openxmlformats.org/officeDocument/2006/relationships/hyperlink" Target="https://pbs.twimg.com/media/C-APx_iWsAAj2kk.jpg" TargetMode="External"/><Relationship Id="rId3221" Type="http://schemas.openxmlformats.org/officeDocument/2006/relationships/hyperlink" Target="http://pbs.twimg.com/profile_images/726993269834563584/sLvLj_Nj_normal.jpg" TargetMode="External"/><Relationship Id="rId6377" Type="http://schemas.openxmlformats.org/officeDocument/2006/relationships/hyperlink" Target="https://twitter.com/" TargetMode="External"/><Relationship Id="rId6791" Type="http://schemas.openxmlformats.org/officeDocument/2006/relationships/hyperlink" Target="https://twitter.com/" TargetMode="External"/><Relationship Id="rId8" Type="http://schemas.openxmlformats.org/officeDocument/2006/relationships/hyperlink" Target="https://t.co/oZFanmyala" TargetMode="External"/><Relationship Id="rId142" Type="http://schemas.openxmlformats.org/officeDocument/2006/relationships/hyperlink" Target="http://www.gizbot.com/internet/news/reliance-jio-ftth-broadband-service-beta-trials-speed-100mbps-cheapest-040271.html?utm_source=article&amp;utm_medium=tweet-button&amp;utm_campaign=article-tweet" TargetMode="External"/><Relationship Id="rId2987" Type="http://schemas.openxmlformats.org/officeDocument/2006/relationships/hyperlink" Target="http://pbs.twimg.com/profile_images/793392041614946304/g-GIpquY_normal.jpg" TargetMode="External"/><Relationship Id="rId5393" Type="http://schemas.openxmlformats.org/officeDocument/2006/relationships/hyperlink" Target="https://twitter.com/" TargetMode="External"/><Relationship Id="rId6444" Type="http://schemas.openxmlformats.org/officeDocument/2006/relationships/hyperlink" Target="https://twitter.com/" TargetMode="External"/><Relationship Id="rId959" Type="http://schemas.openxmlformats.org/officeDocument/2006/relationships/hyperlink" Target="http://indianexpress.com/article/technology/tech-news-technology/reliance-jios-fiber-broadband-with-100mbps-speed-to-launch-in-june-report-4631700/" TargetMode="External"/><Relationship Id="rId1589" Type="http://schemas.openxmlformats.org/officeDocument/2006/relationships/hyperlink" Target="http://news.google.com/news/url?sa=t&amp;fd=R&amp;ct2=in&amp;usg=AFQjCNGK-kEUDmeWMMQ1vvEwceyeSGlMhw&amp;clid=c3a7d30bb8a4878e06b80cf16b898331&amp;cid=52779475800750&amp;ei=8j4EWfifEseBqQK0qoG4Cw&amp;url=http://indiatoday.intoday.in/technology/story/exclusive-reliance-jio-fiber-broadband-preview-to-commence-shortly-website-spills-details/1/941140.html" TargetMode="External"/><Relationship Id="rId5046" Type="http://schemas.openxmlformats.org/officeDocument/2006/relationships/hyperlink" Target="https://twitter.com/" TargetMode="External"/><Relationship Id="rId5460" Type="http://schemas.openxmlformats.org/officeDocument/2006/relationships/hyperlink" Target="https://twitter.com/" TargetMode="External"/><Relationship Id="rId6511" Type="http://schemas.openxmlformats.org/officeDocument/2006/relationships/hyperlink" Target="https://twitter.com/" TargetMode="External"/><Relationship Id="rId4062" Type="http://schemas.openxmlformats.org/officeDocument/2006/relationships/hyperlink" Target="http://pbs.twimg.com/profile_images/858706160685273088/vWPl3Ed3_normal.jpg" TargetMode="External"/><Relationship Id="rId5113" Type="http://schemas.openxmlformats.org/officeDocument/2006/relationships/hyperlink" Target="https://twitter.com/" TargetMode="External"/><Relationship Id="rId1656" Type="http://schemas.openxmlformats.org/officeDocument/2006/relationships/hyperlink" Target="https://techobserver.in/article/news/top-5-reliance-jio-services-expected-2017" TargetMode="External"/><Relationship Id="rId2707" Type="http://schemas.openxmlformats.org/officeDocument/2006/relationships/hyperlink" Target="http://pbs.twimg.com/profile_images/857985694471397376/XIzOHQFk_normal.jpg" TargetMode="External"/><Relationship Id="rId1309"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1723" Type="http://schemas.openxmlformats.org/officeDocument/2006/relationships/hyperlink" Target="http://www.gizbot.com/telecom/features/reliance-jio-airtel-bsnl-vodafone-4g-3g-plans-voice-calls-free-tariff-war-price-040384.html" TargetMode="External"/><Relationship Id="rId4879" Type="http://schemas.openxmlformats.org/officeDocument/2006/relationships/hyperlink" Target="https://twitter.com/" TargetMode="External"/><Relationship Id="rId15" Type="http://schemas.openxmlformats.org/officeDocument/2006/relationships/hyperlink" Target="https://t.co/HtW4eDo5vQ" TargetMode="External"/><Relationship Id="rId3895" Type="http://schemas.openxmlformats.org/officeDocument/2006/relationships/hyperlink" Target="http://pbs.twimg.com/profile_images/711213370133745664/sKa69W7N_normal.jpg" TargetMode="External"/><Relationship Id="rId4946" Type="http://schemas.openxmlformats.org/officeDocument/2006/relationships/hyperlink" Target="https://twitter.com/" TargetMode="External"/><Relationship Id="rId2497" Type="http://schemas.openxmlformats.org/officeDocument/2006/relationships/hyperlink" Target="http://pbs.twimg.com/profile_images/2424417274/h1h8hrjrd6j6tyio5r3v_normal.jpeg" TargetMode="External"/><Relationship Id="rId3548" Type="http://schemas.openxmlformats.org/officeDocument/2006/relationships/hyperlink" Target="http://pbs.twimg.com/profile_images/527846178772090880/3KrXi6fa_normal.jpeg" TargetMode="External"/><Relationship Id="rId469" Type="http://schemas.openxmlformats.org/officeDocument/2006/relationships/hyperlink" Target="http://www.mymobileindia.com/news/newsdetails/reliance-jio-to-expand-its-ftth-services-soon/2460" TargetMode="External"/><Relationship Id="rId883" Type="http://schemas.openxmlformats.org/officeDocument/2006/relationships/hyperlink" Target="https://www.virathindurashtra.com/reliance-jio-to-keep-free-service.html" TargetMode="External"/><Relationship Id="rId1099" Type="http://schemas.openxmlformats.org/officeDocument/2006/relationships/hyperlink" Target="http://abpnews.abplive.in/gadgets/reliance-jio-to-launched-in-2017-dth-broadband-services-607170" TargetMode="External"/><Relationship Id="rId2564" Type="http://schemas.openxmlformats.org/officeDocument/2006/relationships/hyperlink" Target="http://pbs.twimg.com/profile_images/721362756000169984/a8-cvGT4_normal.jpg" TargetMode="External"/><Relationship Id="rId3615" Type="http://schemas.openxmlformats.org/officeDocument/2006/relationships/hyperlink" Target="http://pbs.twimg.com/profile_images/691477939880202244/-eW65KbB_normal.jpg" TargetMode="External"/><Relationship Id="rId3962" Type="http://schemas.openxmlformats.org/officeDocument/2006/relationships/hyperlink" Target="http://pbs.twimg.com/profile_images/712219448971649024/23oWoK7q_normal.jpg" TargetMode="External"/><Relationship Id="rId6021" Type="http://schemas.openxmlformats.org/officeDocument/2006/relationships/hyperlink" Target="https://twitter.com/" TargetMode="External"/><Relationship Id="rId536" Type="http://schemas.openxmlformats.org/officeDocument/2006/relationships/hyperlink" Target="http://www.business-standard.com/article/companies/has-reliance-jio-s-entry-delayed-modi-s-digital-india-goals-117042800256_1.html?utm_source=dlvr.it&amp;utm_medium=twitter" TargetMode="External"/><Relationship Id="rId1166" Type="http://schemas.openxmlformats.org/officeDocument/2006/relationships/hyperlink" Target="https://www.youtube.com/watch?v=sLDTDpUnP14&amp;feature=youtu.be&amp;a" TargetMode="External"/><Relationship Id="rId2217" Type="http://schemas.openxmlformats.org/officeDocument/2006/relationships/hyperlink" Target="http://pbs.twimg.com/profile_images/844379074382516224/QS_HMsQC_normal.jpg" TargetMode="External"/><Relationship Id="rId950" Type="http://schemas.openxmlformats.org/officeDocument/2006/relationships/hyperlink" Target="http://indianexpress.com/article/technology/tech-news-technology/reliance-jios-fiber-broadband-with-100mbps-speed-to-launch-in-june-report-4631700/" TargetMode="External"/><Relationship Id="rId1580" Type="http://schemas.openxmlformats.org/officeDocument/2006/relationships/hyperlink" Target="http://gadgets.ndtv.com/mobiles/features/reliance-jio-plans-nokia-3310-2017-price-vivo-v5s-and-lg-g6-launched-and-more-news-this-week-1687660" TargetMode="External"/><Relationship Id="rId2631" Type="http://schemas.openxmlformats.org/officeDocument/2006/relationships/hyperlink" Target="http://pbs.twimg.com/profile_images/839084719358758912/dg8OiiOt_normal.jpg" TargetMode="External"/><Relationship Id="rId4389" Type="http://schemas.openxmlformats.org/officeDocument/2006/relationships/hyperlink" Target="https://pbs.twimg.com/media/C-qzjniU0AI9rNp.jpg" TargetMode="External"/><Relationship Id="rId5787" Type="http://schemas.openxmlformats.org/officeDocument/2006/relationships/hyperlink" Target="https://twitter.com/" TargetMode="External"/><Relationship Id="rId6838" Type="http://schemas.openxmlformats.org/officeDocument/2006/relationships/hyperlink" Target="https://twitter.com/" TargetMode="External"/><Relationship Id="rId603" Type="http://schemas.openxmlformats.org/officeDocument/2006/relationships/hyperlink" Target="http://indianexpress.com/article/technology/tech-news-technology/reliance-jio-effect-rules-soon-for-telcos-trai-ing-new-service-4631376/" TargetMode="External"/><Relationship Id="rId1233" Type="http://schemas.openxmlformats.org/officeDocument/2006/relationships/hyperlink" Target="http://feeds.feedburner.com/~r/mobigyaan/~3/58J1OMcnuMY/reliance-jio-introduces-new-postpaid-plans?utm_source=feedburner&amp;utm_medium=twitter&amp;utm_campaign=mobigyaan" TargetMode="External"/><Relationship Id="rId5854" Type="http://schemas.openxmlformats.org/officeDocument/2006/relationships/hyperlink" Target="https://twitter.com/" TargetMode="External"/><Relationship Id="rId1300" Type="http://schemas.openxmlformats.org/officeDocument/2006/relationships/hyperlink" Target="http://techsandesh.com/reliance-jio-airtel-vodafone-idea-free-service/" TargetMode="External"/><Relationship Id="rId4456" Type="http://schemas.openxmlformats.org/officeDocument/2006/relationships/hyperlink" Target="http://pbs.twimg.com/profile_images/837026918608203776/YCEhB-QO_normal.jpg" TargetMode="External"/><Relationship Id="rId4870" Type="http://schemas.openxmlformats.org/officeDocument/2006/relationships/hyperlink" Target="https://twitter.com/" TargetMode="External"/><Relationship Id="rId5507" Type="http://schemas.openxmlformats.org/officeDocument/2006/relationships/hyperlink" Target="https://twitter.com/" TargetMode="External"/><Relationship Id="rId5921" Type="http://schemas.openxmlformats.org/officeDocument/2006/relationships/hyperlink" Target="https://twitter.com/" TargetMode="External"/><Relationship Id="rId3058" Type="http://schemas.openxmlformats.org/officeDocument/2006/relationships/hyperlink" Target="https://pbs.twimg.com/media/C-e8CtIVwAA5pW-.jpg" TargetMode="External"/><Relationship Id="rId3472" Type="http://schemas.openxmlformats.org/officeDocument/2006/relationships/hyperlink" Target="http://pbs.twimg.com/profile_images/669245532/india_normal.gif" TargetMode="External"/><Relationship Id="rId4109" Type="http://schemas.openxmlformats.org/officeDocument/2006/relationships/hyperlink" Target="http://pbs.twimg.com/profile_images/709434089061744640/ZvlSpDuK_normal.jpg" TargetMode="External"/><Relationship Id="rId4523" Type="http://schemas.openxmlformats.org/officeDocument/2006/relationships/hyperlink" Target="https://twitter.com/" TargetMode="External"/><Relationship Id="rId393" Type="http://schemas.openxmlformats.org/officeDocument/2006/relationships/hyperlink" Target="https://twitter.com/i/web/status/857279388437565440" TargetMode="External"/><Relationship Id="rId2074" Type="http://schemas.openxmlformats.org/officeDocument/2006/relationships/hyperlink" Target="https://pbs.twimg.com/media/C-kqqU8W0AEXgA8.jpg" TargetMode="External"/><Relationship Id="rId3125" Type="http://schemas.openxmlformats.org/officeDocument/2006/relationships/hyperlink" Target="https://pbs.twimg.com/media/C-fSHhUUQAAlY1h.jpg" TargetMode="External"/><Relationship Id="rId6695" Type="http://schemas.openxmlformats.org/officeDocument/2006/relationships/hyperlink" Target="https://twitter.com/" TargetMode="External"/><Relationship Id="rId460" Type="http://schemas.openxmlformats.org/officeDocument/2006/relationships/hyperlink" Target="https://thewire.in/129528/reliance-jio-digital-india/" TargetMode="External"/><Relationship Id="rId1090" Type="http://schemas.openxmlformats.org/officeDocument/2006/relationships/hyperlink" Target="https://www.youtube.com/watch?v=g6pomBcIDyI&amp;feature=youtu.be&amp;a" TargetMode="External"/><Relationship Id="rId2141" Type="http://schemas.openxmlformats.org/officeDocument/2006/relationships/hyperlink" Target="https://pbs.twimg.com/media/C-ZdW5vU0AARjW6.jpg" TargetMode="External"/><Relationship Id="rId5297" Type="http://schemas.openxmlformats.org/officeDocument/2006/relationships/hyperlink" Target="https://twitter.com/" TargetMode="External"/><Relationship Id="rId6348" Type="http://schemas.openxmlformats.org/officeDocument/2006/relationships/hyperlink" Target="https://twitter.com/" TargetMode="External"/><Relationship Id="rId113" Type="http://schemas.openxmlformats.org/officeDocument/2006/relationships/hyperlink" Target="http://trak.in/tags/business/2017/04/27/reliance-jio-new-postpaid-prepaid-offers-plans/" TargetMode="External"/><Relationship Id="rId6762" Type="http://schemas.openxmlformats.org/officeDocument/2006/relationships/hyperlink" Target="https://twitter.com/" TargetMode="External"/><Relationship Id="rId2958" Type="http://schemas.openxmlformats.org/officeDocument/2006/relationships/hyperlink" Target="http://pbs.twimg.com/profile_images/848191742943928320/r6Nvl8tA_normal.jpg" TargetMode="External"/><Relationship Id="rId5017" Type="http://schemas.openxmlformats.org/officeDocument/2006/relationships/hyperlink" Target="https://twitter.com/" TargetMode="External"/><Relationship Id="rId5364" Type="http://schemas.openxmlformats.org/officeDocument/2006/relationships/hyperlink" Target="https://twitter.com/" TargetMode="External"/><Relationship Id="rId6415" Type="http://schemas.openxmlformats.org/officeDocument/2006/relationships/hyperlink" Target="https://twitter.com/" TargetMode="External"/><Relationship Id="rId1974" Type="http://schemas.openxmlformats.org/officeDocument/2006/relationships/hyperlink" Target="https://pbs.twimg.com/media/C-bdG24UMAEWhU8.jpg" TargetMode="External"/><Relationship Id="rId4380" Type="http://schemas.openxmlformats.org/officeDocument/2006/relationships/hyperlink" Target="https://pbs.twimg.com/media/C-ZsA2xVwAApCL-.jpg" TargetMode="External"/><Relationship Id="rId5431" Type="http://schemas.openxmlformats.org/officeDocument/2006/relationships/hyperlink" Target="https://twitter.com/" TargetMode="External"/><Relationship Id="rId1627" Type="http://schemas.openxmlformats.org/officeDocument/2006/relationships/hyperlink" Target="http://gadgets.ndtv.com/telecom/features/reliance-jio-dth-broadband-and-more-5-things-to-expect-from-jio-this-year-1686749" TargetMode="External"/><Relationship Id="rId4033" Type="http://schemas.openxmlformats.org/officeDocument/2006/relationships/hyperlink" Target="http://pbs.twimg.com/profile_images/455655663683641344/WEGTjcmQ_normal.jpeg" TargetMode="External"/><Relationship Id="rId3799" Type="http://schemas.openxmlformats.org/officeDocument/2006/relationships/hyperlink" Target="https://pbs.twimg.com/media/C-j18cjV0AAw_sA.jpg" TargetMode="External"/><Relationship Id="rId4100" Type="http://schemas.openxmlformats.org/officeDocument/2006/relationships/hyperlink" Target="http://pbs.twimg.com/profile_images/3698484594/e5ae6371e9d39a2561f3815c47b6b5db_normal.jpeg" TargetMode="External"/><Relationship Id="rId6272" Type="http://schemas.openxmlformats.org/officeDocument/2006/relationships/hyperlink" Target="https://twitter.com/" TargetMode="External"/><Relationship Id="rId3866" Type="http://schemas.openxmlformats.org/officeDocument/2006/relationships/hyperlink" Target="http://pbs.twimg.com/profile_images/597312637592997888/r08cMR0S_normal.jpg" TargetMode="External"/><Relationship Id="rId4917" Type="http://schemas.openxmlformats.org/officeDocument/2006/relationships/hyperlink" Target="https://twitter.com/" TargetMode="External"/><Relationship Id="rId787" Type="http://schemas.openxmlformats.org/officeDocument/2006/relationships/hyperlink" Target="http://indianexpress.com/article/technology/tech-news-technology/reliance-jios-fiber-broadband-with-100mbps-speed-to-launch-in-june-report-4631700/" TargetMode="External"/><Relationship Id="rId2468" Type="http://schemas.openxmlformats.org/officeDocument/2006/relationships/hyperlink" Target="http://pbs.twimg.com/profile_images/761867527702061056/3ecGfiPm_normal.jpg" TargetMode="External"/><Relationship Id="rId2882" Type="http://schemas.openxmlformats.org/officeDocument/2006/relationships/hyperlink" Target="http://pbs.twimg.com/profile_images/854950828842635264/ce7M5rNt_normal.jpg" TargetMode="External"/><Relationship Id="rId3519" Type="http://schemas.openxmlformats.org/officeDocument/2006/relationships/hyperlink" Target="http://abs.twimg.com/sticky/default_profile_images/default_profile_normal.png" TargetMode="External"/><Relationship Id="rId3933" Type="http://schemas.openxmlformats.org/officeDocument/2006/relationships/hyperlink" Target="http://pbs.twimg.com/profile_images/3127880435/402ff06eb138998c9f2b8de08c7e4444_normal.jpeg" TargetMode="External"/><Relationship Id="rId854" Type="http://schemas.openxmlformats.org/officeDocument/2006/relationships/hyperlink" Target="http://www.business-standard.com/article/companies/reliance-jio-to-venture-in-dth-broadband-services-this-year-117042800380_1.html" TargetMode="External"/><Relationship Id="rId1484" Type="http://schemas.openxmlformats.org/officeDocument/2006/relationships/hyperlink" Target="http://news.google.com/news/url?sa=t&amp;fd=R&amp;ct2=in&amp;usg=AFQjCNGK-kEUDmeWMMQ1vvEwceyeSGlMhw&amp;clid=c3a7d30bb8a4878e06b80cf16b898331&amp;cid=52779475800750&amp;ei=FiwEWbDdL9zD3AG4_ZuQDw&amp;url=http://indiatoday.intoday.in/technology/story/exclusive-reliance-jio-fiber-broadband-preview-to-commence-shortly-website-spills-details/1/941140.html" TargetMode="External"/><Relationship Id="rId2535" Type="http://schemas.openxmlformats.org/officeDocument/2006/relationships/hyperlink" Target="http://pbs.twimg.com/profile_images/856157489989120002/ZWogUkxA_normal.jpg" TargetMode="External"/><Relationship Id="rId507" Type="http://schemas.openxmlformats.org/officeDocument/2006/relationships/hyperlink" Target="http://www.gadgetsnow.com/tech-news/now-reliance-jio-opposes-customised-offers-by-bharti-airtel-vodafone-india/articleshow/58411034.cms" TargetMode="External"/><Relationship Id="rId921" Type="http://schemas.openxmlformats.org/officeDocument/2006/relationships/hyperlink" Target="http://indianexpress.com/article/technology/tech-news-technology/reliance-jios-fiber-broadband-with-100mbps-speed-to-launch-in-june-report-4631700/" TargetMode="External"/><Relationship Id="rId1137" Type="http://schemas.openxmlformats.org/officeDocument/2006/relationships/hyperlink" Target="https://factordaily.com/reliance-jio-cabs/" TargetMode="External"/><Relationship Id="rId1551" Type="http://schemas.openxmlformats.org/officeDocument/2006/relationships/hyperlink" Target="https://twitter.com/sanjaybafna/status/856679177168326656" TargetMode="External"/><Relationship Id="rId2602" Type="http://schemas.openxmlformats.org/officeDocument/2006/relationships/hyperlink" Target="http://pbs.twimg.com/profile_images/809794862392307712/sjQPZwnR_normal.jpg" TargetMode="External"/><Relationship Id="rId5758" Type="http://schemas.openxmlformats.org/officeDocument/2006/relationships/hyperlink" Target="https://twitter.com/" TargetMode="External"/><Relationship Id="rId6809" Type="http://schemas.openxmlformats.org/officeDocument/2006/relationships/hyperlink" Target="https://twitter.com/" TargetMode="External"/><Relationship Id="rId1204" Type="http://schemas.openxmlformats.org/officeDocument/2006/relationships/hyperlink" Target="http://www.news18.com/news/tech/how-to-port-your-number-to-reliance-jio-from-vodafone-and-airtel-1289419.html" TargetMode="External"/><Relationship Id="rId4774" Type="http://schemas.openxmlformats.org/officeDocument/2006/relationships/hyperlink" Target="https://twitter.com/" TargetMode="External"/><Relationship Id="rId5825" Type="http://schemas.openxmlformats.org/officeDocument/2006/relationships/hyperlink" Target="https://twitter.com/" TargetMode="External"/><Relationship Id="rId3376" Type="http://schemas.openxmlformats.org/officeDocument/2006/relationships/hyperlink" Target="http://pbs.twimg.com/profile_images/857878082144698368/xA2fX9Bz_normal.jpg" TargetMode="External"/><Relationship Id="rId4427" Type="http://schemas.openxmlformats.org/officeDocument/2006/relationships/hyperlink" Target="http://pbs.twimg.com/profile_images/768902084141867008/DUbt_bdQ_normal.jpg" TargetMode="External"/><Relationship Id="rId297" Type="http://schemas.openxmlformats.org/officeDocument/2006/relationships/hyperlink" Target="http://techsandesh.com/reliance-jio-andrapradesh-tamilnadu-gujrat-special/" TargetMode="External"/><Relationship Id="rId2392" Type="http://schemas.openxmlformats.org/officeDocument/2006/relationships/hyperlink" Target="http://pbs.twimg.com/profile_images/378800000042778136/12cab6c71b7ef9d7c5e8dfad19660d20_normal.jpeg" TargetMode="External"/><Relationship Id="rId3029" Type="http://schemas.openxmlformats.org/officeDocument/2006/relationships/hyperlink" Target="https://pbs.twimg.com/media/C-es9lmXsAAggBw.jpg" TargetMode="External"/><Relationship Id="rId3790" Type="http://schemas.openxmlformats.org/officeDocument/2006/relationships/hyperlink" Target="https://pbs.twimg.com/media/C-bBNU7XYAA8C4y.jpg" TargetMode="External"/><Relationship Id="rId4841" Type="http://schemas.openxmlformats.org/officeDocument/2006/relationships/hyperlink" Target="https://twitter.com/" TargetMode="External"/><Relationship Id="rId6599" Type="http://schemas.openxmlformats.org/officeDocument/2006/relationships/hyperlink" Target="https://twitter.com/" TargetMode="External"/><Relationship Id="rId364" Type="http://schemas.openxmlformats.org/officeDocument/2006/relationships/hyperlink" Target="http://www.financialexpress.com/industry/technology/reliance-jio-changes-pre-paid-post-paid-plans-from-rs-19-to-rs-9999-heres-the-updated-tariff-list/644298/" TargetMode="External"/><Relationship Id="rId2045" Type="http://schemas.openxmlformats.org/officeDocument/2006/relationships/hyperlink" Target="https://pbs.twimg.com/media/C-kOUdBUMAADMJX.jpg" TargetMode="External"/><Relationship Id="rId3443" Type="http://schemas.openxmlformats.org/officeDocument/2006/relationships/hyperlink" Target="http://pbs.twimg.com/profile_images/788300148359036928/R4LwSz66_normal.jpg" TargetMode="External"/><Relationship Id="rId3510" Type="http://schemas.openxmlformats.org/officeDocument/2006/relationships/hyperlink" Target="http://pbs.twimg.com/profile_images/719042586367819776/_bnwH4ON_normal.jpg" TargetMode="External"/><Relationship Id="rId6666" Type="http://schemas.openxmlformats.org/officeDocument/2006/relationships/hyperlink" Target="https://twitter.com/" TargetMode="External"/><Relationship Id="rId431" Type="http://schemas.openxmlformats.org/officeDocument/2006/relationships/hyperlink" Target="http://swapdesire.in/reliance-jio-4g-plans-2/" TargetMode="External"/><Relationship Id="rId1061" Type="http://schemas.openxmlformats.org/officeDocument/2006/relationships/hyperlink" Target="http://gujarati.oneindia.com.linkis.com/aXvdI" TargetMode="External"/><Relationship Id="rId2112" Type="http://schemas.openxmlformats.org/officeDocument/2006/relationships/hyperlink" Target="https://pbs.twimg.com/media/C-aVOa9VwAAzGEh.jpg" TargetMode="External"/><Relationship Id="rId5268" Type="http://schemas.openxmlformats.org/officeDocument/2006/relationships/hyperlink" Target="https://twitter.com/" TargetMode="External"/><Relationship Id="rId5682" Type="http://schemas.openxmlformats.org/officeDocument/2006/relationships/hyperlink" Target="https://twitter.com/" TargetMode="External"/><Relationship Id="rId6319" Type="http://schemas.openxmlformats.org/officeDocument/2006/relationships/hyperlink" Target="https://twitter.com/" TargetMode="External"/><Relationship Id="rId6733" Type="http://schemas.openxmlformats.org/officeDocument/2006/relationships/hyperlink" Target="https://twitter.com/" TargetMode="External"/><Relationship Id="rId1878" Type="http://schemas.openxmlformats.org/officeDocument/2006/relationships/hyperlink" Target="https://pbs.twimg.com/media/C-es9lmXsAAggBw.jpg" TargetMode="External"/><Relationship Id="rId2929" Type="http://schemas.openxmlformats.org/officeDocument/2006/relationships/hyperlink" Target="http://abs.twimg.com/sticky/default_profile_images/default_profile_normal.png" TargetMode="External"/><Relationship Id="rId4284" Type="http://schemas.openxmlformats.org/officeDocument/2006/relationships/hyperlink" Target="http://pbs.twimg.com/profile_images/845216603604205571/d17aUFtM_normal.jpg" TargetMode="External"/><Relationship Id="rId5335" Type="http://schemas.openxmlformats.org/officeDocument/2006/relationships/hyperlink" Target="https://twitter.com/" TargetMode="External"/><Relationship Id="rId4351" Type="http://schemas.openxmlformats.org/officeDocument/2006/relationships/hyperlink" Target="http://pbs.twimg.com/profile_images/825758122350411777/EXODEO6D_normal.jpg" TargetMode="External"/><Relationship Id="rId5402" Type="http://schemas.openxmlformats.org/officeDocument/2006/relationships/hyperlink" Target="https://twitter.com/" TargetMode="External"/><Relationship Id="rId6800" Type="http://schemas.openxmlformats.org/officeDocument/2006/relationships/hyperlink" Target="https://twitter.com/" TargetMode="External"/><Relationship Id="rId1945" Type="http://schemas.openxmlformats.org/officeDocument/2006/relationships/hyperlink" Target="https://pbs.twimg.com/media/C-fS3LiXsAIfraQ.jpg" TargetMode="External"/><Relationship Id="rId4004" Type="http://schemas.openxmlformats.org/officeDocument/2006/relationships/hyperlink" Target="https://pbs.twimg.com/media/C-kXJHSXcAElPtW.jpg" TargetMode="External"/><Relationship Id="rId3020" Type="http://schemas.openxmlformats.org/officeDocument/2006/relationships/hyperlink" Target="http://pbs.twimg.com/profile_images/1703550375/untitled_normal.jpg" TargetMode="External"/><Relationship Id="rId6176" Type="http://schemas.openxmlformats.org/officeDocument/2006/relationships/hyperlink" Target="https://twitter.com/" TargetMode="External"/><Relationship Id="rId6590" Type="http://schemas.openxmlformats.org/officeDocument/2006/relationships/hyperlink" Target="https://twitter.com/" TargetMode="External"/><Relationship Id="rId2786" Type="http://schemas.openxmlformats.org/officeDocument/2006/relationships/hyperlink" Target="https://pbs.twimg.com/media/C-bdG24UMAEWhU8.jpg" TargetMode="External"/><Relationship Id="rId3837" Type="http://schemas.openxmlformats.org/officeDocument/2006/relationships/hyperlink" Target="http://pbs.twimg.com/profile_images/855647810477215745/1R1nvM-c_normal.jpg" TargetMode="External"/><Relationship Id="rId5192" Type="http://schemas.openxmlformats.org/officeDocument/2006/relationships/hyperlink" Target="https://twitter.com/" TargetMode="External"/><Relationship Id="rId6243" Type="http://schemas.openxmlformats.org/officeDocument/2006/relationships/hyperlink" Target="https://twitter.com/" TargetMode="External"/><Relationship Id="rId758" Type="http://schemas.openxmlformats.org/officeDocument/2006/relationships/hyperlink" Target="https://twitter.com/i/web/status/857492420279193600" TargetMode="External"/><Relationship Id="rId1388" Type="http://schemas.openxmlformats.org/officeDocument/2006/relationships/hyperlink" Target="http://www.optionstip.com/?p=495810" TargetMode="External"/><Relationship Id="rId2439" Type="http://schemas.openxmlformats.org/officeDocument/2006/relationships/hyperlink" Target="http://pbs.twimg.com/profile_images/724912326311337984/g5OEoaR1_normal.jpg" TargetMode="External"/><Relationship Id="rId2853" Type="http://schemas.openxmlformats.org/officeDocument/2006/relationships/hyperlink" Target="http://pbs.twimg.com/profile_images/506632382485508096/FE0U62qk_normal.jpeg" TargetMode="External"/><Relationship Id="rId3904" Type="http://schemas.openxmlformats.org/officeDocument/2006/relationships/hyperlink" Target="http://pbs.twimg.com/profile_images/565213280554065920/wkQwU0sp_normal.jpeg" TargetMode="External"/><Relationship Id="rId6310" Type="http://schemas.openxmlformats.org/officeDocument/2006/relationships/hyperlink" Target="https://twitter.com/" TargetMode="External"/><Relationship Id="rId94" Type="http://schemas.openxmlformats.org/officeDocument/2006/relationships/hyperlink" Target="https://www.youtube.com/watch?v=a7L651twgfg&amp;feature=youtu.be&amp;a" TargetMode="External"/><Relationship Id="rId825" Type="http://schemas.openxmlformats.org/officeDocument/2006/relationships/hyperlink" Target="http://www.gadgetsnow.com/tech-news/this-state-has-highest-number-of-reliance-jio-users/articleshow/58402856.cms" TargetMode="External"/><Relationship Id="rId1455" Type="http://schemas.openxmlformats.org/officeDocument/2006/relationships/hyperlink" Target="https://twitter.com/i/web/status/858608267773136896" TargetMode="External"/><Relationship Id="rId2506" Type="http://schemas.openxmlformats.org/officeDocument/2006/relationships/hyperlink" Target="http://pbs.twimg.com/profile_images/463701661001605120/Gfu_-Uvc_normal.png" TargetMode="External"/><Relationship Id="rId1108" Type="http://schemas.openxmlformats.org/officeDocument/2006/relationships/hyperlink" Target="http://videos.indiannewsandviews.com/watch?v=b92nQmQFGl4" TargetMode="External"/><Relationship Id="rId2920" Type="http://schemas.openxmlformats.org/officeDocument/2006/relationships/hyperlink" Target="http://pbs.twimg.com/profile_images/775265149024342016/28Bg3MNr_normal.jpg" TargetMode="External"/><Relationship Id="rId4678" Type="http://schemas.openxmlformats.org/officeDocument/2006/relationships/hyperlink" Target="https://twitter.com/" TargetMode="External"/><Relationship Id="rId1522" Type="http://schemas.openxmlformats.org/officeDocument/2006/relationships/hyperlink" Target="http://feeds.feedburner.com/~r/google/xorR/~3/sJ6xvI3yZMU/url?utm_source=feedburner&amp;utm_medium=twitter&amp;utm_campaign=mediat_tech" TargetMode="External"/><Relationship Id="rId5729" Type="http://schemas.openxmlformats.org/officeDocument/2006/relationships/hyperlink" Target="https://twitter.com/" TargetMode="External"/><Relationship Id="rId3694" Type="http://schemas.openxmlformats.org/officeDocument/2006/relationships/hyperlink" Target="https://pbs.twimg.com/media/C-kdeaYU0AAa6aO.png" TargetMode="External"/><Relationship Id="rId4745" Type="http://schemas.openxmlformats.org/officeDocument/2006/relationships/hyperlink" Target="https://twitter.com/" TargetMode="External"/><Relationship Id="rId2296" Type="http://schemas.openxmlformats.org/officeDocument/2006/relationships/hyperlink" Target="http://pbs.twimg.com/profile_images/615801899590115328/ZrXvAN-z_normal.jpg" TargetMode="External"/><Relationship Id="rId3347" Type="http://schemas.openxmlformats.org/officeDocument/2006/relationships/hyperlink" Target="http://pbs.twimg.com/profile_images/729543370922704896/LsI57Fpz_normal.jpg" TargetMode="External"/><Relationship Id="rId3761" Type="http://schemas.openxmlformats.org/officeDocument/2006/relationships/hyperlink" Target="http://abs.twimg.com/sticky/default_profile_images/default_profile_normal.png" TargetMode="External"/><Relationship Id="rId4812" Type="http://schemas.openxmlformats.org/officeDocument/2006/relationships/hyperlink" Target="https://twitter.com/" TargetMode="External"/><Relationship Id="rId268" Type="http://schemas.openxmlformats.org/officeDocument/2006/relationships/hyperlink" Target="http://www.behindwoods.com/news-shots/jio-likely-to-launch-ftth-services-by-june.html" TargetMode="External"/><Relationship Id="rId682" Type="http://schemas.openxmlformats.org/officeDocument/2006/relationships/hyperlink" Target="http://www.india.com/business/reliance-jio-likely-to-launch-broadband-fibre-to-the-home-ftth-broadband-service-soon-2079419/" TargetMode="External"/><Relationship Id="rId2363" Type="http://schemas.openxmlformats.org/officeDocument/2006/relationships/hyperlink" Target="http://pbs.twimg.com/profile_images/576991889234087937/HNEJcoow_normal.jpeg" TargetMode="External"/><Relationship Id="rId3414" Type="http://schemas.openxmlformats.org/officeDocument/2006/relationships/hyperlink" Target="http://pbs.twimg.com/profile_images/1303166637/20081223_Roehn_077_s_normal.jpg" TargetMode="External"/><Relationship Id="rId335" Type="http://schemas.openxmlformats.org/officeDocument/2006/relationships/hyperlink" Target="https://twitter.com/i/web/status/857470195371298816" TargetMode="External"/><Relationship Id="rId2016" Type="http://schemas.openxmlformats.org/officeDocument/2006/relationships/hyperlink" Target="https://pbs.twimg.com/media/C-j4vcTWsAAVIFc.jpg" TargetMode="External"/><Relationship Id="rId2430" Type="http://schemas.openxmlformats.org/officeDocument/2006/relationships/hyperlink" Target="https://pbs.twimg.com/media/C-ZpfMXVYAAe3Xb.jpg" TargetMode="External"/><Relationship Id="rId5586" Type="http://schemas.openxmlformats.org/officeDocument/2006/relationships/hyperlink" Target="https://twitter.com/" TargetMode="External"/><Relationship Id="rId6637" Type="http://schemas.openxmlformats.org/officeDocument/2006/relationships/hyperlink" Target="https://twitter.com/" TargetMode="External"/><Relationship Id="rId402" Type="http://schemas.openxmlformats.org/officeDocument/2006/relationships/hyperlink" Target="https://twitter.com/i/web/status/857790288806412288" TargetMode="External"/><Relationship Id="rId1032" Type="http://schemas.openxmlformats.org/officeDocument/2006/relationships/hyperlink" Target="http://telecom.economictimes.indiatimes.com.ln.is/BdGNw" TargetMode="External"/><Relationship Id="rId4188" Type="http://schemas.openxmlformats.org/officeDocument/2006/relationships/hyperlink" Target="http://pbs.twimg.com/profile_images/828626880160993282/r7JO_9X3_normal.jpg" TargetMode="External"/><Relationship Id="rId5239" Type="http://schemas.openxmlformats.org/officeDocument/2006/relationships/hyperlink" Target="https://twitter.com/" TargetMode="External"/><Relationship Id="rId4255" Type="http://schemas.openxmlformats.org/officeDocument/2006/relationships/hyperlink" Target="http://pbs.twimg.com/profile_images/571152951847051264/XlAET_wj_normal.png" TargetMode="External"/><Relationship Id="rId5306" Type="http://schemas.openxmlformats.org/officeDocument/2006/relationships/hyperlink" Target="https://twitter.com/" TargetMode="External"/><Relationship Id="rId5653" Type="http://schemas.openxmlformats.org/officeDocument/2006/relationships/hyperlink" Target="https://twitter.com/" TargetMode="External"/><Relationship Id="rId6704" Type="http://schemas.openxmlformats.org/officeDocument/2006/relationships/hyperlink" Target="https://twitter.com/" TargetMode="External"/><Relationship Id="rId1849" Type="http://schemas.openxmlformats.org/officeDocument/2006/relationships/hyperlink" Target="https://pbs.twimg.com/media/C-Lr94LUQAAdAbx.jpg" TargetMode="External"/><Relationship Id="rId5720" Type="http://schemas.openxmlformats.org/officeDocument/2006/relationships/hyperlink" Target="https://twitter.com/" TargetMode="External"/><Relationship Id="rId192" Type="http://schemas.openxmlformats.org/officeDocument/2006/relationships/hyperlink" Target="http://feeds.feedburner.com/~r/CheapPhoneService-GoogleNews/~3/bel9x97ASZs/url?utm_source=feedburner&amp;utm_medium=twitter&amp;utm_campaign=Voicetelmedia" TargetMode="External"/><Relationship Id="rId1916" Type="http://schemas.openxmlformats.org/officeDocument/2006/relationships/hyperlink" Target="https://pbs.twimg.com/media/C-e8CsQUMAERxy4.jpg" TargetMode="External"/><Relationship Id="rId3271" Type="http://schemas.openxmlformats.org/officeDocument/2006/relationships/hyperlink" Target="http://pbs.twimg.com/profile_images/733359692022484992/1KW-qfZb_normal.jpg" TargetMode="External"/><Relationship Id="rId4322" Type="http://schemas.openxmlformats.org/officeDocument/2006/relationships/hyperlink" Target="http://pbs.twimg.com/profile_images/1406067065/240878_208077205898102_100000874727679_562905_3543829_o_normal.jpg" TargetMode="External"/><Relationship Id="rId6494" Type="http://schemas.openxmlformats.org/officeDocument/2006/relationships/hyperlink" Target="https://twitter.com/" TargetMode="External"/><Relationship Id="rId5096" Type="http://schemas.openxmlformats.org/officeDocument/2006/relationships/hyperlink" Target="https://twitter.com/" TargetMode="External"/><Relationship Id="rId6147" Type="http://schemas.openxmlformats.org/officeDocument/2006/relationships/hyperlink" Target="https://twitter.com/" TargetMode="External"/><Relationship Id="rId6561" Type="http://schemas.openxmlformats.org/officeDocument/2006/relationships/hyperlink" Target="https://twitter.com/" TargetMode="External"/><Relationship Id="rId5163" Type="http://schemas.openxmlformats.org/officeDocument/2006/relationships/hyperlink" Target="https://twitter.com/" TargetMode="External"/><Relationship Id="rId6214" Type="http://schemas.openxmlformats.org/officeDocument/2006/relationships/hyperlink" Target="https://twitter.com/" TargetMode="External"/><Relationship Id="rId729" Type="http://schemas.openxmlformats.org/officeDocument/2006/relationships/hyperlink" Target="http://malayalam.gizbot.com/news/20-benefits-users-can-have-from-reliance-jio-in-malayalam-009211.html" TargetMode="External"/><Relationship Id="rId1359" Type="http://schemas.openxmlformats.org/officeDocument/2006/relationships/hyperlink" Target="http://www.gizbot.com/telecom/news/expectation-from-reliance-jio-2017-040383.html" TargetMode="External"/><Relationship Id="rId2757" Type="http://schemas.openxmlformats.org/officeDocument/2006/relationships/hyperlink" Target="http://pbs.twimg.com/profile_images/850918397126873088/0HDTIxAV_normal.jpg" TargetMode="External"/><Relationship Id="rId3808" Type="http://schemas.openxmlformats.org/officeDocument/2006/relationships/hyperlink" Target="http://pbs.twimg.com/profile_images/540776556797247488/OGAmEe4f_normal.jpeg" TargetMode="External"/><Relationship Id="rId5230" Type="http://schemas.openxmlformats.org/officeDocument/2006/relationships/hyperlink" Target="https://twitter.com/" TargetMode="External"/><Relationship Id="rId1773" Type="http://schemas.openxmlformats.org/officeDocument/2006/relationships/hyperlink" Target="https://pbs.twimg.com/media/C-Yk7QoWAAAHPfZ.jpg" TargetMode="External"/><Relationship Id="rId2824" Type="http://schemas.openxmlformats.org/officeDocument/2006/relationships/hyperlink" Target="http://pbs.twimg.com/profile_images/786768566280458240/10bMmNvU_normal.jpg" TargetMode="External"/><Relationship Id="rId65" Type="http://schemas.openxmlformats.org/officeDocument/2006/relationships/hyperlink" Target="http://alldevine.com/reliance-jio-ftth-broadband-service-to-be-launched-in-june-beta-trials-begin/" TargetMode="External"/><Relationship Id="rId1426" Type="http://schemas.openxmlformats.org/officeDocument/2006/relationships/hyperlink" Target="http://gadgets.ndtv.com/telecom/features/reliance-jio-dth-broadband-and-more-5-things-to-expect-from-jio-this-year-1686749" TargetMode="External"/><Relationship Id="rId1840" Type="http://schemas.openxmlformats.org/officeDocument/2006/relationships/hyperlink" Target="https://pbs.twimg.com/media/C-c0K3RVYAAvYtp.jpg" TargetMode="External"/><Relationship Id="rId4996" Type="http://schemas.openxmlformats.org/officeDocument/2006/relationships/hyperlink" Target="https://twitter.com/" TargetMode="External"/><Relationship Id="rId3598" Type="http://schemas.openxmlformats.org/officeDocument/2006/relationships/hyperlink" Target="http://pbs.twimg.com/profile_images/787569535880531968/3FtQQHyA_normal.jpg" TargetMode="External"/><Relationship Id="rId4649" Type="http://schemas.openxmlformats.org/officeDocument/2006/relationships/hyperlink" Target="https://twitter.com/" TargetMode="External"/><Relationship Id="rId3665" Type="http://schemas.openxmlformats.org/officeDocument/2006/relationships/hyperlink" Target="http://pbs.twimg.com/profile_images/853652288065372160/nJ-Ejzhf_normal.jpg" TargetMode="External"/><Relationship Id="rId4716" Type="http://schemas.openxmlformats.org/officeDocument/2006/relationships/hyperlink" Target="https://twitter.com/" TargetMode="External"/><Relationship Id="rId6071" Type="http://schemas.openxmlformats.org/officeDocument/2006/relationships/hyperlink" Target="https://twitter.com/" TargetMode="External"/><Relationship Id="rId586" Type="http://schemas.openxmlformats.org/officeDocument/2006/relationships/hyperlink" Target="https://thewire.in/129528/reliance-jio-digital-india/" TargetMode="External"/><Relationship Id="rId2267" Type="http://schemas.openxmlformats.org/officeDocument/2006/relationships/hyperlink" Target="http://pbs.twimg.com/profile_images/752325881142673408/5T6hLsS2_normal.jpg" TargetMode="External"/><Relationship Id="rId2681" Type="http://schemas.openxmlformats.org/officeDocument/2006/relationships/hyperlink" Target="http://pbs.twimg.com/profile_images/677872086673522689/xDPlWz3d_normal.jpg" TargetMode="External"/><Relationship Id="rId3318" Type="http://schemas.openxmlformats.org/officeDocument/2006/relationships/hyperlink" Target="https://pbs.twimg.com/media/C-gYHzzVwAENEGO.jpg" TargetMode="External"/><Relationship Id="rId239" Type="http://schemas.openxmlformats.org/officeDocument/2006/relationships/hyperlink" Target="http://www.dnaindia.com/node/2418615" TargetMode="External"/><Relationship Id="rId653" Type="http://schemas.openxmlformats.org/officeDocument/2006/relationships/hyperlink" Target="http://ft.trib.al/m5xKOjx" TargetMode="External"/><Relationship Id="rId1283" Type="http://schemas.openxmlformats.org/officeDocument/2006/relationships/hyperlink" Target="https://fb.me/8sEDd54Sg" TargetMode="External"/><Relationship Id="rId2334" Type="http://schemas.openxmlformats.org/officeDocument/2006/relationships/hyperlink" Target="http://pbs.twimg.com/profile_images/726369292317503488/CcbIX2GT_normal.jpg" TargetMode="External"/><Relationship Id="rId3732" Type="http://schemas.openxmlformats.org/officeDocument/2006/relationships/hyperlink" Target="http://pbs.twimg.com/profile_images/807133659958345728/IGohIVfp_normal.jpg" TargetMode="External"/><Relationship Id="rId306" Type="http://schemas.openxmlformats.org/officeDocument/2006/relationships/hyperlink" Target="https://www.youtube.com/watch?v=I_rLCTSsXVo&amp;feature=youtu.be&amp;a" TargetMode="External"/><Relationship Id="rId720" Type="http://schemas.openxmlformats.org/officeDocument/2006/relationships/hyperlink" Target="http://www.business-standard.com/article/companies/airtel-beats-reliance-jio-by-a-huge-margin-in-4g-speed-opensignal-report-117042200259_1.html" TargetMode="External"/><Relationship Id="rId1350" Type="http://schemas.openxmlformats.org/officeDocument/2006/relationships/hyperlink" Target="http://www.medianama.com/2017/04/223-reliance-jio-fy17-results/?utm_content=buffer51dc5&amp;utm_medium=social&amp;utm_source=twitter.com&amp;utm_campaign=buffer" TargetMode="External"/><Relationship Id="rId2401" Type="http://schemas.openxmlformats.org/officeDocument/2006/relationships/hyperlink" Target="http://pbs.twimg.com/profile_images/1132898450/mekalwin_normal.jpeg" TargetMode="External"/><Relationship Id="rId4159" Type="http://schemas.openxmlformats.org/officeDocument/2006/relationships/hyperlink" Target="http://pbs.twimg.com/profile_images/775488558480158720/syJ4apM0_normal.jpg" TargetMode="External"/><Relationship Id="rId5557" Type="http://schemas.openxmlformats.org/officeDocument/2006/relationships/hyperlink" Target="https://twitter.com/" TargetMode="External"/><Relationship Id="rId5971" Type="http://schemas.openxmlformats.org/officeDocument/2006/relationships/hyperlink" Target="https://twitter.com/" TargetMode="External"/><Relationship Id="rId6608" Type="http://schemas.openxmlformats.org/officeDocument/2006/relationships/hyperlink" Target="https://twitter.com/" TargetMode="External"/><Relationship Id="rId1003" Type="http://schemas.openxmlformats.org/officeDocument/2006/relationships/hyperlink" Target="http://ucnews.ucweb.com/story/1298969392327357?channel_id=1501&amp;host=http:%2F%2Fucnews.ucweb.com&amp;list_article_from=Mobigyaan&amp;item_type=0&amp;content_type=0&amp;app=browser_iflow&amp;uc_param_str=dnvebichfrmintcpwidsudsvpf&amp;ver=11.3.0.950&amp;sver=inapppatch1&amp;demote_type=normal&amp;adapter=null&amp;grab_time=2017-04-29_15.36.02&amp;lang=english&amp;reco_id=1b567a14-1171-4151-b708-b581ce2e6645&amp;entry=browser&amp;entry1=shareback&amp;entry2=widget" TargetMode="External"/><Relationship Id="rId4573" Type="http://schemas.openxmlformats.org/officeDocument/2006/relationships/hyperlink" Target="https://twitter.com/" TargetMode="External"/><Relationship Id="rId5624" Type="http://schemas.openxmlformats.org/officeDocument/2006/relationships/hyperlink" Target="https://twitter.com/" TargetMode="External"/><Relationship Id="rId3175" Type="http://schemas.openxmlformats.org/officeDocument/2006/relationships/hyperlink" Target="http://pbs.twimg.com/profile_images/512985942567555072/VrLihERG_normal.jpeg" TargetMode="External"/><Relationship Id="rId4226" Type="http://schemas.openxmlformats.org/officeDocument/2006/relationships/hyperlink" Target="http://pbs.twimg.com/profile_images/839147463164444672/fkvhhHQu_normal.jpg" TargetMode="External"/><Relationship Id="rId4640" Type="http://schemas.openxmlformats.org/officeDocument/2006/relationships/hyperlink" Target="https://twitter.com/" TargetMode="External"/><Relationship Id="rId2191" Type="http://schemas.openxmlformats.org/officeDocument/2006/relationships/hyperlink" Target="http://pbs.twimg.com/profile_images/855808828646051840/Eijf9vbs_normal.jpg" TargetMode="External"/><Relationship Id="rId3242" Type="http://schemas.openxmlformats.org/officeDocument/2006/relationships/hyperlink" Target="http://pbs.twimg.com/profile_images/805046153997860865/IRjOwzl3_normal.jpg" TargetMode="External"/><Relationship Id="rId6398" Type="http://schemas.openxmlformats.org/officeDocument/2006/relationships/hyperlink" Target="https://twitter.com/" TargetMode="External"/><Relationship Id="rId163" Type="http://schemas.openxmlformats.org/officeDocument/2006/relationships/hyperlink" Target="http://feeds.feedburner.com/~r/Fight4Judgment/~3/RYDulp0fdEw/extra-recharge-value-deduction-refund_i27114?utm_source=feedburner&amp;utm_medium=twitter&amp;utm_campaign=fight4judgment" TargetMode="External"/><Relationship Id="rId6465" Type="http://schemas.openxmlformats.org/officeDocument/2006/relationships/hyperlink" Target="https://twitter.com/" TargetMode="External"/><Relationship Id="rId230" Type="http://schemas.openxmlformats.org/officeDocument/2006/relationships/hyperlink" Target="https://fb.me/Z3vD3NJ9" TargetMode="External"/><Relationship Id="rId5067" Type="http://schemas.openxmlformats.org/officeDocument/2006/relationships/hyperlink" Target="https://twitter.com/" TargetMode="External"/><Relationship Id="rId6118" Type="http://schemas.openxmlformats.org/officeDocument/2006/relationships/hyperlink" Target="https://twitter.com/" TargetMode="External"/><Relationship Id="rId4083" Type="http://schemas.openxmlformats.org/officeDocument/2006/relationships/hyperlink" Target="http://pbs.twimg.com/profile_images/536051982138503168/NOVSbcfS_normal.jpeg" TargetMode="External"/><Relationship Id="rId5481" Type="http://schemas.openxmlformats.org/officeDocument/2006/relationships/hyperlink" Target="https://twitter.com/" TargetMode="External"/><Relationship Id="rId6532" Type="http://schemas.openxmlformats.org/officeDocument/2006/relationships/hyperlink" Target="https://twitter.com/" TargetMode="External"/><Relationship Id="rId1677" Type="http://schemas.openxmlformats.org/officeDocument/2006/relationships/hyperlink" Target="http://www.gizbot.com/internet/news/reliance-jio-fiber-broadband-preview-fup-speed-price-plans-website-launch-040356.html?utm_source=dlvr.it&amp;utm_medium=twitter" TargetMode="External"/><Relationship Id="rId2728" Type="http://schemas.openxmlformats.org/officeDocument/2006/relationships/hyperlink" Target="https://pbs.twimg.com/media/C-bPekgXoAA5jN0.jpg" TargetMode="External"/><Relationship Id="rId5134" Type="http://schemas.openxmlformats.org/officeDocument/2006/relationships/hyperlink" Target="https://twitter.com/" TargetMode="External"/><Relationship Id="rId1744" Type="http://schemas.openxmlformats.org/officeDocument/2006/relationships/hyperlink" Target="https://twitter.com/i/web/status/857595440866484225" TargetMode="External"/><Relationship Id="rId4150" Type="http://schemas.openxmlformats.org/officeDocument/2006/relationships/hyperlink" Target="https://pbs.twimg.com/media/C-pirwOVoAAtbhl.jpg" TargetMode="External"/><Relationship Id="rId5201" Type="http://schemas.openxmlformats.org/officeDocument/2006/relationships/hyperlink" Target="https://twitter.com/" TargetMode="External"/><Relationship Id="rId36" Type="http://schemas.openxmlformats.org/officeDocument/2006/relationships/hyperlink" Target="https://www.youtube.com/watch?v=1MALd50BiGI&amp;feature=youtu.be&amp;a" TargetMode="External"/><Relationship Id="rId4967" Type="http://schemas.openxmlformats.org/officeDocument/2006/relationships/hyperlink" Target="https://twitter.com/" TargetMode="External"/><Relationship Id="rId1811" Type="http://schemas.openxmlformats.org/officeDocument/2006/relationships/hyperlink" Target="https://pbs.twimg.com/media/C-bNH2EUIAEPmCp.jpg" TargetMode="External"/><Relationship Id="rId3569" Type="http://schemas.openxmlformats.org/officeDocument/2006/relationships/hyperlink" Target="https://pbs.twimg.com/media/C-j4vcTWsAAVIFc.jpg" TargetMode="External"/><Relationship Id="rId3983" Type="http://schemas.openxmlformats.org/officeDocument/2006/relationships/hyperlink" Target="http://pbs.twimg.com/profile_images/643082129694310401/gOigSi0i_normal.jpg" TargetMode="External"/><Relationship Id="rId6042" Type="http://schemas.openxmlformats.org/officeDocument/2006/relationships/hyperlink" Target="https://twitter.com/" TargetMode="External"/><Relationship Id="rId1187" Type="http://schemas.openxmlformats.org/officeDocument/2006/relationships/hyperlink" Target="http://www.gadgetsnow.com/tech-news/reliance-jio-fibre-to-the-home-service-details-revealed-report/articleshow/58422129.cms?utm_source=twitter.com&amp;utm_medium=referral&amp;utm_campaign=GNWeb" TargetMode="External"/><Relationship Id="rId2585" Type="http://schemas.openxmlformats.org/officeDocument/2006/relationships/hyperlink" Target="http://pbs.twimg.com/profile_images/845684210644008960/h5s1m630_normal.jpg" TargetMode="External"/><Relationship Id="rId3636" Type="http://schemas.openxmlformats.org/officeDocument/2006/relationships/hyperlink" Target="http://pbs.twimg.com/profile_images/817641258944327680/49IwLvxa_normal.jpg" TargetMode="External"/><Relationship Id="rId557" Type="http://schemas.openxmlformats.org/officeDocument/2006/relationships/hyperlink" Target="http://www.awesummly.com/news/3602018/" TargetMode="External"/><Relationship Id="rId971" Type="http://schemas.openxmlformats.org/officeDocument/2006/relationships/hyperlink" Target="http://gadgetstouse.com/news/reliance-jio-fiber-preview-testing/57061" TargetMode="External"/><Relationship Id="rId2238" Type="http://schemas.openxmlformats.org/officeDocument/2006/relationships/hyperlink" Target="http://pbs.twimg.com/profile_images/805427046042177537/m8KlPCLM_normal.jpg" TargetMode="External"/><Relationship Id="rId2652" Type="http://schemas.openxmlformats.org/officeDocument/2006/relationships/hyperlink" Target="http://pbs.twimg.com/profile_images/378800000219277035/f958326b7f9e7ab0a0cd281793a2fea5_normal.jpeg" TargetMode="External"/><Relationship Id="rId3703" Type="http://schemas.openxmlformats.org/officeDocument/2006/relationships/hyperlink" Target="http://pbs.twimg.com/profile_images/857690574706671617/sKjCIHQU_normal.jpg" TargetMode="External"/><Relationship Id="rId6859" Type="http://schemas.openxmlformats.org/officeDocument/2006/relationships/comments" Target="../comments1.xml"/><Relationship Id="rId624" Type="http://schemas.openxmlformats.org/officeDocument/2006/relationships/hyperlink" Target="http://kannada.gizbot.com/news/reliance-jio-soon-venture-into-dth-broadband-services-012688.html" TargetMode="External"/><Relationship Id="rId1254" Type="http://schemas.openxmlformats.org/officeDocument/2006/relationships/hyperlink" Target="https://www.youtube.com/watch?v=Vs495bfWNkU&amp;feature=youtu.be&amp;a" TargetMode="External"/><Relationship Id="rId2305" Type="http://schemas.openxmlformats.org/officeDocument/2006/relationships/hyperlink" Target="http://pbs.twimg.com/profile_images/725504382356299777/EGs2IucN_normal.jpg" TargetMode="External"/><Relationship Id="rId5875" Type="http://schemas.openxmlformats.org/officeDocument/2006/relationships/hyperlink" Target="https://twitter.com/" TargetMode="External"/><Relationship Id="rId1321" Type="http://schemas.openxmlformats.org/officeDocument/2006/relationships/hyperlink" Target="http://news.google.com/news/url?sa=t&amp;fd=R&amp;ct2=in&amp;usg=AFQjCNEX8kThGDJar9CoThTP7uDmW-Z7NA&amp;clid=c3a7d30bb8a4878e06b80cf16b898331&amp;cid=52779475800750&amp;ei=R2sFWaTIHJbMhQGNopmYDQ&amp;url=http%3A%2F%2Fwww.gizbot.com%2Ftelecom%2Fnews%2Fexpectation-from-reliance-jio-2017-040383.html&amp;utm_source=dlvr.it&amp;utm_medium=twitter" TargetMode="External"/><Relationship Id="rId4477" Type="http://schemas.openxmlformats.org/officeDocument/2006/relationships/hyperlink" Target="https://pbs.twimg.com/media/C-anOwCUwAAOyWt.jpg" TargetMode="External"/><Relationship Id="rId4891" Type="http://schemas.openxmlformats.org/officeDocument/2006/relationships/hyperlink" Target="https://twitter.com/" TargetMode="External"/><Relationship Id="rId5528" Type="http://schemas.openxmlformats.org/officeDocument/2006/relationships/hyperlink" Target="https://twitter.com/" TargetMode="External"/><Relationship Id="rId3079" Type="http://schemas.openxmlformats.org/officeDocument/2006/relationships/hyperlink" Target="https://pbs.twimg.com/media/C-fDwuHVYAELzBl.jpg" TargetMode="External"/><Relationship Id="rId3493" Type="http://schemas.openxmlformats.org/officeDocument/2006/relationships/hyperlink" Target="http://pbs.twimg.com/profile_images/778814514103918592/r9P4Tydg_normal.jpg" TargetMode="External"/><Relationship Id="rId4544" Type="http://schemas.openxmlformats.org/officeDocument/2006/relationships/hyperlink" Target="https://twitter.com/" TargetMode="External"/><Relationship Id="rId5942" Type="http://schemas.openxmlformats.org/officeDocument/2006/relationships/hyperlink" Target="https://twitter.com/" TargetMode="External"/><Relationship Id="rId2095" Type="http://schemas.openxmlformats.org/officeDocument/2006/relationships/hyperlink" Target="https://pbs.twimg.com/media/C-pBErOVYAASXdL.jpg" TargetMode="External"/><Relationship Id="rId3146" Type="http://schemas.openxmlformats.org/officeDocument/2006/relationships/hyperlink" Target="http://pbs.twimg.com/profile_images/3462943067/a4819030bc38bd5a264542abbd4c9c8d_normal.png" TargetMode="External"/><Relationship Id="rId481" Type="http://schemas.openxmlformats.org/officeDocument/2006/relationships/hyperlink" Target="http://www.gadgetsnow.com/tech-news/now-reliance-jio-opposes-customised-offers-by-bharti-airtel-vodafone-india/articleshow/58411034.cms" TargetMode="External"/><Relationship Id="rId2162" Type="http://schemas.openxmlformats.org/officeDocument/2006/relationships/hyperlink" Target="https://pbs.twimg.com/media/C-Kjnv6U0AEFgQ3.jpg" TargetMode="External"/><Relationship Id="rId3560" Type="http://schemas.openxmlformats.org/officeDocument/2006/relationships/hyperlink" Target="https://pbs.twimg.com/media/C-j18cjV0AAw_sA.jpg" TargetMode="External"/><Relationship Id="rId4611" Type="http://schemas.openxmlformats.org/officeDocument/2006/relationships/hyperlink" Target="https://twitter.com/" TargetMode="External"/><Relationship Id="rId6369" Type="http://schemas.openxmlformats.org/officeDocument/2006/relationships/hyperlink" Target="https://twitter.com/" TargetMode="External"/><Relationship Id="rId134" Type="http://schemas.openxmlformats.org/officeDocument/2006/relationships/hyperlink" Target="https://twitter.com/i/web/status/857514589629538304" TargetMode="External"/><Relationship Id="rId3213" Type="http://schemas.openxmlformats.org/officeDocument/2006/relationships/hyperlink" Target="http://pbs.twimg.com/profile_images/857497766011994112/TokMh9hd_normal.jpg" TargetMode="External"/><Relationship Id="rId6783" Type="http://schemas.openxmlformats.org/officeDocument/2006/relationships/hyperlink" Target="https://twitter.com/" TargetMode="External"/><Relationship Id="rId2979" Type="http://schemas.openxmlformats.org/officeDocument/2006/relationships/hyperlink" Target="https://pbs.twimg.com/media/C-eo974U0AAIhZB.jpg" TargetMode="External"/><Relationship Id="rId5385" Type="http://schemas.openxmlformats.org/officeDocument/2006/relationships/hyperlink" Target="https://twitter.com/" TargetMode="External"/><Relationship Id="rId6436" Type="http://schemas.openxmlformats.org/officeDocument/2006/relationships/hyperlink" Target="https://twitter.com/" TargetMode="External"/><Relationship Id="rId6850" Type="http://schemas.openxmlformats.org/officeDocument/2006/relationships/hyperlink" Target="https://api.twitter.com/1.1/geo/id/7929cea6bd5b32bd.json" TargetMode="External"/><Relationship Id="rId201" Type="http://schemas.openxmlformats.org/officeDocument/2006/relationships/hyperlink" Target="http://gadgets.ndtv.com/telecom/features/reliance-jio-dth-broadband-and-more-5-things-to-expect-from-jio-this-year-1686749" TargetMode="External"/><Relationship Id="rId1995" Type="http://schemas.openxmlformats.org/officeDocument/2006/relationships/hyperlink" Target="https://pbs.twimg.com/media/C-fwyoPXgAA_jL3.jpg" TargetMode="External"/><Relationship Id="rId5038" Type="http://schemas.openxmlformats.org/officeDocument/2006/relationships/hyperlink" Target="https://twitter.com/" TargetMode="External"/><Relationship Id="rId5452" Type="http://schemas.openxmlformats.org/officeDocument/2006/relationships/hyperlink" Target="https://twitter.com/" TargetMode="External"/><Relationship Id="rId6503" Type="http://schemas.openxmlformats.org/officeDocument/2006/relationships/hyperlink" Target="https://twitter.com/" TargetMode="External"/><Relationship Id="rId1648" Type="http://schemas.openxmlformats.org/officeDocument/2006/relationships/hyperlink" Target="http://ucnews.ucweb.com/story/3895284532182883?channel_id=1501&amp;host=http:%2F%2Fucnews.ucweb.com&amp;list_article_from=TheEdgyMind&amp;item_type=0&amp;content_type=0&amp;app=app_iflow&amp;uc_param_str=dnvebichfrmintcpwidsudsvpf&amp;ver=1.5.2.948&amp;sver=inapppatch2&amp;demote_type=normal&amp;adapter=null&amp;grab_time=2017-04-30_02.32.57&amp;lang=english&amp;comment_stat=1&amp;reco_id=069f2d11-4249-4efb-8cff-d3366980defe&amp;entry=app&amp;entry1=shareback&amp;entry2=widget_Twitter&amp;shareid=bTkwBPnjbzvoHIjGmDrRDHQCHkre4Gq%2BP%2FFtFiHu7KI3wQ%3D%3D" TargetMode="External"/><Relationship Id="rId4054" Type="http://schemas.openxmlformats.org/officeDocument/2006/relationships/hyperlink" Target="http://pbs.twimg.com/profile_images/843690857865842688/joVY_7mZ_normal.jpg" TargetMode="External"/><Relationship Id="rId5105" Type="http://schemas.openxmlformats.org/officeDocument/2006/relationships/hyperlink" Target="https://twitter.com/" TargetMode="External"/><Relationship Id="rId3070" Type="http://schemas.openxmlformats.org/officeDocument/2006/relationships/hyperlink" Target="http://pbs.twimg.com/profile_images/495239226565615618/WR8wp5pt_normal.jpeg" TargetMode="External"/><Relationship Id="rId4121" Type="http://schemas.openxmlformats.org/officeDocument/2006/relationships/hyperlink" Target="https://pbs.twimg.com/media/C-a2JDOWsAQH5pe.jpg" TargetMode="External"/><Relationship Id="rId1715" Type="http://schemas.openxmlformats.org/officeDocument/2006/relationships/hyperlink" Target="http://feeds.feedburner.com/~r/Iphone5s-GoogleNews/~3/0YfiLah7560/url?utm_source=feedburner&amp;utm_medium=twitter&amp;utm_campaign=designgeeks_org" TargetMode="External"/><Relationship Id="rId6293" Type="http://schemas.openxmlformats.org/officeDocument/2006/relationships/hyperlink" Target="https://twitter.com/" TargetMode="External"/><Relationship Id="rId3887" Type="http://schemas.openxmlformats.org/officeDocument/2006/relationships/hyperlink" Target="http://pbs.twimg.com/profile_images/858219565746081792/ZOflRuQi_normal.jpg" TargetMode="External"/><Relationship Id="rId4938" Type="http://schemas.openxmlformats.org/officeDocument/2006/relationships/hyperlink" Target="https://twitter.com/" TargetMode="External"/><Relationship Id="rId2489" Type="http://schemas.openxmlformats.org/officeDocument/2006/relationships/hyperlink" Target="http://pbs.twimg.com/profile_images/2424417274/h1h8hrjrd6j6tyio5r3v_normal.jpeg" TargetMode="External"/><Relationship Id="rId3954" Type="http://schemas.openxmlformats.org/officeDocument/2006/relationships/hyperlink" Target="http://pbs.twimg.com/profile_images/600196875552034816/9c8P8NPf_normal.jpg" TargetMode="External"/><Relationship Id="rId6360" Type="http://schemas.openxmlformats.org/officeDocument/2006/relationships/hyperlink" Target="https://twitter.com/" TargetMode="External"/><Relationship Id="rId875" Type="http://schemas.openxmlformats.org/officeDocument/2006/relationships/hyperlink" Target="http://telecom.economictimes.indiatimes.com/news/reliance-jio-opposes-customised-offers-by-bharti-airtel-vodafone-india/58402982" TargetMode="External"/><Relationship Id="rId2556" Type="http://schemas.openxmlformats.org/officeDocument/2006/relationships/hyperlink" Target="http://pbs.twimg.com/profile_images/743059234045186048/jeZ70E82_normal.jpg" TargetMode="External"/><Relationship Id="rId2970" Type="http://schemas.openxmlformats.org/officeDocument/2006/relationships/hyperlink" Target="https://pbs.twimg.com/media/C-ekqaWV0AAqn-s.jpg" TargetMode="External"/><Relationship Id="rId3607" Type="http://schemas.openxmlformats.org/officeDocument/2006/relationships/hyperlink" Target="http://pbs.twimg.com/profile_images/734062140051464193/xbjyAY-x_normal.jpg" TargetMode="External"/><Relationship Id="rId6013" Type="http://schemas.openxmlformats.org/officeDocument/2006/relationships/hyperlink" Target="https://twitter.com/" TargetMode="External"/><Relationship Id="rId528" Type="http://schemas.openxmlformats.org/officeDocument/2006/relationships/hyperlink" Target="http://www.business-standard.com/article/companies/has-reliance-jio-s-entry-delayed-modi-s-digital-india-goals-117042800256_1.html?utm_source=dlvr.it&amp;utm_medium=twitter" TargetMode="External"/><Relationship Id="rId942" Type="http://schemas.openxmlformats.org/officeDocument/2006/relationships/hyperlink" Target="http://www.gadgetsnow.com/tech-news/reliance-jio-effect-it-may-be-time-to-say-goodbye-to-freebies/articleshow/58398939.cms" TargetMode="External"/><Relationship Id="rId1158" Type="http://schemas.openxmlformats.org/officeDocument/2006/relationships/hyperlink" Target="http://feeds.feedburner.com/~r/thetechviral/~3/pFxE0bJ0Hnw/?utm_source=feedburner&amp;utm_medium=twitter&amp;utm_campaign=thetechviral" TargetMode="External"/><Relationship Id="rId1572" Type="http://schemas.openxmlformats.org/officeDocument/2006/relationships/hyperlink" Target="http://qureshiinfotech.com/2017/02/reliance-jio-4g-ki-net-speed-kaise-badhaye/?utm_source=ReviveOldPost&amp;utm_medium=social&amp;utm_campaign=ReviveOldPost" TargetMode="External"/><Relationship Id="rId2209" Type="http://schemas.openxmlformats.org/officeDocument/2006/relationships/hyperlink" Target="http://pbs.twimg.com/profile_images/838765376649498625/1ow93ZGg_normal.jpg" TargetMode="External"/><Relationship Id="rId2623" Type="http://schemas.openxmlformats.org/officeDocument/2006/relationships/hyperlink" Target="http://pbs.twimg.com/profile_images/1069603702/V-logogghh72_normal.jpg" TargetMode="External"/><Relationship Id="rId5779" Type="http://schemas.openxmlformats.org/officeDocument/2006/relationships/hyperlink" Target="https://twitter.com/" TargetMode="External"/><Relationship Id="rId1225" Type="http://schemas.openxmlformats.org/officeDocument/2006/relationships/hyperlink" Target="http://techsandesh.com/reliance-jio-giga-fiber-internet-broadband-june-india/" TargetMode="External"/><Relationship Id="rId3397" Type="http://schemas.openxmlformats.org/officeDocument/2006/relationships/hyperlink" Target="http://pbs.twimg.com/profile_images/847844117438771201/p8aZeX3e_normal.jpg" TargetMode="External"/><Relationship Id="rId4795" Type="http://schemas.openxmlformats.org/officeDocument/2006/relationships/hyperlink" Target="https://twitter.com/" TargetMode="External"/><Relationship Id="rId5846" Type="http://schemas.openxmlformats.org/officeDocument/2006/relationships/hyperlink" Target="https://twitter.com/" TargetMode="External"/><Relationship Id="rId4448" Type="http://schemas.openxmlformats.org/officeDocument/2006/relationships/hyperlink" Target="http://pbs.twimg.com/profile_images/595083746216259584/FfOYxJfr_normal.png" TargetMode="External"/><Relationship Id="rId4862" Type="http://schemas.openxmlformats.org/officeDocument/2006/relationships/hyperlink" Target="https://twitter.com/" TargetMode="External"/><Relationship Id="rId5913" Type="http://schemas.openxmlformats.org/officeDocument/2006/relationships/hyperlink" Target="https://twitter.com/" TargetMode="External"/><Relationship Id="rId3464" Type="http://schemas.openxmlformats.org/officeDocument/2006/relationships/hyperlink" Target="http://pbs.twimg.com/profile_images/837181192243933185/TR_SmwMx_normal.jpg" TargetMode="External"/><Relationship Id="rId4515" Type="http://schemas.openxmlformats.org/officeDocument/2006/relationships/hyperlink" Target="https://twitter.com/" TargetMode="External"/><Relationship Id="rId385" Type="http://schemas.openxmlformats.org/officeDocument/2006/relationships/hyperlink" Target="http://mdriodtech.in/blog/reliance-jio-introduces-new-plans/" TargetMode="External"/><Relationship Id="rId2066" Type="http://schemas.openxmlformats.org/officeDocument/2006/relationships/hyperlink" Target="https://pbs.twimg.com/media/C-kJES3VYAANpJJ.jpg" TargetMode="External"/><Relationship Id="rId2480" Type="http://schemas.openxmlformats.org/officeDocument/2006/relationships/hyperlink" Target="http://pbs.twimg.com/profile_images/1378549000/RiteshP_normal.jpg" TargetMode="External"/><Relationship Id="rId3117" Type="http://schemas.openxmlformats.org/officeDocument/2006/relationships/hyperlink" Target="http://pbs.twimg.com/profile_images/858553630936358912/n3Xmu6pD_normal.jpg" TargetMode="External"/><Relationship Id="rId3531" Type="http://schemas.openxmlformats.org/officeDocument/2006/relationships/hyperlink" Target="http://pbs.twimg.com/profile_images/632456946382049280/Ti4dXyfk_normal.jpg" TargetMode="External"/><Relationship Id="rId6687" Type="http://schemas.openxmlformats.org/officeDocument/2006/relationships/hyperlink" Target="https://twitter.com/" TargetMode="External"/><Relationship Id="rId452" Type="http://schemas.openxmlformats.org/officeDocument/2006/relationships/hyperlink" Target="https://techyuga.com/convert-lte-to-volte-in-kolkata/" TargetMode="External"/><Relationship Id="rId1082" Type="http://schemas.openxmlformats.org/officeDocument/2006/relationships/hyperlink" Target="https://allmobileplans.in/reliance-jio-apn-settings/" TargetMode="External"/><Relationship Id="rId2133" Type="http://schemas.openxmlformats.org/officeDocument/2006/relationships/hyperlink" Target="https://pbs.twimg.com/media/C-anOwCUwAAOyWt.jpg" TargetMode="External"/><Relationship Id="rId5289" Type="http://schemas.openxmlformats.org/officeDocument/2006/relationships/hyperlink" Target="https://twitter.com/" TargetMode="External"/><Relationship Id="rId6754" Type="http://schemas.openxmlformats.org/officeDocument/2006/relationships/hyperlink" Target="https://twitter.com/" TargetMode="External"/><Relationship Id="rId105" Type="http://schemas.openxmlformats.org/officeDocument/2006/relationships/hyperlink" Target="http://trak.in/tags/business/2017/04/27/reliance-jio-new-postpaid-prepaid-offers-plans/?utm_source=dlvr.it&amp;utm_medium=twitter" TargetMode="External"/><Relationship Id="rId2200" Type="http://schemas.openxmlformats.org/officeDocument/2006/relationships/hyperlink" Target="http://pbs.twimg.com/profile_images/787670609882996736/vU6qOKpM_normal.jpg" TargetMode="External"/><Relationship Id="rId5356" Type="http://schemas.openxmlformats.org/officeDocument/2006/relationships/hyperlink" Target="https://twitter.com/" TargetMode="External"/><Relationship Id="rId6407" Type="http://schemas.openxmlformats.org/officeDocument/2006/relationships/hyperlink" Target="https://twitter.com/" TargetMode="External"/><Relationship Id="rId1899" Type="http://schemas.openxmlformats.org/officeDocument/2006/relationships/hyperlink" Target="https://pbs.twimg.com/media/C-e7fSCUMAEieQN.jpg" TargetMode="External"/><Relationship Id="rId4372" Type="http://schemas.openxmlformats.org/officeDocument/2006/relationships/hyperlink" Target="http://pbs.twimg.com/profile_images/732519881711702016/b8qqU2du_normal.jpg" TargetMode="External"/><Relationship Id="rId5009" Type="http://schemas.openxmlformats.org/officeDocument/2006/relationships/hyperlink" Target="https://twitter.com/" TargetMode="External"/><Relationship Id="rId5770" Type="http://schemas.openxmlformats.org/officeDocument/2006/relationships/hyperlink" Target="https://twitter.com/" TargetMode="External"/><Relationship Id="rId6821" Type="http://schemas.openxmlformats.org/officeDocument/2006/relationships/hyperlink" Target="https://twitter.com/" TargetMode="External"/><Relationship Id="rId1966" Type="http://schemas.openxmlformats.org/officeDocument/2006/relationships/hyperlink" Target="https://pbs.twimg.com/media/C-fDekdWAAAFSV6.jpg" TargetMode="External"/><Relationship Id="rId4025" Type="http://schemas.openxmlformats.org/officeDocument/2006/relationships/hyperlink" Target="http://pbs.twimg.com/profile_images/815261610671386624/Tk8jO93v_normal.jpg" TargetMode="External"/><Relationship Id="rId5423" Type="http://schemas.openxmlformats.org/officeDocument/2006/relationships/hyperlink" Target="https://twitter.com/" TargetMode="External"/><Relationship Id="rId1619"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3041" Type="http://schemas.openxmlformats.org/officeDocument/2006/relationships/hyperlink" Target="https://pbs.twimg.com/media/C-e8B-1VwAE-2Mi.jpg" TargetMode="External"/><Relationship Id="rId6197" Type="http://schemas.openxmlformats.org/officeDocument/2006/relationships/hyperlink" Target="https://twitter.com/" TargetMode="External"/><Relationship Id="rId3858" Type="http://schemas.openxmlformats.org/officeDocument/2006/relationships/hyperlink" Target="http://pbs.twimg.com/profile_images/790236586256412672/55vDTloX_normal.jpg" TargetMode="External"/><Relationship Id="rId4909" Type="http://schemas.openxmlformats.org/officeDocument/2006/relationships/hyperlink" Target="https://twitter.com/" TargetMode="External"/><Relationship Id="rId6264" Type="http://schemas.openxmlformats.org/officeDocument/2006/relationships/hyperlink" Target="https://twitter.com/" TargetMode="External"/><Relationship Id="rId779" Type="http://schemas.openxmlformats.org/officeDocument/2006/relationships/hyperlink" Target="http://www.jansatta.com/technology-news/reliance-jio-could-launch-broadband-with-100mbps-speed-in-june-heres-what-we-know-so-far/311082/" TargetMode="External"/><Relationship Id="rId5280" Type="http://schemas.openxmlformats.org/officeDocument/2006/relationships/hyperlink" Target="https://twitter.com/" TargetMode="External"/><Relationship Id="rId6331" Type="http://schemas.openxmlformats.org/officeDocument/2006/relationships/hyperlink" Target="https://twitter.com/" TargetMode="External"/><Relationship Id="rId1476" Type="http://schemas.openxmlformats.org/officeDocument/2006/relationships/hyperlink" Target="http://gadgets.ndtv.com/mobiles/features/reliance-jio-plans-nokia-3310-2017-price-vivo-v5s-and-lg-g6-launched-and-more-news-this-week-1687660?utm_source=dlvr.it&amp;utm_medium=twitter" TargetMode="External"/><Relationship Id="rId2874" Type="http://schemas.openxmlformats.org/officeDocument/2006/relationships/hyperlink" Target="http://abs.twimg.com/sticky/default_profile_images/default_profile_normal.png" TargetMode="External"/><Relationship Id="rId3925" Type="http://schemas.openxmlformats.org/officeDocument/2006/relationships/hyperlink" Target="http://pbs.twimg.com/profile_images/835584511228379136/9Ip1W62Z_normal.jpg" TargetMode="External"/><Relationship Id="rId846" Type="http://schemas.openxmlformats.org/officeDocument/2006/relationships/hyperlink" Target="https://www.xing.com/r/z3yUh" TargetMode="External"/><Relationship Id="rId1129" Type="http://schemas.openxmlformats.org/officeDocument/2006/relationships/hyperlink" Target="https://www.youtube.com/watch?v=m4lr-Kwm7K8&amp;feature=youtu.be&amp;a" TargetMode="External"/><Relationship Id="rId1890" Type="http://schemas.openxmlformats.org/officeDocument/2006/relationships/hyperlink" Target="https://pbs.twimg.com/media/C-es9lmXsAAggBw.jpg" TargetMode="External"/><Relationship Id="rId2527" Type="http://schemas.openxmlformats.org/officeDocument/2006/relationships/hyperlink" Target="http://pbs.twimg.com/profile_images/3452305830/9f9084b75570cda714ee33d76d24afab_normal.jpeg" TargetMode="External"/><Relationship Id="rId2941" Type="http://schemas.openxmlformats.org/officeDocument/2006/relationships/hyperlink" Target="http://pbs.twimg.com/profile_images/800316987591237633/ubRGk6tl_normal.jpg" TargetMode="External"/><Relationship Id="rId5000" Type="http://schemas.openxmlformats.org/officeDocument/2006/relationships/hyperlink" Target="https://twitter.com/" TargetMode="External"/><Relationship Id="rId913" Type="http://schemas.openxmlformats.org/officeDocument/2006/relationships/hyperlink" Target="http://www.financialexpress.com/industry/reliance-jio-effect-soon-trai-to-come-out-with-rules-for-telcos-testing-new-services/644655/" TargetMode="External"/><Relationship Id="rId1543" Type="http://schemas.openxmlformats.org/officeDocument/2006/relationships/hyperlink" Target="http://www.infoavi.com/expect-from-reliance-jio-in-2017-reliance-jio-dth-reliance-jio-broadband/" TargetMode="External"/><Relationship Id="rId4699" Type="http://schemas.openxmlformats.org/officeDocument/2006/relationships/hyperlink" Target="https://twitter.com/" TargetMode="External"/><Relationship Id="rId1610" Type="http://schemas.openxmlformats.org/officeDocument/2006/relationships/hyperlink" Target="http://www.gizbot.com/telecom/features/reliance-jio-airtel-bsnl-vodafone-4g-3g-plans-voice-calls-free-tariff-war-price-040384.html" TargetMode="External"/><Relationship Id="rId4766" Type="http://schemas.openxmlformats.org/officeDocument/2006/relationships/hyperlink" Target="https://twitter.com/" TargetMode="External"/><Relationship Id="rId5817" Type="http://schemas.openxmlformats.org/officeDocument/2006/relationships/hyperlink" Target="https://twitter.com/" TargetMode="External"/><Relationship Id="rId3368" Type="http://schemas.openxmlformats.org/officeDocument/2006/relationships/hyperlink" Target="http://pbs.twimg.com/profile_images/838658024390684672/SekRLQcj_normal.jpg" TargetMode="External"/><Relationship Id="rId3782" Type="http://schemas.openxmlformats.org/officeDocument/2006/relationships/hyperlink" Target="http://pbs.twimg.com/profile_images/791715963183824897/AdvWgk0C_normal.jpg" TargetMode="External"/><Relationship Id="rId4419" Type="http://schemas.openxmlformats.org/officeDocument/2006/relationships/hyperlink" Target="http://pbs.twimg.com/profile_images/507824008843116545/D1Pve6pB_normal.jpeg" TargetMode="External"/><Relationship Id="rId4833" Type="http://schemas.openxmlformats.org/officeDocument/2006/relationships/hyperlink" Target="https://twitter.com/" TargetMode="External"/><Relationship Id="rId289" Type="http://schemas.openxmlformats.org/officeDocument/2006/relationships/hyperlink" Target="https://www.bloombergquint.com/business/2017/04/07/what-reliance-jio-needs-to-turn-profitable" TargetMode="External"/><Relationship Id="rId2384" Type="http://schemas.openxmlformats.org/officeDocument/2006/relationships/hyperlink" Target="http://pbs.twimg.com/profile_images/1132899612/Kunal_normal.jpeg" TargetMode="External"/><Relationship Id="rId3435" Type="http://schemas.openxmlformats.org/officeDocument/2006/relationships/hyperlink" Target="http://abs.twimg.com/sticky/default_profile_images/default_profile_normal.png" TargetMode="External"/><Relationship Id="rId356" Type="http://schemas.openxmlformats.org/officeDocument/2006/relationships/hyperlink" Target="http://www.bgr.in/news/reliance-jio-effect-data-price-war-to-continue-through-fy18-but-what-after-the-dust-settles/" TargetMode="External"/><Relationship Id="rId770" Type="http://schemas.openxmlformats.org/officeDocument/2006/relationships/hyperlink" Target="http://indianexpress.com/article/technology/tech-news-technology/reliance-jios-fiber-broadband-with-100mbps-speed-to-launch-in-june-report-4631700/" TargetMode="External"/><Relationship Id="rId2037" Type="http://schemas.openxmlformats.org/officeDocument/2006/relationships/hyperlink" Target="https://pbs.twimg.com/media/C-kQwaQVwAAtDka.jpg" TargetMode="External"/><Relationship Id="rId2451" Type="http://schemas.openxmlformats.org/officeDocument/2006/relationships/hyperlink" Target="http://pbs.twimg.com/profile_images/378800000797394786/aad7180b3e4112756b43efe15b0348b7_normal.jpeg" TargetMode="External"/><Relationship Id="rId4900" Type="http://schemas.openxmlformats.org/officeDocument/2006/relationships/hyperlink" Target="https://twitter.com/" TargetMode="External"/><Relationship Id="rId6658" Type="http://schemas.openxmlformats.org/officeDocument/2006/relationships/hyperlink" Target="https://twitter.com/" TargetMode="External"/><Relationship Id="rId423" Type="http://schemas.openxmlformats.org/officeDocument/2006/relationships/hyperlink" Target="https://www.techgig.com/tech-news/reliance-jio-effect-it-may-be-time-to-say-goodbye-to-freebies-104293" TargetMode="External"/><Relationship Id="rId1053" Type="http://schemas.openxmlformats.org/officeDocument/2006/relationships/hyperlink" Target="https://wap-business--standard-com.cdn.ampproject.org/c/wap.business-standard.com/article-amp/companies/reliance-jio-to-venture-in-dth-broadband-services-this-year-117042800380_1.html" TargetMode="External"/><Relationship Id="rId2104" Type="http://schemas.openxmlformats.org/officeDocument/2006/relationships/hyperlink" Target="https://pbs.twimg.com/media/C-a2JDOWsAQH5pe.jpg" TargetMode="External"/><Relationship Id="rId3502" Type="http://schemas.openxmlformats.org/officeDocument/2006/relationships/hyperlink" Target="http://pbs.twimg.com/profile_images/818042835903664128/79qtU6D2_normal.jpg" TargetMode="External"/><Relationship Id="rId5674" Type="http://schemas.openxmlformats.org/officeDocument/2006/relationships/hyperlink" Target="https://twitter.com/" TargetMode="External"/><Relationship Id="rId6725" Type="http://schemas.openxmlformats.org/officeDocument/2006/relationships/hyperlink" Target="https://twitter.com/" TargetMode="External"/><Relationship Id="rId1120" Type="http://schemas.openxmlformats.org/officeDocument/2006/relationships/hyperlink" Target="http://www.business-standard.com/article/companies/has-reliance-jio-s-entry-delayed-modi-s-digital-india-goals-117042800256_1.html" TargetMode="External"/><Relationship Id="rId4276" Type="http://schemas.openxmlformats.org/officeDocument/2006/relationships/hyperlink" Target="http://pbs.twimg.com/profile_images/841979593850527745/Es9ANlsW_normal.jpg" TargetMode="External"/><Relationship Id="rId4690" Type="http://schemas.openxmlformats.org/officeDocument/2006/relationships/hyperlink" Target="https://twitter.com/" TargetMode="External"/><Relationship Id="rId5327" Type="http://schemas.openxmlformats.org/officeDocument/2006/relationships/hyperlink" Target="https://twitter.com/" TargetMode="External"/><Relationship Id="rId5741" Type="http://schemas.openxmlformats.org/officeDocument/2006/relationships/hyperlink" Target="https://twitter.com/" TargetMode="External"/><Relationship Id="rId1937" Type="http://schemas.openxmlformats.org/officeDocument/2006/relationships/hyperlink" Target="https://pbs.twimg.com/media/C-es9lmXsAAggBw.jpg" TargetMode="External"/><Relationship Id="rId3292" Type="http://schemas.openxmlformats.org/officeDocument/2006/relationships/hyperlink" Target="http://pbs.twimg.com/profile_images/856409279481479168/FwfoD-Vl_normal.jpg" TargetMode="External"/><Relationship Id="rId4343" Type="http://schemas.openxmlformats.org/officeDocument/2006/relationships/hyperlink" Target="http://pbs.twimg.com/profile_images/825758122350411777/EXODEO6D_normal.jpg" TargetMode="External"/><Relationship Id="rId4410" Type="http://schemas.openxmlformats.org/officeDocument/2006/relationships/hyperlink" Target="http://pbs.twimg.com/profile_images/837026918608203776/YCEhB-QO_normal.jpg" TargetMode="External"/><Relationship Id="rId280" Type="http://schemas.openxmlformats.org/officeDocument/2006/relationships/hyperlink" Target="http://www.bgr.in/news/reliance-jio-effect-data-price-war-to-continue-through-fy18-but-what-after-the-dust-settles/?utm_content=bufferb5668&amp;utm_medium=social&amp;utm_source=twitter.com&amp;utm_campaign=buffer" TargetMode="External"/><Relationship Id="rId3012" Type="http://schemas.openxmlformats.org/officeDocument/2006/relationships/hyperlink" Target="http://pbs.twimg.com/profile_images/651923590355423232/MGu0Hpjr_normal.jpg" TargetMode="External"/><Relationship Id="rId6168" Type="http://schemas.openxmlformats.org/officeDocument/2006/relationships/hyperlink" Target="https://twitter.com/" TargetMode="External"/><Relationship Id="rId6582" Type="http://schemas.openxmlformats.org/officeDocument/2006/relationships/hyperlink" Target="https://twitter.com/" TargetMode="External"/><Relationship Id="rId5184" Type="http://schemas.openxmlformats.org/officeDocument/2006/relationships/hyperlink" Target="https://twitter.com/" TargetMode="External"/><Relationship Id="rId6235" Type="http://schemas.openxmlformats.org/officeDocument/2006/relationships/hyperlink" Target="https://twitter.com/" TargetMode="External"/><Relationship Id="rId2778" Type="http://schemas.openxmlformats.org/officeDocument/2006/relationships/hyperlink" Target="http://pbs.twimg.com/profile_images/1210043003/VIJAY_normal.jpg" TargetMode="External"/><Relationship Id="rId3829" Type="http://schemas.openxmlformats.org/officeDocument/2006/relationships/hyperlink" Target="http://abs.twimg.com/sticky/default_profile_images/default_profile_normal.png" TargetMode="External"/><Relationship Id="rId1794" Type="http://schemas.openxmlformats.org/officeDocument/2006/relationships/hyperlink" Target="https://pbs.twimg.com/media/C-aXt6eXcAATjZ3.jpg" TargetMode="External"/><Relationship Id="rId2845" Type="http://schemas.openxmlformats.org/officeDocument/2006/relationships/hyperlink" Target="http://pbs.twimg.com/profile_images/857667592064032768/O2nU2r2V_normal.jpg" TargetMode="External"/><Relationship Id="rId5251" Type="http://schemas.openxmlformats.org/officeDocument/2006/relationships/hyperlink" Target="https://twitter.com/" TargetMode="External"/><Relationship Id="rId6302" Type="http://schemas.openxmlformats.org/officeDocument/2006/relationships/hyperlink" Target="https://twitter.com/" TargetMode="External"/><Relationship Id="rId86" Type="http://schemas.openxmlformats.org/officeDocument/2006/relationships/hyperlink" Target="http://telecom.economictimes.indiatimes.com/news/reliance-lifts-jio-investment-above-30-billion-after-record-year/58353561" TargetMode="External"/><Relationship Id="rId817" Type="http://schemas.openxmlformats.org/officeDocument/2006/relationships/hyperlink" Target="http://indianexpress.com/article/technology/tech-news-technology/reliance-jios-fiber-broadband-with-100mbps-speed-to-launch-in-june-report-4631700/" TargetMode="External"/><Relationship Id="rId1447" Type="http://schemas.openxmlformats.org/officeDocument/2006/relationships/hyperlink" Target="http://gadgets.ndtv.com/mobiles/features/reliance-jio-plans-nokia-3310-2017-price-vivo-v5s-and-lg-g6-launched-and-more-news-this-week-1687660" TargetMode="External"/><Relationship Id="rId1861" Type="http://schemas.openxmlformats.org/officeDocument/2006/relationships/hyperlink" Target="https://pbs.twimg.com/media/C-eq3L1UwAAvOeN.jpg" TargetMode="External"/><Relationship Id="rId2912" Type="http://schemas.openxmlformats.org/officeDocument/2006/relationships/hyperlink" Target="http://pbs.twimg.com/profile_images/573867374740303872/76slmyFt_normal.jpeg" TargetMode="External"/><Relationship Id="rId1514" Type="http://schemas.openxmlformats.org/officeDocument/2006/relationships/hyperlink" Target="https://twitter.com/i/web/status/858642538831503361" TargetMode="External"/><Relationship Id="rId3686" Type="http://schemas.openxmlformats.org/officeDocument/2006/relationships/hyperlink" Target="https://pbs.twimg.com/media/C-bRnnyUwAEtwfZ.jpg" TargetMode="External"/><Relationship Id="rId6092" Type="http://schemas.openxmlformats.org/officeDocument/2006/relationships/hyperlink" Target="https://twitter.com/" TargetMode="External"/><Relationship Id="rId2288" Type="http://schemas.openxmlformats.org/officeDocument/2006/relationships/hyperlink" Target="http://pbs.twimg.com/profile_images/702156800783548416/VD_mpmUA_normal.jpg" TargetMode="External"/><Relationship Id="rId3339" Type="http://schemas.openxmlformats.org/officeDocument/2006/relationships/hyperlink" Target="http://pbs.twimg.com/profile_images/606414379962105856/IRXNQ7kb_normal.jpg" TargetMode="External"/><Relationship Id="rId4737" Type="http://schemas.openxmlformats.org/officeDocument/2006/relationships/hyperlink" Target="https://twitter.com/" TargetMode="External"/><Relationship Id="rId3753" Type="http://schemas.openxmlformats.org/officeDocument/2006/relationships/hyperlink" Target="http://pbs.twimg.com/profile_images/658219194253623296/cAZy6prb_normal.jpg" TargetMode="External"/><Relationship Id="rId4804" Type="http://schemas.openxmlformats.org/officeDocument/2006/relationships/hyperlink" Target="https://twitter.com/" TargetMode="External"/><Relationship Id="rId674" Type="http://schemas.openxmlformats.org/officeDocument/2006/relationships/hyperlink" Target="https://www.mobigyaan.com/reliance-jio-introduces-new-postpaid-plans" TargetMode="External"/><Relationship Id="rId2355" Type="http://schemas.openxmlformats.org/officeDocument/2006/relationships/hyperlink" Target="http://pbs.twimg.com/profile_images/686840618761490432/6-tx2haG_normal.jpg" TargetMode="External"/><Relationship Id="rId3406" Type="http://schemas.openxmlformats.org/officeDocument/2006/relationships/hyperlink" Target="http://abs.twimg.com/sticky/default_profile_images/default_profile_normal.png" TargetMode="External"/><Relationship Id="rId3820" Type="http://schemas.openxmlformats.org/officeDocument/2006/relationships/hyperlink" Target="http://pbs.twimg.com/profile_images/737138428249133058/oXou8Mjg_normal.jpg" TargetMode="External"/><Relationship Id="rId327" Type="http://schemas.openxmlformats.org/officeDocument/2006/relationships/hyperlink" Target="http://www.gadgetsnow.com/tech-news/reliance-jio-effect-it-may-be-time-to-say-goodbye-to-freebies/articleshow/58398939.cms" TargetMode="External"/><Relationship Id="rId741" Type="http://schemas.openxmlformats.org/officeDocument/2006/relationships/hyperlink" Target="http://bitrss.com/news/62889/reliance-jio-is-walking-all-over-the-little-guys?utm_source=dlvr.it&amp;utm_medium=twitter" TargetMode="External"/><Relationship Id="rId1371" Type="http://schemas.openxmlformats.org/officeDocument/2006/relationships/hyperlink" Target="http://www.bgr.in/news/reliance-jio-high-speed-ftth-broadband-service-expected-to-launch-in-june-report/?utm_content=buffer8644f&amp;utm_medium=social&amp;utm_source=twitter.com&amp;utm_campaign=buffer" TargetMode="External"/><Relationship Id="rId2008" Type="http://schemas.openxmlformats.org/officeDocument/2006/relationships/hyperlink" Target="https://pbs.twimg.com/media/C-j4vcTWsAAVIFc.jpg" TargetMode="External"/><Relationship Id="rId2422" Type="http://schemas.openxmlformats.org/officeDocument/2006/relationships/hyperlink" Target="http://pbs.twimg.com/profile_images/665143751430545408/vT0juQ9M_normal.jpg" TargetMode="External"/><Relationship Id="rId5578" Type="http://schemas.openxmlformats.org/officeDocument/2006/relationships/hyperlink" Target="https://twitter.com/" TargetMode="External"/><Relationship Id="rId5992" Type="http://schemas.openxmlformats.org/officeDocument/2006/relationships/hyperlink" Target="https://twitter.com/" TargetMode="External"/><Relationship Id="rId6629" Type="http://schemas.openxmlformats.org/officeDocument/2006/relationships/hyperlink" Target="https://twitter.com/" TargetMode="External"/><Relationship Id="rId1024" Type="http://schemas.openxmlformats.org/officeDocument/2006/relationships/hyperlink" Target="https://telecomtalk.info/bsnl-reliance-jio-top-wired-and-wireless-broadband-service-february2017/163112/?utm_source=dlvr.it&amp;utm_medium=twitter" TargetMode="External"/><Relationship Id="rId4594" Type="http://schemas.openxmlformats.org/officeDocument/2006/relationships/hyperlink" Target="https://twitter.com/" TargetMode="External"/><Relationship Id="rId5645" Type="http://schemas.openxmlformats.org/officeDocument/2006/relationships/hyperlink" Target="https://twitter.com/" TargetMode="External"/><Relationship Id="rId3196" Type="http://schemas.openxmlformats.org/officeDocument/2006/relationships/hyperlink" Target="https://pbs.twimg.com/media/C-fiBu2V0AASJ5G.jpg" TargetMode="External"/><Relationship Id="rId4247" Type="http://schemas.openxmlformats.org/officeDocument/2006/relationships/hyperlink" Target="http://pbs.twimg.com/profile_images/2415425024/6rbazbzy7s2lb80ww3am_normal.jpeg" TargetMode="External"/><Relationship Id="rId4661" Type="http://schemas.openxmlformats.org/officeDocument/2006/relationships/hyperlink" Target="https://twitter.com/" TargetMode="External"/><Relationship Id="rId3263" Type="http://schemas.openxmlformats.org/officeDocument/2006/relationships/hyperlink" Target="http://pbs.twimg.com/profile_images/690229749075935232/povfSWsC_normal.jpg" TargetMode="External"/><Relationship Id="rId4314" Type="http://schemas.openxmlformats.org/officeDocument/2006/relationships/hyperlink" Target="http://pbs.twimg.com/profile_images/797712957169729536/bX0VtKOE_normal.jpg" TargetMode="External"/><Relationship Id="rId5712" Type="http://schemas.openxmlformats.org/officeDocument/2006/relationships/hyperlink" Target="https://twitter.com/" TargetMode="External"/><Relationship Id="rId184" Type="http://schemas.openxmlformats.org/officeDocument/2006/relationships/hyperlink" Target="https://fb.me/1mGLQu8X5" TargetMode="External"/><Relationship Id="rId1908" Type="http://schemas.openxmlformats.org/officeDocument/2006/relationships/hyperlink" Target="https://pbs.twimg.com/media/C-e8CYcVYAA-fKP.jpg" TargetMode="External"/><Relationship Id="rId251" Type="http://schemas.openxmlformats.org/officeDocument/2006/relationships/hyperlink" Target="https://hi.gadgets360.com/telecom/jio-dth-broadband-and-more-5-things-to-expect-from-reliance-jio-in-2017-hindi-features-1686810" TargetMode="External"/><Relationship Id="rId3330" Type="http://schemas.openxmlformats.org/officeDocument/2006/relationships/hyperlink" Target="http://pbs.twimg.com/profile_images/858369242307194884/TRUWVAom_normal.jpg" TargetMode="External"/><Relationship Id="rId5088" Type="http://schemas.openxmlformats.org/officeDocument/2006/relationships/hyperlink" Target="https://twitter.com/" TargetMode="External"/><Relationship Id="rId6139" Type="http://schemas.openxmlformats.org/officeDocument/2006/relationships/hyperlink" Target="https://twitter.com/" TargetMode="External"/><Relationship Id="rId6486" Type="http://schemas.openxmlformats.org/officeDocument/2006/relationships/hyperlink" Target="https://twitter.com/" TargetMode="External"/><Relationship Id="rId6553" Type="http://schemas.openxmlformats.org/officeDocument/2006/relationships/hyperlink" Target="https://twitter.com/" TargetMode="External"/><Relationship Id="rId1698" Type="http://schemas.openxmlformats.org/officeDocument/2006/relationships/hyperlink" Target="http://indianexpress.com/article/technology/gadgets/new-reliance-jiofi-4g-device-with-oled-display-spotted-priced-at-rs-1999-3034256/" TargetMode="External"/><Relationship Id="rId2749" Type="http://schemas.openxmlformats.org/officeDocument/2006/relationships/hyperlink" Target="http://pbs.twimg.com/profile_images/857486370079739904/sv6G5UXb_normal.jpg" TargetMode="External"/><Relationship Id="rId5155" Type="http://schemas.openxmlformats.org/officeDocument/2006/relationships/hyperlink" Target="https://twitter.com/" TargetMode="External"/><Relationship Id="rId6206" Type="http://schemas.openxmlformats.org/officeDocument/2006/relationships/hyperlink" Target="https://twitter.com/" TargetMode="External"/><Relationship Id="rId6620" Type="http://schemas.openxmlformats.org/officeDocument/2006/relationships/hyperlink" Target="https://twitter.com/" TargetMode="External"/><Relationship Id="rId1765" Type="http://schemas.openxmlformats.org/officeDocument/2006/relationships/hyperlink" Target="https://pbs.twimg.com/media/C-Wgp7YXsAIp4iz.jpg" TargetMode="External"/><Relationship Id="rId4171" Type="http://schemas.openxmlformats.org/officeDocument/2006/relationships/hyperlink" Target="http://pbs.twimg.com/profile_images/826700406147330049/UST71t7i_normal.jpg" TargetMode="External"/><Relationship Id="rId5222" Type="http://schemas.openxmlformats.org/officeDocument/2006/relationships/hyperlink" Target="https://twitter.com/" TargetMode="External"/><Relationship Id="rId57" Type="http://schemas.openxmlformats.org/officeDocument/2006/relationships/hyperlink" Target="http://tech2hindi.in/reliance-jios-jiocinema-adds-smart-download-happy-hours-option" TargetMode="External"/><Relationship Id="rId1418" Type="http://schemas.openxmlformats.org/officeDocument/2006/relationships/hyperlink" Target="http://www.gadgetsnow.com/tech-news/reliance-jio-fibre-to-the-home-service-details-revealed-report/articleshow/58422129.cms" TargetMode="External"/><Relationship Id="rId2816" Type="http://schemas.openxmlformats.org/officeDocument/2006/relationships/hyperlink" Target="http://pbs.twimg.com/profile_images/538144473826332672/A7Uc8OO2_normal.jpeg" TargetMode="External"/><Relationship Id="rId1832" Type="http://schemas.openxmlformats.org/officeDocument/2006/relationships/hyperlink" Target="https://pbs.twimg.com/media/C-bdG24UMAEWhU8.jpg" TargetMode="External"/><Relationship Id="rId4988" Type="http://schemas.openxmlformats.org/officeDocument/2006/relationships/hyperlink" Target="https://twitter.com/" TargetMode="External"/><Relationship Id="rId6063" Type="http://schemas.openxmlformats.org/officeDocument/2006/relationships/hyperlink" Target="https://twitter.com/" TargetMode="External"/><Relationship Id="rId3657" Type="http://schemas.openxmlformats.org/officeDocument/2006/relationships/hyperlink" Target="https://pbs.twimg.com/media/C-kJES3VYAANpJJ.jpg" TargetMode="External"/><Relationship Id="rId4708" Type="http://schemas.openxmlformats.org/officeDocument/2006/relationships/hyperlink" Target="https://twitter.com/" TargetMode="External"/><Relationship Id="rId578" Type="http://schemas.openxmlformats.org/officeDocument/2006/relationships/hyperlink" Target="https://thewire.in/129528/reliance-jio-digital-india/" TargetMode="External"/><Relationship Id="rId992" Type="http://schemas.openxmlformats.org/officeDocument/2006/relationships/hyperlink" Target="https://fb.me/1X0lKzWBJ" TargetMode="External"/><Relationship Id="rId2259" Type="http://schemas.openxmlformats.org/officeDocument/2006/relationships/hyperlink" Target="http://abs.twimg.com/sticky/default_profile_images/default_profile_normal.png" TargetMode="External"/><Relationship Id="rId2673" Type="http://schemas.openxmlformats.org/officeDocument/2006/relationships/hyperlink" Target="http://pbs.twimg.com/profile_images/856729135619624960/84oM4BXt_normal.jpg" TargetMode="External"/><Relationship Id="rId3724" Type="http://schemas.openxmlformats.org/officeDocument/2006/relationships/hyperlink" Target="http://pbs.twimg.com/profile_images/780617413687545856/RH4GR69t_normal.jpg" TargetMode="External"/><Relationship Id="rId6130" Type="http://schemas.openxmlformats.org/officeDocument/2006/relationships/hyperlink" Target="https://twitter.com/" TargetMode="External"/><Relationship Id="rId645" Type="http://schemas.openxmlformats.org/officeDocument/2006/relationships/hyperlink" Target="http://ftalphaville.ft.com/2017/04/28/2187995/reliance-jio-is-walking-all-over-the-little-guys/?utm_source=dlvr.it&amp;utm_medium=twitter" TargetMode="External"/><Relationship Id="rId1275" Type="http://schemas.openxmlformats.org/officeDocument/2006/relationships/hyperlink" Target="http://www.indiamobinews.in/business-news/reliance-jio-prepaid-postpaid-4g-plan/?utm_source=dlvr.it&amp;utm_medium=twitter" TargetMode="External"/><Relationship Id="rId2326" Type="http://schemas.openxmlformats.org/officeDocument/2006/relationships/hyperlink" Target="http://pbs.twimg.com/profile_images/766677393276739584/xb9W8iCO_normal.jpg" TargetMode="External"/><Relationship Id="rId2740" Type="http://schemas.openxmlformats.org/officeDocument/2006/relationships/hyperlink" Target="http://pbs.twimg.com/profile_images/705970046393143296/i5ok5qoq_normal.jpg" TargetMode="External"/><Relationship Id="rId5896" Type="http://schemas.openxmlformats.org/officeDocument/2006/relationships/hyperlink" Target="https://twitter.com/" TargetMode="External"/><Relationship Id="rId712" Type="http://schemas.openxmlformats.org/officeDocument/2006/relationships/hyperlink" Target="http://www.gadgetsnow.com/tech-news/reliance-jio-effect-it-may-be-time-to-say-goodbye-to-freebies/articleshow/58398939.cms" TargetMode="External"/><Relationship Id="rId1342" Type="http://schemas.openxmlformats.org/officeDocument/2006/relationships/hyperlink" Target="http://www.newsbuckets.com/reliance-jio-ftth-broadband-service-to-be-launched-in-june-beta-trials-begin/" TargetMode="External"/><Relationship Id="rId4498" Type="http://schemas.openxmlformats.org/officeDocument/2006/relationships/hyperlink" Target="https://pbs.twimg.com/media/C-qPaRbWsAUYhRr.jpg" TargetMode="External"/><Relationship Id="rId5549" Type="http://schemas.openxmlformats.org/officeDocument/2006/relationships/hyperlink" Target="https://twitter.com/" TargetMode="External"/><Relationship Id="rId5963" Type="http://schemas.openxmlformats.org/officeDocument/2006/relationships/hyperlink" Target="https://twitter.com/" TargetMode="External"/><Relationship Id="rId3167" Type="http://schemas.openxmlformats.org/officeDocument/2006/relationships/hyperlink" Target="http://pbs.twimg.com/profile_images/677107366173630465/TOs0d3Rn_normal.jpg" TargetMode="External"/><Relationship Id="rId4565" Type="http://schemas.openxmlformats.org/officeDocument/2006/relationships/hyperlink" Target="https://twitter.com/" TargetMode="External"/><Relationship Id="rId5616" Type="http://schemas.openxmlformats.org/officeDocument/2006/relationships/hyperlink" Target="https://twitter.com/" TargetMode="External"/><Relationship Id="rId3581" Type="http://schemas.openxmlformats.org/officeDocument/2006/relationships/hyperlink" Target="https://pbs.twimg.com/media/C-j4vcTWsAAVIFc.jpg" TargetMode="External"/><Relationship Id="rId4218" Type="http://schemas.openxmlformats.org/officeDocument/2006/relationships/hyperlink" Target="http://pbs.twimg.com/profile_images/791865131282100224/GtLlRBrA_normal.jpg" TargetMode="External"/><Relationship Id="rId4632" Type="http://schemas.openxmlformats.org/officeDocument/2006/relationships/hyperlink" Target="https://twitter.com/" TargetMode="External"/><Relationship Id="rId2183" Type="http://schemas.openxmlformats.org/officeDocument/2006/relationships/hyperlink" Target="https://pbs.twimg.com/media/C-fxqhuXUAIWuSc.jpg" TargetMode="External"/><Relationship Id="rId3234" Type="http://schemas.openxmlformats.org/officeDocument/2006/relationships/hyperlink" Target="http://pbs.twimg.com/profile_images/805001925905125376/4AB0kikM_normal.jpg" TargetMode="External"/><Relationship Id="rId155" Type="http://schemas.openxmlformats.org/officeDocument/2006/relationships/hyperlink" Target="http://feeds.feedburner.com/~r/JagoGrahakJago/~3/8EDrdN4qv90/extra-recharge-value-deduction-refund_i27113?utm_source=feedburner&amp;utm_medium=twitter&amp;utm_campaign=_jagograhakjago" TargetMode="External"/><Relationship Id="rId2250" Type="http://schemas.openxmlformats.org/officeDocument/2006/relationships/hyperlink" Target="http://pbs.twimg.com/profile_images/852417014794563584/2uAHZc5k_normal.jpg" TargetMode="External"/><Relationship Id="rId3301" Type="http://schemas.openxmlformats.org/officeDocument/2006/relationships/hyperlink" Target="http://pbs.twimg.com/profile_images/513365999802785793/WKPW2yat_normal.jpeg" TargetMode="External"/><Relationship Id="rId6457" Type="http://schemas.openxmlformats.org/officeDocument/2006/relationships/hyperlink" Target="https://twitter.com/" TargetMode="External"/><Relationship Id="rId222" Type="http://schemas.openxmlformats.org/officeDocument/2006/relationships/hyperlink" Target="http://egov.eletsonline.com/2017/04/reliance-jio-to-provide-fiber-to-the-home-services-in-100-cities/" TargetMode="External"/><Relationship Id="rId5059" Type="http://schemas.openxmlformats.org/officeDocument/2006/relationships/hyperlink" Target="https://twitter.com/" TargetMode="External"/><Relationship Id="rId5473" Type="http://schemas.openxmlformats.org/officeDocument/2006/relationships/hyperlink" Target="https://twitter.com/" TargetMode="External"/><Relationship Id="rId6524" Type="http://schemas.openxmlformats.org/officeDocument/2006/relationships/hyperlink" Target="https://twitter.com/" TargetMode="External"/><Relationship Id="rId4075" Type="http://schemas.openxmlformats.org/officeDocument/2006/relationships/hyperlink" Target="http://pbs.twimg.com/profile_images/544509102487896065/KC0pM7LV_normal.jpeg" TargetMode="External"/><Relationship Id="rId5126" Type="http://schemas.openxmlformats.org/officeDocument/2006/relationships/hyperlink" Target="https://twitter.com/" TargetMode="External"/><Relationship Id="rId1669" Type="http://schemas.openxmlformats.org/officeDocument/2006/relationships/hyperlink" Target="http://dlvr.it/NywFF7" TargetMode="External"/><Relationship Id="rId3091" Type="http://schemas.openxmlformats.org/officeDocument/2006/relationships/hyperlink" Target="https://pbs.twimg.com/media/C-a9xZDVwAIR-yG.jpg" TargetMode="External"/><Relationship Id="rId4142" Type="http://schemas.openxmlformats.org/officeDocument/2006/relationships/hyperlink" Target="https://pbs.twimg.com/media/C-piq7OVYAAI0nW.jpg" TargetMode="External"/><Relationship Id="rId5540" Type="http://schemas.openxmlformats.org/officeDocument/2006/relationships/hyperlink" Target="https://twitter.com/" TargetMode="External"/><Relationship Id="rId1736" Type="http://schemas.openxmlformats.org/officeDocument/2006/relationships/hyperlink" Target="http://techsandesh.com/reliance-jio-giga-fiber-internet-broadband-june-india/" TargetMode="External"/><Relationship Id="rId28" Type="http://schemas.openxmlformats.org/officeDocument/2006/relationships/hyperlink" Target="http://gadgets.ndtv.com/telecom/features/reliance-jio-airtel-vodafone-bsnl-idea-best-data-unlimited-calling-plans-1685372" TargetMode="External"/><Relationship Id="rId1803" Type="http://schemas.openxmlformats.org/officeDocument/2006/relationships/hyperlink" Target="https://pbs.twimg.com/media/C-a9jFQXoAApNMZ.jpg" TargetMode="External"/><Relationship Id="rId4959" Type="http://schemas.openxmlformats.org/officeDocument/2006/relationships/hyperlink" Target="https://twitter.com/" TargetMode="External"/><Relationship Id="rId3975" Type="http://schemas.openxmlformats.org/officeDocument/2006/relationships/hyperlink" Target="http://pbs.twimg.com/profile_images/841474944458350592/fQSpCfu8_normal.jpg" TargetMode="External"/><Relationship Id="rId6381" Type="http://schemas.openxmlformats.org/officeDocument/2006/relationships/hyperlink" Target="https://twitter.com/" TargetMode="External"/><Relationship Id="rId896" Type="http://schemas.openxmlformats.org/officeDocument/2006/relationships/hyperlink" Target="https://bombayinformer.com/109502/200-vacancy-for-reliance-jio-back-office-salary-18000-priti-recruitment-thane-maharashtra-bombay-jobs/" TargetMode="External"/><Relationship Id="rId2577" Type="http://schemas.openxmlformats.org/officeDocument/2006/relationships/hyperlink" Target="http://pbs.twimg.com/profile_images/759044599549661185/zLeLOVGT_normal.jpg" TargetMode="External"/><Relationship Id="rId3628" Type="http://schemas.openxmlformats.org/officeDocument/2006/relationships/hyperlink" Target="http://pbs.twimg.com/profile_images/796335437077876737/0RQAztgb_normal.jpg" TargetMode="External"/><Relationship Id="rId6034" Type="http://schemas.openxmlformats.org/officeDocument/2006/relationships/hyperlink" Target="https://twitter.com/" TargetMode="External"/><Relationship Id="rId549" Type="http://schemas.openxmlformats.org/officeDocument/2006/relationships/hyperlink" Target="http://lifeandtrendz.com/samsung-trusted-brand-india-report/" TargetMode="External"/><Relationship Id="rId1179" Type="http://schemas.openxmlformats.org/officeDocument/2006/relationships/hyperlink" Target="http://gadgets.ndtv.com/telecom/features/reliance-jio-dth-broadband-and-more-5-things-to-expect-from-jio-this-year-1686749" TargetMode="External"/><Relationship Id="rId1593" Type="http://schemas.openxmlformats.org/officeDocument/2006/relationships/hyperlink" Target="http://news.google.com/news/url?sa=t&amp;fd=R&amp;ct2=in&amp;usg=AFQjCNFMgyQ3eyJX0jSXL0Ek_hc-qpmJ9g&amp;clid=c3a7d30bb8a4878e06b80cf16b898331&amp;cid=52779475800750&amp;ei=yHAFWdjTIISS3AGhqYi4Cw&amp;url=http://www.businesstoday.in/sectors/telecom/reliance-to-roll-out-its-ftth-service-jio-fiber-with-minimum-100-mbps-speed/story/251097.html" TargetMode="External"/><Relationship Id="rId2991" Type="http://schemas.openxmlformats.org/officeDocument/2006/relationships/hyperlink" Target="https://pbs.twimg.com/media/C-es9lmXsAAggBw.jpg" TargetMode="External"/><Relationship Id="rId5050" Type="http://schemas.openxmlformats.org/officeDocument/2006/relationships/hyperlink" Target="https://twitter.com/" TargetMode="External"/><Relationship Id="rId6101" Type="http://schemas.openxmlformats.org/officeDocument/2006/relationships/hyperlink" Target="https://twitter.com/" TargetMode="External"/><Relationship Id="rId963" Type="http://schemas.openxmlformats.org/officeDocument/2006/relationships/hyperlink" Target="http://indianexpress.com/article/technology/tech-news-technology/reliance-jios-fiber-broadband-with-100mbps-speed-to-launch-in-june-report-4631700/" TargetMode="External"/><Relationship Id="rId1246" Type="http://schemas.openxmlformats.org/officeDocument/2006/relationships/hyperlink" Target="http://www.gadgetsnow.com/tech-news/trai-chairman-on-withdrawing-reliance-jios-summer-surprise-offer/articleshow/58063425.cms" TargetMode="External"/><Relationship Id="rId2644" Type="http://schemas.openxmlformats.org/officeDocument/2006/relationships/hyperlink" Target="http://pbs.twimg.com/profile_images/556728906414190592/nfd1PhI5_normal.jpeg" TargetMode="External"/><Relationship Id="rId616" Type="http://schemas.openxmlformats.org/officeDocument/2006/relationships/hyperlink" Target="http://egov.eletsonline.com/2017/04/reliance-jio-to-provide-fiber-to-the-home-services-in-100-cities/" TargetMode="External"/><Relationship Id="rId1660" Type="http://schemas.openxmlformats.org/officeDocument/2006/relationships/hyperlink" Target="https://fb.me/7LSQp1uHY" TargetMode="External"/><Relationship Id="rId2711" Type="http://schemas.openxmlformats.org/officeDocument/2006/relationships/hyperlink" Target="http://pbs.twimg.com/profile_images/844196388724338688/1DNFINZg_normal.jpg" TargetMode="External"/><Relationship Id="rId5867" Type="http://schemas.openxmlformats.org/officeDocument/2006/relationships/hyperlink" Target="https://twitter.com/" TargetMode="External"/><Relationship Id="rId1313" Type="http://schemas.openxmlformats.org/officeDocument/2006/relationships/hyperlink" Target="http://tamil.gizbot.com/news/reliance-jio-fiber-preview-roll-soon-in-tamil-013856.html" TargetMode="External"/><Relationship Id="rId4469" Type="http://schemas.openxmlformats.org/officeDocument/2006/relationships/hyperlink" Target="http://pbs.twimg.com/profile_images/845957992180830208/GRGRMehC_normal.jpg" TargetMode="External"/><Relationship Id="rId4883" Type="http://schemas.openxmlformats.org/officeDocument/2006/relationships/hyperlink" Target="https://twitter.com/" TargetMode="External"/><Relationship Id="rId5934" Type="http://schemas.openxmlformats.org/officeDocument/2006/relationships/hyperlink" Target="https://twitter.com/" TargetMode="External"/><Relationship Id="rId3485" Type="http://schemas.openxmlformats.org/officeDocument/2006/relationships/hyperlink" Target="http://pbs.twimg.com/profile_images/1195554309/FE-for-Facebook_normal.jpg" TargetMode="External"/><Relationship Id="rId4536" Type="http://schemas.openxmlformats.org/officeDocument/2006/relationships/hyperlink" Target="https://twitter.com/" TargetMode="External"/><Relationship Id="rId4950" Type="http://schemas.openxmlformats.org/officeDocument/2006/relationships/hyperlink" Target="https://twitter.com/" TargetMode="External"/><Relationship Id="rId2087" Type="http://schemas.openxmlformats.org/officeDocument/2006/relationships/hyperlink" Target="https://pbs.twimg.com/media/C-onlJTUwAA2TGI.jpg" TargetMode="External"/><Relationship Id="rId3138" Type="http://schemas.openxmlformats.org/officeDocument/2006/relationships/hyperlink" Target="http://pbs.twimg.com/profile_images/642694453333889025/OQ_l_npT_normal.jpg" TargetMode="External"/><Relationship Id="rId3552" Type="http://schemas.openxmlformats.org/officeDocument/2006/relationships/hyperlink" Target="http://pbs.twimg.com/profile_images/848062279044255745/iJv-jDJn_normal.jpg" TargetMode="External"/><Relationship Id="rId4603" Type="http://schemas.openxmlformats.org/officeDocument/2006/relationships/hyperlink" Target="https://twitter.com/" TargetMode="External"/><Relationship Id="rId473" Type="http://schemas.openxmlformats.org/officeDocument/2006/relationships/hyperlink" Target="https://www.m-news.info/reliance-jio-effect-time-to-say-goodbye-to-freebies.html" TargetMode="External"/><Relationship Id="rId2154" Type="http://schemas.openxmlformats.org/officeDocument/2006/relationships/hyperlink" Target="https://pbs.twimg.com/media/C-oo9BkUIAECCRR.jpg" TargetMode="External"/><Relationship Id="rId3205" Type="http://schemas.openxmlformats.org/officeDocument/2006/relationships/hyperlink" Target="https://pbs.twimg.com/media/C-flwwMUQAEBWXU.jpg" TargetMode="External"/><Relationship Id="rId126" Type="http://schemas.openxmlformats.org/officeDocument/2006/relationships/hyperlink" Target="http://feeds.feedburner.com/~r/trak/oaov/~3/5flTfchK-uM/?utm_source=feedburner&amp;utm_medium=twitter&amp;utm_campaign=rajnish357" TargetMode="External"/><Relationship Id="rId540" Type="http://schemas.openxmlformats.org/officeDocument/2006/relationships/hyperlink" Target="http://www.business-standard.com/article/companies/has-reliance-jio-s-entry-delayed-modi-s-digital-india-goals-117042800256_1.html?utm_source=dlvr.it&amp;utm_medium=twitter" TargetMode="External"/><Relationship Id="rId1170" Type="http://schemas.openxmlformats.org/officeDocument/2006/relationships/hyperlink" Target="http://indianexpress.com/article/technology/tech-news-technology/reliance-jio-effect-rules-soon-for-telcos-trai-ing-new-service-4631376/" TargetMode="External"/><Relationship Id="rId2221" Type="http://schemas.openxmlformats.org/officeDocument/2006/relationships/hyperlink" Target="http://pbs.twimg.com/profile_images/629689839814901760/f8ixHvhb_normal.jpg" TargetMode="External"/><Relationship Id="rId5377" Type="http://schemas.openxmlformats.org/officeDocument/2006/relationships/hyperlink" Target="https://twitter.com/" TargetMode="External"/><Relationship Id="rId6428" Type="http://schemas.openxmlformats.org/officeDocument/2006/relationships/hyperlink" Target="https://twitter.com/" TargetMode="External"/><Relationship Id="rId6775" Type="http://schemas.openxmlformats.org/officeDocument/2006/relationships/hyperlink" Target="https://twitter.com/" TargetMode="External"/><Relationship Id="rId5791" Type="http://schemas.openxmlformats.org/officeDocument/2006/relationships/hyperlink" Target="https://twitter.com/" TargetMode="External"/><Relationship Id="rId6842" Type="http://schemas.openxmlformats.org/officeDocument/2006/relationships/hyperlink" Target="https://api.twitter.com/1.1/geo/id/317fcc4b21a604d5.json" TargetMode="External"/><Relationship Id="rId1987" Type="http://schemas.openxmlformats.org/officeDocument/2006/relationships/hyperlink" Target="https://pbs.twimg.com/media/C-edMF2WsAA2gAK.jpg" TargetMode="External"/><Relationship Id="rId4393" Type="http://schemas.openxmlformats.org/officeDocument/2006/relationships/hyperlink" Target="http://abs.twimg.com/sticky/default_profile_images/default_profile_normal.png" TargetMode="External"/><Relationship Id="rId5444" Type="http://schemas.openxmlformats.org/officeDocument/2006/relationships/hyperlink" Target="https://twitter.com/" TargetMode="External"/><Relationship Id="rId4046" Type="http://schemas.openxmlformats.org/officeDocument/2006/relationships/hyperlink" Target="http://pbs.twimg.com/profile_images/857546246549929984/vOmHUaed_normal.jpg" TargetMode="External"/><Relationship Id="rId4460" Type="http://schemas.openxmlformats.org/officeDocument/2006/relationships/hyperlink" Target="https://pbs.twimg.com/media/C-fwyoPXgAA_jL3.jpg" TargetMode="External"/><Relationship Id="rId5511" Type="http://schemas.openxmlformats.org/officeDocument/2006/relationships/hyperlink" Target="https://twitter.com/" TargetMode="External"/><Relationship Id="rId1707" Type="http://schemas.openxmlformats.org/officeDocument/2006/relationships/hyperlink" Target="http://indianexpress.com/article/technology/tech-news-technology/reliance-jios-fiber-broadband-with-100mbps-speed-to-launch-in-june-report-4631700/" TargetMode="External"/><Relationship Id="rId3062" Type="http://schemas.openxmlformats.org/officeDocument/2006/relationships/hyperlink" Target="http://pbs.twimg.com/profile_images/858511159414190080/gXJJlJx1_normal.jpg" TargetMode="External"/><Relationship Id="rId4113" Type="http://schemas.openxmlformats.org/officeDocument/2006/relationships/hyperlink" Target="http://pbs.twimg.com/profile_images/744999067013382145/Otlm94vq_normal.jpg" TargetMode="External"/><Relationship Id="rId6285" Type="http://schemas.openxmlformats.org/officeDocument/2006/relationships/hyperlink" Target="https://twitter.com/" TargetMode="External"/><Relationship Id="rId3879" Type="http://schemas.openxmlformats.org/officeDocument/2006/relationships/hyperlink" Target="http://pbs.twimg.com/profile_images/848076050848526336/F7EoPtJd_normal.jpg" TargetMode="External"/><Relationship Id="rId6352" Type="http://schemas.openxmlformats.org/officeDocument/2006/relationships/hyperlink" Target="https://twitter.com/" TargetMode="External"/><Relationship Id="rId2895" Type="http://schemas.openxmlformats.org/officeDocument/2006/relationships/hyperlink" Target="http://pbs.twimg.com/profile_images/838431190331830273/0HIDCeFY_normal.jpg" TargetMode="External"/><Relationship Id="rId3946" Type="http://schemas.openxmlformats.org/officeDocument/2006/relationships/hyperlink" Target="http://pbs.twimg.com/profile_images/842093205994774528/bO8xzrUE_normal.jpg" TargetMode="External"/><Relationship Id="rId6005" Type="http://schemas.openxmlformats.org/officeDocument/2006/relationships/hyperlink" Target="https://twitter.com/" TargetMode="External"/><Relationship Id="rId867" Type="http://schemas.openxmlformats.org/officeDocument/2006/relationships/hyperlink" Target="https://twitter.com/i/web/status/858043182331940865" TargetMode="External"/><Relationship Id="rId1497" Type="http://schemas.openxmlformats.org/officeDocument/2006/relationships/hyperlink" Target="http://news.google.com/news/url?sa=t&amp;fd=R&amp;ct2=in&amp;usg=AFQjCNE8zwWniKJCAu7SMM6WRtmOC2-FMg&amp;clid=c3a7d30bb8a4878e06b80cf16b898331&amp;cid=52779473466747&amp;ei=ScgBWaC2ItfC3gGr0q7ACw&amp;url=http://profit.ndtv.com/news/tech-media-telecom/article-reliance-jio-effect-rules-soon-for-telcos-trai-ing-new-service-1686698" TargetMode="External"/><Relationship Id="rId2548" Type="http://schemas.openxmlformats.org/officeDocument/2006/relationships/hyperlink" Target="http://pbs.twimg.com/profile_images/743059234045186048/jeZ70E82_normal.jpg" TargetMode="External"/><Relationship Id="rId2962" Type="http://schemas.openxmlformats.org/officeDocument/2006/relationships/hyperlink" Target="http://pbs.twimg.com/profile_images/2443664726/venu_1__normal.jpg" TargetMode="External"/><Relationship Id="rId934" Type="http://schemas.openxmlformats.org/officeDocument/2006/relationships/hyperlink" Target="http://www.dealkishop.com/lyf-flame-mobile-with-reliance-jio-free-internet-for-90-days-offer" TargetMode="External"/><Relationship Id="rId1564"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2615" Type="http://schemas.openxmlformats.org/officeDocument/2006/relationships/hyperlink" Target="http://abs.twimg.com/sticky/default_profile_images/default_profile_normal.png" TargetMode="External"/><Relationship Id="rId5021" Type="http://schemas.openxmlformats.org/officeDocument/2006/relationships/hyperlink" Target="https://twitter.com/" TargetMode="External"/><Relationship Id="rId1217" Type="http://schemas.openxmlformats.org/officeDocument/2006/relationships/hyperlink" Target="http://gadgetstouse.com/news/reliance-jio-fiber-preview-testing/57061" TargetMode="External"/><Relationship Id="rId1631" Type="http://schemas.openxmlformats.org/officeDocument/2006/relationships/hyperlink" Target="https://technosamigos.com/jio-5g-launch-date-jio-5g-plans/?utm_source=dlvr.it&amp;utm_medium=twitter" TargetMode="External"/><Relationship Id="rId4787" Type="http://schemas.openxmlformats.org/officeDocument/2006/relationships/hyperlink" Target="https://twitter.com/" TargetMode="External"/><Relationship Id="rId5838" Type="http://schemas.openxmlformats.org/officeDocument/2006/relationships/hyperlink" Target="https://twitter.com/" TargetMode="External"/><Relationship Id="rId3389" Type="http://schemas.openxmlformats.org/officeDocument/2006/relationships/hyperlink" Target="https://pbs.twimg.com/media/C-g8RDtXYAYVx5n.jpg" TargetMode="External"/><Relationship Id="rId3456" Type="http://schemas.openxmlformats.org/officeDocument/2006/relationships/hyperlink" Target="http://pbs.twimg.com/profile_images/836162592787869697/99tZ-PoQ_normal.jpg" TargetMode="External"/><Relationship Id="rId4854" Type="http://schemas.openxmlformats.org/officeDocument/2006/relationships/hyperlink" Target="https://twitter.com/" TargetMode="External"/><Relationship Id="rId5905" Type="http://schemas.openxmlformats.org/officeDocument/2006/relationships/hyperlink" Target="https://twitter.com/" TargetMode="External"/><Relationship Id="rId377" Type="http://schemas.openxmlformats.org/officeDocument/2006/relationships/hyperlink" Target="https://twitter.com/i/web/status/857676833155842048" TargetMode="External"/><Relationship Id="rId2058" Type="http://schemas.openxmlformats.org/officeDocument/2006/relationships/hyperlink" Target="https://pbs.twimg.com/media/C-fwyoPXgAA_jL3.jpg" TargetMode="External"/><Relationship Id="rId3109" Type="http://schemas.openxmlformats.org/officeDocument/2006/relationships/hyperlink" Target="http://abs.twimg.com/sticky/default_profile_images/default_profile_normal.png" TargetMode="External"/><Relationship Id="rId3870" Type="http://schemas.openxmlformats.org/officeDocument/2006/relationships/hyperlink" Target="http://pbs.twimg.com/profile_images/848076050848526336/F7EoPtJd_normal.jpg" TargetMode="External"/><Relationship Id="rId4507" Type="http://schemas.openxmlformats.org/officeDocument/2006/relationships/hyperlink" Target="https://pbs.twimg.com/media/C-pNlXEV0AEhD_P.jpg" TargetMode="External"/><Relationship Id="rId4921" Type="http://schemas.openxmlformats.org/officeDocument/2006/relationships/hyperlink" Target="https://twitter.com/" TargetMode="External"/><Relationship Id="rId791" Type="http://schemas.openxmlformats.org/officeDocument/2006/relationships/hyperlink" Target="https://telecomtalk.info/reliance-jios-broadband-services-offering-100mbps-speed/163093/?utm_source=dlvr.it&amp;utm_medium=twitter" TargetMode="External"/><Relationship Id="rId1074" Type="http://schemas.openxmlformats.org/officeDocument/2006/relationships/hyperlink" Target="http://kannada.gizbot.com/news/reliance-jio-fiber-preview-roll-soon-012696.html" TargetMode="External"/><Relationship Id="rId2472" Type="http://schemas.openxmlformats.org/officeDocument/2006/relationships/hyperlink" Target="http://pbs.twimg.com/profile_images/1378549000/RiteshP_normal.jpg" TargetMode="External"/><Relationship Id="rId3523" Type="http://schemas.openxmlformats.org/officeDocument/2006/relationships/hyperlink" Target="http://pbs.twimg.com/profile_images/448581512896598016/KqZJwEcc_normal.jpeg" TargetMode="External"/><Relationship Id="rId6679" Type="http://schemas.openxmlformats.org/officeDocument/2006/relationships/hyperlink" Target="https://twitter.com/" TargetMode="External"/><Relationship Id="rId444" Type="http://schemas.openxmlformats.org/officeDocument/2006/relationships/hyperlink" Target="https://techyuga.com/convert-lte-to-volte-in-kolkata/" TargetMode="External"/><Relationship Id="rId2125" Type="http://schemas.openxmlformats.org/officeDocument/2006/relationships/hyperlink" Target="https://pbs.twimg.com/media/C-anOwCUwAAOyWt.jpg" TargetMode="External"/><Relationship Id="rId5695" Type="http://schemas.openxmlformats.org/officeDocument/2006/relationships/hyperlink" Target="https://twitter.com/" TargetMode="External"/><Relationship Id="rId6746" Type="http://schemas.openxmlformats.org/officeDocument/2006/relationships/hyperlink" Target="https://twitter.com/" TargetMode="External"/><Relationship Id="rId511" Type="http://schemas.openxmlformats.org/officeDocument/2006/relationships/hyperlink" Target="http://www.gadgetsnow.com/tech-news/reliance-jio-effect-it-may-be-time-to-say-goodbye-to-freebies/articleshow/58398939.cms" TargetMode="External"/><Relationship Id="rId1141" Type="http://schemas.openxmlformats.org/officeDocument/2006/relationships/hyperlink" Target="http://atraccion1982-diseases.blogspot.com/2017/04/wow-reliance-jio-new-unlimited-free.html?utm_source=dlvr.it&amp;utm_medium=twitter" TargetMode="External"/><Relationship Id="rId4297" Type="http://schemas.openxmlformats.org/officeDocument/2006/relationships/hyperlink" Target="https://pbs.twimg.com/media/C-qSfhpUwAAOO5f.jpg" TargetMode="External"/><Relationship Id="rId5348" Type="http://schemas.openxmlformats.org/officeDocument/2006/relationships/hyperlink" Target="https://twitter.com/" TargetMode="External"/><Relationship Id="rId5762" Type="http://schemas.openxmlformats.org/officeDocument/2006/relationships/hyperlink" Target="https://twitter.com/" TargetMode="External"/><Relationship Id="rId6813" Type="http://schemas.openxmlformats.org/officeDocument/2006/relationships/hyperlink" Target="https://twitter.com/" TargetMode="External"/><Relationship Id="rId4364" Type="http://schemas.openxmlformats.org/officeDocument/2006/relationships/hyperlink" Target="http://abs.twimg.com/sticky/default_profile_images/default_profile_normal.png" TargetMode="External"/><Relationship Id="rId5415" Type="http://schemas.openxmlformats.org/officeDocument/2006/relationships/hyperlink" Target="https://twitter.com/" TargetMode="External"/><Relationship Id="rId1958" Type="http://schemas.openxmlformats.org/officeDocument/2006/relationships/hyperlink" Target="https://pbs.twimg.com/media/C-flwwMUQAEBWXU.jpg" TargetMode="External"/><Relationship Id="rId3380" Type="http://schemas.openxmlformats.org/officeDocument/2006/relationships/hyperlink" Target="http://pbs.twimg.com/profile_images/840556180091080704/xHwYhBNO_normal.jpg" TargetMode="External"/><Relationship Id="rId4017" Type="http://schemas.openxmlformats.org/officeDocument/2006/relationships/hyperlink" Target="http://pbs.twimg.com/profile_images/2940162573/ac2cf7cb3b400a588a0bc6e992c03b36_normal.jpeg" TargetMode="External"/><Relationship Id="rId4431" Type="http://schemas.openxmlformats.org/officeDocument/2006/relationships/hyperlink" Target="http://pbs.twimg.com/profile_images/768902084141867008/DUbt_bdQ_normal.jpg" TargetMode="External"/><Relationship Id="rId3033" Type="http://schemas.openxmlformats.org/officeDocument/2006/relationships/hyperlink" Target="https://pbs.twimg.com/media/C-e21zCXoAAmWs2.jpg" TargetMode="External"/><Relationship Id="rId6189" Type="http://schemas.openxmlformats.org/officeDocument/2006/relationships/hyperlink" Target="https://twitter.com/" TargetMode="External"/><Relationship Id="rId2799" Type="http://schemas.openxmlformats.org/officeDocument/2006/relationships/hyperlink" Target="http://pbs.twimg.com/profile_images/858018928878112769/87j-_Xdb_normal.jpg" TargetMode="External"/><Relationship Id="rId3100" Type="http://schemas.openxmlformats.org/officeDocument/2006/relationships/hyperlink" Target="https://pbs.twimg.com/media/C-es9lmXsAAggBw.jpg" TargetMode="External"/><Relationship Id="rId6256" Type="http://schemas.openxmlformats.org/officeDocument/2006/relationships/hyperlink" Target="https://twitter.com/" TargetMode="External"/><Relationship Id="rId6670" Type="http://schemas.openxmlformats.org/officeDocument/2006/relationships/hyperlink" Target="https://twitter.com/" TargetMode="External"/><Relationship Id="rId2866" Type="http://schemas.openxmlformats.org/officeDocument/2006/relationships/hyperlink" Target="http://pbs.twimg.com/profile_images/845832852126257152/uC1g28MV_normal.jpg" TargetMode="External"/><Relationship Id="rId3917" Type="http://schemas.openxmlformats.org/officeDocument/2006/relationships/hyperlink" Target="http://pbs.twimg.com/profile_images/821385104962375681/xnIUZIGM_normal.jpg" TargetMode="External"/><Relationship Id="rId5272" Type="http://schemas.openxmlformats.org/officeDocument/2006/relationships/hyperlink" Target="https://twitter.com/" TargetMode="External"/><Relationship Id="rId6323" Type="http://schemas.openxmlformats.org/officeDocument/2006/relationships/hyperlink" Target="https://twitter.com/" TargetMode="External"/><Relationship Id="rId838" Type="http://schemas.openxmlformats.org/officeDocument/2006/relationships/hyperlink" Target="https://telecomtalk.info/reliance-jios-broadband-services-offering-100mbps-speed/163093/?utm_source=dlvr.it&amp;utm_medium=twitter" TargetMode="External"/><Relationship Id="rId1468" Type="http://schemas.openxmlformats.org/officeDocument/2006/relationships/hyperlink" Target="http://profit.ndtv.com/news/tech-media-telecom/article-reliance-jio-effect-rules-soon-for-telcos-trai-ing-new-service-1686698?utm_source=dlvr.it&amp;utm_medium=twitter" TargetMode="External"/><Relationship Id="rId1882" Type="http://schemas.openxmlformats.org/officeDocument/2006/relationships/hyperlink" Target="https://pbs.twimg.com/media/C-eL96XXcAEb0qz.jpg" TargetMode="External"/><Relationship Id="rId2519" Type="http://schemas.openxmlformats.org/officeDocument/2006/relationships/hyperlink" Target="http://pbs.twimg.com/profile_images/1215337530/TS_normal.jpeg" TargetMode="External"/><Relationship Id="rId1535" Type="http://schemas.openxmlformats.org/officeDocument/2006/relationships/hyperlink" Target="https://fb.me/22804Z35r" TargetMode="External"/><Relationship Id="rId2933" Type="http://schemas.openxmlformats.org/officeDocument/2006/relationships/hyperlink" Target="http://abs.twimg.com/sticky/default_profile_images/default_profile_normal.png" TargetMode="External"/><Relationship Id="rId905" Type="http://schemas.openxmlformats.org/officeDocument/2006/relationships/hyperlink" Target="http://indianexpress.com/article/technology/tech-news-technology/reliance-jios-fiber-broadband-with-100mbps-speed-to-launch-in-june-report-4631700/" TargetMode="External"/><Relationship Id="rId1602" Type="http://schemas.openxmlformats.org/officeDocument/2006/relationships/hyperlink" Target="http://www.bgr.in/news/reliance-jio-effect-data-price-war-to-continue-through-fy18-but-what-after-the-dust-settles/" TargetMode="External"/><Relationship Id="rId4758" Type="http://schemas.openxmlformats.org/officeDocument/2006/relationships/hyperlink" Target="https://twitter.com/" TargetMode="External"/><Relationship Id="rId5809" Type="http://schemas.openxmlformats.org/officeDocument/2006/relationships/hyperlink" Target="https://twitter.com/" TargetMode="External"/><Relationship Id="rId6180" Type="http://schemas.openxmlformats.org/officeDocument/2006/relationships/hyperlink" Target="https://twitter.com/" TargetMode="External"/><Relationship Id="rId3774" Type="http://schemas.openxmlformats.org/officeDocument/2006/relationships/hyperlink" Target="https://pbs.twimg.com/media/C-lCRYFU0AAxTHS.jpg" TargetMode="External"/><Relationship Id="rId4825" Type="http://schemas.openxmlformats.org/officeDocument/2006/relationships/hyperlink" Target="https://twitter.com/" TargetMode="External"/><Relationship Id="rId695" Type="http://schemas.openxmlformats.org/officeDocument/2006/relationships/hyperlink" Target="http://www.financialexpress.com/industry/technology/reliance-jio-could-launch-broadband-with-100mbps-speed-in-june-heres-what-we-know-so-far/645852/" TargetMode="External"/><Relationship Id="rId2376" Type="http://schemas.openxmlformats.org/officeDocument/2006/relationships/hyperlink" Target="http://pbs.twimg.com/profile_images/1319551232/jai-jinendra-jpg_normal.jpeg" TargetMode="External"/><Relationship Id="rId2790" Type="http://schemas.openxmlformats.org/officeDocument/2006/relationships/hyperlink" Target="http://pbs.twimg.com/profile_images/378800000437638916/f93d43e864188b2488820f5d982ed468_normal.jpeg" TargetMode="External"/><Relationship Id="rId3427" Type="http://schemas.openxmlformats.org/officeDocument/2006/relationships/hyperlink" Target="http://pbs.twimg.com/profile_images/809347793538207744/rOCT4pMK_normal.jpg" TargetMode="External"/><Relationship Id="rId3841" Type="http://schemas.openxmlformats.org/officeDocument/2006/relationships/hyperlink" Target="http://pbs.twimg.com/profile_images/689274081699610625/LCTHtIhE_normal.jpg" TargetMode="External"/><Relationship Id="rId348" Type="http://schemas.openxmlformats.org/officeDocument/2006/relationships/hyperlink" Target="http://www.bgr.in/news/reliance-jio-launches-new-prepaid-postpaid-plans-heres-everything-you-need-to-know/?utm_content=buffer3c890&amp;utm_medium=social&amp;utm_source=twitter.com&amp;utm_campaign=buffer" TargetMode="External"/><Relationship Id="rId762" Type="http://schemas.openxmlformats.org/officeDocument/2006/relationships/hyperlink" Target="http://www.indiatrendingnow.com/technology/vodafone-launch-new-plan-to-beat-reliance-jio-0417/" TargetMode="External"/><Relationship Id="rId1392" Type="http://schemas.openxmlformats.org/officeDocument/2006/relationships/hyperlink" Target="http://www.optionstip.com/?p=496385" TargetMode="External"/><Relationship Id="rId2029" Type="http://schemas.openxmlformats.org/officeDocument/2006/relationships/hyperlink" Target="https://pbs.twimg.com/media/C-kJES3VYAANpJJ.jpg" TargetMode="External"/><Relationship Id="rId2443" Type="http://schemas.openxmlformats.org/officeDocument/2006/relationships/hyperlink" Target="http://pbs.twimg.com/profile_images/378800000797394786/aad7180b3e4112756b43efe15b0348b7_normal.jpeg" TargetMode="External"/><Relationship Id="rId5599" Type="http://schemas.openxmlformats.org/officeDocument/2006/relationships/hyperlink" Target="https://twitter.com/" TargetMode="External"/><Relationship Id="rId415" Type="http://schemas.openxmlformats.org/officeDocument/2006/relationships/hyperlink" Target="http://telecom.economictimes.indiatimes.com/news/bharti-airtel-vodafone-india-reliance-jio-oppose-delicensing-of-700-mhz-band-for-m2m-services/58383356" TargetMode="External"/><Relationship Id="rId1045" Type="http://schemas.openxmlformats.org/officeDocument/2006/relationships/hyperlink" Target="https://techviral.net/reliance-jio-fibre-home-service/?utm_source=dlvr.it&amp;utm_medium=twitter" TargetMode="External"/><Relationship Id="rId2510" Type="http://schemas.openxmlformats.org/officeDocument/2006/relationships/hyperlink" Target="http://pbs.twimg.com/profile_images/1215337530/TS_normal.jpeg" TargetMode="External"/><Relationship Id="rId5666" Type="http://schemas.openxmlformats.org/officeDocument/2006/relationships/hyperlink" Target="https://twitter.com/" TargetMode="External"/><Relationship Id="rId1112" Type="http://schemas.openxmlformats.org/officeDocument/2006/relationships/hyperlink" Target="https://fb.me/9Dh0xz4I2" TargetMode="External"/><Relationship Id="rId4268" Type="http://schemas.openxmlformats.org/officeDocument/2006/relationships/hyperlink" Target="http://pbs.twimg.com/profile_images/813089980742410240/AbOhqwXi_normal.jpg" TargetMode="External"/><Relationship Id="rId5319" Type="http://schemas.openxmlformats.org/officeDocument/2006/relationships/hyperlink" Target="https://twitter.com/" TargetMode="External"/><Relationship Id="rId6717" Type="http://schemas.openxmlformats.org/officeDocument/2006/relationships/hyperlink" Target="https://twitter.com/" TargetMode="External"/><Relationship Id="rId3284" Type="http://schemas.openxmlformats.org/officeDocument/2006/relationships/hyperlink" Target="http://pbs.twimg.com/profile_images/649209222182273025/ekFDGgVw_normal.jpg" TargetMode="External"/><Relationship Id="rId4682" Type="http://schemas.openxmlformats.org/officeDocument/2006/relationships/hyperlink" Target="https://twitter.com/" TargetMode="External"/><Relationship Id="rId5733" Type="http://schemas.openxmlformats.org/officeDocument/2006/relationships/hyperlink" Target="https://twitter.com/" TargetMode="External"/><Relationship Id="rId1929" Type="http://schemas.openxmlformats.org/officeDocument/2006/relationships/hyperlink" Target="https://pbs.twimg.com/media/C-fHCaOUMAElSMY.jpg" TargetMode="External"/><Relationship Id="rId4335" Type="http://schemas.openxmlformats.org/officeDocument/2006/relationships/hyperlink" Target="http://pbs.twimg.com/profile_images/825758122350411777/EXODEO6D_normal.jpg" TargetMode="External"/><Relationship Id="rId5800" Type="http://schemas.openxmlformats.org/officeDocument/2006/relationships/hyperlink" Target="https://twitter.com/" TargetMode="External"/><Relationship Id="rId3351" Type="http://schemas.openxmlformats.org/officeDocument/2006/relationships/hyperlink" Target="http://pbs.twimg.com/profile_images/832230132689534977/VO_bPMB6_normal.jpg" TargetMode="External"/><Relationship Id="rId4402" Type="http://schemas.openxmlformats.org/officeDocument/2006/relationships/hyperlink" Target="http://pbs.twimg.com/profile_images/817750273690976256/c9Rrv2rq_normal.jpg" TargetMode="External"/><Relationship Id="rId272" Type="http://schemas.openxmlformats.org/officeDocument/2006/relationships/hyperlink" Target="http://www.gadgetsnow.com/tech-news/reliance-jio-effect-it-may-be-time-to-say-goodbye-to-freebies/articleshow/58398939.cms" TargetMode="External"/><Relationship Id="rId3004" Type="http://schemas.openxmlformats.org/officeDocument/2006/relationships/hyperlink" Target="https://pbs.twimg.com/media/C-eL96XXcAEb0qz.jpg" TargetMode="External"/><Relationship Id="rId6574" Type="http://schemas.openxmlformats.org/officeDocument/2006/relationships/hyperlink" Target="https://twitter.com/" TargetMode="External"/><Relationship Id="rId2020" Type="http://schemas.openxmlformats.org/officeDocument/2006/relationships/hyperlink" Target="https://pbs.twimg.com/media/C6i6_pAU4AA2z-F.jpg" TargetMode="External"/><Relationship Id="rId5176" Type="http://schemas.openxmlformats.org/officeDocument/2006/relationships/hyperlink" Target="https://twitter.com/" TargetMode="External"/><Relationship Id="rId5590" Type="http://schemas.openxmlformats.org/officeDocument/2006/relationships/hyperlink" Target="https://twitter.com/" TargetMode="External"/><Relationship Id="rId6227" Type="http://schemas.openxmlformats.org/officeDocument/2006/relationships/hyperlink" Target="https://twitter.com/" TargetMode="External"/><Relationship Id="rId6641" Type="http://schemas.openxmlformats.org/officeDocument/2006/relationships/hyperlink" Target="https://twitter.com/" TargetMode="External"/><Relationship Id="rId4192" Type="http://schemas.openxmlformats.org/officeDocument/2006/relationships/hyperlink" Target="https://pbs.twimg.com/media/C-pv8a3V0AA_E9U.jpg" TargetMode="External"/><Relationship Id="rId5243" Type="http://schemas.openxmlformats.org/officeDocument/2006/relationships/hyperlink" Target="https://twitter.com/" TargetMode="External"/><Relationship Id="rId1786" Type="http://schemas.openxmlformats.org/officeDocument/2006/relationships/hyperlink" Target="https://pbs.twimg.com/media/C-Zpet3UIAAJ3lo.jpg" TargetMode="External"/><Relationship Id="rId2837" Type="http://schemas.openxmlformats.org/officeDocument/2006/relationships/hyperlink" Target="http://pbs.twimg.com/profile_images/1862887370/telegeography-logo-w-phone_normal.png" TargetMode="External"/><Relationship Id="rId78" Type="http://schemas.openxmlformats.org/officeDocument/2006/relationships/hyperlink" Target="https://www.seeandsay.in/55078/fastest-data-network-india-reliance-jio-4g-suffers-low-speeds-metro-cities" TargetMode="External"/><Relationship Id="rId809" Type="http://schemas.openxmlformats.org/officeDocument/2006/relationships/hyperlink" Target="https://www.youtube.com/watch?v=la8PP-HjcwU&amp;feature=youtu.be&amp;a" TargetMode="External"/><Relationship Id="rId1439" Type="http://schemas.openxmlformats.org/officeDocument/2006/relationships/hyperlink" Target="http://gadgets.ndtv.com/mobiles/news/reliance-jio-plans-nokia-3310-2017-price-vivo-v5s-and-lg-g6-launched-and-more-news-this-week-1687660?utm_source=dlvr.it&amp;utm_medium=twitter" TargetMode="External"/><Relationship Id="rId1853" Type="http://schemas.openxmlformats.org/officeDocument/2006/relationships/hyperlink" Target="https://pbs.twimg.com/media/C-ejIw_XoAASH5K.jpg" TargetMode="External"/><Relationship Id="rId2904" Type="http://schemas.openxmlformats.org/officeDocument/2006/relationships/hyperlink" Target="https://pbs.twimg.com/media/C-Lr94LUQAAdAbx.jpg" TargetMode="External"/><Relationship Id="rId5310" Type="http://schemas.openxmlformats.org/officeDocument/2006/relationships/hyperlink" Target="https://twitter.com/" TargetMode="External"/><Relationship Id="rId1506" Type="http://schemas.openxmlformats.org/officeDocument/2006/relationships/hyperlink" Target="http://www.ndtv.com/india-news/keep-modelling-for-reliance-arvind-kejriwal-tells-pm-modi-on-jio-ads-1453759" TargetMode="External"/><Relationship Id="rId1920" Type="http://schemas.openxmlformats.org/officeDocument/2006/relationships/hyperlink" Target="https://pbs.twimg.com/media/C-eL96XXcAEb0qz.jpg" TargetMode="External"/><Relationship Id="rId3678" Type="http://schemas.openxmlformats.org/officeDocument/2006/relationships/hyperlink" Target="http://pbs.twimg.com/profile_images/527351084558209024/U7VZxlGa_normal.jpeg" TargetMode="External"/><Relationship Id="rId4729" Type="http://schemas.openxmlformats.org/officeDocument/2006/relationships/hyperlink" Target="https://twitter.com/" TargetMode="External"/><Relationship Id="rId6084" Type="http://schemas.openxmlformats.org/officeDocument/2006/relationships/hyperlink" Target="https://twitter.com/" TargetMode="External"/><Relationship Id="rId599" Type="http://schemas.openxmlformats.org/officeDocument/2006/relationships/hyperlink" Target="https://twitter.com/i/web/status/857606671916335104" TargetMode="External"/><Relationship Id="rId2694" Type="http://schemas.openxmlformats.org/officeDocument/2006/relationships/hyperlink" Target="https://pbs.twimg.com/media/C-aSXl1UQAEcCxP.jpg" TargetMode="External"/><Relationship Id="rId3745" Type="http://schemas.openxmlformats.org/officeDocument/2006/relationships/hyperlink" Target="http://abs.twimg.com/sticky/default_profile_images/default_profile_normal.png" TargetMode="External"/><Relationship Id="rId6151" Type="http://schemas.openxmlformats.org/officeDocument/2006/relationships/hyperlink" Target="https://twitter.com/" TargetMode="External"/><Relationship Id="rId666" Type="http://schemas.openxmlformats.org/officeDocument/2006/relationships/hyperlink" Target="https://fb.me/6m6LnGUOW" TargetMode="External"/><Relationship Id="rId1296" Type="http://schemas.openxmlformats.org/officeDocument/2006/relationships/hyperlink" Target="http://linkis.com/indianexpress.com/ar/6dd1p" TargetMode="External"/><Relationship Id="rId2347" Type="http://schemas.openxmlformats.org/officeDocument/2006/relationships/hyperlink" Target="http://pbs.twimg.com/profile_images/793091676843700224/FnS3ClxH_normal.jpg" TargetMode="External"/><Relationship Id="rId319" Type="http://schemas.openxmlformats.org/officeDocument/2006/relationships/hyperlink" Target="http://www.gadgetsnow.com/tech-news/this-state-has-highest-number-of-reliance-jio-users/articleshow/58402856.cms" TargetMode="External"/><Relationship Id="rId1363" Type="http://schemas.openxmlformats.org/officeDocument/2006/relationships/hyperlink" Target="http://techsandesh.com/reliance-jio-airtel-vodafone-idea-free-service/" TargetMode="External"/><Relationship Id="rId2761" Type="http://schemas.openxmlformats.org/officeDocument/2006/relationships/hyperlink" Target="http://pbs.twimg.com/profile_images/465901061232791553/dcM4rT4c_normal.jpeg" TargetMode="External"/><Relationship Id="rId3812" Type="http://schemas.openxmlformats.org/officeDocument/2006/relationships/hyperlink" Target="http://pbs.twimg.com/profile_images/853296048118222848/3eiaJ8LV_normal.jpg" TargetMode="External"/><Relationship Id="rId733" Type="http://schemas.openxmlformats.org/officeDocument/2006/relationships/hyperlink" Target="http://www.financialexpress.com/industry/reliance-jio-effect-soon-trai-to-come-out-with-rules-for-telcos-testing-new-services/644655/" TargetMode="External"/><Relationship Id="rId1016" Type="http://schemas.openxmlformats.org/officeDocument/2006/relationships/hyperlink" Target="http://www.businesstoday.in/sectors/telecom/reliance-jio-updates-old-tariffs-all-plans-in-detail/story/250918.html" TargetMode="External"/><Relationship Id="rId2414" Type="http://schemas.openxmlformats.org/officeDocument/2006/relationships/hyperlink" Target="http://pbs.twimg.com/profile_images/695136647348887552/QIk3tL8r_normal.jpg" TargetMode="External"/><Relationship Id="rId5984" Type="http://schemas.openxmlformats.org/officeDocument/2006/relationships/hyperlink" Target="https://twitter.com/" TargetMode="External"/><Relationship Id="rId800" Type="http://schemas.openxmlformats.org/officeDocument/2006/relationships/hyperlink" Target="http://indianexpress.com/article/technology/tech-news-technology/reliance-jio-effect-rules-soon-for-telcos-trai-ing-new-service-4631376/" TargetMode="External"/><Relationship Id="rId1430" Type="http://schemas.openxmlformats.org/officeDocument/2006/relationships/hyperlink" Target="http://profit.ndtv.com/news/tech-media-telecom/article-reliance-jio-effect-rules-soon-for-telcos-trai-ing-new-service-1686698?utm_source=dlvr.it&amp;utm_medium=twitter" TargetMode="External"/><Relationship Id="rId4586" Type="http://schemas.openxmlformats.org/officeDocument/2006/relationships/hyperlink" Target="https://twitter.com/" TargetMode="External"/><Relationship Id="rId5637" Type="http://schemas.openxmlformats.org/officeDocument/2006/relationships/hyperlink" Target="https://twitter.com/" TargetMode="External"/><Relationship Id="rId3188" Type="http://schemas.openxmlformats.org/officeDocument/2006/relationships/hyperlink" Target="http://pbs.twimg.com/profile_images/856737340282286080/2fm3Nv2o_normal.jpg" TargetMode="External"/><Relationship Id="rId4239" Type="http://schemas.openxmlformats.org/officeDocument/2006/relationships/hyperlink" Target="http://pbs.twimg.com/profile_images/771583494686322692/vVz9d_54_normal.jpg" TargetMode="External"/><Relationship Id="rId4653" Type="http://schemas.openxmlformats.org/officeDocument/2006/relationships/hyperlink" Target="https://twitter.com/" TargetMode="External"/><Relationship Id="rId5704" Type="http://schemas.openxmlformats.org/officeDocument/2006/relationships/hyperlink" Target="https://twitter.com/" TargetMode="External"/><Relationship Id="rId3255" Type="http://schemas.openxmlformats.org/officeDocument/2006/relationships/hyperlink" Target="https://pbs.twimg.com/media/C-fDekdWAAAFSV6.jpg" TargetMode="External"/><Relationship Id="rId4306" Type="http://schemas.openxmlformats.org/officeDocument/2006/relationships/hyperlink" Target="http://pbs.twimg.com/profile_images/858545901937328128/rWHNlFs7_normal.jpg" TargetMode="External"/><Relationship Id="rId4720" Type="http://schemas.openxmlformats.org/officeDocument/2006/relationships/hyperlink" Target="https://twitter.com/" TargetMode="External"/><Relationship Id="rId176" Type="http://schemas.openxmlformats.org/officeDocument/2006/relationships/hyperlink" Target="https://twitter.com/i/web/status/857329180727488513" TargetMode="External"/><Relationship Id="rId590" Type="http://schemas.openxmlformats.org/officeDocument/2006/relationships/hyperlink" Target="https://twitter.com/bsindia/status/855701461271027714" TargetMode="External"/><Relationship Id="rId2271" Type="http://schemas.openxmlformats.org/officeDocument/2006/relationships/hyperlink" Target="http://pbs.twimg.com/profile_images/709161048180264960/DCMLGaJ3_normal.jpg" TargetMode="External"/><Relationship Id="rId3322" Type="http://schemas.openxmlformats.org/officeDocument/2006/relationships/hyperlink" Target="http://pbs.twimg.com/profile_images/632770720867553280/ovNZfbdG_normal.jpg" TargetMode="External"/><Relationship Id="rId6478" Type="http://schemas.openxmlformats.org/officeDocument/2006/relationships/hyperlink" Target="https://twitter.com/" TargetMode="External"/><Relationship Id="rId243" Type="http://schemas.openxmlformats.org/officeDocument/2006/relationships/hyperlink" Target="http://gadgets.ndtv.com/telecom/news/reliance-jio-effect-trai-to-consult-on-rules-for-new-mobile-operators-1686745?utm_source=dlvr.it&amp;utm_medium=twitter" TargetMode="External"/><Relationship Id="rId5494" Type="http://schemas.openxmlformats.org/officeDocument/2006/relationships/hyperlink" Target="https://twitter.com/" TargetMode="External"/><Relationship Id="rId310" Type="http://schemas.openxmlformats.org/officeDocument/2006/relationships/hyperlink" Target="http://ns7.tv/ta/tamil-news/technology/27/4/2017/reliance-jio-vs-bsnl-vs-airtel-vs-vodafone-vs-idea-who-offers" TargetMode="External"/><Relationship Id="rId4096" Type="http://schemas.openxmlformats.org/officeDocument/2006/relationships/hyperlink" Target="http://pbs.twimg.com/profile_images/3698484594/e5ae6371e9d39a2561f3815c47b6b5db_normal.jpeg" TargetMode="External"/><Relationship Id="rId5147" Type="http://schemas.openxmlformats.org/officeDocument/2006/relationships/hyperlink" Target="https://twitter.com/" TargetMode="External"/><Relationship Id="rId6545" Type="http://schemas.openxmlformats.org/officeDocument/2006/relationships/hyperlink" Target="https://twitter.com/" TargetMode="External"/><Relationship Id="rId5561" Type="http://schemas.openxmlformats.org/officeDocument/2006/relationships/hyperlink" Target="https://twitter.com/" TargetMode="External"/><Relationship Id="rId6612" Type="http://schemas.openxmlformats.org/officeDocument/2006/relationships/hyperlink" Target="https://twitter.com/" TargetMode="External"/><Relationship Id="rId1757" Type="http://schemas.openxmlformats.org/officeDocument/2006/relationships/hyperlink" Target="https://twitter.com/i/web/status/858740320510631936" TargetMode="External"/><Relationship Id="rId2808" Type="http://schemas.openxmlformats.org/officeDocument/2006/relationships/hyperlink" Target="http://pbs.twimg.com/profile_images/826500054613622785/QDJcMDUF_normal.jpg" TargetMode="External"/><Relationship Id="rId4163" Type="http://schemas.openxmlformats.org/officeDocument/2006/relationships/hyperlink" Target="https://pbs.twimg.com/media/C-au8aMVoAEWF6d.jpg" TargetMode="External"/><Relationship Id="rId5214" Type="http://schemas.openxmlformats.org/officeDocument/2006/relationships/hyperlink" Target="https://twitter.com/" TargetMode="External"/><Relationship Id="rId49" Type="http://schemas.openxmlformats.org/officeDocument/2006/relationships/hyperlink" Target="https://telecomtalk.info/datawind-plans-to-take-on-reliance-jio-offering-data-at-just-rs-200-per-year/161990/" TargetMode="External"/><Relationship Id="rId1824" Type="http://schemas.openxmlformats.org/officeDocument/2006/relationships/hyperlink" Target="https://pbs.twimg.com/media/C-bdG24UMAEWhU8.jpg" TargetMode="External"/><Relationship Id="rId4230" Type="http://schemas.openxmlformats.org/officeDocument/2006/relationships/hyperlink" Target="http://pbs.twimg.com/profile_images/827141266437726210/Fi4IUuHD_normal.jpg" TargetMode="External"/><Relationship Id="rId2598" Type="http://schemas.openxmlformats.org/officeDocument/2006/relationships/hyperlink" Target="http://pbs.twimg.com/profile_images/829061802944188417/L9FbqbqJ_normal.jpg" TargetMode="External"/><Relationship Id="rId3996" Type="http://schemas.openxmlformats.org/officeDocument/2006/relationships/hyperlink" Target="http://pbs.twimg.com/profile_images/854400635382505474/MtQKR0LB_normal.jpg" TargetMode="External"/><Relationship Id="rId6055" Type="http://schemas.openxmlformats.org/officeDocument/2006/relationships/hyperlink" Target="https://twitter.com/" TargetMode="External"/><Relationship Id="rId3649" Type="http://schemas.openxmlformats.org/officeDocument/2006/relationships/hyperlink" Target="http://pbs.twimg.com/profile_images/812759050601504768/ND4RvJf0_normal.jpg" TargetMode="External"/><Relationship Id="rId5071" Type="http://schemas.openxmlformats.org/officeDocument/2006/relationships/hyperlink" Target="https://twitter.com/" TargetMode="External"/><Relationship Id="rId6122" Type="http://schemas.openxmlformats.org/officeDocument/2006/relationships/hyperlink" Target="https://twitter.com/" TargetMode="External"/><Relationship Id="rId984" Type="http://schemas.openxmlformats.org/officeDocument/2006/relationships/hyperlink" Target="http://gadgets.ndtv.com/telecom/features/reliance-jio-dth-broadband-and-more-5-things-to-expect-from-jio-this-year-1686749" TargetMode="External"/><Relationship Id="rId2665" Type="http://schemas.openxmlformats.org/officeDocument/2006/relationships/hyperlink" Target="http://pbs.twimg.com/profile_images/857520874475343873/NBabjVN__normal.jpg" TargetMode="External"/><Relationship Id="rId3716" Type="http://schemas.openxmlformats.org/officeDocument/2006/relationships/hyperlink" Target="http://pbs.twimg.com/profile_images/378800000357232459/b5c8a7baa4f777232501fba5eda2583f_normal.jpeg" TargetMode="External"/><Relationship Id="rId637" Type="http://schemas.openxmlformats.org/officeDocument/2006/relationships/hyperlink" Target="https://www.mobigyaan.com/reliance-jio-updates-prepaid-plans?utm_source=dlvr.it&amp;utm_medium=twitter" TargetMode="External"/><Relationship Id="rId1267" Type="http://schemas.openxmlformats.org/officeDocument/2006/relationships/hyperlink" Target="https://ultra.news/t-t/31008/reliance-jios-fiber-preview-start-mumbai-rs-4500-security-deposit-report" TargetMode="External"/><Relationship Id="rId1681" Type="http://schemas.openxmlformats.org/officeDocument/2006/relationships/hyperlink" Target="http://www.gizbot.com/apps/news/reliance-jio-users-enjoy-432-live-channels-hotstar-premium-service-free-jio-tv-039684.html" TargetMode="External"/><Relationship Id="rId2318" Type="http://schemas.openxmlformats.org/officeDocument/2006/relationships/hyperlink" Target="http://pbs.twimg.com/profile_images/644464892389429250/8MGIc0iH_normal.jpg" TargetMode="External"/><Relationship Id="rId2732" Type="http://schemas.openxmlformats.org/officeDocument/2006/relationships/hyperlink" Target="http://pbs.twimg.com/profile_images/852348004094930945/vIufy4sI_normal.jpg" TargetMode="External"/><Relationship Id="rId5888" Type="http://schemas.openxmlformats.org/officeDocument/2006/relationships/hyperlink" Target="https://twitter.com/" TargetMode="External"/><Relationship Id="rId704" Type="http://schemas.openxmlformats.org/officeDocument/2006/relationships/hyperlink" Target="http://www.maalaimalar.com/Technology/TechnologyNews/2017/04/28153128/1082510/Reliance-Jio-opposes-customised-offers-by-Bharti-Airtel.vpf" TargetMode="External"/><Relationship Id="rId911" Type="http://schemas.openxmlformats.org/officeDocument/2006/relationships/hyperlink" Target="http://www.financialexpress.com/industry/reliance-jio-network-is-better-than-those-of-the-developed-world-mukesh-ambani/592838/" TargetMode="External"/><Relationship Id="rId1127" Type="http://schemas.openxmlformats.org/officeDocument/2006/relationships/hyperlink" Target="https://www.linkedin.com/slink?code=fnJ3gPU" TargetMode="External"/><Relationship Id="rId1334" Type="http://schemas.openxmlformats.org/officeDocument/2006/relationships/hyperlink" Target="http://techsandesh.com/reliance-jio-airtel-vodafone-idea-free-service/" TargetMode="External"/><Relationship Id="rId1541" Type="http://schemas.openxmlformats.org/officeDocument/2006/relationships/hyperlink" Target="http://www.suvarnanews.tv/technology/reliance-to-roll-out-its-ftth-service-jio-fiber-with-minimum-100-mbps-speed" TargetMode="External"/><Relationship Id="rId4697" Type="http://schemas.openxmlformats.org/officeDocument/2006/relationships/hyperlink" Target="https://twitter.com/" TargetMode="External"/><Relationship Id="rId5748" Type="http://schemas.openxmlformats.org/officeDocument/2006/relationships/hyperlink" Target="https://twitter.com/" TargetMode="External"/><Relationship Id="rId5955" Type="http://schemas.openxmlformats.org/officeDocument/2006/relationships/hyperlink" Target="https://twitter.com/" TargetMode="External"/><Relationship Id="rId40" Type="http://schemas.openxmlformats.org/officeDocument/2006/relationships/hyperlink" Target="http://economictimes.indiatimes.com/news/company/corporate-trends/how-mukesh-ambani-is-trying-to-replicate-verizons-success-with-reliance-jio/articleshow/58373823.cms" TargetMode="External"/><Relationship Id="rId1401" Type="http://schemas.openxmlformats.org/officeDocument/2006/relationships/hyperlink" Target="https://broadbandforum.co/threads/141716/" TargetMode="External"/><Relationship Id="rId3299" Type="http://schemas.openxmlformats.org/officeDocument/2006/relationships/hyperlink" Target="http://pbs.twimg.com/profile_images/830834682308808704/oxzQOBsr_normal.jpg" TargetMode="External"/><Relationship Id="rId4557" Type="http://schemas.openxmlformats.org/officeDocument/2006/relationships/hyperlink" Target="https://twitter.com/" TargetMode="External"/><Relationship Id="rId4764" Type="http://schemas.openxmlformats.org/officeDocument/2006/relationships/hyperlink" Target="https://twitter.com/" TargetMode="External"/><Relationship Id="rId5608" Type="http://schemas.openxmlformats.org/officeDocument/2006/relationships/hyperlink" Target="https://twitter.com/" TargetMode="External"/><Relationship Id="rId3159" Type="http://schemas.openxmlformats.org/officeDocument/2006/relationships/hyperlink" Target="http://pbs.twimg.com/profile_images/580310972159541248/giKz_-pl_normal.png" TargetMode="External"/><Relationship Id="rId3366" Type="http://schemas.openxmlformats.org/officeDocument/2006/relationships/hyperlink" Target="http://pbs.twimg.com/profile_images/468016301365940225/XgKujNe4_normal.jpeg" TargetMode="External"/><Relationship Id="rId3573" Type="http://schemas.openxmlformats.org/officeDocument/2006/relationships/hyperlink" Target="https://pbs.twimg.com/media/C-j18cjV0AAw_sA.jpg" TargetMode="External"/><Relationship Id="rId4417" Type="http://schemas.openxmlformats.org/officeDocument/2006/relationships/hyperlink" Target="http://pbs.twimg.com/profile_images/837026918608203776/YCEhB-QO_normal.jpg" TargetMode="External"/><Relationship Id="rId4971" Type="http://schemas.openxmlformats.org/officeDocument/2006/relationships/hyperlink" Target="https://twitter.com/" TargetMode="External"/><Relationship Id="rId5815" Type="http://schemas.openxmlformats.org/officeDocument/2006/relationships/hyperlink" Target="https://twitter.com/" TargetMode="External"/><Relationship Id="rId287" Type="http://schemas.openxmlformats.org/officeDocument/2006/relationships/hyperlink" Target="https://fb.me/1Sg66QHiy" TargetMode="External"/><Relationship Id="rId494" Type="http://schemas.openxmlformats.org/officeDocument/2006/relationships/hyperlink" Target="https://thewire.in/129528/reliance-jio-digital-india/" TargetMode="External"/><Relationship Id="rId2175" Type="http://schemas.openxmlformats.org/officeDocument/2006/relationships/hyperlink" Target="https://pbs.twimg.com/media/C-esqWOXgAEYg97.jpg" TargetMode="External"/><Relationship Id="rId2382" Type="http://schemas.openxmlformats.org/officeDocument/2006/relationships/hyperlink" Target="http://pbs.twimg.com/profile_images/1132899612/Kunal_normal.jpeg" TargetMode="External"/><Relationship Id="rId3019" Type="http://schemas.openxmlformats.org/officeDocument/2006/relationships/hyperlink" Target="http://pbs.twimg.com/profile_images/1703550375/untitled_normal.jpg" TargetMode="External"/><Relationship Id="rId3226" Type="http://schemas.openxmlformats.org/officeDocument/2006/relationships/hyperlink" Target="http://pbs.twimg.com/profile_images/532184005173452800/j8_Rzmbe_normal.jpeg" TargetMode="External"/><Relationship Id="rId3780" Type="http://schemas.openxmlformats.org/officeDocument/2006/relationships/hyperlink" Target="http://pbs.twimg.com/profile_images/858670494106632194/-t3g_D5q_normal.jpg" TargetMode="External"/><Relationship Id="rId4624" Type="http://schemas.openxmlformats.org/officeDocument/2006/relationships/hyperlink" Target="https://twitter.com/" TargetMode="External"/><Relationship Id="rId4831" Type="http://schemas.openxmlformats.org/officeDocument/2006/relationships/hyperlink" Target="https://twitter.com/" TargetMode="External"/><Relationship Id="rId147" Type="http://schemas.openxmlformats.org/officeDocument/2006/relationships/hyperlink" Target="http://trak.in/tags/business/2017/04/27/reliance-jio-new-postpaid-prepaid-offers-plans/" TargetMode="External"/><Relationship Id="rId354" Type="http://schemas.openxmlformats.org/officeDocument/2006/relationships/hyperlink" Target="http://www.bgr.in/news/reliance-jio-high-speed-ftth-broadband-service-expected-to-launch-in-june-report/" TargetMode="External"/><Relationship Id="rId1191" Type="http://schemas.openxmlformats.org/officeDocument/2006/relationships/hyperlink" Target="http://www.business-standard.com/article/companies/has-reliance-jio-s-entry-delayed-modi-s-digital-india-goals-117042800256_1.html" TargetMode="External"/><Relationship Id="rId2035" Type="http://schemas.openxmlformats.org/officeDocument/2006/relationships/hyperlink" Target="https://pbs.twimg.com/media/C-fuIFeVwAAfz9l.jpg" TargetMode="External"/><Relationship Id="rId3433" Type="http://schemas.openxmlformats.org/officeDocument/2006/relationships/hyperlink" Target="http://pbs.twimg.com/profile_images/855487042255437824/cr9tuDHN_normal.jpg" TargetMode="External"/><Relationship Id="rId3640" Type="http://schemas.openxmlformats.org/officeDocument/2006/relationships/hyperlink" Target="http://pbs.twimg.com/profile_images/49607902/ravi-vs-prasad_normal.jpg" TargetMode="External"/><Relationship Id="rId6589" Type="http://schemas.openxmlformats.org/officeDocument/2006/relationships/hyperlink" Target="https://twitter.com/" TargetMode="External"/><Relationship Id="rId6796" Type="http://schemas.openxmlformats.org/officeDocument/2006/relationships/hyperlink" Target="https://twitter.com/" TargetMode="External"/><Relationship Id="rId561" Type="http://schemas.openxmlformats.org/officeDocument/2006/relationships/hyperlink" Target="http://www.business-standard.com/article/companies/reliance-jio-to-venture-in-dth-broadband-services-this-year-117042800380_1.html?utm_source=dlvr.it&amp;utm_medium=twitter" TargetMode="External"/><Relationship Id="rId2242" Type="http://schemas.openxmlformats.org/officeDocument/2006/relationships/hyperlink" Target="http://pbs.twimg.com/profile_images/483163499418238976/4eGQjgiw_normal.jpeg" TargetMode="External"/><Relationship Id="rId3500" Type="http://schemas.openxmlformats.org/officeDocument/2006/relationships/hyperlink" Target="http://pbs.twimg.com/profile_images/746576843319312384/eotAuMdb_normal.jpg" TargetMode="External"/><Relationship Id="rId5398" Type="http://schemas.openxmlformats.org/officeDocument/2006/relationships/hyperlink" Target="https://twitter.com/" TargetMode="External"/><Relationship Id="rId6449" Type="http://schemas.openxmlformats.org/officeDocument/2006/relationships/hyperlink" Target="https://twitter.com/" TargetMode="External"/><Relationship Id="rId6656" Type="http://schemas.openxmlformats.org/officeDocument/2006/relationships/hyperlink" Target="https://twitter.com/" TargetMode="External"/><Relationship Id="rId214" Type="http://schemas.openxmlformats.org/officeDocument/2006/relationships/hyperlink" Target="http://www.bgr.in/news/reliance-jio-launches-new-prepaid-postpaid-plans-heres-everything-you-need-to-know/?utm_content=buffer3c890&amp;utm_medium=social&amp;utm_source=twitter.com&amp;utm_campaign=buffer" TargetMode="External"/><Relationship Id="rId421" Type="http://schemas.openxmlformats.org/officeDocument/2006/relationships/hyperlink" Target="http://telecom.economictimes.indiatimes.com/news/reliance-jio-entry-benefited-consumers-manoj-sinha/58409325" TargetMode="External"/><Relationship Id="rId1051" Type="http://schemas.openxmlformats.org/officeDocument/2006/relationships/hyperlink" Target="https://twitter.com/i/web/status/858238254084014081" TargetMode="External"/><Relationship Id="rId2102" Type="http://schemas.openxmlformats.org/officeDocument/2006/relationships/hyperlink" Target="https://pbs.twimg.com/media/C-anOwCUwAAOyWt.jpg" TargetMode="External"/><Relationship Id="rId5258" Type="http://schemas.openxmlformats.org/officeDocument/2006/relationships/hyperlink" Target="https://twitter.com/" TargetMode="External"/><Relationship Id="rId5465" Type="http://schemas.openxmlformats.org/officeDocument/2006/relationships/hyperlink" Target="https://twitter.com/" TargetMode="External"/><Relationship Id="rId5672" Type="http://schemas.openxmlformats.org/officeDocument/2006/relationships/hyperlink" Target="https://twitter.com/" TargetMode="External"/><Relationship Id="rId6309" Type="http://schemas.openxmlformats.org/officeDocument/2006/relationships/hyperlink" Target="https://twitter.com/" TargetMode="External"/><Relationship Id="rId6516" Type="http://schemas.openxmlformats.org/officeDocument/2006/relationships/hyperlink" Target="https://twitter.com/" TargetMode="External"/><Relationship Id="rId6723" Type="http://schemas.openxmlformats.org/officeDocument/2006/relationships/hyperlink" Target="https://twitter.com/" TargetMode="External"/><Relationship Id="rId1868" Type="http://schemas.openxmlformats.org/officeDocument/2006/relationships/hyperlink" Target="https://pbs.twimg.com/media/C-esqWOXgAEYg97.jpg" TargetMode="External"/><Relationship Id="rId4067" Type="http://schemas.openxmlformats.org/officeDocument/2006/relationships/hyperlink" Target="http://pbs.twimg.com/profile_images/3209195480/a2cebd1e10fec181b13253185e82b0ac_normal.jpeg" TargetMode="External"/><Relationship Id="rId4274" Type="http://schemas.openxmlformats.org/officeDocument/2006/relationships/hyperlink" Target="http://pbs.twimg.com/profile_images/734628377001402368/lxbiL56R_normal.jpg" TargetMode="External"/><Relationship Id="rId4481" Type="http://schemas.openxmlformats.org/officeDocument/2006/relationships/hyperlink" Target="http://pbs.twimg.com/profile_images/840851809413427200/9hl2-mDw_normal.jpg" TargetMode="External"/><Relationship Id="rId5118" Type="http://schemas.openxmlformats.org/officeDocument/2006/relationships/hyperlink" Target="https://twitter.com/" TargetMode="External"/><Relationship Id="rId5325" Type="http://schemas.openxmlformats.org/officeDocument/2006/relationships/hyperlink" Target="https://twitter.com/" TargetMode="External"/><Relationship Id="rId5532" Type="http://schemas.openxmlformats.org/officeDocument/2006/relationships/hyperlink" Target="https://twitter.com/" TargetMode="External"/><Relationship Id="rId2919" Type="http://schemas.openxmlformats.org/officeDocument/2006/relationships/hyperlink" Target="http://pbs.twimg.com/profile_images/845307088968441856/yfY3eWrd_normal.jpg" TargetMode="External"/><Relationship Id="rId3083" Type="http://schemas.openxmlformats.org/officeDocument/2006/relationships/hyperlink" Target="http://pbs.twimg.com/profile_images/727101610443300864/UplGktaw_normal.jpg" TargetMode="External"/><Relationship Id="rId3290" Type="http://schemas.openxmlformats.org/officeDocument/2006/relationships/hyperlink" Target="http://pbs.twimg.com/profile_images/492363960390148096/8MFxRkCa_normal.png" TargetMode="External"/><Relationship Id="rId4134" Type="http://schemas.openxmlformats.org/officeDocument/2006/relationships/hyperlink" Target="http://pbs.twimg.com/profile_images/686596159444418560/s-EMTtO5_normal.jpg" TargetMode="External"/><Relationship Id="rId4341" Type="http://schemas.openxmlformats.org/officeDocument/2006/relationships/hyperlink" Target="http://pbs.twimg.com/profile_images/825758122350411777/EXODEO6D_normal.jpg" TargetMode="External"/><Relationship Id="rId1728" Type="http://schemas.openxmlformats.org/officeDocument/2006/relationships/hyperlink" Target="http://gadgets.ndtv.com/telecom/features/reliance-jio-dth-broadband-and-more-5-things-to-expect-from-jio-this-year-1686749" TargetMode="External"/><Relationship Id="rId1935" Type="http://schemas.openxmlformats.org/officeDocument/2006/relationships/hyperlink" Target="https://pbs.twimg.com/media/C-fDekdWAAAFSV6.jpg" TargetMode="External"/><Relationship Id="rId3150" Type="http://schemas.openxmlformats.org/officeDocument/2006/relationships/hyperlink" Target="http://pbs.twimg.com/profile_images/806379872050356224/9BhwvsQT_normal.jpg" TargetMode="External"/><Relationship Id="rId4201" Type="http://schemas.openxmlformats.org/officeDocument/2006/relationships/hyperlink" Target="http://pbs.twimg.com/profile_images/829309495641829378/rXgcpQ7o_normal.jpg" TargetMode="External"/><Relationship Id="rId6099" Type="http://schemas.openxmlformats.org/officeDocument/2006/relationships/hyperlink" Target="https://twitter.com/" TargetMode="External"/><Relationship Id="rId3010" Type="http://schemas.openxmlformats.org/officeDocument/2006/relationships/hyperlink" Target="http://pbs.twimg.com/profile_images/848826947148763136/tnuC6Psm_normal.jpg" TargetMode="External"/><Relationship Id="rId6166" Type="http://schemas.openxmlformats.org/officeDocument/2006/relationships/hyperlink" Target="https://twitter.com/" TargetMode="External"/><Relationship Id="rId3967" Type="http://schemas.openxmlformats.org/officeDocument/2006/relationships/hyperlink" Target="http://pbs.twimg.com/profile_images/378800000730122602/5c5bdc5092196f467deafbc5df0aaa5b_normal.jpeg" TargetMode="External"/><Relationship Id="rId6373" Type="http://schemas.openxmlformats.org/officeDocument/2006/relationships/hyperlink" Target="https://twitter.com/" TargetMode="External"/><Relationship Id="rId6580" Type="http://schemas.openxmlformats.org/officeDocument/2006/relationships/hyperlink" Target="https://twitter.com/" TargetMode="External"/><Relationship Id="rId4" Type="http://schemas.openxmlformats.org/officeDocument/2006/relationships/hyperlink" Target="https://t.co/LbPG52MOyW" TargetMode="External"/><Relationship Id="rId888" Type="http://schemas.openxmlformats.org/officeDocument/2006/relationships/hyperlink" Target="http://www.financialexpress.com/industry/reliance-jio-effect-as-telcos-arpus-decline-telecom-minister-manoj-sinha-says-operators-have-seen-ups-and-downs-in-past-too/646696/" TargetMode="External"/><Relationship Id="rId2569" Type="http://schemas.openxmlformats.org/officeDocument/2006/relationships/hyperlink" Target="http://pbs.twimg.com/profile_images/721362756000169984/a8-cvGT4_normal.jpg" TargetMode="External"/><Relationship Id="rId2776" Type="http://schemas.openxmlformats.org/officeDocument/2006/relationships/hyperlink" Target="https://pbs.twimg.com/media/C-bdG24UMAEWhU8.jpg" TargetMode="External"/><Relationship Id="rId2983" Type="http://schemas.openxmlformats.org/officeDocument/2006/relationships/hyperlink" Target="http://pbs.twimg.com/profile_images/651379121163911168/NQnhJFNE_normal.png" TargetMode="External"/><Relationship Id="rId3827" Type="http://schemas.openxmlformats.org/officeDocument/2006/relationships/hyperlink" Target="http://pbs.twimg.com/profile_images/753260679692333057/AS4Xiw4q_normal.jpg" TargetMode="External"/><Relationship Id="rId5182" Type="http://schemas.openxmlformats.org/officeDocument/2006/relationships/hyperlink" Target="https://twitter.com/" TargetMode="External"/><Relationship Id="rId6026" Type="http://schemas.openxmlformats.org/officeDocument/2006/relationships/hyperlink" Target="https://twitter.com/" TargetMode="External"/><Relationship Id="rId6233" Type="http://schemas.openxmlformats.org/officeDocument/2006/relationships/hyperlink" Target="https://twitter.com/" TargetMode="External"/><Relationship Id="rId6440" Type="http://schemas.openxmlformats.org/officeDocument/2006/relationships/hyperlink" Target="https://twitter.com/" TargetMode="External"/><Relationship Id="rId748" Type="http://schemas.openxmlformats.org/officeDocument/2006/relationships/hyperlink" Target="http://www.gadgetsnow.com/tech-news/now-reliance-jio-opposes-customised-offers-by-bharti-airtel-vodafone-india/articleshow/58411034.cms" TargetMode="External"/><Relationship Id="rId955" Type="http://schemas.openxmlformats.org/officeDocument/2006/relationships/hyperlink" Target="https://www.youtube.com/watch?v=nRj5KHyli5w&amp;feature=youtu.be&amp;a" TargetMode="External"/><Relationship Id="rId1378" Type="http://schemas.openxmlformats.org/officeDocument/2006/relationships/hyperlink" Target="http://24indianews.com/5-things-you-can-expect-from-reliance-jio-this-year/" TargetMode="External"/><Relationship Id="rId1585" Type="http://schemas.openxmlformats.org/officeDocument/2006/relationships/hyperlink" Target="http://news.google.com/news/url?sa=t&amp;fd=R&amp;ct2=in&amp;usg=AFQjCNE8zwWniKJCAu7SMM6WRtmOC2-FMg&amp;clid=c3a7d30bb8a4878e06b80cf16b898331&amp;cid=52779473466747&amp;ei=498BWZjCEaStqgKN06uYBg&amp;url=http://profit.ndtv.com/news/tech-media-telecom/article-reliance-jio-effect-rules-soon-for-telcos-trai-ing-new-service-1686698" TargetMode="External"/><Relationship Id="rId1792" Type="http://schemas.openxmlformats.org/officeDocument/2006/relationships/hyperlink" Target="https://pbs.twimg.com/media/C-aKXS6VYAEWQSm.jpg" TargetMode="External"/><Relationship Id="rId2429" Type="http://schemas.openxmlformats.org/officeDocument/2006/relationships/hyperlink" Target="https://pbs.twimg.com/media/C-ZpelxUwAAzJqG.jpg" TargetMode="External"/><Relationship Id="rId2636" Type="http://schemas.openxmlformats.org/officeDocument/2006/relationships/hyperlink" Target="http://pbs.twimg.com/profile_images/850273914374705152/RTmxGTjP_normal.jpg" TargetMode="External"/><Relationship Id="rId2843" Type="http://schemas.openxmlformats.org/officeDocument/2006/relationships/hyperlink" Target="http://pbs.twimg.com/profile_images/846277895794245632/zP8Zctt4_normal.jpg" TargetMode="External"/><Relationship Id="rId5042" Type="http://schemas.openxmlformats.org/officeDocument/2006/relationships/hyperlink" Target="https://twitter.com/" TargetMode="External"/><Relationship Id="rId5999" Type="http://schemas.openxmlformats.org/officeDocument/2006/relationships/hyperlink" Target="https://twitter.com/" TargetMode="External"/><Relationship Id="rId6300" Type="http://schemas.openxmlformats.org/officeDocument/2006/relationships/hyperlink" Target="https://twitter.com/" TargetMode="External"/><Relationship Id="rId84" Type="http://schemas.openxmlformats.org/officeDocument/2006/relationships/hyperlink" Target="https://fb.me/7LfeAgm9M" TargetMode="External"/><Relationship Id="rId608" Type="http://schemas.openxmlformats.org/officeDocument/2006/relationships/hyperlink" Target="http://codscales.info/?p=27055" TargetMode="External"/><Relationship Id="rId815" Type="http://schemas.openxmlformats.org/officeDocument/2006/relationships/hyperlink" Target="http://indianexpress.com/article/technology/tech-news-technology/reliance-jios-fiber-broadband-with-100mbps-speed-to-launch-in-june-report-4631700/" TargetMode="External"/><Relationship Id="rId1238" Type="http://schemas.openxmlformats.org/officeDocument/2006/relationships/hyperlink" Target="http://mashable.ng/reliance-jios-lyf-wind-6-spotted-on-3rd-party-retail-listing/?utm_source=ReviveOldPost&amp;utm_medium=social&amp;utm_campaign=ReviveOldPost" TargetMode="External"/><Relationship Id="rId1445" Type="http://schemas.openxmlformats.org/officeDocument/2006/relationships/hyperlink" Target="http://telecom.economictimes.indiatimes.com/news/andhra-pradesh-tamil-nadu-emerge-as-top-circles-for-reliance-jio-with-highest-userbase/58400199" TargetMode="External"/><Relationship Id="rId1652" Type="http://schemas.openxmlformats.org/officeDocument/2006/relationships/hyperlink" Target="http://gadgets.ndtv.com.linkis.com/UsFsN" TargetMode="External"/><Relationship Id="rId1305"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2703" Type="http://schemas.openxmlformats.org/officeDocument/2006/relationships/hyperlink" Target="http://pbs.twimg.com/profile_images/420819476322344960/DSzr3PiD_normal.png" TargetMode="External"/><Relationship Id="rId2910" Type="http://schemas.openxmlformats.org/officeDocument/2006/relationships/hyperlink" Target="http://pbs.twimg.com/profile_images/841711939633983496/JuWxxs2s_normal.jpg" TargetMode="External"/><Relationship Id="rId5859" Type="http://schemas.openxmlformats.org/officeDocument/2006/relationships/hyperlink" Target="https://twitter.com/" TargetMode="External"/><Relationship Id="rId1512" Type="http://schemas.openxmlformats.org/officeDocument/2006/relationships/hyperlink" Target="http://newshindi.info/reliance-jio-may-extend-attractive-offers-for-2-years-%e0%a4%b0%e0%a4%bf%e0%a4%b2%e0%a4%be%e0%a4%af%e0%a4%82%e0%a4%b8-%e0%a4%9c%e0%a4%bf%e0%a4%af%e0%a5%8b-%e0%a4%af%e0%a5%82%e0%a4%9c%e0%a4%b0%e0%a5%8d/181323" TargetMode="External"/><Relationship Id="rId4668" Type="http://schemas.openxmlformats.org/officeDocument/2006/relationships/hyperlink" Target="https://twitter.com/" TargetMode="External"/><Relationship Id="rId4875" Type="http://schemas.openxmlformats.org/officeDocument/2006/relationships/hyperlink" Target="https://twitter.com/" TargetMode="External"/><Relationship Id="rId5719" Type="http://schemas.openxmlformats.org/officeDocument/2006/relationships/hyperlink" Target="https://twitter.com/" TargetMode="External"/><Relationship Id="rId5926" Type="http://schemas.openxmlformats.org/officeDocument/2006/relationships/hyperlink" Target="https://twitter.com/" TargetMode="External"/><Relationship Id="rId6090" Type="http://schemas.openxmlformats.org/officeDocument/2006/relationships/hyperlink" Target="https://twitter.com/" TargetMode="External"/><Relationship Id="rId11" Type="http://schemas.openxmlformats.org/officeDocument/2006/relationships/hyperlink" Target="https://t.co/Pk6osxR97l" TargetMode="External"/><Relationship Id="rId398" Type="http://schemas.openxmlformats.org/officeDocument/2006/relationships/hyperlink" Target="http://telecom.economictimes.indiatimes.com/news/reliance-jio-entry-benefited-consumers-manoj-sinha/58409325?utm_source=dlvr.it&amp;utm_medium=twitter" TargetMode="External"/><Relationship Id="rId2079" Type="http://schemas.openxmlformats.org/officeDocument/2006/relationships/hyperlink" Target="https://pbs.twimg.com/media/C-dmr6QU0AEjUYE.jpg" TargetMode="External"/><Relationship Id="rId3477" Type="http://schemas.openxmlformats.org/officeDocument/2006/relationships/hyperlink" Target="http://pbs.twimg.com/profile_images/561121546035425280/8aLJFiY5_normal.jpeg" TargetMode="External"/><Relationship Id="rId3684" Type="http://schemas.openxmlformats.org/officeDocument/2006/relationships/hyperlink" Target="http://pbs.twimg.com/profile_images/459311533676167168/72OYr6Ow_normal.jpeg" TargetMode="External"/><Relationship Id="rId3891" Type="http://schemas.openxmlformats.org/officeDocument/2006/relationships/hyperlink" Target="http://pbs.twimg.com/profile_images/769258429932269568/9FYqcnRV_normal.jpg" TargetMode="External"/><Relationship Id="rId4528" Type="http://schemas.openxmlformats.org/officeDocument/2006/relationships/hyperlink" Target="https://twitter.com/" TargetMode="External"/><Relationship Id="rId4735" Type="http://schemas.openxmlformats.org/officeDocument/2006/relationships/hyperlink" Target="https://twitter.com/" TargetMode="External"/><Relationship Id="rId4942" Type="http://schemas.openxmlformats.org/officeDocument/2006/relationships/hyperlink" Target="https://twitter.com/" TargetMode="External"/><Relationship Id="rId2286" Type="http://schemas.openxmlformats.org/officeDocument/2006/relationships/hyperlink" Target="http://pbs.twimg.com/profile_images/705592667212783616/-yEERbzk_normal.jpg" TargetMode="External"/><Relationship Id="rId2493" Type="http://schemas.openxmlformats.org/officeDocument/2006/relationships/hyperlink" Target="http://pbs.twimg.com/profile_images/2424417274/h1h8hrjrd6j6tyio5r3v_normal.jpeg" TargetMode="External"/><Relationship Id="rId3337" Type="http://schemas.openxmlformats.org/officeDocument/2006/relationships/hyperlink" Target="https://pbs.twimg.com/media/C-giEzWUMAAc9c6.jpg" TargetMode="External"/><Relationship Id="rId3544" Type="http://schemas.openxmlformats.org/officeDocument/2006/relationships/hyperlink" Target="http://pbs.twimg.com/profile_images/802906955543023616/yRtyscUC_normal.jpg" TargetMode="External"/><Relationship Id="rId3751" Type="http://schemas.openxmlformats.org/officeDocument/2006/relationships/hyperlink" Target="http://pbs.twimg.com/profile_images/1055877164/41774_100000413177338_3546_q_normal.jpg" TargetMode="External"/><Relationship Id="rId4802" Type="http://schemas.openxmlformats.org/officeDocument/2006/relationships/hyperlink" Target="https://twitter.com/" TargetMode="External"/><Relationship Id="rId258" Type="http://schemas.openxmlformats.org/officeDocument/2006/relationships/hyperlink" Target="https://www.linkedin.com/slink?code=f4fq4mt" TargetMode="External"/><Relationship Id="rId465" Type="http://schemas.openxmlformats.org/officeDocument/2006/relationships/hyperlink" Target="http://telecom.economictimes.indiatimes.com/news/telecom-operators-may-offer-lowest-ever-salary-hike-this-year-courtesy-reliance-jio-and-consolidation-pressure/58390771" TargetMode="External"/><Relationship Id="rId672" Type="http://schemas.openxmlformats.org/officeDocument/2006/relationships/hyperlink" Target="http://indianexpress.com/article/technology/tech-news-technology/reliance-jio-effect-rules-soon-for-telcos-trai-ing-new-service-4631376/" TargetMode="External"/><Relationship Id="rId1095" Type="http://schemas.openxmlformats.org/officeDocument/2006/relationships/hyperlink" Target="http://www.mannuforall.in/2017/04/bsnl-and-reliance-jio-top-wired-and.html?utm_source=dlvr.it&amp;utm_medium=twitter" TargetMode="External"/><Relationship Id="rId2146" Type="http://schemas.openxmlformats.org/officeDocument/2006/relationships/hyperlink" Target="https://pbs.twimg.com/media/C-hxZx3U0AAAZ4R.jpg" TargetMode="External"/><Relationship Id="rId2353" Type="http://schemas.openxmlformats.org/officeDocument/2006/relationships/hyperlink" Target="http://pbs.twimg.com/profile_images/686840618761490432/6-tx2haG_normal.jpg" TargetMode="External"/><Relationship Id="rId2560" Type="http://schemas.openxmlformats.org/officeDocument/2006/relationships/hyperlink" Target="http://pbs.twimg.com/profile_images/721362756000169984/a8-cvGT4_normal.jpg" TargetMode="External"/><Relationship Id="rId3404" Type="http://schemas.openxmlformats.org/officeDocument/2006/relationships/hyperlink" Target="http://pbs.twimg.com/profile_images/833833143576698880/iaKbRUEW_normal.jpg" TargetMode="External"/><Relationship Id="rId3611" Type="http://schemas.openxmlformats.org/officeDocument/2006/relationships/hyperlink" Target="http://abs.twimg.com/sticky/default_profile_images/default_profile_normal.png" TargetMode="External"/><Relationship Id="rId6767" Type="http://schemas.openxmlformats.org/officeDocument/2006/relationships/hyperlink" Target="https://twitter.com/" TargetMode="External"/><Relationship Id="rId118" Type="http://schemas.openxmlformats.org/officeDocument/2006/relationships/hyperlink" Target="https://twitter.com/sanjaybafna/status/856679177168326656" TargetMode="External"/><Relationship Id="rId325" Type="http://schemas.openxmlformats.org/officeDocument/2006/relationships/hyperlink" Target="https://fb.me/4JfgSw11W" TargetMode="External"/><Relationship Id="rId532" Type="http://schemas.openxmlformats.org/officeDocument/2006/relationships/hyperlink" Target="http://www.business-standard.com/article/companies/has-reliance-jio-s-entry-delayed-modi-s-digital-india-goals-117042800256_1.html?utm_source=dlvr.it&amp;utm_medium=twitter" TargetMode="External"/><Relationship Id="rId1162" Type="http://schemas.openxmlformats.org/officeDocument/2006/relationships/hyperlink" Target="http://www.dailyo.in/technology/reliance-jio-offers-jio-prime-mukesh-ambani-4g-data/story/1/16858.html" TargetMode="External"/><Relationship Id="rId2006" Type="http://schemas.openxmlformats.org/officeDocument/2006/relationships/hyperlink" Target="https://pbs.twimg.com/media/C-j4vcTWsAAVIFc.jpg" TargetMode="External"/><Relationship Id="rId2213" Type="http://schemas.openxmlformats.org/officeDocument/2006/relationships/hyperlink" Target="http://pbs.twimg.com/profile_images/838679249036931072/8wKz0TMZ_normal.jpg" TargetMode="External"/><Relationship Id="rId2420" Type="http://schemas.openxmlformats.org/officeDocument/2006/relationships/hyperlink" Target="http://pbs.twimg.com/profile_images/665143751430545408/vT0juQ9M_normal.jpg" TargetMode="External"/><Relationship Id="rId5369" Type="http://schemas.openxmlformats.org/officeDocument/2006/relationships/hyperlink" Target="https://twitter.com/" TargetMode="External"/><Relationship Id="rId5576" Type="http://schemas.openxmlformats.org/officeDocument/2006/relationships/hyperlink" Target="https://twitter.com/" TargetMode="External"/><Relationship Id="rId5783" Type="http://schemas.openxmlformats.org/officeDocument/2006/relationships/hyperlink" Target="https://twitter.com/" TargetMode="External"/><Relationship Id="rId6627" Type="http://schemas.openxmlformats.org/officeDocument/2006/relationships/hyperlink" Target="https://twitter.com/" TargetMode="External"/><Relationship Id="rId1022" Type="http://schemas.openxmlformats.org/officeDocument/2006/relationships/hyperlink" Target="http://m.gadgets.ndtv.com/telecom/features/reliance-jio-dth-broadband-and-more-5-things-to-expect-from-jio-this-year-1686749?utm_content=buffer3f5ca&amp;utm_medium=social&amp;utm_source=twitter.com&amp;utm_campaign=buffer" TargetMode="External"/><Relationship Id="rId4178" Type="http://schemas.openxmlformats.org/officeDocument/2006/relationships/hyperlink" Target="http://pbs.twimg.com/profile_images/826792942916362240/hQDZQ8v8_normal.jpg" TargetMode="External"/><Relationship Id="rId4385" Type="http://schemas.openxmlformats.org/officeDocument/2006/relationships/hyperlink" Target="https://pbs.twimg.com/media/C-hxZx3U0AAAZ4R.jpg" TargetMode="External"/><Relationship Id="rId4592" Type="http://schemas.openxmlformats.org/officeDocument/2006/relationships/hyperlink" Target="https://twitter.com/" TargetMode="External"/><Relationship Id="rId5229" Type="http://schemas.openxmlformats.org/officeDocument/2006/relationships/hyperlink" Target="https://twitter.com/" TargetMode="External"/><Relationship Id="rId5436" Type="http://schemas.openxmlformats.org/officeDocument/2006/relationships/hyperlink" Target="https://twitter.com/" TargetMode="External"/><Relationship Id="rId5990" Type="http://schemas.openxmlformats.org/officeDocument/2006/relationships/hyperlink" Target="https://twitter.com/" TargetMode="External"/><Relationship Id="rId6834" Type="http://schemas.openxmlformats.org/officeDocument/2006/relationships/hyperlink" Target="https://twitter.com/" TargetMode="External"/><Relationship Id="rId1979" Type="http://schemas.openxmlformats.org/officeDocument/2006/relationships/hyperlink" Target="https://pbs.twimg.com/media/C-aad5dUIAEJwc9.jpg" TargetMode="External"/><Relationship Id="rId3194" Type="http://schemas.openxmlformats.org/officeDocument/2006/relationships/hyperlink" Target="http://pbs.twimg.com/profile_images/500834608447909888/B_arCwIH_normal.jpeg" TargetMode="External"/><Relationship Id="rId4038" Type="http://schemas.openxmlformats.org/officeDocument/2006/relationships/hyperlink" Target="https://pbs.twimg.com/media/C-eTfceVwAIy-A2.jpg" TargetMode="External"/><Relationship Id="rId4245" Type="http://schemas.openxmlformats.org/officeDocument/2006/relationships/hyperlink" Target="http://pbs.twimg.com/profile_images/2415425024/6rbazbzy7s2lb80ww3am_normal.jpeg" TargetMode="External"/><Relationship Id="rId5643" Type="http://schemas.openxmlformats.org/officeDocument/2006/relationships/hyperlink" Target="https://twitter.com/" TargetMode="External"/><Relationship Id="rId5850" Type="http://schemas.openxmlformats.org/officeDocument/2006/relationships/hyperlink" Target="https://twitter.com/" TargetMode="External"/><Relationship Id="rId1839" Type="http://schemas.openxmlformats.org/officeDocument/2006/relationships/hyperlink" Target="https://pbs.twimg.com/media/C-bXXF3XsAAd8wP.jpg" TargetMode="External"/><Relationship Id="rId3054" Type="http://schemas.openxmlformats.org/officeDocument/2006/relationships/hyperlink" Target="https://pbs.twimg.com/media/C-e8Cr3VwAA6flX.jpg" TargetMode="External"/><Relationship Id="rId4452" Type="http://schemas.openxmlformats.org/officeDocument/2006/relationships/hyperlink" Target="http://pbs.twimg.com/profile_images/595083746216259584/FfOYxJfr_normal.png" TargetMode="External"/><Relationship Id="rId5503" Type="http://schemas.openxmlformats.org/officeDocument/2006/relationships/hyperlink" Target="https://twitter.com/" TargetMode="External"/><Relationship Id="rId5710" Type="http://schemas.openxmlformats.org/officeDocument/2006/relationships/hyperlink" Target="https://twitter.com/" TargetMode="External"/><Relationship Id="rId182" Type="http://schemas.openxmlformats.org/officeDocument/2006/relationships/hyperlink" Target="https://www.youtube.com/watch?v=_SW-RLmcCZc&amp;feature=youtu.be&amp;a" TargetMode="External"/><Relationship Id="rId1906" Type="http://schemas.openxmlformats.org/officeDocument/2006/relationships/hyperlink" Target="https://pbs.twimg.com/media/C-e8CRCUwAAaoTP.jpg" TargetMode="External"/><Relationship Id="rId3261" Type="http://schemas.openxmlformats.org/officeDocument/2006/relationships/hyperlink" Target="https://pbs.twimg.com/media/C-A5OfEXoAEIwqV.jpg" TargetMode="External"/><Relationship Id="rId4105" Type="http://schemas.openxmlformats.org/officeDocument/2006/relationships/hyperlink" Target="https://pbs.twimg.com/media/C-pfUbYXcAEfYSC.jpg" TargetMode="External"/><Relationship Id="rId4312" Type="http://schemas.openxmlformats.org/officeDocument/2006/relationships/hyperlink" Target="http://pbs.twimg.com/profile_images/797712957169729536/bX0VtKOE_normal.jpg" TargetMode="External"/><Relationship Id="rId2070" Type="http://schemas.openxmlformats.org/officeDocument/2006/relationships/hyperlink" Target="https://pbs.twimg.com/media/C-j18cjV0AAw_sA.jpg" TargetMode="External"/><Relationship Id="rId3121" Type="http://schemas.openxmlformats.org/officeDocument/2006/relationships/hyperlink" Target="http://pbs.twimg.com/profile_images/3095154529/c1ccc578c09498ff9aad69694ffd7bbe_normal.jpeg" TargetMode="External"/><Relationship Id="rId6277" Type="http://schemas.openxmlformats.org/officeDocument/2006/relationships/hyperlink" Target="https://twitter.com/" TargetMode="External"/><Relationship Id="rId6484" Type="http://schemas.openxmlformats.org/officeDocument/2006/relationships/hyperlink" Target="https://twitter.com/" TargetMode="External"/><Relationship Id="rId6691" Type="http://schemas.openxmlformats.org/officeDocument/2006/relationships/hyperlink" Target="https://twitter.com/" TargetMode="External"/><Relationship Id="rId999" Type="http://schemas.openxmlformats.org/officeDocument/2006/relationships/hyperlink" Target="http://gadgetstouse.com/news/reliance-jio-fiber-preview-testing/57061" TargetMode="External"/><Relationship Id="rId2887" Type="http://schemas.openxmlformats.org/officeDocument/2006/relationships/hyperlink" Target="http://pbs.twimg.com/profile_images/757234609574797313/duHKzxTX_normal.jpg" TargetMode="External"/><Relationship Id="rId5086" Type="http://schemas.openxmlformats.org/officeDocument/2006/relationships/hyperlink" Target="https://twitter.com/" TargetMode="External"/><Relationship Id="rId5293" Type="http://schemas.openxmlformats.org/officeDocument/2006/relationships/hyperlink" Target="https://twitter.com/" TargetMode="External"/><Relationship Id="rId6137" Type="http://schemas.openxmlformats.org/officeDocument/2006/relationships/hyperlink" Target="https://twitter.com/" TargetMode="External"/><Relationship Id="rId6344" Type="http://schemas.openxmlformats.org/officeDocument/2006/relationships/hyperlink" Target="https://twitter.com/" TargetMode="External"/><Relationship Id="rId6551" Type="http://schemas.openxmlformats.org/officeDocument/2006/relationships/hyperlink" Target="https://twitter.com/" TargetMode="External"/><Relationship Id="rId859" Type="http://schemas.openxmlformats.org/officeDocument/2006/relationships/hyperlink" Target="https://www.youtube.com/watch?v=a4CTej5HKKg&amp;feature=youtu.be&amp;a" TargetMode="External"/><Relationship Id="rId1489" Type="http://schemas.openxmlformats.org/officeDocument/2006/relationships/hyperlink" Target="http://ucnews.ucweb.com/story/1298969392327357?channel_id=101&amp;host=http:%2F%2Fucnews.ucweb.com&amp;list_article_from=Mobigyaan&amp;item_type=0&amp;content_type=0&amp;app=app_iflow&amp;uc_param_str=dnvebichfrmintcpwidsudsvpf&amp;ver=1.5.2.948&amp;sver=inapppatch2&amp;demote_type=normal&amp;adapter=null&amp;grab_time=2017-04-30_18.14.49&amp;lang=english&amp;comment_stat=1&amp;reco_id=6aa80dfd-89c2-4d9e-b031-e4ed16399a10&amp;entry=app&amp;entry1=shareback&amp;entry2=widget_Twitter&amp;shareid=bTkwBDHDFmyhAtGCGDbW17pOnjROI%2Fy2amQtaas1g2lyTA%3D%3D" TargetMode="External"/><Relationship Id="rId1696" Type="http://schemas.openxmlformats.org/officeDocument/2006/relationships/hyperlink" Target="http://www.gizbot.com/telecom/news/all-about-reliance-jio-s-prime-non-prime-plans-040199.html?utm_source=dlvr.it&amp;utm_medium=twitter&amp;utm_campaign=jobokuruvilla" TargetMode="External"/><Relationship Id="rId3938" Type="http://schemas.openxmlformats.org/officeDocument/2006/relationships/hyperlink" Target="http://pbs.twimg.com/profile_images/785491907824721920/_aOzwakR_normal.jpg" TargetMode="External"/><Relationship Id="rId5153" Type="http://schemas.openxmlformats.org/officeDocument/2006/relationships/hyperlink" Target="https://twitter.com/" TargetMode="External"/><Relationship Id="rId5360" Type="http://schemas.openxmlformats.org/officeDocument/2006/relationships/hyperlink" Target="https://twitter.com/" TargetMode="External"/><Relationship Id="rId6204" Type="http://schemas.openxmlformats.org/officeDocument/2006/relationships/hyperlink" Target="https://twitter.com/" TargetMode="External"/><Relationship Id="rId6411" Type="http://schemas.openxmlformats.org/officeDocument/2006/relationships/hyperlink" Target="https://twitter.com/" TargetMode="External"/><Relationship Id="rId1349" Type="http://schemas.openxmlformats.org/officeDocument/2006/relationships/hyperlink" Target="http://www.medianama.com/2017/04/223-reliance-jio-fy17-results/?utm_content=buffer30c7c&amp;utm_medium=social&amp;utm_source=twitter.com&amp;utm_campaign=buffer" TargetMode="External"/><Relationship Id="rId2747" Type="http://schemas.openxmlformats.org/officeDocument/2006/relationships/hyperlink" Target="http://pbs.twimg.com/profile_images/855347449132494848/-5pvm1rb_normal.jpg" TargetMode="External"/><Relationship Id="rId2954" Type="http://schemas.openxmlformats.org/officeDocument/2006/relationships/hyperlink" Target="http://pbs.twimg.com/profile_images/856821714860355584/xoGdpiXA_normal.jpg" TargetMode="External"/><Relationship Id="rId5013" Type="http://schemas.openxmlformats.org/officeDocument/2006/relationships/hyperlink" Target="https://twitter.com/" TargetMode="External"/><Relationship Id="rId5220" Type="http://schemas.openxmlformats.org/officeDocument/2006/relationships/hyperlink" Target="https://twitter.com/" TargetMode="External"/><Relationship Id="rId719" Type="http://schemas.openxmlformats.org/officeDocument/2006/relationships/hyperlink" Target="http://www.business-standard.com/article/companies/airtel-beats-reliance-jio-by-a-huge-margin-in-4g-speed-opensignal-report-117042200259_1.html" TargetMode="External"/><Relationship Id="rId926" Type="http://schemas.openxmlformats.org/officeDocument/2006/relationships/hyperlink" Target="http://gadgets.ndtv.com/telecom/features/reliance-jio-dth-broadband-and-more-5-things-to-expect-from-jio-this-year-1686749" TargetMode="External"/><Relationship Id="rId1556" Type="http://schemas.openxmlformats.org/officeDocument/2006/relationships/hyperlink" Target="http://gadgets.ndtv.com/mobiles/features/reliance-jio-plans-nokia-3310-2017-price-vivo-v5s-and-lg-g6-launched-and-more-news-this-week-1687660" TargetMode="External"/><Relationship Id="rId1763" Type="http://schemas.openxmlformats.org/officeDocument/2006/relationships/hyperlink" Target="https://pbs.twimg.com/media/C-WaQzsUAAARXgZ.jpg" TargetMode="External"/><Relationship Id="rId1970" Type="http://schemas.openxmlformats.org/officeDocument/2006/relationships/hyperlink" Target="https://pbs.twimg.com/media/C-APx_iWsAAj2kk.jpg" TargetMode="External"/><Relationship Id="rId2607" Type="http://schemas.openxmlformats.org/officeDocument/2006/relationships/hyperlink" Target="https://pbs.twimg.com/media/C-ackSrW0AAHGPS.jpg" TargetMode="External"/><Relationship Id="rId2814" Type="http://schemas.openxmlformats.org/officeDocument/2006/relationships/hyperlink" Target="http://pbs.twimg.com/profile_images/765142440416346116/2bL86I4g_normal.jpg" TargetMode="External"/><Relationship Id="rId55" Type="http://schemas.openxmlformats.org/officeDocument/2006/relationships/hyperlink" Target="https://fb.me/35XV8YE5c" TargetMode="External"/><Relationship Id="rId1209" Type="http://schemas.openxmlformats.org/officeDocument/2006/relationships/hyperlink" Target="http://techsandesh.com/reliance-jio-andrapradesh-tamilnadu-gujrat-special/" TargetMode="External"/><Relationship Id="rId1416" Type="http://schemas.openxmlformats.org/officeDocument/2006/relationships/hyperlink" Target="http://www.gadgetsnow.com/tech-news/now-reliance-jio-opposes-customised-offers-by-bharti-airtel-vodafone-india/articleshow/58411034.cms" TargetMode="External"/><Relationship Id="rId1623" Type="http://schemas.openxmlformats.org/officeDocument/2006/relationships/hyperlink" Target="http://gadgets.ndtv.com/mobiles/features/reliance-jio-plans-nokia-3310-2017-price-vivo-v5s-and-lg-g6-launched-and-more-news-this-week-1687660" TargetMode="External"/><Relationship Id="rId1830" Type="http://schemas.openxmlformats.org/officeDocument/2006/relationships/hyperlink" Target="https://pbs.twimg.com/media/C-bdG24UMAEWhU8.jpg" TargetMode="External"/><Relationship Id="rId4779" Type="http://schemas.openxmlformats.org/officeDocument/2006/relationships/hyperlink" Target="https://twitter.com/" TargetMode="External"/><Relationship Id="rId4986" Type="http://schemas.openxmlformats.org/officeDocument/2006/relationships/hyperlink" Target="https://twitter.com/" TargetMode="External"/><Relationship Id="rId3588" Type="http://schemas.openxmlformats.org/officeDocument/2006/relationships/hyperlink" Target="https://pbs.twimg.com/media/C6i6_pAU4AA2z-F.jpg" TargetMode="External"/><Relationship Id="rId3795" Type="http://schemas.openxmlformats.org/officeDocument/2006/relationships/hyperlink" Target="https://pbs.twimg.com/media/C-keXnvV0AAPtLd.jpg" TargetMode="External"/><Relationship Id="rId4639" Type="http://schemas.openxmlformats.org/officeDocument/2006/relationships/hyperlink" Target="https://twitter.com/" TargetMode="External"/><Relationship Id="rId4846" Type="http://schemas.openxmlformats.org/officeDocument/2006/relationships/hyperlink" Target="https://twitter.com/" TargetMode="External"/><Relationship Id="rId2397" Type="http://schemas.openxmlformats.org/officeDocument/2006/relationships/hyperlink" Target="http://pbs.twimg.com/profile_images/1132898450/mekalwin_normal.jpeg" TargetMode="External"/><Relationship Id="rId3448" Type="http://schemas.openxmlformats.org/officeDocument/2006/relationships/hyperlink" Target="https://pbs.twimg.com/media/C-hwaxjUMAAD3vY.jpg" TargetMode="External"/><Relationship Id="rId3655" Type="http://schemas.openxmlformats.org/officeDocument/2006/relationships/hyperlink" Target="https://pbs.twimg.com/media/C-kQwaQVwAAtDka.jpg" TargetMode="External"/><Relationship Id="rId3862" Type="http://schemas.openxmlformats.org/officeDocument/2006/relationships/hyperlink" Target="http://pbs.twimg.com/profile_images/527693150265946112/zLkJvkCH_normal.jpeg" TargetMode="External"/><Relationship Id="rId4706" Type="http://schemas.openxmlformats.org/officeDocument/2006/relationships/hyperlink" Target="https://twitter.com/" TargetMode="External"/><Relationship Id="rId6061" Type="http://schemas.openxmlformats.org/officeDocument/2006/relationships/hyperlink" Target="https://twitter.com/" TargetMode="External"/><Relationship Id="rId369" Type="http://schemas.openxmlformats.org/officeDocument/2006/relationships/hyperlink" Target="https://fb.me/32txYAFr6" TargetMode="External"/><Relationship Id="rId576" Type="http://schemas.openxmlformats.org/officeDocument/2006/relationships/hyperlink" Target="http://www.business-standard.com/article/companies/reliance-jio-to-venture-in-dth-broadband-services-this-year-117042800380_1.html" TargetMode="External"/><Relationship Id="rId783" Type="http://schemas.openxmlformats.org/officeDocument/2006/relationships/hyperlink" Target="http://www.indiaetailer.com/amazon-reliance-jio-4g-router-jiofi3-rs-1935-28-off/" TargetMode="External"/><Relationship Id="rId990" Type="http://schemas.openxmlformats.org/officeDocument/2006/relationships/hyperlink" Target="http://acceptorham.com/reliance-jio-introduces-plan/" TargetMode="External"/><Relationship Id="rId2257" Type="http://schemas.openxmlformats.org/officeDocument/2006/relationships/hyperlink" Target="http://pbs.twimg.com/profile_images/851151927232561152/vnFMbpAa_normal.jpg" TargetMode="External"/><Relationship Id="rId2464" Type="http://schemas.openxmlformats.org/officeDocument/2006/relationships/hyperlink" Target="http://pbs.twimg.com/profile_images/761867527702061056/3ecGfiPm_normal.jpg" TargetMode="External"/><Relationship Id="rId2671" Type="http://schemas.openxmlformats.org/officeDocument/2006/relationships/hyperlink" Target="http://pbs.twimg.com/profile_images/810220710358614017/u4VSYDk5_normal.jpg" TargetMode="External"/><Relationship Id="rId3308" Type="http://schemas.openxmlformats.org/officeDocument/2006/relationships/hyperlink" Target="http://pbs.twimg.com/profile_images/842084622544527360/JniqT9cB_normal.jpg" TargetMode="External"/><Relationship Id="rId3515" Type="http://schemas.openxmlformats.org/officeDocument/2006/relationships/hyperlink" Target="http://pbs.twimg.com/profile_images/609557791234109440/HngDPdiD_normal.jpg" TargetMode="External"/><Relationship Id="rId4913" Type="http://schemas.openxmlformats.org/officeDocument/2006/relationships/hyperlink" Target="https://twitter.com/" TargetMode="External"/><Relationship Id="rId229" Type="http://schemas.openxmlformats.org/officeDocument/2006/relationships/hyperlink" Target="https://fb.me/Z3vD3NJ9" TargetMode="External"/><Relationship Id="rId436" Type="http://schemas.openxmlformats.org/officeDocument/2006/relationships/hyperlink" Target="https://twitter.com/i/web/status/857819039732613122" TargetMode="External"/><Relationship Id="rId643" Type="http://schemas.openxmlformats.org/officeDocument/2006/relationships/hyperlink" Target="http://ft.trib.al/uYcsExt" TargetMode="External"/><Relationship Id="rId1066" Type="http://schemas.openxmlformats.org/officeDocument/2006/relationships/hyperlink" Target="http://kannada.gizbot.com/news/reliance-jio-soon-venture-into-dth-broadband-services-012688.html" TargetMode="External"/><Relationship Id="rId1273" Type="http://schemas.openxmlformats.org/officeDocument/2006/relationships/hyperlink" Target="http://techsandesh.com/reliance-jio-giga-fiber-internet-broadband-june-india/" TargetMode="External"/><Relationship Id="rId1480" Type="http://schemas.openxmlformats.org/officeDocument/2006/relationships/hyperlink" Target="http://news.google.com/news/url?sa=t&amp;fd=R&amp;ct2=in&amp;usg=AFQjCNHzsyC0T61GLhS0pFD3_URq_JxOdQ&amp;clid=c3a7d30bb8a4878e06b80cf16b898331&amp;cid=52779473446325&amp;ei=R88BWcCOEIu03gGCr7OgAg&amp;url=http://www.businesstoday.in/sectors/telecom/reliance-jio-updates-old-tariffs-all-plans-in-detail/story/250918.html" TargetMode="External"/><Relationship Id="rId2117" Type="http://schemas.openxmlformats.org/officeDocument/2006/relationships/hyperlink" Target="https://pbs.twimg.com/media/C-piq6FUIAAItOJ.jpg" TargetMode="External"/><Relationship Id="rId2324" Type="http://schemas.openxmlformats.org/officeDocument/2006/relationships/hyperlink" Target="http://pbs.twimg.com/profile_images/856021224475983872/-z-Ekfu7_normal.jpg" TargetMode="External"/><Relationship Id="rId3722" Type="http://schemas.openxmlformats.org/officeDocument/2006/relationships/hyperlink" Target="http://pbs.twimg.com/profile_images/592926603786592256/pm-KMjJI_normal.jpg" TargetMode="External"/><Relationship Id="rId850" Type="http://schemas.openxmlformats.org/officeDocument/2006/relationships/hyperlink" Target="http://zeenews.india.com/internet-social-media/reliance-jio-coming-with-ftth-broadband-service-with-100mbps-speed-in-june-2000437.html" TargetMode="External"/><Relationship Id="rId1133" Type="http://schemas.openxmlformats.org/officeDocument/2006/relationships/hyperlink" Target="http://newspedia.co.in/reliance-jio-news-post/" TargetMode="External"/><Relationship Id="rId2531" Type="http://schemas.openxmlformats.org/officeDocument/2006/relationships/hyperlink" Target="http://pbs.twimg.com/profile_images/511113432892846080/LoWnTg3T_normal.jpeg" TargetMode="External"/><Relationship Id="rId4289" Type="http://schemas.openxmlformats.org/officeDocument/2006/relationships/hyperlink" Target="http://pbs.twimg.com/profile_images/845216603604205571/d17aUFtM_normal.jpg" TargetMode="External"/><Relationship Id="rId5687" Type="http://schemas.openxmlformats.org/officeDocument/2006/relationships/hyperlink" Target="https://twitter.com/" TargetMode="External"/><Relationship Id="rId5894" Type="http://schemas.openxmlformats.org/officeDocument/2006/relationships/hyperlink" Target="https://twitter.com/" TargetMode="External"/><Relationship Id="rId6738" Type="http://schemas.openxmlformats.org/officeDocument/2006/relationships/hyperlink" Target="https://twitter.com/" TargetMode="External"/><Relationship Id="rId503" Type="http://schemas.openxmlformats.org/officeDocument/2006/relationships/hyperlink" Target="http://www.gadgetsnow.com/tech-news/now-reliance-jio-opposes-customised-offers-by-bharti-airtel-vodafone-india/articleshow/58411034.cms" TargetMode="External"/><Relationship Id="rId710" Type="http://schemas.openxmlformats.org/officeDocument/2006/relationships/hyperlink" Target="http://www.financialexpress.com/industry/technology/reliance-jio-could-launch-broadband-with-100mbps-speed-in-june-heres-what-we-know-so-far/645852/" TargetMode="External"/><Relationship Id="rId1340" Type="http://schemas.openxmlformats.org/officeDocument/2006/relationships/hyperlink" Target="http://www.gizbot.com/telecom/features/reliance-jio-airtel-bsnl-vodafone-4g-3g-plans-voice-calls-free-tariff-war-price-040384.html" TargetMode="External"/><Relationship Id="rId3098" Type="http://schemas.openxmlformats.org/officeDocument/2006/relationships/hyperlink" Target="http://pbs.twimg.com/profile_images/831035292442251264/PSBJ2Z4p_normal.jpg" TargetMode="External"/><Relationship Id="rId4496" Type="http://schemas.openxmlformats.org/officeDocument/2006/relationships/hyperlink" Target="https://pbs.twimg.com/media/C-fxqhuXUAIWuSc.jpg" TargetMode="External"/><Relationship Id="rId5547" Type="http://schemas.openxmlformats.org/officeDocument/2006/relationships/hyperlink" Target="https://twitter.com/" TargetMode="External"/><Relationship Id="rId5754" Type="http://schemas.openxmlformats.org/officeDocument/2006/relationships/hyperlink" Target="https://twitter.com/" TargetMode="External"/><Relationship Id="rId5961" Type="http://schemas.openxmlformats.org/officeDocument/2006/relationships/hyperlink" Target="https://twitter.com/" TargetMode="External"/><Relationship Id="rId6805" Type="http://schemas.openxmlformats.org/officeDocument/2006/relationships/hyperlink" Target="https://twitter.com/" TargetMode="External"/><Relationship Id="rId1200" Type="http://schemas.openxmlformats.org/officeDocument/2006/relationships/hyperlink" Target="https://twitter.com/i/web/status/858032074439229443" TargetMode="External"/><Relationship Id="rId4149" Type="http://schemas.openxmlformats.org/officeDocument/2006/relationships/hyperlink" Target="https://pbs.twimg.com/media/C-aVOf5VwAA-blP.jpg" TargetMode="External"/><Relationship Id="rId4356" Type="http://schemas.openxmlformats.org/officeDocument/2006/relationships/hyperlink" Target="http://pbs.twimg.com/profile_images/3099670019/0a1047174954b4381141086707c611c7_normal.jpeg" TargetMode="External"/><Relationship Id="rId4563" Type="http://schemas.openxmlformats.org/officeDocument/2006/relationships/hyperlink" Target="https://twitter.com/" TargetMode="External"/><Relationship Id="rId4770" Type="http://schemas.openxmlformats.org/officeDocument/2006/relationships/hyperlink" Target="https://twitter.com/" TargetMode="External"/><Relationship Id="rId5407" Type="http://schemas.openxmlformats.org/officeDocument/2006/relationships/hyperlink" Target="https://twitter.com/" TargetMode="External"/><Relationship Id="rId5614" Type="http://schemas.openxmlformats.org/officeDocument/2006/relationships/hyperlink" Target="https://twitter.com/" TargetMode="External"/><Relationship Id="rId5821" Type="http://schemas.openxmlformats.org/officeDocument/2006/relationships/hyperlink" Target="https://twitter.com/" TargetMode="External"/><Relationship Id="rId3165" Type="http://schemas.openxmlformats.org/officeDocument/2006/relationships/hyperlink" Target="http://pbs.twimg.com/profile_images/705285891959336960/lT4LKQyH_normal.jpg" TargetMode="External"/><Relationship Id="rId3372" Type="http://schemas.openxmlformats.org/officeDocument/2006/relationships/hyperlink" Target="http://pbs.twimg.com/profile_images/815653439472443393/-HtplF2U_normal.jpg" TargetMode="External"/><Relationship Id="rId4009" Type="http://schemas.openxmlformats.org/officeDocument/2006/relationships/hyperlink" Target="http://pbs.twimg.com/profile_images/828592581634359301/L2UgbjO7_normal.jpg" TargetMode="External"/><Relationship Id="rId4216" Type="http://schemas.openxmlformats.org/officeDocument/2006/relationships/hyperlink" Target="http://pbs.twimg.com/profile_images/791865131282100224/GtLlRBrA_normal.jpg" TargetMode="External"/><Relationship Id="rId4423" Type="http://schemas.openxmlformats.org/officeDocument/2006/relationships/hyperlink" Target="https://pbs.twimg.com/media/C-oo9arUMAEMDDn.jpg" TargetMode="External"/><Relationship Id="rId4630" Type="http://schemas.openxmlformats.org/officeDocument/2006/relationships/hyperlink" Target="https://twitter.com/" TargetMode="External"/><Relationship Id="rId293" Type="http://schemas.openxmlformats.org/officeDocument/2006/relationships/hyperlink" Target="http://ns7.tv/ta/tamil-news/technology/27/4/2017/reliance-jio-vs-bsnl-vs-airtel-vs-vodafone-vs-idea-who-offers" TargetMode="External"/><Relationship Id="rId2181" Type="http://schemas.openxmlformats.org/officeDocument/2006/relationships/hyperlink" Target="https://pbs.twimg.com/media/C-aCN4pU0AA1bUR.jpg" TargetMode="External"/><Relationship Id="rId3025" Type="http://schemas.openxmlformats.org/officeDocument/2006/relationships/hyperlink" Target="http://pbs.twimg.com/profile_images/657411857515343872/TtOBk5Xm_normal.jpg" TargetMode="External"/><Relationship Id="rId3232" Type="http://schemas.openxmlformats.org/officeDocument/2006/relationships/hyperlink" Target="http://pbs.twimg.com/profile_images/722700564828712961/p-4NoM8P_normal.jpg" TargetMode="External"/><Relationship Id="rId6388" Type="http://schemas.openxmlformats.org/officeDocument/2006/relationships/hyperlink" Target="https://twitter.com/" TargetMode="External"/><Relationship Id="rId6595" Type="http://schemas.openxmlformats.org/officeDocument/2006/relationships/hyperlink" Target="https://twitter.com/" TargetMode="External"/><Relationship Id="rId153" Type="http://schemas.openxmlformats.org/officeDocument/2006/relationships/hyperlink" Target="http://www.amarujala.com/photo-gallery/technology/tech-diary/other-telecom-companies-offer-against-reliance-jio-including-airtel-and-vodafone" TargetMode="External"/><Relationship Id="rId360" Type="http://schemas.openxmlformats.org/officeDocument/2006/relationships/hyperlink" Target="https://www.youtube.com/watch?v=iATsUjyGjaw&amp;feature=youtu.be&amp;a" TargetMode="External"/><Relationship Id="rId2041" Type="http://schemas.openxmlformats.org/officeDocument/2006/relationships/hyperlink" Target="https://pbs.twimg.com/media/C-kVZCjVoAIgQ6T.jpg" TargetMode="External"/><Relationship Id="rId5197" Type="http://schemas.openxmlformats.org/officeDocument/2006/relationships/hyperlink" Target="https://twitter.com/" TargetMode="External"/><Relationship Id="rId6248" Type="http://schemas.openxmlformats.org/officeDocument/2006/relationships/hyperlink" Target="https://twitter.com/" TargetMode="External"/><Relationship Id="rId6455" Type="http://schemas.openxmlformats.org/officeDocument/2006/relationships/hyperlink" Target="https://twitter.com/" TargetMode="External"/><Relationship Id="rId220" Type="http://schemas.openxmlformats.org/officeDocument/2006/relationships/hyperlink" Target="https://www.youtube.com/watch?v=C_Ct_fxD_-o&amp;feature=youtu.be&amp;a" TargetMode="External"/><Relationship Id="rId2998" Type="http://schemas.openxmlformats.org/officeDocument/2006/relationships/hyperlink" Target="http://pbs.twimg.com/profile_images/764711680580292608/sv--S2Br_normal.jpg" TargetMode="External"/><Relationship Id="rId5057" Type="http://schemas.openxmlformats.org/officeDocument/2006/relationships/hyperlink" Target="https://twitter.com/" TargetMode="External"/><Relationship Id="rId5264" Type="http://schemas.openxmlformats.org/officeDocument/2006/relationships/hyperlink" Target="https://twitter.com/" TargetMode="External"/><Relationship Id="rId6108" Type="http://schemas.openxmlformats.org/officeDocument/2006/relationships/hyperlink" Target="https://twitter.com/" TargetMode="External"/><Relationship Id="rId6662" Type="http://schemas.openxmlformats.org/officeDocument/2006/relationships/hyperlink" Target="https://twitter.com/" TargetMode="External"/><Relationship Id="rId2858" Type="http://schemas.openxmlformats.org/officeDocument/2006/relationships/hyperlink" Target="https://pbs.twimg.com/media/C-bXXF3XsAAd8wP.jpg" TargetMode="External"/><Relationship Id="rId3909" Type="http://schemas.openxmlformats.org/officeDocument/2006/relationships/hyperlink" Target="http://pbs.twimg.com/profile_images/856932504556765184/9pph7PA4_normal.jpg" TargetMode="External"/><Relationship Id="rId4073" Type="http://schemas.openxmlformats.org/officeDocument/2006/relationships/hyperlink" Target="http://pbs.twimg.com/profile_images/528429266652758016/c9_KiAW8_normal.jpeg" TargetMode="External"/><Relationship Id="rId5471" Type="http://schemas.openxmlformats.org/officeDocument/2006/relationships/hyperlink" Target="https://twitter.com/" TargetMode="External"/><Relationship Id="rId6315" Type="http://schemas.openxmlformats.org/officeDocument/2006/relationships/hyperlink" Target="https://twitter.com/" TargetMode="External"/><Relationship Id="rId6522" Type="http://schemas.openxmlformats.org/officeDocument/2006/relationships/hyperlink" Target="https://twitter.com/" TargetMode="External"/><Relationship Id="rId99" Type="http://schemas.openxmlformats.org/officeDocument/2006/relationships/hyperlink" Target="http://economictimes.indiatimes.com/news/company/corporate-trends/how-mukesh-ambani-is-trying-to-replicate-verizons-success-with-reliance-jio/articleshow/58373823.cms" TargetMode="External"/><Relationship Id="rId1667" Type="http://schemas.openxmlformats.org/officeDocument/2006/relationships/hyperlink" Target="http://dlvr.it/P1dV17" TargetMode="External"/><Relationship Id="rId1874" Type="http://schemas.openxmlformats.org/officeDocument/2006/relationships/hyperlink" Target="https://pbs.twimg.com/media/C-esqWOXgAEYg97.jpg" TargetMode="External"/><Relationship Id="rId2718" Type="http://schemas.openxmlformats.org/officeDocument/2006/relationships/hyperlink" Target="http://pbs.twimg.com/profile_images/833618240773296128/oONb3_tT_normal.jpg" TargetMode="External"/><Relationship Id="rId2925" Type="http://schemas.openxmlformats.org/officeDocument/2006/relationships/hyperlink" Target="http://pbs.twimg.com/profile_images/596097409467420672/YX1CS3oB_normal.jpg" TargetMode="External"/><Relationship Id="rId4280" Type="http://schemas.openxmlformats.org/officeDocument/2006/relationships/hyperlink" Target="http://pbs.twimg.com/profile_images/845216603604205571/d17aUFtM_normal.jpg" TargetMode="External"/><Relationship Id="rId5124" Type="http://schemas.openxmlformats.org/officeDocument/2006/relationships/hyperlink" Target="https://twitter.com/" TargetMode="External"/><Relationship Id="rId5331" Type="http://schemas.openxmlformats.org/officeDocument/2006/relationships/hyperlink" Target="https://twitter.com/" TargetMode="External"/><Relationship Id="rId1527" Type="http://schemas.openxmlformats.org/officeDocument/2006/relationships/hyperlink" Target="https://fb.me/5LCg8iMvQ" TargetMode="External"/><Relationship Id="rId1734" Type="http://schemas.openxmlformats.org/officeDocument/2006/relationships/hyperlink" Target="http://techsandesh.com/reliance-jio-andrapradesh-tamilnadu-gujrat-special/" TargetMode="External"/><Relationship Id="rId1941" Type="http://schemas.openxmlformats.org/officeDocument/2006/relationships/hyperlink" Target="https://pbs.twimg.com/media/C-fSHhUUQAAlY1h.jpg" TargetMode="External"/><Relationship Id="rId4140" Type="http://schemas.openxmlformats.org/officeDocument/2006/relationships/hyperlink" Target="https://pbs.twimg.com/media/C-piqe5UIAA1ikm.jpg" TargetMode="External"/><Relationship Id="rId26" Type="http://schemas.openxmlformats.org/officeDocument/2006/relationships/hyperlink" Target="http://economictimes.indiatimes.com/news/company/corporate-trends/how-mukesh-ambani-is-trying-to-replicate-verizons-success-with-reliance-jio/articleshow/58373823.cms?from=mdr" TargetMode="External"/><Relationship Id="rId3699" Type="http://schemas.openxmlformats.org/officeDocument/2006/relationships/hyperlink" Target="http://pbs.twimg.com/profile_images/819497048093392897/cr3BWY5m_normal.jpg" TargetMode="External"/><Relationship Id="rId4000" Type="http://schemas.openxmlformats.org/officeDocument/2006/relationships/hyperlink" Target="http://pbs.twimg.com/profile_images/853206054825582593/N0oPJchm_normal.jpg" TargetMode="External"/><Relationship Id="rId1801" Type="http://schemas.openxmlformats.org/officeDocument/2006/relationships/hyperlink" Target="https://pbs.twimg.com/media/C-a3az3XoAACC3s.jpg" TargetMode="External"/><Relationship Id="rId3559" Type="http://schemas.openxmlformats.org/officeDocument/2006/relationships/hyperlink" Target="http://pbs.twimg.com/profile_images/845285107137077249/O82GpMid_normal.jpg" TargetMode="External"/><Relationship Id="rId4957" Type="http://schemas.openxmlformats.org/officeDocument/2006/relationships/hyperlink" Target="https://twitter.com/" TargetMode="External"/><Relationship Id="rId6172" Type="http://schemas.openxmlformats.org/officeDocument/2006/relationships/hyperlink" Target="https://twitter.com/" TargetMode="External"/><Relationship Id="rId687" Type="http://schemas.openxmlformats.org/officeDocument/2006/relationships/hyperlink" Target="http://insidebitcoins.com/news/reliance-jio-is-walking-all-over-the-little-guys/45168" TargetMode="External"/><Relationship Id="rId2368" Type="http://schemas.openxmlformats.org/officeDocument/2006/relationships/hyperlink" Target="http://pbs.twimg.com/profile_images/576991889234087937/HNEJcoow_normal.jpeg" TargetMode="External"/><Relationship Id="rId3766" Type="http://schemas.openxmlformats.org/officeDocument/2006/relationships/hyperlink" Target="http://pbs.twimg.com/profile_images/855634669852778496/gpBZ0ICb_normal.jpg" TargetMode="External"/><Relationship Id="rId3973" Type="http://schemas.openxmlformats.org/officeDocument/2006/relationships/hyperlink" Target="http://pbs.twimg.com/profile_images/2231189926/123_normal.jpg" TargetMode="External"/><Relationship Id="rId4817" Type="http://schemas.openxmlformats.org/officeDocument/2006/relationships/hyperlink" Target="https://twitter.com/" TargetMode="External"/><Relationship Id="rId6032" Type="http://schemas.openxmlformats.org/officeDocument/2006/relationships/hyperlink" Target="https://twitter.com/" TargetMode="External"/><Relationship Id="rId894" Type="http://schemas.openxmlformats.org/officeDocument/2006/relationships/hyperlink" Target="http://bitcoin.worldnewsoffice.com/bitcoin-news/reliance-jio-is-walking-all-over-the-little-guys/?utm_source=dlvr.it&amp;utm_medium=twitter" TargetMode="External"/><Relationship Id="rId1177" Type="http://schemas.openxmlformats.org/officeDocument/2006/relationships/hyperlink" Target="http://www.techupdate3.com/2017/04/reliance-jio-fiber-preview-offer-to-soon-all-you-need-to-know.html" TargetMode="External"/><Relationship Id="rId2575" Type="http://schemas.openxmlformats.org/officeDocument/2006/relationships/hyperlink" Target="http://pbs.twimg.com/profile_images/858604507592306688/XO6RAToH_normal.jpg" TargetMode="External"/><Relationship Id="rId2782" Type="http://schemas.openxmlformats.org/officeDocument/2006/relationships/hyperlink" Target="http://pbs.twimg.com/profile_images/699483507316228096/S4hi-2lK_normal.jpg" TargetMode="External"/><Relationship Id="rId3419" Type="http://schemas.openxmlformats.org/officeDocument/2006/relationships/hyperlink" Target="http://pbs.twimg.com/profile_images/810536064473505792/fDG-BvsE_normal.jpg" TargetMode="External"/><Relationship Id="rId3626" Type="http://schemas.openxmlformats.org/officeDocument/2006/relationships/hyperlink" Target="http://pbs.twimg.com/profile_images/471369189819559936/jSOJQO1S_normal.jpeg" TargetMode="External"/><Relationship Id="rId3833" Type="http://schemas.openxmlformats.org/officeDocument/2006/relationships/hyperlink" Target="http://pbs.twimg.com/profile_images/821062315097239552/RiaEybhl_normal.jpg" TargetMode="External"/><Relationship Id="rId547" Type="http://schemas.openxmlformats.org/officeDocument/2006/relationships/hyperlink" Target="http://lifeandtrendz.com/samsung-trusted-brand-india-report/" TargetMode="External"/><Relationship Id="rId754" Type="http://schemas.openxmlformats.org/officeDocument/2006/relationships/hyperlink" Target="https://www.youtube.com/watch?v=oQtKyIO17k0&amp;feature=youtu.be&amp;a" TargetMode="External"/><Relationship Id="rId961" Type="http://schemas.openxmlformats.org/officeDocument/2006/relationships/hyperlink" Target="http://www.amazon.in/dp/B01N2IASJ8/ref=cm_sw_r_tw_dp_x_Qrcbzb178BZZ6" TargetMode="External"/><Relationship Id="rId1384" Type="http://schemas.openxmlformats.org/officeDocument/2006/relationships/hyperlink" Target="http://www.optionstip.com/?p=495443" TargetMode="External"/><Relationship Id="rId1591" Type="http://schemas.openxmlformats.org/officeDocument/2006/relationships/hyperlink" Target="http://news.google.com/news/url?sa=t&amp;fd=R&amp;ct2=in&amp;usg=AFQjCNGK-kEUDmeWMMQ1vvEwceyeSGlMhw&amp;clid=c3a7d30bb8a4878e06b80cf16b898331&amp;cid=52779475800750&amp;ei=2j4FWfjDBo26qgKv36jADQ&amp;url=http://indiatoday.intoday.in/technology/story/exclusive-reliance-jio-fiber-broadband-preview-to-commence-shortly-website-spills-details/1/941140.html" TargetMode="External"/><Relationship Id="rId2228" Type="http://schemas.openxmlformats.org/officeDocument/2006/relationships/hyperlink" Target="http://pbs.twimg.com/profile_images/669813484327059457/fCre6Me7_normal.jpg" TargetMode="External"/><Relationship Id="rId2435" Type="http://schemas.openxmlformats.org/officeDocument/2006/relationships/hyperlink" Target="http://pbs.twimg.com/profile_images/724912326311337984/g5OEoaR1_normal.jpg" TargetMode="External"/><Relationship Id="rId2642" Type="http://schemas.openxmlformats.org/officeDocument/2006/relationships/hyperlink" Target="http://pbs.twimg.com/profile_images/595928593185644545/kMFywHle_normal.jpg" TargetMode="External"/><Relationship Id="rId3900" Type="http://schemas.openxmlformats.org/officeDocument/2006/relationships/hyperlink" Target="http://pbs.twimg.com/profile_images/614441953166364672/--byTBRs_normal.jpg" TargetMode="External"/><Relationship Id="rId5798" Type="http://schemas.openxmlformats.org/officeDocument/2006/relationships/hyperlink" Target="https://twitter.com/" TargetMode="External"/><Relationship Id="rId6849" Type="http://schemas.openxmlformats.org/officeDocument/2006/relationships/hyperlink" Target="https://api.twitter.com/1.1/geo/id/317fcc4b21a604d5.json" TargetMode="External"/><Relationship Id="rId90" Type="http://schemas.openxmlformats.org/officeDocument/2006/relationships/hyperlink" Target="https://fb.me/Q2oj3TKe" TargetMode="External"/><Relationship Id="rId407" Type="http://schemas.openxmlformats.org/officeDocument/2006/relationships/hyperlink" Target="http://indianexpress.com/article/technology/tech-news-technology/reliance-jio-effect-rules-soon-for-telcos-trai-ing-new-service-4631376/" TargetMode="External"/><Relationship Id="rId614" Type="http://schemas.openxmlformats.org/officeDocument/2006/relationships/hyperlink" Target="http://egov.eletsonline.com/2017/04/reliance-jio-to-provide-fiber-to-the-home-services-in-100-cities/" TargetMode="External"/><Relationship Id="rId821" Type="http://schemas.openxmlformats.org/officeDocument/2006/relationships/hyperlink" Target="http://indianexpress.com/article/technology/tech-news-technology/reliance-jio-effect-rules-soon-for-telcos-trai-ing-new-service-4631376/" TargetMode="External"/><Relationship Id="rId1037" Type="http://schemas.openxmlformats.org/officeDocument/2006/relationships/hyperlink" Target="http://linkis.com/telecomtalk.info/rel/iuHd0" TargetMode="External"/><Relationship Id="rId1244" Type="http://schemas.openxmlformats.org/officeDocument/2006/relationships/hyperlink" Target="http://www.androfyi.com/reliance-free-jio-for-all-phones-welcome-offer-get-free-jio-4gsmscallsvideosapps-this-full-year/?utm_source=ReviveOldPost&amp;utm_medium=social&amp;utm_campaign=ReviveOldPost" TargetMode="External"/><Relationship Id="rId1451" Type="http://schemas.openxmlformats.org/officeDocument/2006/relationships/hyperlink" Target="http://gadgets.ndtv.com/telecom/features/reliance-jio-dth-broadband-and-more-5-things-to-expect-from-jio-this-year-1686749" TargetMode="External"/><Relationship Id="rId2502" Type="http://schemas.openxmlformats.org/officeDocument/2006/relationships/hyperlink" Target="http://pbs.twimg.com/profile_images/463701661001605120/Gfu_-Uvc_normal.png" TargetMode="External"/><Relationship Id="rId5658" Type="http://schemas.openxmlformats.org/officeDocument/2006/relationships/hyperlink" Target="https://twitter.com/" TargetMode="External"/><Relationship Id="rId5865" Type="http://schemas.openxmlformats.org/officeDocument/2006/relationships/hyperlink" Target="https://twitter.com/" TargetMode="External"/><Relationship Id="rId6709" Type="http://schemas.openxmlformats.org/officeDocument/2006/relationships/hyperlink" Target="https://twitter.com/" TargetMode="External"/><Relationship Id="rId1104" Type="http://schemas.openxmlformats.org/officeDocument/2006/relationships/hyperlink" Target="http://www.business-standard.com/article/companies/has-reliance-jio-s-entry-delayed-modi-s-digital-india-goals-117042800256_1.html" TargetMode="External"/><Relationship Id="rId1311" Type="http://schemas.openxmlformats.org/officeDocument/2006/relationships/hyperlink" Target="https://fb.me/7S32dm1Ls" TargetMode="External"/><Relationship Id="rId4467" Type="http://schemas.openxmlformats.org/officeDocument/2006/relationships/hyperlink" Target="http://pbs.twimg.com/profile_images/856376179426721792/p7C7dJ09_normal.jpg" TargetMode="External"/><Relationship Id="rId4674" Type="http://schemas.openxmlformats.org/officeDocument/2006/relationships/hyperlink" Target="https://twitter.com/" TargetMode="External"/><Relationship Id="rId4881" Type="http://schemas.openxmlformats.org/officeDocument/2006/relationships/hyperlink" Target="https://twitter.com/" TargetMode="External"/><Relationship Id="rId5518" Type="http://schemas.openxmlformats.org/officeDocument/2006/relationships/hyperlink" Target="https://twitter.com/" TargetMode="External"/><Relationship Id="rId5725" Type="http://schemas.openxmlformats.org/officeDocument/2006/relationships/hyperlink" Target="https://twitter.com/" TargetMode="External"/><Relationship Id="rId3069" Type="http://schemas.openxmlformats.org/officeDocument/2006/relationships/hyperlink" Target="http://pbs.twimg.com/profile_images/829323773769818113/0Z6sbzum_normal.jpg" TargetMode="External"/><Relationship Id="rId3276" Type="http://schemas.openxmlformats.org/officeDocument/2006/relationships/hyperlink" Target="http://pbs.twimg.com/profile_images/527352674476253185/8irsunC__normal.jpeg" TargetMode="External"/><Relationship Id="rId3483" Type="http://schemas.openxmlformats.org/officeDocument/2006/relationships/hyperlink" Target="http://pbs.twimg.com/profile_images/840960454381969408/KYzXrqyH_normal.jpg" TargetMode="External"/><Relationship Id="rId3690" Type="http://schemas.openxmlformats.org/officeDocument/2006/relationships/hyperlink" Target="http://pbs.twimg.com/profile_images/710025965649399809/hrOm9SJC_normal.jpg" TargetMode="External"/><Relationship Id="rId4327" Type="http://schemas.openxmlformats.org/officeDocument/2006/relationships/hyperlink" Target="http://pbs.twimg.com/profile_images/1406067065/240878_208077205898102_100000874727679_562905_3543829_o_normal.jpg" TargetMode="External"/><Relationship Id="rId4534" Type="http://schemas.openxmlformats.org/officeDocument/2006/relationships/hyperlink" Target="https://twitter.com/" TargetMode="External"/><Relationship Id="rId5932" Type="http://schemas.openxmlformats.org/officeDocument/2006/relationships/hyperlink" Target="https://twitter.com/" TargetMode="External"/><Relationship Id="rId197" Type="http://schemas.openxmlformats.org/officeDocument/2006/relationships/hyperlink" Target="http://reportvala.in/2017/04/27/reliance-jio-effect-rules-soon-for-telcos-trai-ing-new-service/" TargetMode="External"/><Relationship Id="rId2085" Type="http://schemas.openxmlformats.org/officeDocument/2006/relationships/hyperlink" Target="https://pbs.twimg.com/media/C-kXJHSXcAElPtW.jpg" TargetMode="External"/><Relationship Id="rId2292" Type="http://schemas.openxmlformats.org/officeDocument/2006/relationships/hyperlink" Target="https://pbs.twimg.com/media/C-Yz7NIXsAADz9t.jpg" TargetMode="External"/><Relationship Id="rId3136" Type="http://schemas.openxmlformats.org/officeDocument/2006/relationships/hyperlink" Target="http://pbs.twimg.com/profile_images/714077178850316288/CfQ0kO_c_normal.jpg" TargetMode="External"/><Relationship Id="rId3343" Type="http://schemas.openxmlformats.org/officeDocument/2006/relationships/hyperlink" Target="http://pbs.twimg.com/profile_images/813294063684177921/uls_FL1m_normal.jpg" TargetMode="External"/><Relationship Id="rId4741" Type="http://schemas.openxmlformats.org/officeDocument/2006/relationships/hyperlink" Target="https://twitter.com/" TargetMode="External"/><Relationship Id="rId6499" Type="http://schemas.openxmlformats.org/officeDocument/2006/relationships/hyperlink" Target="https://twitter.com/" TargetMode="External"/><Relationship Id="rId264"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471" Type="http://schemas.openxmlformats.org/officeDocument/2006/relationships/hyperlink" Target="https://www.youtube.com/watch?v=zupDTF_MjoI&amp;feature=youtu.be" TargetMode="External"/><Relationship Id="rId2152" Type="http://schemas.openxmlformats.org/officeDocument/2006/relationships/hyperlink" Target="https://pbs.twimg.com/media/C-j6GxDVYAIVKvm.jpg" TargetMode="External"/><Relationship Id="rId3550" Type="http://schemas.openxmlformats.org/officeDocument/2006/relationships/hyperlink" Target="http://pbs.twimg.com/profile_images/727098685570572288/FGSXRn8J_normal.jpg" TargetMode="External"/><Relationship Id="rId4601" Type="http://schemas.openxmlformats.org/officeDocument/2006/relationships/hyperlink" Target="https://twitter.com/" TargetMode="External"/><Relationship Id="rId124" Type="http://schemas.openxmlformats.org/officeDocument/2006/relationships/hyperlink" Target="http://snip.ly/r0lhd" TargetMode="External"/><Relationship Id="rId3203" Type="http://schemas.openxmlformats.org/officeDocument/2006/relationships/hyperlink" Target="http://abs.twimg.com/sticky/default_profile_images/default_profile_normal.png" TargetMode="External"/><Relationship Id="rId3410" Type="http://schemas.openxmlformats.org/officeDocument/2006/relationships/hyperlink" Target="http://abs.twimg.com/sticky/default_profile_images/default_profile_normal.png" TargetMode="External"/><Relationship Id="rId6359" Type="http://schemas.openxmlformats.org/officeDocument/2006/relationships/hyperlink" Target="https://twitter.com/" TargetMode="External"/><Relationship Id="rId6566" Type="http://schemas.openxmlformats.org/officeDocument/2006/relationships/hyperlink" Target="https://twitter.com/" TargetMode="External"/><Relationship Id="rId6773" Type="http://schemas.openxmlformats.org/officeDocument/2006/relationships/hyperlink" Target="https://twitter.com/" TargetMode="External"/><Relationship Id="rId331" Type="http://schemas.openxmlformats.org/officeDocument/2006/relationships/hyperlink" Target="http://hackdeal.in/jio-chat-best-friends-offer-refer-earn/" TargetMode="External"/><Relationship Id="rId2012" Type="http://schemas.openxmlformats.org/officeDocument/2006/relationships/hyperlink" Target="https://pbs.twimg.com/media/C-j18cjV0AAw_sA.jpg" TargetMode="External"/><Relationship Id="rId2969" Type="http://schemas.openxmlformats.org/officeDocument/2006/relationships/hyperlink" Target="http://pbs.twimg.com/profile_images/526030139897810944/ybEtxF7I_normal.png" TargetMode="External"/><Relationship Id="rId5168" Type="http://schemas.openxmlformats.org/officeDocument/2006/relationships/hyperlink" Target="https://twitter.com/" TargetMode="External"/><Relationship Id="rId5375" Type="http://schemas.openxmlformats.org/officeDocument/2006/relationships/hyperlink" Target="https://twitter.com/" TargetMode="External"/><Relationship Id="rId5582" Type="http://schemas.openxmlformats.org/officeDocument/2006/relationships/hyperlink" Target="https://twitter.com/" TargetMode="External"/><Relationship Id="rId6219" Type="http://schemas.openxmlformats.org/officeDocument/2006/relationships/hyperlink" Target="https://twitter.com/" TargetMode="External"/><Relationship Id="rId6426" Type="http://schemas.openxmlformats.org/officeDocument/2006/relationships/hyperlink" Target="https://twitter.com/" TargetMode="External"/><Relationship Id="rId6633" Type="http://schemas.openxmlformats.org/officeDocument/2006/relationships/hyperlink" Target="https://twitter.com/" TargetMode="External"/><Relationship Id="rId6840" Type="http://schemas.openxmlformats.org/officeDocument/2006/relationships/hyperlink" Target="https://api.twitter.com/1.1/geo/id/1b8680cd52a711cb.json" TargetMode="External"/><Relationship Id="rId1778" Type="http://schemas.openxmlformats.org/officeDocument/2006/relationships/hyperlink" Target="https://pbs.twimg.com/media/C-ZXuOyUQAAG5ej.jpg" TargetMode="External"/><Relationship Id="rId1985" Type="http://schemas.openxmlformats.org/officeDocument/2006/relationships/hyperlink" Target="https://pbs.twimg.com/media/C-ar70YXkAEy8Q7.jpg" TargetMode="External"/><Relationship Id="rId2829" Type="http://schemas.openxmlformats.org/officeDocument/2006/relationships/hyperlink" Target="http://pbs.twimg.com/profile_images/824455658573537280/tNst6R80_normal.jpg" TargetMode="External"/><Relationship Id="rId4184" Type="http://schemas.openxmlformats.org/officeDocument/2006/relationships/hyperlink" Target="http://pbs.twimg.com/profile_images/858396649671884801/X3AuweQm_normal.jpg" TargetMode="External"/><Relationship Id="rId4391" Type="http://schemas.openxmlformats.org/officeDocument/2006/relationships/hyperlink" Target="http://pbs.twimg.com/profile_images/420027661860093952/hqgT_lkU_normal.jpeg" TargetMode="External"/><Relationship Id="rId5028" Type="http://schemas.openxmlformats.org/officeDocument/2006/relationships/hyperlink" Target="https://twitter.com/" TargetMode="External"/><Relationship Id="rId5235" Type="http://schemas.openxmlformats.org/officeDocument/2006/relationships/hyperlink" Target="https://twitter.com/" TargetMode="External"/><Relationship Id="rId5442" Type="http://schemas.openxmlformats.org/officeDocument/2006/relationships/hyperlink" Target="https://twitter.com/" TargetMode="External"/><Relationship Id="rId6700" Type="http://schemas.openxmlformats.org/officeDocument/2006/relationships/hyperlink" Target="https://twitter.com/" TargetMode="External"/><Relationship Id="rId1638" Type="http://schemas.openxmlformats.org/officeDocument/2006/relationships/hyperlink" Target="http://kannada.goodreturns.in/news/2017/04/27/reliance-jio-free-offers-continue-12-18-months-001558.html?utm_source=dlvr.it&amp;utm_medium=twitter&amp;utm_campaign=client-rss" TargetMode="External"/><Relationship Id="rId4044" Type="http://schemas.openxmlformats.org/officeDocument/2006/relationships/hyperlink" Target="https://pbs.twimg.com/media/C-oyVgEUIAAQfeF.jpg" TargetMode="External"/><Relationship Id="rId4251" Type="http://schemas.openxmlformats.org/officeDocument/2006/relationships/hyperlink" Target="http://pbs.twimg.com/profile_images/571152951847051264/XlAET_wj_normal.png" TargetMode="External"/><Relationship Id="rId5302" Type="http://schemas.openxmlformats.org/officeDocument/2006/relationships/hyperlink" Target="https://twitter.com/" TargetMode="External"/><Relationship Id="rId1845" Type="http://schemas.openxmlformats.org/officeDocument/2006/relationships/hyperlink" Target="https://pbs.twimg.com/media/C-b0-YwVYAAUx7y.jpg" TargetMode="External"/><Relationship Id="rId3060" Type="http://schemas.openxmlformats.org/officeDocument/2006/relationships/hyperlink" Target="https://pbs.twimg.com/media/C-e8C5GV0AAM-Qs.jpg" TargetMode="External"/><Relationship Id="rId4111" Type="http://schemas.openxmlformats.org/officeDocument/2006/relationships/hyperlink" Target="http://pbs.twimg.com/profile_images/855562439697600513/4zoZCjVR_normal.jpg" TargetMode="External"/><Relationship Id="rId1705" Type="http://schemas.openxmlformats.org/officeDocument/2006/relationships/hyperlink" Target="http://indianexpress.com/article/technology/tech-news-technology/reliance-jios-fiber-broadband-with-100mbps-speed-to-launch-in-june-report-4631700/" TargetMode="External"/><Relationship Id="rId1912" Type="http://schemas.openxmlformats.org/officeDocument/2006/relationships/hyperlink" Target="https://pbs.twimg.com/media/C-e8CmvV0AA7NlX.jpg" TargetMode="External"/><Relationship Id="rId6076" Type="http://schemas.openxmlformats.org/officeDocument/2006/relationships/hyperlink" Target="https://twitter.com/" TargetMode="External"/><Relationship Id="rId6283" Type="http://schemas.openxmlformats.org/officeDocument/2006/relationships/hyperlink" Target="https://twitter.com/" TargetMode="External"/><Relationship Id="rId3877" Type="http://schemas.openxmlformats.org/officeDocument/2006/relationships/hyperlink" Target="http://pbs.twimg.com/profile_images/848076050848526336/F7EoPtJd_normal.jpg" TargetMode="External"/><Relationship Id="rId4928" Type="http://schemas.openxmlformats.org/officeDocument/2006/relationships/hyperlink" Target="https://twitter.com/" TargetMode="External"/><Relationship Id="rId5092" Type="http://schemas.openxmlformats.org/officeDocument/2006/relationships/hyperlink" Target="https://twitter.com/" TargetMode="External"/><Relationship Id="rId6490" Type="http://schemas.openxmlformats.org/officeDocument/2006/relationships/hyperlink" Target="https://twitter.com/" TargetMode="External"/><Relationship Id="rId798" Type="http://schemas.openxmlformats.org/officeDocument/2006/relationships/hyperlink" Target="http://zeenews.india.com/internet-social-media/reliance-jio-coming-with-ftth-broadband-service-with-100mbps-speed-in-june-2000437.html" TargetMode="External"/><Relationship Id="rId2479" Type="http://schemas.openxmlformats.org/officeDocument/2006/relationships/hyperlink" Target="http://pbs.twimg.com/profile_images/1378549000/RiteshP_normal.jpg" TargetMode="External"/><Relationship Id="rId2686" Type="http://schemas.openxmlformats.org/officeDocument/2006/relationships/hyperlink" Target="http://pbs.twimg.com/profile_images/551153900011921409/Fq97qyFj_normal.jpeg" TargetMode="External"/><Relationship Id="rId2893" Type="http://schemas.openxmlformats.org/officeDocument/2006/relationships/hyperlink" Target="http://pbs.twimg.com/profile_images/817373211906244608/6EWltuI3_normal.jpg" TargetMode="External"/><Relationship Id="rId3737" Type="http://schemas.openxmlformats.org/officeDocument/2006/relationships/hyperlink" Target="http://pbs.twimg.com/profile_images/846981610188820486/10PL06Lj_normal.jpg" TargetMode="External"/><Relationship Id="rId3944" Type="http://schemas.openxmlformats.org/officeDocument/2006/relationships/hyperlink" Target="http://pbs.twimg.com/profile_images/842093205994774528/bO8xzrUE_normal.jpg" TargetMode="External"/><Relationship Id="rId6143" Type="http://schemas.openxmlformats.org/officeDocument/2006/relationships/hyperlink" Target="https://twitter.com/" TargetMode="External"/><Relationship Id="rId6350" Type="http://schemas.openxmlformats.org/officeDocument/2006/relationships/hyperlink" Target="https://twitter.com/" TargetMode="External"/><Relationship Id="rId658" Type="http://schemas.openxmlformats.org/officeDocument/2006/relationships/hyperlink" Target="http://ft.trib.al/m5xKOjx" TargetMode="External"/><Relationship Id="rId865" Type="http://schemas.openxmlformats.org/officeDocument/2006/relationships/hyperlink" Target="http://indianexpress.com/article/technology/tech-news-technology/reliance-jios-fiber-broadband-with-100mbps-speed-to-launch-in-june-report-4631700/" TargetMode="External"/><Relationship Id="rId1288" Type="http://schemas.openxmlformats.org/officeDocument/2006/relationships/hyperlink" Target="https://fb.me/3sTq38uhu" TargetMode="External"/><Relationship Id="rId1495" Type="http://schemas.openxmlformats.org/officeDocument/2006/relationships/hyperlink" Target="http://www.hollybollybuzz.com/reliance-jio/myjio-app-download-free-3-2-05-old-apk-version-login-registration/?utm_source=ReviveOldPost&amp;utm_medium=social&amp;utm_campaign=ReviveOldPost" TargetMode="External"/><Relationship Id="rId2339" Type="http://schemas.openxmlformats.org/officeDocument/2006/relationships/hyperlink" Target="http://pbs.twimg.com/profile_images/726369292317503488/CcbIX2GT_normal.jpg" TargetMode="External"/><Relationship Id="rId2546" Type="http://schemas.openxmlformats.org/officeDocument/2006/relationships/hyperlink" Target="http://pbs.twimg.com/profile_images/828249220805181441/77WCkGOS_normal.jpg" TargetMode="External"/><Relationship Id="rId2753" Type="http://schemas.openxmlformats.org/officeDocument/2006/relationships/hyperlink" Target="http://pbs.twimg.com/profile_images/1387306495/100_1394_normal.JPG" TargetMode="External"/><Relationship Id="rId2960" Type="http://schemas.openxmlformats.org/officeDocument/2006/relationships/hyperlink" Target="http://pbs.twimg.com/profile_images/833736580695199745/RcYHC5nq_normal.jpg" TargetMode="External"/><Relationship Id="rId3804" Type="http://schemas.openxmlformats.org/officeDocument/2006/relationships/hyperlink" Target="http://pbs.twimg.com/profile_images/830800991926755328/Dpxk43_8_normal.jpg" TargetMode="External"/><Relationship Id="rId6003" Type="http://schemas.openxmlformats.org/officeDocument/2006/relationships/hyperlink" Target="https://twitter.com/" TargetMode="External"/><Relationship Id="rId6210" Type="http://schemas.openxmlformats.org/officeDocument/2006/relationships/hyperlink" Target="https://twitter.com/" TargetMode="External"/><Relationship Id="rId518" Type="http://schemas.openxmlformats.org/officeDocument/2006/relationships/hyperlink" Target="http://www.gadgetsnow.com/tech-news/this-state-has-highest-number-of-reliance-jio-users/articleshow/58402856.cms" TargetMode="External"/><Relationship Id="rId725" Type="http://schemas.openxmlformats.org/officeDocument/2006/relationships/hyperlink" Target="https://twitter.com/i/web/status/857938139855429632" TargetMode="External"/><Relationship Id="rId932" Type="http://schemas.openxmlformats.org/officeDocument/2006/relationships/hyperlink" Target="http://www.gadgetsnow.com/tech-news/this-state-has-highest-number-of-reliance-jio-users/articleshow/58402856.cms" TargetMode="External"/><Relationship Id="rId1148" Type="http://schemas.openxmlformats.org/officeDocument/2006/relationships/hyperlink" Target="https://factordaily.com/reliance-jio-cabs/" TargetMode="External"/><Relationship Id="rId1355" Type="http://schemas.openxmlformats.org/officeDocument/2006/relationships/hyperlink" Target="https://www.itechdude.com/gadgets/mobiles/lg-g6-launch-offers-include-cashbacks-free-reliance-jio-data-and-more" TargetMode="External"/><Relationship Id="rId1562" Type="http://schemas.openxmlformats.org/officeDocument/2006/relationships/hyperlink" Target="https://www.youtube.com/watch?v=URWm-31iBig&amp;feature=youtu.be&amp;a" TargetMode="External"/><Relationship Id="rId2406" Type="http://schemas.openxmlformats.org/officeDocument/2006/relationships/hyperlink" Target="http://pbs.twimg.com/profile_images/1132898450/mekalwin_normal.jpeg" TargetMode="External"/><Relationship Id="rId2613" Type="http://schemas.openxmlformats.org/officeDocument/2006/relationships/hyperlink" Target="https://pbs.twimg.com/media/C-aiDaYUAAAoU48.jpg" TargetMode="External"/><Relationship Id="rId5769" Type="http://schemas.openxmlformats.org/officeDocument/2006/relationships/hyperlink" Target="https://twitter.com/" TargetMode="External"/><Relationship Id="rId1008" Type="http://schemas.openxmlformats.org/officeDocument/2006/relationships/hyperlink" Target="https://www.youtube.com/watch?v=dYo_6uFxsi8&amp;feature=youtu.be&amp;a" TargetMode="External"/><Relationship Id="rId1215" Type="http://schemas.openxmlformats.org/officeDocument/2006/relationships/hyperlink" Target="https://fb.me/1jVTR5mJH" TargetMode="External"/><Relationship Id="rId1422" Type="http://schemas.openxmlformats.org/officeDocument/2006/relationships/hyperlink" Target="http://gadgets.ndtv.com/mobiles/features/reliance-jio-plans-nokia-3310-2017-price-vivo-v5s-and-lg-g6-launched-and-more-news-this-week-1687660" TargetMode="External"/><Relationship Id="rId2820" Type="http://schemas.openxmlformats.org/officeDocument/2006/relationships/hyperlink" Target="http://pbs.twimg.com/profile_images/707645167323353089/DAZccVos_normal.jpg" TargetMode="External"/><Relationship Id="rId4578" Type="http://schemas.openxmlformats.org/officeDocument/2006/relationships/hyperlink" Target="https://twitter.com/" TargetMode="External"/><Relationship Id="rId5976" Type="http://schemas.openxmlformats.org/officeDocument/2006/relationships/hyperlink" Target="https://twitter.com/" TargetMode="External"/><Relationship Id="rId61" Type="http://schemas.openxmlformats.org/officeDocument/2006/relationships/hyperlink" Target="http://www.business-standard.com/article/companies/data-war-reliance-jio-free-offers-to-continue-for-12-18-months-117042600206_1.html" TargetMode="External"/><Relationship Id="rId3387" Type="http://schemas.openxmlformats.org/officeDocument/2006/relationships/hyperlink" Target="https://pbs.twimg.com/media/C-beTqaXoAE8pVU.jpg" TargetMode="External"/><Relationship Id="rId4785" Type="http://schemas.openxmlformats.org/officeDocument/2006/relationships/hyperlink" Target="https://twitter.com/" TargetMode="External"/><Relationship Id="rId4992" Type="http://schemas.openxmlformats.org/officeDocument/2006/relationships/hyperlink" Target="https://twitter.com/" TargetMode="External"/><Relationship Id="rId5629" Type="http://schemas.openxmlformats.org/officeDocument/2006/relationships/hyperlink" Target="https://twitter.com/" TargetMode="External"/><Relationship Id="rId5836" Type="http://schemas.openxmlformats.org/officeDocument/2006/relationships/hyperlink" Target="https://twitter.com/" TargetMode="External"/><Relationship Id="rId2196" Type="http://schemas.openxmlformats.org/officeDocument/2006/relationships/hyperlink" Target="http://pbs.twimg.com/profile_images/494388112819490816/Ul7DL3n__normal.jpeg" TargetMode="External"/><Relationship Id="rId3594" Type="http://schemas.openxmlformats.org/officeDocument/2006/relationships/hyperlink" Target="http://pbs.twimg.com/profile_images/833610418669092864/o8QjuBt3_normal.jpg" TargetMode="External"/><Relationship Id="rId4438" Type="http://schemas.openxmlformats.org/officeDocument/2006/relationships/hyperlink" Target="http://pbs.twimg.com/profile_images/837026918608203776/YCEhB-QO_normal.jpg" TargetMode="External"/><Relationship Id="rId4645" Type="http://schemas.openxmlformats.org/officeDocument/2006/relationships/hyperlink" Target="https://twitter.com/" TargetMode="External"/><Relationship Id="rId4852" Type="http://schemas.openxmlformats.org/officeDocument/2006/relationships/hyperlink" Target="https://twitter.com/" TargetMode="External"/><Relationship Id="rId5903" Type="http://schemas.openxmlformats.org/officeDocument/2006/relationships/hyperlink" Target="https://twitter.com/" TargetMode="External"/><Relationship Id="rId168" Type="http://schemas.openxmlformats.org/officeDocument/2006/relationships/hyperlink" Target="http://profit.ndtv.com/news/tech-media-telecom/article-reliance-jio-effect-rules-soon-for-telcos-trai-ing-new-service-1686698" TargetMode="External"/><Relationship Id="rId3247" Type="http://schemas.openxmlformats.org/officeDocument/2006/relationships/hyperlink" Target="http://pbs.twimg.com/profile_images/816738168972201984/CcbOS7bh_normal.jpg" TargetMode="External"/><Relationship Id="rId3454" Type="http://schemas.openxmlformats.org/officeDocument/2006/relationships/hyperlink" Target="https://pbs.twimg.com/media/C-h_SwMXYAEsKbV.jpg" TargetMode="External"/><Relationship Id="rId3661" Type="http://schemas.openxmlformats.org/officeDocument/2006/relationships/hyperlink" Target="http://pbs.twimg.com/profile_images/814761515140214784/-gkka0bW_normal.jpg" TargetMode="External"/><Relationship Id="rId4505" Type="http://schemas.openxmlformats.org/officeDocument/2006/relationships/hyperlink" Target="https://pbs.twimg.com/media/C-o05zRUwAA0wNG.jpg" TargetMode="External"/><Relationship Id="rId4712" Type="http://schemas.openxmlformats.org/officeDocument/2006/relationships/hyperlink" Target="https://twitter.com/" TargetMode="External"/><Relationship Id="rId375" Type="http://schemas.openxmlformats.org/officeDocument/2006/relationships/hyperlink" Target="http://money.cnn.com/2016/09/06/technology/india-reliance-jio-4g-internet/index.html" TargetMode="External"/><Relationship Id="rId582" Type="http://schemas.openxmlformats.org/officeDocument/2006/relationships/hyperlink" Target="http://www.business-standard.com/article/companies/has-reliance-jio-s-entry-delayed-modi-s-digital-india-goals-117042800256_1.html" TargetMode="External"/><Relationship Id="rId2056" Type="http://schemas.openxmlformats.org/officeDocument/2006/relationships/hyperlink" Target="https://pbs.twimg.com/media/C-kJES3VYAANpJJ.jpg" TargetMode="External"/><Relationship Id="rId2263" Type="http://schemas.openxmlformats.org/officeDocument/2006/relationships/hyperlink" Target="http://pbs.twimg.com/profile_images/714451650971353089/04Elu3wT_normal.jpg" TargetMode="External"/><Relationship Id="rId2470" Type="http://schemas.openxmlformats.org/officeDocument/2006/relationships/hyperlink" Target="http://pbs.twimg.com/profile_images/811920243937329154/Uf1u9MzV_normal.jpg" TargetMode="External"/><Relationship Id="rId3107" Type="http://schemas.openxmlformats.org/officeDocument/2006/relationships/hyperlink" Target="https://pbs.twimg.com/media/C-es9lmXsAAggBw.jpg" TargetMode="External"/><Relationship Id="rId3314" Type="http://schemas.openxmlformats.org/officeDocument/2006/relationships/hyperlink" Target="https://pbs.twimg.com/media/C-gQmP5UQAAv-HQ.jpg" TargetMode="External"/><Relationship Id="rId3521" Type="http://schemas.openxmlformats.org/officeDocument/2006/relationships/hyperlink" Target="http://abs.twimg.com/sticky/default_profile_images/default_profile_normal.png" TargetMode="External"/><Relationship Id="rId6677" Type="http://schemas.openxmlformats.org/officeDocument/2006/relationships/hyperlink" Target="https://twitter.com/" TargetMode="External"/><Relationship Id="rId235" Type="http://schemas.openxmlformats.org/officeDocument/2006/relationships/hyperlink" Target="http://tech.economictimes.indiatimes.com/news/mobile/reliance-to-further-invest-2-8bn-in-jio-biz-taking-total-investment-to-30bn/58351437" TargetMode="External"/><Relationship Id="rId442" Type="http://schemas.openxmlformats.org/officeDocument/2006/relationships/hyperlink" Target="https://fb.me/11cwcMQoz" TargetMode="External"/><Relationship Id="rId1072" Type="http://schemas.openxmlformats.org/officeDocument/2006/relationships/hyperlink" Target="http://kannada.gizbot.com/news/reliance-jio-soon-venture-into-dth-broadband-services-012688.html" TargetMode="External"/><Relationship Id="rId2123" Type="http://schemas.openxmlformats.org/officeDocument/2006/relationships/hyperlink" Target="https://pbs.twimg.com/media/C-pirwOVoAAtbhl.jpg" TargetMode="External"/><Relationship Id="rId2330" Type="http://schemas.openxmlformats.org/officeDocument/2006/relationships/hyperlink" Target="http://pbs.twimg.com/profile_images/2173446176/Rajais_normal.jpg" TargetMode="External"/><Relationship Id="rId5279" Type="http://schemas.openxmlformats.org/officeDocument/2006/relationships/hyperlink" Target="https://twitter.com/" TargetMode="External"/><Relationship Id="rId5486" Type="http://schemas.openxmlformats.org/officeDocument/2006/relationships/hyperlink" Target="https://twitter.com/" TargetMode="External"/><Relationship Id="rId5693" Type="http://schemas.openxmlformats.org/officeDocument/2006/relationships/hyperlink" Target="https://twitter.com/" TargetMode="External"/><Relationship Id="rId6537" Type="http://schemas.openxmlformats.org/officeDocument/2006/relationships/hyperlink" Target="https://twitter.com/" TargetMode="External"/><Relationship Id="rId6744" Type="http://schemas.openxmlformats.org/officeDocument/2006/relationships/hyperlink" Target="https://twitter.com/" TargetMode="External"/><Relationship Id="rId302" Type="http://schemas.openxmlformats.org/officeDocument/2006/relationships/hyperlink" Target="https://www.youtube.com/watch?v=zQasTdUtCRE&amp;feature=youtu.be&amp;a" TargetMode="External"/><Relationship Id="rId4088" Type="http://schemas.openxmlformats.org/officeDocument/2006/relationships/hyperlink" Target="http://pbs.twimg.com/profile_images/3698484594/e5ae6371e9d39a2561f3815c47b6b5db_normal.jpeg" TargetMode="External"/><Relationship Id="rId4295" Type="http://schemas.openxmlformats.org/officeDocument/2006/relationships/hyperlink" Target="http://pbs.twimg.com/profile_images/439356518157139968/XS0-_8gU_normal.jpeg" TargetMode="External"/><Relationship Id="rId5139" Type="http://schemas.openxmlformats.org/officeDocument/2006/relationships/hyperlink" Target="https://twitter.com/" TargetMode="External"/><Relationship Id="rId5346" Type="http://schemas.openxmlformats.org/officeDocument/2006/relationships/hyperlink" Target="https://twitter.com/" TargetMode="External"/><Relationship Id="rId5553" Type="http://schemas.openxmlformats.org/officeDocument/2006/relationships/hyperlink" Target="https://twitter.com/" TargetMode="External"/><Relationship Id="rId1889" Type="http://schemas.openxmlformats.org/officeDocument/2006/relationships/hyperlink" Target="https://pbs.twimg.com/media/C-bdG24UMAEWhU8.jpg" TargetMode="External"/><Relationship Id="rId4155" Type="http://schemas.openxmlformats.org/officeDocument/2006/relationships/hyperlink" Target="http://pbs.twimg.com/profile_images/649590622664433664/7ewiEn_S_normal.jpg" TargetMode="External"/><Relationship Id="rId4362" Type="http://schemas.openxmlformats.org/officeDocument/2006/relationships/hyperlink" Target="http://pbs.twimg.com/profile_images/575670212286021632/juJ2lzIM_normal.jpeg" TargetMode="External"/><Relationship Id="rId5206" Type="http://schemas.openxmlformats.org/officeDocument/2006/relationships/hyperlink" Target="https://twitter.com/" TargetMode="External"/><Relationship Id="rId5760" Type="http://schemas.openxmlformats.org/officeDocument/2006/relationships/hyperlink" Target="https://twitter.com/" TargetMode="External"/><Relationship Id="rId6604" Type="http://schemas.openxmlformats.org/officeDocument/2006/relationships/hyperlink" Target="https://twitter.com/" TargetMode="External"/><Relationship Id="rId6811" Type="http://schemas.openxmlformats.org/officeDocument/2006/relationships/hyperlink" Target="https://twitter.com/" TargetMode="External"/><Relationship Id="rId1749" Type="http://schemas.openxmlformats.org/officeDocument/2006/relationships/hyperlink" Target="https://twitter.com/i/web/status/858705069067337731" TargetMode="External"/><Relationship Id="rId1956" Type="http://schemas.openxmlformats.org/officeDocument/2006/relationships/hyperlink" Target="https://pbs.twimg.com/media/C-fiCLgVoAASBIt.jpg" TargetMode="External"/><Relationship Id="rId3171" Type="http://schemas.openxmlformats.org/officeDocument/2006/relationships/hyperlink" Target="http://pbs.twimg.com/profile_images/737225444349485056/1nY9HkhP_normal.jpg" TargetMode="External"/><Relationship Id="rId4015" Type="http://schemas.openxmlformats.org/officeDocument/2006/relationships/hyperlink" Target="http://pbs.twimg.com/profile_images/849457524789137408/rXBfMjsf_normal.jpg" TargetMode="External"/><Relationship Id="rId5413" Type="http://schemas.openxmlformats.org/officeDocument/2006/relationships/hyperlink" Target="https://twitter.com/" TargetMode="External"/><Relationship Id="rId5620" Type="http://schemas.openxmlformats.org/officeDocument/2006/relationships/hyperlink" Target="https://twitter.com/" TargetMode="External"/><Relationship Id="rId1609" Type="http://schemas.openxmlformats.org/officeDocument/2006/relationships/hyperlink" Target="http://indiatoday.intoday.in/technology/story/exclusive-reliance-jio-fiber-broadband-preview-to-commence-shortly-website-spills-details/1/941140.html" TargetMode="External"/><Relationship Id="rId1816" Type="http://schemas.openxmlformats.org/officeDocument/2006/relationships/hyperlink" Target="https://pbs.twimg.com/media/C-bWbfwV0AE2uby.jpg" TargetMode="External"/><Relationship Id="rId4222" Type="http://schemas.openxmlformats.org/officeDocument/2006/relationships/hyperlink" Target="http://pbs.twimg.com/profile_images/438392840763092992/JWMckI5d_normal.jpeg" TargetMode="External"/><Relationship Id="rId3031" Type="http://schemas.openxmlformats.org/officeDocument/2006/relationships/hyperlink" Target="https://pbs.twimg.com/media/C-esqWOXgAEYg97.jpg" TargetMode="External"/><Relationship Id="rId3988" Type="http://schemas.openxmlformats.org/officeDocument/2006/relationships/hyperlink" Target="http://pbs.twimg.com/profile_images/744762343431634945/Sndj41_0_normal.jpg" TargetMode="External"/><Relationship Id="rId6187" Type="http://schemas.openxmlformats.org/officeDocument/2006/relationships/hyperlink" Target="https://twitter.com/" TargetMode="External"/><Relationship Id="rId6394" Type="http://schemas.openxmlformats.org/officeDocument/2006/relationships/hyperlink" Target="https://twitter.com/" TargetMode="External"/><Relationship Id="rId2797" Type="http://schemas.openxmlformats.org/officeDocument/2006/relationships/hyperlink" Target="http://pbs.twimg.com/profile_images/858018928878112769/87j-_Xdb_normal.jpg" TargetMode="External"/><Relationship Id="rId3848" Type="http://schemas.openxmlformats.org/officeDocument/2006/relationships/hyperlink" Target="http://pbs.twimg.com/profile_images/378800000379932606/4ebaaabf99c14975218542fa4331cd91_normal.jpeg" TargetMode="External"/><Relationship Id="rId6047" Type="http://schemas.openxmlformats.org/officeDocument/2006/relationships/hyperlink" Target="https://twitter.com/" TargetMode="External"/><Relationship Id="rId6254" Type="http://schemas.openxmlformats.org/officeDocument/2006/relationships/hyperlink" Target="https://twitter.com/" TargetMode="External"/><Relationship Id="rId6461" Type="http://schemas.openxmlformats.org/officeDocument/2006/relationships/hyperlink" Target="https://twitter.com/" TargetMode="External"/><Relationship Id="rId769" Type="http://schemas.openxmlformats.org/officeDocument/2006/relationships/hyperlink" Target="http://indianexpress.com/article/technology/tech-news-technology/reliance-jio-effect-rules-soon-for-telcos-trai-ing-new-service-4631376/" TargetMode="External"/><Relationship Id="rId976" Type="http://schemas.openxmlformats.org/officeDocument/2006/relationships/hyperlink" Target="http://abpnews.abplive.in/gadgets/reliance-jio-to-launched-in-2017-dth-broadband-services-607170" TargetMode="External"/><Relationship Id="rId1399" Type="http://schemas.openxmlformats.org/officeDocument/2006/relationships/hyperlink" Target="https://broadbandforum.co/threads/118105/" TargetMode="External"/><Relationship Id="rId2657" Type="http://schemas.openxmlformats.org/officeDocument/2006/relationships/hyperlink" Target="http://pbs.twimg.com/profile_images/850768943635673091/vlu2ztiU_normal.jpg" TargetMode="External"/><Relationship Id="rId5063" Type="http://schemas.openxmlformats.org/officeDocument/2006/relationships/hyperlink" Target="https://twitter.com/" TargetMode="External"/><Relationship Id="rId5270" Type="http://schemas.openxmlformats.org/officeDocument/2006/relationships/hyperlink" Target="https://twitter.com/" TargetMode="External"/><Relationship Id="rId6114" Type="http://schemas.openxmlformats.org/officeDocument/2006/relationships/hyperlink" Target="https://twitter.com/" TargetMode="External"/><Relationship Id="rId6321" Type="http://schemas.openxmlformats.org/officeDocument/2006/relationships/hyperlink" Target="https://twitter.com/" TargetMode="External"/><Relationship Id="rId629" Type="http://schemas.openxmlformats.org/officeDocument/2006/relationships/hyperlink" Target="https://www.worldsitenews.com/2017/04/28/reliance-jio-effect-rules-soon-for-telcos-trai-ing-new-service/" TargetMode="External"/><Relationship Id="rId1259" Type="http://schemas.openxmlformats.org/officeDocument/2006/relationships/hyperlink" Target="https://www.youtube.com/watch?v=zv1GQHhLeK8&amp;feature=youtu.be&amp;a" TargetMode="External"/><Relationship Id="rId1466" Type="http://schemas.openxmlformats.org/officeDocument/2006/relationships/hyperlink" Target="https://twitter.com/i/web/status/858611703268769792" TargetMode="External"/><Relationship Id="rId2864" Type="http://schemas.openxmlformats.org/officeDocument/2006/relationships/hyperlink" Target="https://pbs.twimg.com/media/C-dNURlUMAANcqZ.jpg" TargetMode="External"/><Relationship Id="rId3708" Type="http://schemas.openxmlformats.org/officeDocument/2006/relationships/hyperlink" Target="http://pbs.twimg.com/profile_images/858741764563357696/-VcqQ6DL_normal.jpg" TargetMode="External"/><Relationship Id="rId3915" Type="http://schemas.openxmlformats.org/officeDocument/2006/relationships/hyperlink" Target="http://pbs.twimg.com/profile_images/821385104962375681/xnIUZIGM_normal.jpg" TargetMode="External"/><Relationship Id="rId5130" Type="http://schemas.openxmlformats.org/officeDocument/2006/relationships/hyperlink" Target="https://twitter.com/" TargetMode="External"/><Relationship Id="rId836" Type="http://schemas.openxmlformats.org/officeDocument/2006/relationships/hyperlink" Target="http://indianexpress.com/article/technology/tech-news-technology/reliance-jios-fiber-broadband-with-100mbps-speed-to-launch-in-june-report-4631700/" TargetMode="External"/><Relationship Id="rId1119" Type="http://schemas.openxmlformats.org/officeDocument/2006/relationships/hyperlink" Target="http://www.business-standard.com/article/companies/has-reliance-jio-s-entry-delayed-modi-s-digital-india-goals-117042800256_1.html" TargetMode="External"/><Relationship Id="rId1673" Type="http://schemas.openxmlformats.org/officeDocument/2006/relationships/hyperlink" Target="http://www.gizbot.com/internet/news/reliance-jio-fiber-broadband-preview-fup-speed-price-plans-website-launch-040356.html?utm_source=dlvr.it&amp;utm_medium=twitter" TargetMode="External"/><Relationship Id="rId1880" Type="http://schemas.openxmlformats.org/officeDocument/2006/relationships/hyperlink" Target="https://pbs.twimg.com/media/C-eL96XXcAEb0qz.jpg" TargetMode="External"/><Relationship Id="rId2517" Type="http://schemas.openxmlformats.org/officeDocument/2006/relationships/hyperlink" Target="http://pbs.twimg.com/profile_images/1215337530/TS_normal.jpeg" TargetMode="External"/><Relationship Id="rId2724" Type="http://schemas.openxmlformats.org/officeDocument/2006/relationships/hyperlink" Target="https://pbs.twimg.com/media/C-bNJObUwAAO5I9.jpg" TargetMode="External"/><Relationship Id="rId2931" Type="http://schemas.openxmlformats.org/officeDocument/2006/relationships/hyperlink" Target="http://abs.twimg.com/sticky/default_profile_images/default_profile_normal.png" TargetMode="External"/><Relationship Id="rId903" Type="http://schemas.openxmlformats.org/officeDocument/2006/relationships/hyperlink" Target="http://bitcoin.worldnewsoffice.com/bitcoin-news/reliance-jio-is-walking-all-over-the-little-guys/?utm_source=dlvr.it&amp;utm_medium=twitter" TargetMode="External"/><Relationship Id="rId1326" Type="http://schemas.openxmlformats.org/officeDocument/2006/relationships/hyperlink" Target="http://news.google.com/news/url?sa=t&amp;fd=R&amp;ct2=in&amp;usg=AFQjCNHM8HlrskDGqrgboAZj7-rchQTcDQ&amp;clid=c3a7d30bb8a4878e06b80cf16b898331&amp;cid=52779473446325&amp;ei=3l4BWfjaKJSFhgHfgZXgBQ&amp;url=http%3A%2F%2Fgadgets.ndtv.com%2Ftelecom%2Ffeatures%2Freliance-jio-vs-bsnl-vs-airtel-vs-vodafone-vs-idea-who-has-the-best-data-plans-1685372&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TargetMode="External"/><Relationship Id="rId1533" Type="http://schemas.openxmlformats.org/officeDocument/2006/relationships/hyperlink" Target="https://fb.me/8DcH6Bhci" TargetMode="External"/><Relationship Id="rId1740" Type="http://schemas.openxmlformats.org/officeDocument/2006/relationships/hyperlink" Target="http://www.bgr.in/news/reliance-jio-high-speed-ftth-broadband-service-expected-to-launch-in-june-report/?utm_content=buffera5d1d&amp;utm_medium=social&amp;utm_source=twitter.com&amp;utm_campaign=buffer" TargetMode="External"/><Relationship Id="rId4689" Type="http://schemas.openxmlformats.org/officeDocument/2006/relationships/hyperlink" Target="https://twitter.com/" TargetMode="External"/><Relationship Id="rId4896" Type="http://schemas.openxmlformats.org/officeDocument/2006/relationships/hyperlink" Target="https://twitter.com/" TargetMode="External"/><Relationship Id="rId5947" Type="http://schemas.openxmlformats.org/officeDocument/2006/relationships/hyperlink" Target="https://twitter.com/" TargetMode="External"/><Relationship Id="rId32" Type="http://schemas.openxmlformats.org/officeDocument/2006/relationships/hyperlink" Target="http://gadgets.ndtv.com/telecom/news/reliance-jio-new-prepaid-plans-and-postpaid-tariffs-revealed-whats-changed-1685706?type=news&amp;id=1685706&amp;category=gadgets" TargetMode="External"/><Relationship Id="rId1600" Type="http://schemas.openxmlformats.org/officeDocument/2006/relationships/hyperlink" Target="http://gadgets.ndtv.com/telecom/features/reliance-jio-airtel-vodafone-bsnl-idea-best-data-unlimited-calling-plans-1685372" TargetMode="External"/><Relationship Id="rId3498" Type="http://schemas.openxmlformats.org/officeDocument/2006/relationships/hyperlink" Target="http://pbs.twimg.com/profile_images/815674569822347264/KLBu3qdm_normal.jpg" TargetMode="External"/><Relationship Id="rId4549" Type="http://schemas.openxmlformats.org/officeDocument/2006/relationships/hyperlink" Target="https://twitter.com/" TargetMode="External"/><Relationship Id="rId4756" Type="http://schemas.openxmlformats.org/officeDocument/2006/relationships/hyperlink" Target="https://twitter.com/" TargetMode="External"/><Relationship Id="rId4963" Type="http://schemas.openxmlformats.org/officeDocument/2006/relationships/hyperlink" Target="https://twitter.com/" TargetMode="External"/><Relationship Id="rId5807" Type="http://schemas.openxmlformats.org/officeDocument/2006/relationships/hyperlink" Target="https://twitter.com/" TargetMode="External"/><Relationship Id="rId3358" Type="http://schemas.openxmlformats.org/officeDocument/2006/relationships/hyperlink" Target="http://abs.twimg.com/sticky/default_profile_images/default_profile_normal.png" TargetMode="External"/><Relationship Id="rId3565" Type="http://schemas.openxmlformats.org/officeDocument/2006/relationships/hyperlink" Target="https://pbs.twimg.com/media/C-j4vcTWsAAVIFc.jpg" TargetMode="External"/><Relationship Id="rId3772" Type="http://schemas.openxmlformats.org/officeDocument/2006/relationships/hyperlink" Target="http://pbs.twimg.com/profile_images/855655764244955138/uri9XFiN_normal.jpg" TargetMode="External"/><Relationship Id="rId4409" Type="http://schemas.openxmlformats.org/officeDocument/2006/relationships/hyperlink" Target="http://pbs.twimg.com/profile_images/776804936600420352/F7NtyWr-_normal.jpg" TargetMode="External"/><Relationship Id="rId4616" Type="http://schemas.openxmlformats.org/officeDocument/2006/relationships/hyperlink" Target="https://twitter.com/" TargetMode="External"/><Relationship Id="rId4823" Type="http://schemas.openxmlformats.org/officeDocument/2006/relationships/hyperlink" Target="https://twitter.com/" TargetMode="External"/><Relationship Id="rId279" Type="http://schemas.openxmlformats.org/officeDocument/2006/relationships/hyperlink" Target="http://www.bgr.in/news/reliance-jio-effect-data-price-war-to-continue-through-fy18-but-what-after-the-dust-settles/?utm_content=bufferb5668&amp;utm_medium=social&amp;utm_source=twitter.com&amp;utm_campaign=buffer" TargetMode="External"/><Relationship Id="rId486" Type="http://schemas.openxmlformats.org/officeDocument/2006/relationships/hyperlink" Target="http://www.gadgetsnow.com/tech-news/now-reliance-jio-opposes-customised-offers-by-bharti-airtel-vodafone-india/articleshow/58411034.cms" TargetMode="External"/><Relationship Id="rId693" Type="http://schemas.openxmlformats.org/officeDocument/2006/relationships/hyperlink" Target="http://indianexpress.com/article/technology/tech-news-technology/reliance-jio-effect-rules-soon-for-telcos-trai-ing-new-service-4631376/" TargetMode="External"/><Relationship Id="rId2167" Type="http://schemas.openxmlformats.org/officeDocument/2006/relationships/hyperlink" Target="https://pbs.twimg.com/media/C-KpUfGVoAE25ra.jpg" TargetMode="External"/><Relationship Id="rId2374" Type="http://schemas.openxmlformats.org/officeDocument/2006/relationships/hyperlink" Target="http://pbs.twimg.com/profile_images/639419929662373888/qa_7bB8d_normal.jpg" TargetMode="External"/><Relationship Id="rId2581" Type="http://schemas.openxmlformats.org/officeDocument/2006/relationships/hyperlink" Target="http://pbs.twimg.com/profile_images/711782165814468609/oOuyhaPT_normal.jpg" TargetMode="External"/><Relationship Id="rId3218" Type="http://schemas.openxmlformats.org/officeDocument/2006/relationships/hyperlink" Target="http://pbs.twimg.com/profile_images/699141616888631297/Ly6-gKhQ_normal.jpg" TargetMode="External"/><Relationship Id="rId3425" Type="http://schemas.openxmlformats.org/officeDocument/2006/relationships/hyperlink" Target="http://pbs.twimg.com/profile_images/837703717671559171/QIY7taJ1_normal.jpg" TargetMode="External"/><Relationship Id="rId3632" Type="http://schemas.openxmlformats.org/officeDocument/2006/relationships/hyperlink" Target="http://pbs.twimg.com/profile_images/547138164754616320/xVaFy3po_normal.jpeg" TargetMode="External"/><Relationship Id="rId6788" Type="http://schemas.openxmlformats.org/officeDocument/2006/relationships/hyperlink" Target="https://twitter.com/" TargetMode="External"/><Relationship Id="rId139" Type="http://schemas.openxmlformats.org/officeDocument/2006/relationships/hyperlink" Target="http://youthtimes.in/5-things-you-should-know-about-reliance-jio-dhan-dhana-dhan-offer.html" TargetMode="External"/><Relationship Id="rId346" Type="http://schemas.openxmlformats.org/officeDocument/2006/relationships/hyperlink" Target="http://gadgets.ndtv.com/telecom/features/reliance-jio-dth-broadband-and-more-5-things-to-expect-from-jio-this-year-1686749" TargetMode="External"/><Relationship Id="rId553" Type="http://schemas.openxmlformats.org/officeDocument/2006/relationships/hyperlink" Target="http://www.gadgetsnow.com/tech-news/now-reliance-jio-opposes-customised-offers-by-bharti-airtel-vodafone-india/articleshow/58411034.cms" TargetMode="External"/><Relationship Id="rId760" Type="http://schemas.openxmlformats.org/officeDocument/2006/relationships/hyperlink" Target="http://www.gadgetsnow.com/tech-news/this-state-has-highest-number-of-reliance-jio-users/articleshow/58402856.cms" TargetMode="External"/><Relationship Id="rId1183" Type="http://schemas.openxmlformats.org/officeDocument/2006/relationships/hyperlink" Target="https://twitter.com/i/web/status/858357717047562241" TargetMode="External"/><Relationship Id="rId1390" Type="http://schemas.openxmlformats.org/officeDocument/2006/relationships/hyperlink" Target="http://www.optionstip.com/?p=496123" TargetMode="External"/><Relationship Id="rId2027" Type="http://schemas.openxmlformats.org/officeDocument/2006/relationships/hyperlink" Target="https://pbs.twimg.com/media/C-anOwCUwAAOyWt.jpg" TargetMode="External"/><Relationship Id="rId2234" Type="http://schemas.openxmlformats.org/officeDocument/2006/relationships/hyperlink" Target="http://pbs.twimg.com/profile_images/846093096458878978/xCZXso8q_normal.jpg" TargetMode="External"/><Relationship Id="rId2441" Type="http://schemas.openxmlformats.org/officeDocument/2006/relationships/hyperlink" Target="http://pbs.twimg.com/profile_images/378800000797394786/aad7180b3e4112756b43efe15b0348b7_normal.jpeg" TargetMode="External"/><Relationship Id="rId5597" Type="http://schemas.openxmlformats.org/officeDocument/2006/relationships/hyperlink" Target="https://twitter.com/" TargetMode="External"/><Relationship Id="rId206" Type="http://schemas.openxmlformats.org/officeDocument/2006/relationships/hyperlink" Target="https://fb.me/1osSKcGlC" TargetMode="External"/><Relationship Id="rId413" Type="http://schemas.openxmlformats.org/officeDocument/2006/relationships/hyperlink" Target="https://thewire.in/129528/reliance-jio-digital-india/" TargetMode="External"/><Relationship Id="rId1043" Type="http://schemas.openxmlformats.org/officeDocument/2006/relationships/hyperlink" Target="https://techviral.net/reliance-jio-fibre-home-service/?utm_source=dlvr.it&amp;utm_medium=twitter" TargetMode="External"/><Relationship Id="rId4199" Type="http://schemas.openxmlformats.org/officeDocument/2006/relationships/hyperlink" Target="http://pbs.twimg.com/profile_images/829309495641829378/rXgcpQ7o_normal.jpg" TargetMode="External"/><Relationship Id="rId6648" Type="http://schemas.openxmlformats.org/officeDocument/2006/relationships/hyperlink" Target="https://twitter.com/" TargetMode="External"/><Relationship Id="rId6855" Type="http://schemas.openxmlformats.org/officeDocument/2006/relationships/hyperlink" Target="https://api.twitter.com/1.1/geo/id/47b4e545e38d6789.json" TargetMode="External"/><Relationship Id="rId620" Type="http://schemas.openxmlformats.org/officeDocument/2006/relationships/hyperlink" Target="http://indianexpress.com/article/technology/tech-news-technology/reliance-jios-fiber-broadband-with-100mbps-speed-to-launch-in-june-report-4631700/" TargetMode="External"/><Relationship Id="rId1250" Type="http://schemas.openxmlformats.org/officeDocument/2006/relationships/hyperlink" Target="http://www.amarujala.com/technology/tech-diary/reliance-jio-likely-to-offer-discounts-for-12-18-months-experts" TargetMode="External"/><Relationship Id="rId2301" Type="http://schemas.openxmlformats.org/officeDocument/2006/relationships/hyperlink" Target="http://pbs.twimg.com/profile_images/471888232896942080/efZa6CRG_normal.jpeg" TargetMode="External"/><Relationship Id="rId4059" Type="http://schemas.openxmlformats.org/officeDocument/2006/relationships/hyperlink" Target="https://pbs.twimg.com/media/C-pBErOVYAASXdL.jpg" TargetMode="External"/><Relationship Id="rId5457" Type="http://schemas.openxmlformats.org/officeDocument/2006/relationships/hyperlink" Target="https://twitter.com/" TargetMode="External"/><Relationship Id="rId5664" Type="http://schemas.openxmlformats.org/officeDocument/2006/relationships/hyperlink" Target="https://twitter.com/" TargetMode="External"/><Relationship Id="rId5871" Type="http://schemas.openxmlformats.org/officeDocument/2006/relationships/hyperlink" Target="https://twitter.com/" TargetMode="External"/><Relationship Id="rId6508" Type="http://schemas.openxmlformats.org/officeDocument/2006/relationships/hyperlink" Target="https://twitter.com/" TargetMode="External"/><Relationship Id="rId6715" Type="http://schemas.openxmlformats.org/officeDocument/2006/relationships/hyperlink" Target="https://twitter.com/" TargetMode="External"/><Relationship Id="rId1110" Type="http://schemas.openxmlformats.org/officeDocument/2006/relationships/hyperlink" Target="http://feeds.feedburner.com/~r/TechFactsLive/~3/RYzg816PvZY/?utm_source=feedburner&amp;utm_medium=twitter&amp;utm_campaign=viralflowcom" TargetMode="External"/><Relationship Id="rId4266" Type="http://schemas.openxmlformats.org/officeDocument/2006/relationships/hyperlink" Target="http://pbs.twimg.com/profile_images/757054838819606529/lHglYQBX_normal.jpg" TargetMode="External"/><Relationship Id="rId4473" Type="http://schemas.openxmlformats.org/officeDocument/2006/relationships/hyperlink" Target="http://pbs.twimg.com/profile_images/462633072211402754/MKl89TuT_normal.jpeg" TargetMode="External"/><Relationship Id="rId4680" Type="http://schemas.openxmlformats.org/officeDocument/2006/relationships/hyperlink" Target="https://twitter.com/" TargetMode="External"/><Relationship Id="rId5317" Type="http://schemas.openxmlformats.org/officeDocument/2006/relationships/hyperlink" Target="https://twitter.com/" TargetMode="External"/><Relationship Id="rId5524" Type="http://schemas.openxmlformats.org/officeDocument/2006/relationships/hyperlink" Target="https://twitter.com/" TargetMode="External"/><Relationship Id="rId5731" Type="http://schemas.openxmlformats.org/officeDocument/2006/relationships/hyperlink" Target="https://twitter.com/" TargetMode="External"/><Relationship Id="rId1927" Type="http://schemas.openxmlformats.org/officeDocument/2006/relationships/hyperlink" Target="https://pbs.twimg.com/media/C-fD320V0AAbYbr.jpg" TargetMode="External"/><Relationship Id="rId3075" Type="http://schemas.openxmlformats.org/officeDocument/2006/relationships/hyperlink" Target="https://pbs.twimg.com/media/C-eP2eGVYAA6MBp.jpg" TargetMode="External"/><Relationship Id="rId3282" Type="http://schemas.openxmlformats.org/officeDocument/2006/relationships/hyperlink" Target="https://pbs.twimg.com/media/C-a7mduVoAEvHS5.jpg" TargetMode="External"/><Relationship Id="rId4126" Type="http://schemas.openxmlformats.org/officeDocument/2006/relationships/hyperlink" Target="https://pbs.twimg.com/media/C-kqqU8W0AEXgA8.jpg" TargetMode="External"/><Relationship Id="rId4333" Type="http://schemas.openxmlformats.org/officeDocument/2006/relationships/hyperlink" Target="http://pbs.twimg.com/profile_images/1406067065/240878_208077205898102_100000874727679_562905_3543829_o_normal.jpg" TargetMode="External"/><Relationship Id="rId4540" Type="http://schemas.openxmlformats.org/officeDocument/2006/relationships/hyperlink" Target="https://twitter.com/" TargetMode="External"/><Relationship Id="rId2091" Type="http://schemas.openxmlformats.org/officeDocument/2006/relationships/hyperlink" Target="https://pbs.twimg.com/media/C-fJz_2V0AEy6iK.jpg" TargetMode="External"/><Relationship Id="rId3142" Type="http://schemas.openxmlformats.org/officeDocument/2006/relationships/hyperlink" Target="http://pbs.twimg.com/profile_images/741650161865269248/CdwbL2EJ_normal.jpg" TargetMode="External"/><Relationship Id="rId4400" Type="http://schemas.openxmlformats.org/officeDocument/2006/relationships/hyperlink" Target="http://pbs.twimg.com/profile_images/713720082107641857/B9yJcVcZ_normal.jpg" TargetMode="External"/><Relationship Id="rId6298" Type="http://schemas.openxmlformats.org/officeDocument/2006/relationships/hyperlink" Target="https://twitter.com/" TargetMode="External"/><Relationship Id="rId270" Type="http://schemas.openxmlformats.org/officeDocument/2006/relationships/hyperlink" Target="http://www.gadgetsnow.com/tech-news/reliance-jio-effect-it-may-be-time-to-say-goodbye-to-freebies/articleshow/58398939.cms" TargetMode="External"/><Relationship Id="rId3002" Type="http://schemas.openxmlformats.org/officeDocument/2006/relationships/hyperlink" Target="https://pbs.twimg.com/media/C-esqWOXgAEYg97.jpg" TargetMode="External"/><Relationship Id="rId6158" Type="http://schemas.openxmlformats.org/officeDocument/2006/relationships/hyperlink" Target="https://twitter.com/" TargetMode="External"/><Relationship Id="rId6365" Type="http://schemas.openxmlformats.org/officeDocument/2006/relationships/hyperlink" Target="https://twitter.com/" TargetMode="External"/><Relationship Id="rId6572" Type="http://schemas.openxmlformats.org/officeDocument/2006/relationships/hyperlink" Target="https://twitter.com/" TargetMode="External"/><Relationship Id="rId130" Type="http://schemas.openxmlformats.org/officeDocument/2006/relationships/hyperlink" Target="http://jiopreview.com/reliance-jio-ftth-broadband-services-expected-to-hit-homes-in-june-every-thing-you-want-to-know-about-ftth/" TargetMode="External"/><Relationship Id="rId3959" Type="http://schemas.openxmlformats.org/officeDocument/2006/relationships/hyperlink" Target="https://pbs.twimg.com/media/C-oBm8eWsAAv0JB.jpg" TargetMode="External"/><Relationship Id="rId5174" Type="http://schemas.openxmlformats.org/officeDocument/2006/relationships/hyperlink" Target="https://twitter.com/" TargetMode="External"/><Relationship Id="rId5381" Type="http://schemas.openxmlformats.org/officeDocument/2006/relationships/hyperlink" Target="https://twitter.com/" TargetMode="External"/><Relationship Id="rId6018" Type="http://schemas.openxmlformats.org/officeDocument/2006/relationships/hyperlink" Target="https://twitter.com/" TargetMode="External"/><Relationship Id="rId6225" Type="http://schemas.openxmlformats.org/officeDocument/2006/relationships/hyperlink" Target="https://twitter.com/" TargetMode="External"/><Relationship Id="rId2768" Type="http://schemas.openxmlformats.org/officeDocument/2006/relationships/hyperlink" Target="http://pbs.twimg.com/profile_images/848954180085706753/1mU0oRo5_normal.jpg" TargetMode="External"/><Relationship Id="rId2975" Type="http://schemas.openxmlformats.org/officeDocument/2006/relationships/hyperlink" Target="http://pbs.twimg.com/profile_images/665133846946443264/aJBwHy8l_normal.jpg" TargetMode="External"/><Relationship Id="rId3819" Type="http://schemas.openxmlformats.org/officeDocument/2006/relationships/hyperlink" Target="http://pbs.twimg.com/profile_images/2632848162/4fb1bd2d5c058fea8055f17fcfa60ce9_normal.jpeg" TargetMode="External"/><Relationship Id="rId5034" Type="http://schemas.openxmlformats.org/officeDocument/2006/relationships/hyperlink" Target="https://twitter.com/" TargetMode="External"/><Relationship Id="rId6432" Type="http://schemas.openxmlformats.org/officeDocument/2006/relationships/hyperlink" Target="https://twitter.com/" TargetMode="External"/><Relationship Id="rId947" Type="http://schemas.openxmlformats.org/officeDocument/2006/relationships/hyperlink" Target="https://www.reddit.com/r/SummarySpeaks/comments/687iyo/how_mukesh_ambani_is_trying_to_replicate_verizons/?ref=search_posts&amp;utm_source=ifttt" TargetMode="External"/><Relationship Id="rId1577" Type="http://schemas.openxmlformats.org/officeDocument/2006/relationships/hyperlink" Target="https://twitter.com/i/web/status/858676719728906241" TargetMode="External"/><Relationship Id="rId1784" Type="http://schemas.openxmlformats.org/officeDocument/2006/relationships/hyperlink" Target="https://pbs.twimg.com/media/C-ZpfMXVYAAe3Xb.jpg" TargetMode="External"/><Relationship Id="rId1991" Type="http://schemas.openxmlformats.org/officeDocument/2006/relationships/hyperlink" Target="https://pbs.twimg.com/media/C-eel5dUQAAORux.jpg" TargetMode="External"/><Relationship Id="rId2628" Type="http://schemas.openxmlformats.org/officeDocument/2006/relationships/hyperlink" Target="http://pbs.twimg.com/profile_images/1069603702/V-logogghh72_normal.jpg" TargetMode="External"/><Relationship Id="rId2835" Type="http://schemas.openxmlformats.org/officeDocument/2006/relationships/hyperlink" Target="http://pbs.twimg.com/profile_images/599454771792097280/YBDJ3eDh_normal.jpg" TargetMode="External"/><Relationship Id="rId4190" Type="http://schemas.openxmlformats.org/officeDocument/2006/relationships/hyperlink" Target="https://pbs.twimg.com/media/C-pv8UIVwAAzjEd.jpg" TargetMode="External"/><Relationship Id="rId5241" Type="http://schemas.openxmlformats.org/officeDocument/2006/relationships/hyperlink" Target="https://twitter.com/" TargetMode="External"/><Relationship Id="rId76" Type="http://schemas.openxmlformats.org/officeDocument/2006/relationships/hyperlink" Target="http://www.business-standard.com/article/companies/data-war-reliance-jio-free-offers-to-continue-for-12-18-months-117042600206_1.html" TargetMode="External"/><Relationship Id="rId807" Type="http://schemas.openxmlformats.org/officeDocument/2006/relationships/hyperlink" Target="https://twitter.com/i/web/status/857852941381894145" TargetMode="External"/><Relationship Id="rId1437" Type="http://schemas.openxmlformats.org/officeDocument/2006/relationships/hyperlink" Target="http://gadgets.ndtv.com/mobiles/news/reliance-jio-plans-nokia-3310-2017-price-vivo-v5s-and-lg-g6-launched-and-more-news-this-week-1687660?utm_source=dlvr.it&amp;utm_medium=twitter" TargetMode="External"/><Relationship Id="rId1644" Type="http://schemas.openxmlformats.org/officeDocument/2006/relationships/hyperlink" Target="http://kannada.goodreturns.in/news/2017/04/27/reliance-jio-free-offers-continue-12-18-months-001558.html?utm_source=dlvr.it&amp;utm_medium=twitter&amp;utm_campaign=client-rss" TargetMode="External"/><Relationship Id="rId1851" Type="http://schemas.openxmlformats.org/officeDocument/2006/relationships/hyperlink" Target="https://pbs.twimg.com/media/C-eWjkcVYAEd5Xb.jpg" TargetMode="External"/><Relationship Id="rId2902" Type="http://schemas.openxmlformats.org/officeDocument/2006/relationships/hyperlink" Target="http://pbs.twimg.com/profile_images/856834733136916486/atxxYrXD_normal.jpg" TargetMode="External"/><Relationship Id="rId4050" Type="http://schemas.openxmlformats.org/officeDocument/2006/relationships/hyperlink" Target="http://pbs.twimg.com/profile_images/845911896565993472/pAzwAF7K_normal.jpg" TargetMode="External"/><Relationship Id="rId5101" Type="http://schemas.openxmlformats.org/officeDocument/2006/relationships/hyperlink" Target="https://twitter.com/" TargetMode="External"/><Relationship Id="rId1504" Type="http://schemas.openxmlformats.org/officeDocument/2006/relationships/hyperlink" Target="http://news.google.com/news/url?sa=t&amp;fd=R&amp;ct2=in&amp;usg=AFQjCNEX8kThGDJar9CoThTP7uDmW-Z7NA&amp;clid=c3a7d30bb8a4878e06b80cf16b898331&amp;cid=52779475800750&amp;ei=cXYFWbjgO4SS3AGhqYi4Cw&amp;url=http://www.gizbot.com/telecom/news/expectation-from-reliance-jio-2017-040383.html" TargetMode="External"/><Relationship Id="rId1711" Type="http://schemas.openxmlformats.org/officeDocument/2006/relationships/hyperlink" Target="http://www.business-standard.com/article/companies/has-reliance-jio-s-entry-delayed-modi-s-digital-india-goals-117042800256_1.html" TargetMode="External"/><Relationship Id="rId4867" Type="http://schemas.openxmlformats.org/officeDocument/2006/relationships/hyperlink" Target="https://twitter.com/" TargetMode="External"/><Relationship Id="rId3469" Type="http://schemas.openxmlformats.org/officeDocument/2006/relationships/hyperlink" Target="http://pbs.twimg.com/profile_images/777935342049431552/Z_f2hjoX_normal.jpg" TargetMode="External"/><Relationship Id="rId3676" Type="http://schemas.openxmlformats.org/officeDocument/2006/relationships/hyperlink" Target="http://pbs.twimg.com/profile_images/527351084558209024/U7VZxlGa_normal.jpeg" TargetMode="External"/><Relationship Id="rId5918" Type="http://schemas.openxmlformats.org/officeDocument/2006/relationships/hyperlink" Target="https://twitter.com/" TargetMode="External"/><Relationship Id="rId6082" Type="http://schemas.openxmlformats.org/officeDocument/2006/relationships/hyperlink" Target="https://twitter.com/" TargetMode="External"/><Relationship Id="rId597" Type="http://schemas.openxmlformats.org/officeDocument/2006/relationships/hyperlink" Target="http://www.business-standard.com/article/companies/airtel-beats-reliance-jio-by-a-huge-margin-in-4g-speed-opensignal-report-117042200259_1.html" TargetMode="External"/><Relationship Id="rId2278" Type="http://schemas.openxmlformats.org/officeDocument/2006/relationships/hyperlink" Target="https://pbs.twimg.com/media/C-YhBYHWAAEfdrV.jpg" TargetMode="External"/><Relationship Id="rId2485" Type="http://schemas.openxmlformats.org/officeDocument/2006/relationships/hyperlink" Target="http://pbs.twimg.com/profile_images/641188133522948096/7WTGzEkL_normal.jpg" TargetMode="External"/><Relationship Id="rId3329" Type="http://schemas.openxmlformats.org/officeDocument/2006/relationships/hyperlink" Target="http://pbs.twimg.com/profile_images/858369242307194884/TRUWVAom_normal.jpg" TargetMode="External"/><Relationship Id="rId3883" Type="http://schemas.openxmlformats.org/officeDocument/2006/relationships/hyperlink" Target="http://pbs.twimg.com/profile_images/710162882307039232/k8mZyNRU_normal.jpg" TargetMode="External"/><Relationship Id="rId4727" Type="http://schemas.openxmlformats.org/officeDocument/2006/relationships/hyperlink" Target="https://twitter.com/" TargetMode="External"/><Relationship Id="rId4934" Type="http://schemas.openxmlformats.org/officeDocument/2006/relationships/hyperlink" Target="https://twitter.com/" TargetMode="External"/><Relationship Id="rId457" Type="http://schemas.openxmlformats.org/officeDocument/2006/relationships/hyperlink" Target="https://www.youtube.com/watch?v=u6FlEwpJg4Y&amp;feature=youtu.be&amp;a" TargetMode="External"/><Relationship Id="rId1087" Type="http://schemas.openxmlformats.org/officeDocument/2006/relationships/hyperlink" Target="https://techviral.net/reliance-jio-fibre-home-service/?utm_source=dlvr.it&amp;utm_medium=twitter" TargetMode="External"/><Relationship Id="rId1294" Type="http://schemas.openxmlformats.org/officeDocument/2006/relationships/hyperlink" Target="http://indianexpress.com/article/technology/tech-news-technology/reliance-jios-fiber-broadband-with-100mbps-speed-to-launch-in-june-report-4631700/" TargetMode="External"/><Relationship Id="rId2138" Type="http://schemas.openxmlformats.org/officeDocument/2006/relationships/hyperlink" Target="https://pbs.twimg.com/media/C-j4vcTWsAAVIFc.jpg" TargetMode="External"/><Relationship Id="rId2692" Type="http://schemas.openxmlformats.org/officeDocument/2006/relationships/hyperlink" Target="https://pbs.twimg.com/media/C-a_nxxV0AEex7K.jpg" TargetMode="External"/><Relationship Id="rId3536" Type="http://schemas.openxmlformats.org/officeDocument/2006/relationships/hyperlink" Target="http://pbs.twimg.com/profile_images/856911473829978113/c7Sq8s9V_normal.jpg" TargetMode="External"/><Relationship Id="rId3743" Type="http://schemas.openxmlformats.org/officeDocument/2006/relationships/hyperlink" Target="http://pbs.twimg.com/profile_images/839147291030261762/Gc9YlXbn_normal.jpg" TargetMode="External"/><Relationship Id="rId3950" Type="http://schemas.openxmlformats.org/officeDocument/2006/relationships/hyperlink" Target="https://pbs.twimg.com/media/C-n2uMuU0AAUaN7.jpg" TargetMode="External"/><Relationship Id="rId664" Type="http://schemas.openxmlformats.org/officeDocument/2006/relationships/hyperlink" Target="http://www.newsgama.in/2017/04/28/reliance-jio-will-launch-ftth-services-by-june/" TargetMode="External"/><Relationship Id="rId871" Type="http://schemas.openxmlformats.org/officeDocument/2006/relationships/hyperlink" Target="https://thewire.in/129528/reliance-jio-digital-india/" TargetMode="External"/><Relationship Id="rId2345" Type="http://schemas.openxmlformats.org/officeDocument/2006/relationships/hyperlink" Target="http://pbs.twimg.com/profile_images/793091676843700224/FnS3ClxH_normal.jpg" TargetMode="External"/><Relationship Id="rId2552" Type="http://schemas.openxmlformats.org/officeDocument/2006/relationships/hyperlink" Target="http://pbs.twimg.com/profile_images/743059234045186048/jeZ70E82_normal.jpg" TargetMode="External"/><Relationship Id="rId3603" Type="http://schemas.openxmlformats.org/officeDocument/2006/relationships/hyperlink" Target="https://pbs.twimg.com/media/C-fw0xqW0AAhfHS.jpg" TargetMode="External"/><Relationship Id="rId3810" Type="http://schemas.openxmlformats.org/officeDocument/2006/relationships/hyperlink" Target="http://pbs.twimg.com/profile_images/780453168161447936/QkDbBahr_normal.jpg" TargetMode="External"/><Relationship Id="rId6759" Type="http://schemas.openxmlformats.org/officeDocument/2006/relationships/hyperlink" Target="https://twitter.com/" TargetMode="External"/><Relationship Id="rId317" Type="http://schemas.openxmlformats.org/officeDocument/2006/relationships/hyperlink" Target="http://www.gadgetsnow.com/tech-news/this-state-has-highest-number-of-reliance-jio-users/articleshow/58402856.cms" TargetMode="External"/><Relationship Id="rId524" Type="http://schemas.openxmlformats.org/officeDocument/2006/relationships/hyperlink" Target="http://www.business-standard.com/article/companies/has-reliance-jio-s-entry-delayed-modi-s-digital-india-goals-117042800256_1.html?utm_source=dlvr.it&amp;utm_medium=twitter" TargetMode="External"/><Relationship Id="rId731" Type="http://schemas.openxmlformats.org/officeDocument/2006/relationships/hyperlink" Target="http://malayalam.gizbot.com/news/2017-agenda-reliance-jio-soon-venture-into-dth-broadband-services-009218.html" TargetMode="External"/><Relationship Id="rId1154" Type="http://schemas.openxmlformats.org/officeDocument/2006/relationships/hyperlink" Target="http://gadgetstouse.com/news/reliance-jio-fiber-preview-testing/57061" TargetMode="External"/><Relationship Id="rId1361" Type="http://schemas.openxmlformats.org/officeDocument/2006/relationships/hyperlink" Target="https://twitter.com/i/web/status/858564061407084544" TargetMode="External"/><Relationship Id="rId2205" Type="http://schemas.openxmlformats.org/officeDocument/2006/relationships/hyperlink" Target="http://pbs.twimg.com/profile_images/788286942991441920/v1pCXTS__normal.jpg" TargetMode="External"/><Relationship Id="rId2412" Type="http://schemas.openxmlformats.org/officeDocument/2006/relationships/hyperlink" Target="http://pbs.twimg.com/profile_images/2454931736/jz89j2v7njytip25qicf_normal.jpeg" TargetMode="External"/><Relationship Id="rId5568" Type="http://schemas.openxmlformats.org/officeDocument/2006/relationships/hyperlink" Target="https://twitter.com/" TargetMode="External"/><Relationship Id="rId5775" Type="http://schemas.openxmlformats.org/officeDocument/2006/relationships/hyperlink" Target="https://twitter.com/" TargetMode="External"/><Relationship Id="rId5982" Type="http://schemas.openxmlformats.org/officeDocument/2006/relationships/hyperlink" Target="https://twitter.com/" TargetMode="External"/><Relationship Id="rId6619" Type="http://schemas.openxmlformats.org/officeDocument/2006/relationships/hyperlink" Target="https://twitter.com/" TargetMode="External"/><Relationship Id="rId6826" Type="http://schemas.openxmlformats.org/officeDocument/2006/relationships/hyperlink" Target="https://twitter.com/" TargetMode="External"/><Relationship Id="rId1014" Type="http://schemas.openxmlformats.org/officeDocument/2006/relationships/hyperlink" Target="http://www.financialexpress.com/industry/even-as-reliance-industries-turns-most-valuable-company-on-reliance-jio-boost-private-peers-leave-psus-behind/645326/" TargetMode="External"/><Relationship Id="rId1221" Type="http://schemas.openxmlformats.org/officeDocument/2006/relationships/hyperlink" Target="http://www.business-standard.com/article/companies/reliance-jio-to-venture-in-dth-broadband-services-this-year-117042800380_1.html" TargetMode="External"/><Relationship Id="rId4377" Type="http://schemas.openxmlformats.org/officeDocument/2006/relationships/hyperlink" Target="http://pbs.twimg.com/profile_images/831208295117451265/pL6oHBjc_normal.jpg" TargetMode="External"/><Relationship Id="rId4584" Type="http://schemas.openxmlformats.org/officeDocument/2006/relationships/hyperlink" Target="https://twitter.com/" TargetMode="External"/><Relationship Id="rId4791" Type="http://schemas.openxmlformats.org/officeDocument/2006/relationships/hyperlink" Target="https://twitter.com/" TargetMode="External"/><Relationship Id="rId5428" Type="http://schemas.openxmlformats.org/officeDocument/2006/relationships/hyperlink" Target="https://twitter.com/" TargetMode="External"/><Relationship Id="rId5635" Type="http://schemas.openxmlformats.org/officeDocument/2006/relationships/hyperlink" Target="https://twitter.com/" TargetMode="External"/><Relationship Id="rId5842" Type="http://schemas.openxmlformats.org/officeDocument/2006/relationships/hyperlink" Target="https://twitter.com/" TargetMode="External"/><Relationship Id="rId3186" Type="http://schemas.openxmlformats.org/officeDocument/2006/relationships/hyperlink" Target="http://pbs.twimg.com/profile_images/818201424324608006/wy8fehAd_normal.jpg" TargetMode="External"/><Relationship Id="rId3393" Type="http://schemas.openxmlformats.org/officeDocument/2006/relationships/hyperlink" Target="http://pbs.twimg.com/profile_images/855307098397097985/DMHwhvE__normal.jpg" TargetMode="External"/><Relationship Id="rId4237" Type="http://schemas.openxmlformats.org/officeDocument/2006/relationships/hyperlink" Target="http://pbs.twimg.com/profile_images/844093454955286528/icZK_hug_normal.jpg" TargetMode="External"/><Relationship Id="rId4444" Type="http://schemas.openxmlformats.org/officeDocument/2006/relationships/hyperlink" Target="http://pbs.twimg.com/profile_images/474134225952579584/6g34bV8G_normal.jpeg" TargetMode="External"/><Relationship Id="rId4651" Type="http://schemas.openxmlformats.org/officeDocument/2006/relationships/hyperlink" Target="https://twitter.com/" TargetMode="External"/><Relationship Id="rId3046" Type="http://schemas.openxmlformats.org/officeDocument/2006/relationships/hyperlink" Target="https://pbs.twimg.com/media/C-e8CRCUwAAaoTP.jpg" TargetMode="External"/><Relationship Id="rId3253" Type="http://schemas.openxmlformats.org/officeDocument/2006/relationships/hyperlink" Target="http://pbs.twimg.com/profile_images/702901720246939650/ZBn4aySo_normal.jpg" TargetMode="External"/><Relationship Id="rId3460" Type="http://schemas.openxmlformats.org/officeDocument/2006/relationships/hyperlink" Target="http://pbs.twimg.com/profile_images/487701633489313793/pIxJHFt5_normal.jpeg" TargetMode="External"/><Relationship Id="rId4304" Type="http://schemas.openxmlformats.org/officeDocument/2006/relationships/hyperlink" Target="http://pbs.twimg.com/profile_images/485305549718695936/DG1wEPrj_normal.jpeg" TargetMode="External"/><Relationship Id="rId5702" Type="http://schemas.openxmlformats.org/officeDocument/2006/relationships/hyperlink" Target="https://twitter.com/" TargetMode="External"/><Relationship Id="rId174" Type="http://schemas.openxmlformats.org/officeDocument/2006/relationships/hyperlink" Target="http://polkholpost.in/2017/04/27/113408/" TargetMode="External"/><Relationship Id="rId381" Type="http://schemas.openxmlformats.org/officeDocument/2006/relationships/hyperlink" Target="http://telecom.economictimes.indiatimes.com/news/reliance-jio-opposes-customised-offers-by-bharti-airtel-vodafone-india/58402982" TargetMode="External"/><Relationship Id="rId2062" Type="http://schemas.openxmlformats.org/officeDocument/2006/relationships/hyperlink" Target="https://pbs.twimg.com/media/C-lPgDDUMAAz2sy.jpg" TargetMode="External"/><Relationship Id="rId3113" Type="http://schemas.openxmlformats.org/officeDocument/2006/relationships/hyperlink" Target="http://pbs.twimg.com/profile_images/858553630936358912/n3Xmu6pD_normal.jpg" TargetMode="External"/><Relationship Id="rId4511" Type="http://schemas.openxmlformats.org/officeDocument/2006/relationships/hyperlink" Target="http://pbs.twimg.com/profile_images/810220714007687168/dZHskx4j_normal.jpg" TargetMode="External"/><Relationship Id="rId6269" Type="http://schemas.openxmlformats.org/officeDocument/2006/relationships/hyperlink" Target="https://twitter.com/" TargetMode="External"/><Relationship Id="rId241" Type="http://schemas.openxmlformats.org/officeDocument/2006/relationships/hyperlink" Target="https://www.youtube.com/watch?v=Vs495bfWNkU&amp;feature=youtu.be&amp;a" TargetMode="External"/><Relationship Id="rId3320" Type="http://schemas.openxmlformats.org/officeDocument/2006/relationships/hyperlink" Target="http://pbs.twimg.com/profile_images/824136500648562689/4Bz7P7UH_normal.jpg" TargetMode="External"/><Relationship Id="rId5078" Type="http://schemas.openxmlformats.org/officeDocument/2006/relationships/hyperlink" Target="https://twitter.com/" TargetMode="External"/><Relationship Id="rId6476" Type="http://schemas.openxmlformats.org/officeDocument/2006/relationships/hyperlink" Target="https://twitter.com/" TargetMode="External"/><Relationship Id="rId6683" Type="http://schemas.openxmlformats.org/officeDocument/2006/relationships/hyperlink" Target="https://twitter.com/" TargetMode="External"/><Relationship Id="rId2879" Type="http://schemas.openxmlformats.org/officeDocument/2006/relationships/hyperlink" Target="http://pbs.twimg.com/profile_images/857140934894657537/fbudRBpV_normal.jpg" TargetMode="External"/><Relationship Id="rId5285" Type="http://schemas.openxmlformats.org/officeDocument/2006/relationships/hyperlink" Target="https://twitter.com/" TargetMode="External"/><Relationship Id="rId5492" Type="http://schemas.openxmlformats.org/officeDocument/2006/relationships/hyperlink" Target="https://twitter.com/" TargetMode="External"/><Relationship Id="rId6129" Type="http://schemas.openxmlformats.org/officeDocument/2006/relationships/hyperlink" Target="https://twitter.com/" TargetMode="External"/><Relationship Id="rId6336" Type="http://schemas.openxmlformats.org/officeDocument/2006/relationships/hyperlink" Target="https://twitter.com/" TargetMode="External"/><Relationship Id="rId6543" Type="http://schemas.openxmlformats.org/officeDocument/2006/relationships/hyperlink" Target="https://twitter.com/" TargetMode="External"/><Relationship Id="rId6750" Type="http://schemas.openxmlformats.org/officeDocument/2006/relationships/hyperlink" Target="https://twitter.com/" TargetMode="External"/><Relationship Id="rId101" Type="http://schemas.openxmlformats.org/officeDocument/2006/relationships/hyperlink" Target="http://telecom.economictimes.indiatimes.com/news/telecom-operators-may-offer-lowest-ever-salary-hike-this-year-courtesy-reliance-jio-and-consolidation-pressure/58390771" TargetMode="External"/><Relationship Id="rId1688" Type="http://schemas.openxmlformats.org/officeDocument/2006/relationships/hyperlink" Target="http://www.gizbot.com/telecom/features/reliance-jio-airtel-bsnl-vodafone-4g-3g-plans-voice-calls-free-tariff-war-price-040384.html?utm_source=dlvr.it&amp;utm_medium=twitter&amp;utm_campaign=jobokuruvilla" TargetMode="External"/><Relationship Id="rId1895" Type="http://schemas.openxmlformats.org/officeDocument/2006/relationships/hyperlink" Target="https://pbs.twimg.com/media/C-e21zCXoAAmWs2.jpg" TargetMode="External"/><Relationship Id="rId2739" Type="http://schemas.openxmlformats.org/officeDocument/2006/relationships/hyperlink" Target="http://pbs.twimg.com/profile_images/855305489151700993/SCSuyB2Q_normal.jpg" TargetMode="External"/><Relationship Id="rId2946" Type="http://schemas.openxmlformats.org/officeDocument/2006/relationships/hyperlink" Target="http://pbs.twimg.com/profile_images/474158801738690560/0MgRAUId_normal.png" TargetMode="External"/><Relationship Id="rId4094" Type="http://schemas.openxmlformats.org/officeDocument/2006/relationships/hyperlink" Target="http://pbs.twimg.com/profile_images/3698484594/e5ae6371e9d39a2561f3815c47b6b5db_normal.jpeg" TargetMode="External"/><Relationship Id="rId5145" Type="http://schemas.openxmlformats.org/officeDocument/2006/relationships/hyperlink" Target="https://twitter.com/" TargetMode="External"/><Relationship Id="rId5352" Type="http://schemas.openxmlformats.org/officeDocument/2006/relationships/hyperlink" Target="https://twitter.com/" TargetMode="External"/><Relationship Id="rId6403" Type="http://schemas.openxmlformats.org/officeDocument/2006/relationships/hyperlink" Target="https://twitter.com/" TargetMode="External"/><Relationship Id="rId6610" Type="http://schemas.openxmlformats.org/officeDocument/2006/relationships/hyperlink" Target="https://twitter.com/" TargetMode="External"/><Relationship Id="rId918" Type="http://schemas.openxmlformats.org/officeDocument/2006/relationships/hyperlink" Target="https://twitter.com/i/web/status/858143808030097408" TargetMode="External"/><Relationship Id="rId1548" Type="http://schemas.openxmlformats.org/officeDocument/2006/relationships/hyperlink" Target="http://telecom.economictimes.indiatimes.com/news/andhra-pradesh-tamil-nadu-emerge-as-top-circles-for-reliance-jio-with-highest-userbase/58400199" TargetMode="External"/><Relationship Id="rId1755" Type="http://schemas.openxmlformats.org/officeDocument/2006/relationships/hyperlink" Target="https://sbrknowledge.blogspot.com/2017/03/reliance-jio-plans-vs-airtel-vs-bsnl-vs.html" TargetMode="External"/><Relationship Id="rId4161" Type="http://schemas.openxmlformats.org/officeDocument/2006/relationships/hyperlink" Target="http://pbs.twimg.com/profile_images/775488558480158720/syJ4apM0_normal.jpg" TargetMode="External"/><Relationship Id="rId5005" Type="http://schemas.openxmlformats.org/officeDocument/2006/relationships/hyperlink" Target="https://twitter.com/" TargetMode="External"/><Relationship Id="rId5212" Type="http://schemas.openxmlformats.org/officeDocument/2006/relationships/hyperlink" Target="https://twitter.com/" TargetMode="External"/><Relationship Id="rId1408" Type="http://schemas.openxmlformats.org/officeDocument/2006/relationships/hyperlink" Target="http://gadgets.ndtv.com/telecom/features/reliance-jio-dth-broadband-and-more-5-things-to-expect-from-jio-this-year-1686749" TargetMode="External"/><Relationship Id="rId1962" Type="http://schemas.openxmlformats.org/officeDocument/2006/relationships/hyperlink" Target="https://pbs.twimg.com/media/C-fs0gnXUAEQCAs.jpg" TargetMode="External"/><Relationship Id="rId2806" Type="http://schemas.openxmlformats.org/officeDocument/2006/relationships/hyperlink" Target="http://abs.twimg.com/sticky/default_profile_images/default_profile_normal.png" TargetMode="External"/><Relationship Id="rId4021" Type="http://schemas.openxmlformats.org/officeDocument/2006/relationships/hyperlink" Target="http://pbs.twimg.com/profile_images/815261610671386624/Tk8jO93v_normal.jpg" TargetMode="External"/><Relationship Id="rId47" Type="http://schemas.openxmlformats.org/officeDocument/2006/relationships/hyperlink" Target="https://www.linkedin.com/slink?code=gKDB9sN" TargetMode="External"/><Relationship Id="rId1615" Type="http://schemas.openxmlformats.org/officeDocument/2006/relationships/hyperlink" Target="http://gadgets.ndtv.com/telecom/features/reliance-jio-dth-broadband-and-more-5-things-to-expect-from-jio-this-year-1686749" TargetMode="External"/><Relationship Id="rId1822" Type="http://schemas.openxmlformats.org/officeDocument/2006/relationships/hyperlink" Target="https://pbs.twimg.com/media/C-bdG24UMAEWhU8.jpg" TargetMode="External"/><Relationship Id="rId4978" Type="http://schemas.openxmlformats.org/officeDocument/2006/relationships/hyperlink" Target="https://twitter.com/" TargetMode="External"/><Relationship Id="rId6193" Type="http://schemas.openxmlformats.org/officeDocument/2006/relationships/hyperlink" Target="https://twitter.com/" TargetMode="External"/><Relationship Id="rId3787" Type="http://schemas.openxmlformats.org/officeDocument/2006/relationships/hyperlink" Target="http://pbs.twimg.com/profile_images/3038381437/ca8428e9550ce62deb1b031733eade1a_normal.jpeg" TargetMode="External"/><Relationship Id="rId3994" Type="http://schemas.openxmlformats.org/officeDocument/2006/relationships/hyperlink" Target="http://pbs.twimg.com/profile_images/2273774428/ldd47qornpkh2nuvmnjs_normal.jpeg" TargetMode="External"/><Relationship Id="rId4838" Type="http://schemas.openxmlformats.org/officeDocument/2006/relationships/hyperlink" Target="https://twitter.com/" TargetMode="External"/><Relationship Id="rId6053" Type="http://schemas.openxmlformats.org/officeDocument/2006/relationships/hyperlink" Target="https://twitter.com/" TargetMode="External"/><Relationship Id="rId2389" Type="http://schemas.openxmlformats.org/officeDocument/2006/relationships/hyperlink" Target="http://pbs.twimg.com/profile_images/378800000042778136/12cab6c71b7ef9d7c5e8dfad19660d20_normal.jpeg" TargetMode="External"/><Relationship Id="rId2596" Type="http://schemas.openxmlformats.org/officeDocument/2006/relationships/hyperlink" Target="http://pbs.twimg.com/profile_images/560298153400729601/hOgnX8BO_normal.jpeg" TargetMode="External"/><Relationship Id="rId3647" Type="http://schemas.openxmlformats.org/officeDocument/2006/relationships/hyperlink" Target="http://pbs.twimg.com/profile_images/49607902/ravi-vs-prasad_normal.jpg" TargetMode="External"/><Relationship Id="rId3854" Type="http://schemas.openxmlformats.org/officeDocument/2006/relationships/hyperlink" Target="http://pbs.twimg.com/profile_images/796382267560038402/SQwzO2-7_normal.jpg" TargetMode="External"/><Relationship Id="rId4905" Type="http://schemas.openxmlformats.org/officeDocument/2006/relationships/hyperlink" Target="https://twitter.com/" TargetMode="External"/><Relationship Id="rId6260" Type="http://schemas.openxmlformats.org/officeDocument/2006/relationships/hyperlink" Target="https://twitter.com/" TargetMode="External"/><Relationship Id="rId568" Type="http://schemas.openxmlformats.org/officeDocument/2006/relationships/hyperlink" Target="https://thewire.in/129528/reliance-jio-digital-india/" TargetMode="External"/><Relationship Id="rId775" Type="http://schemas.openxmlformats.org/officeDocument/2006/relationships/hyperlink" Target="http://indianexpress.com/article/technology/tech-news-technology/reliance-jios-fiber-broadband-with-100mbps-speed-to-launch-in-june-report-4631700/" TargetMode="External"/><Relationship Id="rId982" Type="http://schemas.openxmlformats.org/officeDocument/2006/relationships/hyperlink" Target="http://abpnews.abplive.in/gadgets/reliance-jio-to-launched-in-2017-dth-broadband-services-607170" TargetMode="External"/><Relationship Id="rId1198" Type="http://schemas.openxmlformats.org/officeDocument/2006/relationships/hyperlink" Target="http://www.news18.com/news/tech/how-to-port-your-number-to-reliance-jio-from-vodafone-and-airtel-1289419.html" TargetMode="External"/><Relationship Id="rId2249" Type="http://schemas.openxmlformats.org/officeDocument/2006/relationships/hyperlink" Target="http://pbs.twimg.com/profile_images/857655828995690496/bH0QWrm4_normal.jpg" TargetMode="External"/><Relationship Id="rId2456" Type="http://schemas.openxmlformats.org/officeDocument/2006/relationships/hyperlink" Target="http://pbs.twimg.com/profile_images/761867527702061056/3ecGfiPm_normal.jpg" TargetMode="External"/><Relationship Id="rId2663" Type="http://schemas.openxmlformats.org/officeDocument/2006/relationships/hyperlink" Target="http://pbs.twimg.com/profile_images/852029172465541121/M3re_cdW_normal.jpg" TargetMode="External"/><Relationship Id="rId2870" Type="http://schemas.openxmlformats.org/officeDocument/2006/relationships/hyperlink" Target="http://pbs.twimg.com/profile_images/575915701744992256/JxF1lK-t_normal.jpeg" TargetMode="External"/><Relationship Id="rId3507" Type="http://schemas.openxmlformats.org/officeDocument/2006/relationships/hyperlink" Target="http://pbs.twimg.com/profile_images/828979638261207041/AAnw_Xnm_normal.jpg" TargetMode="External"/><Relationship Id="rId3714" Type="http://schemas.openxmlformats.org/officeDocument/2006/relationships/hyperlink" Target="https://pbs.twimg.com/media/C-eISx5XsAIWN96.jpg" TargetMode="External"/><Relationship Id="rId3921" Type="http://schemas.openxmlformats.org/officeDocument/2006/relationships/hyperlink" Target="http://pbs.twimg.com/profile_images/840583447903105026/14TnPtm4_normal.jpg" TargetMode="External"/><Relationship Id="rId6120" Type="http://schemas.openxmlformats.org/officeDocument/2006/relationships/hyperlink" Target="https://twitter.com/" TargetMode="External"/><Relationship Id="rId428" Type="http://schemas.openxmlformats.org/officeDocument/2006/relationships/hyperlink" Target="http://www.itworld.com/article/3175811/mobile/indias-reliance-jio-is-blazing-a-trail-to-all-ip-mobile-networks.html" TargetMode="External"/><Relationship Id="rId635" Type="http://schemas.openxmlformats.org/officeDocument/2006/relationships/hyperlink" Target="https://www.mobigyaan.com/reliance-jio-updates-prepaid-plans" TargetMode="External"/><Relationship Id="rId842" Type="http://schemas.openxmlformats.org/officeDocument/2006/relationships/hyperlink" Target="http://indianexpress.com/article/technology/tech-news-technology/reliance-jios-fiber-broadband-with-100mbps-speed-to-launch-in-june-report-4631700/" TargetMode="External"/><Relationship Id="rId1058" Type="http://schemas.openxmlformats.org/officeDocument/2006/relationships/hyperlink" Target="https://www.amazon.in/gp/product/B01N2IASJ8?ie=UTF8&amp;camp=3770&amp;creative=25570&amp;creativeASIN=B01N2IASJ8&amp;linkCode=shr&amp;tag=usha03-21&amp;redirect=true" TargetMode="External"/><Relationship Id="rId1265" Type="http://schemas.openxmlformats.org/officeDocument/2006/relationships/hyperlink" Target="http://indianexpress.com/article/technology/tech-news-technology/reliance-jios-fiber-broadband-with-100mbps-speed-to-launch-in-june-report-4631700/" TargetMode="External"/><Relationship Id="rId1472" Type="http://schemas.openxmlformats.org/officeDocument/2006/relationships/hyperlink" Target="https://twitter.com/i/web/status/858615006543441921" TargetMode="External"/><Relationship Id="rId2109" Type="http://schemas.openxmlformats.org/officeDocument/2006/relationships/hyperlink" Target="https://pbs.twimg.com/media/C-kqqU8W0AEXgA8.jpg" TargetMode="External"/><Relationship Id="rId2316" Type="http://schemas.openxmlformats.org/officeDocument/2006/relationships/hyperlink" Target="http://pbs.twimg.com/profile_images/1470219082/254709_198027133584296_100001310338470_474416_3986209_n_normal.jpg" TargetMode="External"/><Relationship Id="rId2523" Type="http://schemas.openxmlformats.org/officeDocument/2006/relationships/hyperlink" Target="https://pbs.twimg.com/media/C-Z1hZhUIAAQsMP.jpg" TargetMode="External"/><Relationship Id="rId2730" Type="http://schemas.openxmlformats.org/officeDocument/2006/relationships/hyperlink" Target="https://pbs.twimg.com/media/C-a7R6iVwAAIqht.jpg" TargetMode="External"/><Relationship Id="rId5679" Type="http://schemas.openxmlformats.org/officeDocument/2006/relationships/hyperlink" Target="https://twitter.com/" TargetMode="External"/><Relationship Id="rId5886" Type="http://schemas.openxmlformats.org/officeDocument/2006/relationships/hyperlink" Target="https://twitter.com/" TargetMode="External"/><Relationship Id="rId702" Type="http://schemas.openxmlformats.org/officeDocument/2006/relationships/hyperlink" Target="http://paper.li/iamviyer/1470051910?read=http%3A%2F%2Ftelecom.economictimes.indiatimes.com%2Fnews%2Freliance%2Djio%2Dopposes%2Dcustomised%2Doffers%2Dby%2Dbharti%2Dairtel%2Dvodafone%2Dindia%2F58402982" TargetMode="External"/><Relationship Id="rId1125" Type="http://schemas.openxmlformats.org/officeDocument/2006/relationships/hyperlink" Target="http://gadgets.ndtv.com/telecom/features/reliance-jio-dth-broadband-and-more-5-things-to-expect-from-jio-this-year-1686749" TargetMode="External"/><Relationship Id="rId1332" Type="http://schemas.openxmlformats.org/officeDocument/2006/relationships/hyperlink" Target="http://techsandesh.com/reliance-jio-andrapradesh-tamilnadu-gujrat-special/" TargetMode="External"/><Relationship Id="rId4488" Type="http://schemas.openxmlformats.org/officeDocument/2006/relationships/hyperlink" Target="http://pbs.twimg.com/profile_images/547138164754616320/xVaFy3po_normal.jpeg" TargetMode="External"/><Relationship Id="rId4695" Type="http://schemas.openxmlformats.org/officeDocument/2006/relationships/hyperlink" Target="https://twitter.com/" TargetMode="External"/><Relationship Id="rId5539" Type="http://schemas.openxmlformats.org/officeDocument/2006/relationships/hyperlink" Target="https://twitter.com/" TargetMode="External"/><Relationship Id="rId3297" Type="http://schemas.openxmlformats.org/officeDocument/2006/relationships/hyperlink" Target="http://pbs.twimg.com/profile_images/858230673689026560/HQDwf7ZT_normal.jpg" TargetMode="External"/><Relationship Id="rId4348" Type="http://schemas.openxmlformats.org/officeDocument/2006/relationships/hyperlink" Target="http://pbs.twimg.com/profile_images/825758122350411777/EXODEO6D_normal.jpg" TargetMode="External"/><Relationship Id="rId5746" Type="http://schemas.openxmlformats.org/officeDocument/2006/relationships/hyperlink" Target="https://twitter.com/" TargetMode="External"/><Relationship Id="rId5953" Type="http://schemas.openxmlformats.org/officeDocument/2006/relationships/hyperlink" Target="https://twitter.com/" TargetMode="External"/><Relationship Id="rId3157" Type="http://schemas.openxmlformats.org/officeDocument/2006/relationships/hyperlink" Target="https://pbs.twimg.com/media/C-fYxY0VwAANjir.jpg" TargetMode="External"/><Relationship Id="rId4555" Type="http://schemas.openxmlformats.org/officeDocument/2006/relationships/hyperlink" Target="https://twitter.com/" TargetMode="External"/><Relationship Id="rId4762" Type="http://schemas.openxmlformats.org/officeDocument/2006/relationships/hyperlink" Target="https://twitter.com/" TargetMode="External"/><Relationship Id="rId5606" Type="http://schemas.openxmlformats.org/officeDocument/2006/relationships/hyperlink" Target="https://twitter.com/" TargetMode="External"/><Relationship Id="rId5813" Type="http://schemas.openxmlformats.org/officeDocument/2006/relationships/hyperlink" Target="https://twitter.com/" TargetMode="External"/><Relationship Id="rId285" Type="http://schemas.openxmlformats.org/officeDocument/2006/relationships/hyperlink" Target="http://www.dnaindia.com/node/2418615" TargetMode="External"/><Relationship Id="rId3364" Type="http://schemas.openxmlformats.org/officeDocument/2006/relationships/hyperlink" Target="http://pbs.twimg.com/profile_images/843759047966949376/G4Y7wd6I_normal.jpg" TargetMode="External"/><Relationship Id="rId3571" Type="http://schemas.openxmlformats.org/officeDocument/2006/relationships/hyperlink" Target="http://pbs.twimg.com/profile_images/378800000609305600/a41c5c5747f7b1a22ededf26d07cb3f2_normal.jpeg" TargetMode="External"/><Relationship Id="rId4208" Type="http://schemas.openxmlformats.org/officeDocument/2006/relationships/hyperlink" Target="http://pbs.twimg.com/profile_images/668504928386617345/eDm7Ys8s_normal.jpg" TargetMode="External"/><Relationship Id="rId4415" Type="http://schemas.openxmlformats.org/officeDocument/2006/relationships/hyperlink" Target="https://pbs.twimg.com/media/C-oo9BkUIAECCRR.jpg" TargetMode="External"/><Relationship Id="rId4622" Type="http://schemas.openxmlformats.org/officeDocument/2006/relationships/hyperlink" Target="https://twitter.com/" TargetMode="External"/><Relationship Id="rId492" Type="http://schemas.openxmlformats.org/officeDocument/2006/relationships/hyperlink" Target="https://thewire.in/129528/reliance-jio-digital-india/" TargetMode="External"/><Relationship Id="rId2173" Type="http://schemas.openxmlformats.org/officeDocument/2006/relationships/hyperlink" Target="https://pbs.twimg.com/media/C-fwyoPXgAA_jL3.jpg" TargetMode="External"/><Relationship Id="rId2380" Type="http://schemas.openxmlformats.org/officeDocument/2006/relationships/hyperlink" Target="http://pbs.twimg.com/profile_images/1319551232/jai-jinendra-jpg_normal.jpeg" TargetMode="External"/><Relationship Id="rId3017" Type="http://schemas.openxmlformats.org/officeDocument/2006/relationships/hyperlink" Target="https://pbs.twimg.com/media/C-eL96XXcAEb0qz.jpg" TargetMode="External"/><Relationship Id="rId3224" Type="http://schemas.openxmlformats.org/officeDocument/2006/relationships/hyperlink" Target="http://pbs.twimg.com/profile_images/555510509789655040/LD2rIY0o_normal.jpeg" TargetMode="External"/><Relationship Id="rId3431" Type="http://schemas.openxmlformats.org/officeDocument/2006/relationships/hyperlink" Target="http://pbs.twimg.com/profile_images/832656736473411585/gEs4r7zO_normal.jpg" TargetMode="External"/><Relationship Id="rId6587" Type="http://schemas.openxmlformats.org/officeDocument/2006/relationships/hyperlink" Target="https://twitter.com/" TargetMode="External"/><Relationship Id="rId6794" Type="http://schemas.openxmlformats.org/officeDocument/2006/relationships/hyperlink" Target="https://twitter.com/" TargetMode="External"/><Relationship Id="rId145" Type="http://schemas.openxmlformats.org/officeDocument/2006/relationships/hyperlink" Target="http://trak.in/tags/business/2017/04/27/reliance-jio-new-postpaid-prepaid-offers-plans/?utm_source=dlvr.it&amp;utm_medium=twitter" TargetMode="External"/><Relationship Id="rId352" Type="http://schemas.openxmlformats.org/officeDocument/2006/relationships/hyperlink" Target="http://telecom.economictimes.indiatimes.com/news/andhra-pradesh-tamil-nadu-emerge-as-top-circles-for-reliance-jio-with-highest-userbase/58400199" TargetMode="External"/><Relationship Id="rId2033" Type="http://schemas.openxmlformats.org/officeDocument/2006/relationships/hyperlink" Target="https://pbs.twimg.com/media/C-aeyyBWsAEVMc3.jpg" TargetMode="External"/><Relationship Id="rId2240" Type="http://schemas.openxmlformats.org/officeDocument/2006/relationships/hyperlink" Target="https://pbs.twimg.com/media/C-W_OawXUAMPuF9.jpg" TargetMode="External"/><Relationship Id="rId5189" Type="http://schemas.openxmlformats.org/officeDocument/2006/relationships/hyperlink" Target="https://twitter.com/" TargetMode="External"/><Relationship Id="rId5396" Type="http://schemas.openxmlformats.org/officeDocument/2006/relationships/hyperlink" Target="https://twitter.com/" TargetMode="External"/><Relationship Id="rId6447" Type="http://schemas.openxmlformats.org/officeDocument/2006/relationships/hyperlink" Target="https://twitter.com/" TargetMode="External"/><Relationship Id="rId6654" Type="http://schemas.openxmlformats.org/officeDocument/2006/relationships/hyperlink" Target="https://twitter.com/" TargetMode="External"/><Relationship Id="rId212" Type="http://schemas.openxmlformats.org/officeDocument/2006/relationships/hyperlink" Target="https://fb.me/3cu4FJqGv" TargetMode="External"/><Relationship Id="rId1799" Type="http://schemas.openxmlformats.org/officeDocument/2006/relationships/hyperlink" Target="https://pbs.twimg.com/media/C-anOwCUwAAOyWt.jpg" TargetMode="External"/><Relationship Id="rId2100" Type="http://schemas.openxmlformats.org/officeDocument/2006/relationships/hyperlink" Target="https://pbs.twimg.com/media/C-pXnARWsAE6Cb9.png" TargetMode="External"/><Relationship Id="rId5049" Type="http://schemas.openxmlformats.org/officeDocument/2006/relationships/hyperlink" Target="https://twitter.com/" TargetMode="External"/><Relationship Id="rId5256" Type="http://schemas.openxmlformats.org/officeDocument/2006/relationships/hyperlink" Target="https://twitter.com/" TargetMode="External"/><Relationship Id="rId5463" Type="http://schemas.openxmlformats.org/officeDocument/2006/relationships/hyperlink" Target="https://twitter.com/" TargetMode="External"/><Relationship Id="rId5670" Type="http://schemas.openxmlformats.org/officeDocument/2006/relationships/hyperlink" Target="https://twitter.com/" TargetMode="External"/><Relationship Id="rId6307" Type="http://schemas.openxmlformats.org/officeDocument/2006/relationships/hyperlink" Target="https://twitter.com/" TargetMode="External"/><Relationship Id="rId6514" Type="http://schemas.openxmlformats.org/officeDocument/2006/relationships/hyperlink" Target="https://twitter.com/" TargetMode="External"/><Relationship Id="rId4065" Type="http://schemas.openxmlformats.org/officeDocument/2006/relationships/hyperlink" Target="http://pbs.twimg.com/profile_images/858727318805729280/RcrxUZGH_normal.jpg" TargetMode="External"/><Relationship Id="rId4272" Type="http://schemas.openxmlformats.org/officeDocument/2006/relationships/hyperlink" Target="http://pbs.twimg.com/profile_images/734628377001402368/lxbiL56R_normal.jpg" TargetMode="External"/><Relationship Id="rId5116" Type="http://schemas.openxmlformats.org/officeDocument/2006/relationships/hyperlink" Target="https://twitter.com/" TargetMode="External"/><Relationship Id="rId5323" Type="http://schemas.openxmlformats.org/officeDocument/2006/relationships/hyperlink" Target="https://twitter.com/" TargetMode="External"/><Relationship Id="rId6721" Type="http://schemas.openxmlformats.org/officeDocument/2006/relationships/hyperlink" Target="https://twitter.com/" TargetMode="External"/><Relationship Id="rId1659" Type="http://schemas.openxmlformats.org/officeDocument/2006/relationships/hyperlink" Target="https://fb.me/Wc6OYuGA" TargetMode="External"/><Relationship Id="rId1866" Type="http://schemas.openxmlformats.org/officeDocument/2006/relationships/hyperlink" Target="https://pbs.twimg.com/media/C-etvHXUwAA37aZ.jpg" TargetMode="External"/><Relationship Id="rId2917" Type="http://schemas.openxmlformats.org/officeDocument/2006/relationships/hyperlink" Target="http://pbs.twimg.com/profile_images/573867374740303872/76slmyFt_normal.jpeg" TargetMode="External"/><Relationship Id="rId3081" Type="http://schemas.openxmlformats.org/officeDocument/2006/relationships/hyperlink" Target="http://pbs.twimg.com/profile_images/857603137871511552/i9-DoUja_normal.jpg" TargetMode="External"/><Relationship Id="rId4132" Type="http://schemas.openxmlformats.org/officeDocument/2006/relationships/hyperlink" Target="http://pbs.twimg.com/profile_images/686596159444418560/s-EMTtO5_normal.jpg" TargetMode="External"/><Relationship Id="rId5530" Type="http://schemas.openxmlformats.org/officeDocument/2006/relationships/hyperlink" Target="https://twitter.com/" TargetMode="External"/><Relationship Id="rId1519" Type="http://schemas.openxmlformats.org/officeDocument/2006/relationships/hyperlink" Target="http://feeds.feedburner.com/~r/google/xorR/~3/adeeV2hY9OU/url?utm_source=feedburner&amp;utm_medium=twitter&amp;utm_campaign=mediat_tech" TargetMode="External"/><Relationship Id="rId1726" Type="http://schemas.openxmlformats.org/officeDocument/2006/relationships/hyperlink" Target="http://gadgets.ndtv.com/telecom/features/reliance-jio-dth-broadband-and-more-5-things-to-expect-from-jio-this-year-1686749" TargetMode="External"/><Relationship Id="rId1933" Type="http://schemas.openxmlformats.org/officeDocument/2006/relationships/hyperlink" Target="https://pbs.twimg.com/media/C-fHC1JUQAMBDsY.jpg" TargetMode="External"/><Relationship Id="rId6097" Type="http://schemas.openxmlformats.org/officeDocument/2006/relationships/hyperlink" Target="https://twitter.com/" TargetMode="External"/><Relationship Id="rId18" Type="http://schemas.openxmlformats.org/officeDocument/2006/relationships/hyperlink" Target="http://news.google.com/news/url?sa=t&amp;fd=R&amp;ct2=in&amp;usg=AFQjCNEmSMcwvDRocY8EB-_3BE9OUchREA&amp;clid=c3a7d30bb8a4878e06b80cf16b898331&amp;cid=52779468478404&amp;ei=88EAWajdIo7ChQHR7IjwDg&amp;url=http%3A%2F%2Fwww.digit.in%2Ftvs%2Fwith-reliance-jios-dth-launch-expected-soon-is-hybrid-dth-the-next-battleground-34815.html&amp;utm_source=dlvr.it&amp;utm_medium=twitter" TargetMode="External"/><Relationship Id="rId3898" Type="http://schemas.openxmlformats.org/officeDocument/2006/relationships/hyperlink" Target="http://pbs.twimg.com/profile_images/614441953166364672/--byTBRs_normal.jpg" TargetMode="External"/><Relationship Id="rId4949" Type="http://schemas.openxmlformats.org/officeDocument/2006/relationships/hyperlink" Target="https://twitter.com/" TargetMode="External"/><Relationship Id="rId3758" Type="http://schemas.openxmlformats.org/officeDocument/2006/relationships/hyperlink" Target="http://pbs.twimg.com/profile_images/847050710193721344/N5djVHpf_normal.jpg" TargetMode="External"/><Relationship Id="rId3965" Type="http://schemas.openxmlformats.org/officeDocument/2006/relationships/hyperlink" Target="http://pbs.twimg.com/profile_images/712219448971649024/23oWoK7q_normal.jpg" TargetMode="External"/><Relationship Id="rId4809" Type="http://schemas.openxmlformats.org/officeDocument/2006/relationships/hyperlink" Target="https://twitter.com/" TargetMode="External"/><Relationship Id="rId6164" Type="http://schemas.openxmlformats.org/officeDocument/2006/relationships/hyperlink" Target="https://twitter.com/" TargetMode="External"/><Relationship Id="rId6371" Type="http://schemas.openxmlformats.org/officeDocument/2006/relationships/hyperlink" Target="https://twitter.com/" TargetMode="External"/><Relationship Id="rId679" Type="http://schemas.openxmlformats.org/officeDocument/2006/relationships/hyperlink" Target="https://plus.google.com/+RajaMitra/posts/8xS7n98N93x" TargetMode="External"/><Relationship Id="rId886" Type="http://schemas.openxmlformats.org/officeDocument/2006/relationships/hyperlink" Target="http://www.financialexpress.com/industry/even-as-reliance-industries-turns-most-valuable-company-on-reliance-jio-boost-private-peers-leave-psus-behind/645326/" TargetMode="External"/><Relationship Id="rId2567" Type="http://schemas.openxmlformats.org/officeDocument/2006/relationships/hyperlink" Target="http://pbs.twimg.com/profile_images/721362756000169984/a8-cvGT4_normal.jpg" TargetMode="External"/><Relationship Id="rId2774" Type="http://schemas.openxmlformats.org/officeDocument/2006/relationships/hyperlink" Target="https://pbs.twimg.com/media/C-bdG24UMAEWhU8.jpg" TargetMode="External"/><Relationship Id="rId3618" Type="http://schemas.openxmlformats.org/officeDocument/2006/relationships/hyperlink" Target="http://pbs.twimg.com/profile_images/691477939880202244/-eW65KbB_normal.jpg" TargetMode="External"/><Relationship Id="rId5180" Type="http://schemas.openxmlformats.org/officeDocument/2006/relationships/hyperlink" Target="https://twitter.com/" TargetMode="External"/><Relationship Id="rId6024" Type="http://schemas.openxmlformats.org/officeDocument/2006/relationships/hyperlink" Target="https://twitter.com/" TargetMode="External"/><Relationship Id="rId6231" Type="http://schemas.openxmlformats.org/officeDocument/2006/relationships/hyperlink" Target="https://twitter.com/" TargetMode="External"/><Relationship Id="rId2" Type="http://schemas.openxmlformats.org/officeDocument/2006/relationships/hyperlink" Target="https://t.co/KyaXRLDT3b" TargetMode="External"/><Relationship Id="rId539" Type="http://schemas.openxmlformats.org/officeDocument/2006/relationships/hyperlink" Target="http://www.business-standard.com/article/companies/has-reliance-jio-s-entry-delayed-modi-s-digital-india-goals-117042800256_1.html?utm_source=dlvr.it&amp;utm_medium=twitter" TargetMode="External"/><Relationship Id="rId746" Type="http://schemas.openxmlformats.org/officeDocument/2006/relationships/hyperlink" Target="https://www.youtube.com/watch?v=Lwpv3bYy4ig" TargetMode="External"/><Relationship Id="rId1169" Type="http://schemas.openxmlformats.org/officeDocument/2006/relationships/hyperlink" Target="http://www.gizbot.com/telecom/news/everything-about-reliance-jio-achievements-future-plans-040291.html" TargetMode="External"/><Relationship Id="rId1376"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1583" Type="http://schemas.openxmlformats.org/officeDocument/2006/relationships/hyperlink" Target="http://news.google.com/news/url?sa=t&amp;fd=R&amp;ct2=in&amp;usg=AFQjCNE8zwWniKJCAu7SMM6WRtmOC2-FMg&amp;clid=c3a7d30bb8a4878e06b80cf16b898331&amp;cid=52779473466747&amp;ei=nMcBWYibBNjU3gHtwbuYDQ&amp;url=http://profit.ndtv.com/news/tech-media-telecom/article-reliance-jio-effect-rules-soon-for-telcos-trai-ing-new-service-1686698" TargetMode="External"/><Relationship Id="rId2427" Type="http://schemas.openxmlformats.org/officeDocument/2006/relationships/hyperlink" Target="http://pbs.twimg.com/profile_images/1219791386/news_normal.gif" TargetMode="External"/><Relationship Id="rId2981" Type="http://schemas.openxmlformats.org/officeDocument/2006/relationships/hyperlink" Target="https://pbs.twimg.com/media/C-Vo9coV0AEudnV.jpg" TargetMode="External"/><Relationship Id="rId3825" Type="http://schemas.openxmlformats.org/officeDocument/2006/relationships/hyperlink" Target="http://pbs.twimg.com/profile_images/753260679692333057/AS4Xiw4q_normal.jpg" TargetMode="External"/><Relationship Id="rId5040" Type="http://schemas.openxmlformats.org/officeDocument/2006/relationships/hyperlink" Target="https://twitter.com/" TargetMode="External"/><Relationship Id="rId953" Type="http://schemas.openxmlformats.org/officeDocument/2006/relationships/hyperlink" Target="https://fb.me/1z4TbOaXp" TargetMode="External"/><Relationship Id="rId1029" Type="http://schemas.openxmlformats.org/officeDocument/2006/relationships/hyperlink" Target="http://www.dailyo.in/technology/trai-reliance-jio-4g-data-rules-freebies/story/1/16907.html" TargetMode="External"/><Relationship Id="rId1236" Type="http://schemas.openxmlformats.org/officeDocument/2006/relationships/hyperlink" Target="http://techsandesh.com/reliance-jio-airtel-vodafone-idea-free-service/" TargetMode="External"/><Relationship Id="rId1790" Type="http://schemas.openxmlformats.org/officeDocument/2006/relationships/hyperlink" Target="https://pbs.twimg.com/media/C-aCto6XgAACB4R.jpg" TargetMode="External"/><Relationship Id="rId2634" Type="http://schemas.openxmlformats.org/officeDocument/2006/relationships/hyperlink" Target="http://pbs.twimg.com/profile_images/776416001772494848/VZij-mGJ_normal.jpg" TargetMode="External"/><Relationship Id="rId2841" Type="http://schemas.openxmlformats.org/officeDocument/2006/relationships/hyperlink" Target="http://pbs.twimg.com/profile_images/2725462520/7e6e3b24453117de2207eb2993b2510a_normal.png" TargetMode="External"/><Relationship Id="rId5997" Type="http://schemas.openxmlformats.org/officeDocument/2006/relationships/hyperlink" Target="https://twitter.com/" TargetMode="External"/><Relationship Id="rId82" Type="http://schemas.openxmlformats.org/officeDocument/2006/relationships/hyperlink" Target="http://newshunt.com/share/66941215" TargetMode="External"/><Relationship Id="rId606" Type="http://schemas.openxmlformats.org/officeDocument/2006/relationships/hyperlink" Target="http://www.business-standard.com/article/companies/reliance-jio-to-venture-in-dth-broadband-services-this-year-117042800380_1.html" TargetMode="External"/><Relationship Id="rId813" Type="http://schemas.openxmlformats.org/officeDocument/2006/relationships/hyperlink" Target="http://indianexpress.com/article/technology/tech-news-technology/reliance-jios-fiber-broadband-with-100mbps-speed-to-launch-in-june-report-4631700/" TargetMode="External"/><Relationship Id="rId1443" Type="http://schemas.openxmlformats.org/officeDocument/2006/relationships/hyperlink" Target="http://telecom.economictimes.indiatimes.com/news/bharti-airtel-vodafone-india-reliance-jio-oppose-delicensing-of-700-mhz-band-for-m2m-services/58383356" TargetMode="External"/><Relationship Id="rId1650" Type="http://schemas.openxmlformats.org/officeDocument/2006/relationships/hyperlink" Target="http://www.bgr.in/news/reliance-jio-effect-data-price-war-to-continue-through-fy18-but-what-after-the-dust-settles/?utm_content=buffera108f&amp;utm_medium=social&amp;utm_source=twitter.com&amp;utm_campaign=buffer" TargetMode="External"/><Relationship Id="rId2701" Type="http://schemas.openxmlformats.org/officeDocument/2006/relationships/hyperlink" Target="http://abs.twimg.com/sticky/default_profile_images/default_profile_normal.png" TargetMode="External"/><Relationship Id="rId4599" Type="http://schemas.openxmlformats.org/officeDocument/2006/relationships/hyperlink" Target="https://twitter.com/" TargetMode="External"/><Relationship Id="rId5857" Type="http://schemas.openxmlformats.org/officeDocument/2006/relationships/hyperlink" Target="https://twitter.com/" TargetMode="External"/><Relationship Id="rId1303"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1510" Type="http://schemas.openxmlformats.org/officeDocument/2006/relationships/hyperlink" Target="http://www.ndtv.com/india-news/keep-modelling-for-reliance-arvind-kejriwal-tells-pm-modi-on-jio-ads-1453759" TargetMode="External"/><Relationship Id="rId4459" Type="http://schemas.openxmlformats.org/officeDocument/2006/relationships/hyperlink" Target="https://pbs.twimg.com/media/C-fDekdWAAAFSV6.jpg" TargetMode="External"/><Relationship Id="rId4666" Type="http://schemas.openxmlformats.org/officeDocument/2006/relationships/hyperlink" Target="https://twitter.com/" TargetMode="External"/><Relationship Id="rId4873" Type="http://schemas.openxmlformats.org/officeDocument/2006/relationships/hyperlink" Target="https://twitter.com/" TargetMode="External"/><Relationship Id="rId5717" Type="http://schemas.openxmlformats.org/officeDocument/2006/relationships/hyperlink" Target="https://twitter.com/" TargetMode="External"/><Relationship Id="rId5924" Type="http://schemas.openxmlformats.org/officeDocument/2006/relationships/hyperlink" Target="https://twitter.com/" TargetMode="External"/><Relationship Id="rId3268" Type="http://schemas.openxmlformats.org/officeDocument/2006/relationships/hyperlink" Target="https://pbs.twimg.com/media/C-gBTglW0AUGVra.jpg" TargetMode="External"/><Relationship Id="rId3475" Type="http://schemas.openxmlformats.org/officeDocument/2006/relationships/hyperlink" Target="http://pbs.twimg.com/profile_images/669245532/india_normal.gif" TargetMode="External"/><Relationship Id="rId3682" Type="http://schemas.openxmlformats.org/officeDocument/2006/relationships/hyperlink" Target="http://pbs.twimg.com/profile_images/459311533676167168/72OYr6Ow_normal.jpeg" TargetMode="External"/><Relationship Id="rId4319" Type="http://schemas.openxmlformats.org/officeDocument/2006/relationships/hyperlink" Target="http://pbs.twimg.com/profile_images/837228956902277120/Xc7neQmy_normal.jpg" TargetMode="External"/><Relationship Id="rId4526" Type="http://schemas.openxmlformats.org/officeDocument/2006/relationships/hyperlink" Target="https://twitter.com/" TargetMode="External"/><Relationship Id="rId4733" Type="http://schemas.openxmlformats.org/officeDocument/2006/relationships/hyperlink" Target="https://twitter.com/" TargetMode="External"/><Relationship Id="rId4940" Type="http://schemas.openxmlformats.org/officeDocument/2006/relationships/hyperlink" Target="https://twitter.com/" TargetMode="External"/><Relationship Id="rId189" Type="http://schemas.openxmlformats.org/officeDocument/2006/relationships/hyperlink" Target="http://feeds.feedburner.com/~r/CheapPhoneService-GoogleNews/~3/pgbTPm5C09c/url?utm_source=feedburner&amp;utm_medium=twitter&amp;utm_campaign=Voicetelmedia" TargetMode="External"/><Relationship Id="rId396" Type="http://schemas.openxmlformats.org/officeDocument/2006/relationships/hyperlink" Target="http://telecom.economictimes.indiatimes.com/news/andhra-pradesh-tamil-nadu-emerge-as-top-circles-for-reliance-jio-with-highest-userbase/58400199?utm_source=dlvr.it&amp;utm_medium=twitter" TargetMode="External"/><Relationship Id="rId2077" Type="http://schemas.openxmlformats.org/officeDocument/2006/relationships/hyperlink" Target="https://pbs.twimg.com/media/C-n2uMuU0AAUaN7.jpg" TargetMode="External"/><Relationship Id="rId2284" Type="http://schemas.openxmlformats.org/officeDocument/2006/relationships/hyperlink" Target="http://pbs.twimg.com/profile_images/837377019507716096/l-Y8OeEH_normal.jpg" TargetMode="External"/><Relationship Id="rId2491" Type="http://schemas.openxmlformats.org/officeDocument/2006/relationships/hyperlink" Target="http://pbs.twimg.com/profile_images/2424417274/h1h8hrjrd6j6tyio5r3v_normal.jpeg" TargetMode="External"/><Relationship Id="rId3128" Type="http://schemas.openxmlformats.org/officeDocument/2006/relationships/hyperlink" Target="http://pbs.twimg.com/profile_images/631485468106842112/HJs7xIVX_normal.jpg" TargetMode="External"/><Relationship Id="rId3335" Type="http://schemas.openxmlformats.org/officeDocument/2006/relationships/hyperlink" Target="http://pbs.twimg.com/profile_images/777410485201141760/0izUr37P_normal.jpg" TargetMode="External"/><Relationship Id="rId3542" Type="http://schemas.openxmlformats.org/officeDocument/2006/relationships/hyperlink" Target="http://pbs.twimg.com/profile_images/796695799392440320/DagjU_sz_normal.jpg" TargetMode="External"/><Relationship Id="rId6698" Type="http://schemas.openxmlformats.org/officeDocument/2006/relationships/hyperlink" Target="https://twitter.com/" TargetMode="External"/><Relationship Id="rId256" Type="http://schemas.openxmlformats.org/officeDocument/2006/relationships/hyperlink" Target="https://www.google.com/url?rct=j&amp;sa=t&amp;url=http://newsworldindia.in/tech-gadgets/reliance-jio-bonanza-check-out-latest-prepaid-postpaid-tariff-plans-here/259181/&amp;ct=ga&amp;cd=CAIyGjBkYmI3MzZkZDY1YTUwMDk6Y29tOmVuOlVT&amp;usg=AFQjCNHTxJ88QSM-tNADghbAL0W0TKgj8w" TargetMode="External"/><Relationship Id="rId463" Type="http://schemas.openxmlformats.org/officeDocument/2006/relationships/hyperlink" Target="https://twitter.com/wolven1991/status/857829294994853888?utm_source=dlvr.it&amp;utm_medium=twitter" TargetMode="External"/><Relationship Id="rId670" Type="http://schemas.openxmlformats.org/officeDocument/2006/relationships/hyperlink" Target="http://indianexpress.com/article/technology/tech-news-technology/reliance-jios-fiber-broadband-with-100mbps-speed-to-launch-in-june-report-4631700/" TargetMode="External"/><Relationship Id="rId1093" Type="http://schemas.openxmlformats.org/officeDocument/2006/relationships/hyperlink" Target="http://indiatoday.intoday.in/story/mukesh-ambani-reliance-industries-jio-technology-india-today-conclave-2017/1/910745.html" TargetMode="External"/><Relationship Id="rId2144" Type="http://schemas.openxmlformats.org/officeDocument/2006/relationships/hyperlink" Target="https://pbs.twimg.com/media/C-bF7zcUAAIKF1I.jpg" TargetMode="External"/><Relationship Id="rId2351" Type="http://schemas.openxmlformats.org/officeDocument/2006/relationships/hyperlink" Target="http://pbs.twimg.com/profile_images/686840618761490432/6-tx2haG_normal.jpg" TargetMode="External"/><Relationship Id="rId3402" Type="http://schemas.openxmlformats.org/officeDocument/2006/relationships/hyperlink" Target="http://abs.twimg.com/sticky/default_profile_images/default_profile_normal.png" TargetMode="External"/><Relationship Id="rId4800" Type="http://schemas.openxmlformats.org/officeDocument/2006/relationships/hyperlink" Target="https://twitter.com/" TargetMode="External"/><Relationship Id="rId6558" Type="http://schemas.openxmlformats.org/officeDocument/2006/relationships/hyperlink" Target="https://twitter.com/" TargetMode="External"/><Relationship Id="rId116" Type="http://schemas.openxmlformats.org/officeDocument/2006/relationships/hyperlink" Target="http://trak.in/tags/business/2017/04/27/reliance-jio-new-postpaid-prepaid-offers-plans/" TargetMode="External"/><Relationship Id="rId323" Type="http://schemas.openxmlformats.org/officeDocument/2006/relationships/hyperlink" Target="http://www.gadgetsnow.com/tech-news/this-state-has-highest-number-of-reliance-jio-users/articleshow/58402856.cms" TargetMode="External"/><Relationship Id="rId530" Type="http://schemas.openxmlformats.org/officeDocument/2006/relationships/hyperlink" Target="http://www.business-standard.com/article/companies/has-reliance-jio-s-entry-delayed-modi-s-digital-india-goals-117042800256_1.html?utm_source=dlvr.it&amp;utm_medium=twitter" TargetMode="External"/><Relationship Id="rId1160" Type="http://schemas.openxmlformats.org/officeDocument/2006/relationships/hyperlink" Target="http://dainikpunjab.com/reliance-jio-could-launch-broadband-with-100mbps-speed-in-june/" TargetMode="External"/><Relationship Id="rId2004" Type="http://schemas.openxmlformats.org/officeDocument/2006/relationships/hyperlink" Target="https://pbs.twimg.com/media/C-j18cjV0AAw_sA.jpg" TargetMode="External"/><Relationship Id="rId2211" Type="http://schemas.openxmlformats.org/officeDocument/2006/relationships/hyperlink" Target="http://pbs.twimg.com/profile_images/838679249036931072/8wKz0TMZ_normal.jpg" TargetMode="External"/><Relationship Id="rId5367" Type="http://schemas.openxmlformats.org/officeDocument/2006/relationships/hyperlink" Target="https://twitter.com/" TargetMode="External"/><Relationship Id="rId6765" Type="http://schemas.openxmlformats.org/officeDocument/2006/relationships/hyperlink" Target="https://twitter.com/" TargetMode="External"/><Relationship Id="rId4176" Type="http://schemas.openxmlformats.org/officeDocument/2006/relationships/hyperlink" Target="http://pbs.twimg.com/profile_images/856738865427525632/YprVx0Hf_normal.jpg" TargetMode="External"/><Relationship Id="rId5574" Type="http://schemas.openxmlformats.org/officeDocument/2006/relationships/hyperlink" Target="https://twitter.com/" TargetMode="External"/><Relationship Id="rId5781" Type="http://schemas.openxmlformats.org/officeDocument/2006/relationships/hyperlink" Target="https://twitter.com/" TargetMode="External"/><Relationship Id="rId6418" Type="http://schemas.openxmlformats.org/officeDocument/2006/relationships/hyperlink" Target="https://twitter.com/" TargetMode="External"/><Relationship Id="rId6625" Type="http://schemas.openxmlformats.org/officeDocument/2006/relationships/hyperlink" Target="https://twitter.com/" TargetMode="External"/><Relationship Id="rId6832" Type="http://schemas.openxmlformats.org/officeDocument/2006/relationships/hyperlink" Target="https://twitter.com/" TargetMode="External"/><Relationship Id="rId1020" Type="http://schemas.openxmlformats.org/officeDocument/2006/relationships/hyperlink" Target="http://www.businesstoday.in/sectors/telecom/reliance-to-roll-out-its-ftth-service-jio-fiber-with-minimum-100-mbps-speed/story/251097.html" TargetMode="External"/><Relationship Id="rId1977" Type="http://schemas.openxmlformats.org/officeDocument/2006/relationships/hyperlink" Target="https://pbs.twimg.com/media/C-gQmP5UQAAv-HQ.jpg" TargetMode="External"/><Relationship Id="rId4383" Type="http://schemas.openxmlformats.org/officeDocument/2006/relationships/hyperlink" Target="http://pbs.twimg.com/profile_images/765065938488045568/UHEWnxE0_normal.jpg" TargetMode="External"/><Relationship Id="rId4590" Type="http://schemas.openxmlformats.org/officeDocument/2006/relationships/hyperlink" Target="https://twitter.com/" TargetMode="External"/><Relationship Id="rId5227" Type="http://schemas.openxmlformats.org/officeDocument/2006/relationships/hyperlink" Target="https://twitter.com/" TargetMode="External"/><Relationship Id="rId5434" Type="http://schemas.openxmlformats.org/officeDocument/2006/relationships/hyperlink" Target="https://twitter.com/" TargetMode="External"/><Relationship Id="rId5641" Type="http://schemas.openxmlformats.org/officeDocument/2006/relationships/hyperlink" Target="https://twitter.com/" TargetMode="External"/><Relationship Id="rId1837" Type="http://schemas.openxmlformats.org/officeDocument/2006/relationships/hyperlink" Target="https://pbs.twimg.com/media/C-b9O0bXgAEWcPL.jpg" TargetMode="External"/><Relationship Id="rId3192" Type="http://schemas.openxmlformats.org/officeDocument/2006/relationships/hyperlink" Target="http://pbs.twimg.com/profile_images/801002896464707584/Q7XXq0Ag_normal.jpg" TargetMode="External"/><Relationship Id="rId4036" Type="http://schemas.openxmlformats.org/officeDocument/2006/relationships/hyperlink" Target="https://pbs.twimg.com/media/C-YfoHjUwAANW07.jpg" TargetMode="External"/><Relationship Id="rId4243" Type="http://schemas.openxmlformats.org/officeDocument/2006/relationships/hyperlink" Target="http://pbs.twimg.com/profile_images/2415425024/6rbazbzy7s2lb80ww3am_normal.jpeg" TargetMode="External"/><Relationship Id="rId4450" Type="http://schemas.openxmlformats.org/officeDocument/2006/relationships/hyperlink" Target="http://pbs.twimg.com/profile_images/595083746216259584/FfOYxJfr_normal.png" TargetMode="External"/><Relationship Id="rId5501" Type="http://schemas.openxmlformats.org/officeDocument/2006/relationships/hyperlink" Target="https://twitter.com/" TargetMode="External"/><Relationship Id="rId3052" Type="http://schemas.openxmlformats.org/officeDocument/2006/relationships/hyperlink" Target="https://pbs.twimg.com/media/C-e8CmvV0AA7NlX.jpg" TargetMode="External"/><Relationship Id="rId4103" Type="http://schemas.openxmlformats.org/officeDocument/2006/relationships/hyperlink" Target="http://pbs.twimg.com/profile_images/420977219784015872/GK5OqCHy_normal.jpeg" TargetMode="External"/><Relationship Id="rId4310" Type="http://schemas.openxmlformats.org/officeDocument/2006/relationships/hyperlink" Target="http://pbs.twimg.com/profile_images/768157592224800768/HJdl3bUx_normal.jpg" TargetMode="External"/><Relationship Id="rId180" Type="http://schemas.openxmlformats.org/officeDocument/2006/relationships/hyperlink" Target="http://www.zeebiz.com/companies/news-power-4g-users-complain-reliance-jio-of-data-restriction-15478" TargetMode="External"/><Relationship Id="rId1904" Type="http://schemas.openxmlformats.org/officeDocument/2006/relationships/hyperlink" Target="https://pbs.twimg.com/media/C-e8CMWUIAAb2dr.jpg" TargetMode="External"/><Relationship Id="rId6068" Type="http://schemas.openxmlformats.org/officeDocument/2006/relationships/hyperlink" Target="https://twitter.com/" TargetMode="External"/><Relationship Id="rId6275" Type="http://schemas.openxmlformats.org/officeDocument/2006/relationships/hyperlink" Target="https://twitter.com/" TargetMode="External"/><Relationship Id="rId6482" Type="http://schemas.openxmlformats.org/officeDocument/2006/relationships/hyperlink" Target="https://twitter.com/" TargetMode="External"/><Relationship Id="rId3869" Type="http://schemas.openxmlformats.org/officeDocument/2006/relationships/hyperlink" Target="http://pbs.twimg.com/profile_images/848076050848526336/F7EoPtJd_normal.jpg" TargetMode="External"/><Relationship Id="rId5084" Type="http://schemas.openxmlformats.org/officeDocument/2006/relationships/hyperlink" Target="https://twitter.com/" TargetMode="External"/><Relationship Id="rId5291" Type="http://schemas.openxmlformats.org/officeDocument/2006/relationships/hyperlink" Target="https://twitter.com/" TargetMode="External"/><Relationship Id="rId6135" Type="http://schemas.openxmlformats.org/officeDocument/2006/relationships/hyperlink" Target="https://twitter.com/" TargetMode="External"/><Relationship Id="rId6342" Type="http://schemas.openxmlformats.org/officeDocument/2006/relationships/hyperlink" Target="https://twitter.com/" TargetMode="External"/><Relationship Id="rId997" Type="http://schemas.openxmlformats.org/officeDocument/2006/relationships/hyperlink" Target="http://theclippings.in/blog/2017/04/29/another-service-launched-reliance-jio/" TargetMode="External"/><Relationship Id="rId2678" Type="http://schemas.openxmlformats.org/officeDocument/2006/relationships/hyperlink" Target="http://pbs.twimg.com/profile_images/853987264694583296/V5PLQ-KX_normal.jpg" TargetMode="External"/><Relationship Id="rId2885" Type="http://schemas.openxmlformats.org/officeDocument/2006/relationships/hyperlink" Target="http://pbs.twimg.com/profile_images/835919718317903873/dfCtkEfZ_normal.jpg" TargetMode="External"/><Relationship Id="rId3729" Type="http://schemas.openxmlformats.org/officeDocument/2006/relationships/hyperlink" Target="http://pbs.twimg.com/profile_images/433145850634588160/_kGjhBF8_normal.jpeg" TargetMode="External"/><Relationship Id="rId3936" Type="http://schemas.openxmlformats.org/officeDocument/2006/relationships/hyperlink" Target="http://pbs.twimg.com/profile_images/785491907824721920/_aOzwakR_normal.jpg" TargetMode="External"/><Relationship Id="rId5151" Type="http://schemas.openxmlformats.org/officeDocument/2006/relationships/hyperlink" Target="https://twitter.com/" TargetMode="External"/><Relationship Id="rId857" Type="http://schemas.openxmlformats.org/officeDocument/2006/relationships/hyperlink" Target="http://www.business-standard.com/article/companies/has-reliance-jio-s-entry-delayed-modi-s-digital-india-goals-117042800256_1.html" TargetMode="External"/><Relationship Id="rId1487" Type="http://schemas.openxmlformats.org/officeDocument/2006/relationships/hyperlink" Target="http://gadgets.ndtv.com/telecom/features/reliance-jio-dth-broadband-and-more-5-things-to-expect-from-jio-this-year-1686749" TargetMode="External"/><Relationship Id="rId1694" Type="http://schemas.openxmlformats.org/officeDocument/2006/relationships/hyperlink" Target="http://www.gizbot.com/internet/news/reliance-jio-fiber-broadband-preview-fup-speed-price-plans-website-launch-040356.html?utm_source=dlvr.it&amp;utm_medium=twitter" TargetMode="External"/><Relationship Id="rId2538" Type="http://schemas.openxmlformats.org/officeDocument/2006/relationships/hyperlink" Target="http://pbs.twimg.com/profile_images/480262742117335040/668QqYcg_normal.png" TargetMode="External"/><Relationship Id="rId2745" Type="http://schemas.openxmlformats.org/officeDocument/2006/relationships/hyperlink" Target="http://pbs.twimg.com/profile_images/858637484565123072/XYwkQXy4_normal.jpg" TargetMode="External"/><Relationship Id="rId2952" Type="http://schemas.openxmlformats.org/officeDocument/2006/relationships/hyperlink" Target="http://pbs.twimg.com/profile_images/773446562416582656/V-Rq_Hhl_normal.jpg" TargetMode="External"/><Relationship Id="rId6202" Type="http://schemas.openxmlformats.org/officeDocument/2006/relationships/hyperlink" Target="https://twitter.com/" TargetMode="External"/><Relationship Id="rId717" Type="http://schemas.openxmlformats.org/officeDocument/2006/relationships/hyperlink" Target="http://insidebitcoins.com/news/reliance-jio-is-walking-all-over-the-little-guys/45168?utm_source=dlvr.it&amp;utm_medium=twitter" TargetMode="External"/><Relationship Id="rId924" Type="http://schemas.openxmlformats.org/officeDocument/2006/relationships/hyperlink" Target="http://indianexpress.com/article/technology/tech-news-technology/reliance-jios-fiber-broadband-with-100mbps-speed-to-launch-in-june-report-4631700/" TargetMode="External"/><Relationship Id="rId1347" Type="http://schemas.openxmlformats.org/officeDocument/2006/relationships/hyperlink" Target="http://www.newsbuckets.com/expectation-from-reliance-jio-in-2017/" TargetMode="External"/><Relationship Id="rId1554" Type="http://schemas.openxmlformats.org/officeDocument/2006/relationships/hyperlink" Target="https://twitter.com/i/web/status/857452041173696512" TargetMode="External"/><Relationship Id="rId1761" Type="http://schemas.openxmlformats.org/officeDocument/2006/relationships/hyperlink" Target="https://twitter.com/i/web/status/858724417215623169" TargetMode="External"/><Relationship Id="rId2605" Type="http://schemas.openxmlformats.org/officeDocument/2006/relationships/hyperlink" Target="https://pbs.twimg.com/media/C-acY44XUAIXtbD.jpg" TargetMode="External"/><Relationship Id="rId2812" Type="http://schemas.openxmlformats.org/officeDocument/2006/relationships/hyperlink" Target="http://pbs.twimg.com/profile_images/843615405486866434/uCOgQp6Q_normal.jpg" TargetMode="External"/><Relationship Id="rId5011" Type="http://schemas.openxmlformats.org/officeDocument/2006/relationships/hyperlink" Target="https://twitter.com/" TargetMode="External"/><Relationship Id="rId5968" Type="http://schemas.openxmlformats.org/officeDocument/2006/relationships/hyperlink" Target="https://twitter.com/" TargetMode="External"/><Relationship Id="rId53" Type="http://schemas.openxmlformats.org/officeDocument/2006/relationships/hyperlink" Target="http://www.digit.in.linkis.com/sgoNZ" TargetMode="External"/><Relationship Id="rId1207" Type="http://schemas.openxmlformats.org/officeDocument/2006/relationships/hyperlink" Target="https://twitter.com/i/web/status/858032074439229443" TargetMode="External"/><Relationship Id="rId1414" Type="http://schemas.openxmlformats.org/officeDocument/2006/relationships/hyperlink" Target="http://www.gadgetsnow.com/tech-news/this-state-has-highest-number-of-reliance-jio-users/articleshow/58402856.cms" TargetMode="External"/><Relationship Id="rId1621" Type="http://schemas.openxmlformats.org/officeDocument/2006/relationships/hyperlink" Target="http://www.gizbot.com/telecom/features/reliance-jio-airtel-bsnl-vodafone-4g-3g-plans-voice-calls-free-tariff-war-price-040384.html" TargetMode="External"/><Relationship Id="rId4777" Type="http://schemas.openxmlformats.org/officeDocument/2006/relationships/hyperlink" Target="https://twitter.com/" TargetMode="External"/><Relationship Id="rId4984" Type="http://schemas.openxmlformats.org/officeDocument/2006/relationships/hyperlink" Target="https://twitter.com/" TargetMode="External"/><Relationship Id="rId5828" Type="http://schemas.openxmlformats.org/officeDocument/2006/relationships/hyperlink" Target="https://twitter.com/" TargetMode="External"/><Relationship Id="rId3379" Type="http://schemas.openxmlformats.org/officeDocument/2006/relationships/hyperlink" Target="http://pbs.twimg.com/profile_images/731865790337667072/_G7_8DcC_normal.jpg" TargetMode="External"/><Relationship Id="rId3586" Type="http://schemas.openxmlformats.org/officeDocument/2006/relationships/hyperlink" Target="http://pbs.twimg.com/profile_images/824870792269746176/i7tp7CRB_normal.jpg" TargetMode="External"/><Relationship Id="rId3793" Type="http://schemas.openxmlformats.org/officeDocument/2006/relationships/hyperlink" Target="https://pbs.twimg.com/media/C-kh5FmXcAAQuBX.jpg" TargetMode="External"/><Relationship Id="rId4637" Type="http://schemas.openxmlformats.org/officeDocument/2006/relationships/hyperlink" Target="https://twitter.com/" TargetMode="External"/><Relationship Id="rId2188" Type="http://schemas.openxmlformats.org/officeDocument/2006/relationships/hyperlink" Target="https://pbs.twimg.com/media/C-o05zPVoAA4cE9.jpg" TargetMode="External"/><Relationship Id="rId2395" Type="http://schemas.openxmlformats.org/officeDocument/2006/relationships/hyperlink" Target="http://pbs.twimg.com/profile_images/1132898450/mekalwin_normal.jpeg" TargetMode="External"/><Relationship Id="rId3239" Type="http://schemas.openxmlformats.org/officeDocument/2006/relationships/hyperlink" Target="http://pbs.twimg.com/profile_images/378800000709987829/dde0c6e3e53fcccfb5a2aa1f371075b5_normal.jpeg" TargetMode="External"/><Relationship Id="rId3446" Type="http://schemas.openxmlformats.org/officeDocument/2006/relationships/hyperlink" Target="http://pbs.twimg.com/profile_images/853908639974862849/PX6PM8MC_normal.jpg" TargetMode="External"/><Relationship Id="rId4844" Type="http://schemas.openxmlformats.org/officeDocument/2006/relationships/hyperlink" Target="https://twitter.com/" TargetMode="External"/><Relationship Id="rId367" Type="http://schemas.openxmlformats.org/officeDocument/2006/relationships/hyperlink" Target="http://blog.telegeography.com/reliance-jio-brexit-cloudification-seacom?utm_campaign=TeleGeography%20Blog%20Promotion&amp;utm_content=53053807&amp;utm_medium=social&amp;utm_source=twitter" TargetMode="External"/><Relationship Id="rId574" Type="http://schemas.openxmlformats.org/officeDocument/2006/relationships/hyperlink" Target="http://www.gadgetsnow.com/tech-news/now-reliance-jio-opposes-customised-offers-by-bharti-airtel-vodafone-india/articleshow/58411034.cms?utm_source=dlvr.it&amp;utm_medium=twitter" TargetMode="External"/><Relationship Id="rId2048" Type="http://schemas.openxmlformats.org/officeDocument/2006/relationships/hyperlink" Target="https://pbs.twimg.com/media/C-kQwVbUMAU3Mxa.jpg" TargetMode="External"/><Relationship Id="rId2255" Type="http://schemas.openxmlformats.org/officeDocument/2006/relationships/hyperlink" Target="http://pbs.twimg.com/profile_images/820717735122468864/1Se2Hwgg_normal.jpg" TargetMode="External"/><Relationship Id="rId3653" Type="http://schemas.openxmlformats.org/officeDocument/2006/relationships/hyperlink" Target="https://pbs.twimg.com/media/C-kQsVtV0AApMaO.jpg" TargetMode="External"/><Relationship Id="rId3860" Type="http://schemas.openxmlformats.org/officeDocument/2006/relationships/hyperlink" Target="http://pbs.twimg.com/profile_images/541631253858885632/CXr7I-1u_normal.png" TargetMode="External"/><Relationship Id="rId4704" Type="http://schemas.openxmlformats.org/officeDocument/2006/relationships/hyperlink" Target="https://twitter.com/" TargetMode="External"/><Relationship Id="rId4911" Type="http://schemas.openxmlformats.org/officeDocument/2006/relationships/hyperlink" Target="https://twitter.com/" TargetMode="External"/><Relationship Id="rId227" Type="http://schemas.openxmlformats.org/officeDocument/2006/relationships/hyperlink" Target="https://www.linkedin.com/slink?code=fu-hf-4" TargetMode="External"/><Relationship Id="rId781" Type="http://schemas.openxmlformats.org/officeDocument/2006/relationships/hyperlink" Target="http://indianexpress.com/article/technology/tech-news-technology/reliance-jio-effect-rules-soon-for-telcos-trai-ing-new-service-4631376/" TargetMode="External"/><Relationship Id="rId2462" Type="http://schemas.openxmlformats.org/officeDocument/2006/relationships/hyperlink" Target="http://pbs.twimg.com/profile_images/761867527702061056/3ecGfiPm_normal.jpg" TargetMode="External"/><Relationship Id="rId3306" Type="http://schemas.openxmlformats.org/officeDocument/2006/relationships/hyperlink" Target="http://pbs.twimg.com/profile_images/850525723739779072/hITShu1T_normal.jpg" TargetMode="External"/><Relationship Id="rId3513" Type="http://schemas.openxmlformats.org/officeDocument/2006/relationships/hyperlink" Target="http://pbs.twimg.com/profile_images/3759113537/5bf2f3b63a56f05ad574f7090dc4827e_normal.jpeg" TargetMode="External"/><Relationship Id="rId3720" Type="http://schemas.openxmlformats.org/officeDocument/2006/relationships/hyperlink" Target="http://pbs.twimg.com/profile_images/592926603786592256/pm-KMjJI_normal.jpg" TargetMode="External"/><Relationship Id="rId6669" Type="http://schemas.openxmlformats.org/officeDocument/2006/relationships/hyperlink" Target="https://twitter.com/" TargetMode="External"/><Relationship Id="rId434" Type="http://schemas.openxmlformats.org/officeDocument/2006/relationships/hyperlink" Target="https://twitter.com/i/web/status/857819950261477376" TargetMode="External"/><Relationship Id="rId641" Type="http://schemas.openxmlformats.org/officeDocument/2006/relationships/hyperlink" Target="http://gadgets.ndtv.com/telecom/features/reliance-jio-dth-broadband-and-more-5-things-to-expect-from-jio-this-year-1686749" TargetMode="External"/><Relationship Id="rId1064" Type="http://schemas.openxmlformats.org/officeDocument/2006/relationships/hyperlink" Target="http://kannada.gizbot.com/miscellaneous/reliance-jio-updates-old-tariffs-012679.html" TargetMode="External"/><Relationship Id="rId1271" Type="http://schemas.openxmlformats.org/officeDocument/2006/relationships/hyperlink" Target="http://techsandesh.com/reliance-jio-andrapradesh-tamilnadu-gujrat-special/" TargetMode="External"/><Relationship Id="rId2115" Type="http://schemas.openxmlformats.org/officeDocument/2006/relationships/hyperlink" Target="https://pbs.twimg.com/media/C-piq7OVYAAI0nW.jpg" TargetMode="External"/><Relationship Id="rId2322" Type="http://schemas.openxmlformats.org/officeDocument/2006/relationships/hyperlink" Target="http://pbs.twimg.com/profile_images/827921706593484808/cPR-Jh74_normal.jpg" TargetMode="External"/><Relationship Id="rId5478" Type="http://schemas.openxmlformats.org/officeDocument/2006/relationships/hyperlink" Target="https://twitter.com/" TargetMode="External"/><Relationship Id="rId5685" Type="http://schemas.openxmlformats.org/officeDocument/2006/relationships/hyperlink" Target="https://twitter.com/" TargetMode="External"/><Relationship Id="rId5892" Type="http://schemas.openxmlformats.org/officeDocument/2006/relationships/hyperlink" Target="https://twitter.com/" TargetMode="External"/><Relationship Id="rId6529" Type="http://schemas.openxmlformats.org/officeDocument/2006/relationships/hyperlink" Target="https://twitter.com/" TargetMode="External"/><Relationship Id="rId6736" Type="http://schemas.openxmlformats.org/officeDocument/2006/relationships/hyperlink" Target="https://twitter.com/" TargetMode="External"/><Relationship Id="rId501" Type="http://schemas.openxmlformats.org/officeDocument/2006/relationships/hyperlink" Target="https://thewire.in/129528/reliance-jio-digital-india/" TargetMode="External"/><Relationship Id="rId1131" Type="http://schemas.openxmlformats.org/officeDocument/2006/relationships/hyperlink" Target="http://www.primenewslive.com/News%2freliance-jio-to-launch-dth-and-broadband-services-3587_4?utm_source=dlvr.it&amp;utm_medium=twitter" TargetMode="External"/><Relationship Id="rId4287" Type="http://schemas.openxmlformats.org/officeDocument/2006/relationships/hyperlink" Target="http://pbs.twimg.com/profile_images/845216603604205571/d17aUFtM_normal.jpg" TargetMode="External"/><Relationship Id="rId4494" Type="http://schemas.openxmlformats.org/officeDocument/2006/relationships/hyperlink" Target="https://pbs.twimg.com/media/C-aWyOBXgAA6Icl.jpg" TargetMode="External"/><Relationship Id="rId5338" Type="http://schemas.openxmlformats.org/officeDocument/2006/relationships/hyperlink" Target="https://twitter.com/" TargetMode="External"/><Relationship Id="rId5545" Type="http://schemas.openxmlformats.org/officeDocument/2006/relationships/hyperlink" Target="https://twitter.com/" TargetMode="External"/><Relationship Id="rId5752" Type="http://schemas.openxmlformats.org/officeDocument/2006/relationships/hyperlink" Target="https://twitter.com/" TargetMode="External"/><Relationship Id="rId6803" Type="http://schemas.openxmlformats.org/officeDocument/2006/relationships/hyperlink" Target="https://twitter.com/" TargetMode="External"/><Relationship Id="rId3096" Type="http://schemas.openxmlformats.org/officeDocument/2006/relationships/hyperlink" Target="https://pbs.twimg.com/media/C-fDekdWAAAFSV6.jpg" TargetMode="External"/><Relationship Id="rId4147" Type="http://schemas.openxmlformats.org/officeDocument/2006/relationships/hyperlink" Target="https://pbs.twimg.com/media/C-aVOkUVYAAQJ3-.jpg" TargetMode="External"/><Relationship Id="rId4354" Type="http://schemas.openxmlformats.org/officeDocument/2006/relationships/hyperlink" Target="http://pbs.twimg.com/profile_images/3099670019/0a1047174954b4381141086707c611c7_normal.jpeg" TargetMode="External"/><Relationship Id="rId4561" Type="http://schemas.openxmlformats.org/officeDocument/2006/relationships/hyperlink" Target="https://twitter.com/" TargetMode="External"/><Relationship Id="rId5405" Type="http://schemas.openxmlformats.org/officeDocument/2006/relationships/hyperlink" Target="https://twitter.com/" TargetMode="External"/><Relationship Id="rId5612" Type="http://schemas.openxmlformats.org/officeDocument/2006/relationships/hyperlink" Target="https://twitter.com/" TargetMode="External"/><Relationship Id="rId1948" Type="http://schemas.openxmlformats.org/officeDocument/2006/relationships/hyperlink" Target="https://pbs.twimg.com/media/C-fYw7bV0AUKMq2.jpg" TargetMode="External"/><Relationship Id="rId3163" Type="http://schemas.openxmlformats.org/officeDocument/2006/relationships/hyperlink" Target="http://pbs.twimg.com/profile_images/1560490012/royalenfield_mechismo500_3_normal.jpg" TargetMode="External"/><Relationship Id="rId3370" Type="http://schemas.openxmlformats.org/officeDocument/2006/relationships/hyperlink" Target="http://pbs.twimg.com/profile_images/852392246427226113/ERprldO5_normal.jpg" TargetMode="External"/><Relationship Id="rId4007" Type="http://schemas.openxmlformats.org/officeDocument/2006/relationships/hyperlink" Target="http://pbs.twimg.com/profile_images/851879184741826564/5t9Bzn6H_normal.jpg" TargetMode="External"/><Relationship Id="rId4214" Type="http://schemas.openxmlformats.org/officeDocument/2006/relationships/hyperlink" Target="http://pbs.twimg.com/profile_images/791865131282100224/GtLlRBrA_normal.jpg" TargetMode="External"/><Relationship Id="rId4421" Type="http://schemas.openxmlformats.org/officeDocument/2006/relationships/hyperlink" Target="https://pbs.twimg.com/media/C-j6EHDVwAAykdb.jpg" TargetMode="External"/><Relationship Id="rId291" Type="http://schemas.openxmlformats.org/officeDocument/2006/relationships/hyperlink" Target="http://ns7.tv/ta/tamil-news/technology/27/4/2017/reliance-jio-vs-bsnl-vs-airtel-vs-vodafone-vs-idea-who-offers" TargetMode="External"/><Relationship Id="rId1808" Type="http://schemas.openxmlformats.org/officeDocument/2006/relationships/hyperlink" Target="https://pbs.twimg.com/media/C-aSXl1UQAEcCxP.jpg" TargetMode="External"/><Relationship Id="rId3023" Type="http://schemas.openxmlformats.org/officeDocument/2006/relationships/hyperlink" Target="http://pbs.twimg.com/profile_images/600300685247123456/0s2HPJYH_normal.jpg" TargetMode="External"/><Relationship Id="rId6179" Type="http://schemas.openxmlformats.org/officeDocument/2006/relationships/hyperlink" Target="https://twitter.com/" TargetMode="External"/><Relationship Id="rId6386" Type="http://schemas.openxmlformats.org/officeDocument/2006/relationships/hyperlink" Target="https://twitter.com/" TargetMode="External"/><Relationship Id="rId151" Type="http://schemas.openxmlformats.org/officeDocument/2006/relationships/hyperlink" Target="https://www.linkedin.com/pulse/what-did-reliance-jio-actually-do-india-judhjit-ganguli" TargetMode="External"/><Relationship Id="rId3230" Type="http://schemas.openxmlformats.org/officeDocument/2006/relationships/hyperlink" Target="http://pbs.twimg.com/profile_images/842019601357631488/8c8ye3Tk_normal.jpg" TargetMode="External"/><Relationship Id="rId5195" Type="http://schemas.openxmlformats.org/officeDocument/2006/relationships/hyperlink" Target="https://twitter.com/" TargetMode="External"/><Relationship Id="rId6039" Type="http://schemas.openxmlformats.org/officeDocument/2006/relationships/hyperlink" Target="https://twitter.com/" TargetMode="External"/><Relationship Id="rId6593" Type="http://schemas.openxmlformats.org/officeDocument/2006/relationships/hyperlink" Target="https://twitter.com/" TargetMode="External"/><Relationship Id="rId2789" Type="http://schemas.openxmlformats.org/officeDocument/2006/relationships/hyperlink" Target="https://pbs.twimg.com/media/C-bJQeDW0AA0giD.jpg" TargetMode="External"/><Relationship Id="rId2996" Type="http://schemas.openxmlformats.org/officeDocument/2006/relationships/hyperlink" Target="https://pbs.twimg.com/media/C-es9lmXsAAggBw.jpg" TargetMode="External"/><Relationship Id="rId6246" Type="http://schemas.openxmlformats.org/officeDocument/2006/relationships/hyperlink" Target="https://twitter.com/" TargetMode="External"/><Relationship Id="rId6453" Type="http://schemas.openxmlformats.org/officeDocument/2006/relationships/hyperlink" Target="https://twitter.com/" TargetMode="External"/><Relationship Id="rId6660" Type="http://schemas.openxmlformats.org/officeDocument/2006/relationships/hyperlink" Target="https://twitter.com/" TargetMode="External"/><Relationship Id="rId968" Type="http://schemas.openxmlformats.org/officeDocument/2006/relationships/hyperlink" Target="https://thewire.in/129528/reliance-jio-digital-india/" TargetMode="External"/><Relationship Id="rId1598" Type="http://schemas.openxmlformats.org/officeDocument/2006/relationships/hyperlink" Target="http://www.digit.in/mobile-phones/reliance-jio-updates-prepaid-and-postpaid-plans-heres-whats-changed-34806.html" TargetMode="External"/><Relationship Id="rId2649" Type="http://schemas.openxmlformats.org/officeDocument/2006/relationships/hyperlink" Target="http://pbs.twimg.com/profile_images/596561089736781824/l-Q7_Rw7_normal.jpg" TargetMode="External"/><Relationship Id="rId2856" Type="http://schemas.openxmlformats.org/officeDocument/2006/relationships/hyperlink" Target="http://pbs.twimg.com/profile_images/840123149291143168/QIdyRKD8_normal.jpg" TargetMode="External"/><Relationship Id="rId3907" Type="http://schemas.openxmlformats.org/officeDocument/2006/relationships/hyperlink" Target="http://pbs.twimg.com/profile_images/839767997791285249/aShWOyv-_normal.jpg" TargetMode="External"/><Relationship Id="rId5055" Type="http://schemas.openxmlformats.org/officeDocument/2006/relationships/hyperlink" Target="https://twitter.com/" TargetMode="External"/><Relationship Id="rId5262" Type="http://schemas.openxmlformats.org/officeDocument/2006/relationships/hyperlink" Target="https://twitter.com/" TargetMode="External"/><Relationship Id="rId6106" Type="http://schemas.openxmlformats.org/officeDocument/2006/relationships/hyperlink" Target="https://twitter.com/" TargetMode="External"/><Relationship Id="rId6313" Type="http://schemas.openxmlformats.org/officeDocument/2006/relationships/hyperlink" Target="https://twitter.com/" TargetMode="External"/><Relationship Id="rId6520" Type="http://schemas.openxmlformats.org/officeDocument/2006/relationships/hyperlink" Target="https://twitter.com/" TargetMode="External"/><Relationship Id="rId97" Type="http://schemas.openxmlformats.org/officeDocument/2006/relationships/hyperlink" Target="https://slimmyzero.wordpress.com/2017/04/27/block-buster-news-for-jio-users-reliance-jio-free-offers-to-continue-for-12-18-months/" TargetMode="External"/><Relationship Id="rId828" Type="http://schemas.openxmlformats.org/officeDocument/2006/relationships/hyperlink" Target="http://indianexpress.com/article/technology/tech-news-technology/reliance-jios-fiber-broadband-with-100mbps-speed-to-launch-in-june-report-4631700/" TargetMode="External"/><Relationship Id="rId1458" Type="http://schemas.openxmlformats.org/officeDocument/2006/relationships/hyperlink" Target="http://linkis.com/www.youtube.com/ZX8yR" TargetMode="External"/><Relationship Id="rId1665" Type="http://schemas.openxmlformats.org/officeDocument/2006/relationships/hyperlink" Target="http://dlvr.it/P0NPht" TargetMode="External"/><Relationship Id="rId1872" Type="http://schemas.openxmlformats.org/officeDocument/2006/relationships/hyperlink" Target="https://pbs.twimg.com/media/C-eL96XXcAEb0qz.jpg" TargetMode="External"/><Relationship Id="rId2509" Type="http://schemas.openxmlformats.org/officeDocument/2006/relationships/hyperlink" Target="http://pbs.twimg.com/profile_images/1215337530/TS_normal.jpeg" TargetMode="External"/><Relationship Id="rId2716" Type="http://schemas.openxmlformats.org/officeDocument/2006/relationships/hyperlink" Target="http://pbs.twimg.com/profile_images/833618240773296128/oONb3_tT_normal.jpg" TargetMode="External"/><Relationship Id="rId4071" Type="http://schemas.openxmlformats.org/officeDocument/2006/relationships/hyperlink" Target="http://pbs.twimg.com/profile_images/812047814989475840/wjLOhkIH_normal.jpg" TargetMode="External"/><Relationship Id="rId5122" Type="http://schemas.openxmlformats.org/officeDocument/2006/relationships/hyperlink" Target="https://twitter.com/" TargetMode="External"/><Relationship Id="rId1318" Type="http://schemas.openxmlformats.org/officeDocument/2006/relationships/hyperlink" Target="http://www.gizbot.com/telecom/features/reliance-jio-airtel-bsnl-vodafone-4g-3g-plans-voice-calls-free-tariff-war-price-040384.html" TargetMode="External"/><Relationship Id="rId1525" Type="http://schemas.openxmlformats.org/officeDocument/2006/relationships/hyperlink" Target="http://feeds.feedburner.com/~r/google/xorR/~3/irXZ3ekk2x4/url?utm_source=feedburner&amp;utm_medium=twitter&amp;utm_campaign=mediat_tech" TargetMode="External"/><Relationship Id="rId2923" Type="http://schemas.openxmlformats.org/officeDocument/2006/relationships/hyperlink" Target="http://pbs.twimg.com/profile_images/735428297828372480/EvKUuATj_normal.jpg" TargetMode="External"/><Relationship Id="rId1732" Type="http://schemas.openxmlformats.org/officeDocument/2006/relationships/hyperlink" Target="http://techsandesh.com/reliance-jio-airtel-vodafone-idea-free-service/" TargetMode="External"/><Relationship Id="rId4888" Type="http://schemas.openxmlformats.org/officeDocument/2006/relationships/hyperlink" Target="https://twitter.com/" TargetMode="External"/><Relationship Id="rId5939" Type="http://schemas.openxmlformats.org/officeDocument/2006/relationships/hyperlink" Target="https://twitter.com/" TargetMode="External"/><Relationship Id="rId24" Type="http://schemas.openxmlformats.org/officeDocument/2006/relationships/hyperlink" Target="http://abpnews.abplive.in/gadgets/reliance-jio-high-speed-ftth-broadband-service-expected-to-launch-in-june-605556?utm_source=dlvr.it&amp;utm_medium=twitter" TargetMode="External"/><Relationship Id="rId2299" Type="http://schemas.openxmlformats.org/officeDocument/2006/relationships/hyperlink" Target="https://pbs.twimg.com/media/C-Wm1JnVwAAKpzW.jpg" TargetMode="External"/><Relationship Id="rId3697" Type="http://schemas.openxmlformats.org/officeDocument/2006/relationships/hyperlink" Target="http://pbs.twimg.com/profile_images/817498302556098560/ypHX5Yo4_normal.jpg" TargetMode="External"/><Relationship Id="rId4748" Type="http://schemas.openxmlformats.org/officeDocument/2006/relationships/hyperlink" Target="https://twitter.com/" TargetMode="External"/><Relationship Id="rId4955" Type="http://schemas.openxmlformats.org/officeDocument/2006/relationships/hyperlink" Target="https://twitter.com/" TargetMode="External"/><Relationship Id="rId3557" Type="http://schemas.openxmlformats.org/officeDocument/2006/relationships/hyperlink" Target="http://pbs.twimg.com/profile_images/857979479615881216/kBvDbQeb_normal.jpg" TargetMode="External"/><Relationship Id="rId3764" Type="http://schemas.openxmlformats.org/officeDocument/2006/relationships/hyperlink" Target="http://pbs.twimg.com/profile_images/462512645/DSC_0050_normal.JPG" TargetMode="External"/><Relationship Id="rId3971" Type="http://schemas.openxmlformats.org/officeDocument/2006/relationships/hyperlink" Target="http://pbs.twimg.com/profile_images/2231189926/123_normal.jpg" TargetMode="External"/><Relationship Id="rId4608" Type="http://schemas.openxmlformats.org/officeDocument/2006/relationships/hyperlink" Target="https://twitter.com/" TargetMode="External"/><Relationship Id="rId4815" Type="http://schemas.openxmlformats.org/officeDocument/2006/relationships/hyperlink" Target="https://twitter.com/" TargetMode="External"/><Relationship Id="rId6170" Type="http://schemas.openxmlformats.org/officeDocument/2006/relationships/hyperlink" Target="https://twitter.com/" TargetMode="External"/><Relationship Id="rId478" Type="http://schemas.openxmlformats.org/officeDocument/2006/relationships/hyperlink" Target="https://gofferkart.com/reliance-jio-prime-membership-program-registration.html" TargetMode="External"/><Relationship Id="rId685" Type="http://schemas.openxmlformats.org/officeDocument/2006/relationships/hyperlink" Target="http://telecom.economictimes.indiatimes.com/news/andhra-pradesh-tamil-nadu-emerge-as-top-circles-for-reliance-jio-with-highest-userbase/58400199" TargetMode="External"/><Relationship Id="rId892" Type="http://schemas.openxmlformats.org/officeDocument/2006/relationships/hyperlink" Target="http://indianexpress.com/article/technology/tech-news-technology/reliance-jios-fiber-broadband-with-100mbps-speed-to-launch-in-june-report-4631700/" TargetMode="External"/><Relationship Id="rId2159" Type="http://schemas.openxmlformats.org/officeDocument/2006/relationships/hyperlink" Target="https://pbs.twimg.com/media/C-oDpzYUMAEbDUr.jpg" TargetMode="External"/><Relationship Id="rId2366" Type="http://schemas.openxmlformats.org/officeDocument/2006/relationships/hyperlink" Target="http://pbs.twimg.com/profile_images/576991889234087937/HNEJcoow_normal.jpeg" TargetMode="External"/><Relationship Id="rId2573" Type="http://schemas.openxmlformats.org/officeDocument/2006/relationships/hyperlink" Target="http://pbs.twimg.com/profile_images/823022258641735680/q0Sh23Pf_normal.jpg" TargetMode="External"/><Relationship Id="rId2780" Type="http://schemas.openxmlformats.org/officeDocument/2006/relationships/hyperlink" Target="https://pbs.twimg.com/media/C-bdG24UMAEWhU8.jpg" TargetMode="External"/><Relationship Id="rId3417" Type="http://schemas.openxmlformats.org/officeDocument/2006/relationships/hyperlink" Target="http://pbs.twimg.com/profile_images/826799907461689344/R1795PoG_normal.jpg" TargetMode="External"/><Relationship Id="rId3624" Type="http://schemas.openxmlformats.org/officeDocument/2006/relationships/hyperlink" Target="https://pbs.twimg.com/media/C-kJES3VYAANpJJ.jpg" TargetMode="External"/><Relationship Id="rId3831" Type="http://schemas.openxmlformats.org/officeDocument/2006/relationships/hyperlink" Target="http://pbs.twimg.com/profile_images/857874491082518528/UHaEZcR7_normal.jpg" TargetMode="External"/><Relationship Id="rId6030" Type="http://schemas.openxmlformats.org/officeDocument/2006/relationships/hyperlink" Target="https://twitter.com/" TargetMode="External"/><Relationship Id="rId338" Type="http://schemas.openxmlformats.org/officeDocument/2006/relationships/hyperlink" Target="https://twitter.com/i/web/status/853662232143695872" TargetMode="External"/><Relationship Id="rId545" Type="http://schemas.openxmlformats.org/officeDocument/2006/relationships/hyperlink" Target="https://thewire.in/129528/reliance-jio-digital-india/" TargetMode="External"/><Relationship Id="rId752" Type="http://schemas.openxmlformats.org/officeDocument/2006/relationships/hyperlink" Target="https://www.youtube.com/watch?v=lxMFR_ZMgcI&amp;feature=youtu.be&amp;a" TargetMode="External"/><Relationship Id="rId1175" Type="http://schemas.openxmlformats.org/officeDocument/2006/relationships/hyperlink" Target="http://indianexpress.com/article/technology/tech-news-technology/reliance-jio-effect-rules-soon-for-telcos-trai-ing-new-service-4631376/" TargetMode="External"/><Relationship Id="rId1382" Type="http://schemas.openxmlformats.org/officeDocument/2006/relationships/hyperlink" Target="http://www.optionstip.com/?p=494831" TargetMode="External"/><Relationship Id="rId2019" Type="http://schemas.openxmlformats.org/officeDocument/2006/relationships/hyperlink" Target="https://pbs.twimg.com/media/C6i6_pAU4AA2z-F.jpg" TargetMode="External"/><Relationship Id="rId2226" Type="http://schemas.openxmlformats.org/officeDocument/2006/relationships/hyperlink" Target="http://pbs.twimg.com/profile_images/530315607271432192/VviVuljo_normal.jpeg" TargetMode="External"/><Relationship Id="rId2433" Type="http://schemas.openxmlformats.org/officeDocument/2006/relationships/hyperlink" Target="http://pbs.twimg.com/profile_images/3261058365/3836f7062b626e92ad620152534f7826_normal.jpeg" TargetMode="External"/><Relationship Id="rId2640" Type="http://schemas.openxmlformats.org/officeDocument/2006/relationships/hyperlink" Target="http://pbs.twimg.com/profile_images/846256836403703808/CUHH9yvK_normal.jpg" TargetMode="External"/><Relationship Id="rId5589" Type="http://schemas.openxmlformats.org/officeDocument/2006/relationships/hyperlink" Target="https://twitter.com/" TargetMode="External"/><Relationship Id="rId5796" Type="http://schemas.openxmlformats.org/officeDocument/2006/relationships/hyperlink" Target="https://twitter.com/" TargetMode="External"/><Relationship Id="rId6847" Type="http://schemas.openxmlformats.org/officeDocument/2006/relationships/hyperlink" Target="https://api.twitter.com/1.1/geo/id/b850c1bfd38f30e0.json" TargetMode="External"/><Relationship Id="rId405" Type="http://schemas.openxmlformats.org/officeDocument/2006/relationships/hyperlink" Target="https://thewire.in/129528/reliance-jios-entry-delayed-digital-indias-goals/?utm_source=dlvr.it&amp;utm_medium=twitter" TargetMode="External"/><Relationship Id="rId612" Type="http://schemas.openxmlformats.org/officeDocument/2006/relationships/hyperlink" Target="http://egov.eletsonline.com/2017/04/reliance-jio-to-provide-fiber-to-the-home-services-in-100-cities/" TargetMode="External"/><Relationship Id="rId1035" Type="http://schemas.openxmlformats.org/officeDocument/2006/relationships/hyperlink" Target="http://linkis.com/indiatimes.com/M4u3a" TargetMode="External"/><Relationship Id="rId1242" Type="http://schemas.openxmlformats.org/officeDocument/2006/relationships/hyperlink" Target="http://mashable.ng/reliance-jio-lyf-earth-1-budget-4g-smartphone/?utm_source=ReviveOldPost&amp;utm_medium=social&amp;utm_campaign=ReviveOldPost" TargetMode="External"/><Relationship Id="rId2500" Type="http://schemas.openxmlformats.org/officeDocument/2006/relationships/hyperlink" Target="http://pbs.twimg.com/profile_images/667789886846447616/kGqYF2yS_normal.jpg" TargetMode="External"/><Relationship Id="rId4398" Type="http://schemas.openxmlformats.org/officeDocument/2006/relationships/hyperlink" Target="http://pbs.twimg.com/profile_images/554081781796728832/s_73Oanm_normal.jpeg" TargetMode="External"/><Relationship Id="rId5449" Type="http://schemas.openxmlformats.org/officeDocument/2006/relationships/hyperlink" Target="https://twitter.com/" TargetMode="External"/><Relationship Id="rId5656" Type="http://schemas.openxmlformats.org/officeDocument/2006/relationships/hyperlink" Target="https://twitter.com/" TargetMode="External"/><Relationship Id="rId1102" Type="http://schemas.openxmlformats.org/officeDocument/2006/relationships/hyperlink" Target="http://gadgets.ndtv.com/telecom/features/reliance-jio-dth-broadband-and-more-5-things-to-expect-from-jio-this-year-1686749" TargetMode="External"/><Relationship Id="rId4258" Type="http://schemas.openxmlformats.org/officeDocument/2006/relationships/hyperlink" Target="http://pbs.twimg.com/profile_images/571152951847051264/XlAET_wj_normal.png" TargetMode="External"/><Relationship Id="rId4465" Type="http://schemas.openxmlformats.org/officeDocument/2006/relationships/hyperlink" Target="http://pbs.twimg.com/profile_images/2496002254/v70w2uyti3r20fvcbqgq_normal.jpeg" TargetMode="External"/><Relationship Id="rId5309" Type="http://schemas.openxmlformats.org/officeDocument/2006/relationships/hyperlink" Target="https://twitter.com/" TargetMode="External"/><Relationship Id="rId5863" Type="http://schemas.openxmlformats.org/officeDocument/2006/relationships/hyperlink" Target="https://twitter.com/" TargetMode="External"/><Relationship Id="rId6707" Type="http://schemas.openxmlformats.org/officeDocument/2006/relationships/hyperlink" Target="https://twitter.com/" TargetMode="External"/><Relationship Id="rId3067" Type="http://schemas.openxmlformats.org/officeDocument/2006/relationships/hyperlink" Target="http://pbs.twimg.com/profile_images/857273028576776192/0Zq56ZBb_normal.jpg" TargetMode="External"/><Relationship Id="rId3274" Type="http://schemas.openxmlformats.org/officeDocument/2006/relationships/hyperlink" Target="http://pbs.twimg.com/profile_images/856902177553604608/Cc-4OA7n_normal.jpg" TargetMode="External"/><Relationship Id="rId4118" Type="http://schemas.openxmlformats.org/officeDocument/2006/relationships/hyperlink" Target="http://pbs.twimg.com/profile_images/852436458795184132/1MlHjO99_normal.jpg" TargetMode="External"/><Relationship Id="rId4672" Type="http://schemas.openxmlformats.org/officeDocument/2006/relationships/hyperlink" Target="https://twitter.com/" TargetMode="External"/><Relationship Id="rId5516" Type="http://schemas.openxmlformats.org/officeDocument/2006/relationships/hyperlink" Target="https://twitter.com/" TargetMode="External"/><Relationship Id="rId5723" Type="http://schemas.openxmlformats.org/officeDocument/2006/relationships/hyperlink" Target="https://twitter.com/" TargetMode="External"/><Relationship Id="rId5930" Type="http://schemas.openxmlformats.org/officeDocument/2006/relationships/hyperlink" Target="https://twitter.com/" TargetMode="External"/><Relationship Id="rId195" Type="http://schemas.openxmlformats.org/officeDocument/2006/relationships/hyperlink" Target="http://feeds.feedburner.com/~r/CheapPhoneService-GoogleNews/~3/VCSeAUaw5Bo/url?utm_source=feedburner&amp;utm_medium=twitter&amp;utm_campaign=Voicetelmedia" TargetMode="External"/><Relationship Id="rId1919" Type="http://schemas.openxmlformats.org/officeDocument/2006/relationships/hyperlink" Target="https://pbs.twimg.com/media/C-e8C5GV0AAM-Qs.jpg" TargetMode="External"/><Relationship Id="rId3481" Type="http://schemas.openxmlformats.org/officeDocument/2006/relationships/hyperlink" Target="http://pbs.twimg.com/profile_images/1110860450/1168053_67129788_normal.png" TargetMode="External"/><Relationship Id="rId4325" Type="http://schemas.openxmlformats.org/officeDocument/2006/relationships/hyperlink" Target="http://pbs.twimg.com/profile_images/1406067065/240878_208077205898102_100000874727679_562905_3543829_o_normal.jpg" TargetMode="External"/><Relationship Id="rId4532" Type="http://schemas.openxmlformats.org/officeDocument/2006/relationships/hyperlink" Target="https://twitter.com/" TargetMode="External"/><Relationship Id="rId2083" Type="http://schemas.openxmlformats.org/officeDocument/2006/relationships/hyperlink" Target="https://pbs.twimg.com/media/C-V74J1XkAIxUso.jpg" TargetMode="External"/><Relationship Id="rId2290" Type="http://schemas.openxmlformats.org/officeDocument/2006/relationships/hyperlink" Target="http://pbs.twimg.com/profile_images/702156800783548416/VD_mpmUA_normal.jpg" TargetMode="External"/><Relationship Id="rId3134" Type="http://schemas.openxmlformats.org/officeDocument/2006/relationships/hyperlink" Target="https://pbs.twimg.com/media/C-fS3LiXsAIfraQ.jpg" TargetMode="External"/><Relationship Id="rId3341" Type="http://schemas.openxmlformats.org/officeDocument/2006/relationships/hyperlink" Target="http://pbs.twimg.com/profile_images/797061075111813120/c1lAO5Y5_normal.jpg" TargetMode="External"/><Relationship Id="rId6497" Type="http://schemas.openxmlformats.org/officeDocument/2006/relationships/hyperlink" Target="https://twitter.com/" TargetMode="External"/><Relationship Id="rId262" Type="http://schemas.openxmlformats.org/officeDocument/2006/relationships/hyperlink" Target="http://www.bgr.in/news/reliance-jio-effect-trai-to-soon-issue-rules-for-mobile-operators-testing-new-services/" TargetMode="External"/><Relationship Id="rId2150" Type="http://schemas.openxmlformats.org/officeDocument/2006/relationships/hyperlink" Target="https://pbs.twimg.com/media/C-KpV17UMAAASjy.jpg" TargetMode="External"/><Relationship Id="rId3201" Type="http://schemas.openxmlformats.org/officeDocument/2006/relationships/hyperlink" Target="http://pbs.twimg.com/profile_images/469461249164443650/PcPz1kfg_normal.png" TargetMode="External"/><Relationship Id="rId5099" Type="http://schemas.openxmlformats.org/officeDocument/2006/relationships/hyperlink" Target="https://twitter.com/" TargetMode="External"/><Relationship Id="rId6357" Type="http://schemas.openxmlformats.org/officeDocument/2006/relationships/hyperlink" Target="https://twitter.com/" TargetMode="External"/><Relationship Id="rId6564" Type="http://schemas.openxmlformats.org/officeDocument/2006/relationships/hyperlink" Target="https://twitter.com/" TargetMode="External"/><Relationship Id="rId6771" Type="http://schemas.openxmlformats.org/officeDocument/2006/relationships/hyperlink" Target="https://twitter.com/" TargetMode="External"/><Relationship Id="rId122" Type="http://schemas.openxmlformats.org/officeDocument/2006/relationships/hyperlink" Target="http://telecom.economictimes.indiatimes.com/news/reliance-jio-set-to-sustain-price-war-for-12-18-months-analysts/58372092" TargetMode="External"/><Relationship Id="rId2010" Type="http://schemas.openxmlformats.org/officeDocument/2006/relationships/hyperlink" Target="https://pbs.twimg.com/media/C-j4vcTWsAAVIFc.jpg" TargetMode="External"/><Relationship Id="rId5166" Type="http://schemas.openxmlformats.org/officeDocument/2006/relationships/hyperlink" Target="https://twitter.com/" TargetMode="External"/><Relationship Id="rId5373" Type="http://schemas.openxmlformats.org/officeDocument/2006/relationships/hyperlink" Target="https://twitter.com/" TargetMode="External"/><Relationship Id="rId5580" Type="http://schemas.openxmlformats.org/officeDocument/2006/relationships/hyperlink" Target="https://twitter.com/" TargetMode="External"/><Relationship Id="rId6217" Type="http://schemas.openxmlformats.org/officeDocument/2006/relationships/hyperlink" Target="https://twitter.com/" TargetMode="External"/><Relationship Id="rId6424" Type="http://schemas.openxmlformats.org/officeDocument/2006/relationships/hyperlink" Target="https://twitter.com/" TargetMode="External"/><Relationship Id="rId6631" Type="http://schemas.openxmlformats.org/officeDocument/2006/relationships/hyperlink" Target="https://twitter.com/" TargetMode="External"/><Relationship Id="rId1569" Type="http://schemas.openxmlformats.org/officeDocument/2006/relationships/hyperlink" Target="http://gadgets.ndtv.com/telecom/features/reliance-jio-dth-broadband-and-more-5-things-to-expect-from-jio-this-year-1686749" TargetMode="External"/><Relationship Id="rId2967" Type="http://schemas.openxmlformats.org/officeDocument/2006/relationships/hyperlink" Target="http://pbs.twimg.com/profile_images/526030139897810944/ybEtxF7I_normal.png" TargetMode="External"/><Relationship Id="rId4182" Type="http://schemas.openxmlformats.org/officeDocument/2006/relationships/hyperlink" Target="http://pbs.twimg.com/profile_images/2913813607/dbf7deb49f1b013ee2346d820b5fedc3_normal.png" TargetMode="External"/><Relationship Id="rId5026" Type="http://schemas.openxmlformats.org/officeDocument/2006/relationships/hyperlink" Target="https://twitter.com/" TargetMode="External"/><Relationship Id="rId5233" Type="http://schemas.openxmlformats.org/officeDocument/2006/relationships/hyperlink" Target="https://twitter.com/" TargetMode="External"/><Relationship Id="rId5440" Type="http://schemas.openxmlformats.org/officeDocument/2006/relationships/hyperlink" Target="https://twitter.com/" TargetMode="External"/><Relationship Id="rId939" Type="http://schemas.openxmlformats.org/officeDocument/2006/relationships/hyperlink" Target="http://indianexpress.com/article/technology/tech-news-technology/reliance-jios-fiber-broadband-with-100mbps-speed-to-launch-in-june-report-4631700/" TargetMode="External"/><Relationship Id="rId1776" Type="http://schemas.openxmlformats.org/officeDocument/2006/relationships/hyperlink" Target="https://pbs.twimg.com/media/C-Wm1swUMAA5t50.jpg" TargetMode="External"/><Relationship Id="rId1983" Type="http://schemas.openxmlformats.org/officeDocument/2006/relationships/hyperlink" Target="https://pbs.twimg.com/media/C-giEzWUMAAc9c6.jpg" TargetMode="External"/><Relationship Id="rId2827" Type="http://schemas.openxmlformats.org/officeDocument/2006/relationships/hyperlink" Target="http://pbs.twimg.com/profile_images/822393855072837633/Rzlwz3cT_normal.jpg" TargetMode="External"/><Relationship Id="rId4042" Type="http://schemas.openxmlformats.org/officeDocument/2006/relationships/hyperlink" Target="http://pbs.twimg.com/profile_images/854941362248183808/tqiDs0nU_normal.jpg" TargetMode="External"/><Relationship Id="rId68" Type="http://schemas.openxmlformats.org/officeDocument/2006/relationships/hyperlink" Target="http://tamil.goodreturns.in/news/2017/04/26/reliance-lifts-jio-investment-above-30-billion-007683.html" TargetMode="External"/><Relationship Id="rId1429" Type="http://schemas.openxmlformats.org/officeDocument/2006/relationships/hyperlink" Target="http://gadgets.ndtv.com/mobiles/news/reliance-jio-plans-nokia-3310-2017-price-vivo-v5s-and-lg-g6-launched-and-more-news-this-week-1687660?utm_source=dlvr.it&amp;utm_medium=twitter" TargetMode="External"/><Relationship Id="rId1636" Type="http://schemas.openxmlformats.org/officeDocument/2006/relationships/hyperlink" Target="http://kannada.goodreturns.in/news/2017/04/27/reliance-jio-free-offers-continue-12-18-months-001558.html?utm_source=dlvr.it&amp;utm_medium=twitter&amp;utm_campaign=client-rss" TargetMode="External"/><Relationship Id="rId1843" Type="http://schemas.openxmlformats.org/officeDocument/2006/relationships/hyperlink" Target="https://pbs.twimg.com/media/C-Y65M-UwAIoSQW.jpg" TargetMode="External"/><Relationship Id="rId4999" Type="http://schemas.openxmlformats.org/officeDocument/2006/relationships/hyperlink" Target="https://twitter.com/" TargetMode="External"/><Relationship Id="rId5300" Type="http://schemas.openxmlformats.org/officeDocument/2006/relationships/hyperlink" Target="https://twitter.com/" TargetMode="External"/><Relationship Id="rId1703" Type="http://schemas.openxmlformats.org/officeDocument/2006/relationships/hyperlink" Target="http://indianexpress.com/article/technology/tech-news-technology/reliance-jios-fiber-broadband-with-100mbps-speed-to-launch-in-june-report-4631700/" TargetMode="External"/><Relationship Id="rId1910" Type="http://schemas.openxmlformats.org/officeDocument/2006/relationships/hyperlink" Target="https://pbs.twimg.com/media/C-e8CbHVoAALliV.jpg" TargetMode="External"/><Relationship Id="rId4859" Type="http://schemas.openxmlformats.org/officeDocument/2006/relationships/hyperlink" Target="https://twitter.com/" TargetMode="External"/><Relationship Id="rId3668" Type="http://schemas.openxmlformats.org/officeDocument/2006/relationships/hyperlink" Target="https://pbs.twimg.com/media/C-kVZCjVoAIgQ6T.jpg" TargetMode="External"/><Relationship Id="rId3875" Type="http://schemas.openxmlformats.org/officeDocument/2006/relationships/hyperlink" Target="http://pbs.twimg.com/profile_images/848076050848526336/F7EoPtJd_normal.jpg" TargetMode="External"/><Relationship Id="rId4719" Type="http://schemas.openxmlformats.org/officeDocument/2006/relationships/hyperlink" Target="https://twitter.com/" TargetMode="External"/><Relationship Id="rId4926" Type="http://schemas.openxmlformats.org/officeDocument/2006/relationships/hyperlink" Target="https://twitter.com/" TargetMode="External"/><Relationship Id="rId6074" Type="http://schemas.openxmlformats.org/officeDocument/2006/relationships/hyperlink" Target="https://twitter.com/" TargetMode="External"/><Relationship Id="rId6281" Type="http://schemas.openxmlformats.org/officeDocument/2006/relationships/hyperlink" Target="https://twitter.com/" TargetMode="External"/><Relationship Id="rId589" Type="http://schemas.openxmlformats.org/officeDocument/2006/relationships/hyperlink" Target="http://www.business-standard.com/article/companies/airtel-beats-reliance-jio-by-a-huge-margin-in-4g-speed-opensignal-report-117042200259_1.html" TargetMode="External"/><Relationship Id="rId796" Type="http://schemas.openxmlformats.org/officeDocument/2006/relationships/hyperlink" Target="http://zeenews.india.com/internet-social-media/reliance-jio-coming-with-ftth-broadband-service-with-100mbps-speed-in-june-2000437.html" TargetMode="External"/><Relationship Id="rId2477" Type="http://schemas.openxmlformats.org/officeDocument/2006/relationships/hyperlink" Target="http://pbs.twimg.com/profile_images/1378549000/RiteshP_normal.jpg" TargetMode="External"/><Relationship Id="rId2684" Type="http://schemas.openxmlformats.org/officeDocument/2006/relationships/hyperlink" Target="http://pbs.twimg.com/profile_images/858187760510918656/LLemzBCU_normal.jpg" TargetMode="External"/><Relationship Id="rId3528" Type="http://schemas.openxmlformats.org/officeDocument/2006/relationships/hyperlink" Target="http://pbs.twimg.com/profile_images/834808904919969793/D2rkL2Ub_normal.jpg" TargetMode="External"/><Relationship Id="rId3735" Type="http://schemas.openxmlformats.org/officeDocument/2006/relationships/hyperlink" Target="http://pbs.twimg.com/profile_images/683330153661911042/_0ezAAQr_normal.jpg" TargetMode="External"/><Relationship Id="rId5090" Type="http://schemas.openxmlformats.org/officeDocument/2006/relationships/hyperlink" Target="https://twitter.com/" TargetMode="External"/><Relationship Id="rId6141" Type="http://schemas.openxmlformats.org/officeDocument/2006/relationships/hyperlink" Target="https://twitter.com/" TargetMode="External"/><Relationship Id="rId449" Type="http://schemas.openxmlformats.org/officeDocument/2006/relationships/hyperlink" Target="https://techyuga.com/convert-lte-to-volte-in-kolkata/" TargetMode="External"/><Relationship Id="rId656" Type="http://schemas.openxmlformats.org/officeDocument/2006/relationships/hyperlink" Target="http://feeds.feedburner.com/~r/indianexpress/GYuE/~3/FoZkwSZRnhc/?utm_source=feedburner&amp;utm_medium=twitter&amp;utm_campaign=theeditornews" TargetMode="External"/><Relationship Id="rId863" Type="http://schemas.openxmlformats.org/officeDocument/2006/relationships/hyperlink" Target="http://www.sangbadpratidin.in/data-war-rages-reliance-jio-free-offers-to-continue/" TargetMode="External"/><Relationship Id="rId1079" Type="http://schemas.openxmlformats.org/officeDocument/2006/relationships/hyperlink" Target="http://inextlive.jagran.com/reliance-jio-dth-broadband-and-more-things-to-expect-from-jio-this-year-201704290011?src=rss_latest_news1&amp;utm_source=dlvr.it&amp;utm_medium=twitter" TargetMode="External"/><Relationship Id="rId1286" Type="http://schemas.openxmlformats.org/officeDocument/2006/relationships/hyperlink" Target="https://www.youtube.com/watch?v=5p54mHZ36gM&amp;feature=youtu.be&amp;a" TargetMode="External"/><Relationship Id="rId1493" Type="http://schemas.openxmlformats.org/officeDocument/2006/relationships/hyperlink" Target="http://www.hollybollybuzz.com/reliance-jio/jio-tv-app-watch-free-live-sony-zee-tv-star-plus-shows-online/?utm_source=ReviveOldPost&amp;utm_medium=social&amp;utm_campaign=ReviveOldPost" TargetMode="External"/><Relationship Id="rId2337" Type="http://schemas.openxmlformats.org/officeDocument/2006/relationships/hyperlink" Target="http://pbs.twimg.com/profile_images/726369292317503488/CcbIX2GT_normal.jpg" TargetMode="External"/><Relationship Id="rId2544" Type="http://schemas.openxmlformats.org/officeDocument/2006/relationships/hyperlink" Target="https://pbs.twimg.com/media/C-ZpfDBUAAATwHX.jpg" TargetMode="External"/><Relationship Id="rId2891" Type="http://schemas.openxmlformats.org/officeDocument/2006/relationships/hyperlink" Target="https://pbs.twimg.com/media/C-eEofNV0AEpGSv.jpg" TargetMode="External"/><Relationship Id="rId3942" Type="http://schemas.openxmlformats.org/officeDocument/2006/relationships/hyperlink" Target="http://pbs.twimg.com/profile_images/585219620249939968/WV12v17V_normal.jpg" TargetMode="External"/><Relationship Id="rId6001" Type="http://schemas.openxmlformats.org/officeDocument/2006/relationships/hyperlink" Target="https://twitter.com/" TargetMode="External"/><Relationship Id="rId309" Type="http://schemas.openxmlformats.org/officeDocument/2006/relationships/hyperlink" Target="https://www.youtube.com/watch?v=I9yp47CvlBE&amp;feature=youtu.be" TargetMode="External"/><Relationship Id="rId516" Type="http://schemas.openxmlformats.org/officeDocument/2006/relationships/hyperlink" Target="http://www.business-standard.com/article/companies/has-reliance-jio-s-entry-delayed-modi-s-digital-india-goals-117042800256_1.html" TargetMode="External"/><Relationship Id="rId1146" Type="http://schemas.openxmlformats.org/officeDocument/2006/relationships/hyperlink" Target="http://www.businesstoday.in/sectors/telecom/reliance-to-roll-out-its-ftth-service-jio-fiber-with-minimum-100-mbps-speed/story/251097.html" TargetMode="External"/><Relationship Id="rId2751" Type="http://schemas.openxmlformats.org/officeDocument/2006/relationships/hyperlink" Target="http://abs.twimg.com/sticky/default_profile_images/default_profile_normal.png" TargetMode="External"/><Relationship Id="rId3802" Type="http://schemas.openxmlformats.org/officeDocument/2006/relationships/hyperlink" Target="http://pbs.twimg.com/profile_images/780358600837464064/Ntom2fRa_normal.jpg" TargetMode="External"/><Relationship Id="rId723" Type="http://schemas.openxmlformats.org/officeDocument/2006/relationships/hyperlink" Target="https://www.youtube.com/watch?v=fifFbbDzRPo&amp;feature=youtu.be" TargetMode="External"/><Relationship Id="rId930" Type="http://schemas.openxmlformats.org/officeDocument/2006/relationships/hyperlink" Target="http://indianexpress.com/article/technology/tech-news-technology/reliance-jio-effect-rules-soon-for-telcos-trai-ing-new-service-4631376/" TargetMode="External"/><Relationship Id="rId1006" Type="http://schemas.openxmlformats.org/officeDocument/2006/relationships/hyperlink" Target="http://gadgets.ndtv.com/telecom/features/reliance-jio-dth-broadband-and-more-5-things-to-expect-from-jio-this-year-1686749" TargetMode="External"/><Relationship Id="rId1353" Type="http://schemas.openxmlformats.org/officeDocument/2006/relationships/hyperlink" Target="http://abpnews.abplive.in/gadgets/reliance-jio-to-launched-in-2017-dth-broadband-services-607170" TargetMode="External"/><Relationship Id="rId1560"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2404" Type="http://schemas.openxmlformats.org/officeDocument/2006/relationships/hyperlink" Target="http://pbs.twimg.com/profile_images/1132898450/mekalwin_normal.jpeg" TargetMode="External"/><Relationship Id="rId2611" Type="http://schemas.openxmlformats.org/officeDocument/2006/relationships/hyperlink" Target="https://pbs.twimg.com/media/C-agzYXWAAEWAZb.jpg" TargetMode="External"/><Relationship Id="rId5767" Type="http://schemas.openxmlformats.org/officeDocument/2006/relationships/hyperlink" Target="https://twitter.com/" TargetMode="External"/><Relationship Id="rId5974" Type="http://schemas.openxmlformats.org/officeDocument/2006/relationships/hyperlink" Target="https://twitter.com/" TargetMode="External"/><Relationship Id="rId6818" Type="http://schemas.openxmlformats.org/officeDocument/2006/relationships/hyperlink" Target="https://twitter.com/" TargetMode="External"/><Relationship Id="rId1213" Type="http://schemas.openxmlformats.org/officeDocument/2006/relationships/hyperlink" Target="http://techsandesh.com/reliance-jio-giga-fiber-internet-broadband-june-india/" TargetMode="External"/><Relationship Id="rId1420" Type="http://schemas.openxmlformats.org/officeDocument/2006/relationships/hyperlink" Target="http://www.gadgetsnow.com/tech-news/now-reliance-jio-opposes-customised-offers-by-bharti-airtel-vodafone-india/articleshow/58411034.cms" TargetMode="External"/><Relationship Id="rId4369" Type="http://schemas.openxmlformats.org/officeDocument/2006/relationships/hyperlink" Target="http://pbs.twimg.com/profile_images/691256754001162240/RjntT_V5_normal.jpg" TargetMode="External"/><Relationship Id="rId4576" Type="http://schemas.openxmlformats.org/officeDocument/2006/relationships/hyperlink" Target="https://twitter.com/" TargetMode="External"/><Relationship Id="rId4783" Type="http://schemas.openxmlformats.org/officeDocument/2006/relationships/hyperlink" Target="https://twitter.com/" TargetMode="External"/><Relationship Id="rId4990" Type="http://schemas.openxmlformats.org/officeDocument/2006/relationships/hyperlink" Target="https://twitter.com/" TargetMode="External"/><Relationship Id="rId5627" Type="http://schemas.openxmlformats.org/officeDocument/2006/relationships/hyperlink" Target="https://twitter.com/" TargetMode="External"/><Relationship Id="rId5834" Type="http://schemas.openxmlformats.org/officeDocument/2006/relationships/hyperlink" Target="https://twitter.com/" TargetMode="External"/><Relationship Id="rId3178" Type="http://schemas.openxmlformats.org/officeDocument/2006/relationships/hyperlink" Target="http://pbs.twimg.com/profile_images/769755352942469120/goO3FXlC_normal.jpg" TargetMode="External"/><Relationship Id="rId3385" Type="http://schemas.openxmlformats.org/officeDocument/2006/relationships/hyperlink" Target="http://pbs.twimg.com/profile_images/833350054211575808/M9hdmUN__normal.jpg" TargetMode="External"/><Relationship Id="rId3592" Type="http://schemas.openxmlformats.org/officeDocument/2006/relationships/hyperlink" Target="http://pbs.twimg.com/profile_images/731455561695264770/Oj_92lRJ_normal.jpg" TargetMode="External"/><Relationship Id="rId4229" Type="http://schemas.openxmlformats.org/officeDocument/2006/relationships/hyperlink" Target="http://pbs.twimg.com/profile_images/857444135611006976/UCzYA_dD_normal.jpg" TargetMode="External"/><Relationship Id="rId4436" Type="http://schemas.openxmlformats.org/officeDocument/2006/relationships/hyperlink" Target="https://pbs.twimg.com/media/C-n9fTkVoAAEhez.jpg" TargetMode="External"/><Relationship Id="rId4643" Type="http://schemas.openxmlformats.org/officeDocument/2006/relationships/hyperlink" Target="https://twitter.com/" TargetMode="External"/><Relationship Id="rId4850" Type="http://schemas.openxmlformats.org/officeDocument/2006/relationships/hyperlink" Target="https://twitter.com/" TargetMode="External"/><Relationship Id="rId5901" Type="http://schemas.openxmlformats.org/officeDocument/2006/relationships/hyperlink" Target="https://twitter.com/" TargetMode="External"/><Relationship Id="rId2194" Type="http://schemas.openxmlformats.org/officeDocument/2006/relationships/hyperlink" Target="https://pbs.twimg.com/media/C-WaQzsUAAARXgZ.jpg" TargetMode="External"/><Relationship Id="rId3038" Type="http://schemas.openxmlformats.org/officeDocument/2006/relationships/hyperlink" Target="https://pbs.twimg.com/media/C-e7fOAV0AABtIC.jpg" TargetMode="External"/><Relationship Id="rId3245" Type="http://schemas.openxmlformats.org/officeDocument/2006/relationships/hyperlink" Target="http://pbs.twimg.com/profile_images/764243331878686720/W-_-0Fi1_normal.jpg" TargetMode="External"/><Relationship Id="rId3452" Type="http://schemas.openxmlformats.org/officeDocument/2006/relationships/hyperlink" Target="http://pbs.twimg.com/profile_images/816807290393104385/03fhCEip_normal.jpg" TargetMode="External"/><Relationship Id="rId4503" Type="http://schemas.openxmlformats.org/officeDocument/2006/relationships/hyperlink" Target="http://pbs.twimg.com/profile_images/736512066752651264/f4LSr1Xj_normal.jpg" TargetMode="External"/><Relationship Id="rId4710" Type="http://schemas.openxmlformats.org/officeDocument/2006/relationships/hyperlink" Target="https://twitter.com/" TargetMode="External"/><Relationship Id="rId166" Type="http://schemas.openxmlformats.org/officeDocument/2006/relationships/hyperlink" Target="http://profit.ndtv.com/news/tech-media-telecom/article-reliance-jio-effect-rules-soon-for-telcos-trai-ing-new-service-1686698" TargetMode="External"/><Relationship Id="rId373" Type="http://schemas.openxmlformats.org/officeDocument/2006/relationships/hyperlink" Target="http://www.fforfree.net.ln.is/4TJPh" TargetMode="External"/><Relationship Id="rId580" Type="http://schemas.openxmlformats.org/officeDocument/2006/relationships/hyperlink" Target="http://www.gadgetsnow.com/tech-news/now-reliance-jio-opposes-customised-offers-by-bharti-airtel-vodafone-india/articleshow/58411034.cms" TargetMode="External"/><Relationship Id="rId2054" Type="http://schemas.openxmlformats.org/officeDocument/2006/relationships/hyperlink" Target="https://pbs.twimg.com/media/C-kt5EMXkAAdKr2.jpg" TargetMode="External"/><Relationship Id="rId2261" Type="http://schemas.openxmlformats.org/officeDocument/2006/relationships/hyperlink" Target="http://pbs.twimg.com/profile_images/714451650971353089/04Elu3wT_normal.jpg" TargetMode="External"/><Relationship Id="rId3105" Type="http://schemas.openxmlformats.org/officeDocument/2006/relationships/hyperlink" Target="http://pbs.twimg.com/profile_images/840137176247558144/XRNXB7iA_normal.jpg" TargetMode="External"/><Relationship Id="rId3312" Type="http://schemas.openxmlformats.org/officeDocument/2006/relationships/hyperlink" Target="https://pbs.twimg.com/media/C-bdG24UMAEWhU8.jpg" TargetMode="External"/><Relationship Id="rId6468" Type="http://schemas.openxmlformats.org/officeDocument/2006/relationships/hyperlink" Target="https://twitter.com/" TargetMode="External"/><Relationship Id="rId6675" Type="http://schemas.openxmlformats.org/officeDocument/2006/relationships/hyperlink" Target="https://twitter.com/" TargetMode="External"/><Relationship Id="rId233" Type="http://schemas.openxmlformats.org/officeDocument/2006/relationships/hyperlink" Target="http://www.dnaindia.com/money/report-reliance-jio-effect-trai-to-tighten-rules-for-new-entrants-before-commercial-launch-2418615" TargetMode="External"/><Relationship Id="rId440" Type="http://schemas.openxmlformats.org/officeDocument/2006/relationships/hyperlink" Target="http://spintaccel.com/events/reliance-jio-gennext-and-spinta-global-accelerator-to-host-a-fireside-chat/" TargetMode="External"/><Relationship Id="rId1070" Type="http://schemas.openxmlformats.org/officeDocument/2006/relationships/hyperlink" Target="http://kannada.gizbot.com/miscellaneous/reliance-jio-updates-old-tariffs-012679.html" TargetMode="External"/><Relationship Id="rId2121" Type="http://schemas.openxmlformats.org/officeDocument/2006/relationships/hyperlink" Target="https://pbs.twimg.com/media/C-pirsEVYAE1pto.jpg" TargetMode="External"/><Relationship Id="rId5277" Type="http://schemas.openxmlformats.org/officeDocument/2006/relationships/hyperlink" Target="https://twitter.com/" TargetMode="External"/><Relationship Id="rId5484" Type="http://schemas.openxmlformats.org/officeDocument/2006/relationships/hyperlink" Target="https://twitter.com/" TargetMode="External"/><Relationship Id="rId6328" Type="http://schemas.openxmlformats.org/officeDocument/2006/relationships/hyperlink" Target="https://twitter.com/" TargetMode="External"/><Relationship Id="rId300" Type="http://schemas.openxmlformats.org/officeDocument/2006/relationships/hyperlink" Target="http://www.gadgetsnow.com/tech-news/reliance-jio-effect-it-may-be-time-to-say-goodbye-to-freebies/articleshow/58398939.cms" TargetMode="External"/><Relationship Id="rId4086" Type="http://schemas.openxmlformats.org/officeDocument/2006/relationships/hyperlink" Target="http://pbs.twimg.com/profile_images/3698484594/e5ae6371e9d39a2561f3815c47b6b5db_normal.jpeg" TargetMode="External"/><Relationship Id="rId5137" Type="http://schemas.openxmlformats.org/officeDocument/2006/relationships/hyperlink" Target="https://twitter.com/" TargetMode="External"/><Relationship Id="rId5691" Type="http://schemas.openxmlformats.org/officeDocument/2006/relationships/hyperlink" Target="https://twitter.com/" TargetMode="External"/><Relationship Id="rId6535" Type="http://schemas.openxmlformats.org/officeDocument/2006/relationships/hyperlink" Target="https://twitter.com/" TargetMode="External"/><Relationship Id="rId6742" Type="http://schemas.openxmlformats.org/officeDocument/2006/relationships/hyperlink" Target="https://twitter.com/" TargetMode="External"/><Relationship Id="rId1887" Type="http://schemas.openxmlformats.org/officeDocument/2006/relationships/hyperlink" Target="https://pbs.twimg.com/media/C-es9lmXsAAggBw.jpg" TargetMode="External"/><Relationship Id="rId2938" Type="http://schemas.openxmlformats.org/officeDocument/2006/relationships/hyperlink" Target="http://pbs.twimg.com/profile_images/759291377951711232/quWN7QmQ_normal.jpg" TargetMode="External"/><Relationship Id="rId4293" Type="http://schemas.openxmlformats.org/officeDocument/2006/relationships/hyperlink" Target="http://pbs.twimg.com/profile_images/529622373821988867/mVNbnitq_normal.jpeg" TargetMode="External"/><Relationship Id="rId5344" Type="http://schemas.openxmlformats.org/officeDocument/2006/relationships/hyperlink" Target="https://twitter.com/" TargetMode="External"/><Relationship Id="rId5551" Type="http://schemas.openxmlformats.org/officeDocument/2006/relationships/hyperlink" Target="https://twitter.com/" TargetMode="External"/><Relationship Id="rId6602" Type="http://schemas.openxmlformats.org/officeDocument/2006/relationships/hyperlink" Target="https://twitter.com/" TargetMode="External"/><Relationship Id="rId1747"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1954" Type="http://schemas.openxmlformats.org/officeDocument/2006/relationships/hyperlink" Target="https://pbs.twimg.com/media/C-fhBYJW0AA9pSB.jpg" TargetMode="External"/><Relationship Id="rId4153" Type="http://schemas.openxmlformats.org/officeDocument/2006/relationships/hyperlink" Target="http://pbs.twimg.com/profile_images/649590622664433664/7ewiEn_S_normal.jpg" TargetMode="External"/><Relationship Id="rId4360" Type="http://schemas.openxmlformats.org/officeDocument/2006/relationships/hyperlink" Target="http://pbs.twimg.com/profile_images/3166390372/b60a239872517f7189570c31918567c0_normal.jpeg" TargetMode="External"/><Relationship Id="rId5204" Type="http://schemas.openxmlformats.org/officeDocument/2006/relationships/hyperlink" Target="https://twitter.com/" TargetMode="External"/><Relationship Id="rId5411" Type="http://schemas.openxmlformats.org/officeDocument/2006/relationships/hyperlink" Target="https://twitter.com/" TargetMode="External"/><Relationship Id="rId39" Type="http://schemas.openxmlformats.org/officeDocument/2006/relationships/hyperlink" Target="http://exclusivediary.blogspot.com/2017/04/no-end-to-data-wars-reliance-jio-free.html?spref=tw" TargetMode="External"/><Relationship Id="rId1607" Type="http://schemas.openxmlformats.org/officeDocument/2006/relationships/hyperlink" Target="http://indiatoday.intoday.in/technology/story/exclusive-reliance-jio-fiber-broadband-preview-to-commence-shortly-website-spills-details/1/941140.html" TargetMode="External"/><Relationship Id="rId1814" Type="http://schemas.openxmlformats.org/officeDocument/2006/relationships/hyperlink" Target="https://pbs.twimg.com/media/C-bPekgXoAA5jN0.jpg" TargetMode="External"/><Relationship Id="rId4013" Type="http://schemas.openxmlformats.org/officeDocument/2006/relationships/hyperlink" Target="http://pbs.twimg.com/profile_images/823767951333539840/j2WzId06_normal.jpg" TargetMode="External"/><Relationship Id="rId4220" Type="http://schemas.openxmlformats.org/officeDocument/2006/relationships/hyperlink" Target="http://pbs.twimg.com/profile_images/791865131282100224/GtLlRBrA_normal.jpg" TargetMode="External"/><Relationship Id="rId3779" Type="http://schemas.openxmlformats.org/officeDocument/2006/relationships/hyperlink" Target="http://pbs.twimg.com/profile_images/571877044969058305/wCUDOBDy_normal.jpeg" TargetMode="External"/><Relationship Id="rId6185" Type="http://schemas.openxmlformats.org/officeDocument/2006/relationships/hyperlink" Target="https://twitter.com/" TargetMode="External"/><Relationship Id="rId6392" Type="http://schemas.openxmlformats.org/officeDocument/2006/relationships/hyperlink" Target="https://twitter.com/" TargetMode="External"/><Relationship Id="rId2588" Type="http://schemas.openxmlformats.org/officeDocument/2006/relationships/hyperlink" Target="http://pbs.twimg.com/profile_images/801348791853056000/IlKxC7iP_normal.jpg" TargetMode="External"/><Relationship Id="rId3986" Type="http://schemas.openxmlformats.org/officeDocument/2006/relationships/hyperlink" Target="http://pbs.twimg.com/profile_images/799482771450331136/J38y-ww__normal.jpg" TargetMode="External"/><Relationship Id="rId6045" Type="http://schemas.openxmlformats.org/officeDocument/2006/relationships/hyperlink" Target="https://twitter.com/" TargetMode="External"/><Relationship Id="rId6252" Type="http://schemas.openxmlformats.org/officeDocument/2006/relationships/hyperlink" Target="https://twitter.com/" TargetMode="External"/><Relationship Id="rId1397" Type="http://schemas.openxmlformats.org/officeDocument/2006/relationships/hyperlink" Target="http://technocodex.com/top-expectation-from-reliance-jio-in-2017/" TargetMode="External"/><Relationship Id="rId2795" Type="http://schemas.openxmlformats.org/officeDocument/2006/relationships/hyperlink" Target="http://pbs.twimg.com/profile_images/858018928878112769/87j-_Xdb_normal.jpg" TargetMode="External"/><Relationship Id="rId3639" Type="http://schemas.openxmlformats.org/officeDocument/2006/relationships/hyperlink" Target="http://pbs.twimg.com/profile_images/834299929250111488/4RBzb980_normal.jpg" TargetMode="External"/><Relationship Id="rId3846" Type="http://schemas.openxmlformats.org/officeDocument/2006/relationships/hyperlink" Target="http://pbs.twimg.com/profile_images/837483293335515136/Win3gK25_normal.jpg" TargetMode="External"/><Relationship Id="rId5061" Type="http://schemas.openxmlformats.org/officeDocument/2006/relationships/hyperlink" Target="https://twitter.com/" TargetMode="External"/><Relationship Id="rId6112" Type="http://schemas.openxmlformats.org/officeDocument/2006/relationships/hyperlink" Target="https://twitter.com/" TargetMode="External"/><Relationship Id="rId767" Type="http://schemas.openxmlformats.org/officeDocument/2006/relationships/hyperlink" Target="http://zeenews.india.com/internet-social-media/reliance-jio-coming-with-ftth-broadband-service-with-100mbps-speed-in-june-2000437.html?utm_source=dlvr.it&amp;utm_medium=twitter" TargetMode="External"/><Relationship Id="rId974" Type="http://schemas.openxmlformats.org/officeDocument/2006/relationships/hyperlink" Target="http://abpnews.abplive.in/gadgets/reliance-jio-to-launched-in-2017-dth-broadband-services-607170" TargetMode="External"/><Relationship Id="rId2448" Type="http://schemas.openxmlformats.org/officeDocument/2006/relationships/hyperlink" Target="http://pbs.twimg.com/profile_images/378800000797394786/aad7180b3e4112756b43efe15b0348b7_normal.jpeg" TargetMode="External"/><Relationship Id="rId2655" Type="http://schemas.openxmlformats.org/officeDocument/2006/relationships/hyperlink" Target="http://pbs.twimg.com/profile_images/1502137446/1_normal.jpg" TargetMode="External"/><Relationship Id="rId2862" Type="http://schemas.openxmlformats.org/officeDocument/2006/relationships/hyperlink" Target="http://pbs.twimg.com/profile_images/545627223420444672/3kWrK7sU_normal.jpeg" TargetMode="External"/><Relationship Id="rId3706" Type="http://schemas.openxmlformats.org/officeDocument/2006/relationships/hyperlink" Target="http://pbs.twimg.com/profile_images/841591736711446528/EJKg3F9G_normal.jpg" TargetMode="External"/><Relationship Id="rId3913" Type="http://schemas.openxmlformats.org/officeDocument/2006/relationships/hyperlink" Target="http://pbs.twimg.com/profile_images/821385104962375681/xnIUZIGM_normal.jpg" TargetMode="External"/><Relationship Id="rId627" Type="http://schemas.openxmlformats.org/officeDocument/2006/relationships/hyperlink" Target="https://www.worldsitenews.com/2017/04/28/reliance-jio-effect-rules-soon-for-telcos-trai-ing-new-service/" TargetMode="External"/><Relationship Id="rId834" Type="http://schemas.openxmlformats.org/officeDocument/2006/relationships/hyperlink" Target="http://www.gadgetsnow.com/tech-news/reliance-jio-fibre-to-the-home-service-details-revealed-report/articleshow/58422129.cms?utm_source=dlvr.it&amp;utm_medium=twitter" TargetMode="External"/><Relationship Id="rId1257" Type="http://schemas.openxmlformats.org/officeDocument/2006/relationships/hyperlink" Target="http://www.business-standard.com/article/companies/reliance-jio-to-venture-in-dth-broadband-services-this-year-117042800380_1.html" TargetMode="External"/><Relationship Id="rId1464" Type="http://schemas.openxmlformats.org/officeDocument/2006/relationships/hyperlink" Target="http://telecom.economictimes.indiatimes.com/news/telecom-operators-may-offer-lowest-ever-salary-hike-this-year-courtesy-reliance-jio-and-consolidation-pressure/58390771" TargetMode="External"/><Relationship Id="rId1671" Type="http://schemas.openxmlformats.org/officeDocument/2006/relationships/hyperlink" Target="http://www.gizbot.com/telecom/news/all-about-reliance-jio-s-prime-non-prime-plans-040199.html?utm_source=dlvr.it&amp;utm_medium=twitter" TargetMode="External"/><Relationship Id="rId2308" Type="http://schemas.openxmlformats.org/officeDocument/2006/relationships/hyperlink" Target="http://pbs.twimg.com/profile_images/853866028744527872/tr3OHXaU_normal.jpg" TargetMode="External"/><Relationship Id="rId2515" Type="http://schemas.openxmlformats.org/officeDocument/2006/relationships/hyperlink" Target="http://pbs.twimg.com/profile_images/1215337530/TS_normal.jpeg" TargetMode="External"/><Relationship Id="rId2722" Type="http://schemas.openxmlformats.org/officeDocument/2006/relationships/hyperlink" Target="https://pbs.twimg.com/media/C-bNH2EUIAEPmCp.jpg" TargetMode="External"/><Relationship Id="rId5878" Type="http://schemas.openxmlformats.org/officeDocument/2006/relationships/hyperlink" Target="https://twitter.com/" TargetMode="External"/><Relationship Id="rId901" Type="http://schemas.openxmlformats.org/officeDocument/2006/relationships/hyperlink" Target="https://bombayinformer.com/109816/120-required-reliance-jio-email-process-salary-18000-priti-recruitment-thane-maharashtra-bombay-jobs/" TargetMode="External"/><Relationship Id="rId1117" Type="http://schemas.openxmlformats.org/officeDocument/2006/relationships/hyperlink" Target="http://www.businesstoday.in/sectors/telecom/reliance-to-roll-out-its-ftth-service-jio-fiber-with-minimum-100-mbps-speed/story/251097.html" TargetMode="External"/><Relationship Id="rId1324" Type="http://schemas.openxmlformats.org/officeDocument/2006/relationships/hyperlink" Target="http://www.gizbot.com/telecom/features/reliance-jio-airtel-bsnl-vodafone-4g-3g-plans-voice-calls-free-tariff-war-price-040384.html" TargetMode="External"/><Relationship Id="rId1531" Type="http://schemas.openxmlformats.org/officeDocument/2006/relationships/hyperlink" Target="https://fb.me/8pEi0eWG9" TargetMode="External"/><Relationship Id="rId4687" Type="http://schemas.openxmlformats.org/officeDocument/2006/relationships/hyperlink" Target="https://twitter.com/" TargetMode="External"/><Relationship Id="rId4894" Type="http://schemas.openxmlformats.org/officeDocument/2006/relationships/hyperlink" Target="https://twitter.com/" TargetMode="External"/><Relationship Id="rId5738" Type="http://schemas.openxmlformats.org/officeDocument/2006/relationships/hyperlink" Target="https://twitter.com/" TargetMode="External"/><Relationship Id="rId5945" Type="http://schemas.openxmlformats.org/officeDocument/2006/relationships/hyperlink" Target="https://twitter.com/" TargetMode="External"/><Relationship Id="rId30" Type="http://schemas.openxmlformats.org/officeDocument/2006/relationships/hyperlink" Target="http://www.mouthshut.com/review/Reliance-Jio-review-moqqoomrstm" TargetMode="External"/><Relationship Id="rId3289" Type="http://schemas.openxmlformats.org/officeDocument/2006/relationships/hyperlink" Target="http://pbs.twimg.com/profile_images/487685602658103296/rUZtifYj_normal.png" TargetMode="External"/><Relationship Id="rId3496" Type="http://schemas.openxmlformats.org/officeDocument/2006/relationships/hyperlink" Target="http://pbs.twimg.com/profile_images/815674569822347264/KLBu3qdm_normal.jpg" TargetMode="External"/><Relationship Id="rId4547" Type="http://schemas.openxmlformats.org/officeDocument/2006/relationships/hyperlink" Target="https://twitter.com/" TargetMode="External"/><Relationship Id="rId4754" Type="http://schemas.openxmlformats.org/officeDocument/2006/relationships/hyperlink" Target="https://twitter.com/" TargetMode="External"/><Relationship Id="rId2098" Type="http://schemas.openxmlformats.org/officeDocument/2006/relationships/hyperlink" Target="https://pbs.twimg.com/media/C-pRnkZVoAADb6z.jpg" TargetMode="External"/><Relationship Id="rId3149" Type="http://schemas.openxmlformats.org/officeDocument/2006/relationships/hyperlink" Target="http://pbs.twimg.com/profile_images/461462418820849664/8KdG7IL3_normal.jpeg" TargetMode="External"/><Relationship Id="rId3356" Type="http://schemas.openxmlformats.org/officeDocument/2006/relationships/hyperlink" Target="http://pbs.twimg.com/profile_images/2836023346/f98241f105d92e12c310d6149853bd67_normal.jpeg" TargetMode="External"/><Relationship Id="rId3563" Type="http://schemas.openxmlformats.org/officeDocument/2006/relationships/hyperlink" Target="http://pbs.twimg.com/profile_images/732233731352580097/K7aXz5SZ_normal.jpg" TargetMode="External"/><Relationship Id="rId4407" Type="http://schemas.openxmlformats.org/officeDocument/2006/relationships/hyperlink" Target="http://pbs.twimg.com/profile_images/460677226829066240/EeaW091C_normal.jpeg" TargetMode="External"/><Relationship Id="rId4961" Type="http://schemas.openxmlformats.org/officeDocument/2006/relationships/hyperlink" Target="https://twitter.com/" TargetMode="External"/><Relationship Id="rId5805" Type="http://schemas.openxmlformats.org/officeDocument/2006/relationships/hyperlink" Target="https://twitter.com/" TargetMode="External"/><Relationship Id="rId277" Type="http://schemas.openxmlformats.org/officeDocument/2006/relationships/hyperlink" Target="http://on-the-cheap.transaustralianairlines.com/2017/04/27/top-10-best-cheapest-4g-smartphones-under-5000-in-2017-for-reliance-jio-latest-in-hindi-low-price/" TargetMode="External"/><Relationship Id="rId484" Type="http://schemas.openxmlformats.org/officeDocument/2006/relationships/hyperlink" Target="http://www.gadgetsnow.com/tech-news/now-reliance-jio-opposes-customised-offers-by-bharti-airtel-vodafone-india/articleshow/58411034.cms" TargetMode="External"/><Relationship Id="rId2165" Type="http://schemas.openxmlformats.org/officeDocument/2006/relationships/hyperlink" Target="https://pbs.twimg.com/media/C-n9fTkVoAAEhez.jpg" TargetMode="External"/><Relationship Id="rId3009" Type="http://schemas.openxmlformats.org/officeDocument/2006/relationships/hyperlink" Target="https://pbs.twimg.com/media/C-eL96XXcAEb0qz.jpg" TargetMode="External"/><Relationship Id="rId3216" Type="http://schemas.openxmlformats.org/officeDocument/2006/relationships/hyperlink" Target="http://pbs.twimg.com/profile_images/442176945770356736/lUHaNQU4_normal.jpeg" TargetMode="External"/><Relationship Id="rId3770" Type="http://schemas.openxmlformats.org/officeDocument/2006/relationships/hyperlink" Target="http://pbs.twimg.com/profile_images/804879871709184000/DVse8Dzv_normal.jpg" TargetMode="External"/><Relationship Id="rId4614" Type="http://schemas.openxmlformats.org/officeDocument/2006/relationships/hyperlink" Target="https://twitter.com/" TargetMode="External"/><Relationship Id="rId4821" Type="http://schemas.openxmlformats.org/officeDocument/2006/relationships/hyperlink" Target="https://twitter.com/" TargetMode="External"/><Relationship Id="rId137" Type="http://schemas.openxmlformats.org/officeDocument/2006/relationships/hyperlink" Target="http://www.gizbot.com/internet/news/reliance-jio-ftth-broadband-service-beta-trials-speed-100mbps-cheapest-040271.html?utm_source=article&amp;utm_medium=tweet-button&amp;utm_campaign=article-tweet" TargetMode="External"/><Relationship Id="rId344" Type="http://schemas.openxmlformats.org/officeDocument/2006/relationships/hyperlink" Target="http://linkis.com/www.playapk.org/jioc/cpb12" TargetMode="External"/><Relationship Id="rId691" Type="http://schemas.openxmlformats.org/officeDocument/2006/relationships/hyperlink" Target="http://abitco.in/reliance-jio-is-walking-all-over-the-little-guys/" TargetMode="External"/><Relationship Id="rId2025" Type="http://schemas.openxmlformats.org/officeDocument/2006/relationships/hyperlink" Target="https://pbs.twimg.com/media/C-fw0xqW0AAhfHS.jpg" TargetMode="External"/><Relationship Id="rId2372" Type="http://schemas.openxmlformats.org/officeDocument/2006/relationships/hyperlink" Target="http://pbs.twimg.com/profile_images/639419929662373888/qa_7bB8d_normal.jpg" TargetMode="External"/><Relationship Id="rId3423" Type="http://schemas.openxmlformats.org/officeDocument/2006/relationships/hyperlink" Target="http://pbs.twimg.com/profile_images/2301165764/197emd1uvmei77guo2f9_normal.jpeg" TargetMode="External"/><Relationship Id="rId3630" Type="http://schemas.openxmlformats.org/officeDocument/2006/relationships/hyperlink" Target="http://pbs.twimg.com/profile_images/2151014262/Ani_1__normal.jpeg" TargetMode="External"/><Relationship Id="rId6579" Type="http://schemas.openxmlformats.org/officeDocument/2006/relationships/hyperlink" Target="https://twitter.com/" TargetMode="External"/><Relationship Id="rId6786" Type="http://schemas.openxmlformats.org/officeDocument/2006/relationships/hyperlink" Target="https://twitter.com/" TargetMode="External"/><Relationship Id="rId551" Type="http://schemas.openxmlformats.org/officeDocument/2006/relationships/hyperlink" Target="http://www.business-standard.com/article/companies/has-reliance-jio-s-entry-delayed-modi-s-digital-india-goals-117042800256_1.html?utm_source=dlvr.it&amp;utm_medium=twitter" TargetMode="External"/><Relationship Id="rId1181" Type="http://schemas.openxmlformats.org/officeDocument/2006/relationships/hyperlink" Target="http://gyanodayweb.blogspot.com/2017/04/reliance-jio-prime-dth-registration.html" TargetMode="External"/><Relationship Id="rId2232" Type="http://schemas.openxmlformats.org/officeDocument/2006/relationships/hyperlink" Target="http://pbs.twimg.com/profile_images/475635043918827520/Ou8uYJTs_normal.jpeg" TargetMode="External"/><Relationship Id="rId5388" Type="http://schemas.openxmlformats.org/officeDocument/2006/relationships/hyperlink" Target="https://twitter.com/" TargetMode="External"/><Relationship Id="rId5595" Type="http://schemas.openxmlformats.org/officeDocument/2006/relationships/hyperlink" Target="https://twitter.com/" TargetMode="External"/><Relationship Id="rId6439" Type="http://schemas.openxmlformats.org/officeDocument/2006/relationships/hyperlink" Target="https://twitter.com/" TargetMode="External"/><Relationship Id="rId6646" Type="http://schemas.openxmlformats.org/officeDocument/2006/relationships/hyperlink" Target="https://twitter.com/" TargetMode="External"/><Relationship Id="rId6853" Type="http://schemas.openxmlformats.org/officeDocument/2006/relationships/hyperlink" Target="https://api.twitter.com/1.1/geo/id/317fcc4b21a604d5.json" TargetMode="External"/><Relationship Id="rId204" Type="http://schemas.openxmlformats.org/officeDocument/2006/relationships/hyperlink" Target="http://lifeandtrendz.com/samsung-trusted-brand-india-report/" TargetMode="External"/><Relationship Id="rId411" Type="http://schemas.openxmlformats.org/officeDocument/2006/relationships/hyperlink" Target="http://www.fonearena.com/blog/218302/reliance-jio-reports-rs-22-5-crore-net-loss-for-h2-fy17.html?utm_source=dlvr.it&amp;utm_medium=twitter" TargetMode="External"/><Relationship Id="rId1041" Type="http://schemas.openxmlformats.org/officeDocument/2006/relationships/hyperlink" Target="http://www.businesstoday.in/sectors/telecom/reliance-to-roll-out-its-ftth-service-jio-fiber-with-minimum-100-mbps-speed/story/251097.html" TargetMode="External"/><Relationship Id="rId1998" Type="http://schemas.openxmlformats.org/officeDocument/2006/relationships/hyperlink" Target="https://pbs.twimg.com/media/C-ZEfNqXgAAe9Nr.jpg" TargetMode="External"/><Relationship Id="rId4197" Type="http://schemas.openxmlformats.org/officeDocument/2006/relationships/hyperlink" Target="http://pbs.twimg.com/profile_images/829309495641829378/rXgcpQ7o_normal.jpg" TargetMode="External"/><Relationship Id="rId5248" Type="http://schemas.openxmlformats.org/officeDocument/2006/relationships/hyperlink" Target="https://twitter.com/" TargetMode="External"/><Relationship Id="rId5455" Type="http://schemas.openxmlformats.org/officeDocument/2006/relationships/hyperlink" Target="https://twitter.com/" TargetMode="External"/><Relationship Id="rId5662" Type="http://schemas.openxmlformats.org/officeDocument/2006/relationships/hyperlink" Target="https://twitter.com/" TargetMode="External"/><Relationship Id="rId6506" Type="http://schemas.openxmlformats.org/officeDocument/2006/relationships/hyperlink" Target="https://twitter.com/" TargetMode="External"/><Relationship Id="rId6713" Type="http://schemas.openxmlformats.org/officeDocument/2006/relationships/hyperlink" Target="https://twitter.com/" TargetMode="External"/><Relationship Id="rId1858" Type="http://schemas.openxmlformats.org/officeDocument/2006/relationships/hyperlink" Target="https://pbs.twimg.com/media/C-eo974U0AAIhZB.jpg" TargetMode="External"/><Relationship Id="rId4057" Type="http://schemas.openxmlformats.org/officeDocument/2006/relationships/hyperlink" Target="http://pbs.twimg.com/profile_images/529137660325949442/Z5wiewmy_normal.jpeg" TargetMode="External"/><Relationship Id="rId4264" Type="http://schemas.openxmlformats.org/officeDocument/2006/relationships/hyperlink" Target="http://pbs.twimg.com/profile_images/849619571363467264/EG-aookW_normal.jpg" TargetMode="External"/><Relationship Id="rId4471" Type="http://schemas.openxmlformats.org/officeDocument/2006/relationships/hyperlink" Target="http://pbs.twimg.com/profile_images/848014845974806529/rMvAiKpO_normal.jpg" TargetMode="External"/><Relationship Id="rId5108" Type="http://schemas.openxmlformats.org/officeDocument/2006/relationships/hyperlink" Target="https://twitter.com/" TargetMode="External"/><Relationship Id="rId5315" Type="http://schemas.openxmlformats.org/officeDocument/2006/relationships/hyperlink" Target="https://twitter.com/" TargetMode="External"/><Relationship Id="rId5522" Type="http://schemas.openxmlformats.org/officeDocument/2006/relationships/hyperlink" Target="https://twitter.com/" TargetMode="External"/><Relationship Id="rId2909" Type="http://schemas.openxmlformats.org/officeDocument/2006/relationships/hyperlink" Target="http://pbs.twimg.com/profile_images/841711939633983496/JuWxxs2s_normal.jpg" TargetMode="External"/><Relationship Id="rId3073" Type="http://schemas.openxmlformats.org/officeDocument/2006/relationships/hyperlink" Target="http://pbs.twimg.com/profile_images/826646232919531522/DUxT4-Om_normal.jpg" TargetMode="External"/><Relationship Id="rId3280" Type="http://schemas.openxmlformats.org/officeDocument/2006/relationships/hyperlink" Target="http://pbs.twimg.com/profile_images/678406199247659009/SKgPVK4k_normal.jpg" TargetMode="External"/><Relationship Id="rId4124" Type="http://schemas.openxmlformats.org/officeDocument/2006/relationships/hyperlink" Target="https://pbs.twimg.com/media/C-ejIw_XoAASH5K.jpg" TargetMode="External"/><Relationship Id="rId4331" Type="http://schemas.openxmlformats.org/officeDocument/2006/relationships/hyperlink" Target="http://pbs.twimg.com/profile_images/1406067065/240878_208077205898102_100000874727679_562905_3543829_o_normal.jpg" TargetMode="External"/><Relationship Id="rId1718" Type="http://schemas.openxmlformats.org/officeDocument/2006/relationships/hyperlink" Target="http://www.gizbot.com/telecom/features/reliance-jio-airtel-bsnl-vodafone-4g-3g-plans-voice-calls-free-tariff-war-price-040384.html" TargetMode="External"/><Relationship Id="rId1925" Type="http://schemas.openxmlformats.org/officeDocument/2006/relationships/hyperlink" Target="https://pbs.twimg.com/media/C-eqV3lUAAAkV3v.jpg" TargetMode="External"/><Relationship Id="rId3140" Type="http://schemas.openxmlformats.org/officeDocument/2006/relationships/hyperlink" Target="http://pbs.twimg.com/profile_images/855312363095969793/yR9Y6wX1_normal.jpg" TargetMode="External"/><Relationship Id="rId6089" Type="http://schemas.openxmlformats.org/officeDocument/2006/relationships/hyperlink" Target="https://twitter.com/" TargetMode="External"/><Relationship Id="rId6296" Type="http://schemas.openxmlformats.org/officeDocument/2006/relationships/hyperlink" Target="https://twitter.com/" TargetMode="External"/><Relationship Id="rId6156" Type="http://schemas.openxmlformats.org/officeDocument/2006/relationships/hyperlink" Target="https://twitter.com/" TargetMode="External"/><Relationship Id="rId2699" Type="http://schemas.openxmlformats.org/officeDocument/2006/relationships/hyperlink" Target="http://pbs.twimg.com/profile_images/3348535256/93cdd6239a2d7c98e25aaed471396b13_normal.jpeg" TargetMode="External"/><Relationship Id="rId3000" Type="http://schemas.openxmlformats.org/officeDocument/2006/relationships/hyperlink" Target="https://pbs.twimg.com/media/C-eL96XXcAEb0qz.jpg" TargetMode="External"/><Relationship Id="rId3957" Type="http://schemas.openxmlformats.org/officeDocument/2006/relationships/hyperlink" Target="https://pbs.twimg.com/media/C-n9h2BVoAQsR8n.jpg" TargetMode="External"/><Relationship Id="rId6363" Type="http://schemas.openxmlformats.org/officeDocument/2006/relationships/hyperlink" Target="https://twitter.com/" TargetMode="External"/><Relationship Id="rId6570" Type="http://schemas.openxmlformats.org/officeDocument/2006/relationships/hyperlink" Target="https://twitter.com/" TargetMode="External"/><Relationship Id="rId878" Type="http://schemas.openxmlformats.org/officeDocument/2006/relationships/hyperlink" Target="http://gadgets.ndtv.com/telecom/features/reliance-jio-dth-broadband-and-more-5-things-to-expect-from-jio-this-year-1686749" TargetMode="External"/><Relationship Id="rId2559" Type="http://schemas.openxmlformats.org/officeDocument/2006/relationships/hyperlink" Target="https://pbs.twimg.com/media/C-aKXS6VYAEWQSm.jpg" TargetMode="External"/><Relationship Id="rId2766" Type="http://schemas.openxmlformats.org/officeDocument/2006/relationships/hyperlink" Target="https://pbs.twimg.com/media/C-bfw4KXkAArVww.jpg" TargetMode="External"/><Relationship Id="rId2973" Type="http://schemas.openxmlformats.org/officeDocument/2006/relationships/hyperlink" Target="https://pbs.twimg.com/media/C-eksBLXkAA0Acu.jpg" TargetMode="External"/><Relationship Id="rId3817" Type="http://schemas.openxmlformats.org/officeDocument/2006/relationships/hyperlink" Target="http://pbs.twimg.com/profile_images/853419629389197312/bprylMX0_normal.jpg" TargetMode="External"/><Relationship Id="rId5172" Type="http://schemas.openxmlformats.org/officeDocument/2006/relationships/hyperlink" Target="https://twitter.com/" TargetMode="External"/><Relationship Id="rId6016" Type="http://schemas.openxmlformats.org/officeDocument/2006/relationships/hyperlink" Target="https://twitter.com/" TargetMode="External"/><Relationship Id="rId6223" Type="http://schemas.openxmlformats.org/officeDocument/2006/relationships/hyperlink" Target="https://twitter.com/" TargetMode="External"/><Relationship Id="rId6430" Type="http://schemas.openxmlformats.org/officeDocument/2006/relationships/hyperlink" Target="https://twitter.com/" TargetMode="External"/><Relationship Id="rId738" Type="http://schemas.openxmlformats.org/officeDocument/2006/relationships/hyperlink" Target="https://twitter.com/i/web/status/857941069417336833" TargetMode="External"/><Relationship Id="rId945" Type="http://schemas.openxmlformats.org/officeDocument/2006/relationships/hyperlink" Target="http://zeenews.india.com/internet-social-media/reliance-jio-coming-with-ftth-broadband-service-with-100mbps-speed-in-june-2000437.html" TargetMode="External"/><Relationship Id="rId1368" Type="http://schemas.openxmlformats.org/officeDocument/2006/relationships/hyperlink" Target="https://www.sayingtruth.com/fake-reliance-jio-laptop/" TargetMode="External"/><Relationship Id="rId1575" Type="http://schemas.openxmlformats.org/officeDocument/2006/relationships/hyperlink" Target="https://twitter.com/i/web/status/858676719728906241" TargetMode="External"/><Relationship Id="rId1782" Type="http://schemas.openxmlformats.org/officeDocument/2006/relationships/hyperlink" Target="https://pbs.twimg.com/media/C-Zpej0VYAAGVCw.jpg" TargetMode="External"/><Relationship Id="rId2419" Type="http://schemas.openxmlformats.org/officeDocument/2006/relationships/hyperlink" Target="http://pbs.twimg.com/profile_images/695136647348887552/QIk3tL8r_normal.jpg" TargetMode="External"/><Relationship Id="rId2626" Type="http://schemas.openxmlformats.org/officeDocument/2006/relationships/hyperlink" Target="http://pbs.twimg.com/profile_images/1069603702/V-logogghh72_normal.jpg" TargetMode="External"/><Relationship Id="rId2833" Type="http://schemas.openxmlformats.org/officeDocument/2006/relationships/hyperlink" Target="http://abs.twimg.com/sticky/default_profile_images/default_profile_normal.png" TargetMode="External"/><Relationship Id="rId5032" Type="http://schemas.openxmlformats.org/officeDocument/2006/relationships/hyperlink" Target="https://twitter.com/" TargetMode="External"/><Relationship Id="rId5989" Type="http://schemas.openxmlformats.org/officeDocument/2006/relationships/hyperlink" Target="https://twitter.com/" TargetMode="External"/><Relationship Id="rId74" Type="http://schemas.openxmlformats.org/officeDocument/2006/relationships/hyperlink" Target="http://www.business-standard.com/article/companies/data-war-reliance-jio-free-offers-to-continue-for-12-18-months-117042600206_1.html" TargetMode="External"/><Relationship Id="rId805" Type="http://schemas.openxmlformats.org/officeDocument/2006/relationships/hyperlink" Target="http://zeenews.india.com/internet-social-media/reliance-jio-coming-with-ftth-broadband-service-with-100mbps-speed-in-june-2000437.html" TargetMode="External"/><Relationship Id="rId1228" Type="http://schemas.openxmlformats.org/officeDocument/2006/relationships/hyperlink" Target="http://techsandesh.com/reliance-jio-giga-fiber-internet-broadband-june-india/" TargetMode="External"/><Relationship Id="rId1435" Type="http://schemas.openxmlformats.org/officeDocument/2006/relationships/hyperlink" Target="http://gadgets.ndtv.com/mobiles/news/reliance-jio-plans-nokia-3310-2017-price-vivo-v5s-and-lg-g6-launched-and-more-news-this-week-1687660?utm_source=dlvr.it&amp;utm_medium=twitter" TargetMode="External"/><Relationship Id="rId4798" Type="http://schemas.openxmlformats.org/officeDocument/2006/relationships/hyperlink" Target="https://twitter.com/" TargetMode="External"/><Relationship Id="rId1642" Type="http://schemas.openxmlformats.org/officeDocument/2006/relationships/hyperlink" Target="https://twitter.com/i/web/status/858111957152354304" TargetMode="External"/><Relationship Id="rId2900" Type="http://schemas.openxmlformats.org/officeDocument/2006/relationships/hyperlink" Target="http://pbs.twimg.com/profile_images/858028593301028864/kIigi7MM_normal.jpg" TargetMode="External"/><Relationship Id="rId5849" Type="http://schemas.openxmlformats.org/officeDocument/2006/relationships/hyperlink" Target="https://twitter.com/" TargetMode="External"/><Relationship Id="rId1502" Type="http://schemas.openxmlformats.org/officeDocument/2006/relationships/hyperlink" Target="http://news.google.com/news/url?sa=t&amp;fd=R&amp;ct2=in&amp;usg=AFQjCNHQDSzMpZ8SI_-PywTJ_-30YzjM1g&amp;clid=c3a7d30bb8a4878e06b80cf16b898331&amp;cid=52779473446325&amp;ei=j1IDWfDvFM3epweLpJu4CA&amp;url=http://gadgets.ndtv.com/telecom/features/reliance-jio-dth-broadband-and-more-5-things-to-expect-from-jio-this-year-1686749" TargetMode="External"/><Relationship Id="rId4658" Type="http://schemas.openxmlformats.org/officeDocument/2006/relationships/hyperlink" Target="https://twitter.com/" TargetMode="External"/><Relationship Id="rId4865" Type="http://schemas.openxmlformats.org/officeDocument/2006/relationships/hyperlink" Target="https://twitter.com/" TargetMode="External"/><Relationship Id="rId5709" Type="http://schemas.openxmlformats.org/officeDocument/2006/relationships/hyperlink" Target="https://twitter.com/" TargetMode="External"/><Relationship Id="rId5916" Type="http://schemas.openxmlformats.org/officeDocument/2006/relationships/hyperlink" Target="https://twitter.com/" TargetMode="External"/><Relationship Id="rId6080" Type="http://schemas.openxmlformats.org/officeDocument/2006/relationships/hyperlink" Target="https://twitter.com/" TargetMode="External"/><Relationship Id="rId388" Type="http://schemas.openxmlformats.org/officeDocument/2006/relationships/hyperlink" Target="http://www.mobiletor.com/reliance-jio-announces-new-postpaid-prepaid-plans/" TargetMode="External"/><Relationship Id="rId2069" Type="http://schemas.openxmlformats.org/officeDocument/2006/relationships/hyperlink" Target="https://pbs.twimg.com/media/C-lSMJyUMAEfWO6.jpg" TargetMode="External"/><Relationship Id="rId3467" Type="http://schemas.openxmlformats.org/officeDocument/2006/relationships/hyperlink" Target="http://abs.twimg.com/sticky/default_profile_images/default_profile_normal.png" TargetMode="External"/><Relationship Id="rId3674" Type="http://schemas.openxmlformats.org/officeDocument/2006/relationships/hyperlink" Target="http://pbs.twimg.com/profile_images/527351084558209024/U7VZxlGa_normal.jpeg" TargetMode="External"/><Relationship Id="rId3881" Type="http://schemas.openxmlformats.org/officeDocument/2006/relationships/hyperlink" Target="http://pbs.twimg.com/profile_images/848076050848526336/F7EoPtJd_normal.jpg" TargetMode="External"/><Relationship Id="rId4518" Type="http://schemas.openxmlformats.org/officeDocument/2006/relationships/hyperlink" Target="https://twitter.com/" TargetMode="External"/><Relationship Id="rId4725" Type="http://schemas.openxmlformats.org/officeDocument/2006/relationships/hyperlink" Target="https://twitter.com/" TargetMode="External"/><Relationship Id="rId4932" Type="http://schemas.openxmlformats.org/officeDocument/2006/relationships/hyperlink" Target="https://twitter.com/" TargetMode="External"/><Relationship Id="rId595" Type="http://schemas.openxmlformats.org/officeDocument/2006/relationships/hyperlink" Target="http://www.business-standard.com/article/companies/airtel-beats-reliance-jio-by-a-huge-margin-in-4g-speed-opensignal-report-117042200259_1.html" TargetMode="External"/><Relationship Id="rId2276" Type="http://schemas.openxmlformats.org/officeDocument/2006/relationships/hyperlink" Target="http://pbs.twimg.com/profile_images/843721486078787584/6JWhRwEs_normal.jpg" TargetMode="External"/><Relationship Id="rId2483" Type="http://schemas.openxmlformats.org/officeDocument/2006/relationships/hyperlink" Target="http://pbs.twimg.com/profile_images/1378549000/RiteshP_normal.jpg" TargetMode="External"/><Relationship Id="rId2690" Type="http://schemas.openxmlformats.org/officeDocument/2006/relationships/hyperlink" Target="https://pbs.twimg.com/media/C-a_nxxV0AEex7K.jpg" TargetMode="External"/><Relationship Id="rId3327" Type="http://schemas.openxmlformats.org/officeDocument/2006/relationships/hyperlink" Target="http://pbs.twimg.com/profile_images/824594055149551616/blrWULWb_normal.jpg" TargetMode="External"/><Relationship Id="rId3534" Type="http://schemas.openxmlformats.org/officeDocument/2006/relationships/hyperlink" Target="http://pbs.twimg.com/profile_images/839890388655681538/ELRa8olo_normal.jpg" TargetMode="External"/><Relationship Id="rId3741" Type="http://schemas.openxmlformats.org/officeDocument/2006/relationships/hyperlink" Target="http://pbs.twimg.com/profile_images/839147291030261762/Gc9YlXbn_normal.jpg" TargetMode="External"/><Relationship Id="rId248" Type="http://schemas.openxmlformats.org/officeDocument/2006/relationships/hyperlink" Target="http://www.gadgetsnow.com/tech-news/reliance-jio-effect-it-may-be-time-to-say-goodbye-to-freebies/articleshow/58398939.cms" TargetMode="External"/><Relationship Id="rId455" Type="http://schemas.openxmlformats.org/officeDocument/2006/relationships/hyperlink" Target="https://www.youtube.com/watch?v=TmLWLIfXUmU&amp;feature=youtu.be&amp;a" TargetMode="External"/><Relationship Id="rId662" Type="http://schemas.openxmlformats.org/officeDocument/2006/relationships/hyperlink" Target="http://indianexpress.com/article/technology/tech-news-technology/reliance-jio-effect-rules-soon-for-telcos-trai-ing-new-service-4631376/" TargetMode="External"/><Relationship Id="rId1085" Type="http://schemas.openxmlformats.org/officeDocument/2006/relationships/hyperlink" Target="https://techviral.net/reliance-jio-introduces-new-plans-starting-rs-19/?utm_source=dlvr.it&amp;utm_medium=twitter" TargetMode="External"/><Relationship Id="rId1292" Type="http://schemas.openxmlformats.org/officeDocument/2006/relationships/hyperlink" Target="https://wap-business--standard-com.cdn.ampproject.org/c/wap.business-standard.com/article-amp/companies/reliance-jio-to-venture-in-dth-broadband-services-this-year-117042800380_1.html" TargetMode="External"/><Relationship Id="rId2136" Type="http://schemas.openxmlformats.org/officeDocument/2006/relationships/hyperlink" Target="https://pbs.twimg.com/media/C-qSfhpUwAAOO5f.jpg" TargetMode="External"/><Relationship Id="rId2343" Type="http://schemas.openxmlformats.org/officeDocument/2006/relationships/hyperlink" Target="http://pbs.twimg.com/profile_images/793091676843700224/FnS3ClxH_normal.jpg" TargetMode="External"/><Relationship Id="rId2550" Type="http://schemas.openxmlformats.org/officeDocument/2006/relationships/hyperlink" Target="http://pbs.twimg.com/profile_images/743059234045186048/jeZ70E82_normal.jpg" TargetMode="External"/><Relationship Id="rId3601" Type="http://schemas.openxmlformats.org/officeDocument/2006/relationships/hyperlink" Target="https://pbs.twimg.com/media/C-kJES3VYAANpJJ.jpg" TargetMode="External"/><Relationship Id="rId5499" Type="http://schemas.openxmlformats.org/officeDocument/2006/relationships/hyperlink" Target="https://twitter.com/" TargetMode="External"/><Relationship Id="rId6757" Type="http://schemas.openxmlformats.org/officeDocument/2006/relationships/hyperlink" Target="https://twitter.com/" TargetMode="External"/><Relationship Id="rId108" Type="http://schemas.openxmlformats.org/officeDocument/2006/relationships/hyperlink" Target="https://twitter.com/sanjaybafna/status/856679177168326656" TargetMode="External"/><Relationship Id="rId315" Type="http://schemas.openxmlformats.org/officeDocument/2006/relationships/hyperlink" Target="http://www.gadgetsnow.com/tech-news/this-state-has-highest-number-of-reliance-jio-users/articleshow/58402856.cms" TargetMode="External"/><Relationship Id="rId522" Type="http://schemas.openxmlformats.org/officeDocument/2006/relationships/hyperlink" Target="http://www.business-standard.com/article/companies/has-reliance-jio-s-entry-delayed-modi-s-digital-india-goals-117042800256_1.html?utm_source=dlvr.it&amp;utm_medium=twitter" TargetMode="External"/><Relationship Id="rId1152" Type="http://schemas.openxmlformats.org/officeDocument/2006/relationships/hyperlink" Target="http://gadgetstouse.com/news/reliance-jio-fiber-preview-testing/57061" TargetMode="External"/><Relationship Id="rId2203" Type="http://schemas.openxmlformats.org/officeDocument/2006/relationships/hyperlink" Target="http://pbs.twimg.com/profile_images/788286942991441920/v1pCXTS__normal.jpg" TargetMode="External"/><Relationship Id="rId2410" Type="http://schemas.openxmlformats.org/officeDocument/2006/relationships/hyperlink" Target="http://pbs.twimg.com/profile_images/2454931736/jz89j2v7njytip25qicf_normal.jpeg" TargetMode="External"/><Relationship Id="rId5359" Type="http://schemas.openxmlformats.org/officeDocument/2006/relationships/hyperlink" Target="https://twitter.com/" TargetMode="External"/><Relationship Id="rId5566" Type="http://schemas.openxmlformats.org/officeDocument/2006/relationships/hyperlink" Target="https://twitter.com/" TargetMode="External"/><Relationship Id="rId5773" Type="http://schemas.openxmlformats.org/officeDocument/2006/relationships/hyperlink" Target="https://twitter.com/" TargetMode="External"/><Relationship Id="rId6617" Type="http://schemas.openxmlformats.org/officeDocument/2006/relationships/hyperlink" Target="https://twitter.com/" TargetMode="External"/><Relationship Id="rId1012" Type="http://schemas.openxmlformats.org/officeDocument/2006/relationships/hyperlink" Target="http://www.businesstoday.in/sectors/telecom/reliance-jio-updates-old-tariffs-all-plans-in-detail/story/250918.html" TargetMode="External"/><Relationship Id="rId4168" Type="http://schemas.openxmlformats.org/officeDocument/2006/relationships/hyperlink" Target="http://pbs.twimg.com/profile_images/836080705121697792/ttx0b7KW_normal.jpg" TargetMode="External"/><Relationship Id="rId4375" Type="http://schemas.openxmlformats.org/officeDocument/2006/relationships/hyperlink" Target="https://pbs.twimg.com/media/C-qzMpsU0AMd8u7.jpg" TargetMode="External"/><Relationship Id="rId5219" Type="http://schemas.openxmlformats.org/officeDocument/2006/relationships/hyperlink" Target="https://twitter.com/" TargetMode="External"/><Relationship Id="rId5426" Type="http://schemas.openxmlformats.org/officeDocument/2006/relationships/hyperlink" Target="https://twitter.com/" TargetMode="External"/><Relationship Id="rId5980" Type="http://schemas.openxmlformats.org/officeDocument/2006/relationships/hyperlink" Target="https://twitter.com/" TargetMode="External"/><Relationship Id="rId6824" Type="http://schemas.openxmlformats.org/officeDocument/2006/relationships/hyperlink" Target="https://twitter.com/" TargetMode="External"/><Relationship Id="rId1969" Type="http://schemas.openxmlformats.org/officeDocument/2006/relationships/hyperlink" Target="https://pbs.twimg.com/media/C-A5OfEXoAEIwqV.jpg" TargetMode="External"/><Relationship Id="rId3184" Type="http://schemas.openxmlformats.org/officeDocument/2006/relationships/hyperlink" Target="http://pbs.twimg.com/profile_images/819123284558147584/UK8RMh-S_normal.jpg" TargetMode="External"/><Relationship Id="rId4028" Type="http://schemas.openxmlformats.org/officeDocument/2006/relationships/hyperlink" Target="http://pbs.twimg.com/profile_images/2250928009/smarty_normal.jpg" TargetMode="External"/><Relationship Id="rId4235" Type="http://schemas.openxmlformats.org/officeDocument/2006/relationships/hyperlink" Target="http://abs.twimg.com/sticky/default_profile_images/default_profile_normal.png" TargetMode="External"/><Relationship Id="rId4582" Type="http://schemas.openxmlformats.org/officeDocument/2006/relationships/hyperlink" Target="https://twitter.com/" TargetMode="External"/><Relationship Id="rId5633" Type="http://schemas.openxmlformats.org/officeDocument/2006/relationships/hyperlink" Target="https://twitter.com/" TargetMode="External"/><Relationship Id="rId5840" Type="http://schemas.openxmlformats.org/officeDocument/2006/relationships/hyperlink" Target="https://twitter.com/" TargetMode="External"/><Relationship Id="rId1829" Type="http://schemas.openxmlformats.org/officeDocument/2006/relationships/hyperlink" Target="https://pbs.twimg.com/media/C-bdG24UMAEWhU8.jpg" TargetMode="External"/><Relationship Id="rId3391" Type="http://schemas.openxmlformats.org/officeDocument/2006/relationships/hyperlink" Target="http://abs.twimg.com/sticky/default_profile_images/default_profile_normal.png" TargetMode="External"/><Relationship Id="rId4442" Type="http://schemas.openxmlformats.org/officeDocument/2006/relationships/hyperlink" Target="http://pbs.twimg.com/profile_images/837026918608203776/YCEhB-QO_normal.jpg" TargetMode="External"/><Relationship Id="rId5700" Type="http://schemas.openxmlformats.org/officeDocument/2006/relationships/hyperlink" Target="https://twitter.com/" TargetMode="External"/><Relationship Id="rId3044" Type="http://schemas.openxmlformats.org/officeDocument/2006/relationships/hyperlink" Target="https://pbs.twimg.com/media/C-e8CMWUIAAb2dr.jpg" TargetMode="External"/><Relationship Id="rId3251" Type="http://schemas.openxmlformats.org/officeDocument/2006/relationships/hyperlink" Target="http://pbs.twimg.com/profile_images/431263680903143424/72_V95M0_normal.jpeg" TargetMode="External"/><Relationship Id="rId4302" Type="http://schemas.openxmlformats.org/officeDocument/2006/relationships/hyperlink" Target="https://pbs.twimg.com/media/C-j4vcTWsAAVIFc.jpg" TargetMode="External"/><Relationship Id="rId172" Type="http://schemas.openxmlformats.org/officeDocument/2006/relationships/hyperlink" Target="http://feeds.feedburner.com/~r/Fight4Rights/~3/8EDrdN4qv90/extra-recharge-value-deduction-refund_i27113?utm_source=feedburner&amp;utm_medium=twitter&amp;utm_campaign=fightforrights_" TargetMode="External"/><Relationship Id="rId2060" Type="http://schemas.openxmlformats.org/officeDocument/2006/relationships/hyperlink" Target="https://pbs.twimg.com/media/C-lCRYFU0AAxTHS.jpg" TargetMode="External"/><Relationship Id="rId3111" Type="http://schemas.openxmlformats.org/officeDocument/2006/relationships/hyperlink" Target="http://pbs.twimg.com/profile_images/838375183622758401/msJY_DkI_normal.jpg" TargetMode="External"/><Relationship Id="rId6267" Type="http://schemas.openxmlformats.org/officeDocument/2006/relationships/hyperlink" Target="https://twitter.com/" TargetMode="External"/><Relationship Id="rId6474" Type="http://schemas.openxmlformats.org/officeDocument/2006/relationships/hyperlink" Target="https://twitter.com/" TargetMode="External"/><Relationship Id="rId6681" Type="http://schemas.openxmlformats.org/officeDocument/2006/relationships/hyperlink" Target="https://twitter.com/" TargetMode="External"/><Relationship Id="rId989" Type="http://schemas.openxmlformats.org/officeDocument/2006/relationships/hyperlink" Target="http://abpnews.abplive.in/gadgets/reliance-jio-to-launched-in-2017-dth-broadband-services-607170" TargetMode="External"/><Relationship Id="rId2877" Type="http://schemas.openxmlformats.org/officeDocument/2006/relationships/hyperlink" Target="https://pbs.twimg.com/media/C-b0-YwVYAAUx7y.jpg" TargetMode="External"/><Relationship Id="rId5076" Type="http://schemas.openxmlformats.org/officeDocument/2006/relationships/hyperlink" Target="https://twitter.com/" TargetMode="External"/><Relationship Id="rId5283" Type="http://schemas.openxmlformats.org/officeDocument/2006/relationships/hyperlink" Target="https://twitter.com/" TargetMode="External"/><Relationship Id="rId5490" Type="http://schemas.openxmlformats.org/officeDocument/2006/relationships/hyperlink" Target="https://twitter.com/" TargetMode="External"/><Relationship Id="rId6127" Type="http://schemas.openxmlformats.org/officeDocument/2006/relationships/hyperlink" Target="https://twitter.com/" TargetMode="External"/><Relationship Id="rId6334" Type="http://schemas.openxmlformats.org/officeDocument/2006/relationships/hyperlink" Target="https://twitter.com/" TargetMode="External"/><Relationship Id="rId6541" Type="http://schemas.openxmlformats.org/officeDocument/2006/relationships/hyperlink" Target="https://twitter.com/" TargetMode="External"/><Relationship Id="rId849" Type="http://schemas.openxmlformats.org/officeDocument/2006/relationships/hyperlink" Target="http://indianexpress.com/article/technology/tech-news-technology/reliance-jios-fiber-broadband-with-100mbps-speed-to-launch-in-june-report-4631700/" TargetMode="External"/><Relationship Id="rId1479" Type="http://schemas.openxmlformats.org/officeDocument/2006/relationships/hyperlink" Target="http://news.google.com/news/url?sa=t&amp;fd=R&amp;ct2=us&amp;usg=AFQjCNHp1r6qH-Bl6aqi4HhjRXbup_hWjQ&amp;clid=c3a7d30bb8a4878e06b80cf16b898331&amp;cid=52779477111181&amp;ei=hbYFWajpHsHqhQHxrLUw&amp;url=http%3A%2F%2Fgadgets.ndtv.com%2Fmobiles%2Ffeatures%2Freliance-jio-plans-nokia-3310-2017-price-vivo-v5s-and-lg-g6-launched-and-more-news-this-week-1687660&amp;utm_source=dlvr.it&amp;utm_medium=twitter" TargetMode="External"/><Relationship Id="rId1686" Type="http://schemas.openxmlformats.org/officeDocument/2006/relationships/hyperlink" Target="http://www.gizbot.com/telecom/news/everything-about-reliance-jio-achievements-future-plans-040291.html?utm_source=dlvr.it&amp;utm_medium=twitter&amp;utm_campaign=jobokuruvilla" TargetMode="External"/><Relationship Id="rId3928" Type="http://schemas.openxmlformats.org/officeDocument/2006/relationships/hyperlink" Target="http://pbs.twimg.com/profile_images/827369696265592832/_cP2jtHz_normal.jpg" TargetMode="External"/><Relationship Id="rId4092" Type="http://schemas.openxmlformats.org/officeDocument/2006/relationships/hyperlink" Target="http://pbs.twimg.com/profile_images/3698484594/e5ae6371e9d39a2561f3815c47b6b5db_normal.jpeg" TargetMode="External"/><Relationship Id="rId5143" Type="http://schemas.openxmlformats.org/officeDocument/2006/relationships/hyperlink" Target="https://twitter.com/" TargetMode="External"/><Relationship Id="rId5350" Type="http://schemas.openxmlformats.org/officeDocument/2006/relationships/hyperlink" Target="https://twitter.com/" TargetMode="External"/><Relationship Id="rId6401" Type="http://schemas.openxmlformats.org/officeDocument/2006/relationships/hyperlink" Target="https://twitter.com/" TargetMode="External"/><Relationship Id="rId1339" Type="http://schemas.openxmlformats.org/officeDocument/2006/relationships/hyperlink" Target="http://www.amarujala.com/technology/tech-diary/reliance-jio-likely-to-offer-discounts-for-12-18-months-experts" TargetMode="External"/><Relationship Id="rId1893" Type="http://schemas.openxmlformats.org/officeDocument/2006/relationships/hyperlink" Target="https://pbs.twimg.com/media/C-e21zCXoAAmWs2.jpg" TargetMode="External"/><Relationship Id="rId2737" Type="http://schemas.openxmlformats.org/officeDocument/2006/relationships/hyperlink" Target="http://pbs.twimg.com/profile_images/844690186/TeluguNowLogo_normal.jpg" TargetMode="External"/><Relationship Id="rId2944" Type="http://schemas.openxmlformats.org/officeDocument/2006/relationships/hyperlink" Target="http://pbs.twimg.com/profile_images/692556155885899776/AzRQh-XS_normal.jpg" TargetMode="External"/><Relationship Id="rId5003" Type="http://schemas.openxmlformats.org/officeDocument/2006/relationships/hyperlink" Target="https://twitter.com/" TargetMode="External"/><Relationship Id="rId5210" Type="http://schemas.openxmlformats.org/officeDocument/2006/relationships/hyperlink" Target="https://twitter.com/" TargetMode="External"/><Relationship Id="rId709" Type="http://schemas.openxmlformats.org/officeDocument/2006/relationships/hyperlink" Target="https://telecomtalk.info/reliance-jios-broadband-services-offering-100mbps-speed/163093/?utm_source=dlvr.it&amp;utm_medium=twitter" TargetMode="External"/><Relationship Id="rId916" Type="http://schemas.openxmlformats.org/officeDocument/2006/relationships/hyperlink" Target="http://www.financialexpress.com/industry/technology/reliance-jio-could-launch-broadband-with-100mbps-speed-in-june-heres-what-we-know-so-far/645852/" TargetMode="External"/><Relationship Id="rId1546" Type="http://schemas.openxmlformats.org/officeDocument/2006/relationships/hyperlink" Target="http://telecom.economictimes.indiatimes.com/news/bharti-airtel-vodafone-india-reliance-jio-oppose-delicensing-of-700-mhz-band-for-m2m-services/58383356" TargetMode="External"/><Relationship Id="rId1753"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1960" Type="http://schemas.openxmlformats.org/officeDocument/2006/relationships/hyperlink" Target="https://pbs.twimg.com/media/C-aQMV4VwAAaEWy.jpg" TargetMode="External"/><Relationship Id="rId2804" Type="http://schemas.openxmlformats.org/officeDocument/2006/relationships/hyperlink" Target="http://pbs.twimg.com/profile_images/649634053239377920/nPjlSFU0_normal.jpg" TargetMode="External"/><Relationship Id="rId45" Type="http://schemas.openxmlformats.org/officeDocument/2006/relationships/hyperlink" Target="https://alltheinternetofthings.com/entries/145065" TargetMode="External"/><Relationship Id="rId1406" Type="http://schemas.openxmlformats.org/officeDocument/2006/relationships/hyperlink" Target="http://gadgets.ndtv.com/mobiles/features/reliance-jio-plans-nokia-3310-2017-price-vivo-v5s-and-lg-g6-launched-and-more-news-this-week-1687660" TargetMode="External"/><Relationship Id="rId1613" Type="http://schemas.openxmlformats.org/officeDocument/2006/relationships/hyperlink" Target="http://indiatoday.intoday.in/technology/story/exclusive-reliance-jio-fiber-broadband-preview-to-commence-shortly-website-spills-details/1/941140.html" TargetMode="External"/><Relationship Id="rId1820" Type="http://schemas.openxmlformats.org/officeDocument/2006/relationships/hyperlink" Target="https://pbs.twimg.com/media/C-bfw4KXkAArVww.jpg" TargetMode="External"/><Relationship Id="rId4769" Type="http://schemas.openxmlformats.org/officeDocument/2006/relationships/hyperlink" Target="https://twitter.com/" TargetMode="External"/><Relationship Id="rId4976" Type="http://schemas.openxmlformats.org/officeDocument/2006/relationships/hyperlink" Target="https://twitter.com/" TargetMode="External"/><Relationship Id="rId3578" Type="http://schemas.openxmlformats.org/officeDocument/2006/relationships/hyperlink" Target="http://pbs.twimg.com/profile_images/833578235149574146/EWX2NJME_normal.jpg" TargetMode="External"/><Relationship Id="rId3785" Type="http://schemas.openxmlformats.org/officeDocument/2006/relationships/hyperlink" Target="https://pbs.twimg.com/media/C-lPgDDUMAAz2sy.jpg" TargetMode="External"/><Relationship Id="rId3992" Type="http://schemas.openxmlformats.org/officeDocument/2006/relationships/hyperlink" Target="http://pbs.twimg.com/profile_images/855853748463304706/J9zDjhBl_normal.jpg" TargetMode="External"/><Relationship Id="rId4629" Type="http://schemas.openxmlformats.org/officeDocument/2006/relationships/hyperlink" Target="https://twitter.com/" TargetMode="External"/><Relationship Id="rId4836" Type="http://schemas.openxmlformats.org/officeDocument/2006/relationships/hyperlink" Target="https://twitter.com/" TargetMode="External"/><Relationship Id="rId6191" Type="http://schemas.openxmlformats.org/officeDocument/2006/relationships/hyperlink" Target="https://twitter.com/" TargetMode="External"/><Relationship Id="rId499" Type="http://schemas.openxmlformats.org/officeDocument/2006/relationships/hyperlink" Target="https://thewire.in/129528/reliance-jio-digital-india/" TargetMode="External"/><Relationship Id="rId2387" Type="http://schemas.openxmlformats.org/officeDocument/2006/relationships/hyperlink" Target="http://pbs.twimg.com/profile_images/378800000042778136/12cab6c71b7ef9d7c5e8dfad19660d20_normal.jpeg" TargetMode="External"/><Relationship Id="rId2594" Type="http://schemas.openxmlformats.org/officeDocument/2006/relationships/hyperlink" Target="https://pbs.twimg.com/media/C-aV71aVYAAzLOD.jpg" TargetMode="External"/><Relationship Id="rId3438" Type="http://schemas.openxmlformats.org/officeDocument/2006/relationships/hyperlink" Target="http://pbs.twimg.com/profile_images/855393819591880705/aqDhj_in_normal.jpg" TargetMode="External"/><Relationship Id="rId3645" Type="http://schemas.openxmlformats.org/officeDocument/2006/relationships/hyperlink" Target="http://pbs.twimg.com/profile_images/49607902/ravi-vs-prasad_normal.jpg" TargetMode="External"/><Relationship Id="rId3852" Type="http://schemas.openxmlformats.org/officeDocument/2006/relationships/hyperlink" Target="http://abs.twimg.com/sticky/default_profile_images/default_profile_normal.png" TargetMode="External"/><Relationship Id="rId6051" Type="http://schemas.openxmlformats.org/officeDocument/2006/relationships/hyperlink" Target="https://twitter.com/" TargetMode="External"/><Relationship Id="rId359" Type="http://schemas.openxmlformats.org/officeDocument/2006/relationships/hyperlink" Target="http://www.financialexpress.com/industry/technology/reliance-jio-changes-pre-paid-post-paid-plans-from-rs-19-to-rs-9999-heres-the-updated-tariff-list/644298/" TargetMode="External"/><Relationship Id="rId566" Type="http://schemas.openxmlformats.org/officeDocument/2006/relationships/hyperlink" Target="https://thewire.in/129528/reliance-jio-digital-india/" TargetMode="External"/><Relationship Id="rId773" Type="http://schemas.openxmlformats.org/officeDocument/2006/relationships/hyperlink" Target="https://fb.me/1VVqk6DIo" TargetMode="External"/><Relationship Id="rId1196" Type="http://schemas.openxmlformats.org/officeDocument/2006/relationships/hyperlink" Target="http://www.news18.com/news/tech/how-to-port-your-number-to-reliance-jio-from-vodafone-and-airtel-1289419.html" TargetMode="External"/><Relationship Id="rId2247" Type="http://schemas.openxmlformats.org/officeDocument/2006/relationships/hyperlink" Target="http://pbs.twimg.com/profile_images/509644898220261376/B8Ipwgtv_normal.jpeg" TargetMode="External"/><Relationship Id="rId2454" Type="http://schemas.openxmlformats.org/officeDocument/2006/relationships/hyperlink" Target="https://pbs.twimg.com/media/C-ZrcySVoAAT2DN.jpg" TargetMode="External"/><Relationship Id="rId3505" Type="http://schemas.openxmlformats.org/officeDocument/2006/relationships/hyperlink" Target="http://pbs.twimg.com/profile_images/834309581153112065/iyZ32Ho5_normal.jpg" TargetMode="External"/><Relationship Id="rId4903" Type="http://schemas.openxmlformats.org/officeDocument/2006/relationships/hyperlink" Target="https://twitter.com/" TargetMode="External"/><Relationship Id="rId219" Type="http://schemas.openxmlformats.org/officeDocument/2006/relationships/hyperlink" Target="http://ecoti.in/micron/redirect.html?str=H-Fdja" TargetMode="External"/><Relationship Id="rId426" Type="http://schemas.openxmlformats.org/officeDocument/2006/relationships/hyperlink" Target="https://thewire.in/129528/reliance-jio-digital-india/" TargetMode="External"/><Relationship Id="rId633" Type="http://schemas.openxmlformats.org/officeDocument/2006/relationships/hyperlink" Target="https://www.youtube.com/watch?v=xNZ_63gxpT0&amp;feature=youtu.be&amp;a" TargetMode="External"/><Relationship Id="rId980" Type="http://schemas.openxmlformats.org/officeDocument/2006/relationships/hyperlink" Target="http://abpnews.abplive.in/gadgets/reliance-jio-to-launched-in-2017-dth-broadband-services-607170" TargetMode="External"/><Relationship Id="rId1056" Type="http://schemas.openxmlformats.org/officeDocument/2006/relationships/hyperlink" Target="https://www.youtube.com/watch?v=4Scdy-otSpo&amp;feature=youtu.be&amp;a" TargetMode="External"/><Relationship Id="rId1263" Type="http://schemas.openxmlformats.org/officeDocument/2006/relationships/hyperlink" Target="http://indianexpress.com/article/technology/tech-news-technology/reliance-jio-effect-rules-soon-for-telcos-trai-ing-new-service-4631376/" TargetMode="External"/><Relationship Id="rId2107" Type="http://schemas.openxmlformats.org/officeDocument/2006/relationships/hyperlink" Target="https://pbs.twimg.com/media/C-ejIw_XoAASH5K.jpg" TargetMode="External"/><Relationship Id="rId2314" Type="http://schemas.openxmlformats.org/officeDocument/2006/relationships/hyperlink" Target="http://pbs.twimg.com/profile_images/473417615847608320/1m4c-Bvb_normal.jpeg" TargetMode="External"/><Relationship Id="rId2661" Type="http://schemas.openxmlformats.org/officeDocument/2006/relationships/hyperlink" Target="http://pbs.twimg.com/profile_images/852029172465541121/M3re_cdW_normal.jpg" TargetMode="External"/><Relationship Id="rId3712" Type="http://schemas.openxmlformats.org/officeDocument/2006/relationships/hyperlink" Target="http://pbs.twimg.com/profile_images/827438668595859456/HMbq9HE5_normal.jpg" TargetMode="External"/><Relationship Id="rId840" Type="http://schemas.openxmlformats.org/officeDocument/2006/relationships/hyperlink" Target="http://indianexpress.com/article/technology/tech-news-technology/reliance-jios-fiber-broadband-with-100mbps-speed-to-launch-in-june-report-4631700/" TargetMode="External"/><Relationship Id="rId1470" Type="http://schemas.openxmlformats.org/officeDocument/2006/relationships/hyperlink" Target="http://gadgets.ndtv.com/mobiles/news/reliance-jio-plans-nokia-3310-2017-price-vivo-v5s-and-lg-g6-launched-and-more-news-this-week-1687660?utm_source=dlvr.it&amp;utm_medium=twitter" TargetMode="External"/><Relationship Id="rId2521" Type="http://schemas.openxmlformats.org/officeDocument/2006/relationships/hyperlink" Target="http://pbs.twimg.com/profile_images/666940145103413248/aKfyukde_normal.png" TargetMode="External"/><Relationship Id="rId4279" Type="http://schemas.openxmlformats.org/officeDocument/2006/relationships/hyperlink" Target="http://pbs.twimg.com/profile_images/845216603604205571/d17aUFtM_normal.jpg" TargetMode="External"/><Relationship Id="rId5677" Type="http://schemas.openxmlformats.org/officeDocument/2006/relationships/hyperlink" Target="https://twitter.com/" TargetMode="External"/><Relationship Id="rId5884" Type="http://schemas.openxmlformats.org/officeDocument/2006/relationships/hyperlink" Target="https://twitter.com/" TargetMode="External"/><Relationship Id="rId6728" Type="http://schemas.openxmlformats.org/officeDocument/2006/relationships/hyperlink" Target="https://twitter.com/" TargetMode="External"/><Relationship Id="rId700" Type="http://schemas.openxmlformats.org/officeDocument/2006/relationships/hyperlink" Target="http://www.bgr.in/news/reliance-jio-high-speed-ftth-broadband-service-expected-to-launch-in-june-report/?utm_content=buffer8644f&amp;utm_medium=social&amp;utm_source=twitter.com&amp;utm_campaign=buffer" TargetMode="External"/><Relationship Id="rId1123" Type="http://schemas.openxmlformats.org/officeDocument/2006/relationships/hyperlink" Target="https://fb.me/4eLwbhFqX" TargetMode="External"/><Relationship Id="rId1330"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3088" Type="http://schemas.openxmlformats.org/officeDocument/2006/relationships/hyperlink" Target="https://pbs.twimg.com/media/C-eL96XXcAEb0qz.jpg" TargetMode="External"/><Relationship Id="rId4486" Type="http://schemas.openxmlformats.org/officeDocument/2006/relationships/hyperlink" Target="http://pbs.twimg.com/profile_images/690139413758742528/d-wcPv3K_normal.jpg" TargetMode="External"/><Relationship Id="rId4693" Type="http://schemas.openxmlformats.org/officeDocument/2006/relationships/hyperlink" Target="https://twitter.com/" TargetMode="External"/><Relationship Id="rId5537" Type="http://schemas.openxmlformats.org/officeDocument/2006/relationships/hyperlink" Target="https://twitter.com/" TargetMode="External"/><Relationship Id="rId5744" Type="http://schemas.openxmlformats.org/officeDocument/2006/relationships/hyperlink" Target="https://twitter.com/" TargetMode="External"/><Relationship Id="rId5951" Type="http://schemas.openxmlformats.org/officeDocument/2006/relationships/hyperlink" Target="https://twitter.com/" TargetMode="External"/><Relationship Id="rId3295" Type="http://schemas.openxmlformats.org/officeDocument/2006/relationships/hyperlink" Target="http://pbs.twimg.com/profile_images/856409279481479168/FwfoD-Vl_normal.jpg" TargetMode="External"/><Relationship Id="rId4139" Type="http://schemas.openxmlformats.org/officeDocument/2006/relationships/hyperlink" Target="https://pbs.twimg.com/media/C-aVOa9VwAAzGEh.jpg" TargetMode="External"/><Relationship Id="rId4346" Type="http://schemas.openxmlformats.org/officeDocument/2006/relationships/hyperlink" Target="http://pbs.twimg.com/profile_images/825758122350411777/EXODEO6D_normal.jpg" TargetMode="External"/><Relationship Id="rId4553" Type="http://schemas.openxmlformats.org/officeDocument/2006/relationships/hyperlink" Target="https://twitter.com/" TargetMode="External"/><Relationship Id="rId4760" Type="http://schemas.openxmlformats.org/officeDocument/2006/relationships/hyperlink" Target="https://twitter.com/" TargetMode="External"/><Relationship Id="rId5604" Type="http://schemas.openxmlformats.org/officeDocument/2006/relationships/hyperlink" Target="https://twitter.com/" TargetMode="External"/><Relationship Id="rId5811" Type="http://schemas.openxmlformats.org/officeDocument/2006/relationships/hyperlink" Target="https://twitter.com/" TargetMode="External"/><Relationship Id="rId3155" Type="http://schemas.openxmlformats.org/officeDocument/2006/relationships/hyperlink" Target="https://pbs.twimg.com/media/C-fYw7bV0AUKMq2.jpg" TargetMode="External"/><Relationship Id="rId3362" Type="http://schemas.openxmlformats.org/officeDocument/2006/relationships/hyperlink" Target="http://pbs.twimg.com/profile_images/732895677064175618/sRNPdwtS_normal.jpg" TargetMode="External"/><Relationship Id="rId4206" Type="http://schemas.openxmlformats.org/officeDocument/2006/relationships/hyperlink" Target="http://pbs.twimg.com/profile_images/494676480291381249/RtC-6xAO_normal.jpeg" TargetMode="External"/><Relationship Id="rId4413" Type="http://schemas.openxmlformats.org/officeDocument/2006/relationships/hyperlink" Target="https://pbs.twimg.com/media/C-j6GxDVYAIVKvm.jpg" TargetMode="External"/><Relationship Id="rId4620" Type="http://schemas.openxmlformats.org/officeDocument/2006/relationships/hyperlink" Target="https://twitter.com/" TargetMode="External"/><Relationship Id="rId283" Type="http://schemas.openxmlformats.org/officeDocument/2006/relationships/hyperlink" Target="https://fb.me/7OhcIPDJi" TargetMode="External"/><Relationship Id="rId490" Type="http://schemas.openxmlformats.org/officeDocument/2006/relationships/hyperlink" Target="https://thewire.in/129528/reliance-jio-digital-india/" TargetMode="External"/><Relationship Id="rId2171" Type="http://schemas.openxmlformats.org/officeDocument/2006/relationships/hyperlink" Target="https://pbs.twimg.com/media/C-esqWOXgAEYg97.jpg" TargetMode="External"/><Relationship Id="rId3015" Type="http://schemas.openxmlformats.org/officeDocument/2006/relationships/hyperlink" Target="http://pbs.twimg.com/profile_images/856313588184743936/KgKyLKKT_normal.jpg" TargetMode="External"/><Relationship Id="rId3222" Type="http://schemas.openxmlformats.org/officeDocument/2006/relationships/hyperlink" Target="http://pbs.twimg.com/profile_images/785870388765028353/658sUYFK_normal.jpg" TargetMode="External"/><Relationship Id="rId6378" Type="http://schemas.openxmlformats.org/officeDocument/2006/relationships/hyperlink" Target="https://twitter.com/" TargetMode="External"/><Relationship Id="rId6585" Type="http://schemas.openxmlformats.org/officeDocument/2006/relationships/hyperlink" Target="https://twitter.com/" TargetMode="External"/><Relationship Id="rId143" Type="http://schemas.openxmlformats.org/officeDocument/2006/relationships/hyperlink" Target="http://www.gizbot.com/internet/news/reliance-jio-ftth-broadband-service-beta-trials-speed-100mbps-cheapest-040271.html?utm_source=article&amp;utm_medium=tweet-button&amp;utm_campaign=article-tweet" TargetMode="External"/><Relationship Id="rId350" Type="http://schemas.openxmlformats.org/officeDocument/2006/relationships/hyperlink" Target="https://www.youtube.com/watch?v=TGsFHJaRyew&amp;feature=youtu.be&amp;a" TargetMode="External"/><Relationship Id="rId2031" Type="http://schemas.openxmlformats.org/officeDocument/2006/relationships/hyperlink" Target="https://pbs.twimg.com/media/C-fhBYJW0AA9pSB.jpg" TargetMode="External"/><Relationship Id="rId5187" Type="http://schemas.openxmlformats.org/officeDocument/2006/relationships/hyperlink" Target="https://twitter.com/" TargetMode="External"/><Relationship Id="rId5394" Type="http://schemas.openxmlformats.org/officeDocument/2006/relationships/hyperlink" Target="https://twitter.com/" TargetMode="External"/><Relationship Id="rId6238" Type="http://schemas.openxmlformats.org/officeDocument/2006/relationships/hyperlink" Target="https://twitter.com/" TargetMode="External"/><Relationship Id="rId6445" Type="http://schemas.openxmlformats.org/officeDocument/2006/relationships/hyperlink" Target="https://twitter.com/" TargetMode="External"/><Relationship Id="rId6792" Type="http://schemas.openxmlformats.org/officeDocument/2006/relationships/hyperlink" Target="https://twitter.com/" TargetMode="External"/><Relationship Id="rId9" Type="http://schemas.openxmlformats.org/officeDocument/2006/relationships/hyperlink" Target="https://t.co/6pXXlpLBRg" TargetMode="External"/><Relationship Id="rId210" Type="http://schemas.openxmlformats.org/officeDocument/2006/relationships/hyperlink" Target="https://www.linkedin.com/slink?code=gNWHVQP" TargetMode="External"/><Relationship Id="rId2988" Type="http://schemas.openxmlformats.org/officeDocument/2006/relationships/hyperlink" Target="http://pbs.twimg.com/profile_images/793392041614946304/g-GIpquY_normal.jpg" TargetMode="External"/><Relationship Id="rId5047" Type="http://schemas.openxmlformats.org/officeDocument/2006/relationships/hyperlink" Target="https://twitter.com/" TargetMode="External"/><Relationship Id="rId5254" Type="http://schemas.openxmlformats.org/officeDocument/2006/relationships/hyperlink" Target="https://twitter.com/" TargetMode="External"/><Relationship Id="rId6652" Type="http://schemas.openxmlformats.org/officeDocument/2006/relationships/hyperlink" Target="https://twitter.com/" TargetMode="External"/><Relationship Id="rId1797" Type="http://schemas.openxmlformats.org/officeDocument/2006/relationships/hyperlink" Target="https://pbs.twimg.com/media/C-agzYXWAAEWAZb.jpg" TargetMode="External"/><Relationship Id="rId2848" Type="http://schemas.openxmlformats.org/officeDocument/2006/relationships/hyperlink" Target="http://pbs.twimg.com/profile_images/660088065487056896/MXOy4Aw4_normal.jpg" TargetMode="External"/><Relationship Id="rId5461" Type="http://schemas.openxmlformats.org/officeDocument/2006/relationships/hyperlink" Target="https://twitter.com/" TargetMode="External"/><Relationship Id="rId6305" Type="http://schemas.openxmlformats.org/officeDocument/2006/relationships/hyperlink" Target="https://twitter.com/" TargetMode="External"/><Relationship Id="rId6512" Type="http://schemas.openxmlformats.org/officeDocument/2006/relationships/hyperlink" Target="https://twitter.com/" TargetMode="External"/><Relationship Id="rId89" Type="http://schemas.openxmlformats.org/officeDocument/2006/relationships/hyperlink" Target="https://fb.me/b4mYU5ly0" TargetMode="External"/><Relationship Id="rId1657" Type="http://schemas.openxmlformats.org/officeDocument/2006/relationships/hyperlink" Target="https://techobserver.in/article/news/top-5-reliance-jio-services-expected-2017" TargetMode="External"/><Relationship Id="rId1864" Type="http://schemas.openxmlformats.org/officeDocument/2006/relationships/hyperlink" Target="https://pbs.twimg.com/media/C-es9lmXsAAggBw.jpg" TargetMode="External"/><Relationship Id="rId2708" Type="http://schemas.openxmlformats.org/officeDocument/2006/relationships/hyperlink" Target="http://pbs.twimg.com/profile_images/735682540946628608/ruiG60X7_normal.jpg" TargetMode="External"/><Relationship Id="rId2915" Type="http://schemas.openxmlformats.org/officeDocument/2006/relationships/hyperlink" Target="http://pbs.twimg.com/profile_images/573867374740303872/76slmyFt_normal.jpeg" TargetMode="External"/><Relationship Id="rId4063" Type="http://schemas.openxmlformats.org/officeDocument/2006/relationships/hyperlink" Target="http://pbs.twimg.com/profile_images/1801126759/getimage_normal.jpg" TargetMode="External"/><Relationship Id="rId4270" Type="http://schemas.openxmlformats.org/officeDocument/2006/relationships/hyperlink" Target="http://pbs.twimg.com/profile_images/845216603604205571/d17aUFtM_normal.jpg" TargetMode="External"/><Relationship Id="rId5114" Type="http://schemas.openxmlformats.org/officeDocument/2006/relationships/hyperlink" Target="https://twitter.com/" TargetMode="External"/><Relationship Id="rId5321" Type="http://schemas.openxmlformats.org/officeDocument/2006/relationships/hyperlink" Target="https://twitter.com/" TargetMode="External"/><Relationship Id="rId1517" Type="http://schemas.openxmlformats.org/officeDocument/2006/relationships/hyperlink" Target="http://gadgets.ndtv.com/mobiles/features/reliance-jio-plans-nokia-3310-2017-price-vivo-v5s-and-lg-g6-launched-and-more-news-this-week-1687660" TargetMode="External"/><Relationship Id="rId1724" Type="http://schemas.openxmlformats.org/officeDocument/2006/relationships/hyperlink" Target="http://gadgets.ndtv.com/telecom/news/bsnl-plan-270gb-at-rs-333-reliance-jio-prime-dhan-dhana-dhan-offer-1684536" TargetMode="External"/><Relationship Id="rId4130" Type="http://schemas.openxmlformats.org/officeDocument/2006/relationships/hyperlink" Target="http://pbs.twimg.com/profile_images/813047771091472384/ZtakiWrG_normal.jpg" TargetMode="External"/><Relationship Id="rId16" Type="http://schemas.openxmlformats.org/officeDocument/2006/relationships/hyperlink" Target="https://t.co/rr4TxJ2VIs" TargetMode="External"/><Relationship Id="rId1931" Type="http://schemas.openxmlformats.org/officeDocument/2006/relationships/hyperlink" Target="https://pbs.twimg.com/media/C-a9xZDVwAIR-yG.jpg" TargetMode="External"/><Relationship Id="rId3689" Type="http://schemas.openxmlformats.org/officeDocument/2006/relationships/hyperlink" Target="https://pbs.twimg.com/media/C-kOUdBUMAADMJX.jpg" TargetMode="External"/><Relationship Id="rId3896" Type="http://schemas.openxmlformats.org/officeDocument/2006/relationships/hyperlink" Target="http://pbs.twimg.com/profile_images/842598515985596416/3T-jtOHM_normal.jpg" TargetMode="External"/><Relationship Id="rId6095" Type="http://schemas.openxmlformats.org/officeDocument/2006/relationships/hyperlink" Target="https://twitter.com/" TargetMode="External"/><Relationship Id="rId2498" Type="http://schemas.openxmlformats.org/officeDocument/2006/relationships/hyperlink" Target="http://pbs.twimg.com/profile_images/2424417274/h1h8hrjrd6j6tyio5r3v_normal.jpeg" TargetMode="External"/><Relationship Id="rId3549" Type="http://schemas.openxmlformats.org/officeDocument/2006/relationships/hyperlink" Target="http://pbs.twimg.com/profile_images/846636734469287936/KHU8dKa5_normal.jpg" TargetMode="External"/><Relationship Id="rId4947" Type="http://schemas.openxmlformats.org/officeDocument/2006/relationships/hyperlink" Target="https://twitter.com/" TargetMode="External"/><Relationship Id="rId6162" Type="http://schemas.openxmlformats.org/officeDocument/2006/relationships/hyperlink" Target="https://twitter.com/" TargetMode="External"/><Relationship Id="rId677" Type="http://schemas.openxmlformats.org/officeDocument/2006/relationships/hyperlink" Target="http://4mobiles.epizy.com/reliance-jios-happy-new-year-offer-how-to-use-high-speed-data-beyond-1gb-daily-limit/" TargetMode="External"/><Relationship Id="rId2358" Type="http://schemas.openxmlformats.org/officeDocument/2006/relationships/hyperlink" Target="http://pbs.twimg.com/profile_images/612155876338610176/Cq-9misX_normal.jpg" TargetMode="External"/><Relationship Id="rId3756" Type="http://schemas.openxmlformats.org/officeDocument/2006/relationships/hyperlink" Target="https://pbs.twimg.com/media/C-k3dLmVwAAbPO6.jpg" TargetMode="External"/><Relationship Id="rId3963" Type="http://schemas.openxmlformats.org/officeDocument/2006/relationships/hyperlink" Target="http://pbs.twimg.com/profile_images/712219448971649024/23oWoK7q_normal.jpg" TargetMode="External"/><Relationship Id="rId4807" Type="http://schemas.openxmlformats.org/officeDocument/2006/relationships/hyperlink" Target="https://twitter.com/" TargetMode="External"/><Relationship Id="rId6022" Type="http://schemas.openxmlformats.org/officeDocument/2006/relationships/hyperlink" Target="https://twitter.com/" TargetMode="External"/><Relationship Id="rId884" Type="http://schemas.openxmlformats.org/officeDocument/2006/relationships/hyperlink" Target="https://www.newkenyan.com/2017/04/28/has-reliance-jios-entry-delayed-modis-digital-india-goals/" TargetMode="External"/><Relationship Id="rId2565" Type="http://schemas.openxmlformats.org/officeDocument/2006/relationships/hyperlink" Target="http://pbs.twimg.com/profile_images/721362756000169984/a8-cvGT4_normal.jpg" TargetMode="External"/><Relationship Id="rId2772" Type="http://schemas.openxmlformats.org/officeDocument/2006/relationships/hyperlink" Target="https://pbs.twimg.com/media/C-bdG24UMAEWhU8.jpg" TargetMode="External"/><Relationship Id="rId3409" Type="http://schemas.openxmlformats.org/officeDocument/2006/relationships/hyperlink" Target="http://abs.twimg.com/sticky/default_profile_images/default_profile_normal.png" TargetMode="External"/><Relationship Id="rId3616" Type="http://schemas.openxmlformats.org/officeDocument/2006/relationships/hyperlink" Target="http://pbs.twimg.com/profile_images/691477939880202244/-eW65KbB_normal.jpg" TargetMode="External"/><Relationship Id="rId3823" Type="http://schemas.openxmlformats.org/officeDocument/2006/relationships/hyperlink" Target="http://pbs.twimg.com/profile_images/753260679692333057/AS4Xiw4q_normal.jpg" TargetMode="External"/><Relationship Id="rId537" Type="http://schemas.openxmlformats.org/officeDocument/2006/relationships/hyperlink" Target="http://www.business-standard.com/article/companies/has-reliance-jio-s-entry-delayed-modi-s-digital-india-goals-117042800256_1.html?utm_source=dlvr.it&amp;utm_medium=twitter" TargetMode="External"/><Relationship Id="rId744" Type="http://schemas.openxmlformats.org/officeDocument/2006/relationships/hyperlink" Target="https://www.youtube.com/watch?v=Lwpv3bYy4ig&amp;feature=youtu.be&amp;a" TargetMode="External"/><Relationship Id="rId951" Type="http://schemas.openxmlformats.org/officeDocument/2006/relationships/hyperlink" Target="http://indianexpress.com/article/technology/tech-news-technology/reliance-jio-effect-rules-soon-for-telcos-trai-ing-new-service-4631376/" TargetMode="External"/><Relationship Id="rId1167" Type="http://schemas.openxmlformats.org/officeDocument/2006/relationships/hyperlink" Target="https://twitter.com/i/web/status/858327964764827649" TargetMode="External"/><Relationship Id="rId1374" Type="http://schemas.openxmlformats.org/officeDocument/2006/relationships/hyperlink" Target="https://www.youtube.com/watch?v=H7-jF0o08x8&amp;feature=youtu.be&amp;a" TargetMode="External"/><Relationship Id="rId1581" Type="http://schemas.openxmlformats.org/officeDocument/2006/relationships/hyperlink" Target="https://www.google.com/url?rct=j&amp;sa=t&amp;url=http://gadgets.ndtv.com/mobiles/features/reliance-jio-plans-nokia-3310-2017-price-vivo-v5s-and-lg-g6-launched-and-more-news-this-week-1687660&amp;ct=ga&amp;cd=CAIyGjYxZDE1NjA2OGJjMmM2NDA6Y29tOmVuOlVT&amp;usg=AFQjCNHp1r6qH-Bl6aqi4HhjRXbup_hWjQ" TargetMode="External"/><Relationship Id="rId2218" Type="http://schemas.openxmlformats.org/officeDocument/2006/relationships/hyperlink" Target="http://pbs.twimg.com/profile_images/654981555132067840/1DWsUr5d_normal.jpg" TargetMode="External"/><Relationship Id="rId2425" Type="http://schemas.openxmlformats.org/officeDocument/2006/relationships/hyperlink" Target="http://pbs.twimg.com/profile_images/665143751430545408/vT0juQ9M_normal.jpg" TargetMode="External"/><Relationship Id="rId2632" Type="http://schemas.openxmlformats.org/officeDocument/2006/relationships/hyperlink" Target="http://pbs.twimg.com/profile_images/806001415671791616/0IF55Rh0_normal.jpg" TargetMode="External"/><Relationship Id="rId5788" Type="http://schemas.openxmlformats.org/officeDocument/2006/relationships/hyperlink" Target="https://twitter.com/" TargetMode="External"/><Relationship Id="rId5995" Type="http://schemas.openxmlformats.org/officeDocument/2006/relationships/hyperlink" Target="https://twitter.com/" TargetMode="External"/><Relationship Id="rId6839" Type="http://schemas.openxmlformats.org/officeDocument/2006/relationships/hyperlink" Target="https://twitter.com/" TargetMode="External"/><Relationship Id="rId80" Type="http://schemas.openxmlformats.org/officeDocument/2006/relationships/hyperlink" Target="http://www.marugujarats.com/2017/04/latest-news-bout-reliance-jio-fish-tv.html?utm_source=dlvr.it&amp;utm_medium=twitter" TargetMode="External"/><Relationship Id="rId604" Type="http://schemas.openxmlformats.org/officeDocument/2006/relationships/hyperlink" Target="http://indianexpress.com/article/technology/tech-news-technology/reliance-jios-fiber-broadband-with-100mbps-speed-to-launch-in-june-report-4631700/" TargetMode="External"/><Relationship Id="rId811" Type="http://schemas.openxmlformats.org/officeDocument/2006/relationships/hyperlink" Target="http://indianexpress.com/article/technology/tech-news-technology/reliance-jios-fiber-broadband-with-100mbps-speed-to-launch-in-june-report-4631700/" TargetMode="External"/><Relationship Id="rId1027" Type="http://schemas.openxmlformats.org/officeDocument/2006/relationships/hyperlink" Target="https://www.youtube.com/watch?v=htvvtoQAxSw&amp;feature=youtu.be&amp;a" TargetMode="External"/><Relationship Id="rId1234" Type="http://schemas.openxmlformats.org/officeDocument/2006/relationships/hyperlink" Target="http://feeds.feedburner.com/~r/mobigyaan/~3/FLU8_0xKnIM/reliance-jio-updates-prepaid-plans?utm_source=feedburner&amp;utm_medium=twitter&amp;utm_campaign=mobigyaan" TargetMode="External"/><Relationship Id="rId1441" Type="http://schemas.openxmlformats.org/officeDocument/2006/relationships/hyperlink" Target="http://gadgets.ndtv.com/mobiles/news/reliance-jio-plans-nokia-3310-2017-price-vivo-v5s-and-lg-g6-launched-and-more-news-this-week-1687660?utm_source=dlvr.it&amp;utm_medium=twitter" TargetMode="External"/><Relationship Id="rId4597" Type="http://schemas.openxmlformats.org/officeDocument/2006/relationships/hyperlink" Target="https://twitter.com/" TargetMode="External"/><Relationship Id="rId5648" Type="http://schemas.openxmlformats.org/officeDocument/2006/relationships/hyperlink" Target="https://twitter.com/" TargetMode="External"/><Relationship Id="rId5855" Type="http://schemas.openxmlformats.org/officeDocument/2006/relationships/hyperlink" Target="https://twitter.com/" TargetMode="External"/><Relationship Id="rId1301" Type="http://schemas.openxmlformats.org/officeDocument/2006/relationships/hyperlink" Target="http://techsandesh.com/reliance-jio-giga-fiber-internet-broadband-june-india/" TargetMode="External"/><Relationship Id="rId3199" Type="http://schemas.openxmlformats.org/officeDocument/2006/relationships/hyperlink" Target="http://pbs.twimg.com/profile_images/841181421410619396/cvDQdZTa_normal.jpg" TargetMode="External"/><Relationship Id="rId4457" Type="http://schemas.openxmlformats.org/officeDocument/2006/relationships/hyperlink" Target="https://pbs.twimg.com/media/C-APx_iWsAAj2kk.jpg" TargetMode="External"/><Relationship Id="rId4664" Type="http://schemas.openxmlformats.org/officeDocument/2006/relationships/hyperlink" Target="https://twitter.com/" TargetMode="External"/><Relationship Id="rId5508" Type="http://schemas.openxmlformats.org/officeDocument/2006/relationships/hyperlink" Target="https://twitter.com/" TargetMode="External"/><Relationship Id="rId5715" Type="http://schemas.openxmlformats.org/officeDocument/2006/relationships/hyperlink" Target="https://twitter.com/" TargetMode="External"/><Relationship Id="rId3059" Type="http://schemas.openxmlformats.org/officeDocument/2006/relationships/hyperlink" Target="https://pbs.twimg.com/media/C-e8C1BVoAAsKEl.jpg" TargetMode="External"/><Relationship Id="rId3266" Type="http://schemas.openxmlformats.org/officeDocument/2006/relationships/hyperlink" Target="http://pbs.twimg.com/profile_images/790885946023477249/-3E9pns1_normal.jpg" TargetMode="External"/><Relationship Id="rId3473" Type="http://schemas.openxmlformats.org/officeDocument/2006/relationships/hyperlink" Target="http://pbs.twimg.com/profile_images/669245532/india_normal.gif" TargetMode="External"/><Relationship Id="rId4317" Type="http://schemas.openxmlformats.org/officeDocument/2006/relationships/hyperlink" Target="http://pbs.twimg.com/profile_images/853551433391759360/ia8w9Bev_normal.jpg" TargetMode="External"/><Relationship Id="rId4524" Type="http://schemas.openxmlformats.org/officeDocument/2006/relationships/hyperlink" Target="https://twitter.com/" TargetMode="External"/><Relationship Id="rId4871" Type="http://schemas.openxmlformats.org/officeDocument/2006/relationships/hyperlink" Target="https://twitter.com/" TargetMode="External"/><Relationship Id="rId5922" Type="http://schemas.openxmlformats.org/officeDocument/2006/relationships/hyperlink" Target="https://twitter.com/" TargetMode="External"/><Relationship Id="rId187" Type="http://schemas.openxmlformats.org/officeDocument/2006/relationships/hyperlink" Target="http://www.financialexpress.com/industry/technology/reliance-jio-changes-pre-paid-post-paid-plans-from-rs-19-to-rs-9999-heres-the-updated-tariff-list/644298/" TargetMode="External"/><Relationship Id="rId394" Type="http://schemas.openxmlformats.org/officeDocument/2006/relationships/hyperlink" Target="https://twitter.com/i/web/status/857428747946819584" TargetMode="External"/><Relationship Id="rId2075" Type="http://schemas.openxmlformats.org/officeDocument/2006/relationships/hyperlink" Target="https://pbs.twimg.com/media/C-eL96XXcAEb0qz.jpg" TargetMode="External"/><Relationship Id="rId2282" Type="http://schemas.openxmlformats.org/officeDocument/2006/relationships/hyperlink" Target="http://pbs.twimg.com/profile_images/801440976568889344/e58NRPEq_normal.jpg" TargetMode="External"/><Relationship Id="rId3126" Type="http://schemas.openxmlformats.org/officeDocument/2006/relationships/hyperlink" Target="http://pbs.twimg.com/profile_images/807551071526629377/HyaayP6j_normal.jpg" TargetMode="External"/><Relationship Id="rId3680" Type="http://schemas.openxmlformats.org/officeDocument/2006/relationships/hyperlink" Target="http://pbs.twimg.com/profile_images/459311533676167168/72OYr6Ow_normal.jpeg" TargetMode="External"/><Relationship Id="rId4731" Type="http://schemas.openxmlformats.org/officeDocument/2006/relationships/hyperlink" Target="https://twitter.com/" TargetMode="External"/><Relationship Id="rId6489" Type="http://schemas.openxmlformats.org/officeDocument/2006/relationships/hyperlink" Target="https://twitter.com/" TargetMode="External"/><Relationship Id="rId254" Type="http://schemas.openxmlformats.org/officeDocument/2006/relationships/hyperlink" Target="http://www.gadgetsnow.com/tech-news/reliance-jio-effect-it-may-be-time-to-say-goodbye-to-freebies/articleshow/58398939.cms" TargetMode="External"/><Relationship Id="rId1091" Type="http://schemas.openxmlformats.org/officeDocument/2006/relationships/hyperlink" Target="http://gadgets.ndtv.com/telecom/features/reliance-jio-dth-broadband-and-more-5-things-to-expect-from-jio-this-year-1686749" TargetMode="External"/><Relationship Id="rId3333" Type="http://schemas.openxmlformats.org/officeDocument/2006/relationships/hyperlink" Target="http://pbs.twimg.com/profile_images/843401043530731520/EPJKOQK4_normal.jpg" TargetMode="External"/><Relationship Id="rId3540" Type="http://schemas.openxmlformats.org/officeDocument/2006/relationships/hyperlink" Target="http://pbs.twimg.com/profile_images/686490550711619584/pu57HYdd_normal.png" TargetMode="External"/><Relationship Id="rId5298" Type="http://schemas.openxmlformats.org/officeDocument/2006/relationships/hyperlink" Target="https://twitter.com/" TargetMode="External"/><Relationship Id="rId6696" Type="http://schemas.openxmlformats.org/officeDocument/2006/relationships/hyperlink" Target="https://twitter.com/" TargetMode="External"/><Relationship Id="rId114" Type="http://schemas.openxmlformats.org/officeDocument/2006/relationships/hyperlink" Target="http://trak.in/tags/business/2017/04/27/reliance-jio-new-postpaid-prepaid-offers-plans/" TargetMode="External"/><Relationship Id="rId461" Type="http://schemas.openxmlformats.org/officeDocument/2006/relationships/hyperlink" Target="https://thewire.in/129528/reliance-jio-digital-india/" TargetMode="External"/><Relationship Id="rId2142" Type="http://schemas.openxmlformats.org/officeDocument/2006/relationships/hyperlink" Target="https://pbs.twimg.com/media/C-ZsA2xVwAApCL-.jpg" TargetMode="External"/><Relationship Id="rId3400" Type="http://schemas.openxmlformats.org/officeDocument/2006/relationships/hyperlink" Target="https://pbs.twimg.com/media/C-eel5dUQAAORux.jpg" TargetMode="External"/><Relationship Id="rId6349" Type="http://schemas.openxmlformats.org/officeDocument/2006/relationships/hyperlink" Target="https://twitter.com/" TargetMode="External"/><Relationship Id="rId6556" Type="http://schemas.openxmlformats.org/officeDocument/2006/relationships/hyperlink" Target="https://twitter.com/" TargetMode="External"/><Relationship Id="rId6763" Type="http://schemas.openxmlformats.org/officeDocument/2006/relationships/hyperlink" Target="https://twitter.com/" TargetMode="External"/><Relationship Id="rId321" Type="http://schemas.openxmlformats.org/officeDocument/2006/relationships/hyperlink" Target="http://www.amarujala.com/photo-gallery/technology/tech-diary/other-telecom-companies-offer-against-reliance-jio-including-airtel-and-vodafone" TargetMode="External"/><Relationship Id="rId2002" Type="http://schemas.openxmlformats.org/officeDocument/2006/relationships/hyperlink" Target="https://pbs.twimg.com/media/C-eL96XXcAEb0qz.jpg" TargetMode="External"/><Relationship Id="rId2959" Type="http://schemas.openxmlformats.org/officeDocument/2006/relationships/hyperlink" Target="http://pbs.twimg.com/profile_images/833736580695199745/RcYHC5nq_normal.jpg" TargetMode="External"/><Relationship Id="rId5158" Type="http://schemas.openxmlformats.org/officeDocument/2006/relationships/hyperlink" Target="https://twitter.com/" TargetMode="External"/><Relationship Id="rId5365" Type="http://schemas.openxmlformats.org/officeDocument/2006/relationships/hyperlink" Target="https://twitter.com/" TargetMode="External"/><Relationship Id="rId5572" Type="http://schemas.openxmlformats.org/officeDocument/2006/relationships/hyperlink" Target="https://twitter.com/" TargetMode="External"/><Relationship Id="rId6209" Type="http://schemas.openxmlformats.org/officeDocument/2006/relationships/hyperlink" Target="https://twitter.com/" TargetMode="External"/><Relationship Id="rId6416" Type="http://schemas.openxmlformats.org/officeDocument/2006/relationships/hyperlink" Target="https://twitter.com/" TargetMode="External"/><Relationship Id="rId6623" Type="http://schemas.openxmlformats.org/officeDocument/2006/relationships/hyperlink" Target="https://twitter.com/" TargetMode="External"/><Relationship Id="rId6830" Type="http://schemas.openxmlformats.org/officeDocument/2006/relationships/hyperlink" Target="https://twitter.com/" TargetMode="External"/><Relationship Id="rId1768" Type="http://schemas.openxmlformats.org/officeDocument/2006/relationships/hyperlink" Target="https://pbs.twimg.com/media/C-WunMIXUAI-mxv.jpg" TargetMode="External"/><Relationship Id="rId2819" Type="http://schemas.openxmlformats.org/officeDocument/2006/relationships/hyperlink" Target="http://pbs.twimg.com/profile_images/731065154129928192/gauLWTlp_normal.jpg" TargetMode="External"/><Relationship Id="rId4174" Type="http://schemas.openxmlformats.org/officeDocument/2006/relationships/hyperlink" Target="http://pbs.twimg.com/profile_images/766605982608658433/S-CyKFzy_normal.jpg" TargetMode="External"/><Relationship Id="rId4381" Type="http://schemas.openxmlformats.org/officeDocument/2006/relationships/hyperlink" Target="https://pbs.twimg.com/media/C-ZzjJDUMAEn2Xn.jpg" TargetMode="External"/><Relationship Id="rId5018" Type="http://schemas.openxmlformats.org/officeDocument/2006/relationships/hyperlink" Target="https://twitter.com/" TargetMode="External"/><Relationship Id="rId5225" Type="http://schemas.openxmlformats.org/officeDocument/2006/relationships/hyperlink" Target="https://twitter.com/" TargetMode="External"/><Relationship Id="rId5432" Type="http://schemas.openxmlformats.org/officeDocument/2006/relationships/hyperlink" Target="https://twitter.com/" TargetMode="External"/><Relationship Id="rId1628" Type="http://schemas.openxmlformats.org/officeDocument/2006/relationships/hyperlink" Target="https://www.linkedin.com/slink?code=fGgfENP" TargetMode="External"/><Relationship Id="rId1975" Type="http://schemas.openxmlformats.org/officeDocument/2006/relationships/hyperlink" Target="https://pbs.twimg.com/media/C-WqLgZUIAAFCgG.jpg" TargetMode="External"/><Relationship Id="rId3190" Type="http://schemas.openxmlformats.org/officeDocument/2006/relationships/hyperlink" Target="http://pbs.twimg.com/profile_images/841576670100353024/D1BPNfjC_normal.jpg" TargetMode="External"/><Relationship Id="rId4034" Type="http://schemas.openxmlformats.org/officeDocument/2006/relationships/hyperlink" Target="http://pbs.twimg.com/profile_images/858243602685857792/WP8YJrfw_normal.jpg" TargetMode="External"/><Relationship Id="rId4241" Type="http://schemas.openxmlformats.org/officeDocument/2006/relationships/hyperlink" Target="http://pbs.twimg.com/profile_images/2415425024/6rbazbzy7s2lb80ww3am_normal.jpeg" TargetMode="External"/><Relationship Id="rId1835" Type="http://schemas.openxmlformats.org/officeDocument/2006/relationships/hyperlink" Target="https://pbs.twimg.com/media/C-bdG24UMAEWhU8.jpg" TargetMode="External"/><Relationship Id="rId3050" Type="http://schemas.openxmlformats.org/officeDocument/2006/relationships/hyperlink" Target="https://pbs.twimg.com/media/C-e8CbHVoAALliV.jpg" TargetMode="External"/><Relationship Id="rId4101" Type="http://schemas.openxmlformats.org/officeDocument/2006/relationships/hyperlink" Target="http://pbs.twimg.com/profile_images/852132317388787712/UUdpzBT4_normal.jpg" TargetMode="External"/><Relationship Id="rId1902" Type="http://schemas.openxmlformats.org/officeDocument/2006/relationships/hyperlink" Target="https://pbs.twimg.com/media/C-e8B_4U0AEusJM.jpg" TargetMode="External"/><Relationship Id="rId6066" Type="http://schemas.openxmlformats.org/officeDocument/2006/relationships/hyperlink" Target="https://twitter.com/" TargetMode="External"/><Relationship Id="rId3867" Type="http://schemas.openxmlformats.org/officeDocument/2006/relationships/hyperlink" Target="http://pbs.twimg.com/profile_images/858382004227854338/kl6z_uHI_normal.jpg" TargetMode="External"/><Relationship Id="rId4918" Type="http://schemas.openxmlformats.org/officeDocument/2006/relationships/hyperlink" Target="https://twitter.com/" TargetMode="External"/><Relationship Id="rId6273" Type="http://schemas.openxmlformats.org/officeDocument/2006/relationships/hyperlink" Target="https://twitter.com/" TargetMode="External"/><Relationship Id="rId6480" Type="http://schemas.openxmlformats.org/officeDocument/2006/relationships/hyperlink" Target="https://twitter.com/" TargetMode="External"/><Relationship Id="rId788" Type="http://schemas.openxmlformats.org/officeDocument/2006/relationships/hyperlink" Target="http://www.jansatta.com/national/no-more-reliance-jio-like-plans-trai-to-frame-rules-to-test-new-telecom-services/310217/" TargetMode="External"/><Relationship Id="rId995" Type="http://schemas.openxmlformats.org/officeDocument/2006/relationships/hyperlink" Target="https://technosearch.net/news/reliace-jio-ftth-services-launch/6640/" TargetMode="External"/><Relationship Id="rId2469" Type="http://schemas.openxmlformats.org/officeDocument/2006/relationships/hyperlink" Target="http://pbs.twimg.com/profile_images/811920243937329154/Uf1u9MzV_normal.jpg" TargetMode="External"/><Relationship Id="rId2676" Type="http://schemas.openxmlformats.org/officeDocument/2006/relationships/hyperlink" Target="https://pbs.twimg.com/media/C-a9jFQXoAApNMZ.jpg" TargetMode="External"/><Relationship Id="rId2883" Type="http://schemas.openxmlformats.org/officeDocument/2006/relationships/hyperlink" Target="http://pbs.twimg.com/profile_images/854950828842635264/ce7M5rNt_normal.jpg" TargetMode="External"/><Relationship Id="rId3727" Type="http://schemas.openxmlformats.org/officeDocument/2006/relationships/hyperlink" Target="http://pbs.twimg.com/profile_images/556050764515119104/wcxtCh2x_normal.jpeg" TargetMode="External"/><Relationship Id="rId3934" Type="http://schemas.openxmlformats.org/officeDocument/2006/relationships/hyperlink" Target="http://pbs.twimg.com/profile_images/785491907824721920/_aOzwakR_normal.jpg" TargetMode="External"/><Relationship Id="rId5082" Type="http://schemas.openxmlformats.org/officeDocument/2006/relationships/hyperlink" Target="https://twitter.com/" TargetMode="External"/><Relationship Id="rId6133" Type="http://schemas.openxmlformats.org/officeDocument/2006/relationships/hyperlink" Target="https://twitter.com/" TargetMode="External"/><Relationship Id="rId6340" Type="http://schemas.openxmlformats.org/officeDocument/2006/relationships/hyperlink" Target="https://twitter.com/" TargetMode="External"/><Relationship Id="rId648" Type="http://schemas.openxmlformats.org/officeDocument/2006/relationships/hyperlink" Target="http://ft.trib.al/m5xKOjx" TargetMode="External"/><Relationship Id="rId855" Type="http://schemas.openxmlformats.org/officeDocument/2006/relationships/hyperlink" Target="http://www.gadgetsnow.com/tech-news/now-reliance-jio-opposes-customised-offers-by-bharti-airtel-vodafone-india/articleshow/58411034.cms?utm_source=facebook.com&amp;utm_medium=referral&amp;utm_campaign=TOI" TargetMode="External"/><Relationship Id="rId1278" Type="http://schemas.openxmlformats.org/officeDocument/2006/relationships/hyperlink" Target="http://socl.club/LnI5Z4" TargetMode="External"/><Relationship Id="rId1485" Type="http://schemas.openxmlformats.org/officeDocument/2006/relationships/hyperlink" Target="http://news.google.com/news/url?sa=t&amp;fd=R&amp;ct2=in&amp;usg=AFQjCNEX8kThGDJar9CoThTP7uDmW-Z7NA&amp;clid=c3a7d30bb8a4878e06b80cf16b898331&amp;cid=52779475800750&amp;ei=RH4FWeDaAYSW3AHk8qaQAQ&amp;url=http://www.gizbot.com/telecom/news/expectation-from-reliance-jio-2017-040383.html" TargetMode="External"/><Relationship Id="rId1692" Type="http://schemas.openxmlformats.org/officeDocument/2006/relationships/hyperlink" Target="http://dlvr.it/NywFF7" TargetMode="External"/><Relationship Id="rId2329" Type="http://schemas.openxmlformats.org/officeDocument/2006/relationships/hyperlink" Target="http://pbs.twimg.com/profile_images/851285545523097600/ZQci5rf9_normal.jpg" TargetMode="External"/><Relationship Id="rId2536" Type="http://schemas.openxmlformats.org/officeDocument/2006/relationships/hyperlink" Target="http://pbs.twimg.com/profile_images/857471121427374080/9AKx7l0v_normal.jpg" TargetMode="External"/><Relationship Id="rId2743" Type="http://schemas.openxmlformats.org/officeDocument/2006/relationships/hyperlink" Target="http://pbs.twimg.com/profile_images/857988412623659008/ptTF-l-4_normal.jpg" TargetMode="External"/><Relationship Id="rId5899" Type="http://schemas.openxmlformats.org/officeDocument/2006/relationships/hyperlink" Target="https://twitter.com/" TargetMode="External"/><Relationship Id="rId6200" Type="http://schemas.openxmlformats.org/officeDocument/2006/relationships/hyperlink" Target="https://twitter.com/" TargetMode="External"/><Relationship Id="rId508" Type="http://schemas.openxmlformats.org/officeDocument/2006/relationships/hyperlink" Target="https://thewire.in/129528/reliance-jio-digital-india/" TargetMode="External"/><Relationship Id="rId715" Type="http://schemas.openxmlformats.org/officeDocument/2006/relationships/hyperlink" Target="http://www.business-standard.com/article/companies/reliance-jio-to-venture-in-dth-broadband-services-this-year-117042800380_1.html" TargetMode="External"/><Relationship Id="rId922" Type="http://schemas.openxmlformats.org/officeDocument/2006/relationships/hyperlink" Target="http://indianexpress.com/article/technology/tech-news-technology/reliance-jios-fiber-broadband-with-100mbps-speed-to-launch-in-june-report-4631700/" TargetMode="External"/><Relationship Id="rId1138" Type="http://schemas.openxmlformats.org/officeDocument/2006/relationships/hyperlink" Target="https://factordaily.com/reliance-jio-cabs/" TargetMode="External"/><Relationship Id="rId1345" Type="http://schemas.openxmlformats.org/officeDocument/2006/relationships/hyperlink" Target="http://www.newsbuckets.com/reliance-jio-offers-revised-4g-data-plans-for-pre-paid-and-post-paid-users/" TargetMode="External"/><Relationship Id="rId1552" Type="http://schemas.openxmlformats.org/officeDocument/2006/relationships/hyperlink" Target="https://twitter.com/i/web/status/857221796197801988" TargetMode="External"/><Relationship Id="rId2603" Type="http://schemas.openxmlformats.org/officeDocument/2006/relationships/hyperlink" Target="http://pbs.twimg.com/profile_images/809794862392307712/sjQPZwnR_normal.jpg" TargetMode="External"/><Relationship Id="rId2950" Type="http://schemas.openxmlformats.org/officeDocument/2006/relationships/hyperlink" Target="http://pbs.twimg.com/profile_images/703478781546082304/pJhAfa3I_normal.jpg" TargetMode="External"/><Relationship Id="rId5759" Type="http://schemas.openxmlformats.org/officeDocument/2006/relationships/hyperlink" Target="https://twitter.com/" TargetMode="External"/><Relationship Id="rId1205" Type="http://schemas.openxmlformats.org/officeDocument/2006/relationships/hyperlink" Target="http://www.news18.com/news/tech/how-to-port-your-number-to-reliance-jio-from-vodafone-and-airtel-1289419.html" TargetMode="External"/><Relationship Id="rId2810" Type="http://schemas.openxmlformats.org/officeDocument/2006/relationships/hyperlink" Target="http://pbs.twimg.com/profile_images/3358832534/4886488ff2d73febc4e8ac4cda2e60f3_normal.png" TargetMode="External"/><Relationship Id="rId4568" Type="http://schemas.openxmlformats.org/officeDocument/2006/relationships/hyperlink" Target="https://twitter.com/" TargetMode="External"/><Relationship Id="rId5966" Type="http://schemas.openxmlformats.org/officeDocument/2006/relationships/hyperlink" Target="https://twitter.com/" TargetMode="External"/><Relationship Id="rId51" Type="http://schemas.openxmlformats.org/officeDocument/2006/relationships/hyperlink" Target="https://www.tricksworldzz.com/reliance-jio-revised-free-internet-data-plans-prepaid-postpaid-users/" TargetMode="External"/><Relationship Id="rId1412" Type="http://schemas.openxmlformats.org/officeDocument/2006/relationships/hyperlink" Target="http://www.gadgetsnow.com/tech-news/trai-chairman-on-withdrawing-reliance-jios-summer-surprise-offer/articleshow/58063425.cms" TargetMode="External"/><Relationship Id="rId3377" Type="http://schemas.openxmlformats.org/officeDocument/2006/relationships/hyperlink" Target="http://abs.twimg.com/sticky/default_profile_images/default_profile_normal.png" TargetMode="External"/><Relationship Id="rId4775" Type="http://schemas.openxmlformats.org/officeDocument/2006/relationships/hyperlink" Target="https://twitter.com/" TargetMode="External"/><Relationship Id="rId4982" Type="http://schemas.openxmlformats.org/officeDocument/2006/relationships/hyperlink" Target="https://twitter.com/" TargetMode="External"/><Relationship Id="rId5619" Type="http://schemas.openxmlformats.org/officeDocument/2006/relationships/hyperlink" Target="https://twitter.com/" TargetMode="External"/><Relationship Id="rId5826" Type="http://schemas.openxmlformats.org/officeDocument/2006/relationships/hyperlink" Target="https://twitter.com/" TargetMode="External"/><Relationship Id="rId298" Type="http://schemas.openxmlformats.org/officeDocument/2006/relationships/hyperlink" Target="http://ns7.tv/ta/tamil-news/technology/27/4/2017/reliance-jio-vs-bsnl-vs-airtel-vs-vodafone-vs-idea-who-offers" TargetMode="External"/><Relationship Id="rId3584" Type="http://schemas.openxmlformats.org/officeDocument/2006/relationships/hyperlink" Target="http://pbs.twimg.com/profile_images/378800000015764753/0b831560877c6da4c0f4f05e81bcaca3_normal.jpeg" TargetMode="External"/><Relationship Id="rId3791" Type="http://schemas.openxmlformats.org/officeDocument/2006/relationships/hyperlink" Target="https://pbs.twimg.com/media/C-kJES3VYAANpJJ.jpg" TargetMode="External"/><Relationship Id="rId4428" Type="http://schemas.openxmlformats.org/officeDocument/2006/relationships/hyperlink" Target="http://pbs.twimg.com/profile_images/768902084141867008/DUbt_bdQ_normal.jpg" TargetMode="External"/><Relationship Id="rId4635" Type="http://schemas.openxmlformats.org/officeDocument/2006/relationships/hyperlink" Target="https://twitter.com/" TargetMode="External"/><Relationship Id="rId4842" Type="http://schemas.openxmlformats.org/officeDocument/2006/relationships/hyperlink" Target="https://twitter.com/" TargetMode="External"/><Relationship Id="rId158" Type="http://schemas.openxmlformats.org/officeDocument/2006/relationships/hyperlink" Target="http://feeds.feedburner.com/~r/JagoGrahakJagoCourt/~3/RYDulp0fdEw/extra-recharge-value-deduction-refund_i27114?utm_source=feedburner&amp;utm_medium=twitter&amp;utm_campaign=_jagograhakjago" TargetMode="External"/><Relationship Id="rId2186" Type="http://schemas.openxmlformats.org/officeDocument/2006/relationships/hyperlink" Target="https://pbs.twimg.com/media/C-qZYLPUMAEqKxq.jpg" TargetMode="External"/><Relationship Id="rId2393" Type="http://schemas.openxmlformats.org/officeDocument/2006/relationships/hyperlink" Target="http://pbs.twimg.com/profile_images/1005659329/4201_1010204551837_1726702392_16562_1019816_s_normal.jpg" TargetMode="External"/><Relationship Id="rId3237" Type="http://schemas.openxmlformats.org/officeDocument/2006/relationships/hyperlink" Target="http://pbs.twimg.com/profile_images/422984565917880320/Pc50MXb8_normal.jpeg" TargetMode="External"/><Relationship Id="rId3444" Type="http://schemas.openxmlformats.org/officeDocument/2006/relationships/hyperlink" Target="http://pbs.twimg.com/profile_images/322732715/fotoPerfil_normal.jpg" TargetMode="External"/><Relationship Id="rId3651" Type="http://schemas.openxmlformats.org/officeDocument/2006/relationships/hyperlink" Target="https://pbs.twimg.com/media/C-kJES3VYAANpJJ.jpg" TargetMode="External"/><Relationship Id="rId4702" Type="http://schemas.openxmlformats.org/officeDocument/2006/relationships/hyperlink" Target="https://twitter.com/" TargetMode="External"/><Relationship Id="rId365" Type="http://schemas.openxmlformats.org/officeDocument/2006/relationships/hyperlink" Target="http://gadgets.ndtv.com/telecom/features/reliance-jio-dth-broadband-and-more-5-things-to-expect-from-jio-this-year-1686749" TargetMode="External"/><Relationship Id="rId572" Type="http://schemas.openxmlformats.org/officeDocument/2006/relationships/hyperlink" Target="http://www.gadgetsnow.com/tech-news/now-reliance-jio-opposes-customised-offers-by-bharti-airtel-vodafone-india/articleshow/58411034.cms?utm_source=dlvr.it&amp;utm_medium=twitter" TargetMode="External"/><Relationship Id="rId2046" Type="http://schemas.openxmlformats.org/officeDocument/2006/relationships/hyperlink" Target="https://pbs.twimg.com/media/C-aypBbVwAIoYLh.jpg" TargetMode="External"/><Relationship Id="rId2253" Type="http://schemas.openxmlformats.org/officeDocument/2006/relationships/hyperlink" Target="http://pbs.twimg.com/profile_images/848192963591245824/8XbL3ifM_normal.jpg" TargetMode="External"/><Relationship Id="rId2460" Type="http://schemas.openxmlformats.org/officeDocument/2006/relationships/hyperlink" Target="http://pbs.twimg.com/profile_images/761867527702061056/3ecGfiPm_normal.jpg" TargetMode="External"/><Relationship Id="rId3304" Type="http://schemas.openxmlformats.org/officeDocument/2006/relationships/hyperlink" Target="http://pbs.twimg.com/profile_images/843323231180271616/zna_XDeD_normal.jpg" TargetMode="External"/><Relationship Id="rId3511" Type="http://schemas.openxmlformats.org/officeDocument/2006/relationships/hyperlink" Target="http://pbs.twimg.com/profile_images/592208932988264449/bM2abhue_normal.png" TargetMode="External"/><Relationship Id="rId6667" Type="http://schemas.openxmlformats.org/officeDocument/2006/relationships/hyperlink" Target="https://twitter.com/" TargetMode="External"/><Relationship Id="rId225" Type="http://schemas.openxmlformats.org/officeDocument/2006/relationships/hyperlink" Target="http://www.yourtidings.com/bsnl-new-offer-cheap-4g-data-270-gb-data-at-rs-333/" TargetMode="External"/><Relationship Id="rId432" Type="http://schemas.openxmlformats.org/officeDocument/2006/relationships/hyperlink" Target="http://egov.eletsonline.com/2017/04/reliance-jio-to-provide-fiber-to-the-home-services-in-100-cities/" TargetMode="External"/><Relationship Id="rId1062" Type="http://schemas.openxmlformats.org/officeDocument/2006/relationships/hyperlink" Target="https://www.youtube.com/watch?v=lwQBys5JUjY&amp;feature=youtu.be&amp;a" TargetMode="External"/><Relationship Id="rId2113" Type="http://schemas.openxmlformats.org/officeDocument/2006/relationships/hyperlink" Target="https://pbs.twimg.com/media/C-piqe5UIAA1ikm.jpg" TargetMode="External"/><Relationship Id="rId2320" Type="http://schemas.openxmlformats.org/officeDocument/2006/relationships/hyperlink" Target="http://pbs.twimg.com/profile_images/851051960648310784/SK97touX_normal.jpg" TargetMode="External"/><Relationship Id="rId5269" Type="http://schemas.openxmlformats.org/officeDocument/2006/relationships/hyperlink" Target="https://twitter.com/" TargetMode="External"/><Relationship Id="rId5476" Type="http://schemas.openxmlformats.org/officeDocument/2006/relationships/hyperlink" Target="https://twitter.com/" TargetMode="External"/><Relationship Id="rId5683" Type="http://schemas.openxmlformats.org/officeDocument/2006/relationships/hyperlink" Target="https://twitter.com/" TargetMode="External"/><Relationship Id="rId6527" Type="http://schemas.openxmlformats.org/officeDocument/2006/relationships/hyperlink" Target="https://twitter.com/" TargetMode="External"/><Relationship Id="rId6734" Type="http://schemas.openxmlformats.org/officeDocument/2006/relationships/hyperlink" Target="https://twitter.com/" TargetMode="External"/><Relationship Id="rId4078" Type="http://schemas.openxmlformats.org/officeDocument/2006/relationships/hyperlink" Target="http://pbs.twimg.com/profile_images/670577969555861504/SgAKuyXI_normal.jpg" TargetMode="External"/><Relationship Id="rId4285" Type="http://schemas.openxmlformats.org/officeDocument/2006/relationships/hyperlink" Target="http://pbs.twimg.com/profile_images/845216603604205571/d17aUFtM_normal.jpg" TargetMode="External"/><Relationship Id="rId4492" Type="http://schemas.openxmlformats.org/officeDocument/2006/relationships/hyperlink" Target="http://pbs.twimg.com/profile_images/760033622191517697/y7CP0j4Z_normal.jpg" TargetMode="External"/><Relationship Id="rId5129" Type="http://schemas.openxmlformats.org/officeDocument/2006/relationships/hyperlink" Target="https://twitter.com/" TargetMode="External"/><Relationship Id="rId5336" Type="http://schemas.openxmlformats.org/officeDocument/2006/relationships/hyperlink" Target="https://twitter.com/" TargetMode="External"/><Relationship Id="rId5543" Type="http://schemas.openxmlformats.org/officeDocument/2006/relationships/hyperlink" Target="https://twitter.com/" TargetMode="External"/><Relationship Id="rId5890" Type="http://schemas.openxmlformats.org/officeDocument/2006/relationships/hyperlink" Target="https://twitter.com/" TargetMode="External"/><Relationship Id="rId1879" Type="http://schemas.openxmlformats.org/officeDocument/2006/relationships/hyperlink" Target="https://pbs.twimg.com/media/C-eL96XXcAEb0qz.jpg" TargetMode="External"/><Relationship Id="rId3094" Type="http://schemas.openxmlformats.org/officeDocument/2006/relationships/hyperlink" Target="https://pbs.twimg.com/media/C-fHDCQUwAESKvc.jpg" TargetMode="External"/><Relationship Id="rId4145" Type="http://schemas.openxmlformats.org/officeDocument/2006/relationships/hyperlink" Target="https://pbs.twimg.com/media/C-aVObLVYAAu3r4.jpg" TargetMode="External"/><Relationship Id="rId5750" Type="http://schemas.openxmlformats.org/officeDocument/2006/relationships/hyperlink" Target="https://twitter.com/" TargetMode="External"/><Relationship Id="rId6801" Type="http://schemas.openxmlformats.org/officeDocument/2006/relationships/hyperlink" Target="https://twitter.com/" TargetMode="External"/><Relationship Id="rId1739" Type="http://schemas.openxmlformats.org/officeDocument/2006/relationships/hyperlink" Target="https://telecomtalk.info/reliance-jios-broadband-services-offering-100mbps-speed/163093/?utm_source=dlvr.it&amp;utm_medium=twitter" TargetMode="External"/><Relationship Id="rId1946" Type="http://schemas.openxmlformats.org/officeDocument/2006/relationships/hyperlink" Target="https://pbs.twimg.com/media/C-fS3pYVwAAWudG.jpg" TargetMode="External"/><Relationship Id="rId4005" Type="http://schemas.openxmlformats.org/officeDocument/2006/relationships/hyperlink" Target="http://pbs.twimg.com/profile_images/851879184741826564/5t9Bzn6H_normal.jpg" TargetMode="External"/><Relationship Id="rId4352" Type="http://schemas.openxmlformats.org/officeDocument/2006/relationships/hyperlink" Target="http://pbs.twimg.com/profile_images/3099670019/0a1047174954b4381141086707c611c7_normal.jpeg" TargetMode="External"/><Relationship Id="rId5403" Type="http://schemas.openxmlformats.org/officeDocument/2006/relationships/hyperlink" Target="https://twitter.com/" TargetMode="External"/><Relationship Id="rId5610" Type="http://schemas.openxmlformats.org/officeDocument/2006/relationships/hyperlink" Target="https://twitter.com/" TargetMode="External"/><Relationship Id="rId1806" Type="http://schemas.openxmlformats.org/officeDocument/2006/relationships/hyperlink" Target="https://pbs.twimg.com/media/C-a_nxxV0AEex7K.jpg" TargetMode="External"/><Relationship Id="rId3161" Type="http://schemas.openxmlformats.org/officeDocument/2006/relationships/hyperlink" Target="http://pbs.twimg.com/profile_images/846710139495182337/Z028pJoW_normal.jpg" TargetMode="External"/><Relationship Id="rId4212" Type="http://schemas.openxmlformats.org/officeDocument/2006/relationships/hyperlink" Target="http://pbs.twimg.com/profile_images/522090642671804416/AGqcoXKP_normal.png" TargetMode="External"/><Relationship Id="rId3021" Type="http://schemas.openxmlformats.org/officeDocument/2006/relationships/hyperlink" Target="https://pbs.twimg.com/media/C-eL96XXcAEb0qz.jpg" TargetMode="External"/><Relationship Id="rId3978" Type="http://schemas.openxmlformats.org/officeDocument/2006/relationships/hyperlink" Target="http://pbs.twimg.com/profile_images/720302512331329536/uzmfiMcE_normal.jpg" TargetMode="External"/><Relationship Id="rId6177" Type="http://schemas.openxmlformats.org/officeDocument/2006/relationships/hyperlink" Target="https://twitter.com/" TargetMode="External"/><Relationship Id="rId6384" Type="http://schemas.openxmlformats.org/officeDocument/2006/relationships/hyperlink" Target="https://twitter.com/" TargetMode="External"/><Relationship Id="rId6591" Type="http://schemas.openxmlformats.org/officeDocument/2006/relationships/hyperlink" Target="https://twitter.com/" TargetMode="External"/><Relationship Id="rId899" Type="http://schemas.openxmlformats.org/officeDocument/2006/relationships/hyperlink" Target="https://bombayinformer.com/109688/openings-for-reliance-jio-speed-good-thane-maharashtra-bombay-jobs/" TargetMode="External"/><Relationship Id="rId2787" Type="http://schemas.openxmlformats.org/officeDocument/2006/relationships/hyperlink" Target="https://pbs.twimg.com/media/C-bdG24UMAEWhU8.jpg" TargetMode="External"/><Relationship Id="rId3838" Type="http://schemas.openxmlformats.org/officeDocument/2006/relationships/hyperlink" Target="http://pbs.twimg.com/profile_images/855647810477215745/1R1nvM-c_normal.jpg" TargetMode="External"/><Relationship Id="rId5193" Type="http://schemas.openxmlformats.org/officeDocument/2006/relationships/hyperlink" Target="https://twitter.com/" TargetMode="External"/><Relationship Id="rId6037" Type="http://schemas.openxmlformats.org/officeDocument/2006/relationships/hyperlink" Target="https://twitter.com/" TargetMode="External"/><Relationship Id="rId6244" Type="http://schemas.openxmlformats.org/officeDocument/2006/relationships/hyperlink" Target="https://twitter.com/" TargetMode="External"/><Relationship Id="rId6451" Type="http://schemas.openxmlformats.org/officeDocument/2006/relationships/hyperlink" Target="https://twitter.com/" TargetMode="External"/><Relationship Id="rId759" Type="http://schemas.openxmlformats.org/officeDocument/2006/relationships/hyperlink" Target="https://twitter.com/i/web/status/857492420279193600" TargetMode="External"/><Relationship Id="rId966" Type="http://schemas.openxmlformats.org/officeDocument/2006/relationships/hyperlink" Target="https://thewire.in/129528/reliance-jio-digital-india/" TargetMode="External"/><Relationship Id="rId1389" Type="http://schemas.openxmlformats.org/officeDocument/2006/relationships/hyperlink" Target="http://www.optionstip.com/?p=496110" TargetMode="External"/><Relationship Id="rId1596" Type="http://schemas.openxmlformats.org/officeDocument/2006/relationships/hyperlink" Target="http://www.digit.in/mobile-phones/reliance-jio-updates-prepaid-and-postpaid-plans-heres-whats-changed-34806.html" TargetMode="External"/><Relationship Id="rId2647" Type="http://schemas.openxmlformats.org/officeDocument/2006/relationships/hyperlink" Target="http://pbs.twimg.com/profile_images/858746708066521088/Q5SJ0hL4_normal.jpg" TargetMode="External"/><Relationship Id="rId2994" Type="http://schemas.openxmlformats.org/officeDocument/2006/relationships/hyperlink" Target="https://pbs.twimg.com/media/C-esqWOXgAEYg97.jpg" TargetMode="External"/><Relationship Id="rId5053" Type="http://schemas.openxmlformats.org/officeDocument/2006/relationships/hyperlink" Target="https://twitter.com/" TargetMode="External"/><Relationship Id="rId5260" Type="http://schemas.openxmlformats.org/officeDocument/2006/relationships/hyperlink" Target="https://twitter.com/" TargetMode="External"/><Relationship Id="rId6104" Type="http://schemas.openxmlformats.org/officeDocument/2006/relationships/hyperlink" Target="https://twitter.com/" TargetMode="External"/><Relationship Id="rId6311" Type="http://schemas.openxmlformats.org/officeDocument/2006/relationships/hyperlink" Target="https://twitter.com/" TargetMode="External"/><Relationship Id="rId619" Type="http://schemas.openxmlformats.org/officeDocument/2006/relationships/hyperlink" Target="http://feeds.feedburner.com/~r/bs-companies-news/~3/558bU54iZCg/reliance-jio-to-venture-in-dth-broadband-services-this-year-117042800380_1.html?utm_source=feedburner&amp;utm_medium=twitter&amp;utm_campaign=stockmarketpuls" TargetMode="External"/><Relationship Id="rId1249" Type="http://schemas.openxmlformats.org/officeDocument/2006/relationships/hyperlink" Target="http://mydealsbucket.blogspot.com/2017/04/reliance-jio-fiber-offer-3-months-free.html" TargetMode="External"/><Relationship Id="rId2854" Type="http://schemas.openxmlformats.org/officeDocument/2006/relationships/hyperlink" Target="http://pbs.twimg.com/profile_images/506632382485508096/FE0U62qk_normal.jpeg" TargetMode="External"/><Relationship Id="rId3905" Type="http://schemas.openxmlformats.org/officeDocument/2006/relationships/hyperlink" Target="http://pbs.twimg.com/profile_images/565213280554065920/wkQwU0sp_normal.jpeg" TargetMode="External"/><Relationship Id="rId5120" Type="http://schemas.openxmlformats.org/officeDocument/2006/relationships/hyperlink" Target="https://twitter.com/" TargetMode="External"/><Relationship Id="rId95" Type="http://schemas.openxmlformats.org/officeDocument/2006/relationships/hyperlink" Target="https://twitter.com/i/web/status/857467678327529475" TargetMode="External"/><Relationship Id="rId826" Type="http://schemas.openxmlformats.org/officeDocument/2006/relationships/hyperlink" Target="http://www.gadgetsnow.com/tech-news/now-reliance-jio-opposes-customised-offers-by-bharti-airtel-vodafone-india/articleshow/58411034.cms" TargetMode="External"/><Relationship Id="rId1109" Type="http://schemas.openxmlformats.org/officeDocument/2006/relationships/hyperlink" Target="http://feeds.feedburner.com/~r/TechFactsLive/~3/XxWnxI0IRmg/?utm_source=feedburner&amp;utm_medium=twitter&amp;utm_campaign=viralflowcom" TargetMode="External"/><Relationship Id="rId1456" Type="http://schemas.openxmlformats.org/officeDocument/2006/relationships/hyperlink" Target="http://m.gadgets.ndtv.com/mobiles/features/reliance-jio-plans-nokia-3310-2017-price-vivo-v5s-and-lg-g6-launched-and-more-news-this-week-1687660" TargetMode="External"/><Relationship Id="rId1663" Type="http://schemas.openxmlformats.org/officeDocument/2006/relationships/hyperlink" Target="http://indiatoday.intoday.in/technology/story/exclusive-reliance-jio-fiber-broadband-preview-to-commence-shortly-website-spills-details/1/941140.html" TargetMode="External"/><Relationship Id="rId1870" Type="http://schemas.openxmlformats.org/officeDocument/2006/relationships/hyperlink" Target="https://pbs.twimg.com/media/C-es9lmXsAAggBw.jpg" TargetMode="External"/><Relationship Id="rId2507" Type="http://schemas.openxmlformats.org/officeDocument/2006/relationships/hyperlink" Target="http://pbs.twimg.com/profile_images/1215337530/TS_normal.jpeg" TargetMode="External"/><Relationship Id="rId2714" Type="http://schemas.openxmlformats.org/officeDocument/2006/relationships/hyperlink" Target="http://pbs.twimg.com/profile_images/625720205285527552/cjQr0Nq5_normal.jpg" TargetMode="External"/><Relationship Id="rId2921" Type="http://schemas.openxmlformats.org/officeDocument/2006/relationships/hyperlink" Target="http://pbs.twimg.com/profile_images/550590536998850561/PZNDtTRQ_normal.jpeg" TargetMode="External"/><Relationship Id="rId1316" Type="http://schemas.openxmlformats.org/officeDocument/2006/relationships/hyperlink" Target="http://techsandesh.com/reliance-jio-airtel-vodafone-idea-free-service/" TargetMode="External"/><Relationship Id="rId1523" Type="http://schemas.openxmlformats.org/officeDocument/2006/relationships/hyperlink" Target="http://feeds.feedburner.com/~r/google/xorR/~3/9x2-dArr4yY/url?utm_source=feedburner&amp;utm_medium=twitter&amp;utm_campaign=mediat_tech" TargetMode="External"/><Relationship Id="rId1730" Type="http://schemas.openxmlformats.org/officeDocument/2006/relationships/hyperlink" Target="http://gadgets.ndtv.com/mobiles/features/reliance-jio-plans-nokia-3310-2017-price-vivo-v5s-and-lg-g6-launched-and-more-news-this-week-1687660" TargetMode="External"/><Relationship Id="rId4679" Type="http://schemas.openxmlformats.org/officeDocument/2006/relationships/hyperlink" Target="https://twitter.com/" TargetMode="External"/><Relationship Id="rId4886" Type="http://schemas.openxmlformats.org/officeDocument/2006/relationships/hyperlink" Target="https://twitter.com/" TargetMode="External"/><Relationship Id="rId5937" Type="http://schemas.openxmlformats.org/officeDocument/2006/relationships/hyperlink" Target="https://twitter.com/" TargetMode="External"/><Relationship Id="rId22" Type="http://schemas.openxmlformats.org/officeDocument/2006/relationships/hyperlink" Target="http://www.business-standard.com/article/companies/airtel-beats-reliance-jio-by-a-huge-margin-in-4g-speed-opensignal-report-117042200259_1.html" TargetMode="External"/><Relationship Id="rId3488" Type="http://schemas.openxmlformats.org/officeDocument/2006/relationships/hyperlink" Target="http://pbs.twimg.com/profile_images/1195554309/FE-for-Facebook_normal.jpg" TargetMode="External"/><Relationship Id="rId3695" Type="http://schemas.openxmlformats.org/officeDocument/2006/relationships/hyperlink" Target="http://pbs.twimg.com/profile_images/844564920213684224/eEQ-z7pv_normal.jpg" TargetMode="External"/><Relationship Id="rId4539" Type="http://schemas.openxmlformats.org/officeDocument/2006/relationships/hyperlink" Target="https://twitter.com/" TargetMode="External"/><Relationship Id="rId4746" Type="http://schemas.openxmlformats.org/officeDocument/2006/relationships/hyperlink" Target="https://twitter.com/" TargetMode="External"/><Relationship Id="rId4953" Type="http://schemas.openxmlformats.org/officeDocument/2006/relationships/hyperlink" Target="https://twitter.com/" TargetMode="External"/><Relationship Id="rId2297" Type="http://schemas.openxmlformats.org/officeDocument/2006/relationships/hyperlink" Target="http://pbs.twimg.com/profile_images/849193515976245249/j9EKRWdC_normal.jpg" TargetMode="External"/><Relationship Id="rId3348" Type="http://schemas.openxmlformats.org/officeDocument/2006/relationships/hyperlink" Target="http://pbs.twimg.com/profile_images/855728586904358912/qCa02TzR_normal.jpg" TargetMode="External"/><Relationship Id="rId3555" Type="http://schemas.openxmlformats.org/officeDocument/2006/relationships/hyperlink" Target="http://pbs.twimg.com/profile_images/845285107137077249/O82GpMid_normal.jpg" TargetMode="External"/><Relationship Id="rId3762" Type="http://schemas.openxmlformats.org/officeDocument/2006/relationships/hyperlink" Target="https://pbs.twimg.com/media/C-fwyoPXgAA_jL3.jpg" TargetMode="External"/><Relationship Id="rId4606" Type="http://schemas.openxmlformats.org/officeDocument/2006/relationships/hyperlink" Target="https://twitter.com/" TargetMode="External"/><Relationship Id="rId4813" Type="http://schemas.openxmlformats.org/officeDocument/2006/relationships/hyperlink" Target="https://twitter.com/" TargetMode="External"/><Relationship Id="rId269" Type="http://schemas.openxmlformats.org/officeDocument/2006/relationships/hyperlink" Target="http://www.gadgetsnow.com/tech-news/reliance-jio-effect-it-may-be-time-to-say-goodbye-to-freebies/articleshow/58398939.cms" TargetMode="External"/><Relationship Id="rId476" Type="http://schemas.openxmlformats.org/officeDocument/2006/relationships/hyperlink" Target="http://www.gadgetsnow.com/tech-news/now-reliance-jio-opposes-customised-offers-by-bharti-airtel-vodafone-india/articleshow/58411034.cms" TargetMode="External"/><Relationship Id="rId683" Type="http://schemas.openxmlformats.org/officeDocument/2006/relationships/hyperlink" Target="https://futurekerala.in/2017/04/27/reliance-jio-likely-to-offer-discounts-for-12-18-months-to-take-on-rivals-airtel-vodafone/" TargetMode="External"/><Relationship Id="rId890" Type="http://schemas.openxmlformats.org/officeDocument/2006/relationships/hyperlink" Target="http://indianexpress.com/article/technology/tech-news-technology/reliance-jios-fiber-broadband-with-100mbps-speed-to-launch-in-june-report-4631700/" TargetMode="External"/><Relationship Id="rId2157" Type="http://schemas.openxmlformats.org/officeDocument/2006/relationships/hyperlink" Target="https://pbs.twimg.com/media/C-Z883tVYAAxG60.jpg" TargetMode="External"/><Relationship Id="rId2364" Type="http://schemas.openxmlformats.org/officeDocument/2006/relationships/hyperlink" Target="http://pbs.twimg.com/profile_images/576991889234087937/HNEJcoow_normal.jpeg" TargetMode="External"/><Relationship Id="rId2571" Type="http://schemas.openxmlformats.org/officeDocument/2006/relationships/hyperlink" Target="http://pbs.twimg.com/profile_images/721362756000169984/a8-cvGT4_normal.jpg" TargetMode="External"/><Relationship Id="rId3208" Type="http://schemas.openxmlformats.org/officeDocument/2006/relationships/hyperlink" Target="http://pbs.twimg.com/profile_images/835727477540552704/y3vOKAY3_normal.jpg" TargetMode="External"/><Relationship Id="rId3415" Type="http://schemas.openxmlformats.org/officeDocument/2006/relationships/hyperlink" Target="http://pbs.twimg.com/profile_images/648484908004937728/ZguK2ukP_normal.png" TargetMode="External"/><Relationship Id="rId6778" Type="http://schemas.openxmlformats.org/officeDocument/2006/relationships/hyperlink" Target="https://twitter.com/" TargetMode="External"/><Relationship Id="rId129" Type="http://schemas.openxmlformats.org/officeDocument/2006/relationships/hyperlink" Target="http://www.financialexpress.com/industry/technology/reliance-jio-changes-pre-paid-post-paid-plans-from-rs-19-to-rs-9999-heres-the-updated-tariff-list/644298/" TargetMode="External"/><Relationship Id="rId336" Type="http://schemas.openxmlformats.org/officeDocument/2006/relationships/hyperlink" Target="https://twitter.com/i/web/status/857470195371298816" TargetMode="External"/><Relationship Id="rId543" Type="http://schemas.openxmlformats.org/officeDocument/2006/relationships/hyperlink" Target="http://www.business-standard.com/article/companies/has-reliance-jio-s-entry-delayed-modi-s-digital-india-goals-117042800256_1.html?utm_source=dlvr.it&amp;utm_medium=twitter" TargetMode="External"/><Relationship Id="rId1173" Type="http://schemas.openxmlformats.org/officeDocument/2006/relationships/hyperlink" Target="http://www.gizbot.com/internet/news/reliance-jio-fiber-broadband-preview-fup-speed-price-plans-website-launch-040356.html" TargetMode="External"/><Relationship Id="rId1380" Type="http://schemas.openxmlformats.org/officeDocument/2006/relationships/hyperlink" Target="http://www.optionstip.com/?p=494689" TargetMode="External"/><Relationship Id="rId2017" Type="http://schemas.openxmlformats.org/officeDocument/2006/relationships/hyperlink" Target="https://pbs.twimg.com/media/C-kB-KuUAAA6-CC.jpg" TargetMode="External"/><Relationship Id="rId2224" Type="http://schemas.openxmlformats.org/officeDocument/2006/relationships/hyperlink" Target="http://pbs.twimg.com/profile_images/793811570564431872/X1ID265w_normal.jpg" TargetMode="External"/><Relationship Id="rId3622" Type="http://schemas.openxmlformats.org/officeDocument/2006/relationships/hyperlink" Target="http://pbs.twimg.com/profile_images/691477939880202244/-eW65KbB_normal.jpg" TargetMode="External"/><Relationship Id="rId5587" Type="http://schemas.openxmlformats.org/officeDocument/2006/relationships/hyperlink" Target="https://twitter.com/" TargetMode="External"/><Relationship Id="rId403" Type="http://schemas.openxmlformats.org/officeDocument/2006/relationships/hyperlink" Target="https://www.linkedin.com/slink?code=fwUMW3m" TargetMode="External"/><Relationship Id="rId750" Type="http://schemas.openxmlformats.org/officeDocument/2006/relationships/hyperlink" Target="https://telecomtalk.info/reliance-jios-broadband-services-offering-100mbps-speed/163093/?utm_source=dlvr.it&amp;utm_medium=twitter" TargetMode="External"/><Relationship Id="rId1033" Type="http://schemas.openxmlformats.org/officeDocument/2006/relationships/hyperlink" Target="http://telecom.economictimes.indiatimes.com/news/reliance-jio-towers-regularization-opposition-in-kerala-seeks-vigilance-probe/58391322" TargetMode="External"/><Relationship Id="rId2431" Type="http://schemas.openxmlformats.org/officeDocument/2006/relationships/hyperlink" Target="https://pbs.twimg.com/media/C-ZpfMdUwAAVg8v.jpg" TargetMode="External"/><Relationship Id="rId4189" Type="http://schemas.openxmlformats.org/officeDocument/2006/relationships/hyperlink" Target="https://pbs.twimg.com/media/C-atos6UIAAApMz.jpg" TargetMode="External"/><Relationship Id="rId5794" Type="http://schemas.openxmlformats.org/officeDocument/2006/relationships/hyperlink" Target="https://twitter.com/" TargetMode="External"/><Relationship Id="rId6638" Type="http://schemas.openxmlformats.org/officeDocument/2006/relationships/hyperlink" Target="https://twitter.com/" TargetMode="External"/><Relationship Id="rId6845" Type="http://schemas.openxmlformats.org/officeDocument/2006/relationships/hyperlink" Target="https://api.twitter.com/1.1/geo/id/540364a523836e3c.json" TargetMode="External"/><Relationship Id="rId610" Type="http://schemas.openxmlformats.org/officeDocument/2006/relationships/hyperlink" Target="http://janman.tv/reliance-jio-will-get-free-offers-for-next-12-18-months/" TargetMode="External"/><Relationship Id="rId1240" Type="http://schemas.openxmlformats.org/officeDocument/2006/relationships/hyperlink" Target="http://mashable.ng/reliance-jio-lyf-earth-1-budget-4g-smartphone/?utm_source=ReviveOldPost&amp;utm_medium=social&amp;utm_campaign=ReviveOldPost" TargetMode="External"/><Relationship Id="rId4049" Type="http://schemas.openxmlformats.org/officeDocument/2006/relationships/hyperlink" Target="http://pbs.twimg.com/profile_images/844163488616497154/eMpFPxhx_normal.jpg" TargetMode="External"/><Relationship Id="rId4396" Type="http://schemas.openxmlformats.org/officeDocument/2006/relationships/hyperlink" Target="http://pbs.twimg.com/profile_images/807656008789028864/xAag3kQV_normal.jpg" TargetMode="External"/><Relationship Id="rId5447" Type="http://schemas.openxmlformats.org/officeDocument/2006/relationships/hyperlink" Target="https://twitter.com/" TargetMode="External"/><Relationship Id="rId5654" Type="http://schemas.openxmlformats.org/officeDocument/2006/relationships/hyperlink" Target="https://twitter.com/" TargetMode="External"/><Relationship Id="rId5861" Type="http://schemas.openxmlformats.org/officeDocument/2006/relationships/hyperlink" Target="https://twitter.com/" TargetMode="External"/><Relationship Id="rId6705" Type="http://schemas.openxmlformats.org/officeDocument/2006/relationships/hyperlink" Target="https://twitter.com/" TargetMode="External"/><Relationship Id="rId1100" Type="http://schemas.openxmlformats.org/officeDocument/2006/relationships/hyperlink" Target="http://gadgets.ndtv.com/telecom/features/reliance-jio-dth-broadband-and-more-5-things-to-expect-from-jio-this-year-1686749" TargetMode="External"/><Relationship Id="rId4256" Type="http://schemas.openxmlformats.org/officeDocument/2006/relationships/hyperlink" Target="http://pbs.twimg.com/profile_images/571152951847051264/XlAET_wj_normal.png" TargetMode="External"/><Relationship Id="rId4463" Type="http://schemas.openxmlformats.org/officeDocument/2006/relationships/hyperlink" Target="http://pbs.twimg.com/profile_images/378800000511910155/56b2f49f80cdd432c023e2043052678c_normal.png" TargetMode="External"/><Relationship Id="rId4670" Type="http://schemas.openxmlformats.org/officeDocument/2006/relationships/hyperlink" Target="https://twitter.com/" TargetMode="External"/><Relationship Id="rId5307" Type="http://schemas.openxmlformats.org/officeDocument/2006/relationships/hyperlink" Target="https://twitter.com/" TargetMode="External"/><Relationship Id="rId5514" Type="http://schemas.openxmlformats.org/officeDocument/2006/relationships/hyperlink" Target="https://twitter.com/" TargetMode="External"/><Relationship Id="rId5721" Type="http://schemas.openxmlformats.org/officeDocument/2006/relationships/hyperlink" Target="https://twitter.com/" TargetMode="External"/><Relationship Id="rId1917" Type="http://schemas.openxmlformats.org/officeDocument/2006/relationships/hyperlink" Target="https://pbs.twimg.com/media/C-e8CtIVwAA5pW-.jpg" TargetMode="External"/><Relationship Id="rId3065" Type="http://schemas.openxmlformats.org/officeDocument/2006/relationships/hyperlink" Target="http://pbs.twimg.com/profile_images/713294468581974016/i7ZbpuiV_normal.jpg" TargetMode="External"/><Relationship Id="rId3272" Type="http://schemas.openxmlformats.org/officeDocument/2006/relationships/hyperlink" Target="http://pbs.twimg.com/profile_images/733359692022484992/1KW-qfZb_normal.jpg" TargetMode="External"/><Relationship Id="rId4116" Type="http://schemas.openxmlformats.org/officeDocument/2006/relationships/hyperlink" Target="http://pbs.twimg.com/profile_images/852436458795184132/1MlHjO99_normal.jpg" TargetMode="External"/><Relationship Id="rId4323" Type="http://schemas.openxmlformats.org/officeDocument/2006/relationships/hyperlink" Target="http://pbs.twimg.com/profile_images/1406067065/240878_208077205898102_100000874727679_562905_3543829_o_normal.jpg" TargetMode="External"/><Relationship Id="rId4530" Type="http://schemas.openxmlformats.org/officeDocument/2006/relationships/hyperlink" Target="https://twitter.com/" TargetMode="External"/><Relationship Id="rId193" Type="http://schemas.openxmlformats.org/officeDocument/2006/relationships/hyperlink" Target="http://feeds.feedburner.com/~r/CheapPhoneService-GoogleNews/~3/3zKfl7P8P1A/url?utm_source=feedburner&amp;utm_medium=twitter&amp;utm_campaign=Voicetelmedia" TargetMode="External"/><Relationship Id="rId2081" Type="http://schemas.openxmlformats.org/officeDocument/2006/relationships/hyperlink" Target="https://pbs.twimg.com/media/C-oBm8eWsAAv0JB.jpg" TargetMode="External"/><Relationship Id="rId3132" Type="http://schemas.openxmlformats.org/officeDocument/2006/relationships/hyperlink" Target="http://pbs.twimg.com/profile_images/805451270525833216/53meY3eG_normal.jpg" TargetMode="External"/><Relationship Id="rId6288" Type="http://schemas.openxmlformats.org/officeDocument/2006/relationships/hyperlink" Target="https://twitter.com/" TargetMode="External"/><Relationship Id="rId6495" Type="http://schemas.openxmlformats.org/officeDocument/2006/relationships/hyperlink" Target="https://twitter.com/" TargetMode="External"/><Relationship Id="rId260"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5097" Type="http://schemas.openxmlformats.org/officeDocument/2006/relationships/hyperlink" Target="https://twitter.com/" TargetMode="External"/><Relationship Id="rId6148" Type="http://schemas.openxmlformats.org/officeDocument/2006/relationships/hyperlink" Target="https://twitter.com/" TargetMode="External"/><Relationship Id="rId6355" Type="http://schemas.openxmlformats.org/officeDocument/2006/relationships/hyperlink" Target="https://twitter.com/" TargetMode="External"/><Relationship Id="rId120" Type="http://schemas.openxmlformats.org/officeDocument/2006/relationships/hyperlink" Target="http://wap.business-standard.com/article-ucnews/companies/reliance-jio-s-4g-speed-slower-than-airtel-s-3g-shows-report-117042400188_1.html?uc_news_item_id=3734636366336130&amp;uc_news_app=browser_iflow&amp;entry=browser&amp;entry1=shareback" TargetMode="External"/><Relationship Id="rId2898" Type="http://schemas.openxmlformats.org/officeDocument/2006/relationships/hyperlink" Target="http://pbs.twimg.com/profile_images/847866328107057153/RkFNU764_normal.jpg" TargetMode="External"/><Relationship Id="rId3949" Type="http://schemas.openxmlformats.org/officeDocument/2006/relationships/hyperlink" Target="https://pbs.twimg.com/media/C-fSyECV0AAqK-F.jpg" TargetMode="External"/><Relationship Id="rId5164" Type="http://schemas.openxmlformats.org/officeDocument/2006/relationships/hyperlink" Target="https://twitter.com/" TargetMode="External"/><Relationship Id="rId6008" Type="http://schemas.openxmlformats.org/officeDocument/2006/relationships/hyperlink" Target="https://twitter.com/" TargetMode="External"/><Relationship Id="rId6215" Type="http://schemas.openxmlformats.org/officeDocument/2006/relationships/hyperlink" Target="https://twitter.com/" TargetMode="External"/><Relationship Id="rId6562" Type="http://schemas.openxmlformats.org/officeDocument/2006/relationships/hyperlink" Target="https://twitter.com/" TargetMode="External"/><Relationship Id="rId2758" Type="http://schemas.openxmlformats.org/officeDocument/2006/relationships/hyperlink" Target="http://pbs.twimg.com/profile_images/839728967905009666/LnKi9luG_normal.jpg" TargetMode="External"/><Relationship Id="rId2965" Type="http://schemas.openxmlformats.org/officeDocument/2006/relationships/hyperlink" Target="http://pbs.twimg.com/profile_images/526030139897810944/ybEtxF7I_normal.png" TargetMode="External"/><Relationship Id="rId3809" Type="http://schemas.openxmlformats.org/officeDocument/2006/relationships/hyperlink" Target="http://pbs.twimg.com/profile_images/3622984689/4ba0cd47220faf7e633790822485db96_normal.jpeg" TargetMode="External"/><Relationship Id="rId5024" Type="http://schemas.openxmlformats.org/officeDocument/2006/relationships/hyperlink" Target="https://twitter.com/" TargetMode="External"/><Relationship Id="rId5371" Type="http://schemas.openxmlformats.org/officeDocument/2006/relationships/hyperlink" Target="https://twitter.com/" TargetMode="External"/><Relationship Id="rId6422" Type="http://schemas.openxmlformats.org/officeDocument/2006/relationships/hyperlink" Target="https://twitter.com/" TargetMode="External"/><Relationship Id="rId937" Type="http://schemas.openxmlformats.org/officeDocument/2006/relationships/hyperlink" Target="https://fb.me/24NAXxdHI" TargetMode="External"/><Relationship Id="rId1567" Type="http://schemas.openxmlformats.org/officeDocument/2006/relationships/hyperlink" Target="http://abpnews.abplive.in/gadgets/reliance-jio-to-launched-in-2017-dth-broadband-services-607170" TargetMode="External"/><Relationship Id="rId1774" Type="http://schemas.openxmlformats.org/officeDocument/2006/relationships/hyperlink" Target="https://pbs.twimg.com/media/C-Yz7NIXsAADz9t.jpg" TargetMode="External"/><Relationship Id="rId1981" Type="http://schemas.openxmlformats.org/officeDocument/2006/relationships/hyperlink" Target="https://pbs.twimg.com/media/C-gYIpVU0AEi1us.jpg" TargetMode="External"/><Relationship Id="rId2618" Type="http://schemas.openxmlformats.org/officeDocument/2006/relationships/hyperlink" Target="http://abs.twimg.com/sticky/default_profile_images/default_profile_normal.png" TargetMode="External"/><Relationship Id="rId2825" Type="http://schemas.openxmlformats.org/officeDocument/2006/relationships/hyperlink" Target="http://pbs.twimg.com/profile_images/672499283535511552/6KbcFNzX_normal.jpg" TargetMode="External"/><Relationship Id="rId4180" Type="http://schemas.openxmlformats.org/officeDocument/2006/relationships/hyperlink" Target="http://pbs.twimg.com/profile_images/2913813607/dbf7deb49f1b013ee2346d820b5fedc3_normal.png" TargetMode="External"/><Relationship Id="rId5231" Type="http://schemas.openxmlformats.org/officeDocument/2006/relationships/hyperlink" Target="https://twitter.com/" TargetMode="External"/><Relationship Id="rId66" Type="http://schemas.openxmlformats.org/officeDocument/2006/relationships/hyperlink" Target="http://alldevine.com/reliance-jio-ftth-broadband-service-to-be-launched-in-june-beta-trials-begin/" TargetMode="External"/><Relationship Id="rId1427" Type="http://schemas.openxmlformats.org/officeDocument/2006/relationships/hyperlink" Target="http://gadgets.ndtv.com/mobiles/features/reliance-jio-plans-nokia-3310-2017-price-vivo-v5s-and-lg-g6-launched-and-more-news-this-week-1687660" TargetMode="External"/><Relationship Id="rId1634"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1841" Type="http://schemas.openxmlformats.org/officeDocument/2006/relationships/hyperlink" Target="https://pbs.twimg.com/media/C-bD7DBUMAEOLuG.jpg" TargetMode="External"/><Relationship Id="rId4040" Type="http://schemas.openxmlformats.org/officeDocument/2006/relationships/hyperlink" Target="https://pbs.twimg.com/media/C-j4ZE2VoAE-dMG.jpg" TargetMode="External"/><Relationship Id="rId4997" Type="http://schemas.openxmlformats.org/officeDocument/2006/relationships/hyperlink" Target="https://twitter.com/" TargetMode="External"/><Relationship Id="rId3599" Type="http://schemas.openxmlformats.org/officeDocument/2006/relationships/hyperlink" Target="http://pbs.twimg.com/profile_images/787569535880531968/3FtQQHyA_normal.jpg" TargetMode="External"/><Relationship Id="rId4857" Type="http://schemas.openxmlformats.org/officeDocument/2006/relationships/hyperlink" Target="https://twitter.com/" TargetMode="External"/><Relationship Id="rId1701" Type="http://schemas.openxmlformats.org/officeDocument/2006/relationships/hyperlink" Target="http://indianexpress.com/article/technology/tech-news-technology/reliance-jios-fiber-broadband-with-100mbps-speed-to-launch-in-june-report-4631700/" TargetMode="External"/><Relationship Id="rId3459" Type="http://schemas.openxmlformats.org/officeDocument/2006/relationships/hyperlink" Target="http://pbs.twimg.com/profile_images/853370384862908416/xuU202cn_normal.jpg" TargetMode="External"/><Relationship Id="rId3666" Type="http://schemas.openxmlformats.org/officeDocument/2006/relationships/hyperlink" Target="http://pbs.twimg.com/profile_images/858710479795085312/cWIxm6f5_normal.jpg" TargetMode="External"/><Relationship Id="rId5908" Type="http://schemas.openxmlformats.org/officeDocument/2006/relationships/hyperlink" Target="https://twitter.com/" TargetMode="External"/><Relationship Id="rId6072" Type="http://schemas.openxmlformats.org/officeDocument/2006/relationships/hyperlink" Target="https://twitter.com/" TargetMode="External"/><Relationship Id="rId587" Type="http://schemas.openxmlformats.org/officeDocument/2006/relationships/hyperlink" Target="http://www.gadgetsnow.com/tech-news/now-reliance-jio-opposes-customised-offers-by-bharti-airtel-vodafone-india/articleshow/58411034.cms" TargetMode="External"/><Relationship Id="rId2268" Type="http://schemas.openxmlformats.org/officeDocument/2006/relationships/hyperlink" Target="http://pbs.twimg.com/profile_images/857804173777219584/nyY7-mPC_normal.jpg" TargetMode="External"/><Relationship Id="rId3319" Type="http://schemas.openxmlformats.org/officeDocument/2006/relationships/hyperlink" Target="https://pbs.twimg.com/media/C-gYIpVU0AEi1us.jpg" TargetMode="External"/><Relationship Id="rId3873" Type="http://schemas.openxmlformats.org/officeDocument/2006/relationships/hyperlink" Target="http://pbs.twimg.com/profile_images/848076050848526336/F7EoPtJd_normal.jpg" TargetMode="External"/><Relationship Id="rId4717" Type="http://schemas.openxmlformats.org/officeDocument/2006/relationships/hyperlink" Target="https://twitter.com/" TargetMode="External"/><Relationship Id="rId4924" Type="http://schemas.openxmlformats.org/officeDocument/2006/relationships/hyperlink" Target="https://twitter.com/" TargetMode="External"/><Relationship Id="rId447" Type="http://schemas.openxmlformats.org/officeDocument/2006/relationships/hyperlink" Target="https://techyuga.com/convert-lte-to-volte-in-kolkata/" TargetMode="External"/><Relationship Id="rId794" Type="http://schemas.openxmlformats.org/officeDocument/2006/relationships/hyperlink" Target="http://www.gadgetsnow.com/tech-news/now-reliance-jio-opposes-customised-offers-by-bharti-airtel-vodafone-india/articleshow/58411034.cms?from=mdr" TargetMode="External"/><Relationship Id="rId1077" Type="http://schemas.openxmlformats.org/officeDocument/2006/relationships/hyperlink" Target="https://www.youtube.com/watch?v=NgyRZvq3Sz8&amp;feature=youtu.be&amp;a" TargetMode="External"/><Relationship Id="rId2128" Type="http://schemas.openxmlformats.org/officeDocument/2006/relationships/hyperlink" Target="https://pbs.twimg.com/media/C9jRKSIXcAQH1gs.jpg" TargetMode="External"/><Relationship Id="rId2475" Type="http://schemas.openxmlformats.org/officeDocument/2006/relationships/hyperlink" Target="http://pbs.twimg.com/profile_images/1378549000/RiteshP_normal.jpg" TargetMode="External"/><Relationship Id="rId2682" Type="http://schemas.openxmlformats.org/officeDocument/2006/relationships/hyperlink" Target="http://pbs.twimg.com/profile_images/846680068147630082/l11lVWd6_normal.jpg" TargetMode="External"/><Relationship Id="rId3526" Type="http://schemas.openxmlformats.org/officeDocument/2006/relationships/hyperlink" Target="http://pbs.twimg.com/profile_images/595888236196593665/ptuPA84j_normal.jpg" TargetMode="External"/><Relationship Id="rId3733" Type="http://schemas.openxmlformats.org/officeDocument/2006/relationships/hyperlink" Target="https://pbs.twimg.com/media/C-YpxS1XkAEHtuq.jpg" TargetMode="External"/><Relationship Id="rId3940" Type="http://schemas.openxmlformats.org/officeDocument/2006/relationships/hyperlink" Target="http://pbs.twimg.com/profile_images/585219620249939968/WV12v17V_normal.jpg" TargetMode="External"/><Relationship Id="rId654" Type="http://schemas.openxmlformats.org/officeDocument/2006/relationships/hyperlink" Target="https://twitter.com/i/web/status/857899680860078080" TargetMode="External"/><Relationship Id="rId861" Type="http://schemas.openxmlformats.org/officeDocument/2006/relationships/hyperlink" Target="http://indianexpress.com/article/technology/tech-news-technology/reliance-jios-fiber-broadband-with-100mbps-speed-to-launch-in-june-report-4631700/" TargetMode="External"/><Relationship Id="rId1284" Type="http://schemas.openxmlformats.org/officeDocument/2006/relationships/hyperlink" Target="https://fb.me/1OKLXgpRR" TargetMode="External"/><Relationship Id="rId1491" Type="http://schemas.openxmlformats.org/officeDocument/2006/relationships/hyperlink" Target="https://www.google.com/url?rct=j&amp;sa=t&amp;url=http%3A%2F%2Fgadgets.ndtv.com%2Fmobiles%2Ffeatures%2Freliance-jio-plans-nokia-3310-2017-price-vivo-v5s-and-lg-g6-launched-and-more-news-this-week-1687660&amp;ct=ga&amp;cd=CAIyGjczOTE5YmFkMWVkNjU2ZDg6Y29tOmVuOlVT&amp;usg=AFQjCNHp1r6qH-Bl6aqi4HhjRXbup_hWjQ&amp;utm_source=dlvr.it&amp;utm_medium=twitter" TargetMode="External"/><Relationship Id="rId2335" Type="http://schemas.openxmlformats.org/officeDocument/2006/relationships/hyperlink" Target="http://pbs.twimg.com/profile_images/726369292317503488/CcbIX2GT_normal.jpg" TargetMode="External"/><Relationship Id="rId2542" Type="http://schemas.openxmlformats.org/officeDocument/2006/relationships/hyperlink" Target="http://pbs.twimg.com/profile_images/1729040661/Sanjeev-1_normal.jpg" TargetMode="External"/><Relationship Id="rId3800" Type="http://schemas.openxmlformats.org/officeDocument/2006/relationships/hyperlink" Target="https://pbs.twimg.com/media/C-j18cjV0AAw_sA.jpg" TargetMode="External"/><Relationship Id="rId5698" Type="http://schemas.openxmlformats.org/officeDocument/2006/relationships/hyperlink" Target="https://twitter.com/" TargetMode="External"/><Relationship Id="rId6749" Type="http://schemas.openxmlformats.org/officeDocument/2006/relationships/hyperlink" Target="https://twitter.com/" TargetMode="External"/><Relationship Id="rId307" Type="http://schemas.openxmlformats.org/officeDocument/2006/relationships/hyperlink" Target="http://www.sakshi.com/news/business/reliance-jio-effect-trai-to-tighten-rules-for-new-entrants-before-commercial-launch-471467?pfrom=Twitter" TargetMode="External"/><Relationship Id="rId514" Type="http://schemas.openxmlformats.org/officeDocument/2006/relationships/hyperlink" Target="http://www.gadgetsnow.com/tech-news/now-reliance-jio-opposes-customised-offers-by-bharti-airtel-vodafone-india/articleshow/58411034.cms" TargetMode="External"/><Relationship Id="rId721" Type="http://schemas.openxmlformats.org/officeDocument/2006/relationships/hyperlink" Target="http://toi.in/micron/redirect.html?str=d2XgDb/a19ch" TargetMode="External"/><Relationship Id="rId1144" Type="http://schemas.openxmlformats.org/officeDocument/2006/relationships/hyperlink" Target="http://www.businesstoday.in/sectors/telecom/reliance-jio-updates-old-tariffs-all-plans-in-detail/story/250918.html" TargetMode="External"/><Relationship Id="rId1351" Type="http://schemas.openxmlformats.org/officeDocument/2006/relationships/hyperlink" Target="http://www.medianama.com/2017/04/223-reliance-jio-fy17-results/?utm_content=buffer51dc5&amp;utm_medium=social&amp;utm_source=twitter.com&amp;utm_campaign=buffer" TargetMode="External"/><Relationship Id="rId2402" Type="http://schemas.openxmlformats.org/officeDocument/2006/relationships/hyperlink" Target="http://pbs.twimg.com/profile_images/1132898450/mekalwin_normal.jpeg" TargetMode="External"/><Relationship Id="rId5558" Type="http://schemas.openxmlformats.org/officeDocument/2006/relationships/hyperlink" Target="https://twitter.com/" TargetMode="External"/><Relationship Id="rId5765" Type="http://schemas.openxmlformats.org/officeDocument/2006/relationships/hyperlink" Target="https://twitter.com/" TargetMode="External"/><Relationship Id="rId5972" Type="http://schemas.openxmlformats.org/officeDocument/2006/relationships/hyperlink" Target="https://twitter.com/" TargetMode="External"/><Relationship Id="rId6609" Type="http://schemas.openxmlformats.org/officeDocument/2006/relationships/hyperlink" Target="https://twitter.com/" TargetMode="External"/><Relationship Id="rId6816" Type="http://schemas.openxmlformats.org/officeDocument/2006/relationships/hyperlink" Target="https://twitter.com/" TargetMode="External"/><Relationship Id="rId1004" Type="http://schemas.openxmlformats.org/officeDocument/2006/relationships/hyperlink" Target="http://www.businesstoday.in/sectors/telecom/reliance-to-roll-out-its-ftth-service-jio-fiber-with-minimum-100-mbps-speed/story/251097.html" TargetMode="External"/><Relationship Id="rId1211" Type="http://schemas.openxmlformats.org/officeDocument/2006/relationships/hyperlink" Target="http://techsandesh.com/reliance-jio-giga-fiber-internet-broadband-june-india/" TargetMode="External"/><Relationship Id="rId4367" Type="http://schemas.openxmlformats.org/officeDocument/2006/relationships/hyperlink" Target="http://pbs.twimg.com/profile_images/697679033937432576/JFN4zTh0_normal.png" TargetMode="External"/><Relationship Id="rId4574" Type="http://schemas.openxmlformats.org/officeDocument/2006/relationships/hyperlink" Target="https://twitter.com/" TargetMode="External"/><Relationship Id="rId4781" Type="http://schemas.openxmlformats.org/officeDocument/2006/relationships/hyperlink" Target="https://twitter.com/" TargetMode="External"/><Relationship Id="rId5418" Type="http://schemas.openxmlformats.org/officeDocument/2006/relationships/hyperlink" Target="https://twitter.com/" TargetMode="External"/><Relationship Id="rId5625" Type="http://schemas.openxmlformats.org/officeDocument/2006/relationships/hyperlink" Target="https://twitter.com/" TargetMode="External"/><Relationship Id="rId5832" Type="http://schemas.openxmlformats.org/officeDocument/2006/relationships/hyperlink" Target="https://twitter.com/" TargetMode="External"/><Relationship Id="rId3176" Type="http://schemas.openxmlformats.org/officeDocument/2006/relationships/hyperlink" Target="http://pbs.twimg.com/profile_images/855340170375122944/xFzJRbiN_normal.jpg" TargetMode="External"/><Relationship Id="rId3383" Type="http://schemas.openxmlformats.org/officeDocument/2006/relationships/hyperlink" Target="http://abs.twimg.com/sticky/default_profile_images/default_profile_normal.png" TargetMode="External"/><Relationship Id="rId3590" Type="http://schemas.openxmlformats.org/officeDocument/2006/relationships/hyperlink" Target="https://pbs.twimg.com/media/C6i6_pAU4AA2z-F.jpg" TargetMode="External"/><Relationship Id="rId4227" Type="http://schemas.openxmlformats.org/officeDocument/2006/relationships/hyperlink" Target="http://pbs.twimg.com/profile_images/839147463164444672/fkvhhHQu_normal.jpg" TargetMode="External"/><Relationship Id="rId4434" Type="http://schemas.openxmlformats.org/officeDocument/2006/relationships/hyperlink" Target="https://pbs.twimg.com/media/C-Z-IYFUMAA3Y0w.jpg" TargetMode="External"/><Relationship Id="rId2192" Type="http://schemas.openxmlformats.org/officeDocument/2006/relationships/hyperlink" Target="http://pbs.twimg.com/profile_images/775437693748510721/hYL4PDXb_normal.jpg" TargetMode="External"/><Relationship Id="rId3036" Type="http://schemas.openxmlformats.org/officeDocument/2006/relationships/hyperlink" Target="https://pbs.twimg.com/media/C-es9lmXsAAggBw.jpg" TargetMode="External"/><Relationship Id="rId3243" Type="http://schemas.openxmlformats.org/officeDocument/2006/relationships/hyperlink" Target="http://pbs.twimg.com/profile_images/749727690513641472/qSEqVjKr_normal.jpg" TargetMode="External"/><Relationship Id="rId4641" Type="http://schemas.openxmlformats.org/officeDocument/2006/relationships/hyperlink" Target="https://twitter.com/" TargetMode="External"/><Relationship Id="rId6399" Type="http://schemas.openxmlformats.org/officeDocument/2006/relationships/hyperlink" Target="https://twitter.com/" TargetMode="External"/><Relationship Id="rId164" Type="http://schemas.openxmlformats.org/officeDocument/2006/relationships/hyperlink" Target="http://feeds.feedburner.com/~r/IndianDTHForums/~3/WL53lVrXdos/Thread-Update-Reliance-Jio-launches-new-prepaid-postpaid-plans-here%E2%80%99s-everything-you-need-to-know?utm_source=feedburner&amp;utm_medium=twitter&amp;utm_campaign=indiandthforum" TargetMode="External"/><Relationship Id="rId371" Type="http://schemas.openxmlformats.org/officeDocument/2006/relationships/hyperlink" Target="https://www.youtube.com/watch?v=lzh-jEMUe5I&amp;feature=youtu.be&amp;a" TargetMode="External"/><Relationship Id="rId2052" Type="http://schemas.openxmlformats.org/officeDocument/2006/relationships/hyperlink" Target="https://pbs.twimg.com/media/C-j4vcTWsAAVIFc.jpg" TargetMode="External"/><Relationship Id="rId3450" Type="http://schemas.openxmlformats.org/officeDocument/2006/relationships/hyperlink" Target="http://pbs.twimg.com/profile_images/824161275672494080/97pbC6n9_normal.jpg" TargetMode="External"/><Relationship Id="rId4501" Type="http://schemas.openxmlformats.org/officeDocument/2006/relationships/hyperlink" Target="http://pbs.twimg.com/profile_images/736512066752651264/f4LSr1Xj_normal.jpg" TargetMode="External"/><Relationship Id="rId6259" Type="http://schemas.openxmlformats.org/officeDocument/2006/relationships/hyperlink" Target="https://twitter.com/" TargetMode="External"/><Relationship Id="rId3103" Type="http://schemas.openxmlformats.org/officeDocument/2006/relationships/hyperlink" Target="http://pbs.twimg.com/profile_images/856141527898365952/TxF5kqH0_normal.jpg" TargetMode="External"/><Relationship Id="rId3310" Type="http://schemas.openxmlformats.org/officeDocument/2006/relationships/hyperlink" Target="http://pbs.twimg.com/profile_images/842084622544527360/JniqT9cB_normal.jpg" TargetMode="External"/><Relationship Id="rId5068" Type="http://schemas.openxmlformats.org/officeDocument/2006/relationships/hyperlink" Target="https://twitter.com/" TargetMode="External"/><Relationship Id="rId6466" Type="http://schemas.openxmlformats.org/officeDocument/2006/relationships/hyperlink" Target="https://twitter.com/" TargetMode="External"/><Relationship Id="rId6673" Type="http://schemas.openxmlformats.org/officeDocument/2006/relationships/hyperlink" Target="https://twitter.com/" TargetMode="External"/><Relationship Id="rId231" Type="http://schemas.openxmlformats.org/officeDocument/2006/relationships/hyperlink" Target="http://www.dnaindia.com/node/2418615" TargetMode="External"/><Relationship Id="rId2869" Type="http://schemas.openxmlformats.org/officeDocument/2006/relationships/hyperlink" Target="http://pbs.twimg.com/profile_images/662720652135133184/zzyREBSW_normal.png" TargetMode="External"/><Relationship Id="rId5275" Type="http://schemas.openxmlformats.org/officeDocument/2006/relationships/hyperlink" Target="https://twitter.com/" TargetMode="External"/><Relationship Id="rId5482" Type="http://schemas.openxmlformats.org/officeDocument/2006/relationships/hyperlink" Target="https://twitter.com/" TargetMode="External"/><Relationship Id="rId6119" Type="http://schemas.openxmlformats.org/officeDocument/2006/relationships/hyperlink" Target="https://twitter.com/" TargetMode="External"/><Relationship Id="rId6326" Type="http://schemas.openxmlformats.org/officeDocument/2006/relationships/hyperlink" Target="https://twitter.com/" TargetMode="External"/><Relationship Id="rId6533" Type="http://schemas.openxmlformats.org/officeDocument/2006/relationships/hyperlink" Target="https://twitter.com/" TargetMode="External"/><Relationship Id="rId6740" Type="http://schemas.openxmlformats.org/officeDocument/2006/relationships/hyperlink" Target="https://twitter.com/" TargetMode="External"/><Relationship Id="rId1678" Type="http://schemas.openxmlformats.org/officeDocument/2006/relationships/hyperlink" Target="http://www.gizbot.com/internet/news/reliance-jio-ftth-broadband-service-beta-trials-speed-100mbps-cheapest-040271.html" TargetMode="External"/><Relationship Id="rId1885" Type="http://schemas.openxmlformats.org/officeDocument/2006/relationships/hyperlink" Target="https://pbs.twimg.com/media/C-es9lmXsAAggBw.jpg" TargetMode="External"/><Relationship Id="rId2729" Type="http://schemas.openxmlformats.org/officeDocument/2006/relationships/hyperlink" Target="http://pbs.twimg.com/profile_images/378800000637111195/3b48909dd8c01ec53f7889714acbc182_normal.png" TargetMode="External"/><Relationship Id="rId2936" Type="http://schemas.openxmlformats.org/officeDocument/2006/relationships/hyperlink" Target="http://pbs.twimg.com/profile_images/595213585686470657/rM28MLl2_normal.jpg" TargetMode="External"/><Relationship Id="rId4084" Type="http://schemas.openxmlformats.org/officeDocument/2006/relationships/hyperlink" Target="https://pbs.twimg.com/media/C-avmVyW0AAVRGe.jpg" TargetMode="External"/><Relationship Id="rId4291" Type="http://schemas.openxmlformats.org/officeDocument/2006/relationships/hyperlink" Target="http://pbs.twimg.com/profile_images/465005428246462464/YRgl2gSF_normal.jpeg" TargetMode="External"/><Relationship Id="rId5135" Type="http://schemas.openxmlformats.org/officeDocument/2006/relationships/hyperlink" Target="https://twitter.com/" TargetMode="External"/><Relationship Id="rId5342" Type="http://schemas.openxmlformats.org/officeDocument/2006/relationships/hyperlink" Target="https://twitter.com/" TargetMode="External"/><Relationship Id="rId6600" Type="http://schemas.openxmlformats.org/officeDocument/2006/relationships/hyperlink" Target="https://twitter.com/" TargetMode="External"/><Relationship Id="rId908" Type="http://schemas.openxmlformats.org/officeDocument/2006/relationships/hyperlink" Target="https://telecomtalk.info/reliance-jios-broadband-services-offering-100mbps-speed/163093/?utm_source=dlvr.it&amp;utm_medium=twitter" TargetMode="External"/><Relationship Id="rId1538" Type="http://schemas.openxmlformats.org/officeDocument/2006/relationships/hyperlink" Target="http://techsandesh.com/reliance-jio-andrapradesh-tamilnadu-gujrat-special/" TargetMode="External"/><Relationship Id="rId4151" Type="http://schemas.openxmlformats.org/officeDocument/2006/relationships/hyperlink" Target="https://pbs.twimg.com/media/C-pisp8UMAMC0fW.jpg" TargetMode="External"/><Relationship Id="rId5202" Type="http://schemas.openxmlformats.org/officeDocument/2006/relationships/hyperlink" Target="https://twitter.com/" TargetMode="External"/><Relationship Id="rId1745" Type="http://schemas.openxmlformats.org/officeDocument/2006/relationships/hyperlink" Target="http://www.bgr.in/news/reliance-jio-high-speed-ftth-broadband-service-expected-to-launch-in-june-report/?utm_content=buffer8644f&amp;utm_medium=social&amp;utm_source=twitter.com&amp;utm_campaign=buffer" TargetMode="External"/><Relationship Id="rId1952" Type="http://schemas.openxmlformats.org/officeDocument/2006/relationships/hyperlink" Target="https://pbs.twimg.com/media/C-fZjDfWAAEMVZM.jpg" TargetMode="External"/><Relationship Id="rId4011" Type="http://schemas.openxmlformats.org/officeDocument/2006/relationships/hyperlink" Target="http://pbs.twimg.com/profile_images/828592581634359301/L2UgbjO7_normal.jpg" TargetMode="External"/><Relationship Id="rId37" Type="http://schemas.openxmlformats.org/officeDocument/2006/relationships/hyperlink" Target="http://gadgets.ndtv.com/telecom/features/reliance-jio-airtel-vodafone-bsnl-idea-best-data-unlimited-calling-plans-1685372" TargetMode="External"/><Relationship Id="rId1605" Type="http://schemas.openxmlformats.org/officeDocument/2006/relationships/hyperlink" Target="http://indiatoday.intoday.in/technology/story/exclusive-reliance-jio-fiber-broadband-preview-to-commence-shortly-website-spills-details/1/941140.html" TargetMode="External"/><Relationship Id="rId1812" Type="http://schemas.openxmlformats.org/officeDocument/2006/relationships/hyperlink" Target="https://pbs.twimg.com/media/C-bNIkmUAAIt0r9.jpg" TargetMode="External"/><Relationship Id="rId4968" Type="http://schemas.openxmlformats.org/officeDocument/2006/relationships/hyperlink" Target="https://twitter.com/" TargetMode="External"/><Relationship Id="rId6183" Type="http://schemas.openxmlformats.org/officeDocument/2006/relationships/hyperlink" Target="https://twitter.com/" TargetMode="External"/><Relationship Id="rId3777" Type="http://schemas.openxmlformats.org/officeDocument/2006/relationships/hyperlink" Target="http://pbs.twimg.com/profile_images/773467311915274240/3Cwd8nxy_normal.jpg" TargetMode="External"/><Relationship Id="rId3984" Type="http://schemas.openxmlformats.org/officeDocument/2006/relationships/hyperlink" Target="http://pbs.twimg.com/profile_images/846939654003838980/wsolFAVy_normal.jpg" TargetMode="External"/><Relationship Id="rId4828" Type="http://schemas.openxmlformats.org/officeDocument/2006/relationships/hyperlink" Target="https://twitter.com/" TargetMode="External"/><Relationship Id="rId6390" Type="http://schemas.openxmlformats.org/officeDocument/2006/relationships/hyperlink" Target="https://twitter.com/" TargetMode="External"/><Relationship Id="rId698" Type="http://schemas.openxmlformats.org/officeDocument/2006/relationships/hyperlink" Target="http://indianexpress.com/article/technology/tech-news-technology/reliance-jios-fiber-broadband-with-100mbps-speed-to-launch-in-june-report-4631700/" TargetMode="External"/><Relationship Id="rId2379" Type="http://schemas.openxmlformats.org/officeDocument/2006/relationships/hyperlink" Target="http://pbs.twimg.com/profile_images/1319551232/jai-jinendra-jpg_normal.jpeg" TargetMode="External"/><Relationship Id="rId2586" Type="http://schemas.openxmlformats.org/officeDocument/2006/relationships/hyperlink" Target="http://pbs.twimg.com/profile_images/751719954743959552/Pr9QFxWD_normal.jpg" TargetMode="External"/><Relationship Id="rId2793" Type="http://schemas.openxmlformats.org/officeDocument/2006/relationships/hyperlink" Target="http://pbs.twimg.com/profile_images/712072938/xray_normal.jpg" TargetMode="External"/><Relationship Id="rId3637" Type="http://schemas.openxmlformats.org/officeDocument/2006/relationships/hyperlink" Target="https://pbs.twimg.com/media/C-fhBYJW0AA9pSB.jpg" TargetMode="External"/><Relationship Id="rId3844" Type="http://schemas.openxmlformats.org/officeDocument/2006/relationships/hyperlink" Target="http://pbs.twimg.com/profile_images/453463663152607232/mVxkdnfM_normal.png" TargetMode="External"/><Relationship Id="rId6043" Type="http://schemas.openxmlformats.org/officeDocument/2006/relationships/hyperlink" Target="https://twitter.com/" TargetMode="External"/><Relationship Id="rId6250" Type="http://schemas.openxmlformats.org/officeDocument/2006/relationships/hyperlink" Target="https://twitter.com/" TargetMode="External"/><Relationship Id="rId558" Type="http://schemas.openxmlformats.org/officeDocument/2006/relationships/hyperlink" Target="http://www.awesummly.com/news/3603387/" TargetMode="External"/><Relationship Id="rId765" Type="http://schemas.openxmlformats.org/officeDocument/2006/relationships/hyperlink" Target="http://zeenews.india.com/internet-social-media/reliance-jio-effect-rules-soon-for-telcos-testing-new-service-1999975.html?utm_source=dlvr.it&amp;utm_medium=twitter" TargetMode="External"/><Relationship Id="rId972" Type="http://schemas.openxmlformats.org/officeDocument/2006/relationships/hyperlink" Target="http://gadgets.ndtv.com/telecom/features/reliance-jio-dth-broadband-and-more-5-things-to-expect-from-jio-this-year-1686749" TargetMode="External"/><Relationship Id="rId1188" Type="http://schemas.openxmlformats.org/officeDocument/2006/relationships/hyperlink" Target="http://www.gadgetsnow.com/tech-news/reliance-jio-fibre-to-the-home-service-details-revealed-report/articleshow/58422129.cms" TargetMode="External"/><Relationship Id="rId1395" Type="http://schemas.openxmlformats.org/officeDocument/2006/relationships/hyperlink" Target="http://www.gadgetsnow.com/tech-news/reliance-jio-fibre-to-the-home-service-details-revealed-report/articleshow/58422129.cms?utm_source=facebook.com&amp;utm_medium=referral&amp;utm_campaign=GadgetsNow" TargetMode="External"/><Relationship Id="rId2239" Type="http://schemas.openxmlformats.org/officeDocument/2006/relationships/hyperlink" Target="https://pbs.twimg.com/media/C-WunMIXUAI-mxv.jpg" TargetMode="External"/><Relationship Id="rId2446" Type="http://schemas.openxmlformats.org/officeDocument/2006/relationships/hyperlink" Target="http://pbs.twimg.com/profile_images/378800000797394786/aad7180b3e4112756b43efe15b0348b7_normal.jpeg" TargetMode="External"/><Relationship Id="rId2653" Type="http://schemas.openxmlformats.org/officeDocument/2006/relationships/hyperlink" Target="http://pbs.twimg.com/profile_images/378800000219277035/f958326b7f9e7ab0a0cd281793a2fea5_normal.jpeg" TargetMode="External"/><Relationship Id="rId2860" Type="http://schemas.openxmlformats.org/officeDocument/2006/relationships/hyperlink" Target="http://pbs.twimg.com/profile_images/858427979583672323/bwkg44R6_normal.jpg" TargetMode="External"/><Relationship Id="rId3704" Type="http://schemas.openxmlformats.org/officeDocument/2006/relationships/hyperlink" Target="http://pbs.twimg.com/profile_images/838222314772783105/dZMX3Ea-_normal.jpg" TargetMode="External"/><Relationship Id="rId6110" Type="http://schemas.openxmlformats.org/officeDocument/2006/relationships/hyperlink" Target="https://twitter.com/" TargetMode="External"/><Relationship Id="rId418" Type="http://schemas.openxmlformats.org/officeDocument/2006/relationships/hyperlink" Target="http://telecom.economictimes.indiatimes.com/news/bharti-airtel-vodafone-india-reliance-jio-oppose-delicensing-of-700-mhz-band-for-m2m-services/58383356" TargetMode="External"/><Relationship Id="rId625" Type="http://schemas.openxmlformats.org/officeDocument/2006/relationships/hyperlink" Target="http://www.financialexpress.com/market/jios-rising-capex-with-no-earning-visibility-worries-ril-investors-eying-refining-petchem-returns/644788/" TargetMode="External"/><Relationship Id="rId832" Type="http://schemas.openxmlformats.org/officeDocument/2006/relationships/hyperlink" Target="http://www.gadgetsnow.com/tech-news/this-state-has-highest-number-of-reliance-jio-users/articleshow/58402856.cms?utm_source=dlvr.it&amp;utm_medium=twitter" TargetMode="External"/><Relationship Id="rId1048" Type="http://schemas.openxmlformats.org/officeDocument/2006/relationships/hyperlink" Target="https://fb.me/8p6DN9woG" TargetMode="External"/><Relationship Id="rId1255" Type="http://schemas.openxmlformats.org/officeDocument/2006/relationships/hyperlink" Target="https://www.youtube.com/watch?v=Vs495bfWNkU&amp;feature=youtu.be&amp;a" TargetMode="External"/><Relationship Id="rId1462" Type="http://schemas.openxmlformats.org/officeDocument/2006/relationships/hyperlink" Target="http://gadgets.ndtv.com/mobiles/news/reliance-jio-plans-nokia-3310-2017-price-vivo-v5s-and-lg-g6-launched-and-more-news-this-week-1687660" TargetMode="External"/><Relationship Id="rId2306" Type="http://schemas.openxmlformats.org/officeDocument/2006/relationships/hyperlink" Target="http://pbs.twimg.com/profile_images/844576660091535360/hyks1mIn_normal.jpg" TargetMode="External"/><Relationship Id="rId2513" Type="http://schemas.openxmlformats.org/officeDocument/2006/relationships/hyperlink" Target="http://pbs.twimg.com/profile_images/1215337530/TS_normal.jpeg" TargetMode="External"/><Relationship Id="rId3911" Type="http://schemas.openxmlformats.org/officeDocument/2006/relationships/hyperlink" Target="http://pbs.twimg.com/profile_images/856847504956047360/gzNE4VKZ_normal.jpg" TargetMode="External"/><Relationship Id="rId5669" Type="http://schemas.openxmlformats.org/officeDocument/2006/relationships/hyperlink" Target="https://twitter.com/" TargetMode="External"/><Relationship Id="rId5876" Type="http://schemas.openxmlformats.org/officeDocument/2006/relationships/hyperlink" Target="https://twitter.com/" TargetMode="External"/><Relationship Id="rId1115" Type="http://schemas.openxmlformats.org/officeDocument/2006/relationships/hyperlink" Target="https://fb.me/1X0lKzWBJ" TargetMode="External"/><Relationship Id="rId1322" Type="http://schemas.openxmlformats.org/officeDocument/2006/relationships/hyperlink" Target="http://www.gizbot.com/telecom/features/reliance-jio-airtel-bsnl-vodafone-4g-3g-plans-voice-calls-free-tariff-war-price-040384.html" TargetMode="External"/><Relationship Id="rId2720" Type="http://schemas.openxmlformats.org/officeDocument/2006/relationships/hyperlink" Target="http://pbs.twimg.com/profile_images/778255977816682496/10vA3SmZ_normal.jpg" TargetMode="External"/><Relationship Id="rId4478" Type="http://schemas.openxmlformats.org/officeDocument/2006/relationships/hyperlink" Target="http://pbs.twimg.com/profile_images/645228782727487488/KJKT9PqL_normal.png" TargetMode="External"/><Relationship Id="rId5529" Type="http://schemas.openxmlformats.org/officeDocument/2006/relationships/hyperlink" Target="https://twitter.com/" TargetMode="External"/><Relationship Id="rId3287" Type="http://schemas.openxmlformats.org/officeDocument/2006/relationships/hyperlink" Target="http://pbs.twimg.com/profile_images/768008879741411328/rKU-44jJ_normal.jpg" TargetMode="External"/><Relationship Id="rId4338" Type="http://schemas.openxmlformats.org/officeDocument/2006/relationships/hyperlink" Target="http://pbs.twimg.com/profile_images/825758122350411777/EXODEO6D_normal.jpg" TargetMode="External"/><Relationship Id="rId4685" Type="http://schemas.openxmlformats.org/officeDocument/2006/relationships/hyperlink" Target="https://twitter.com/" TargetMode="External"/><Relationship Id="rId4892" Type="http://schemas.openxmlformats.org/officeDocument/2006/relationships/hyperlink" Target="https://twitter.com/" TargetMode="External"/><Relationship Id="rId5736" Type="http://schemas.openxmlformats.org/officeDocument/2006/relationships/hyperlink" Target="https://twitter.com/" TargetMode="External"/><Relationship Id="rId5943" Type="http://schemas.openxmlformats.org/officeDocument/2006/relationships/hyperlink" Target="https://twitter.com/" TargetMode="External"/><Relationship Id="rId2096" Type="http://schemas.openxmlformats.org/officeDocument/2006/relationships/hyperlink" Target="https://pbs.twimg.com/tweet_video_thumb/C-gjl9mUMAAAGhz.jpg" TargetMode="External"/><Relationship Id="rId3494" Type="http://schemas.openxmlformats.org/officeDocument/2006/relationships/hyperlink" Target="http://abs.twimg.com/sticky/default_profile_images/default_profile_normal.png" TargetMode="External"/><Relationship Id="rId4545" Type="http://schemas.openxmlformats.org/officeDocument/2006/relationships/hyperlink" Target="https://twitter.com/" TargetMode="External"/><Relationship Id="rId4752" Type="http://schemas.openxmlformats.org/officeDocument/2006/relationships/hyperlink" Target="https://twitter.com/" TargetMode="External"/><Relationship Id="rId5803" Type="http://schemas.openxmlformats.org/officeDocument/2006/relationships/hyperlink" Target="https://twitter.com/" TargetMode="External"/><Relationship Id="rId3147" Type="http://schemas.openxmlformats.org/officeDocument/2006/relationships/hyperlink" Target="http://pbs.twimg.com/profile_images/831323270074998785/F5h6tjmi_normal.jpg" TargetMode="External"/><Relationship Id="rId3354" Type="http://schemas.openxmlformats.org/officeDocument/2006/relationships/hyperlink" Target="http://pbs.twimg.com/profile_images/836783808775077888/oTxoAK1r_normal.jpg" TargetMode="External"/><Relationship Id="rId3561" Type="http://schemas.openxmlformats.org/officeDocument/2006/relationships/hyperlink" Target="https://pbs.twimg.com/media/C-j18cjV0AAw_sA.jpg" TargetMode="External"/><Relationship Id="rId4405" Type="http://schemas.openxmlformats.org/officeDocument/2006/relationships/hyperlink" Target="http://pbs.twimg.com/profile_images/378800000622838719/e0c262635c7aee8bb76615e5c563b6f0_normal.jpeg" TargetMode="External"/><Relationship Id="rId4612" Type="http://schemas.openxmlformats.org/officeDocument/2006/relationships/hyperlink" Target="https://twitter.com/" TargetMode="External"/><Relationship Id="rId275" Type="http://schemas.openxmlformats.org/officeDocument/2006/relationships/hyperlink" Target="http://on-the-cheap.transaustralianairlines.com/2017/04/27/top-10-best-cheapest-4g-smartphones-under-5000-in-2017-for-reliance-jio-latest-in-hindi-low-price/" TargetMode="External"/><Relationship Id="rId482" Type="http://schemas.openxmlformats.org/officeDocument/2006/relationships/hyperlink" Target="http://www.gadgetsnow.com/tech-news/now-reliance-jio-opposes-customised-offers-by-bharti-airtel-vodafone-india/articleshow/58411034.cms" TargetMode="External"/><Relationship Id="rId2163" Type="http://schemas.openxmlformats.org/officeDocument/2006/relationships/hyperlink" Target="https://pbs.twimg.com/media/C-Z-IYFUMAA3Y0w.jpg" TargetMode="External"/><Relationship Id="rId2370" Type="http://schemas.openxmlformats.org/officeDocument/2006/relationships/hyperlink" Target="http://pbs.twimg.com/profile_images/639419929662373888/qa_7bB8d_normal.jpg" TargetMode="External"/><Relationship Id="rId3007" Type="http://schemas.openxmlformats.org/officeDocument/2006/relationships/hyperlink" Target="https://pbs.twimg.com/media/C-eL96XXcAEb0qz.jpg" TargetMode="External"/><Relationship Id="rId3214" Type="http://schemas.openxmlformats.org/officeDocument/2006/relationships/hyperlink" Target="https://pbs.twimg.com/media/C-dIePxUQAAVy9g.jpg" TargetMode="External"/><Relationship Id="rId3421" Type="http://schemas.openxmlformats.org/officeDocument/2006/relationships/hyperlink" Target="https://pbs.twimg.com/media/C-aKctqVwAAEOGR.jpg" TargetMode="External"/><Relationship Id="rId6577" Type="http://schemas.openxmlformats.org/officeDocument/2006/relationships/hyperlink" Target="https://twitter.com/" TargetMode="External"/><Relationship Id="rId6784" Type="http://schemas.openxmlformats.org/officeDocument/2006/relationships/hyperlink" Target="https://twitter.com/" TargetMode="External"/><Relationship Id="rId135" Type="http://schemas.openxmlformats.org/officeDocument/2006/relationships/hyperlink" Target="https://twitter.com/i/web/status/857514589629538304" TargetMode="External"/><Relationship Id="rId342" Type="http://schemas.openxmlformats.org/officeDocument/2006/relationships/hyperlink" Target="http://ns7.tv/ta/tamil-news/technology/27/4/2017/reliance-jio-vs-bsnl-vs-airtel-vs-vodafone-vs-idea-who-offers" TargetMode="External"/><Relationship Id="rId2023" Type="http://schemas.openxmlformats.org/officeDocument/2006/relationships/hyperlink" Target="https://pbs.twimg.com/media/C-fhBYJW0AA9pSB.jpg" TargetMode="External"/><Relationship Id="rId2230" Type="http://schemas.openxmlformats.org/officeDocument/2006/relationships/hyperlink" Target="http://abs.twimg.com/sticky/default_profile_images/default_profile_normal.png" TargetMode="External"/><Relationship Id="rId5179" Type="http://schemas.openxmlformats.org/officeDocument/2006/relationships/hyperlink" Target="https://twitter.com/" TargetMode="External"/><Relationship Id="rId5386" Type="http://schemas.openxmlformats.org/officeDocument/2006/relationships/hyperlink" Target="https://twitter.com/" TargetMode="External"/><Relationship Id="rId5593" Type="http://schemas.openxmlformats.org/officeDocument/2006/relationships/hyperlink" Target="https://twitter.com/" TargetMode="External"/><Relationship Id="rId6437" Type="http://schemas.openxmlformats.org/officeDocument/2006/relationships/hyperlink" Target="https://twitter.com/" TargetMode="External"/><Relationship Id="rId6644" Type="http://schemas.openxmlformats.org/officeDocument/2006/relationships/hyperlink" Target="https://twitter.com/" TargetMode="External"/><Relationship Id="rId202" Type="http://schemas.openxmlformats.org/officeDocument/2006/relationships/hyperlink" Target="https://upcoming.co.in/news/reliance-jio-effect-trai-consult-rules-new-mobile-operators" TargetMode="External"/><Relationship Id="rId4195" Type="http://schemas.openxmlformats.org/officeDocument/2006/relationships/hyperlink" Target="http://pbs.twimg.com/profile_images/829309495641829378/rXgcpQ7o_normal.jpg" TargetMode="External"/><Relationship Id="rId5039" Type="http://schemas.openxmlformats.org/officeDocument/2006/relationships/hyperlink" Target="https://twitter.com/" TargetMode="External"/><Relationship Id="rId5246" Type="http://schemas.openxmlformats.org/officeDocument/2006/relationships/hyperlink" Target="https://twitter.com/" TargetMode="External"/><Relationship Id="rId5453" Type="http://schemas.openxmlformats.org/officeDocument/2006/relationships/hyperlink" Target="https://twitter.com/" TargetMode="External"/><Relationship Id="rId6504" Type="http://schemas.openxmlformats.org/officeDocument/2006/relationships/hyperlink" Target="https://twitter.com/" TargetMode="External"/><Relationship Id="rId6851" Type="http://schemas.openxmlformats.org/officeDocument/2006/relationships/hyperlink" Target="https://api.twitter.com/1.1/geo/id/7a8b600fe5f170bc.json" TargetMode="External"/><Relationship Id="rId1789" Type="http://schemas.openxmlformats.org/officeDocument/2006/relationships/hyperlink" Target="https://pbs.twimg.com/media/C-Z5V8zU0AERLMB.jpg" TargetMode="External"/><Relationship Id="rId1996" Type="http://schemas.openxmlformats.org/officeDocument/2006/relationships/hyperlink" Target="https://pbs.twimg.com/media/C-fwyoPXgAA_jL3.jpg" TargetMode="External"/><Relationship Id="rId4055" Type="http://schemas.openxmlformats.org/officeDocument/2006/relationships/hyperlink" Target="http://pbs.twimg.com/profile_images/659062996912570368/yrCquyHd_normal.jpg" TargetMode="External"/><Relationship Id="rId4262" Type="http://schemas.openxmlformats.org/officeDocument/2006/relationships/hyperlink" Target="http://pbs.twimg.com/profile_images/849619571363467264/EG-aookW_normal.jpg" TargetMode="External"/><Relationship Id="rId5106" Type="http://schemas.openxmlformats.org/officeDocument/2006/relationships/hyperlink" Target="https://twitter.com/" TargetMode="External"/><Relationship Id="rId5660" Type="http://schemas.openxmlformats.org/officeDocument/2006/relationships/hyperlink" Target="https://twitter.com/" TargetMode="External"/><Relationship Id="rId6711" Type="http://schemas.openxmlformats.org/officeDocument/2006/relationships/hyperlink" Target="https://twitter.com/" TargetMode="External"/><Relationship Id="rId1649" Type="http://schemas.openxmlformats.org/officeDocument/2006/relationships/hyperlink" Target="http://c.mp.ucweb.com/detail/19ca57397e0b4e999d8f29fa598afaab?a=1&amp;uc_param_str=dnvebichfrmintcpwidsudsvnwpflameefut&amp;uc_news_item_id=4427672754101103&amp;uc_news_app=app_iflow&amp;comment_stat=1&amp;reco_id=d0336af9-6059-4549-b5e4-d3b48278afaa&amp;entry=app&amp;entry1=shareback&amp;entry2=widget_Twitter&amp;shareid=bTkwBPnjbzvoHIjGmDrRDHQCHkre4Gq%2BP%2FFtFiHu7KI3wQ%3D%3D" TargetMode="External"/><Relationship Id="rId1856" Type="http://schemas.openxmlformats.org/officeDocument/2006/relationships/hyperlink" Target="https://pbs.twimg.com/media/C-eksBLXkAA0Acu.jpg" TargetMode="External"/><Relationship Id="rId2907" Type="http://schemas.openxmlformats.org/officeDocument/2006/relationships/hyperlink" Target="http://pbs.twimg.com/profile_images/855104630652534788/kKEwBaa3_normal.png" TargetMode="External"/><Relationship Id="rId3071" Type="http://schemas.openxmlformats.org/officeDocument/2006/relationships/hyperlink" Target="http://pbs.twimg.com/profile_images/750193714157461504/ZSEe3DV4_normal.jpg" TargetMode="External"/><Relationship Id="rId5313" Type="http://schemas.openxmlformats.org/officeDocument/2006/relationships/hyperlink" Target="https://twitter.com/" TargetMode="External"/><Relationship Id="rId5520" Type="http://schemas.openxmlformats.org/officeDocument/2006/relationships/hyperlink" Target="https://twitter.com/" TargetMode="External"/><Relationship Id="rId1509" Type="http://schemas.openxmlformats.org/officeDocument/2006/relationships/hyperlink" Target="http://www.ndtv.com/india-news/keep-modelling-for-reliance-arvind-kejriwal-tells-pm-modi-on-jio-ads-1453759" TargetMode="External"/><Relationship Id="rId1716" Type="http://schemas.openxmlformats.org/officeDocument/2006/relationships/hyperlink" Target="http://news.google.com/news/url?sa=t&amp;fd=R&amp;ct2=us&amp;usg=AFQjCNHp1r6qH-Bl6aqi4HhjRXbup_hWjQ&amp;clid=c3a7d30bb8a4878e06b80cf16b898331&amp;cid=52779477111181&amp;ei=1xYGWfi8Ms3phQGm8JXwBw&amp;url=http%3A%2F%2Fgadgets.ndtv.com%2Fmobiles%2Ffeatures%2Freliance-jio-plans-nokia-3310-2017-price-vivo-v5s-and-lg-g6-launched-and-more-news-this-week-1687660&amp;utm_source=dlvr.it&amp;utm_medium=twitter" TargetMode="External"/><Relationship Id="rId1923" Type="http://schemas.openxmlformats.org/officeDocument/2006/relationships/hyperlink" Target="https://pbs.twimg.com/media/C-fBwh5UIAAuJo8.jpg" TargetMode="External"/><Relationship Id="rId4122" Type="http://schemas.openxmlformats.org/officeDocument/2006/relationships/hyperlink" Target="https://pbs.twimg.com/media/C-bdG24UMAEWhU8.jpg" TargetMode="External"/><Relationship Id="rId3888" Type="http://schemas.openxmlformats.org/officeDocument/2006/relationships/hyperlink" Target="http://pbs.twimg.com/profile_images/769258429932269568/9FYqcnRV_normal.jpg" TargetMode="External"/><Relationship Id="rId4939" Type="http://schemas.openxmlformats.org/officeDocument/2006/relationships/hyperlink" Target="https://twitter.com/" TargetMode="External"/><Relationship Id="rId6087" Type="http://schemas.openxmlformats.org/officeDocument/2006/relationships/hyperlink" Target="https://twitter.com/" TargetMode="External"/><Relationship Id="rId6294" Type="http://schemas.openxmlformats.org/officeDocument/2006/relationships/hyperlink" Target="https://twitter.com/" TargetMode="External"/><Relationship Id="rId2697" Type="http://schemas.openxmlformats.org/officeDocument/2006/relationships/hyperlink" Target="http://pbs.twimg.com/profile_images/754186791960338432/89nKdCo0_normal.jpg" TargetMode="External"/><Relationship Id="rId3748" Type="http://schemas.openxmlformats.org/officeDocument/2006/relationships/hyperlink" Target="http://pbs.twimg.com/profile_images/842230346380910593/Z-Gvd-5r_normal.jpg" TargetMode="External"/><Relationship Id="rId6154" Type="http://schemas.openxmlformats.org/officeDocument/2006/relationships/hyperlink" Target="https://twitter.com/" TargetMode="External"/><Relationship Id="rId6361" Type="http://schemas.openxmlformats.org/officeDocument/2006/relationships/hyperlink" Target="https://twitter.com/" TargetMode="External"/><Relationship Id="rId669" Type="http://schemas.openxmlformats.org/officeDocument/2006/relationships/hyperlink" Target="https://www.ft.com/content/a346019a-6898-32bd-b1d5-784c904de080?utm_source=dlvr.it&amp;utm_medium=twitter" TargetMode="External"/><Relationship Id="rId876" Type="http://schemas.openxmlformats.org/officeDocument/2006/relationships/hyperlink" Target="http://indianexpress.com/article/technology/tech-news-technology/reliance-jios-fiber-broadband-with-100mbps-speed-to-launch-in-june-report-4631700/" TargetMode="External"/><Relationship Id="rId1299" Type="http://schemas.openxmlformats.org/officeDocument/2006/relationships/hyperlink" Target="http://telecom.economictimes.indiatimes.com/news/jio-reports-first-numbers-net-loss-for-oct-march-widens-to-rs22-50-cr-vs-rs7-46-cr-year-ago/58341171" TargetMode="External"/><Relationship Id="rId2557" Type="http://schemas.openxmlformats.org/officeDocument/2006/relationships/hyperlink" Target="http://pbs.twimg.com/profile_images/743059234045186048/jeZ70E82_normal.jpg" TargetMode="External"/><Relationship Id="rId3608" Type="http://schemas.openxmlformats.org/officeDocument/2006/relationships/hyperlink" Target="http://pbs.twimg.com/profile_images/833218792612315136/0vzETSu5_normal.jpg" TargetMode="External"/><Relationship Id="rId3955" Type="http://schemas.openxmlformats.org/officeDocument/2006/relationships/hyperlink" Target="https://pbs.twimg.com/media/C-Y7JCIVoAAlZM8.jpg" TargetMode="External"/><Relationship Id="rId5170" Type="http://schemas.openxmlformats.org/officeDocument/2006/relationships/hyperlink" Target="https://twitter.com/" TargetMode="External"/><Relationship Id="rId6014" Type="http://schemas.openxmlformats.org/officeDocument/2006/relationships/hyperlink" Target="https://twitter.com/" TargetMode="External"/><Relationship Id="rId6221" Type="http://schemas.openxmlformats.org/officeDocument/2006/relationships/hyperlink" Target="https://twitter.com/" TargetMode="External"/><Relationship Id="rId529" Type="http://schemas.openxmlformats.org/officeDocument/2006/relationships/hyperlink" Target="http://www.business-standard.com/article/companies/has-reliance-jio-s-entry-delayed-modi-s-digital-india-goals-117042800256_1.html?utm_source=dlvr.it&amp;utm_medium=twitter" TargetMode="External"/><Relationship Id="rId736" Type="http://schemas.openxmlformats.org/officeDocument/2006/relationships/hyperlink" Target="http://newsworldindia.in/tech-gadgets/reliance-jio-bonanza-check-out-latest-prepaid-postpaid-tariff-plans-here/259181/" TargetMode="External"/><Relationship Id="rId1159" Type="http://schemas.openxmlformats.org/officeDocument/2006/relationships/hyperlink" Target="https://techviral.net/reliance-jio-fibre-home-service/" TargetMode="External"/><Relationship Id="rId1366" Type="http://schemas.openxmlformats.org/officeDocument/2006/relationships/hyperlink" Target="https://twitter.com/jackshafer/status/858333584725344256" TargetMode="External"/><Relationship Id="rId2417" Type="http://schemas.openxmlformats.org/officeDocument/2006/relationships/hyperlink" Target="http://pbs.twimg.com/profile_images/695136647348887552/QIk3tL8r_normal.jpg" TargetMode="External"/><Relationship Id="rId2764" Type="http://schemas.openxmlformats.org/officeDocument/2006/relationships/hyperlink" Target="http://pbs.twimg.com/profile_images/465901061232791553/dcM4rT4c_normal.jpeg" TargetMode="External"/><Relationship Id="rId2971" Type="http://schemas.openxmlformats.org/officeDocument/2006/relationships/hyperlink" Target="https://pbs.twimg.com/media/C-eksBLXkAA0Acu.jpg" TargetMode="External"/><Relationship Id="rId3815" Type="http://schemas.openxmlformats.org/officeDocument/2006/relationships/hyperlink" Target="http://pbs.twimg.com/profile_images/833283626880102400/SjmzlMuJ_normal.jpg" TargetMode="External"/><Relationship Id="rId5030" Type="http://schemas.openxmlformats.org/officeDocument/2006/relationships/hyperlink" Target="https://twitter.com/" TargetMode="External"/><Relationship Id="rId943" Type="http://schemas.openxmlformats.org/officeDocument/2006/relationships/hyperlink" Target="http://www.gadgetsnow.com/tech-news/reliance-jio-effect-it-may-be-time-to-say-goodbye-to-freebies/articleshow/58398939.cms" TargetMode="External"/><Relationship Id="rId1019" Type="http://schemas.openxmlformats.org/officeDocument/2006/relationships/hyperlink" Target="http://www.businesstoday.in/sectors/telecom/reliance-to-roll-out-its-ftth-service-jio-fiber-with-minimum-100-mbps-speed/story/251097.html" TargetMode="External"/><Relationship Id="rId1573" Type="http://schemas.openxmlformats.org/officeDocument/2006/relationships/hyperlink" Target="http://justappz.com/reliance-jio-plans-nokia-3310-2017-price-vivo-v5s-and-lg-g6-launched-and-more-news-this-week/" TargetMode="External"/><Relationship Id="rId1780" Type="http://schemas.openxmlformats.org/officeDocument/2006/relationships/hyperlink" Target="https://pbs.twimg.com/media/C-ZjE5AUAAQeWbU.jpg" TargetMode="External"/><Relationship Id="rId2624" Type="http://schemas.openxmlformats.org/officeDocument/2006/relationships/hyperlink" Target="http://pbs.twimg.com/profile_images/1069603702/V-logogghh72_normal.jpg" TargetMode="External"/><Relationship Id="rId2831" Type="http://schemas.openxmlformats.org/officeDocument/2006/relationships/hyperlink" Target="https://pbs.twimg.com/media/C-b9t0tXUAAxI2L.jpg" TargetMode="External"/><Relationship Id="rId5987" Type="http://schemas.openxmlformats.org/officeDocument/2006/relationships/hyperlink" Target="https://twitter.com/" TargetMode="External"/><Relationship Id="rId72" Type="http://schemas.openxmlformats.org/officeDocument/2006/relationships/hyperlink" Target="http://newshunt.com/share/66941178?s=a&amp;ss=twt" TargetMode="External"/><Relationship Id="rId803" Type="http://schemas.openxmlformats.org/officeDocument/2006/relationships/hyperlink" Target="http://zeenews.india.com/internet-social-media/reliance-jio-coming-with-ftth-broadband-service-with-100mbps-speed-in-june-2000437.html" TargetMode="External"/><Relationship Id="rId1226" Type="http://schemas.openxmlformats.org/officeDocument/2006/relationships/hyperlink" Target="https://www.owler.com/reports/kreation-next/reliance-jio-or-bsnl--which-one-is-providing-more-/1493144520998?utm_source=twitter&amp;utm_medium=social&amp;utm_campaign=sectorNews_ITServices" TargetMode="External"/><Relationship Id="rId1433" Type="http://schemas.openxmlformats.org/officeDocument/2006/relationships/hyperlink" Target="http://gadgets.ndtv.com/mobiles/news/reliance-jio-plans-nokia-3310-2017-price-vivo-v5s-and-lg-g6-launched-and-more-news-this-week-1687660?utm_source=dlvr.it&amp;utm_medium=twitter" TargetMode="External"/><Relationship Id="rId1640" Type="http://schemas.openxmlformats.org/officeDocument/2006/relationships/hyperlink" Target="http://kannada.goodreturns.in/news/2017/04/27/reliance-jio-free-offers-continue-12-18-months-001558.html?utm_source=dlvr.it&amp;utm_medium=twitter&amp;utm_campaign=client-rss" TargetMode="External"/><Relationship Id="rId4589" Type="http://schemas.openxmlformats.org/officeDocument/2006/relationships/hyperlink" Target="https://twitter.com/" TargetMode="External"/><Relationship Id="rId4796" Type="http://schemas.openxmlformats.org/officeDocument/2006/relationships/hyperlink" Target="https://twitter.com/" TargetMode="External"/><Relationship Id="rId5847" Type="http://schemas.openxmlformats.org/officeDocument/2006/relationships/hyperlink" Target="https://twitter.com/" TargetMode="External"/><Relationship Id="rId1500" Type="http://schemas.openxmlformats.org/officeDocument/2006/relationships/hyperlink" Target="http://news.google.com/news/url?sa=t&amp;fd=R&amp;ct2=in&amp;usg=AFQjCNFsgK0gzuijJ5IFcSVvEkC7YPRTNg&amp;clid=c3a7d30bb8a4878e06b80cf16b898331&amp;cid=52779473446325&amp;ei=t_0CWfjRK9jU3gHtwbuYDQ&amp;url=http://www.business-standard.com/article/companies/reliance-jio-to-venture-in-dth-broadband-services-this-year-117042800380_1.html" TargetMode="External"/><Relationship Id="rId3398" Type="http://schemas.openxmlformats.org/officeDocument/2006/relationships/hyperlink" Target="https://pbs.twimg.com/media/C-auMKNV0AAA1KJ.jpg" TargetMode="External"/><Relationship Id="rId4449" Type="http://schemas.openxmlformats.org/officeDocument/2006/relationships/hyperlink" Target="http://pbs.twimg.com/profile_images/595083746216259584/FfOYxJfr_normal.png" TargetMode="External"/><Relationship Id="rId4656" Type="http://schemas.openxmlformats.org/officeDocument/2006/relationships/hyperlink" Target="https://twitter.com/" TargetMode="External"/><Relationship Id="rId4863" Type="http://schemas.openxmlformats.org/officeDocument/2006/relationships/hyperlink" Target="https://twitter.com/" TargetMode="External"/><Relationship Id="rId5707" Type="http://schemas.openxmlformats.org/officeDocument/2006/relationships/hyperlink" Target="https://twitter.com/" TargetMode="External"/><Relationship Id="rId5914" Type="http://schemas.openxmlformats.org/officeDocument/2006/relationships/hyperlink" Target="https://twitter.com/" TargetMode="External"/><Relationship Id="rId3258" Type="http://schemas.openxmlformats.org/officeDocument/2006/relationships/hyperlink" Target="http://pbs.twimg.com/profile_images/702901720246939650/ZBn4aySo_normal.jpg" TargetMode="External"/><Relationship Id="rId3465" Type="http://schemas.openxmlformats.org/officeDocument/2006/relationships/hyperlink" Target="http://pbs.twimg.com/profile_images/650388693916581888/5el5Ec0z_normal.png" TargetMode="External"/><Relationship Id="rId3672" Type="http://schemas.openxmlformats.org/officeDocument/2006/relationships/hyperlink" Target="https://pbs.twimg.com/media/C-kXgJuXsAAwhvu.jpg" TargetMode="External"/><Relationship Id="rId4309" Type="http://schemas.openxmlformats.org/officeDocument/2006/relationships/hyperlink" Target="http://pbs.twimg.com/profile_images/768157592224800768/HJdl3bUx_normal.jpg" TargetMode="External"/><Relationship Id="rId4516" Type="http://schemas.openxmlformats.org/officeDocument/2006/relationships/hyperlink" Target="https://twitter.com/" TargetMode="External"/><Relationship Id="rId4723" Type="http://schemas.openxmlformats.org/officeDocument/2006/relationships/hyperlink" Target="https://twitter.com/" TargetMode="External"/><Relationship Id="rId179" Type="http://schemas.openxmlformats.org/officeDocument/2006/relationships/hyperlink" Target="http://www.amarujala.com/photo-gallery/technology/tech-diary/other-telecom-companies-offer-against-reliance-jio-including-airtel-and-vodafone" TargetMode="External"/><Relationship Id="rId386" Type="http://schemas.openxmlformats.org/officeDocument/2006/relationships/hyperlink" Target="https://www.linkedin.com/slink?code=d5jc_vs" TargetMode="External"/><Relationship Id="rId593" Type="http://schemas.openxmlformats.org/officeDocument/2006/relationships/hyperlink" Target="https://twitter.com/bsindia/status/855701461271027714" TargetMode="External"/><Relationship Id="rId2067" Type="http://schemas.openxmlformats.org/officeDocument/2006/relationships/hyperlink" Target="https://pbs.twimg.com/media/C-kh5FmXcAAQuBX.jpg" TargetMode="External"/><Relationship Id="rId2274" Type="http://schemas.openxmlformats.org/officeDocument/2006/relationships/hyperlink" Target="http://pbs.twimg.com/profile_images/634715948771966976/gKSl7V2u_normal.jpg" TargetMode="External"/><Relationship Id="rId2481" Type="http://schemas.openxmlformats.org/officeDocument/2006/relationships/hyperlink" Target="http://pbs.twimg.com/profile_images/1378549000/RiteshP_normal.jpg" TargetMode="External"/><Relationship Id="rId3118" Type="http://schemas.openxmlformats.org/officeDocument/2006/relationships/hyperlink" Target="http://pbs.twimg.com/profile_images/858553630936358912/n3Xmu6pD_normal.jpg" TargetMode="External"/><Relationship Id="rId3325" Type="http://schemas.openxmlformats.org/officeDocument/2006/relationships/hyperlink" Target="http://pbs.twimg.com/profile_images/855464343277797376/S5uy9CUo_normal.jpg" TargetMode="External"/><Relationship Id="rId3532" Type="http://schemas.openxmlformats.org/officeDocument/2006/relationships/hyperlink" Target="http://abs.twimg.com/sticky/default_profile_images/default_profile_normal.png" TargetMode="External"/><Relationship Id="rId4930" Type="http://schemas.openxmlformats.org/officeDocument/2006/relationships/hyperlink" Target="https://twitter.com/" TargetMode="External"/><Relationship Id="rId6688" Type="http://schemas.openxmlformats.org/officeDocument/2006/relationships/hyperlink" Target="https://twitter.com/" TargetMode="External"/><Relationship Id="rId246" Type="http://schemas.openxmlformats.org/officeDocument/2006/relationships/hyperlink" Target="http://www.gadgetsnow.com/tech-news/reliance-jio-effect-it-may-be-time-to-say-goodbye-to-freebies/articleshow/58398939.cms" TargetMode="External"/><Relationship Id="rId453" Type="http://schemas.openxmlformats.org/officeDocument/2006/relationships/hyperlink" Target="https://techyuga.com/convert-lte-to-volte-in-kolkata/" TargetMode="External"/><Relationship Id="rId660" Type="http://schemas.openxmlformats.org/officeDocument/2006/relationships/hyperlink" Target="https://thewire.in/129528/reliance-jio-digital-india/" TargetMode="External"/><Relationship Id="rId1083" Type="http://schemas.openxmlformats.org/officeDocument/2006/relationships/hyperlink" Target="https://allmobileplans.in/reliance-jio-puk-code-to-unlock-sim-card/" TargetMode="External"/><Relationship Id="rId1290" Type="http://schemas.openxmlformats.org/officeDocument/2006/relationships/hyperlink" Target="https://fb.me/3gmmcwmPd" TargetMode="External"/><Relationship Id="rId2134" Type="http://schemas.openxmlformats.org/officeDocument/2006/relationships/hyperlink" Target="https://pbs.twimg.com/media/C-qAkF7UwAAcYI5.jpg" TargetMode="External"/><Relationship Id="rId2341" Type="http://schemas.openxmlformats.org/officeDocument/2006/relationships/hyperlink" Target="http://pbs.twimg.com/profile_images/422281154788474880/uuCZtPno_normal.jpeg" TargetMode="External"/><Relationship Id="rId5497" Type="http://schemas.openxmlformats.org/officeDocument/2006/relationships/hyperlink" Target="https://twitter.com/" TargetMode="External"/><Relationship Id="rId6548" Type="http://schemas.openxmlformats.org/officeDocument/2006/relationships/hyperlink" Target="https://twitter.com/" TargetMode="External"/><Relationship Id="rId106" Type="http://schemas.openxmlformats.org/officeDocument/2006/relationships/hyperlink" Target="http://trak.in/tags/business/2017/04/27/reliance-jio-new-postpaid-prepaid-offers-plans/?utm_source=dlvr.it&amp;utm_medium=twitter" TargetMode="External"/><Relationship Id="rId313" Type="http://schemas.openxmlformats.org/officeDocument/2006/relationships/hyperlink" Target="http://www.gadgetsnow.com/tech-news/this-state-has-highest-number-of-reliance-jio-users/articleshow/58402856.cms" TargetMode="External"/><Relationship Id="rId1150" Type="http://schemas.openxmlformats.org/officeDocument/2006/relationships/hyperlink" Target="http://www.justkhabar.in/News%2freliance-jio-to-launch-dth-and-broadband-services-3587_102?utm_source=dlvr.it&amp;utm_medium=twitter" TargetMode="External"/><Relationship Id="rId4099" Type="http://schemas.openxmlformats.org/officeDocument/2006/relationships/hyperlink" Target="http://pbs.twimg.com/profile_images/3698484594/e5ae6371e9d39a2561f3815c47b6b5db_normal.jpeg" TargetMode="External"/><Relationship Id="rId5357" Type="http://schemas.openxmlformats.org/officeDocument/2006/relationships/hyperlink" Target="https://twitter.com/" TargetMode="External"/><Relationship Id="rId6755" Type="http://schemas.openxmlformats.org/officeDocument/2006/relationships/hyperlink" Target="https://twitter.com/" TargetMode="External"/><Relationship Id="rId520" Type="http://schemas.openxmlformats.org/officeDocument/2006/relationships/hyperlink" Target="http://www.gadgetsnow.com/tech-news/now-reliance-jio-opposes-customised-offers-by-bharti-airtel-vodafone-india/articleshow/58411034.cms" TargetMode="External"/><Relationship Id="rId2201" Type="http://schemas.openxmlformats.org/officeDocument/2006/relationships/hyperlink" Target="http://pbs.twimg.com/profile_images/787670609882996736/vU6qOKpM_normal.jpg" TargetMode="External"/><Relationship Id="rId5564" Type="http://schemas.openxmlformats.org/officeDocument/2006/relationships/hyperlink" Target="https://twitter.com/" TargetMode="External"/><Relationship Id="rId5771" Type="http://schemas.openxmlformats.org/officeDocument/2006/relationships/hyperlink" Target="https://twitter.com/" TargetMode="External"/><Relationship Id="rId6408" Type="http://schemas.openxmlformats.org/officeDocument/2006/relationships/hyperlink" Target="https://twitter.com/" TargetMode="External"/><Relationship Id="rId6615" Type="http://schemas.openxmlformats.org/officeDocument/2006/relationships/hyperlink" Target="https://twitter.com/" TargetMode="External"/><Relationship Id="rId6822" Type="http://schemas.openxmlformats.org/officeDocument/2006/relationships/hyperlink" Target="https://twitter.com/" TargetMode="External"/><Relationship Id="rId1010" Type="http://schemas.openxmlformats.org/officeDocument/2006/relationships/hyperlink" Target="https://fb.me/8FSFDeQHi" TargetMode="External"/><Relationship Id="rId1967" Type="http://schemas.openxmlformats.org/officeDocument/2006/relationships/hyperlink" Target="https://pbs.twimg.com/media/C-fDekdWAAAFSV6.jpg" TargetMode="External"/><Relationship Id="rId4166" Type="http://schemas.openxmlformats.org/officeDocument/2006/relationships/hyperlink" Target="http://pbs.twimg.com/profile_images/858018290584694793/t_dgb_ZF_normal.jpg" TargetMode="External"/><Relationship Id="rId4373" Type="http://schemas.openxmlformats.org/officeDocument/2006/relationships/hyperlink" Target="http://pbs.twimg.com/profile_images/732519881711702016/b8qqU2du_normal.jpg" TargetMode="External"/><Relationship Id="rId4580" Type="http://schemas.openxmlformats.org/officeDocument/2006/relationships/hyperlink" Target="https://twitter.com/" TargetMode="External"/><Relationship Id="rId5217" Type="http://schemas.openxmlformats.org/officeDocument/2006/relationships/hyperlink" Target="https://twitter.com/" TargetMode="External"/><Relationship Id="rId5424" Type="http://schemas.openxmlformats.org/officeDocument/2006/relationships/hyperlink" Target="https://twitter.com/" TargetMode="External"/><Relationship Id="rId5631" Type="http://schemas.openxmlformats.org/officeDocument/2006/relationships/hyperlink" Target="https://twitter.com/" TargetMode="External"/><Relationship Id="rId4026" Type="http://schemas.openxmlformats.org/officeDocument/2006/relationships/hyperlink" Target="http://pbs.twimg.com/profile_images/2250928009/smarty_normal.jpg" TargetMode="External"/><Relationship Id="rId4440" Type="http://schemas.openxmlformats.org/officeDocument/2006/relationships/hyperlink" Target="https://pbs.twimg.com/media/C-KpV17UMAAASjy.jpg" TargetMode="External"/><Relationship Id="rId3042" Type="http://schemas.openxmlformats.org/officeDocument/2006/relationships/hyperlink" Target="https://pbs.twimg.com/media/C-e8B_4U0AEusJM.jpg" TargetMode="External"/><Relationship Id="rId6198" Type="http://schemas.openxmlformats.org/officeDocument/2006/relationships/hyperlink" Target="https://twitter.com/" TargetMode="External"/><Relationship Id="rId6265" Type="http://schemas.openxmlformats.org/officeDocument/2006/relationships/hyperlink" Target="https://twitter.com/" TargetMode="External"/><Relationship Id="rId3859" Type="http://schemas.openxmlformats.org/officeDocument/2006/relationships/hyperlink" Target="http://pbs.twimg.com/profile_images/790236586256412672/55vDTloX_normal.jpg" TargetMode="External"/><Relationship Id="rId5281" Type="http://schemas.openxmlformats.org/officeDocument/2006/relationships/hyperlink" Target="https://twitter.com/" TargetMode="External"/><Relationship Id="rId2875" Type="http://schemas.openxmlformats.org/officeDocument/2006/relationships/hyperlink" Target="https://pbs.twimg.com/media/C-Y65M-UwAIoSQW.jpg" TargetMode="External"/><Relationship Id="rId3926" Type="http://schemas.openxmlformats.org/officeDocument/2006/relationships/hyperlink" Target="http://pbs.twimg.com/profile_images/835584511228379136/9Ip1W62Z_normal.jpg" TargetMode="External"/><Relationship Id="rId6332" Type="http://schemas.openxmlformats.org/officeDocument/2006/relationships/hyperlink" Target="https://twitter.com/" TargetMode="External"/><Relationship Id="rId847" Type="http://schemas.openxmlformats.org/officeDocument/2006/relationships/hyperlink" Target="http://indianexpress.com/article/technology/tech-news-technology/reliance-jios-fiber-broadband-with-100mbps-speed-to-launch-in-june-report-4631700/" TargetMode="External"/><Relationship Id="rId1477" Type="http://schemas.openxmlformats.org/officeDocument/2006/relationships/hyperlink" Target="http://gadgets.ndtv.com/telecom/features/jio-dth-broadband-and-more-5-things-to-expect-from-reliance-jio-in-2017-1686749?utm_source=dlvr.it&amp;utm_medium=twitter" TargetMode="External"/><Relationship Id="rId1891" Type="http://schemas.openxmlformats.org/officeDocument/2006/relationships/hyperlink" Target="https://pbs.twimg.com/media/C-esqWOXgAEYg97.jpg" TargetMode="External"/><Relationship Id="rId2528" Type="http://schemas.openxmlformats.org/officeDocument/2006/relationships/hyperlink" Target="http://pbs.twimg.com/profile_images/857517428330434560/jxNbmT3Q_normal.jpg" TargetMode="External"/><Relationship Id="rId2942" Type="http://schemas.openxmlformats.org/officeDocument/2006/relationships/hyperlink" Target="http://pbs.twimg.com/profile_images/748502924737847297/Fo6RdNQ5_normal.jpg" TargetMode="External"/><Relationship Id="rId914" Type="http://schemas.openxmlformats.org/officeDocument/2006/relationships/hyperlink" Target="https://twitter.com/i/web/status/857785472298266624" TargetMode="External"/><Relationship Id="rId1544" Type="http://schemas.openxmlformats.org/officeDocument/2006/relationships/hyperlink" Target="https://fb.me/UzilHuXj" TargetMode="External"/><Relationship Id="rId5001" Type="http://schemas.openxmlformats.org/officeDocument/2006/relationships/hyperlink" Target="https://twitter.com/" TargetMode="External"/><Relationship Id="rId1611" Type="http://schemas.openxmlformats.org/officeDocument/2006/relationships/hyperlink" Target="http://www.businesstoday.in/sectors/telecom/reliance-to-roll-out-its-ftth-service-jio-fiber-with-minimum-100-mbps-speed/story/251097.html" TargetMode="External"/><Relationship Id="rId4767" Type="http://schemas.openxmlformats.org/officeDocument/2006/relationships/hyperlink" Target="https://twitter.com/" TargetMode="External"/><Relationship Id="rId5818" Type="http://schemas.openxmlformats.org/officeDocument/2006/relationships/hyperlink" Target="https://twitter.com/" TargetMode="External"/><Relationship Id="rId3369" Type="http://schemas.openxmlformats.org/officeDocument/2006/relationships/hyperlink" Target="https://pbs.twimg.com/media/C-g1OKPUwAAaInz.png" TargetMode="External"/><Relationship Id="rId2385" Type="http://schemas.openxmlformats.org/officeDocument/2006/relationships/hyperlink" Target="http://pbs.twimg.com/profile_images/1132899612/Kunal_normal.jpeg" TargetMode="External"/><Relationship Id="rId3783" Type="http://schemas.openxmlformats.org/officeDocument/2006/relationships/hyperlink" Target="http://pbs.twimg.com/profile_images/805858285580668930/BZQqmRlz_normal.jpg" TargetMode="External"/><Relationship Id="rId4834" Type="http://schemas.openxmlformats.org/officeDocument/2006/relationships/hyperlink" Target="https://twitter.com/" TargetMode="External"/><Relationship Id="rId357" Type="http://schemas.openxmlformats.org/officeDocument/2006/relationships/hyperlink" Target="http://www.livemint.com/Industry/VjdKJc3YbU0F6DnnItImZN/Reliance-Jio-effect-Trai-to-frame-rules-for-new-telcos-test.html" TargetMode="External"/><Relationship Id="rId2038" Type="http://schemas.openxmlformats.org/officeDocument/2006/relationships/hyperlink" Target="https://pbs.twimg.com/media/C-kJES3VYAANpJJ.jpg" TargetMode="External"/><Relationship Id="rId3436" Type="http://schemas.openxmlformats.org/officeDocument/2006/relationships/hyperlink" Target="http://pbs.twimg.com/profile_images/648195159545376768/Bm8_0zBo_normal.jpg" TargetMode="External"/><Relationship Id="rId3850" Type="http://schemas.openxmlformats.org/officeDocument/2006/relationships/hyperlink" Target="http://pbs.twimg.com/profile_images/642740615789174784/SZGPKGBV_normal.jpg" TargetMode="External"/><Relationship Id="rId4901" Type="http://schemas.openxmlformats.org/officeDocument/2006/relationships/hyperlink" Target="https://twitter.com/" TargetMode="External"/><Relationship Id="rId771" Type="http://schemas.openxmlformats.org/officeDocument/2006/relationships/hyperlink" Target="https://telecomtalk.info/reliance-jios-broadband-services-offering-100mbps-speed/163093/?utm_source=dlvr.it&amp;utm_medium=twitter" TargetMode="External"/><Relationship Id="rId2452" Type="http://schemas.openxmlformats.org/officeDocument/2006/relationships/hyperlink" Target="http://pbs.twimg.com/profile_images/378800000797394786/aad7180b3e4112756b43efe15b0348b7_normal.jpeg" TargetMode="External"/><Relationship Id="rId3503" Type="http://schemas.openxmlformats.org/officeDocument/2006/relationships/hyperlink" Target="http://pbs.twimg.com/profile_images/833983010533949441/H3jBUG0x_normal.jpg" TargetMode="External"/><Relationship Id="rId6659" Type="http://schemas.openxmlformats.org/officeDocument/2006/relationships/hyperlink" Target="https://twitter.com/" TargetMode="External"/><Relationship Id="rId424" Type="http://schemas.openxmlformats.org/officeDocument/2006/relationships/hyperlink" Target="https://thewire.in/129528/reliance-jio-digital-india/" TargetMode="External"/><Relationship Id="rId1054" Type="http://schemas.openxmlformats.org/officeDocument/2006/relationships/hyperlink" Target="http://gadgets.ndtv.com/telecom/features/reliance-jio-dth-broadband-and-more-5-things-to-expect-from-jio-this-year-1686749" TargetMode="External"/><Relationship Id="rId2105" Type="http://schemas.openxmlformats.org/officeDocument/2006/relationships/hyperlink" Target="https://pbs.twimg.com/media/C-bdG24UMAEWhU8.jpg" TargetMode="External"/><Relationship Id="rId5675" Type="http://schemas.openxmlformats.org/officeDocument/2006/relationships/hyperlink" Target="https://twitter.com/" TargetMode="External"/><Relationship Id="rId6726" Type="http://schemas.openxmlformats.org/officeDocument/2006/relationships/hyperlink" Target="https://twitter.com/" TargetMode="External"/><Relationship Id="rId1121" Type="http://schemas.openxmlformats.org/officeDocument/2006/relationships/hyperlink" Target="http://gadgets.ndtv.com/telecom/features/reliance-jio-dth-broadband-and-more-5-things-to-expect-from-jio-this-year-1686749" TargetMode="External"/><Relationship Id="rId4277" Type="http://schemas.openxmlformats.org/officeDocument/2006/relationships/hyperlink" Target="http://pbs.twimg.com/profile_images/845216603604205571/d17aUFtM_normal.jpg" TargetMode="External"/><Relationship Id="rId4691" Type="http://schemas.openxmlformats.org/officeDocument/2006/relationships/hyperlink" Target="https://twitter.com/" TargetMode="External"/><Relationship Id="rId5328" Type="http://schemas.openxmlformats.org/officeDocument/2006/relationships/hyperlink" Target="https://twitter.com/" TargetMode="External"/><Relationship Id="rId5742" Type="http://schemas.openxmlformats.org/officeDocument/2006/relationships/hyperlink" Target="https://twitter.com/" TargetMode="External"/><Relationship Id="rId3293" Type="http://schemas.openxmlformats.org/officeDocument/2006/relationships/hyperlink" Target="http://pbs.twimg.com/profile_images/856409279481479168/FwfoD-Vl_normal.jpg" TargetMode="External"/><Relationship Id="rId4344" Type="http://schemas.openxmlformats.org/officeDocument/2006/relationships/hyperlink" Target="http://pbs.twimg.com/profile_images/825758122350411777/EXODEO6D_normal.jpg" TargetMode="External"/><Relationship Id="rId1938" Type="http://schemas.openxmlformats.org/officeDocument/2006/relationships/hyperlink" Target="https://pbs.twimg.com/media/C-esqWOXgAEYg97.jpg" TargetMode="External"/><Relationship Id="rId3360" Type="http://schemas.openxmlformats.org/officeDocument/2006/relationships/hyperlink" Target="http://pbs.twimg.com/profile_images/855772444145078273/mfk3wwY-_normal.jpg" TargetMode="External"/><Relationship Id="rId281" Type="http://schemas.openxmlformats.org/officeDocument/2006/relationships/hyperlink" Target="http://gadgets.ndtv.com/telecom/features/reliance-jio-dth-broadband-and-more-5-things-to-expect-from-jio-this-year-1686749" TargetMode="External"/><Relationship Id="rId3013" Type="http://schemas.openxmlformats.org/officeDocument/2006/relationships/hyperlink" Target="http://pbs.twimg.com/profile_images/1861533241/___9_normal.jpg" TargetMode="External"/><Relationship Id="rId4411" Type="http://schemas.openxmlformats.org/officeDocument/2006/relationships/hyperlink" Target="https://pbs.twimg.com/media/C-KpV17UMAAASjy.jpg" TargetMode="External"/><Relationship Id="rId6169" Type="http://schemas.openxmlformats.org/officeDocument/2006/relationships/hyperlink" Target="https://twitter.com/" TargetMode="External"/><Relationship Id="rId6583" Type="http://schemas.openxmlformats.org/officeDocument/2006/relationships/hyperlink" Target="https://twitter.com/" TargetMode="External"/><Relationship Id="rId2779" Type="http://schemas.openxmlformats.org/officeDocument/2006/relationships/hyperlink" Target="http://pbs.twimg.com/profile_images/1210043003/VIJAY_normal.jpg" TargetMode="External"/><Relationship Id="rId5185" Type="http://schemas.openxmlformats.org/officeDocument/2006/relationships/hyperlink" Target="https://twitter.com/" TargetMode="External"/><Relationship Id="rId6236" Type="http://schemas.openxmlformats.org/officeDocument/2006/relationships/hyperlink" Target="https://twitter.com/" TargetMode="External"/><Relationship Id="rId6650" Type="http://schemas.openxmlformats.org/officeDocument/2006/relationships/hyperlink" Target="https://twitter.com/" TargetMode="External"/><Relationship Id="rId1795" Type="http://schemas.openxmlformats.org/officeDocument/2006/relationships/hyperlink" Target="https://pbs.twimg.com/media/C-acY44XUAIXtbD.jpg" TargetMode="External"/><Relationship Id="rId2846" Type="http://schemas.openxmlformats.org/officeDocument/2006/relationships/hyperlink" Target="http://pbs.twimg.com/profile_images/857667592064032768/O2nU2r2V_normal.jpg" TargetMode="External"/><Relationship Id="rId5252" Type="http://schemas.openxmlformats.org/officeDocument/2006/relationships/hyperlink" Target="https://twitter.com/" TargetMode="External"/><Relationship Id="rId6303" Type="http://schemas.openxmlformats.org/officeDocument/2006/relationships/hyperlink" Target="https://twitter.com/" TargetMode="External"/><Relationship Id="rId87" Type="http://schemas.openxmlformats.org/officeDocument/2006/relationships/hyperlink" Target="http://zeenews.india.com/internet-social-media/reliance-jio-has-a-competitor-datawind-to-offer-data-at-just-rs-20-per-month-1991528.html" TargetMode="External"/><Relationship Id="rId818" Type="http://schemas.openxmlformats.org/officeDocument/2006/relationships/hyperlink" Target="http://indiatoday.intoday.in/technology/story/exclusive-reliance-jio-fiber-broadband-preview-to-commence-shortly-website-spills-details/1/941140.html" TargetMode="External"/><Relationship Id="rId1448" Type="http://schemas.openxmlformats.org/officeDocument/2006/relationships/hyperlink" Target="http://gadgets.ndtv.com/telecom/news/reliance-jio-effect-trai-to-consult-on-rules-for-new-mobile-operators-1686745" TargetMode="External"/><Relationship Id="rId1862" Type="http://schemas.openxmlformats.org/officeDocument/2006/relationships/hyperlink" Target="https://pbs.twimg.com/media/C-eskcoVwAAwezt.jpg" TargetMode="External"/><Relationship Id="rId2913" Type="http://schemas.openxmlformats.org/officeDocument/2006/relationships/hyperlink" Target="http://pbs.twimg.com/profile_images/525946612451770368/RS9VnQig_normal.jpeg" TargetMode="External"/><Relationship Id="rId1515" Type="http://schemas.openxmlformats.org/officeDocument/2006/relationships/hyperlink" Target="http://hindi.firstpost.com/india/vodafone-idea-reliance-jio-tata-indicom-simcard-and-mobile-phone-home-delivery-facility-will-now-be-available-in-11-major-cities-of-the-country-ps-26907.html" TargetMode="External"/><Relationship Id="rId6093" Type="http://schemas.openxmlformats.org/officeDocument/2006/relationships/hyperlink" Target="https://twitter.com/" TargetMode="External"/><Relationship Id="rId3687" Type="http://schemas.openxmlformats.org/officeDocument/2006/relationships/hyperlink" Target="https://pbs.twimg.com/media/C-kbcyAUAAARXnV.jpg" TargetMode="External"/><Relationship Id="rId4738" Type="http://schemas.openxmlformats.org/officeDocument/2006/relationships/hyperlink" Target="https://twitter.com/" TargetMode="External"/><Relationship Id="rId2289" Type="http://schemas.openxmlformats.org/officeDocument/2006/relationships/hyperlink" Target="http://pbs.twimg.com/profile_images/702156800783548416/VD_mpmUA_normal.jpg" TargetMode="External"/><Relationship Id="rId3754" Type="http://schemas.openxmlformats.org/officeDocument/2006/relationships/hyperlink" Target="http://pbs.twimg.com/profile_images/536232938434617344/SbkQabCO_normal.jpeg" TargetMode="External"/><Relationship Id="rId4805" Type="http://schemas.openxmlformats.org/officeDocument/2006/relationships/hyperlink" Target="https://twitter.com/" TargetMode="External"/><Relationship Id="rId6160" Type="http://schemas.openxmlformats.org/officeDocument/2006/relationships/hyperlink" Target="https://twitter.com/" TargetMode="External"/><Relationship Id="rId675" Type="http://schemas.openxmlformats.org/officeDocument/2006/relationships/hyperlink" Target="http://indianexpress.com/article/technology/tech-news-technology/reliance-jio-effect-rules-soon-for-telcos-trai-ing-new-service-4631376/" TargetMode="External"/><Relationship Id="rId2356" Type="http://schemas.openxmlformats.org/officeDocument/2006/relationships/hyperlink" Target="http://pbs.twimg.com/profile_images/543242121302380545/9FnhjKry_normal.png" TargetMode="External"/><Relationship Id="rId2770" Type="http://schemas.openxmlformats.org/officeDocument/2006/relationships/hyperlink" Target="https://pbs.twimg.com/media/C-bdG24UMAEWhU8.jpg" TargetMode="External"/><Relationship Id="rId3407" Type="http://schemas.openxmlformats.org/officeDocument/2006/relationships/hyperlink" Target="http://pbs.twimg.com/profile_images/808906252029923328/kA4XHtdz_normal.jpg" TargetMode="External"/><Relationship Id="rId3821" Type="http://schemas.openxmlformats.org/officeDocument/2006/relationships/hyperlink" Target="http://pbs.twimg.com/profile_images/599464903456395264/eFBCvmlU_normal.jpg" TargetMode="External"/><Relationship Id="rId328" Type="http://schemas.openxmlformats.org/officeDocument/2006/relationships/hyperlink" Target="http://www.gadgetsnow.com/tech-news/reliance-jio-effect-it-may-be-time-to-say-goodbye-to-freebies/articleshow/58398939.cms" TargetMode="External"/><Relationship Id="rId742" Type="http://schemas.openxmlformats.org/officeDocument/2006/relationships/hyperlink" Target="http://smartinvestor.business-standard.com/market/story-455001-storydet-Has_Reliance_Jios_entry_delayed_Modis_Digital_India_goals.htm" TargetMode="External"/><Relationship Id="rId1372" Type="http://schemas.openxmlformats.org/officeDocument/2006/relationships/hyperlink" Target="https://www.youtube.com/watch?v=TGsFHJaRyew&amp;feature=youtu.be&amp;a" TargetMode="External"/><Relationship Id="rId2009" Type="http://schemas.openxmlformats.org/officeDocument/2006/relationships/hyperlink" Target="https://pbs.twimg.com/media/C-j6TyvVoAAwTqd.jpg" TargetMode="External"/><Relationship Id="rId2423" Type="http://schemas.openxmlformats.org/officeDocument/2006/relationships/hyperlink" Target="http://pbs.twimg.com/profile_images/665143751430545408/vT0juQ9M_normal.jpg" TargetMode="External"/><Relationship Id="rId5579" Type="http://schemas.openxmlformats.org/officeDocument/2006/relationships/hyperlink" Target="https://twitter.com/" TargetMode="External"/><Relationship Id="rId1025" Type="http://schemas.openxmlformats.org/officeDocument/2006/relationships/hyperlink" Target="http://telecom.economictimes.indiatimes.com/news/telecom-operators-may-offer-lowest-ever-salary-hike-this-year-courtesy-reliance-jio-and-consolidation-pressure/58390771" TargetMode="External"/><Relationship Id="rId4595" Type="http://schemas.openxmlformats.org/officeDocument/2006/relationships/hyperlink" Target="https://twitter.com/" TargetMode="External"/><Relationship Id="rId5646" Type="http://schemas.openxmlformats.org/officeDocument/2006/relationships/hyperlink" Target="https://twitter.com/" TargetMode="External"/><Relationship Id="rId5993" Type="http://schemas.openxmlformats.org/officeDocument/2006/relationships/hyperlink" Target="https://twitter.com/" TargetMode="External"/><Relationship Id="rId3197" Type="http://schemas.openxmlformats.org/officeDocument/2006/relationships/hyperlink" Target="https://pbs.twimg.com/media/C-fiCLgVoAASBIt.jpg" TargetMode="External"/><Relationship Id="rId4248" Type="http://schemas.openxmlformats.org/officeDocument/2006/relationships/hyperlink" Target="http://pbs.twimg.com/profile_images/2415425024/6rbazbzy7s2lb80ww3am_normal.jpeg" TargetMode="External"/><Relationship Id="rId4662" Type="http://schemas.openxmlformats.org/officeDocument/2006/relationships/hyperlink" Target="https://twitter.com/" TargetMode="External"/><Relationship Id="rId5713" Type="http://schemas.openxmlformats.org/officeDocument/2006/relationships/hyperlink" Target="https://twitter.com/" TargetMode="External"/><Relationship Id="rId185" Type="http://schemas.openxmlformats.org/officeDocument/2006/relationships/hyperlink" Target="http://gadgets.ndtv.com/telecom/features/reliance-jio-airtel-vodafone-bsnl-idea-best-data-unlimited-calling-plans-1685372" TargetMode="External"/><Relationship Id="rId1909" Type="http://schemas.openxmlformats.org/officeDocument/2006/relationships/hyperlink" Target="https://pbs.twimg.com/media/C-e8Ca1UwAAqe5X.jpg" TargetMode="External"/><Relationship Id="rId3264" Type="http://schemas.openxmlformats.org/officeDocument/2006/relationships/hyperlink" Target="http://pbs.twimg.com/profile_images/690229749075935232/povfSWsC_normal.jpg" TargetMode="External"/><Relationship Id="rId4315" Type="http://schemas.openxmlformats.org/officeDocument/2006/relationships/hyperlink" Target="http://pbs.twimg.com/profile_images/797712957169729536/bX0VtKOE_normal.jpg" TargetMode="External"/><Relationship Id="rId2280" Type="http://schemas.openxmlformats.org/officeDocument/2006/relationships/hyperlink" Target="http://pbs.twimg.com/profile_images/843484939677040645/S5XEpXV9_normal.jpg" TargetMode="External"/><Relationship Id="rId3331" Type="http://schemas.openxmlformats.org/officeDocument/2006/relationships/hyperlink" Target="http://pbs.twimg.com/profile_images/810860472836771841/ZN4sPAT1_normal.jpg" TargetMode="External"/><Relationship Id="rId6487" Type="http://schemas.openxmlformats.org/officeDocument/2006/relationships/hyperlink" Target="https://twitter.com/" TargetMode="External"/><Relationship Id="rId252" Type="http://schemas.openxmlformats.org/officeDocument/2006/relationships/hyperlink" Target="http://www.deccanchronicle.com/business/companies/270417/reliance-jio-effect-rules-soon-for-telcos-trai-ing-new-service.html" TargetMode="External"/><Relationship Id="rId5089" Type="http://schemas.openxmlformats.org/officeDocument/2006/relationships/hyperlink" Target="https://twitter.com/" TargetMode="External"/><Relationship Id="rId6554" Type="http://schemas.openxmlformats.org/officeDocument/2006/relationships/hyperlink" Target="https://twitter.com/" TargetMode="External"/><Relationship Id="rId1699" Type="http://schemas.openxmlformats.org/officeDocument/2006/relationships/hyperlink" Target="http://indianexpress.com/article/technology/tech-news-technology/reliance-jio-bsnl-vodafone-and-airtel-a-look-at-the-top-prepaid-data-plans-4627716/" TargetMode="External"/><Relationship Id="rId2000" Type="http://schemas.openxmlformats.org/officeDocument/2006/relationships/hyperlink" Target="https://pbs.twimg.com/media/C-ab5nEUAAAOKtI.jpg" TargetMode="External"/><Relationship Id="rId5156" Type="http://schemas.openxmlformats.org/officeDocument/2006/relationships/hyperlink" Target="https://twitter.com/" TargetMode="External"/><Relationship Id="rId5570" Type="http://schemas.openxmlformats.org/officeDocument/2006/relationships/hyperlink" Target="https://twitter.com/" TargetMode="External"/><Relationship Id="rId6207" Type="http://schemas.openxmlformats.org/officeDocument/2006/relationships/hyperlink" Target="https://twitter.com/" TargetMode="External"/><Relationship Id="rId4172" Type="http://schemas.openxmlformats.org/officeDocument/2006/relationships/hyperlink" Target="http://pbs.twimg.com/profile_images/826700406147330049/UST71t7i_normal.jpg" TargetMode="External"/><Relationship Id="rId5223" Type="http://schemas.openxmlformats.org/officeDocument/2006/relationships/hyperlink" Target="https://twitter.com/" TargetMode="External"/><Relationship Id="rId6621" Type="http://schemas.openxmlformats.org/officeDocument/2006/relationships/hyperlink" Target="https://twitter.com/" TargetMode="External"/><Relationship Id="rId1766" Type="http://schemas.openxmlformats.org/officeDocument/2006/relationships/hyperlink" Target="https://pbs.twimg.com/media/C-Wj6BSUMAA2i_7.jpg" TargetMode="External"/><Relationship Id="rId2817" Type="http://schemas.openxmlformats.org/officeDocument/2006/relationships/hyperlink" Target="http://pbs.twimg.com/profile_images/841705504753700864/CB72ANMo_normal.jpg" TargetMode="External"/><Relationship Id="rId58" Type="http://schemas.openxmlformats.org/officeDocument/2006/relationships/hyperlink" Target="http://in.reuters.com/article/reliance-industries-results-idINKBN17Q15W" TargetMode="External"/><Relationship Id="rId1419" Type="http://schemas.openxmlformats.org/officeDocument/2006/relationships/hyperlink" Target="http://www.gadgetsnow.com/tech-news/reliance-jio-effect-it-may-be-time-to-say-goodbye-to-freebies/articleshow/58398939.cms" TargetMode="External"/><Relationship Id="rId1833" Type="http://schemas.openxmlformats.org/officeDocument/2006/relationships/hyperlink" Target="https://pbs.twimg.com/media/C-bJQeDW0AA0giD.jpg" TargetMode="External"/><Relationship Id="rId4989" Type="http://schemas.openxmlformats.org/officeDocument/2006/relationships/hyperlink" Target="https://twitter.com/" TargetMode="External"/><Relationship Id="rId1900" Type="http://schemas.openxmlformats.org/officeDocument/2006/relationships/hyperlink" Target="https://pbs.twimg.com/media/C-e7fZSU0AAnixV.jpg" TargetMode="External"/><Relationship Id="rId3658" Type="http://schemas.openxmlformats.org/officeDocument/2006/relationships/hyperlink" Target="http://pbs.twimg.com/profile_images/378800000823008162/40c1ac82887e6604677a76dbd0c84a22_normal.png" TargetMode="External"/><Relationship Id="rId4709" Type="http://schemas.openxmlformats.org/officeDocument/2006/relationships/hyperlink" Target="https://twitter.com/" TargetMode="External"/><Relationship Id="rId6064" Type="http://schemas.openxmlformats.org/officeDocument/2006/relationships/hyperlink" Target="https://twitter.com/" TargetMode="External"/><Relationship Id="rId579" Type="http://schemas.openxmlformats.org/officeDocument/2006/relationships/hyperlink" Target="https://thewire.in/129528/reliance-jio-digital-india/" TargetMode="External"/><Relationship Id="rId993" Type="http://schemas.openxmlformats.org/officeDocument/2006/relationships/hyperlink" Target="http://www.amarujala.com/technology/tech-diary/reliance-jio-likely-to-offer-discounts-for-12-18-months-experts" TargetMode="External"/><Relationship Id="rId2674" Type="http://schemas.openxmlformats.org/officeDocument/2006/relationships/hyperlink" Target="http://abs.twimg.com/sticky/default_profile_images/default_profile_normal.png" TargetMode="External"/><Relationship Id="rId5080" Type="http://schemas.openxmlformats.org/officeDocument/2006/relationships/hyperlink" Target="https://twitter.com/" TargetMode="External"/><Relationship Id="rId6131" Type="http://schemas.openxmlformats.org/officeDocument/2006/relationships/hyperlink" Target="https://twitter.com/" TargetMode="External"/><Relationship Id="rId646" Type="http://schemas.openxmlformats.org/officeDocument/2006/relationships/hyperlink" Target="http://ft.trib.al/m5xKOjx" TargetMode="External"/><Relationship Id="rId1276" Type="http://schemas.openxmlformats.org/officeDocument/2006/relationships/hyperlink" Target="http://www.indiamobinews.in/business-news/reliance-jio-to-launched-in-2017-dth-broadband-services/?utm_source=dlvr.it&amp;utm_medium=twitter" TargetMode="External"/><Relationship Id="rId2327" Type="http://schemas.openxmlformats.org/officeDocument/2006/relationships/hyperlink" Target="http://pbs.twimg.com/profile_images/857872987185442816/WVUk3DFQ_normal.jpg" TargetMode="External"/><Relationship Id="rId3725" Type="http://schemas.openxmlformats.org/officeDocument/2006/relationships/hyperlink" Target="http://pbs.twimg.com/profile_images/780617413687545856/RH4GR69t_normal.jpg" TargetMode="External"/><Relationship Id="rId1690" Type="http://schemas.openxmlformats.org/officeDocument/2006/relationships/hyperlink" Target="http://www.gizbot.com/telecom/news/all-about-reliance-jio-s-prime-non-prime-plans-040199.html?utm_source=dlvr.it&amp;utm_medium=twitter&amp;utm_campaign=jobokuruvilla" TargetMode="External"/><Relationship Id="rId2741" Type="http://schemas.openxmlformats.org/officeDocument/2006/relationships/hyperlink" Target="https://pbs.twimg.com/media/C-bWrdCUMAIUt_2.jpg" TargetMode="External"/><Relationship Id="rId5897" Type="http://schemas.openxmlformats.org/officeDocument/2006/relationships/hyperlink" Target="https://twitter.com/" TargetMode="External"/><Relationship Id="rId713" Type="http://schemas.openxmlformats.org/officeDocument/2006/relationships/hyperlink" Target="http://www.gadgetsnow.com/tech-news/reliance-jio-effect-it-may-be-time-to-say-goodbye-to-freebies/articleshow/58398939.cms" TargetMode="External"/><Relationship Id="rId1343" Type="http://schemas.openxmlformats.org/officeDocument/2006/relationships/hyperlink" Target="http://www.newsbuckets.com/everything-about-reliance-jio-achievements-and-future-plans/" TargetMode="External"/><Relationship Id="rId4499" Type="http://schemas.openxmlformats.org/officeDocument/2006/relationships/hyperlink" Target="https://pbs.twimg.com/media/C-qZYLPUMAEqKxq.jpg" TargetMode="External"/><Relationship Id="rId5964" Type="http://schemas.openxmlformats.org/officeDocument/2006/relationships/hyperlink" Target="https://twitter.com/" TargetMode="External"/><Relationship Id="rId1410" Type="http://schemas.openxmlformats.org/officeDocument/2006/relationships/hyperlink" Target="http://gadgets.ndtv.com/telecom/features/reliance-jio-dth-broadband-and-more-5-things-to-expect-from-jio-this-year-1686749" TargetMode="External"/><Relationship Id="rId4566" Type="http://schemas.openxmlformats.org/officeDocument/2006/relationships/hyperlink" Target="https://twitter.com/" TargetMode="External"/><Relationship Id="rId4980" Type="http://schemas.openxmlformats.org/officeDocument/2006/relationships/hyperlink" Target="https://twitter.com/" TargetMode="External"/><Relationship Id="rId5617" Type="http://schemas.openxmlformats.org/officeDocument/2006/relationships/hyperlink" Target="https://twitter.com/" TargetMode="External"/><Relationship Id="rId3168" Type="http://schemas.openxmlformats.org/officeDocument/2006/relationships/hyperlink" Target="https://pbs.twimg.com/media/C-fZjDfWAAEMVZM.jpg" TargetMode="External"/><Relationship Id="rId3582" Type="http://schemas.openxmlformats.org/officeDocument/2006/relationships/hyperlink" Target="https://pbs.twimg.com/media/C-kB-KuUAAA6-CC.jpg" TargetMode="External"/><Relationship Id="rId4219" Type="http://schemas.openxmlformats.org/officeDocument/2006/relationships/hyperlink" Target="http://pbs.twimg.com/profile_images/791865131282100224/GtLlRBrA_normal.jpg" TargetMode="External"/><Relationship Id="rId4633" Type="http://schemas.openxmlformats.org/officeDocument/2006/relationships/hyperlink" Target="https://twitter.com/" TargetMode="External"/><Relationship Id="rId2184" Type="http://schemas.openxmlformats.org/officeDocument/2006/relationships/hyperlink" Target="https://pbs.twimg.com/media/C-oW6gcW0AAOH-b.jpg" TargetMode="External"/><Relationship Id="rId3235" Type="http://schemas.openxmlformats.org/officeDocument/2006/relationships/hyperlink" Target="http://pbs.twimg.com/profile_images/753228647029411840/NT6It4DQ_normal.jpg" TargetMode="External"/><Relationship Id="rId156" Type="http://schemas.openxmlformats.org/officeDocument/2006/relationships/hyperlink" Target="http://feeds.feedburner.com/~r/JagoGrahakJago/~3/RYDulp0fdEw/extra-recharge-value-deduction-refund_i27114?utm_source=feedburner&amp;utm_medium=twitter&amp;utm_campaign=_jagograhakjago" TargetMode="External"/><Relationship Id="rId570" Type="http://schemas.openxmlformats.org/officeDocument/2006/relationships/hyperlink" Target="http://www.gadgetsnow.com/tech-news/now-reliance-jio-opposes-customised-offers-by-bharti-airtel-vodafone-india/articleshow/58411034.cms?utm_source=dlvr.it&amp;utm_medium=twitter" TargetMode="External"/><Relationship Id="rId2251" Type="http://schemas.openxmlformats.org/officeDocument/2006/relationships/hyperlink" Target="http://pbs.twimg.com/profile_images/378800000144429481/27710d3d6f3eb6ef7cf7c3d60388a14c_normal.jpeg" TargetMode="External"/><Relationship Id="rId3302" Type="http://schemas.openxmlformats.org/officeDocument/2006/relationships/hyperlink" Target="http://pbs.twimg.com/profile_images/850948386991751168/mgWpuqP3_normal.jpg" TargetMode="External"/><Relationship Id="rId4700" Type="http://schemas.openxmlformats.org/officeDocument/2006/relationships/hyperlink" Target="https://twitter.com/" TargetMode="External"/><Relationship Id="rId6458" Type="http://schemas.openxmlformats.org/officeDocument/2006/relationships/hyperlink" Target="https://twitter.com/" TargetMode="External"/><Relationship Id="rId223" Type="http://schemas.openxmlformats.org/officeDocument/2006/relationships/hyperlink" Target="http://egov.eletsonline.com/2017/04/reliance-jio-to-provide-fiber-to-the-home-services-in-100-cities/" TargetMode="External"/><Relationship Id="rId4076" Type="http://schemas.openxmlformats.org/officeDocument/2006/relationships/hyperlink" Target="http://pbs.twimg.com/profile_images/216931490/India_flag_background_normal.jpg" TargetMode="External"/><Relationship Id="rId5474" Type="http://schemas.openxmlformats.org/officeDocument/2006/relationships/hyperlink" Target="https://twitter.com/" TargetMode="External"/><Relationship Id="rId6525" Type="http://schemas.openxmlformats.org/officeDocument/2006/relationships/hyperlink" Target="https://twitter.com/" TargetMode="External"/><Relationship Id="rId4490" Type="http://schemas.openxmlformats.org/officeDocument/2006/relationships/hyperlink" Target="http://pbs.twimg.com/profile_images/736512066752651264/f4LSr1Xj_normal.jpg" TargetMode="External"/><Relationship Id="rId5127" Type="http://schemas.openxmlformats.org/officeDocument/2006/relationships/hyperlink" Target="https://twitter.com/" TargetMode="External"/><Relationship Id="rId5541" Type="http://schemas.openxmlformats.org/officeDocument/2006/relationships/hyperlink" Target="https://twitter.com/" TargetMode="External"/><Relationship Id="rId1737" Type="http://schemas.openxmlformats.org/officeDocument/2006/relationships/hyperlink" Target="https://telecomtalk.info/reliance-jios-broadband-services-offering-100mbps-speed/163093/?utm_source=dlvr.it&amp;utm_medium=twitter" TargetMode="External"/><Relationship Id="rId3092" Type="http://schemas.openxmlformats.org/officeDocument/2006/relationships/hyperlink" Target="https://pbs.twimg.com/media/C-fHCf5UMAA1G6R.jpg" TargetMode="External"/><Relationship Id="rId4143" Type="http://schemas.openxmlformats.org/officeDocument/2006/relationships/hyperlink" Target="https://pbs.twimg.com/media/C-aVOkLVoAAQ2k_.jpg" TargetMode="External"/><Relationship Id="rId29" Type="http://schemas.openxmlformats.org/officeDocument/2006/relationships/hyperlink" Target="https://suraj-mishra.blogspot.com/2017/04/with-reliance-jios-dth-launch-expected.html?spref=tw" TargetMode="External"/><Relationship Id="rId4210" Type="http://schemas.openxmlformats.org/officeDocument/2006/relationships/hyperlink" Target="http://pbs.twimg.com/profile_images/668504928386617345/eDm7Ys8s_normal.jpg" TargetMode="External"/><Relationship Id="rId1804" Type="http://schemas.openxmlformats.org/officeDocument/2006/relationships/hyperlink" Target="https://pbs.twimg.com/media/C-a9v10UQAEys36.jpg" TargetMode="External"/><Relationship Id="rId6382" Type="http://schemas.openxmlformats.org/officeDocument/2006/relationships/hyperlink" Target="https://twitter.com/" TargetMode="External"/><Relationship Id="rId3976" Type="http://schemas.openxmlformats.org/officeDocument/2006/relationships/hyperlink" Target="http://pbs.twimg.com/profile_images/858698065267625984/2Xoj1hGh_normal.jpg" TargetMode="External"/><Relationship Id="rId6035" Type="http://schemas.openxmlformats.org/officeDocument/2006/relationships/hyperlink" Target="https://twitter.com/" TargetMode="External"/><Relationship Id="rId897" Type="http://schemas.openxmlformats.org/officeDocument/2006/relationships/hyperlink" Target="https://bombayinformer.com/109508/sas-executive-reliance-jio-infocomm-limited-thane-maharashtra-bombay-jobs/" TargetMode="External"/><Relationship Id="rId2578" Type="http://schemas.openxmlformats.org/officeDocument/2006/relationships/hyperlink" Target="http://pbs.twimg.com/profile_images/759044599549661185/zLeLOVGT_normal.jpg" TargetMode="External"/><Relationship Id="rId2992" Type="http://schemas.openxmlformats.org/officeDocument/2006/relationships/hyperlink" Target="https://pbs.twimg.com/media/C-es9lmXsAAggBw.jpg" TargetMode="External"/><Relationship Id="rId3629" Type="http://schemas.openxmlformats.org/officeDocument/2006/relationships/hyperlink" Target="http://pbs.twimg.com/profile_images/2151014262/Ani_1__normal.jpeg" TargetMode="External"/><Relationship Id="rId5051" Type="http://schemas.openxmlformats.org/officeDocument/2006/relationships/hyperlink" Target="https://twitter.com/" TargetMode="External"/><Relationship Id="rId964" Type="http://schemas.openxmlformats.org/officeDocument/2006/relationships/hyperlink" Target="http://zeenews.india.com/internet-social-media/reliance-jio-coming-with-ftth-broadband-service-with-100mbps-speed-in-june-2000437.html" TargetMode="External"/><Relationship Id="rId1594" Type="http://schemas.openxmlformats.org/officeDocument/2006/relationships/hyperlink" Target="http://news.google.com/news/url?sa=t&amp;fd=R&amp;ct2=in&amp;usg=AFQjCNEX8kThGDJar9CoThTP7uDmW-Z7NA&amp;clid=c3a7d30bb8a4878e06b80cf16b898331&amp;cid=52779475800750&amp;ei=9XEFWfCVMoqc3QGW4KXYBw&amp;url=http://www.gizbot.com/telecom/news/expectation-from-reliance-jio-2017-040383.html" TargetMode="External"/><Relationship Id="rId2645" Type="http://schemas.openxmlformats.org/officeDocument/2006/relationships/hyperlink" Target="http://pbs.twimg.com/profile_images/784064090402586624/7JUrOY3k_normal.jpg" TargetMode="External"/><Relationship Id="rId6102" Type="http://schemas.openxmlformats.org/officeDocument/2006/relationships/hyperlink" Target="https://twitter.com/" TargetMode="External"/><Relationship Id="rId617" Type="http://schemas.openxmlformats.org/officeDocument/2006/relationships/hyperlink" Target="http://egov.eletsonline.com/2017/04/reliance-jio-to-provide-fiber-to-the-home-services-in-100-cities/" TargetMode="External"/><Relationship Id="rId1247" Type="http://schemas.openxmlformats.org/officeDocument/2006/relationships/hyperlink" Target="http://gettopical.com/wireless/5d534c557be51bb4519839518dbd4cbd?src=twitter" TargetMode="External"/><Relationship Id="rId1661" Type="http://schemas.openxmlformats.org/officeDocument/2006/relationships/hyperlink" Target="https://fb.me/59dpqwu6b" TargetMode="External"/><Relationship Id="rId2712" Type="http://schemas.openxmlformats.org/officeDocument/2006/relationships/hyperlink" Target="http://pbs.twimg.com/profile_images/694339444795535360/oQvZVdRf_normal.jpg" TargetMode="External"/><Relationship Id="rId5868" Type="http://schemas.openxmlformats.org/officeDocument/2006/relationships/hyperlink" Target="https://twitter.com/" TargetMode="External"/><Relationship Id="rId1314" Type="http://schemas.openxmlformats.org/officeDocument/2006/relationships/hyperlink" Target="http://tamil.gizbot.com/news/reliance-jio-4g-laptop-pre-booking-at-rs-5000-its-scam-in-tamil-013808.html" TargetMode="External"/><Relationship Id="rId4884" Type="http://schemas.openxmlformats.org/officeDocument/2006/relationships/hyperlink" Target="https://twitter.com/" TargetMode="External"/><Relationship Id="rId5935" Type="http://schemas.openxmlformats.org/officeDocument/2006/relationships/hyperlink" Target="https://twitter.com/" TargetMode="External"/><Relationship Id="rId3486" Type="http://schemas.openxmlformats.org/officeDocument/2006/relationships/hyperlink" Target="http://pbs.twimg.com/profile_images/1195554309/FE-for-Facebook_normal.jpg" TargetMode="External"/><Relationship Id="rId4537" Type="http://schemas.openxmlformats.org/officeDocument/2006/relationships/hyperlink" Target="https://twitter.com/" TargetMode="External"/><Relationship Id="rId20" Type="http://schemas.openxmlformats.org/officeDocument/2006/relationships/hyperlink" Target="http://abpnews.abplive.in/gadgets/reliance-jio-high-speed-ftth-broadband-service-expected-to-launch-in-june-605556" TargetMode="External"/><Relationship Id="rId2088" Type="http://schemas.openxmlformats.org/officeDocument/2006/relationships/hyperlink" Target="https://pbs.twimg.com/media/C-YfoHjUwAANW07.jpg" TargetMode="External"/><Relationship Id="rId3139" Type="http://schemas.openxmlformats.org/officeDocument/2006/relationships/hyperlink" Target="http://pbs.twimg.com/profile_images/741650161865269248/CdwbL2EJ_normal.jpg" TargetMode="External"/><Relationship Id="rId4951" Type="http://schemas.openxmlformats.org/officeDocument/2006/relationships/hyperlink" Target="https://twitter.com/" TargetMode="External"/><Relationship Id="rId474" Type="http://schemas.openxmlformats.org/officeDocument/2006/relationships/hyperlink" Target="http://www.business-standard.com/article/companies/has-reliance-jio-s-entry-delayed-modi-s-digital-india-goals-117042800256_1.html" TargetMode="External"/><Relationship Id="rId2155" Type="http://schemas.openxmlformats.org/officeDocument/2006/relationships/hyperlink" Target="https://pbs.twimg.com/media/C-KpV17UMAAASjy.jpg" TargetMode="External"/><Relationship Id="rId3553" Type="http://schemas.openxmlformats.org/officeDocument/2006/relationships/hyperlink" Target="http://pbs.twimg.com/profile_images/848062279044255745/iJv-jDJn_normal.jpg" TargetMode="External"/><Relationship Id="rId4604" Type="http://schemas.openxmlformats.org/officeDocument/2006/relationships/hyperlink" Target="https://twitter.com/" TargetMode="External"/><Relationship Id="rId127" Type="http://schemas.openxmlformats.org/officeDocument/2006/relationships/hyperlink" Target="https://twitter.com/sanjaybafna/status/856679177168326656" TargetMode="External"/><Relationship Id="rId3206" Type="http://schemas.openxmlformats.org/officeDocument/2006/relationships/hyperlink" Target="http://pbs.twimg.com/profile_images/844365139591790594/0I12Nh3g_normal.jpg" TargetMode="External"/><Relationship Id="rId3620" Type="http://schemas.openxmlformats.org/officeDocument/2006/relationships/hyperlink" Target="http://pbs.twimg.com/profile_images/691477939880202244/-eW65KbB_normal.jpg" TargetMode="External"/><Relationship Id="rId6776" Type="http://schemas.openxmlformats.org/officeDocument/2006/relationships/hyperlink" Target="https://twitter.com/" TargetMode="External"/><Relationship Id="rId541" Type="http://schemas.openxmlformats.org/officeDocument/2006/relationships/hyperlink" Target="https://twitter.com/i/web/status/857861011885268992" TargetMode="External"/><Relationship Id="rId1171" Type="http://schemas.openxmlformats.org/officeDocument/2006/relationships/hyperlink" Target="http://www.business-standard.com/article/companies/has-reliance-jio-s-entry-delayed-modi-s-digital-india-goals-117042800256_1.html" TargetMode="External"/><Relationship Id="rId2222" Type="http://schemas.openxmlformats.org/officeDocument/2006/relationships/hyperlink" Target="http://pbs.twimg.com/profile_images/629689839814901760/f8ixHvhb_normal.jpg" TargetMode="External"/><Relationship Id="rId5378" Type="http://schemas.openxmlformats.org/officeDocument/2006/relationships/hyperlink" Target="https://twitter.com/" TargetMode="External"/><Relationship Id="rId5792" Type="http://schemas.openxmlformats.org/officeDocument/2006/relationships/hyperlink" Target="https://twitter.com/" TargetMode="External"/><Relationship Id="rId6429" Type="http://schemas.openxmlformats.org/officeDocument/2006/relationships/hyperlink" Target="https://twitter.com/" TargetMode="External"/><Relationship Id="rId6843" Type="http://schemas.openxmlformats.org/officeDocument/2006/relationships/hyperlink" Target="https://api.twitter.com/1.1/geo/id/042b5e87acf40437.json" TargetMode="External"/><Relationship Id="rId1988" Type="http://schemas.openxmlformats.org/officeDocument/2006/relationships/hyperlink" Target="https://pbs.twimg.com/media/C-g8RDtXYAYVx5n.jpg" TargetMode="External"/><Relationship Id="rId4394" Type="http://schemas.openxmlformats.org/officeDocument/2006/relationships/hyperlink" Target="http://abs.twimg.com/sticky/default_profile_images/default_profile_normal.png" TargetMode="External"/><Relationship Id="rId5445" Type="http://schemas.openxmlformats.org/officeDocument/2006/relationships/hyperlink" Target="https://twitter.com/" TargetMode="External"/><Relationship Id="rId4047" Type="http://schemas.openxmlformats.org/officeDocument/2006/relationships/hyperlink" Target="http://pbs.twimg.com/profile_images/857546246549929984/vOmHUaed_normal.jpg" TargetMode="External"/><Relationship Id="rId4461" Type="http://schemas.openxmlformats.org/officeDocument/2006/relationships/hyperlink" Target="https://pbs.twimg.com/media/C-esqWOXgAEYg97.jpg" TargetMode="External"/><Relationship Id="rId5512" Type="http://schemas.openxmlformats.org/officeDocument/2006/relationships/hyperlink" Target="https://twitter.com/" TargetMode="External"/><Relationship Id="rId3063" Type="http://schemas.openxmlformats.org/officeDocument/2006/relationships/hyperlink" Target="http://pbs.twimg.com/profile_images/602783482297745409/a5h9vK1e_normal.jpg" TargetMode="External"/><Relationship Id="rId4114" Type="http://schemas.openxmlformats.org/officeDocument/2006/relationships/hyperlink" Target="http://pbs.twimg.com/profile_images/744999067013382145/Otlm94vq_normal.jpg" TargetMode="External"/><Relationship Id="rId1708" Type="http://schemas.openxmlformats.org/officeDocument/2006/relationships/hyperlink" Target="http://www.business-standard.com/article/companies/airtel-beats-reliance-jio-by-a-huge-margin-in-4g-speed-opensignal-report-117042200259_1.html" TargetMode="External"/><Relationship Id="rId3130" Type="http://schemas.openxmlformats.org/officeDocument/2006/relationships/hyperlink" Target="https://pbs.twimg.com/media/C-fDekdWAAAFSV6.jpg" TargetMode="External"/><Relationship Id="rId6286" Type="http://schemas.openxmlformats.org/officeDocument/2006/relationships/hyperlink" Target="https://twitter.com/" TargetMode="External"/><Relationship Id="rId2896" Type="http://schemas.openxmlformats.org/officeDocument/2006/relationships/hyperlink" Target="http://pbs.twimg.com/profile_images/561528738202910720/XLE712P__normal.jpeg" TargetMode="External"/><Relationship Id="rId3947" Type="http://schemas.openxmlformats.org/officeDocument/2006/relationships/hyperlink" Target="http://pbs.twimg.com/profile_images/842093205994774528/bO8xzrUE_normal.jpg" TargetMode="External"/><Relationship Id="rId6353" Type="http://schemas.openxmlformats.org/officeDocument/2006/relationships/hyperlink" Target="https://twitter.com/" TargetMode="External"/><Relationship Id="rId868" Type="http://schemas.openxmlformats.org/officeDocument/2006/relationships/hyperlink" Target="http://gadgets.ndtv.com/apps/features/reliance-jio-s-jiocinema-adds-smart-download-option-what-is-it-and-how-can-you-use-it-1658012" TargetMode="External"/><Relationship Id="rId1498" Type="http://schemas.openxmlformats.org/officeDocument/2006/relationships/hyperlink" Target="http://news.google.com/news/url?sa=t&amp;fd=R&amp;ct2=in&amp;usg=AFQjCNHzsyC0T61GLhS0pFD3_URq_JxOdQ&amp;clid=c3a7d30bb8a4878e06b80cf16b898331&amp;cid=52779473446325&amp;ei=lNYBWeiEAcTo3QGjz6PoBg&amp;url=http://www.businesstoday.in/sectors/telecom/reliance-jio-updates-old-tariffs-all-plans-in-detail/story/250918.html" TargetMode="External"/><Relationship Id="rId2549" Type="http://schemas.openxmlformats.org/officeDocument/2006/relationships/hyperlink" Target="http://pbs.twimg.com/profile_images/743059234045186048/jeZ70E82_normal.jpg" TargetMode="External"/><Relationship Id="rId2963" Type="http://schemas.openxmlformats.org/officeDocument/2006/relationships/hyperlink" Target="http://pbs.twimg.com/profile_images/738026368244420608/K9hOti-e_normal.jpg" TargetMode="External"/><Relationship Id="rId6006" Type="http://schemas.openxmlformats.org/officeDocument/2006/relationships/hyperlink" Target="https://twitter.com/" TargetMode="External"/><Relationship Id="rId6420" Type="http://schemas.openxmlformats.org/officeDocument/2006/relationships/hyperlink" Target="https://twitter.com/" TargetMode="External"/><Relationship Id="rId935" Type="http://schemas.openxmlformats.org/officeDocument/2006/relationships/hyperlink" Target="http://www.dealkishop.com/lyf-flame-mobile-with-reliance-jio-free-internet-for-90-days-offer" TargetMode="External"/><Relationship Id="rId1565" Type="http://schemas.openxmlformats.org/officeDocument/2006/relationships/hyperlink" Target="http://abpnews.abplive.in/gadgets/reliance-jio-high-speed-ftth-broadband-service-expected-to-launch-in-june-605556" TargetMode="External"/><Relationship Id="rId2616" Type="http://schemas.openxmlformats.org/officeDocument/2006/relationships/hyperlink" Target="http://pbs.twimg.com/profile_images/595512747841835008/gvQmst_B_normal.jpg" TargetMode="External"/><Relationship Id="rId5022" Type="http://schemas.openxmlformats.org/officeDocument/2006/relationships/hyperlink" Target="https://twitter.com/" TargetMode="External"/><Relationship Id="rId1218" Type="http://schemas.openxmlformats.org/officeDocument/2006/relationships/hyperlink" Target="http://techsandesh.com/reliance-jio-andrapradesh-tamilnadu-gujrat-special/" TargetMode="External"/><Relationship Id="rId1632" Type="http://schemas.openxmlformats.org/officeDocument/2006/relationships/hyperlink" Target="https://fb.me/asU1tBWOw" TargetMode="External"/><Relationship Id="rId4788" Type="http://schemas.openxmlformats.org/officeDocument/2006/relationships/hyperlink" Target="https://twitter.com/" TargetMode="External"/><Relationship Id="rId5839" Type="http://schemas.openxmlformats.org/officeDocument/2006/relationships/hyperlink" Target="https://twitter.com/" TargetMode="External"/><Relationship Id="rId4855" Type="http://schemas.openxmlformats.org/officeDocument/2006/relationships/hyperlink" Target="https://twitter.com/" TargetMode="External"/><Relationship Id="rId5906" Type="http://schemas.openxmlformats.org/officeDocument/2006/relationships/hyperlink" Target="https://twitter.com/" TargetMode="External"/><Relationship Id="rId3457" Type="http://schemas.openxmlformats.org/officeDocument/2006/relationships/hyperlink" Target="http://pbs.twimg.com/profile_images/836162592787869697/99tZ-PoQ_normal.jpg" TargetMode="External"/><Relationship Id="rId3871" Type="http://schemas.openxmlformats.org/officeDocument/2006/relationships/hyperlink" Target="http://pbs.twimg.com/profile_images/848076050848526336/F7EoPtJd_normal.jpg" TargetMode="External"/><Relationship Id="rId4508" Type="http://schemas.openxmlformats.org/officeDocument/2006/relationships/hyperlink" Target="http://pbs.twimg.com/profile_images/852530390837448705/CoaKwI5U_normal.jpg" TargetMode="External"/><Relationship Id="rId4922" Type="http://schemas.openxmlformats.org/officeDocument/2006/relationships/hyperlink" Target="https://twitter.com/" TargetMode="External"/><Relationship Id="rId378" Type="http://schemas.openxmlformats.org/officeDocument/2006/relationships/hyperlink" Target="http://telecom.economictimes.indiatimes.com/news/bharti-airtel-vodafone-india-reliance-jio-oppose-delicensing-of-700-mhz-band-for-m2m-services/58383356" TargetMode="External"/><Relationship Id="rId792" Type="http://schemas.openxmlformats.org/officeDocument/2006/relationships/hyperlink" Target="http://indianexpress.com/article/technology/tech-news-technology/reliance-jio-effect-rules-soon-for-telcos-trai-ing-new-service-4631376/" TargetMode="External"/><Relationship Id="rId2059" Type="http://schemas.openxmlformats.org/officeDocument/2006/relationships/hyperlink" Target="https://pbs.twimg.com/media/C-j18cjV0AAw_sA.jpg" TargetMode="External"/><Relationship Id="rId2473" Type="http://schemas.openxmlformats.org/officeDocument/2006/relationships/hyperlink" Target="http://pbs.twimg.com/profile_images/1378549000/RiteshP_normal.jpg" TargetMode="External"/><Relationship Id="rId3524" Type="http://schemas.openxmlformats.org/officeDocument/2006/relationships/hyperlink" Target="http://pbs.twimg.com/profile_images/448581512896598016/KqZJwEcc_normal.jpeg" TargetMode="External"/><Relationship Id="rId445" Type="http://schemas.openxmlformats.org/officeDocument/2006/relationships/hyperlink" Target="https://techyuga.com/convert-lte-to-volte-in-kolkata/" TargetMode="External"/><Relationship Id="rId1075" Type="http://schemas.openxmlformats.org/officeDocument/2006/relationships/hyperlink" Target="http://viral.thetypicalindian.in/2017/04/27/reliance-jio-high-speed-ftth-broadband-service-expected-to-launch-in-june-15929981-tti/" TargetMode="External"/><Relationship Id="rId2126" Type="http://schemas.openxmlformats.org/officeDocument/2006/relationships/hyperlink" Target="https://pbs.twimg.com/media/C-anoY2UIAAWXMb.jpg" TargetMode="External"/><Relationship Id="rId2540" Type="http://schemas.openxmlformats.org/officeDocument/2006/relationships/hyperlink" Target="http://pbs.twimg.com/profile_images/779952705896710144/RJIntdEZ_normal.jpg" TargetMode="External"/><Relationship Id="rId5696" Type="http://schemas.openxmlformats.org/officeDocument/2006/relationships/hyperlink" Target="https://twitter.com/" TargetMode="External"/><Relationship Id="rId6747" Type="http://schemas.openxmlformats.org/officeDocument/2006/relationships/hyperlink" Target="https://twitter.com/" TargetMode="External"/><Relationship Id="rId512" Type="http://schemas.openxmlformats.org/officeDocument/2006/relationships/hyperlink" Target="http://www.gadgetsnow.com/tech-news/this-state-has-highest-number-of-reliance-jio-users/articleshow/58402856.cms" TargetMode="External"/><Relationship Id="rId1142" Type="http://schemas.openxmlformats.org/officeDocument/2006/relationships/hyperlink" Target="http://atraccion1982-diseases.blogspot.com/2017/04/wow-reliance-jio-new-unlimited-free.html?utm_source=dlvr.it&amp;utm_medium=twitter" TargetMode="External"/><Relationship Id="rId4298" Type="http://schemas.openxmlformats.org/officeDocument/2006/relationships/hyperlink" Target="http://pbs.twimg.com/profile_images/2974102154/a54cd31e57cd8d870671a2ba7ec18ba3_normal.jpeg" TargetMode="External"/><Relationship Id="rId5349" Type="http://schemas.openxmlformats.org/officeDocument/2006/relationships/hyperlink" Target="https://twitter.com/" TargetMode="External"/><Relationship Id="rId4365" Type="http://schemas.openxmlformats.org/officeDocument/2006/relationships/hyperlink" Target="http://abs.twimg.com/sticky/default_profile_images/default_profile_normal.png" TargetMode="External"/><Relationship Id="rId5763" Type="http://schemas.openxmlformats.org/officeDocument/2006/relationships/hyperlink" Target="https://twitter.com/" TargetMode="External"/><Relationship Id="rId6814" Type="http://schemas.openxmlformats.org/officeDocument/2006/relationships/hyperlink" Target="https://twitter.com/" TargetMode="External"/><Relationship Id="rId1959" Type="http://schemas.openxmlformats.org/officeDocument/2006/relationships/hyperlink" Target="https://pbs.twimg.com/media/C-foK1vUwAAEgGI.jpg" TargetMode="External"/><Relationship Id="rId4018" Type="http://schemas.openxmlformats.org/officeDocument/2006/relationships/hyperlink" Target="http://pbs.twimg.com/profile_images/2940162573/ac2cf7cb3b400a588a0bc6e992c03b36_normal.jpeg" TargetMode="External"/><Relationship Id="rId5416" Type="http://schemas.openxmlformats.org/officeDocument/2006/relationships/hyperlink" Target="https://twitter.com/" TargetMode="External"/><Relationship Id="rId5830" Type="http://schemas.openxmlformats.org/officeDocument/2006/relationships/hyperlink" Target="https://twitter.com/" TargetMode="External"/><Relationship Id="rId3381" Type="http://schemas.openxmlformats.org/officeDocument/2006/relationships/hyperlink" Target="http://pbs.twimg.com/profile_images/855729022646366208/1Ybmi3Bx_normal.jpg" TargetMode="External"/><Relationship Id="rId4432" Type="http://schemas.openxmlformats.org/officeDocument/2006/relationships/hyperlink" Target="http://pbs.twimg.com/profile_images/768902084141867008/DUbt_bdQ_normal.jpg" TargetMode="External"/><Relationship Id="rId3034" Type="http://schemas.openxmlformats.org/officeDocument/2006/relationships/hyperlink" Target="https://pbs.twimg.com/media/C-e21zCXoAAmWs2.jpg" TargetMode="External"/><Relationship Id="rId2050" Type="http://schemas.openxmlformats.org/officeDocument/2006/relationships/hyperlink" Target="https://pbs.twimg.com/media/C-eISx5XsAIWN96.jpg" TargetMode="External"/><Relationship Id="rId3101" Type="http://schemas.openxmlformats.org/officeDocument/2006/relationships/hyperlink" Target="https://pbs.twimg.com/media/C-esqWOXgAEYg97.jpg" TargetMode="External"/><Relationship Id="rId6257" Type="http://schemas.openxmlformats.org/officeDocument/2006/relationships/hyperlink" Target="https://twitter.com/" TargetMode="External"/><Relationship Id="rId6671" Type="http://schemas.openxmlformats.org/officeDocument/2006/relationships/hyperlink" Target="https://twitter.com/" TargetMode="External"/><Relationship Id="rId5273" Type="http://schemas.openxmlformats.org/officeDocument/2006/relationships/hyperlink" Target="https://twitter.com/" TargetMode="External"/><Relationship Id="rId6324" Type="http://schemas.openxmlformats.org/officeDocument/2006/relationships/hyperlink" Target="https://twitter.com/" TargetMode="External"/><Relationship Id="rId839" Type="http://schemas.openxmlformats.org/officeDocument/2006/relationships/hyperlink" Target="https://www.youtube.com/watch?v=T49bHuKHnIQ&amp;feature=youtu.be&amp;a" TargetMode="External"/><Relationship Id="rId1469" Type="http://schemas.openxmlformats.org/officeDocument/2006/relationships/hyperlink" Target="http://gadgets.ndtv.com/mobiles/news/reliance-jio-plans-nokia-3310-2017-price-vivo-v5s-and-lg-g6-launched-and-more-news-this-week-1687660?utm_source=dlvr.it&amp;utm_medium=twitter" TargetMode="External"/><Relationship Id="rId2867" Type="http://schemas.openxmlformats.org/officeDocument/2006/relationships/hyperlink" Target="http://pbs.twimg.com/profile_images/777708348540157953/Eb8tH6Dv_normal.jpg" TargetMode="External"/><Relationship Id="rId3918" Type="http://schemas.openxmlformats.org/officeDocument/2006/relationships/hyperlink" Target="http://pbs.twimg.com/profile_images/840583447903105026/14TnPtm4_normal.jpg" TargetMode="External"/><Relationship Id="rId5340" Type="http://schemas.openxmlformats.org/officeDocument/2006/relationships/hyperlink" Target="https://twitter.com/" TargetMode="External"/><Relationship Id="rId1883" Type="http://schemas.openxmlformats.org/officeDocument/2006/relationships/hyperlink" Target="https://pbs.twimg.com/media/C-eL96XXcAEb0qz.jpg" TargetMode="External"/><Relationship Id="rId2934" Type="http://schemas.openxmlformats.org/officeDocument/2006/relationships/hyperlink" Target="http://abs.twimg.com/sticky/default_profile_images/default_profile_normal.png" TargetMode="External"/><Relationship Id="rId906" Type="http://schemas.openxmlformats.org/officeDocument/2006/relationships/hyperlink" Target="http://gadgets.ndtv.com/telecom/features/reliance-jio-dth-broadband-and-more-5-things-to-expect-from-jio-this-year-1686749" TargetMode="External"/><Relationship Id="rId1536" Type="http://schemas.openxmlformats.org/officeDocument/2006/relationships/hyperlink" Target="https://fb.me/8GNVSrW9R" TargetMode="External"/><Relationship Id="rId1950" Type="http://schemas.openxmlformats.org/officeDocument/2006/relationships/hyperlink" Target="https://pbs.twimg.com/media/C-fYxY0VwAANjir.jpg" TargetMode="External"/><Relationship Id="rId1603" Type="http://schemas.openxmlformats.org/officeDocument/2006/relationships/hyperlink" Target="http://profit.ndtv.com/news/tech-media-telecom/article-reliance-jio-effect-rules-soon-for-telcos-trai-ing-new-service-1686698" TargetMode="External"/><Relationship Id="rId4759" Type="http://schemas.openxmlformats.org/officeDocument/2006/relationships/hyperlink" Target="https://twitter.com/" TargetMode="External"/><Relationship Id="rId3775" Type="http://schemas.openxmlformats.org/officeDocument/2006/relationships/hyperlink" Target="http://abs.twimg.com/sticky/default_profile_images/default_profile_normal.png" TargetMode="External"/><Relationship Id="rId4826" Type="http://schemas.openxmlformats.org/officeDocument/2006/relationships/hyperlink" Target="https://twitter.com/" TargetMode="External"/><Relationship Id="rId6181" Type="http://schemas.openxmlformats.org/officeDocument/2006/relationships/hyperlink" Target="https://twitter.com/" TargetMode="External"/><Relationship Id="rId696" Type="http://schemas.openxmlformats.org/officeDocument/2006/relationships/hyperlink" Target="https://ftalphaville.ft.com/2017/04/28/2187995/reliance-jio-is-walking-all-over-the-little-guys/" TargetMode="External"/><Relationship Id="rId2377" Type="http://schemas.openxmlformats.org/officeDocument/2006/relationships/hyperlink" Target="http://pbs.twimg.com/profile_images/1319551232/jai-jinendra-jpg_normal.jpeg" TargetMode="External"/><Relationship Id="rId2791" Type="http://schemas.openxmlformats.org/officeDocument/2006/relationships/hyperlink" Target="http://pbs.twimg.com/profile_images/712072938/xray_normal.jpg" TargetMode="External"/><Relationship Id="rId3428" Type="http://schemas.openxmlformats.org/officeDocument/2006/relationships/hyperlink" Target="https://pbs.twimg.com/media/C-fwyoPXgAA_jL3.jpg" TargetMode="External"/><Relationship Id="rId349" Type="http://schemas.openxmlformats.org/officeDocument/2006/relationships/hyperlink" Target="https://twitter.com/i/web/status/857643028265267200" TargetMode="External"/><Relationship Id="rId763" Type="http://schemas.openxmlformats.org/officeDocument/2006/relationships/hyperlink" Target="http://www.indiatrendingnow.com/technology/reliance-jio-to-launch-5-best-services-0417/" TargetMode="External"/><Relationship Id="rId1393" Type="http://schemas.openxmlformats.org/officeDocument/2006/relationships/hyperlink" Target="http://www.optionstip.com/?p=496490" TargetMode="External"/><Relationship Id="rId2444" Type="http://schemas.openxmlformats.org/officeDocument/2006/relationships/hyperlink" Target="http://pbs.twimg.com/profile_images/378800000797394786/aad7180b3e4112756b43efe15b0348b7_normal.jpeg" TargetMode="External"/><Relationship Id="rId3842" Type="http://schemas.openxmlformats.org/officeDocument/2006/relationships/hyperlink" Target="http://pbs.twimg.com/profile_images/80754218/amir-khan-in-fanaa-wallpaper_normal.jpg" TargetMode="External"/><Relationship Id="rId416" Type="http://schemas.openxmlformats.org/officeDocument/2006/relationships/hyperlink" Target="http://telecom.economictimes.indiatimes.com/news/reliance-jio-opposes-customised-offers-by-bharti-airtel-vodafone-india/58402982" TargetMode="External"/><Relationship Id="rId1046" Type="http://schemas.openxmlformats.org/officeDocument/2006/relationships/hyperlink" Target="http://indianexpress.com/article/technology/tech-news-technology/reliance-jios-fiber-broadband-with-100mbps-speed-to-launch-in-june-report-4631700/" TargetMode="External"/><Relationship Id="rId830" Type="http://schemas.openxmlformats.org/officeDocument/2006/relationships/hyperlink" Target="http://zeenews.india.com/internet-social-media/reliance-jio-coming-with-ftth-broadband-service-with-100mbps-speed-in-june-2000437.html" TargetMode="External"/><Relationship Id="rId1460" Type="http://schemas.openxmlformats.org/officeDocument/2006/relationships/hyperlink" Target="http://gadgets.ndtv.com/telecom/news/jio-dth-broadband-and-more-5-things-to-expect-from-reliance-jio-in-2017-1686749" TargetMode="External"/><Relationship Id="rId2511" Type="http://schemas.openxmlformats.org/officeDocument/2006/relationships/hyperlink" Target="http://pbs.twimg.com/profile_images/1215337530/TS_normal.jpeg" TargetMode="External"/><Relationship Id="rId5667" Type="http://schemas.openxmlformats.org/officeDocument/2006/relationships/hyperlink" Target="https://twitter.com/" TargetMode="External"/><Relationship Id="rId6718" Type="http://schemas.openxmlformats.org/officeDocument/2006/relationships/hyperlink" Target="https://twitter.com/" TargetMode="External"/><Relationship Id="rId1113" Type="http://schemas.openxmlformats.org/officeDocument/2006/relationships/hyperlink" Target="https://www.youtube.com/watch?v=ZDtQP0faw4o&amp;feature=youtu.be" TargetMode="External"/><Relationship Id="rId4269" Type="http://schemas.openxmlformats.org/officeDocument/2006/relationships/hyperlink" Target="https://pbs.twimg.com/media/C-qNNMtUAAEUkwK.jpg" TargetMode="External"/><Relationship Id="rId4683" Type="http://schemas.openxmlformats.org/officeDocument/2006/relationships/hyperlink" Target="https://twitter.com/" TargetMode="External"/><Relationship Id="rId5734" Type="http://schemas.openxmlformats.org/officeDocument/2006/relationships/hyperlink" Target="https://twitter.com/" TargetMode="External"/><Relationship Id="rId3285" Type="http://schemas.openxmlformats.org/officeDocument/2006/relationships/hyperlink" Target="http://pbs.twimg.com/profile_images/807545893708845061/WId1DT6m_normal.jpg" TargetMode="External"/><Relationship Id="rId4336" Type="http://schemas.openxmlformats.org/officeDocument/2006/relationships/hyperlink" Target="http://pbs.twimg.com/profile_images/825758122350411777/EXODEO6D_normal.jpg" TargetMode="External"/><Relationship Id="rId4750" Type="http://schemas.openxmlformats.org/officeDocument/2006/relationships/hyperlink" Target="https://twitter.com/" TargetMode="External"/><Relationship Id="rId5801" Type="http://schemas.openxmlformats.org/officeDocument/2006/relationships/hyperlink" Target="https://twitter.com/" TargetMode="External"/><Relationship Id="rId3352" Type="http://schemas.openxmlformats.org/officeDocument/2006/relationships/hyperlink" Target="http://abs.twimg.com/sticky/default_profile_images/default_profile_normal.png" TargetMode="External"/><Relationship Id="rId4403" Type="http://schemas.openxmlformats.org/officeDocument/2006/relationships/hyperlink" Target="http://pbs.twimg.com/profile_images/817750273690976256/c9Rrv2rq_normal.jpg" TargetMode="External"/><Relationship Id="rId273" Type="http://schemas.openxmlformats.org/officeDocument/2006/relationships/hyperlink" Target="http://www.gadgetsnow.com/tech-news/reliance-jio-effect-it-may-be-time-to-say-goodbye-to-freebies/articleshow/58398939.cms" TargetMode="External"/><Relationship Id="rId3005" Type="http://schemas.openxmlformats.org/officeDocument/2006/relationships/hyperlink" Target="https://pbs.twimg.com/media/C-eL96XXcAEb0qz.jpg" TargetMode="External"/><Relationship Id="rId6575" Type="http://schemas.openxmlformats.org/officeDocument/2006/relationships/hyperlink" Target="https://twitter.com/" TargetMode="External"/><Relationship Id="rId340" Type="http://schemas.openxmlformats.org/officeDocument/2006/relationships/hyperlink" Target="http://www.gadgetsnow.com/tech-news/this-state-has-highest-number-of-reliance-jio-users/articleshow/58402856.cms" TargetMode="External"/><Relationship Id="rId2021" Type="http://schemas.openxmlformats.org/officeDocument/2006/relationships/hyperlink" Target="https://pbs.twimg.com/media/C-kHS13V0AAid55.jpg" TargetMode="External"/><Relationship Id="rId5177" Type="http://schemas.openxmlformats.org/officeDocument/2006/relationships/hyperlink" Target="https://twitter.com/" TargetMode="External"/><Relationship Id="rId6228" Type="http://schemas.openxmlformats.org/officeDocument/2006/relationships/hyperlink" Target="https://twitter.com/" TargetMode="External"/><Relationship Id="rId4193" Type="http://schemas.openxmlformats.org/officeDocument/2006/relationships/hyperlink" Target="http://pbs.twimg.com/profile_images/774570169058426880/rhirrBoq_normal.jpg" TargetMode="External"/><Relationship Id="rId5591" Type="http://schemas.openxmlformats.org/officeDocument/2006/relationships/hyperlink" Target="https://twitter.com/" TargetMode="External"/><Relationship Id="rId6642" Type="http://schemas.openxmlformats.org/officeDocument/2006/relationships/hyperlink" Target="https://twitter.com/" TargetMode="External"/><Relationship Id="rId1787" Type="http://schemas.openxmlformats.org/officeDocument/2006/relationships/hyperlink" Target="https://pbs.twimg.com/media/C-ZrcySVoAAT2DN.jpg" TargetMode="External"/><Relationship Id="rId2838" Type="http://schemas.openxmlformats.org/officeDocument/2006/relationships/hyperlink" Target="http://pbs.twimg.com/profile_images/846461734319644672/MaK1_EXZ_normal.jpg" TargetMode="External"/><Relationship Id="rId5244" Type="http://schemas.openxmlformats.org/officeDocument/2006/relationships/hyperlink" Target="https://twitter.com/" TargetMode="External"/><Relationship Id="rId79" Type="http://schemas.openxmlformats.org/officeDocument/2006/relationships/hyperlink" Target="http://www.marugujarats.com/2017/04/airtel-two-plan-lonched-in-front-of.html?utm_source=dlvr.it&amp;utm_medium=twitter" TargetMode="External"/><Relationship Id="rId1854" Type="http://schemas.openxmlformats.org/officeDocument/2006/relationships/hyperlink" Target="https://pbs.twimg.com/media/C-ekqaWV0AAqn-s.jpg" TargetMode="External"/><Relationship Id="rId2905" Type="http://schemas.openxmlformats.org/officeDocument/2006/relationships/hyperlink" Target="https://pbs.twimg.com/media/C-Lr94LUQAAdAbx.jpg" TargetMode="External"/><Relationship Id="rId4260" Type="http://schemas.openxmlformats.org/officeDocument/2006/relationships/hyperlink" Target="http://pbs.twimg.com/profile_images/571152951847051264/XlAET_wj_normal.png" TargetMode="External"/><Relationship Id="rId5311" Type="http://schemas.openxmlformats.org/officeDocument/2006/relationships/hyperlink" Target="https://twitter.com/" TargetMode="External"/><Relationship Id="rId1507" Type="http://schemas.openxmlformats.org/officeDocument/2006/relationships/hyperlink" Target="http://gadgets.ndtv.com/telecom/features/reliance-jio-dth-broadband-and-more-5-things-to-expect-from-jio-this-year-1686749" TargetMode="External"/><Relationship Id="rId1921" Type="http://schemas.openxmlformats.org/officeDocument/2006/relationships/hyperlink" Target="https://pbs.twimg.com/media/C-b5AZGUwAEm0pa.jpg" TargetMode="External"/><Relationship Id="rId3679" Type="http://schemas.openxmlformats.org/officeDocument/2006/relationships/hyperlink" Target="http://pbs.twimg.com/profile_images/527351084558209024/U7VZxlGa_normal.jpeg" TargetMode="External"/><Relationship Id="rId6085" Type="http://schemas.openxmlformats.org/officeDocument/2006/relationships/hyperlink" Target="https://twitter.com/" TargetMode="External"/><Relationship Id="rId6152" Type="http://schemas.openxmlformats.org/officeDocument/2006/relationships/hyperlink" Target="https://twitter.com/" TargetMode="External"/><Relationship Id="rId1297" Type="http://schemas.openxmlformats.org/officeDocument/2006/relationships/hyperlink" Target="http://linkis.com/gadgets.ndtv.com/tel/GkNE5" TargetMode="External"/><Relationship Id="rId2695" Type="http://schemas.openxmlformats.org/officeDocument/2006/relationships/hyperlink" Target="http://pbs.twimg.com/profile_images/857836002009862145/dn4P9AcJ_normal.jpg" TargetMode="External"/><Relationship Id="rId3746" Type="http://schemas.openxmlformats.org/officeDocument/2006/relationships/hyperlink" Target="http://pbs.twimg.com/profile_images/849613679616303104/efAHBl33_normal.jpg" TargetMode="External"/><Relationship Id="rId667" Type="http://schemas.openxmlformats.org/officeDocument/2006/relationships/hyperlink" Target="https://fb.me/1jVTR5mJH" TargetMode="External"/><Relationship Id="rId2348" Type="http://schemas.openxmlformats.org/officeDocument/2006/relationships/hyperlink" Target="https://pbs.twimg.com/media/C-ZjEufUAAAgMkT.jpg" TargetMode="External"/><Relationship Id="rId2762" Type="http://schemas.openxmlformats.org/officeDocument/2006/relationships/hyperlink" Target="http://pbs.twimg.com/profile_images/465901061232791553/dcM4rT4c_normal.jpeg" TargetMode="External"/><Relationship Id="rId3813" Type="http://schemas.openxmlformats.org/officeDocument/2006/relationships/hyperlink" Target="https://pbs.twimg.com/media/C-lbkflU0AEZaap.jpg" TargetMode="External"/><Relationship Id="rId734" Type="http://schemas.openxmlformats.org/officeDocument/2006/relationships/hyperlink" Target="http://www.business-standard.com/article/companies/reliance-jio-s-4g-speed-slower-than-airtel-s-3g-shows-report-117042400188_1.html" TargetMode="External"/><Relationship Id="rId1364" Type="http://schemas.openxmlformats.org/officeDocument/2006/relationships/hyperlink" Target="https://factordaily.com/reliance-jio-cabs/" TargetMode="External"/><Relationship Id="rId2415" Type="http://schemas.openxmlformats.org/officeDocument/2006/relationships/hyperlink" Target="http://pbs.twimg.com/profile_images/695136647348887552/QIk3tL8r_normal.jpg" TargetMode="External"/><Relationship Id="rId5985" Type="http://schemas.openxmlformats.org/officeDocument/2006/relationships/hyperlink" Target="https://twitter.com/" TargetMode="External"/><Relationship Id="rId70" Type="http://schemas.openxmlformats.org/officeDocument/2006/relationships/hyperlink" Target="http://gadgets.ndtv.com/telecom/news/bsnl-plan-270gb-at-rs-333-reliance-jio-prime-dhan-dhana-dhan-offer-1684536" TargetMode="External"/><Relationship Id="rId801" Type="http://schemas.openxmlformats.org/officeDocument/2006/relationships/hyperlink" Target="http://zeenews.india.com/internet-social-media/reliance-jio-coming-with-ftth-broadband-service-with-100mbps-speed-in-june-2000437.html" TargetMode="External"/><Relationship Id="rId1017" Type="http://schemas.openxmlformats.org/officeDocument/2006/relationships/hyperlink" Target="http://www.financialexpress.com/industry/reliance-jio-effect-as-telcos-arpus-decline-telecom-minister-manoj-sinha-says-operators-have-seen-ups-and-downs-in-past-too/646696/" TargetMode="External"/><Relationship Id="rId1431" Type="http://schemas.openxmlformats.org/officeDocument/2006/relationships/hyperlink" Target="http://gadgets.ndtv.com/mobiles/features/reliance-jio-plans-nokia-3310-2017-price-vivo-v5s-and-lg-g6-launched-and-more-news-this-week-1687660" TargetMode="External"/><Relationship Id="rId4587" Type="http://schemas.openxmlformats.org/officeDocument/2006/relationships/hyperlink" Target="https://twitter.com/" TargetMode="External"/><Relationship Id="rId5638" Type="http://schemas.openxmlformats.org/officeDocument/2006/relationships/hyperlink" Target="https://twitter.com/" TargetMode="External"/><Relationship Id="rId3189" Type="http://schemas.openxmlformats.org/officeDocument/2006/relationships/hyperlink" Target="http://pbs.twimg.com/profile_images/466976697120587776/R0Exfy1i_normal.png" TargetMode="External"/><Relationship Id="rId4654" Type="http://schemas.openxmlformats.org/officeDocument/2006/relationships/hyperlink" Target="https://twitter.com/" TargetMode="External"/><Relationship Id="rId3256" Type="http://schemas.openxmlformats.org/officeDocument/2006/relationships/hyperlink" Target="https://pbs.twimg.com/media/C-fDekdWAAAFSV6.jpg" TargetMode="External"/><Relationship Id="rId4307" Type="http://schemas.openxmlformats.org/officeDocument/2006/relationships/hyperlink" Target="http://pbs.twimg.com/profile_images/590125380167536640/SCI1Eb0J_normal.jpg" TargetMode="External"/><Relationship Id="rId5705" Type="http://schemas.openxmlformats.org/officeDocument/2006/relationships/hyperlink" Target="https://twitter.com/" TargetMode="External"/><Relationship Id="rId177" Type="http://schemas.openxmlformats.org/officeDocument/2006/relationships/hyperlink" Target="http://freecall.dub.io/reliance-jio-effect-bsnl-to-offer-2gb-data-per-day-at-rs-339?via=tw" TargetMode="External"/><Relationship Id="rId591" Type="http://schemas.openxmlformats.org/officeDocument/2006/relationships/hyperlink" Target="http://www.business-standard.com/article/companies/airtel-beats-reliance-jio-by-a-huge-margin-in-4g-speed-opensignal-report-117042200259_1.html" TargetMode="External"/><Relationship Id="rId2272" Type="http://schemas.openxmlformats.org/officeDocument/2006/relationships/hyperlink" Target="http://pbs.twimg.com/profile_images/709161048180264960/DCMLGaJ3_normal.jpg" TargetMode="External"/><Relationship Id="rId3670" Type="http://schemas.openxmlformats.org/officeDocument/2006/relationships/hyperlink" Target="http://pbs.twimg.com/profile_images/800982579700789248/c97q6Q51_normal.jpg" TargetMode="External"/><Relationship Id="rId4721" Type="http://schemas.openxmlformats.org/officeDocument/2006/relationships/hyperlink" Target="https://twitter.com/" TargetMode="External"/><Relationship Id="rId244" Type="http://schemas.openxmlformats.org/officeDocument/2006/relationships/hyperlink" Target="http://gadgets.ndtv.com/telecom/news/reliance-jio-effect-trai-to-consult-on-rules-for-new-mobile-operators-1686745" TargetMode="External"/><Relationship Id="rId3323" Type="http://schemas.openxmlformats.org/officeDocument/2006/relationships/hyperlink" Target="http://pbs.twimg.com/profile_images/720446818484690944/xb9UeaXZ_normal.jpg" TargetMode="External"/><Relationship Id="rId6479" Type="http://schemas.openxmlformats.org/officeDocument/2006/relationships/hyperlink" Target="https://twitter.com/" TargetMode="External"/><Relationship Id="rId5495" Type="http://schemas.openxmlformats.org/officeDocument/2006/relationships/hyperlink" Target="https://twitter.com/" TargetMode="External"/><Relationship Id="rId6546" Type="http://schemas.openxmlformats.org/officeDocument/2006/relationships/hyperlink" Target="https://twitter.com/" TargetMode="External"/><Relationship Id="rId311" Type="http://schemas.openxmlformats.org/officeDocument/2006/relationships/hyperlink" Target="http://techsandesh.com/reliance-jio-andrapradesh-tamilnadu-gujrat-special/" TargetMode="External"/><Relationship Id="rId4097" Type="http://schemas.openxmlformats.org/officeDocument/2006/relationships/hyperlink" Target="http://pbs.twimg.com/profile_images/3698484594/e5ae6371e9d39a2561f3815c47b6b5db_normal.jpeg" TargetMode="External"/><Relationship Id="rId5148" Type="http://schemas.openxmlformats.org/officeDocument/2006/relationships/hyperlink" Target="https://twitter.com/" TargetMode="External"/><Relationship Id="rId5562" Type="http://schemas.openxmlformats.org/officeDocument/2006/relationships/hyperlink" Target="https://twitter.com/" TargetMode="External"/><Relationship Id="rId6613" Type="http://schemas.openxmlformats.org/officeDocument/2006/relationships/hyperlink" Target="https://twitter.com/" TargetMode="External"/><Relationship Id="rId1758" Type="http://schemas.openxmlformats.org/officeDocument/2006/relationships/hyperlink" Target="https://twitter.com/sirjadeja/status/858697355956277251" TargetMode="External"/><Relationship Id="rId2809" Type="http://schemas.openxmlformats.org/officeDocument/2006/relationships/hyperlink" Target="http://pbs.twimg.com/profile_images/852785825871839233/gBn0h30v_normal.jpg" TargetMode="External"/><Relationship Id="rId4164" Type="http://schemas.openxmlformats.org/officeDocument/2006/relationships/hyperlink" Target="http://pbs.twimg.com/profile_images/856993239651368960/Dkt-v7KV_normal.jpg" TargetMode="External"/><Relationship Id="rId5215" Type="http://schemas.openxmlformats.org/officeDocument/2006/relationships/hyperlink" Target="https://twitter.com/" TargetMode="External"/><Relationship Id="rId3180" Type="http://schemas.openxmlformats.org/officeDocument/2006/relationships/hyperlink" Target="http://pbs.twimg.com/profile_images/2700271272/859710c8d0fb883f6f998a32240bf307_normal.jpeg" TargetMode="External"/><Relationship Id="rId4231" Type="http://schemas.openxmlformats.org/officeDocument/2006/relationships/hyperlink" Target="http://pbs.twimg.com/profile_images/804702091382030337/OBRudARz_normal.jpg" TargetMode="External"/><Relationship Id="rId1825" Type="http://schemas.openxmlformats.org/officeDocument/2006/relationships/hyperlink" Target="https://pbs.twimg.com/media/C-bdG24UMAEWhU8.jpg" TargetMode="External"/><Relationship Id="rId3997" Type="http://schemas.openxmlformats.org/officeDocument/2006/relationships/hyperlink" Target="https://pbs.twimg.com/media/C-ofxogWsAEtjIV.jpg" TargetMode="External"/><Relationship Id="rId6056" Type="http://schemas.openxmlformats.org/officeDocument/2006/relationships/hyperlink" Target="https://twitter.com/" TargetMode="External"/><Relationship Id="rId2599" Type="http://schemas.openxmlformats.org/officeDocument/2006/relationships/hyperlink" Target="http://pbs.twimg.com/profile_images/829061802944188417/L9FbqbqJ_normal.jpg" TargetMode="External"/><Relationship Id="rId6470" Type="http://schemas.openxmlformats.org/officeDocument/2006/relationships/hyperlink" Target="https://twitter.com/" TargetMode="External"/><Relationship Id="rId985" Type="http://schemas.openxmlformats.org/officeDocument/2006/relationships/hyperlink" Target="http://www.gizbot.com/internet/news/reliance-jio-fiber-broadband-preview-fup-speed-price-plans-website-launch-040356.html" TargetMode="External"/><Relationship Id="rId2666" Type="http://schemas.openxmlformats.org/officeDocument/2006/relationships/hyperlink" Target="http://pbs.twimg.com/profile_images/857520874475343873/NBabjVN__normal.jpg" TargetMode="External"/><Relationship Id="rId3717" Type="http://schemas.openxmlformats.org/officeDocument/2006/relationships/hyperlink" Target="http://abs.twimg.com/sticky/default_profile_images/default_profile_normal.png" TargetMode="External"/><Relationship Id="rId5072" Type="http://schemas.openxmlformats.org/officeDocument/2006/relationships/hyperlink" Target="https://twitter.com/" TargetMode="External"/><Relationship Id="rId6123" Type="http://schemas.openxmlformats.org/officeDocument/2006/relationships/hyperlink" Target="https://twitter.com/" TargetMode="External"/><Relationship Id="rId638" Type="http://schemas.openxmlformats.org/officeDocument/2006/relationships/hyperlink" Target="http://www.ibtimes.co.in/reliance-jio-revamps-select-pre-paid-post-paid-tariff-plans-more-lucrative-data-offers-724594" TargetMode="External"/><Relationship Id="rId1268" Type="http://schemas.openxmlformats.org/officeDocument/2006/relationships/hyperlink" Target="http://www.techinfoz.com/reliance-jios-fiber-broadband-with-100mbps-speed-to-launch-in-june-report/" TargetMode="External"/><Relationship Id="rId1682" Type="http://schemas.openxmlformats.org/officeDocument/2006/relationships/hyperlink" Target="http://www.gizbot.com/internet/news/reliance-jio-fiber-broadband-preview-fup-speed-price-plans-website-launch-040356.html" TargetMode="External"/><Relationship Id="rId2319" Type="http://schemas.openxmlformats.org/officeDocument/2006/relationships/hyperlink" Target="http://pbs.twimg.com/profile_images/815811671776075777/wBBKHg6r_normal.jpg" TargetMode="External"/><Relationship Id="rId2733" Type="http://schemas.openxmlformats.org/officeDocument/2006/relationships/hyperlink" Target="http://pbs.twimg.com/profile_images/625563952454316032/bS4HL_dq_normal.jpg" TargetMode="External"/><Relationship Id="rId5889" Type="http://schemas.openxmlformats.org/officeDocument/2006/relationships/hyperlink" Target="https://twitter.com/" TargetMode="External"/><Relationship Id="rId705" Type="http://schemas.openxmlformats.org/officeDocument/2006/relationships/hyperlink" Target="https://www.google.com/url?rct=j&amp;sa=t&amp;url=http://insidebitcoins.com/news/reliance-jio-is-walking-all-over-the-little-guys/45168&amp;ct=ga&amp;cd=CAIyHGM3ZDM4NmRhYzcyOTVmNzk6Y29tOmVuOlVTOlI&amp;usg=AFQjCNFEbHeFHdkflbNVFe0WpmZBu_1bYA" TargetMode="External"/><Relationship Id="rId1335" Type="http://schemas.openxmlformats.org/officeDocument/2006/relationships/hyperlink" Target="http://www.speedtest.net/my-result/a/2824501425" TargetMode="External"/><Relationship Id="rId2800" Type="http://schemas.openxmlformats.org/officeDocument/2006/relationships/hyperlink" Target="http://pbs.twimg.com/profile_images/807968348331917317/iRrdC8Gk_normal.jpg" TargetMode="External"/><Relationship Id="rId5956" Type="http://schemas.openxmlformats.org/officeDocument/2006/relationships/hyperlink" Target="https://twitter.com/" TargetMode="External"/><Relationship Id="rId41" Type="http://schemas.openxmlformats.org/officeDocument/2006/relationships/hyperlink" Target="http://in.finance.yahoo.com/news/bsnl-takes-reliance-jio-triple-102231069.html" TargetMode="External"/><Relationship Id="rId1402" Type="http://schemas.openxmlformats.org/officeDocument/2006/relationships/hyperlink" Target="http://zeenews.india.com/internet-social-media/reliance-jio-coming-with-ftth-broadband-service-with-100mbps-speed-in-june-2000437.html" TargetMode="External"/><Relationship Id="rId4558" Type="http://schemas.openxmlformats.org/officeDocument/2006/relationships/hyperlink" Target="https://twitter.com/" TargetMode="External"/><Relationship Id="rId4972" Type="http://schemas.openxmlformats.org/officeDocument/2006/relationships/hyperlink" Target="https://twitter.com/" TargetMode="External"/><Relationship Id="rId5609" Type="http://schemas.openxmlformats.org/officeDocument/2006/relationships/hyperlink" Target="https://twitter.com/" TargetMode="External"/><Relationship Id="rId3574" Type="http://schemas.openxmlformats.org/officeDocument/2006/relationships/hyperlink" Target="https://pbs.twimg.com/media/C-j4vcTWsAAVIFc.jpg" TargetMode="External"/><Relationship Id="rId4625" Type="http://schemas.openxmlformats.org/officeDocument/2006/relationships/hyperlink" Target="https://twitter.com/" TargetMode="External"/><Relationship Id="rId495" Type="http://schemas.openxmlformats.org/officeDocument/2006/relationships/hyperlink" Target="http://www.gadgetsnow.com.ln.is/B8U9n" TargetMode="External"/><Relationship Id="rId2176" Type="http://schemas.openxmlformats.org/officeDocument/2006/relationships/hyperlink" Target="https://pbs.twimg.com/media/C-anOwCUwAAOyWt.jpg" TargetMode="External"/><Relationship Id="rId2590" Type="http://schemas.openxmlformats.org/officeDocument/2006/relationships/hyperlink" Target="http://pbs.twimg.com/profile_images/696611700628279298/gzkup_LQ_normal.png" TargetMode="External"/><Relationship Id="rId3227" Type="http://schemas.openxmlformats.org/officeDocument/2006/relationships/hyperlink" Target="http://pbs.twimg.com/profile_images/814795716870684672/jasLRVxN_normal.jpg" TargetMode="External"/><Relationship Id="rId3641" Type="http://schemas.openxmlformats.org/officeDocument/2006/relationships/hyperlink" Target="http://pbs.twimg.com/profile_images/49607902/ravi-vs-prasad_normal.jpg" TargetMode="External"/><Relationship Id="rId6797" Type="http://schemas.openxmlformats.org/officeDocument/2006/relationships/hyperlink" Target="https://twitter.com/" TargetMode="External"/><Relationship Id="rId148" Type="http://schemas.openxmlformats.org/officeDocument/2006/relationships/hyperlink" Target="http://trak.in/tags/business/2017/04/27/reliance-jio-new-postpaid-prepaid-offers-plans/" TargetMode="External"/><Relationship Id="rId562" Type="http://schemas.openxmlformats.org/officeDocument/2006/relationships/hyperlink" Target="http://americanjobtrader.com/how-to-apply-for-reliance-jio-jobs-find-unlimited-best-jobs-in-jio/" TargetMode="External"/><Relationship Id="rId1192" Type="http://schemas.openxmlformats.org/officeDocument/2006/relationships/hyperlink" Target="https://thewire.in/129528/reliance-jio-digital-india/" TargetMode="External"/><Relationship Id="rId2243" Type="http://schemas.openxmlformats.org/officeDocument/2006/relationships/hyperlink" Target="http://pbs.twimg.com/profile_images/695881007757570048/qBiWz-58_normal.jpg" TargetMode="External"/><Relationship Id="rId5399" Type="http://schemas.openxmlformats.org/officeDocument/2006/relationships/hyperlink" Target="https://twitter.com/" TargetMode="External"/><Relationship Id="rId215" Type="http://schemas.openxmlformats.org/officeDocument/2006/relationships/hyperlink" Target="https://fb.me/1q6mCc2TH" TargetMode="External"/><Relationship Id="rId2310" Type="http://schemas.openxmlformats.org/officeDocument/2006/relationships/hyperlink" Target="http://pbs.twimg.com/profile_images/829032796341415937/HhDOVyUC_normal.jpg" TargetMode="External"/><Relationship Id="rId5466" Type="http://schemas.openxmlformats.org/officeDocument/2006/relationships/hyperlink" Target="https://twitter.com/" TargetMode="External"/><Relationship Id="rId6517" Type="http://schemas.openxmlformats.org/officeDocument/2006/relationships/hyperlink" Target="https://twitter.com/" TargetMode="External"/><Relationship Id="rId4068" Type="http://schemas.openxmlformats.org/officeDocument/2006/relationships/hyperlink" Target="https://pbs.twimg.com/tweet_video_thumb/C-gjl9mUMAAAGhz.jpg" TargetMode="External"/><Relationship Id="rId4482" Type="http://schemas.openxmlformats.org/officeDocument/2006/relationships/hyperlink" Target="https://pbs.twimg.com/media/C-bR8fFXsAAcFan.jpg" TargetMode="External"/><Relationship Id="rId5119" Type="http://schemas.openxmlformats.org/officeDocument/2006/relationships/hyperlink" Target="https://twitter.com/" TargetMode="External"/><Relationship Id="rId5880" Type="http://schemas.openxmlformats.org/officeDocument/2006/relationships/hyperlink" Target="https://twitter.com/" TargetMode="External"/><Relationship Id="rId3084" Type="http://schemas.openxmlformats.org/officeDocument/2006/relationships/hyperlink" Target="http://pbs.twimg.com/profile_images/1123577259/One_down_one_to_go_normal.JPG" TargetMode="External"/><Relationship Id="rId4135" Type="http://schemas.openxmlformats.org/officeDocument/2006/relationships/hyperlink" Target="http://pbs.twimg.com/profile_images/686596159444418560/s-EMTtO5_normal.jpg" TargetMode="External"/><Relationship Id="rId5533" Type="http://schemas.openxmlformats.org/officeDocument/2006/relationships/hyperlink" Target="https://twitter.com/" TargetMode="External"/><Relationship Id="rId1729" Type="http://schemas.openxmlformats.org/officeDocument/2006/relationships/hyperlink" Target="http://gadgets.ndtv.com/mobiles/features/reliance-jio-plans-nokia-3310-2017-price-vivo-v5s-and-lg-g6-launched-and-more-news-this-week-1687660" TargetMode="External"/><Relationship Id="rId5600" Type="http://schemas.openxmlformats.org/officeDocument/2006/relationships/hyperlink" Target="https://twitter.com/" TargetMode="External"/><Relationship Id="rId3151" Type="http://schemas.openxmlformats.org/officeDocument/2006/relationships/hyperlink" Target="http://pbs.twimg.com/profile_images/1600643678/DSC_8720_normal.jpg" TargetMode="External"/><Relationship Id="rId4202" Type="http://schemas.openxmlformats.org/officeDocument/2006/relationships/hyperlink" Target="http://abs.twimg.com/sticky/default_profile_images/default_profile_normal.png" TargetMode="External"/><Relationship Id="rId3968" Type="http://schemas.openxmlformats.org/officeDocument/2006/relationships/hyperlink" Target="http://pbs.twimg.com/profile_images/378800000730122602/5c5bdc5092196f467deafbc5df0aaa5b_normal.jpeg" TargetMode="External"/><Relationship Id="rId6374" Type="http://schemas.openxmlformats.org/officeDocument/2006/relationships/hyperlink" Target="https://twitter.com/" TargetMode="External"/><Relationship Id="rId5" Type="http://schemas.openxmlformats.org/officeDocument/2006/relationships/hyperlink" Target="https://t.co/FXhdGnvuQC" TargetMode="External"/><Relationship Id="rId889" Type="http://schemas.openxmlformats.org/officeDocument/2006/relationships/hyperlink" Target="https://www.youtube.com/watch?v=dqLqP4WnQoo&amp;feature=youtu.be&amp;a" TargetMode="External"/><Relationship Id="rId5390" Type="http://schemas.openxmlformats.org/officeDocument/2006/relationships/hyperlink" Target="https://twitter.com/" TargetMode="External"/><Relationship Id="rId6027" Type="http://schemas.openxmlformats.org/officeDocument/2006/relationships/hyperlink" Target="https://twitter.com/" TargetMode="External"/><Relationship Id="rId6441" Type="http://schemas.openxmlformats.org/officeDocument/2006/relationships/hyperlink" Target="https://twitter.com/" TargetMode="External"/><Relationship Id="rId1586" Type="http://schemas.openxmlformats.org/officeDocument/2006/relationships/hyperlink" Target="http://news.google.com/news/url?sa=t&amp;fd=R&amp;ct2=in&amp;usg=AFQjCNE8zwWniKJCAu7SMM6WRtmOC2-FMg&amp;clid=c3a7d30bb8a4878e06b80cf16b898331&amp;cid=52779473466747&amp;ei=-eYBWeCnEpCj3AGdhraQDQ&amp;url=http://profit.ndtv.com/news/tech-media-telecom/article-reliance-jio-effect-rules-soon-for-telcos-trai-ing-new-service-1686698" TargetMode="External"/><Relationship Id="rId2984" Type="http://schemas.openxmlformats.org/officeDocument/2006/relationships/hyperlink" Target="https://pbs.twimg.com/media/C-eq3L1UwAAvOeN.jpg" TargetMode="External"/><Relationship Id="rId5043" Type="http://schemas.openxmlformats.org/officeDocument/2006/relationships/hyperlink" Target="https://twitter.com/" TargetMode="External"/><Relationship Id="rId609" Type="http://schemas.openxmlformats.org/officeDocument/2006/relationships/hyperlink" Target="http://codscales.info/?p=27218" TargetMode="External"/><Relationship Id="rId956" Type="http://schemas.openxmlformats.org/officeDocument/2006/relationships/hyperlink" Target="http://zeenews.india.com/internet-social-media/reliance-jio-coming-with-ftth-broadband-service-with-100mbps-speed-in-june-2000437.html" TargetMode="External"/><Relationship Id="rId1239" Type="http://schemas.openxmlformats.org/officeDocument/2006/relationships/hyperlink" Target="http://mashable.ng/reliance-jios-lyf-wind-6-spotted-on-3rd-party-retail-listing/?utm_source=ReviveOldPost&amp;utm_medium=social&amp;utm_campaign=ReviveOldPost" TargetMode="External"/><Relationship Id="rId2637" Type="http://schemas.openxmlformats.org/officeDocument/2006/relationships/hyperlink" Target="http://pbs.twimg.com/profile_images/3243630663/306daa2f3f5a4874cd52530d0c68e8ed_normal.jpeg" TargetMode="External"/><Relationship Id="rId5110" Type="http://schemas.openxmlformats.org/officeDocument/2006/relationships/hyperlink" Target="https://twitter.com/" TargetMode="External"/><Relationship Id="rId1653" Type="http://schemas.openxmlformats.org/officeDocument/2006/relationships/hyperlink" Target="http://linkis.com/gadgets.ndtv.com/mob/oKaUa" TargetMode="External"/><Relationship Id="rId2704" Type="http://schemas.openxmlformats.org/officeDocument/2006/relationships/hyperlink" Target="http://pbs.twimg.com/profile_images/420819476322344960/DSzr3PiD_normal.png" TargetMode="External"/><Relationship Id="rId1306"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1720" Type="http://schemas.openxmlformats.org/officeDocument/2006/relationships/hyperlink" Target="http://www.gizbot.com/telecom/features/reliance-jio-airtel-bsnl-vodafone-4g-3g-plans-voice-calls-free-tariff-war-price-040384.html" TargetMode="External"/><Relationship Id="rId4876" Type="http://schemas.openxmlformats.org/officeDocument/2006/relationships/hyperlink" Target="https://twitter.com/" TargetMode="External"/><Relationship Id="rId5927" Type="http://schemas.openxmlformats.org/officeDocument/2006/relationships/hyperlink" Target="https://twitter.com/" TargetMode="External"/><Relationship Id="rId12" Type="http://schemas.openxmlformats.org/officeDocument/2006/relationships/hyperlink" Target="https://t.co/Muonx0SxVG" TargetMode="External"/><Relationship Id="rId3478" Type="http://schemas.openxmlformats.org/officeDocument/2006/relationships/hyperlink" Target="http://pbs.twimg.com/profile_images/853257759025881088/LTcXcpSh_normal.jpg" TargetMode="External"/><Relationship Id="rId3892" Type="http://schemas.openxmlformats.org/officeDocument/2006/relationships/hyperlink" Target="http://pbs.twimg.com/profile_images/546555912828121088/kun7uKrs_normal.jpeg" TargetMode="External"/><Relationship Id="rId4529" Type="http://schemas.openxmlformats.org/officeDocument/2006/relationships/hyperlink" Target="https://twitter.com/" TargetMode="External"/><Relationship Id="rId4943" Type="http://schemas.openxmlformats.org/officeDocument/2006/relationships/hyperlink" Target="https://twitter.com/" TargetMode="External"/><Relationship Id="rId399" Type="http://schemas.openxmlformats.org/officeDocument/2006/relationships/hyperlink" Target="https://twitter.com/i/web/status/857790288806412288" TargetMode="External"/><Relationship Id="rId2494" Type="http://schemas.openxmlformats.org/officeDocument/2006/relationships/hyperlink" Target="http://pbs.twimg.com/profile_images/2424417274/h1h8hrjrd6j6tyio5r3v_normal.jpeg" TargetMode="External"/><Relationship Id="rId3545" Type="http://schemas.openxmlformats.org/officeDocument/2006/relationships/hyperlink" Target="http://pbs.twimg.com/profile_images/527846178772090880/3KrXi6fa_normal.jpeg" TargetMode="External"/><Relationship Id="rId466" Type="http://schemas.openxmlformats.org/officeDocument/2006/relationships/hyperlink" Target="http://telecom.economictimes.indiatimes.com/news/reliance-jio-opposes-customised-offers-by-bharti-airtel-vodafone-india/58402982" TargetMode="External"/><Relationship Id="rId880" Type="http://schemas.openxmlformats.org/officeDocument/2006/relationships/hyperlink" Target="http://citispotter.com/what-is-reliance-jio-and-how-to-avail-free-internet-and-calling/" TargetMode="External"/><Relationship Id="rId1096" Type="http://schemas.openxmlformats.org/officeDocument/2006/relationships/hyperlink" Target="http://www.business-standard.com/article/companies/has-reliance-jio-s-entry-delayed-modi-s-digital-india-goals-117042800256_1.html" TargetMode="External"/><Relationship Id="rId2147" Type="http://schemas.openxmlformats.org/officeDocument/2006/relationships/hyperlink" Target="https://pbs.twimg.com/media/C-leee_UwAEAcVK.jpg" TargetMode="External"/><Relationship Id="rId2561" Type="http://schemas.openxmlformats.org/officeDocument/2006/relationships/hyperlink" Target="http://pbs.twimg.com/profile_images/721362756000169984/a8-cvGT4_normal.jpg" TargetMode="External"/><Relationship Id="rId119" Type="http://schemas.openxmlformats.org/officeDocument/2006/relationships/hyperlink" Target="http://timeskingdom.com/reliance-jios-new-offers-consumers-wet-dream/" TargetMode="External"/><Relationship Id="rId533" Type="http://schemas.openxmlformats.org/officeDocument/2006/relationships/hyperlink" Target="http://www.business-standard.com/article/companies/has-reliance-jio-s-entry-delayed-modi-s-digital-india-goals-117042800256_1.html?utm_source=dlvr.it&amp;utm_medium=twitter" TargetMode="External"/><Relationship Id="rId1163" Type="http://schemas.openxmlformats.org/officeDocument/2006/relationships/hyperlink" Target="https://www.youtube.com/watch?v=flGwyJOw88M&amp;feature=youtu.be&amp;a" TargetMode="External"/><Relationship Id="rId2214" Type="http://schemas.openxmlformats.org/officeDocument/2006/relationships/hyperlink" Target="http://pbs.twimg.com/profile_images/838679249036931072/8wKz0TMZ_normal.jpg" TargetMode="External"/><Relationship Id="rId3612" Type="http://schemas.openxmlformats.org/officeDocument/2006/relationships/hyperlink" Target="http://abs.twimg.com/sticky/default_profile_images/default_profile_normal.png" TargetMode="External"/><Relationship Id="rId6768" Type="http://schemas.openxmlformats.org/officeDocument/2006/relationships/hyperlink" Target="https://twitter.com/" TargetMode="External"/><Relationship Id="rId5784" Type="http://schemas.openxmlformats.org/officeDocument/2006/relationships/hyperlink" Target="https://twitter.com/" TargetMode="External"/><Relationship Id="rId6835" Type="http://schemas.openxmlformats.org/officeDocument/2006/relationships/hyperlink" Target="https://twitter.com/" TargetMode="External"/><Relationship Id="rId600" Type="http://schemas.openxmlformats.org/officeDocument/2006/relationships/hyperlink" Target="http://dlvr.it/P0tx2N" TargetMode="External"/><Relationship Id="rId1230" Type="http://schemas.openxmlformats.org/officeDocument/2006/relationships/hyperlink" Target="http://abpnews.abplive.in/gadgets/reliance-jio-to-launched-in-2017-dth-broadband-services-607170" TargetMode="External"/><Relationship Id="rId4386" Type="http://schemas.openxmlformats.org/officeDocument/2006/relationships/hyperlink" Target="http://pbs.twimg.com/profile_images/765065938488045568/UHEWnxE0_normal.jpg" TargetMode="External"/><Relationship Id="rId5437" Type="http://schemas.openxmlformats.org/officeDocument/2006/relationships/hyperlink" Target="https://twitter.com/" TargetMode="External"/><Relationship Id="rId5851" Type="http://schemas.openxmlformats.org/officeDocument/2006/relationships/hyperlink" Target="https://twitter.com/" TargetMode="External"/><Relationship Id="rId4039" Type="http://schemas.openxmlformats.org/officeDocument/2006/relationships/hyperlink" Target="https://pbs.twimg.com/media/C-fJz_2V0AEy6iK.jpg" TargetMode="External"/><Relationship Id="rId4453" Type="http://schemas.openxmlformats.org/officeDocument/2006/relationships/hyperlink" Target="http://pbs.twimg.com/profile_images/837026918608203776/YCEhB-QO_normal.jpg" TargetMode="External"/><Relationship Id="rId5504" Type="http://schemas.openxmlformats.org/officeDocument/2006/relationships/hyperlink" Target="https://twitter.com/" TargetMode="External"/><Relationship Id="rId3055" Type="http://schemas.openxmlformats.org/officeDocument/2006/relationships/hyperlink" Target="https://pbs.twimg.com/media/C-e8CqHUwAAhSSD.jpg" TargetMode="External"/><Relationship Id="rId4106" Type="http://schemas.openxmlformats.org/officeDocument/2006/relationships/hyperlink" Target="http://pbs.twimg.com/profile_images/709434089061744640/ZvlSpDuK_normal.jpg" TargetMode="External"/><Relationship Id="rId4520" Type="http://schemas.openxmlformats.org/officeDocument/2006/relationships/hyperlink" Target="https://twitter.com/" TargetMode="External"/><Relationship Id="rId390" Type="http://schemas.openxmlformats.org/officeDocument/2006/relationships/hyperlink" Target="http://gadgets.ndtv.com/telecom/features/reliance-jio-dth-broadband-and-more-5-things-to-expect-from-jio-this-year-1686749" TargetMode="External"/><Relationship Id="rId2071" Type="http://schemas.openxmlformats.org/officeDocument/2006/relationships/hyperlink" Target="https://pbs.twimg.com/media/C-j18cjV0AAw_sA.jpg" TargetMode="External"/><Relationship Id="rId3122" Type="http://schemas.openxmlformats.org/officeDocument/2006/relationships/hyperlink" Target="http://pbs.twimg.com/profile_images/2271088574/_R_DSC00033t_normal.jpg" TargetMode="External"/><Relationship Id="rId6278" Type="http://schemas.openxmlformats.org/officeDocument/2006/relationships/hyperlink" Target="https://twitter.com/" TargetMode="External"/><Relationship Id="rId6692" Type="http://schemas.openxmlformats.org/officeDocument/2006/relationships/hyperlink" Target="https://twitter.com/" TargetMode="External"/><Relationship Id="rId5294" Type="http://schemas.openxmlformats.org/officeDocument/2006/relationships/hyperlink" Target="https://twitter.com/" TargetMode="External"/><Relationship Id="rId6345" Type="http://schemas.openxmlformats.org/officeDocument/2006/relationships/hyperlink" Target="https://twitter.com/" TargetMode="External"/><Relationship Id="rId110" Type="http://schemas.openxmlformats.org/officeDocument/2006/relationships/hyperlink" Target="http://trak.in/tags/business/2017/04/27/reliance-jio-new-postpaid-prepaid-offers-plans/" TargetMode="External"/><Relationship Id="rId2888" Type="http://schemas.openxmlformats.org/officeDocument/2006/relationships/hyperlink" Target="http://pbs.twimg.com/profile_images/430308045013278722/cSUESCLO_normal.jpeg" TargetMode="External"/><Relationship Id="rId3939" Type="http://schemas.openxmlformats.org/officeDocument/2006/relationships/hyperlink" Target="http://pbs.twimg.com/profile_images/785491907824721920/_aOzwakR_normal.jpg" TargetMode="External"/><Relationship Id="rId2955" Type="http://schemas.openxmlformats.org/officeDocument/2006/relationships/hyperlink" Target="http://pbs.twimg.com/profile_images/856821714860355584/xoGdpiXA_normal.jpg" TargetMode="External"/><Relationship Id="rId5361" Type="http://schemas.openxmlformats.org/officeDocument/2006/relationships/hyperlink" Target="https://twitter.com/" TargetMode="External"/><Relationship Id="rId6412" Type="http://schemas.openxmlformats.org/officeDocument/2006/relationships/hyperlink" Target="https://twitter.com/" TargetMode="External"/><Relationship Id="rId927" Type="http://schemas.openxmlformats.org/officeDocument/2006/relationships/hyperlink" Target="http://gadgets.ndtv.com/telecom/features/reliance-jio-dth-broadband-and-more-5-things-to-expect-from-jio-this-year-1686749" TargetMode="External"/><Relationship Id="rId1557"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1971" Type="http://schemas.openxmlformats.org/officeDocument/2006/relationships/hyperlink" Target="https://pbs.twimg.com/media/C-gBTglW0AUGVra.jpg" TargetMode="External"/><Relationship Id="rId2608" Type="http://schemas.openxmlformats.org/officeDocument/2006/relationships/hyperlink" Target="http://pbs.twimg.com/profile_images/858706687758413824/rtBtXZfv_normal.jpg" TargetMode="External"/><Relationship Id="rId5014" Type="http://schemas.openxmlformats.org/officeDocument/2006/relationships/hyperlink" Target="https://twitter.com/" TargetMode="External"/><Relationship Id="rId1624" Type="http://schemas.openxmlformats.org/officeDocument/2006/relationships/hyperlink" Target="http://indiatoday.intoday.in/technology/story/exclusive-reliance-jio-fiber-broadband-preview-to-commence-shortly-website-spills-details/1/941140.html" TargetMode="External"/><Relationship Id="rId4030" Type="http://schemas.openxmlformats.org/officeDocument/2006/relationships/hyperlink" Target="http://pbs.twimg.com/profile_images/800587085669351424/enGl4pI7_normal.jpg" TargetMode="External"/><Relationship Id="rId3796" Type="http://schemas.openxmlformats.org/officeDocument/2006/relationships/hyperlink" Target="https://pbs.twimg.com/media/C-lSMJyUMAEfWO6.jpg" TargetMode="External"/><Relationship Id="rId2398" Type="http://schemas.openxmlformats.org/officeDocument/2006/relationships/hyperlink" Target="http://pbs.twimg.com/profile_images/1132898450/mekalwin_normal.jpeg" TargetMode="External"/><Relationship Id="rId3449" Type="http://schemas.openxmlformats.org/officeDocument/2006/relationships/hyperlink" Target="http://pbs.twimg.com/profile_images/858304307149422592/PdJi3fnJ_normal.jpg" TargetMode="External"/><Relationship Id="rId4847" Type="http://schemas.openxmlformats.org/officeDocument/2006/relationships/hyperlink" Target="https://twitter.com/" TargetMode="External"/><Relationship Id="rId3863" Type="http://schemas.openxmlformats.org/officeDocument/2006/relationships/hyperlink" Target="http://pbs.twimg.com/profile_images/838770147380838403/BNX50HKD_normal.jpg" TargetMode="External"/><Relationship Id="rId4914" Type="http://schemas.openxmlformats.org/officeDocument/2006/relationships/hyperlink" Target="https://twitter.com/" TargetMode="External"/><Relationship Id="rId784" Type="http://schemas.openxmlformats.org/officeDocument/2006/relationships/hyperlink" Target="http://hindi.oneindia.com/news/business/reliance-jio-soon-bring-dth-broadband-3-more-things-this-year-405881.html" TargetMode="External"/><Relationship Id="rId1067" Type="http://schemas.openxmlformats.org/officeDocument/2006/relationships/hyperlink" Target="http://kannada.gizbot.com/miscellaneous/5-things-expect-from-reliance-jio-2017-012683.html" TargetMode="External"/><Relationship Id="rId2465" Type="http://schemas.openxmlformats.org/officeDocument/2006/relationships/hyperlink" Target="http://pbs.twimg.com/profile_images/761867527702061056/3ecGfiPm_normal.jpg" TargetMode="External"/><Relationship Id="rId3516" Type="http://schemas.openxmlformats.org/officeDocument/2006/relationships/hyperlink" Target="http://pbs.twimg.com/profile_images/828861332380327936/5CiQAQ5b_normal.jpg" TargetMode="External"/><Relationship Id="rId3930" Type="http://schemas.openxmlformats.org/officeDocument/2006/relationships/hyperlink" Target="http://pbs.twimg.com/profile_images/809643898960224256/eXAQrkav_normal.jpg" TargetMode="External"/><Relationship Id="rId437" Type="http://schemas.openxmlformats.org/officeDocument/2006/relationships/hyperlink" Target="https://twitter.com/i/web/status/857819950261477376" TargetMode="External"/><Relationship Id="rId851" Type="http://schemas.openxmlformats.org/officeDocument/2006/relationships/hyperlink" Target="http://economictimes.indiatimes.com/news/company/corporate-trends/reliance-jio-likely-to-offer-discounts-for-12-18-months-to-take-on-rivals-airtel-vodafone-experts/articleshow/58369577.cms?from=mdr" TargetMode="External"/><Relationship Id="rId1481" Type="http://schemas.openxmlformats.org/officeDocument/2006/relationships/hyperlink" Target="http://news.google.com/news/url?sa=t&amp;fd=R&amp;ct2=in&amp;usg=AFQjCNGcTipa-JDD89kYahI7e5EBsSs5tw&amp;clid=c3a7d30bb8a4878e06b80cf16b898331&amp;cid=52779473446325&amp;ei=sN0BWajsHdPG3gGM9anQCg&amp;url=http://gadgets.ndtv.com/telecom/features/jio-dth-broadband-and-more-5-things-to-expect-from-reliance-jio-in-2017-1686749" TargetMode="External"/><Relationship Id="rId2118" Type="http://schemas.openxmlformats.org/officeDocument/2006/relationships/hyperlink" Target="https://pbs.twimg.com/media/C-aVObLVYAAu3r4.jpg" TargetMode="External"/><Relationship Id="rId2532" Type="http://schemas.openxmlformats.org/officeDocument/2006/relationships/hyperlink" Target="http://pbs.twimg.com/profile_images/511113432892846080/LoWnTg3T_normal.jpeg" TargetMode="External"/><Relationship Id="rId5688" Type="http://schemas.openxmlformats.org/officeDocument/2006/relationships/hyperlink" Target="https://twitter.com/" TargetMode="External"/><Relationship Id="rId6739" Type="http://schemas.openxmlformats.org/officeDocument/2006/relationships/hyperlink" Target="https://twitter.com/" TargetMode="External"/><Relationship Id="rId504" Type="http://schemas.openxmlformats.org/officeDocument/2006/relationships/hyperlink" Target="https://thewire.in/129528/reliance-jio-digital-india/" TargetMode="External"/><Relationship Id="rId1134" Type="http://schemas.openxmlformats.org/officeDocument/2006/relationships/hyperlink" Target="http://gadgets.ndtv.com/mobiles/features/reliance-jio-vs-airtel-vodafone-idea-offers-xiaomi-mi-6-galaxy-s8-launch-dates-bhim-aadhaar-platform-1681864" TargetMode="External"/><Relationship Id="rId5755" Type="http://schemas.openxmlformats.org/officeDocument/2006/relationships/hyperlink" Target="https://twitter.com/" TargetMode="External"/><Relationship Id="rId6806" Type="http://schemas.openxmlformats.org/officeDocument/2006/relationships/hyperlink" Target="https://twitter.com/" TargetMode="External"/><Relationship Id="rId1201" Type="http://schemas.openxmlformats.org/officeDocument/2006/relationships/hyperlink" Target="http://www.news18.com/news/tech/how-to-port-your-number-to-reliance-jio-from-vodafone-and-airtel-1289419.html" TargetMode="External"/><Relationship Id="rId4357" Type="http://schemas.openxmlformats.org/officeDocument/2006/relationships/hyperlink" Target="http://pbs.twimg.com/profile_images/3099670019/0a1047174954b4381141086707c611c7_normal.jpeg" TargetMode="External"/><Relationship Id="rId4771" Type="http://schemas.openxmlformats.org/officeDocument/2006/relationships/hyperlink" Target="https://twitter.com/" TargetMode="External"/><Relationship Id="rId5408" Type="http://schemas.openxmlformats.org/officeDocument/2006/relationships/hyperlink" Target="https://twitter.com/" TargetMode="External"/><Relationship Id="rId3373" Type="http://schemas.openxmlformats.org/officeDocument/2006/relationships/hyperlink" Target="http://pbs.twimg.com/profile_images/815653439472443393/-HtplF2U_normal.jpg" TargetMode="External"/><Relationship Id="rId4424" Type="http://schemas.openxmlformats.org/officeDocument/2006/relationships/hyperlink" Target="https://pbs.twimg.com/media/C-KpUfGVoAE25ra.jpg" TargetMode="External"/><Relationship Id="rId5822" Type="http://schemas.openxmlformats.org/officeDocument/2006/relationships/hyperlink" Target="https://twitter.com/" TargetMode="External"/><Relationship Id="rId294" Type="http://schemas.openxmlformats.org/officeDocument/2006/relationships/hyperlink" Target="http://ns7.tv/ta/tamil-news/technology/27/4/2017/reliance-jio-vs-bsnl-vs-airtel-vs-vodafone-vs-idea-who-offers" TargetMode="External"/><Relationship Id="rId3026" Type="http://schemas.openxmlformats.org/officeDocument/2006/relationships/hyperlink" Target="http://pbs.twimg.com/profile_images/657411857515343872/TtOBk5Xm_normal.jpg" TargetMode="External"/><Relationship Id="rId361" Type="http://schemas.openxmlformats.org/officeDocument/2006/relationships/hyperlink" Target="https://www.youtube.com/watch?v=4mm6tYVq_lA&amp;feature=youtu.be&amp;a" TargetMode="External"/><Relationship Id="rId2042" Type="http://schemas.openxmlformats.org/officeDocument/2006/relationships/hyperlink" Target="https://pbs.twimg.com/media/C-kXgJuXsAAwhvu.jpg" TargetMode="External"/><Relationship Id="rId3440" Type="http://schemas.openxmlformats.org/officeDocument/2006/relationships/hyperlink" Target="http://pbs.twimg.com/profile_images/809670050646999040/Z2yPdNH7_normal.jpg" TargetMode="External"/><Relationship Id="rId5198" Type="http://schemas.openxmlformats.org/officeDocument/2006/relationships/hyperlink" Target="https://twitter.com/" TargetMode="External"/><Relationship Id="rId6596" Type="http://schemas.openxmlformats.org/officeDocument/2006/relationships/hyperlink" Target="https://twitter.com/" TargetMode="External"/><Relationship Id="rId6249" Type="http://schemas.openxmlformats.org/officeDocument/2006/relationships/hyperlink" Target="https://twitter.com/" TargetMode="External"/><Relationship Id="rId6663" Type="http://schemas.openxmlformats.org/officeDocument/2006/relationships/hyperlink" Target="https://twitter.com/" TargetMode="External"/><Relationship Id="rId2859" Type="http://schemas.openxmlformats.org/officeDocument/2006/relationships/hyperlink" Target="http://pbs.twimg.com/profile_images/844517112660070400/M_RGQzHw_normal.jpg" TargetMode="External"/><Relationship Id="rId5265" Type="http://schemas.openxmlformats.org/officeDocument/2006/relationships/hyperlink" Target="https://twitter.com/" TargetMode="External"/><Relationship Id="rId6316" Type="http://schemas.openxmlformats.org/officeDocument/2006/relationships/hyperlink" Target="https://twitter.com/" TargetMode="External"/><Relationship Id="rId6730" Type="http://schemas.openxmlformats.org/officeDocument/2006/relationships/hyperlink" Target="https://twitter.com/" TargetMode="External"/><Relationship Id="rId1875" Type="http://schemas.openxmlformats.org/officeDocument/2006/relationships/hyperlink" Target="https://pbs.twimg.com/media/C-esqWOXgAEYg97.jpg" TargetMode="External"/><Relationship Id="rId4281" Type="http://schemas.openxmlformats.org/officeDocument/2006/relationships/hyperlink" Target="http://pbs.twimg.com/profile_images/845216603604205571/d17aUFtM_normal.jpg" TargetMode="External"/><Relationship Id="rId5332" Type="http://schemas.openxmlformats.org/officeDocument/2006/relationships/hyperlink" Target="https://twitter.com/" TargetMode="External"/><Relationship Id="rId1528" Type="http://schemas.openxmlformats.org/officeDocument/2006/relationships/hyperlink" Target="https://fb.me/1poeBIN7z" TargetMode="External"/><Relationship Id="rId2926" Type="http://schemas.openxmlformats.org/officeDocument/2006/relationships/hyperlink" Target="http://pbs.twimg.com/profile_images/596097409467420672/YX1CS3oB_normal.jpg" TargetMode="External"/><Relationship Id="rId1942" Type="http://schemas.openxmlformats.org/officeDocument/2006/relationships/hyperlink" Target="https://pbs.twimg.com/media/C-fDekdWAAAFSV6.jpg" TargetMode="External"/><Relationship Id="rId4001" Type="http://schemas.openxmlformats.org/officeDocument/2006/relationships/hyperlink" Target="http://pbs.twimg.com/profile_images/478050014707462144/KFYjv7CN_normal.jpeg" TargetMode="External"/><Relationship Id="rId6173" Type="http://schemas.openxmlformats.org/officeDocument/2006/relationships/hyperlink" Target="https://twitter.com/" TargetMode="External"/><Relationship Id="rId3767" Type="http://schemas.openxmlformats.org/officeDocument/2006/relationships/hyperlink" Target="http://pbs.twimg.com/profile_images/855634669852778496/gpBZ0ICb_normal.jpg" TargetMode="External"/><Relationship Id="rId4818" Type="http://schemas.openxmlformats.org/officeDocument/2006/relationships/hyperlink" Target="https://twitter.com/" TargetMode="External"/><Relationship Id="rId688" Type="http://schemas.openxmlformats.org/officeDocument/2006/relationships/hyperlink" Target="http://bitcoinagile.com/D364A4/reliance-jio-is-walking-all-over-the-little-guys-blockchain-agenda-with-inside-bitcoins-news-price-events_stream" TargetMode="External"/><Relationship Id="rId2369" Type="http://schemas.openxmlformats.org/officeDocument/2006/relationships/hyperlink" Target="http://pbs.twimg.com/profile_images/639419929662373888/qa_7bB8d_normal.jpg" TargetMode="External"/><Relationship Id="rId2783" Type="http://schemas.openxmlformats.org/officeDocument/2006/relationships/hyperlink" Target="http://pbs.twimg.com/profile_images/699483507316228096/S4hi-2lK_normal.jpg" TargetMode="External"/><Relationship Id="rId3834" Type="http://schemas.openxmlformats.org/officeDocument/2006/relationships/hyperlink" Target="https://pbs.twimg.com/media/C-lwiEsXoAAmvjn.jpg" TargetMode="External"/><Relationship Id="rId6240" Type="http://schemas.openxmlformats.org/officeDocument/2006/relationships/hyperlink" Target="https://twitter.com/" TargetMode="External"/><Relationship Id="rId755" Type="http://schemas.openxmlformats.org/officeDocument/2006/relationships/hyperlink" Target="http://indianexpress.com/article/technology/tech-news-technology/reliance-jio-effect-rules-soon-for-telcos-trai-ing-new-service-4631376/" TargetMode="External"/><Relationship Id="rId1385" Type="http://schemas.openxmlformats.org/officeDocument/2006/relationships/hyperlink" Target="http://www.optionstip.com/?p=495559" TargetMode="External"/><Relationship Id="rId2436" Type="http://schemas.openxmlformats.org/officeDocument/2006/relationships/hyperlink" Target="http://pbs.twimg.com/profile_images/724912326311337984/g5OEoaR1_normal.jpg" TargetMode="External"/><Relationship Id="rId2850" Type="http://schemas.openxmlformats.org/officeDocument/2006/relationships/hyperlink" Target="http://pbs.twimg.com/profile_images/845019814255083523/Fxtw2yyR_normal.jpg" TargetMode="External"/><Relationship Id="rId91" Type="http://schemas.openxmlformats.org/officeDocument/2006/relationships/hyperlink" Target="https://www.youtube.com/watch?v=jG0zW80R-ZE&amp;feature=youtu.be&amp;a" TargetMode="External"/><Relationship Id="rId408" Type="http://schemas.openxmlformats.org/officeDocument/2006/relationships/hyperlink" Target="http://gadgets.ndtv.com/telecom/features/reliance-jio-dth-broadband-and-more-5-things-to-expect-from-jio-this-year-1686749" TargetMode="External"/><Relationship Id="rId822" Type="http://schemas.openxmlformats.org/officeDocument/2006/relationships/hyperlink" Target="http://www.gadgetsnow.com/tech-news/reliance-jio-fibre-to-the-home-service-details-revealed-report/articleshow/58422129.cms" TargetMode="External"/><Relationship Id="rId1038" Type="http://schemas.openxmlformats.org/officeDocument/2006/relationships/hyperlink" Target="http://telecomtalk.info.ln.is/PwOzE" TargetMode="External"/><Relationship Id="rId1452" Type="http://schemas.openxmlformats.org/officeDocument/2006/relationships/hyperlink" Target="http://gadgets.ndtv.com/mobiles/features/reliance-jio-plans-nokia-3310-2017-price-vivo-v5s-and-lg-g6-launched-and-more-news-this-week-1687660" TargetMode="External"/><Relationship Id="rId2503" Type="http://schemas.openxmlformats.org/officeDocument/2006/relationships/hyperlink" Target="http://pbs.twimg.com/profile_images/463701661001605120/Gfu_-Uvc_normal.png" TargetMode="External"/><Relationship Id="rId3901" Type="http://schemas.openxmlformats.org/officeDocument/2006/relationships/hyperlink" Target="http://pbs.twimg.com/profile_images/692650662895624192/44I_8t_M_normal.jpg" TargetMode="External"/><Relationship Id="rId5659" Type="http://schemas.openxmlformats.org/officeDocument/2006/relationships/hyperlink" Target="https://twitter.com/" TargetMode="External"/><Relationship Id="rId1105" Type="http://schemas.openxmlformats.org/officeDocument/2006/relationships/hyperlink" Target="http://www.vaadionline.com/reliance-jio-updated-its-plans-users-data-benefits-till-june-end/" TargetMode="External"/><Relationship Id="rId3277" Type="http://schemas.openxmlformats.org/officeDocument/2006/relationships/hyperlink" Target="http://pbs.twimg.com/profile_images/527352674476253185/8irsunC__normal.jpeg" TargetMode="External"/><Relationship Id="rId4675" Type="http://schemas.openxmlformats.org/officeDocument/2006/relationships/hyperlink" Target="https://twitter.com/" TargetMode="External"/><Relationship Id="rId5726" Type="http://schemas.openxmlformats.org/officeDocument/2006/relationships/hyperlink" Target="https://twitter.com/" TargetMode="External"/><Relationship Id="rId198" Type="http://schemas.openxmlformats.org/officeDocument/2006/relationships/hyperlink" Target="http://reportvala.in/2017/04/27/5-things-to-expect-from-reliance-jio-in-2017/" TargetMode="External"/><Relationship Id="rId3691" Type="http://schemas.openxmlformats.org/officeDocument/2006/relationships/hyperlink" Target="http://pbs.twimg.com/profile_images/757833153776017408/6b8AU4iV_normal.jpg" TargetMode="External"/><Relationship Id="rId4328" Type="http://schemas.openxmlformats.org/officeDocument/2006/relationships/hyperlink" Target="http://pbs.twimg.com/profile_images/1406067065/240878_208077205898102_100000874727679_562905_3543829_o_normal.jpg" TargetMode="External"/><Relationship Id="rId4742" Type="http://schemas.openxmlformats.org/officeDocument/2006/relationships/hyperlink" Target="https://twitter.com/" TargetMode="External"/><Relationship Id="rId2293" Type="http://schemas.openxmlformats.org/officeDocument/2006/relationships/hyperlink" Target="http://pbs.twimg.com/profile_images/615801899590115328/ZrXvAN-z_normal.jpg" TargetMode="External"/><Relationship Id="rId3344" Type="http://schemas.openxmlformats.org/officeDocument/2006/relationships/hyperlink" Target="http://pbs.twimg.com/profile_images/479650893579571200/d-dyjyIg_normal.jpeg" TargetMode="External"/><Relationship Id="rId265" Type="http://schemas.openxmlformats.org/officeDocument/2006/relationships/hyperlink" Target="http://www.gadgetsnow.com/tech-news/reliance-jio-effect-it-may-be-time-to-say-goodbye-to-freebies/articleshow/58398939.cms" TargetMode="External"/><Relationship Id="rId2360" Type="http://schemas.openxmlformats.org/officeDocument/2006/relationships/hyperlink" Target="http://pbs.twimg.com/profile_images/612155876338610176/Cq-9misX_normal.jpg" TargetMode="External"/><Relationship Id="rId3411" Type="http://schemas.openxmlformats.org/officeDocument/2006/relationships/hyperlink" Target="http://pbs.twimg.com/profile_images/812520473195986944/4Gr3EWzs_normal.jpg" TargetMode="External"/><Relationship Id="rId6567" Type="http://schemas.openxmlformats.org/officeDocument/2006/relationships/hyperlink" Target="https://twitter.com/" TargetMode="External"/><Relationship Id="rId332" Type="http://schemas.openxmlformats.org/officeDocument/2006/relationships/hyperlink" Target="http://www.sakshi.com/news/business/reliance-jio-effect-trai-to-tighten-rules-for-new-entrants-before-commercial-launch-471467?pfrom=Twitter" TargetMode="External"/><Relationship Id="rId2013" Type="http://schemas.openxmlformats.org/officeDocument/2006/relationships/hyperlink" Target="https://pbs.twimg.com/media/C-j4vcTWsAAVIFc.jpg" TargetMode="External"/><Relationship Id="rId5169" Type="http://schemas.openxmlformats.org/officeDocument/2006/relationships/hyperlink" Target="https://twitter.com/" TargetMode="External"/><Relationship Id="rId5583" Type="http://schemas.openxmlformats.org/officeDocument/2006/relationships/hyperlink" Target="https://twitter.com/" TargetMode="External"/><Relationship Id="rId6634" Type="http://schemas.openxmlformats.org/officeDocument/2006/relationships/hyperlink" Target="https://twitter.com/" TargetMode="External"/><Relationship Id="rId4185" Type="http://schemas.openxmlformats.org/officeDocument/2006/relationships/hyperlink" Target="https://pbs.twimg.com/media/C9jRKSIXcAQH1gs.jpg" TargetMode="External"/><Relationship Id="rId5236" Type="http://schemas.openxmlformats.org/officeDocument/2006/relationships/hyperlink" Target="https://twitter.com/" TargetMode="External"/><Relationship Id="rId1779" Type="http://schemas.openxmlformats.org/officeDocument/2006/relationships/hyperlink" Target="https://pbs.twimg.com/media/C-ZjEufUAAAgMkT.jpg" TargetMode="External"/><Relationship Id="rId4252" Type="http://schemas.openxmlformats.org/officeDocument/2006/relationships/hyperlink" Target="http://pbs.twimg.com/profile_images/571152951847051264/XlAET_wj_normal.png" TargetMode="External"/><Relationship Id="rId5650" Type="http://schemas.openxmlformats.org/officeDocument/2006/relationships/hyperlink" Target="https://twitter.com/" TargetMode="External"/><Relationship Id="rId6701" Type="http://schemas.openxmlformats.org/officeDocument/2006/relationships/hyperlink" Target="https://twitter.com/" TargetMode="External"/><Relationship Id="rId1846" Type="http://schemas.openxmlformats.org/officeDocument/2006/relationships/hyperlink" Target="https://pbs.twimg.com/media/C-d4s73UAAAkT2v.jpg" TargetMode="External"/><Relationship Id="rId5303" Type="http://schemas.openxmlformats.org/officeDocument/2006/relationships/hyperlink" Target="https://twitter.com/" TargetMode="External"/><Relationship Id="rId1913" Type="http://schemas.openxmlformats.org/officeDocument/2006/relationships/hyperlink" Target="https://pbs.twimg.com/media/C-e8Cl7U0AInZB-.jpg" TargetMode="External"/><Relationship Id="rId6077" Type="http://schemas.openxmlformats.org/officeDocument/2006/relationships/hyperlink" Target="https://twitter.com/" TargetMode="External"/><Relationship Id="rId6491" Type="http://schemas.openxmlformats.org/officeDocument/2006/relationships/hyperlink" Target="https://twitter.com/" TargetMode="External"/><Relationship Id="rId2687" Type="http://schemas.openxmlformats.org/officeDocument/2006/relationships/hyperlink" Target="http://pbs.twimg.com/profile_images/551153900011921409/Fq97qyFj_normal.jpeg" TargetMode="External"/><Relationship Id="rId3738" Type="http://schemas.openxmlformats.org/officeDocument/2006/relationships/hyperlink" Target="http://pbs.twimg.com/profile_images/700158340983353344/B8liK5ZN_normal.jpg" TargetMode="External"/><Relationship Id="rId5093" Type="http://schemas.openxmlformats.org/officeDocument/2006/relationships/hyperlink" Target="https://twitter.com/" TargetMode="External"/><Relationship Id="rId6144" Type="http://schemas.openxmlformats.org/officeDocument/2006/relationships/hyperlink" Target="https://twitter.com/" TargetMode="External"/><Relationship Id="rId659" Type="http://schemas.openxmlformats.org/officeDocument/2006/relationships/hyperlink" Target="http://ft.trib.al/m5xKOjx" TargetMode="External"/><Relationship Id="rId1289" Type="http://schemas.openxmlformats.org/officeDocument/2006/relationships/hyperlink" Target="https://fb.me/5raUwVKfp" TargetMode="External"/><Relationship Id="rId5160" Type="http://schemas.openxmlformats.org/officeDocument/2006/relationships/hyperlink" Target="https://twitter.com/" TargetMode="External"/><Relationship Id="rId6211" Type="http://schemas.openxmlformats.org/officeDocument/2006/relationships/hyperlink" Target="https://twitter.com/" TargetMode="External"/><Relationship Id="rId1356" Type="http://schemas.openxmlformats.org/officeDocument/2006/relationships/hyperlink" Target="https://www.itechdude.com/gadgets/mobiles/reliance-jio-double-data-offer-for-samsung-galaxy-s8-gives-twice-the-data-with-rs-309-recharge" TargetMode="External"/><Relationship Id="rId2754" Type="http://schemas.openxmlformats.org/officeDocument/2006/relationships/hyperlink" Target="https://pbs.twimg.com/media/C-bakkCUIAA_-2d.jpg" TargetMode="External"/><Relationship Id="rId3805" Type="http://schemas.openxmlformats.org/officeDocument/2006/relationships/hyperlink" Target="http://pbs.twimg.com/profile_images/830800991926755328/Dpxk43_8_normal.jpg" TargetMode="External"/><Relationship Id="rId726" Type="http://schemas.openxmlformats.org/officeDocument/2006/relationships/hyperlink" Target="https://twitter.com/i/web/status/857938139855429632" TargetMode="External"/><Relationship Id="rId1009" Type="http://schemas.openxmlformats.org/officeDocument/2006/relationships/hyperlink" Target="https://www.youtube.com/watch?v=gLQyGiq0UGA&amp;feature=youtu.be&amp;a" TargetMode="External"/><Relationship Id="rId1770" Type="http://schemas.openxmlformats.org/officeDocument/2006/relationships/hyperlink" Target="https://pbs.twimg.com/media/C-YDNiFWsAAozjU.jpg" TargetMode="External"/><Relationship Id="rId2407" Type="http://schemas.openxmlformats.org/officeDocument/2006/relationships/hyperlink" Target="http://pbs.twimg.com/profile_images/1360891054/SquaredSadhiq_normal.png" TargetMode="External"/><Relationship Id="rId2821" Type="http://schemas.openxmlformats.org/officeDocument/2006/relationships/hyperlink" Target="http://pbs.twimg.com/profile_images/841841109932339200/mMssv6JY_normal.jpg" TargetMode="External"/><Relationship Id="rId5977" Type="http://schemas.openxmlformats.org/officeDocument/2006/relationships/hyperlink" Target="https://twitter.com/" TargetMode="External"/><Relationship Id="rId62" Type="http://schemas.openxmlformats.org/officeDocument/2006/relationships/hyperlink" Target="http://www.nexanews.com/2017/04/reliance-jio-ended-unlimited-night.html?spref=tw" TargetMode="External"/><Relationship Id="rId1423" Type="http://schemas.openxmlformats.org/officeDocument/2006/relationships/hyperlink" Target="http://gadgets.ndtv.com/telecom/news/reliance-jio-effect-trai-to-consult-on-rules-for-new-mobile-operators-1686745" TargetMode="External"/><Relationship Id="rId4579" Type="http://schemas.openxmlformats.org/officeDocument/2006/relationships/hyperlink" Target="https://twitter.com/" TargetMode="External"/><Relationship Id="rId4993" Type="http://schemas.openxmlformats.org/officeDocument/2006/relationships/hyperlink" Target="https://twitter.com/" TargetMode="External"/><Relationship Id="rId3595" Type="http://schemas.openxmlformats.org/officeDocument/2006/relationships/hyperlink" Target="https://pbs.twimg.com/media/C-j18cjV0AAw_sA.jpg" TargetMode="External"/><Relationship Id="rId4646" Type="http://schemas.openxmlformats.org/officeDocument/2006/relationships/hyperlink" Target="https://twitter.com/" TargetMode="External"/><Relationship Id="rId2197" Type="http://schemas.openxmlformats.org/officeDocument/2006/relationships/hyperlink" Target="http://pbs.twimg.com/profile_images/494388112819490816/Ul7DL3n__normal.jpeg" TargetMode="External"/><Relationship Id="rId3248" Type="http://schemas.openxmlformats.org/officeDocument/2006/relationships/hyperlink" Target="http://pbs.twimg.com/profile_images/763680833374859264/19aNGU5D_normal.jpg" TargetMode="External"/><Relationship Id="rId3662" Type="http://schemas.openxmlformats.org/officeDocument/2006/relationships/hyperlink" Target="https://pbs.twimg.com/media/C-kTc7lVwAAO-4h.jpg" TargetMode="External"/><Relationship Id="rId4713" Type="http://schemas.openxmlformats.org/officeDocument/2006/relationships/hyperlink" Target="https://twitter.com/" TargetMode="External"/><Relationship Id="rId169" Type="http://schemas.openxmlformats.org/officeDocument/2006/relationships/hyperlink" Target="http://www.uttarpradesh.org/technology/vodafone-new-offer-prepaid-postpaid-beat-reliance-jio-news-21353/?utm_source=dlvr.it&amp;utm_medium=twitter" TargetMode="External"/><Relationship Id="rId583" Type="http://schemas.openxmlformats.org/officeDocument/2006/relationships/hyperlink" Target="http://indianexpress.com/article/technology/gadgets/new-reliance-jiofi-4g-device-with-oled-display-spotted-priced-at-rs-1999-3034256/" TargetMode="External"/><Relationship Id="rId2264" Type="http://schemas.openxmlformats.org/officeDocument/2006/relationships/hyperlink" Target="http://pbs.twimg.com/profile_images/848256892354744320/8mDEQ8ZH_normal.jpg" TargetMode="External"/><Relationship Id="rId3315" Type="http://schemas.openxmlformats.org/officeDocument/2006/relationships/hyperlink" Target="https://pbs.twimg.com/media/C-gQmP5UQAAv-HQ.jpg" TargetMode="External"/><Relationship Id="rId236" Type="http://schemas.openxmlformats.org/officeDocument/2006/relationships/hyperlink" Target="http://www.technewsky.com/2017/04/reliance-jio-launched-13-new-prepaid.html" TargetMode="External"/><Relationship Id="rId650" Type="http://schemas.openxmlformats.org/officeDocument/2006/relationships/hyperlink" Target="http://ft.trib.al/m5xKOjx" TargetMode="External"/><Relationship Id="rId1280" Type="http://schemas.openxmlformats.org/officeDocument/2006/relationships/hyperlink" Target="https://fb.me/5nhSJmQds" TargetMode="External"/><Relationship Id="rId2331" Type="http://schemas.openxmlformats.org/officeDocument/2006/relationships/hyperlink" Target="http://pbs.twimg.com/profile_images/850676984405512192/lJ0NoNKl_normal.jpg" TargetMode="External"/><Relationship Id="rId5487" Type="http://schemas.openxmlformats.org/officeDocument/2006/relationships/hyperlink" Target="https://twitter.com/" TargetMode="External"/><Relationship Id="rId303" Type="http://schemas.openxmlformats.org/officeDocument/2006/relationships/hyperlink" Target="http://gadgets.ndtv.com/telecom/features/reliance-jio-dth-broadband-and-more-5-things-to-expect-from-jio-this-year-1686749" TargetMode="External"/><Relationship Id="rId4089" Type="http://schemas.openxmlformats.org/officeDocument/2006/relationships/hyperlink" Target="http://pbs.twimg.com/profile_images/3698484594/e5ae6371e9d39a2561f3815c47b6b5db_normal.jpeg" TargetMode="External"/><Relationship Id="rId6538" Type="http://schemas.openxmlformats.org/officeDocument/2006/relationships/hyperlink" Target="https://twitter.com/" TargetMode="External"/><Relationship Id="rId5554" Type="http://schemas.openxmlformats.org/officeDocument/2006/relationships/hyperlink" Target="https://twitter.com/" TargetMode="External"/><Relationship Id="rId6605" Type="http://schemas.openxmlformats.org/officeDocument/2006/relationships/hyperlink" Target="https://twitter.com/" TargetMode="External"/><Relationship Id="rId1000" Type="http://schemas.openxmlformats.org/officeDocument/2006/relationships/hyperlink" Target="http://www.dailyo.in/technology/trai-reliance-jio-4g-data-rules-freebies/story/1/16907.html" TargetMode="External"/><Relationship Id="rId4156" Type="http://schemas.openxmlformats.org/officeDocument/2006/relationships/hyperlink" Target="http://pbs.twimg.com/profile_images/649590622664433664/7ewiEn_S_normal.jpg" TargetMode="External"/><Relationship Id="rId4570" Type="http://schemas.openxmlformats.org/officeDocument/2006/relationships/hyperlink" Target="https://twitter.com/" TargetMode="External"/><Relationship Id="rId5207" Type="http://schemas.openxmlformats.org/officeDocument/2006/relationships/hyperlink" Target="https://twitter.com/" TargetMode="External"/><Relationship Id="rId5621" Type="http://schemas.openxmlformats.org/officeDocument/2006/relationships/hyperlink" Target="https://twitter.com/" TargetMode="External"/><Relationship Id="rId1817" Type="http://schemas.openxmlformats.org/officeDocument/2006/relationships/hyperlink" Target="https://pbs.twimg.com/media/C-bWrdCUMAIUt_2.jpg" TargetMode="External"/><Relationship Id="rId3172" Type="http://schemas.openxmlformats.org/officeDocument/2006/relationships/hyperlink" Target="http://pbs.twimg.com/profile_images/2538769000/14keu3af6y263bipnhta_normal.jpeg" TargetMode="External"/><Relationship Id="rId4223" Type="http://schemas.openxmlformats.org/officeDocument/2006/relationships/hyperlink" Target="https://pbs.twimg.com/media/C-anOwCUwAAOyWt.jpg" TargetMode="External"/><Relationship Id="rId6395" Type="http://schemas.openxmlformats.org/officeDocument/2006/relationships/hyperlink" Target="https://twitter.com/" TargetMode="External"/><Relationship Id="rId160"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3989" Type="http://schemas.openxmlformats.org/officeDocument/2006/relationships/hyperlink" Target="http://pbs.twimg.com/profile_images/600392424402202624/cMRYuPm1_normal.jpg" TargetMode="External"/><Relationship Id="rId6048" Type="http://schemas.openxmlformats.org/officeDocument/2006/relationships/hyperlink" Target="https://twitter.com/" TargetMode="External"/><Relationship Id="rId6462" Type="http://schemas.openxmlformats.org/officeDocument/2006/relationships/hyperlink" Target="https://twitter.com/" TargetMode="External"/><Relationship Id="rId5064" Type="http://schemas.openxmlformats.org/officeDocument/2006/relationships/hyperlink" Target="https://twitter.com/" TargetMode="External"/><Relationship Id="rId6115" Type="http://schemas.openxmlformats.org/officeDocument/2006/relationships/hyperlink" Target="https://twitter.com/" TargetMode="External"/><Relationship Id="rId977" Type="http://schemas.openxmlformats.org/officeDocument/2006/relationships/hyperlink" Target="http://abpnews.abplive.in/gadgets/reliance-jio-to-launched-in-2017-dth-broadband-services-607170" TargetMode="External"/><Relationship Id="rId2658" Type="http://schemas.openxmlformats.org/officeDocument/2006/relationships/hyperlink" Target="https://pbs.twimg.com/media/C-a3az3XoAACC3s.jpg" TargetMode="External"/><Relationship Id="rId3709" Type="http://schemas.openxmlformats.org/officeDocument/2006/relationships/hyperlink" Target="http://pbs.twimg.com/profile_images/738739258899505152/CAgJm9BC_normal.jpg" TargetMode="External"/><Relationship Id="rId4080" Type="http://schemas.openxmlformats.org/officeDocument/2006/relationships/hyperlink" Target="http://pbs.twimg.com/profile_images/858595375338463232/dUSajozb_normal.jpg" TargetMode="External"/><Relationship Id="rId1674" Type="http://schemas.openxmlformats.org/officeDocument/2006/relationships/hyperlink" Target="http://www.gizbot.com/telecom/features/reliance-jio-airtel-bsnl-vodafone-4g-3g-plans-voice-calls-free-tariff-war-price-040384.html?utm_source=dlvr.it&amp;utm_medium=twitter" TargetMode="External"/><Relationship Id="rId2725" Type="http://schemas.openxmlformats.org/officeDocument/2006/relationships/hyperlink" Target="http://pbs.twimg.com/profile_images/822339053001457664/WTHCsXi3_normal.jpg" TargetMode="External"/><Relationship Id="rId5131" Type="http://schemas.openxmlformats.org/officeDocument/2006/relationships/hyperlink" Target="https://twitter.com/" TargetMode="External"/><Relationship Id="rId1327" Type="http://schemas.openxmlformats.org/officeDocument/2006/relationships/hyperlink" Target="http://news.google.com/news/url?sa=t&amp;fd=R&amp;ct2=in&amp;usg=AFQjCNE8zwWniKJCAu7SMM6WRtmOC2-FMg&amp;clid=c3a7d30bb8a4878e06b80cf16b898331&amp;cid=52779473466747&amp;ei=FMkBWdnQIYvYhQHwtYjAAg&amp;url=http%3A%2F%2Fprofit.ndtv.com%2Fnews%2Ftech-media-telecom%2Farticle-reliance-jio-effect-rules-soon-for-telcos-trai-ing-new-service-1686698&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TargetMode="External"/><Relationship Id="rId1741" Type="http://schemas.openxmlformats.org/officeDocument/2006/relationships/hyperlink" Target="https://twitter.com/i/web/status/857504680867495936" TargetMode="External"/><Relationship Id="rId4897" Type="http://schemas.openxmlformats.org/officeDocument/2006/relationships/hyperlink" Target="https://twitter.com/" TargetMode="External"/><Relationship Id="rId5948" Type="http://schemas.openxmlformats.org/officeDocument/2006/relationships/hyperlink" Target="https://twitter.com/" TargetMode="External"/><Relationship Id="rId33" Type="http://schemas.openxmlformats.org/officeDocument/2006/relationships/hyperlink" Target="http://telecom.economictimes.indiatimes.com/news/bharti-airtel-vodafone-india-reliance-jio-oppose-delicensing-of-700-mhz-band-for-m2m-services/58383356" TargetMode="External"/><Relationship Id="rId3499" Type="http://schemas.openxmlformats.org/officeDocument/2006/relationships/hyperlink" Target="http://pbs.twimg.com/profile_images/836157883662290944/BhqwVHNv_normal.jpg" TargetMode="External"/><Relationship Id="rId3566" Type="http://schemas.openxmlformats.org/officeDocument/2006/relationships/hyperlink" Target="https://pbs.twimg.com/media/C-j4vcTWsAAVIFc.jpg" TargetMode="External"/><Relationship Id="rId4964" Type="http://schemas.openxmlformats.org/officeDocument/2006/relationships/hyperlink" Target="https://twitter.com/" TargetMode="External"/><Relationship Id="rId487" Type="http://schemas.openxmlformats.org/officeDocument/2006/relationships/hyperlink" Target="http://www.business-standard.com/article/companies/has-reliance-jio-s-entry-delayed-modi-s-digital-india-goals-117042800256_1.html" TargetMode="External"/><Relationship Id="rId2168" Type="http://schemas.openxmlformats.org/officeDocument/2006/relationships/hyperlink" Target="https://pbs.twimg.com/media/C-KpV17UMAAASjy.jpg" TargetMode="External"/><Relationship Id="rId3219" Type="http://schemas.openxmlformats.org/officeDocument/2006/relationships/hyperlink" Target="https://pbs.twimg.com/media/C-fs_foXoAEKYCL.jpg" TargetMode="External"/><Relationship Id="rId3980" Type="http://schemas.openxmlformats.org/officeDocument/2006/relationships/hyperlink" Target="http://pbs.twimg.com/profile_images/1850193578/IE_Square_Logo_normal.png" TargetMode="External"/><Relationship Id="rId4617" Type="http://schemas.openxmlformats.org/officeDocument/2006/relationships/hyperlink" Target="https://twitter.com/" TargetMode="External"/><Relationship Id="rId1184" Type="http://schemas.openxmlformats.org/officeDocument/2006/relationships/hyperlink" Target="https://fb.me/2tm4ZIjsJ" TargetMode="External"/><Relationship Id="rId2582" Type="http://schemas.openxmlformats.org/officeDocument/2006/relationships/hyperlink" Target="http://abs.twimg.com/sticky/default_profile_images/default_profile_normal.png" TargetMode="External"/><Relationship Id="rId3633" Type="http://schemas.openxmlformats.org/officeDocument/2006/relationships/hyperlink" Target="http://pbs.twimg.com/profile_images/648232668367163392/OTEDMNIt_normal.jpg" TargetMode="External"/><Relationship Id="rId6789" Type="http://schemas.openxmlformats.org/officeDocument/2006/relationships/hyperlink" Target="https://twitter.com/" TargetMode="External"/><Relationship Id="rId554" Type="http://schemas.openxmlformats.org/officeDocument/2006/relationships/hyperlink" Target="http://www.business-standard.com/article/companies/has-reliance-jio-s-entry-delayed-modi-s-digital-india-goals-117042800256_1.html" TargetMode="External"/><Relationship Id="rId2235" Type="http://schemas.openxmlformats.org/officeDocument/2006/relationships/hyperlink" Target="http://pbs.twimg.com/profile_images/353014283/aum_normal.JPG" TargetMode="External"/><Relationship Id="rId3700" Type="http://schemas.openxmlformats.org/officeDocument/2006/relationships/hyperlink" Target="http://pbs.twimg.com/profile_images/855058221047967745/K5P-3rAu_normal.jpg" TargetMode="External"/><Relationship Id="rId6856" Type="http://schemas.openxmlformats.org/officeDocument/2006/relationships/printerSettings" Target="../printerSettings/printerSettings1.bin"/><Relationship Id="rId207" Type="http://schemas.openxmlformats.org/officeDocument/2006/relationships/hyperlink" Target="https://fb.me/X6Vxp2RA" TargetMode="External"/><Relationship Id="rId621" Type="http://schemas.openxmlformats.org/officeDocument/2006/relationships/hyperlink" Target="http://www.gadgetsnow.com/tech-news/now-reliance-jio-opposes-customised-offers-by-bharti-airtel-vodafone-india/articleshow/58411034.cms?utm_source=twitter.com&amp;utm_medium=referral&amp;utm_campaign=GNWeb" TargetMode="External"/><Relationship Id="rId1251" Type="http://schemas.openxmlformats.org/officeDocument/2006/relationships/hyperlink" Target="http://telecombizz.com/things-to-expect-from-reliance-jio-in-2017/" TargetMode="External"/><Relationship Id="rId2302" Type="http://schemas.openxmlformats.org/officeDocument/2006/relationships/hyperlink" Target="http://pbs.twimg.com/profile_images/857974492903157760/tw0ukgsY_normal.jpg" TargetMode="External"/><Relationship Id="rId5458" Type="http://schemas.openxmlformats.org/officeDocument/2006/relationships/hyperlink" Target="https://twitter.com/" TargetMode="External"/><Relationship Id="rId5872" Type="http://schemas.openxmlformats.org/officeDocument/2006/relationships/hyperlink" Target="https://twitter.com/" TargetMode="External"/><Relationship Id="rId6509" Type="http://schemas.openxmlformats.org/officeDocument/2006/relationships/hyperlink" Target="https://twitter.com/" TargetMode="External"/><Relationship Id="rId4474" Type="http://schemas.openxmlformats.org/officeDocument/2006/relationships/hyperlink" Target="http://pbs.twimg.com/profile_images/462633072211402754/MKl89TuT_normal.jpeg" TargetMode="External"/><Relationship Id="rId5525" Type="http://schemas.openxmlformats.org/officeDocument/2006/relationships/hyperlink" Target="https://twitter.com/" TargetMode="External"/><Relationship Id="rId3076" Type="http://schemas.openxmlformats.org/officeDocument/2006/relationships/hyperlink" Target="https://pbs.twimg.com/media/C-fBwh5UIAAuJo8.jpg" TargetMode="External"/><Relationship Id="rId3490" Type="http://schemas.openxmlformats.org/officeDocument/2006/relationships/hyperlink" Target="http://pbs.twimg.com/profile_images/1195554309/FE-for-Facebook_normal.jpg" TargetMode="External"/><Relationship Id="rId4127" Type="http://schemas.openxmlformats.org/officeDocument/2006/relationships/hyperlink" Target="http://pbs.twimg.com/profile_images/813047771091472384/ZtakiWrG_normal.jpg" TargetMode="External"/><Relationship Id="rId4541" Type="http://schemas.openxmlformats.org/officeDocument/2006/relationships/hyperlink" Target="https://twitter.com/" TargetMode="External"/><Relationship Id="rId2092" Type="http://schemas.openxmlformats.org/officeDocument/2006/relationships/hyperlink" Target="https://pbs.twimg.com/media/C-j4ZE2VoAE-dMG.jpg" TargetMode="External"/><Relationship Id="rId3143" Type="http://schemas.openxmlformats.org/officeDocument/2006/relationships/hyperlink" Target="http://pbs.twimg.com/profile_images/741650161865269248/CdwbL2EJ_normal.jpg" TargetMode="External"/><Relationship Id="rId6299" Type="http://schemas.openxmlformats.org/officeDocument/2006/relationships/hyperlink" Target="https://twitter.com/" TargetMode="External"/><Relationship Id="rId131" Type="http://schemas.openxmlformats.org/officeDocument/2006/relationships/hyperlink" Target="http://www.mouthshut.com/review/Reliance-Jio-review-uurotnpsstm" TargetMode="External"/><Relationship Id="rId3210" Type="http://schemas.openxmlformats.org/officeDocument/2006/relationships/hyperlink" Target="http://pbs.twimg.com/profile_images/29908212/4_normal.jpg" TargetMode="External"/><Relationship Id="rId6366" Type="http://schemas.openxmlformats.org/officeDocument/2006/relationships/hyperlink" Target="https://twitter.com/" TargetMode="External"/><Relationship Id="rId6780" Type="http://schemas.openxmlformats.org/officeDocument/2006/relationships/hyperlink" Target="https://twitter.com/" TargetMode="External"/><Relationship Id="rId2976" Type="http://schemas.openxmlformats.org/officeDocument/2006/relationships/hyperlink" Target="http://pbs.twimg.com/profile_images/665133846946443264/aJBwHy8l_normal.jpg" TargetMode="External"/><Relationship Id="rId5382" Type="http://schemas.openxmlformats.org/officeDocument/2006/relationships/hyperlink" Target="https://twitter.com/" TargetMode="External"/><Relationship Id="rId6019" Type="http://schemas.openxmlformats.org/officeDocument/2006/relationships/hyperlink" Target="https://twitter.com/" TargetMode="External"/><Relationship Id="rId6433" Type="http://schemas.openxmlformats.org/officeDocument/2006/relationships/hyperlink" Target="https://twitter.com/" TargetMode="External"/><Relationship Id="rId948" Type="http://schemas.openxmlformats.org/officeDocument/2006/relationships/hyperlink" Target="http://gadgets.ndtv.com/telecom/features/reliance-jio-dth-broadband-and-more-5-things-to-expect-from-jio-this-year-1686749" TargetMode="External"/><Relationship Id="rId1578" Type="http://schemas.openxmlformats.org/officeDocument/2006/relationships/hyperlink" Target="http://www.bgr.in/news/reliance-jio-high-speed-ftth-broadband-service-expected-to-launch-in-june-report/?utm_content=buffera5d1d&amp;utm_medium=social&amp;utm_source=twitter.com&amp;utm_campaign=buffer" TargetMode="External"/><Relationship Id="rId1992" Type="http://schemas.openxmlformats.org/officeDocument/2006/relationships/hyperlink" Target="https://pbs.twimg.com/media/C-g-8lWVwAAQ6sw.jpg" TargetMode="External"/><Relationship Id="rId2629" Type="http://schemas.openxmlformats.org/officeDocument/2006/relationships/hyperlink" Target="http://pbs.twimg.com/profile_images/835533300143910914/mMRe536Q_normal.jpg" TargetMode="External"/><Relationship Id="rId5035" Type="http://schemas.openxmlformats.org/officeDocument/2006/relationships/hyperlink" Target="https://twitter.com/" TargetMode="External"/><Relationship Id="rId6500" Type="http://schemas.openxmlformats.org/officeDocument/2006/relationships/hyperlink" Target="https://twitter.com/" TargetMode="External"/><Relationship Id="rId1645" Type="http://schemas.openxmlformats.org/officeDocument/2006/relationships/hyperlink" Target="http://kannada.goodreturns.in/news/2017/04/27/reliance-jio-free-offers-continue-12-18-months-001558.html?utm_source=dlvr.it&amp;utm_medium=twitter&amp;utm_campaign=client-rss" TargetMode="External"/><Relationship Id="rId4051" Type="http://schemas.openxmlformats.org/officeDocument/2006/relationships/hyperlink" Target="http://pbs.twimg.com/profile_images/843690857865842688/joVY_7mZ_normal.jpg" TargetMode="External"/><Relationship Id="rId5102" Type="http://schemas.openxmlformats.org/officeDocument/2006/relationships/hyperlink" Target="https://twitter.com/" TargetMode="External"/><Relationship Id="rId1712" Type="http://schemas.openxmlformats.org/officeDocument/2006/relationships/hyperlink" Target="http://www.business-standard.com/article/companies/has-reliance-jio-s-entry-delayed-modi-s-digital-india-goals-117042800256_1.html" TargetMode="External"/><Relationship Id="rId4868" Type="http://schemas.openxmlformats.org/officeDocument/2006/relationships/hyperlink" Target="https://twitter.com/" TargetMode="External"/><Relationship Id="rId5919" Type="http://schemas.openxmlformats.org/officeDocument/2006/relationships/hyperlink" Target="https://twitter.com/" TargetMode="External"/><Relationship Id="rId6290" Type="http://schemas.openxmlformats.org/officeDocument/2006/relationships/hyperlink" Target="https://twitter.com/" TargetMode="External"/><Relationship Id="rId3884" Type="http://schemas.openxmlformats.org/officeDocument/2006/relationships/hyperlink" Target="http://pbs.twimg.com/profile_images/710162882307039232/k8mZyNRU_normal.jpg" TargetMode="External"/><Relationship Id="rId4935" Type="http://schemas.openxmlformats.org/officeDocument/2006/relationships/hyperlink" Target="https://twitter.com/" TargetMode="External"/><Relationship Id="rId2486" Type="http://schemas.openxmlformats.org/officeDocument/2006/relationships/hyperlink" Target="http://pbs.twimg.com/profile_images/2424417274/h1h8hrjrd6j6tyio5r3v_normal.jpeg" TargetMode="External"/><Relationship Id="rId3537" Type="http://schemas.openxmlformats.org/officeDocument/2006/relationships/hyperlink" Target="http://abs.twimg.com/sticky/default_profile_images/default_profile_normal.png" TargetMode="External"/><Relationship Id="rId3951" Type="http://schemas.openxmlformats.org/officeDocument/2006/relationships/hyperlink" Target="http://pbs.twimg.com/profile_images/842021220040232960/qhETEeGf_normal.jpg" TargetMode="External"/><Relationship Id="rId458" Type="http://schemas.openxmlformats.org/officeDocument/2006/relationships/hyperlink" Target="https://www.youtube.com/watch?v=u6FlEwpJg4Y&amp;feature=youtu.be&amp;a" TargetMode="External"/><Relationship Id="rId872" Type="http://schemas.openxmlformats.org/officeDocument/2006/relationships/hyperlink" Target="https://thewire.in/129528/reliance-jio-digital-india/" TargetMode="External"/><Relationship Id="rId1088" Type="http://schemas.openxmlformats.org/officeDocument/2006/relationships/hyperlink" Target="http://www.amarujala.com/technology/tech-diary/reliance-jio-likely-to-offer-discounts-for-12-18-months-experts" TargetMode="External"/><Relationship Id="rId2139" Type="http://schemas.openxmlformats.org/officeDocument/2006/relationships/hyperlink" Target="https://pbs.twimg.com/media/C-qeqwqUMAEu_fn.jpg" TargetMode="External"/><Relationship Id="rId2553" Type="http://schemas.openxmlformats.org/officeDocument/2006/relationships/hyperlink" Target="http://pbs.twimg.com/profile_images/743059234045186048/jeZ70E82_normal.jpg" TargetMode="External"/><Relationship Id="rId3604" Type="http://schemas.openxmlformats.org/officeDocument/2006/relationships/hyperlink" Target="https://pbs.twimg.com/media/C-kJSMcV0AAhJ7q.jpg" TargetMode="External"/><Relationship Id="rId6010" Type="http://schemas.openxmlformats.org/officeDocument/2006/relationships/hyperlink" Target="https://twitter.com/" TargetMode="External"/><Relationship Id="rId525" Type="http://schemas.openxmlformats.org/officeDocument/2006/relationships/hyperlink" Target="http://www.business-standard.com/article/companies/has-reliance-jio-s-entry-delayed-modi-s-digital-india-goals-117042800256_1.html?utm_source=dlvr.it&amp;utm_medium=twitter" TargetMode="External"/><Relationship Id="rId1155" Type="http://schemas.openxmlformats.org/officeDocument/2006/relationships/hyperlink" Target="http://gadgetstouse.com/news/reliance-jio-fiber-preview-testing/57061" TargetMode="External"/><Relationship Id="rId2206" Type="http://schemas.openxmlformats.org/officeDocument/2006/relationships/hyperlink" Target="http://pbs.twimg.com/profile_images/788286942991441920/v1pCXTS__normal.jpg" TargetMode="External"/><Relationship Id="rId2620" Type="http://schemas.openxmlformats.org/officeDocument/2006/relationships/hyperlink" Target="https://pbs.twimg.com/media/C-anOwCUwAAOyWt.jpg" TargetMode="External"/><Relationship Id="rId5776" Type="http://schemas.openxmlformats.org/officeDocument/2006/relationships/hyperlink" Target="https://twitter.com/" TargetMode="External"/><Relationship Id="rId1222" Type="http://schemas.openxmlformats.org/officeDocument/2006/relationships/hyperlink" Target="http://www.business-standard.com/article/companies/has-reliance-jio-s-entry-delayed-modi-s-digital-india-goals-117042800256_1.html" TargetMode="External"/><Relationship Id="rId4378" Type="http://schemas.openxmlformats.org/officeDocument/2006/relationships/hyperlink" Target="http://pbs.twimg.com/profile_images/831208295117451265/pL6oHBjc_normal.jpg" TargetMode="External"/><Relationship Id="rId5429" Type="http://schemas.openxmlformats.org/officeDocument/2006/relationships/hyperlink" Target="https://twitter.com/" TargetMode="External"/><Relationship Id="rId6827" Type="http://schemas.openxmlformats.org/officeDocument/2006/relationships/hyperlink" Target="https://twitter.com/" TargetMode="External"/><Relationship Id="rId3394" Type="http://schemas.openxmlformats.org/officeDocument/2006/relationships/hyperlink" Target="http://pbs.twimg.com/profile_images/855307098397097985/DMHwhvE__normal.jpg" TargetMode="External"/><Relationship Id="rId4792" Type="http://schemas.openxmlformats.org/officeDocument/2006/relationships/hyperlink" Target="https://twitter.com/" TargetMode="External"/><Relationship Id="rId5843" Type="http://schemas.openxmlformats.org/officeDocument/2006/relationships/hyperlink" Target="https://twitter.com/" TargetMode="External"/><Relationship Id="rId3047" Type="http://schemas.openxmlformats.org/officeDocument/2006/relationships/hyperlink" Target="https://pbs.twimg.com/media/C-e8CVHUAAArx6t.jpg" TargetMode="External"/><Relationship Id="rId4445" Type="http://schemas.openxmlformats.org/officeDocument/2006/relationships/hyperlink" Target="http://pbs.twimg.com/profile_images/837026918608203776/YCEhB-QO_normal.jpg" TargetMode="External"/><Relationship Id="rId5910" Type="http://schemas.openxmlformats.org/officeDocument/2006/relationships/hyperlink" Target="https://twitter.com/" TargetMode="External"/><Relationship Id="rId3461" Type="http://schemas.openxmlformats.org/officeDocument/2006/relationships/hyperlink" Target="http://pbs.twimg.com/profile_images/487701633489313793/pIxJHFt5_normal.jpeg" TargetMode="External"/><Relationship Id="rId4512" Type="http://schemas.openxmlformats.org/officeDocument/2006/relationships/hyperlink" Target="http://pbs.twimg.com/profile_images/810220714007687168/dZHskx4j_normal.jpg" TargetMode="External"/><Relationship Id="rId382" Type="http://schemas.openxmlformats.org/officeDocument/2006/relationships/hyperlink" Target="http://gadgets.ndtv.com/telecom/features/reliance-jio-dth-broadband-and-more-5-things-to-expect-from-jio-this-year-1686749" TargetMode="External"/><Relationship Id="rId2063" Type="http://schemas.openxmlformats.org/officeDocument/2006/relationships/hyperlink" Target="https://pbs.twimg.com/media/C-lPgDDUMAAz2sy.jpg" TargetMode="External"/><Relationship Id="rId3114" Type="http://schemas.openxmlformats.org/officeDocument/2006/relationships/hyperlink" Target="http://pbs.twimg.com/profile_images/858553630936358912/n3Xmu6pD_normal.jpg" TargetMode="External"/><Relationship Id="rId6684" Type="http://schemas.openxmlformats.org/officeDocument/2006/relationships/hyperlink" Target="https://twitter.com/" TargetMode="External"/><Relationship Id="rId2130" Type="http://schemas.openxmlformats.org/officeDocument/2006/relationships/hyperlink" Target="https://pbs.twimg.com/media/C-pv8UIVwAAzjEd.jpg" TargetMode="External"/><Relationship Id="rId5286" Type="http://schemas.openxmlformats.org/officeDocument/2006/relationships/hyperlink" Target="https://twitter.com/" TargetMode="External"/><Relationship Id="rId6337" Type="http://schemas.openxmlformats.org/officeDocument/2006/relationships/hyperlink" Target="https://twitter.com/" TargetMode="External"/><Relationship Id="rId6751" Type="http://schemas.openxmlformats.org/officeDocument/2006/relationships/hyperlink" Target="https://twitter.com/" TargetMode="External"/><Relationship Id="rId102" Type="http://schemas.openxmlformats.org/officeDocument/2006/relationships/hyperlink" Target="http://kannada.goodreturns.in/news/2017/04/27/reliance-jio-free-offers-continue-12-18-months-001558.html?utm_source=article&amp;utm_medium=tweet-button&amp;utm_campaign=article-tweet" TargetMode="External"/><Relationship Id="rId5353" Type="http://schemas.openxmlformats.org/officeDocument/2006/relationships/hyperlink" Target="https://twitter.com/" TargetMode="External"/><Relationship Id="rId6404" Type="http://schemas.openxmlformats.org/officeDocument/2006/relationships/hyperlink" Target="https://twitter.com/" TargetMode="External"/><Relationship Id="rId1896" Type="http://schemas.openxmlformats.org/officeDocument/2006/relationships/hyperlink" Target="https://pbs.twimg.com/media/C-es9lmXsAAggBw.jpg" TargetMode="External"/><Relationship Id="rId2947" Type="http://schemas.openxmlformats.org/officeDocument/2006/relationships/hyperlink" Target="http://pbs.twimg.com/profile_images/474158801738690560/0MgRAUId_normal.png" TargetMode="External"/><Relationship Id="rId5006" Type="http://schemas.openxmlformats.org/officeDocument/2006/relationships/hyperlink" Target="https://twitter.com/" TargetMode="External"/><Relationship Id="rId919" Type="http://schemas.openxmlformats.org/officeDocument/2006/relationships/hyperlink" Target="http://indianexpress.com/article/technology/tech-news-technology/reliance-jios-fiber-broadband-with-100mbps-speed-to-launch-in-june-report-4631700/" TargetMode="External"/><Relationship Id="rId1549" Type="http://schemas.openxmlformats.org/officeDocument/2006/relationships/hyperlink" Target="http://telecom.economictimes.indiatimes.com/news/reliance-jio-opposes-customised-offers-by-bharti-airtel-vodafone-india/58402982" TargetMode="External"/><Relationship Id="rId1963" Type="http://schemas.openxmlformats.org/officeDocument/2006/relationships/hyperlink" Target="https://pbs.twimg.com/media/C-fs_foXoAEKYCL.jpg" TargetMode="External"/><Relationship Id="rId4022" Type="http://schemas.openxmlformats.org/officeDocument/2006/relationships/hyperlink" Target="http://pbs.twimg.com/profile_images/815261610671386624/Tk8jO93v_normal.jpg" TargetMode="External"/><Relationship Id="rId5420" Type="http://schemas.openxmlformats.org/officeDocument/2006/relationships/hyperlink" Target="https://twitter.com/" TargetMode="External"/><Relationship Id="rId1616"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3788" Type="http://schemas.openxmlformats.org/officeDocument/2006/relationships/hyperlink" Target="http://pbs.twimg.com/profile_images/770247045231837184/7JIcXo_Y_normal.jpg" TargetMode="External"/><Relationship Id="rId4839" Type="http://schemas.openxmlformats.org/officeDocument/2006/relationships/hyperlink" Target="https://twitter.com/" TargetMode="External"/><Relationship Id="rId6194" Type="http://schemas.openxmlformats.org/officeDocument/2006/relationships/hyperlink" Target="https://twitter.com/" TargetMode="External"/><Relationship Id="rId3855" Type="http://schemas.openxmlformats.org/officeDocument/2006/relationships/hyperlink" Target="http://pbs.twimg.com/profile_images/819075385619075072/Cnfnci6E_normal.jpg" TargetMode="External"/><Relationship Id="rId6261" Type="http://schemas.openxmlformats.org/officeDocument/2006/relationships/hyperlink" Target="https://twitter.com/" TargetMode="External"/><Relationship Id="rId776" Type="http://schemas.openxmlformats.org/officeDocument/2006/relationships/hyperlink" Target="http://indianexpress.com/article/technology/tech-news-technology/reliance-jios-fiber-broadband-with-100mbps-speed-to-launch-in-june-report-4631700/" TargetMode="External"/><Relationship Id="rId2457" Type="http://schemas.openxmlformats.org/officeDocument/2006/relationships/hyperlink" Target="http://pbs.twimg.com/profile_images/761867527702061056/3ecGfiPm_normal.jpg" TargetMode="External"/><Relationship Id="rId3508" Type="http://schemas.openxmlformats.org/officeDocument/2006/relationships/hyperlink" Target="http://pbs.twimg.com/profile_images/828979638261207041/AAnw_Xnm_normal.jpg" TargetMode="External"/><Relationship Id="rId4906" Type="http://schemas.openxmlformats.org/officeDocument/2006/relationships/hyperlink" Target="https://twitter.com/" TargetMode="External"/><Relationship Id="rId429" Type="http://schemas.openxmlformats.org/officeDocument/2006/relationships/hyperlink" Target="https://thewire.in/129528/reliance-jio-digital-india/" TargetMode="External"/><Relationship Id="rId1059" Type="http://schemas.openxmlformats.org/officeDocument/2006/relationships/hyperlink" Target="http://www.amarujala.com/technology/tech-diary/reliance-jio-likely-to-offer-discounts-for-12-18-months-experts" TargetMode="External"/><Relationship Id="rId1473" Type="http://schemas.openxmlformats.org/officeDocument/2006/relationships/hyperlink" Target="http://gadgets.ndtv.com/telecom/news/reliance-jio-effect-trai-to-consult-on-rules-for-new-mobile-operators-1686745" TargetMode="External"/><Relationship Id="rId2871" Type="http://schemas.openxmlformats.org/officeDocument/2006/relationships/hyperlink" Target="http://pbs.twimg.com/profile_images/575915701744992256/JxF1lK-t_normal.jpeg" TargetMode="External"/><Relationship Id="rId3922" Type="http://schemas.openxmlformats.org/officeDocument/2006/relationships/hyperlink" Target="http://pbs.twimg.com/profile_images/840583447903105026/14TnPtm4_normal.jpg" TargetMode="External"/><Relationship Id="rId843" Type="http://schemas.openxmlformats.org/officeDocument/2006/relationships/hyperlink" Target="https://twitter.com/i/web/status/858014634636214272" TargetMode="External"/><Relationship Id="rId1126" Type="http://schemas.openxmlformats.org/officeDocument/2006/relationships/hyperlink" Target="http://www.business-standard.com/article/companies/reliance-jio-to-venture-in-dth-broadband-services-this-year-117042800380_1.html" TargetMode="External"/><Relationship Id="rId2524" Type="http://schemas.openxmlformats.org/officeDocument/2006/relationships/hyperlink" Target="http://pbs.twimg.com/profile_images/848413216602501120/-d2wvyVb_normal.jpg" TargetMode="External"/><Relationship Id="rId910" Type="http://schemas.openxmlformats.org/officeDocument/2006/relationships/hyperlink" Target="http://indianexpress.com/article/technology/tech-news-technology/reliance-jios-fiber-broadband-with-100mbps-speed-to-launch-in-june-report-4631700/" TargetMode="External"/><Relationship Id="rId1540" Type="http://schemas.openxmlformats.org/officeDocument/2006/relationships/hyperlink" Target="http://techsandesh.com/reliance-jio-giga-fiber-internet-broadband-june-india/" TargetMode="External"/><Relationship Id="rId4696" Type="http://schemas.openxmlformats.org/officeDocument/2006/relationships/hyperlink" Target="https://twitter.com/" TargetMode="External"/><Relationship Id="rId5747" Type="http://schemas.openxmlformats.org/officeDocument/2006/relationships/hyperlink" Target="https://twitter.com/" TargetMode="External"/><Relationship Id="rId3298" Type="http://schemas.openxmlformats.org/officeDocument/2006/relationships/hyperlink" Target="http://pbs.twimg.com/profile_images/858230673689026560/HQDwf7ZT_normal.jpg" TargetMode="External"/><Relationship Id="rId4349" Type="http://schemas.openxmlformats.org/officeDocument/2006/relationships/hyperlink" Target="http://pbs.twimg.com/profile_images/825758122350411777/EXODEO6D_normal.jpg" TargetMode="External"/><Relationship Id="rId4763" Type="http://schemas.openxmlformats.org/officeDocument/2006/relationships/hyperlink" Target="https://twitter.com/" TargetMode="External"/><Relationship Id="rId5814" Type="http://schemas.openxmlformats.org/officeDocument/2006/relationships/hyperlink" Target="https://twitter.com/" TargetMode="External"/><Relationship Id="rId3365" Type="http://schemas.openxmlformats.org/officeDocument/2006/relationships/hyperlink" Target="http://pbs.twimg.com/profile_images/843759047966949376/G4Y7wd6I_normal.jpg" TargetMode="External"/><Relationship Id="rId4416" Type="http://schemas.openxmlformats.org/officeDocument/2006/relationships/hyperlink" Target="https://pbs.twimg.com/media/C-KpV17UMAAASjy.jpg" TargetMode="External"/><Relationship Id="rId4830" Type="http://schemas.openxmlformats.org/officeDocument/2006/relationships/hyperlink" Target="https://twitter.com/" TargetMode="External"/><Relationship Id="rId286" Type="http://schemas.openxmlformats.org/officeDocument/2006/relationships/hyperlink" Target="http://www.sakshi.com/news/business/reliance-jio-effect-trai-to-tighten-rules-for-new-entrants-before-commercial-launch-471467?pfrom=Twitter" TargetMode="External"/><Relationship Id="rId2381" Type="http://schemas.openxmlformats.org/officeDocument/2006/relationships/hyperlink" Target="http://pbs.twimg.com/profile_images/1132899612/Kunal_normal.jpeg" TargetMode="External"/><Relationship Id="rId3018" Type="http://schemas.openxmlformats.org/officeDocument/2006/relationships/hyperlink" Target="https://pbs.twimg.com/media/C-es9lmXsAAggBw.jpg" TargetMode="External"/><Relationship Id="rId3432" Type="http://schemas.openxmlformats.org/officeDocument/2006/relationships/hyperlink" Target="http://pbs.twimg.com/profile_images/600928083328180224/zkYH1Mn-_normal.jpg" TargetMode="External"/><Relationship Id="rId6588" Type="http://schemas.openxmlformats.org/officeDocument/2006/relationships/hyperlink" Target="https://twitter.com/" TargetMode="External"/><Relationship Id="rId353" Type="http://schemas.openxmlformats.org/officeDocument/2006/relationships/hyperlink" Target="http://www.livemint.com/Industry/VjdKJc3YbU0F6DnnItImZN/Reliance-Jio-effect-Trai-to-frame-rules-for-new-telcos-test.html" TargetMode="External"/><Relationship Id="rId2034" Type="http://schemas.openxmlformats.org/officeDocument/2006/relationships/hyperlink" Target="https://pbs.twimg.com/media/C-kJES3VYAANpJJ.jpg" TargetMode="External"/><Relationship Id="rId420" Type="http://schemas.openxmlformats.org/officeDocument/2006/relationships/hyperlink" Target="http://telecom.economictimes.indiatimes.com/news/telecom-operators-may-offer-lowest-ever-salary-hike-this-year-courtesy-reliance-jio-and-consolidation-pressure/58390771" TargetMode="External"/><Relationship Id="rId1050" Type="http://schemas.openxmlformats.org/officeDocument/2006/relationships/hyperlink" Target="http://www.tech2.org/reliance-jio-introduces-new-plans-beginning-at-rs-19/" TargetMode="External"/><Relationship Id="rId2101" Type="http://schemas.openxmlformats.org/officeDocument/2006/relationships/hyperlink" Target="https://pbs.twimg.com/media/C-pfUbYXcAEfYSC.jpg" TargetMode="External"/><Relationship Id="rId5257" Type="http://schemas.openxmlformats.org/officeDocument/2006/relationships/hyperlink" Target="https://twitter.com/" TargetMode="External"/><Relationship Id="rId6655" Type="http://schemas.openxmlformats.org/officeDocument/2006/relationships/hyperlink" Target="https://twitter.com/" TargetMode="External"/><Relationship Id="rId5671" Type="http://schemas.openxmlformats.org/officeDocument/2006/relationships/hyperlink" Target="https://twitter.com/" TargetMode="External"/><Relationship Id="rId6308" Type="http://schemas.openxmlformats.org/officeDocument/2006/relationships/hyperlink" Target="https://twitter.com/" TargetMode="External"/><Relationship Id="rId6722" Type="http://schemas.openxmlformats.org/officeDocument/2006/relationships/hyperlink" Target="https://twitter.com/" TargetMode="External"/><Relationship Id="rId1867" Type="http://schemas.openxmlformats.org/officeDocument/2006/relationships/hyperlink" Target="https://pbs.twimg.com/media/C-esqWOXgAEYg97.jpg" TargetMode="External"/><Relationship Id="rId2918" Type="http://schemas.openxmlformats.org/officeDocument/2006/relationships/hyperlink" Target="http://pbs.twimg.com/profile_images/651439731188760576/8szzS8Cf_normal.jpg" TargetMode="External"/><Relationship Id="rId4273" Type="http://schemas.openxmlformats.org/officeDocument/2006/relationships/hyperlink" Target="http://pbs.twimg.com/profile_images/734628377001402368/lxbiL56R_normal.jpg" TargetMode="External"/><Relationship Id="rId5324" Type="http://schemas.openxmlformats.org/officeDocument/2006/relationships/hyperlink" Target="https://twitter.com/" TargetMode="External"/><Relationship Id="rId1934" Type="http://schemas.openxmlformats.org/officeDocument/2006/relationships/hyperlink" Target="https://pbs.twimg.com/media/C-fHDCQUwAESKvc.jpg" TargetMode="External"/><Relationship Id="rId4340" Type="http://schemas.openxmlformats.org/officeDocument/2006/relationships/hyperlink" Target="http://pbs.twimg.com/profile_images/825758122350411777/EXODEO6D_normal.jpg" TargetMode="External"/><Relationship Id="rId6098" Type="http://schemas.openxmlformats.org/officeDocument/2006/relationships/hyperlink" Target="https://twitter.com/" TargetMode="External"/><Relationship Id="rId6165" Type="http://schemas.openxmlformats.org/officeDocument/2006/relationships/hyperlink" Target="https://twitter.com/" TargetMode="External"/><Relationship Id="rId3759" Type="http://schemas.openxmlformats.org/officeDocument/2006/relationships/hyperlink" Target="http://pbs.twimg.com/profile_images/770446820904280065/zFN1KRs2_normal.jpg" TargetMode="External"/><Relationship Id="rId5181" Type="http://schemas.openxmlformats.org/officeDocument/2006/relationships/hyperlink" Target="https://twitter.com/" TargetMode="External"/><Relationship Id="rId6232" Type="http://schemas.openxmlformats.org/officeDocument/2006/relationships/hyperlink" Target="https://twitter.com/" TargetMode="External"/><Relationship Id="rId2775" Type="http://schemas.openxmlformats.org/officeDocument/2006/relationships/hyperlink" Target="https://pbs.twimg.com/media/C-bdG24UMAEWhU8.jpg" TargetMode="External"/><Relationship Id="rId3826" Type="http://schemas.openxmlformats.org/officeDocument/2006/relationships/hyperlink" Target="http://pbs.twimg.com/profile_images/753260679692333057/AS4Xiw4q_normal.jpg" TargetMode="External"/><Relationship Id="rId747" Type="http://schemas.openxmlformats.org/officeDocument/2006/relationships/hyperlink" Target="https://www.youtube.com/watch?v=Lwpv3bYy4ig&amp;feature=youtu.be&amp;a" TargetMode="External"/><Relationship Id="rId1377"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1791" Type="http://schemas.openxmlformats.org/officeDocument/2006/relationships/hyperlink" Target="https://pbs.twimg.com/media/C-ZpfDBUAAATwHX.jpg" TargetMode="External"/><Relationship Id="rId2428" Type="http://schemas.openxmlformats.org/officeDocument/2006/relationships/hyperlink" Target="https://pbs.twimg.com/media/C-Zpej0VYAAGVCw.jpg" TargetMode="External"/><Relationship Id="rId2842" Type="http://schemas.openxmlformats.org/officeDocument/2006/relationships/hyperlink" Target="http://pbs.twimg.com/profile_images/856758889810997248/kNM_kc2U_normal.jpg" TargetMode="External"/><Relationship Id="rId5998" Type="http://schemas.openxmlformats.org/officeDocument/2006/relationships/hyperlink" Target="https://twitter.com/" TargetMode="External"/><Relationship Id="rId83" Type="http://schemas.openxmlformats.org/officeDocument/2006/relationships/hyperlink" Target="http://www.gadgetsnow.com/tech-news/desi-languages-beat-english-on-the-internet-in-india/articleshow/58373704.cms?utm_source=twitter&amp;utm_campaign=GNWap&amp;utm_medium=referral" TargetMode="External"/><Relationship Id="rId814" Type="http://schemas.openxmlformats.org/officeDocument/2006/relationships/hyperlink" Target="http://www.mediaonetv.in/news/technology/31398-5-things-to-expect-from-reliance-jio-in-2017/?utm_source=dlvr.it&amp;utm_medium=twitter" TargetMode="External"/><Relationship Id="rId1444" Type="http://schemas.openxmlformats.org/officeDocument/2006/relationships/hyperlink" Target="http://telecom.economictimes.indiatimes.com/news/reliance-jio-towers-regularization-opposition-in-kerala-seeks-vigilance-probe/58391322" TargetMode="External"/><Relationship Id="rId1511" Type="http://schemas.openxmlformats.org/officeDocument/2006/relationships/hyperlink" Target="https://fb.me/8fs68yfsu" TargetMode="External"/><Relationship Id="rId4667" Type="http://schemas.openxmlformats.org/officeDocument/2006/relationships/hyperlink" Target="https://twitter.com/" TargetMode="External"/><Relationship Id="rId5718" Type="http://schemas.openxmlformats.org/officeDocument/2006/relationships/hyperlink" Target="https://twitter.com/" TargetMode="External"/><Relationship Id="rId3269" Type="http://schemas.openxmlformats.org/officeDocument/2006/relationships/hyperlink" Target="http://pbs.twimg.com/profile_images/518792190319788033/m5v23__B_normal.jpeg" TargetMode="External"/><Relationship Id="rId3683" Type="http://schemas.openxmlformats.org/officeDocument/2006/relationships/hyperlink" Target="http://pbs.twimg.com/profile_images/459311533676167168/72OYr6Ow_normal.jpeg" TargetMode="External"/><Relationship Id="rId2285" Type="http://schemas.openxmlformats.org/officeDocument/2006/relationships/hyperlink" Target="http://pbs.twimg.com/profile_images/625448179/Photo-1_normal.jpg" TargetMode="External"/><Relationship Id="rId3336" Type="http://schemas.openxmlformats.org/officeDocument/2006/relationships/hyperlink" Target="http://pbs.twimg.com/profile_images/842253759065542656/icC-uX_u_normal.jpg" TargetMode="External"/><Relationship Id="rId4734" Type="http://schemas.openxmlformats.org/officeDocument/2006/relationships/hyperlink" Target="https://twitter.com/" TargetMode="External"/><Relationship Id="rId257" Type="http://schemas.openxmlformats.org/officeDocument/2006/relationships/hyperlink" Target="https://fb.me/3P31hffYW" TargetMode="External"/><Relationship Id="rId3750" Type="http://schemas.openxmlformats.org/officeDocument/2006/relationships/hyperlink" Target="http://pbs.twimg.com/profile_images/1055877164/41774_100000413177338_3546_q_normal.jpg" TargetMode="External"/><Relationship Id="rId4801" Type="http://schemas.openxmlformats.org/officeDocument/2006/relationships/hyperlink" Target="https://twitter.com/" TargetMode="External"/><Relationship Id="rId671" Type="http://schemas.openxmlformats.org/officeDocument/2006/relationships/hyperlink" Target="https://mirchitech.com/reliance-jio-launch-june-100mbps-speed/" TargetMode="External"/><Relationship Id="rId2352" Type="http://schemas.openxmlformats.org/officeDocument/2006/relationships/hyperlink" Target="http://pbs.twimg.com/profile_images/686840618761490432/6-tx2haG_normal.jpg" TargetMode="External"/><Relationship Id="rId3403" Type="http://schemas.openxmlformats.org/officeDocument/2006/relationships/hyperlink" Target="http://abs.twimg.com/sticky/default_profile_images/default_profile_normal.png" TargetMode="External"/><Relationship Id="rId6559" Type="http://schemas.openxmlformats.org/officeDocument/2006/relationships/hyperlink" Target="https://twitter.com/" TargetMode="External"/><Relationship Id="rId324" Type="http://schemas.openxmlformats.org/officeDocument/2006/relationships/hyperlink" Target="http://www.gadgetsnow.com/tech-news/this-state-has-highest-number-of-reliance-jio-users/articleshow/58402856.cms" TargetMode="External"/><Relationship Id="rId2005" Type="http://schemas.openxmlformats.org/officeDocument/2006/relationships/hyperlink" Target="https://pbs.twimg.com/media/C-j4vcTWsAAVIFc.jpg" TargetMode="External"/><Relationship Id="rId5575" Type="http://schemas.openxmlformats.org/officeDocument/2006/relationships/hyperlink" Target="https://twitter.com/" TargetMode="External"/><Relationship Id="rId6626" Type="http://schemas.openxmlformats.org/officeDocument/2006/relationships/hyperlink" Target="https://twitter.com/" TargetMode="External"/><Relationship Id="rId1021" Type="http://schemas.openxmlformats.org/officeDocument/2006/relationships/hyperlink" Target="http://tamil.gizbot.com/news/reliance-jio-fiber-preview-roll-soon-in-tamil-013856.html?utm_source=article&amp;utm_medium=tweet-button&amp;utm_campaign=article-tweet" TargetMode="External"/><Relationship Id="rId4177" Type="http://schemas.openxmlformats.org/officeDocument/2006/relationships/hyperlink" Target="http://pbs.twimg.com/profile_images/857477751426732032/MFZVoaqh_normal.jpg" TargetMode="External"/><Relationship Id="rId4591" Type="http://schemas.openxmlformats.org/officeDocument/2006/relationships/hyperlink" Target="https://twitter.com/" TargetMode="External"/><Relationship Id="rId5228" Type="http://schemas.openxmlformats.org/officeDocument/2006/relationships/hyperlink" Target="https://twitter.com/" TargetMode="External"/><Relationship Id="rId5642" Type="http://schemas.openxmlformats.org/officeDocument/2006/relationships/hyperlink" Target="https://twitter.com/" TargetMode="External"/><Relationship Id="rId3193" Type="http://schemas.openxmlformats.org/officeDocument/2006/relationships/hyperlink" Target="https://pbs.twimg.com/media/C-fhBYJW0AA9pSB.jpg" TargetMode="External"/><Relationship Id="rId4244" Type="http://schemas.openxmlformats.org/officeDocument/2006/relationships/hyperlink" Target="http://pbs.twimg.com/profile_images/2415425024/6rbazbzy7s2lb80ww3am_normal.jpeg" TargetMode="External"/><Relationship Id="rId1838" Type="http://schemas.openxmlformats.org/officeDocument/2006/relationships/hyperlink" Target="https://pbs.twimg.com/media/C-b9t0tXUAAxI2L.jpg" TargetMode="External"/><Relationship Id="rId3260" Type="http://schemas.openxmlformats.org/officeDocument/2006/relationships/hyperlink" Target="http://pbs.twimg.com/profile_images/583186269582196736/OJcJj6Of_normal.jpg" TargetMode="External"/><Relationship Id="rId4311" Type="http://schemas.openxmlformats.org/officeDocument/2006/relationships/hyperlink" Target="https://pbs.twimg.com/media/C-qeqwqUMAEu_fn.jpg" TargetMode="External"/><Relationship Id="rId181" Type="http://schemas.openxmlformats.org/officeDocument/2006/relationships/hyperlink" Target="https://www.youtube.com/watch?v=hIRftsJKHtg&amp;feature=youtu.be" TargetMode="External"/><Relationship Id="rId1905" Type="http://schemas.openxmlformats.org/officeDocument/2006/relationships/hyperlink" Target="https://pbs.twimg.com/media/C-e8CO6UIAEKGgo.jpg" TargetMode="External"/><Relationship Id="rId6069" Type="http://schemas.openxmlformats.org/officeDocument/2006/relationships/hyperlink" Target="https://twitter.com/" TargetMode="External"/><Relationship Id="rId5085" Type="http://schemas.openxmlformats.org/officeDocument/2006/relationships/hyperlink" Target="https://twitter.com/" TargetMode="External"/><Relationship Id="rId6483" Type="http://schemas.openxmlformats.org/officeDocument/2006/relationships/hyperlink" Target="https://twitter.com/" TargetMode="External"/><Relationship Id="rId998" Type="http://schemas.openxmlformats.org/officeDocument/2006/relationships/hyperlink" Target="http://abpnews.abplive.in/gadgets/reliance-jio-to-launched-in-2017-dth-broadband-services-607170" TargetMode="External"/><Relationship Id="rId2679" Type="http://schemas.openxmlformats.org/officeDocument/2006/relationships/hyperlink" Target="http://pbs.twimg.com/profile_images/853987264694583296/V5PLQ-KX_normal.jpg" TargetMode="External"/><Relationship Id="rId6136" Type="http://schemas.openxmlformats.org/officeDocument/2006/relationships/hyperlink" Target="https://twitter.com/" TargetMode="External"/><Relationship Id="rId6550" Type="http://schemas.openxmlformats.org/officeDocument/2006/relationships/hyperlink" Target="https://twitter.com/" TargetMode="External"/><Relationship Id="rId1695" Type="http://schemas.openxmlformats.org/officeDocument/2006/relationships/hyperlink" Target="http://www.gizbot.com/internet/news/reliance-jio-fiber-broadband-preview-fup-speed-price-plans-website-launch-040356.html?utm_source=dlvr.it&amp;utm_medium=twitter&amp;utm_campaign=jobokuruvilla" TargetMode="External"/><Relationship Id="rId2746" Type="http://schemas.openxmlformats.org/officeDocument/2006/relationships/hyperlink" Target="http://pbs.twimg.com/profile_images/842046457746194434/Rgz6ufzD_normal.jpg" TargetMode="External"/><Relationship Id="rId5152" Type="http://schemas.openxmlformats.org/officeDocument/2006/relationships/hyperlink" Target="https://twitter.com/" TargetMode="External"/><Relationship Id="rId6203" Type="http://schemas.openxmlformats.org/officeDocument/2006/relationships/hyperlink" Target="https://twitter.com/" TargetMode="External"/><Relationship Id="rId718" Type="http://schemas.openxmlformats.org/officeDocument/2006/relationships/hyperlink" Target="https://telecomtalk.info/reliance-jios-broadband-services-offering-100mbps-speed/163093/?utm_source=dlvr.it&amp;utm_medium=twitter" TargetMode="External"/><Relationship Id="rId1348" Type="http://schemas.openxmlformats.org/officeDocument/2006/relationships/hyperlink" Target="http://www.medianama.com/2017/04/223-reliance-jio-fy17-results/?utm_content=buffer51dc5&amp;utm_medium=social&amp;utm_source=twitter.com&amp;utm_campaign=buffer" TargetMode="External"/><Relationship Id="rId1762" Type="http://schemas.openxmlformats.org/officeDocument/2006/relationships/hyperlink" Target="https://twitter.com/i/web/status/858743282247118849" TargetMode="External"/><Relationship Id="rId1415" Type="http://schemas.openxmlformats.org/officeDocument/2006/relationships/hyperlink" Target="http://www.gadgetsnow.com/tech-news/reliance-jio-effect-it-may-be-time-to-say-goodbye-to-freebies/articleshow/58398939.cms" TargetMode="External"/><Relationship Id="rId2813" Type="http://schemas.openxmlformats.org/officeDocument/2006/relationships/hyperlink" Target="http://pbs.twimg.com/profile_images/765142440416346116/2bL86I4g_normal.jpg" TargetMode="External"/><Relationship Id="rId5969" Type="http://schemas.openxmlformats.org/officeDocument/2006/relationships/hyperlink" Target="https://twitter.com/" TargetMode="External"/><Relationship Id="rId54" Type="http://schemas.openxmlformats.org/officeDocument/2006/relationships/hyperlink" Target="http://indianexpress.com/article/technology/tech-news-technology/reliance-jio-bsnl-vodafone-and-airtel-a-look-at-the-top-prepaid-data-plans-4627716/" TargetMode="External"/><Relationship Id="rId4985" Type="http://schemas.openxmlformats.org/officeDocument/2006/relationships/hyperlink" Target="https://twitter.com/" TargetMode="External"/><Relationship Id="rId2189" Type="http://schemas.openxmlformats.org/officeDocument/2006/relationships/hyperlink" Target="https://pbs.twimg.com/media/C-pNlXEV0AEhD_P.jpg" TargetMode="External"/><Relationship Id="rId3587" Type="http://schemas.openxmlformats.org/officeDocument/2006/relationships/hyperlink" Target="http://pbs.twimg.com/profile_images/824870792269746176/i7tp7CRB_normal.jpg" TargetMode="External"/><Relationship Id="rId4638" Type="http://schemas.openxmlformats.org/officeDocument/2006/relationships/hyperlink" Target="https://twitter.com/" TargetMode="External"/><Relationship Id="rId6060" Type="http://schemas.openxmlformats.org/officeDocument/2006/relationships/hyperlink" Target="https://twitter.com/" TargetMode="External"/><Relationship Id="rId3654" Type="http://schemas.openxmlformats.org/officeDocument/2006/relationships/hyperlink" Target="http://pbs.twimg.com/profile_images/684581493444771844/G3E4-Q1U_normal.jpg" TargetMode="External"/><Relationship Id="rId4705" Type="http://schemas.openxmlformats.org/officeDocument/2006/relationships/hyperlink" Target="https://twitter.com/" TargetMode="External"/><Relationship Id="rId575" Type="http://schemas.openxmlformats.org/officeDocument/2006/relationships/hyperlink" Target="http://www.business-standard.com/article/companies/reliance-jio-to-venture-in-dth-broadband-services-this-year-117042800380_1.html" TargetMode="External"/><Relationship Id="rId2256" Type="http://schemas.openxmlformats.org/officeDocument/2006/relationships/hyperlink" Target="http://pbs.twimg.com/profile_images/852968439178186752/nMacs2dm_normal.jpg" TargetMode="External"/><Relationship Id="rId2670" Type="http://schemas.openxmlformats.org/officeDocument/2006/relationships/hyperlink" Target="http://pbs.twimg.com/profile_images/810220710358614017/u4VSYDk5_normal.jpg" TargetMode="External"/><Relationship Id="rId3307" Type="http://schemas.openxmlformats.org/officeDocument/2006/relationships/hyperlink" Target="http://pbs.twimg.com/profile_images/842084622544527360/JniqT9cB_normal.jpg" TargetMode="External"/><Relationship Id="rId3721" Type="http://schemas.openxmlformats.org/officeDocument/2006/relationships/hyperlink" Target="http://pbs.twimg.com/profile_images/592926603786592256/pm-KMjJI_normal.jpg" TargetMode="External"/><Relationship Id="rId228" Type="http://schemas.openxmlformats.org/officeDocument/2006/relationships/hyperlink" Target="http://linkis.com/gadgets.ndtv.com/tel/uU15L" TargetMode="External"/><Relationship Id="rId642" Type="http://schemas.openxmlformats.org/officeDocument/2006/relationships/hyperlink" Target="http://ft.trib.al/g2Aj901" TargetMode="External"/><Relationship Id="rId1272" Type="http://schemas.openxmlformats.org/officeDocument/2006/relationships/hyperlink" Target="http://techsandesh.com/reliance-jio-airtel-vodafone-idea-free-service/" TargetMode="External"/><Relationship Id="rId2323" Type="http://schemas.openxmlformats.org/officeDocument/2006/relationships/hyperlink" Target="http://pbs.twimg.com/profile_images/856021224475983872/-z-Ekfu7_normal.jpg" TargetMode="External"/><Relationship Id="rId5479" Type="http://schemas.openxmlformats.org/officeDocument/2006/relationships/hyperlink" Target="https://twitter.com/" TargetMode="External"/><Relationship Id="rId5893" Type="http://schemas.openxmlformats.org/officeDocument/2006/relationships/hyperlink" Target="https://twitter.com/" TargetMode="External"/><Relationship Id="rId4495" Type="http://schemas.openxmlformats.org/officeDocument/2006/relationships/hyperlink" Target="http://pbs.twimg.com/profile_images/760033622191517697/y7CP0j4Z_normal.jpg" TargetMode="External"/><Relationship Id="rId5546" Type="http://schemas.openxmlformats.org/officeDocument/2006/relationships/hyperlink" Target="https://twitter.com/" TargetMode="External"/><Relationship Id="rId3097" Type="http://schemas.openxmlformats.org/officeDocument/2006/relationships/hyperlink" Target="http://pbs.twimg.com/profile_images/1279858625/Happy-Holi_normal.jpg" TargetMode="External"/><Relationship Id="rId4148" Type="http://schemas.openxmlformats.org/officeDocument/2006/relationships/hyperlink" Target="https://pbs.twimg.com/media/C-pirsEVYAE1pto.jpg" TargetMode="External"/><Relationship Id="rId5960" Type="http://schemas.openxmlformats.org/officeDocument/2006/relationships/hyperlink" Target="https://twitter.com/" TargetMode="External"/><Relationship Id="rId3164" Type="http://schemas.openxmlformats.org/officeDocument/2006/relationships/hyperlink" Target="http://pbs.twimg.com/profile_images/1560490012/royalenfield_mechismo500_3_normal.jpg" TargetMode="External"/><Relationship Id="rId4562" Type="http://schemas.openxmlformats.org/officeDocument/2006/relationships/hyperlink" Target="https://twitter.com/" TargetMode="External"/><Relationship Id="rId5613" Type="http://schemas.openxmlformats.org/officeDocument/2006/relationships/hyperlink" Target="https://twitter.com/" TargetMode="External"/><Relationship Id="rId1809" Type="http://schemas.openxmlformats.org/officeDocument/2006/relationships/hyperlink" Target="https://pbs.twimg.com/media/C-aSXl1UQAEcCxP.jpg" TargetMode="External"/><Relationship Id="rId4215" Type="http://schemas.openxmlformats.org/officeDocument/2006/relationships/hyperlink" Target="http://pbs.twimg.com/profile_images/791865131282100224/GtLlRBrA_normal.jpg" TargetMode="External"/><Relationship Id="rId2180" Type="http://schemas.openxmlformats.org/officeDocument/2006/relationships/hyperlink" Target="https://pbs.twimg.com/media/C-V55pOXoAACOcQ.jpg" TargetMode="External"/><Relationship Id="rId3231" Type="http://schemas.openxmlformats.org/officeDocument/2006/relationships/hyperlink" Target="http://pbs.twimg.com/profile_images/591477445829660673/csEYEomk_normal.png" TargetMode="External"/><Relationship Id="rId6387" Type="http://schemas.openxmlformats.org/officeDocument/2006/relationships/hyperlink" Target="https://twitter.com/" TargetMode="External"/><Relationship Id="rId152" Type="http://schemas.openxmlformats.org/officeDocument/2006/relationships/hyperlink" Target="http://www.amarujala.com/photo-gallery/technology/tech-diary/other-telecom-companies-offer-against-reliance-jio-including-airtel-and-vodafone" TargetMode="External"/><Relationship Id="rId2997" Type="http://schemas.openxmlformats.org/officeDocument/2006/relationships/hyperlink" Target="https://pbs.twimg.com/media/C-es9lmXsAAggBw.jpg" TargetMode="External"/><Relationship Id="rId6454" Type="http://schemas.openxmlformats.org/officeDocument/2006/relationships/hyperlink" Target="https://twitter.com/" TargetMode="External"/><Relationship Id="rId969" Type="http://schemas.openxmlformats.org/officeDocument/2006/relationships/hyperlink" Target="https://www.datareign.com/reliance-jio-now-4th-largest-telecom-operator-india-trai-feb-2017-report.html" TargetMode="External"/><Relationship Id="rId1599" Type="http://schemas.openxmlformats.org/officeDocument/2006/relationships/hyperlink" Target="http://www.digit.in/mobile-phones/reliance-jio-updates-prepaid-and-postpaid-plans-heres-whats-changed-34806.html" TargetMode="External"/><Relationship Id="rId5056" Type="http://schemas.openxmlformats.org/officeDocument/2006/relationships/hyperlink" Target="https://twitter.com/" TargetMode="External"/><Relationship Id="rId5470" Type="http://schemas.openxmlformats.org/officeDocument/2006/relationships/hyperlink" Target="https://twitter.com/" TargetMode="External"/><Relationship Id="rId6107" Type="http://schemas.openxmlformats.org/officeDocument/2006/relationships/hyperlink" Target="https://twitter.com/" TargetMode="External"/><Relationship Id="rId6521" Type="http://schemas.openxmlformats.org/officeDocument/2006/relationships/hyperlink" Target="https://twitter.com/" TargetMode="External"/><Relationship Id="rId4072" Type="http://schemas.openxmlformats.org/officeDocument/2006/relationships/hyperlink" Target="https://pbs.twimg.com/media/C-pRnkZVoAADb6z.jpg" TargetMode="External"/><Relationship Id="rId5123" Type="http://schemas.openxmlformats.org/officeDocument/2006/relationships/hyperlink" Target="https://twitter.com/" TargetMode="External"/><Relationship Id="rId1666" Type="http://schemas.openxmlformats.org/officeDocument/2006/relationships/hyperlink" Target="http://dlvr.it/P1Jp5p" TargetMode="External"/><Relationship Id="rId2717" Type="http://schemas.openxmlformats.org/officeDocument/2006/relationships/hyperlink" Target="http://pbs.twimg.com/profile_images/833618240773296128/oONb3_tT_normal.jpg" TargetMode="External"/><Relationship Id="rId1319" Type="http://schemas.openxmlformats.org/officeDocument/2006/relationships/hyperlink" Target="http://news.google.com/news/url?sa=t&amp;fd=R&amp;ct2=in&amp;usg=AFQjCNE8zwWniKJCAu7SMM6WRtmOC2-FMg&amp;clid=c3a7d30bb8a4878e06b80cf16b898331&amp;cid=52779473466747&amp;ei=TcgBWaDaFpj0hAHb6LGoDA&amp;url=http%3A%2F%2Fprofit.ndtv.com%2Fnews%2Ftech-media-telecom%2Farticle-reliance-jio-effect-rules-soon-for-telcos-trai-ing-new-service-1686698&amp;utm_source=dlvr.it&amp;utm_medium=twitter" TargetMode="External"/><Relationship Id="rId1733" Type="http://schemas.openxmlformats.org/officeDocument/2006/relationships/hyperlink" Target="http://techsandesh.com/reliance-jio-giga-fiber-internet-broadband-june-india/" TargetMode="External"/><Relationship Id="rId4889" Type="http://schemas.openxmlformats.org/officeDocument/2006/relationships/hyperlink" Target="https://twitter.com/" TargetMode="External"/><Relationship Id="rId25" Type="http://schemas.openxmlformats.org/officeDocument/2006/relationships/hyperlink" Target="https://fb.me/6EJuHfjeZ" TargetMode="External"/><Relationship Id="rId1800" Type="http://schemas.openxmlformats.org/officeDocument/2006/relationships/hyperlink" Target="https://pbs.twimg.com/media/C-anOwCUwAAOyWt.jpg" TargetMode="External"/><Relationship Id="rId4956" Type="http://schemas.openxmlformats.org/officeDocument/2006/relationships/hyperlink" Target="https://twitter.com/" TargetMode="External"/><Relationship Id="rId3558" Type="http://schemas.openxmlformats.org/officeDocument/2006/relationships/hyperlink" Target="http://pbs.twimg.com/profile_images/845285107137077249/O82GpMid_normal.jpg" TargetMode="External"/><Relationship Id="rId3972" Type="http://schemas.openxmlformats.org/officeDocument/2006/relationships/hyperlink" Target="http://pbs.twimg.com/profile_images/2231189926/123_normal.jpg" TargetMode="External"/><Relationship Id="rId4609" Type="http://schemas.openxmlformats.org/officeDocument/2006/relationships/hyperlink" Target="https://twitter.com/" TargetMode="External"/><Relationship Id="rId479" Type="http://schemas.openxmlformats.org/officeDocument/2006/relationships/hyperlink" Target="http://www.business-standard.com/article/companies/has-reliance-jio-s-entry-delayed-modi-s-digital-india-goals-117042800256_1.html" TargetMode="External"/><Relationship Id="rId893" Type="http://schemas.openxmlformats.org/officeDocument/2006/relationships/hyperlink" Target="http://indianexpress.com/article/technology/tech-news-technology/reliance-jios-fiber-broadband-with-100mbps-speed-to-launch-in-june-report-4631700/" TargetMode="External"/><Relationship Id="rId2574" Type="http://schemas.openxmlformats.org/officeDocument/2006/relationships/hyperlink" Target="http://pbs.twimg.com/profile_images/853191066954149888/HY9qGw3o_normal.jpg" TargetMode="External"/><Relationship Id="rId3625" Type="http://schemas.openxmlformats.org/officeDocument/2006/relationships/hyperlink" Target="http://pbs.twimg.com/profile_images/857999190953275392/HFRn4gvG_normal.jpg" TargetMode="External"/><Relationship Id="rId6031" Type="http://schemas.openxmlformats.org/officeDocument/2006/relationships/hyperlink" Target="https://twitter.com/" TargetMode="External"/><Relationship Id="rId546" Type="http://schemas.openxmlformats.org/officeDocument/2006/relationships/hyperlink" Target="https://www.youtube.com/watch?v=1ey69t-Up9w&amp;feature=youtu.be&amp;a" TargetMode="External"/><Relationship Id="rId1176" Type="http://schemas.openxmlformats.org/officeDocument/2006/relationships/hyperlink" Target="http://indianexpress.com/article/technology/tech-news-technology/reliance-jios-fiber-broadband-with-100mbps-speed-to-launch-in-june-report-4631700/" TargetMode="External"/><Relationship Id="rId2227" Type="http://schemas.openxmlformats.org/officeDocument/2006/relationships/hyperlink" Target="http://pbs.twimg.com/profile_images/835017204043247616/dHRhaFkt_normal.jpg" TargetMode="External"/><Relationship Id="rId960" Type="http://schemas.openxmlformats.org/officeDocument/2006/relationships/hyperlink" Target="http://www.telespice.com/volte-phones/" TargetMode="External"/><Relationship Id="rId1243" Type="http://schemas.openxmlformats.org/officeDocument/2006/relationships/hyperlink" Target="http://indianexpress.com/article/technology/tech-news-technology/reliance-jios-fiber-broadband-with-100mbps-speed-to-launch-in-june-report-4631700/" TargetMode="External"/><Relationship Id="rId1590" Type="http://schemas.openxmlformats.org/officeDocument/2006/relationships/hyperlink" Target="http://news.google.com/news/url?sa=t&amp;fd=R&amp;ct2=in&amp;usg=AFQjCNGK-kEUDmeWMMQ1vvEwceyeSGlMhw&amp;clid=c3a7d30bb8a4878e06b80cf16b898331&amp;cid=52779475800750&amp;ei=RYUEWai0BoS8qgKMqI7gDg&amp;url=http://indiatoday.intoday.in/technology/story/exclusive-reliance-jio-fiber-broadband-preview-to-commence-shortly-website-spills-details/1/941140.html" TargetMode="External"/><Relationship Id="rId2641" Type="http://schemas.openxmlformats.org/officeDocument/2006/relationships/hyperlink" Target="http://pbs.twimg.com/profile_images/595928593185644545/kMFywHle_normal.jpg" TargetMode="External"/><Relationship Id="rId4399" Type="http://schemas.openxmlformats.org/officeDocument/2006/relationships/hyperlink" Target="http://pbs.twimg.com/profile_images/554081781796728832/s_73Oanm_normal.jpeg" TargetMode="External"/><Relationship Id="rId5797" Type="http://schemas.openxmlformats.org/officeDocument/2006/relationships/hyperlink" Target="https://twitter.com/" TargetMode="External"/><Relationship Id="rId6848" Type="http://schemas.openxmlformats.org/officeDocument/2006/relationships/hyperlink" Target="https://api.twitter.com/1.1/geo/id/70957ac3123b3249.json" TargetMode="External"/><Relationship Id="rId613" Type="http://schemas.openxmlformats.org/officeDocument/2006/relationships/hyperlink" Target="http://egov.eletsonline.com/2017/04/reliance-jio-to-provide-fiber-to-the-home-services-in-100-cities/" TargetMode="External"/><Relationship Id="rId5864" Type="http://schemas.openxmlformats.org/officeDocument/2006/relationships/hyperlink" Target="https://twitter.com/" TargetMode="External"/><Relationship Id="rId1310" Type="http://schemas.openxmlformats.org/officeDocument/2006/relationships/hyperlink" Target="https://www.youtube.com/watch?v=kF8Sjw1tkLI&amp;feature=youtu.be&amp;a" TargetMode="External"/><Relationship Id="rId4466" Type="http://schemas.openxmlformats.org/officeDocument/2006/relationships/hyperlink" Target="http://pbs.twimg.com/profile_images/642844632/man_normal.jpg" TargetMode="External"/><Relationship Id="rId4880" Type="http://schemas.openxmlformats.org/officeDocument/2006/relationships/hyperlink" Target="https://twitter.com/" TargetMode="External"/><Relationship Id="rId5517" Type="http://schemas.openxmlformats.org/officeDocument/2006/relationships/hyperlink" Target="https://twitter.com/" TargetMode="External"/><Relationship Id="rId5931" Type="http://schemas.openxmlformats.org/officeDocument/2006/relationships/hyperlink" Target="https://twitter.com/" TargetMode="External"/><Relationship Id="rId3068" Type="http://schemas.openxmlformats.org/officeDocument/2006/relationships/hyperlink" Target="http://pbs.twimg.com/profile_images/829323773769818113/0Z6sbzum_normal.jpg" TargetMode="External"/><Relationship Id="rId3482" Type="http://schemas.openxmlformats.org/officeDocument/2006/relationships/hyperlink" Target="http://pbs.twimg.com/profile_images/844423313728458753/vaI6BVnN_normal.jpg" TargetMode="External"/><Relationship Id="rId4119" Type="http://schemas.openxmlformats.org/officeDocument/2006/relationships/hyperlink" Target="http://pbs.twimg.com/profile_images/852436458795184132/1MlHjO99_normal.jpg" TargetMode="External"/><Relationship Id="rId4533" Type="http://schemas.openxmlformats.org/officeDocument/2006/relationships/hyperlink" Target="https://twitter.com/" TargetMode="External"/><Relationship Id="rId2084" Type="http://schemas.openxmlformats.org/officeDocument/2006/relationships/hyperlink" Target="https://pbs.twimg.com/media/C-kh5FmXcAAQuBX.jpg" TargetMode="External"/><Relationship Id="rId3135" Type="http://schemas.openxmlformats.org/officeDocument/2006/relationships/hyperlink" Target="https://pbs.twimg.com/media/C-fS3pYVwAAWudG.jpg" TargetMode="External"/><Relationship Id="rId4600" Type="http://schemas.openxmlformats.org/officeDocument/2006/relationships/hyperlink" Target="https://twitter.com/" TargetMode="External"/><Relationship Id="rId470" Type="http://schemas.openxmlformats.org/officeDocument/2006/relationships/hyperlink" Target="http://www.mymobileindia.com/news/newsdetails/reliance-jio-to-expand-its-ftth-services-soon/2460" TargetMode="External"/><Relationship Id="rId2151" Type="http://schemas.openxmlformats.org/officeDocument/2006/relationships/hyperlink" Target="https://pbs.twimg.com/media/C-Z88rzUAAEw64Y.jpg" TargetMode="External"/><Relationship Id="rId3202" Type="http://schemas.openxmlformats.org/officeDocument/2006/relationships/hyperlink" Target="http://pbs.twimg.com/profile_images/734316877585997824/VXWGLVnV_normal.jpg" TargetMode="External"/><Relationship Id="rId6358" Type="http://schemas.openxmlformats.org/officeDocument/2006/relationships/hyperlink" Target="https://twitter.com/" TargetMode="External"/><Relationship Id="rId123" Type="http://schemas.openxmlformats.org/officeDocument/2006/relationships/hyperlink" Target="https://twitter.com/sanjaybafna/status/856679177168326656" TargetMode="External"/><Relationship Id="rId5374" Type="http://schemas.openxmlformats.org/officeDocument/2006/relationships/hyperlink" Target="https://twitter.com/" TargetMode="External"/><Relationship Id="rId6772" Type="http://schemas.openxmlformats.org/officeDocument/2006/relationships/hyperlink" Target="https://twitter.com/" TargetMode="External"/><Relationship Id="rId2968" Type="http://schemas.openxmlformats.org/officeDocument/2006/relationships/hyperlink" Target="http://pbs.twimg.com/profile_images/526030139897810944/ybEtxF7I_normal.png" TargetMode="External"/><Relationship Id="rId5027" Type="http://schemas.openxmlformats.org/officeDocument/2006/relationships/hyperlink" Target="https://twitter.com/" TargetMode="External"/><Relationship Id="rId6425" Type="http://schemas.openxmlformats.org/officeDocument/2006/relationships/hyperlink" Target="https://twitter.com/" TargetMode="External"/><Relationship Id="rId1984" Type="http://schemas.openxmlformats.org/officeDocument/2006/relationships/hyperlink" Target="https://pbs.twimg.com/media/C-g1OKPUwAAaInz.png" TargetMode="External"/><Relationship Id="rId4390" Type="http://schemas.openxmlformats.org/officeDocument/2006/relationships/hyperlink" Target="http://abs.twimg.com/sticky/default_profile_images/default_profile_normal.png" TargetMode="External"/><Relationship Id="rId5441" Type="http://schemas.openxmlformats.org/officeDocument/2006/relationships/hyperlink" Target="https://twitter.com/" TargetMode="External"/><Relationship Id="rId1637" Type="http://schemas.openxmlformats.org/officeDocument/2006/relationships/hyperlink" Target="http://kannada.goodreturns.in/news/2017/04/27/reliance-jio-free-offers-continue-12-18-months-001558.html?utm_source=dlvr.it&amp;utm_medium=twitter&amp;utm_campaign=client-rss" TargetMode="External"/><Relationship Id="rId4043" Type="http://schemas.openxmlformats.org/officeDocument/2006/relationships/hyperlink" Target="http://pbs.twimg.com/profile_images/538239180929642497/m3O5M5mE_normal.png" TargetMode="External"/><Relationship Id="rId1704" Type="http://schemas.openxmlformats.org/officeDocument/2006/relationships/hyperlink" Target="http://indianexpress.com/article/technology/tech-news-technology/reliance-jios-fiber-broadband-with-100mbps-speed-to-launch-in-june-report-4631700/" TargetMode="External"/><Relationship Id="rId4110" Type="http://schemas.openxmlformats.org/officeDocument/2006/relationships/hyperlink" Target="http://pbs.twimg.com/profile_images/816568346736992256/ooR9MGpf_normal.jpg" TargetMode="External"/><Relationship Id="rId6282" Type="http://schemas.openxmlformats.org/officeDocument/2006/relationships/hyperlink" Target="https://twitter.com/" TargetMode="External"/><Relationship Id="rId797" Type="http://schemas.openxmlformats.org/officeDocument/2006/relationships/hyperlink" Target="http://zeenews.india.com/internet-social-media/reliance-jio-coming-with-ftth-broadband-service-with-100mbps-speed-in-june-2000437.html" TargetMode="External"/><Relationship Id="rId2478" Type="http://schemas.openxmlformats.org/officeDocument/2006/relationships/hyperlink" Target="http://pbs.twimg.com/profile_images/1378549000/RiteshP_normal.jpg" TargetMode="External"/><Relationship Id="rId3876" Type="http://schemas.openxmlformats.org/officeDocument/2006/relationships/hyperlink" Target="http://pbs.twimg.com/profile_images/848076050848526336/F7EoPtJd_normal.jpg" TargetMode="External"/><Relationship Id="rId4927" Type="http://schemas.openxmlformats.org/officeDocument/2006/relationships/hyperlink" Target="https://twitter.com/" TargetMode="External"/><Relationship Id="rId2892" Type="http://schemas.openxmlformats.org/officeDocument/2006/relationships/hyperlink" Target="http://pbs.twimg.com/profile_images/449843552470568960/Kf-uZbgB_normal.jpeg" TargetMode="External"/><Relationship Id="rId3529" Type="http://schemas.openxmlformats.org/officeDocument/2006/relationships/hyperlink" Target="http://pbs.twimg.com/profile_images/772961327019073536/8SxXgtCB_normal.jpg" TargetMode="External"/><Relationship Id="rId3943" Type="http://schemas.openxmlformats.org/officeDocument/2006/relationships/hyperlink" Target="http://pbs.twimg.com/profile_images/842093205994774528/bO8xzrUE_normal.jpg" TargetMode="External"/><Relationship Id="rId6002" Type="http://schemas.openxmlformats.org/officeDocument/2006/relationships/hyperlink" Target="https://twitter.com/" TargetMode="External"/><Relationship Id="rId864" Type="http://schemas.openxmlformats.org/officeDocument/2006/relationships/hyperlink" Target="http://indianexpress.com/article/technology/tech-news-technology/reliance-jios-fiber-broadband-with-100mbps-speed-to-launch-in-june-report-4631700/" TargetMode="External"/><Relationship Id="rId1494" Type="http://schemas.openxmlformats.org/officeDocument/2006/relationships/hyperlink" Target="http://www.hollybollybuzz.com/news/reliance-jio-dth-set-up-box-plans-launch-date/?utm_source=ReviveOldPost&amp;utm_medium=social&amp;utm_campaign=ReviveOldPost" TargetMode="External"/><Relationship Id="rId2545" Type="http://schemas.openxmlformats.org/officeDocument/2006/relationships/hyperlink" Target="http://pbs.twimg.com/profile_images/556999047043485696/Izb_kdQY_normal.jpeg" TargetMode="External"/><Relationship Id="rId517" Type="http://schemas.openxmlformats.org/officeDocument/2006/relationships/hyperlink" Target="http://www.gadgetsnow.com/tech-news/this-state-has-highest-number-of-reliance-jio-users/articleshow/58402856.cms" TargetMode="External"/><Relationship Id="rId931" Type="http://schemas.openxmlformats.org/officeDocument/2006/relationships/hyperlink" Target="http://indianexpress.com/article/technology/tech-news-technology/reliance-jios-fiber-broadband-with-100mbps-speed-to-launch-in-june-report-4631700/" TargetMode="External"/><Relationship Id="rId1147" Type="http://schemas.openxmlformats.org/officeDocument/2006/relationships/hyperlink" Target="http://tamil.gizbot.com/news/reliance-jio-fiber-preview-roll-soon-in-tamil-013856.html" TargetMode="External"/><Relationship Id="rId1561" Type="http://schemas.openxmlformats.org/officeDocument/2006/relationships/hyperlink" Target="http://gadgets.ndtv.com/mobiles/features/reliance-jio-plans-nokia-3310-2017-price-vivo-v5s-and-lg-g6-launched-and-more-news-this-week-1687660" TargetMode="External"/><Relationship Id="rId2612" Type="http://schemas.openxmlformats.org/officeDocument/2006/relationships/hyperlink" Target="http://pbs.twimg.com/profile_images/841519988867391488/tBlv-5_Q_normal.jpg" TargetMode="External"/><Relationship Id="rId5768" Type="http://schemas.openxmlformats.org/officeDocument/2006/relationships/hyperlink" Target="https://twitter.com/" TargetMode="External"/><Relationship Id="rId6819" Type="http://schemas.openxmlformats.org/officeDocument/2006/relationships/hyperlink" Target="https://twitter.com/" TargetMode="External"/><Relationship Id="rId1214" Type="http://schemas.openxmlformats.org/officeDocument/2006/relationships/hyperlink" Target="https://fb.me/3NRNlZwBz" TargetMode="External"/><Relationship Id="rId4784" Type="http://schemas.openxmlformats.org/officeDocument/2006/relationships/hyperlink" Target="https://twitter.com/" TargetMode="External"/><Relationship Id="rId5835" Type="http://schemas.openxmlformats.org/officeDocument/2006/relationships/hyperlink" Target="https://twitter.com/" TargetMode="External"/><Relationship Id="rId3386" Type="http://schemas.openxmlformats.org/officeDocument/2006/relationships/hyperlink" Target="https://pbs.twimg.com/media/C-ar70YXkAEy8Q7.jpg" TargetMode="External"/><Relationship Id="rId4437" Type="http://schemas.openxmlformats.org/officeDocument/2006/relationships/hyperlink" Target="https://pbs.twimg.com/media/C-ooRx7UQAAAIto.jpg" TargetMode="External"/><Relationship Id="rId3039" Type="http://schemas.openxmlformats.org/officeDocument/2006/relationships/hyperlink" Target="https://pbs.twimg.com/media/C-e7fSCUMAEieQN.jpg" TargetMode="External"/><Relationship Id="rId3453" Type="http://schemas.openxmlformats.org/officeDocument/2006/relationships/hyperlink" Target="https://pbs.twimg.com/media/C-ZEfNqXgAAe9Nr.jpg" TargetMode="External"/><Relationship Id="rId4851" Type="http://schemas.openxmlformats.org/officeDocument/2006/relationships/hyperlink" Target="https://twitter.com/" TargetMode="External"/><Relationship Id="rId5902" Type="http://schemas.openxmlformats.org/officeDocument/2006/relationships/hyperlink" Target="https://twitter.com/" TargetMode="External"/><Relationship Id="rId374" Type="http://schemas.openxmlformats.org/officeDocument/2006/relationships/hyperlink" Target="http://money.cnn.com/2016/09/06/technology/india-reliance-jio-4g-internet/index.html" TargetMode="External"/><Relationship Id="rId2055" Type="http://schemas.openxmlformats.org/officeDocument/2006/relationships/hyperlink" Target="https://pbs.twimg.com/media/C-k3dLmVwAAbPO6.jpg" TargetMode="External"/><Relationship Id="rId3106" Type="http://schemas.openxmlformats.org/officeDocument/2006/relationships/hyperlink" Target="http://pbs.twimg.com/profile_images/840137176247558144/XRNXB7iA_normal.jpg" TargetMode="External"/><Relationship Id="rId4504" Type="http://schemas.openxmlformats.org/officeDocument/2006/relationships/hyperlink" Target="http://pbs.twimg.com/profile_images/736512066752651264/f4LSr1Xj_normal.jpg" TargetMode="External"/><Relationship Id="rId3520" Type="http://schemas.openxmlformats.org/officeDocument/2006/relationships/hyperlink" Target="http://abs.twimg.com/sticky/default_profile_images/default_profile_normal.png" TargetMode="External"/><Relationship Id="rId6676" Type="http://schemas.openxmlformats.org/officeDocument/2006/relationships/hyperlink" Target="https://twitter.com/" TargetMode="External"/><Relationship Id="rId441" Type="http://schemas.openxmlformats.org/officeDocument/2006/relationships/hyperlink" Target="https://twitter.com/i/web/status/857823533241643009" TargetMode="External"/><Relationship Id="rId1071" Type="http://schemas.openxmlformats.org/officeDocument/2006/relationships/hyperlink" Target="http://kannada.gizbot.com/news/reliance-jio-effect-rules-soon-trai-new-service-012684.html" TargetMode="External"/><Relationship Id="rId2122" Type="http://schemas.openxmlformats.org/officeDocument/2006/relationships/hyperlink" Target="https://pbs.twimg.com/media/C-aVOf5VwAA-blP.jpg" TargetMode="External"/><Relationship Id="rId5278" Type="http://schemas.openxmlformats.org/officeDocument/2006/relationships/hyperlink" Target="https://twitter.com/" TargetMode="External"/><Relationship Id="rId5692" Type="http://schemas.openxmlformats.org/officeDocument/2006/relationships/hyperlink" Target="https://twitter.com/" TargetMode="External"/><Relationship Id="rId6329" Type="http://schemas.openxmlformats.org/officeDocument/2006/relationships/hyperlink" Target="https://twitter.com/" TargetMode="External"/><Relationship Id="rId6743" Type="http://schemas.openxmlformats.org/officeDocument/2006/relationships/hyperlink" Target="https://twitter.com/" TargetMode="External"/><Relationship Id="rId1888" Type="http://schemas.openxmlformats.org/officeDocument/2006/relationships/hyperlink" Target="https://pbs.twimg.com/media/C-bdG24UMAEWhU8.jpg" TargetMode="External"/><Relationship Id="rId2939" Type="http://schemas.openxmlformats.org/officeDocument/2006/relationships/hyperlink" Target="http://pbs.twimg.com/profile_images/759291377951711232/quWN7QmQ_normal.jpg" TargetMode="External"/><Relationship Id="rId4294" Type="http://schemas.openxmlformats.org/officeDocument/2006/relationships/hyperlink" Target="http://pbs.twimg.com/profile_images/529622373821988867/mVNbnitq_normal.jpeg" TargetMode="External"/><Relationship Id="rId5345" Type="http://schemas.openxmlformats.org/officeDocument/2006/relationships/hyperlink" Target="https://twitter.com/" TargetMode="External"/><Relationship Id="rId6810" Type="http://schemas.openxmlformats.org/officeDocument/2006/relationships/hyperlink" Target="https://twitter.com/" TargetMode="External"/><Relationship Id="rId4361" Type="http://schemas.openxmlformats.org/officeDocument/2006/relationships/hyperlink" Target="http://pbs.twimg.com/profile_images/575670212286021632/juJ2lzIM_normal.jpeg" TargetMode="External"/><Relationship Id="rId5412" Type="http://schemas.openxmlformats.org/officeDocument/2006/relationships/hyperlink" Target="https://twitter.com/" TargetMode="External"/><Relationship Id="rId1955" Type="http://schemas.openxmlformats.org/officeDocument/2006/relationships/hyperlink" Target="https://pbs.twimg.com/media/C-fiBu2V0AASJ5G.jpg" TargetMode="External"/><Relationship Id="rId4014" Type="http://schemas.openxmlformats.org/officeDocument/2006/relationships/hyperlink" Target="http://pbs.twimg.com/profile_images/828527246830870528/VIX22aC7_normal.jpg" TargetMode="External"/><Relationship Id="rId1608" Type="http://schemas.openxmlformats.org/officeDocument/2006/relationships/hyperlink" Target="http://indiatoday.intoday.in/technology/story/exclusive-reliance-jio-fiber-broadband-preview-to-commence-shortly-website-spills-details/1/941140.html" TargetMode="External"/><Relationship Id="rId3030" Type="http://schemas.openxmlformats.org/officeDocument/2006/relationships/hyperlink" Target="http://abs.twimg.com/sticky/default_profile_images/default_profile_normal.png" TargetMode="External"/><Relationship Id="rId6186" Type="http://schemas.openxmlformats.org/officeDocument/2006/relationships/hyperlink" Target="https://twitter.com/" TargetMode="External"/><Relationship Id="rId2796" Type="http://schemas.openxmlformats.org/officeDocument/2006/relationships/hyperlink" Target="http://pbs.twimg.com/profile_images/858018928878112769/87j-_Xdb_normal.jpg" TargetMode="External"/><Relationship Id="rId3847" Type="http://schemas.openxmlformats.org/officeDocument/2006/relationships/hyperlink" Target="http://pbs.twimg.com/profile_images/837483293335515136/Win3gK25_normal.jpg" TargetMode="External"/><Relationship Id="rId6253" Type="http://schemas.openxmlformats.org/officeDocument/2006/relationships/hyperlink" Target="https://twitter.com/" TargetMode="External"/><Relationship Id="rId768" Type="http://schemas.openxmlformats.org/officeDocument/2006/relationships/hyperlink" Target="http://zeenews.india.com/internet-social-media/reliance-jio-coming-with-ftth-broadband-service-with-100mbps-speed-in-june-2000437.html?utm_source=dlvr.it&amp;utm_medium=twitter" TargetMode="External"/><Relationship Id="rId1398" Type="http://schemas.openxmlformats.org/officeDocument/2006/relationships/hyperlink" Target="https://broadbandforum.co/threads/139366/" TargetMode="External"/><Relationship Id="rId2449" Type="http://schemas.openxmlformats.org/officeDocument/2006/relationships/hyperlink" Target="http://pbs.twimg.com/profile_images/378800000797394786/aad7180b3e4112756b43efe15b0348b7_normal.jpeg" TargetMode="External"/><Relationship Id="rId2863" Type="http://schemas.openxmlformats.org/officeDocument/2006/relationships/hyperlink" Target="https://pbs.twimg.com/media/C-bD7DBUMAEOLuG.jpg" TargetMode="External"/><Relationship Id="rId3914" Type="http://schemas.openxmlformats.org/officeDocument/2006/relationships/hyperlink" Target="http://pbs.twimg.com/profile_images/821385104962375681/xnIUZIGM_normal.jpg" TargetMode="External"/><Relationship Id="rId6320" Type="http://schemas.openxmlformats.org/officeDocument/2006/relationships/hyperlink" Target="https://twitter.com/" TargetMode="External"/><Relationship Id="rId835" Type="http://schemas.openxmlformats.org/officeDocument/2006/relationships/hyperlink" Target="http://indianexpress.com/article/technology/tech-news-technology/reliance-jios-fiber-broadband-with-100mbps-speed-to-launch-in-june-report-4631700/" TargetMode="External"/><Relationship Id="rId1465" Type="http://schemas.openxmlformats.org/officeDocument/2006/relationships/hyperlink" Target="http://telecom.economictimes.indiatimes.com/news/telecom-operators-may-offer-lowest-ever-salary-hike-this-year-courtesy-reliance-jio-and-consolidation-pressure/58390771" TargetMode="External"/><Relationship Id="rId2516" Type="http://schemas.openxmlformats.org/officeDocument/2006/relationships/hyperlink" Target="http://pbs.twimg.com/profile_images/1215337530/TS_normal.jpeg" TargetMode="External"/><Relationship Id="rId1118" Type="http://schemas.openxmlformats.org/officeDocument/2006/relationships/hyperlink" Target="http://gadgets.ndtv.com/telecom/features/reliance-jio-dth-broadband-and-more-5-things-to-expect-from-jio-this-year-1686749" TargetMode="External"/><Relationship Id="rId1532" Type="http://schemas.openxmlformats.org/officeDocument/2006/relationships/hyperlink" Target="https://fb.me/5L3K1PTg4" TargetMode="External"/><Relationship Id="rId2930" Type="http://schemas.openxmlformats.org/officeDocument/2006/relationships/hyperlink" Target="http://abs.twimg.com/sticky/default_profile_images/default_profile_normal.png" TargetMode="External"/><Relationship Id="rId4688" Type="http://schemas.openxmlformats.org/officeDocument/2006/relationships/hyperlink" Target="https://twitter.com/" TargetMode="External"/><Relationship Id="rId902" Type="http://schemas.openxmlformats.org/officeDocument/2006/relationships/hyperlink" Target="https://bombayinformer.com/109856/200-vacancy-for-reliance-jio-back-office-salary-20000-priti-recruitment-thane-maharashtra-bombay-jobs/" TargetMode="External"/><Relationship Id="rId5739" Type="http://schemas.openxmlformats.org/officeDocument/2006/relationships/hyperlink" Target="https://twitter.com/" TargetMode="External"/><Relationship Id="rId4755" Type="http://schemas.openxmlformats.org/officeDocument/2006/relationships/hyperlink" Target="https://twitter.com/" TargetMode="External"/><Relationship Id="rId5806" Type="http://schemas.openxmlformats.org/officeDocument/2006/relationships/hyperlink" Target="https://twitter.com/" TargetMode="External"/><Relationship Id="rId278" Type="http://schemas.openxmlformats.org/officeDocument/2006/relationships/hyperlink" Target="http://on-the-cheap.transaustralianairlines.com/2017/04/27/top-10-best-cheapest-4g-smartphones-under-5000-in-2017-for-reliance-jio-latest-in-hindi-low-price/" TargetMode="External"/><Relationship Id="rId3357" Type="http://schemas.openxmlformats.org/officeDocument/2006/relationships/hyperlink" Target="http://pbs.twimg.com/profile_images/809216249498456064/YWVM3QA8_normal.jpg" TargetMode="External"/><Relationship Id="rId3771" Type="http://schemas.openxmlformats.org/officeDocument/2006/relationships/hyperlink" Target="http://pbs.twimg.com/profile_images/855655764244955138/uri9XFiN_normal.jpg" TargetMode="External"/><Relationship Id="rId4408" Type="http://schemas.openxmlformats.org/officeDocument/2006/relationships/hyperlink" Target="http://pbs.twimg.com/profile_images/825309832186036224/h3WPE-fz_normal.jpg" TargetMode="External"/><Relationship Id="rId4822" Type="http://schemas.openxmlformats.org/officeDocument/2006/relationships/hyperlink" Target="https://twitter.com/" TargetMode="External"/><Relationship Id="rId692" Type="http://schemas.openxmlformats.org/officeDocument/2006/relationships/hyperlink" Target="http://feeds.feedburner.com/~r/insidebitcoins/XOlt/~3/uHBNH8PD_Ss/45168?utm_source=feedburner&amp;utm_medium=twitter&amp;utm_campaign=bitcoinkiosk_" TargetMode="External"/><Relationship Id="rId2373" Type="http://schemas.openxmlformats.org/officeDocument/2006/relationships/hyperlink" Target="http://pbs.twimg.com/profile_images/639419929662373888/qa_7bB8d_normal.jpg" TargetMode="External"/><Relationship Id="rId3424" Type="http://schemas.openxmlformats.org/officeDocument/2006/relationships/hyperlink" Target="http://pbs.twimg.com/profile_images/2301165764/197emd1uvmei77guo2f9_normal.jpeg" TargetMode="External"/><Relationship Id="rId345" Type="http://schemas.openxmlformats.org/officeDocument/2006/relationships/hyperlink" Target="http://www.internet-trick.com/reliance-jio-new-free-unlimited-dhan-dhana-dhan-offer-3-months/" TargetMode="External"/><Relationship Id="rId2026" Type="http://schemas.openxmlformats.org/officeDocument/2006/relationships/hyperlink" Target="https://pbs.twimg.com/media/C-kJSMcV0AAhJ7q.jpg" TargetMode="External"/><Relationship Id="rId2440" Type="http://schemas.openxmlformats.org/officeDocument/2006/relationships/hyperlink" Target="http://pbs.twimg.com/profile_images/378800000797394786/aad7180b3e4112756b43efe15b0348b7_normal.jpeg" TargetMode="External"/><Relationship Id="rId5596" Type="http://schemas.openxmlformats.org/officeDocument/2006/relationships/hyperlink" Target="https://twitter.com/" TargetMode="External"/><Relationship Id="rId6647" Type="http://schemas.openxmlformats.org/officeDocument/2006/relationships/hyperlink" Target="https://twitter.com/" TargetMode="External"/><Relationship Id="rId412" Type="http://schemas.openxmlformats.org/officeDocument/2006/relationships/hyperlink" Target="http://www.fonearena.com/blog/218302/reliance-jio-reports-rs-22-5-crore-net-loss-for-h2-fy17.html?utm_source=dlvr.it&amp;utm_medium=twitter" TargetMode="External"/><Relationship Id="rId1042" Type="http://schemas.openxmlformats.org/officeDocument/2006/relationships/hyperlink" Target="https://techviral.net/reliance-jio-introduces-new-plans-starting-rs-19/?utm_source=dlvr.it&amp;utm_medium=twitter" TargetMode="External"/><Relationship Id="rId4198" Type="http://schemas.openxmlformats.org/officeDocument/2006/relationships/hyperlink" Target="http://pbs.twimg.com/profile_images/829309495641829378/rXgcpQ7o_normal.jpg" TargetMode="External"/><Relationship Id="rId5249" Type="http://schemas.openxmlformats.org/officeDocument/2006/relationships/hyperlink" Target="https://twitter.com/" TargetMode="External"/><Relationship Id="rId5663" Type="http://schemas.openxmlformats.org/officeDocument/2006/relationships/hyperlink" Target="https://twitter.com/" TargetMode="External"/><Relationship Id="rId4265" Type="http://schemas.openxmlformats.org/officeDocument/2006/relationships/hyperlink" Target="http://pbs.twimg.com/profile_images/847401003628417027/Pbkqt42A_normal.jpg" TargetMode="External"/><Relationship Id="rId5316" Type="http://schemas.openxmlformats.org/officeDocument/2006/relationships/hyperlink" Target="https://twitter.com/" TargetMode="External"/><Relationship Id="rId6714" Type="http://schemas.openxmlformats.org/officeDocument/2006/relationships/hyperlink" Target="https://twitter.com/" TargetMode="External"/><Relationship Id="rId1859" Type="http://schemas.openxmlformats.org/officeDocument/2006/relationships/hyperlink" Target="https://pbs.twimg.com/media/C-Vo9coV0AEudnV.jpg" TargetMode="External"/><Relationship Id="rId5730" Type="http://schemas.openxmlformats.org/officeDocument/2006/relationships/hyperlink" Target="https://twitter.com/" TargetMode="External"/><Relationship Id="rId1926" Type="http://schemas.openxmlformats.org/officeDocument/2006/relationships/hyperlink" Target="https://pbs.twimg.com/media/C-fDwuHVYAELzBl.jpg" TargetMode="External"/><Relationship Id="rId3281" Type="http://schemas.openxmlformats.org/officeDocument/2006/relationships/hyperlink" Target="http://pbs.twimg.com/profile_images/762209140043317248/dg6Sy8Ld_normal.jpg" TargetMode="External"/><Relationship Id="rId4332" Type="http://schemas.openxmlformats.org/officeDocument/2006/relationships/hyperlink" Target="http://pbs.twimg.com/profile_images/1406067065/240878_208077205898102_100000874727679_562905_3543829_o_normal.jpg" TargetMode="External"/><Relationship Id="rId3001" Type="http://schemas.openxmlformats.org/officeDocument/2006/relationships/hyperlink" Target="https://pbs.twimg.com/media/C-ejIw_XoAASH5K.jpg" TargetMode="External"/><Relationship Id="rId6157" Type="http://schemas.openxmlformats.org/officeDocument/2006/relationships/hyperlink" Target="https://twitter.com/" TargetMode="External"/><Relationship Id="rId6571" Type="http://schemas.openxmlformats.org/officeDocument/2006/relationships/hyperlink" Target="https://twitter.com/" TargetMode="External"/><Relationship Id="rId2767" Type="http://schemas.openxmlformats.org/officeDocument/2006/relationships/hyperlink" Target="https://pbs.twimg.com/media/C-bfw4KXkAArVww.jpg" TargetMode="External"/><Relationship Id="rId5173" Type="http://schemas.openxmlformats.org/officeDocument/2006/relationships/hyperlink" Target="https://twitter.com/" TargetMode="External"/><Relationship Id="rId6224" Type="http://schemas.openxmlformats.org/officeDocument/2006/relationships/hyperlink" Target="https://twitter.com/" TargetMode="External"/><Relationship Id="rId739" Type="http://schemas.openxmlformats.org/officeDocument/2006/relationships/hyperlink" Target="http://telecom.economictimes.indiatimes.com/news/reliance-jio-opposes-customised-offers-by-bharti-airtel-vodafone-india/58402982" TargetMode="External"/><Relationship Id="rId1369" Type="http://schemas.openxmlformats.org/officeDocument/2006/relationships/hyperlink" Target="https://www.sayingtruth.com/fake-reliance-jio-laptop/" TargetMode="External"/><Relationship Id="rId3818" Type="http://schemas.openxmlformats.org/officeDocument/2006/relationships/hyperlink" Target="http://pbs.twimg.com/profile_images/2632848162/4fb1bd2d5c058fea8055f17fcfa60ce9_normal.jpeg" TargetMode="External"/><Relationship Id="rId5240" Type="http://schemas.openxmlformats.org/officeDocument/2006/relationships/hyperlink" Target="https://twitter.com/" TargetMode="External"/><Relationship Id="rId1783" Type="http://schemas.openxmlformats.org/officeDocument/2006/relationships/hyperlink" Target="https://pbs.twimg.com/media/C-ZpelxUwAAzJqG.jpg" TargetMode="External"/><Relationship Id="rId2834" Type="http://schemas.openxmlformats.org/officeDocument/2006/relationships/hyperlink" Target="http://pbs.twimg.com/profile_images/967658364/GG_110_copy_cropped_normal.jpg" TargetMode="External"/><Relationship Id="rId75" Type="http://schemas.openxmlformats.org/officeDocument/2006/relationships/hyperlink" Target="http://www.business-standard.com/article/companies/data-war-reliance-jio-free-offers-to-continue-for-12-18-months-117042600206_1.html" TargetMode="External"/><Relationship Id="rId806" Type="http://schemas.openxmlformats.org/officeDocument/2006/relationships/hyperlink" Target="https://www.linkedin.com/slink?code=fnuCYQS" TargetMode="External"/><Relationship Id="rId1436" Type="http://schemas.openxmlformats.org/officeDocument/2006/relationships/hyperlink" Target="http://profit.ndtv.com/news/tech-media-telecom/article-reliance-jio-effect-rules-soon-for-telcos-trai-ing-new-service-1686698?utm_source=dlvr.it&amp;utm_medium=twitter" TargetMode="External"/><Relationship Id="rId1850" Type="http://schemas.openxmlformats.org/officeDocument/2006/relationships/hyperlink" Target="https://pbs.twimg.com/media/C-eV0SQW0AAbw2J.jpg" TargetMode="External"/><Relationship Id="rId2901" Type="http://schemas.openxmlformats.org/officeDocument/2006/relationships/hyperlink" Target="http://pbs.twimg.com/profile_images/849464668242444289/hK14tMb6_normal.jpg" TargetMode="External"/><Relationship Id="rId1503" Type="http://schemas.openxmlformats.org/officeDocument/2006/relationships/hyperlink" Target="http://news.google.com/news/url?sa=t&amp;fd=R&amp;ct2=in&amp;usg=AFQjCNHxrsEQ4NCisDiM4YoCKFtfVFfBzg&amp;clid=c3a7d30bb8a4878e06b80cf16b898331&amp;cid=52779475800750&amp;ei=XVoFWYDGPIWR3gHus4nIDQ&amp;url=http://www.gizbot.com/telecom/features/reliance-jio-airtel-bsnl-vodafone-4g-3g-plans-voice-calls-free-tariff-war-price-040384.html" TargetMode="External"/><Relationship Id="rId4659" Type="http://schemas.openxmlformats.org/officeDocument/2006/relationships/hyperlink" Target="https://twitter.com/" TargetMode="External"/><Relationship Id="rId3675" Type="http://schemas.openxmlformats.org/officeDocument/2006/relationships/hyperlink" Target="http://pbs.twimg.com/profile_images/527351084558209024/U7VZxlGa_normal.jpeg" TargetMode="External"/><Relationship Id="rId4726" Type="http://schemas.openxmlformats.org/officeDocument/2006/relationships/hyperlink" Target="https://twitter.com/" TargetMode="External"/><Relationship Id="rId6081" Type="http://schemas.openxmlformats.org/officeDocument/2006/relationships/hyperlink" Target="https://twitter.com/" TargetMode="External"/><Relationship Id="rId596" Type="http://schemas.openxmlformats.org/officeDocument/2006/relationships/hyperlink" Target="http://www.business-standard.com/article/companies/airtel-beats-reliance-jio-by-a-huge-margin-in-4g-speed-opensignal-report-117042200259_1.html" TargetMode="External"/><Relationship Id="rId2277" Type="http://schemas.openxmlformats.org/officeDocument/2006/relationships/hyperlink" Target="https://pbs.twimg.com/media/C-Yg9RqVwAAlY3P.jpg" TargetMode="External"/><Relationship Id="rId2691" Type="http://schemas.openxmlformats.org/officeDocument/2006/relationships/hyperlink" Target="https://pbs.twimg.com/media/C-a_nxxV0AEex7K.jpg" TargetMode="External"/><Relationship Id="rId3328" Type="http://schemas.openxmlformats.org/officeDocument/2006/relationships/hyperlink" Target="http://pbs.twimg.com/profile_images/858369242307194884/TRUWVAom_normal.jpg" TargetMode="External"/><Relationship Id="rId3742" Type="http://schemas.openxmlformats.org/officeDocument/2006/relationships/hyperlink" Target="http://pbs.twimg.com/profile_images/839147291030261762/Gc9YlXbn_normal.jpg" TargetMode="External"/><Relationship Id="rId249" Type="http://schemas.openxmlformats.org/officeDocument/2006/relationships/hyperlink" Target="https://hi.gadgets360.com/telecom/jio-dth-broadband-and-more-5-things-to-expect-from-reliance-jio-in-2017-hindi-features-1686810" TargetMode="External"/><Relationship Id="rId663" Type="http://schemas.openxmlformats.org/officeDocument/2006/relationships/hyperlink" Target="http://linkis.com/gadgets.ndtv.com/tel/ovEC7" TargetMode="External"/><Relationship Id="rId1293" Type="http://schemas.openxmlformats.org/officeDocument/2006/relationships/hyperlink" Target="http://indianexpress.com/article/technology/tech-news-technology/reliance-jio-effect-rules-soon-for-telcos-trai-ing-new-service-4631376/" TargetMode="External"/><Relationship Id="rId2344" Type="http://schemas.openxmlformats.org/officeDocument/2006/relationships/hyperlink" Target="http://pbs.twimg.com/profile_images/793091676843700224/FnS3ClxH_normal.jpg" TargetMode="External"/><Relationship Id="rId316" Type="http://schemas.openxmlformats.org/officeDocument/2006/relationships/hyperlink" Target="http://www.gadgetsnow.com/tech-news/this-state-has-highest-number-of-reliance-jio-users/articleshow/58402856.cms" TargetMode="External"/><Relationship Id="rId730" Type="http://schemas.openxmlformats.org/officeDocument/2006/relationships/hyperlink" Target="http://malayalam.gizbot.com/news/reliance-jio-free-offers-continue-12-18-months-009214.html" TargetMode="External"/><Relationship Id="rId1013" Type="http://schemas.openxmlformats.org/officeDocument/2006/relationships/hyperlink" Target="http://www.livemint.com/Industry/VjdKJc3YbU0F6DnnItImZN/Reliance-Jio-effect-Trai-to-frame-rules-for-new-telcos-test.html" TargetMode="External"/><Relationship Id="rId1360" Type="http://schemas.openxmlformats.org/officeDocument/2006/relationships/hyperlink" Target="https://twitter.com/i/web/status/858564061407084544" TargetMode="External"/><Relationship Id="rId2411" Type="http://schemas.openxmlformats.org/officeDocument/2006/relationships/hyperlink" Target="http://pbs.twimg.com/profile_images/2454931736/jz89j2v7njytip25qicf_normal.jpeg" TargetMode="External"/><Relationship Id="rId4169" Type="http://schemas.openxmlformats.org/officeDocument/2006/relationships/hyperlink" Target="http://pbs.twimg.com/profile_images/826700406147330049/UST71t7i_normal.jpg" TargetMode="External"/><Relationship Id="rId5567" Type="http://schemas.openxmlformats.org/officeDocument/2006/relationships/hyperlink" Target="https://twitter.com/" TargetMode="External"/><Relationship Id="rId5981" Type="http://schemas.openxmlformats.org/officeDocument/2006/relationships/hyperlink" Target="https://twitter.com/" TargetMode="External"/><Relationship Id="rId6618" Type="http://schemas.openxmlformats.org/officeDocument/2006/relationships/hyperlink" Target="https://twitter.com/" TargetMode="External"/><Relationship Id="rId4583" Type="http://schemas.openxmlformats.org/officeDocument/2006/relationships/hyperlink" Target="https://twitter.com/" TargetMode="External"/><Relationship Id="rId5634" Type="http://schemas.openxmlformats.org/officeDocument/2006/relationships/hyperlink" Target="https://twitter.com/" TargetMode="External"/><Relationship Id="rId3185" Type="http://schemas.openxmlformats.org/officeDocument/2006/relationships/hyperlink" Target="http://pbs.twimg.com/profile_images/823107490007121921/4HURdyui_normal.jpg" TargetMode="External"/><Relationship Id="rId4236" Type="http://schemas.openxmlformats.org/officeDocument/2006/relationships/hyperlink" Target="http://abs.twimg.com/sticky/default_profile_images/default_profile_normal.png" TargetMode="External"/><Relationship Id="rId4650" Type="http://schemas.openxmlformats.org/officeDocument/2006/relationships/hyperlink" Target="https://twitter.com/" TargetMode="External"/><Relationship Id="rId5701" Type="http://schemas.openxmlformats.org/officeDocument/2006/relationships/hyperlink" Target="https://twitter.com/" TargetMode="External"/><Relationship Id="rId3252" Type="http://schemas.openxmlformats.org/officeDocument/2006/relationships/hyperlink" Target="http://pbs.twimg.com/profile_images/702901720246939650/ZBn4aySo_normal.jpg" TargetMode="External"/><Relationship Id="rId4303" Type="http://schemas.openxmlformats.org/officeDocument/2006/relationships/hyperlink" Target="http://pbs.twimg.com/profile_images/821590583873564672/o1xDWjix_normal.jpg" TargetMode="External"/><Relationship Id="rId173" Type="http://schemas.openxmlformats.org/officeDocument/2006/relationships/hyperlink" Target="http://feeds.feedburner.com/~r/Fight4Rights/~3/RYDulp0fdEw/extra-recharge-value-deduction-refund_i27114?utm_source=feedburner&amp;utm_medium=twitter&amp;utm_campaign=fightforrights_" TargetMode="External"/><Relationship Id="rId6475" Type="http://schemas.openxmlformats.org/officeDocument/2006/relationships/hyperlink" Target="https://twitter.com/" TargetMode="External"/><Relationship Id="rId240" Type="http://schemas.openxmlformats.org/officeDocument/2006/relationships/hyperlink" Target="http://gadgets.ndtv.com/telecom/features/reliance-jio-dth-broadband-and-more-5-things-to-expect-from-jio-this-year-1686749" TargetMode="External"/><Relationship Id="rId5077" Type="http://schemas.openxmlformats.org/officeDocument/2006/relationships/hyperlink" Target="https://twitter.com/" TargetMode="External"/><Relationship Id="rId6128" Type="http://schemas.openxmlformats.org/officeDocument/2006/relationships/hyperlink" Target="https://twitter.com/" TargetMode="External"/><Relationship Id="rId4093" Type="http://schemas.openxmlformats.org/officeDocument/2006/relationships/hyperlink" Target="http://pbs.twimg.com/profile_images/3698484594/e5ae6371e9d39a2561f3815c47b6b5db_normal.jpeg" TargetMode="External"/><Relationship Id="rId5144" Type="http://schemas.openxmlformats.org/officeDocument/2006/relationships/hyperlink" Target="https://twitter.com/" TargetMode="External"/><Relationship Id="rId5491" Type="http://schemas.openxmlformats.org/officeDocument/2006/relationships/hyperlink" Target="https://twitter.com/" TargetMode="External"/><Relationship Id="rId6542" Type="http://schemas.openxmlformats.org/officeDocument/2006/relationships/hyperlink" Target="https://twitter.com/" TargetMode="External"/><Relationship Id="rId1687" Type="http://schemas.openxmlformats.org/officeDocument/2006/relationships/hyperlink" Target="http://www.gizbot.com/internet/news/reliance-jio-fiber-broadband-preview-fup-speed-price-plans-website-launch-040356.html?utm_source=dlvr.it&amp;utm_medium=twitter&amp;utm_campaign=jobokuruvilla" TargetMode="External"/><Relationship Id="rId2738" Type="http://schemas.openxmlformats.org/officeDocument/2006/relationships/hyperlink" Target="https://pbs.twimg.com/media/C-bWbfwV0AE2uby.jpg" TargetMode="External"/><Relationship Id="rId1754" Type="http://schemas.openxmlformats.org/officeDocument/2006/relationships/hyperlink" Target="https://sbrknowledge.blogspot.com/2017/03/reliance-jio-plans-vs-airtel-vs-bsnl-vs.html" TargetMode="External"/><Relationship Id="rId2805" Type="http://schemas.openxmlformats.org/officeDocument/2006/relationships/hyperlink" Target="http://pbs.twimg.com/profile_images/779512101182201856/Y2_EAoHB_normal.jpg" TargetMode="External"/><Relationship Id="rId4160" Type="http://schemas.openxmlformats.org/officeDocument/2006/relationships/hyperlink" Target="http://pbs.twimg.com/profile_images/775488558480158720/syJ4apM0_normal.jpg" TargetMode="External"/><Relationship Id="rId5211" Type="http://schemas.openxmlformats.org/officeDocument/2006/relationships/hyperlink" Target="https://twitter.com/" TargetMode="External"/><Relationship Id="rId46" Type="http://schemas.openxmlformats.org/officeDocument/2006/relationships/hyperlink" Target="https://alltheinternetofthings.com/entries/145065" TargetMode="External"/><Relationship Id="rId1407" Type="http://schemas.openxmlformats.org/officeDocument/2006/relationships/hyperlink" Target="http://gadgets.ndtv.com/telecom/features/reliance-jio-airtel-vodafone-bsnl-idea-best-data-unlimited-calling-plans-1685372" TargetMode="External"/><Relationship Id="rId1821" Type="http://schemas.openxmlformats.org/officeDocument/2006/relationships/hyperlink" Target="https://pbs.twimg.com/media/C-bdG24UMAEWhU8.jpg" TargetMode="External"/><Relationship Id="rId4977" Type="http://schemas.openxmlformats.org/officeDocument/2006/relationships/hyperlink" Target="https://twitter.com/" TargetMode="External"/><Relationship Id="rId3579" Type="http://schemas.openxmlformats.org/officeDocument/2006/relationships/hyperlink" Target="https://pbs.twimg.com/media/C-ZoSrZXUAA-1Wx.jpg" TargetMode="External"/><Relationship Id="rId2595" Type="http://schemas.openxmlformats.org/officeDocument/2006/relationships/hyperlink" Target="http://pbs.twimg.com/profile_images/856367632043454464/-d0Tn9fG_normal.jpg" TargetMode="External"/><Relationship Id="rId3993" Type="http://schemas.openxmlformats.org/officeDocument/2006/relationships/hyperlink" Target="http://pbs.twimg.com/profile_images/855853748463304706/J9zDjhBl_normal.jpg" TargetMode="External"/><Relationship Id="rId6052" Type="http://schemas.openxmlformats.org/officeDocument/2006/relationships/hyperlink" Target="https://twitter.com/" TargetMode="External"/><Relationship Id="rId567" Type="http://schemas.openxmlformats.org/officeDocument/2006/relationships/hyperlink" Target="https://thewire.in/129528/reliance-jio-digital-india/" TargetMode="External"/><Relationship Id="rId1197" Type="http://schemas.openxmlformats.org/officeDocument/2006/relationships/hyperlink" Target="http://www.news18.com/news/tech/how-to-port-your-number-to-reliance-jio-from-vodafone-and-airtel-1289419.html" TargetMode="External"/><Relationship Id="rId2248" Type="http://schemas.openxmlformats.org/officeDocument/2006/relationships/hyperlink" Target="http://pbs.twimg.com/profile_images/616230171507617792/Z_tMYwU4_normal.png" TargetMode="External"/><Relationship Id="rId3646" Type="http://schemas.openxmlformats.org/officeDocument/2006/relationships/hyperlink" Target="http://pbs.twimg.com/profile_images/49607902/ravi-vs-prasad_normal.jpg" TargetMode="External"/><Relationship Id="rId981" Type="http://schemas.openxmlformats.org/officeDocument/2006/relationships/hyperlink" Target="http://gadgetstouse.com/news/reliance-jio-fiber-preview-testing/57061" TargetMode="External"/><Relationship Id="rId2662" Type="http://schemas.openxmlformats.org/officeDocument/2006/relationships/hyperlink" Target="http://pbs.twimg.com/profile_images/852029172465541121/M3re_cdW_normal.jpg" TargetMode="External"/><Relationship Id="rId3713" Type="http://schemas.openxmlformats.org/officeDocument/2006/relationships/hyperlink" Target="https://pbs.twimg.com/media/C-W1U2-XUAAZHnI.jpg" TargetMode="External"/><Relationship Id="rId634" Type="http://schemas.openxmlformats.org/officeDocument/2006/relationships/hyperlink" Target="https://www.mobigyaan.com/reliance-jio-introduces-new-postpaid-plans" TargetMode="External"/><Relationship Id="rId1264" Type="http://schemas.openxmlformats.org/officeDocument/2006/relationships/hyperlink" Target="http://indianexpress.com/article/technology/tech-news-technology/reliance-jios-fiber-broadband-with-100mbps-speed-to-launch-in-june-report-4631700/" TargetMode="External"/><Relationship Id="rId2315" Type="http://schemas.openxmlformats.org/officeDocument/2006/relationships/hyperlink" Target="http://pbs.twimg.com/profile_images/714826328952946688/2QBdRpl9_normal.jpg" TargetMode="External"/><Relationship Id="rId5885" Type="http://schemas.openxmlformats.org/officeDocument/2006/relationships/hyperlink" Target="https://twitter.com/" TargetMode="External"/><Relationship Id="rId701" Type="http://schemas.openxmlformats.org/officeDocument/2006/relationships/hyperlink" Target="http://www.maalaimalar.com/Technology/TechnologyNews/2017/04/28153128/1082510/Reliance-Jio-opposes-customised-offers-by-Bharti-Airtel.vpf" TargetMode="External"/><Relationship Id="rId1331"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4487" Type="http://schemas.openxmlformats.org/officeDocument/2006/relationships/hyperlink" Target="http://pbs.twimg.com/profile_images/690139413758742528/d-wcPv3K_normal.jpg" TargetMode="External"/><Relationship Id="rId5538" Type="http://schemas.openxmlformats.org/officeDocument/2006/relationships/hyperlink" Target="https://twitter.com/" TargetMode="External"/><Relationship Id="rId5952" Type="http://schemas.openxmlformats.org/officeDocument/2006/relationships/hyperlink" Target="https://twitter.com/" TargetMode="External"/><Relationship Id="rId3089" Type="http://schemas.openxmlformats.org/officeDocument/2006/relationships/hyperlink" Target="https://pbs.twimg.com/media/C-fHCaOUMAElSMY.jpg" TargetMode="External"/><Relationship Id="rId4554" Type="http://schemas.openxmlformats.org/officeDocument/2006/relationships/hyperlink" Target="https://twitter.com/" TargetMode="External"/><Relationship Id="rId5605" Type="http://schemas.openxmlformats.org/officeDocument/2006/relationships/hyperlink" Target="https://twitter.com/" TargetMode="External"/><Relationship Id="rId3156" Type="http://schemas.openxmlformats.org/officeDocument/2006/relationships/hyperlink" Target="https://pbs.twimg.com/media/C-eUCFKVwAAcs0D.jpg" TargetMode="External"/><Relationship Id="rId4207" Type="http://schemas.openxmlformats.org/officeDocument/2006/relationships/hyperlink" Target="http://pbs.twimg.com/profile_images/494681362767425538/ILPdaugu_normal.jpeg" TargetMode="External"/><Relationship Id="rId491" Type="http://schemas.openxmlformats.org/officeDocument/2006/relationships/hyperlink" Target="http://www.gadgetsnow.com/tech-news/now-reliance-jio-opposes-customised-offers-by-bharti-airtel-vodafone-india/articleshow/58411034.cms" TargetMode="External"/><Relationship Id="rId2172" Type="http://schemas.openxmlformats.org/officeDocument/2006/relationships/hyperlink" Target="https://pbs.twimg.com/media/C-fDekdWAAAFSV6.jpg" TargetMode="External"/><Relationship Id="rId3223" Type="http://schemas.openxmlformats.org/officeDocument/2006/relationships/hyperlink" Target="http://pbs.twimg.com/profile_images/785870388765028353/658sUYFK_normal.jpg" TargetMode="External"/><Relationship Id="rId3570" Type="http://schemas.openxmlformats.org/officeDocument/2006/relationships/hyperlink" Target="https://pbs.twimg.com/media/C-j4vcTWsAAVIFc.jpg" TargetMode="External"/><Relationship Id="rId4621" Type="http://schemas.openxmlformats.org/officeDocument/2006/relationships/hyperlink" Target="https://twitter.com/" TargetMode="External"/><Relationship Id="rId6379" Type="http://schemas.openxmlformats.org/officeDocument/2006/relationships/hyperlink" Target="https://twitter.com/" TargetMode="External"/><Relationship Id="rId144" Type="http://schemas.openxmlformats.org/officeDocument/2006/relationships/hyperlink" Target="http://www.gizbot.com/internet/news/reliance-jio-ftth-broadband-service-beta-trials-speed-100mbps-cheapest-040271.html?utm_source=article&amp;utm_medium=tweet-button&amp;utm_campaign=article-tweet" TargetMode="External"/><Relationship Id="rId6793" Type="http://schemas.openxmlformats.org/officeDocument/2006/relationships/hyperlink" Target="https://twitter.com/" TargetMode="External"/><Relationship Id="rId2989" Type="http://schemas.openxmlformats.org/officeDocument/2006/relationships/hyperlink" Target="https://pbs.twimg.com/media/C-eskcoVwAAwezt.jpg" TargetMode="External"/><Relationship Id="rId5395" Type="http://schemas.openxmlformats.org/officeDocument/2006/relationships/hyperlink" Target="https://twitter.com/" TargetMode="External"/><Relationship Id="rId6446" Type="http://schemas.openxmlformats.org/officeDocument/2006/relationships/hyperlink" Target="https://twitter.com/" TargetMode="External"/><Relationship Id="rId211" Type="http://schemas.openxmlformats.org/officeDocument/2006/relationships/hyperlink" Target="https://www.linkedin.com/slink?code=gvuKzMC" TargetMode="External"/><Relationship Id="rId5048" Type="http://schemas.openxmlformats.org/officeDocument/2006/relationships/hyperlink" Target="https://twitter.com/" TargetMode="External"/><Relationship Id="rId5462" Type="http://schemas.openxmlformats.org/officeDocument/2006/relationships/hyperlink" Target="https://twitter.com/" TargetMode="External"/><Relationship Id="rId6513" Type="http://schemas.openxmlformats.org/officeDocument/2006/relationships/hyperlink" Target="https://twitter.com/" TargetMode="External"/><Relationship Id="rId1658" Type="http://schemas.openxmlformats.org/officeDocument/2006/relationships/hyperlink" Target="https://fb.me/1p1wPBzQu" TargetMode="External"/><Relationship Id="rId2709" Type="http://schemas.openxmlformats.org/officeDocument/2006/relationships/hyperlink" Target="http://pbs.twimg.com/profile_images/735682540946628608/ruiG60X7_normal.jpg" TargetMode="External"/><Relationship Id="rId4064" Type="http://schemas.openxmlformats.org/officeDocument/2006/relationships/hyperlink" Target="http://pbs.twimg.com/profile_images/802184775142256640/tXd0TS9q_normal.jpg" TargetMode="External"/><Relationship Id="rId5115" Type="http://schemas.openxmlformats.org/officeDocument/2006/relationships/hyperlink" Target="https://twitter.com/" TargetMode="External"/><Relationship Id="rId3080" Type="http://schemas.openxmlformats.org/officeDocument/2006/relationships/hyperlink" Target="https://pbs.twimg.com/media/C-fD320V0AAbYbr.jpg" TargetMode="External"/><Relationship Id="rId4131" Type="http://schemas.openxmlformats.org/officeDocument/2006/relationships/hyperlink" Target="http://pbs.twimg.com/profile_images/813047771091472384/ZtakiWrG_normal.jpg" TargetMode="External"/><Relationship Id="rId1725" Type="http://schemas.openxmlformats.org/officeDocument/2006/relationships/hyperlink" Target="http://gadgets.ndtv.com/telecom/news/reliance-jio-effect-trai-to-consult-on-rules-for-new-mobile-operators-1686745" TargetMode="External"/><Relationship Id="rId17" Type="http://schemas.openxmlformats.org/officeDocument/2006/relationships/hyperlink" Target="http://www.indiantribune.com/technology/reportedly-reliance-jio-may-launch-high-speed-ftth-broadband-service-end-june-9538.html" TargetMode="External"/><Relationship Id="rId3897" Type="http://schemas.openxmlformats.org/officeDocument/2006/relationships/hyperlink" Target="http://pbs.twimg.com/profile_images/842598515985596416/3T-jtOHM_normal.jpg" TargetMode="External"/><Relationship Id="rId4948" Type="http://schemas.openxmlformats.org/officeDocument/2006/relationships/hyperlink" Target="https://twitter.com/" TargetMode="External"/><Relationship Id="rId2499" Type="http://schemas.openxmlformats.org/officeDocument/2006/relationships/hyperlink" Target="http://pbs.twimg.com/profile_images/2424417274/h1h8hrjrd6j6tyio5r3v_normal.jpeg" TargetMode="External"/><Relationship Id="rId3964" Type="http://schemas.openxmlformats.org/officeDocument/2006/relationships/hyperlink" Target="http://pbs.twimg.com/profile_images/712219448971649024/23oWoK7q_normal.jpg" TargetMode="External"/><Relationship Id="rId6370" Type="http://schemas.openxmlformats.org/officeDocument/2006/relationships/hyperlink" Target="https://twitter.com/" TargetMode="External"/><Relationship Id="rId1" Type="http://schemas.openxmlformats.org/officeDocument/2006/relationships/hyperlink" Target="https://t.co/0FFcUCuKUM" TargetMode="External"/><Relationship Id="rId885" Type="http://schemas.openxmlformats.org/officeDocument/2006/relationships/hyperlink" Target="https://www.youtube.com/watch?v=Oi6X7SEve7Q&amp;feature=youtu.be" TargetMode="External"/><Relationship Id="rId2566" Type="http://schemas.openxmlformats.org/officeDocument/2006/relationships/hyperlink" Target="http://pbs.twimg.com/profile_images/721362756000169984/a8-cvGT4_normal.jpg" TargetMode="External"/><Relationship Id="rId2980" Type="http://schemas.openxmlformats.org/officeDocument/2006/relationships/hyperlink" Target="https://pbs.twimg.com/media/C-Vo9coV0AEudnV.jpg" TargetMode="External"/><Relationship Id="rId3617" Type="http://schemas.openxmlformats.org/officeDocument/2006/relationships/hyperlink" Target="http://pbs.twimg.com/profile_images/691477939880202244/-eW65KbB_normal.jpg" TargetMode="External"/><Relationship Id="rId6023" Type="http://schemas.openxmlformats.org/officeDocument/2006/relationships/hyperlink" Target="https://twitter.com/" TargetMode="External"/><Relationship Id="rId538" Type="http://schemas.openxmlformats.org/officeDocument/2006/relationships/hyperlink" Target="http://www.business-standard.com/article/companies/has-reliance-jio-s-entry-delayed-modi-s-digital-india-goals-117042800256_1.html?utm_source=dlvr.it&amp;utm_medium=twitter" TargetMode="External"/><Relationship Id="rId952" Type="http://schemas.openxmlformats.org/officeDocument/2006/relationships/hyperlink" Target="https://fb.me/3bIF5vdSd" TargetMode="External"/><Relationship Id="rId1168" Type="http://schemas.openxmlformats.org/officeDocument/2006/relationships/hyperlink" Target="https://factordaily.com/reliance-jio-cabs/" TargetMode="External"/><Relationship Id="rId1582" Type="http://schemas.openxmlformats.org/officeDocument/2006/relationships/hyperlink" Target="http://news.google.com/news/url?sa=t&amp;fd=R&amp;ct2=in&amp;usg=AFQjCNFDNjaF1sLeaEqQ_zdpI3uyZEuGlw&amp;clid=c3a7d30bb8a4878e06b80cf16b898331&amp;cid=52779473446325&amp;ei=rlsBWbDbBoaZ3gGy3IOoCg&amp;url=http://gadgets.ndtv.com/telecom/features/reliance-jio-airtel-vodafone-bsnl-idea-best-data-unlimited-calling-plans-1685372" TargetMode="External"/><Relationship Id="rId2219" Type="http://schemas.openxmlformats.org/officeDocument/2006/relationships/hyperlink" Target="http://pbs.twimg.com/profile_images/783279461567389696/silGKqy1_normal.jpg" TargetMode="External"/><Relationship Id="rId2633" Type="http://schemas.openxmlformats.org/officeDocument/2006/relationships/hyperlink" Target="https://pbs.twimg.com/media/C-anOwCUwAAOyWt.jpg" TargetMode="External"/><Relationship Id="rId5789" Type="http://schemas.openxmlformats.org/officeDocument/2006/relationships/hyperlink" Target="https://twitter.com/" TargetMode="External"/><Relationship Id="rId605" Type="http://schemas.openxmlformats.org/officeDocument/2006/relationships/hyperlink" Target="http://www.business-standard.com/article/companies/reliance-jio-to-venture-in-dth-broadband-services-this-year-117042800380_1.html" TargetMode="External"/><Relationship Id="rId1235" Type="http://schemas.openxmlformats.org/officeDocument/2006/relationships/hyperlink" Target="http://techsandesh.com/reliance-jio-andrapradesh-tamilnadu-gujrat-special/" TargetMode="External"/><Relationship Id="rId1302" Type="http://schemas.openxmlformats.org/officeDocument/2006/relationships/hyperlink" Target="http://gadgets.ndtv.com/telecom/features/reliance-jio-dth-broadband-and-more-5-things-to-expect-from-jio-this-year-1686749" TargetMode="External"/><Relationship Id="rId2700" Type="http://schemas.openxmlformats.org/officeDocument/2006/relationships/hyperlink" Target="http://abs.twimg.com/sticky/default_profile_images/default_profile_normal.png" TargetMode="External"/><Relationship Id="rId4458" Type="http://schemas.openxmlformats.org/officeDocument/2006/relationships/hyperlink" Target="https://pbs.twimg.com/media/C-esqWOXgAEYg97.jpg" TargetMode="External"/><Relationship Id="rId5856" Type="http://schemas.openxmlformats.org/officeDocument/2006/relationships/hyperlink" Target="https://twitter.com/" TargetMode="External"/><Relationship Id="rId4872" Type="http://schemas.openxmlformats.org/officeDocument/2006/relationships/hyperlink" Target="https://twitter.com/" TargetMode="External"/><Relationship Id="rId5509" Type="http://schemas.openxmlformats.org/officeDocument/2006/relationships/hyperlink" Target="https://twitter.com/" TargetMode="External"/><Relationship Id="rId5923" Type="http://schemas.openxmlformats.org/officeDocument/2006/relationships/hyperlink" Target="https://twitter.com/" TargetMode="External"/><Relationship Id="rId395" Type="http://schemas.openxmlformats.org/officeDocument/2006/relationships/hyperlink" Target="http://telecom.economictimes.indiatimes.com/news/reliance-jio-towers-regularization-opposition-in-kerala-seeks-vigilance-probe/58391322?utm_source=dlvr.it&amp;utm_medium=twitter" TargetMode="External"/><Relationship Id="rId2076" Type="http://schemas.openxmlformats.org/officeDocument/2006/relationships/hyperlink" Target="https://pbs.twimg.com/media/C-fSyECV0AAqK-F.jpg" TargetMode="External"/><Relationship Id="rId3474" Type="http://schemas.openxmlformats.org/officeDocument/2006/relationships/hyperlink" Target="http://pbs.twimg.com/profile_images/669245532/india_normal.gif" TargetMode="External"/><Relationship Id="rId4525" Type="http://schemas.openxmlformats.org/officeDocument/2006/relationships/hyperlink" Target="https://twitter.com/" TargetMode="External"/><Relationship Id="rId2490" Type="http://schemas.openxmlformats.org/officeDocument/2006/relationships/hyperlink" Target="http://pbs.twimg.com/profile_images/2424417274/h1h8hrjrd6j6tyio5r3v_normal.jpeg" TargetMode="External"/><Relationship Id="rId3127" Type="http://schemas.openxmlformats.org/officeDocument/2006/relationships/hyperlink" Target="http://pbs.twimg.com/profile_images/807551071526629377/HyaayP6j_normal.jpg" TargetMode="External"/><Relationship Id="rId3541" Type="http://schemas.openxmlformats.org/officeDocument/2006/relationships/hyperlink" Target="http://pbs.twimg.com/profile_images/819975759448207360/3OMyf-50_normal.jpg" TargetMode="External"/><Relationship Id="rId6697" Type="http://schemas.openxmlformats.org/officeDocument/2006/relationships/hyperlink" Target="https://twitter.com/" TargetMode="External"/><Relationship Id="rId462" Type="http://schemas.openxmlformats.org/officeDocument/2006/relationships/hyperlink" Target="http://linkis.com/gadgets.ndtv.com/tel/s67eq" TargetMode="External"/><Relationship Id="rId1092" Type="http://schemas.openxmlformats.org/officeDocument/2006/relationships/hyperlink" Target="http://gadgets.ndtv.com/telecom/features/reliance-jio-dth-broadband-and-more-5-things-to-expect-from-jio-this-year-1686749" TargetMode="External"/><Relationship Id="rId2143" Type="http://schemas.openxmlformats.org/officeDocument/2006/relationships/hyperlink" Target="https://pbs.twimg.com/media/C-ZzjJDUMAEn2Xn.jpg" TargetMode="External"/><Relationship Id="rId5299" Type="http://schemas.openxmlformats.org/officeDocument/2006/relationships/hyperlink" Target="https://twitter.com/" TargetMode="External"/><Relationship Id="rId6764" Type="http://schemas.openxmlformats.org/officeDocument/2006/relationships/hyperlink" Target="https://twitter.com/" TargetMode="External"/><Relationship Id="rId115" Type="http://schemas.openxmlformats.org/officeDocument/2006/relationships/hyperlink" Target="http://trak.in/tags/business/2017/04/27/reliance-jio-new-postpaid-prepaid-offers-plans/" TargetMode="External"/><Relationship Id="rId2210" Type="http://schemas.openxmlformats.org/officeDocument/2006/relationships/hyperlink" Target="http://pbs.twimg.com/profile_images/838765376649498625/1ow93ZGg_normal.jpg" TargetMode="External"/><Relationship Id="rId5366" Type="http://schemas.openxmlformats.org/officeDocument/2006/relationships/hyperlink" Target="https://twitter.com/" TargetMode="External"/><Relationship Id="rId6417" Type="http://schemas.openxmlformats.org/officeDocument/2006/relationships/hyperlink" Target="https://twitter.com/" TargetMode="External"/><Relationship Id="rId4382" Type="http://schemas.openxmlformats.org/officeDocument/2006/relationships/hyperlink" Target="https://pbs.twimg.com/media/C-bF7zcUAAIKF1I.jpg" TargetMode="External"/><Relationship Id="rId5019" Type="http://schemas.openxmlformats.org/officeDocument/2006/relationships/hyperlink" Target="https://twitter.com/" TargetMode="External"/><Relationship Id="rId5433" Type="http://schemas.openxmlformats.org/officeDocument/2006/relationships/hyperlink" Target="https://twitter.com/" TargetMode="External"/><Relationship Id="rId5780" Type="http://schemas.openxmlformats.org/officeDocument/2006/relationships/hyperlink" Target="https://twitter.com/" TargetMode="External"/><Relationship Id="rId6831" Type="http://schemas.openxmlformats.org/officeDocument/2006/relationships/hyperlink" Target="https://twitter.com/" TargetMode="External"/><Relationship Id="rId1976" Type="http://schemas.openxmlformats.org/officeDocument/2006/relationships/hyperlink" Target="https://pbs.twimg.com/media/C-gQmP5UQAAv-HQ.jpg" TargetMode="External"/><Relationship Id="rId4035" Type="http://schemas.openxmlformats.org/officeDocument/2006/relationships/hyperlink" Target="http://pbs.twimg.com/profile_images/682426217891418112/RMFYBoKZ_normal.jpg" TargetMode="External"/><Relationship Id="rId1629" Type="http://schemas.openxmlformats.org/officeDocument/2006/relationships/hyperlink" Target="http://www.financialexpress.com/industry/technology/reliance-jio-could-launch-broadband-with-100mbps-speed-in-june-heres-what-we-know-so-far/645852/" TargetMode="External"/><Relationship Id="rId5500" Type="http://schemas.openxmlformats.org/officeDocument/2006/relationships/hyperlink" Target="https://twitter.com/" TargetMode="External"/><Relationship Id="rId3051" Type="http://schemas.openxmlformats.org/officeDocument/2006/relationships/hyperlink" Target="https://pbs.twimg.com/media/C-e8CiCVYAAlVzE.jpg" TargetMode="External"/><Relationship Id="rId4102" Type="http://schemas.openxmlformats.org/officeDocument/2006/relationships/hyperlink" Target="http://pbs.twimg.com/profile_images/420977219784015872/GK5OqCHy_normal.jpeg" TargetMode="External"/><Relationship Id="rId3868" Type="http://schemas.openxmlformats.org/officeDocument/2006/relationships/hyperlink" Target="http://pbs.twimg.com/profile_images/858382004227854338/kl6z_uHI_normal.jpg" TargetMode="External"/><Relationship Id="rId4919" Type="http://schemas.openxmlformats.org/officeDocument/2006/relationships/hyperlink" Target="https://twitter.com/" TargetMode="External"/><Relationship Id="rId6274" Type="http://schemas.openxmlformats.org/officeDocument/2006/relationships/hyperlink" Target="https://twitter.com/" TargetMode="External"/><Relationship Id="rId789" Type="http://schemas.openxmlformats.org/officeDocument/2006/relationships/hyperlink" Target="http://www.jansatta.com/technology-news/reliance-jio-could-launch-broadband-with-100mbps-speed-in-june-heres-what-we-know-so-far/311082/" TargetMode="External"/><Relationship Id="rId2884" Type="http://schemas.openxmlformats.org/officeDocument/2006/relationships/hyperlink" Target="http://pbs.twimg.com/profile_images/854950828842635264/ce7M5rNt_normal.jpg" TargetMode="External"/><Relationship Id="rId5290" Type="http://schemas.openxmlformats.org/officeDocument/2006/relationships/hyperlink" Target="https://twitter.com/" TargetMode="External"/><Relationship Id="rId6341" Type="http://schemas.openxmlformats.org/officeDocument/2006/relationships/hyperlink" Target="https://twitter.com/" TargetMode="External"/><Relationship Id="rId856" Type="http://schemas.openxmlformats.org/officeDocument/2006/relationships/hyperlink" Target="http://www.amarujala.com/technology/tech-diary/reliance-jio-likely-to-offer-discounts-for-12-18-months-experts" TargetMode="External"/><Relationship Id="rId1486" Type="http://schemas.openxmlformats.org/officeDocument/2006/relationships/hyperlink" Target="http://news.google.com/news/url?sa=t&amp;fd=R&amp;ct2=in&amp;usg=AFQjCNHp1r6qH-Bl6aqi4HhjRXbup_hWjQ&amp;clid=c3a7d30bb8a4878e06b80cf16b898331&amp;cid=52779477111181&amp;ei=xLUFWbCZHIXL3gGdwKToCQ&amp;url=http://gadgets.ndtv.com/mobiles/features/reliance-jio-plans-nokia-3310-2017-price-vivo-v5s-and-lg-g6-launched-and-more-news-this-week-1687660" TargetMode="External"/><Relationship Id="rId2537" Type="http://schemas.openxmlformats.org/officeDocument/2006/relationships/hyperlink" Target="https://pbs.twimg.com/media/C-aCto6XgAACB4R.jpg" TargetMode="External"/><Relationship Id="rId3935" Type="http://schemas.openxmlformats.org/officeDocument/2006/relationships/hyperlink" Target="http://pbs.twimg.com/profile_images/812420099806203904/izLYZoJF_normal.jpg" TargetMode="External"/><Relationship Id="rId509" Type="http://schemas.openxmlformats.org/officeDocument/2006/relationships/hyperlink" Target="https://thewire.in/129528/reliance-jio-digital-india/" TargetMode="External"/><Relationship Id="rId1139" Type="http://schemas.openxmlformats.org/officeDocument/2006/relationships/hyperlink" Target="http://younggossip.com/reliance-jio-ftth-broadband-service-launch-soon/" TargetMode="External"/><Relationship Id="rId2951" Type="http://schemas.openxmlformats.org/officeDocument/2006/relationships/hyperlink" Target="http://pbs.twimg.com/profile_images/703478781546082304/pJhAfa3I_normal.jpg" TargetMode="External"/><Relationship Id="rId5010" Type="http://schemas.openxmlformats.org/officeDocument/2006/relationships/hyperlink" Target="https://twitter.com/" TargetMode="External"/><Relationship Id="rId923" Type="http://schemas.openxmlformats.org/officeDocument/2006/relationships/hyperlink" Target="http://www.kollytalk.com/technology/services/things-expect-reliance-jio-2017-559983.html" TargetMode="External"/><Relationship Id="rId1553" Type="http://schemas.openxmlformats.org/officeDocument/2006/relationships/hyperlink" Target="https://twitter.com/i/web/status/857221796197801988" TargetMode="External"/><Relationship Id="rId2604" Type="http://schemas.openxmlformats.org/officeDocument/2006/relationships/hyperlink" Target="https://pbs.twimg.com/media/C-aXt6eXcAATjZ3.jpg" TargetMode="External"/><Relationship Id="rId1206" Type="http://schemas.openxmlformats.org/officeDocument/2006/relationships/hyperlink" Target="https://telecomtalk.info/reliance-jios-broadband-services-offering-100mbps-speed/163093/?utm_source=dlvr.it&amp;utm_medium=twitter" TargetMode="External"/><Relationship Id="rId1620" Type="http://schemas.openxmlformats.org/officeDocument/2006/relationships/hyperlink" Target="http://www.gizbot.com/telecom/features/reliance-jio-airtel-bsnl-vodafone-4g-3g-plans-voice-calls-free-tariff-war-price-040384.html" TargetMode="External"/><Relationship Id="rId4776" Type="http://schemas.openxmlformats.org/officeDocument/2006/relationships/hyperlink" Target="https://twitter.com/" TargetMode="External"/><Relationship Id="rId5827" Type="http://schemas.openxmlformats.org/officeDocument/2006/relationships/hyperlink" Target="https://twitter.com/" TargetMode="External"/><Relationship Id="rId3378" Type="http://schemas.openxmlformats.org/officeDocument/2006/relationships/hyperlink" Target="http://pbs.twimg.com/profile_images/731865790337667072/_G7_8DcC_normal.jpg" TargetMode="External"/><Relationship Id="rId3792" Type="http://schemas.openxmlformats.org/officeDocument/2006/relationships/hyperlink" Target="https://pbs.twimg.com/media/C-kJES3VYAANpJJ.jpg" TargetMode="External"/><Relationship Id="rId4429" Type="http://schemas.openxmlformats.org/officeDocument/2006/relationships/hyperlink" Target="http://pbs.twimg.com/profile_images/768902084141867008/DUbt_bdQ_normal.jpg" TargetMode="External"/><Relationship Id="rId4843" Type="http://schemas.openxmlformats.org/officeDocument/2006/relationships/hyperlink" Target="https://twitter.com/" TargetMode="External"/><Relationship Id="rId299" Type="http://schemas.openxmlformats.org/officeDocument/2006/relationships/hyperlink" Target="http://www.gadgetsnow.com/tech-news/reliance-jio-effect-it-may-be-time-to-say-goodbye-to-freebies/articleshow/58398939.cms" TargetMode="External"/><Relationship Id="rId2394" Type="http://schemas.openxmlformats.org/officeDocument/2006/relationships/hyperlink" Target="http://pbs.twimg.com/profile_images/1132898450/mekalwin_normal.jpeg" TargetMode="External"/><Relationship Id="rId3445" Type="http://schemas.openxmlformats.org/officeDocument/2006/relationships/hyperlink" Target="http://pbs.twimg.com/profile_images/732191291031846912/1BVZRUI4_normal.jpg" TargetMode="External"/><Relationship Id="rId366" Type="http://schemas.openxmlformats.org/officeDocument/2006/relationships/hyperlink" Target="http://ns7.tv/ta/tamil-news/technology/27/4/2017/reliance-jio-vs-bsnl-vs-airtel-vs-vodafone-vs-idea-who-offers" TargetMode="External"/><Relationship Id="rId780" Type="http://schemas.openxmlformats.org/officeDocument/2006/relationships/hyperlink" Target="http://www.jansatta.com/technology-news/reliance-jio-could-launch-broadband-with-100mbps-speed-in-june-heres-what-we-know-so-far/311082/" TargetMode="External"/><Relationship Id="rId2047" Type="http://schemas.openxmlformats.org/officeDocument/2006/relationships/hyperlink" Target="https://pbs.twimg.com/media/C-kdeaYU0AAa6aO.png" TargetMode="External"/><Relationship Id="rId2461" Type="http://schemas.openxmlformats.org/officeDocument/2006/relationships/hyperlink" Target="http://pbs.twimg.com/profile_images/761867527702061056/3ecGfiPm_normal.jpg" TargetMode="External"/><Relationship Id="rId3512" Type="http://schemas.openxmlformats.org/officeDocument/2006/relationships/hyperlink" Target="http://pbs.twimg.com/profile_images/592208932988264449/bM2abhue_normal.png" TargetMode="External"/><Relationship Id="rId4910" Type="http://schemas.openxmlformats.org/officeDocument/2006/relationships/hyperlink" Target="https://twitter.com/" TargetMode="External"/><Relationship Id="rId6668" Type="http://schemas.openxmlformats.org/officeDocument/2006/relationships/hyperlink" Target="https://twitter.com/" TargetMode="External"/><Relationship Id="rId433" Type="http://schemas.openxmlformats.org/officeDocument/2006/relationships/hyperlink" Target="https://twitter.com/i/web/status/857819950261477376" TargetMode="External"/><Relationship Id="rId1063" Type="http://schemas.openxmlformats.org/officeDocument/2006/relationships/hyperlink" Target="http://kannada.gizbot.com/miscellaneous/reliance-jio-updates-old-tariffs-012679.html" TargetMode="External"/><Relationship Id="rId2114" Type="http://schemas.openxmlformats.org/officeDocument/2006/relationships/hyperlink" Target="https://pbs.twimg.com/media/C-aVOhCUMAA67i5.jpg" TargetMode="External"/><Relationship Id="rId4286" Type="http://schemas.openxmlformats.org/officeDocument/2006/relationships/hyperlink" Target="http://pbs.twimg.com/profile_images/845216603604205571/d17aUFtM_normal.jpg" TargetMode="External"/><Relationship Id="rId5684" Type="http://schemas.openxmlformats.org/officeDocument/2006/relationships/hyperlink" Target="https://twitter.com/" TargetMode="External"/><Relationship Id="rId6735" Type="http://schemas.openxmlformats.org/officeDocument/2006/relationships/hyperlink" Target="https://twitter.com/" TargetMode="External"/><Relationship Id="rId500" Type="http://schemas.openxmlformats.org/officeDocument/2006/relationships/hyperlink" Target="http://news.google.com/news/url?sa=t&amp;fd=R&amp;ct2=us&amp;usg=AFQjCNHIm1vcdPDxG47ItO96b5JA68gpeg&amp;clid=c3a7d30bb8a4878e06b80cf16b898331&amp;cid=52779473446325&amp;ei=s-YCWYikAZPihAGw0KH4AQ&amp;url=http%3A%2F%2Fwww.deccanchronicle.com%2Ftechnology%2Fin-other-news%2F280417%2Freliance-jio-effect-time-to-say-goodbye-to-freebies.html&amp;utm_source=dlvr.it&amp;utm_medium=twitter" TargetMode="External"/><Relationship Id="rId1130" Type="http://schemas.openxmlformats.org/officeDocument/2006/relationships/hyperlink" Target="http://gadgetstouse.com/news/reliance-jio-fiber-preview-testing/57061" TargetMode="External"/><Relationship Id="rId5337" Type="http://schemas.openxmlformats.org/officeDocument/2006/relationships/hyperlink" Target="https://twitter.com/" TargetMode="External"/><Relationship Id="rId5751" Type="http://schemas.openxmlformats.org/officeDocument/2006/relationships/hyperlink" Target="https://twitter.com/" TargetMode="External"/><Relationship Id="rId6802" Type="http://schemas.openxmlformats.org/officeDocument/2006/relationships/hyperlink" Target="https://twitter.com/" TargetMode="External"/><Relationship Id="rId1947" Type="http://schemas.openxmlformats.org/officeDocument/2006/relationships/hyperlink" Target="https://pbs.twimg.com/media/C-eUBMTVYAA-vRd.jpg" TargetMode="External"/><Relationship Id="rId4353" Type="http://schemas.openxmlformats.org/officeDocument/2006/relationships/hyperlink" Target="http://pbs.twimg.com/profile_images/3099670019/0a1047174954b4381141086707c611c7_normal.jpeg" TargetMode="External"/><Relationship Id="rId5404" Type="http://schemas.openxmlformats.org/officeDocument/2006/relationships/hyperlink" Target="https://twitter.com/" TargetMode="External"/><Relationship Id="rId4006" Type="http://schemas.openxmlformats.org/officeDocument/2006/relationships/hyperlink" Target="http://pbs.twimg.com/profile_images/851879184741826564/5t9Bzn6H_normal.jpg" TargetMode="External"/><Relationship Id="rId4420" Type="http://schemas.openxmlformats.org/officeDocument/2006/relationships/hyperlink" Target="https://pbs.twimg.com/media/C-Z883tVYAAxG60.jpg" TargetMode="External"/><Relationship Id="rId290" Type="http://schemas.openxmlformats.org/officeDocument/2006/relationships/hyperlink" Target="http://ns7.tv/ta/tamil-news/technology/27/4/2017/reliance-jio-vs-bsnl-vs-airtel-vs-vodafone-vs-idea-who-offers" TargetMode="External"/><Relationship Id="rId3022" Type="http://schemas.openxmlformats.org/officeDocument/2006/relationships/hyperlink" Target="https://pbs.twimg.com/media/C-es9lmXsAAggBw.jpg" TargetMode="External"/><Relationship Id="rId6178" Type="http://schemas.openxmlformats.org/officeDocument/2006/relationships/hyperlink" Target="https://twitter.com/" TargetMode="External"/><Relationship Id="rId6592" Type="http://schemas.openxmlformats.org/officeDocument/2006/relationships/hyperlink" Target="https://twitter.com/" TargetMode="External"/><Relationship Id="rId5194" Type="http://schemas.openxmlformats.org/officeDocument/2006/relationships/hyperlink" Target="https://twitter.com/" TargetMode="External"/><Relationship Id="rId6245" Type="http://schemas.openxmlformats.org/officeDocument/2006/relationships/hyperlink" Target="https://twitter.com/" TargetMode="External"/><Relationship Id="rId2788" Type="http://schemas.openxmlformats.org/officeDocument/2006/relationships/hyperlink" Target="http://pbs.twimg.com/profile_images/691323279110328322/TspfjxmU_normal.jpg" TargetMode="External"/><Relationship Id="rId3839" Type="http://schemas.openxmlformats.org/officeDocument/2006/relationships/hyperlink" Target="http://abs.twimg.com/sticky/default_profile_images/default_profile_normal.png" TargetMode="External"/><Relationship Id="rId2855" Type="http://schemas.openxmlformats.org/officeDocument/2006/relationships/hyperlink" Target="http://pbs.twimg.com/profile_images/506632382485508096/FE0U62qk_normal.jpeg" TargetMode="External"/><Relationship Id="rId3906" Type="http://schemas.openxmlformats.org/officeDocument/2006/relationships/hyperlink" Target="http://pbs.twimg.com/profile_images/811669893280100352/U--ynIVw_normal.jpg" TargetMode="External"/><Relationship Id="rId5261" Type="http://schemas.openxmlformats.org/officeDocument/2006/relationships/hyperlink" Target="https://twitter.com/" TargetMode="External"/><Relationship Id="rId6312" Type="http://schemas.openxmlformats.org/officeDocument/2006/relationships/hyperlink" Target="https://twitter.com/" TargetMode="External"/><Relationship Id="rId96" Type="http://schemas.openxmlformats.org/officeDocument/2006/relationships/hyperlink" Target="https://twitter.com/i/web/status/857467678327529475" TargetMode="External"/><Relationship Id="rId827" Type="http://schemas.openxmlformats.org/officeDocument/2006/relationships/hyperlink" Target="http://www.gadgetsnow.com/tech-news/reliance-jio-fibre-to-the-home-service-details-revealed-report/articleshow/58422129.cms" TargetMode="External"/><Relationship Id="rId1457" Type="http://schemas.openxmlformats.org/officeDocument/2006/relationships/hyperlink" Target="http://linkis.com/www.youtube.com/7HJ3t" TargetMode="External"/><Relationship Id="rId1871" Type="http://schemas.openxmlformats.org/officeDocument/2006/relationships/hyperlink" Target="https://pbs.twimg.com/media/C-es9lmXsAAggBw.jpg" TargetMode="External"/><Relationship Id="rId2508" Type="http://schemas.openxmlformats.org/officeDocument/2006/relationships/hyperlink" Target="http://pbs.twimg.com/profile_images/1215337530/TS_normal.jpeg" TargetMode="External"/><Relationship Id="rId2922" Type="http://schemas.openxmlformats.org/officeDocument/2006/relationships/hyperlink" Target="http://pbs.twimg.com/profile_images/682839908096974849/uRDJHIZ6_normal.jpg" TargetMode="External"/><Relationship Id="rId1524" Type="http://schemas.openxmlformats.org/officeDocument/2006/relationships/hyperlink" Target="http://feeds.feedburner.com/~r/google/xorR/~3/gLZqEqSGxkg/url?utm_source=feedburner&amp;utm_medium=twitter&amp;utm_campaign=mediat_tech" TargetMode="External"/><Relationship Id="rId3696" Type="http://schemas.openxmlformats.org/officeDocument/2006/relationships/hyperlink" Target="http://pbs.twimg.com/profile_images/858611628207742976/2rFaZZOL_normal.jpg" TargetMode="External"/><Relationship Id="rId4747" Type="http://schemas.openxmlformats.org/officeDocument/2006/relationships/hyperlink" Target="https://twitter.com/" TargetMode="External"/><Relationship Id="rId2298" Type="http://schemas.openxmlformats.org/officeDocument/2006/relationships/hyperlink" Target="http://abs.twimg.com/sticky/default_profile_images/default_profile_normal.png" TargetMode="External"/><Relationship Id="rId3349" Type="http://schemas.openxmlformats.org/officeDocument/2006/relationships/hyperlink" Target="http://pbs.twimg.com/profile_images/858180319257612288/1QsDGlBJ_normal.jpg" TargetMode="External"/><Relationship Id="rId684" Type="http://schemas.openxmlformats.org/officeDocument/2006/relationships/hyperlink" Target="https://futurekerala.in/2017/04/28/reliance-jio-opposes-customised-offers-by-bharti-airtel-vodafone-india/" TargetMode="External"/><Relationship Id="rId2365" Type="http://schemas.openxmlformats.org/officeDocument/2006/relationships/hyperlink" Target="http://pbs.twimg.com/profile_images/576991889234087937/HNEJcoow_normal.jpeg" TargetMode="External"/><Relationship Id="rId3763" Type="http://schemas.openxmlformats.org/officeDocument/2006/relationships/hyperlink" Target="https://pbs.twimg.com/media/C-fwyoPXgAA_jL3.jpg" TargetMode="External"/><Relationship Id="rId4814" Type="http://schemas.openxmlformats.org/officeDocument/2006/relationships/hyperlink" Target="https://twitter.com/" TargetMode="External"/><Relationship Id="rId337" Type="http://schemas.openxmlformats.org/officeDocument/2006/relationships/hyperlink" Target="https://twitter.com/i/web/status/857470195371298816" TargetMode="External"/><Relationship Id="rId2018" Type="http://schemas.openxmlformats.org/officeDocument/2006/relationships/hyperlink" Target="https://pbs.twimg.com/media/C6i6_pAU4AA2z-F.jpg" TargetMode="External"/><Relationship Id="rId3416" Type="http://schemas.openxmlformats.org/officeDocument/2006/relationships/hyperlink" Target="http://pbs.twimg.com/profile_images/826799907461689344/R1795PoG_normal.jpg" TargetMode="External"/><Relationship Id="rId3830" Type="http://schemas.openxmlformats.org/officeDocument/2006/relationships/hyperlink" Target="http://abs.twimg.com/sticky/default_profile_images/default_profile_normal.png" TargetMode="External"/><Relationship Id="rId751" Type="http://schemas.openxmlformats.org/officeDocument/2006/relationships/hyperlink" Target="http://bitrss.com/news/62889/reliance-jio-is-walking-all-over-the-little-guys?utm_source=dlvr.it&amp;utm_medium=twitter" TargetMode="External"/><Relationship Id="rId1381" Type="http://schemas.openxmlformats.org/officeDocument/2006/relationships/hyperlink" Target="http://www.optionstip.com/?p=494815" TargetMode="External"/><Relationship Id="rId2432" Type="http://schemas.openxmlformats.org/officeDocument/2006/relationships/hyperlink" Target="https://pbs.twimg.com/media/C-Zpet3UIAAJ3lo.jpg" TargetMode="External"/><Relationship Id="rId5588" Type="http://schemas.openxmlformats.org/officeDocument/2006/relationships/hyperlink" Target="https://twitter.com/" TargetMode="External"/><Relationship Id="rId6639" Type="http://schemas.openxmlformats.org/officeDocument/2006/relationships/hyperlink" Target="https://twitter.com/" TargetMode="External"/><Relationship Id="rId404" Type="http://schemas.openxmlformats.org/officeDocument/2006/relationships/hyperlink" Target="https://fb.me/8sRkbh9Sp" TargetMode="External"/><Relationship Id="rId1034" Type="http://schemas.openxmlformats.org/officeDocument/2006/relationships/hyperlink" Target="http://linkis.com/indiatimes.com/UBHs2" TargetMode="External"/><Relationship Id="rId5655" Type="http://schemas.openxmlformats.org/officeDocument/2006/relationships/hyperlink" Target="https://twitter.com/" TargetMode="External"/><Relationship Id="rId6706" Type="http://schemas.openxmlformats.org/officeDocument/2006/relationships/hyperlink" Target="https://twitter.com/" TargetMode="External"/><Relationship Id="rId1101" Type="http://schemas.openxmlformats.org/officeDocument/2006/relationships/hyperlink" Target="https://www.linkedin.com/slink?code=fdvbmga" TargetMode="External"/><Relationship Id="rId4257" Type="http://schemas.openxmlformats.org/officeDocument/2006/relationships/hyperlink" Target="http://pbs.twimg.com/profile_images/571152951847051264/XlAET_wj_normal.png" TargetMode="External"/><Relationship Id="rId4671" Type="http://schemas.openxmlformats.org/officeDocument/2006/relationships/hyperlink" Target="https://twitter.com/" TargetMode="External"/><Relationship Id="rId5308" Type="http://schemas.openxmlformats.org/officeDocument/2006/relationships/hyperlink" Target="https://twitter.com/" TargetMode="External"/><Relationship Id="rId5722" Type="http://schemas.openxmlformats.org/officeDocument/2006/relationships/hyperlink" Target="https://twitter.com/" TargetMode="External"/><Relationship Id="rId3273" Type="http://schemas.openxmlformats.org/officeDocument/2006/relationships/hyperlink" Target="http://pbs.twimg.com/profile_images/733359692022484992/1KW-qfZb_normal.jpg" TargetMode="External"/><Relationship Id="rId4324" Type="http://schemas.openxmlformats.org/officeDocument/2006/relationships/hyperlink" Target="http://pbs.twimg.com/profile_images/1406067065/240878_208077205898102_100000874727679_562905_3543829_o_normal.jpg" TargetMode="External"/><Relationship Id="rId194" Type="http://schemas.openxmlformats.org/officeDocument/2006/relationships/hyperlink" Target="http://feeds.feedburner.com/~r/CheapPhoneService-GoogleNews/~3/F6EA8-RfqGw/url?utm_source=feedburner&amp;utm_medium=twitter&amp;utm_campaign=Voicetelmedia" TargetMode="External"/><Relationship Id="rId1918" Type="http://schemas.openxmlformats.org/officeDocument/2006/relationships/hyperlink" Target="https://pbs.twimg.com/media/C-e8C1BVoAAsKEl.jpg" TargetMode="External"/><Relationship Id="rId6496" Type="http://schemas.openxmlformats.org/officeDocument/2006/relationships/hyperlink" Target="https://twitter.com/" TargetMode="External"/><Relationship Id="rId261" Type="http://schemas.openxmlformats.org/officeDocument/2006/relationships/hyperlink" Target="http://www.bgr.in/news/reliance-jio-effect-trai-to-soon-issue-rules-for-mobile-operators-testing-new-services/" TargetMode="External"/><Relationship Id="rId3340" Type="http://schemas.openxmlformats.org/officeDocument/2006/relationships/hyperlink" Target="http://pbs.twimg.com/profile_images/797061075111813120/c1lAO5Y5_normal.jpg" TargetMode="External"/><Relationship Id="rId5098" Type="http://schemas.openxmlformats.org/officeDocument/2006/relationships/hyperlink" Target="https://twitter.com/" TargetMode="External"/><Relationship Id="rId6149" Type="http://schemas.openxmlformats.org/officeDocument/2006/relationships/hyperlink" Target="https://twitter.com/" TargetMode="External"/><Relationship Id="rId6563" Type="http://schemas.openxmlformats.org/officeDocument/2006/relationships/hyperlink" Target="https://twitter.com/" TargetMode="External"/><Relationship Id="rId2759" Type="http://schemas.openxmlformats.org/officeDocument/2006/relationships/hyperlink" Target="http://pbs.twimg.com/profile_images/856153346461147137/LHuuCucR_normal.jpg" TargetMode="External"/><Relationship Id="rId5165" Type="http://schemas.openxmlformats.org/officeDocument/2006/relationships/hyperlink" Target="https://twitter.com/" TargetMode="External"/><Relationship Id="rId6216" Type="http://schemas.openxmlformats.org/officeDocument/2006/relationships/hyperlink" Target="https://twitter.com/" TargetMode="External"/><Relationship Id="rId6630" Type="http://schemas.openxmlformats.org/officeDocument/2006/relationships/hyperlink" Target="https://twitter.com/" TargetMode="External"/><Relationship Id="rId1775" Type="http://schemas.openxmlformats.org/officeDocument/2006/relationships/hyperlink" Target="https://pbs.twimg.com/media/C-Wm1JnVwAAKpzW.jpg" TargetMode="External"/><Relationship Id="rId2826" Type="http://schemas.openxmlformats.org/officeDocument/2006/relationships/hyperlink" Target="http://pbs.twimg.com/profile_images/836172389406793728/ZtJvDUaJ_normal.jpg" TargetMode="External"/><Relationship Id="rId4181" Type="http://schemas.openxmlformats.org/officeDocument/2006/relationships/hyperlink" Target="http://pbs.twimg.com/profile_images/2913813607/dbf7deb49f1b013ee2346d820b5fedc3_normal.png" TargetMode="External"/><Relationship Id="rId5232" Type="http://schemas.openxmlformats.org/officeDocument/2006/relationships/hyperlink" Target="https://twitter.com/" TargetMode="External"/><Relationship Id="rId67" Type="http://schemas.openxmlformats.org/officeDocument/2006/relationships/hyperlink" Target="http://readstudyshare.com/reliance-jio-vs-airtel-vs-vodafone-vs-idea-cellular-vs-bsnl-who-offers-the-best-plans/" TargetMode="External"/><Relationship Id="rId1428" Type="http://schemas.openxmlformats.org/officeDocument/2006/relationships/hyperlink" Target="http://profit.ndtv.com/news/tech-media-telecom/article-reliance-jio-effect-rules-soon-for-telcos-trai-ing-new-service-1686698?utm_source=dlvr.it&amp;utm_medium=twitter" TargetMode="External"/><Relationship Id="rId1842" Type="http://schemas.openxmlformats.org/officeDocument/2006/relationships/hyperlink" Target="https://pbs.twimg.com/media/C-dNURlUMAANcqZ.jpg" TargetMode="External"/><Relationship Id="rId4998" Type="http://schemas.openxmlformats.org/officeDocument/2006/relationships/hyperlink" Target="https://twitter.com/" TargetMode="External"/><Relationship Id="rId6073" Type="http://schemas.openxmlformats.org/officeDocument/2006/relationships/hyperlink" Target="https://twitter.com/" TargetMode="External"/><Relationship Id="rId3667" Type="http://schemas.openxmlformats.org/officeDocument/2006/relationships/hyperlink" Target="http://pbs.twimg.com/profile_images/732789087938203648/_hl8oO1U_normal.jpg" TargetMode="External"/><Relationship Id="rId4718" Type="http://schemas.openxmlformats.org/officeDocument/2006/relationships/hyperlink" Target="https://twitter.com/" TargetMode="External"/><Relationship Id="rId588" Type="http://schemas.openxmlformats.org/officeDocument/2006/relationships/hyperlink" Target="http://indianexpress.com/article/technology/tech-news-technology/reliance-jio-effect-rules-soon-for-telcos-trai-ing-new-service-4631376/" TargetMode="External"/><Relationship Id="rId2269" Type="http://schemas.openxmlformats.org/officeDocument/2006/relationships/hyperlink" Target="http://pbs.twimg.com/profile_images/674298129479520256/oirBIsYE_normal.jpg" TargetMode="External"/><Relationship Id="rId2683" Type="http://schemas.openxmlformats.org/officeDocument/2006/relationships/hyperlink" Target="http://pbs.twimg.com/profile_images/716656114515849216/lY39Z_K8_normal.jpg" TargetMode="External"/><Relationship Id="rId3734" Type="http://schemas.openxmlformats.org/officeDocument/2006/relationships/hyperlink" Target="https://pbs.twimg.com/media/C-kt5EMXkAAdKr2.jpg" TargetMode="External"/><Relationship Id="rId6140" Type="http://schemas.openxmlformats.org/officeDocument/2006/relationships/hyperlink" Target="https://twitter.com/" TargetMode="External"/><Relationship Id="rId655" Type="http://schemas.openxmlformats.org/officeDocument/2006/relationships/hyperlink" Target="http://feeds.feedburner.com/~r/indianexpress/GYuE/~3/HtN_vOsSEo0/?utm_source=feedburner&amp;utm_medium=twitter&amp;utm_campaign=theeditornews" TargetMode="External"/><Relationship Id="rId1285" Type="http://schemas.openxmlformats.org/officeDocument/2006/relationships/hyperlink" Target="https://www.youtube.com/watch?v=kKvzE1TW5Fs&amp;feature=youtu.be&amp;a" TargetMode="External"/><Relationship Id="rId2336" Type="http://schemas.openxmlformats.org/officeDocument/2006/relationships/hyperlink" Target="http://pbs.twimg.com/profile_images/726369292317503488/CcbIX2GT_normal.jpg" TargetMode="External"/><Relationship Id="rId2750" Type="http://schemas.openxmlformats.org/officeDocument/2006/relationships/hyperlink" Target="http://pbs.twimg.com/profile_images/857486370079739904/sv6G5UXb_normal.jpg" TargetMode="External"/><Relationship Id="rId3801" Type="http://schemas.openxmlformats.org/officeDocument/2006/relationships/hyperlink" Target="http://pbs.twimg.com/profile_images/723591386272923649/kD7KKWUv_normal.jpg" TargetMode="External"/><Relationship Id="rId308" Type="http://schemas.openxmlformats.org/officeDocument/2006/relationships/hyperlink" Target="http://ns7.tv/ta/tamil-news/technology/27/4/2017/reliance-jio-vs-bsnl-vs-airtel-vs-vodafone-vs-idea-who-offers" TargetMode="External"/><Relationship Id="rId722" Type="http://schemas.openxmlformats.org/officeDocument/2006/relationships/hyperlink" Target="http://www.business-standard.com/article/companies/reliance-jio-to-venture-in-dth-broadband-services-this-year-117042800380_1.html" TargetMode="External"/><Relationship Id="rId1352" Type="http://schemas.openxmlformats.org/officeDocument/2006/relationships/hyperlink" Target="https://ftalphaville.ft.com/2017/04/28/2187995/reliance-jio-is-walking-all-over-the-little-guys/" TargetMode="External"/><Relationship Id="rId2403" Type="http://schemas.openxmlformats.org/officeDocument/2006/relationships/hyperlink" Target="http://pbs.twimg.com/profile_images/1132898450/mekalwin_normal.jpeg" TargetMode="External"/><Relationship Id="rId5559" Type="http://schemas.openxmlformats.org/officeDocument/2006/relationships/hyperlink" Target="https://twitter.com/" TargetMode="External"/><Relationship Id="rId1005" Type="http://schemas.openxmlformats.org/officeDocument/2006/relationships/hyperlink" Target="https://ultra.news/t-t/31008/reliance-jios-fiber-preview-start-mumbai-rs-4500-security-deposit-report" TargetMode="External"/><Relationship Id="rId4575" Type="http://schemas.openxmlformats.org/officeDocument/2006/relationships/hyperlink" Target="https://twitter.com/" TargetMode="External"/><Relationship Id="rId5973" Type="http://schemas.openxmlformats.org/officeDocument/2006/relationships/hyperlink" Target="https://twitter.com/" TargetMode="External"/><Relationship Id="rId3177" Type="http://schemas.openxmlformats.org/officeDocument/2006/relationships/hyperlink" Target="http://pbs.twimg.com/profile_images/816643356906364929/oRXlLsX0_normal.jpg" TargetMode="External"/><Relationship Id="rId4228" Type="http://schemas.openxmlformats.org/officeDocument/2006/relationships/hyperlink" Target="http://pbs.twimg.com/profile_images/818635378869424129/RztJafdE_normal.jpg" TargetMode="External"/><Relationship Id="rId5626" Type="http://schemas.openxmlformats.org/officeDocument/2006/relationships/hyperlink" Target="https://twitter.com/" TargetMode="External"/><Relationship Id="rId3591" Type="http://schemas.openxmlformats.org/officeDocument/2006/relationships/hyperlink" Target="http://pbs.twimg.com/profile_images/752062312752832512/42ylVPSA_normal.jpg" TargetMode="External"/><Relationship Id="rId4642" Type="http://schemas.openxmlformats.org/officeDocument/2006/relationships/hyperlink" Target="https://twitter.com/" TargetMode="External"/><Relationship Id="rId2193" Type="http://schemas.openxmlformats.org/officeDocument/2006/relationships/hyperlink" Target="http://pbs.twimg.com/profile_images/855105823042883585/bjz-O9BQ_normal.jpg" TargetMode="External"/><Relationship Id="rId3244" Type="http://schemas.openxmlformats.org/officeDocument/2006/relationships/hyperlink" Target="http://pbs.twimg.com/profile_images/491094864256176128/TPBB8LN1_normal.jpeg" TargetMode="External"/><Relationship Id="rId165" Type="http://schemas.openxmlformats.org/officeDocument/2006/relationships/hyperlink" Target="https://fb.me/3vaPXuidD" TargetMode="External"/><Relationship Id="rId2260" Type="http://schemas.openxmlformats.org/officeDocument/2006/relationships/hyperlink" Target="http://pbs.twimg.com/profile_images/714451650971353089/04Elu3wT_normal.jpg" TargetMode="External"/><Relationship Id="rId3311" Type="http://schemas.openxmlformats.org/officeDocument/2006/relationships/hyperlink" Target="https://pbs.twimg.com/media/C-bdG24UMAEWhU8.jpg" TargetMode="External"/><Relationship Id="rId6467" Type="http://schemas.openxmlformats.org/officeDocument/2006/relationships/hyperlink" Target="https://twitter.com/" TargetMode="External"/><Relationship Id="rId232" Type="http://schemas.openxmlformats.org/officeDocument/2006/relationships/hyperlink" Target="http://www.dnaindia.com/node/2418615" TargetMode="External"/><Relationship Id="rId5069" Type="http://schemas.openxmlformats.org/officeDocument/2006/relationships/hyperlink" Target="https://twitter.com/" TargetMode="External"/><Relationship Id="rId5483" Type="http://schemas.openxmlformats.org/officeDocument/2006/relationships/hyperlink" Target="https://twitter.com/" TargetMode="External"/><Relationship Id="rId6534" Type="http://schemas.openxmlformats.org/officeDocument/2006/relationships/hyperlink" Target="https://twitter.com/" TargetMode="External"/><Relationship Id="rId1679" Type="http://schemas.openxmlformats.org/officeDocument/2006/relationships/hyperlink" Target="http://www.gizbot.com/telecom/news/everything-about-reliance-jio-achievements-future-plans-040291.html" TargetMode="External"/><Relationship Id="rId4085" Type="http://schemas.openxmlformats.org/officeDocument/2006/relationships/hyperlink" Target="https://pbs.twimg.com/media/C-pXnARWsAE6Cb9.png" TargetMode="External"/><Relationship Id="rId5136" Type="http://schemas.openxmlformats.org/officeDocument/2006/relationships/hyperlink" Target="https://twitter.com/" TargetMode="External"/><Relationship Id="rId4152" Type="http://schemas.openxmlformats.org/officeDocument/2006/relationships/hyperlink" Target="http://pbs.twimg.com/profile_images/649590622664433664/7ewiEn_S_normal.jpg" TargetMode="External"/><Relationship Id="rId5203" Type="http://schemas.openxmlformats.org/officeDocument/2006/relationships/hyperlink" Target="https://twitter.com/" TargetMode="External"/><Relationship Id="rId5550" Type="http://schemas.openxmlformats.org/officeDocument/2006/relationships/hyperlink" Target="https://twitter.com/" TargetMode="External"/><Relationship Id="rId6601" Type="http://schemas.openxmlformats.org/officeDocument/2006/relationships/hyperlink" Target="https://twitter.com/" TargetMode="External"/><Relationship Id="rId1746" Type="http://schemas.openxmlformats.org/officeDocument/2006/relationships/hyperlink" Target="http://www.bgr.in/news/reliance-jio-launches-new-prepaid-postpaid-plans-heres-everything-you-need-to-know/?utm_content=bufferafad6&amp;utm_medium=social&amp;utm_source=twitter.com&amp;utm_campaign=buffer" TargetMode="External"/><Relationship Id="rId38" Type="http://schemas.openxmlformats.org/officeDocument/2006/relationships/hyperlink" Target="http://exclusivediary.blogspot.com/2017/04/reliance-jio-dth-services-to-launch-at.html?spref=tw" TargetMode="External"/><Relationship Id="rId1813" Type="http://schemas.openxmlformats.org/officeDocument/2006/relationships/hyperlink" Target="https://pbs.twimg.com/media/C-bNJObUwAAO5I9.jpg" TargetMode="External"/><Relationship Id="rId4969" Type="http://schemas.openxmlformats.org/officeDocument/2006/relationships/hyperlink" Target="https://twitter.com/" TargetMode="External"/><Relationship Id="rId3985" Type="http://schemas.openxmlformats.org/officeDocument/2006/relationships/hyperlink" Target="http://pbs.twimg.com/profile_images/844005458251845635/G2J6IzR2_normal.jpg" TargetMode="External"/><Relationship Id="rId6391" Type="http://schemas.openxmlformats.org/officeDocument/2006/relationships/hyperlink" Target="https://twitter.com/" TargetMode="External"/><Relationship Id="rId2587" Type="http://schemas.openxmlformats.org/officeDocument/2006/relationships/hyperlink" Target="http://pbs.twimg.com/profile_images/801348791853056000/IlKxC7iP_normal.jpg" TargetMode="External"/><Relationship Id="rId3638" Type="http://schemas.openxmlformats.org/officeDocument/2006/relationships/hyperlink" Target="https://pbs.twimg.com/media/C-fhBYJW0AA9pSB.jpg" TargetMode="External"/><Relationship Id="rId6044" Type="http://schemas.openxmlformats.org/officeDocument/2006/relationships/hyperlink" Target="https://twitter.com/" TargetMode="External"/><Relationship Id="rId559" Type="http://schemas.openxmlformats.org/officeDocument/2006/relationships/hyperlink" Target="http://www.awesummly.com/news/3603454/" TargetMode="External"/><Relationship Id="rId1189" Type="http://schemas.openxmlformats.org/officeDocument/2006/relationships/hyperlink" Target="http://www.business-standard.com/article/companies/data-war-reliance-jio-free-offers-to-continue-for-12-18-months-117042600206_1.html" TargetMode="External"/><Relationship Id="rId5060" Type="http://schemas.openxmlformats.org/officeDocument/2006/relationships/hyperlink" Target="https://twitter.com/" TargetMode="External"/><Relationship Id="rId6111" Type="http://schemas.openxmlformats.org/officeDocument/2006/relationships/hyperlink" Target="https://twitter.com/" TargetMode="External"/><Relationship Id="rId626" Type="http://schemas.openxmlformats.org/officeDocument/2006/relationships/hyperlink" Target="http://kannada.gizbot.com/news/reliance-jio-soon-venture-into-dth-broadband-services-012688.html" TargetMode="External"/><Relationship Id="rId973" Type="http://schemas.openxmlformats.org/officeDocument/2006/relationships/hyperlink" Target="https://www.datareign.com/reliance-jio-now-4th-largest-telecom-operator-india-trai-feb-2017-report.html" TargetMode="External"/><Relationship Id="rId1256" Type="http://schemas.openxmlformats.org/officeDocument/2006/relationships/hyperlink" Target="http://www.business-standard.com/article/companies/reliance-jio-to-venture-in-dth-broadband-services-this-year-117042800380_1.html" TargetMode="External"/><Relationship Id="rId2307" Type="http://schemas.openxmlformats.org/officeDocument/2006/relationships/hyperlink" Target="http://abs.twimg.com/sticky/default_profile_images/default_profile_normal.png" TargetMode="External"/><Relationship Id="rId2654" Type="http://schemas.openxmlformats.org/officeDocument/2006/relationships/hyperlink" Target="http://pbs.twimg.com/profile_images/1502137446/1_normal.jpg" TargetMode="External"/><Relationship Id="rId3705" Type="http://schemas.openxmlformats.org/officeDocument/2006/relationships/hyperlink" Target="http://pbs.twimg.com/profile_images/841591736711446528/EJKg3F9G_normal.jpg" TargetMode="External"/><Relationship Id="rId1670" Type="http://schemas.openxmlformats.org/officeDocument/2006/relationships/hyperlink" Target="http://dlvr.it/P1Jp5p" TargetMode="External"/><Relationship Id="rId2721" Type="http://schemas.openxmlformats.org/officeDocument/2006/relationships/hyperlink" Target="https://pbs.twimg.com/media/C-bNGczUwAULIiE.jpg" TargetMode="External"/><Relationship Id="rId5877" Type="http://schemas.openxmlformats.org/officeDocument/2006/relationships/hyperlink" Target="https://twitter.com/" TargetMode="External"/><Relationship Id="rId1323" Type="http://schemas.openxmlformats.org/officeDocument/2006/relationships/hyperlink" Target="http://www.gizbot.com/telecom/features/reliance-jio-airtel-bsnl-vodafone-4g-3g-plans-voice-calls-free-tariff-war-price-040384.html" TargetMode="External"/><Relationship Id="rId4479" Type="http://schemas.openxmlformats.org/officeDocument/2006/relationships/hyperlink" Target="http://pbs.twimg.com/profile_images/645228782727487488/KJKT9PqL_normal.png" TargetMode="External"/><Relationship Id="rId4893" Type="http://schemas.openxmlformats.org/officeDocument/2006/relationships/hyperlink" Target="https://twitter.com/" TargetMode="External"/><Relationship Id="rId5944" Type="http://schemas.openxmlformats.org/officeDocument/2006/relationships/hyperlink" Target="https://twitter.com/" TargetMode="External"/><Relationship Id="rId3495" Type="http://schemas.openxmlformats.org/officeDocument/2006/relationships/hyperlink" Target="http://abs.twimg.com/sticky/default_profile_images/default_profile_normal.png" TargetMode="External"/><Relationship Id="rId4546" Type="http://schemas.openxmlformats.org/officeDocument/2006/relationships/hyperlink" Target="https://twitter.com/" TargetMode="External"/><Relationship Id="rId4960" Type="http://schemas.openxmlformats.org/officeDocument/2006/relationships/hyperlink" Target="https://twitter.com/" TargetMode="External"/><Relationship Id="rId2097" Type="http://schemas.openxmlformats.org/officeDocument/2006/relationships/hyperlink" Target="https://pbs.twimg.com/tweet_video_thumb/C-gjl9mUMAAAGhz.jpg" TargetMode="External"/><Relationship Id="rId3148" Type="http://schemas.openxmlformats.org/officeDocument/2006/relationships/hyperlink" Target="http://abs.twimg.com/sticky/default_profile_images/default_profile_normal.png" TargetMode="External"/><Relationship Id="rId3562" Type="http://schemas.openxmlformats.org/officeDocument/2006/relationships/hyperlink" Target="http://abs.twimg.com/sticky/default_profile_images/default_profile_normal.png" TargetMode="External"/><Relationship Id="rId4613" Type="http://schemas.openxmlformats.org/officeDocument/2006/relationships/hyperlink" Target="https://twitter.com/" TargetMode="External"/><Relationship Id="rId483" Type="http://schemas.openxmlformats.org/officeDocument/2006/relationships/hyperlink" Target="http://feeds.feedburner.com/~r/monsterindia/Marketing/~3/82MPqzZvSgw/20495693.html?utm_source=feedburner&amp;utm_medium=twitter&amp;utm_campaign=myvacancies" TargetMode="External"/><Relationship Id="rId2164" Type="http://schemas.openxmlformats.org/officeDocument/2006/relationships/hyperlink" Target="https://pbs.twimg.com/media/C-j4UpeVYAA-zK-.jpg" TargetMode="External"/><Relationship Id="rId3215" Type="http://schemas.openxmlformats.org/officeDocument/2006/relationships/hyperlink" Target="http://pbs.twimg.com/profile_images/857497766011994112/TokMh9hd_normal.jpg" TargetMode="External"/><Relationship Id="rId6785" Type="http://schemas.openxmlformats.org/officeDocument/2006/relationships/hyperlink" Target="https://twitter.com/" TargetMode="External"/><Relationship Id="rId136" Type="http://schemas.openxmlformats.org/officeDocument/2006/relationships/hyperlink" Target="https://twitter.com/i/web/status/857514589629538304" TargetMode="External"/><Relationship Id="rId550" Type="http://schemas.openxmlformats.org/officeDocument/2006/relationships/hyperlink" Target="http://www.mouthshut.com/review/Reliance-Jio-review-qtummsnlttm" TargetMode="External"/><Relationship Id="rId1180" Type="http://schemas.openxmlformats.org/officeDocument/2006/relationships/hyperlink" Target="https://fb.me/2ntiA96Xk" TargetMode="External"/><Relationship Id="rId2231" Type="http://schemas.openxmlformats.org/officeDocument/2006/relationships/hyperlink" Target="http://pbs.twimg.com/profile_images/856920922548310021/CFTrDxL2_normal.jpg" TargetMode="External"/><Relationship Id="rId5387" Type="http://schemas.openxmlformats.org/officeDocument/2006/relationships/hyperlink" Target="https://twitter.com/" TargetMode="External"/><Relationship Id="rId6438" Type="http://schemas.openxmlformats.org/officeDocument/2006/relationships/hyperlink" Target="https://twitter.com/" TargetMode="External"/><Relationship Id="rId203" Type="http://schemas.openxmlformats.org/officeDocument/2006/relationships/hyperlink" Target="http://www.themobileindian.com/news/reliance-jio-new-tariffs-starts-from-rs-19-and-goes-all-the-way-to-rs-9999-here-are-all-the-details-17559" TargetMode="External"/><Relationship Id="rId6852" Type="http://schemas.openxmlformats.org/officeDocument/2006/relationships/hyperlink" Target="https://api.twitter.com/1.1/geo/id/773a82ba9392a40d.json" TargetMode="External"/><Relationship Id="rId1997" Type="http://schemas.openxmlformats.org/officeDocument/2006/relationships/hyperlink" Target="https://pbs.twimg.com/media/C-hwaxjUMAAD3vY.jpg" TargetMode="External"/><Relationship Id="rId4056" Type="http://schemas.openxmlformats.org/officeDocument/2006/relationships/hyperlink" Target="http://pbs.twimg.com/profile_images/659062996912570368/yrCquyHd_normal.jpg" TargetMode="External"/><Relationship Id="rId5454" Type="http://schemas.openxmlformats.org/officeDocument/2006/relationships/hyperlink" Target="https://twitter.com/" TargetMode="External"/><Relationship Id="rId6505" Type="http://schemas.openxmlformats.org/officeDocument/2006/relationships/hyperlink" Target="https://twitter.com/" TargetMode="External"/><Relationship Id="rId4470" Type="http://schemas.openxmlformats.org/officeDocument/2006/relationships/hyperlink" Target="http://pbs.twimg.com/profile_images/677749445623209984/nNHhgmuQ_normal.jpg" TargetMode="External"/><Relationship Id="rId5107" Type="http://schemas.openxmlformats.org/officeDocument/2006/relationships/hyperlink" Target="https://twitter.com/" TargetMode="External"/><Relationship Id="rId5521" Type="http://schemas.openxmlformats.org/officeDocument/2006/relationships/hyperlink" Target="https://twitter.com/" TargetMode="External"/><Relationship Id="rId1717" Type="http://schemas.openxmlformats.org/officeDocument/2006/relationships/hyperlink" Target="http://gadgets.ndtv.com/mobiles/features/reliance-jio-plans-nokia-3310-2017-price-vivo-v5s-and-lg-g6-launched-and-more-news-this-week-1687660" TargetMode="External"/><Relationship Id="rId3072" Type="http://schemas.openxmlformats.org/officeDocument/2006/relationships/hyperlink" Target="http://pbs.twimg.com/profile_images/750193714157461504/ZSEe3DV4_normal.jpg" TargetMode="External"/><Relationship Id="rId4123" Type="http://schemas.openxmlformats.org/officeDocument/2006/relationships/hyperlink" Target="https://pbs.twimg.com/media/C-bXXF3XsAAd8wP.jpg" TargetMode="External"/><Relationship Id="rId3889" Type="http://schemas.openxmlformats.org/officeDocument/2006/relationships/hyperlink" Target="http://pbs.twimg.com/profile_images/769258429932269568/9FYqcnRV_normal.jpg" TargetMode="External"/><Relationship Id="rId6295" Type="http://schemas.openxmlformats.org/officeDocument/2006/relationships/hyperlink" Target="https://twitter.com/" TargetMode="External"/><Relationship Id="rId6362" Type="http://schemas.openxmlformats.org/officeDocument/2006/relationships/hyperlink" Target="https://twitter.com/" TargetMode="External"/><Relationship Id="rId3956" Type="http://schemas.openxmlformats.org/officeDocument/2006/relationships/hyperlink" Target="https://pbs.twimg.com/media/C-dmr6QU0AEjUYE.jpg" TargetMode="External"/><Relationship Id="rId6015" Type="http://schemas.openxmlformats.org/officeDocument/2006/relationships/hyperlink" Target="https://twitter.com/" TargetMode="External"/><Relationship Id="rId877" Type="http://schemas.openxmlformats.org/officeDocument/2006/relationships/hyperlink" Target="http://gadgets.ndtv.com/telecom/features/reliance-jio-dth-broadband-and-more-5-things-to-expect-from-jio-this-year-1686749" TargetMode="External"/><Relationship Id="rId2558" Type="http://schemas.openxmlformats.org/officeDocument/2006/relationships/hyperlink" Target="http://pbs.twimg.com/profile_images/743059234045186048/jeZ70E82_normal.jpg" TargetMode="External"/><Relationship Id="rId2972" Type="http://schemas.openxmlformats.org/officeDocument/2006/relationships/hyperlink" Target="https://pbs.twimg.com/media/C-eksBLXkAA0Acu.jpg" TargetMode="External"/><Relationship Id="rId3609" Type="http://schemas.openxmlformats.org/officeDocument/2006/relationships/hyperlink" Target="https://pbs.twimg.com/media/C-anOwCUwAAOyWt.jpg" TargetMode="External"/><Relationship Id="rId944" Type="http://schemas.openxmlformats.org/officeDocument/2006/relationships/hyperlink" Target="http://indianexpress.com/article/technology/tech-news-technology/reliance-jios-fiber-broadband-with-100mbps-speed-to-launch-in-june-report-4631700/" TargetMode="External"/><Relationship Id="rId1574" Type="http://schemas.openxmlformats.org/officeDocument/2006/relationships/hyperlink" Target="https://twitter.com/i/web/status/858676719728906241" TargetMode="External"/><Relationship Id="rId2625" Type="http://schemas.openxmlformats.org/officeDocument/2006/relationships/hyperlink" Target="http://pbs.twimg.com/profile_images/1069603702/V-logogghh72_normal.jpg" TargetMode="External"/><Relationship Id="rId5031" Type="http://schemas.openxmlformats.org/officeDocument/2006/relationships/hyperlink" Target="https://twitter.com/" TargetMode="External"/><Relationship Id="rId1227" Type="http://schemas.openxmlformats.org/officeDocument/2006/relationships/hyperlink" Target="https://twitter.com/i/web/status/858391264139653120" TargetMode="External"/><Relationship Id="rId1641" Type="http://schemas.openxmlformats.org/officeDocument/2006/relationships/hyperlink" Target="http://kannada.goodreturns.in/news/2017/04/27/reliance-jio-free-offers-continue-12-18-months-001558.html?utm_source=dlvr.it&amp;utm_medium=twitter&amp;utm_campaign=client-rss" TargetMode="External"/><Relationship Id="rId4797" Type="http://schemas.openxmlformats.org/officeDocument/2006/relationships/hyperlink" Target="https://twitter.com/" TargetMode="External"/><Relationship Id="rId5848" Type="http://schemas.openxmlformats.org/officeDocument/2006/relationships/hyperlink" Target="https://twitter.com/" TargetMode="External"/><Relationship Id="rId3399" Type="http://schemas.openxmlformats.org/officeDocument/2006/relationships/hyperlink" Target="https://pbs.twimg.com/media/C-bjw9SU0AExjvP.jpg" TargetMode="External"/><Relationship Id="rId4864" Type="http://schemas.openxmlformats.org/officeDocument/2006/relationships/hyperlink" Target="https://twitter.com/" TargetMode="External"/><Relationship Id="rId3466" Type="http://schemas.openxmlformats.org/officeDocument/2006/relationships/hyperlink" Target="http://pbs.twimg.com/profile_images/824804194712449025/JmCyTYql_normal.jpg" TargetMode="External"/><Relationship Id="rId4517" Type="http://schemas.openxmlformats.org/officeDocument/2006/relationships/hyperlink" Target="https://twitter.com/" TargetMode="External"/><Relationship Id="rId5915" Type="http://schemas.openxmlformats.org/officeDocument/2006/relationships/hyperlink" Target="https://twitter.com/" TargetMode="External"/><Relationship Id="rId387" Type="http://schemas.openxmlformats.org/officeDocument/2006/relationships/hyperlink" Target="http://www.mobiletor.com/reliance-jio-announces-new-postpaid-prepaid-plans/" TargetMode="External"/><Relationship Id="rId2068" Type="http://schemas.openxmlformats.org/officeDocument/2006/relationships/hyperlink" Target="https://pbs.twimg.com/media/C-keXnvV0AAPtLd.jpg" TargetMode="External"/><Relationship Id="rId3119" Type="http://schemas.openxmlformats.org/officeDocument/2006/relationships/hyperlink" Target="http://pbs.twimg.com/profile_images/3095154529/c1ccc578c09498ff9aad69694ffd7bbe_normal.jpeg" TargetMode="External"/><Relationship Id="rId3880" Type="http://schemas.openxmlformats.org/officeDocument/2006/relationships/hyperlink" Target="http://pbs.twimg.com/profile_images/848076050848526336/F7EoPtJd_normal.jpg" TargetMode="External"/><Relationship Id="rId4931" Type="http://schemas.openxmlformats.org/officeDocument/2006/relationships/hyperlink" Target="https://twitter.com/" TargetMode="External"/><Relationship Id="rId1084" Type="http://schemas.openxmlformats.org/officeDocument/2006/relationships/hyperlink" Target="http://gadgets.ndtv.com/telecom/features/reliance-jio-dth-broadband-and-more-5-things-to-expect-from-jio-this-year-1686749" TargetMode="External"/><Relationship Id="rId2482" Type="http://schemas.openxmlformats.org/officeDocument/2006/relationships/hyperlink" Target="http://pbs.twimg.com/profile_images/1378549000/RiteshP_normal.jpg" TargetMode="External"/><Relationship Id="rId3533" Type="http://schemas.openxmlformats.org/officeDocument/2006/relationships/hyperlink" Target="http://pbs.twimg.com/profile_images/714805905028747265/jChJ1Efz_normal.jpg" TargetMode="External"/><Relationship Id="rId6689" Type="http://schemas.openxmlformats.org/officeDocument/2006/relationships/hyperlink" Target="https://twitter.com/" TargetMode="External"/><Relationship Id="rId107" Type="http://schemas.openxmlformats.org/officeDocument/2006/relationships/hyperlink" Target="http://trak.in/tags/business/2017/04/27/reliance-jio-new-postpaid-prepaid-offers-plans/" TargetMode="External"/><Relationship Id="rId454" Type="http://schemas.openxmlformats.org/officeDocument/2006/relationships/hyperlink" Target="https://techyuga.com/convert-lte-to-volte-in-kolkata/" TargetMode="External"/><Relationship Id="rId2135" Type="http://schemas.openxmlformats.org/officeDocument/2006/relationships/hyperlink" Target="https://pbs.twimg.com/media/C-qNNMtUAAEUkwK.jpg" TargetMode="External"/><Relationship Id="rId3600" Type="http://schemas.openxmlformats.org/officeDocument/2006/relationships/hyperlink" Target="http://pbs.twimg.com/profile_images/787569535880531968/3FtQQHyA_normal.jpg" TargetMode="External"/><Relationship Id="rId6756" Type="http://schemas.openxmlformats.org/officeDocument/2006/relationships/hyperlink" Target="https://twitter.com/" TargetMode="External"/><Relationship Id="rId521" Type="http://schemas.openxmlformats.org/officeDocument/2006/relationships/hyperlink" Target="http://www.business-standard.com/article/companies/has-reliance-jio-s-entry-delayed-modi-s-digital-india-goals-117042800256_1.html?utm_source=dlvr.it&amp;utm_medium=twitter" TargetMode="External"/><Relationship Id="rId1151" Type="http://schemas.openxmlformats.org/officeDocument/2006/relationships/hyperlink" Target="https://factordaily.com/reliance-jio-cabs/" TargetMode="External"/><Relationship Id="rId2202" Type="http://schemas.openxmlformats.org/officeDocument/2006/relationships/hyperlink" Target="https://pbs.twimg.com/media/C-WUDQgXUAEUYYj.jpg" TargetMode="External"/><Relationship Id="rId5358" Type="http://schemas.openxmlformats.org/officeDocument/2006/relationships/hyperlink" Target="https://twitter.com/" TargetMode="External"/><Relationship Id="rId5772" Type="http://schemas.openxmlformats.org/officeDocument/2006/relationships/hyperlink" Target="https://twitter.com/" TargetMode="External"/><Relationship Id="rId6409" Type="http://schemas.openxmlformats.org/officeDocument/2006/relationships/hyperlink" Target="https://twitter.com/" TargetMode="External"/><Relationship Id="rId6823" Type="http://schemas.openxmlformats.org/officeDocument/2006/relationships/hyperlink" Target="https://twitter.com/" TargetMode="External"/><Relationship Id="rId1968" Type="http://schemas.openxmlformats.org/officeDocument/2006/relationships/hyperlink" Target="https://pbs.twimg.com/media/C-f6KmfUMAE-g76.jpg" TargetMode="External"/><Relationship Id="rId4374" Type="http://schemas.openxmlformats.org/officeDocument/2006/relationships/hyperlink" Target="http://pbs.twimg.com/profile_images/732519881711702016/b8qqU2du_normal.jpg" TargetMode="External"/><Relationship Id="rId5425" Type="http://schemas.openxmlformats.org/officeDocument/2006/relationships/hyperlink" Target="https://twitter.com/" TargetMode="External"/><Relationship Id="rId3390" Type="http://schemas.openxmlformats.org/officeDocument/2006/relationships/hyperlink" Target="http://pbs.twimg.com/profile_images/800403952512671745/dXYbnSah_normal.jpg" TargetMode="External"/><Relationship Id="rId4027" Type="http://schemas.openxmlformats.org/officeDocument/2006/relationships/hyperlink" Target="http://pbs.twimg.com/profile_images/2250928009/smarty_normal.jpg" TargetMode="External"/><Relationship Id="rId4441" Type="http://schemas.openxmlformats.org/officeDocument/2006/relationships/hyperlink" Target="http://pbs.twimg.com/profile_images/837026918608203776/YCEhB-QO_normal.jpg" TargetMode="External"/><Relationship Id="rId3043" Type="http://schemas.openxmlformats.org/officeDocument/2006/relationships/hyperlink" Target="https://pbs.twimg.com/media/C-e8CKJU0AA6_gz.jpg" TargetMode="External"/><Relationship Id="rId6199" Type="http://schemas.openxmlformats.org/officeDocument/2006/relationships/hyperlink" Target="https://twitter.com/" TargetMode="External"/><Relationship Id="rId6266" Type="http://schemas.openxmlformats.org/officeDocument/2006/relationships/hyperlink" Target="https://twitter.com/" TargetMode="External"/><Relationship Id="rId3110" Type="http://schemas.openxmlformats.org/officeDocument/2006/relationships/hyperlink" Target="http://pbs.twimg.com/profile_images/838375183622758401/msJY_DkI_normal.jpg" TargetMode="External"/><Relationship Id="rId6680" Type="http://schemas.openxmlformats.org/officeDocument/2006/relationships/hyperlink" Target="https://twitter.com/" TargetMode="External"/><Relationship Id="rId2876" Type="http://schemas.openxmlformats.org/officeDocument/2006/relationships/hyperlink" Target="https://pbs.twimg.com/media/C-a1AVTUwAE7zpj.jpg" TargetMode="External"/><Relationship Id="rId3927" Type="http://schemas.openxmlformats.org/officeDocument/2006/relationships/hyperlink" Target="http://pbs.twimg.com/profile_images/768306499529547782/N8m9hGTU_normal.jpg" TargetMode="External"/><Relationship Id="rId5282" Type="http://schemas.openxmlformats.org/officeDocument/2006/relationships/hyperlink" Target="https://twitter.com/" TargetMode="External"/><Relationship Id="rId6333" Type="http://schemas.openxmlformats.org/officeDocument/2006/relationships/hyperlink" Target="https://twitter.com/" TargetMode="External"/><Relationship Id="rId848" Type="http://schemas.openxmlformats.org/officeDocument/2006/relationships/hyperlink" Target="https://fb.me/VaPPCcRy" TargetMode="External"/><Relationship Id="rId1478" Type="http://schemas.openxmlformats.org/officeDocument/2006/relationships/hyperlink" Target="http://gadgets.ndtv.com/mobiles/features/reliance-jio-plans-nokia-3310-2017-price-vivo-v5s-and-lg-g6-launched-and-more-news-this-week-1687660?utm_source=dlvr.it&amp;utm_medium=twitter" TargetMode="External"/><Relationship Id="rId1892" Type="http://schemas.openxmlformats.org/officeDocument/2006/relationships/hyperlink" Target="https://pbs.twimg.com/media/C-esqWOXgAEYg97.jpg" TargetMode="External"/><Relationship Id="rId2529" Type="http://schemas.openxmlformats.org/officeDocument/2006/relationships/hyperlink" Target="http://pbs.twimg.com/profile_images/802393173444046848/eZ3-ZziM_normal.jpg" TargetMode="External"/><Relationship Id="rId6400" Type="http://schemas.openxmlformats.org/officeDocument/2006/relationships/hyperlink" Target="https://twitter.com/" TargetMode="External"/><Relationship Id="rId915" Type="http://schemas.openxmlformats.org/officeDocument/2006/relationships/hyperlink" Target="https://twitter.com/i/web/status/857869167206121472" TargetMode="External"/><Relationship Id="rId1545" Type="http://schemas.openxmlformats.org/officeDocument/2006/relationships/hyperlink" Target="https://twitter.com/i/web/status/857221796197801988" TargetMode="External"/><Relationship Id="rId2943" Type="http://schemas.openxmlformats.org/officeDocument/2006/relationships/hyperlink" Target="http://pbs.twimg.com/profile_images/748502924737847297/Fo6RdNQ5_normal.jpg" TargetMode="External"/><Relationship Id="rId5002" Type="http://schemas.openxmlformats.org/officeDocument/2006/relationships/hyperlink" Target="https://twitter.com/" TargetMode="External"/><Relationship Id="rId1612" Type="http://schemas.openxmlformats.org/officeDocument/2006/relationships/hyperlink" Target="http://www.gizbot.com/telecom/news/expectation-from-reliance-jio-2017-040383.html" TargetMode="External"/><Relationship Id="rId4768" Type="http://schemas.openxmlformats.org/officeDocument/2006/relationships/hyperlink" Target="https://twitter.com/" TargetMode="External"/><Relationship Id="rId5819" Type="http://schemas.openxmlformats.org/officeDocument/2006/relationships/hyperlink" Target="https://twitter.com/" TargetMode="External"/><Relationship Id="rId6190" Type="http://schemas.openxmlformats.org/officeDocument/2006/relationships/hyperlink" Target="https://twitter.com/" TargetMode="External"/><Relationship Id="rId3784" Type="http://schemas.openxmlformats.org/officeDocument/2006/relationships/hyperlink" Target="https://pbs.twimg.com/media/C-lPgDDUMAAz2sy.jpg" TargetMode="External"/><Relationship Id="rId4835" Type="http://schemas.openxmlformats.org/officeDocument/2006/relationships/hyperlink" Target="https://twitter.com/" TargetMode="External"/><Relationship Id="rId2386" Type="http://schemas.openxmlformats.org/officeDocument/2006/relationships/hyperlink" Target="http://pbs.twimg.com/profile_images/1132899612/Kunal_normal.jpeg" TargetMode="External"/><Relationship Id="rId3437" Type="http://schemas.openxmlformats.org/officeDocument/2006/relationships/hyperlink" Target="http://pbs.twimg.com/profile_images/789499865822748672/yRfWOf7n_normal.jpg" TargetMode="External"/><Relationship Id="rId3851" Type="http://schemas.openxmlformats.org/officeDocument/2006/relationships/hyperlink" Target="http://pbs.twimg.com/profile_images/791610931872759808/OIz7l_bq_normal.jpg" TargetMode="External"/><Relationship Id="rId4902" Type="http://schemas.openxmlformats.org/officeDocument/2006/relationships/hyperlink" Target="https://twitter.com/" TargetMode="External"/><Relationship Id="rId358" Type="http://schemas.openxmlformats.org/officeDocument/2006/relationships/hyperlink" Target="http://www.livemint.com/Industry/VjdKJc3YbU0F6DnnItImZN/Reliance-Jio-effect-Trai-to-frame-rules-for-new-telcos-test.html" TargetMode="External"/><Relationship Id="rId772" Type="http://schemas.openxmlformats.org/officeDocument/2006/relationships/hyperlink" Target="https://fb.me/8rgvSNski" TargetMode="External"/><Relationship Id="rId2039" Type="http://schemas.openxmlformats.org/officeDocument/2006/relationships/hyperlink" Target="https://pbs.twimg.com/media/C-fynuLV0AAH2Wm.jpg" TargetMode="External"/><Relationship Id="rId2453" Type="http://schemas.openxmlformats.org/officeDocument/2006/relationships/hyperlink" Target="http://pbs.twimg.com/profile_images/378800000797394786/aad7180b3e4112756b43efe15b0348b7_normal.jpeg" TargetMode="External"/><Relationship Id="rId3504" Type="http://schemas.openxmlformats.org/officeDocument/2006/relationships/hyperlink" Target="http://pbs.twimg.com/profile_images/836878531053436928/gr_mdaFF_normal.jpg" TargetMode="External"/><Relationship Id="rId425" Type="http://schemas.openxmlformats.org/officeDocument/2006/relationships/hyperlink" Target="https://umangbedi.blogspot.com/2017/04/reliance-jio-how-jio-changed-internet.html?spref=tw" TargetMode="External"/><Relationship Id="rId1055" Type="http://schemas.openxmlformats.org/officeDocument/2006/relationships/hyperlink" Target="http://gadgetstouse.com/news/reliance-jio-fiber-preview-testing/57061" TargetMode="External"/><Relationship Id="rId2106" Type="http://schemas.openxmlformats.org/officeDocument/2006/relationships/hyperlink" Target="https://pbs.twimg.com/media/C-bXXF3XsAAd8wP.jpg" TargetMode="External"/><Relationship Id="rId2520" Type="http://schemas.openxmlformats.org/officeDocument/2006/relationships/hyperlink" Target="http://pbs.twimg.com/profile_images/1215337530/TS_normal.jpeg" TargetMode="External"/><Relationship Id="rId5676" Type="http://schemas.openxmlformats.org/officeDocument/2006/relationships/hyperlink" Target="https://twitter.com/" TargetMode="External"/><Relationship Id="rId6727" Type="http://schemas.openxmlformats.org/officeDocument/2006/relationships/hyperlink" Target="https://twitter.com/" TargetMode="External"/><Relationship Id="rId1122" Type="http://schemas.openxmlformats.org/officeDocument/2006/relationships/hyperlink" Target="http://zeenews.india.com/internet-social-media/reliance-jio-coming-with-ftth-broadband-service-with-100mbps-speed-in-june-2000437.html" TargetMode="External"/><Relationship Id="rId4278" Type="http://schemas.openxmlformats.org/officeDocument/2006/relationships/hyperlink" Target="http://pbs.twimg.com/profile_images/845216603604205571/d17aUFtM_normal.jpg" TargetMode="External"/><Relationship Id="rId5329" Type="http://schemas.openxmlformats.org/officeDocument/2006/relationships/hyperlink" Target="https://twitter.com/" TargetMode="External"/><Relationship Id="rId3294" Type="http://schemas.openxmlformats.org/officeDocument/2006/relationships/hyperlink" Target="http://pbs.twimg.com/profile_images/856409279481479168/FwfoD-Vl_normal.jpg" TargetMode="External"/><Relationship Id="rId4345" Type="http://schemas.openxmlformats.org/officeDocument/2006/relationships/hyperlink" Target="http://pbs.twimg.com/profile_images/825758122350411777/EXODEO6D_normal.jpg" TargetMode="External"/><Relationship Id="rId4692" Type="http://schemas.openxmlformats.org/officeDocument/2006/relationships/hyperlink" Target="https://twitter.com/" TargetMode="External"/><Relationship Id="rId5743" Type="http://schemas.openxmlformats.org/officeDocument/2006/relationships/hyperlink" Target="https://twitter.com/" TargetMode="External"/><Relationship Id="rId1939" Type="http://schemas.openxmlformats.org/officeDocument/2006/relationships/hyperlink" Target="https://pbs.twimg.com/media/C-esqWOXgAEYg97.jpg" TargetMode="External"/><Relationship Id="rId5810" Type="http://schemas.openxmlformats.org/officeDocument/2006/relationships/hyperlink" Target="https://twitter.com/" TargetMode="External"/><Relationship Id="rId3361" Type="http://schemas.openxmlformats.org/officeDocument/2006/relationships/hyperlink" Target="http://pbs.twimg.com/profile_images/732895677064175618/sRNPdwtS_normal.jpg" TargetMode="External"/><Relationship Id="rId4412" Type="http://schemas.openxmlformats.org/officeDocument/2006/relationships/hyperlink" Target="https://pbs.twimg.com/media/C-Z88rzUAAEw64Y.jpg" TargetMode="External"/><Relationship Id="rId282" Type="http://schemas.openxmlformats.org/officeDocument/2006/relationships/hyperlink" Target="http://liveindia.live/tech/reliance-jio-ftth-broadband-service-will-be-launched-soon/160824.html" TargetMode="External"/><Relationship Id="rId3014" Type="http://schemas.openxmlformats.org/officeDocument/2006/relationships/hyperlink" Target="https://pbs.twimg.com/media/C-eL96XXcAEb0qz.jpg" TargetMode="External"/><Relationship Id="rId6584" Type="http://schemas.openxmlformats.org/officeDocument/2006/relationships/hyperlink" Target="https://twitter.com/" TargetMode="External"/><Relationship Id="rId2030" Type="http://schemas.openxmlformats.org/officeDocument/2006/relationships/hyperlink" Target="https://pbs.twimg.com/media/C-kJES3VYAANpJJ.jpg" TargetMode="External"/><Relationship Id="rId5186" Type="http://schemas.openxmlformats.org/officeDocument/2006/relationships/hyperlink" Target="https://twitter.com/" TargetMode="External"/><Relationship Id="rId6237" Type="http://schemas.openxmlformats.org/officeDocument/2006/relationships/hyperlink" Target="https://twitter.com/" TargetMode="External"/><Relationship Id="rId6651" Type="http://schemas.openxmlformats.org/officeDocument/2006/relationships/hyperlink" Target="https://twitter.com/" TargetMode="External"/><Relationship Id="rId5253" Type="http://schemas.openxmlformats.org/officeDocument/2006/relationships/hyperlink" Target="https://twitter.com/" TargetMode="External"/><Relationship Id="rId6304" Type="http://schemas.openxmlformats.org/officeDocument/2006/relationships/hyperlink" Target="https://twitter.com/" TargetMode="External"/><Relationship Id="rId1449" Type="http://schemas.openxmlformats.org/officeDocument/2006/relationships/hyperlink" Target="http://gadgets.ndtv.com/telecom/features/reliance-jio-dth-broadband-and-more-5-things-to-expect-from-jio-this-year-1686749" TargetMode="External"/><Relationship Id="rId1796" Type="http://schemas.openxmlformats.org/officeDocument/2006/relationships/hyperlink" Target="https://pbs.twimg.com/media/C-ackSrW0AAHGPS.jpg" TargetMode="External"/><Relationship Id="rId2847" Type="http://schemas.openxmlformats.org/officeDocument/2006/relationships/hyperlink" Target="http://pbs.twimg.com/profile_images/598030833128067072/tV1-wT9e_normal.jpg" TargetMode="External"/><Relationship Id="rId88" Type="http://schemas.openxmlformats.org/officeDocument/2006/relationships/hyperlink" Target="http://indias.news.linkis.com/taB6l" TargetMode="External"/><Relationship Id="rId819" Type="http://schemas.openxmlformats.org/officeDocument/2006/relationships/hyperlink" Target="http://indianexpress.com/article/technology/tech-news-technology/reliance-jios-fiber-broadband-with-100mbps-speed-to-launch-in-june-report-4631700/" TargetMode="External"/><Relationship Id="rId1863" Type="http://schemas.openxmlformats.org/officeDocument/2006/relationships/hyperlink" Target="https://pbs.twimg.com/media/C-es9lmXsAAggBw.jpg" TargetMode="External"/><Relationship Id="rId2914" Type="http://schemas.openxmlformats.org/officeDocument/2006/relationships/hyperlink" Target="http://pbs.twimg.com/profile_images/525946612451770368/RS9VnQig_normal.jpeg" TargetMode="External"/><Relationship Id="rId5320" Type="http://schemas.openxmlformats.org/officeDocument/2006/relationships/hyperlink" Target="https://twitter.com/" TargetMode="External"/><Relationship Id="rId1516" Type="http://schemas.openxmlformats.org/officeDocument/2006/relationships/hyperlink" Target="https://www.youtube.com/watch?v=mf8fBTYLKmU&amp;feature=youtu.be&amp;a" TargetMode="External"/><Relationship Id="rId1930" Type="http://schemas.openxmlformats.org/officeDocument/2006/relationships/hyperlink" Target="https://pbs.twimg.com/media/C-fHCbCVYAEbjrX.jpg" TargetMode="External"/><Relationship Id="rId3688" Type="http://schemas.openxmlformats.org/officeDocument/2006/relationships/hyperlink" Target="http://pbs.twimg.com/profile_images/809018433052545024/ibfZlk8s_normal.jpg" TargetMode="External"/><Relationship Id="rId4739" Type="http://schemas.openxmlformats.org/officeDocument/2006/relationships/hyperlink" Target="https://twitter.com/" TargetMode="External"/><Relationship Id="rId6094" Type="http://schemas.openxmlformats.org/officeDocument/2006/relationships/hyperlink" Target="https://twitter.com/" TargetMode="External"/><Relationship Id="rId3755" Type="http://schemas.openxmlformats.org/officeDocument/2006/relationships/hyperlink" Target="http://pbs.twimg.com/profile_images/858278266758672384/5WidJ2v__normal.jpg" TargetMode="External"/><Relationship Id="rId4806" Type="http://schemas.openxmlformats.org/officeDocument/2006/relationships/hyperlink" Target="https://twitter.com/" TargetMode="External"/><Relationship Id="rId6161" Type="http://schemas.openxmlformats.org/officeDocument/2006/relationships/hyperlink" Target="https://twitter.com/" TargetMode="External"/><Relationship Id="rId676" Type="http://schemas.openxmlformats.org/officeDocument/2006/relationships/hyperlink" Target="https://fb.me/Eo96CIer" TargetMode="External"/><Relationship Id="rId2357" Type="http://schemas.openxmlformats.org/officeDocument/2006/relationships/hyperlink" Target="http://pbs.twimg.com/profile_images/612155876338610176/Cq-9misX_normal.jpg" TargetMode="External"/><Relationship Id="rId3408" Type="http://schemas.openxmlformats.org/officeDocument/2006/relationships/hyperlink" Target="http://pbs.twimg.com/profile_images/808906252029923328/kA4XHtdz_normal.jpg" TargetMode="External"/><Relationship Id="rId329" Type="http://schemas.openxmlformats.org/officeDocument/2006/relationships/hyperlink" Target="http://www.gadgetsnow.com/tech-news/this-state-has-highest-number-of-reliance-jio-users/articleshow/58402856.cms" TargetMode="External"/><Relationship Id="rId1373" Type="http://schemas.openxmlformats.org/officeDocument/2006/relationships/hyperlink" Target="https://www.youtube.com/watch?v=H7-jF0o08x8&amp;feature=youtu.be&amp;a" TargetMode="External"/><Relationship Id="rId2771" Type="http://schemas.openxmlformats.org/officeDocument/2006/relationships/hyperlink" Target="https://pbs.twimg.com/media/C-bdG24UMAEWhU8.jpg" TargetMode="External"/><Relationship Id="rId3822" Type="http://schemas.openxmlformats.org/officeDocument/2006/relationships/hyperlink" Target="http://pbs.twimg.com/profile_images/443757620575215616/QxarnqMS_normal.jpeg" TargetMode="External"/><Relationship Id="rId743" Type="http://schemas.openxmlformats.org/officeDocument/2006/relationships/hyperlink" Target="https://twitter.com/i/web/status/857948810495971328" TargetMode="External"/><Relationship Id="rId1026" Type="http://schemas.openxmlformats.org/officeDocument/2006/relationships/hyperlink" Target="https://www.youtube.com/watch?v=Qjy4DezqXM8&amp;feature=youtu.be&amp;a" TargetMode="External"/><Relationship Id="rId2424" Type="http://schemas.openxmlformats.org/officeDocument/2006/relationships/hyperlink" Target="http://pbs.twimg.com/profile_images/665143751430545408/vT0juQ9M_normal.jpg" TargetMode="External"/><Relationship Id="rId5994" Type="http://schemas.openxmlformats.org/officeDocument/2006/relationships/hyperlink" Target="https://twitter.com/" TargetMode="External"/><Relationship Id="rId810" Type="http://schemas.openxmlformats.org/officeDocument/2006/relationships/hyperlink" Target="https://www.youtube.com/watch?v=la8PP-HjcwU&amp;feature=youtu.be&amp;a" TargetMode="External"/><Relationship Id="rId1440" Type="http://schemas.openxmlformats.org/officeDocument/2006/relationships/hyperlink" Target="http://profit.ndtv.com/news/tech-media-telecom/article-reliance-jio-effect-rules-soon-for-telcos-trai-ing-new-service-1686698?utm_source=dlvr.it&amp;utm_medium=twitter" TargetMode="External"/><Relationship Id="rId4596" Type="http://schemas.openxmlformats.org/officeDocument/2006/relationships/hyperlink" Target="https://twitter.com/" TargetMode="External"/><Relationship Id="rId5647" Type="http://schemas.openxmlformats.org/officeDocument/2006/relationships/hyperlink" Target="https://twitter.com/" TargetMode="External"/><Relationship Id="rId3198" Type="http://schemas.openxmlformats.org/officeDocument/2006/relationships/hyperlink" Target="http://pbs.twimg.com/profile_images/691929609886142464/qpLyarpJ_normal.jpg" TargetMode="External"/><Relationship Id="rId4249" Type="http://schemas.openxmlformats.org/officeDocument/2006/relationships/hyperlink" Target="http://pbs.twimg.com/profile_images/2415425024/6rbazbzy7s2lb80ww3am_normal.jpeg" TargetMode="External"/><Relationship Id="rId4663" Type="http://schemas.openxmlformats.org/officeDocument/2006/relationships/hyperlink" Target="https://twitter.com/" TargetMode="External"/><Relationship Id="rId5714" Type="http://schemas.openxmlformats.org/officeDocument/2006/relationships/hyperlink" Target="https://twitter.com/" TargetMode="External"/><Relationship Id="rId3265" Type="http://schemas.openxmlformats.org/officeDocument/2006/relationships/hyperlink" Target="http://pbs.twimg.com/profile_images/621548079892705281/FfGRtBJi_normal.jpg" TargetMode="External"/><Relationship Id="rId4316" Type="http://schemas.openxmlformats.org/officeDocument/2006/relationships/hyperlink" Target="http://pbs.twimg.com/profile_images/853551433391759360/ia8w9Bev_normal.jpg" TargetMode="External"/><Relationship Id="rId4730" Type="http://schemas.openxmlformats.org/officeDocument/2006/relationships/hyperlink" Target="https://twitter.com/" TargetMode="External"/><Relationship Id="rId186" Type="http://schemas.openxmlformats.org/officeDocument/2006/relationships/hyperlink" Target="http://telecom.economictimes.indiatimes.com/tele-talk/reliance-jio-effect-will-india-be-amongst-first-countries-to-shutdown-3g-network/1521" TargetMode="External"/><Relationship Id="rId2281" Type="http://schemas.openxmlformats.org/officeDocument/2006/relationships/hyperlink" Target="http://pbs.twimg.com/profile_images/562566453367296000/IP2p3rAw_normal.jpeg" TargetMode="External"/><Relationship Id="rId3332" Type="http://schemas.openxmlformats.org/officeDocument/2006/relationships/hyperlink" Target="http://pbs.twimg.com/profile_images/843401043530731520/EPJKOQK4_normal.jpg" TargetMode="External"/><Relationship Id="rId6488" Type="http://schemas.openxmlformats.org/officeDocument/2006/relationships/hyperlink" Target="https://twitter.com/" TargetMode="External"/><Relationship Id="rId253" Type="http://schemas.openxmlformats.org/officeDocument/2006/relationships/hyperlink" Target="http://www.deccanchronicle.com/business/companies/270417/reliance-jio-effect-rules-soon-for-telcos-trai-ing-new-service.html" TargetMode="External"/><Relationship Id="rId6555" Type="http://schemas.openxmlformats.org/officeDocument/2006/relationships/hyperlink" Target="https://twitter.com/" TargetMode="External"/><Relationship Id="rId320" Type="http://schemas.openxmlformats.org/officeDocument/2006/relationships/hyperlink" Target="http://www.amarujala.com/photo-gallery/technology/tech-diary/other-telecom-companies-offer-against-reliance-jio-including-airtel-and-vodafone" TargetMode="External"/><Relationship Id="rId2001" Type="http://schemas.openxmlformats.org/officeDocument/2006/relationships/hyperlink" Target="https://pbs.twimg.com/media/C-jTLhiXYAAzWgN.jpg" TargetMode="External"/><Relationship Id="rId5157" Type="http://schemas.openxmlformats.org/officeDocument/2006/relationships/hyperlink" Target="https://twitter.com/" TargetMode="External"/><Relationship Id="rId6208" Type="http://schemas.openxmlformats.org/officeDocument/2006/relationships/hyperlink" Target="https://twitter.com/" TargetMode="External"/><Relationship Id="rId5571" Type="http://schemas.openxmlformats.org/officeDocument/2006/relationships/hyperlink" Target="https://twitter.com/" TargetMode="External"/><Relationship Id="rId6622" Type="http://schemas.openxmlformats.org/officeDocument/2006/relationships/hyperlink" Target="https://twitter.com/" TargetMode="External"/><Relationship Id="rId1767" Type="http://schemas.openxmlformats.org/officeDocument/2006/relationships/hyperlink" Target="https://pbs.twimg.com/media/C-Wv4kIXoAALFxl.jpg" TargetMode="External"/><Relationship Id="rId2818" Type="http://schemas.openxmlformats.org/officeDocument/2006/relationships/hyperlink" Target="http://pbs.twimg.com/profile_images/842623011673030656/NQHtzn6__normal.jpg" TargetMode="External"/><Relationship Id="rId4173" Type="http://schemas.openxmlformats.org/officeDocument/2006/relationships/hyperlink" Target="http://pbs.twimg.com/profile_images/766605982608658433/S-CyKFzy_normal.jpg" TargetMode="External"/><Relationship Id="rId5224" Type="http://schemas.openxmlformats.org/officeDocument/2006/relationships/hyperlink" Target="https://twitter.com/" TargetMode="External"/><Relationship Id="rId59" Type="http://schemas.openxmlformats.org/officeDocument/2006/relationships/hyperlink" Target="http://in.reuters.com/article/reliance-industries-results-idINKBN17Q15W" TargetMode="External"/><Relationship Id="rId1834" Type="http://schemas.openxmlformats.org/officeDocument/2006/relationships/hyperlink" Target="https://pbs.twimg.com/media/C-bdG24UMAEWhU8.jpg" TargetMode="External"/><Relationship Id="rId4240" Type="http://schemas.openxmlformats.org/officeDocument/2006/relationships/hyperlink" Target="http://pbs.twimg.com/profile_images/3443223241/06a7abfbb029b483b2060a55269da079_normal.jpeg" TargetMode="External"/><Relationship Id="rId1901" Type="http://schemas.openxmlformats.org/officeDocument/2006/relationships/hyperlink" Target="https://pbs.twimg.com/media/C-e8B-1VwAE-2Mi.jpg" TargetMode="External"/><Relationship Id="rId3659" Type="http://schemas.openxmlformats.org/officeDocument/2006/relationships/hyperlink" Target="http://pbs.twimg.com/profile_images/855133855082315777/ivoCKJ8U_normal.jpg" TargetMode="External"/><Relationship Id="rId6065" Type="http://schemas.openxmlformats.org/officeDocument/2006/relationships/hyperlink" Target="https://twitter.com/" TargetMode="External"/><Relationship Id="rId5081" Type="http://schemas.openxmlformats.org/officeDocument/2006/relationships/hyperlink" Target="https://twitter.com/" TargetMode="External"/><Relationship Id="rId6132" Type="http://schemas.openxmlformats.org/officeDocument/2006/relationships/hyperlink" Target="https://twitter.com/" TargetMode="External"/><Relationship Id="rId994" Type="http://schemas.openxmlformats.org/officeDocument/2006/relationships/hyperlink" Target="http://www.livehindustan.com/news/business/article1-reliance-jio-a-volte-feature-4g-smartphone-below-rs-1500-662366.html" TargetMode="External"/><Relationship Id="rId2675" Type="http://schemas.openxmlformats.org/officeDocument/2006/relationships/hyperlink" Target="http://pbs.twimg.com/profile_images/777839115794513921/pgjMoSBQ_normal.jpg" TargetMode="External"/><Relationship Id="rId3726" Type="http://schemas.openxmlformats.org/officeDocument/2006/relationships/hyperlink" Target="http://pbs.twimg.com/profile_images/712362935918534656/4Ed349I4_normal.jpg" TargetMode="External"/><Relationship Id="rId647" Type="http://schemas.openxmlformats.org/officeDocument/2006/relationships/hyperlink" Target="http://ftalphaville.ft.com/2017/04/28/2187995/reliance-jio-is-walking-all-over-the-little-guys/" TargetMode="External"/><Relationship Id="rId1277" Type="http://schemas.openxmlformats.org/officeDocument/2006/relationships/hyperlink" Target="http://news.google.com/news/url?sa=t&amp;fd=R&amp;ct2=cn&amp;usg=AFQjCNHxrsEQ4NCisDiM4YoCKFtfVFfBzg&amp;clid=c3a7d30bb8a4878e06b80cf16b898331&amp;cid=52779460935816&amp;ei=lUIFWcjeLIqc3QGW4KXYBw&amp;url=http://www.gizbot.com/telecom/features/reliance-jio-airtel-bsnl-vodafone-4g-3g-plans-voice-calls-free-tariff-war-price-040384.html" TargetMode="External"/><Relationship Id="rId1691" Type="http://schemas.openxmlformats.org/officeDocument/2006/relationships/hyperlink" Target="http://www.gizbot.com/telecom/news/all-about-reliance-jio-s-prime-non-prime-plans-040199.html?utm_source=dlvr.it&amp;utm_medium=twitter" TargetMode="External"/><Relationship Id="rId2328" Type="http://schemas.openxmlformats.org/officeDocument/2006/relationships/hyperlink" Target="http://pbs.twimg.com/profile_images/747995348401012736/-PJzMgmg_normal.jpg" TargetMode="External"/><Relationship Id="rId2742" Type="http://schemas.openxmlformats.org/officeDocument/2006/relationships/hyperlink" Target="http://pbs.twimg.com/profile_images/797505129322778624/IwgvFima_normal.jpg" TargetMode="External"/><Relationship Id="rId5898" Type="http://schemas.openxmlformats.org/officeDocument/2006/relationships/hyperlink" Target="https://twitter.com/" TargetMode="External"/><Relationship Id="rId714" Type="http://schemas.openxmlformats.org/officeDocument/2006/relationships/hyperlink" Target="http://www.business-standard.com/article/companies/reliance-jio-to-venture-in-dth-broadband-services-this-year-117042800380_1.html" TargetMode="External"/><Relationship Id="rId1344" Type="http://schemas.openxmlformats.org/officeDocument/2006/relationships/hyperlink" Target="http://www.newsbuckets.com/the-new-reliance-jio-plans-at-a-glance/" TargetMode="External"/><Relationship Id="rId5965" Type="http://schemas.openxmlformats.org/officeDocument/2006/relationships/hyperlink" Target="https://twitter.com/" TargetMode="External"/><Relationship Id="rId50" Type="http://schemas.openxmlformats.org/officeDocument/2006/relationships/hyperlink" Target="http://gadgets.ndtv.com/telecom/features/reliance-jio-airtel-vodafone-bsnl-idea-best-data-unlimited-calling-plans-1685372" TargetMode="External"/><Relationship Id="rId1411" Type="http://schemas.openxmlformats.org/officeDocument/2006/relationships/hyperlink" Target="http://gadgets.ndtv.com/mobiles/features/reliance-jio-plans-nokia-3310-2017-price-vivo-v5s-and-lg-g6-launched-and-more-news-this-week-1687660" TargetMode="External"/><Relationship Id="rId4567" Type="http://schemas.openxmlformats.org/officeDocument/2006/relationships/hyperlink" Target="https://twitter.com/" TargetMode="External"/><Relationship Id="rId5618" Type="http://schemas.openxmlformats.org/officeDocument/2006/relationships/hyperlink" Target="https://twitter.com/" TargetMode="External"/><Relationship Id="rId3169" Type="http://schemas.openxmlformats.org/officeDocument/2006/relationships/hyperlink" Target="https://pbs.twimg.com/media/C-fZjDfWAAEMVZM.jpg" TargetMode="External"/><Relationship Id="rId3583" Type="http://schemas.openxmlformats.org/officeDocument/2006/relationships/hyperlink" Target="http://pbs.twimg.com/profile_images/856343707909541889/p0U1fnCW_normal.jpg" TargetMode="External"/><Relationship Id="rId4981" Type="http://schemas.openxmlformats.org/officeDocument/2006/relationships/hyperlink" Target="https://twitter.com/" TargetMode="External"/><Relationship Id="rId2185" Type="http://schemas.openxmlformats.org/officeDocument/2006/relationships/hyperlink" Target="https://pbs.twimg.com/media/C-qPaRbWsAUYhRr.jpg" TargetMode="External"/><Relationship Id="rId3236" Type="http://schemas.openxmlformats.org/officeDocument/2006/relationships/hyperlink" Target="http://pbs.twimg.com/profile_images/770253224959893504/bhmoCC9U_normal.jpg" TargetMode="External"/><Relationship Id="rId4634" Type="http://schemas.openxmlformats.org/officeDocument/2006/relationships/hyperlink" Target="https://twitter.com/" TargetMode="External"/><Relationship Id="rId157" Type="http://schemas.openxmlformats.org/officeDocument/2006/relationships/hyperlink" Target="http://feeds.feedburner.com/~r/JagoGrahakJagoCourt/~3/8EDrdN4qv90/extra-recharge-value-deduction-refund_i27113?utm_source=feedburner&amp;utm_medium=twitter&amp;utm_campaign=_jagograhakjago" TargetMode="External"/><Relationship Id="rId3650" Type="http://schemas.openxmlformats.org/officeDocument/2006/relationships/hyperlink" Target="http://pbs.twimg.com/profile_images/848434492691800065/UAXT0HVK_normal.jpg" TargetMode="External"/><Relationship Id="rId4701" Type="http://schemas.openxmlformats.org/officeDocument/2006/relationships/hyperlink" Target="https://twitter.com/" TargetMode="External"/><Relationship Id="rId571" Type="http://schemas.openxmlformats.org/officeDocument/2006/relationships/hyperlink" Target="http://www.dnaindia.com/money/report-reliance-jio-effect-trai-to-tighten-rules-for-new-entrants-before-commercial-launch-2418615?utm_source=dlvr.it&amp;utm_medium=twitter" TargetMode="External"/><Relationship Id="rId2252" Type="http://schemas.openxmlformats.org/officeDocument/2006/relationships/hyperlink" Target="http://pbs.twimg.com/profile_images/3457344566/1ab267685c2e52837593cdf9d109b4c6_normal.png" TargetMode="External"/><Relationship Id="rId3303" Type="http://schemas.openxmlformats.org/officeDocument/2006/relationships/hyperlink" Target="http://pbs.twimg.com/profile_images/3089951295/7ffacbf6c597622c6b54b278a8941611_normal.jpeg" TargetMode="External"/><Relationship Id="rId6459" Type="http://schemas.openxmlformats.org/officeDocument/2006/relationships/hyperlink" Target="https://twitter.com/" TargetMode="External"/><Relationship Id="rId224" Type="http://schemas.openxmlformats.org/officeDocument/2006/relationships/hyperlink" Target="http://egov.eletsonline.com/2017/04/reliance-jio-to-provide-fiber-to-the-home-services-in-100-cities/" TargetMode="External"/><Relationship Id="rId5475" Type="http://schemas.openxmlformats.org/officeDocument/2006/relationships/hyperlink" Target="https://twitter.com/" TargetMode="External"/><Relationship Id="rId6526" Type="http://schemas.openxmlformats.org/officeDocument/2006/relationships/hyperlink" Target="https://twitter.com/" TargetMode="External"/><Relationship Id="rId4077" Type="http://schemas.openxmlformats.org/officeDocument/2006/relationships/hyperlink" Target="http://pbs.twimg.com/profile_images/216931490/India_flag_background_normal.jpg" TargetMode="External"/><Relationship Id="rId4491" Type="http://schemas.openxmlformats.org/officeDocument/2006/relationships/hyperlink" Target="https://pbs.twimg.com/media/C-V55pOXoAACOcQ.jpg" TargetMode="External"/><Relationship Id="rId5128" Type="http://schemas.openxmlformats.org/officeDocument/2006/relationships/hyperlink" Target="https://twitter.com/" TargetMode="External"/><Relationship Id="rId5542" Type="http://schemas.openxmlformats.org/officeDocument/2006/relationships/hyperlink" Target="https://twitter.com/" TargetMode="External"/><Relationship Id="rId1738" Type="http://schemas.openxmlformats.org/officeDocument/2006/relationships/hyperlink" Target="https://telecomtalk.info/bsnl-reliance-jio-top-wired-and-wireless-broadband-service-february2017/163112/?utm_source=dlvr.it&amp;utm_medium=twitter" TargetMode="External"/><Relationship Id="rId3093" Type="http://schemas.openxmlformats.org/officeDocument/2006/relationships/hyperlink" Target="https://pbs.twimg.com/media/C-fHC1JUQAMBDsY.jpg" TargetMode="External"/><Relationship Id="rId4144" Type="http://schemas.openxmlformats.org/officeDocument/2006/relationships/hyperlink" Target="https://pbs.twimg.com/media/C-piq6FUIAAItOJ.jpg" TargetMode="External"/><Relationship Id="rId3160" Type="http://schemas.openxmlformats.org/officeDocument/2006/relationships/hyperlink" Target="http://pbs.twimg.com/profile_images/580310972159541248/giKz_-pl_normal.png" TargetMode="External"/><Relationship Id="rId4211" Type="http://schemas.openxmlformats.org/officeDocument/2006/relationships/hyperlink" Target="http://pbs.twimg.com/profile_images/668504928386617345/eDm7Ys8s_normal.jpg" TargetMode="External"/><Relationship Id="rId1805" Type="http://schemas.openxmlformats.org/officeDocument/2006/relationships/hyperlink" Target="https://pbs.twimg.com/media/C-a_nxxV0AEex7K.jpg" TargetMode="External"/><Relationship Id="rId3977" Type="http://schemas.openxmlformats.org/officeDocument/2006/relationships/hyperlink" Target="http://pbs.twimg.com/profile_images/720302512331329536/uzmfiMcE_normal.jpg" TargetMode="External"/><Relationship Id="rId6036" Type="http://schemas.openxmlformats.org/officeDocument/2006/relationships/hyperlink" Target="https://twitter.com/" TargetMode="External"/><Relationship Id="rId6383" Type="http://schemas.openxmlformats.org/officeDocument/2006/relationships/hyperlink" Target="https://twitter.com/" TargetMode="External"/><Relationship Id="rId898" Type="http://schemas.openxmlformats.org/officeDocument/2006/relationships/hyperlink" Target="https://bombayinformer.com/109538/jc-digital-sales-specialist-reliance-jio-infocomm-limited-mumbai-maharashtra-bombay-jobs-15/" TargetMode="External"/><Relationship Id="rId2579" Type="http://schemas.openxmlformats.org/officeDocument/2006/relationships/hyperlink" Target="http://pbs.twimg.com/profile_images/759044599549661185/zLeLOVGT_normal.jpg" TargetMode="External"/><Relationship Id="rId2993" Type="http://schemas.openxmlformats.org/officeDocument/2006/relationships/hyperlink" Target="https://pbs.twimg.com/media/C-etvHXUwAA37aZ.jpg" TargetMode="External"/><Relationship Id="rId6450" Type="http://schemas.openxmlformats.org/officeDocument/2006/relationships/hyperlink" Target="https://twitter.com/" TargetMode="External"/><Relationship Id="rId965" Type="http://schemas.openxmlformats.org/officeDocument/2006/relationships/hyperlink" Target="https://thewire.in/129528/reliance-jio-digital-india/" TargetMode="External"/><Relationship Id="rId1595" Type="http://schemas.openxmlformats.org/officeDocument/2006/relationships/hyperlink" Target="http://news.google.com/news/url?sa=t&amp;fd=R&amp;ct2=in&amp;usg=AFQjCNGK-kEUDmeWMMQ1vvEwceyeSGlMhw&amp;clid=c3a7d30bb8a4878e06b80cf16b898331&amp;cid=52779475800750&amp;ei=TOwFWdjHJIK-pwfny5DwCQ&amp;url=http://indiatoday.intoday.in/technology/story/exclusive-reliance-jio-fiber-broadband-preview-to-commence-shortly-website-spills-details/1/941140.html" TargetMode="External"/><Relationship Id="rId2646" Type="http://schemas.openxmlformats.org/officeDocument/2006/relationships/hyperlink" Target="http://pbs.twimg.com/profile_images/832228912532955136/8BL41ZY-_normal.jpg" TargetMode="External"/><Relationship Id="rId5052" Type="http://schemas.openxmlformats.org/officeDocument/2006/relationships/hyperlink" Target="https://twitter.com/" TargetMode="External"/><Relationship Id="rId6103" Type="http://schemas.openxmlformats.org/officeDocument/2006/relationships/hyperlink" Target="https://twitter.com/" TargetMode="External"/><Relationship Id="rId618" Type="http://schemas.openxmlformats.org/officeDocument/2006/relationships/hyperlink" Target="http://feeds.feedburner.com/~r/bs-companies-news/~3/LriFspcvueo/has-reliance-jio-s-entry-delayed-modi-s-digital-india-goals-117042800256_1.html?utm_source=feedburner&amp;utm_medium=twitter&amp;utm_campaign=stockmarketpuls" TargetMode="External"/><Relationship Id="rId1248" Type="http://schemas.openxmlformats.org/officeDocument/2006/relationships/hyperlink" Target="http://www.desipearl.com/tracker/505359/371/ASD-Collection-736151299754834/smp/?platform=hootsuite" TargetMode="External"/><Relationship Id="rId1662" Type="http://schemas.openxmlformats.org/officeDocument/2006/relationships/hyperlink" Target="http://www.digit.in/audio-video/with-reliance-jios-dth-launch-expected-soon-is-hybrid-dth-the-next-battleground-34815.html" TargetMode="External"/><Relationship Id="rId5869" Type="http://schemas.openxmlformats.org/officeDocument/2006/relationships/hyperlink" Target="https://twitter.com/" TargetMode="External"/><Relationship Id="rId1315" Type="http://schemas.openxmlformats.org/officeDocument/2006/relationships/hyperlink" Target="http://techsandesh.com/reliance-jio-andrapradesh-tamilnadu-gujrat-special/" TargetMode="External"/><Relationship Id="rId2713" Type="http://schemas.openxmlformats.org/officeDocument/2006/relationships/hyperlink" Target="http://pbs.twimg.com/profile_images/625720205285527552/cjQr0Nq5_normal.jpg" TargetMode="External"/><Relationship Id="rId4885" Type="http://schemas.openxmlformats.org/officeDocument/2006/relationships/hyperlink" Target="https://twitter.com/" TargetMode="External"/><Relationship Id="rId5936" Type="http://schemas.openxmlformats.org/officeDocument/2006/relationships/hyperlink" Target="https://twitter.com/" TargetMode="External"/><Relationship Id="rId21" Type="http://schemas.openxmlformats.org/officeDocument/2006/relationships/hyperlink" Target="http://www.business-standard.com.ln.is/sWzBm" TargetMode="External"/><Relationship Id="rId2089" Type="http://schemas.openxmlformats.org/officeDocument/2006/relationships/hyperlink" Target="https://pbs.twimg.com/media/C-aAsuxU0AAqjCU.jpg" TargetMode="External"/><Relationship Id="rId3487" Type="http://schemas.openxmlformats.org/officeDocument/2006/relationships/hyperlink" Target="https://pbs.twimg.com/media/C-ab5nEUAAAOKtI.jpg" TargetMode="External"/><Relationship Id="rId4538" Type="http://schemas.openxmlformats.org/officeDocument/2006/relationships/hyperlink" Target="https://twitter.com/" TargetMode="External"/><Relationship Id="rId4952" Type="http://schemas.openxmlformats.org/officeDocument/2006/relationships/hyperlink" Target="https://twitter.com/" TargetMode="External"/><Relationship Id="rId3554" Type="http://schemas.openxmlformats.org/officeDocument/2006/relationships/hyperlink" Target="http://pbs.twimg.com/profile_images/634787344579596288/QXf4cW7m_normal.jpg" TargetMode="External"/><Relationship Id="rId4605" Type="http://schemas.openxmlformats.org/officeDocument/2006/relationships/hyperlink" Target="https://twitter.com/" TargetMode="External"/><Relationship Id="rId475" Type="http://schemas.openxmlformats.org/officeDocument/2006/relationships/hyperlink" Target="http://www.gadgetsnow.com/tech-news/now-reliance-jio-opposes-customised-offers-by-bharti-airtel-vodafone-india/articleshow/58411034.cms" TargetMode="External"/><Relationship Id="rId2156" Type="http://schemas.openxmlformats.org/officeDocument/2006/relationships/hyperlink" Target="https://pbs.twimg.com/media/C-KpUfGVoAE25ra.jpg" TargetMode="External"/><Relationship Id="rId2570" Type="http://schemas.openxmlformats.org/officeDocument/2006/relationships/hyperlink" Target="http://pbs.twimg.com/profile_images/721362756000169984/a8-cvGT4_normal.jpg" TargetMode="External"/><Relationship Id="rId3207" Type="http://schemas.openxmlformats.org/officeDocument/2006/relationships/hyperlink" Target="https://pbs.twimg.com/media/C-foK1vUwAAEgGI.jpg" TargetMode="External"/><Relationship Id="rId3621" Type="http://schemas.openxmlformats.org/officeDocument/2006/relationships/hyperlink" Target="http://pbs.twimg.com/profile_images/691477939880202244/-eW65KbB_normal.jpg" TargetMode="External"/><Relationship Id="rId6777" Type="http://schemas.openxmlformats.org/officeDocument/2006/relationships/hyperlink" Target="https://twitter.com/" TargetMode="External"/><Relationship Id="rId128" Type="http://schemas.openxmlformats.org/officeDocument/2006/relationships/hyperlink" Target="http://video.log3.org/7359.html" TargetMode="External"/><Relationship Id="rId542" Type="http://schemas.openxmlformats.org/officeDocument/2006/relationships/hyperlink" Target="http://www.business-standard.com/article/companies/has-reliance-jio-s-entry-delayed-modi-s-digital-india-goals-117042800256_1.html?utm_source=dlvr.it&amp;utm_medium=twitter" TargetMode="External"/><Relationship Id="rId1172" Type="http://schemas.openxmlformats.org/officeDocument/2006/relationships/hyperlink" Target="http://www.business-standard.com/article/companies/reliance-jio-to-venture-in-dth-broadband-services-this-year-117042800380_1.html" TargetMode="External"/><Relationship Id="rId2223" Type="http://schemas.openxmlformats.org/officeDocument/2006/relationships/hyperlink" Target="http://pbs.twimg.com/profile_images/629689839814901760/f8ixHvhb_normal.jpg" TargetMode="External"/><Relationship Id="rId5379" Type="http://schemas.openxmlformats.org/officeDocument/2006/relationships/hyperlink" Target="https://twitter.com/" TargetMode="External"/><Relationship Id="rId5793" Type="http://schemas.openxmlformats.org/officeDocument/2006/relationships/hyperlink" Target="https://twitter.com/" TargetMode="External"/><Relationship Id="rId6844" Type="http://schemas.openxmlformats.org/officeDocument/2006/relationships/hyperlink" Target="https://api.twitter.com/1.1/geo/id/5dbd0cff60d628af.json" TargetMode="External"/><Relationship Id="rId4395" Type="http://schemas.openxmlformats.org/officeDocument/2006/relationships/hyperlink" Target="http://abs.twimg.com/sticky/default_profile_images/default_profile_normal.png" TargetMode="External"/><Relationship Id="rId5446" Type="http://schemas.openxmlformats.org/officeDocument/2006/relationships/hyperlink" Target="https://twitter.com/" TargetMode="External"/><Relationship Id="rId1989" Type="http://schemas.openxmlformats.org/officeDocument/2006/relationships/hyperlink" Target="https://pbs.twimg.com/media/C-auMKNV0AAA1KJ.jpg" TargetMode="External"/><Relationship Id="rId4048" Type="http://schemas.openxmlformats.org/officeDocument/2006/relationships/hyperlink" Target="http://pbs.twimg.com/profile_images/588909604630761473/rZrBwm-5_normal.jpg" TargetMode="External"/><Relationship Id="rId5860" Type="http://schemas.openxmlformats.org/officeDocument/2006/relationships/hyperlink" Target="https://twitter.com/" TargetMode="External"/><Relationship Id="rId3064" Type="http://schemas.openxmlformats.org/officeDocument/2006/relationships/hyperlink" Target="http://pbs.twimg.com/profile_images/713294468581974016/i7ZbpuiV_normal.jpg" TargetMode="External"/><Relationship Id="rId4462" Type="http://schemas.openxmlformats.org/officeDocument/2006/relationships/hyperlink" Target="https://pbs.twimg.com/media/C-esqWOXgAEYg97.jpg" TargetMode="External"/><Relationship Id="rId5513" Type="http://schemas.openxmlformats.org/officeDocument/2006/relationships/hyperlink" Target="https://twitter.com/" TargetMode="External"/><Relationship Id="rId1709" Type="http://schemas.openxmlformats.org/officeDocument/2006/relationships/hyperlink" Target="http://www.business-standard.com/article/companies/has-reliance-jio-s-entry-delayed-modi-s-digital-india-goals-117042800256_1.html" TargetMode="External"/><Relationship Id="rId4115" Type="http://schemas.openxmlformats.org/officeDocument/2006/relationships/hyperlink" Target="http://pbs.twimg.com/profile_images/852436458795184132/1MlHjO99_normal.jpg" TargetMode="External"/><Relationship Id="rId2080" Type="http://schemas.openxmlformats.org/officeDocument/2006/relationships/hyperlink" Target="https://pbs.twimg.com/media/C-n9h2BVoAQsR8n.jpg" TargetMode="External"/><Relationship Id="rId3131" Type="http://schemas.openxmlformats.org/officeDocument/2006/relationships/hyperlink" Target="https://pbs.twimg.com/media/C-fDekdWAAAFSV6.jpg" TargetMode="External"/><Relationship Id="rId6287" Type="http://schemas.openxmlformats.org/officeDocument/2006/relationships/hyperlink" Target="https://twitter.com/" TargetMode="External"/><Relationship Id="rId2897" Type="http://schemas.openxmlformats.org/officeDocument/2006/relationships/hyperlink" Target="http://pbs.twimg.com/profile_images/843910356170936320/OSFW68uP_normal.jpg" TargetMode="External"/><Relationship Id="rId3948" Type="http://schemas.openxmlformats.org/officeDocument/2006/relationships/hyperlink" Target="http://pbs.twimg.com/profile_images/560378836257214464/12lXkjAr_normal.jpeg" TargetMode="External"/><Relationship Id="rId6354" Type="http://schemas.openxmlformats.org/officeDocument/2006/relationships/hyperlink" Target="https://twitter.com/" TargetMode="External"/><Relationship Id="rId869" Type="http://schemas.openxmlformats.org/officeDocument/2006/relationships/hyperlink" Target="http://www.amarujala.com/technology/tech-diary/reliance-jio-likely-to-offer-discounts-for-12-18-months-experts" TargetMode="External"/><Relationship Id="rId1499" Type="http://schemas.openxmlformats.org/officeDocument/2006/relationships/hyperlink" Target="http://news.google.com/news/url?sa=t&amp;fd=R&amp;ct2=in&amp;usg=AFQjCNGcTipa-JDD89kYahI7e5EBsSs5tw&amp;clid=c3a7d30bb8a4878e06b80cf16b898331&amp;cid=52779473446325&amp;ei=5OQBWfikOovO3AHi9IvoCg&amp;url=http://gadgets.ndtv.com/telecom/features/jio-dth-broadband-and-more-5-things-to-expect-from-reliance-jio-in-2017-1686749" TargetMode="External"/><Relationship Id="rId5370" Type="http://schemas.openxmlformats.org/officeDocument/2006/relationships/hyperlink" Target="https://twitter.com/" TargetMode="External"/><Relationship Id="rId6007" Type="http://schemas.openxmlformats.org/officeDocument/2006/relationships/hyperlink" Target="https://twitter.com/" TargetMode="External"/><Relationship Id="rId6421" Type="http://schemas.openxmlformats.org/officeDocument/2006/relationships/hyperlink" Target="https://twitter.com/" TargetMode="External"/><Relationship Id="rId2964" Type="http://schemas.openxmlformats.org/officeDocument/2006/relationships/hyperlink" Target="http://pbs.twimg.com/profile_images/836955112157270019/cbKe2n7d_normal.jpg" TargetMode="External"/><Relationship Id="rId5023" Type="http://schemas.openxmlformats.org/officeDocument/2006/relationships/hyperlink" Target="https://twitter.com/" TargetMode="External"/><Relationship Id="rId936" Type="http://schemas.openxmlformats.org/officeDocument/2006/relationships/hyperlink" Target="http://indianexpress.com/article/technology/tech-news-technology/reliance-jios-fiber-broadband-with-100mbps-speed-to-launch-in-june-report-4631700/" TargetMode="External"/><Relationship Id="rId1219" Type="http://schemas.openxmlformats.org/officeDocument/2006/relationships/hyperlink" Target="http://techsandesh.com/reliance-jio-airtel-vodafone-idea-free-service/" TargetMode="External"/><Relationship Id="rId1566" Type="http://schemas.openxmlformats.org/officeDocument/2006/relationships/hyperlink" Target="http://abpnews.abplive.in/gadgets/reliance-jio-to-launched-in-2017-dth-broadband-services-607170" TargetMode="External"/><Relationship Id="rId1980" Type="http://schemas.openxmlformats.org/officeDocument/2006/relationships/hyperlink" Target="https://pbs.twimg.com/media/C-gYHzzVwAENEGO.jpg" TargetMode="External"/><Relationship Id="rId2617" Type="http://schemas.openxmlformats.org/officeDocument/2006/relationships/hyperlink" Target="http://abs.twimg.com/sticky/default_profile_images/default_profile_normal.png" TargetMode="External"/><Relationship Id="rId1633"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4789" Type="http://schemas.openxmlformats.org/officeDocument/2006/relationships/hyperlink" Target="https://twitter.com/" TargetMode="External"/><Relationship Id="rId1700" Type="http://schemas.openxmlformats.org/officeDocument/2006/relationships/hyperlink" Target="http://indianexpress.com/article/technology/tech-news-technology/reliance-jio-effect-rules-soon-for-telcos-trai-ing-new-service-4631376/" TargetMode="External"/><Relationship Id="rId4856" Type="http://schemas.openxmlformats.org/officeDocument/2006/relationships/hyperlink" Target="https://twitter.com/" TargetMode="External"/><Relationship Id="rId5907" Type="http://schemas.openxmlformats.org/officeDocument/2006/relationships/hyperlink" Target="https://twitter.com/" TargetMode="External"/><Relationship Id="rId3458" Type="http://schemas.openxmlformats.org/officeDocument/2006/relationships/hyperlink" Target="http://pbs.twimg.com/profile_images/846710805668249600/EsUFNtiP_normal.jpg" TargetMode="External"/><Relationship Id="rId3872" Type="http://schemas.openxmlformats.org/officeDocument/2006/relationships/hyperlink" Target="http://pbs.twimg.com/profile_images/848076050848526336/F7EoPtJd_normal.jpg" TargetMode="External"/><Relationship Id="rId4509" Type="http://schemas.openxmlformats.org/officeDocument/2006/relationships/hyperlink" Target="http://pbs.twimg.com/profile_images/823538760663056388/r-j8SIlT_normal.jpg" TargetMode="External"/><Relationship Id="rId379" Type="http://schemas.openxmlformats.org/officeDocument/2006/relationships/hyperlink" Target="http://telecom.economictimes.indiatimes.com/news/reliance-jio-towers-regularization-opposition-in-kerala-seeks-vigilance-probe/58391322" TargetMode="External"/><Relationship Id="rId793" Type="http://schemas.openxmlformats.org/officeDocument/2006/relationships/hyperlink" Target="http://indianexpress.com/article/technology/tech-news-technology/reliance-jios-fiber-broadband-with-100mbps-speed-to-launch-in-june-report-4631700/" TargetMode="External"/><Relationship Id="rId2474" Type="http://schemas.openxmlformats.org/officeDocument/2006/relationships/hyperlink" Target="http://pbs.twimg.com/profile_images/1378549000/RiteshP_normal.jpg" TargetMode="External"/><Relationship Id="rId3525" Type="http://schemas.openxmlformats.org/officeDocument/2006/relationships/hyperlink" Target="http://pbs.twimg.com/profile_images/613942893158338561/AP8Vk2ur_normal.jpg" TargetMode="External"/><Relationship Id="rId4923" Type="http://schemas.openxmlformats.org/officeDocument/2006/relationships/hyperlink" Target="https://twitter.com/" TargetMode="External"/><Relationship Id="rId446" Type="http://schemas.openxmlformats.org/officeDocument/2006/relationships/hyperlink" Target="https://techyuga.com/convert-lte-to-volte-in-kolkata/" TargetMode="External"/><Relationship Id="rId1076" Type="http://schemas.openxmlformats.org/officeDocument/2006/relationships/hyperlink" Target="http://viral.thetypicalindian.in/2017/04/29/the-2017-agenda-reliance-jio-to-soon-venture-into-dth-broadband-services-tti/" TargetMode="External"/><Relationship Id="rId1490" Type="http://schemas.openxmlformats.org/officeDocument/2006/relationships/hyperlink" Target="https://www.google.com/url?rct=j&amp;sa=t&amp;url=http%3A%2F%2Fgadgets.ndtv.com%2Fmobiles%2Ffeatures%2Freliance-jio-plans-nokia-3310-2017-price-vivo-v5s-and-lg-g6-launched-and-more-news-this-week-1687660&amp;ct=ga&amp;cd=CAIyGjczOTE5YmFkMWVkNjU2ZDg6Y29tOmVuOlVT&amp;usg=AFQjCNHp1r6qH-Bl6aqi4HhjRXbup_hWjQ&amp;utm_source=dlvr.it&amp;utm_medium=twitter" TargetMode="External"/><Relationship Id="rId2127" Type="http://schemas.openxmlformats.org/officeDocument/2006/relationships/hyperlink" Target="https://pbs.twimg.com/media/C-au8aMVoAEWF6d.jpg" TargetMode="External"/><Relationship Id="rId860" Type="http://schemas.openxmlformats.org/officeDocument/2006/relationships/hyperlink" Target="https://twitter.com/i/web/status/858034596490993664" TargetMode="External"/><Relationship Id="rId1143" Type="http://schemas.openxmlformats.org/officeDocument/2006/relationships/hyperlink" Target="https://twitter.com/i/web/status/857234547154538496" TargetMode="External"/><Relationship Id="rId2541" Type="http://schemas.openxmlformats.org/officeDocument/2006/relationships/hyperlink" Target="http://pbs.twimg.com/profile_images/779952705896710144/RJIntdEZ_normal.jpg" TargetMode="External"/><Relationship Id="rId4299" Type="http://schemas.openxmlformats.org/officeDocument/2006/relationships/hyperlink" Target="http://pbs.twimg.com/profile_images/821259324336943105/tDTvNaGF_normal.jpg" TargetMode="External"/><Relationship Id="rId5697" Type="http://schemas.openxmlformats.org/officeDocument/2006/relationships/hyperlink" Target="https://twitter.com/" TargetMode="External"/><Relationship Id="rId6748" Type="http://schemas.openxmlformats.org/officeDocument/2006/relationships/hyperlink" Target="https://twitter.com/" TargetMode="External"/><Relationship Id="rId513" Type="http://schemas.openxmlformats.org/officeDocument/2006/relationships/hyperlink" Target="http://www.gadgetsnow.com/tech-news/this-state-has-highest-number-of-reliance-jio-users/articleshow/58402856.cms" TargetMode="External"/><Relationship Id="rId5764" Type="http://schemas.openxmlformats.org/officeDocument/2006/relationships/hyperlink" Target="https://twitter.com/" TargetMode="External"/><Relationship Id="rId6815" Type="http://schemas.openxmlformats.org/officeDocument/2006/relationships/hyperlink" Target="https://twitter.com/" TargetMode="External"/><Relationship Id="rId1210" Type="http://schemas.openxmlformats.org/officeDocument/2006/relationships/hyperlink" Target="http://techsandesh.com/reliance-jio-airtel-vodafone-idea-free-service/" TargetMode="External"/><Relationship Id="rId4366" Type="http://schemas.openxmlformats.org/officeDocument/2006/relationships/hyperlink" Target="http://pbs.twimg.com/profile_images/697679033937432576/JFN4zTh0_normal.png" TargetMode="External"/><Relationship Id="rId4780" Type="http://schemas.openxmlformats.org/officeDocument/2006/relationships/hyperlink" Target="https://twitter.com/" TargetMode="External"/><Relationship Id="rId5417" Type="http://schemas.openxmlformats.org/officeDocument/2006/relationships/hyperlink" Target="https://twitter.com/" TargetMode="External"/><Relationship Id="rId5831" Type="http://schemas.openxmlformats.org/officeDocument/2006/relationships/hyperlink" Target="https://twitter.com/" TargetMode="External"/><Relationship Id="rId3382" Type="http://schemas.openxmlformats.org/officeDocument/2006/relationships/hyperlink" Target="http://pbs.twimg.com/profile_images/20792352/smallhelmet_normal.jpg" TargetMode="External"/><Relationship Id="rId4019" Type="http://schemas.openxmlformats.org/officeDocument/2006/relationships/hyperlink" Target="http://pbs.twimg.com/profile_images/2940162573/ac2cf7cb3b400a588a0bc6e992c03b36_normal.jpeg" TargetMode="External"/><Relationship Id="rId4433" Type="http://schemas.openxmlformats.org/officeDocument/2006/relationships/hyperlink" Target="https://pbs.twimg.com/media/C-Kjnv6U0AEFgQ3.jpg" TargetMode="External"/><Relationship Id="rId3035" Type="http://schemas.openxmlformats.org/officeDocument/2006/relationships/hyperlink" Target="https://pbs.twimg.com/media/C-e21zCXoAAmWs2.jpg" TargetMode="External"/><Relationship Id="rId4500" Type="http://schemas.openxmlformats.org/officeDocument/2006/relationships/hyperlink" Target="http://pbs.twimg.com/profile_images/760033622191517697/y7CP0j4Z_normal.jpg" TargetMode="External"/><Relationship Id="rId370" Type="http://schemas.openxmlformats.org/officeDocument/2006/relationships/hyperlink" Target="http://techsandesh.com/reliance-jio-andrapradesh-tamilnadu-gujrat-special/" TargetMode="External"/><Relationship Id="rId2051" Type="http://schemas.openxmlformats.org/officeDocument/2006/relationships/hyperlink" Target="https://pbs.twimg.com/media/C-kldllW0AAhLJt.jpg" TargetMode="External"/><Relationship Id="rId3102" Type="http://schemas.openxmlformats.org/officeDocument/2006/relationships/hyperlink" Target="https://pbs.twimg.com/media/C-esqWOXgAEYg97.jpg" TargetMode="External"/><Relationship Id="rId6258" Type="http://schemas.openxmlformats.org/officeDocument/2006/relationships/hyperlink" Target="https://twitter.com/" TargetMode="External"/><Relationship Id="rId5274" Type="http://schemas.openxmlformats.org/officeDocument/2006/relationships/hyperlink" Target="https://twitter.com/" TargetMode="External"/><Relationship Id="rId6325" Type="http://schemas.openxmlformats.org/officeDocument/2006/relationships/hyperlink" Target="https://twitter.com/" TargetMode="External"/><Relationship Id="rId6672" Type="http://schemas.openxmlformats.org/officeDocument/2006/relationships/hyperlink" Target="https://twitter.com/" TargetMode="External"/><Relationship Id="rId2868" Type="http://schemas.openxmlformats.org/officeDocument/2006/relationships/hyperlink" Target="http://pbs.twimg.com/profile_images/822639240358064128/xgza9By-_normal.jpg" TargetMode="External"/><Relationship Id="rId3919" Type="http://schemas.openxmlformats.org/officeDocument/2006/relationships/hyperlink" Target="http://pbs.twimg.com/profile_images/840583447903105026/14TnPtm4_normal.jpg" TargetMode="External"/><Relationship Id="rId1884" Type="http://schemas.openxmlformats.org/officeDocument/2006/relationships/hyperlink" Target="https://pbs.twimg.com/media/C-eL96XXcAEb0qz.jpg" TargetMode="External"/><Relationship Id="rId2935" Type="http://schemas.openxmlformats.org/officeDocument/2006/relationships/hyperlink" Target="https://pbs.twimg.com/media/C-eXSKIU0AAVwn-.jpg" TargetMode="External"/><Relationship Id="rId4290" Type="http://schemas.openxmlformats.org/officeDocument/2006/relationships/hyperlink" Target="http://pbs.twimg.com/profile_images/841979593850527745/Es9ANlsW_normal.jpg" TargetMode="External"/><Relationship Id="rId5341" Type="http://schemas.openxmlformats.org/officeDocument/2006/relationships/hyperlink" Target="https://twitter.com/" TargetMode="External"/><Relationship Id="rId907" Type="http://schemas.openxmlformats.org/officeDocument/2006/relationships/hyperlink" Target="http://news.google.com/news/url?sa=t&amp;fd=R&amp;ct2=us&amp;usg=AFQjCNEiJSypBrHAeLQeP0kYWj8Ygi1JgQ&amp;clid=c3a7d30bb8a4878e06b80cf16b898331&amp;cid=52779475800750&amp;ei=YPEDWcDeH5CPhAHsx6SQDw&amp;url=http%3A%2F%2Fwww.financialexpress.com%2Findustry%2Freliance-jio-effect-as-telcos-arpus-decline-telecom-minister-manoj-sinha-says-operators-have-seen-ups-and-downs-in-past-too%2F646696%2F&amp;utm_source=dlvr.it&amp;utm_medium=twitter" TargetMode="External"/><Relationship Id="rId1537" Type="http://schemas.openxmlformats.org/officeDocument/2006/relationships/hyperlink" Target="https://fb.me/I3Yle6BA" TargetMode="External"/><Relationship Id="rId1951" Type="http://schemas.openxmlformats.org/officeDocument/2006/relationships/hyperlink" Target="https://pbs.twimg.com/media/C-fZ5GCXUAA9NMB.jpg" TargetMode="External"/><Relationship Id="rId1604" Type="http://schemas.openxmlformats.org/officeDocument/2006/relationships/hyperlink" Target="http://profit.ndtv.com/news/tech-media-telecom/article-reliance-jio-effect-rules-soon-for-telcos-trai-ing-new-service-1686698" TargetMode="External"/><Relationship Id="rId4010" Type="http://schemas.openxmlformats.org/officeDocument/2006/relationships/hyperlink" Target="https://pbs.twimg.com/media/C-aaelkU0AA3bVz.jpg" TargetMode="External"/><Relationship Id="rId6182" Type="http://schemas.openxmlformats.org/officeDocument/2006/relationships/hyperlink" Target="https://twitter.com/" TargetMode="External"/><Relationship Id="rId697" Type="http://schemas.openxmlformats.org/officeDocument/2006/relationships/hyperlink" Target="http://www.newsnation.in/technology/jio-broadband-jio-dth-jio-smartphone-jio-ftth-reliance-jio-is-not-done-yet-will-launch-these-new-services-article-169794.html?category=business-news&amp;subcategory=tech&amp;filename=jio-broadband-jio-dth-jio-smartphone-jio-ftth-reliance-jio-is-not-done-yet-will-launch-these-new-services&amp;storyid=169794&amp;catname=article" TargetMode="External"/><Relationship Id="rId2378" Type="http://schemas.openxmlformats.org/officeDocument/2006/relationships/hyperlink" Target="http://pbs.twimg.com/profile_images/1319551232/jai-jinendra-jpg_normal.jpeg" TargetMode="External"/><Relationship Id="rId3429" Type="http://schemas.openxmlformats.org/officeDocument/2006/relationships/hyperlink" Target="https://pbs.twimg.com/media/C-fwyoPXgAA_jL3.jpg" TargetMode="External"/><Relationship Id="rId3776" Type="http://schemas.openxmlformats.org/officeDocument/2006/relationships/hyperlink" Target="http://pbs.twimg.com/profile_images/773467311915274240/3Cwd8nxy_normal.jpg" TargetMode="External"/><Relationship Id="rId4827" Type="http://schemas.openxmlformats.org/officeDocument/2006/relationships/hyperlink" Target="https://twitter.com/" TargetMode="External"/><Relationship Id="rId2792" Type="http://schemas.openxmlformats.org/officeDocument/2006/relationships/hyperlink" Target="http://pbs.twimg.com/profile_images/712072938/xray_normal.jpg" TargetMode="External"/><Relationship Id="rId3843" Type="http://schemas.openxmlformats.org/officeDocument/2006/relationships/hyperlink" Target="http://pbs.twimg.com/profile_images/788321345893380096/Sra5Cd0u_normal.jpg" TargetMode="External"/><Relationship Id="rId764" Type="http://schemas.openxmlformats.org/officeDocument/2006/relationships/hyperlink" Target="http://www.indiatrendingnow.com/technology/reliance-jio-to-launch-5-best-services-0417/" TargetMode="External"/><Relationship Id="rId1394" Type="http://schemas.openxmlformats.org/officeDocument/2006/relationships/hyperlink" Target="http://www.optionstip.com/?p=496595" TargetMode="External"/><Relationship Id="rId2445" Type="http://schemas.openxmlformats.org/officeDocument/2006/relationships/hyperlink" Target="http://pbs.twimg.com/profile_images/378800000797394786/aad7180b3e4112756b43efe15b0348b7_normal.jpeg" TargetMode="External"/><Relationship Id="rId3910" Type="http://schemas.openxmlformats.org/officeDocument/2006/relationships/hyperlink" Target="http://abs.twimg.com/sticky/default_profile_images/default_profile_normal.png" TargetMode="External"/><Relationship Id="rId417" Type="http://schemas.openxmlformats.org/officeDocument/2006/relationships/hyperlink" Target="http://telecom.economictimes.indiatimes.com/news/reliance-jio-entry-benefited-consumers-manoj-sinha/58409325" TargetMode="External"/><Relationship Id="rId831" Type="http://schemas.openxmlformats.org/officeDocument/2006/relationships/hyperlink" Target="http://www.gadgetsnow.com/tech-news/reliance-jio-effect-it-may-be-time-to-say-goodbye-to-freebies/articleshow/58398939.cms?utm_source=dlvr.it&amp;utm_medium=twitter" TargetMode="External"/><Relationship Id="rId1047" Type="http://schemas.openxmlformats.org/officeDocument/2006/relationships/hyperlink" Target="http://www.businesstoday.in/sectors/telecom/reliance-to-roll-out-its-ftth-service-jio-fiber-with-minimum-100-mbps-speed/story/251097.html" TargetMode="External"/><Relationship Id="rId1461" Type="http://schemas.openxmlformats.org/officeDocument/2006/relationships/hyperlink" Target="http://gadgets.ndtv.com/telecom/news/reliance-jio-dth-broadband-and-more-5-things-to-expect-from-jio-this-year-1686749" TargetMode="External"/><Relationship Id="rId2512" Type="http://schemas.openxmlformats.org/officeDocument/2006/relationships/hyperlink" Target="http://pbs.twimg.com/profile_images/1215337530/TS_normal.jpeg" TargetMode="External"/><Relationship Id="rId5668" Type="http://schemas.openxmlformats.org/officeDocument/2006/relationships/hyperlink" Target="https://twitter.com/" TargetMode="External"/><Relationship Id="rId6719" Type="http://schemas.openxmlformats.org/officeDocument/2006/relationships/hyperlink" Target="https://twitter.com/" TargetMode="External"/><Relationship Id="rId1114" Type="http://schemas.openxmlformats.org/officeDocument/2006/relationships/hyperlink" Target="https://www.vishvagujarat.com/reliance-jio-soon-venture-dth-broadband-services/" TargetMode="External"/><Relationship Id="rId4684" Type="http://schemas.openxmlformats.org/officeDocument/2006/relationships/hyperlink" Target="https://twitter.com/" TargetMode="External"/><Relationship Id="rId5735" Type="http://schemas.openxmlformats.org/officeDocument/2006/relationships/hyperlink" Target="https://twitter.com/" TargetMode="External"/><Relationship Id="rId3286" Type="http://schemas.openxmlformats.org/officeDocument/2006/relationships/hyperlink" Target="http://pbs.twimg.com/profile_images/508506861914451969/VHicMimm_normal.jpeg" TargetMode="External"/><Relationship Id="rId4337" Type="http://schemas.openxmlformats.org/officeDocument/2006/relationships/hyperlink" Target="http://pbs.twimg.com/profile_images/825758122350411777/EXODEO6D_normal.jpg" TargetMode="External"/><Relationship Id="rId3353" Type="http://schemas.openxmlformats.org/officeDocument/2006/relationships/hyperlink" Target="http://abs.twimg.com/sticky/default_profile_images/default_profile_normal.png" TargetMode="External"/><Relationship Id="rId4751" Type="http://schemas.openxmlformats.org/officeDocument/2006/relationships/hyperlink" Target="https://twitter.com/" TargetMode="External"/><Relationship Id="rId5802" Type="http://schemas.openxmlformats.org/officeDocument/2006/relationships/hyperlink" Target="https://twitter.com/" TargetMode="External"/><Relationship Id="rId274" Type="http://schemas.openxmlformats.org/officeDocument/2006/relationships/hyperlink" Target="https://vimocafe.com/tech/reliance-jio-ftth-broadband-service-will-be-launched-in-june-high-speed-data-at-affordable-price-2129.html" TargetMode="External"/><Relationship Id="rId3006" Type="http://schemas.openxmlformats.org/officeDocument/2006/relationships/hyperlink" Target="https://pbs.twimg.com/media/C-es9lmXsAAggBw.jpg" TargetMode="External"/><Relationship Id="rId4404" Type="http://schemas.openxmlformats.org/officeDocument/2006/relationships/hyperlink" Target="http://pbs.twimg.com/profile_images/378800000622838719/e0c262635c7aee8bb76615e5c563b6f0_normal.jpeg" TargetMode="External"/><Relationship Id="rId3420" Type="http://schemas.openxmlformats.org/officeDocument/2006/relationships/hyperlink" Target="http://abs.twimg.com/sticky/default_profile_images/default_profile_normal.png" TargetMode="External"/><Relationship Id="rId6576" Type="http://schemas.openxmlformats.org/officeDocument/2006/relationships/hyperlink" Target="https://twitter.com/" TargetMode="External"/><Relationship Id="rId341" Type="http://schemas.openxmlformats.org/officeDocument/2006/relationships/hyperlink" Target="http://www.business-standard.com/article/companies/reliance-jio-s-4g-speed-slower-than-airtel-s-3g-shows-report-117042400188_1.html" TargetMode="External"/><Relationship Id="rId2022" Type="http://schemas.openxmlformats.org/officeDocument/2006/relationships/hyperlink" Target="https://pbs.twimg.com/media/C-j18cjV0AAw_sA.jpg" TargetMode="External"/><Relationship Id="rId5178" Type="http://schemas.openxmlformats.org/officeDocument/2006/relationships/hyperlink" Target="https://twitter.com/" TargetMode="External"/><Relationship Id="rId5592" Type="http://schemas.openxmlformats.org/officeDocument/2006/relationships/hyperlink" Target="https://twitter.com/" TargetMode="External"/><Relationship Id="rId6229" Type="http://schemas.openxmlformats.org/officeDocument/2006/relationships/hyperlink" Target="https://twitter.com/" TargetMode="External"/><Relationship Id="rId6643" Type="http://schemas.openxmlformats.org/officeDocument/2006/relationships/hyperlink" Target="https://twitter.com/" TargetMode="External"/><Relationship Id="rId1788" Type="http://schemas.openxmlformats.org/officeDocument/2006/relationships/hyperlink" Target="https://pbs.twimg.com/media/C-Z1hZhUIAAQsMP.jpg" TargetMode="External"/><Relationship Id="rId2839" Type="http://schemas.openxmlformats.org/officeDocument/2006/relationships/hyperlink" Target="http://pbs.twimg.com/profile_images/378800000010688204/78fa7102b44af937825309607ee3fe36_normal.jpeg" TargetMode="External"/><Relationship Id="rId4194" Type="http://schemas.openxmlformats.org/officeDocument/2006/relationships/hyperlink" Target="http://pbs.twimg.com/profile_images/3348886746/5359ff9f16907ac5fe780b9c187a9c84_normal.jpeg" TargetMode="External"/><Relationship Id="rId5245" Type="http://schemas.openxmlformats.org/officeDocument/2006/relationships/hyperlink" Target="https://twitter.com/" TargetMode="External"/><Relationship Id="rId6710" Type="http://schemas.openxmlformats.org/officeDocument/2006/relationships/hyperlink" Target="https://twitter.com/" TargetMode="External"/><Relationship Id="rId4261" Type="http://schemas.openxmlformats.org/officeDocument/2006/relationships/hyperlink" Target="http://pbs.twimg.com/profile_images/571152951847051264/XlAET_wj_normal.png" TargetMode="External"/><Relationship Id="rId5312" Type="http://schemas.openxmlformats.org/officeDocument/2006/relationships/hyperlink" Target="https://twitter.com/" TargetMode="External"/><Relationship Id="rId1508" Type="http://schemas.openxmlformats.org/officeDocument/2006/relationships/hyperlink" Target="http://gadgets.ndtv.com/mobiles/features/reliance-jio-plans-nokia-3310-2017-price-vivo-v5s-and-lg-g6-launched-and-more-news-this-week-1687660" TargetMode="External"/><Relationship Id="rId1855" Type="http://schemas.openxmlformats.org/officeDocument/2006/relationships/hyperlink" Target="https://pbs.twimg.com/media/C-eksBLXkAA0Acu.jpg" TargetMode="External"/><Relationship Id="rId2906" Type="http://schemas.openxmlformats.org/officeDocument/2006/relationships/hyperlink" Target="http://pbs.twimg.com/profile_images/499916237762068480/w2AG4kbG_normal.jpeg" TargetMode="External"/><Relationship Id="rId1922" Type="http://schemas.openxmlformats.org/officeDocument/2006/relationships/hyperlink" Target="https://pbs.twimg.com/media/C-eP2eGVYAA6MBp.jpg" TargetMode="External"/><Relationship Id="rId6086" Type="http://schemas.openxmlformats.org/officeDocument/2006/relationships/hyperlink" Target="https://twitter.com/" TargetMode="External"/><Relationship Id="rId2696" Type="http://schemas.openxmlformats.org/officeDocument/2006/relationships/hyperlink" Target="http://pbs.twimg.com/profile_images/857836002009862145/dn4P9AcJ_normal.jpg" TargetMode="External"/><Relationship Id="rId3747" Type="http://schemas.openxmlformats.org/officeDocument/2006/relationships/hyperlink" Target="http://pbs.twimg.com/profile_images/848862648355651584/Pwwczi-8_normal.jpg" TargetMode="External"/><Relationship Id="rId6153" Type="http://schemas.openxmlformats.org/officeDocument/2006/relationships/hyperlink" Target="https://twitter.com/" TargetMode="External"/><Relationship Id="rId668" Type="http://schemas.openxmlformats.org/officeDocument/2006/relationships/hyperlink" Target="https://www.ft.com/content/a346019a-6898-32bd-b1d5-784c904de080?utm_source=dlvr.it&amp;utm_medium=twitter" TargetMode="External"/><Relationship Id="rId1298" Type="http://schemas.openxmlformats.org/officeDocument/2006/relationships/hyperlink" Target="http://telecom.economictimes.indiatimes.com/news/jio-reports-first-numbers-net-loss-for-oct-march-widens-to-rs22-50-cr-vs-rs7-46-cr-year-ago/58341171" TargetMode="External"/><Relationship Id="rId2349" Type="http://schemas.openxmlformats.org/officeDocument/2006/relationships/hyperlink" Target="https://pbs.twimg.com/media/C-ZjE5AUAAQeWbU.jpg" TargetMode="External"/><Relationship Id="rId2763" Type="http://schemas.openxmlformats.org/officeDocument/2006/relationships/hyperlink" Target="http://pbs.twimg.com/profile_images/465901061232791553/dcM4rT4c_normal.jpeg" TargetMode="External"/><Relationship Id="rId3814" Type="http://schemas.openxmlformats.org/officeDocument/2006/relationships/hyperlink" Target="http://pbs.twimg.com/profile_images/833283626880102400/SjmzlMuJ_normal.jpg" TargetMode="External"/><Relationship Id="rId6220" Type="http://schemas.openxmlformats.org/officeDocument/2006/relationships/hyperlink" Target="https://twitter.com/" TargetMode="External"/><Relationship Id="rId735" Type="http://schemas.openxmlformats.org/officeDocument/2006/relationships/hyperlink" Target="http://www.business-standard.com/article/companies/reliance-jio-s-4g-speed-slower-than-airtel-s-3g-shows-report-117042400188_1.html" TargetMode="External"/><Relationship Id="rId1365" Type="http://schemas.openxmlformats.org/officeDocument/2006/relationships/hyperlink" Target="https://factordaily.com/reliance-jio-cabs/" TargetMode="External"/><Relationship Id="rId2416" Type="http://schemas.openxmlformats.org/officeDocument/2006/relationships/hyperlink" Target="http://pbs.twimg.com/profile_images/695136647348887552/QIk3tL8r_normal.jpg" TargetMode="External"/><Relationship Id="rId1018" Type="http://schemas.openxmlformats.org/officeDocument/2006/relationships/hyperlink" Target="http://www.businesstoday.in/sectors/telecom/reliance-to-roll-out-its-ftth-service-jio-fiber-with-minimum-100-mbps-speed/story/251097.html" TargetMode="External"/><Relationship Id="rId1432" Type="http://schemas.openxmlformats.org/officeDocument/2006/relationships/hyperlink" Target="http://profit.ndtv.com/news/tech-media-telecom/article-reliance-jio-effect-rules-soon-for-telcos-trai-ing-new-service-1686698?utm_source=dlvr.it&amp;utm_medium=twitter" TargetMode="External"/><Relationship Id="rId2830" Type="http://schemas.openxmlformats.org/officeDocument/2006/relationships/hyperlink" Target="https://pbs.twimg.com/media/C-b9O0bXgAEWcPL.jpg" TargetMode="External"/><Relationship Id="rId4588" Type="http://schemas.openxmlformats.org/officeDocument/2006/relationships/hyperlink" Target="https://twitter.com/" TargetMode="External"/><Relationship Id="rId5639" Type="http://schemas.openxmlformats.org/officeDocument/2006/relationships/hyperlink" Target="https://twitter.com/" TargetMode="External"/><Relationship Id="rId5986" Type="http://schemas.openxmlformats.org/officeDocument/2006/relationships/hyperlink" Target="https://twitter.com/" TargetMode="External"/><Relationship Id="rId71" Type="http://schemas.openxmlformats.org/officeDocument/2006/relationships/hyperlink" Target="https://www.youtube.com/watch?v=qojabMyVkYs&amp;feature=youtu.be&amp;a" TargetMode="External"/><Relationship Id="rId802" Type="http://schemas.openxmlformats.org/officeDocument/2006/relationships/hyperlink" Target="http://telecom.economictimes.indiatimes.com/news/reliance-jio-opposes-customised-offers-by-bharti-airtel-vodafone-india/58402982" TargetMode="External"/><Relationship Id="rId4655" Type="http://schemas.openxmlformats.org/officeDocument/2006/relationships/hyperlink" Target="https://twitter.com/" TargetMode="External"/><Relationship Id="rId5706" Type="http://schemas.openxmlformats.org/officeDocument/2006/relationships/hyperlink" Target="https://twitter.com/" TargetMode="External"/><Relationship Id="rId178" Type="http://schemas.openxmlformats.org/officeDocument/2006/relationships/hyperlink" Target="http://www.financialexpress.com/industry/reliance-jio-effect-soon-trai-to-come-out-with-rules-for-telcos-testing-new-services/644655/" TargetMode="External"/><Relationship Id="rId3257" Type="http://schemas.openxmlformats.org/officeDocument/2006/relationships/hyperlink" Target="http://pbs.twimg.com/profile_images/702901720246939650/ZBn4aySo_normal.jpg" TargetMode="External"/><Relationship Id="rId3671" Type="http://schemas.openxmlformats.org/officeDocument/2006/relationships/hyperlink" Target="http://pbs.twimg.com/profile_images/646230079593316352/zgv7mC_C_normal.jpg" TargetMode="External"/><Relationship Id="rId4308" Type="http://schemas.openxmlformats.org/officeDocument/2006/relationships/hyperlink" Target="http://pbs.twimg.com/profile_images/590125380167536640/SCI1Eb0J_normal.jpg" TargetMode="External"/><Relationship Id="rId4722" Type="http://schemas.openxmlformats.org/officeDocument/2006/relationships/hyperlink" Target="https://twitter.com/" TargetMode="External"/><Relationship Id="rId592" Type="http://schemas.openxmlformats.org/officeDocument/2006/relationships/hyperlink" Target="http://www.business-standard.com/article/companies/airtel-beats-reliance-jio-by-a-huge-margin-in-4g-speed-opensignal-report-117042200259_1.html" TargetMode="External"/><Relationship Id="rId2273" Type="http://schemas.openxmlformats.org/officeDocument/2006/relationships/hyperlink" Target="http://abs.twimg.com/sticky/default_profile_images/default_profile_normal.png" TargetMode="External"/><Relationship Id="rId3324" Type="http://schemas.openxmlformats.org/officeDocument/2006/relationships/hyperlink" Target="http://pbs.twimg.com/profile_images/720446818484690944/xb9UeaXZ_normal.jpg" TargetMode="External"/><Relationship Id="rId245" Type="http://schemas.openxmlformats.org/officeDocument/2006/relationships/hyperlink" Target="http://www.gadgetsnow.com/tech-news/reliance-jio-effect-it-may-be-time-to-say-goodbye-to-freebies/articleshow/58398939.cms" TargetMode="External"/><Relationship Id="rId2340" Type="http://schemas.openxmlformats.org/officeDocument/2006/relationships/hyperlink" Target="http://pbs.twimg.com/profile_images/422281154788474880/uuCZtPno_normal.jpeg" TargetMode="External"/><Relationship Id="rId5496" Type="http://schemas.openxmlformats.org/officeDocument/2006/relationships/hyperlink" Target="https://twitter.com/" TargetMode="External"/><Relationship Id="rId6547" Type="http://schemas.openxmlformats.org/officeDocument/2006/relationships/hyperlink" Target="https://twitter.com/" TargetMode="External"/><Relationship Id="rId312" Type="http://schemas.openxmlformats.org/officeDocument/2006/relationships/hyperlink" Target="http://www.gadgetsnow.com/tech-news/this-state-has-highest-number-of-reliance-jio-users/articleshow/58402856.cms" TargetMode="External"/><Relationship Id="rId4098" Type="http://schemas.openxmlformats.org/officeDocument/2006/relationships/hyperlink" Target="http://pbs.twimg.com/profile_images/3698484594/e5ae6371e9d39a2561f3815c47b6b5db_normal.jpeg" TargetMode="External"/><Relationship Id="rId5149" Type="http://schemas.openxmlformats.org/officeDocument/2006/relationships/hyperlink" Target="https://twitter.com/" TargetMode="External"/><Relationship Id="rId5563" Type="http://schemas.openxmlformats.org/officeDocument/2006/relationships/hyperlink" Target="https://twitter.com/" TargetMode="External"/><Relationship Id="rId4165" Type="http://schemas.openxmlformats.org/officeDocument/2006/relationships/hyperlink" Target="http://pbs.twimg.com/profile_images/858018290584694793/t_dgb_ZF_normal.jpg" TargetMode="External"/><Relationship Id="rId5216" Type="http://schemas.openxmlformats.org/officeDocument/2006/relationships/hyperlink" Target="https://twitter.com/" TargetMode="External"/><Relationship Id="rId6614" Type="http://schemas.openxmlformats.org/officeDocument/2006/relationships/hyperlink" Target="https://twitter.com/" TargetMode="External"/><Relationship Id="rId1759" Type="http://schemas.openxmlformats.org/officeDocument/2006/relationships/hyperlink" Target="https://twitter.com/i/web/status/858686841742123009" TargetMode="External"/><Relationship Id="rId3181" Type="http://schemas.openxmlformats.org/officeDocument/2006/relationships/hyperlink" Target="http://pbs.twimg.com/profile_images/803556484189749248/e_cmmhTp_normal.jpg" TargetMode="External"/><Relationship Id="rId5630" Type="http://schemas.openxmlformats.org/officeDocument/2006/relationships/hyperlink" Target="https://twitter.com/" TargetMode="External"/><Relationship Id="rId1826" Type="http://schemas.openxmlformats.org/officeDocument/2006/relationships/hyperlink" Target="https://pbs.twimg.com/media/C-bdG24UMAEWhU8.jpg" TargetMode="External"/><Relationship Id="rId4232" Type="http://schemas.openxmlformats.org/officeDocument/2006/relationships/hyperlink" Target="https://pbs.twimg.com/media/C-qAkF7UwAAcYI5.jpg" TargetMode="External"/><Relationship Id="rId3998" Type="http://schemas.openxmlformats.org/officeDocument/2006/relationships/hyperlink" Target="http://pbs.twimg.com/profile_images/858538904982388736/VAYPZ_kV_normal.jpg" TargetMode="External"/><Relationship Id="rId6057" Type="http://schemas.openxmlformats.org/officeDocument/2006/relationships/hyperlink" Target="https://twitter.com/" TargetMode="External"/><Relationship Id="rId6471" Type="http://schemas.openxmlformats.org/officeDocument/2006/relationships/hyperlink" Target="https://twitter.com/" TargetMode="External"/><Relationship Id="rId986" Type="http://schemas.openxmlformats.org/officeDocument/2006/relationships/hyperlink" Target="https://ftalphaville.ft.com/2017/04/28/2187995/reliance-jio-is-walking-all-over-the-little-guys/" TargetMode="External"/><Relationship Id="rId2667" Type="http://schemas.openxmlformats.org/officeDocument/2006/relationships/hyperlink" Target="http://pbs.twimg.com/profile_images/809743484940910592/Llo6HMOp_normal.jpg" TargetMode="External"/><Relationship Id="rId3718" Type="http://schemas.openxmlformats.org/officeDocument/2006/relationships/hyperlink" Target="http://pbs.twimg.com/profile_images/248268428/mannuforall_new__2__normal.png" TargetMode="External"/><Relationship Id="rId5073" Type="http://schemas.openxmlformats.org/officeDocument/2006/relationships/hyperlink" Target="https://twitter.com/" TargetMode="External"/><Relationship Id="rId6124" Type="http://schemas.openxmlformats.org/officeDocument/2006/relationships/hyperlink" Target="https://twitter.com/" TargetMode="External"/><Relationship Id="rId639" Type="http://schemas.openxmlformats.org/officeDocument/2006/relationships/hyperlink" Target="http://trib.al/rVfyvL1" TargetMode="External"/><Relationship Id="rId1269" Type="http://schemas.openxmlformats.org/officeDocument/2006/relationships/hyperlink" Target="http://www.techinfoz.com/reliance-jio-effect-rules-soon-for-telcos-trai-ing-new-service/" TargetMode="External"/><Relationship Id="rId5140" Type="http://schemas.openxmlformats.org/officeDocument/2006/relationships/hyperlink" Target="https://twitter.com/" TargetMode="External"/><Relationship Id="rId1683" Type="http://schemas.openxmlformats.org/officeDocument/2006/relationships/hyperlink" Target="http://www.gizbot.com/telecom/features/reliance-jio-airtel-bsnl-vodafone-4g-3g-plans-voice-calls-free-tariff-war-price-040384.html" TargetMode="External"/><Relationship Id="rId2734" Type="http://schemas.openxmlformats.org/officeDocument/2006/relationships/hyperlink" Target="http://pbs.twimg.com/profile_images/625563952454316032/bS4HL_dq_normal.jpg" TargetMode="External"/><Relationship Id="rId706" Type="http://schemas.openxmlformats.org/officeDocument/2006/relationships/hyperlink" Target="https://www.google.com/url?rct=j&amp;sa=t&amp;url=http://insidebitcoins.com/news/reliance-jio-is-walking-all-over-the-little-guys/45168&amp;ct=ga&amp;cd=CAIyHGM3ZDM4NmRhYzcyOTVmNzk6Y29tOmVuOlVTOlI&amp;usg=AFQjCNFEbHeFHdkflbNVFe0WpmZBu_1bYA" TargetMode="External"/><Relationship Id="rId1336" Type="http://schemas.openxmlformats.org/officeDocument/2006/relationships/hyperlink" Target="http://www.speedtest.net/my-result/a/2832372439" TargetMode="External"/><Relationship Id="rId1750"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2801" Type="http://schemas.openxmlformats.org/officeDocument/2006/relationships/hyperlink" Target="http://pbs.twimg.com/profile_images/825392488982708224/na9Tkb-R_normal.jpg" TargetMode="External"/><Relationship Id="rId5957" Type="http://schemas.openxmlformats.org/officeDocument/2006/relationships/hyperlink" Target="https://twitter.com/" TargetMode="External"/><Relationship Id="rId42" Type="http://schemas.openxmlformats.org/officeDocument/2006/relationships/hyperlink" Target="http://in.finance.yahoo.com/news/bsnl-takes-reliance-jio-triple-102231069.html" TargetMode="External"/><Relationship Id="rId1403" Type="http://schemas.openxmlformats.org/officeDocument/2006/relationships/hyperlink" Target="http://zeenews.india.com/internet-social-media/reliance-jio-coming-with-ftth-broadband-service-with-100mbps-speed-in-june-2000437.html" TargetMode="External"/><Relationship Id="rId4559" Type="http://schemas.openxmlformats.org/officeDocument/2006/relationships/hyperlink" Target="https://twitter.com/" TargetMode="External"/><Relationship Id="rId4973" Type="http://schemas.openxmlformats.org/officeDocument/2006/relationships/hyperlink" Target="https://twitter.com/" TargetMode="External"/><Relationship Id="rId3575" Type="http://schemas.openxmlformats.org/officeDocument/2006/relationships/hyperlink" Target="http://pbs.twimg.com/profile_images/856436496785715200/mBDKFn0t_normal.jpg" TargetMode="External"/><Relationship Id="rId4626" Type="http://schemas.openxmlformats.org/officeDocument/2006/relationships/hyperlink" Target="https://twitter.com/" TargetMode="External"/><Relationship Id="rId496" Type="http://schemas.openxmlformats.org/officeDocument/2006/relationships/hyperlink" Target="http://www.gadgetsnow.com.ln.is/B8U9n" TargetMode="External"/><Relationship Id="rId2177" Type="http://schemas.openxmlformats.org/officeDocument/2006/relationships/hyperlink" Target="https://pbs.twimg.com/media/C-bR8fFXsAAcFan.jpg" TargetMode="External"/><Relationship Id="rId2591" Type="http://schemas.openxmlformats.org/officeDocument/2006/relationships/hyperlink" Target="http://pbs.twimg.com/profile_images/849182513062977536/lzDrGHWu_normal.jpg" TargetMode="External"/><Relationship Id="rId3228" Type="http://schemas.openxmlformats.org/officeDocument/2006/relationships/hyperlink" Target="https://pbs.twimg.com/media/C-fuMcaU0AIZe_-.jpg" TargetMode="External"/><Relationship Id="rId3642" Type="http://schemas.openxmlformats.org/officeDocument/2006/relationships/hyperlink" Target="http://pbs.twimg.com/profile_images/49607902/ravi-vs-prasad_normal.jpg" TargetMode="External"/><Relationship Id="rId6798" Type="http://schemas.openxmlformats.org/officeDocument/2006/relationships/hyperlink" Target="https://twitter.com/" TargetMode="External"/><Relationship Id="rId149" Type="http://schemas.openxmlformats.org/officeDocument/2006/relationships/hyperlink" Target="http://www.businesstoday.in/sectors/telecom/reliance-jio-effect-now-vodafone-offers-27gb-free-4g-data-for-3-months-heres-how-you-can-get-it/story/250819.html" TargetMode="External"/><Relationship Id="rId563" Type="http://schemas.openxmlformats.org/officeDocument/2006/relationships/hyperlink" Target="http://www.business-standard.com/article/companies/reliance-jio-to-venture-in-dth-broadband-services-this-year-117042800380_1.html?utm_source=dlvr.it&amp;utm_medium=twitter" TargetMode="External"/><Relationship Id="rId1193" Type="http://schemas.openxmlformats.org/officeDocument/2006/relationships/hyperlink" Target="https://thewire.in/129528/reliance-jio-digital-india/" TargetMode="External"/><Relationship Id="rId2244" Type="http://schemas.openxmlformats.org/officeDocument/2006/relationships/hyperlink" Target="http://pbs.twimg.com/profile_images/719130979441336321/Vv5xHdKK_normal.jpg" TargetMode="External"/><Relationship Id="rId216" Type="http://schemas.openxmlformats.org/officeDocument/2006/relationships/hyperlink" Target="https://twitter.com/i/web/status/857572582543024128" TargetMode="External"/><Relationship Id="rId1260" Type="http://schemas.openxmlformats.org/officeDocument/2006/relationships/hyperlink" Target="https://www.youtube.com/watch?v=qE5BlZybY6c&amp;feature=youtu.be&amp;a" TargetMode="External"/><Relationship Id="rId630" Type="http://schemas.openxmlformats.org/officeDocument/2006/relationships/hyperlink" Target="https://www.worldsitenews.com/2017/04/28/reliance-jios-fiber-broadband-with-100mbps-speed-to-launch-in-june-report/" TargetMode="External"/><Relationship Id="rId2311" Type="http://schemas.openxmlformats.org/officeDocument/2006/relationships/hyperlink" Target="https://pbs.twimg.com/media/C-ZGnABXYAIRCeZ.jpg" TargetMode="External"/><Relationship Id="rId4069" Type="http://schemas.openxmlformats.org/officeDocument/2006/relationships/hyperlink" Target="https://pbs.twimg.com/tweet_video_thumb/C-gjl9mUMAAAGhz.jpg" TargetMode="External"/><Relationship Id="rId5467" Type="http://schemas.openxmlformats.org/officeDocument/2006/relationships/hyperlink" Target="https://twitter.com/" TargetMode="External"/><Relationship Id="rId5881" Type="http://schemas.openxmlformats.org/officeDocument/2006/relationships/hyperlink" Target="https://twitter.com/" TargetMode="External"/><Relationship Id="rId6518" Type="http://schemas.openxmlformats.org/officeDocument/2006/relationships/hyperlink" Target="https://twitter.com/" TargetMode="External"/><Relationship Id="rId4483" Type="http://schemas.openxmlformats.org/officeDocument/2006/relationships/hyperlink" Target="https://pbs.twimg.com/media/C-lVIceXcAAfVTg.jpg" TargetMode="External"/><Relationship Id="rId5534" Type="http://schemas.openxmlformats.org/officeDocument/2006/relationships/hyperlink" Target="https://twitter.com/" TargetMode="External"/><Relationship Id="rId3085" Type="http://schemas.openxmlformats.org/officeDocument/2006/relationships/hyperlink" Target="http://pbs.twimg.com/profile_images/842657886941597697/qP6POvai_normal.jpg" TargetMode="External"/><Relationship Id="rId4136" Type="http://schemas.openxmlformats.org/officeDocument/2006/relationships/hyperlink" Target="http://pbs.twimg.com/profile_images/686596159444418560/s-EMTtO5_normal.jpg" TargetMode="External"/><Relationship Id="rId4550" Type="http://schemas.openxmlformats.org/officeDocument/2006/relationships/hyperlink" Target="https://twitter.com/" TargetMode="External"/><Relationship Id="rId5601" Type="http://schemas.openxmlformats.org/officeDocument/2006/relationships/hyperlink" Target="https://twitter.com/" TargetMode="External"/><Relationship Id="rId3152" Type="http://schemas.openxmlformats.org/officeDocument/2006/relationships/hyperlink" Target="http://pbs.twimg.com/profile_images/724925305027203072/3Xp5jsGq_normal.jpg" TargetMode="External"/><Relationship Id="rId4203" Type="http://schemas.openxmlformats.org/officeDocument/2006/relationships/hyperlink" Target="http://pbs.twimg.com/profile_images/843016710626197505/nBxhChkR_normal.jpg" TargetMode="External"/><Relationship Id="rId6375" Type="http://schemas.openxmlformats.org/officeDocument/2006/relationships/hyperlink" Target="https://twitter.com/" TargetMode="External"/><Relationship Id="rId140" Type="http://schemas.openxmlformats.org/officeDocument/2006/relationships/hyperlink" Target="http://mhone.in/2017/04/27/reliance-jio-will-continue-with-its-heavy-discounts-experts/" TargetMode="External"/><Relationship Id="rId3969" Type="http://schemas.openxmlformats.org/officeDocument/2006/relationships/hyperlink" Target="http://pbs.twimg.com/profile_images/852052861932404736/ZZk3iL0i_normal.jpg" TargetMode="External"/><Relationship Id="rId5391" Type="http://schemas.openxmlformats.org/officeDocument/2006/relationships/hyperlink" Target="https://twitter.com/" TargetMode="External"/><Relationship Id="rId6028" Type="http://schemas.openxmlformats.org/officeDocument/2006/relationships/hyperlink" Target="https://twitter.com/" TargetMode="External"/><Relationship Id="rId6" Type="http://schemas.openxmlformats.org/officeDocument/2006/relationships/hyperlink" Target="https://t.co/y4FBYmW42b" TargetMode="External"/><Relationship Id="rId2985" Type="http://schemas.openxmlformats.org/officeDocument/2006/relationships/hyperlink" Target="http://pbs.twimg.com/profile_images/1890962716/Picture_016_normal.jpg" TargetMode="External"/><Relationship Id="rId5044" Type="http://schemas.openxmlformats.org/officeDocument/2006/relationships/hyperlink" Target="https://twitter.com/" TargetMode="External"/><Relationship Id="rId6442" Type="http://schemas.openxmlformats.org/officeDocument/2006/relationships/hyperlink" Target="https://twitter.com/" TargetMode="External"/><Relationship Id="rId957" Type="http://schemas.openxmlformats.org/officeDocument/2006/relationships/hyperlink" Target="http://indianexpress.com/article/technology/tech-news-technology/reliance-jio-effect-rules-soon-for-telcos-trai-ing-new-service-4631376/" TargetMode="External"/><Relationship Id="rId1587" Type="http://schemas.openxmlformats.org/officeDocument/2006/relationships/hyperlink" Target="http://news.google.com/news/url?sa=t&amp;fd=R&amp;ct2=in&amp;usg=AFQjCNGK-kEUDmeWMMQ1vvEwceyeSGlMhw&amp;clid=c3a7d30bb8a4878e06b80cf16b898331&amp;cid=52779475800750&amp;ei=ViYEWYD8KpaM3AHC-40w&amp;url=http://indiatoday.intoday.in/technology/story/exclusive-reliance-jio-fiber-broadband-preview-to-commence-shortly-website-spills-details/1/941140.html" TargetMode="External"/><Relationship Id="rId2638" Type="http://schemas.openxmlformats.org/officeDocument/2006/relationships/hyperlink" Target="http://pbs.twimg.com/profile_images/3243630663/306daa2f3f5a4874cd52530d0c68e8ed_normal.jpeg" TargetMode="External"/><Relationship Id="rId1654" Type="http://schemas.openxmlformats.org/officeDocument/2006/relationships/hyperlink" Target="http://www.digit.in/audio-video/with-reliance-jios-dth-launch-expected-soon-is-hybrid-dth-the-next-battleground-34815.html" TargetMode="External"/><Relationship Id="rId2705" Type="http://schemas.openxmlformats.org/officeDocument/2006/relationships/hyperlink" Target="http://pbs.twimg.com/profile_images/420819476322344960/DSzr3PiD_normal.png" TargetMode="External"/><Relationship Id="rId4060" Type="http://schemas.openxmlformats.org/officeDocument/2006/relationships/hyperlink" Target="http://pbs.twimg.com/profile_images/811087401359589376/yxo6DlfG_normal.jpg" TargetMode="External"/><Relationship Id="rId5111" Type="http://schemas.openxmlformats.org/officeDocument/2006/relationships/hyperlink" Target="https://twitter.com/" TargetMode="External"/><Relationship Id="rId1307" Type="http://schemas.openxmlformats.org/officeDocument/2006/relationships/hyperlink" Target="http://news.google.com/news/url?sa=t&amp;fd=R&amp;ct2=us&amp;usg=AFQjCNHxrsEQ4NCisDiM4YoCKFtfVFfBzg&amp;clid=c3a7d30bb8a4878e06b80cf16b898331&amp;cid=52779475800750&amp;ei=51wFWaDlPM2ohgGizLTwCQ&amp;url=http%3A%2F%2Fwww.gizbot.com%2Ftelecom%2Ffeatures%2Freliance-jio-airtel-bsnl-vodafone-4g-3g-plans-voice-calls-free-tariff-war-price-040384.html&amp;utm_source=dlvr.it&amp;utm_medium=twitter" TargetMode="External"/><Relationship Id="rId1721" Type="http://schemas.openxmlformats.org/officeDocument/2006/relationships/hyperlink" Target="https://twitter.com/i/web/status/858733810447503360" TargetMode="External"/><Relationship Id="rId4877" Type="http://schemas.openxmlformats.org/officeDocument/2006/relationships/hyperlink" Target="https://twitter.com/" TargetMode="External"/><Relationship Id="rId5928" Type="http://schemas.openxmlformats.org/officeDocument/2006/relationships/hyperlink" Target="https://twitter.com/" TargetMode="External"/><Relationship Id="rId13" Type="http://schemas.openxmlformats.org/officeDocument/2006/relationships/hyperlink" Target="https://t.co/DqW6UafXc4" TargetMode="External"/><Relationship Id="rId3479" Type="http://schemas.openxmlformats.org/officeDocument/2006/relationships/hyperlink" Target="http://pbs.twimg.com/profile_images/1452955617/images_normal.jpg" TargetMode="External"/><Relationship Id="rId2495" Type="http://schemas.openxmlformats.org/officeDocument/2006/relationships/hyperlink" Target="http://pbs.twimg.com/profile_images/2424417274/h1h8hrjrd6j6tyio5r3v_normal.jpeg" TargetMode="External"/><Relationship Id="rId3893" Type="http://schemas.openxmlformats.org/officeDocument/2006/relationships/hyperlink" Target="http://pbs.twimg.com/profile_images/711213370133745664/sKa69W7N_normal.jpg" TargetMode="External"/><Relationship Id="rId4944" Type="http://schemas.openxmlformats.org/officeDocument/2006/relationships/hyperlink" Target="https://twitter.com/" TargetMode="External"/><Relationship Id="rId467" Type="http://schemas.openxmlformats.org/officeDocument/2006/relationships/hyperlink" Target="http://telecom.economictimes.indiatimes.com/news/reliance-jio-entry-benefited-consumers-manoj-sinha/58409325" TargetMode="External"/><Relationship Id="rId1097" Type="http://schemas.openxmlformats.org/officeDocument/2006/relationships/hyperlink" Target="http://www.business-standard.com/article/companies/reliance-jio-to-venture-in-dth-broadband-services-this-year-117042800380_1.html" TargetMode="External"/><Relationship Id="rId2148" Type="http://schemas.openxmlformats.org/officeDocument/2006/relationships/hyperlink" Target="https://pbs.twimg.com/media/C-mTEEeUAAApPU2.jpg" TargetMode="External"/><Relationship Id="rId3546" Type="http://schemas.openxmlformats.org/officeDocument/2006/relationships/hyperlink" Target="http://pbs.twimg.com/profile_images/527846178772090880/3KrXi6fa_normal.jpeg" TargetMode="External"/><Relationship Id="rId3960" Type="http://schemas.openxmlformats.org/officeDocument/2006/relationships/hyperlink" Target="http://abs.twimg.com/sticky/default_profile_images/default_profile_normal.png" TargetMode="External"/><Relationship Id="rId881" Type="http://schemas.openxmlformats.org/officeDocument/2006/relationships/hyperlink" Target="http://www.mouthshut.com/review/Reliance-Jio-review-nrqttulnttm" TargetMode="External"/><Relationship Id="rId2562" Type="http://schemas.openxmlformats.org/officeDocument/2006/relationships/hyperlink" Target="http://pbs.twimg.com/profile_images/721362756000169984/a8-cvGT4_normal.jpg" TargetMode="External"/><Relationship Id="rId3613" Type="http://schemas.openxmlformats.org/officeDocument/2006/relationships/hyperlink" Target="http://pbs.twimg.com/profile_images/835095326709075968/_wZo7JBH_normal.png" TargetMode="External"/><Relationship Id="rId6769" Type="http://schemas.openxmlformats.org/officeDocument/2006/relationships/hyperlink" Target="https://twitter.com/" TargetMode="External"/><Relationship Id="rId534" Type="http://schemas.openxmlformats.org/officeDocument/2006/relationships/hyperlink" Target="http://www.business-standard.com/article/companies/has-reliance-jio-s-entry-delayed-modi-s-digital-india-goals-117042800256_1.html?utm_source=dlvr.it&amp;utm_medium=twitter" TargetMode="External"/><Relationship Id="rId1164" Type="http://schemas.openxmlformats.org/officeDocument/2006/relationships/hyperlink" Target="https://www.youtube.com/watch?v=flGwyJOw88M&amp;feature=youtu.be&amp;a" TargetMode="External"/><Relationship Id="rId2215" Type="http://schemas.openxmlformats.org/officeDocument/2006/relationships/hyperlink" Target="http://pbs.twimg.com/profile_images/856406879702052864/mu0EM_UF_normal.jpg" TargetMode="External"/><Relationship Id="rId5785" Type="http://schemas.openxmlformats.org/officeDocument/2006/relationships/hyperlink" Target="https://twitter.com/" TargetMode="External"/><Relationship Id="rId6836" Type="http://schemas.openxmlformats.org/officeDocument/2006/relationships/hyperlink" Target="https://twitter.com/" TargetMode="External"/><Relationship Id="rId601" Type="http://schemas.openxmlformats.org/officeDocument/2006/relationships/hyperlink" Target="http://indianexpress.com/article/technology/tech-news-technology/reliance-jio-effect-rules-soon-for-telcos-trai-ing-new-service-4631376/" TargetMode="External"/><Relationship Id="rId1231" Type="http://schemas.openxmlformats.org/officeDocument/2006/relationships/hyperlink" Target="http://feeds.feedburner.com/~r/mobigyaan/~3/58J1OMcnuMY/reliance-jio-introduces-new-postpaid-plans?utm_source=feedburner&amp;utm_medium=twitter&amp;utm_campaign=mobigyaan" TargetMode="External"/><Relationship Id="rId4387" Type="http://schemas.openxmlformats.org/officeDocument/2006/relationships/hyperlink" Target="https://pbs.twimg.com/media/C-leee_UwAEAcVK.jpg" TargetMode="External"/><Relationship Id="rId5438" Type="http://schemas.openxmlformats.org/officeDocument/2006/relationships/hyperlink" Target="https://twitter.com/" TargetMode="External"/><Relationship Id="rId5852" Type="http://schemas.openxmlformats.org/officeDocument/2006/relationships/hyperlink" Target="https://twitter.com/" TargetMode="External"/><Relationship Id="rId4454" Type="http://schemas.openxmlformats.org/officeDocument/2006/relationships/hyperlink" Target="http://pbs.twimg.com/profile_images/837026918608203776/YCEhB-QO_normal.jpg" TargetMode="External"/><Relationship Id="rId5505" Type="http://schemas.openxmlformats.org/officeDocument/2006/relationships/hyperlink" Target="https://twitter.com/" TargetMode="External"/><Relationship Id="rId3056" Type="http://schemas.openxmlformats.org/officeDocument/2006/relationships/hyperlink" Target="https://pbs.twimg.com/media/C-e8CsQUMAERxy4.jpg" TargetMode="External"/><Relationship Id="rId3470" Type="http://schemas.openxmlformats.org/officeDocument/2006/relationships/hyperlink" Target="http://pbs.twimg.com/profile_images/669245532/india_normal.gif" TargetMode="External"/><Relationship Id="rId4107" Type="http://schemas.openxmlformats.org/officeDocument/2006/relationships/hyperlink" Target="http://pbs.twimg.com/profile_images/709434089061744640/ZvlSpDuK_normal.jpg" TargetMode="External"/><Relationship Id="rId391" Type="http://schemas.openxmlformats.org/officeDocument/2006/relationships/hyperlink" Target="http://telecom.economictimes.indiatimes.com/news/bharti-airtel-vodafone-india-reliance-jio-oppose-delicensing-of-700-mhz-band-for-m2m-services/58383356" TargetMode="External"/><Relationship Id="rId2072" Type="http://schemas.openxmlformats.org/officeDocument/2006/relationships/hyperlink" Target="https://pbs.twimg.com/media/C-lbkflU0AEZaap.jpg" TargetMode="External"/><Relationship Id="rId3123" Type="http://schemas.openxmlformats.org/officeDocument/2006/relationships/hyperlink" Target="http://pbs.twimg.com/profile_images/758326700606427136/8EZh8Kb2_normal.jpg" TargetMode="External"/><Relationship Id="rId4521" Type="http://schemas.openxmlformats.org/officeDocument/2006/relationships/hyperlink" Target="https://twitter.com/" TargetMode="External"/><Relationship Id="rId6279" Type="http://schemas.openxmlformats.org/officeDocument/2006/relationships/hyperlink" Target="https://twitter.com/" TargetMode="External"/><Relationship Id="rId6693" Type="http://schemas.openxmlformats.org/officeDocument/2006/relationships/hyperlink" Target="https://twitter.com/" TargetMode="External"/><Relationship Id="rId2889" Type="http://schemas.openxmlformats.org/officeDocument/2006/relationships/hyperlink" Target="http://pbs.twimg.com/profile_images/2697244408/c070f9e54a5f77392f824f822240966d_normal.png" TargetMode="External"/><Relationship Id="rId5295" Type="http://schemas.openxmlformats.org/officeDocument/2006/relationships/hyperlink" Target="https://twitter.com/" TargetMode="External"/><Relationship Id="rId6346" Type="http://schemas.openxmlformats.org/officeDocument/2006/relationships/hyperlink" Target="https://twitter.com/" TargetMode="External"/><Relationship Id="rId6760" Type="http://schemas.openxmlformats.org/officeDocument/2006/relationships/hyperlink" Target="https://twitter.com/" TargetMode="External"/><Relationship Id="rId111" Type="http://schemas.openxmlformats.org/officeDocument/2006/relationships/hyperlink" Target="http://feeds.feedburner.com/~r/trakin/~3/5flTfchK-uM/?utm_source=feedburner&amp;utm_medium=twitter&amp;utm_campaign=buzzingnews" TargetMode="External"/><Relationship Id="rId2956" Type="http://schemas.openxmlformats.org/officeDocument/2006/relationships/hyperlink" Target="http://pbs.twimg.com/profile_images/378800000762499666/0a0398551dbadbf65e842f0c21845d21_normal.jpeg" TargetMode="External"/><Relationship Id="rId5362" Type="http://schemas.openxmlformats.org/officeDocument/2006/relationships/hyperlink" Target="https://twitter.com/" TargetMode="External"/><Relationship Id="rId6413" Type="http://schemas.openxmlformats.org/officeDocument/2006/relationships/hyperlink" Target="https://twitter.com/" TargetMode="External"/><Relationship Id="rId928" Type="http://schemas.openxmlformats.org/officeDocument/2006/relationships/hyperlink" Target="https://twitter.com/i/web/status/858155264171802626" TargetMode="External"/><Relationship Id="rId1558" Type="http://schemas.openxmlformats.org/officeDocument/2006/relationships/hyperlink" Target="http://www.bgr.in/news/reliance-jio-high-speed-ftth-broadband-service-expected-to-launch-in-june-report/?utm_content=bufferfba3d&amp;utm_medium=social&amp;utm_source=twitter.com&amp;utm_campaign=buffer" TargetMode="External"/><Relationship Id="rId2609" Type="http://schemas.openxmlformats.org/officeDocument/2006/relationships/hyperlink" Target="http://pbs.twimg.com/profile_images/845690281353777152/2ipLuaMb_normal.jpg" TargetMode="External"/><Relationship Id="rId5015" Type="http://schemas.openxmlformats.org/officeDocument/2006/relationships/hyperlink" Target="https://twitter.com/" TargetMode="External"/><Relationship Id="rId1972" Type="http://schemas.openxmlformats.org/officeDocument/2006/relationships/hyperlink" Target="https://pbs.twimg.com/media/C-a7mduVoAEvHS5.jpg" TargetMode="External"/><Relationship Id="rId4031" Type="http://schemas.openxmlformats.org/officeDocument/2006/relationships/hyperlink" Target="http://pbs.twimg.com/profile_images/829209372765085696/bDMoNlTU_normal.jpg" TargetMode="External"/><Relationship Id="rId1625" Type="http://schemas.openxmlformats.org/officeDocument/2006/relationships/hyperlink" Target="http://indiatoday.intoday.in/technology/story/exclusive-reliance-jio-fiber-broadband-preview-to-commence-shortly-website-spills-details/1/941140.html" TargetMode="External"/><Relationship Id="rId3797" Type="http://schemas.openxmlformats.org/officeDocument/2006/relationships/hyperlink" Target="http://pbs.twimg.com/profile_images/632142003459919872/Cfcf4EB2_normal.jpg" TargetMode="External"/><Relationship Id="rId4848" Type="http://schemas.openxmlformats.org/officeDocument/2006/relationships/hyperlink" Target="https://twitter.com/" TargetMode="External"/><Relationship Id="rId2399" Type="http://schemas.openxmlformats.org/officeDocument/2006/relationships/hyperlink" Target="http://pbs.twimg.com/profile_images/1132898450/mekalwin_normal.jpeg" TargetMode="External"/><Relationship Id="rId3864" Type="http://schemas.openxmlformats.org/officeDocument/2006/relationships/hyperlink" Target="http://pbs.twimg.com/profile_images/838770147380838403/BNX50HKD_normal.jpg" TargetMode="External"/><Relationship Id="rId4915" Type="http://schemas.openxmlformats.org/officeDocument/2006/relationships/hyperlink" Target="https://twitter.com/" TargetMode="External"/><Relationship Id="rId6270" Type="http://schemas.openxmlformats.org/officeDocument/2006/relationships/hyperlink" Target="https://twitter.com/" TargetMode="External"/><Relationship Id="rId785" Type="http://schemas.openxmlformats.org/officeDocument/2006/relationships/hyperlink" Target="http://indianexpress.com/article/technology/tech-news-technology/reliance-jios-fiber-broadband-with-100mbps-speed-to-launch-in-june-report-4631700/" TargetMode="External"/><Relationship Id="rId2466" Type="http://schemas.openxmlformats.org/officeDocument/2006/relationships/hyperlink" Target="http://pbs.twimg.com/profile_images/761867527702061056/3ecGfiPm_normal.jpg" TargetMode="External"/><Relationship Id="rId2880" Type="http://schemas.openxmlformats.org/officeDocument/2006/relationships/hyperlink" Target="http://abs.twimg.com/sticky/default_profile_images/default_profile_normal.png" TargetMode="External"/><Relationship Id="rId3517" Type="http://schemas.openxmlformats.org/officeDocument/2006/relationships/hyperlink" Target="http://pbs.twimg.com/profile_images/378800000742128571/c2589181f63ee163d785a76231964fc1_normal.jpeg" TargetMode="External"/><Relationship Id="rId3931" Type="http://schemas.openxmlformats.org/officeDocument/2006/relationships/hyperlink" Target="http://pbs.twimg.com/profile_images/2292517916/6g8ixud0zd2446bw5pk0_normal.jpeg" TargetMode="External"/><Relationship Id="rId438" Type="http://schemas.openxmlformats.org/officeDocument/2006/relationships/hyperlink" Target="https://twitter.com/i/web/status/857819950261477376" TargetMode="External"/><Relationship Id="rId852" Type="http://schemas.openxmlformats.org/officeDocument/2006/relationships/hyperlink" Target="http://jobtrader.ca/jio-job-vacancy-reliance-jio-career-for-bright-future-how-to-apply/" TargetMode="External"/><Relationship Id="rId1068" Type="http://schemas.openxmlformats.org/officeDocument/2006/relationships/hyperlink" Target="http://kannada.gizbot.com/news/reliance-jio-fiber-preview-roll-soon-012696.html" TargetMode="External"/><Relationship Id="rId1482" Type="http://schemas.openxmlformats.org/officeDocument/2006/relationships/hyperlink" Target="http://news.google.com/news/url?sa=t&amp;fd=R&amp;ct2=in&amp;usg=AFQjCNFsgK0gzuijJ5IFcSVvEkC7YPRTNg&amp;clid=c3a7d30bb8a4878e06b80cf16b898331&amp;cid=52779473446325&amp;ei=svYCWej1Bcnj3AHM6ITQDg&amp;url=http://www.business-standard.com/article/companies/reliance-jio-to-venture-in-dth-broadband-services-this-year-117042800380_1.html" TargetMode="External"/><Relationship Id="rId2119" Type="http://schemas.openxmlformats.org/officeDocument/2006/relationships/hyperlink" Target="https://pbs.twimg.com/media/C-pirT1V0AADfJn.jpg" TargetMode="External"/><Relationship Id="rId2533" Type="http://schemas.openxmlformats.org/officeDocument/2006/relationships/hyperlink" Target="http://pbs.twimg.com/profile_images/511113432892846080/LoWnTg3T_normal.jpeg" TargetMode="External"/><Relationship Id="rId5689" Type="http://schemas.openxmlformats.org/officeDocument/2006/relationships/hyperlink" Target="https://twitter.com/" TargetMode="External"/><Relationship Id="rId505" Type="http://schemas.openxmlformats.org/officeDocument/2006/relationships/hyperlink" Target="https://thewire.in/129528/reliance-jio-digital-india/" TargetMode="External"/><Relationship Id="rId1135" Type="http://schemas.openxmlformats.org/officeDocument/2006/relationships/hyperlink" Target="http://www.gadgetsnow.com.ln.is/3qatS" TargetMode="External"/><Relationship Id="rId1202" Type="http://schemas.openxmlformats.org/officeDocument/2006/relationships/hyperlink" Target="http://www.news18.com/news/tech/how-to-port-your-number-to-reliance-jio-from-vodafone-and-airtel-1289419.html" TargetMode="External"/><Relationship Id="rId2600" Type="http://schemas.openxmlformats.org/officeDocument/2006/relationships/hyperlink" Target="http://pbs.twimg.com/profile_images/701019782846349316/JZKHo9Ji_normal.jpg" TargetMode="External"/><Relationship Id="rId4358" Type="http://schemas.openxmlformats.org/officeDocument/2006/relationships/hyperlink" Target="http://pbs.twimg.com/profile_images/829281881225121792/AYcCSrkr_normal.jpg" TargetMode="External"/><Relationship Id="rId5409" Type="http://schemas.openxmlformats.org/officeDocument/2006/relationships/hyperlink" Target="https://twitter.com/" TargetMode="External"/><Relationship Id="rId5756" Type="http://schemas.openxmlformats.org/officeDocument/2006/relationships/hyperlink" Target="https://twitter.com/" TargetMode="External"/><Relationship Id="rId6807" Type="http://schemas.openxmlformats.org/officeDocument/2006/relationships/hyperlink" Target="https://twitter.com/" TargetMode="External"/><Relationship Id="rId4772" Type="http://schemas.openxmlformats.org/officeDocument/2006/relationships/hyperlink" Target="https://twitter.com/" TargetMode="External"/><Relationship Id="rId5823" Type="http://schemas.openxmlformats.org/officeDocument/2006/relationships/hyperlink" Target="https://twitter.com/" TargetMode="External"/><Relationship Id="rId295" Type="http://schemas.openxmlformats.org/officeDocument/2006/relationships/hyperlink" Target="http://ns7.tv/ta/tamil-news/technology/27/4/2017/reliance-jio-vs-bsnl-vs-airtel-vs-vodafone-vs-idea-who-offers" TargetMode="External"/><Relationship Id="rId3374" Type="http://schemas.openxmlformats.org/officeDocument/2006/relationships/hyperlink" Target="http://pbs.twimg.com/profile_images/825665480098721792/RlAtMZWQ_normal.jpg" TargetMode="External"/><Relationship Id="rId4425" Type="http://schemas.openxmlformats.org/officeDocument/2006/relationships/hyperlink" Target="http://pbs.twimg.com/profile_images/837026918608203776/YCEhB-QO_normal.jpg" TargetMode="External"/><Relationship Id="rId2390" Type="http://schemas.openxmlformats.org/officeDocument/2006/relationships/hyperlink" Target="http://pbs.twimg.com/profile_images/378800000042778136/12cab6c71b7ef9d7c5e8dfad19660d20_normal.jpeg" TargetMode="External"/><Relationship Id="rId3027" Type="http://schemas.openxmlformats.org/officeDocument/2006/relationships/hyperlink" Target="https://pbs.twimg.com/media/C-bdG24UMAEWhU8.jpg" TargetMode="External"/><Relationship Id="rId3441" Type="http://schemas.openxmlformats.org/officeDocument/2006/relationships/hyperlink" Target="http://pbs.twimg.com/profile_images/809670050646999040/Z2yPdNH7_normal.jpg" TargetMode="External"/><Relationship Id="rId6597" Type="http://schemas.openxmlformats.org/officeDocument/2006/relationships/hyperlink" Target="https://twitter.com/" TargetMode="External"/><Relationship Id="rId362" Type="http://schemas.openxmlformats.org/officeDocument/2006/relationships/hyperlink" Target="http://world.theindiansubcontinent.com/tech/item/364615-reliance-jio-launches-new-prepaid-postpaid-plans-here-s-everything-you-need-to-know" TargetMode="External"/><Relationship Id="rId2043" Type="http://schemas.openxmlformats.org/officeDocument/2006/relationships/hyperlink" Target="https://pbs.twimg.com/media/C-bRnnyUwAEtwfZ.jpg" TargetMode="External"/><Relationship Id="rId5199" Type="http://schemas.openxmlformats.org/officeDocument/2006/relationships/hyperlink" Target="https://twitter.com/" TargetMode="External"/><Relationship Id="rId6664" Type="http://schemas.openxmlformats.org/officeDocument/2006/relationships/hyperlink" Target="https://twitter.com/" TargetMode="External"/><Relationship Id="rId2110" Type="http://schemas.openxmlformats.org/officeDocument/2006/relationships/hyperlink" Target="https://pbs.twimg.com/media/C-es9lmXsAAggBw.jpg" TargetMode="External"/><Relationship Id="rId5266" Type="http://schemas.openxmlformats.org/officeDocument/2006/relationships/hyperlink" Target="https://twitter.com/" TargetMode="External"/><Relationship Id="rId5680" Type="http://schemas.openxmlformats.org/officeDocument/2006/relationships/hyperlink" Target="https://twitter.com/" TargetMode="External"/><Relationship Id="rId6317" Type="http://schemas.openxmlformats.org/officeDocument/2006/relationships/hyperlink" Target="https://twitter.com/" TargetMode="External"/><Relationship Id="rId4282" Type="http://schemas.openxmlformats.org/officeDocument/2006/relationships/hyperlink" Target="http://pbs.twimg.com/profile_images/845216603604205571/d17aUFtM_normal.jpg" TargetMode="External"/><Relationship Id="rId5333" Type="http://schemas.openxmlformats.org/officeDocument/2006/relationships/hyperlink" Target="https://twitter.com/" TargetMode="External"/><Relationship Id="rId6731" Type="http://schemas.openxmlformats.org/officeDocument/2006/relationships/hyperlink" Target="https://twitter.com/" TargetMode="External"/><Relationship Id="rId1876" Type="http://schemas.openxmlformats.org/officeDocument/2006/relationships/hyperlink" Target="https://pbs.twimg.com/media/C-eL96XXcAEb0qz.jpg" TargetMode="External"/><Relationship Id="rId2927" Type="http://schemas.openxmlformats.org/officeDocument/2006/relationships/hyperlink" Target="https://pbs.twimg.com/media/C-eWjkcVYAEd5Xb.jpg" TargetMode="External"/><Relationship Id="rId1529" Type="http://schemas.openxmlformats.org/officeDocument/2006/relationships/hyperlink" Target="https://fb.me/8B4oJwgyl" TargetMode="External"/><Relationship Id="rId1943" Type="http://schemas.openxmlformats.org/officeDocument/2006/relationships/hyperlink" Target="https://pbs.twimg.com/media/C-fDekdWAAAFSV6.jpg" TargetMode="External"/><Relationship Id="rId5400" Type="http://schemas.openxmlformats.org/officeDocument/2006/relationships/hyperlink" Target="https://twitter.com/" TargetMode="External"/><Relationship Id="rId4002" Type="http://schemas.openxmlformats.org/officeDocument/2006/relationships/hyperlink" Target="https://pbs.twimg.com/media/C-V74J1XkAIxUso.jpg" TargetMode="External"/><Relationship Id="rId3768" Type="http://schemas.openxmlformats.org/officeDocument/2006/relationships/hyperlink" Target="http://pbs.twimg.com/profile_images/750580524956127234/HgNTSUR6_normal.jpg" TargetMode="External"/><Relationship Id="rId4819" Type="http://schemas.openxmlformats.org/officeDocument/2006/relationships/hyperlink" Target="https://twitter.com/" TargetMode="External"/><Relationship Id="rId6174" Type="http://schemas.openxmlformats.org/officeDocument/2006/relationships/hyperlink" Target="https://twitter.com/" TargetMode="External"/><Relationship Id="rId689" Type="http://schemas.openxmlformats.org/officeDocument/2006/relationships/hyperlink" Target="http://bitcoinagile.com/D364A4/reliance-jio-is-walking-all-over-the-little-guys-blockchain-agenda-with-inside-bitcoins-news-price-events_stream" TargetMode="External"/><Relationship Id="rId2784" Type="http://schemas.openxmlformats.org/officeDocument/2006/relationships/hyperlink" Target="http://pbs.twimg.com/profile_images/836451703083802625/Fiv-nWnH_normal.jpg" TargetMode="External"/><Relationship Id="rId5190" Type="http://schemas.openxmlformats.org/officeDocument/2006/relationships/hyperlink" Target="https://twitter.com/" TargetMode="External"/><Relationship Id="rId6241" Type="http://schemas.openxmlformats.org/officeDocument/2006/relationships/hyperlink" Target="https://twitter.com/" TargetMode="External"/><Relationship Id="rId756" Type="http://schemas.openxmlformats.org/officeDocument/2006/relationships/hyperlink" Target="http://m.jagran.com/technology/tech-news-reliance-jio-high-speed-ftth-broadband-service-expected-to-launch-in-june-15929981.html" TargetMode="External"/><Relationship Id="rId1386" Type="http://schemas.openxmlformats.org/officeDocument/2006/relationships/hyperlink" Target="http://www.optionstip.com/?p=495669" TargetMode="External"/><Relationship Id="rId2437" Type="http://schemas.openxmlformats.org/officeDocument/2006/relationships/hyperlink" Target="http://pbs.twimg.com/profile_images/724912326311337984/g5OEoaR1_normal.jpg" TargetMode="External"/><Relationship Id="rId3835" Type="http://schemas.openxmlformats.org/officeDocument/2006/relationships/hyperlink" Target="http://pbs.twimg.com/profile_images/858319622948347904/Cy8M16JR_normal.jpg" TargetMode="External"/><Relationship Id="rId409" Type="http://schemas.openxmlformats.org/officeDocument/2006/relationships/hyperlink" Target="https://twitter.com/i/web/status/857805510980116480" TargetMode="External"/><Relationship Id="rId1039" Type="http://schemas.openxmlformats.org/officeDocument/2006/relationships/hyperlink" Target="http://www.indian24news.com/technology/reliance-jio-effect-rules-soon-for-telcos-trai-ing-new-service/240562-news" TargetMode="External"/><Relationship Id="rId2851" Type="http://schemas.openxmlformats.org/officeDocument/2006/relationships/hyperlink" Target="http://pbs.twimg.com/profile_images/820007861140893696/RfYBvt6a_normal.jpg" TargetMode="External"/><Relationship Id="rId3902" Type="http://schemas.openxmlformats.org/officeDocument/2006/relationships/hyperlink" Target="http://pbs.twimg.com/profile_images/565213280554065920/wkQwU0sp_normal.jpeg" TargetMode="External"/><Relationship Id="rId92" Type="http://schemas.openxmlformats.org/officeDocument/2006/relationships/hyperlink" Target="https://www.youtube.com/watch?v=8WWWysaiiYo&amp;feature=youtu.be&amp;a" TargetMode="External"/><Relationship Id="rId823" Type="http://schemas.openxmlformats.org/officeDocument/2006/relationships/hyperlink" Target="http://zeenews.india.com/internet-social-media/reliance-jio-coming-with-ftth-broadband-service-with-100mbps-speed-in-june-2000437.html" TargetMode="External"/><Relationship Id="rId1453" Type="http://schemas.openxmlformats.org/officeDocument/2006/relationships/hyperlink" Target="http://gadgets.ndtv.com/telecom/news/reliance-jio-effect-trai-to-consult-on-rules-for-new-mobile-operators-1686745?utm_source=dlvr.it&amp;utm_medium=twitter" TargetMode="External"/><Relationship Id="rId2504" Type="http://schemas.openxmlformats.org/officeDocument/2006/relationships/hyperlink" Target="http://pbs.twimg.com/profile_images/463701661001605120/Gfu_-Uvc_normal.png" TargetMode="External"/><Relationship Id="rId1106" Type="http://schemas.openxmlformats.org/officeDocument/2006/relationships/hyperlink" Target="http://www.vaadionline.com/reliance-jio-4g-internet-service-restored-at-kashmir-whats-app-and-facebook-blocked/" TargetMode="External"/><Relationship Id="rId1520" Type="http://schemas.openxmlformats.org/officeDocument/2006/relationships/hyperlink" Target="http://feeds.feedburner.com/~r/google/xorR/~3/oTQORLYsyPo/url?utm_source=feedburner&amp;utm_medium=twitter&amp;utm_campaign=mediat_tech" TargetMode="External"/><Relationship Id="rId4676" Type="http://schemas.openxmlformats.org/officeDocument/2006/relationships/hyperlink" Target="https://twitter.com/" TargetMode="External"/><Relationship Id="rId5727" Type="http://schemas.openxmlformats.org/officeDocument/2006/relationships/hyperlink" Target="https://twitter.com/" TargetMode="External"/><Relationship Id="rId3278" Type="http://schemas.openxmlformats.org/officeDocument/2006/relationships/hyperlink" Target="http://pbs.twimg.com/profile_images/857930352958066688/Fnt7_8-Q_normal.jpg" TargetMode="External"/><Relationship Id="rId3692" Type="http://schemas.openxmlformats.org/officeDocument/2006/relationships/hyperlink" Target="http://pbs.twimg.com/profile_images/757833153776017408/6b8AU4iV_normal.jpg" TargetMode="External"/><Relationship Id="rId4329" Type="http://schemas.openxmlformats.org/officeDocument/2006/relationships/hyperlink" Target="http://pbs.twimg.com/profile_images/1406067065/240878_208077205898102_100000874727679_562905_3543829_o_normal.jpg" TargetMode="External"/><Relationship Id="rId4743" Type="http://schemas.openxmlformats.org/officeDocument/2006/relationships/hyperlink" Target="https://twitter.com/" TargetMode="External"/><Relationship Id="rId199" Type="http://schemas.openxmlformats.org/officeDocument/2006/relationships/hyperlink" Target="http://www.business-standard.com/article/companies/data-war-reliance-jio-free-offers-to-continue-for-12-18-months-117042600206_1.html" TargetMode="External"/><Relationship Id="rId2294" Type="http://schemas.openxmlformats.org/officeDocument/2006/relationships/hyperlink" Target="http://pbs.twimg.com/profile_images/615801899590115328/ZrXvAN-z_normal.jpg" TargetMode="External"/><Relationship Id="rId3345" Type="http://schemas.openxmlformats.org/officeDocument/2006/relationships/hyperlink" Target="http://pbs.twimg.com/profile_images/479650893579571200/d-dyjyIg_normal.jpeg" TargetMode="External"/><Relationship Id="rId266" Type="http://schemas.openxmlformats.org/officeDocument/2006/relationships/hyperlink" Target="http://www.gadgetsnow.com/tech-news/reliance-jio-effect-it-may-be-time-to-say-goodbye-to-freebies/articleshow/58398939.cms" TargetMode="External"/><Relationship Id="rId680" Type="http://schemas.openxmlformats.org/officeDocument/2006/relationships/hyperlink" Target="http://www.deccannews9.com/Business/telecom-reliance-jio-opposes-customised-offers-by-bharti-airtel-vodafone-india:22253" TargetMode="External"/><Relationship Id="rId2361" Type="http://schemas.openxmlformats.org/officeDocument/2006/relationships/hyperlink" Target="http://pbs.twimg.com/profile_images/612155876338610176/Cq-9misX_normal.jpg" TargetMode="External"/><Relationship Id="rId3412" Type="http://schemas.openxmlformats.org/officeDocument/2006/relationships/hyperlink" Target="http://pbs.twimg.com/profile_images/853638709547155456/N9rdiudf_normal.jpg" TargetMode="External"/><Relationship Id="rId4810" Type="http://schemas.openxmlformats.org/officeDocument/2006/relationships/hyperlink" Target="https://twitter.com/" TargetMode="External"/><Relationship Id="rId6568" Type="http://schemas.openxmlformats.org/officeDocument/2006/relationships/hyperlink" Target="https://twitter.com/" TargetMode="External"/><Relationship Id="rId333" Type="http://schemas.openxmlformats.org/officeDocument/2006/relationships/hyperlink" Target="http://www.sakshi.com/news/business/reliance-jio-effect-trai-to-tighten-rules-for-new-entrants-before-commercial-launch-471467?pfrom=Twitter" TargetMode="External"/><Relationship Id="rId2014" Type="http://schemas.openxmlformats.org/officeDocument/2006/relationships/hyperlink" Target="https://pbs.twimg.com/media/C-anOwCUwAAOyWt.jpg" TargetMode="External"/><Relationship Id="rId1030" Type="http://schemas.openxmlformats.org/officeDocument/2006/relationships/hyperlink" Target="http://telecom.economictimes.indiatimes.com/news/rjio-tops-chart-in-4g-download-speed-in-march-trai-report/58283750" TargetMode="External"/><Relationship Id="rId4186" Type="http://schemas.openxmlformats.org/officeDocument/2006/relationships/hyperlink" Target="http://pbs.twimg.com/profile_images/791169710599442432/RYxA7p0T_normal.jpg" TargetMode="External"/><Relationship Id="rId5584" Type="http://schemas.openxmlformats.org/officeDocument/2006/relationships/hyperlink" Target="https://twitter.com/" TargetMode="External"/><Relationship Id="rId6635" Type="http://schemas.openxmlformats.org/officeDocument/2006/relationships/hyperlink" Target="https://twitter.com/" TargetMode="External"/><Relationship Id="rId400" Type="http://schemas.openxmlformats.org/officeDocument/2006/relationships/hyperlink" Target="https://twitter.com/i/web/status/857790288806412288" TargetMode="External"/><Relationship Id="rId5237" Type="http://schemas.openxmlformats.org/officeDocument/2006/relationships/hyperlink" Target="https://twitter.com/" TargetMode="External"/><Relationship Id="rId5651" Type="http://schemas.openxmlformats.org/officeDocument/2006/relationships/hyperlink" Target="https://twitter.com/" TargetMode="External"/><Relationship Id="rId6702" Type="http://schemas.openxmlformats.org/officeDocument/2006/relationships/hyperlink" Target="https://twitter.com/" TargetMode="External"/><Relationship Id="rId1847" Type="http://schemas.openxmlformats.org/officeDocument/2006/relationships/hyperlink" Target="https://pbs.twimg.com/media/C-eEofNV0AEpGSv.jpg" TargetMode="External"/><Relationship Id="rId4253" Type="http://schemas.openxmlformats.org/officeDocument/2006/relationships/hyperlink" Target="http://pbs.twimg.com/profile_images/571152951847051264/XlAET_wj_normal.png" TargetMode="External"/><Relationship Id="rId5304" Type="http://schemas.openxmlformats.org/officeDocument/2006/relationships/hyperlink" Target="https://twitter.com/" TargetMode="External"/><Relationship Id="rId4320" Type="http://schemas.openxmlformats.org/officeDocument/2006/relationships/hyperlink" Target="http://pbs.twimg.com/profile_images/1406067065/240878_208077205898102_100000874727679_562905_3543829_o_normal.jpg" TargetMode="External"/><Relationship Id="rId190" Type="http://schemas.openxmlformats.org/officeDocument/2006/relationships/hyperlink" Target="http://feeds.feedburner.com/~r/CheapPhoneService-GoogleNews/~3/2YbJQH5WJNA/url?utm_source=feedburner&amp;utm_medium=twitter&amp;utm_campaign=Voicetelmedia" TargetMode="External"/><Relationship Id="rId1914" Type="http://schemas.openxmlformats.org/officeDocument/2006/relationships/hyperlink" Target="https://pbs.twimg.com/media/C-e8Cr3VwAA6flX.jpg" TargetMode="External"/><Relationship Id="rId6078" Type="http://schemas.openxmlformats.org/officeDocument/2006/relationships/hyperlink" Target="https://twitter.com/" TargetMode="External"/><Relationship Id="rId6492" Type="http://schemas.openxmlformats.org/officeDocument/2006/relationships/hyperlink" Target="https://twitter.com/" TargetMode="External"/><Relationship Id="rId5094" Type="http://schemas.openxmlformats.org/officeDocument/2006/relationships/hyperlink" Target="https://twitter.com/" TargetMode="External"/><Relationship Id="rId6145" Type="http://schemas.openxmlformats.org/officeDocument/2006/relationships/hyperlink" Target="https://twitter.com/" TargetMode="External"/><Relationship Id="rId2688" Type="http://schemas.openxmlformats.org/officeDocument/2006/relationships/hyperlink" Target="http://pbs.twimg.com/profile_images/530806028850327552/oS3wcwrV_normal.jpeg" TargetMode="External"/><Relationship Id="rId3739" Type="http://schemas.openxmlformats.org/officeDocument/2006/relationships/hyperlink" Target="http://pbs.twimg.com/profile_images/767987062402224128/CQhbFJeI_normal.jpg" TargetMode="External"/><Relationship Id="rId5161" Type="http://schemas.openxmlformats.org/officeDocument/2006/relationships/hyperlink" Target="https://twitter.com/" TargetMode="External"/><Relationship Id="rId2755" Type="http://schemas.openxmlformats.org/officeDocument/2006/relationships/hyperlink" Target="http://pbs.twimg.com/profile_images/838461464646144001/shdkZt38_normal.jpg" TargetMode="External"/><Relationship Id="rId3806" Type="http://schemas.openxmlformats.org/officeDocument/2006/relationships/hyperlink" Target="http://pbs.twimg.com/profile_images/858196983491723264/gDN8vhNK_normal.jpg" TargetMode="External"/><Relationship Id="rId6212" Type="http://schemas.openxmlformats.org/officeDocument/2006/relationships/hyperlink" Target="https://twitter.com/" TargetMode="External"/><Relationship Id="rId727" Type="http://schemas.openxmlformats.org/officeDocument/2006/relationships/hyperlink" Target="https://twitter.com/i/web/status/857938139855429632" TargetMode="External"/><Relationship Id="rId1357" Type="http://schemas.openxmlformats.org/officeDocument/2006/relationships/hyperlink" Target="https://www.itechdude.com/gadgets/mobiles/lg-g6-launch-offers-include-cashbacks-free-reliance-jio-data-and-more" TargetMode="External"/><Relationship Id="rId1771" Type="http://schemas.openxmlformats.org/officeDocument/2006/relationships/hyperlink" Target="https://pbs.twimg.com/media/C-Yg9RqVwAAlY3P.jpg" TargetMode="External"/><Relationship Id="rId2408" Type="http://schemas.openxmlformats.org/officeDocument/2006/relationships/hyperlink" Target="http://pbs.twimg.com/profile_images/2454931736/jz89j2v7njytip25qicf_normal.jpeg" TargetMode="External"/><Relationship Id="rId2822" Type="http://schemas.openxmlformats.org/officeDocument/2006/relationships/hyperlink" Target="http://pbs.twimg.com/profile_images/841841109932339200/mMssv6JY_normal.jpg" TargetMode="External"/><Relationship Id="rId5978" Type="http://schemas.openxmlformats.org/officeDocument/2006/relationships/hyperlink" Target="https://twitter.com/" TargetMode="External"/><Relationship Id="rId63" Type="http://schemas.openxmlformats.org/officeDocument/2006/relationships/hyperlink" Target="http://www.businesstoday.in/sectors/telecom/reliance-jio-effect-now-vodafone-offers-27gb-free-4g-data-for-3-months-heres-how-you-can-get-it/story/250819.html" TargetMode="External"/><Relationship Id="rId1424" Type="http://schemas.openxmlformats.org/officeDocument/2006/relationships/hyperlink" Target="http://gadgets.ndtv.com/telecom/features/reliance-jio-dth-broadband-and-more-5-things-to-expect-from-jio-this-year-1686749" TargetMode="External"/><Relationship Id="rId4994" Type="http://schemas.openxmlformats.org/officeDocument/2006/relationships/hyperlink" Target="https://twitter.com/" TargetMode="External"/><Relationship Id="rId3596" Type="http://schemas.openxmlformats.org/officeDocument/2006/relationships/hyperlink" Target="https://pbs.twimg.com/media/C-fhBYJW0AA9pSB.jpg" TargetMode="External"/><Relationship Id="rId4647" Type="http://schemas.openxmlformats.org/officeDocument/2006/relationships/hyperlink" Target="https://twitter.com/" TargetMode="External"/><Relationship Id="rId2198" Type="http://schemas.openxmlformats.org/officeDocument/2006/relationships/hyperlink" Target="http://pbs.twimg.com/profile_images/857643672929656832/tJ1iWPQ0_normal.jpg" TargetMode="External"/><Relationship Id="rId3249" Type="http://schemas.openxmlformats.org/officeDocument/2006/relationships/hyperlink" Target="http://pbs.twimg.com/profile_images/814849772943122432/nn6HqC2H_normal.jpg" TargetMode="External"/><Relationship Id="rId584" Type="http://schemas.openxmlformats.org/officeDocument/2006/relationships/hyperlink" Target="https://thewire.in/129528/reliance-jio-digital-india/" TargetMode="External"/><Relationship Id="rId2265" Type="http://schemas.openxmlformats.org/officeDocument/2006/relationships/hyperlink" Target="http://pbs.twimg.com/profile_images/840058257121067010/jKePgMPz_normal.jpg" TargetMode="External"/><Relationship Id="rId3663" Type="http://schemas.openxmlformats.org/officeDocument/2006/relationships/hyperlink" Target="http://pbs.twimg.com/profile_images/846608302729392128/k9ZgooSr_normal.jpg" TargetMode="External"/><Relationship Id="rId4714" Type="http://schemas.openxmlformats.org/officeDocument/2006/relationships/hyperlink" Target="https://twitter.com/" TargetMode="External"/><Relationship Id="rId237" Type="http://schemas.openxmlformats.org/officeDocument/2006/relationships/hyperlink" Target="https://twitter.com/i/web/status/857582284148416512" TargetMode="External"/><Relationship Id="rId3316" Type="http://schemas.openxmlformats.org/officeDocument/2006/relationships/hyperlink" Target="https://pbs.twimg.com/media/C-aadUOUQAEps7o.jpg" TargetMode="External"/><Relationship Id="rId3730" Type="http://schemas.openxmlformats.org/officeDocument/2006/relationships/hyperlink" Target="http://pbs.twimg.com/profile_images/857168225880113152/6oT3oDf7_normal.jpg" TargetMode="External"/><Relationship Id="rId651" Type="http://schemas.openxmlformats.org/officeDocument/2006/relationships/hyperlink" Target="http://ft.trib.al/m5xKOjx" TargetMode="External"/><Relationship Id="rId1281" Type="http://schemas.openxmlformats.org/officeDocument/2006/relationships/hyperlink" Target="https://fb.me/LIViLu0l" TargetMode="External"/><Relationship Id="rId2332" Type="http://schemas.openxmlformats.org/officeDocument/2006/relationships/hyperlink" Target="http://pbs.twimg.com/profile_images/562567543647244290/AezjG_sL_normal.jpeg" TargetMode="External"/><Relationship Id="rId5488" Type="http://schemas.openxmlformats.org/officeDocument/2006/relationships/hyperlink" Target="https://twitter.com/" TargetMode="External"/><Relationship Id="rId6539" Type="http://schemas.openxmlformats.org/officeDocument/2006/relationships/hyperlink" Target="https://twitter.com/" TargetMode="External"/><Relationship Id="rId304" Type="http://schemas.openxmlformats.org/officeDocument/2006/relationships/hyperlink" Target="https://anooptech2016.wixsite.com/etechsolver/single-post/2017/04/27/Jio-DTH-Broadband-and-More-5-Things-to-Expect-From-Reliance-Jio-in-2017" TargetMode="External"/><Relationship Id="rId5555" Type="http://schemas.openxmlformats.org/officeDocument/2006/relationships/hyperlink" Target="https://twitter.com/" TargetMode="External"/><Relationship Id="rId6606" Type="http://schemas.openxmlformats.org/officeDocument/2006/relationships/hyperlink" Target="https://twitter.com/" TargetMode="External"/><Relationship Id="rId1001" Type="http://schemas.openxmlformats.org/officeDocument/2006/relationships/hyperlink" Target="http://www.businesstoday.in/sectors/telecom/reliance-to-roll-out-its-ftth-service-jio-fiber-with-minimum-100-mbps-speed/story/251097.html" TargetMode="External"/><Relationship Id="rId4157" Type="http://schemas.openxmlformats.org/officeDocument/2006/relationships/hyperlink" Target="http://pbs.twimg.com/profile_images/775488558480158720/syJ4apM0_normal.jpg" TargetMode="External"/><Relationship Id="rId4571" Type="http://schemas.openxmlformats.org/officeDocument/2006/relationships/hyperlink" Target="https://twitter.com/" TargetMode="External"/><Relationship Id="rId5208" Type="http://schemas.openxmlformats.org/officeDocument/2006/relationships/hyperlink" Target="https://twitter.com/" TargetMode="External"/><Relationship Id="rId5622" Type="http://schemas.openxmlformats.org/officeDocument/2006/relationships/hyperlink" Target="https://twitter.com/" TargetMode="External"/><Relationship Id="rId3173" Type="http://schemas.openxmlformats.org/officeDocument/2006/relationships/hyperlink" Target="http://pbs.twimg.com/profile_images/467314763932774401/huy6cl52_normal.png" TargetMode="External"/><Relationship Id="rId4224" Type="http://schemas.openxmlformats.org/officeDocument/2006/relationships/hyperlink" Target="http://pbs.twimg.com/profile_images/570440108424171520/QuGYd7jH_normal.png" TargetMode="External"/><Relationship Id="rId1818" Type="http://schemas.openxmlformats.org/officeDocument/2006/relationships/hyperlink" Target="https://pbs.twimg.com/media/C-bakkCUIAA_-2d.jpg" TargetMode="External"/><Relationship Id="rId3240" Type="http://schemas.openxmlformats.org/officeDocument/2006/relationships/hyperlink" Target="http://pbs.twimg.com/profile_images/770369588014018561/TbbZPOHP_normal.jpg" TargetMode="External"/><Relationship Id="rId6396" Type="http://schemas.openxmlformats.org/officeDocument/2006/relationships/hyperlink" Target="https://twitter.com/" TargetMode="External"/><Relationship Id="rId161"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6049" Type="http://schemas.openxmlformats.org/officeDocument/2006/relationships/hyperlink" Target="https://twitter.com/" TargetMode="External"/><Relationship Id="rId6463" Type="http://schemas.openxmlformats.org/officeDocument/2006/relationships/hyperlink" Target="https://twitter.com/" TargetMode="External"/><Relationship Id="rId978" Type="http://schemas.openxmlformats.org/officeDocument/2006/relationships/hyperlink" Target="http://www.theedgymind.com/2017/04/29/reliance-jio-launch-4-budget-products-2017/" TargetMode="External"/><Relationship Id="rId2659" Type="http://schemas.openxmlformats.org/officeDocument/2006/relationships/hyperlink" Target="http://pbs.twimg.com/profile_images/840627691699216384/0w5Y0rUh_normal.jpg" TargetMode="External"/><Relationship Id="rId5065" Type="http://schemas.openxmlformats.org/officeDocument/2006/relationships/hyperlink" Target="https://twitter.com/" TargetMode="External"/><Relationship Id="rId6116" Type="http://schemas.openxmlformats.org/officeDocument/2006/relationships/hyperlink" Target="https://twitter.com/" TargetMode="External"/><Relationship Id="rId6530" Type="http://schemas.openxmlformats.org/officeDocument/2006/relationships/hyperlink" Target="https://twitter.com/" TargetMode="External"/><Relationship Id="rId1675" Type="http://schemas.openxmlformats.org/officeDocument/2006/relationships/hyperlink" Target="http://www.gizbot.com/telecom/news/expectation-from-reliance-jio-2017-040383.html?utm_source=dlvr.it&amp;utm_medium=twitter" TargetMode="External"/><Relationship Id="rId2726" Type="http://schemas.openxmlformats.org/officeDocument/2006/relationships/hyperlink" Target="http://pbs.twimg.com/profile_images/822339053001457664/WTHCsXi3_normal.jpg" TargetMode="External"/><Relationship Id="rId4081" Type="http://schemas.openxmlformats.org/officeDocument/2006/relationships/hyperlink" Target="http://pbs.twimg.com/profile_images/858595375338463232/dUSajozb_normal.jpg" TargetMode="External"/><Relationship Id="rId5132" Type="http://schemas.openxmlformats.org/officeDocument/2006/relationships/hyperlink" Target="https://twitter.com/" TargetMode="External"/><Relationship Id="rId1328" Type="http://schemas.openxmlformats.org/officeDocument/2006/relationships/hyperlink" Target="http://news.google.com/news/url?sa=t&amp;fd=R&amp;ct2=in&amp;usg=AFQjCNGK-kEUDmeWMMQ1vvEwceyeSGlMhw&amp;clid=c3a7d30bb8a4878e06b80cf16b898331&amp;cid=52779475800750&amp;ei=BC0EWdidMsfnhAHu9pXYCg&amp;url=http%3A%2F%2Findiatoday.intoday.in%2Ftechnology%2Fstory%2Fexclusive-reliance-jio-fiber-broadband-preview-to-commence-shortly-website-spills-details%2F1%2F941140.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TargetMode="External"/><Relationship Id="rId1742" Type="http://schemas.openxmlformats.org/officeDocument/2006/relationships/hyperlink" Target="http://www.bgr.in/news/reliance-jio-high-speed-ftth-broadband-service-expected-to-launch-in-june-report/?utm_content=buffer1256f&amp;utm_medium=social&amp;utm_source=twitter.com&amp;utm_campaign=buffer" TargetMode="External"/><Relationship Id="rId4898" Type="http://schemas.openxmlformats.org/officeDocument/2006/relationships/hyperlink" Target="https://twitter.com/" TargetMode="External"/><Relationship Id="rId5949" Type="http://schemas.openxmlformats.org/officeDocument/2006/relationships/hyperlink" Target="https://twitter.com/" TargetMode="External"/><Relationship Id="rId34" Type="http://schemas.openxmlformats.org/officeDocument/2006/relationships/hyperlink" Target="http://telecom.economictimes.indiatimes.com/news/bharti-airtel-vodafone-india-reliance-jio-oppose-delicensing-of-700-mhz-band-for-m2m-services/58383356" TargetMode="External"/><Relationship Id="rId4965" Type="http://schemas.openxmlformats.org/officeDocument/2006/relationships/hyperlink" Target="https://twitter.com/" TargetMode="External"/><Relationship Id="rId3567" Type="http://schemas.openxmlformats.org/officeDocument/2006/relationships/hyperlink" Target="https://pbs.twimg.com/media/C-j4vcTWsAAVIFc.jpg" TargetMode="External"/><Relationship Id="rId3981" Type="http://schemas.openxmlformats.org/officeDocument/2006/relationships/hyperlink" Target="http://pbs.twimg.com/profile_images/1850193578/IE_Square_Logo_normal.png" TargetMode="External"/><Relationship Id="rId4618" Type="http://schemas.openxmlformats.org/officeDocument/2006/relationships/hyperlink" Target="https://twitter.com/" TargetMode="External"/><Relationship Id="rId488" Type="http://schemas.openxmlformats.org/officeDocument/2006/relationships/hyperlink" Target="http://www.business-standard.com/article/companies/has-reliance-jio-s-entry-delayed-modi-s-digital-india-goals-117042800256_1.html" TargetMode="External"/><Relationship Id="rId2169" Type="http://schemas.openxmlformats.org/officeDocument/2006/relationships/hyperlink" Target="https://pbs.twimg.com/media/Csm6wIiXgAAKOG3.jpg" TargetMode="External"/><Relationship Id="rId2583" Type="http://schemas.openxmlformats.org/officeDocument/2006/relationships/hyperlink" Target="http://abs.twimg.com/sticky/default_profile_images/default_profile_normal.png" TargetMode="External"/><Relationship Id="rId3634" Type="http://schemas.openxmlformats.org/officeDocument/2006/relationships/hyperlink" Target="http://pbs.twimg.com/profile_images/648232668367163392/OTEDMNIt_normal.jpg" TargetMode="External"/><Relationship Id="rId6040" Type="http://schemas.openxmlformats.org/officeDocument/2006/relationships/hyperlink" Target="https://twitter.com/" TargetMode="External"/><Relationship Id="rId555" Type="http://schemas.openxmlformats.org/officeDocument/2006/relationships/hyperlink" Target="http://www.business-standard.com/article/companies/reliance-jio-to-venture-in-dth-broadband-services-this-year-117042800380_1.html" TargetMode="External"/><Relationship Id="rId1185" Type="http://schemas.openxmlformats.org/officeDocument/2006/relationships/hyperlink" Target="https://www.appnol.com/updated-list-of-reliance-jio-lte-supported-phones/?utm_source=ReviveOldPost&amp;utm_medium=social&amp;utm_campaign=ReviveOldPost" TargetMode="External"/><Relationship Id="rId2236" Type="http://schemas.openxmlformats.org/officeDocument/2006/relationships/hyperlink" Target="http://pbs.twimg.com/profile_images/834346381590536192/qgy2HQFs_normal.jpg" TargetMode="External"/><Relationship Id="rId2650" Type="http://schemas.openxmlformats.org/officeDocument/2006/relationships/hyperlink" Target="http://pbs.twimg.com/profile_images/596561089736781824/l-Q7_Rw7_normal.jpg" TargetMode="External"/><Relationship Id="rId3701" Type="http://schemas.openxmlformats.org/officeDocument/2006/relationships/hyperlink" Target="http://pbs.twimg.com/profile_images/855058221047967745/K5P-3rAu_normal.jpg" TargetMode="External"/><Relationship Id="rId6857" Type="http://schemas.openxmlformats.org/officeDocument/2006/relationships/vmlDrawing" Target="../drawings/vmlDrawing1.vml"/><Relationship Id="rId208" Type="http://schemas.openxmlformats.org/officeDocument/2006/relationships/hyperlink" Target="https://fb.me/1u6htG3H0" TargetMode="External"/><Relationship Id="rId622" Type="http://schemas.openxmlformats.org/officeDocument/2006/relationships/hyperlink" Target="http://indianexpress.com/article/technology/tech-news-technology/reliance-jio-effect-rules-soon-for-telcos-trai-ing-new-service-4631376/" TargetMode="External"/><Relationship Id="rId1252" Type="http://schemas.openxmlformats.org/officeDocument/2006/relationships/hyperlink" Target="https://techviral.net/reliance-jio-fibre-home-service/" TargetMode="External"/><Relationship Id="rId2303" Type="http://schemas.openxmlformats.org/officeDocument/2006/relationships/hyperlink" Target="http://pbs.twimg.com/profile_images/2464274399/mr6utj9glj2xlnq2slzj_normal.jpeg" TargetMode="External"/><Relationship Id="rId5459" Type="http://schemas.openxmlformats.org/officeDocument/2006/relationships/hyperlink" Target="https://twitter.com/" TargetMode="External"/><Relationship Id="rId4475" Type="http://schemas.openxmlformats.org/officeDocument/2006/relationships/hyperlink" Target="http://pbs.twimg.com/profile_images/645228782727487488/KJKT9PqL_normal.png" TargetMode="External"/><Relationship Id="rId5873" Type="http://schemas.openxmlformats.org/officeDocument/2006/relationships/hyperlink" Target="https://twitter.com/" TargetMode="External"/><Relationship Id="rId3077" Type="http://schemas.openxmlformats.org/officeDocument/2006/relationships/hyperlink" Target="https://pbs.twimg.com/media/C-fDwo5UMAAZz0s.jpg" TargetMode="External"/><Relationship Id="rId4128" Type="http://schemas.openxmlformats.org/officeDocument/2006/relationships/hyperlink" Target="https://pbs.twimg.com/media/C-es9lmXsAAggBw.jpg" TargetMode="External"/><Relationship Id="rId5526" Type="http://schemas.openxmlformats.org/officeDocument/2006/relationships/hyperlink" Target="https://twitter.com/" TargetMode="External"/><Relationship Id="rId5940" Type="http://schemas.openxmlformats.org/officeDocument/2006/relationships/hyperlink" Target="https://twitter.com/" TargetMode="External"/><Relationship Id="rId2093" Type="http://schemas.openxmlformats.org/officeDocument/2006/relationships/hyperlink" Target="https://pbs.twimg.com/media/C-ozvwcUwAASAbk.jpg" TargetMode="External"/><Relationship Id="rId3491" Type="http://schemas.openxmlformats.org/officeDocument/2006/relationships/hyperlink" Target="http://pbs.twimg.com/profile_images/1195554309/FE-for-Facebook_normal.jpg" TargetMode="External"/><Relationship Id="rId4542" Type="http://schemas.openxmlformats.org/officeDocument/2006/relationships/hyperlink" Target="https://twitter.com/" TargetMode="External"/><Relationship Id="rId3144" Type="http://schemas.openxmlformats.org/officeDocument/2006/relationships/hyperlink" Target="http://pbs.twimg.com/profile_images/741650161865269248/CdwbL2EJ_normal.jpg" TargetMode="External"/><Relationship Id="rId2160" Type="http://schemas.openxmlformats.org/officeDocument/2006/relationships/hyperlink" Target="https://pbs.twimg.com/media/C-oo9arUMAEMDDn.jpg" TargetMode="External"/><Relationship Id="rId3211" Type="http://schemas.openxmlformats.org/officeDocument/2006/relationships/hyperlink" Target="http://pbs.twimg.com/profile_images/685360124693581824/5vhF-crF_normal.jpg" TargetMode="External"/><Relationship Id="rId6367" Type="http://schemas.openxmlformats.org/officeDocument/2006/relationships/hyperlink" Target="https://twitter.com/" TargetMode="External"/><Relationship Id="rId6781" Type="http://schemas.openxmlformats.org/officeDocument/2006/relationships/hyperlink" Target="https://twitter.com/" TargetMode="External"/><Relationship Id="rId132" Type="http://schemas.openxmlformats.org/officeDocument/2006/relationships/hyperlink" Target="https://www.youtube.com/watch?v=5sJ9Us3wV_A&amp;feature=youtu.be" TargetMode="External"/><Relationship Id="rId5383" Type="http://schemas.openxmlformats.org/officeDocument/2006/relationships/hyperlink" Target="https://twitter.com/" TargetMode="External"/><Relationship Id="rId6434" Type="http://schemas.openxmlformats.org/officeDocument/2006/relationships/hyperlink" Target="https://twitter.com/" TargetMode="External"/><Relationship Id="rId1579" Type="http://schemas.openxmlformats.org/officeDocument/2006/relationships/hyperlink" Target="http://www.bgr.in/news/reliance-jio-high-speed-ftth-broadband-service-expected-to-launch-in-june-report/?utm_content=buffera5d1d&amp;utm_medium=social&amp;utm_source=twitter.com&amp;utm_campaign=buffer" TargetMode="External"/><Relationship Id="rId2977" Type="http://schemas.openxmlformats.org/officeDocument/2006/relationships/hyperlink" Target="http://pbs.twimg.com/profile_images/665133846946443264/aJBwHy8l_normal.jpg" TargetMode="External"/><Relationship Id="rId5036" Type="http://schemas.openxmlformats.org/officeDocument/2006/relationships/hyperlink" Target="https://twitter.com/" TargetMode="External"/><Relationship Id="rId5450" Type="http://schemas.openxmlformats.org/officeDocument/2006/relationships/hyperlink" Target="https://twitter.com/" TargetMode="External"/><Relationship Id="rId949" Type="http://schemas.openxmlformats.org/officeDocument/2006/relationships/hyperlink" Target="http://indianexpress.com/article/technology/tech-news-technology/reliance-jios-fiber-broadband-with-100mbps-speed-to-launch-in-june-report-4631700/" TargetMode="External"/><Relationship Id="rId1993" Type="http://schemas.openxmlformats.org/officeDocument/2006/relationships/hyperlink" Target="https://pbs.twimg.com/media/C-aKctqVwAAEOGR.jpg" TargetMode="External"/><Relationship Id="rId4052" Type="http://schemas.openxmlformats.org/officeDocument/2006/relationships/hyperlink" Target="http://pbs.twimg.com/profile_images/843690857865842688/joVY_7mZ_normal.jpg" TargetMode="External"/><Relationship Id="rId5103" Type="http://schemas.openxmlformats.org/officeDocument/2006/relationships/hyperlink" Target="https://twitter.com/" TargetMode="External"/><Relationship Id="rId6501" Type="http://schemas.openxmlformats.org/officeDocument/2006/relationships/hyperlink" Target="https://twitter.com/" TargetMode="External"/><Relationship Id="rId1646" Type="http://schemas.openxmlformats.org/officeDocument/2006/relationships/hyperlink" Target="http://gadgets.ndtv.com/mobiles/features/reliance-jio-plans-nokia-3310-2017-price-vivo-v5s-and-lg-g6-launched-and-more-news-this-week-1687660" TargetMode="External"/><Relationship Id="rId1713" Type="http://schemas.openxmlformats.org/officeDocument/2006/relationships/hyperlink" Target="http://www.business-standard.com/article/companies/has-reliance-jio-s-entry-delayed-modi-s-digital-india-goals-117042800256_1.html" TargetMode="External"/><Relationship Id="rId4869" Type="http://schemas.openxmlformats.org/officeDocument/2006/relationships/hyperlink" Target="https://twitter.com/" TargetMode="External"/><Relationship Id="rId3885" Type="http://schemas.openxmlformats.org/officeDocument/2006/relationships/hyperlink" Target="http://pbs.twimg.com/profile_images/710162882307039232/k8mZyNRU_normal.jpg" TargetMode="External"/><Relationship Id="rId4936" Type="http://schemas.openxmlformats.org/officeDocument/2006/relationships/hyperlink" Target="https://twitter.com/" TargetMode="External"/><Relationship Id="rId6291" Type="http://schemas.openxmlformats.org/officeDocument/2006/relationships/hyperlink" Target="https://twitter.com/" TargetMode="External"/><Relationship Id="rId2487" Type="http://schemas.openxmlformats.org/officeDocument/2006/relationships/hyperlink" Target="http://pbs.twimg.com/profile_images/2424417274/h1h8hrjrd6j6tyio5r3v_normal.jpeg" TargetMode="External"/><Relationship Id="rId3538" Type="http://schemas.openxmlformats.org/officeDocument/2006/relationships/hyperlink" Target="http://pbs.twimg.com/profile_images/611592295117291520/hj5eQlEU_normal.png" TargetMode="External"/><Relationship Id="rId459" Type="http://schemas.openxmlformats.org/officeDocument/2006/relationships/hyperlink" Target="http://www.gadgetsnow.com/tech-news/now-reliance-jio-opposes-customised-offers-by-bharti-airtel-vodafone-india/articleshow/58411034.cms" TargetMode="External"/><Relationship Id="rId873" Type="http://schemas.openxmlformats.org/officeDocument/2006/relationships/hyperlink" Target="http://telecom.economictimes.indiatimes.com/news/reliance-jio-opposes-customised-offers-by-bharti-airtel-vodafone-india/58402982" TargetMode="External"/><Relationship Id="rId1089" Type="http://schemas.openxmlformats.org/officeDocument/2006/relationships/hyperlink" Target="https://www.youtube.com/watch?v=nsn_pQT83fY&amp;feature=youtu.be&amp;a" TargetMode="External"/><Relationship Id="rId2554" Type="http://schemas.openxmlformats.org/officeDocument/2006/relationships/hyperlink" Target="http://pbs.twimg.com/profile_images/743059234045186048/jeZ70E82_normal.jpg" TargetMode="External"/><Relationship Id="rId3952" Type="http://schemas.openxmlformats.org/officeDocument/2006/relationships/hyperlink" Target="http://pbs.twimg.com/profile_images/600196875552034816/9c8P8NPf_normal.jpg" TargetMode="External"/><Relationship Id="rId6011" Type="http://schemas.openxmlformats.org/officeDocument/2006/relationships/hyperlink" Target="https://twitter.com/" TargetMode="External"/><Relationship Id="rId526" Type="http://schemas.openxmlformats.org/officeDocument/2006/relationships/hyperlink" Target="http://www.business-standard.com/article/companies/has-reliance-jio-s-entry-delayed-modi-s-digital-india-goals-117042800256_1.html?utm_source=dlvr.it&amp;utm_medium=twitter" TargetMode="External"/><Relationship Id="rId1156" Type="http://schemas.openxmlformats.org/officeDocument/2006/relationships/hyperlink" Target="https://techviral.net/reliance-jio-fibre-home-service/" TargetMode="External"/><Relationship Id="rId2207" Type="http://schemas.openxmlformats.org/officeDocument/2006/relationships/hyperlink" Target="http://pbs.twimg.com/profile_images/767963213841461248/TqUUz_tA_normal.jpg" TargetMode="External"/><Relationship Id="rId3605" Type="http://schemas.openxmlformats.org/officeDocument/2006/relationships/hyperlink" Target="http://pbs.twimg.com/profile_images/1548192590/301174_10150360367219180_638519179_9950195_8276873_n_normal.jpg" TargetMode="External"/><Relationship Id="rId940" Type="http://schemas.openxmlformats.org/officeDocument/2006/relationships/hyperlink" Target="http://kannada.gizbot.com/miscellaneous/5-things-expect-from-reliance-jio-2017-012683.html" TargetMode="External"/><Relationship Id="rId1570" Type="http://schemas.openxmlformats.org/officeDocument/2006/relationships/hyperlink" Target="http://gadgets.ndtv.com/mobiles/features/reliance-jio-plans-nokia-3310-2017-price-vivo-v5s-and-lg-g6-launched-and-more-news-this-week-1687660" TargetMode="External"/><Relationship Id="rId2621" Type="http://schemas.openxmlformats.org/officeDocument/2006/relationships/hyperlink" Target="http://pbs.twimg.com/profile_images/1069603702/V-logogghh72_normal.jpg" TargetMode="External"/><Relationship Id="rId5777" Type="http://schemas.openxmlformats.org/officeDocument/2006/relationships/hyperlink" Target="https://twitter.com/" TargetMode="External"/><Relationship Id="rId6828" Type="http://schemas.openxmlformats.org/officeDocument/2006/relationships/hyperlink" Target="https://twitter.com/" TargetMode="External"/><Relationship Id="rId1223" Type="http://schemas.openxmlformats.org/officeDocument/2006/relationships/hyperlink" Target="http://techsandesh.com/reliance-jio-andrapradesh-tamilnadu-gujrat-special/" TargetMode="External"/><Relationship Id="rId4379" Type="http://schemas.openxmlformats.org/officeDocument/2006/relationships/hyperlink" Target="https://pbs.twimg.com/media/C-ZdW5vU0AARjW6.jpg" TargetMode="External"/><Relationship Id="rId4793" Type="http://schemas.openxmlformats.org/officeDocument/2006/relationships/hyperlink" Target="https://twitter.com/" TargetMode="External"/><Relationship Id="rId5844" Type="http://schemas.openxmlformats.org/officeDocument/2006/relationships/hyperlink" Target="https://twitter.com/" TargetMode="External"/><Relationship Id="rId3395" Type="http://schemas.openxmlformats.org/officeDocument/2006/relationships/hyperlink" Target="http://pbs.twimg.com/profile_images/855307098397097985/DMHwhvE__normal.jpg" TargetMode="External"/><Relationship Id="rId4446" Type="http://schemas.openxmlformats.org/officeDocument/2006/relationships/hyperlink" Target="http://pbs.twimg.com/profile_images/837026918608203776/YCEhB-QO_normal.jpg" TargetMode="External"/><Relationship Id="rId4860" Type="http://schemas.openxmlformats.org/officeDocument/2006/relationships/hyperlink" Target="https://twitter.com/" TargetMode="External"/><Relationship Id="rId5911" Type="http://schemas.openxmlformats.org/officeDocument/2006/relationships/hyperlink" Target="https://twitter.com/" TargetMode="External"/><Relationship Id="rId3048" Type="http://schemas.openxmlformats.org/officeDocument/2006/relationships/hyperlink" Target="https://pbs.twimg.com/media/C-e8CYcVYAA-fKP.jpg" TargetMode="External"/><Relationship Id="rId3462" Type="http://schemas.openxmlformats.org/officeDocument/2006/relationships/hyperlink" Target="http://pbs.twimg.com/profile_images/487701633489313793/pIxJHFt5_normal.jpeg" TargetMode="External"/><Relationship Id="rId4513" Type="http://schemas.openxmlformats.org/officeDocument/2006/relationships/hyperlink" Target="http://pbs.twimg.com/profile_images/810220714007687168/dZHskx4j_normal.jpg" TargetMode="External"/><Relationship Id="rId383" Type="http://schemas.openxmlformats.org/officeDocument/2006/relationships/hyperlink" Target="http://www.gadgetsnow.com/tech-news/reliance-jio-effect-it-may-be-time-to-say-goodbye-to-freebies/articleshow/58398939.cms" TargetMode="External"/><Relationship Id="rId2064" Type="http://schemas.openxmlformats.org/officeDocument/2006/relationships/hyperlink" Target="https://pbs.twimg.com/media/C-bBNU7XYAA8C4y.jpg" TargetMode="External"/><Relationship Id="rId3115" Type="http://schemas.openxmlformats.org/officeDocument/2006/relationships/hyperlink" Target="http://pbs.twimg.com/profile_images/858553630936358912/n3Xmu6pD_normal.jpg" TargetMode="External"/><Relationship Id="rId6685" Type="http://schemas.openxmlformats.org/officeDocument/2006/relationships/hyperlink" Target="https://twitter.com/" TargetMode="External"/><Relationship Id="rId450" Type="http://schemas.openxmlformats.org/officeDocument/2006/relationships/hyperlink" Target="https://techyuga.com/convert-lte-to-volte-in-kolkata/" TargetMode="External"/><Relationship Id="rId1080" Type="http://schemas.openxmlformats.org/officeDocument/2006/relationships/hyperlink" Target="https://ebela.in/business/reliance-jio-is-expected-to-enter-dth-sector-dgtl-1.604656" TargetMode="External"/><Relationship Id="rId2131" Type="http://schemas.openxmlformats.org/officeDocument/2006/relationships/hyperlink" Target="https://pbs.twimg.com/media/C-atnB0UIAEutcD.jpg" TargetMode="External"/><Relationship Id="rId5287" Type="http://schemas.openxmlformats.org/officeDocument/2006/relationships/hyperlink" Target="https://twitter.com/" TargetMode="External"/><Relationship Id="rId6338" Type="http://schemas.openxmlformats.org/officeDocument/2006/relationships/hyperlink" Target="https://twitter.com/" TargetMode="External"/><Relationship Id="rId103" Type="http://schemas.openxmlformats.org/officeDocument/2006/relationships/hyperlink" Target="http://kannada.goodreturns.in/news/2017/04/27/reliance-jio-free-offers-continue-12-18-months-001558.html" TargetMode="External"/><Relationship Id="rId6752" Type="http://schemas.openxmlformats.org/officeDocument/2006/relationships/hyperlink" Target="https://twitter.com/" TargetMode="External"/><Relationship Id="rId1897" Type="http://schemas.openxmlformats.org/officeDocument/2006/relationships/hyperlink" Target="https://pbs.twimg.com/media/C-e7fCkUAAAMaEX.jpg" TargetMode="External"/><Relationship Id="rId2948" Type="http://schemas.openxmlformats.org/officeDocument/2006/relationships/hyperlink" Target="http://pbs.twimg.com/profile_images/712953702286491648/xaxyOkpy_normal.jpg" TargetMode="External"/><Relationship Id="rId5354" Type="http://schemas.openxmlformats.org/officeDocument/2006/relationships/hyperlink" Target="https://twitter.com/" TargetMode="External"/><Relationship Id="rId6405" Type="http://schemas.openxmlformats.org/officeDocument/2006/relationships/hyperlink" Target="https://twitter.com/" TargetMode="External"/><Relationship Id="rId1964" Type="http://schemas.openxmlformats.org/officeDocument/2006/relationships/hyperlink" Target="https://pbs.twimg.com/media/C-ftyr4XgAAZtu2.jpg" TargetMode="External"/><Relationship Id="rId4370" Type="http://schemas.openxmlformats.org/officeDocument/2006/relationships/hyperlink" Target="http://pbs.twimg.com/profile_images/691256754001162240/RjntT_V5_normal.jpg" TargetMode="External"/><Relationship Id="rId5007" Type="http://schemas.openxmlformats.org/officeDocument/2006/relationships/hyperlink" Target="https://twitter.com/" TargetMode="External"/><Relationship Id="rId5421" Type="http://schemas.openxmlformats.org/officeDocument/2006/relationships/hyperlink" Target="https://twitter.com/" TargetMode="External"/><Relationship Id="rId1617" Type="http://schemas.openxmlformats.org/officeDocument/2006/relationships/hyperlink" Target="http://www.bgr.in/news/reliance-jio-launches-new-prepaid-postpaid-plans-heres-everything-you-need-to-know/?utm_content=buffer49d35&amp;utm_medium=social&amp;utm_source=twitter.com&amp;utm_campaign=buffer" TargetMode="External"/><Relationship Id="rId4023" Type="http://schemas.openxmlformats.org/officeDocument/2006/relationships/hyperlink" Target="http://pbs.twimg.com/profile_images/815261610671386624/Tk8jO93v_normal.jpg" TargetMode="External"/><Relationship Id="rId3789" Type="http://schemas.openxmlformats.org/officeDocument/2006/relationships/hyperlink" Target="http://pbs.twimg.com/profile_images/854582427750088704/mKCDPTFg_normal.jpg" TargetMode="External"/><Relationship Id="rId6195" Type="http://schemas.openxmlformats.org/officeDocument/2006/relationships/hyperlink" Target="https://twitter.com/" TargetMode="External"/><Relationship Id="rId6262" Type="http://schemas.openxmlformats.org/officeDocument/2006/relationships/hyperlink" Target="https://twitter.com/" TargetMode="External"/><Relationship Id="rId3856" Type="http://schemas.openxmlformats.org/officeDocument/2006/relationships/hyperlink" Target="http://pbs.twimg.com/profile_images/819075385619075072/Cnfnci6E_normal.jpg" TargetMode="External"/><Relationship Id="rId4907" Type="http://schemas.openxmlformats.org/officeDocument/2006/relationships/hyperlink" Target="https://twitter.com/" TargetMode="External"/><Relationship Id="rId777" Type="http://schemas.openxmlformats.org/officeDocument/2006/relationships/hyperlink" Target="http://www.gadgetsnow.com/tech-news/reliance-jio-effect-it-may-be-time-to-say-goodbye-to-freebies/articleshow/58398939.cms" TargetMode="External"/><Relationship Id="rId2458" Type="http://schemas.openxmlformats.org/officeDocument/2006/relationships/hyperlink" Target="http://pbs.twimg.com/profile_images/761867527702061056/3ecGfiPm_normal.jpg" TargetMode="External"/><Relationship Id="rId2872" Type="http://schemas.openxmlformats.org/officeDocument/2006/relationships/hyperlink" Target="http://pbs.twimg.com/profile_images/837635717412995073/iYIIGT7J_normal.jpg" TargetMode="External"/><Relationship Id="rId3509" Type="http://schemas.openxmlformats.org/officeDocument/2006/relationships/hyperlink" Target="http://pbs.twimg.com/profile_images/719042586367819776/_bnwH4ON_normal.jpg" TargetMode="External"/><Relationship Id="rId3923" Type="http://schemas.openxmlformats.org/officeDocument/2006/relationships/hyperlink" Target="http://pbs.twimg.com/profile_images/680381381009108992/gquOJg8u_normal.jpg" TargetMode="External"/><Relationship Id="rId844" Type="http://schemas.openxmlformats.org/officeDocument/2006/relationships/hyperlink" Target="https://twitter.com/i/web/status/858015145422991361" TargetMode="External"/><Relationship Id="rId1474" Type="http://schemas.openxmlformats.org/officeDocument/2006/relationships/hyperlink" Target="http://gadgets.ndtv.com/mobiles/features/reliance-jio-plans-nokia-3310-2017-price-vivo-v5s-and-lg-g6-launched-and-more-news-this-week-1687660" TargetMode="External"/><Relationship Id="rId2525" Type="http://schemas.openxmlformats.org/officeDocument/2006/relationships/hyperlink" Target="http://pbs.twimg.com/profile_images/755462205156450304/d9Rt8MPR_normal.jp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background_images/886170837/b8202d2abd2426a9c1c8f5046b21f5dc.jpeg" TargetMode="External"/><Relationship Id="rId3182" Type="http://schemas.openxmlformats.org/officeDocument/2006/relationships/hyperlink" Target="http://pbs.twimg.com/profile_images/834033140704407552/q-bbYgu__normal.jpg" TargetMode="External"/><Relationship Id="rId4233" Type="http://schemas.openxmlformats.org/officeDocument/2006/relationships/hyperlink" Target="https://twitter.com/pueprosatblood1" TargetMode="External"/><Relationship Id="rId3999" Type="http://schemas.openxmlformats.org/officeDocument/2006/relationships/hyperlink" Target="http://pbs.twimg.com/profile_images/838791480726728704/jgb-U3UG_normal.jpg" TargetMode="External"/><Relationship Id="rId4300" Type="http://schemas.openxmlformats.org/officeDocument/2006/relationships/hyperlink" Target="https://twitter.com/rsbhat" TargetMode="External"/><Relationship Id="rId170" Type="http://schemas.openxmlformats.org/officeDocument/2006/relationships/hyperlink" Target="https://t.co/yWu2q9MVPL" TargetMode="External"/><Relationship Id="rId5074" Type="http://schemas.openxmlformats.org/officeDocument/2006/relationships/hyperlink" Target="https://twitter.com/sukalkarakshay" TargetMode="External"/><Relationship Id="rId987" Type="http://schemas.openxmlformats.org/officeDocument/2006/relationships/hyperlink" Target="https://pbs.twimg.com/profile_banners/2902840794/1455843874" TargetMode="External"/><Relationship Id="rId2668" Type="http://schemas.openxmlformats.org/officeDocument/2006/relationships/hyperlink" Target="http://pbs.twimg.com/profile_background_images/882369124/6e9d4ad90e4dd8af3fa0885029c0322c.jpeg" TargetMode="External"/><Relationship Id="rId3719" Type="http://schemas.openxmlformats.org/officeDocument/2006/relationships/hyperlink" Target="http://pbs.twimg.com/profile_images/378800000742128571/c2589181f63ee163d785a76231964fc1_normal.jpeg" TargetMode="External"/><Relationship Id="rId4090" Type="http://schemas.openxmlformats.org/officeDocument/2006/relationships/hyperlink" Target="http://pbs.twimg.com/profile_images/791552612680294400/IWcoAVMq_normal.jpg" TargetMode="External"/><Relationship Id="rId1684" Type="http://schemas.openxmlformats.org/officeDocument/2006/relationships/hyperlink" Target="https://pbs.twimg.com/profile_banners/504092052/1409846994" TargetMode="External"/><Relationship Id="rId2735" Type="http://schemas.openxmlformats.org/officeDocument/2006/relationships/hyperlink" Target="http://abs.twimg.com/images/themes/theme1/bg.png" TargetMode="External"/><Relationship Id="rId5141" Type="http://schemas.openxmlformats.org/officeDocument/2006/relationships/hyperlink" Target="https://twitter.com/mukeshambani_in" TargetMode="External"/><Relationship Id="rId707" Type="http://schemas.openxmlformats.org/officeDocument/2006/relationships/hyperlink" Target="https://pbs.twimg.com/profile_banners/17937017/1462169047" TargetMode="External"/><Relationship Id="rId1337" Type="http://schemas.openxmlformats.org/officeDocument/2006/relationships/hyperlink" Target="https://pbs.twimg.com/profile_banners/833978887713480704/1487672659" TargetMode="External"/><Relationship Id="rId1751" Type="http://schemas.openxmlformats.org/officeDocument/2006/relationships/hyperlink" Target="http://pbs.twimg.com/profile_background_images/812799931/04bd6ec35a77d36a788d477ca6d319aa.jpeg" TargetMode="External"/><Relationship Id="rId2802" Type="http://schemas.openxmlformats.org/officeDocument/2006/relationships/hyperlink" Target="http://pbs.twimg.com/profile_images/838765376649498625/1ow93ZGg_normal.jpg" TargetMode="External"/><Relationship Id="rId43" Type="http://schemas.openxmlformats.org/officeDocument/2006/relationships/hyperlink" Target="https://t.co/ivmAx07pxP" TargetMode="External"/><Relationship Id="rId1404" Type="http://schemas.openxmlformats.org/officeDocument/2006/relationships/hyperlink" Target="https://pbs.twimg.com/profile_banners/1018137037/1355847143" TargetMode="External"/><Relationship Id="rId3576" Type="http://schemas.openxmlformats.org/officeDocument/2006/relationships/hyperlink" Target="http://pbs.twimg.com/profile_images/843401043530731520/EPJKOQK4_normal.jpg" TargetMode="External"/><Relationship Id="rId4627" Type="http://schemas.openxmlformats.org/officeDocument/2006/relationships/hyperlink" Target="https://twitter.com/livemint" TargetMode="External"/><Relationship Id="rId4974" Type="http://schemas.openxmlformats.org/officeDocument/2006/relationships/hyperlink" Target="https://twitter.com/kevinkevs13" TargetMode="External"/><Relationship Id="rId497" Type="http://schemas.openxmlformats.org/officeDocument/2006/relationships/hyperlink" Target="https://t.co/BSP08IrZ15" TargetMode="External"/><Relationship Id="rId2178" Type="http://schemas.openxmlformats.org/officeDocument/2006/relationships/hyperlink" Target="http://abs.twimg.com/images/themes/theme1/bg.png" TargetMode="External"/><Relationship Id="rId3229" Type="http://schemas.openxmlformats.org/officeDocument/2006/relationships/hyperlink" Target="http://pbs.twimg.com/profile_images/545627223420444672/3kWrK7sU_normal.jpeg" TargetMode="External"/><Relationship Id="rId3990" Type="http://schemas.openxmlformats.org/officeDocument/2006/relationships/hyperlink" Target="http://pbs.twimg.com/profile_images/2292517916/6g8ixud0zd2446bw5pk0_normal.jpeg" TargetMode="External"/><Relationship Id="rId1194" Type="http://schemas.openxmlformats.org/officeDocument/2006/relationships/hyperlink" Target="https://pbs.twimg.com/profile_banners/823902844726235136/1490257055" TargetMode="External"/><Relationship Id="rId2592" Type="http://schemas.openxmlformats.org/officeDocument/2006/relationships/hyperlink" Target="http://abs.twimg.com/images/themes/theme1/bg.png" TargetMode="External"/><Relationship Id="rId3643" Type="http://schemas.openxmlformats.org/officeDocument/2006/relationships/hyperlink" Target="http://pbs.twimg.com/profile_images/853638709547155456/N9rdiudf_normal.jpg" TargetMode="External"/><Relationship Id="rId217" Type="http://schemas.openxmlformats.org/officeDocument/2006/relationships/hyperlink" Target="http://www.rjagannathan.in/" TargetMode="External"/><Relationship Id="rId564" Type="http://schemas.openxmlformats.org/officeDocument/2006/relationships/hyperlink" Target="https://t.co/ZZwQs5Y55r" TargetMode="External"/><Relationship Id="rId2245" Type="http://schemas.openxmlformats.org/officeDocument/2006/relationships/hyperlink" Target="http://abs.twimg.com/images/themes/theme1/bg.png" TargetMode="External"/><Relationship Id="rId3710" Type="http://schemas.openxmlformats.org/officeDocument/2006/relationships/hyperlink" Target="http://pbs.twimg.com/profile_images/833983010533949441/H3jBUG0x_normal.jpg" TargetMode="External"/><Relationship Id="rId631" Type="http://schemas.openxmlformats.org/officeDocument/2006/relationships/hyperlink" Target="http://t.co/tJqP1EDA7Q" TargetMode="External"/><Relationship Id="rId1261" Type="http://schemas.openxmlformats.org/officeDocument/2006/relationships/hyperlink" Target="https://pbs.twimg.com/profile_banners/2458464440/1449155310" TargetMode="External"/><Relationship Id="rId2312" Type="http://schemas.openxmlformats.org/officeDocument/2006/relationships/hyperlink" Target="http://abs.twimg.com/images/themes/theme1/bg.png" TargetMode="External"/><Relationship Id="rId5468" Type="http://schemas.openxmlformats.org/officeDocument/2006/relationships/hyperlink" Target="https://twitter.com/sachin03550219" TargetMode="External"/><Relationship Id="rId4484" Type="http://schemas.openxmlformats.org/officeDocument/2006/relationships/hyperlink" Target="https://twitter.com/marciasekhose" TargetMode="External"/><Relationship Id="rId5535" Type="http://schemas.openxmlformats.org/officeDocument/2006/relationships/hyperlink" Target="https://twitter.com/newsatspeed" TargetMode="External"/><Relationship Id="rId3086" Type="http://schemas.openxmlformats.org/officeDocument/2006/relationships/hyperlink" Target="http://pbs.twimg.com/profile_images/858187760510918656/LLemzBCU_normal.jpg" TargetMode="External"/><Relationship Id="rId4137" Type="http://schemas.openxmlformats.org/officeDocument/2006/relationships/hyperlink" Target="http://pbs.twimg.com/profile_images/849619571363467264/EG-aookW_normal.jpg" TargetMode="External"/><Relationship Id="rId4551" Type="http://schemas.openxmlformats.org/officeDocument/2006/relationships/hyperlink" Target="https://twitter.com/liveindialive" TargetMode="External"/><Relationship Id="rId3153" Type="http://schemas.openxmlformats.org/officeDocument/2006/relationships/hyperlink" Target="http://pbs.twimg.com/profile_images/852568114717917185/YWu1H6Lr_normal.jpg" TargetMode="External"/><Relationship Id="rId4204" Type="http://schemas.openxmlformats.org/officeDocument/2006/relationships/hyperlink" Target="http://pbs.twimg.com/profile_images/690139413758742528/d-wcPv3K_normal.jpg" TargetMode="External"/><Relationship Id="rId5602" Type="http://schemas.openxmlformats.org/officeDocument/2006/relationships/hyperlink" Target="https://twitter.com/technosamigos" TargetMode="External"/><Relationship Id="rId141" Type="http://schemas.openxmlformats.org/officeDocument/2006/relationships/hyperlink" Target="https://t.co/81D7X4Q7rz" TargetMode="External"/><Relationship Id="rId3220" Type="http://schemas.openxmlformats.org/officeDocument/2006/relationships/hyperlink" Target="http://pbs.twimg.com/profile_images/845019814255083523/Fxtw2yyR_normal.jpg" TargetMode="External"/><Relationship Id="rId7" Type="http://schemas.openxmlformats.org/officeDocument/2006/relationships/hyperlink" Target="https://t.co/SVCYMs2Pyh" TargetMode="External"/><Relationship Id="rId2986" Type="http://schemas.openxmlformats.org/officeDocument/2006/relationships/hyperlink" Target="http://pbs.twimg.com/profile_images/779952705896710144/RJIntdEZ_normal.jpg" TargetMode="External"/><Relationship Id="rId5392" Type="http://schemas.openxmlformats.org/officeDocument/2006/relationships/hyperlink" Target="https://twitter.com/i_am_csp" TargetMode="External"/><Relationship Id="rId958" Type="http://schemas.openxmlformats.org/officeDocument/2006/relationships/hyperlink" Target="https://pbs.twimg.com/profile_banners/70931004/1489582127" TargetMode="External"/><Relationship Id="rId1588" Type="http://schemas.openxmlformats.org/officeDocument/2006/relationships/hyperlink" Target="https://pbs.twimg.com/profile_banners/2923741640/1418656084" TargetMode="External"/><Relationship Id="rId2639" Type="http://schemas.openxmlformats.org/officeDocument/2006/relationships/hyperlink" Target="http://abs.twimg.com/images/themes/theme17/bg.gif" TargetMode="External"/><Relationship Id="rId5045" Type="http://schemas.openxmlformats.org/officeDocument/2006/relationships/hyperlink" Target="https://twitter.com/ved1253" TargetMode="External"/><Relationship Id="rId1655" Type="http://schemas.openxmlformats.org/officeDocument/2006/relationships/hyperlink" Target="https://pbs.twimg.com/profile_banners/662693/1467088886" TargetMode="External"/><Relationship Id="rId2706" Type="http://schemas.openxmlformats.org/officeDocument/2006/relationships/hyperlink" Target="http://abs.twimg.com/images/themes/theme1/bg.png" TargetMode="External"/><Relationship Id="rId4061" Type="http://schemas.openxmlformats.org/officeDocument/2006/relationships/hyperlink" Target="http://pbs.twimg.com/profile_images/811087401359589376/yxo6DlfG_normal.jpg" TargetMode="External"/><Relationship Id="rId5112" Type="http://schemas.openxmlformats.org/officeDocument/2006/relationships/hyperlink" Target="https://twitter.com/news_everyone1" TargetMode="External"/><Relationship Id="rId1308" Type="http://schemas.openxmlformats.org/officeDocument/2006/relationships/hyperlink" Target="https://pbs.twimg.com/profile_banners/813838514466885633/1493500128" TargetMode="External"/><Relationship Id="rId1722" Type="http://schemas.openxmlformats.org/officeDocument/2006/relationships/hyperlink" Target="http://abs.twimg.com/images/themes/theme1/bg.png" TargetMode="External"/><Relationship Id="rId4878" Type="http://schemas.openxmlformats.org/officeDocument/2006/relationships/hyperlink" Target="https://twitter.com/chetanindia99" TargetMode="External"/><Relationship Id="rId14" Type="http://schemas.openxmlformats.org/officeDocument/2006/relationships/hyperlink" Target="https://t.co/oDAp3n6J0s" TargetMode="External"/><Relationship Id="rId3894" Type="http://schemas.openxmlformats.org/officeDocument/2006/relationships/hyperlink" Target="http://pbs.twimg.com/profile_images/858670494106632194/-t3g_D5q_normal.jpg" TargetMode="External"/><Relationship Id="rId4945" Type="http://schemas.openxmlformats.org/officeDocument/2006/relationships/hyperlink" Target="https://twitter.com/ch0601" TargetMode="External"/><Relationship Id="rId2496" Type="http://schemas.openxmlformats.org/officeDocument/2006/relationships/hyperlink" Target="http://abs.twimg.com/images/themes/theme1/bg.png" TargetMode="External"/><Relationship Id="rId3547" Type="http://schemas.openxmlformats.org/officeDocument/2006/relationships/hyperlink" Target="http://pbs.twimg.com/profile_images/819155421139271680/cZW7IGuW_normal.jpg" TargetMode="External"/><Relationship Id="rId3961" Type="http://schemas.openxmlformats.org/officeDocument/2006/relationships/hyperlink" Target="http://pbs.twimg.com/profile_images/780430497797156864/H_v3b8QU_normal.jpg" TargetMode="External"/><Relationship Id="rId468" Type="http://schemas.openxmlformats.org/officeDocument/2006/relationships/hyperlink" Target="https://t.co/Z2ooyyiWUv" TargetMode="External"/><Relationship Id="rId882" Type="http://schemas.openxmlformats.org/officeDocument/2006/relationships/hyperlink" Target="https://pbs.twimg.com/profile_banners/458368948/1477389140" TargetMode="External"/><Relationship Id="rId1098" Type="http://schemas.openxmlformats.org/officeDocument/2006/relationships/hyperlink" Target="https://pbs.twimg.com/profile_banners/4859456067/1456125270" TargetMode="External"/><Relationship Id="rId2149" Type="http://schemas.openxmlformats.org/officeDocument/2006/relationships/hyperlink" Target="http://abs.twimg.com/images/themes/theme14/bg.gif" TargetMode="External"/><Relationship Id="rId2563" Type="http://schemas.openxmlformats.org/officeDocument/2006/relationships/hyperlink" Target="http://pbs.twimg.com/profile_background_images/378800000008230668/8d9145dd964d93eed4875687caa4af55.jpeg" TargetMode="External"/><Relationship Id="rId3614" Type="http://schemas.openxmlformats.org/officeDocument/2006/relationships/hyperlink" Target="http://pbs.twimg.com/profile_images/825665480098721792/RlAtMZWQ_normal.jpg" TargetMode="External"/><Relationship Id="rId535" Type="http://schemas.openxmlformats.org/officeDocument/2006/relationships/hyperlink" Target="https://t.co/y9fpUd38h3" TargetMode="External"/><Relationship Id="rId1165" Type="http://schemas.openxmlformats.org/officeDocument/2006/relationships/hyperlink" Target="https://pbs.twimg.com/profile_banners/1366291873/1464604010" TargetMode="External"/><Relationship Id="rId2216" Type="http://schemas.openxmlformats.org/officeDocument/2006/relationships/hyperlink" Target="http://abs.twimg.com/images/themes/theme8/bg.gif" TargetMode="External"/><Relationship Id="rId2630" Type="http://schemas.openxmlformats.org/officeDocument/2006/relationships/hyperlink" Target="http://abs.twimg.com/images/themes/theme3/bg.gif" TargetMode="External"/><Relationship Id="rId602" Type="http://schemas.openxmlformats.org/officeDocument/2006/relationships/hyperlink" Target="https://t.co/mGbBjSydwQ" TargetMode="External"/><Relationship Id="rId1232" Type="http://schemas.openxmlformats.org/officeDocument/2006/relationships/hyperlink" Target="https://pbs.twimg.com/profile_banners/173799379/1468955625" TargetMode="External"/><Relationship Id="rId4388" Type="http://schemas.openxmlformats.org/officeDocument/2006/relationships/hyperlink" Target="https://twitter.com/priyanka_ji" TargetMode="External"/><Relationship Id="rId5439" Type="http://schemas.openxmlformats.org/officeDocument/2006/relationships/hyperlink" Target="https://twitter.com/ratan19831" TargetMode="External"/><Relationship Id="rId3057" Type="http://schemas.openxmlformats.org/officeDocument/2006/relationships/hyperlink" Target="http://abs.twimg.com/sticky/default_profile_images/default_profile_normal.png" TargetMode="External"/><Relationship Id="rId4108" Type="http://schemas.openxmlformats.org/officeDocument/2006/relationships/hyperlink" Target="http://pbs.twimg.com/profile_images/858327712636690432/Hb7-XSL6_normal.jpg" TargetMode="External"/><Relationship Id="rId4455" Type="http://schemas.openxmlformats.org/officeDocument/2006/relationships/hyperlink" Target="https://twitter.com/danishmdm4" TargetMode="External"/><Relationship Id="rId5506" Type="http://schemas.openxmlformats.org/officeDocument/2006/relationships/hyperlink" Target="https://twitter.com/optionstip" TargetMode="External"/><Relationship Id="rId3471" Type="http://schemas.openxmlformats.org/officeDocument/2006/relationships/hyperlink" Target="http://pbs.twimg.com/profile_images/507429705155215360/fwOqvAXX_normal.jpeg" TargetMode="External"/><Relationship Id="rId4522" Type="http://schemas.openxmlformats.org/officeDocument/2006/relationships/hyperlink" Target="https://twitter.com/moyukhdas" TargetMode="External"/><Relationship Id="rId392" Type="http://schemas.openxmlformats.org/officeDocument/2006/relationships/hyperlink" Target="http://t.co/BvFWhyGzx5" TargetMode="External"/><Relationship Id="rId2073" Type="http://schemas.openxmlformats.org/officeDocument/2006/relationships/hyperlink" Target="http://abs.twimg.com/images/themes/theme1/bg.png" TargetMode="External"/><Relationship Id="rId3124" Type="http://schemas.openxmlformats.org/officeDocument/2006/relationships/hyperlink" Target="http://pbs.twimg.com/profile_images/378800000218928167/666e84548a432bb1c6f1374f7f6c7f0f_normal.png" TargetMode="External"/><Relationship Id="rId2140" Type="http://schemas.openxmlformats.org/officeDocument/2006/relationships/hyperlink" Target="http://abs.twimg.com/images/themes/theme1/bg.png" TargetMode="External"/><Relationship Id="rId5296" Type="http://schemas.openxmlformats.org/officeDocument/2006/relationships/hyperlink" Target="https://twitter.com/mayankbothra2" TargetMode="External"/><Relationship Id="rId112" Type="http://schemas.openxmlformats.org/officeDocument/2006/relationships/hyperlink" Target="https://t.co/EKaBVVBNke" TargetMode="External"/><Relationship Id="rId5363" Type="http://schemas.openxmlformats.org/officeDocument/2006/relationships/hyperlink" Target="https://twitter.com/thewittyreality" TargetMode="External"/><Relationship Id="rId2957" Type="http://schemas.openxmlformats.org/officeDocument/2006/relationships/hyperlink" Target="http://pbs.twimg.com/profile_images/378800000797394786/aad7180b3e4112756b43efe15b0348b7_normal.jpeg" TargetMode="External"/><Relationship Id="rId5016" Type="http://schemas.openxmlformats.org/officeDocument/2006/relationships/hyperlink" Target="https://twitter.com/abhi_malik" TargetMode="External"/><Relationship Id="rId929" Type="http://schemas.openxmlformats.org/officeDocument/2006/relationships/hyperlink" Target="https://pbs.twimg.com/profile_banners/794095650283646976/1485542252" TargetMode="External"/><Relationship Id="rId1559" Type="http://schemas.openxmlformats.org/officeDocument/2006/relationships/hyperlink" Target="https://pbs.twimg.com/profile_banners/772733103722770434/1486100370" TargetMode="External"/><Relationship Id="rId1973" Type="http://schemas.openxmlformats.org/officeDocument/2006/relationships/hyperlink" Target="http://abs.twimg.com/images/themes/theme13/bg.gif" TargetMode="External"/><Relationship Id="rId4032" Type="http://schemas.openxmlformats.org/officeDocument/2006/relationships/hyperlink" Target="http://pbs.twimg.com/profile_images/848014845974806529/rMvAiKpO_normal.jpg" TargetMode="External"/><Relationship Id="rId5430" Type="http://schemas.openxmlformats.org/officeDocument/2006/relationships/hyperlink" Target="https://twitter.com/techinfoz" TargetMode="External"/><Relationship Id="rId1626" Type="http://schemas.openxmlformats.org/officeDocument/2006/relationships/hyperlink" Target="https://pbs.twimg.com/profile_banners/806925624/1358251782" TargetMode="External"/><Relationship Id="rId3798" Type="http://schemas.openxmlformats.org/officeDocument/2006/relationships/hyperlink" Target="http://pbs.twimg.com/profile_images/527350562107301888/cyOtQ7YH_normal.jpeg" TargetMode="External"/><Relationship Id="rId4849" Type="http://schemas.openxmlformats.org/officeDocument/2006/relationships/hyperlink" Target="https://twitter.com/cocogadgets" TargetMode="External"/><Relationship Id="rId3865" Type="http://schemas.openxmlformats.org/officeDocument/2006/relationships/hyperlink" Target="http://pbs.twimg.com/profile_images/767987062402224128/CQhbFJeI_normal.jpg" TargetMode="External"/><Relationship Id="rId4916" Type="http://schemas.openxmlformats.org/officeDocument/2006/relationships/hyperlink" Target="https://twitter.com/shaship41916850" TargetMode="External"/><Relationship Id="rId786" Type="http://schemas.openxmlformats.org/officeDocument/2006/relationships/hyperlink" Target="https://pbs.twimg.com/profile_banners/3083710219/1428909111" TargetMode="External"/><Relationship Id="rId2467" Type="http://schemas.openxmlformats.org/officeDocument/2006/relationships/hyperlink" Target="http://abs.twimg.com/images/themes/theme3/bg.gif" TargetMode="External"/><Relationship Id="rId3518" Type="http://schemas.openxmlformats.org/officeDocument/2006/relationships/hyperlink" Target="http://pbs.twimg.com/profile_images/444246622143119360/MHf6G7Ed_normal.png" TargetMode="External"/><Relationship Id="rId439" Type="http://schemas.openxmlformats.org/officeDocument/2006/relationships/hyperlink" Target="https://t.co/cO0Js6Iw52" TargetMode="External"/><Relationship Id="rId1069" Type="http://schemas.openxmlformats.org/officeDocument/2006/relationships/hyperlink" Target="https://pbs.twimg.com/profile_banners/4106079491/1446572838" TargetMode="External"/><Relationship Id="rId1483" Type="http://schemas.openxmlformats.org/officeDocument/2006/relationships/hyperlink" Target="https://pbs.twimg.com/profile_banners/856032743288918016/1492929194" TargetMode="External"/><Relationship Id="rId2881" Type="http://schemas.openxmlformats.org/officeDocument/2006/relationships/hyperlink" Target="http://pbs.twimg.com/profile_images/705592667212783616/-yEERbzk_normal.jpg" TargetMode="External"/><Relationship Id="rId3932" Type="http://schemas.openxmlformats.org/officeDocument/2006/relationships/hyperlink" Target="http://pbs.twimg.com/profile_images/858319622948347904/Cy8M16JR_normal.jpg" TargetMode="External"/><Relationship Id="rId506" Type="http://schemas.openxmlformats.org/officeDocument/2006/relationships/hyperlink" Target="https://t.co/UXcFICidnd" TargetMode="External"/><Relationship Id="rId853" Type="http://schemas.openxmlformats.org/officeDocument/2006/relationships/hyperlink" Target="https://pbs.twimg.com/profile_banners/4074434776/1453119478" TargetMode="External"/><Relationship Id="rId1136" Type="http://schemas.openxmlformats.org/officeDocument/2006/relationships/hyperlink" Target="https://pbs.twimg.com/profile_banners/735362544160886784/1465210655" TargetMode="External"/><Relationship Id="rId2534" Type="http://schemas.openxmlformats.org/officeDocument/2006/relationships/hyperlink" Target="http://abs.twimg.com/images/themes/theme1/bg.png" TargetMode="External"/><Relationship Id="rId920" Type="http://schemas.openxmlformats.org/officeDocument/2006/relationships/hyperlink" Target="https://pbs.twimg.com/profile_banners/822221778688692224/1484868660" TargetMode="External"/><Relationship Id="rId1550" Type="http://schemas.openxmlformats.org/officeDocument/2006/relationships/hyperlink" Target="https://pbs.twimg.com/profile_banners/151498188/1416047454" TargetMode="External"/><Relationship Id="rId2601" Type="http://schemas.openxmlformats.org/officeDocument/2006/relationships/hyperlink" Target="http://abs.twimg.com/images/themes/theme1/bg.png" TargetMode="External"/><Relationship Id="rId1203" Type="http://schemas.openxmlformats.org/officeDocument/2006/relationships/hyperlink" Target="https://pbs.twimg.com/profile_banners/717667688256933888/1477638446" TargetMode="External"/><Relationship Id="rId4359" Type="http://schemas.openxmlformats.org/officeDocument/2006/relationships/hyperlink" Target="https://twitter.com/decentjob" TargetMode="External"/><Relationship Id="rId4773" Type="http://schemas.openxmlformats.org/officeDocument/2006/relationships/hyperlink" Target="https://twitter.com/khushboonahar3" TargetMode="External"/><Relationship Id="rId3375" Type="http://schemas.openxmlformats.org/officeDocument/2006/relationships/hyperlink" Target="http://pbs.twimg.com/profile_images/701994417628925953/_DuM1mAh_normal.jpg" TargetMode="External"/><Relationship Id="rId4426" Type="http://schemas.openxmlformats.org/officeDocument/2006/relationships/hyperlink" Target="https://twitter.com/linkedin" TargetMode="External"/><Relationship Id="rId4840" Type="http://schemas.openxmlformats.org/officeDocument/2006/relationships/hyperlink" Target="https://twitter.com/pmoindia" TargetMode="External"/><Relationship Id="rId296" Type="http://schemas.openxmlformats.org/officeDocument/2006/relationships/hyperlink" Target="https://t.co/mnK9GsulJY" TargetMode="External"/><Relationship Id="rId2391" Type="http://schemas.openxmlformats.org/officeDocument/2006/relationships/hyperlink" Target="http://pbs.twimg.com/profile_background_images/139723605/4040406103_2b22ae92d5_o.jpg" TargetMode="External"/><Relationship Id="rId3028" Type="http://schemas.openxmlformats.org/officeDocument/2006/relationships/hyperlink" Target="http://pbs.twimg.com/profile_images/595512747841835008/gvQmst_B_normal.jpg" TargetMode="External"/><Relationship Id="rId3442" Type="http://schemas.openxmlformats.org/officeDocument/2006/relationships/hyperlink" Target="http://pbs.twimg.com/profile_images/846710139495182337/Z028pJoW_normal.jpg" TargetMode="External"/><Relationship Id="rId363" Type="http://schemas.openxmlformats.org/officeDocument/2006/relationships/hyperlink" Target="http://t.co/ztfXZZ7o1m" TargetMode="External"/><Relationship Id="rId2044" Type="http://schemas.openxmlformats.org/officeDocument/2006/relationships/hyperlink" Target="http://abs.twimg.com/images/themes/theme1/bg.png" TargetMode="External"/><Relationship Id="rId430" Type="http://schemas.openxmlformats.org/officeDocument/2006/relationships/hyperlink" Target="http://t.co/NBAPMilrWy" TargetMode="External"/><Relationship Id="rId1060" Type="http://schemas.openxmlformats.org/officeDocument/2006/relationships/hyperlink" Target="https://pbs.twimg.com/profile_banners/1875001352/1464590773" TargetMode="External"/><Relationship Id="rId2111" Type="http://schemas.openxmlformats.org/officeDocument/2006/relationships/hyperlink" Target="http://pbs.twimg.com/profile_background_images/794053043775905794/5b5tBTXk.jpg" TargetMode="External"/><Relationship Id="rId5267" Type="http://schemas.openxmlformats.org/officeDocument/2006/relationships/hyperlink" Target="https://twitter.com/h4x0rd1r3c70ry" TargetMode="External"/><Relationship Id="rId1877" Type="http://schemas.openxmlformats.org/officeDocument/2006/relationships/hyperlink" Target="http://abs.twimg.com/images/themes/theme1/bg.png" TargetMode="External"/><Relationship Id="rId2928" Type="http://schemas.openxmlformats.org/officeDocument/2006/relationships/hyperlink" Target="http://pbs.twimg.com/profile_images/422281154788474880/uuCZtPno_normal.jpeg" TargetMode="External"/><Relationship Id="rId4283" Type="http://schemas.openxmlformats.org/officeDocument/2006/relationships/hyperlink" Target="https://twitter.com/tricksworldzz" TargetMode="External"/><Relationship Id="rId5334" Type="http://schemas.openxmlformats.org/officeDocument/2006/relationships/hyperlink" Target="https://twitter.com/srimayank" TargetMode="External"/><Relationship Id="rId1944" Type="http://schemas.openxmlformats.org/officeDocument/2006/relationships/hyperlink" Target="http://abs.twimg.com/images/themes/theme15/bg.png" TargetMode="External"/><Relationship Id="rId4350" Type="http://schemas.openxmlformats.org/officeDocument/2006/relationships/hyperlink" Target="https://twitter.com/indiancommodity" TargetMode="External"/><Relationship Id="rId5401" Type="http://schemas.openxmlformats.org/officeDocument/2006/relationships/hyperlink" Target="https://twitter.com/saviolinette" TargetMode="External"/><Relationship Id="rId4003" Type="http://schemas.openxmlformats.org/officeDocument/2006/relationships/hyperlink" Target="http://pbs.twimg.com/profile_images/198090916/3g_china_normal.jpg" TargetMode="External"/><Relationship Id="rId3769" Type="http://schemas.openxmlformats.org/officeDocument/2006/relationships/hyperlink" Target="http://pbs.twimg.com/profile_images/835417346839724032/P0HP5xkt_normal.jpg" TargetMode="External"/><Relationship Id="rId5191" Type="http://schemas.openxmlformats.org/officeDocument/2006/relationships/hyperlink" Target="https://twitter.com/setul" TargetMode="External"/><Relationship Id="rId2785" Type="http://schemas.openxmlformats.org/officeDocument/2006/relationships/hyperlink" Target="http://pbs.twimg.com/profile_images/1828883039/images_normal.jpg" TargetMode="External"/><Relationship Id="rId3836" Type="http://schemas.openxmlformats.org/officeDocument/2006/relationships/hyperlink" Target="http://pbs.twimg.com/profile_images/817498302556098560/ypHX5Yo4_normal.jpg" TargetMode="External"/><Relationship Id="rId757" Type="http://schemas.openxmlformats.org/officeDocument/2006/relationships/hyperlink" Target="https://pbs.twimg.com/profile_banners/172293284/1483954949" TargetMode="External"/><Relationship Id="rId1387" Type="http://schemas.openxmlformats.org/officeDocument/2006/relationships/hyperlink" Target="https://pbs.twimg.com/profile_banners/2396046926/1422644266" TargetMode="External"/><Relationship Id="rId2438" Type="http://schemas.openxmlformats.org/officeDocument/2006/relationships/hyperlink" Target="http://abs.twimg.com/images/themes/theme1/bg.png" TargetMode="External"/><Relationship Id="rId2852" Type="http://schemas.openxmlformats.org/officeDocument/2006/relationships/hyperlink" Target="http://pbs.twimg.com/profile_images/844939644382973952/lUyUSb7z_normal.jpg" TargetMode="External"/><Relationship Id="rId3903" Type="http://schemas.openxmlformats.org/officeDocument/2006/relationships/hyperlink" Target="http://pbs.twimg.com/profile_images/659970566267408384/V-ljohaN_normal.jpg" TargetMode="External"/><Relationship Id="rId93" Type="http://schemas.openxmlformats.org/officeDocument/2006/relationships/hyperlink" Target="http://t.co/3mtUoeUrGN" TargetMode="External"/><Relationship Id="rId824" Type="http://schemas.openxmlformats.org/officeDocument/2006/relationships/hyperlink" Target="https://pbs.twimg.com/profile_banners/108556852/1486304980" TargetMode="External"/><Relationship Id="rId1454" Type="http://schemas.openxmlformats.org/officeDocument/2006/relationships/hyperlink" Target="https://pbs.twimg.com/profile_banners/2905582760/1416531518" TargetMode="External"/><Relationship Id="rId2505" Type="http://schemas.openxmlformats.org/officeDocument/2006/relationships/hyperlink" Target="http://abs.twimg.com/images/themes/theme1/bg.png" TargetMode="External"/><Relationship Id="rId1107" Type="http://schemas.openxmlformats.org/officeDocument/2006/relationships/hyperlink" Target="https://pbs.twimg.com/profile_banners/4910872334/1455533798" TargetMode="External"/><Relationship Id="rId1521" Type="http://schemas.openxmlformats.org/officeDocument/2006/relationships/hyperlink" Target="https://pbs.twimg.com/profile_banners/18949452/1490787318" TargetMode="External"/><Relationship Id="rId4677" Type="http://schemas.openxmlformats.org/officeDocument/2006/relationships/hyperlink" Target="https://twitter.com/purpleshadow__" TargetMode="External"/><Relationship Id="rId3279" Type="http://schemas.openxmlformats.org/officeDocument/2006/relationships/hyperlink" Target="http://pbs.twimg.com/profile_images/856919906142564352/0LzglXb0_normal.jpg" TargetMode="External"/><Relationship Id="rId3693" Type="http://schemas.openxmlformats.org/officeDocument/2006/relationships/hyperlink" Target="http://pbs.twimg.com/profile_images/831985669371265024/95yW_V1E_normal.jpg" TargetMode="External"/><Relationship Id="rId2295" Type="http://schemas.openxmlformats.org/officeDocument/2006/relationships/hyperlink" Target="http://abs.twimg.com/images/themes/theme9/bg.gif" TargetMode="External"/><Relationship Id="rId3346" Type="http://schemas.openxmlformats.org/officeDocument/2006/relationships/hyperlink" Target="http://pbs.twimg.com/profile_images/817817184927789057/c73jhbqN_normal.jpg" TargetMode="External"/><Relationship Id="rId4744" Type="http://schemas.openxmlformats.org/officeDocument/2006/relationships/hyperlink" Target="https://twitter.com/digital_gyani" TargetMode="External"/><Relationship Id="rId267" Type="http://schemas.openxmlformats.org/officeDocument/2006/relationships/hyperlink" Target="https://t.co/yPVMOjMkEv" TargetMode="External"/><Relationship Id="rId3760" Type="http://schemas.openxmlformats.org/officeDocument/2006/relationships/hyperlink" Target="http://pbs.twimg.com/profile_images/682800630960762881/0u5GyI_k_normal.jpg" TargetMode="External"/><Relationship Id="rId4811" Type="http://schemas.openxmlformats.org/officeDocument/2006/relationships/hyperlink" Target="https://twitter.com/adityanair20" TargetMode="External"/><Relationship Id="rId681" Type="http://schemas.openxmlformats.org/officeDocument/2006/relationships/hyperlink" Target="https://pbs.twimg.com/profile_banners/3355413735/1435861149" TargetMode="External"/><Relationship Id="rId2362" Type="http://schemas.openxmlformats.org/officeDocument/2006/relationships/hyperlink" Target="http://abs.twimg.com/images/themes/theme1/bg.png" TargetMode="External"/><Relationship Id="rId3413" Type="http://schemas.openxmlformats.org/officeDocument/2006/relationships/hyperlink" Target="http://pbs.twimg.com/profile_images/838375183622758401/msJY_DkI_normal.jpg" TargetMode="External"/><Relationship Id="rId334" Type="http://schemas.openxmlformats.org/officeDocument/2006/relationships/hyperlink" Target="http://t.co/177fJYDjdc" TargetMode="External"/><Relationship Id="rId2015" Type="http://schemas.openxmlformats.org/officeDocument/2006/relationships/hyperlink" Target="http://abs.twimg.com/images/themes/theme15/bg.png" TargetMode="External"/><Relationship Id="rId5585" Type="http://schemas.openxmlformats.org/officeDocument/2006/relationships/hyperlink" Target="https://twitter.com/qureshiinfotech" TargetMode="External"/><Relationship Id="rId401" Type="http://schemas.openxmlformats.org/officeDocument/2006/relationships/hyperlink" Target="https://t.co/Ai749nnbpq" TargetMode="External"/><Relationship Id="rId1031" Type="http://schemas.openxmlformats.org/officeDocument/2006/relationships/hyperlink" Target="https://pbs.twimg.com/profile_banners/2373109219/1444150273" TargetMode="External"/><Relationship Id="rId4187" Type="http://schemas.openxmlformats.org/officeDocument/2006/relationships/hyperlink" Target="http://pbs.twimg.com/profile_images/763333955311370241/Cy8Fk64b_normal.jpg" TargetMode="External"/><Relationship Id="rId5238" Type="http://schemas.openxmlformats.org/officeDocument/2006/relationships/hyperlink" Target="https://twitter.com/wowchiru" TargetMode="External"/><Relationship Id="rId4254" Type="http://schemas.openxmlformats.org/officeDocument/2006/relationships/hyperlink" Target="https://twitter.com/klelnpam" TargetMode="External"/><Relationship Id="rId5305" Type="http://schemas.openxmlformats.org/officeDocument/2006/relationships/hyperlink" Target="https://twitter.com/ireff" TargetMode="External"/><Relationship Id="rId1848" Type="http://schemas.openxmlformats.org/officeDocument/2006/relationships/hyperlink" Target="http://abs.twimg.com/images/themes/theme1/bg.png" TargetMode="External"/><Relationship Id="rId3270" Type="http://schemas.openxmlformats.org/officeDocument/2006/relationships/hyperlink" Target="http://pbs.twimg.com/profile_images/841711939633983496/JuWxxs2s_normal.jpg" TargetMode="External"/><Relationship Id="rId4321" Type="http://schemas.openxmlformats.org/officeDocument/2006/relationships/hyperlink" Target="https://twitter.com/drrakeshchahar" TargetMode="External"/><Relationship Id="rId191" Type="http://schemas.openxmlformats.org/officeDocument/2006/relationships/hyperlink" Target="http://t.co/JGkm4NM5Lf" TargetMode="External"/><Relationship Id="rId1915" Type="http://schemas.openxmlformats.org/officeDocument/2006/relationships/hyperlink" Target="http://pbs.twimg.com/profile_background_images/685354474672504832/k45qFKYm.png" TargetMode="External"/><Relationship Id="rId5095" Type="http://schemas.openxmlformats.org/officeDocument/2006/relationships/hyperlink" Target="https://twitter.com/harvinderkumr" TargetMode="External"/><Relationship Id="rId2689" Type="http://schemas.openxmlformats.org/officeDocument/2006/relationships/hyperlink" Target="http://abs.twimg.com/images/themes/theme1/bg.png" TargetMode="External"/><Relationship Id="rId2756" Type="http://schemas.openxmlformats.org/officeDocument/2006/relationships/hyperlink" Target="http://pbs.twimg.com/profile_background_images/660431416551866369/x5Gv-yzC.jpg" TargetMode="External"/><Relationship Id="rId3807" Type="http://schemas.openxmlformats.org/officeDocument/2006/relationships/hyperlink" Target="http://pbs.twimg.com/profile_images/2991369049/737ece35c825f2a690a6f0d832ced079_normal.jpeg" TargetMode="External"/><Relationship Id="rId5162" Type="http://schemas.openxmlformats.org/officeDocument/2006/relationships/hyperlink" Target="https://twitter.com/naveenchandel4" TargetMode="External"/><Relationship Id="rId728" Type="http://schemas.openxmlformats.org/officeDocument/2006/relationships/hyperlink" Target="https://pbs.twimg.com/profile_banners/140743109/1491074955" TargetMode="External"/><Relationship Id="rId1358" Type="http://schemas.openxmlformats.org/officeDocument/2006/relationships/hyperlink" Target="https://pbs.twimg.com/profile_banners/3309828530/1482602819" TargetMode="External"/><Relationship Id="rId1772" Type="http://schemas.openxmlformats.org/officeDocument/2006/relationships/hyperlink" Target="http://abs.twimg.com/images/themes/theme10/bg.gif" TargetMode="External"/><Relationship Id="rId2409" Type="http://schemas.openxmlformats.org/officeDocument/2006/relationships/hyperlink" Target="http://abs.twimg.com/images/themes/theme1/bg.png" TargetMode="External"/><Relationship Id="rId64" Type="http://schemas.openxmlformats.org/officeDocument/2006/relationships/hyperlink" Target="http://t.co/cMofXgy4kD" TargetMode="External"/><Relationship Id="rId1425" Type="http://schemas.openxmlformats.org/officeDocument/2006/relationships/hyperlink" Target="https://pbs.twimg.com/profile_banners/2930902604/1487400899" TargetMode="External"/><Relationship Id="rId2823" Type="http://schemas.openxmlformats.org/officeDocument/2006/relationships/hyperlink" Target="http://pbs.twimg.com/profile_images/734523542193209344/5Chxi3qX_normal.jpg" TargetMode="External"/><Relationship Id="rId4995" Type="http://schemas.openxmlformats.org/officeDocument/2006/relationships/hyperlink" Target="https://twitter.com/itnlive" TargetMode="External"/><Relationship Id="rId2199" Type="http://schemas.openxmlformats.org/officeDocument/2006/relationships/hyperlink" Target="http://abs.twimg.com/images/themes/theme1/bg.png" TargetMode="External"/><Relationship Id="rId3597" Type="http://schemas.openxmlformats.org/officeDocument/2006/relationships/hyperlink" Target="http://pbs.twimg.com/profile_images/2836023346/f98241f105d92e12c310d6149853bd67_normal.jpeg" TargetMode="External"/><Relationship Id="rId4648" Type="http://schemas.openxmlformats.org/officeDocument/2006/relationships/hyperlink" Target="https://twitter.com/f4free" TargetMode="External"/><Relationship Id="rId3664" Type="http://schemas.openxmlformats.org/officeDocument/2006/relationships/hyperlink" Target="http://abs.twimg.com/sticky/default_profile_images/default_profile_normal.png" TargetMode="External"/><Relationship Id="rId4715" Type="http://schemas.openxmlformats.org/officeDocument/2006/relationships/hyperlink" Target="https://twitter.com/maddy10138214" TargetMode="External"/><Relationship Id="rId585" Type="http://schemas.openxmlformats.org/officeDocument/2006/relationships/hyperlink" Target="https://t.co/XkXAWBSw22" TargetMode="External"/><Relationship Id="rId2266" Type="http://schemas.openxmlformats.org/officeDocument/2006/relationships/hyperlink" Target="http://pbs.twimg.com/profile_background_images/543273250/IMG_0114.JPG" TargetMode="External"/><Relationship Id="rId2680" Type="http://schemas.openxmlformats.org/officeDocument/2006/relationships/hyperlink" Target="http://abs.twimg.com/images/themes/theme1/bg.png" TargetMode="External"/><Relationship Id="rId3317" Type="http://schemas.openxmlformats.org/officeDocument/2006/relationships/hyperlink" Target="http://pbs.twimg.com/profile_images/793392041614946304/g-GIpquY_normal.jpg" TargetMode="External"/><Relationship Id="rId3731" Type="http://schemas.openxmlformats.org/officeDocument/2006/relationships/hyperlink" Target="http://pbs.twimg.com/profile_images/714805905028747265/jChJ1Efz_normal.jpg" TargetMode="External"/><Relationship Id="rId238" Type="http://schemas.openxmlformats.org/officeDocument/2006/relationships/hyperlink" Target="https://t.co/JfSJpr6uxX" TargetMode="External"/><Relationship Id="rId652" Type="http://schemas.openxmlformats.org/officeDocument/2006/relationships/hyperlink" Target="https://t.co/QXxBrGk3ZV" TargetMode="External"/><Relationship Id="rId1282" Type="http://schemas.openxmlformats.org/officeDocument/2006/relationships/hyperlink" Target="https://pbs.twimg.com/profile_banners/2224411220/1480360349" TargetMode="External"/><Relationship Id="rId2333" Type="http://schemas.openxmlformats.org/officeDocument/2006/relationships/hyperlink" Target="http://abs.twimg.com/images/themes/theme1/bg.png" TargetMode="External"/><Relationship Id="rId5489" Type="http://schemas.openxmlformats.org/officeDocument/2006/relationships/hyperlink" Target="https://twitter.com/sureshpprabhu" TargetMode="External"/><Relationship Id="rId305" Type="http://schemas.openxmlformats.org/officeDocument/2006/relationships/hyperlink" Target="https://t.co/xu9B4FHiTo" TargetMode="External"/><Relationship Id="rId2400" Type="http://schemas.openxmlformats.org/officeDocument/2006/relationships/hyperlink" Target="http://abs.twimg.com/images/themes/theme1/bg.png" TargetMode="External"/><Relationship Id="rId5556" Type="http://schemas.openxmlformats.org/officeDocument/2006/relationships/hyperlink" Target="https://twitter.com/siddharthsidson" TargetMode="External"/><Relationship Id="rId1002" Type="http://schemas.openxmlformats.org/officeDocument/2006/relationships/hyperlink" Target="https://pbs.twimg.com/profile_banners/3682677072/1443286541" TargetMode="External"/><Relationship Id="rId4158" Type="http://schemas.openxmlformats.org/officeDocument/2006/relationships/hyperlink" Target="http://pbs.twimg.com/profile_images/853551433391759360/ia8w9Bev_normal.jpg" TargetMode="External"/><Relationship Id="rId5209" Type="http://schemas.openxmlformats.org/officeDocument/2006/relationships/hyperlink" Target="https://twitter.com/mobikwik" TargetMode="External"/><Relationship Id="rId3174" Type="http://schemas.openxmlformats.org/officeDocument/2006/relationships/hyperlink" Target="http://pbs.twimg.com/profile_images/858018928878112769/87j-_Xdb_normal.jpg" TargetMode="External"/><Relationship Id="rId4572" Type="http://schemas.openxmlformats.org/officeDocument/2006/relationships/hyperlink" Target="https://twitter.com/vinoth827" TargetMode="External"/><Relationship Id="rId5623" Type="http://schemas.openxmlformats.org/officeDocument/2006/relationships/hyperlink" Target="https://twitter.com/mobiletechnolo" TargetMode="External"/><Relationship Id="rId1819" Type="http://schemas.openxmlformats.org/officeDocument/2006/relationships/hyperlink" Target="http://abs.twimg.com/images/themes/theme1/bg.png" TargetMode="External"/><Relationship Id="rId4225" Type="http://schemas.openxmlformats.org/officeDocument/2006/relationships/hyperlink" Target="https://twitter.com/abpnewshindi" TargetMode="External"/><Relationship Id="rId2190" Type="http://schemas.openxmlformats.org/officeDocument/2006/relationships/hyperlink" Target="http://abs.twimg.com/images/themes/theme1/bg.png" TargetMode="External"/><Relationship Id="rId3241" Type="http://schemas.openxmlformats.org/officeDocument/2006/relationships/hyperlink" Target="http://pbs.twimg.com/profile_images/857140934894657537/fbudRBpV_normal.jpg" TargetMode="External"/><Relationship Id="rId162" Type="http://schemas.openxmlformats.org/officeDocument/2006/relationships/hyperlink" Target="http://t.co/hkl8Gn96w2" TargetMode="External"/><Relationship Id="rId979" Type="http://schemas.openxmlformats.org/officeDocument/2006/relationships/hyperlink" Target="https://pbs.twimg.com/profile_banners/140758894/1401112800" TargetMode="External"/><Relationship Id="rId5066" Type="http://schemas.openxmlformats.org/officeDocument/2006/relationships/hyperlink" Target="https://twitter.com/asitcha50571910" TargetMode="External"/><Relationship Id="rId5480" Type="http://schemas.openxmlformats.org/officeDocument/2006/relationships/hyperlink" Target="https://twitter.com/medianama" TargetMode="External"/><Relationship Id="rId4082" Type="http://schemas.openxmlformats.org/officeDocument/2006/relationships/hyperlink" Target="http://pbs.twimg.com/profile_images/855562439697600513/4zoZCjVR_normal.jpg" TargetMode="External"/><Relationship Id="rId5133" Type="http://schemas.openxmlformats.org/officeDocument/2006/relationships/hyperlink" Target="https://twitter.com/virfan6" TargetMode="External"/><Relationship Id="rId1676" Type="http://schemas.openxmlformats.org/officeDocument/2006/relationships/hyperlink" Target="https://pbs.twimg.com/profile_banners/2410604119/1471402855" TargetMode="External"/><Relationship Id="rId2727" Type="http://schemas.openxmlformats.org/officeDocument/2006/relationships/hyperlink" Target="http://abs.twimg.com/images/themes/theme2/bg.gif" TargetMode="External"/><Relationship Id="rId1329" Type="http://schemas.openxmlformats.org/officeDocument/2006/relationships/hyperlink" Target="https://pbs.twimg.com/profile_banners/112989351/1422616951" TargetMode="External"/><Relationship Id="rId1743" Type="http://schemas.openxmlformats.org/officeDocument/2006/relationships/hyperlink" Target="http://pbs.twimg.com/profile_background_images/164437676/Universe-003_www.TheWallpapers.org_.jpg" TargetMode="External"/><Relationship Id="rId4899" Type="http://schemas.openxmlformats.org/officeDocument/2006/relationships/hyperlink" Target="https://twitter.com/bucketheadcase" TargetMode="External"/><Relationship Id="rId5200" Type="http://schemas.openxmlformats.org/officeDocument/2006/relationships/hyperlink" Target="https://twitter.com/lother_tenzin" TargetMode="External"/><Relationship Id="rId35" Type="http://schemas.openxmlformats.org/officeDocument/2006/relationships/hyperlink" Target="https://t.co/F3fLcf5sH7" TargetMode="External"/><Relationship Id="rId1810" Type="http://schemas.openxmlformats.org/officeDocument/2006/relationships/hyperlink" Target="http://abs.twimg.com/images/themes/theme1/bg.png" TargetMode="External"/><Relationship Id="rId4966" Type="http://schemas.openxmlformats.org/officeDocument/2006/relationships/hyperlink" Target="https://twitter.com/shahidnazirbab2" TargetMode="External"/><Relationship Id="rId3568" Type="http://schemas.openxmlformats.org/officeDocument/2006/relationships/hyperlink" Target="http://pbs.twimg.com/profile_images/632770720867553280/ovNZfbdG_normal.jpg" TargetMode="External"/><Relationship Id="rId3982" Type="http://schemas.openxmlformats.org/officeDocument/2006/relationships/hyperlink" Target="http://pbs.twimg.com/profile_images/840583447903105026/14TnPtm4_normal.jpg" TargetMode="External"/><Relationship Id="rId4619" Type="http://schemas.openxmlformats.org/officeDocument/2006/relationships/hyperlink" Target="https://twitter.com/prahladach" TargetMode="External"/><Relationship Id="rId489" Type="http://schemas.openxmlformats.org/officeDocument/2006/relationships/hyperlink" Target="http://t.co/ps8T00VEpq" TargetMode="External"/><Relationship Id="rId2584" Type="http://schemas.openxmlformats.org/officeDocument/2006/relationships/hyperlink" Target="http://abs.twimg.com/images/themes/theme1/bg.png" TargetMode="External"/><Relationship Id="rId3635" Type="http://schemas.openxmlformats.org/officeDocument/2006/relationships/hyperlink" Target="http://abs.twimg.com/sticky/default_profile_images/default_profile_normal.png" TargetMode="External"/><Relationship Id="rId556" Type="http://schemas.openxmlformats.org/officeDocument/2006/relationships/hyperlink" Target="https://t.co/UphYSdcdiR" TargetMode="External"/><Relationship Id="rId1186" Type="http://schemas.openxmlformats.org/officeDocument/2006/relationships/hyperlink" Target="https://pbs.twimg.com/profile_banners/226963775/1408243248" TargetMode="External"/><Relationship Id="rId2237" Type="http://schemas.openxmlformats.org/officeDocument/2006/relationships/hyperlink" Target="http://abs.twimg.com/images/themes/theme1/bg.png" TargetMode="External"/><Relationship Id="rId209" Type="http://schemas.openxmlformats.org/officeDocument/2006/relationships/hyperlink" Target="https://t.co/jWLL3vulLW" TargetMode="External"/><Relationship Id="rId970" Type="http://schemas.openxmlformats.org/officeDocument/2006/relationships/hyperlink" Target="https://pbs.twimg.com/profile_banners/760435082406400000/1471259147" TargetMode="External"/><Relationship Id="rId1253" Type="http://schemas.openxmlformats.org/officeDocument/2006/relationships/hyperlink" Target="https://pbs.twimg.com/profile_banners/529364543/1460602835" TargetMode="External"/><Relationship Id="rId2651" Type="http://schemas.openxmlformats.org/officeDocument/2006/relationships/hyperlink" Target="http://abs.twimg.com/images/themes/theme1/bg.png" TargetMode="External"/><Relationship Id="rId3702" Type="http://schemas.openxmlformats.org/officeDocument/2006/relationships/hyperlink" Target="http://pbs.twimg.com/profile_images/840960454381969408/KYzXrqyH_normal.jpg" TargetMode="External"/><Relationship Id="rId623" Type="http://schemas.openxmlformats.org/officeDocument/2006/relationships/hyperlink" Target="http://t.co/rACSVTDnje" TargetMode="External"/><Relationship Id="rId2304" Type="http://schemas.openxmlformats.org/officeDocument/2006/relationships/hyperlink" Target="http://abs.twimg.com/images/themes/theme1/bg.png" TargetMode="External"/><Relationship Id="rId1320" Type="http://schemas.openxmlformats.org/officeDocument/2006/relationships/hyperlink" Target="https://pbs.twimg.com/profile_banners/816802684795752449/1483578001" TargetMode="External"/><Relationship Id="rId4476" Type="http://schemas.openxmlformats.org/officeDocument/2006/relationships/hyperlink" Target="https://twitter.com/deadlygova" TargetMode="External"/><Relationship Id="rId4890" Type="http://schemas.openxmlformats.org/officeDocument/2006/relationships/hyperlink" Target="https://twitter.com/madelyn34948745" TargetMode="External"/><Relationship Id="rId5527" Type="http://schemas.openxmlformats.org/officeDocument/2006/relationships/hyperlink" Target="https://twitter.com/point_tecno" TargetMode="External"/><Relationship Id="rId3078" Type="http://schemas.openxmlformats.org/officeDocument/2006/relationships/hyperlink" Target="http://pbs.twimg.com/profile_images/789395812509847553/4qNMbuga_normal.jpg" TargetMode="External"/><Relationship Id="rId3492" Type="http://schemas.openxmlformats.org/officeDocument/2006/relationships/hyperlink" Target="http://pbs.twimg.com/profile_images/857497766011994112/TokMh9hd_normal.jpg" TargetMode="External"/><Relationship Id="rId4129" Type="http://schemas.openxmlformats.org/officeDocument/2006/relationships/hyperlink" Target="http://abs.twimg.com/sticky/default_profile_images/default_profile_normal.png" TargetMode="External"/><Relationship Id="rId4543" Type="http://schemas.openxmlformats.org/officeDocument/2006/relationships/hyperlink" Target="https://twitter.com/reliancefreshin" TargetMode="External"/><Relationship Id="rId2094" Type="http://schemas.openxmlformats.org/officeDocument/2006/relationships/hyperlink" Target="http://pbs.twimg.com/profile_background_images/619110826931306496/03-mTBWx.png" TargetMode="External"/><Relationship Id="rId3145" Type="http://schemas.openxmlformats.org/officeDocument/2006/relationships/hyperlink" Target="http://pbs.twimg.com/profile_images/838461464646144001/shdkZt38_normal.jpg" TargetMode="External"/><Relationship Id="rId4610" Type="http://schemas.openxmlformats.org/officeDocument/2006/relationships/hyperlink" Target="https://twitter.com/mukulprasad" TargetMode="External"/><Relationship Id="rId480" Type="http://schemas.openxmlformats.org/officeDocument/2006/relationships/hyperlink" Target="https://t.co/OJvy0YjiEL" TargetMode="External"/><Relationship Id="rId2161" Type="http://schemas.openxmlformats.org/officeDocument/2006/relationships/hyperlink" Target="http://abs.twimg.com/images/themes/theme1/bg.png" TargetMode="External"/><Relationship Id="rId3212" Type="http://schemas.openxmlformats.org/officeDocument/2006/relationships/hyperlink" Target="http://pbs.twimg.com/profile_images/856758889810997248/kNM_kc2U_normal.jpg" TargetMode="External"/><Relationship Id="rId133" Type="http://schemas.openxmlformats.org/officeDocument/2006/relationships/hyperlink" Target="http://t.co/lwz4vcVd0U" TargetMode="External"/><Relationship Id="rId5384" Type="http://schemas.openxmlformats.org/officeDocument/2006/relationships/hyperlink" Target="https://twitter.com/mazedaarcat" TargetMode="External"/><Relationship Id="rId200" Type="http://schemas.openxmlformats.org/officeDocument/2006/relationships/hyperlink" Target="https://t.co/AdTOvFWT4c" TargetMode="External"/><Relationship Id="rId2978" Type="http://schemas.openxmlformats.org/officeDocument/2006/relationships/hyperlink" Target="http://pbs.twimg.com/profile_images/808533516283678720/xILreT-__normal.jpg" TargetMode="External"/><Relationship Id="rId5037" Type="http://schemas.openxmlformats.org/officeDocument/2006/relationships/hyperlink" Target="https://twitter.com/somnath38748134" TargetMode="External"/><Relationship Id="rId1994" Type="http://schemas.openxmlformats.org/officeDocument/2006/relationships/hyperlink" Target="http://abs.twimg.com/images/themes/theme1/bg.png" TargetMode="External"/><Relationship Id="rId5451" Type="http://schemas.openxmlformats.org/officeDocument/2006/relationships/hyperlink" Target="https://twitter.com/sarvesh_kumar26" TargetMode="External"/><Relationship Id="rId1647" Type="http://schemas.openxmlformats.org/officeDocument/2006/relationships/hyperlink" Target="https://pbs.twimg.com/profile_banners/167755800/1491302616" TargetMode="External"/><Relationship Id="rId4053" Type="http://schemas.openxmlformats.org/officeDocument/2006/relationships/hyperlink" Target="http://pbs.twimg.com/profile_images/844163488616497154/eMpFPxhx_normal.jpg" TargetMode="External"/><Relationship Id="rId5104" Type="http://schemas.openxmlformats.org/officeDocument/2006/relationships/hyperlink" Target="https://twitter.com/rathodsahiba" TargetMode="External"/><Relationship Id="rId1714" Type="http://schemas.openxmlformats.org/officeDocument/2006/relationships/hyperlink" Target="http://abs.twimg.com/images/themes/theme1/bg.png" TargetMode="External"/><Relationship Id="rId4120" Type="http://schemas.openxmlformats.org/officeDocument/2006/relationships/hyperlink" Target="http://pbs.twimg.com/profile_images/522090642671804416/AGqcoXKP_normal.png" TargetMode="External"/><Relationship Id="rId2488" Type="http://schemas.openxmlformats.org/officeDocument/2006/relationships/hyperlink" Target="http://abs.twimg.com/images/themes/theme1/bg.png" TargetMode="External"/><Relationship Id="rId3886" Type="http://schemas.openxmlformats.org/officeDocument/2006/relationships/hyperlink" Target="http://pbs.twimg.com/profile_images/855655764244955138/uri9XFiN_normal.jpg" TargetMode="External"/><Relationship Id="rId4937" Type="http://schemas.openxmlformats.org/officeDocument/2006/relationships/hyperlink" Target="https://twitter.com/laxmi_90" TargetMode="External"/><Relationship Id="rId3539" Type="http://schemas.openxmlformats.org/officeDocument/2006/relationships/hyperlink" Target="http://pbs.twimg.com/profile_images/762209140043317248/dg6Sy8Ld_normal.jpg" TargetMode="External"/><Relationship Id="rId3953" Type="http://schemas.openxmlformats.org/officeDocument/2006/relationships/hyperlink" Target="http://pbs.twimg.com/profile_images/541631253858885632/CXr7I-1u_normal.png" TargetMode="External"/><Relationship Id="rId874" Type="http://schemas.openxmlformats.org/officeDocument/2006/relationships/hyperlink" Target="https://pbs.twimg.com/profile_banners/18839785/1471243839" TargetMode="External"/><Relationship Id="rId2555" Type="http://schemas.openxmlformats.org/officeDocument/2006/relationships/hyperlink" Target="http://abs.twimg.com/images/themes/theme1/bg.png" TargetMode="External"/><Relationship Id="rId3606" Type="http://schemas.openxmlformats.org/officeDocument/2006/relationships/hyperlink" Target="http://pbs.twimg.com/profile_images/468016301365940225/XgKujNe4_normal.jpeg" TargetMode="External"/><Relationship Id="rId527" Type="http://schemas.openxmlformats.org/officeDocument/2006/relationships/hyperlink" Target="https://t.co/QahlHNUt4v" TargetMode="External"/><Relationship Id="rId941" Type="http://schemas.openxmlformats.org/officeDocument/2006/relationships/hyperlink" Target="https://pbs.twimg.com/profile_banners/857481207373742080/1493275655" TargetMode="External"/><Relationship Id="rId1157" Type="http://schemas.openxmlformats.org/officeDocument/2006/relationships/hyperlink" Target="https://pbs.twimg.com/profile_banners/143698850/1490519476" TargetMode="External"/><Relationship Id="rId1571" Type="http://schemas.openxmlformats.org/officeDocument/2006/relationships/hyperlink" Target="https://pbs.twimg.com/profile_banners/70641005/1448694026" TargetMode="External"/><Relationship Id="rId2208" Type="http://schemas.openxmlformats.org/officeDocument/2006/relationships/hyperlink" Target="http://abs.twimg.com/images/themes/theme16/bg.gif" TargetMode="External"/><Relationship Id="rId2622" Type="http://schemas.openxmlformats.org/officeDocument/2006/relationships/hyperlink" Target="http://abs.twimg.com/images/themes/theme1/bg.png" TargetMode="External"/><Relationship Id="rId1224" Type="http://schemas.openxmlformats.org/officeDocument/2006/relationships/hyperlink" Target="https://pbs.twimg.com/profile_banners/21483793/1419283276" TargetMode="External"/><Relationship Id="rId4794" Type="http://schemas.openxmlformats.org/officeDocument/2006/relationships/hyperlink" Target="https://twitter.com/getyourmarket" TargetMode="External"/><Relationship Id="rId3396" Type="http://schemas.openxmlformats.org/officeDocument/2006/relationships/hyperlink" Target="http://pbs.twimg.com/profile_images/858590819716026372/bW_Sg9M1_normal.jpg" TargetMode="External"/><Relationship Id="rId4447" Type="http://schemas.openxmlformats.org/officeDocument/2006/relationships/hyperlink" Target="https://twitter.com/polkhol999" TargetMode="External"/><Relationship Id="rId3049" Type="http://schemas.openxmlformats.org/officeDocument/2006/relationships/hyperlink" Target="http://pbs.twimg.com/profile_images/858746708066521088/Q5SJ0hL4_normal.jpg" TargetMode="External"/><Relationship Id="rId3463" Type="http://schemas.openxmlformats.org/officeDocument/2006/relationships/hyperlink" Target="http://pbs.twimg.com/profile_images/823107490007121921/4HURdyui_normal.jpg" TargetMode="External"/><Relationship Id="rId4861" Type="http://schemas.openxmlformats.org/officeDocument/2006/relationships/hyperlink" Target="https://twitter.com/soundhar1" TargetMode="External"/><Relationship Id="rId384" Type="http://schemas.openxmlformats.org/officeDocument/2006/relationships/hyperlink" Target="https://t.co/1WOcQpV01x" TargetMode="External"/><Relationship Id="rId2065" Type="http://schemas.openxmlformats.org/officeDocument/2006/relationships/hyperlink" Target="http://abs.twimg.com/images/themes/theme1/bg.png" TargetMode="External"/><Relationship Id="rId3116" Type="http://schemas.openxmlformats.org/officeDocument/2006/relationships/hyperlink" Target="http://pbs.twimg.com/profile_images/508769083110588416/CfItvEiY_normal.jpeg" TargetMode="External"/><Relationship Id="rId4514" Type="http://schemas.openxmlformats.org/officeDocument/2006/relationships/hyperlink" Target="https://twitter.com/amitsahoo13" TargetMode="External"/><Relationship Id="rId1081" Type="http://schemas.openxmlformats.org/officeDocument/2006/relationships/hyperlink" Target="https://pbs.twimg.com/profile_banners/21014078/1490109580" TargetMode="External"/><Relationship Id="rId3530" Type="http://schemas.openxmlformats.org/officeDocument/2006/relationships/hyperlink" Target="http://pbs.twimg.com/profile_images/790885946023477249/-3E9pns1_normal.jpg" TargetMode="External"/><Relationship Id="rId451" Type="http://schemas.openxmlformats.org/officeDocument/2006/relationships/hyperlink" Target="http://t.co/QRXWbrT8PI" TargetMode="External"/><Relationship Id="rId2132" Type="http://schemas.openxmlformats.org/officeDocument/2006/relationships/hyperlink" Target="http://abs.twimg.com/images/themes/theme1/bg.png" TargetMode="External"/><Relationship Id="rId5288" Type="http://schemas.openxmlformats.org/officeDocument/2006/relationships/hyperlink" Target="https://twitter.com/mcurie" TargetMode="External"/><Relationship Id="rId104" Type="http://schemas.openxmlformats.org/officeDocument/2006/relationships/hyperlink" Target="http://t.co/gwxXNnZ297" TargetMode="External"/><Relationship Id="rId1898" Type="http://schemas.openxmlformats.org/officeDocument/2006/relationships/hyperlink" Target="http://abs.twimg.com/images/themes/theme1/bg.png" TargetMode="External"/><Relationship Id="rId2949" Type="http://schemas.openxmlformats.org/officeDocument/2006/relationships/hyperlink" Target="http://pbs.twimg.com/profile_images/1219791386/news_normal.gif" TargetMode="External"/><Relationship Id="rId5355" Type="http://schemas.openxmlformats.org/officeDocument/2006/relationships/hyperlink" Target="https://twitter.com/aalbertjac" TargetMode="External"/><Relationship Id="rId4371" Type="http://schemas.openxmlformats.org/officeDocument/2006/relationships/hyperlink" Target="https://twitter.com/imppb" TargetMode="External"/><Relationship Id="rId5008" Type="http://schemas.openxmlformats.org/officeDocument/2006/relationships/hyperlink" Target="https://twitter.com/savemoneyindiaa" TargetMode="External"/><Relationship Id="rId5422" Type="http://schemas.openxmlformats.org/officeDocument/2006/relationships/hyperlink" Target="https://twitter.com/muralidharan27" TargetMode="External"/><Relationship Id="rId1965" Type="http://schemas.openxmlformats.org/officeDocument/2006/relationships/hyperlink" Target="http://abs.twimg.com/images/themes/theme1/bg.png" TargetMode="External"/><Relationship Id="rId4024" Type="http://schemas.openxmlformats.org/officeDocument/2006/relationships/hyperlink" Target="http://pbs.twimg.com/profile_images/854400635382505474/MtQKR0LB_normal.jpg" TargetMode="External"/><Relationship Id="rId1618" Type="http://schemas.openxmlformats.org/officeDocument/2006/relationships/hyperlink" Target="https://pbs.twimg.com/profile_banners/782476938816258048/1476723031" TargetMode="External"/><Relationship Id="rId3040" Type="http://schemas.openxmlformats.org/officeDocument/2006/relationships/hyperlink" Target="http://pbs.twimg.com/profile_images/850273914374705152/RTmxGTjP_normal.jpg" TargetMode="External"/><Relationship Id="rId3857" Type="http://schemas.openxmlformats.org/officeDocument/2006/relationships/hyperlink" Target="http://pbs.twimg.com/profile_images/433145850634588160/_kGjhBF8_normal.jpeg" TargetMode="External"/><Relationship Id="rId4908" Type="http://schemas.openxmlformats.org/officeDocument/2006/relationships/hyperlink" Target="https://twitter.com/ghelaniy" TargetMode="External"/><Relationship Id="rId778" Type="http://schemas.openxmlformats.org/officeDocument/2006/relationships/hyperlink" Target="https://pbs.twimg.com/profile_banners/726318458992885761/1491653976" TargetMode="External"/><Relationship Id="rId2459" Type="http://schemas.openxmlformats.org/officeDocument/2006/relationships/hyperlink" Target="http://abs.twimg.com/images/themes/theme1/bg.png" TargetMode="External"/><Relationship Id="rId2873" Type="http://schemas.openxmlformats.org/officeDocument/2006/relationships/hyperlink" Target="http://pbs.twimg.com/profile_images/793326152572080128/PHfSl_hV_normal.jpg" TargetMode="External"/><Relationship Id="rId3924" Type="http://schemas.openxmlformats.org/officeDocument/2006/relationships/hyperlink" Target="http://pbs.twimg.com/profile_images/599464903456395264/eFBCvmlU_normal.jpg" TargetMode="External"/><Relationship Id="rId845" Type="http://schemas.openxmlformats.org/officeDocument/2006/relationships/hyperlink" Target="https://pbs.twimg.com/profile_banners/345052904/1490002057" TargetMode="External"/><Relationship Id="rId1475" Type="http://schemas.openxmlformats.org/officeDocument/2006/relationships/hyperlink" Target="https://pbs.twimg.com/profile_banners/331463176/1447228297" TargetMode="External"/><Relationship Id="rId2526" Type="http://schemas.openxmlformats.org/officeDocument/2006/relationships/hyperlink" Target="http://abs.twimg.com/images/themes/theme1/bg.png" TargetMode="External"/><Relationship Id="rId1128" Type="http://schemas.openxmlformats.org/officeDocument/2006/relationships/hyperlink" Target="https://pbs.twimg.com/profile_banners/3018113948/1443430537" TargetMode="External"/><Relationship Id="rId1542" Type="http://schemas.openxmlformats.org/officeDocument/2006/relationships/hyperlink" Target="https://pbs.twimg.com/profile_banners/43372046/1460999512" TargetMode="External"/><Relationship Id="rId2940" Type="http://schemas.openxmlformats.org/officeDocument/2006/relationships/hyperlink" Target="http://pbs.twimg.com/profile_images/1005659329/4201_1010204551837_1726702392_16562_1019816_s_normal.jpg" TargetMode="External"/><Relationship Id="rId4698" Type="http://schemas.openxmlformats.org/officeDocument/2006/relationships/hyperlink" Target="https://twitter.com/lazyfatyeti" TargetMode="External"/><Relationship Id="rId912" Type="http://schemas.openxmlformats.org/officeDocument/2006/relationships/hyperlink" Target="https://pbs.twimg.com/profile_banners/3634369573/1488901465" TargetMode="External"/><Relationship Id="rId4765" Type="http://schemas.openxmlformats.org/officeDocument/2006/relationships/hyperlink" Target="https://twitter.com/kshitijraj12" TargetMode="External"/><Relationship Id="rId288" Type="http://schemas.openxmlformats.org/officeDocument/2006/relationships/hyperlink" Target="http://t.co/x1UwxwBzd6" TargetMode="External"/><Relationship Id="rId3367" Type="http://schemas.openxmlformats.org/officeDocument/2006/relationships/hyperlink" Target="http://pbs.twimg.com/profile_images/700184633820844032/Tg-IQ_d4_normal.jpg" TargetMode="External"/><Relationship Id="rId3781" Type="http://schemas.openxmlformats.org/officeDocument/2006/relationships/hyperlink" Target="http://pbs.twimg.com/profile_images/731455561695264770/Oj_92lRJ_normal.jpg" TargetMode="External"/><Relationship Id="rId4418" Type="http://schemas.openxmlformats.org/officeDocument/2006/relationships/hyperlink" Target="https://twitter.com/sanjeevgiri2" TargetMode="External"/><Relationship Id="rId4832" Type="http://schemas.openxmlformats.org/officeDocument/2006/relationships/hyperlink" Target="https://twitter.com/mmsiibf4598389" TargetMode="External"/><Relationship Id="rId2383" Type="http://schemas.openxmlformats.org/officeDocument/2006/relationships/hyperlink" Target="http://abs.twimg.com/images/themes/theme1/bg.png" TargetMode="External"/><Relationship Id="rId3434" Type="http://schemas.openxmlformats.org/officeDocument/2006/relationships/hyperlink" Target="http://pbs.twimg.com/profile_images/1600643678/DSC_8720_normal.jpg" TargetMode="External"/><Relationship Id="rId355" Type="http://schemas.openxmlformats.org/officeDocument/2006/relationships/hyperlink" Target="https://t.co/Zus4TyA2Uc" TargetMode="External"/><Relationship Id="rId2036" Type="http://schemas.openxmlformats.org/officeDocument/2006/relationships/hyperlink" Target="http://abs.twimg.com/images/themes/theme1/bg.png" TargetMode="External"/><Relationship Id="rId2450" Type="http://schemas.openxmlformats.org/officeDocument/2006/relationships/hyperlink" Target="http://abs.twimg.com/images/themes/theme16/bg.gif" TargetMode="External"/><Relationship Id="rId3501" Type="http://schemas.openxmlformats.org/officeDocument/2006/relationships/hyperlink" Target="http://pbs.twimg.com/profile_images/814795716870684672/jasLRVxN_normal.jpg" TargetMode="External"/><Relationship Id="rId422" Type="http://schemas.openxmlformats.org/officeDocument/2006/relationships/hyperlink" Target="https://t.co/NUC8AnNecx" TargetMode="External"/><Relationship Id="rId1052" Type="http://schemas.openxmlformats.org/officeDocument/2006/relationships/hyperlink" Target="https://pbs.twimg.com/profile_banners/743358098731991040/1473239072" TargetMode="External"/><Relationship Id="rId2103" Type="http://schemas.openxmlformats.org/officeDocument/2006/relationships/hyperlink" Target="http://pbs.twimg.com/profile_background_images/378800000163344860/yLVkV5Ad.png" TargetMode="External"/><Relationship Id="rId5259" Type="http://schemas.openxmlformats.org/officeDocument/2006/relationships/hyperlink" Target="https://twitter.com/webworldhindi" TargetMode="External"/><Relationship Id="rId4275" Type="http://schemas.openxmlformats.org/officeDocument/2006/relationships/hyperlink" Target="https://twitter.com/gawzz8" TargetMode="External"/><Relationship Id="rId5326" Type="http://schemas.openxmlformats.org/officeDocument/2006/relationships/hyperlink" Target="https://twitter.com/karrama12" TargetMode="External"/><Relationship Id="rId1869" Type="http://schemas.openxmlformats.org/officeDocument/2006/relationships/hyperlink" Target="http://abs.twimg.com/images/themes/theme1/bg.png" TargetMode="External"/><Relationship Id="rId3291" Type="http://schemas.openxmlformats.org/officeDocument/2006/relationships/hyperlink" Target="http://pbs.twimg.com/profile_images/2523821664/logo200200_normal.png" TargetMode="External"/><Relationship Id="rId1936" Type="http://schemas.openxmlformats.org/officeDocument/2006/relationships/hyperlink" Target="http://abs.twimg.com/images/themes/theme1/bg.png" TargetMode="External"/><Relationship Id="rId4342" Type="http://schemas.openxmlformats.org/officeDocument/2006/relationships/hyperlink" Target="https://twitter.com/rakeshshahu17" TargetMode="External"/><Relationship Id="rId3011" Type="http://schemas.openxmlformats.org/officeDocument/2006/relationships/hyperlink" Target="http://pbs.twimg.com/profile_images/378800000466495890/0da6bdc0e197737c0da366f6ae588997_normal.jpeg" TargetMode="External"/><Relationship Id="rId2777" Type="http://schemas.openxmlformats.org/officeDocument/2006/relationships/hyperlink" Target="http://abs.twimg.com/images/themes/theme1/bg.png" TargetMode="External"/><Relationship Id="rId5183" Type="http://schemas.openxmlformats.org/officeDocument/2006/relationships/hyperlink" Target="https://twitter.com/re" TargetMode="External"/><Relationship Id="rId749" Type="http://schemas.openxmlformats.org/officeDocument/2006/relationships/hyperlink" Target="https://pbs.twimg.com/profile_banners/69564507/1471713591" TargetMode="External"/><Relationship Id="rId1379" Type="http://schemas.openxmlformats.org/officeDocument/2006/relationships/hyperlink" Target="https://pbs.twimg.com/profile_banners/1966829850/1466052325" TargetMode="External"/><Relationship Id="rId3828" Type="http://schemas.openxmlformats.org/officeDocument/2006/relationships/hyperlink" Target="http://pbs.twimg.com/profile_images/809018433052545024/ibfZlk8s_normal.jpg" TargetMode="External"/><Relationship Id="rId5250" Type="http://schemas.openxmlformats.org/officeDocument/2006/relationships/hyperlink" Target="https://twitter.com/jainrounak" TargetMode="External"/><Relationship Id="rId1793" Type="http://schemas.openxmlformats.org/officeDocument/2006/relationships/hyperlink" Target="http://pbs.twimg.com/profile_background_images/301826256/254709_198027133584296_100001310338470_474416_3986209_n.jpg" TargetMode="External"/><Relationship Id="rId2844" Type="http://schemas.openxmlformats.org/officeDocument/2006/relationships/hyperlink" Target="http://pbs.twimg.com/profile_images/378800000144429481/27710d3d6f3eb6ef7cf7c3d60388a14c_normal.jpeg" TargetMode="External"/><Relationship Id="rId85" Type="http://schemas.openxmlformats.org/officeDocument/2006/relationships/hyperlink" Target="http://t.co/Jq0ZnrkDEp" TargetMode="External"/><Relationship Id="rId816" Type="http://schemas.openxmlformats.org/officeDocument/2006/relationships/hyperlink" Target="https://pbs.twimg.com/profile_banners/27501856/1455171841" TargetMode="External"/><Relationship Id="rId1446" Type="http://schemas.openxmlformats.org/officeDocument/2006/relationships/hyperlink" Target="https://pbs.twimg.com/profile_banners/857164933972336641/1493199803" TargetMode="External"/><Relationship Id="rId1860" Type="http://schemas.openxmlformats.org/officeDocument/2006/relationships/hyperlink" Target="http://pbs.twimg.com/profile_background_images/556410103012675585/Zvqj9-Z4.jpeg" TargetMode="External"/><Relationship Id="rId2911" Type="http://schemas.openxmlformats.org/officeDocument/2006/relationships/hyperlink" Target="http://pbs.twimg.com/profile_images/851051960648310784/SK97touX_normal.jpg" TargetMode="External"/><Relationship Id="rId1513" Type="http://schemas.openxmlformats.org/officeDocument/2006/relationships/hyperlink" Target="https://pbs.twimg.com/profile_banners/125095225/1419144161" TargetMode="External"/><Relationship Id="rId4669" Type="http://schemas.openxmlformats.org/officeDocument/2006/relationships/hyperlink" Target="https://twitter.com/namratta2" TargetMode="External"/><Relationship Id="rId3685" Type="http://schemas.openxmlformats.org/officeDocument/2006/relationships/hyperlink" Target="http://pbs.twimg.com/profile_images/846710805668249600/EsUFNtiP_normal.jpg" TargetMode="External"/><Relationship Id="rId4736" Type="http://schemas.openxmlformats.org/officeDocument/2006/relationships/hyperlink" Target="https://twitter.com/tremborg" TargetMode="External"/><Relationship Id="rId2287" Type="http://schemas.openxmlformats.org/officeDocument/2006/relationships/hyperlink" Target="http://abs.twimg.com/images/themes/theme1/bg.png" TargetMode="External"/><Relationship Id="rId3338" Type="http://schemas.openxmlformats.org/officeDocument/2006/relationships/hyperlink" Target="http://pbs.twimg.com/profile_images/502415965053677568/JR2FxGQ5_normal.jpeg" TargetMode="External"/><Relationship Id="rId3752" Type="http://schemas.openxmlformats.org/officeDocument/2006/relationships/hyperlink" Target="http://pbs.twimg.com/profile_images/70752982/blue_tick_01_normal.png" TargetMode="External"/><Relationship Id="rId259" Type="http://schemas.openxmlformats.org/officeDocument/2006/relationships/hyperlink" Target="https://t.co/mB4wrnNqgr" TargetMode="External"/><Relationship Id="rId673" Type="http://schemas.openxmlformats.org/officeDocument/2006/relationships/hyperlink" Target="https://pbs.twimg.com/profile_banners/4093096646/1447499570" TargetMode="External"/><Relationship Id="rId2354" Type="http://schemas.openxmlformats.org/officeDocument/2006/relationships/hyperlink" Target="http://abs.twimg.com/images/themes/theme1/bg.png" TargetMode="External"/><Relationship Id="rId3405" Type="http://schemas.openxmlformats.org/officeDocument/2006/relationships/hyperlink" Target="http://pbs.twimg.com/profile_images/857877781648207872/9EEoez_1_normal.jpg" TargetMode="External"/><Relationship Id="rId4803" Type="http://schemas.openxmlformats.org/officeDocument/2006/relationships/hyperlink" Target="https://twitter.com/thetopbusiness" TargetMode="External"/><Relationship Id="rId326" Type="http://schemas.openxmlformats.org/officeDocument/2006/relationships/hyperlink" Target="https://t.co/q8JgZFlYTp" TargetMode="External"/><Relationship Id="rId1370" Type="http://schemas.openxmlformats.org/officeDocument/2006/relationships/hyperlink" Target="https://pbs.twimg.com/profile_banners/755283/1404589691" TargetMode="External"/><Relationship Id="rId2007" Type="http://schemas.openxmlformats.org/officeDocument/2006/relationships/hyperlink" Target="http://abs.twimg.com/images/themes/theme1/bg.png" TargetMode="External"/><Relationship Id="rId740" Type="http://schemas.openxmlformats.org/officeDocument/2006/relationships/hyperlink" Target="https://pbs.twimg.com/profile_banners/260162069/1479011079" TargetMode="External"/><Relationship Id="rId1023" Type="http://schemas.openxmlformats.org/officeDocument/2006/relationships/hyperlink" Target="https://pbs.twimg.com/profile_banners/2849679307/1490877807" TargetMode="External"/><Relationship Id="rId2421" Type="http://schemas.openxmlformats.org/officeDocument/2006/relationships/hyperlink" Target="http://abs.twimg.com/images/themes/theme1/bg.png" TargetMode="External"/><Relationship Id="rId4179" Type="http://schemas.openxmlformats.org/officeDocument/2006/relationships/hyperlink" Target="http://pbs.twimg.com/profile_images/554081781796728832/s_73Oanm_normal.jpeg" TargetMode="External"/><Relationship Id="rId5577" Type="http://schemas.openxmlformats.org/officeDocument/2006/relationships/hyperlink" Target="https://twitter.com/rajeshsatpute" TargetMode="External"/><Relationship Id="rId4593" Type="http://schemas.openxmlformats.org/officeDocument/2006/relationships/hyperlink" Target="https://twitter.com/prashan87076118" TargetMode="External"/><Relationship Id="rId5644" Type="http://schemas.openxmlformats.org/officeDocument/2006/relationships/comments" Target="../comments2.xml"/><Relationship Id="rId3195" Type="http://schemas.openxmlformats.org/officeDocument/2006/relationships/hyperlink" Target="http://pbs.twimg.com/profile_images/707645167323353089/DAZccVos_normal.jpg" TargetMode="External"/><Relationship Id="rId4246" Type="http://schemas.openxmlformats.org/officeDocument/2006/relationships/hyperlink" Target="https://twitter.com/imnaveentiwari" TargetMode="External"/><Relationship Id="rId4660" Type="http://schemas.openxmlformats.org/officeDocument/2006/relationships/hyperlink" Target="https://twitter.com/bengreenbergnyc" TargetMode="External"/><Relationship Id="rId3262" Type="http://schemas.openxmlformats.org/officeDocument/2006/relationships/hyperlink" Target="http://pbs.twimg.com/profile_images/856834733136916486/atxxYrXD_normal.jpg" TargetMode="External"/><Relationship Id="rId4313" Type="http://schemas.openxmlformats.org/officeDocument/2006/relationships/hyperlink" Target="https://twitter.com/dailyhuntapp" TargetMode="External"/><Relationship Id="rId183" Type="http://schemas.openxmlformats.org/officeDocument/2006/relationships/hyperlink" Target="http://t.co/biyxGyNjQv" TargetMode="External"/><Relationship Id="rId1907" Type="http://schemas.openxmlformats.org/officeDocument/2006/relationships/hyperlink" Target="http://abs.twimg.com/images/themes/theme1/bg.png" TargetMode="External"/><Relationship Id="rId250" Type="http://schemas.openxmlformats.org/officeDocument/2006/relationships/hyperlink" Target="https://t.co/DBE0LRkti3" TargetMode="External"/><Relationship Id="rId5087" Type="http://schemas.openxmlformats.org/officeDocument/2006/relationships/hyperlink" Target="https://twitter.com/kediasanjay777" TargetMode="External"/><Relationship Id="rId5154" Type="http://schemas.openxmlformats.org/officeDocument/2006/relationships/hyperlink" Target="https://twitter.com/sapnilrevankar" TargetMode="External"/><Relationship Id="rId1697" Type="http://schemas.openxmlformats.org/officeDocument/2006/relationships/hyperlink" Target="http://abs.twimg.com/images/themes/theme1/bg.png" TargetMode="External"/><Relationship Id="rId2748" Type="http://schemas.openxmlformats.org/officeDocument/2006/relationships/hyperlink" Target="http://abs.twimg.com/images/themes/theme1/bg.png" TargetMode="External"/><Relationship Id="rId1764" Type="http://schemas.openxmlformats.org/officeDocument/2006/relationships/hyperlink" Target="http://pbs.twimg.com/profile_background_images/547711244996603904/KzJ0UZjj.jpeg" TargetMode="External"/><Relationship Id="rId2815" Type="http://schemas.openxmlformats.org/officeDocument/2006/relationships/hyperlink" Target="http://pbs.twimg.com/profile_images/835017204043247616/dHRhaFkt_normal.jpg" TargetMode="External"/><Relationship Id="rId4170" Type="http://schemas.openxmlformats.org/officeDocument/2006/relationships/hyperlink" Target="http://pbs.twimg.com/profile_images/732519881711702016/b8qqU2du_normal.jpg" TargetMode="External"/><Relationship Id="rId5221" Type="http://schemas.openxmlformats.org/officeDocument/2006/relationships/hyperlink" Target="https://twitter.com/amrinder1410" TargetMode="External"/><Relationship Id="rId56" Type="http://schemas.openxmlformats.org/officeDocument/2006/relationships/hyperlink" Target="https://t.co/Y2HAMuwxqy" TargetMode="External"/><Relationship Id="rId1417" Type="http://schemas.openxmlformats.org/officeDocument/2006/relationships/hyperlink" Target="https://pbs.twimg.com/profile_banners/788291265901178880/1481379588" TargetMode="External"/><Relationship Id="rId1831" Type="http://schemas.openxmlformats.org/officeDocument/2006/relationships/hyperlink" Target="http://abs.twimg.com/images/themes/theme1/bg.png" TargetMode="External"/><Relationship Id="rId4987" Type="http://schemas.openxmlformats.org/officeDocument/2006/relationships/hyperlink" Target="https://twitter.com/technicalmonk" TargetMode="External"/><Relationship Id="rId3589" Type="http://schemas.openxmlformats.org/officeDocument/2006/relationships/hyperlink" Target="http://pbs.twimg.com/profile_images/816568346736992256/ooR9MGpf_normal.jpg" TargetMode="External"/><Relationship Id="rId577" Type="http://schemas.openxmlformats.org/officeDocument/2006/relationships/hyperlink" Target="https://t.co/RwEZmjNKLI"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pbs.twimg.com/profile_images/809347793538207744/rOCT4pMK_normal.jpg" TargetMode="External"/><Relationship Id="rId4707" Type="http://schemas.openxmlformats.org/officeDocument/2006/relationships/hyperlink" Target="https://twitter.com/joecmathew" TargetMode="External"/><Relationship Id="rId991" Type="http://schemas.openxmlformats.org/officeDocument/2006/relationships/hyperlink" Target="https://pbs.twimg.com/profile_banners/162999314/1442137474" TargetMode="External"/><Relationship Id="rId2672" Type="http://schemas.openxmlformats.org/officeDocument/2006/relationships/hyperlink" Target="http://abs.twimg.com/images/themes/theme1/bg.png" TargetMode="External"/><Relationship Id="rId3309" Type="http://schemas.openxmlformats.org/officeDocument/2006/relationships/hyperlink" Target="http://pbs.twimg.com/profile_images/545522280449589248/Dpil7uhB_normal.jpeg" TargetMode="External"/><Relationship Id="rId3723" Type="http://schemas.openxmlformats.org/officeDocument/2006/relationships/hyperlink" Target="http://pbs.twimg.com/profile_images/776648631520595968/ixanZhgO_normal.jpg" TargetMode="External"/><Relationship Id="rId644" Type="http://schemas.openxmlformats.org/officeDocument/2006/relationships/hyperlink" Target="https://t.co/Y9g1PRTwY0" TargetMode="External"/><Relationship Id="rId1274" Type="http://schemas.openxmlformats.org/officeDocument/2006/relationships/hyperlink" Target="https://pbs.twimg.com/profile_banners/14652254/1393972077" TargetMode="External"/><Relationship Id="rId2325" Type="http://schemas.openxmlformats.org/officeDocument/2006/relationships/hyperlink" Target="http://abs.twimg.com/images/themes/theme1/bg.png" TargetMode="External"/><Relationship Id="rId711" Type="http://schemas.openxmlformats.org/officeDocument/2006/relationships/hyperlink" Target="https://pbs.twimg.com/profile_banners/103323813/1487957009" TargetMode="External"/><Relationship Id="rId1341" Type="http://schemas.openxmlformats.org/officeDocument/2006/relationships/hyperlink" Target="https://pbs.twimg.com/profile_banners/1470369086/1458108151" TargetMode="External"/><Relationship Id="rId4497" Type="http://schemas.openxmlformats.org/officeDocument/2006/relationships/hyperlink" Target="https://twitter.com/yourtidings" TargetMode="External"/><Relationship Id="rId5548" Type="http://schemas.openxmlformats.org/officeDocument/2006/relationships/hyperlink" Target="https://twitter.com/iphonenew3" TargetMode="External"/><Relationship Id="rId3099" Type="http://schemas.openxmlformats.org/officeDocument/2006/relationships/hyperlink" Target="http://pbs.twimg.com/profile_images/3348535256/93cdd6239a2d7c98e25aaed471396b13_normal.jpeg" TargetMode="External"/><Relationship Id="rId4564" Type="http://schemas.openxmlformats.org/officeDocument/2006/relationships/hyperlink" Target="https://twitter.com/sanlove07" TargetMode="External"/><Relationship Id="rId5615" Type="http://schemas.openxmlformats.org/officeDocument/2006/relationships/hyperlink" Target="https://twitter.com/imvenkatram" TargetMode="External"/><Relationship Id="rId3166" Type="http://schemas.openxmlformats.org/officeDocument/2006/relationships/hyperlink" Target="http://pbs.twimg.com/profile_images/626781846311796737/XC8fyTan_normal.jpg" TargetMode="External"/><Relationship Id="rId3580" Type="http://schemas.openxmlformats.org/officeDocument/2006/relationships/hyperlink" Target="http://pbs.twimg.com/profile_images/842253759065542656/icC-uX_u_normal.jpg" TargetMode="External"/><Relationship Id="rId4217" Type="http://schemas.openxmlformats.org/officeDocument/2006/relationships/hyperlink" Target="https://twitter.com/iamintrance" TargetMode="External"/><Relationship Id="rId2182" Type="http://schemas.openxmlformats.org/officeDocument/2006/relationships/hyperlink" Target="http://pbs.twimg.com/profile_background_images/668954186/29be81979fe0f01da495e292d723b609.png" TargetMode="External"/><Relationship Id="rId3233" Type="http://schemas.openxmlformats.org/officeDocument/2006/relationships/hyperlink" Target="http://pbs.twimg.com/profile_images/777708348540157953/Eb8tH6Dv_normal.jpg" TargetMode="External"/><Relationship Id="rId4631" Type="http://schemas.openxmlformats.org/officeDocument/2006/relationships/hyperlink" Target="https://twitter.com/sathishvkmb007" TargetMode="External"/><Relationship Id="rId154" Type="http://schemas.openxmlformats.org/officeDocument/2006/relationships/hyperlink" Target="https://t.co/JIeN8Q51io" TargetMode="External"/><Relationship Id="rId2999" Type="http://schemas.openxmlformats.org/officeDocument/2006/relationships/hyperlink" Target="http://pbs.twimg.com/profile_images/848601076093923328/V0Jg6Ry5_normal.jpg" TargetMode="External"/><Relationship Id="rId3300" Type="http://schemas.openxmlformats.org/officeDocument/2006/relationships/hyperlink" Target="http://pbs.twimg.com/profile_images/378800000762499666/0a0398551dbadbf65e842f0c21845d21_normal.jpeg" TargetMode="External"/><Relationship Id="rId221" Type="http://schemas.openxmlformats.org/officeDocument/2006/relationships/hyperlink" Target="https://t.co/OU9rLpZUbJ" TargetMode="External"/><Relationship Id="rId5058" Type="http://schemas.openxmlformats.org/officeDocument/2006/relationships/hyperlink" Target="https://twitter.com/mandykamboj66" TargetMode="External"/><Relationship Id="rId5472" Type="http://schemas.openxmlformats.org/officeDocument/2006/relationships/hyperlink" Target="https://twitter.com/sunnyziony777" TargetMode="External"/><Relationship Id="rId1668" Type="http://schemas.openxmlformats.org/officeDocument/2006/relationships/hyperlink" Target="https://pbs.twimg.com/profile_banners/401195896/1398670508" TargetMode="External"/><Relationship Id="rId2719" Type="http://schemas.openxmlformats.org/officeDocument/2006/relationships/hyperlink" Target="http://abs.twimg.com/images/themes/theme16/bg.gif" TargetMode="External"/><Relationship Id="rId4074" Type="http://schemas.openxmlformats.org/officeDocument/2006/relationships/hyperlink" Target="http://pbs.twimg.com/profile_images/792042050510327808/JxlXOY9O_normal.jpg" TargetMode="External"/><Relationship Id="rId5125" Type="http://schemas.openxmlformats.org/officeDocument/2006/relationships/hyperlink" Target="https://twitter.com/irfangsvs1" TargetMode="External"/><Relationship Id="rId3090" Type="http://schemas.openxmlformats.org/officeDocument/2006/relationships/hyperlink" Target="http://pbs.twimg.com/profile_images/781514680732749824/PG2_gebm_normal.jpg" TargetMode="External"/><Relationship Id="rId4141" Type="http://schemas.openxmlformats.org/officeDocument/2006/relationships/hyperlink" Target="http://pbs.twimg.com/profile_images/813089980742410240/AbOhqwXi_normal.jpg" TargetMode="External"/><Relationship Id="rId1735" Type="http://schemas.openxmlformats.org/officeDocument/2006/relationships/hyperlink" Target="http://abs.twimg.com/images/themes/theme1/bg.png" TargetMode="External"/><Relationship Id="rId27" Type="http://schemas.openxmlformats.org/officeDocument/2006/relationships/hyperlink" Target="http://t.co/f9Xsf9P6CY" TargetMode="External"/><Relationship Id="rId1802" Type="http://schemas.openxmlformats.org/officeDocument/2006/relationships/hyperlink" Target="http://abs.twimg.com/images/themes/theme1/bg.png" TargetMode="External"/><Relationship Id="rId4958" Type="http://schemas.openxmlformats.org/officeDocument/2006/relationships/hyperlink" Target="https://twitter.com/bkvrao_bk" TargetMode="External"/><Relationship Id="rId3974" Type="http://schemas.openxmlformats.org/officeDocument/2006/relationships/hyperlink" Target="http://abs.twimg.com/sticky/default_profile_images/default_profile_normal.png" TargetMode="External"/><Relationship Id="rId895" Type="http://schemas.openxmlformats.org/officeDocument/2006/relationships/hyperlink" Target="https://pbs.twimg.com/profile_banners/819249111534862338/1486507235" TargetMode="External"/><Relationship Id="rId2576" Type="http://schemas.openxmlformats.org/officeDocument/2006/relationships/hyperlink" Target="http://abs.twimg.com/images/themes/theme1/bg.png" TargetMode="External"/><Relationship Id="rId2990" Type="http://schemas.openxmlformats.org/officeDocument/2006/relationships/hyperlink" Target="http://pbs.twimg.com/profile_images/828249220805181441/77WCkGOS_normal.jpg" TargetMode="External"/><Relationship Id="rId3627" Type="http://schemas.openxmlformats.org/officeDocument/2006/relationships/hyperlink" Target="http://pbs.twimg.com/profile_images/583550024287563776/vrpLDuC9_normal.jpg" TargetMode="External"/><Relationship Id="rId548" Type="http://schemas.openxmlformats.org/officeDocument/2006/relationships/hyperlink" Target="https://t.co/ULKQH2y8nL" TargetMode="External"/><Relationship Id="rId962" Type="http://schemas.openxmlformats.org/officeDocument/2006/relationships/hyperlink" Target="https://pbs.twimg.com/profile_banners/416857073/1465115238" TargetMode="External"/><Relationship Id="rId1178" Type="http://schemas.openxmlformats.org/officeDocument/2006/relationships/hyperlink" Target="https://pbs.twimg.com/profile_banners/803261660513370112/1480347633" TargetMode="External"/><Relationship Id="rId1592" Type="http://schemas.openxmlformats.org/officeDocument/2006/relationships/hyperlink" Target="https://pbs.twimg.com/profile_banners/3261990804/1493268965" TargetMode="External"/><Relationship Id="rId2229" Type="http://schemas.openxmlformats.org/officeDocument/2006/relationships/hyperlink" Target="http://abs.twimg.com/images/themes/theme1/bg.png" TargetMode="External"/><Relationship Id="rId2643" Type="http://schemas.openxmlformats.org/officeDocument/2006/relationships/hyperlink" Target="http://abs.twimg.com/images/themes/theme17/bg.gif" TargetMode="External"/><Relationship Id="rId615" Type="http://schemas.openxmlformats.org/officeDocument/2006/relationships/hyperlink" Target="http://t.co/0q5AOpO3q3" TargetMode="External"/><Relationship Id="rId1245" Type="http://schemas.openxmlformats.org/officeDocument/2006/relationships/hyperlink" Target="https://pbs.twimg.com/profile_banners/739597046/1373772505" TargetMode="External"/><Relationship Id="rId1312" Type="http://schemas.openxmlformats.org/officeDocument/2006/relationships/hyperlink" Target="https://pbs.twimg.com/profile_banners/2894370894/1455086035" TargetMode="External"/><Relationship Id="rId2710" Type="http://schemas.openxmlformats.org/officeDocument/2006/relationships/hyperlink" Target="http://abs.twimg.com/images/themes/theme14/bg.gif" TargetMode="External"/><Relationship Id="rId4468" Type="http://schemas.openxmlformats.org/officeDocument/2006/relationships/hyperlink" Target="https://twitter.com/rajeshk18116021" TargetMode="External"/><Relationship Id="rId4882" Type="http://schemas.openxmlformats.org/officeDocument/2006/relationships/hyperlink" Target="https://twitter.com/ftindianews" TargetMode="External"/><Relationship Id="rId5519" Type="http://schemas.openxmlformats.org/officeDocument/2006/relationships/hyperlink" Target="https://twitter.com/indiavspk" TargetMode="External"/><Relationship Id="rId2086" Type="http://schemas.openxmlformats.org/officeDocument/2006/relationships/hyperlink" Target="http://abs.twimg.com/images/themes/theme1/bg.png" TargetMode="External"/><Relationship Id="rId3484" Type="http://schemas.openxmlformats.org/officeDocument/2006/relationships/hyperlink" Target="http://pbs.twimg.com/profile_images/764885363655634944/Ve2TLoM1_normal.jpg" TargetMode="External"/><Relationship Id="rId4535" Type="http://schemas.openxmlformats.org/officeDocument/2006/relationships/hyperlink" Target="https://twitter.com/arunkumarsgs" TargetMode="External"/><Relationship Id="rId3137" Type="http://schemas.openxmlformats.org/officeDocument/2006/relationships/hyperlink" Target="http://pbs.twimg.com/profile_images/858637484565123072/XYwkQXy4_normal.jpg" TargetMode="External"/><Relationship Id="rId3551" Type="http://schemas.openxmlformats.org/officeDocument/2006/relationships/hyperlink" Target="http://pbs.twimg.com/profile_images/830834682308808704/oxzQOBsr_normal.jpg" TargetMode="External"/><Relationship Id="rId4602" Type="http://schemas.openxmlformats.org/officeDocument/2006/relationships/hyperlink" Target="https://twitter.com/thesuniljain" TargetMode="External"/><Relationship Id="rId472" Type="http://schemas.openxmlformats.org/officeDocument/2006/relationships/hyperlink" Target="http://t.co/yCG0gDVC49" TargetMode="External"/><Relationship Id="rId2153" Type="http://schemas.openxmlformats.org/officeDocument/2006/relationships/hyperlink" Target="http://abs.twimg.com/images/themes/theme1/bg.png" TargetMode="External"/><Relationship Id="rId3204" Type="http://schemas.openxmlformats.org/officeDocument/2006/relationships/hyperlink" Target="http://abs.twimg.com/sticky/default_profile_images/default_profile_normal.png" TargetMode="External"/><Relationship Id="rId125" Type="http://schemas.openxmlformats.org/officeDocument/2006/relationships/hyperlink" Target="https://t.co/jXuQnTHsfc" TargetMode="External"/><Relationship Id="rId2220" Type="http://schemas.openxmlformats.org/officeDocument/2006/relationships/hyperlink" Target="http://abs.twimg.com/images/themes/theme1/bg.png" TargetMode="External"/><Relationship Id="rId5376" Type="http://schemas.openxmlformats.org/officeDocument/2006/relationships/hyperlink" Target="https://twitter.com/amudhan_3907" TargetMode="External"/><Relationship Id="rId4392" Type="http://schemas.openxmlformats.org/officeDocument/2006/relationships/hyperlink" Target="https://twitter.com/malhotratweets" TargetMode="External"/><Relationship Id="rId5029" Type="http://schemas.openxmlformats.org/officeDocument/2006/relationships/hyperlink" Target="https://twitter.com/symbianian" TargetMode="External"/><Relationship Id="rId5443" Type="http://schemas.openxmlformats.org/officeDocument/2006/relationships/hyperlink" Target="https://twitter.com/dazzlingcelebs" TargetMode="External"/><Relationship Id="rId1986" Type="http://schemas.openxmlformats.org/officeDocument/2006/relationships/hyperlink" Target="http://abs.twimg.com/images/themes/theme1/bg.png" TargetMode="External"/><Relationship Id="rId4045" Type="http://schemas.openxmlformats.org/officeDocument/2006/relationships/hyperlink" Target="http://pbs.twimg.com/profile_images/858243602685857792/WP8YJrfw_normal.jpg" TargetMode="External"/><Relationship Id="rId1639" Type="http://schemas.openxmlformats.org/officeDocument/2006/relationships/hyperlink" Target="https://pbs.twimg.com/profile_banners/2919422180/1491018613" TargetMode="External"/><Relationship Id="rId3061" Type="http://schemas.openxmlformats.org/officeDocument/2006/relationships/hyperlink" Target="http://pbs.twimg.com/profile_images/840627691699216384/0w5Y0rUh_normal.jpg" TargetMode="External"/><Relationship Id="rId5510" Type="http://schemas.openxmlformats.org/officeDocument/2006/relationships/hyperlink" Target="https://twitter.com/umesh1920021" TargetMode="External"/><Relationship Id="rId1706" Type="http://schemas.openxmlformats.org/officeDocument/2006/relationships/hyperlink" Target="http://pbs.twimg.com/profile_background_images/180402124/Telecom.jpg" TargetMode="External"/><Relationship Id="rId4112" Type="http://schemas.openxmlformats.org/officeDocument/2006/relationships/hyperlink" Target="http://pbs.twimg.com/profile_images/836545579647975424/mkQAVqrU_normal.jpg" TargetMode="External"/><Relationship Id="rId3878" Type="http://schemas.openxmlformats.org/officeDocument/2006/relationships/hyperlink" Target="http://pbs.twimg.com/profile_images/847050710193721344/N5djVHpf_normal.jpg" TargetMode="External"/><Relationship Id="rId4929" Type="http://schemas.openxmlformats.org/officeDocument/2006/relationships/hyperlink" Target="https://twitter.com/uasociolog" TargetMode="External"/><Relationship Id="rId799" Type="http://schemas.openxmlformats.org/officeDocument/2006/relationships/hyperlink" Target="https://pbs.twimg.com/profile_banners/850623816187432960/1491903974" TargetMode="External"/><Relationship Id="rId2894" Type="http://schemas.openxmlformats.org/officeDocument/2006/relationships/hyperlink" Target="http://pbs.twimg.com/profile_images/776388938902614016/pjpHmcmG_normal.jpg" TargetMode="External"/><Relationship Id="rId866" Type="http://schemas.openxmlformats.org/officeDocument/2006/relationships/hyperlink" Target="https://pbs.twimg.com/profile_banners/777931827600302080/1475770398" TargetMode="External"/><Relationship Id="rId1496" Type="http://schemas.openxmlformats.org/officeDocument/2006/relationships/hyperlink" Target="https://pbs.twimg.com/profile_banners/788316765893775361/1476785506" TargetMode="External"/><Relationship Id="rId2547" Type="http://schemas.openxmlformats.org/officeDocument/2006/relationships/hyperlink" Target="http://abs.twimg.com/images/themes/theme1/bg.png" TargetMode="External"/><Relationship Id="rId3945" Type="http://schemas.openxmlformats.org/officeDocument/2006/relationships/hyperlink" Target="http://pbs.twimg.com/profile_images/642740615789174784/SZGPKGBV_normal.jpg" TargetMode="External"/><Relationship Id="rId519" Type="http://schemas.openxmlformats.org/officeDocument/2006/relationships/hyperlink" Target="https://t.co/4qXqJoM475" TargetMode="External"/><Relationship Id="rId1149" Type="http://schemas.openxmlformats.org/officeDocument/2006/relationships/hyperlink" Target="https://pbs.twimg.com/profile_banners/51072417/1388771772" TargetMode="External"/><Relationship Id="rId2961" Type="http://schemas.openxmlformats.org/officeDocument/2006/relationships/hyperlink" Target="http://pbs.twimg.com/profile_images/811920243937329154/Uf1u9MzV_normal.jpg" TargetMode="External"/><Relationship Id="rId5020" Type="http://schemas.openxmlformats.org/officeDocument/2006/relationships/hyperlink" Target="https://twitter.com/zeenews" TargetMode="External"/><Relationship Id="rId933" Type="http://schemas.openxmlformats.org/officeDocument/2006/relationships/hyperlink" Target="https://pbs.twimg.com/profile_banners/2691975211/1493566378" TargetMode="External"/><Relationship Id="rId1563" Type="http://schemas.openxmlformats.org/officeDocument/2006/relationships/hyperlink" Target="https://pbs.twimg.com/profile_banners/3179220806/1438442927" TargetMode="External"/><Relationship Id="rId2614" Type="http://schemas.openxmlformats.org/officeDocument/2006/relationships/hyperlink" Target="http://abs.twimg.com/images/themes/theme1/bg.png" TargetMode="External"/><Relationship Id="rId1216" Type="http://schemas.openxmlformats.org/officeDocument/2006/relationships/hyperlink" Target="https://pbs.twimg.com/profile_banners/615732744/1472505400" TargetMode="External"/><Relationship Id="rId1630" Type="http://schemas.openxmlformats.org/officeDocument/2006/relationships/hyperlink" Target="https://pbs.twimg.com/profile_banners/3496359494/1441742103" TargetMode="External"/><Relationship Id="rId4786" Type="http://schemas.openxmlformats.org/officeDocument/2006/relationships/hyperlink" Target="https://twitter.com/topbiznessbrand" TargetMode="External"/><Relationship Id="rId3388" Type="http://schemas.openxmlformats.org/officeDocument/2006/relationships/hyperlink" Target="http://pbs.twimg.com/profile_images/812277724425261056/stPPA00q_normal.jpg" TargetMode="External"/><Relationship Id="rId4439" Type="http://schemas.openxmlformats.org/officeDocument/2006/relationships/hyperlink" Target="https://twitter.com/doolnews" TargetMode="External"/><Relationship Id="rId4853" Type="http://schemas.openxmlformats.org/officeDocument/2006/relationships/hyperlink" Target="https://twitter.com/yoursvivek" TargetMode="External"/><Relationship Id="rId3455" Type="http://schemas.openxmlformats.org/officeDocument/2006/relationships/hyperlink" Target="http://pbs.twimg.com/profile_images/816643356906364929/oRXlLsX0_normal.jpg" TargetMode="External"/><Relationship Id="rId4506" Type="http://schemas.openxmlformats.org/officeDocument/2006/relationships/hyperlink" Target="https://twitter.com/biharibritish" TargetMode="External"/><Relationship Id="rId376" Type="http://schemas.openxmlformats.org/officeDocument/2006/relationships/hyperlink" Target="http://t.co/5GNrlGZyoJ" TargetMode="External"/><Relationship Id="rId790" Type="http://schemas.openxmlformats.org/officeDocument/2006/relationships/hyperlink" Target="https://pbs.twimg.com/profile_banners/162645815/1423136426" TargetMode="External"/><Relationship Id="rId2057" Type="http://schemas.openxmlformats.org/officeDocument/2006/relationships/hyperlink" Target="http://abs.twimg.com/images/themes/theme15/bg.png" TargetMode="External"/><Relationship Id="rId2471" Type="http://schemas.openxmlformats.org/officeDocument/2006/relationships/hyperlink" Target="http://abs.twimg.com/images/themes/theme1/bg.png" TargetMode="External"/><Relationship Id="rId3108" Type="http://schemas.openxmlformats.org/officeDocument/2006/relationships/hyperlink" Target="http://pbs.twimg.com/profile_images/625720205285527552/cjQr0Nq5_normal.jpg" TargetMode="External"/><Relationship Id="rId3522" Type="http://schemas.openxmlformats.org/officeDocument/2006/relationships/hyperlink" Target="http://pbs.twimg.com/profile_images/856157277681729536/Ut3t_-2R_normal.jpg" TargetMode="External"/><Relationship Id="rId4920" Type="http://schemas.openxmlformats.org/officeDocument/2006/relationships/hyperlink" Target="https://twitter.com/sachins38040096" TargetMode="External"/><Relationship Id="rId443" Type="http://schemas.openxmlformats.org/officeDocument/2006/relationships/hyperlink" Target="https://t.co/zgwQFLwx3U" TargetMode="External"/><Relationship Id="rId1073" Type="http://schemas.openxmlformats.org/officeDocument/2006/relationships/hyperlink" Target="https://pbs.twimg.com/profile_banners/2751833574/1408619536" TargetMode="External"/><Relationship Id="rId2124" Type="http://schemas.openxmlformats.org/officeDocument/2006/relationships/hyperlink" Target="http://abs.twimg.com/images/themes/theme1/bg.png" TargetMode="External"/><Relationship Id="rId1140" Type="http://schemas.openxmlformats.org/officeDocument/2006/relationships/hyperlink" Target="https://pbs.twimg.com/profile_banners/1676327754/1463072627" TargetMode="External"/><Relationship Id="rId4296" Type="http://schemas.openxmlformats.org/officeDocument/2006/relationships/hyperlink" Target="https://twitter.com/myindia_1947" TargetMode="External"/><Relationship Id="rId510" Type="http://schemas.openxmlformats.org/officeDocument/2006/relationships/hyperlink" Target="https://t.co/U7V7Swvmzn" TargetMode="External"/><Relationship Id="rId5347" Type="http://schemas.openxmlformats.org/officeDocument/2006/relationships/hyperlink" Target="https://twitter.com/tejprakash40" TargetMode="External"/><Relationship Id="rId1957" Type="http://schemas.openxmlformats.org/officeDocument/2006/relationships/hyperlink" Target="http://pbs.twimg.com/profile_background_images/800870924/00921b89b33ffad209f85e4087147852.jpeg" TargetMode="External"/><Relationship Id="rId4363" Type="http://schemas.openxmlformats.org/officeDocument/2006/relationships/hyperlink" Target="https://twitter.com/babloooochandan" TargetMode="External"/><Relationship Id="rId5414" Type="http://schemas.openxmlformats.org/officeDocument/2006/relationships/hyperlink" Target="https://twitter.com/yugashrijoshi" TargetMode="External"/><Relationship Id="rId4016" Type="http://schemas.openxmlformats.org/officeDocument/2006/relationships/hyperlink" Target="http://pbs.twimg.com/profile_images/846939654003838980/wsolFAVy_normal.jpg" TargetMode="External"/><Relationship Id="rId4430" Type="http://schemas.openxmlformats.org/officeDocument/2006/relationships/hyperlink" Target="https://twitter.com/mahim_purohit" TargetMode="External"/><Relationship Id="rId3032" Type="http://schemas.openxmlformats.org/officeDocument/2006/relationships/hyperlink" Target="http://pbs.twimg.com/profile_images/778792161030594561/DwFAFTqO_normal.jpg" TargetMode="External"/><Relationship Id="rId2798" Type="http://schemas.openxmlformats.org/officeDocument/2006/relationships/hyperlink" Target="http://pbs.twimg.com/profile_images/831042551356329984/WTRNOCLx_normal.jpg" TargetMode="External"/><Relationship Id="rId3849" Type="http://schemas.openxmlformats.org/officeDocument/2006/relationships/hyperlink" Target="http://abs.twimg.com/sticky/default_profile_images/default_profile_normal.png" TargetMode="External"/><Relationship Id="rId5271" Type="http://schemas.openxmlformats.org/officeDocument/2006/relationships/hyperlink" Target="https://twitter.com/kumar_technical" TargetMode="External"/><Relationship Id="rId2865" Type="http://schemas.openxmlformats.org/officeDocument/2006/relationships/hyperlink" Target="http://abs.twimg.com/sticky/default_profile_images/default_profile_normal.png" TargetMode="External"/><Relationship Id="rId3916" Type="http://schemas.openxmlformats.org/officeDocument/2006/relationships/hyperlink" Target="http://pbs.twimg.com/profile_images/780453168161447936/QkDbBahr_normal.jpg" TargetMode="External"/><Relationship Id="rId837" Type="http://schemas.openxmlformats.org/officeDocument/2006/relationships/hyperlink" Target="https://pbs.twimg.com/profile_banners/247621821/1479537268" TargetMode="External"/><Relationship Id="rId1467" Type="http://schemas.openxmlformats.org/officeDocument/2006/relationships/hyperlink" Target="https://pbs.twimg.com/profile_banners/606904152/1368271216" TargetMode="External"/><Relationship Id="rId1881" Type="http://schemas.openxmlformats.org/officeDocument/2006/relationships/hyperlink" Target="http://abs.twimg.com/images/themes/theme9/bg.gif" TargetMode="External"/><Relationship Id="rId2518" Type="http://schemas.openxmlformats.org/officeDocument/2006/relationships/hyperlink" Target="http://abs.twimg.com/images/themes/theme1/bg.png" TargetMode="External"/><Relationship Id="rId2932" Type="http://schemas.openxmlformats.org/officeDocument/2006/relationships/hyperlink" Target="http://pbs.twimg.com/profile_images/686840618761490432/6-tx2haG_normal.jpg" TargetMode="External"/><Relationship Id="rId904" Type="http://schemas.openxmlformats.org/officeDocument/2006/relationships/hyperlink" Target="https://pbs.twimg.com/profile_banners/321271735/1493271018" TargetMode="External"/><Relationship Id="rId1534" Type="http://schemas.openxmlformats.org/officeDocument/2006/relationships/hyperlink" Target="https://pbs.twimg.com/profile_banners/97764015/1466133828" TargetMode="External"/><Relationship Id="rId1601" Type="http://schemas.openxmlformats.org/officeDocument/2006/relationships/hyperlink" Target="https://pbs.twimg.com/profile_banners/343405144/1487836527" TargetMode="External"/><Relationship Id="rId4757" Type="http://schemas.openxmlformats.org/officeDocument/2006/relationships/hyperlink" Target="https://twitter.com/aakashkapil0107" TargetMode="External"/><Relationship Id="rId3359" Type="http://schemas.openxmlformats.org/officeDocument/2006/relationships/hyperlink" Target="http://pbs.twimg.com/profile_images/702043638008717313/PtlcFMQg_normal.jpg" TargetMode="External"/><Relationship Id="rId694" Type="http://schemas.openxmlformats.org/officeDocument/2006/relationships/hyperlink" Target="https://pbs.twimg.com/profile_banners/2272780986/1485854909" TargetMode="External"/><Relationship Id="rId2375" Type="http://schemas.openxmlformats.org/officeDocument/2006/relationships/hyperlink" Target="http://pbs.twimg.com/profile_background_images/26843152/f1244821923.jpg" TargetMode="External"/><Relationship Id="rId3773" Type="http://schemas.openxmlformats.org/officeDocument/2006/relationships/hyperlink" Target="http://pbs.twimg.com/profile_images/634255540453928960/89Wp1iB3_normal.jpg" TargetMode="External"/><Relationship Id="rId4824" Type="http://schemas.openxmlformats.org/officeDocument/2006/relationships/hyperlink" Target="https://twitter.com/gershomheadhunt" TargetMode="External"/><Relationship Id="rId347" Type="http://schemas.openxmlformats.org/officeDocument/2006/relationships/hyperlink" Target="https://t.co/c3OKjgwOCP" TargetMode="External"/><Relationship Id="rId2028" Type="http://schemas.openxmlformats.org/officeDocument/2006/relationships/hyperlink" Target="http://pbs.twimg.com/profile_background_images/158357359/x32cc3e841c307d1588e85a1f626bfc2.png" TargetMode="External"/><Relationship Id="rId3426" Type="http://schemas.openxmlformats.org/officeDocument/2006/relationships/hyperlink" Target="http://pbs.twimg.com/profile_images/855703734436982784/uqJLoqiF_normal.jpg" TargetMode="External"/><Relationship Id="rId3840" Type="http://schemas.openxmlformats.org/officeDocument/2006/relationships/hyperlink" Target="http://pbs.twimg.com/profile_images/841591736711446528/EJKg3F9G_normal.jpg" TargetMode="External"/><Relationship Id="rId761" Type="http://schemas.openxmlformats.org/officeDocument/2006/relationships/hyperlink" Target="https://pbs.twimg.com/profile_banners/494057994/1489048780" TargetMode="External"/><Relationship Id="rId1391" Type="http://schemas.openxmlformats.org/officeDocument/2006/relationships/hyperlink" Target="https://pbs.twimg.com/profile_banners/600814999/1475723218" TargetMode="External"/><Relationship Id="rId2442" Type="http://schemas.openxmlformats.org/officeDocument/2006/relationships/hyperlink" Target="http://abs.twimg.com/images/themes/theme1/bg.png" TargetMode="External"/><Relationship Id="rId5598" Type="http://schemas.openxmlformats.org/officeDocument/2006/relationships/hyperlink" Target="https://twitter.com/sabkuchhsikho" TargetMode="External"/><Relationship Id="rId414" Type="http://schemas.openxmlformats.org/officeDocument/2006/relationships/hyperlink" Target="http://t.co/H2IET1Xj97" TargetMode="External"/><Relationship Id="rId1044" Type="http://schemas.openxmlformats.org/officeDocument/2006/relationships/hyperlink" Target="https://pbs.twimg.com/profile_banners/799361988933472256/1479419166" TargetMode="External"/><Relationship Id="rId1111" Type="http://schemas.openxmlformats.org/officeDocument/2006/relationships/hyperlink" Target="https://pbs.twimg.com/profile_banners/4915948279/1456209804" TargetMode="External"/><Relationship Id="rId4267" Type="http://schemas.openxmlformats.org/officeDocument/2006/relationships/hyperlink" Target="https://twitter.com/zzubbair" TargetMode="External"/><Relationship Id="rId4681" Type="http://schemas.openxmlformats.org/officeDocument/2006/relationships/hyperlink" Target="https://twitter.com/rajeev_vcpl" TargetMode="External"/><Relationship Id="rId5318" Type="http://schemas.openxmlformats.org/officeDocument/2006/relationships/hyperlink" Target="https://twitter.com/shekhar10saxena" TargetMode="External"/><Relationship Id="rId3283" Type="http://schemas.openxmlformats.org/officeDocument/2006/relationships/hyperlink" Target="http://pbs.twimg.com/profile_images/771242386882113537/yCiJig5z_normal.jpg" TargetMode="External"/><Relationship Id="rId4334" Type="http://schemas.openxmlformats.org/officeDocument/2006/relationships/hyperlink" Target="https://twitter.com/udaipurkiran" TargetMode="External"/><Relationship Id="rId1928" Type="http://schemas.openxmlformats.org/officeDocument/2006/relationships/hyperlink" Target="http://abs.twimg.com/images/themes/theme1/bg.png" TargetMode="External"/><Relationship Id="rId3350" Type="http://schemas.openxmlformats.org/officeDocument/2006/relationships/hyperlink" Target="http://pbs.twimg.com/profile_images/834360272269746177/NsJej--i_normal.jpg" TargetMode="External"/><Relationship Id="rId271" Type="http://schemas.openxmlformats.org/officeDocument/2006/relationships/hyperlink" Target="https://t.co/uB40W7hztX" TargetMode="External"/><Relationship Id="rId3003" Type="http://schemas.openxmlformats.org/officeDocument/2006/relationships/hyperlink" Target="http://pbs.twimg.com/profile_images/760033622191517697/y7CP0j4Z_normal.jpg" TargetMode="External"/><Relationship Id="rId4401" Type="http://schemas.openxmlformats.org/officeDocument/2006/relationships/hyperlink" Target="https://twitter.com/shyammurarka1" TargetMode="External"/><Relationship Id="rId2769" Type="http://schemas.openxmlformats.org/officeDocument/2006/relationships/hyperlink" Target="http://abs.twimg.com/images/themes/theme1/bg.png" TargetMode="External"/><Relationship Id="rId5175" Type="http://schemas.openxmlformats.org/officeDocument/2006/relationships/hyperlink" Target="https://twitter.com/shankkaraiyar" TargetMode="External"/><Relationship Id="rId1785" Type="http://schemas.openxmlformats.org/officeDocument/2006/relationships/hyperlink" Target="http://abs.twimg.com/images/themes/theme12/bg.gif" TargetMode="External"/><Relationship Id="rId2836" Type="http://schemas.openxmlformats.org/officeDocument/2006/relationships/hyperlink" Target="http://pbs.twimg.com/profile_images/628343676360650752/ySEZM9-k_normal.jpg" TargetMode="External"/><Relationship Id="rId4191" Type="http://schemas.openxmlformats.org/officeDocument/2006/relationships/hyperlink" Target="http://pbs.twimg.com/profile_images/378800000511910155/56b2f49f80cdd432c023e2043052678c_normal.png" TargetMode="External"/><Relationship Id="rId5242" Type="http://schemas.openxmlformats.org/officeDocument/2006/relationships/hyperlink" Target="https://twitter.com/manjunatha_mn" TargetMode="External"/><Relationship Id="rId77" Type="http://schemas.openxmlformats.org/officeDocument/2006/relationships/hyperlink" Target="https://t.co/k6HmWJGlfz" TargetMode="External"/><Relationship Id="rId808" Type="http://schemas.openxmlformats.org/officeDocument/2006/relationships/hyperlink" Target="https://pbs.twimg.com/profile_banners/851966117534937088/1491961543" TargetMode="External"/><Relationship Id="rId1438" Type="http://schemas.openxmlformats.org/officeDocument/2006/relationships/hyperlink" Target="https://pbs.twimg.com/profile_banners/18039408/1398330693" TargetMode="External"/><Relationship Id="rId1852" Type="http://schemas.openxmlformats.org/officeDocument/2006/relationships/hyperlink" Target="http://abs.twimg.com/images/themes/theme1/bg.png" TargetMode="External"/><Relationship Id="rId2903" Type="http://schemas.openxmlformats.org/officeDocument/2006/relationships/hyperlink" Target="http://pbs.twimg.com/profile_images/477638306063056896/WLq6n1WR_normal.jpeg" TargetMode="External"/><Relationship Id="rId1505" Type="http://schemas.openxmlformats.org/officeDocument/2006/relationships/hyperlink" Target="https://pbs.twimg.com/profile_banners/400186369/1488050001" TargetMode="External"/><Relationship Id="rId3677" Type="http://schemas.openxmlformats.org/officeDocument/2006/relationships/hyperlink" Target="http://abs.twimg.com/sticky/default_profile_images/default_profile_normal.png" TargetMode="External"/><Relationship Id="rId4728" Type="http://schemas.openxmlformats.org/officeDocument/2006/relationships/hyperlink" Target="https://twitter.com/lamahans" TargetMode="External"/><Relationship Id="rId598" Type="http://schemas.openxmlformats.org/officeDocument/2006/relationships/hyperlink" Target="https://t.co/SkQ1IsHdnT" TargetMode="External"/><Relationship Id="rId2279" Type="http://schemas.openxmlformats.org/officeDocument/2006/relationships/hyperlink" Target="http://pbs.twimg.com/profile_background_images/148938101/twitter_background.jpg" TargetMode="External"/><Relationship Id="rId2693" Type="http://schemas.openxmlformats.org/officeDocument/2006/relationships/hyperlink" Target="http://abs.twimg.com/images/themes/theme4/bg.gif" TargetMode="External"/><Relationship Id="rId3744" Type="http://schemas.openxmlformats.org/officeDocument/2006/relationships/hyperlink" Target="http://pbs.twimg.com/profile_images/1817374328/Shankkar_20Aiyar_normal.jpg" TargetMode="External"/><Relationship Id="rId665" Type="http://schemas.openxmlformats.org/officeDocument/2006/relationships/hyperlink" Target="https://t.co/18wnQOyAzE" TargetMode="External"/><Relationship Id="rId1295" Type="http://schemas.openxmlformats.org/officeDocument/2006/relationships/hyperlink" Target="https://pbs.twimg.com/profile_banners/17239667/1452533680" TargetMode="External"/><Relationship Id="rId2346" Type="http://schemas.openxmlformats.org/officeDocument/2006/relationships/hyperlink" Target="http://pbs.twimg.com/profile_background_images/434476402/CyberTwitter.jpg" TargetMode="External"/><Relationship Id="rId2760" Type="http://schemas.openxmlformats.org/officeDocument/2006/relationships/hyperlink" Target="http://pbs.twimg.com/profile_background_images/797964460/eb31fc60ce76a2f6dc55df5c688b534a.jpeg" TargetMode="External"/><Relationship Id="rId3811" Type="http://schemas.openxmlformats.org/officeDocument/2006/relationships/hyperlink" Target="http://pbs.twimg.com/profile_images/378800000823008162/40c1ac82887e6604677a76dbd0c84a22_normal.png" TargetMode="External"/><Relationship Id="rId318" Type="http://schemas.openxmlformats.org/officeDocument/2006/relationships/hyperlink" Target="https://t.co/w46zBut3jq" TargetMode="External"/><Relationship Id="rId732" Type="http://schemas.openxmlformats.org/officeDocument/2006/relationships/hyperlink" Target="https://pbs.twimg.com/profile_banners/2936965945/1488075093" TargetMode="External"/><Relationship Id="rId1362" Type="http://schemas.openxmlformats.org/officeDocument/2006/relationships/hyperlink" Target="https://pbs.twimg.com/profile_banners/273357757/1492369418" TargetMode="External"/><Relationship Id="rId2413" Type="http://schemas.openxmlformats.org/officeDocument/2006/relationships/hyperlink" Target="http://abs.twimg.com/images/themes/theme2/bg.gif" TargetMode="External"/><Relationship Id="rId5569" Type="http://schemas.openxmlformats.org/officeDocument/2006/relationships/hyperlink" Target="https://twitter.com/suvarnanewstv" TargetMode="External"/><Relationship Id="rId1015" Type="http://schemas.openxmlformats.org/officeDocument/2006/relationships/hyperlink" Target="https://pbs.twimg.com/profile_banners/702092028696403968/1487009461" TargetMode="External"/><Relationship Id="rId4585" Type="http://schemas.openxmlformats.org/officeDocument/2006/relationships/hyperlink" Target="https://twitter.com/cric_skb" TargetMode="External"/><Relationship Id="rId3187" Type="http://schemas.openxmlformats.org/officeDocument/2006/relationships/hyperlink" Target="http://pbs.twimg.com/profile_images/843615405486866434/uCOgQp6Q_normal.jpg" TargetMode="External"/><Relationship Id="rId4238" Type="http://schemas.openxmlformats.org/officeDocument/2006/relationships/hyperlink" Target="https://twitter.com/crimenewslatest" TargetMode="External"/><Relationship Id="rId5636" Type="http://schemas.openxmlformats.org/officeDocument/2006/relationships/hyperlink" Target="https://twitter.com/kamalsavla" TargetMode="External"/><Relationship Id="rId4652" Type="http://schemas.openxmlformats.org/officeDocument/2006/relationships/hyperlink" Target="https://twitter.com/ptcouncil" TargetMode="External"/><Relationship Id="rId175" Type="http://schemas.openxmlformats.org/officeDocument/2006/relationships/hyperlink" Target="https://t.co/0ZOODxKHPZ" TargetMode="External"/><Relationship Id="rId3254" Type="http://schemas.openxmlformats.org/officeDocument/2006/relationships/hyperlink" Target="http://pbs.twimg.com/profile_images/449843552470568960/Kf-uZbgB_normal.jpeg" TargetMode="External"/><Relationship Id="rId4305" Type="http://schemas.openxmlformats.org/officeDocument/2006/relationships/hyperlink" Target="https://twitter.com/readstudyshare" TargetMode="External"/><Relationship Id="rId2270" Type="http://schemas.openxmlformats.org/officeDocument/2006/relationships/hyperlink" Target="http://abs.twimg.com/images/themes/theme7/bg.gif" TargetMode="External"/><Relationship Id="rId3321" Type="http://schemas.openxmlformats.org/officeDocument/2006/relationships/hyperlink" Target="http://pbs.twimg.com/profile_images/661601355375755265/BLeERCBx_normal.jpg" TargetMode="External"/><Relationship Id="rId242" Type="http://schemas.openxmlformats.org/officeDocument/2006/relationships/hyperlink" Target="http://t.co/HC8lY1afIt" TargetMode="External"/><Relationship Id="rId5079" Type="http://schemas.openxmlformats.org/officeDocument/2006/relationships/hyperlink" Target="https://twitter.com/rakeshtiwari205" TargetMode="External"/><Relationship Id="rId5493" Type="http://schemas.openxmlformats.org/officeDocument/2006/relationships/hyperlink" Target="https://twitter.com/monojitrsg" TargetMode="External"/><Relationship Id="rId1689" Type="http://schemas.openxmlformats.org/officeDocument/2006/relationships/hyperlink" Target="http://abs.twimg.com/images/themes/theme1/bg.png" TargetMode="External"/><Relationship Id="rId4095" Type="http://schemas.openxmlformats.org/officeDocument/2006/relationships/hyperlink" Target="http://pbs.twimg.com/profile_images/649590622664433664/7ewiEn_S_normal.jpg" TargetMode="External"/><Relationship Id="rId5146" Type="http://schemas.openxmlformats.org/officeDocument/2006/relationships/hyperlink" Target="https://twitter.com/quickfindseotip" TargetMode="External"/><Relationship Id="rId5560" Type="http://schemas.openxmlformats.org/officeDocument/2006/relationships/hyperlink" Target="https://twitter.com/priyans16736070" TargetMode="External"/><Relationship Id="rId4162" Type="http://schemas.openxmlformats.org/officeDocument/2006/relationships/hyperlink" Target="http://pbs.twimg.com/profile_images/3099670019/0a1047174954b4381141086707c611c7_normal.jpeg" TargetMode="External"/><Relationship Id="rId5213" Type="http://schemas.openxmlformats.org/officeDocument/2006/relationships/hyperlink" Target="https://twitter.com/the_clippings" TargetMode="External"/><Relationship Id="rId1756" Type="http://schemas.openxmlformats.org/officeDocument/2006/relationships/hyperlink" Target="http://abs.twimg.com/images/themes/theme19/bg.gif" TargetMode="External"/><Relationship Id="rId2807" Type="http://schemas.openxmlformats.org/officeDocument/2006/relationships/hyperlink" Target="http://pbs.twimg.com/profile_images/819862480230846464/ozYtXA2D_normal.jpg" TargetMode="External"/><Relationship Id="rId48" Type="http://schemas.openxmlformats.org/officeDocument/2006/relationships/hyperlink" Target="https://t.co/2H1MQAjVH8" TargetMode="External"/><Relationship Id="rId1409" Type="http://schemas.openxmlformats.org/officeDocument/2006/relationships/hyperlink" Target="https://pbs.twimg.com/profile_banners/4813093812/1453742441" TargetMode="External"/><Relationship Id="rId1823" Type="http://schemas.openxmlformats.org/officeDocument/2006/relationships/hyperlink" Target="http://abs.twimg.com/images/themes/theme10/bg.gif" TargetMode="External"/><Relationship Id="rId4979" Type="http://schemas.openxmlformats.org/officeDocument/2006/relationships/hyperlink" Target="https://twitter.com/incrediblebenga" TargetMode="External"/><Relationship Id="rId3995" Type="http://schemas.openxmlformats.org/officeDocument/2006/relationships/hyperlink" Target="http://pbs.twimg.com/profile_images/531769932833234945/mAV4ub6t_normal.jpeg" TargetMode="External"/><Relationship Id="rId2597" Type="http://schemas.openxmlformats.org/officeDocument/2006/relationships/hyperlink" Target="http://abs.twimg.com/images/themes/theme1/bg.png" TargetMode="External"/><Relationship Id="rId3648" Type="http://schemas.openxmlformats.org/officeDocument/2006/relationships/hyperlink" Target="http://pbs.twimg.com/profile_images/826799907461689344/R1795PoG_normal.jpg" TargetMode="External"/><Relationship Id="rId569" Type="http://schemas.openxmlformats.org/officeDocument/2006/relationships/hyperlink" Target="http://t.co/1AkAqv52mK" TargetMode="External"/><Relationship Id="rId983" Type="http://schemas.openxmlformats.org/officeDocument/2006/relationships/hyperlink" Target="https://pbs.twimg.com/profile_banners/3085884184/1489164367" TargetMode="External"/><Relationship Id="rId1199" Type="http://schemas.openxmlformats.org/officeDocument/2006/relationships/hyperlink" Target="https://pbs.twimg.com/profile_banners/174258302/1414249151" TargetMode="External"/><Relationship Id="rId2664" Type="http://schemas.openxmlformats.org/officeDocument/2006/relationships/hyperlink" Target="http://pbs.twimg.com/profile_background_images/104932584/a.jpg" TargetMode="External"/><Relationship Id="rId5070" Type="http://schemas.openxmlformats.org/officeDocument/2006/relationships/hyperlink" Target="https://twitter.com/pratikvaidya092" TargetMode="External"/><Relationship Id="rId636" Type="http://schemas.openxmlformats.org/officeDocument/2006/relationships/hyperlink" Target="http://t.co/pA7ZhahG6k" TargetMode="External"/><Relationship Id="rId1266" Type="http://schemas.openxmlformats.org/officeDocument/2006/relationships/hyperlink" Target="https://pbs.twimg.com/profile_banners/18071358/1491465811" TargetMode="External"/><Relationship Id="rId2317" Type="http://schemas.openxmlformats.org/officeDocument/2006/relationships/hyperlink" Target="http://abs.twimg.com/images/themes/theme1/bg.png" TargetMode="External"/><Relationship Id="rId3715" Type="http://schemas.openxmlformats.org/officeDocument/2006/relationships/hyperlink" Target="http://pbs.twimg.com/profile_images/592208932988264449/bM2abhue_normal.png" TargetMode="External"/><Relationship Id="rId1680" Type="http://schemas.openxmlformats.org/officeDocument/2006/relationships/hyperlink" Target="https://pbs.twimg.com/profile_banners/2157967104/1382843494" TargetMode="External"/><Relationship Id="rId2731" Type="http://schemas.openxmlformats.org/officeDocument/2006/relationships/hyperlink" Target="http://abs.twimg.com/images/themes/theme1/bg.png" TargetMode="External"/><Relationship Id="rId703" Type="http://schemas.openxmlformats.org/officeDocument/2006/relationships/hyperlink" Target="https://pbs.twimg.com/profile_banners/17679030/1431256333" TargetMode="External"/><Relationship Id="rId1333" Type="http://schemas.openxmlformats.org/officeDocument/2006/relationships/hyperlink" Target="https://pbs.twimg.com/profile_banners/73826242/1359184045" TargetMode="External"/><Relationship Id="rId4489" Type="http://schemas.openxmlformats.org/officeDocument/2006/relationships/hyperlink" Target="https://twitter.com/narendramodi" TargetMode="External"/><Relationship Id="rId1400" Type="http://schemas.openxmlformats.org/officeDocument/2006/relationships/hyperlink" Target="https://pbs.twimg.com/profile_banners/13584132/1366903058" TargetMode="External"/><Relationship Id="rId4556" Type="http://schemas.openxmlformats.org/officeDocument/2006/relationships/hyperlink" Target="https://twitter.com/mishraarun539" TargetMode="External"/><Relationship Id="rId4970" Type="http://schemas.openxmlformats.org/officeDocument/2006/relationships/hyperlink" Target="https://twitter.com/ambasthaanjan" TargetMode="External"/><Relationship Id="rId5607" Type="http://schemas.openxmlformats.org/officeDocument/2006/relationships/hyperlink" Target="https://twitter.com/dksardana" TargetMode="External"/><Relationship Id="rId3158" Type="http://schemas.openxmlformats.org/officeDocument/2006/relationships/hyperlink" Target="http://pbs.twimg.com/profile_images/828702676963717120/Yy8Cs4OQ_normal.jpg" TargetMode="External"/><Relationship Id="rId3572" Type="http://schemas.openxmlformats.org/officeDocument/2006/relationships/hyperlink" Target="http://pbs.twimg.com/profile_images/824594055149551616/blrWULWb_normal.jpg" TargetMode="External"/><Relationship Id="rId4209" Type="http://schemas.openxmlformats.org/officeDocument/2006/relationships/hyperlink" Target="http://pbs.twimg.com/profile_images/1867117798/mahendra-dhoni_normal.jpg" TargetMode="External"/><Relationship Id="rId4623" Type="http://schemas.openxmlformats.org/officeDocument/2006/relationships/hyperlink" Target="https://twitter.com/banglanews18" TargetMode="External"/><Relationship Id="rId493" Type="http://schemas.openxmlformats.org/officeDocument/2006/relationships/hyperlink" Target="https://t.co/ghMgMRUBST" TargetMode="External"/><Relationship Id="rId2174" Type="http://schemas.openxmlformats.org/officeDocument/2006/relationships/hyperlink" Target="http://abs.twimg.com/images/themes/theme1/bg.png" TargetMode="External"/><Relationship Id="rId3225" Type="http://schemas.openxmlformats.org/officeDocument/2006/relationships/hyperlink" Target="http://abs.twimg.com/sticky/default_profile_images/default_profile_normal.png" TargetMode="External"/><Relationship Id="rId146" Type="http://schemas.openxmlformats.org/officeDocument/2006/relationships/hyperlink" Target="http://t.co/PUZNjkobjD" TargetMode="External"/><Relationship Id="rId560" Type="http://schemas.openxmlformats.org/officeDocument/2006/relationships/hyperlink" Target="http://t.co/dnhLQpd9BY" TargetMode="External"/><Relationship Id="rId1190" Type="http://schemas.openxmlformats.org/officeDocument/2006/relationships/hyperlink" Target="https://pbs.twimg.com/profile_banners/753859318894690304/1493478312" TargetMode="External"/><Relationship Id="rId2241" Type="http://schemas.openxmlformats.org/officeDocument/2006/relationships/hyperlink" Target="http://abs.twimg.com/images/themes/theme1/bg.png" TargetMode="External"/><Relationship Id="rId5397" Type="http://schemas.openxmlformats.org/officeDocument/2006/relationships/hyperlink" Target="https://twitter.com/kartikpujari1" TargetMode="External"/><Relationship Id="rId213" Type="http://schemas.openxmlformats.org/officeDocument/2006/relationships/hyperlink" Target="https://t.co/JJjqTRmzAq" TargetMode="External"/><Relationship Id="rId4066" Type="http://schemas.openxmlformats.org/officeDocument/2006/relationships/hyperlink" Target="http://pbs.twimg.com/profile_images/812047814989475840/wjLOhkIH_normal.jpg" TargetMode="External"/><Relationship Id="rId5464" Type="http://schemas.openxmlformats.org/officeDocument/2006/relationships/hyperlink" Target="https://twitter.com/techntricksyt" TargetMode="External"/><Relationship Id="rId4480" Type="http://schemas.openxmlformats.org/officeDocument/2006/relationships/hyperlink" Target="https://twitter.com/manimadurai0505" TargetMode="External"/><Relationship Id="rId5117" Type="http://schemas.openxmlformats.org/officeDocument/2006/relationships/hyperlink" Target="https://twitter.com/guide4you258" TargetMode="External"/><Relationship Id="rId5531" Type="http://schemas.openxmlformats.org/officeDocument/2006/relationships/hyperlink" Target="https://twitter.com/sufiy_tech" TargetMode="External"/><Relationship Id="rId1727" Type="http://schemas.openxmlformats.org/officeDocument/2006/relationships/hyperlink" Target="http://abs.twimg.com/images/themes/theme1/bg.png" TargetMode="External"/><Relationship Id="rId3082" Type="http://schemas.openxmlformats.org/officeDocument/2006/relationships/hyperlink" Target="http://pbs.twimg.com/profile_images/829077080256155650/En2AWJa__normal.png" TargetMode="External"/><Relationship Id="rId4133" Type="http://schemas.openxmlformats.org/officeDocument/2006/relationships/hyperlink" Target="http://pbs.twimg.com/profile_images/3443223241/06a7abfbb029b483b2060a55269da079_normal.jpeg" TargetMode="External"/><Relationship Id="rId19" Type="http://schemas.openxmlformats.org/officeDocument/2006/relationships/hyperlink" Target="http://t.co/1fra3WsVUU" TargetMode="External"/><Relationship Id="rId3899" Type="http://schemas.openxmlformats.org/officeDocument/2006/relationships/hyperlink" Target="http://pbs.twimg.com/profile_images/3038381437/ca8428e9550ce62deb1b031733eade1a_normal.jpeg" TargetMode="External"/><Relationship Id="rId4200" Type="http://schemas.openxmlformats.org/officeDocument/2006/relationships/hyperlink" Target="http://pbs.twimg.com/profile_images/462633072211402754/MKl89TuT_normal.jpeg" TargetMode="External"/><Relationship Id="rId3966" Type="http://schemas.openxmlformats.org/officeDocument/2006/relationships/hyperlink" Target="http://pbs.twimg.com/profile_images/710162882307039232/k8mZyNRU_normal.jpg" TargetMode="External"/><Relationship Id="rId3" Type="http://schemas.openxmlformats.org/officeDocument/2006/relationships/hyperlink" Target="http://t.co/N0bGFoWgzw" TargetMode="External"/><Relationship Id="rId887" Type="http://schemas.openxmlformats.org/officeDocument/2006/relationships/hyperlink" Target="https://pbs.twimg.com/profile_banners/17710740/1493567124" TargetMode="External"/><Relationship Id="rId2568" Type="http://schemas.openxmlformats.org/officeDocument/2006/relationships/hyperlink" Target="http://abs.twimg.com/images/themes/theme1/bg.png" TargetMode="External"/><Relationship Id="rId2982" Type="http://schemas.openxmlformats.org/officeDocument/2006/relationships/hyperlink" Target="http://pbs.twimg.com/profile_images/815092401102471168/D5oKrSDB_normal.jpg" TargetMode="External"/><Relationship Id="rId3619" Type="http://schemas.openxmlformats.org/officeDocument/2006/relationships/hyperlink" Target="http://pbs.twimg.com/profile_images/855729022646366208/1Ybmi3Bx_normal.jpg" TargetMode="External"/><Relationship Id="rId5041" Type="http://schemas.openxmlformats.org/officeDocument/2006/relationships/hyperlink" Target="https://twitter.com/tausif_alhindi" TargetMode="External"/><Relationship Id="rId954" Type="http://schemas.openxmlformats.org/officeDocument/2006/relationships/hyperlink" Target="https://pbs.twimg.com/profile_banners/2903214242/1493368206" TargetMode="External"/><Relationship Id="rId1584" Type="http://schemas.openxmlformats.org/officeDocument/2006/relationships/hyperlink" Target="https://pbs.twimg.com/profile_banners/1614381739/1489579333" TargetMode="External"/><Relationship Id="rId2635" Type="http://schemas.openxmlformats.org/officeDocument/2006/relationships/hyperlink" Target="http://abs.twimg.com/images/themes/theme10/bg.gif" TargetMode="External"/><Relationship Id="rId607" Type="http://schemas.openxmlformats.org/officeDocument/2006/relationships/hyperlink" Target="https://t.co/GnN71ku8iY" TargetMode="External"/><Relationship Id="rId1237" Type="http://schemas.openxmlformats.org/officeDocument/2006/relationships/hyperlink" Target="https://pbs.twimg.com/profile_banners/139409096/1430664934" TargetMode="External"/><Relationship Id="rId1651" Type="http://schemas.openxmlformats.org/officeDocument/2006/relationships/hyperlink" Target="https://pbs.twimg.com/profile_banners/131233772/1473069984" TargetMode="External"/><Relationship Id="rId2702" Type="http://schemas.openxmlformats.org/officeDocument/2006/relationships/hyperlink" Target="http://pbs.twimg.com/profile_background_images/632438131657084928/plbkTCb0.png" TargetMode="External"/><Relationship Id="rId1304" Type="http://schemas.openxmlformats.org/officeDocument/2006/relationships/hyperlink" Target="https://pbs.twimg.com/profile_banners/1384094557/1471062827" TargetMode="External"/><Relationship Id="rId4874" Type="http://schemas.openxmlformats.org/officeDocument/2006/relationships/hyperlink" Target="https://twitter.com/sk__671" TargetMode="External"/><Relationship Id="rId3476" Type="http://schemas.openxmlformats.org/officeDocument/2006/relationships/hyperlink" Target="http://pbs.twimg.com/profile_images/691929609886142464/qpLyarpJ_normal.jpg" TargetMode="External"/><Relationship Id="rId4527" Type="http://schemas.openxmlformats.org/officeDocument/2006/relationships/hyperlink" Target="https://twitter.com/fghjjbddty" TargetMode="External"/><Relationship Id="rId10" Type="http://schemas.openxmlformats.org/officeDocument/2006/relationships/hyperlink" Target="https://t.co/24jubM6Jat" TargetMode="External"/><Relationship Id="rId397" Type="http://schemas.openxmlformats.org/officeDocument/2006/relationships/hyperlink" Target="http://t.co/RZuHif4agC" TargetMode="External"/><Relationship Id="rId2078" Type="http://schemas.openxmlformats.org/officeDocument/2006/relationships/hyperlink" Target="http://pbs.twimg.com/profile_background_images/107279660/fa-twitter-bg-small.png" TargetMode="External"/><Relationship Id="rId2492" Type="http://schemas.openxmlformats.org/officeDocument/2006/relationships/hyperlink" Target="http://abs.twimg.com/images/themes/theme1/bg.png" TargetMode="External"/><Relationship Id="rId3129" Type="http://schemas.openxmlformats.org/officeDocument/2006/relationships/hyperlink" Target="http://pbs.twimg.com/profile_images/844690186/TeluguNowLogo_normal.jpg" TargetMode="External"/><Relationship Id="rId3890" Type="http://schemas.openxmlformats.org/officeDocument/2006/relationships/hyperlink" Target="http://pbs.twimg.com/profile_images/793677732290834432/N1PR37By_normal.jpg" TargetMode="External"/><Relationship Id="rId4941" Type="http://schemas.openxmlformats.org/officeDocument/2006/relationships/hyperlink" Target="https://twitter.com/happanarinder" TargetMode="External"/><Relationship Id="rId464" Type="http://schemas.openxmlformats.org/officeDocument/2006/relationships/hyperlink" Target="http://t.co/ICyUpGKpTg" TargetMode="External"/><Relationship Id="rId1094" Type="http://schemas.openxmlformats.org/officeDocument/2006/relationships/hyperlink" Target="https://pbs.twimg.com/profile_banners/4916107837/1456215236" TargetMode="External"/><Relationship Id="rId2145" Type="http://schemas.openxmlformats.org/officeDocument/2006/relationships/hyperlink" Target="http://abs.twimg.com/images/themes/theme1/bg.png" TargetMode="External"/><Relationship Id="rId3543" Type="http://schemas.openxmlformats.org/officeDocument/2006/relationships/hyperlink" Target="http://pbs.twimg.com/profile_images/768008879741411328/rKU-44jJ_normal.jpg" TargetMode="External"/><Relationship Id="rId117" Type="http://schemas.openxmlformats.org/officeDocument/2006/relationships/hyperlink" Target="http://t.co/eWdhTbGKEN" TargetMode="External"/><Relationship Id="rId3610" Type="http://schemas.openxmlformats.org/officeDocument/2006/relationships/hyperlink" Target="http://pbs.twimg.com/profile_images/852392246427226113/ERprldO5_normal.jpg" TargetMode="External"/><Relationship Id="rId531" Type="http://schemas.openxmlformats.org/officeDocument/2006/relationships/hyperlink" Target="https://t.co/Y8AdsjXfzy" TargetMode="External"/><Relationship Id="rId1161" Type="http://schemas.openxmlformats.org/officeDocument/2006/relationships/hyperlink" Target="https://pbs.twimg.com/profile_banners/156354387/1348740864" TargetMode="External"/><Relationship Id="rId2212" Type="http://schemas.openxmlformats.org/officeDocument/2006/relationships/hyperlink" Target="http://abs.twimg.com/images/themes/theme15/bg.png" TargetMode="External"/><Relationship Id="rId5368" Type="http://schemas.openxmlformats.org/officeDocument/2006/relationships/hyperlink" Target="https://twitter.com/pqmr" TargetMode="External"/><Relationship Id="rId1978" Type="http://schemas.openxmlformats.org/officeDocument/2006/relationships/hyperlink" Target="http://abs.twimg.com/images/themes/theme1/bg.png" TargetMode="External"/><Relationship Id="rId4384" Type="http://schemas.openxmlformats.org/officeDocument/2006/relationships/hyperlink" Target="https://twitter.com/iplindia" TargetMode="External"/><Relationship Id="rId5435" Type="http://schemas.openxmlformats.org/officeDocument/2006/relationships/hyperlink" Target="https://twitter.com/digproduct1" TargetMode="External"/><Relationship Id="rId4037" Type="http://schemas.openxmlformats.org/officeDocument/2006/relationships/hyperlink" Target="http://pbs.twimg.com/profile_images/801719754201370624/bqYlDHZp_normal.jpg" TargetMode="External"/><Relationship Id="rId4451" Type="http://schemas.openxmlformats.org/officeDocument/2006/relationships/hyperlink" Target="https://twitter.com/hellotrending" TargetMode="External"/><Relationship Id="rId5502" Type="http://schemas.openxmlformats.org/officeDocument/2006/relationships/hyperlink" Target="https://twitter.com/anitechboy" TargetMode="External"/><Relationship Id="rId3053" Type="http://schemas.openxmlformats.org/officeDocument/2006/relationships/hyperlink" Target="http://pbs.twimg.com/profile_images/596561089736781824/l-Q7_Rw7_normal.jpg" TargetMode="External"/><Relationship Id="rId4104" Type="http://schemas.openxmlformats.org/officeDocument/2006/relationships/hyperlink" Target="http://pbs.twimg.com/profile_images/826792942916362240/hQDZQ8v8_normal.jpg" TargetMode="External"/><Relationship Id="rId3120" Type="http://schemas.openxmlformats.org/officeDocument/2006/relationships/hyperlink" Target="http://pbs.twimg.com/profile_images/804349688593797120/PAq1lOlM_normal.jpg" TargetMode="External"/><Relationship Id="rId2886" Type="http://schemas.openxmlformats.org/officeDocument/2006/relationships/hyperlink" Target="http://pbs.twimg.com/profile_images/682513902911926272/cPV8JYqs_normal.jpg" TargetMode="External"/><Relationship Id="rId3937" Type="http://schemas.openxmlformats.org/officeDocument/2006/relationships/hyperlink" Target="http://abs.twimg.com/sticky/default_profile_images/default_profile_normal.png" TargetMode="External"/><Relationship Id="rId5292" Type="http://schemas.openxmlformats.org/officeDocument/2006/relationships/hyperlink" Target="https://twitter.com/vaadionline" TargetMode="External"/><Relationship Id="rId858" Type="http://schemas.openxmlformats.org/officeDocument/2006/relationships/hyperlink" Target="https://pbs.twimg.com/profile_banners/827759108593946625/1491226634" TargetMode="External"/><Relationship Id="rId1488" Type="http://schemas.openxmlformats.org/officeDocument/2006/relationships/hyperlink" Target="https://pbs.twimg.com/profile_banners/753259712028696576/1468426410" TargetMode="External"/><Relationship Id="rId2539" Type="http://schemas.openxmlformats.org/officeDocument/2006/relationships/hyperlink" Target="http://abs.twimg.com/images/themes/theme1/bg.png" TargetMode="External"/><Relationship Id="rId2953" Type="http://schemas.openxmlformats.org/officeDocument/2006/relationships/hyperlink" Target="http://abs.twimg.com/sticky/default_profile_images/default_profile_normal.png" TargetMode="External"/><Relationship Id="rId925" Type="http://schemas.openxmlformats.org/officeDocument/2006/relationships/hyperlink" Target="https://pbs.twimg.com/profile_banners/133390885/1491824343" TargetMode="External"/><Relationship Id="rId1555" Type="http://schemas.openxmlformats.org/officeDocument/2006/relationships/hyperlink" Target="https://pbs.twimg.com/profile_banners/363096895/1460080512" TargetMode="External"/><Relationship Id="rId2606" Type="http://schemas.openxmlformats.org/officeDocument/2006/relationships/hyperlink" Target="http://pbs.twimg.com/profile_background_images/767577175/a2d126104ebcb3125c3c2f043e33c01e.jpeg" TargetMode="External"/><Relationship Id="rId5012" Type="http://schemas.openxmlformats.org/officeDocument/2006/relationships/hyperlink" Target="https://twitter.com/mega1daydeals" TargetMode="External"/><Relationship Id="rId1208" Type="http://schemas.openxmlformats.org/officeDocument/2006/relationships/hyperlink" Target="https://pbs.twimg.com/profile_banners/2904088830/1483097358" TargetMode="External"/><Relationship Id="rId1622" Type="http://schemas.openxmlformats.org/officeDocument/2006/relationships/hyperlink" Target="https://pbs.twimg.com/profile_banners/797720982915952640/1488879355" TargetMode="External"/><Relationship Id="rId4778" Type="http://schemas.openxmlformats.org/officeDocument/2006/relationships/hyperlink" Target="https://twitter.com/sivayp" TargetMode="External"/><Relationship Id="rId3794" Type="http://schemas.openxmlformats.org/officeDocument/2006/relationships/hyperlink" Target="http://pbs.twimg.com/profile_images/691477939880202244/-eW65KbB_normal.jpg" TargetMode="External"/><Relationship Id="rId4845" Type="http://schemas.openxmlformats.org/officeDocument/2006/relationships/hyperlink" Target="https://twitter.com/rrkendre2030" TargetMode="External"/><Relationship Id="rId2396" Type="http://schemas.openxmlformats.org/officeDocument/2006/relationships/hyperlink" Target="http://abs.twimg.com/images/themes/theme4/bg.gif" TargetMode="External"/><Relationship Id="rId3447" Type="http://schemas.openxmlformats.org/officeDocument/2006/relationships/hyperlink" Target="http://pbs.twimg.com/profile_images/737225444349485056/1nY9HkhP_normal.jpg" TargetMode="External"/><Relationship Id="rId3861" Type="http://schemas.openxmlformats.org/officeDocument/2006/relationships/hyperlink" Target="http://pbs.twimg.com/profile_images/808211674306056192/2fyq1NT9_normal.jpg" TargetMode="External"/><Relationship Id="rId4912" Type="http://schemas.openxmlformats.org/officeDocument/2006/relationships/hyperlink" Target="https://twitter.com/bsicbocconi" TargetMode="External"/><Relationship Id="rId368" Type="http://schemas.openxmlformats.org/officeDocument/2006/relationships/hyperlink" Target="https://t.co/k1FA7KtiwS" TargetMode="External"/><Relationship Id="rId782" Type="http://schemas.openxmlformats.org/officeDocument/2006/relationships/hyperlink" Target="https://pbs.twimg.com/profile_banners/2652749958/1467619516" TargetMode="External"/><Relationship Id="rId2049" Type="http://schemas.openxmlformats.org/officeDocument/2006/relationships/hyperlink" Target="http://pbs.twimg.com/profile_background_images/846782081/7191051e51b91808fc3ed3c09a6d3c65.jpeg" TargetMode="External"/><Relationship Id="rId2463" Type="http://schemas.openxmlformats.org/officeDocument/2006/relationships/hyperlink" Target="http://abs.twimg.com/images/themes/theme1/bg.png" TargetMode="External"/><Relationship Id="rId3514" Type="http://schemas.openxmlformats.org/officeDocument/2006/relationships/hyperlink" Target="http://abs.twimg.com/sticky/default_profile_images/default_profile_normal.png" TargetMode="External"/><Relationship Id="rId435" Type="http://schemas.openxmlformats.org/officeDocument/2006/relationships/hyperlink" Target="http://t.co/l8m84A26Mb" TargetMode="External"/><Relationship Id="rId1065" Type="http://schemas.openxmlformats.org/officeDocument/2006/relationships/hyperlink" Target="https://pbs.twimg.com/profile_banners/43385827/1477994378" TargetMode="External"/><Relationship Id="rId2116" Type="http://schemas.openxmlformats.org/officeDocument/2006/relationships/hyperlink" Target="http://pbs.twimg.com/profile_background_images/644812750/9h2rver7lv8lfrrecul7.jpeg" TargetMode="External"/><Relationship Id="rId2530" Type="http://schemas.openxmlformats.org/officeDocument/2006/relationships/hyperlink" Target="http://abs.twimg.com/images/themes/theme15/bg.png" TargetMode="External"/><Relationship Id="rId502" Type="http://schemas.openxmlformats.org/officeDocument/2006/relationships/hyperlink" Target="https://t.co/i4spcePMBR" TargetMode="External"/><Relationship Id="rId1132" Type="http://schemas.openxmlformats.org/officeDocument/2006/relationships/hyperlink" Target="https://pbs.twimg.com/profile_banners/124837824/1365272582" TargetMode="External"/><Relationship Id="rId4288" Type="http://schemas.openxmlformats.org/officeDocument/2006/relationships/hyperlink" Target="https://twitter.com/neelam24458568" TargetMode="External"/><Relationship Id="rId5339" Type="http://schemas.openxmlformats.org/officeDocument/2006/relationships/hyperlink" Target="https://twitter.com/bipinbihari_" TargetMode="External"/><Relationship Id="rId4355" Type="http://schemas.openxmlformats.org/officeDocument/2006/relationships/hyperlink" Target="https://twitter.com/siddusuryavamsi" TargetMode="External"/><Relationship Id="rId1949" Type="http://schemas.openxmlformats.org/officeDocument/2006/relationships/hyperlink" Target="http://abs.twimg.com/images/themes/theme1/bg.png" TargetMode="External"/><Relationship Id="rId4008" Type="http://schemas.openxmlformats.org/officeDocument/2006/relationships/hyperlink" Target="http://pbs.twimg.com/profile_images/378800000730122602/5c5bdc5092196f467deafbc5df0aaa5b_normal.jpeg" TargetMode="External"/><Relationship Id="rId5406" Type="http://schemas.openxmlformats.org/officeDocument/2006/relationships/hyperlink" Target="https://twitter.com/tabletdiscount1" TargetMode="External"/><Relationship Id="rId292" Type="http://schemas.openxmlformats.org/officeDocument/2006/relationships/hyperlink" Target="https://t.co/js7cQDLN5e" TargetMode="External"/><Relationship Id="rId3371" Type="http://schemas.openxmlformats.org/officeDocument/2006/relationships/hyperlink" Target="http://pbs.twimg.com/profile_images/704590305752788992/1W6NSIoV_normal.jpg" TargetMode="External"/><Relationship Id="rId4422" Type="http://schemas.openxmlformats.org/officeDocument/2006/relationships/hyperlink" Target="https://twitter.com/vickykanungo" TargetMode="External"/><Relationship Id="rId3024" Type="http://schemas.openxmlformats.org/officeDocument/2006/relationships/hyperlink" Target="http://pbs.twimg.com/profile_images/681169752362893312/hwMj2z2H_normal.jpg" TargetMode="External"/><Relationship Id="rId2040" Type="http://schemas.openxmlformats.org/officeDocument/2006/relationships/hyperlink" Target="http://abs.twimg.com/images/themes/theme1/bg.png" TargetMode="External"/><Relationship Id="rId5196" Type="http://schemas.openxmlformats.org/officeDocument/2006/relationships/hyperlink" Target="https://twitter.com/iamsanturajput" TargetMode="External"/><Relationship Id="rId5263" Type="http://schemas.openxmlformats.org/officeDocument/2006/relationships/hyperlink" Target="https://twitter.com/sivamark007" TargetMode="External"/><Relationship Id="rId1459" Type="http://schemas.openxmlformats.org/officeDocument/2006/relationships/hyperlink" Target="https://pbs.twimg.com/profile_banners/44300967/1470410233" TargetMode="External"/><Relationship Id="rId2857" Type="http://schemas.openxmlformats.org/officeDocument/2006/relationships/hyperlink" Target="http://pbs.twimg.com/profile_images/840058257121067010/jKePgMPz_normal.jpg" TargetMode="External"/><Relationship Id="rId3908" Type="http://schemas.openxmlformats.org/officeDocument/2006/relationships/hyperlink" Target="http://pbs.twimg.com/profile_images/780358600837464064/Ntom2fRa_normal.jpg" TargetMode="External"/><Relationship Id="rId5330" Type="http://schemas.openxmlformats.org/officeDocument/2006/relationships/hyperlink" Target="https://twitter.com/castrofatima28" TargetMode="External"/><Relationship Id="rId98" Type="http://schemas.openxmlformats.org/officeDocument/2006/relationships/hyperlink" Target="http://t.co/JNf1UOOm2h" TargetMode="External"/><Relationship Id="rId829" Type="http://schemas.openxmlformats.org/officeDocument/2006/relationships/hyperlink" Target="https://pbs.twimg.com/profile_banners/803695852552208384/1492933988" TargetMode="External"/><Relationship Id="rId1873" Type="http://schemas.openxmlformats.org/officeDocument/2006/relationships/hyperlink" Target="http://abs.twimg.com/images/themes/theme1/bg.png" TargetMode="External"/><Relationship Id="rId2924" Type="http://schemas.openxmlformats.org/officeDocument/2006/relationships/hyperlink" Target="http://pbs.twimg.com/profile_images/850676984405512192/lJ0NoNKl_normal.jpg" TargetMode="External"/><Relationship Id="rId1526" Type="http://schemas.openxmlformats.org/officeDocument/2006/relationships/hyperlink" Target="https://pbs.twimg.com/profile_banners/753108989001564162/1486094834" TargetMode="External"/><Relationship Id="rId1940" Type="http://schemas.openxmlformats.org/officeDocument/2006/relationships/hyperlink" Target="http://abs.twimg.com/images/themes/theme1/bg.png" TargetMode="External"/><Relationship Id="rId3698" Type="http://schemas.openxmlformats.org/officeDocument/2006/relationships/hyperlink" Target="http://pbs.twimg.com/profile_images/1452955617/images_normal.jpg" TargetMode="External"/><Relationship Id="rId4749" Type="http://schemas.openxmlformats.org/officeDocument/2006/relationships/hyperlink" Target="https://twitter.com/sonal_desh" TargetMode="External"/><Relationship Id="rId3765" Type="http://schemas.openxmlformats.org/officeDocument/2006/relationships/hyperlink" Target="http://pbs.twimg.com/profile_images/855612138882191360/-JZlN4_c_normal.jpg" TargetMode="External"/><Relationship Id="rId4816" Type="http://schemas.openxmlformats.org/officeDocument/2006/relationships/hyperlink" Target="https://twitter.com/rajatdhar1" TargetMode="External"/><Relationship Id="rId686" Type="http://schemas.openxmlformats.org/officeDocument/2006/relationships/hyperlink" Target="https://pbs.twimg.com/profile_banners/929129743/1492079403" TargetMode="External"/><Relationship Id="rId2367" Type="http://schemas.openxmlformats.org/officeDocument/2006/relationships/hyperlink" Target="http://abs.twimg.com/images/themes/theme1/bg.png" TargetMode="External"/><Relationship Id="rId2781" Type="http://schemas.openxmlformats.org/officeDocument/2006/relationships/hyperlink" Target="http://pbs.twimg.com/profile_images/855808828646051840/Eijf9vbs_normal.jpg" TargetMode="External"/><Relationship Id="rId3418" Type="http://schemas.openxmlformats.org/officeDocument/2006/relationships/hyperlink" Target="http://pbs.twimg.com/profile_images/758326700606427136/8EZh8Kb2_normal.jpg" TargetMode="External"/><Relationship Id="rId339" Type="http://schemas.openxmlformats.org/officeDocument/2006/relationships/hyperlink" Target="http://t.co/plb8tc0bLv" TargetMode="External"/><Relationship Id="rId753" Type="http://schemas.openxmlformats.org/officeDocument/2006/relationships/hyperlink" Target="https://pbs.twimg.com/profile_banners/972135991/1455206165" TargetMode="External"/><Relationship Id="rId1383" Type="http://schemas.openxmlformats.org/officeDocument/2006/relationships/hyperlink" Target="https://pbs.twimg.com/profile_banners/1530835742/1371648093" TargetMode="External"/><Relationship Id="rId2434" Type="http://schemas.openxmlformats.org/officeDocument/2006/relationships/hyperlink" Target="http://pbs.twimg.com/profile_background_images/726364262/731f21e70bec17b9c27f387eb4b2c5f1.png" TargetMode="External"/><Relationship Id="rId3832" Type="http://schemas.openxmlformats.org/officeDocument/2006/relationships/hyperlink" Target="http://abs.twimg.com/sticky/default_profile_images/default_profile_normal.png" TargetMode="External"/><Relationship Id="rId406" Type="http://schemas.openxmlformats.org/officeDocument/2006/relationships/hyperlink" Target="https://t.co/wfBqUpbUzf" TargetMode="External"/><Relationship Id="rId1036" Type="http://schemas.openxmlformats.org/officeDocument/2006/relationships/hyperlink" Target="https://pbs.twimg.com/profile_banners/92193195/1398921977" TargetMode="External"/><Relationship Id="rId820" Type="http://schemas.openxmlformats.org/officeDocument/2006/relationships/hyperlink" Target="https://pbs.twimg.com/profile_banners/289166086/1492410950" TargetMode="External"/><Relationship Id="rId1450" Type="http://schemas.openxmlformats.org/officeDocument/2006/relationships/hyperlink" Target="https://pbs.twimg.com/profile_banners/767979031358693376/1471937357" TargetMode="External"/><Relationship Id="rId2501" Type="http://schemas.openxmlformats.org/officeDocument/2006/relationships/hyperlink" Target="http://pbs.twimg.com/profile_background_images/85978557/mannuforall.png" TargetMode="External"/><Relationship Id="rId1103" Type="http://schemas.openxmlformats.org/officeDocument/2006/relationships/hyperlink" Target="https://pbs.twimg.com/profile_banners/4066232723/1456910728" TargetMode="External"/><Relationship Id="rId4259" Type="http://schemas.openxmlformats.org/officeDocument/2006/relationships/hyperlink" Target="https://twitter.com/mayank61282" TargetMode="External"/><Relationship Id="rId4673" Type="http://schemas.openxmlformats.org/officeDocument/2006/relationships/hyperlink" Target="https://twitter.com/balaji_gajakosh" TargetMode="External"/><Relationship Id="rId3275" Type="http://schemas.openxmlformats.org/officeDocument/2006/relationships/hyperlink" Target="http://pbs.twimg.com/profile_images/775265149024342016/28Bg3MNr_normal.jpg" TargetMode="External"/><Relationship Id="rId4326" Type="http://schemas.openxmlformats.org/officeDocument/2006/relationships/hyperlink" Target="https://twitter.com/offersxpindia" TargetMode="External"/><Relationship Id="rId4740" Type="http://schemas.openxmlformats.org/officeDocument/2006/relationships/hyperlink" Target="https://twitter.com/nandini_066" TargetMode="External"/><Relationship Id="rId196" Type="http://schemas.openxmlformats.org/officeDocument/2006/relationships/hyperlink" Target="http://t.co/jxS4lqR3M0" TargetMode="External"/><Relationship Id="rId2291" Type="http://schemas.openxmlformats.org/officeDocument/2006/relationships/hyperlink" Target="http://abs.twimg.com/images/themes/theme1/bg.png" TargetMode="External"/><Relationship Id="rId3342" Type="http://schemas.openxmlformats.org/officeDocument/2006/relationships/hyperlink" Target="http://pbs.twimg.com/profile_images/848960878070321159/Mu45j0LX_normal.jpg" TargetMode="External"/><Relationship Id="rId263" Type="http://schemas.openxmlformats.org/officeDocument/2006/relationships/hyperlink" Target="https://t.co/6mWv9EunLY" TargetMode="External"/><Relationship Id="rId330" Type="http://schemas.openxmlformats.org/officeDocument/2006/relationships/hyperlink" Target="http://t.co/hmfe4hCibT" TargetMode="External"/><Relationship Id="rId2011" Type="http://schemas.openxmlformats.org/officeDocument/2006/relationships/hyperlink" Target="http://abs.twimg.com/images/themes/theme1/bg.png" TargetMode="External"/><Relationship Id="rId5167" Type="http://schemas.openxmlformats.org/officeDocument/2006/relationships/hyperlink" Target="https://twitter.com/telespice_in" TargetMode="External"/><Relationship Id="rId4183" Type="http://schemas.openxmlformats.org/officeDocument/2006/relationships/hyperlink" Target="http://pbs.twimg.com/profile_images/460677226829066240/EeaW091C_normal.jpeg" TargetMode="External"/><Relationship Id="rId5581" Type="http://schemas.openxmlformats.org/officeDocument/2006/relationships/hyperlink" Target="https://twitter.com/creativeyogesh" TargetMode="External"/><Relationship Id="rId1777" Type="http://schemas.openxmlformats.org/officeDocument/2006/relationships/hyperlink" Target="http://abs.twimg.com/images/themes/theme2/bg.gif" TargetMode="External"/><Relationship Id="rId2828" Type="http://schemas.openxmlformats.org/officeDocument/2006/relationships/hyperlink" Target="http://pbs.twimg.com/profile_images/1624176607/image_normal.jpg" TargetMode="External"/><Relationship Id="rId5234" Type="http://schemas.openxmlformats.org/officeDocument/2006/relationships/hyperlink" Target="https://twitter.com/rvp" TargetMode="External"/><Relationship Id="rId69" Type="http://schemas.openxmlformats.org/officeDocument/2006/relationships/hyperlink" Target="https://t.co/d4BOzGe3C7" TargetMode="External"/><Relationship Id="rId1844" Type="http://schemas.openxmlformats.org/officeDocument/2006/relationships/hyperlink" Target="http://abs.twimg.com/images/themes/theme1/bg.png" TargetMode="External"/><Relationship Id="rId4250" Type="http://schemas.openxmlformats.org/officeDocument/2006/relationships/hyperlink" Target="https://twitter.com/reutersindia" TargetMode="External"/><Relationship Id="rId5301" Type="http://schemas.openxmlformats.org/officeDocument/2006/relationships/hyperlink" Target="https://twitter.com/kaisarganie26" TargetMode="External"/><Relationship Id="rId1911" Type="http://schemas.openxmlformats.org/officeDocument/2006/relationships/hyperlink" Target="http://abs.twimg.com/images/themes/theme1/bg.png" TargetMode="External"/><Relationship Id="rId3669" Type="http://schemas.openxmlformats.org/officeDocument/2006/relationships/hyperlink" Target="http://pbs.twimg.com/profile_images/809670050646999040/Z2yPdNH7_normal.jpg" TargetMode="External"/><Relationship Id="rId5091" Type="http://schemas.openxmlformats.org/officeDocument/2006/relationships/hyperlink" Target="https://twitter.com/gautambhatia88" TargetMode="External"/><Relationship Id="rId1287" Type="http://schemas.openxmlformats.org/officeDocument/2006/relationships/hyperlink" Target="https://pbs.twimg.com/profile_banners/724760198989156352/1490508176" TargetMode="External"/><Relationship Id="rId2685" Type="http://schemas.openxmlformats.org/officeDocument/2006/relationships/hyperlink" Target="http://abs.twimg.com/images/themes/theme19/bg.gif" TargetMode="External"/><Relationship Id="rId3736" Type="http://schemas.openxmlformats.org/officeDocument/2006/relationships/hyperlink" Target="http://pbs.twimg.com/profile_images/806563122190266368/p52W8bQz_normal.jpg" TargetMode="External"/><Relationship Id="rId657" Type="http://schemas.openxmlformats.org/officeDocument/2006/relationships/hyperlink" Target="http://t.co/VU0Nz2z8xs" TargetMode="External"/><Relationship Id="rId2338" Type="http://schemas.openxmlformats.org/officeDocument/2006/relationships/hyperlink" Target="http://abs.twimg.com/images/themes/theme14/bg.gif" TargetMode="External"/><Relationship Id="rId2752" Type="http://schemas.openxmlformats.org/officeDocument/2006/relationships/hyperlink" Target="http://abs.twimg.com/images/themes/theme1/bg.png" TargetMode="External"/><Relationship Id="rId3803" Type="http://schemas.openxmlformats.org/officeDocument/2006/relationships/hyperlink" Target="http://pbs.twimg.com/profile_images/49607902/ravi-vs-prasad_normal.jpg" TargetMode="External"/><Relationship Id="rId724" Type="http://schemas.openxmlformats.org/officeDocument/2006/relationships/hyperlink" Target="https://pbs.twimg.com/profile_banners/852967651106209792/1492198554" TargetMode="External"/><Relationship Id="rId1354" Type="http://schemas.openxmlformats.org/officeDocument/2006/relationships/hyperlink" Target="https://pbs.twimg.com/profile_banners/805015895495962625/1481134633" TargetMode="External"/><Relationship Id="rId2405" Type="http://schemas.openxmlformats.org/officeDocument/2006/relationships/hyperlink" Target="http://abs.twimg.com/images/themes/theme1/bg.png" TargetMode="External"/><Relationship Id="rId60" Type="http://schemas.openxmlformats.org/officeDocument/2006/relationships/hyperlink" Target="http://t.co/9nXbMUdRso" TargetMode="External"/><Relationship Id="rId1007" Type="http://schemas.openxmlformats.org/officeDocument/2006/relationships/hyperlink" Target="https://pbs.twimg.com/profile_banners/198058549/1489981481" TargetMode="External"/><Relationship Id="rId1421" Type="http://schemas.openxmlformats.org/officeDocument/2006/relationships/hyperlink" Target="https://pbs.twimg.com/profile_banners/556438091/1458118355" TargetMode="External"/><Relationship Id="rId4577" Type="http://schemas.openxmlformats.org/officeDocument/2006/relationships/hyperlink" Target="https://twitter.com/patnamkamal" TargetMode="External"/><Relationship Id="rId4991" Type="http://schemas.openxmlformats.org/officeDocument/2006/relationships/hyperlink" Target="https://twitter.com/sameer8092" TargetMode="External"/><Relationship Id="rId5628" Type="http://schemas.openxmlformats.org/officeDocument/2006/relationships/hyperlink" Target="https://twitter.com/suniltpn" TargetMode="External"/><Relationship Id="rId3179" Type="http://schemas.openxmlformats.org/officeDocument/2006/relationships/hyperlink" Target="http://pbs.twimg.com/profile_images/678406199247659009/SKgPVK4k_normal.jpg" TargetMode="External"/><Relationship Id="rId3593" Type="http://schemas.openxmlformats.org/officeDocument/2006/relationships/hyperlink" Target="http://pbs.twimg.com/profile_images/832230132689534977/VO_bPMB6_normal.jpg" TargetMode="External"/><Relationship Id="rId4644" Type="http://schemas.openxmlformats.org/officeDocument/2006/relationships/hyperlink" Target="https://twitter.com/rajarameshbetha" TargetMode="External"/><Relationship Id="rId2195" Type="http://schemas.openxmlformats.org/officeDocument/2006/relationships/hyperlink" Target="http://abs.twimg.com/images/themes/theme1/bg.png" TargetMode="External"/><Relationship Id="rId3246" Type="http://schemas.openxmlformats.org/officeDocument/2006/relationships/hyperlink" Target="http://pbs.twimg.com/profile_images/835919718317903873/dfCtkEfZ_normal.jpg" TargetMode="External"/><Relationship Id="rId167" Type="http://schemas.openxmlformats.org/officeDocument/2006/relationships/hyperlink" Target="https://t.co/JjieOVvj4r" TargetMode="External"/><Relationship Id="rId581" Type="http://schemas.openxmlformats.org/officeDocument/2006/relationships/hyperlink" Target="https://t.co/pmonqSuRdh" TargetMode="External"/><Relationship Id="rId2262" Type="http://schemas.openxmlformats.org/officeDocument/2006/relationships/hyperlink" Target="http://abs.twimg.com/images/themes/theme1/bg.png" TargetMode="External"/><Relationship Id="rId3660" Type="http://schemas.openxmlformats.org/officeDocument/2006/relationships/hyperlink" Target="http://pbs.twimg.com/profile_images/378800000812968293/0bc2a4627310bb882eb9d860cb5310ce_normal.jpeg" TargetMode="External"/><Relationship Id="rId4711" Type="http://schemas.openxmlformats.org/officeDocument/2006/relationships/hyperlink" Target="https://twitter.com/boredknees" TargetMode="External"/><Relationship Id="rId234" Type="http://schemas.openxmlformats.org/officeDocument/2006/relationships/hyperlink" Target="https://t.co/9Db7wkS8wS" TargetMode="External"/><Relationship Id="rId3313" Type="http://schemas.openxmlformats.org/officeDocument/2006/relationships/hyperlink" Target="http://pbs.twimg.com/profile_images/855989941649715200/sbAMWWET_normal.jpg" TargetMode="External"/><Relationship Id="rId5485" Type="http://schemas.openxmlformats.org/officeDocument/2006/relationships/hyperlink" Target="https://twitter.com/upendra67175909" TargetMode="External"/><Relationship Id="rId301" Type="http://schemas.openxmlformats.org/officeDocument/2006/relationships/hyperlink" Target="https://t.co/xixr6f8z4V" TargetMode="External"/><Relationship Id="rId4087" Type="http://schemas.openxmlformats.org/officeDocument/2006/relationships/hyperlink" Target="http://pbs.twimg.com/profile_images/842428902400229377/FXXy-P_u_normal.jpg" TargetMode="External"/><Relationship Id="rId5138" Type="http://schemas.openxmlformats.org/officeDocument/2006/relationships/hyperlink" Target="https://twitter.com/ratheeshkb1982" TargetMode="External"/><Relationship Id="rId5552" Type="http://schemas.openxmlformats.org/officeDocument/2006/relationships/hyperlink" Target="https://twitter.com/fun20sh" TargetMode="External"/><Relationship Id="rId1748" Type="http://schemas.openxmlformats.org/officeDocument/2006/relationships/hyperlink" Target="http://pbs.twimg.com/profile_background_images/517304040003100673/U6UoDpVD.jpeg" TargetMode="External"/><Relationship Id="rId4154" Type="http://schemas.openxmlformats.org/officeDocument/2006/relationships/hyperlink" Target="http://pbs.twimg.com/profile_images/768157592224800768/HJdl3bUx_normal.jpg" TargetMode="External"/><Relationship Id="rId5205" Type="http://schemas.openxmlformats.org/officeDocument/2006/relationships/hyperlink" Target="https://twitter.com/acceptorham" TargetMode="External"/><Relationship Id="rId3170" Type="http://schemas.openxmlformats.org/officeDocument/2006/relationships/hyperlink" Target="http://pbs.twimg.com/profile_images/779189382683041793/PtZ06IWr_normal.jpg" TargetMode="External"/><Relationship Id="rId4221" Type="http://schemas.openxmlformats.org/officeDocument/2006/relationships/hyperlink" Target="https://twitter.com/zeenat_manzoor" TargetMode="External"/><Relationship Id="rId1815" Type="http://schemas.openxmlformats.org/officeDocument/2006/relationships/hyperlink" Target="http://abs.twimg.com/images/themes/theme1/bg.png" TargetMode="External"/><Relationship Id="rId3987" Type="http://schemas.openxmlformats.org/officeDocument/2006/relationships/hyperlink" Target="http://pbs.twimg.com/profile_images/827369696265592832/_cP2jtHz_normal.jpg" TargetMode="External"/><Relationship Id="rId2589" Type="http://schemas.openxmlformats.org/officeDocument/2006/relationships/hyperlink" Target="http://abs.twimg.com/images/themes/theme8/bg.gif" TargetMode="External"/><Relationship Id="rId975" Type="http://schemas.openxmlformats.org/officeDocument/2006/relationships/hyperlink" Target="https://pbs.twimg.com/profile_banners/448782501/1446882962" TargetMode="External"/><Relationship Id="rId2656" Type="http://schemas.openxmlformats.org/officeDocument/2006/relationships/hyperlink" Target="http://abs.twimg.com/images/themes/theme18/bg.gif" TargetMode="External"/><Relationship Id="rId3707" Type="http://schemas.openxmlformats.org/officeDocument/2006/relationships/hyperlink" Target="http://pbs.twimg.com/profile_images/836157883662290944/BhqwVHNv_normal.jpg" TargetMode="External"/><Relationship Id="rId5062" Type="http://schemas.openxmlformats.org/officeDocument/2006/relationships/hyperlink" Target="https://twitter.com/sandeepiroy" TargetMode="External"/><Relationship Id="rId628" Type="http://schemas.openxmlformats.org/officeDocument/2006/relationships/hyperlink" Target="http://t.co/5idbkgcYnk" TargetMode="External"/><Relationship Id="rId1258" Type="http://schemas.openxmlformats.org/officeDocument/2006/relationships/hyperlink" Target="https://pbs.twimg.com/profile_banners/810604935305953280/1482257546" TargetMode="External"/><Relationship Id="rId1672" Type="http://schemas.openxmlformats.org/officeDocument/2006/relationships/hyperlink" Target="https://pbs.twimg.com/profile_banners/381418471/1409909592" TargetMode="External"/><Relationship Id="rId2309" Type="http://schemas.openxmlformats.org/officeDocument/2006/relationships/hyperlink" Target="http://abs.twimg.com/images/themes/theme1/bg.png" TargetMode="External"/><Relationship Id="rId2723" Type="http://schemas.openxmlformats.org/officeDocument/2006/relationships/hyperlink" Target="http://abs.twimg.com/images/themes/theme1/bg.png" TargetMode="External"/><Relationship Id="rId1325" Type="http://schemas.openxmlformats.org/officeDocument/2006/relationships/hyperlink" Target="https://pbs.twimg.com/profile_banners/3828430581/1443904987" TargetMode="External"/><Relationship Id="rId3497" Type="http://schemas.openxmlformats.org/officeDocument/2006/relationships/hyperlink" Target="http://pbs.twimg.com/profile_images/785870388765028353/658sUYFK_normal.jpg" TargetMode="External"/><Relationship Id="rId4895" Type="http://schemas.openxmlformats.org/officeDocument/2006/relationships/hyperlink" Target="https://twitter.com/theeditornews" TargetMode="External"/><Relationship Id="rId31" Type="http://schemas.openxmlformats.org/officeDocument/2006/relationships/hyperlink" Target="http://t.co/ITRBqcuH2u" TargetMode="External"/><Relationship Id="rId2099" Type="http://schemas.openxmlformats.org/officeDocument/2006/relationships/hyperlink" Target="http://abs.twimg.com/images/themes/theme1/bg.png" TargetMode="External"/><Relationship Id="rId4548" Type="http://schemas.openxmlformats.org/officeDocument/2006/relationships/hyperlink" Target="https://twitter.com/rentalrepair" TargetMode="External"/><Relationship Id="rId4962" Type="http://schemas.openxmlformats.org/officeDocument/2006/relationships/hyperlink" Target="https://twitter.com/rayeesveeri" TargetMode="External"/><Relationship Id="rId3564" Type="http://schemas.openxmlformats.org/officeDocument/2006/relationships/hyperlink" Target="http://pbs.twimg.com/profile_images/727736895573262338/twbqWqQh_normal.jpg" TargetMode="External"/><Relationship Id="rId4615" Type="http://schemas.openxmlformats.org/officeDocument/2006/relationships/hyperlink" Target="https://twitter.com/guriyak06475697" TargetMode="External"/><Relationship Id="rId485" Type="http://schemas.openxmlformats.org/officeDocument/2006/relationships/hyperlink" Target="https://t.co/kEo6BiwXhD" TargetMode="External"/><Relationship Id="rId2166" Type="http://schemas.openxmlformats.org/officeDocument/2006/relationships/hyperlink" Target="http://pbs.twimg.com/profile_background_images/735326207/811eee61bcfb6c89d40b5c39ba71cfce.jpeg" TargetMode="External"/><Relationship Id="rId2580" Type="http://schemas.openxmlformats.org/officeDocument/2006/relationships/hyperlink" Target="http://pbs.twimg.com/profile_background_images/502389019926212608/qW-9aNyB.jpeg" TargetMode="External"/><Relationship Id="rId3217" Type="http://schemas.openxmlformats.org/officeDocument/2006/relationships/hyperlink" Target="http://pbs.twimg.com/profile_images/598030833128067072/tV1-wT9e_normal.jpg" TargetMode="External"/><Relationship Id="rId3631" Type="http://schemas.openxmlformats.org/officeDocument/2006/relationships/hyperlink" Target="http://pbs.twimg.com/profile_images/2178874592/funnyme_copy_normal.jpg" TargetMode="External"/><Relationship Id="rId138" Type="http://schemas.openxmlformats.org/officeDocument/2006/relationships/hyperlink" Target="https://t.co/btuZIKhYiU" TargetMode="External"/><Relationship Id="rId552" Type="http://schemas.openxmlformats.org/officeDocument/2006/relationships/hyperlink" Target="https://t.co/pGGTSFVXJH" TargetMode="External"/><Relationship Id="rId1182" Type="http://schemas.openxmlformats.org/officeDocument/2006/relationships/hyperlink" Target="https://pbs.twimg.com/profile_banners/4898091/1490787395" TargetMode="External"/><Relationship Id="rId2233" Type="http://schemas.openxmlformats.org/officeDocument/2006/relationships/hyperlink" Target="http://pbs.twimg.com/profile_background_images/724876865471700992/ehEbIN2N.jpg" TargetMode="External"/><Relationship Id="rId5389" Type="http://schemas.openxmlformats.org/officeDocument/2006/relationships/hyperlink" Target="https://twitter.com/reliance" TargetMode="External"/><Relationship Id="rId205" Type="http://schemas.openxmlformats.org/officeDocument/2006/relationships/hyperlink" Target="https://t.co/8wVsyQlSxl" TargetMode="External"/><Relationship Id="rId2300" Type="http://schemas.openxmlformats.org/officeDocument/2006/relationships/hyperlink" Target="http://pbs.twimg.com/profile_background_images/532434767719825409/p0gw7xnS.jpeg" TargetMode="External"/><Relationship Id="rId5456" Type="http://schemas.openxmlformats.org/officeDocument/2006/relationships/hyperlink" Target="https://twitter.com/hemantmotadoo" TargetMode="External"/><Relationship Id="rId1999" Type="http://schemas.openxmlformats.org/officeDocument/2006/relationships/hyperlink" Target="http://pbs.twimg.com/profile_background_images/378800000089735054/b836069c6f7c621772d5d6ec94d22c37.jpeg" TargetMode="External"/><Relationship Id="rId4058" Type="http://schemas.openxmlformats.org/officeDocument/2006/relationships/hyperlink" Target="http://pbs.twimg.com/profile_images/532774051899396096/mnFdxtLE_normal.jpeg" TargetMode="External"/><Relationship Id="rId4472" Type="http://schemas.openxmlformats.org/officeDocument/2006/relationships/hyperlink" Target="https://twitter.com/sachinbhosle13" TargetMode="External"/><Relationship Id="rId5109" Type="http://schemas.openxmlformats.org/officeDocument/2006/relationships/hyperlink" Target="https://twitter.com/techvartha" TargetMode="External"/><Relationship Id="rId3074" Type="http://schemas.openxmlformats.org/officeDocument/2006/relationships/hyperlink" Target="http://pbs.twimg.com/profile_images/856010862200487936/80t7fyuJ_normal.jpg" TargetMode="External"/><Relationship Id="rId4125" Type="http://schemas.openxmlformats.org/officeDocument/2006/relationships/hyperlink" Target="http://pbs.twimg.com/profile_images/818635378869424129/RztJafdE_normal.jpg" TargetMode="External"/><Relationship Id="rId5523" Type="http://schemas.openxmlformats.org/officeDocument/2006/relationships/hyperlink" Target="https://twitter.com/ashishtripatiit" TargetMode="External"/><Relationship Id="rId1719" Type="http://schemas.openxmlformats.org/officeDocument/2006/relationships/hyperlink" Target="http://pbs.twimg.com/profile_background_images/345491256/Mouthshut-Design-2.jpg" TargetMode="External"/><Relationship Id="rId2090" Type="http://schemas.openxmlformats.org/officeDocument/2006/relationships/hyperlink" Target="http://abs.twimg.com/images/themes/theme1/bg.png" TargetMode="External"/><Relationship Id="rId3141" Type="http://schemas.openxmlformats.org/officeDocument/2006/relationships/hyperlink" Target="http://pbs.twimg.com/profile_images/848445295449047040/kiUm_bp3_normal.jpg" TargetMode="External"/><Relationship Id="rId3958" Type="http://schemas.openxmlformats.org/officeDocument/2006/relationships/hyperlink" Target="http://pbs.twimg.com/profile_images/2375583793/pxpfz5fewg59ivn5pyoi_normal.jpeg" TargetMode="External"/><Relationship Id="rId879" Type="http://schemas.openxmlformats.org/officeDocument/2006/relationships/hyperlink" Target="https://pbs.twimg.com/profile_banners/113599496/1475042495" TargetMode="External"/><Relationship Id="rId5380" Type="http://schemas.openxmlformats.org/officeDocument/2006/relationships/hyperlink" Target="https://twitter.com/techmkb" TargetMode="External"/><Relationship Id="rId1576" Type="http://schemas.openxmlformats.org/officeDocument/2006/relationships/hyperlink" Target="https://pbs.twimg.com/profile_banners/845286042890637314/1490368503" TargetMode="External"/><Relationship Id="rId2974" Type="http://schemas.openxmlformats.org/officeDocument/2006/relationships/hyperlink" Target="http://pbs.twimg.com/profile_images/857517428330434560/jxNbmT3Q_normal.jpg" TargetMode="External"/><Relationship Id="rId5033" Type="http://schemas.openxmlformats.org/officeDocument/2006/relationships/hyperlink" Target="https://twitter.com/goyalrishu03" TargetMode="External"/><Relationship Id="rId946" Type="http://schemas.openxmlformats.org/officeDocument/2006/relationships/hyperlink" Target="https://pbs.twimg.com/profile_banners/180380465/1491195675" TargetMode="External"/><Relationship Id="rId1229" Type="http://schemas.openxmlformats.org/officeDocument/2006/relationships/hyperlink" Target="https://pbs.twimg.com/profile_banners/1639830482/1463903404" TargetMode="External"/><Relationship Id="rId1990" Type="http://schemas.openxmlformats.org/officeDocument/2006/relationships/hyperlink" Target="http://pbs.twimg.com/profile_background_images/458933422845476864/xxAkWs-r.jpeg" TargetMode="External"/><Relationship Id="rId2627" Type="http://schemas.openxmlformats.org/officeDocument/2006/relationships/hyperlink" Target="http://abs.twimg.com/images/themes/theme9/bg.gif" TargetMode="External"/><Relationship Id="rId5100" Type="http://schemas.openxmlformats.org/officeDocument/2006/relationships/hyperlink" Target="https://twitter.com/techiesaad" TargetMode="External"/><Relationship Id="rId1643" Type="http://schemas.openxmlformats.org/officeDocument/2006/relationships/hyperlink" Target="https://pbs.twimg.com/profile_banners/1874256763/1379396442" TargetMode="External"/><Relationship Id="rId4799" Type="http://schemas.openxmlformats.org/officeDocument/2006/relationships/hyperlink" Target="https://twitter.com/greatmarketnews" TargetMode="External"/><Relationship Id="rId1710" Type="http://schemas.openxmlformats.org/officeDocument/2006/relationships/hyperlink" Target="http://abs.twimg.com/images/themes/theme1/bg.png" TargetMode="External"/><Relationship Id="rId4866" Type="http://schemas.openxmlformats.org/officeDocument/2006/relationships/hyperlink" Target="https://twitter.com/oneindiakannada" TargetMode="External"/><Relationship Id="rId3468" Type="http://schemas.openxmlformats.org/officeDocument/2006/relationships/hyperlink" Target="http://pbs.twimg.com/profile_images/847446766354022401/oMU5nSzk_normal.jpg" TargetMode="External"/><Relationship Id="rId3882" Type="http://schemas.openxmlformats.org/officeDocument/2006/relationships/hyperlink" Target="http://pbs.twimg.com/profile_images/852474866368266240/ov0yLamA_normal.jpg" TargetMode="External"/><Relationship Id="rId4519" Type="http://schemas.openxmlformats.org/officeDocument/2006/relationships/hyperlink" Target="https://twitter.com/salim991" TargetMode="External"/><Relationship Id="rId4933" Type="http://schemas.openxmlformats.org/officeDocument/2006/relationships/hyperlink" Target="https://twitter.com/abitcoinnews" TargetMode="External"/><Relationship Id="rId389" Type="http://schemas.openxmlformats.org/officeDocument/2006/relationships/hyperlink" Target="http://t.co/75SmGl6Kye" TargetMode="External"/><Relationship Id="rId2484" Type="http://schemas.openxmlformats.org/officeDocument/2006/relationships/hyperlink" Target="http://abs.twimg.com/images/themes/theme1/bg.png" TargetMode="External"/><Relationship Id="rId3535" Type="http://schemas.openxmlformats.org/officeDocument/2006/relationships/hyperlink" Target="http://pbs.twimg.com/profile_images/856902177553604608/Cc-4OA7n_normal.jpg" TargetMode="External"/><Relationship Id="rId456" Type="http://schemas.openxmlformats.org/officeDocument/2006/relationships/hyperlink" Target="https://t.co/EV0hDtlhg5" TargetMode="External"/><Relationship Id="rId870" Type="http://schemas.openxmlformats.org/officeDocument/2006/relationships/hyperlink" Target="https://pbs.twimg.com/profile_banners/3647403493/1445245325" TargetMode="External"/><Relationship Id="rId1086" Type="http://schemas.openxmlformats.org/officeDocument/2006/relationships/hyperlink" Target="https://pbs.twimg.com/profile_banners/117742402/1474569394" TargetMode="External"/><Relationship Id="rId2137" Type="http://schemas.openxmlformats.org/officeDocument/2006/relationships/hyperlink" Target="http://abs.twimg.com/images/themes/theme1/bg.png" TargetMode="External"/><Relationship Id="rId2551" Type="http://schemas.openxmlformats.org/officeDocument/2006/relationships/hyperlink" Target="http://abs.twimg.com/images/themes/theme1/bg.png" TargetMode="External"/><Relationship Id="rId109" Type="http://schemas.openxmlformats.org/officeDocument/2006/relationships/hyperlink" Target="http://t.co/uHELvNmKlN" TargetMode="External"/><Relationship Id="rId523" Type="http://schemas.openxmlformats.org/officeDocument/2006/relationships/hyperlink" Target="https://t.co/OATnJGcqEp" TargetMode="External"/><Relationship Id="rId1153" Type="http://schemas.openxmlformats.org/officeDocument/2006/relationships/hyperlink" Target="https://pbs.twimg.com/profile_banners/83114231/1493014639" TargetMode="External"/><Relationship Id="rId2204" Type="http://schemas.openxmlformats.org/officeDocument/2006/relationships/hyperlink" Target="http://abs.twimg.com/images/themes/theme1/bg.png" TargetMode="External"/><Relationship Id="rId3602" Type="http://schemas.openxmlformats.org/officeDocument/2006/relationships/hyperlink" Target="http://pbs.twimg.com/profile_images/732895677064175618/sRNPdwtS_normal.jpg" TargetMode="External"/><Relationship Id="rId1220" Type="http://schemas.openxmlformats.org/officeDocument/2006/relationships/hyperlink" Target="https://pbs.twimg.com/profile_banners/2436491859/1471044786" TargetMode="External"/><Relationship Id="rId4376" Type="http://schemas.openxmlformats.org/officeDocument/2006/relationships/hyperlink" Target="https://twitter.com/mukeshrajat" TargetMode="External"/><Relationship Id="rId4790" Type="http://schemas.openxmlformats.org/officeDocument/2006/relationships/hyperlink" Target="https://twitter.com/bestmarkettrend" TargetMode="External"/><Relationship Id="rId5427" Type="http://schemas.openxmlformats.org/officeDocument/2006/relationships/hyperlink" Target="https://twitter.com/l3nd1n3z" TargetMode="External"/><Relationship Id="rId3392" Type="http://schemas.openxmlformats.org/officeDocument/2006/relationships/hyperlink" Target="http://pbs.twimg.com/profile_images/727101610443300864/UplGktaw_normal.jpg" TargetMode="External"/><Relationship Id="rId4029" Type="http://schemas.openxmlformats.org/officeDocument/2006/relationships/hyperlink" Target="http://pbs.twimg.com/profile_images/478050014707462144/KFYjv7CN_normal.jpeg" TargetMode="External"/><Relationship Id="rId4443" Type="http://schemas.openxmlformats.org/officeDocument/2006/relationships/hyperlink" Target="https://twitter.com/ouragra" TargetMode="External"/><Relationship Id="rId3045" Type="http://schemas.openxmlformats.org/officeDocument/2006/relationships/hyperlink" Target="http://pbs.twimg.com/profile_images/595928593185644545/kMFywHle_normal.jpg" TargetMode="External"/><Relationship Id="rId4510" Type="http://schemas.openxmlformats.org/officeDocument/2006/relationships/hyperlink" Target="https://twitter.com/technewsky" TargetMode="External"/><Relationship Id="rId380" Type="http://schemas.openxmlformats.org/officeDocument/2006/relationships/hyperlink" Target="https://t.co/vuOgSA9Cpq" TargetMode="External"/><Relationship Id="rId2061" Type="http://schemas.openxmlformats.org/officeDocument/2006/relationships/hyperlink" Target="http://abs.twimg.com/images/themes/theme1/bg.png" TargetMode="External"/><Relationship Id="rId3112" Type="http://schemas.openxmlformats.org/officeDocument/2006/relationships/hyperlink" Target="http://pbs.twimg.com/profile_images/728089335401046018/W7itCIL5_normal.jpg" TargetMode="External"/><Relationship Id="rId5284" Type="http://schemas.openxmlformats.org/officeDocument/2006/relationships/hyperlink" Target="https://twitter.com/rohitkingc" TargetMode="External"/><Relationship Id="rId100" Type="http://schemas.openxmlformats.org/officeDocument/2006/relationships/hyperlink" Target="https://t.co/yC7w6wVC1S" TargetMode="External"/><Relationship Id="rId2878" Type="http://schemas.openxmlformats.org/officeDocument/2006/relationships/hyperlink" Target="http://pbs.twimg.com/profile_images/837377019507716096/l-Y8OeEH_normal.jpg" TargetMode="External"/><Relationship Id="rId3929" Type="http://schemas.openxmlformats.org/officeDocument/2006/relationships/hyperlink" Target="http://pbs.twimg.com/profile_images/801784904316952577/WFhYs4b9_normal.jpg" TargetMode="External"/><Relationship Id="rId1894" Type="http://schemas.openxmlformats.org/officeDocument/2006/relationships/hyperlink" Target="http://abs.twimg.com/images/themes/theme1/bg.png" TargetMode="External"/><Relationship Id="rId2945" Type="http://schemas.openxmlformats.org/officeDocument/2006/relationships/hyperlink" Target="http://pbs.twimg.com/profile_images/2454931736/jz89j2v7njytip25qicf_normal.jpeg" TargetMode="External"/><Relationship Id="rId5351" Type="http://schemas.openxmlformats.org/officeDocument/2006/relationships/hyperlink" Target="https://twitter.com/sadar_shisir" TargetMode="External"/><Relationship Id="rId917" Type="http://schemas.openxmlformats.org/officeDocument/2006/relationships/hyperlink" Target="https://pbs.twimg.com/profile_banners/4891902968/1493226385" TargetMode="External"/><Relationship Id="rId1547" Type="http://schemas.openxmlformats.org/officeDocument/2006/relationships/hyperlink" Target="https://pbs.twimg.com/profile_banners/788538750/1420271511" TargetMode="External"/><Relationship Id="rId1961" Type="http://schemas.openxmlformats.org/officeDocument/2006/relationships/hyperlink" Target="http://abs.twimg.com/images/themes/theme1/bg.png" TargetMode="External"/><Relationship Id="rId5004" Type="http://schemas.openxmlformats.org/officeDocument/2006/relationships/hyperlink" Target="https://twitter.com/boywonderelroy" TargetMode="External"/><Relationship Id="rId1614" Type="http://schemas.openxmlformats.org/officeDocument/2006/relationships/hyperlink" Target="https://pbs.twimg.com/profile_banners/826425400200884225/1485957827" TargetMode="External"/><Relationship Id="rId4020" Type="http://schemas.openxmlformats.org/officeDocument/2006/relationships/hyperlink" Target="http://pbs.twimg.com/profile_images/3780665162/3329307da3762c898a086d0fb4073bfb_normal.jpeg" TargetMode="External"/><Relationship Id="rId3786" Type="http://schemas.openxmlformats.org/officeDocument/2006/relationships/hyperlink" Target="http://pbs.twimg.com/profile_images/802218860887711744/6P818SNE_normal.jpg" TargetMode="External"/><Relationship Id="rId2388" Type="http://schemas.openxmlformats.org/officeDocument/2006/relationships/hyperlink" Target="http://pbs.twimg.com/profile_background_images/74057035/090815_Chia_281twttr.jpg" TargetMode="External"/><Relationship Id="rId3439" Type="http://schemas.openxmlformats.org/officeDocument/2006/relationships/hyperlink" Target="http://pbs.twimg.com/profile_images/838675781660221440/ikR5Dy9t_normal.jpg" TargetMode="External"/><Relationship Id="rId4837" Type="http://schemas.openxmlformats.org/officeDocument/2006/relationships/hyperlink" Target="https://twitter.com/ycrubhvgibgrqur" TargetMode="External"/><Relationship Id="rId3853" Type="http://schemas.openxmlformats.org/officeDocument/2006/relationships/hyperlink" Target="http://pbs.twimg.com/profile_images/780617413687545856/RH4GR69t_normal.jpg" TargetMode="External"/><Relationship Id="rId4904" Type="http://schemas.openxmlformats.org/officeDocument/2006/relationships/hyperlink" Target="https://twitter.com/narayanwal2" TargetMode="External"/><Relationship Id="rId774" Type="http://schemas.openxmlformats.org/officeDocument/2006/relationships/hyperlink" Target="https://pbs.twimg.com/profile_banners/2873529117/1493367783" TargetMode="External"/><Relationship Id="rId1057" Type="http://schemas.openxmlformats.org/officeDocument/2006/relationships/hyperlink" Target="https://pbs.twimg.com/profile_banners/1005737869/1393584693" TargetMode="External"/><Relationship Id="rId2455" Type="http://schemas.openxmlformats.org/officeDocument/2006/relationships/hyperlink" Target="http://pbs.twimg.com/profile_background_images/211712713/LOGO3-3-small1.jpg" TargetMode="External"/><Relationship Id="rId3506" Type="http://schemas.openxmlformats.org/officeDocument/2006/relationships/hyperlink" Target="http://pbs.twimg.com/profile_images/722700564828712961/p-4NoM8P_normal.jpg" TargetMode="External"/><Relationship Id="rId3920" Type="http://schemas.openxmlformats.org/officeDocument/2006/relationships/hyperlink" Target="http://pbs.twimg.com/profile_images/784640879265021956/ifU8-Y7b_normal.jpg" TargetMode="External"/><Relationship Id="rId427" Type="http://schemas.openxmlformats.org/officeDocument/2006/relationships/hyperlink" Target="https://t.co/eqa1EOLc1i" TargetMode="External"/><Relationship Id="rId841" Type="http://schemas.openxmlformats.org/officeDocument/2006/relationships/hyperlink" Target="https://pbs.twimg.com/profile_banners/782241250447548422/1493519189" TargetMode="External"/><Relationship Id="rId1471" Type="http://schemas.openxmlformats.org/officeDocument/2006/relationships/hyperlink" Target="https://pbs.twimg.com/profile_banners/284474780/1484975559" TargetMode="External"/><Relationship Id="rId2108" Type="http://schemas.openxmlformats.org/officeDocument/2006/relationships/hyperlink" Target="http://abs.twimg.com/images/themes/theme1/bg.png" TargetMode="External"/><Relationship Id="rId2522" Type="http://schemas.openxmlformats.org/officeDocument/2006/relationships/hyperlink" Target="http://abs.twimg.com/images/themes/theme1/bg.png" TargetMode="External"/><Relationship Id="rId1124" Type="http://schemas.openxmlformats.org/officeDocument/2006/relationships/hyperlink" Target="https://pbs.twimg.com/profile_banners/727100667110785024/1486651717" TargetMode="External"/><Relationship Id="rId4694" Type="http://schemas.openxmlformats.org/officeDocument/2006/relationships/hyperlink" Target="https://twitter.com/rajusjain3" TargetMode="External"/><Relationship Id="rId3296" Type="http://schemas.openxmlformats.org/officeDocument/2006/relationships/hyperlink" Target="http://pbs.twimg.com/profile_images/712953702286491648/xaxyOkpy_normal.jpg" TargetMode="External"/><Relationship Id="rId4347" Type="http://schemas.openxmlformats.org/officeDocument/2006/relationships/hyperlink" Target="https://twitter.com/bbmp_mayor" TargetMode="External"/><Relationship Id="rId4761" Type="http://schemas.openxmlformats.org/officeDocument/2006/relationships/hyperlink" Target="https://twitter.com/kyarepakau" TargetMode="External"/><Relationship Id="rId3363" Type="http://schemas.openxmlformats.org/officeDocument/2006/relationships/hyperlink" Target="http://pbs.twimg.com/profile_images/701666320249655296/KMkOLXbR_normal.jpg" TargetMode="External"/><Relationship Id="rId4414" Type="http://schemas.openxmlformats.org/officeDocument/2006/relationships/hyperlink" Target="https://twitter.com/saritakumari242" TargetMode="External"/><Relationship Id="rId284" Type="http://schemas.openxmlformats.org/officeDocument/2006/relationships/hyperlink" Target="https://t.co/YzT5SuQi8N" TargetMode="External"/><Relationship Id="rId3016" Type="http://schemas.openxmlformats.org/officeDocument/2006/relationships/hyperlink" Target="http://pbs.twimg.com/profile_images/701019782846349316/JZKHo9Ji_normal.jpg" TargetMode="External"/><Relationship Id="rId3430" Type="http://schemas.openxmlformats.org/officeDocument/2006/relationships/hyperlink" Target="http://pbs.twimg.com/profile_images/831323270074998785/F5h6tjmi_normal.jpg" TargetMode="External"/><Relationship Id="rId5188" Type="http://schemas.openxmlformats.org/officeDocument/2006/relationships/hyperlink" Target="https://twitter.com/manochasm" TargetMode="External"/><Relationship Id="rId351" Type="http://schemas.openxmlformats.org/officeDocument/2006/relationships/hyperlink" Target="http://t.co/BiOdkjo3Rr" TargetMode="External"/><Relationship Id="rId2032" Type="http://schemas.openxmlformats.org/officeDocument/2006/relationships/hyperlink" Target="http://abs.twimg.com/images/themes/theme1/bg.png" TargetMode="External"/><Relationship Id="rId1798" Type="http://schemas.openxmlformats.org/officeDocument/2006/relationships/hyperlink" Target="http://abs.twimg.com/images/themes/theme1/bg.png" TargetMode="External"/><Relationship Id="rId2849" Type="http://schemas.openxmlformats.org/officeDocument/2006/relationships/hyperlink" Target="http://pbs.twimg.com/profile_images/598091729548390400/RkQopE_r_normal.jpg" TargetMode="External"/><Relationship Id="rId5255" Type="http://schemas.openxmlformats.org/officeDocument/2006/relationships/hyperlink" Target="https://twitter.com/jeet_channa" TargetMode="External"/><Relationship Id="rId1865" Type="http://schemas.openxmlformats.org/officeDocument/2006/relationships/hyperlink" Target="http://abs.twimg.com/images/themes/theme1/bg.png" TargetMode="External"/><Relationship Id="rId4271" Type="http://schemas.openxmlformats.org/officeDocument/2006/relationships/hyperlink" Target="https://twitter.com/ank631" TargetMode="External"/><Relationship Id="rId5322" Type="http://schemas.openxmlformats.org/officeDocument/2006/relationships/hyperlink" Target="https://twitter.com/madhivananp" TargetMode="External"/><Relationship Id="rId1518" Type="http://schemas.openxmlformats.org/officeDocument/2006/relationships/hyperlink" Target="https://pbs.twimg.com/profile_banners/803903676326772736/1482352141" TargetMode="External"/><Relationship Id="rId2916" Type="http://schemas.openxmlformats.org/officeDocument/2006/relationships/hyperlink" Target="http://pbs.twimg.com/profile_images/782883648764841988/V-hhm4ol_normal.jpg" TargetMode="External"/><Relationship Id="rId1932" Type="http://schemas.openxmlformats.org/officeDocument/2006/relationships/hyperlink" Target="http://abs.twimg.com/images/themes/theme12/bg.gif" TargetMode="External"/><Relationship Id="rId3757" Type="http://schemas.openxmlformats.org/officeDocument/2006/relationships/hyperlink" Target="http://abs.twimg.com/sticky/default_profile_images/default_profile_normal.png" TargetMode="External"/><Relationship Id="rId4808" Type="http://schemas.openxmlformats.org/officeDocument/2006/relationships/hyperlink" Target="https://twitter.com/loveurmarket" TargetMode="External"/><Relationship Id="rId678" Type="http://schemas.openxmlformats.org/officeDocument/2006/relationships/hyperlink" Target="https://pbs.twimg.com/profile_banners/2982269822/1491900114" TargetMode="External"/><Relationship Id="rId2359" Type="http://schemas.openxmlformats.org/officeDocument/2006/relationships/hyperlink" Target="http://abs.twimg.com/images/themes/theme1/bg.png" TargetMode="External"/><Relationship Id="rId2773" Type="http://schemas.openxmlformats.org/officeDocument/2006/relationships/hyperlink" Target="http://pbs.twimg.com/profile_background_images/817617313/d81d0b92d2691334ac94984dc8fd1b7a.jpeg" TargetMode="External"/><Relationship Id="rId3824" Type="http://schemas.openxmlformats.org/officeDocument/2006/relationships/hyperlink" Target="http://pbs.twimg.com/profile_images/646230079593316352/zgv7mC_C_normal.jpg" TargetMode="External"/><Relationship Id="rId745" Type="http://schemas.openxmlformats.org/officeDocument/2006/relationships/hyperlink" Target="https://pbs.twimg.com/profile_banners/43077446/1442669520" TargetMode="External"/><Relationship Id="rId1375" Type="http://schemas.openxmlformats.org/officeDocument/2006/relationships/hyperlink" Target="https://pbs.twimg.com/profile_banners/2465928182/1492931899" TargetMode="External"/><Relationship Id="rId2426" Type="http://schemas.openxmlformats.org/officeDocument/2006/relationships/hyperlink" Target="http://pbs.twimg.com/profile_background_images/436459130270662656/GYoSoFWs.jpeg" TargetMode="External"/><Relationship Id="rId81" Type="http://schemas.openxmlformats.org/officeDocument/2006/relationships/hyperlink" Target="http://t.co/VAz0MUz7KH" TargetMode="External"/><Relationship Id="rId812" Type="http://schemas.openxmlformats.org/officeDocument/2006/relationships/hyperlink" Target="https://pbs.twimg.com/profile_banners/740176057597202433/1468063418" TargetMode="External"/><Relationship Id="rId1028" Type="http://schemas.openxmlformats.org/officeDocument/2006/relationships/hyperlink" Target="https://pbs.twimg.com/profile_banners/236780034/1355219400" TargetMode="External"/><Relationship Id="rId1442" Type="http://schemas.openxmlformats.org/officeDocument/2006/relationships/hyperlink" Target="https://pbs.twimg.com/profile_banners/551987382/1429383105" TargetMode="External"/><Relationship Id="rId2840" Type="http://schemas.openxmlformats.org/officeDocument/2006/relationships/hyperlink" Target="http://pbs.twimg.com/profile_images/857655828995690496/bH0QWrm4_normal.jpg" TargetMode="External"/><Relationship Id="rId4598" Type="http://schemas.openxmlformats.org/officeDocument/2006/relationships/hyperlink" Target="https://twitter.com/hackdeal96" TargetMode="External"/><Relationship Id="rId3267" Type="http://schemas.openxmlformats.org/officeDocument/2006/relationships/hyperlink" Target="http://pbs.twimg.com/profile_images/751801643524624384/PKdDabKU_normal.jpg" TargetMode="External"/><Relationship Id="rId4665" Type="http://schemas.openxmlformats.org/officeDocument/2006/relationships/hyperlink" Target="https://twitter.com/themanthan" TargetMode="External"/><Relationship Id="rId188" Type="http://schemas.openxmlformats.org/officeDocument/2006/relationships/hyperlink" Target="https://t.co/ztXWz8tLyr" TargetMode="External"/><Relationship Id="rId3681" Type="http://schemas.openxmlformats.org/officeDocument/2006/relationships/hyperlink" Target="http://pbs.twimg.com/profile_images/816807290393104385/03fhCEip_normal.jpg" TargetMode="External"/><Relationship Id="rId4318" Type="http://schemas.openxmlformats.org/officeDocument/2006/relationships/hyperlink" Target="https://twitter.com/abkirana" TargetMode="External"/><Relationship Id="rId4732" Type="http://schemas.openxmlformats.org/officeDocument/2006/relationships/hyperlink" Target="https://twitter.com/cutecharge" TargetMode="External"/><Relationship Id="rId2283" Type="http://schemas.openxmlformats.org/officeDocument/2006/relationships/hyperlink" Target="http://abs.twimg.com/images/themes/theme7/bg.gif" TargetMode="External"/><Relationship Id="rId3334" Type="http://schemas.openxmlformats.org/officeDocument/2006/relationships/hyperlink" Target="http://pbs.twimg.com/profile_images/502414897385181184/gcUJfk0n_normal.jpeg" TargetMode="External"/><Relationship Id="rId255" Type="http://schemas.openxmlformats.org/officeDocument/2006/relationships/hyperlink" Target="https://t.co/VkMCltovZr" TargetMode="External"/><Relationship Id="rId2350" Type="http://schemas.openxmlformats.org/officeDocument/2006/relationships/hyperlink" Target="http://abs.twimg.com/images/themes/theme18/bg.gif" TargetMode="External"/><Relationship Id="rId3401" Type="http://schemas.openxmlformats.org/officeDocument/2006/relationships/hyperlink" Target="http://pbs.twimg.com/profile_images/810050875343286272/p7ohIcxw_normal.jpg" TargetMode="External"/><Relationship Id="rId322" Type="http://schemas.openxmlformats.org/officeDocument/2006/relationships/hyperlink" Target="https://t.co/aREwB9Liea" TargetMode="External"/><Relationship Id="rId2003" Type="http://schemas.openxmlformats.org/officeDocument/2006/relationships/hyperlink" Target="http://abs.twimg.com/images/themes/theme1/bg.png" TargetMode="External"/><Relationship Id="rId5159" Type="http://schemas.openxmlformats.org/officeDocument/2006/relationships/hyperlink" Target="https://twitter.com/mnupundit" TargetMode="External"/><Relationship Id="rId5573" Type="http://schemas.openxmlformats.org/officeDocument/2006/relationships/hyperlink" Target="https://twitter.com/atntamil" TargetMode="External"/><Relationship Id="rId4175" Type="http://schemas.openxmlformats.org/officeDocument/2006/relationships/hyperlink" Target="http://abs.twimg.com/sticky/default_profile_images/default_profile_normal.png" TargetMode="External"/><Relationship Id="rId5226" Type="http://schemas.openxmlformats.org/officeDocument/2006/relationships/hyperlink" Target="https://twitter.com/jackbuddy93" TargetMode="External"/><Relationship Id="rId1769" Type="http://schemas.openxmlformats.org/officeDocument/2006/relationships/hyperlink" Target="http://abs.twimg.com/images/themes/theme1/bg.png" TargetMode="External"/><Relationship Id="rId3191" Type="http://schemas.openxmlformats.org/officeDocument/2006/relationships/hyperlink" Target="http://pbs.twimg.com/profile_images/841705504753700864/CB72ANMo_normal.jpg" TargetMode="External"/><Relationship Id="rId4242" Type="http://schemas.openxmlformats.org/officeDocument/2006/relationships/hyperlink" Target="https://twitter.com/billmonitorbiz" TargetMode="External"/><Relationship Id="rId5640" Type="http://schemas.openxmlformats.org/officeDocument/2006/relationships/hyperlink" Target="https://twitter.com/nrajbongshi" TargetMode="External"/><Relationship Id="rId1836" Type="http://schemas.openxmlformats.org/officeDocument/2006/relationships/hyperlink" Target="http://abs.twimg.com/images/themes/theme1/bg.png" TargetMode="External"/><Relationship Id="rId1903" Type="http://schemas.openxmlformats.org/officeDocument/2006/relationships/hyperlink" Target="http://pbs.twimg.com/profile_background_images/509670821812387841/-ptkD4N7.png" TargetMode="External"/><Relationship Id="rId996" Type="http://schemas.openxmlformats.org/officeDocument/2006/relationships/hyperlink" Target="https://pbs.twimg.com/profile_banners/841652509/1433048954" TargetMode="External"/><Relationship Id="rId2677" Type="http://schemas.openxmlformats.org/officeDocument/2006/relationships/hyperlink" Target="http://pbs.twimg.com/profile_background_images/419512831/407437_364692853558386_100000530223468_1371296_1820912221_n.jpg" TargetMode="External"/><Relationship Id="rId3728" Type="http://schemas.openxmlformats.org/officeDocument/2006/relationships/hyperlink" Target="http://pbs.twimg.com/profile_images/772961327019073536/8SxXgtCB_normal.jpg" TargetMode="External"/><Relationship Id="rId5083" Type="http://schemas.openxmlformats.org/officeDocument/2006/relationships/hyperlink" Target="https://twitter.com/job_trader" TargetMode="External"/><Relationship Id="rId649" Type="http://schemas.openxmlformats.org/officeDocument/2006/relationships/hyperlink" Target="http://t.co/N8yckrXJYj" TargetMode="External"/><Relationship Id="rId1279" Type="http://schemas.openxmlformats.org/officeDocument/2006/relationships/hyperlink" Target="https://pbs.twimg.com/profile_banners/21056377/1472134701" TargetMode="External"/><Relationship Id="rId5150" Type="http://schemas.openxmlformats.org/officeDocument/2006/relationships/hyperlink" Target="https://twitter.com/karnatakacom" TargetMode="External"/><Relationship Id="rId1346" Type="http://schemas.openxmlformats.org/officeDocument/2006/relationships/hyperlink" Target="https://pbs.twimg.com/profile_banners/486317939/1488285492" TargetMode="External"/><Relationship Id="rId1693" Type="http://schemas.openxmlformats.org/officeDocument/2006/relationships/hyperlink" Target="http://pbs.twimg.com/profile_background_images/85174008/3226_170798030371_720995371_6882769_2321626_n.jpg" TargetMode="External"/><Relationship Id="rId2744" Type="http://schemas.openxmlformats.org/officeDocument/2006/relationships/hyperlink" Target="http://pbs.twimg.com/profile_background_images/355472191/dusser05.jpg" TargetMode="External"/><Relationship Id="rId716" Type="http://schemas.openxmlformats.org/officeDocument/2006/relationships/hyperlink" Target="https://pbs.twimg.com/profile_banners/15904683/1410343812" TargetMode="External"/><Relationship Id="rId1760" Type="http://schemas.openxmlformats.org/officeDocument/2006/relationships/hyperlink" Target="http://abs.twimg.com/images/themes/theme1/bg.png" TargetMode="External"/><Relationship Id="rId2811" Type="http://schemas.openxmlformats.org/officeDocument/2006/relationships/hyperlink" Target="http://pbs.twimg.com/profile_images/629689839814901760/f8ixHvhb_normal.jpg" TargetMode="External"/><Relationship Id="rId52" Type="http://schemas.openxmlformats.org/officeDocument/2006/relationships/hyperlink" Target="http://t.co/FKM78TLnTM" TargetMode="External"/><Relationship Id="rId1413" Type="http://schemas.openxmlformats.org/officeDocument/2006/relationships/hyperlink" Target="https://pbs.twimg.com/profile_banners/4099940785/1492280451" TargetMode="External"/><Relationship Id="rId4569" Type="http://schemas.openxmlformats.org/officeDocument/2006/relationships/hyperlink" Target="https://twitter.com/spectaclesgirl_" TargetMode="External"/><Relationship Id="rId4983" Type="http://schemas.openxmlformats.org/officeDocument/2006/relationships/hyperlink" Target="https://twitter.com/amishdevgan" TargetMode="External"/><Relationship Id="rId3585" Type="http://schemas.openxmlformats.org/officeDocument/2006/relationships/hyperlink" Target="http://pbs.twimg.com/profile_images/813294063684177921/uls_FL1m_normal.jpg" TargetMode="External"/><Relationship Id="rId4636" Type="http://schemas.openxmlformats.org/officeDocument/2006/relationships/hyperlink" Target="https://twitter.com/ggurbaxani" TargetMode="External"/><Relationship Id="rId2187" Type="http://schemas.openxmlformats.org/officeDocument/2006/relationships/hyperlink" Target="http://abs.twimg.com/images/themes/theme1/bg.png" TargetMode="External"/><Relationship Id="rId3238" Type="http://schemas.openxmlformats.org/officeDocument/2006/relationships/hyperlink" Target="http://pbs.twimg.com/profile_images/837635717412995073/iYIIGT7J_normal.jpg" TargetMode="External"/><Relationship Id="rId3652" Type="http://schemas.openxmlformats.org/officeDocument/2006/relationships/hyperlink" Target="http://pbs.twimg.com/profile_images/671036204976988160/OW3LryMe_normal.png" TargetMode="External"/><Relationship Id="rId4703" Type="http://schemas.openxmlformats.org/officeDocument/2006/relationships/hyperlink" Target="https://twitter.com/ktpotinfo" TargetMode="External"/><Relationship Id="rId159" Type="http://schemas.openxmlformats.org/officeDocument/2006/relationships/hyperlink" Target="http://t.co/d4NzC0zmKX" TargetMode="External"/><Relationship Id="rId573" Type="http://schemas.openxmlformats.org/officeDocument/2006/relationships/hyperlink" Target="https://t.co/imJjN9kAAJ" TargetMode="External"/><Relationship Id="rId2254" Type="http://schemas.openxmlformats.org/officeDocument/2006/relationships/hyperlink" Target="http://abs.twimg.com/images/themes/theme1/bg.png" TargetMode="External"/><Relationship Id="rId3305" Type="http://schemas.openxmlformats.org/officeDocument/2006/relationships/hyperlink" Target="http://pbs.twimg.com/profile_images/738026368244420608/K9hOti-e_normal.jpg" TargetMode="External"/><Relationship Id="rId226" Type="http://schemas.openxmlformats.org/officeDocument/2006/relationships/hyperlink" Target="https://t.co/JSVW7b88ui" TargetMode="External"/><Relationship Id="rId1270" Type="http://schemas.openxmlformats.org/officeDocument/2006/relationships/hyperlink" Target="https://pbs.twimg.com/profile_banners/832202327826300928/1487254098" TargetMode="External"/><Relationship Id="rId5477" Type="http://schemas.openxmlformats.org/officeDocument/2006/relationships/hyperlink" Target="https://twitter.com/pmsriram1984" TargetMode="External"/><Relationship Id="rId640" Type="http://schemas.openxmlformats.org/officeDocument/2006/relationships/hyperlink" Target="https://t.co/8p1XJQPPD1" TargetMode="External"/><Relationship Id="rId2321" Type="http://schemas.openxmlformats.org/officeDocument/2006/relationships/hyperlink" Target="http://abs.twimg.com/images/themes/theme15/bg.png" TargetMode="External"/><Relationship Id="rId4079" Type="http://schemas.openxmlformats.org/officeDocument/2006/relationships/hyperlink" Target="http://abs.twimg.com/sticky/default_profile_images/default_profile_normal.png" TargetMode="External"/><Relationship Id="rId4286" Type="http://schemas.openxmlformats.org/officeDocument/2006/relationships/hyperlink" Target="https://twitter.com/alexspb85" TargetMode="External"/><Relationship Id="rId500" Type="http://schemas.openxmlformats.org/officeDocument/2006/relationships/hyperlink" Target="https://t.co/uJmaZgzrDu" TargetMode="External"/><Relationship Id="rId1130" Type="http://schemas.openxmlformats.org/officeDocument/2006/relationships/hyperlink" Target="https://pbs.twimg.com/profile_banners/809668907376119808/1481876240" TargetMode="External"/><Relationship Id="rId4493" Type="http://schemas.openxmlformats.org/officeDocument/2006/relationships/hyperlink" Target="https://twitter.com/hemanginikanthr" TargetMode="External"/><Relationship Id="rId5337" Type="http://schemas.openxmlformats.org/officeDocument/2006/relationships/hyperlink" Target="https://twitter.com/kkronline" TargetMode="External"/><Relationship Id="rId5544" Type="http://schemas.openxmlformats.org/officeDocument/2006/relationships/hyperlink" Target="https://twitter.com/laurengwendolyn" TargetMode="External"/><Relationship Id="rId1947" Type="http://schemas.openxmlformats.org/officeDocument/2006/relationships/hyperlink" Target="http://abs.twimg.com/images/themes/theme1/bg.png" TargetMode="External"/><Relationship Id="rId3095" Type="http://schemas.openxmlformats.org/officeDocument/2006/relationships/hyperlink" Target="http://pbs.twimg.com/profile_images/593290319908573185/rpxF9SKi_normal.jpg" TargetMode="External"/><Relationship Id="rId4146" Type="http://schemas.openxmlformats.org/officeDocument/2006/relationships/hyperlink" Target="http://pbs.twimg.com/profile_images/439356518157139968/XS0-_8gU_normal.jpeg" TargetMode="External"/><Relationship Id="rId4353" Type="http://schemas.openxmlformats.org/officeDocument/2006/relationships/hyperlink" Target="https://twitter.com/imshoaibanwar" TargetMode="External"/><Relationship Id="rId4560" Type="http://schemas.openxmlformats.org/officeDocument/2006/relationships/hyperlink" Target="https://twitter.com/telugunow" TargetMode="External"/><Relationship Id="rId5404" Type="http://schemas.openxmlformats.org/officeDocument/2006/relationships/hyperlink" Target="https://twitter.com/dashraths2901" TargetMode="External"/><Relationship Id="rId5611" Type="http://schemas.openxmlformats.org/officeDocument/2006/relationships/hyperlink" Target="https://twitter.com/xerxesparas" TargetMode="External"/><Relationship Id="rId1807" Type="http://schemas.openxmlformats.org/officeDocument/2006/relationships/hyperlink" Target="http://pbs.twimg.com/profile_background_images/139930824/untitled.JPG" TargetMode="External"/><Relationship Id="rId3162" Type="http://schemas.openxmlformats.org/officeDocument/2006/relationships/hyperlink" Target="http://pbs.twimg.com/profile_images/823917144949800960/9r7_vx5C_normal.jpg" TargetMode="External"/><Relationship Id="rId4006" Type="http://schemas.openxmlformats.org/officeDocument/2006/relationships/hyperlink" Target="http://pbs.twimg.com/profile_images/712219448971649024/23oWoK7q_normal.jpg" TargetMode="External"/><Relationship Id="rId4213" Type="http://schemas.openxmlformats.org/officeDocument/2006/relationships/hyperlink" Target="https://twitter.com/thesayingtruth" TargetMode="External"/><Relationship Id="rId4420" Type="http://schemas.openxmlformats.org/officeDocument/2006/relationships/hyperlink" Target="https://twitter.com/drsrp84" TargetMode="External"/><Relationship Id="rId290" Type="http://schemas.openxmlformats.org/officeDocument/2006/relationships/hyperlink" Target="http://t.co/Qh2YSS0Y9x" TargetMode="External"/><Relationship Id="rId3022" Type="http://schemas.openxmlformats.org/officeDocument/2006/relationships/hyperlink" Target="http://pbs.twimg.com/profile_images/845690281353777152/2ipLuaMb_normal.jpg" TargetMode="External"/><Relationship Id="rId150" Type="http://schemas.openxmlformats.org/officeDocument/2006/relationships/hyperlink" Target="https://t.co/nEHBkaz3oC" TargetMode="External"/><Relationship Id="rId3979" Type="http://schemas.openxmlformats.org/officeDocument/2006/relationships/hyperlink" Target="http://pbs.twimg.com/profile_images/856932504556765184/9pph7PA4_normal.jpg" TargetMode="External"/><Relationship Id="rId5194" Type="http://schemas.openxmlformats.org/officeDocument/2006/relationships/hyperlink" Target="https://twitter.com/theedgymind" TargetMode="External"/><Relationship Id="rId2788" Type="http://schemas.openxmlformats.org/officeDocument/2006/relationships/hyperlink" Target="http://pbs.twimg.com/profile_images/720134912406372352/2R75_nrU_normal.jpg" TargetMode="External"/><Relationship Id="rId2995" Type="http://schemas.openxmlformats.org/officeDocument/2006/relationships/hyperlink" Target="http://pbs.twimg.com/profile_images/614583061448036352/CBpFkPaz_normal.png" TargetMode="External"/><Relationship Id="rId3839" Type="http://schemas.openxmlformats.org/officeDocument/2006/relationships/hyperlink" Target="http://pbs.twimg.com/profile_images/838222314772783105/dZMX3Ea-_normal.jpg" TargetMode="External"/><Relationship Id="rId5054" Type="http://schemas.openxmlformats.org/officeDocument/2006/relationships/hyperlink" Target="https://twitter.com/karthisrv" TargetMode="External"/><Relationship Id="rId967" Type="http://schemas.openxmlformats.org/officeDocument/2006/relationships/hyperlink" Target="https://pbs.twimg.com/profile_banners/3314225382/1479107680" TargetMode="External"/><Relationship Id="rId1597" Type="http://schemas.openxmlformats.org/officeDocument/2006/relationships/hyperlink" Target="https://pbs.twimg.com/profile_banners/26722112/1445272755" TargetMode="External"/><Relationship Id="rId2648" Type="http://schemas.openxmlformats.org/officeDocument/2006/relationships/hyperlink" Target="http://abs.twimg.com/images/themes/theme1/bg.png" TargetMode="External"/><Relationship Id="rId2855" Type="http://schemas.openxmlformats.org/officeDocument/2006/relationships/hyperlink" Target="http://pbs.twimg.com/profile_images/714451650971353089/04Elu3wT_normal.jpg" TargetMode="External"/><Relationship Id="rId3906" Type="http://schemas.openxmlformats.org/officeDocument/2006/relationships/hyperlink" Target="http://pbs.twimg.com/profile_images/833218183691505664/kEH7UTk__normal.jpg" TargetMode="External"/><Relationship Id="rId5261" Type="http://schemas.openxmlformats.org/officeDocument/2006/relationships/hyperlink" Target="https://twitter.com/gauravlahari" TargetMode="External"/><Relationship Id="rId96" Type="http://schemas.openxmlformats.org/officeDocument/2006/relationships/hyperlink" Target="https://t.co/IMiZVzpfvB" TargetMode="External"/><Relationship Id="rId827" Type="http://schemas.openxmlformats.org/officeDocument/2006/relationships/hyperlink" Target="https://pbs.twimg.com/profile_banners/82773539/1485059865" TargetMode="External"/><Relationship Id="rId1457" Type="http://schemas.openxmlformats.org/officeDocument/2006/relationships/hyperlink" Target="https://pbs.twimg.com/profile_banners/3237617156/1458636824" TargetMode="External"/><Relationship Id="rId1664" Type="http://schemas.openxmlformats.org/officeDocument/2006/relationships/hyperlink" Target="https://pbs.twimg.com/profile_banners/2912558016/1493159531" TargetMode="External"/><Relationship Id="rId1871" Type="http://schemas.openxmlformats.org/officeDocument/2006/relationships/hyperlink" Target="http://abs.twimg.com/images/themes/theme1/bg.png" TargetMode="External"/><Relationship Id="rId2508" Type="http://schemas.openxmlformats.org/officeDocument/2006/relationships/hyperlink" Target="http://pbs.twimg.com/profile_background_images/15564937/SnowTown.jpg" TargetMode="External"/><Relationship Id="rId2715" Type="http://schemas.openxmlformats.org/officeDocument/2006/relationships/hyperlink" Target="http://abs.twimg.com/images/themes/theme1/bg.png" TargetMode="External"/><Relationship Id="rId2922" Type="http://schemas.openxmlformats.org/officeDocument/2006/relationships/hyperlink" Target="http://pbs.twimg.com/profile_images/851285545523097600/ZQci5rf9_normal.jpg" TargetMode="External"/><Relationship Id="rId4070" Type="http://schemas.openxmlformats.org/officeDocument/2006/relationships/hyperlink" Target="http://pbs.twimg.com/profile_images/670577969555861504/SgAKuyXI_normal.jpg" TargetMode="External"/><Relationship Id="rId5121" Type="http://schemas.openxmlformats.org/officeDocument/2006/relationships/hyperlink" Target="https://twitter.com/lifeoncoin" TargetMode="External"/><Relationship Id="rId1317" Type="http://schemas.openxmlformats.org/officeDocument/2006/relationships/hyperlink" Target="https://pbs.twimg.com/profile_banners/2300898842/1390202444" TargetMode="External"/><Relationship Id="rId1524" Type="http://schemas.openxmlformats.org/officeDocument/2006/relationships/hyperlink" Target="https://pbs.twimg.com/profile_banners/2287764007/1451108669" TargetMode="External"/><Relationship Id="rId1731" Type="http://schemas.openxmlformats.org/officeDocument/2006/relationships/hyperlink" Target="http://pbs.twimg.com/profile_background_images/3320815/2992858700_8e66a52d52_o.jpg" TargetMode="External"/><Relationship Id="rId4887" Type="http://schemas.openxmlformats.org/officeDocument/2006/relationships/hyperlink" Target="https://twitter.com/donaldjolive" TargetMode="External"/><Relationship Id="rId23" Type="http://schemas.openxmlformats.org/officeDocument/2006/relationships/hyperlink" Target="https://t.co/MD4LouAelz" TargetMode="External"/><Relationship Id="rId3489" Type="http://schemas.openxmlformats.org/officeDocument/2006/relationships/hyperlink" Target="http://abs.twimg.com/sticky/default_profile_images/default_profile_normal.png" TargetMode="External"/><Relationship Id="rId3696" Type="http://schemas.openxmlformats.org/officeDocument/2006/relationships/hyperlink" Target="http://pbs.twimg.com/profile_images/561121546035425280/8aLJFiY5_normal.jpeg" TargetMode="External"/><Relationship Id="rId4747" Type="http://schemas.openxmlformats.org/officeDocument/2006/relationships/hyperlink" Target="https://twitter.com/subhashjha" TargetMode="External"/><Relationship Id="rId2298" Type="http://schemas.openxmlformats.org/officeDocument/2006/relationships/hyperlink" Target="http://abs.twimg.com/images/themes/theme1/bg.png" TargetMode="External"/><Relationship Id="rId3349" Type="http://schemas.openxmlformats.org/officeDocument/2006/relationships/hyperlink" Target="http://abs.twimg.com/sticky/default_profile_images/default_profile_normal.png" TargetMode="External"/><Relationship Id="rId3556" Type="http://schemas.openxmlformats.org/officeDocument/2006/relationships/hyperlink" Target="http://pbs.twimg.com/profile_images/850948386991751168/mgWpuqP3_normal.jpg" TargetMode="External"/><Relationship Id="rId4954" Type="http://schemas.openxmlformats.org/officeDocument/2006/relationships/hyperlink" Target="https://twitter.com/telecomtalk" TargetMode="External"/><Relationship Id="rId477" Type="http://schemas.openxmlformats.org/officeDocument/2006/relationships/hyperlink" Target="https://t.co/n66BzTvVXh" TargetMode="External"/><Relationship Id="rId684" Type="http://schemas.openxmlformats.org/officeDocument/2006/relationships/hyperlink" Target="https://pbs.twimg.com/profile_banners/75202856/1424431145" TargetMode="External"/><Relationship Id="rId2158" Type="http://schemas.openxmlformats.org/officeDocument/2006/relationships/hyperlink" Target="http://abs.twimg.com/images/themes/theme1/bg.png" TargetMode="External"/><Relationship Id="rId2365" Type="http://schemas.openxmlformats.org/officeDocument/2006/relationships/hyperlink" Target="http://abs.twimg.com/images/themes/theme1/bg.png" TargetMode="External"/><Relationship Id="rId3209" Type="http://schemas.openxmlformats.org/officeDocument/2006/relationships/hyperlink" Target="http://pbs.twimg.com/profile_images/378800000010688204/78fa7102b44af937825309607ee3fe36_normal.jpeg" TargetMode="External"/><Relationship Id="rId3763" Type="http://schemas.openxmlformats.org/officeDocument/2006/relationships/hyperlink" Target="http://pbs.twimg.com/profile_images/786959783307784192/-cMbj4GV_normal.jpg" TargetMode="External"/><Relationship Id="rId3970" Type="http://schemas.openxmlformats.org/officeDocument/2006/relationships/hyperlink" Target="http://pbs.twimg.com/profile_images/842598515985596416/3T-jtOHM_normal.jpg" TargetMode="External"/><Relationship Id="rId4607" Type="http://schemas.openxmlformats.org/officeDocument/2006/relationships/hyperlink" Target="https://twitter.com/dowvinilpoe1986" TargetMode="External"/><Relationship Id="rId4814" Type="http://schemas.openxmlformats.org/officeDocument/2006/relationships/hyperlink" Target="https://twitter.com/newsstoryindia" TargetMode="External"/><Relationship Id="rId337" Type="http://schemas.openxmlformats.org/officeDocument/2006/relationships/hyperlink" Target="http://t.co/Id5BJfzNXc" TargetMode="External"/><Relationship Id="rId891" Type="http://schemas.openxmlformats.org/officeDocument/2006/relationships/hyperlink" Target="https://pbs.twimg.com/profile_banners/766571671058718721/1477415559" TargetMode="External"/><Relationship Id="rId2018" Type="http://schemas.openxmlformats.org/officeDocument/2006/relationships/hyperlink" Target="http://pbs.twimg.com/profile_background_images/347752186/Me.jpg" TargetMode="External"/><Relationship Id="rId2572" Type="http://schemas.openxmlformats.org/officeDocument/2006/relationships/hyperlink" Target="http://abs.twimg.com/images/themes/theme10/bg.gif" TargetMode="External"/><Relationship Id="rId3416" Type="http://schemas.openxmlformats.org/officeDocument/2006/relationships/hyperlink" Target="http://pbs.twimg.com/profile_images/734439901962240001/1WiSkzF3_normal.jpg" TargetMode="External"/><Relationship Id="rId3623" Type="http://schemas.openxmlformats.org/officeDocument/2006/relationships/hyperlink" Target="http://pbs.twimg.com/profile_images/595842225172512769/2uVePF6H_normal.jpg" TargetMode="External"/><Relationship Id="rId3830" Type="http://schemas.openxmlformats.org/officeDocument/2006/relationships/hyperlink" Target="http://pbs.twimg.com/profile_images/710025965649399809/hrOm9SJC_normal.jpg" TargetMode="External"/><Relationship Id="rId544" Type="http://schemas.openxmlformats.org/officeDocument/2006/relationships/hyperlink" Target="http://t.co/vVwFvKc1XO" TargetMode="External"/><Relationship Id="rId751" Type="http://schemas.openxmlformats.org/officeDocument/2006/relationships/hyperlink" Target="https://pbs.twimg.com/profile_banners/104455457/1493443967" TargetMode="External"/><Relationship Id="rId1174" Type="http://schemas.openxmlformats.org/officeDocument/2006/relationships/hyperlink" Target="https://pbs.twimg.com/profile_banners/1946807360/1409406753" TargetMode="External"/><Relationship Id="rId1381" Type="http://schemas.openxmlformats.org/officeDocument/2006/relationships/hyperlink" Target="https://pbs.twimg.com/profile_banners/1100819755/1486059844" TargetMode="External"/><Relationship Id="rId2225" Type="http://schemas.openxmlformats.org/officeDocument/2006/relationships/hyperlink" Target="http://pbs.twimg.com/profile_background_images/506082518840250370/QQITgIKi.jpeg" TargetMode="External"/><Relationship Id="rId2432" Type="http://schemas.openxmlformats.org/officeDocument/2006/relationships/hyperlink" Target="http://abs.twimg.com/images/themes/theme1/bg.png" TargetMode="External"/><Relationship Id="rId5588" Type="http://schemas.openxmlformats.org/officeDocument/2006/relationships/hyperlink" Target="https://twitter.com/6" TargetMode="External"/><Relationship Id="rId404" Type="http://schemas.openxmlformats.org/officeDocument/2006/relationships/hyperlink" Target="http://t.co/kot7rFMOuq" TargetMode="External"/><Relationship Id="rId611" Type="http://schemas.openxmlformats.org/officeDocument/2006/relationships/hyperlink" Target="https://t.co/V5ccv90u8I" TargetMode="External"/><Relationship Id="rId1034" Type="http://schemas.openxmlformats.org/officeDocument/2006/relationships/hyperlink" Target="https://pbs.twimg.com/profile_banners/588887580/1469175300" TargetMode="External"/><Relationship Id="rId1241" Type="http://schemas.openxmlformats.org/officeDocument/2006/relationships/hyperlink" Target="https://pbs.twimg.com/profile_banners/2879329928/1492604877" TargetMode="External"/><Relationship Id="rId4397" Type="http://schemas.openxmlformats.org/officeDocument/2006/relationships/hyperlink" Target="https://twitter.com/sureshdoshi42" TargetMode="External"/><Relationship Id="rId5448" Type="http://schemas.openxmlformats.org/officeDocument/2006/relationships/hyperlink" Target="https://twitter.com/lxropia" TargetMode="External"/><Relationship Id="rId1101" Type="http://schemas.openxmlformats.org/officeDocument/2006/relationships/hyperlink" Target="https://pbs.twimg.com/profile_banners/702353974641324032/1456371765" TargetMode="External"/><Relationship Id="rId4257" Type="http://schemas.openxmlformats.org/officeDocument/2006/relationships/hyperlink" Target="https://twitter.com/afaa34" TargetMode="External"/><Relationship Id="rId4464" Type="http://schemas.openxmlformats.org/officeDocument/2006/relationships/hyperlink" Target="https://twitter.com/voicetelmedia" TargetMode="External"/><Relationship Id="rId4671" Type="http://schemas.openxmlformats.org/officeDocument/2006/relationships/hyperlink" Target="https://twitter.com/ninjassuck" TargetMode="External"/><Relationship Id="rId5308" Type="http://schemas.openxmlformats.org/officeDocument/2006/relationships/hyperlink" Target="https://twitter.com/sathishmechy1" TargetMode="External"/><Relationship Id="rId5515" Type="http://schemas.openxmlformats.org/officeDocument/2006/relationships/hyperlink" Target="https://twitter.com/coolappsdaily" TargetMode="External"/><Relationship Id="rId3066" Type="http://schemas.openxmlformats.org/officeDocument/2006/relationships/hyperlink" Target="http://pbs.twimg.com/profile_images/844103250009833472/fNHwAEzZ_normal.jpg" TargetMode="External"/><Relationship Id="rId3273" Type="http://schemas.openxmlformats.org/officeDocument/2006/relationships/hyperlink" Target="http://pbs.twimg.com/profile_images/845307088968441856/yfY3eWrd_normal.jpg" TargetMode="External"/><Relationship Id="rId3480" Type="http://schemas.openxmlformats.org/officeDocument/2006/relationships/hyperlink" Target="http://pbs.twimg.com/profile_images/469461249164443650/PcPz1kfg_normal.png" TargetMode="External"/><Relationship Id="rId4117" Type="http://schemas.openxmlformats.org/officeDocument/2006/relationships/hyperlink" Target="http://pbs.twimg.com/profile_images/494676480291381249/RtC-6xAO_normal.jpeg" TargetMode="External"/><Relationship Id="rId4324" Type="http://schemas.openxmlformats.org/officeDocument/2006/relationships/hyperlink" Target="https://twitter.com/n_nageswari" TargetMode="External"/><Relationship Id="rId4531" Type="http://schemas.openxmlformats.org/officeDocument/2006/relationships/hyperlink" Target="https://twitter.com/kreacher10" TargetMode="External"/><Relationship Id="rId194" Type="http://schemas.openxmlformats.org/officeDocument/2006/relationships/hyperlink" Target="https://t.co/UfUMFFV9Yp" TargetMode="External"/><Relationship Id="rId1918" Type="http://schemas.openxmlformats.org/officeDocument/2006/relationships/hyperlink" Target="http://pbs.twimg.com/profile_background_images/562185004696875009/DiiHx54g.jpeg" TargetMode="External"/><Relationship Id="rId2082" Type="http://schemas.openxmlformats.org/officeDocument/2006/relationships/hyperlink" Target="http://pbs.twimg.com/profile_background_images/378800000001661581/8f5155084bb3ae50a551b0e393567ea3.jpeg" TargetMode="External"/><Relationship Id="rId3133" Type="http://schemas.openxmlformats.org/officeDocument/2006/relationships/hyperlink" Target="http://pbs.twimg.com/profile_images/705970046393143296/i5ok5qoq_normal.jpg" TargetMode="External"/><Relationship Id="rId261" Type="http://schemas.openxmlformats.org/officeDocument/2006/relationships/hyperlink" Target="https://t.co/ymsqa3VJtq" TargetMode="External"/><Relationship Id="rId3340" Type="http://schemas.openxmlformats.org/officeDocument/2006/relationships/hyperlink" Target="http://pbs.twimg.com/profile_images/502416832800628737/v-DqO4Cx_normal.jpeg" TargetMode="External"/><Relationship Id="rId5098" Type="http://schemas.openxmlformats.org/officeDocument/2006/relationships/hyperlink" Target="https://twitter.com/mohitma33030228" TargetMode="External"/><Relationship Id="rId2899" Type="http://schemas.openxmlformats.org/officeDocument/2006/relationships/hyperlink" Target="http://pbs.twimg.com/profile_images/853866028744527872/tr3OHXaU_normal.jpg" TargetMode="External"/><Relationship Id="rId3200" Type="http://schemas.openxmlformats.org/officeDocument/2006/relationships/hyperlink" Target="http://pbs.twimg.com/profile_images/822393855072837633/Rzlwz3cT_normal.jpg" TargetMode="External"/><Relationship Id="rId121" Type="http://schemas.openxmlformats.org/officeDocument/2006/relationships/hyperlink" Target="http://t.co/HWyo0OWNKP" TargetMode="External"/><Relationship Id="rId2759" Type="http://schemas.openxmlformats.org/officeDocument/2006/relationships/hyperlink" Target="http://pbs.twimg.com/profile_background_images/378800000100227452/ef0470218836a2f82decff065e7ff3e5.jpeg" TargetMode="External"/><Relationship Id="rId2966" Type="http://schemas.openxmlformats.org/officeDocument/2006/relationships/hyperlink" Target="http://pbs.twimg.com/profile_images/463701661001605120/Gfu_-Uvc_normal.png" TargetMode="External"/><Relationship Id="rId5165" Type="http://schemas.openxmlformats.org/officeDocument/2006/relationships/hyperlink" Target="https://twitter.com/geetara94691767" TargetMode="External"/><Relationship Id="rId5372" Type="http://schemas.openxmlformats.org/officeDocument/2006/relationships/hyperlink" Target="https://twitter.com/vanbro9" TargetMode="External"/><Relationship Id="rId938" Type="http://schemas.openxmlformats.org/officeDocument/2006/relationships/hyperlink" Target="https://pbs.twimg.com/profile_banners/2259292848/1440578273" TargetMode="External"/><Relationship Id="rId1568" Type="http://schemas.openxmlformats.org/officeDocument/2006/relationships/hyperlink" Target="https://pbs.twimg.com/profile_banners/346367894/1383028814" TargetMode="External"/><Relationship Id="rId1775" Type="http://schemas.openxmlformats.org/officeDocument/2006/relationships/hyperlink" Target="http://abs.twimg.com/images/themes/theme17/bg.gif" TargetMode="External"/><Relationship Id="rId2619" Type="http://schemas.openxmlformats.org/officeDocument/2006/relationships/hyperlink" Target="http://abs.twimg.com/images/themes/theme1/bg.png" TargetMode="External"/><Relationship Id="rId2826" Type="http://schemas.openxmlformats.org/officeDocument/2006/relationships/hyperlink" Target="http://pbs.twimg.com/profile_images/834346381590536192/qgy2HQFs_normal.jpg" TargetMode="External"/><Relationship Id="rId4181" Type="http://schemas.openxmlformats.org/officeDocument/2006/relationships/hyperlink" Target="http://pbs.twimg.com/profile_images/817750273690976256/c9Rrv2rq_normal.jpg" TargetMode="External"/><Relationship Id="rId5025" Type="http://schemas.openxmlformats.org/officeDocument/2006/relationships/hyperlink" Target="https://twitter.com/praveenkumar609" TargetMode="External"/><Relationship Id="rId5232" Type="http://schemas.openxmlformats.org/officeDocument/2006/relationships/hyperlink" Target="https://twitter.com/deepeshar" TargetMode="External"/><Relationship Id="rId67" Type="http://schemas.openxmlformats.org/officeDocument/2006/relationships/hyperlink" Target="http://t.co/3z6ZGptJFE" TargetMode="External"/><Relationship Id="rId1428" Type="http://schemas.openxmlformats.org/officeDocument/2006/relationships/hyperlink" Target="https://pbs.twimg.com/profile_banners/2958060811/1492537632" TargetMode="External"/><Relationship Id="rId1635" Type="http://schemas.openxmlformats.org/officeDocument/2006/relationships/hyperlink" Target="https://pbs.twimg.com/profile_banners/371430506/1364489979" TargetMode="External"/><Relationship Id="rId1982" Type="http://schemas.openxmlformats.org/officeDocument/2006/relationships/hyperlink" Target="http://abs.twimg.com/images/themes/theme1/bg.png" TargetMode="External"/><Relationship Id="rId4041" Type="http://schemas.openxmlformats.org/officeDocument/2006/relationships/hyperlink" Target="http://pbs.twimg.com/profile_images/829209372765085696/bDMoNlTU_normal.jpg" TargetMode="External"/><Relationship Id="rId1842" Type="http://schemas.openxmlformats.org/officeDocument/2006/relationships/hyperlink" Target="http://abs.twimg.com/images/themes/theme1/bg.png" TargetMode="External"/><Relationship Id="rId4998" Type="http://schemas.openxmlformats.org/officeDocument/2006/relationships/hyperlink" Target="https://twitter.com/gawlivp" TargetMode="External"/><Relationship Id="rId1702" Type="http://schemas.openxmlformats.org/officeDocument/2006/relationships/hyperlink" Target="http://pbs.twimg.com/profile_background_images/549071156/pixars_up_movie-wallpaper-1024x768.jpg" TargetMode="External"/><Relationship Id="rId4858" Type="http://schemas.openxmlformats.org/officeDocument/2006/relationships/hyperlink" Target="https://twitter.com/hellomb24" TargetMode="External"/><Relationship Id="rId3667" Type="http://schemas.openxmlformats.org/officeDocument/2006/relationships/hyperlink" Target="http://pbs.twimg.com/profile_images/855393819591880705/aqDhj_in_normal.jpg" TargetMode="External"/><Relationship Id="rId3874" Type="http://schemas.openxmlformats.org/officeDocument/2006/relationships/hyperlink" Target="http://pbs.twimg.com/profile_images/756076597782851584/o_fL6DbI_normal.jpg" TargetMode="External"/><Relationship Id="rId4718" Type="http://schemas.openxmlformats.org/officeDocument/2006/relationships/hyperlink" Target="https://twitter.com/spintaccel" TargetMode="External"/><Relationship Id="rId4925" Type="http://schemas.openxmlformats.org/officeDocument/2006/relationships/hyperlink" Target="https://twitter.com/deccan9" TargetMode="External"/><Relationship Id="rId588" Type="http://schemas.openxmlformats.org/officeDocument/2006/relationships/hyperlink" Target="https://t.co/6ARg3Lil8u" TargetMode="External"/><Relationship Id="rId795" Type="http://schemas.openxmlformats.org/officeDocument/2006/relationships/hyperlink" Target="https://pbs.twimg.com/profile_banners/95144357/1408599425" TargetMode="External"/><Relationship Id="rId2269" Type="http://schemas.openxmlformats.org/officeDocument/2006/relationships/hyperlink" Target="http://abs.twimg.com/images/themes/theme14/bg.gif" TargetMode="External"/><Relationship Id="rId2476" Type="http://schemas.openxmlformats.org/officeDocument/2006/relationships/hyperlink" Target="http://abs.twimg.com/images/themes/theme3/bg.gif" TargetMode="External"/><Relationship Id="rId2683" Type="http://schemas.openxmlformats.org/officeDocument/2006/relationships/hyperlink" Target="http://abs.twimg.com/images/themes/theme1/bg.png" TargetMode="External"/><Relationship Id="rId2890" Type="http://schemas.openxmlformats.org/officeDocument/2006/relationships/hyperlink" Target="http://abs.twimg.com/sticky/default_profile_images/default_profile_normal.png" TargetMode="External"/><Relationship Id="rId3527" Type="http://schemas.openxmlformats.org/officeDocument/2006/relationships/hyperlink" Target="http://pbs.twimg.com/profile_images/583186269582196736/OJcJj6Of_normal.jpg" TargetMode="External"/><Relationship Id="rId3734" Type="http://schemas.openxmlformats.org/officeDocument/2006/relationships/hyperlink" Target="http://abs.twimg.com/sticky/default_profile_images/default_profile_normal.png" TargetMode="External"/><Relationship Id="rId3941" Type="http://schemas.openxmlformats.org/officeDocument/2006/relationships/hyperlink" Target="http://pbs.twimg.com/profile_images/788321345893380096/Sra5Cd0u_normal.jpg" TargetMode="External"/><Relationship Id="rId448" Type="http://schemas.openxmlformats.org/officeDocument/2006/relationships/hyperlink" Target="http://t.co/cJyxiYabHf" TargetMode="External"/><Relationship Id="rId655" Type="http://schemas.openxmlformats.org/officeDocument/2006/relationships/hyperlink" Target="https://t.co/8KGRhdvgpt" TargetMode="External"/><Relationship Id="rId862" Type="http://schemas.openxmlformats.org/officeDocument/2006/relationships/hyperlink" Target="https://pbs.twimg.com/profile_banners/1240671530/1491201778" TargetMode="External"/><Relationship Id="rId1078" Type="http://schemas.openxmlformats.org/officeDocument/2006/relationships/hyperlink" Target="https://pbs.twimg.com/profile_banners/856312070802993153/1492996022" TargetMode="External"/><Relationship Id="rId1285" Type="http://schemas.openxmlformats.org/officeDocument/2006/relationships/hyperlink" Target="https://pbs.twimg.com/profile_banners/3010087435/1489935081" TargetMode="External"/><Relationship Id="rId1492" Type="http://schemas.openxmlformats.org/officeDocument/2006/relationships/hyperlink" Target="https://pbs.twimg.com/profile_banners/2526794479/1469176466" TargetMode="External"/><Relationship Id="rId2129" Type="http://schemas.openxmlformats.org/officeDocument/2006/relationships/hyperlink" Target="http://pbs.twimg.com/profile_background_images/330405699/freeCoffeePuppy.jpg" TargetMode="External"/><Relationship Id="rId2336" Type="http://schemas.openxmlformats.org/officeDocument/2006/relationships/hyperlink" Target="http://abs.twimg.com/images/themes/theme1/bg.png" TargetMode="External"/><Relationship Id="rId2543" Type="http://schemas.openxmlformats.org/officeDocument/2006/relationships/hyperlink" Target="http://abs.twimg.com/images/themes/theme1/bg.png" TargetMode="External"/><Relationship Id="rId2750" Type="http://schemas.openxmlformats.org/officeDocument/2006/relationships/hyperlink" Target="http://abs.twimg.com/images/themes/theme2/bg.gif" TargetMode="External"/><Relationship Id="rId3801" Type="http://schemas.openxmlformats.org/officeDocument/2006/relationships/hyperlink" Target="http://pbs.twimg.com/profile_images/648232668367163392/OTEDMNIt_normal.jpg" TargetMode="External"/><Relationship Id="rId308" Type="http://schemas.openxmlformats.org/officeDocument/2006/relationships/hyperlink" Target="https://t.co/IuhxETlonh" TargetMode="External"/><Relationship Id="rId515" Type="http://schemas.openxmlformats.org/officeDocument/2006/relationships/hyperlink" Target="https://t.co/6D6oayhemZ" TargetMode="External"/><Relationship Id="rId722" Type="http://schemas.openxmlformats.org/officeDocument/2006/relationships/hyperlink" Target="https://pbs.twimg.com/profile_banners/104835947/1459785552" TargetMode="External"/><Relationship Id="rId1145" Type="http://schemas.openxmlformats.org/officeDocument/2006/relationships/hyperlink" Target="https://pbs.twimg.com/profile_banners/3313426896/1439393063" TargetMode="External"/><Relationship Id="rId1352" Type="http://schemas.openxmlformats.org/officeDocument/2006/relationships/hyperlink" Target="https://pbs.twimg.com/profile_banners/2287775616/1471946782" TargetMode="External"/><Relationship Id="rId2403" Type="http://schemas.openxmlformats.org/officeDocument/2006/relationships/hyperlink" Target="http://pbs.twimg.com/profile_background_images/670682846005035008/m2ieP8ue.jpg" TargetMode="External"/><Relationship Id="rId5559" Type="http://schemas.openxmlformats.org/officeDocument/2006/relationships/hyperlink" Target="https://twitter.com/bala_83831" TargetMode="External"/><Relationship Id="rId1005" Type="http://schemas.openxmlformats.org/officeDocument/2006/relationships/hyperlink" Target="https://pbs.twimg.com/profile_banners/28314327/1479098078" TargetMode="External"/><Relationship Id="rId1212" Type="http://schemas.openxmlformats.org/officeDocument/2006/relationships/hyperlink" Target="https://pbs.twimg.com/profile_banners/715816471927062528/1461140183" TargetMode="External"/><Relationship Id="rId2610" Type="http://schemas.openxmlformats.org/officeDocument/2006/relationships/hyperlink" Target="http://abs.twimg.com/images/themes/theme1/bg.png" TargetMode="External"/><Relationship Id="rId4368" Type="http://schemas.openxmlformats.org/officeDocument/2006/relationships/hyperlink" Target="https://twitter.com/jaijinen" TargetMode="External"/><Relationship Id="rId4575" Type="http://schemas.openxmlformats.org/officeDocument/2006/relationships/hyperlink" Target="https://twitter.com/bhargavattada" TargetMode="External"/><Relationship Id="rId5419" Type="http://schemas.openxmlformats.org/officeDocument/2006/relationships/hyperlink" Target="https://twitter.com/mydealsbucket" TargetMode="External"/><Relationship Id="rId3177" Type="http://schemas.openxmlformats.org/officeDocument/2006/relationships/hyperlink" Target="http://pbs.twimg.com/profile_images/853583673752408065/j83qH20n_normal.jpg" TargetMode="External"/><Relationship Id="rId4228" Type="http://schemas.openxmlformats.org/officeDocument/2006/relationships/hyperlink" Target="https://twitter.com/reliancejio" TargetMode="External"/><Relationship Id="rId4782" Type="http://schemas.openxmlformats.org/officeDocument/2006/relationships/hyperlink" Target="https://twitter.com/digiscopeonline" TargetMode="External"/><Relationship Id="rId5626" Type="http://schemas.openxmlformats.org/officeDocument/2006/relationships/hyperlink" Target="https://twitter.com/sofishahid51" TargetMode="External"/><Relationship Id="rId3037" Type="http://schemas.openxmlformats.org/officeDocument/2006/relationships/hyperlink" Target="http://pbs.twimg.com/profile_images/855041870891819010/Tvm8Z02T_normal.jpg" TargetMode="External"/><Relationship Id="rId3384" Type="http://schemas.openxmlformats.org/officeDocument/2006/relationships/hyperlink" Target="http://pbs.twimg.com/profile_images/495239226565615618/WR8wp5pt_normal.jpeg" TargetMode="External"/><Relationship Id="rId3591" Type="http://schemas.openxmlformats.org/officeDocument/2006/relationships/hyperlink" Target="http://pbs.twimg.com/profile_images/858180319257612288/1QsDGlBJ_normal.jpg" TargetMode="External"/><Relationship Id="rId4435" Type="http://schemas.openxmlformats.org/officeDocument/2006/relationships/hyperlink" Target="https://twitter.com/abid_sid" TargetMode="External"/><Relationship Id="rId4642" Type="http://schemas.openxmlformats.org/officeDocument/2006/relationships/hyperlink" Target="https://twitter.com/krishnanstat" TargetMode="External"/><Relationship Id="rId2193" Type="http://schemas.openxmlformats.org/officeDocument/2006/relationships/hyperlink" Target="http://abs.twimg.com/images/themes/theme1/bg.png" TargetMode="External"/><Relationship Id="rId3244" Type="http://schemas.openxmlformats.org/officeDocument/2006/relationships/hyperlink" Target="http://pbs.twimg.com/profile_images/628898603554074625/G9CKyZ7u_normal.jpg" TargetMode="External"/><Relationship Id="rId3451" Type="http://schemas.openxmlformats.org/officeDocument/2006/relationships/hyperlink" Target="http://pbs.twimg.com/profile_images/467314763932774401/huy6cl52_normal.png" TargetMode="External"/><Relationship Id="rId4502" Type="http://schemas.openxmlformats.org/officeDocument/2006/relationships/hyperlink" Target="https://twitter.com/tariffwatch" TargetMode="External"/><Relationship Id="rId165" Type="http://schemas.openxmlformats.org/officeDocument/2006/relationships/hyperlink" Target="http://t.co/IZXefx3rSt" TargetMode="External"/><Relationship Id="rId372" Type="http://schemas.openxmlformats.org/officeDocument/2006/relationships/hyperlink" Target="http://t.co/rIrXPecQRx" TargetMode="External"/><Relationship Id="rId2053" Type="http://schemas.openxmlformats.org/officeDocument/2006/relationships/hyperlink" Target="http://abs.twimg.com/images/themes/theme1/bg.png" TargetMode="External"/><Relationship Id="rId2260" Type="http://schemas.openxmlformats.org/officeDocument/2006/relationships/hyperlink" Target="http://abs.twimg.com/images/themes/theme1/bg.png" TargetMode="External"/><Relationship Id="rId3104" Type="http://schemas.openxmlformats.org/officeDocument/2006/relationships/hyperlink" Target="http://pbs.twimg.com/profile_images/735682540946628608/ruiG60X7_normal.jpg" TargetMode="External"/><Relationship Id="rId3311" Type="http://schemas.openxmlformats.org/officeDocument/2006/relationships/hyperlink" Target="http://pbs.twimg.com/profile_images/737923824356851712/ZZCaDaDF_normal.jpg" TargetMode="External"/><Relationship Id="rId232" Type="http://schemas.openxmlformats.org/officeDocument/2006/relationships/hyperlink" Target="http://t.co/jnt5Q6Qw6M" TargetMode="External"/><Relationship Id="rId2120" Type="http://schemas.openxmlformats.org/officeDocument/2006/relationships/hyperlink" Target="http://abs.twimg.com/images/themes/theme1/bg.png" TargetMode="External"/><Relationship Id="rId5069" Type="http://schemas.openxmlformats.org/officeDocument/2006/relationships/hyperlink" Target="https://twitter.com/shahrukhking92" TargetMode="External"/><Relationship Id="rId5276" Type="http://schemas.openxmlformats.org/officeDocument/2006/relationships/hyperlink" Target="https://twitter.com/aroonpurie" TargetMode="External"/><Relationship Id="rId5483" Type="http://schemas.openxmlformats.org/officeDocument/2006/relationships/hyperlink" Target="https://twitter.com/aletheia_wa" TargetMode="External"/><Relationship Id="rId1679" Type="http://schemas.openxmlformats.org/officeDocument/2006/relationships/hyperlink" Target="https://pbs.twimg.com/profile_banners/1236101/1491213038" TargetMode="External"/><Relationship Id="rId4085" Type="http://schemas.openxmlformats.org/officeDocument/2006/relationships/hyperlink" Target="http://pbs.twimg.com/profile_images/813047771091472384/ZtakiWrG_normal.jpg" TargetMode="External"/><Relationship Id="rId4292" Type="http://schemas.openxmlformats.org/officeDocument/2006/relationships/hyperlink" Target="https://twitter.com/4g_boy" TargetMode="External"/><Relationship Id="rId5136" Type="http://schemas.openxmlformats.org/officeDocument/2006/relationships/hyperlink" Target="https://twitter.com/reshmab50434510" TargetMode="External"/><Relationship Id="rId5343" Type="http://schemas.openxmlformats.org/officeDocument/2006/relationships/hyperlink" Target="https://twitter.com/dainikpunjab" TargetMode="External"/><Relationship Id="rId1886" Type="http://schemas.openxmlformats.org/officeDocument/2006/relationships/hyperlink" Target="http://pbs.twimg.com/profile_background_images/609609760342585344/UmwBU6iB.jpg" TargetMode="External"/><Relationship Id="rId2937" Type="http://schemas.openxmlformats.org/officeDocument/2006/relationships/hyperlink" Target="http://pbs.twimg.com/profile_images/1319551232/jai-jinendra-jpg_normal.jpeg" TargetMode="External"/><Relationship Id="rId4152" Type="http://schemas.openxmlformats.org/officeDocument/2006/relationships/hyperlink" Target="http://pbs.twimg.com/profile_images/590125380167536640/SCI1Eb0J_normal.jpg" TargetMode="External"/><Relationship Id="rId5203" Type="http://schemas.openxmlformats.org/officeDocument/2006/relationships/hyperlink" Target="https://twitter.com/stewart_langdon" TargetMode="External"/><Relationship Id="rId5550" Type="http://schemas.openxmlformats.org/officeDocument/2006/relationships/hyperlink" Target="https://twitter.com/bolly_hollywood" TargetMode="External"/><Relationship Id="rId909" Type="http://schemas.openxmlformats.org/officeDocument/2006/relationships/hyperlink" Target="https://pbs.twimg.com/profile_banners/409178304/1472661630" TargetMode="External"/><Relationship Id="rId1539" Type="http://schemas.openxmlformats.org/officeDocument/2006/relationships/hyperlink" Target="https://pbs.twimg.com/profile_banners/2832776815/1458641307" TargetMode="External"/><Relationship Id="rId1746" Type="http://schemas.openxmlformats.org/officeDocument/2006/relationships/hyperlink" Target="http://abs.twimg.com/images/themes/theme1/bg.png" TargetMode="External"/><Relationship Id="rId1953" Type="http://schemas.openxmlformats.org/officeDocument/2006/relationships/hyperlink" Target="http://abs.twimg.com/images/themes/theme8/bg.gif" TargetMode="External"/><Relationship Id="rId5410" Type="http://schemas.openxmlformats.org/officeDocument/2006/relationships/hyperlink" Target="https://twitter.com/bharat9xmcool" TargetMode="External"/><Relationship Id="rId38" Type="http://schemas.openxmlformats.org/officeDocument/2006/relationships/hyperlink" Target="http://t.co/ZKM7E3p1AH" TargetMode="External"/><Relationship Id="rId1606" Type="http://schemas.openxmlformats.org/officeDocument/2006/relationships/hyperlink" Target="https://pbs.twimg.com/profile_banners/775482296782716928/1473726031" TargetMode="External"/><Relationship Id="rId1813" Type="http://schemas.openxmlformats.org/officeDocument/2006/relationships/hyperlink" Target="http://abs.twimg.com/images/themes/theme18/bg.gif" TargetMode="External"/><Relationship Id="rId4012" Type="http://schemas.openxmlformats.org/officeDocument/2006/relationships/hyperlink" Target="http://pbs.twimg.com/profile_images/858698065267625984/2Xoj1hGh_normal.jpg" TargetMode="External"/><Relationship Id="rId4969" Type="http://schemas.openxmlformats.org/officeDocument/2006/relationships/hyperlink" Target="https://twitter.com/srinubanoth5" TargetMode="External"/><Relationship Id="rId3778" Type="http://schemas.openxmlformats.org/officeDocument/2006/relationships/hyperlink" Target="http://pbs.twimg.com/profile_images/831089185658384385/07-_DEXt_normal.jpg" TargetMode="External"/><Relationship Id="rId3985" Type="http://schemas.openxmlformats.org/officeDocument/2006/relationships/hyperlink" Target="http://pbs.twimg.com/profile_images/835584511228379136/9Ip1W62Z_normal.jpg" TargetMode="External"/><Relationship Id="rId4829" Type="http://schemas.openxmlformats.org/officeDocument/2006/relationships/hyperlink" Target="https://twitter.com/livenews_in" TargetMode="External"/><Relationship Id="rId699" Type="http://schemas.openxmlformats.org/officeDocument/2006/relationships/hyperlink" Target="https://pbs.twimg.com/profile_banners/175407269/1461589756" TargetMode="External"/><Relationship Id="rId2587" Type="http://schemas.openxmlformats.org/officeDocument/2006/relationships/hyperlink" Target="http://abs.twimg.com/images/themes/theme14/bg.gif" TargetMode="External"/><Relationship Id="rId2794" Type="http://schemas.openxmlformats.org/officeDocument/2006/relationships/hyperlink" Target="http://pbs.twimg.com/profile_images/821590583873564672/o1xDWjix_normal.jpg" TargetMode="External"/><Relationship Id="rId3638" Type="http://schemas.openxmlformats.org/officeDocument/2006/relationships/hyperlink" Target="http://abs.twimg.com/sticky/default_profile_images/default_profile_normal.png" TargetMode="External"/><Relationship Id="rId3845" Type="http://schemas.openxmlformats.org/officeDocument/2006/relationships/hyperlink" Target="http://pbs.twimg.com/profile_images/507772417402355712/Ox6CO5JI_normal.jpeg" TargetMode="External"/><Relationship Id="rId559" Type="http://schemas.openxmlformats.org/officeDocument/2006/relationships/hyperlink" Target="https://t.co/duGwg7pJBF" TargetMode="External"/><Relationship Id="rId766" Type="http://schemas.openxmlformats.org/officeDocument/2006/relationships/hyperlink" Target="https://pbs.twimg.com/profile_banners/118634561/1456732738" TargetMode="External"/><Relationship Id="rId1189" Type="http://schemas.openxmlformats.org/officeDocument/2006/relationships/hyperlink" Target="https://pbs.twimg.com/profile_banners/816627229673275392/1488613155" TargetMode="External"/><Relationship Id="rId1396" Type="http://schemas.openxmlformats.org/officeDocument/2006/relationships/hyperlink" Target="https://pbs.twimg.com/profile_banners/262216378/1489602453" TargetMode="External"/><Relationship Id="rId2447" Type="http://schemas.openxmlformats.org/officeDocument/2006/relationships/hyperlink" Target="http://abs.twimg.com/images/themes/theme1/bg.png" TargetMode="External"/><Relationship Id="rId5060" Type="http://schemas.openxmlformats.org/officeDocument/2006/relationships/hyperlink" Target="https://twitter.com/cyber" TargetMode="External"/><Relationship Id="rId419" Type="http://schemas.openxmlformats.org/officeDocument/2006/relationships/hyperlink" Target="https://t.co/2dCfrwH0oH" TargetMode="External"/><Relationship Id="rId626" Type="http://schemas.openxmlformats.org/officeDocument/2006/relationships/hyperlink" Target="https://t.co/GnOTVqHKbz" TargetMode="External"/><Relationship Id="rId973" Type="http://schemas.openxmlformats.org/officeDocument/2006/relationships/hyperlink" Target="https://pbs.twimg.com/profile_banners/3106609956/1489479616" TargetMode="External"/><Relationship Id="rId1049" Type="http://schemas.openxmlformats.org/officeDocument/2006/relationships/hyperlink" Target="https://pbs.twimg.com/profile_banners/1647865393/1457514267" TargetMode="External"/><Relationship Id="rId1256" Type="http://schemas.openxmlformats.org/officeDocument/2006/relationships/hyperlink" Target="https://pbs.twimg.com/profile_banners/826806880458702848/1493486386" TargetMode="External"/><Relationship Id="rId2307" Type="http://schemas.openxmlformats.org/officeDocument/2006/relationships/hyperlink" Target="http://abs.twimg.com/images/themes/theme11/bg.gif" TargetMode="External"/><Relationship Id="rId2654" Type="http://schemas.openxmlformats.org/officeDocument/2006/relationships/hyperlink" Target="http://abs.twimg.com/images/themes/theme4/bg.gif" TargetMode="External"/><Relationship Id="rId2861" Type="http://schemas.openxmlformats.org/officeDocument/2006/relationships/hyperlink" Target="http://pbs.twimg.com/profile_images/857804173777219584/nyY7-mPC_normal.jpg" TargetMode="External"/><Relationship Id="rId3705" Type="http://schemas.openxmlformats.org/officeDocument/2006/relationships/hyperlink" Target="http://abs.twimg.com/sticky/default_profile_images/default_profile_normal.png" TargetMode="External"/><Relationship Id="rId3912" Type="http://schemas.openxmlformats.org/officeDocument/2006/relationships/hyperlink" Target="http://pbs.twimg.com/profile_images/842393041415634945/ELIYBTt7_normal.jpg" TargetMode="External"/><Relationship Id="rId833" Type="http://schemas.openxmlformats.org/officeDocument/2006/relationships/hyperlink" Target="https://pbs.twimg.com/profile_banners/759006169964748801/1469805200" TargetMode="External"/><Relationship Id="rId1116" Type="http://schemas.openxmlformats.org/officeDocument/2006/relationships/hyperlink" Target="https://pbs.twimg.com/profile_banners/279339031/1493224744" TargetMode="External"/><Relationship Id="rId1463" Type="http://schemas.openxmlformats.org/officeDocument/2006/relationships/hyperlink" Target="https://pbs.twimg.com/profile_banners/855654691295813632/1492839366" TargetMode="External"/><Relationship Id="rId1670" Type="http://schemas.openxmlformats.org/officeDocument/2006/relationships/hyperlink" Target="https://pbs.twimg.com/profile_banners/744564188098498561/1486300742" TargetMode="External"/><Relationship Id="rId2514" Type="http://schemas.openxmlformats.org/officeDocument/2006/relationships/hyperlink" Target="http://abs.twimg.com/images/themes/theme19/bg.gif" TargetMode="External"/><Relationship Id="rId2721" Type="http://schemas.openxmlformats.org/officeDocument/2006/relationships/hyperlink" Target="http://abs.twimg.com/images/themes/theme15/bg.png" TargetMode="External"/><Relationship Id="rId900" Type="http://schemas.openxmlformats.org/officeDocument/2006/relationships/hyperlink" Target="https://pbs.twimg.com/profile_banners/2180974687/1493158053" TargetMode="External"/><Relationship Id="rId1323" Type="http://schemas.openxmlformats.org/officeDocument/2006/relationships/hyperlink" Target="https://pbs.twimg.com/profile_banners/840552587761971200/1490706719" TargetMode="External"/><Relationship Id="rId1530" Type="http://schemas.openxmlformats.org/officeDocument/2006/relationships/hyperlink" Target="https://pbs.twimg.com/profile_banners/478559846/1492709556" TargetMode="External"/><Relationship Id="rId4479" Type="http://schemas.openxmlformats.org/officeDocument/2006/relationships/hyperlink" Target="https://twitter.com/manikkvasu" TargetMode="External"/><Relationship Id="rId4686" Type="http://schemas.openxmlformats.org/officeDocument/2006/relationships/hyperlink" Target="https://twitter.com/toughabhinav" TargetMode="External"/><Relationship Id="rId4893" Type="http://schemas.openxmlformats.org/officeDocument/2006/relationships/hyperlink" Target="https://twitter.com/zoedavi27387521" TargetMode="External"/><Relationship Id="rId3288" Type="http://schemas.openxmlformats.org/officeDocument/2006/relationships/hyperlink" Target="http://pbs.twimg.com/profile_images/799367255242915840/ggr2I8Zl_normal.jpg" TargetMode="External"/><Relationship Id="rId3495" Type="http://schemas.openxmlformats.org/officeDocument/2006/relationships/hyperlink" Target="http://pbs.twimg.com/profile_images/699141616888631297/Ly6-gKhQ_normal.jpg" TargetMode="External"/><Relationship Id="rId4339" Type="http://schemas.openxmlformats.org/officeDocument/2006/relationships/hyperlink" Target="https://twitter.com/allindiadaily" TargetMode="External"/><Relationship Id="rId4546" Type="http://schemas.openxmlformats.org/officeDocument/2006/relationships/hyperlink" Target="https://twitter.com/projectbuilds" TargetMode="External"/><Relationship Id="rId4753" Type="http://schemas.openxmlformats.org/officeDocument/2006/relationships/hyperlink" Target="https://twitter.com/smadygo" TargetMode="External"/><Relationship Id="rId4960" Type="http://schemas.openxmlformats.org/officeDocument/2006/relationships/hyperlink" Target="https://twitter.com/darth_dyson" TargetMode="External"/><Relationship Id="rId2097" Type="http://schemas.openxmlformats.org/officeDocument/2006/relationships/hyperlink" Target="http://abs.twimg.com/images/themes/theme1/bg.png" TargetMode="External"/><Relationship Id="rId3148" Type="http://schemas.openxmlformats.org/officeDocument/2006/relationships/hyperlink" Target="http://pbs.twimg.com/profile_images/856153346461147137/LHuuCucR_normal.jpg" TargetMode="External"/><Relationship Id="rId3355" Type="http://schemas.openxmlformats.org/officeDocument/2006/relationships/hyperlink" Target="http://pbs.twimg.com/profile_images/700222888477995008/h97rRCfI_normal.jpg" TargetMode="External"/><Relationship Id="rId3562" Type="http://schemas.openxmlformats.org/officeDocument/2006/relationships/hyperlink" Target="http://pbs.twimg.com/profile_images/851822349913657345/mfcQEjFh_normal.jpg" TargetMode="External"/><Relationship Id="rId4406" Type="http://schemas.openxmlformats.org/officeDocument/2006/relationships/hyperlink" Target="https://twitter.com/debananda_saha" TargetMode="External"/><Relationship Id="rId4613" Type="http://schemas.openxmlformats.org/officeDocument/2006/relationships/hyperlink" Target="https://twitter.com/jio_money" TargetMode="External"/><Relationship Id="rId276" Type="http://schemas.openxmlformats.org/officeDocument/2006/relationships/hyperlink" Target="https://t.co/M0FvhSs6PK" TargetMode="External"/><Relationship Id="rId483" Type="http://schemas.openxmlformats.org/officeDocument/2006/relationships/hyperlink" Target="https://t.co/VZx87tC5d5" TargetMode="External"/><Relationship Id="rId690" Type="http://schemas.openxmlformats.org/officeDocument/2006/relationships/hyperlink" Target="https://pbs.twimg.com/profile_banners/123853003/1435739052" TargetMode="External"/><Relationship Id="rId2164" Type="http://schemas.openxmlformats.org/officeDocument/2006/relationships/hyperlink" Target="http://abs.twimg.com/images/themes/theme1/bg.png" TargetMode="External"/><Relationship Id="rId2371" Type="http://schemas.openxmlformats.org/officeDocument/2006/relationships/hyperlink" Target="http://abs.twimg.com/images/themes/theme18/bg.gif" TargetMode="External"/><Relationship Id="rId3008" Type="http://schemas.openxmlformats.org/officeDocument/2006/relationships/hyperlink" Target="http://pbs.twimg.com/profile_images/696611700628279298/gzkup_LQ_normal.png" TargetMode="External"/><Relationship Id="rId3215" Type="http://schemas.openxmlformats.org/officeDocument/2006/relationships/hyperlink" Target="http://pbs.twimg.com/profile_images/836921544773337088/fAXu43Up_normal.jpg" TargetMode="External"/><Relationship Id="rId3422" Type="http://schemas.openxmlformats.org/officeDocument/2006/relationships/hyperlink" Target="http://pbs.twimg.com/profile_images/805451270525833216/53meY3eG_normal.jpg" TargetMode="External"/><Relationship Id="rId4820" Type="http://schemas.openxmlformats.org/officeDocument/2006/relationships/hyperlink" Target="https://twitter.com/trader_job" TargetMode="External"/><Relationship Id="rId136" Type="http://schemas.openxmlformats.org/officeDocument/2006/relationships/hyperlink" Target="https://t.co/77lrcPnbB7" TargetMode="External"/><Relationship Id="rId343" Type="http://schemas.openxmlformats.org/officeDocument/2006/relationships/hyperlink" Target="https://t.co/wY5gXN4Wst" TargetMode="External"/><Relationship Id="rId550" Type="http://schemas.openxmlformats.org/officeDocument/2006/relationships/hyperlink" Target="https://t.co/xYlQ15Fssp" TargetMode="External"/><Relationship Id="rId1180" Type="http://schemas.openxmlformats.org/officeDocument/2006/relationships/hyperlink" Target="https://pbs.twimg.com/profile_banners/818174415448002560/1488114304" TargetMode="External"/><Relationship Id="rId2024" Type="http://schemas.openxmlformats.org/officeDocument/2006/relationships/hyperlink" Target="http://abs.twimg.com/images/themes/theme1/bg.png" TargetMode="External"/><Relationship Id="rId2231" Type="http://schemas.openxmlformats.org/officeDocument/2006/relationships/hyperlink" Target="http://pbs.twimg.com/profile_background_images/234729379/ft-twitter-back.gif" TargetMode="External"/><Relationship Id="rId5387" Type="http://schemas.openxmlformats.org/officeDocument/2006/relationships/hyperlink" Target="https://twitter.com/kannatelugu" TargetMode="External"/><Relationship Id="rId203" Type="http://schemas.openxmlformats.org/officeDocument/2006/relationships/hyperlink" Target="https://t.co/bVvWWnHq9H" TargetMode="External"/><Relationship Id="rId1040" Type="http://schemas.openxmlformats.org/officeDocument/2006/relationships/hyperlink" Target="https://pbs.twimg.com/profile_banners/3150940290/1461513750" TargetMode="External"/><Relationship Id="rId4196" Type="http://schemas.openxmlformats.org/officeDocument/2006/relationships/hyperlink" Target="http://pbs.twimg.com/profile_images/845957992180830208/GRGRMehC_normal.jpg" TargetMode="External"/><Relationship Id="rId5247" Type="http://schemas.openxmlformats.org/officeDocument/2006/relationships/hyperlink" Target="https://twitter.com/mkamaal" TargetMode="External"/><Relationship Id="rId5594" Type="http://schemas.openxmlformats.org/officeDocument/2006/relationships/hyperlink" Target="https://twitter.com/mpbhushan" TargetMode="External"/><Relationship Id="rId410" Type="http://schemas.openxmlformats.org/officeDocument/2006/relationships/hyperlink" Target="https://t.co/RZY6znPfSh" TargetMode="External"/><Relationship Id="rId1997" Type="http://schemas.openxmlformats.org/officeDocument/2006/relationships/hyperlink" Target="http://abs.twimg.com/images/themes/theme1/bg.png" TargetMode="External"/><Relationship Id="rId4056" Type="http://schemas.openxmlformats.org/officeDocument/2006/relationships/hyperlink" Target="http://pbs.twimg.com/profile_images/659062996912570368/yrCquyHd_normal.jpg" TargetMode="External"/><Relationship Id="rId5454" Type="http://schemas.openxmlformats.org/officeDocument/2006/relationships/hyperlink" Target="https://twitter.com/baskekebin" TargetMode="External"/><Relationship Id="rId1857" Type="http://schemas.openxmlformats.org/officeDocument/2006/relationships/hyperlink" Target="http://abs.twimg.com/images/themes/theme9/bg.gif" TargetMode="External"/><Relationship Id="rId2908" Type="http://schemas.openxmlformats.org/officeDocument/2006/relationships/hyperlink" Target="http://pbs.twimg.com/profile_images/1470219082/254709_198027133584296_100001310338470_474416_3986209_n_normal.jpg" TargetMode="External"/><Relationship Id="rId4263" Type="http://schemas.openxmlformats.org/officeDocument/2006/relationships/hyperlink" Target="https://twitter.com/shinils" TargetMode="External"/><Relationship Id="rId4470" Type="http://schemas.openxmlformats.org/officeDocument/2006/relationships/hyperlink" Target="https://twitter.com/tigereyez111" TargetMode="External"/><Relationship Id="rId5107" Type="http://schemas.openxmlformats.org/officeDocument/2006/relationships/hyperlink" Target="https://twitter.com/anivar" TargetMode="External"/><Relationship Id="rId5314" Type="http://schemas.openxmlformats.org/officeDocument/2006/relationships/hyperlink" Target="https://twitter.com/rayees_official" TargetMode="External"/><Relationship Id="rId5521" Type="http://schemas.openxmlformats.org/officeDocument/2006/relationships/hyperlink" Target="https://twitter.com/iqabalfaisal" TargetMode="External"/><Relationship Id="rId1717" Type="http://schemas.openxmlformats.org/officeDocument/2006/relationships/hyperlink" Target="http://abs.twimg.com/images/themes/theme1/bg.png" TargetMode="External"/><Relationship Id="rId1924" Type="http://schemas.openxmlformats.org/officeDocument/2006/relationships/hyperlink" Target="http://abs.twimg.com/images/themes/theme7/bg.gif" TargetMode="External"/><Relationship Id="rId3072" Type="http://schemas.openxmlformats.org/officeDocument/2006/relationships/hyperlink" Target="http://pbs.twimg.com/profile_images/829309495641829378/rXgcpQ7o_normal.jpg" TargetMode="External"/><Relationship Id="rId4123" Type="http://schemas.openxmlformats.org/officeDocument/2006/relationships/hyperlink" Target="http://pbs.twimg.com/profile_images/570440108424171520/QuGYd7jH_normal.png" TargetMode="External"/><Relationship Id="rId4330" Type="http://schemas.openxmlformats.org/officeDocument/2006/relationships/hyperlink" Target="https://twitter.com/klakshm49132868" TargetMode="External"/><Relationship Id="rId3889" Type="http://schemas.openxmlformats.org/officeDocument/2006/relationships/hyperlink" Target="http://abs.twimg.com/sticky/default_profile_images/default_profile_normal.png" TargetMode="External"/><Relationship Id="rId2698" Type="http://schemas.openxmlformats.org/officeDocument/2006/relationships/hyperlink" Target="http://abs.twimg.com/images/themes/theme1/bg.png" TargetMode="External"/><Relationship Id="rId3749" Type="http://schemas.openxmlformats.org/officeDocument/2006/relationships/hyperlink" Target="http://pbs.twimg.com/profile_images/848062279044255745/iJv-jDJn_normal.jpg" TargetMode="External"/><Relationship Id="rId3956" Type="http://schemas.openxmlformats.org/officeDocument/2006/relationships/hyperlink" Target="http://pbs.twimg.com/profile_images/838770147380838403/BNX50HKD_normal.jpg" TargetMode="External"/><Relationship Id="rId5171" Type="http://schemas.openxmlformats.org/officeDocument/2006/relationships/hyperlink" Target="https://twitter.com/_saurabhbandari" TargetMode="External"/><Relationship Id="rId877" Type="http://schemas.openxmlformats.org/officeDocument/2006/relationships/hyperlink" Target="https://pbs.twimg.com/profile_banners/2457580068/1465093446" TargetMode="External"/><Relationship Id="rId2558" Type="http://schemas.openxmlformats.org/officeDocument/2006/relationships/hyperlink" Target="http://abs.twimg.com/images/themes/theme1/bg.png" TargetMode="External"/><Relationship Id="rId2765" Type="http://schemas.openxmlformats.org/officeDocument/2006/relationships/hyperlink" Target="http://abs.twimg.com/images/themes/theme1/bg.png" TargetMode="External"/><Relationship Id="rId2972" Type="http://schemas.openxmlformats.org/officeDocument/2006/relationships/hyperlink" Target="http://pbs.twimg.com/profile_images/769815051331067904/u7jsbUh1_normal.jpg" TargetMode="External"/><Relationship Id="rId3609" Type="http://schemas.openxmlformats.org/officeDocument/2006/relationships/hyperlink" Target="http://pbs.twimg.com/profile_images/2426629872/bvxzw064vcl8c1877qfv_normal.jpeg" TargetMode="External"/><Relationship Id="rId3816" Type="http://schemas.openxmlformats.org/officeDocument/2006/relationships/hyperlink" Target="http://pbs.twimg.com/profile_images/816945086235836416/PGo5xbKa_normal.jpg" TargetMode="External"/><Relationship Id="rId737" Type="http://schemas.openxmlformats.org/officeDocument/2006/relationships/hyperlink" Target="https://pbs.twimg.com/profile_banners/161318053/1492583326" TargetMode="External"/><Relationship Id="rId944" Type="http://schemas.openxmlformats.org/officeDocument/2006/relationships/hyperlink" Target="https://pbs.twimg.com/profile_banners/839662574018822144/1489028736" TargetMode="External"/><Relationship Id="rId1367" Type="http://schemas.openxmlformats.org/officeDocument/2006/relationships/hyperlink" Target="https://pbs.twimg.com/profile_banners/170188152/1476820296" TargetMode="External"/><Relationship Id="rId1574" Type="http://schemas.openxmlformats.org/officeDocument/2006/relationships/hyperlink" Target="https://pbs.twimg.com/profile_banners/1381408303/1492858970" TargetMode="External"/><Relationship Id="rId1781" Type="http://schemas.openxmlformats.org/officeDocument/2006/relationships/hyperlink" Target="http://abs.twimg.com/images/themes/theme1/bg.png" TargetMode="External"/><Relationship Id="rId2418" Type="http://schemas.openxmlformats.org/officeDocument/2006/relationships/hyperlink" Target="http://abs.twimg.com/images/themes/theme1/bg.png" TargetMode="External"/><Relationship Id="rId2625" Type="http://schemas.openxmlformats.org/officeDocument/2006/relationships/hyperlink" Target="http://pbs.twimg.com/profile_background_images/303157975/Parquet_stamping_Mac_wallpaper.jpg" TargetMode="External"/><Relationship Id="rId2832" Type="http://schemas.openxmlformats.org/officeDocument/2006/relationships/hyperlink" Target="http://pbs.twimg.com/profile_images/62210448/shinil_normal.jpg" TargetMode="External"/><Relationship Id="rId5031" Type="http://schemas.openxmlformats.org/officeDocument/2006/relationships/hyperlink" Target="https://twitter.com/whoaminarashan" TargetMode="External"/><Relationship Id="rId73" Type="http://schemas.openxmlformats.org/officeDocument/2006/relationships/hyperlink" Target="https://t.co/ToB5iR4f8N" TargetMode="External"/><Relationship Id="rId804" Type="http://schemas.openxmlformats.org/officeDocument/2006/relationships/hyperlink" Target="https://pbs.twimg.com/profile_banners/105030085/1469920900" TargetMode="External"/><Relationship Id="rId1227" Type="http://schemas.openxmlformats.org/officeDocument/2006/relationships/hyperlink" Target="https://pbs.twimg.com/profile_banners/2165289180/1427046265" TargetMode="External"/><Relationship Id="rId1434" Type="http://schemas.openxmlformats.org/officeDocument/2006/relationships/hyperlink" Target="https://pbs.twimg.com/profile_banners/2791245386/1492514360" TargetMode="External"/><Relationship Id="rId1641" Type="http://schemas.openxmlformats.org/officeDocument/2006/relationships/hyperlink" Target="https://pbs.twimg.com/profile_banners/713644569464705025/1464101756" TargetMode="External"/><Relationship Id="rId4797" Type="http://schemas.openxmlformats.org/officeDocument/2006/relationships/hyperlink" Target="https://twitter.com/bandmhour" TargetMode="External"/><Relationship Id="rId1501" Type="http://schemas.openxmlformats.org/officeDocument/2006/relationships/hyperlink" Target="https://pbs.twimg.com/profile_banners/817329222108774402/1483705685" TargetMode="External"/><Relationship Id="rId3399" Type="http://schemas.openxmlformats.org/officeDocument/2006/relationships/hyperlink" Target="http://pbs.twimg.com/profile_images/809673569823117312/eSuK9JFu_normal.jpg" TargetMode="External"/><Relationship Id="rId4657" Type="http://schemas.openxmlformats.org/officeDocument/2006/relationships/hyperlink" Target="https://twitter.com/maximusmin1mus" TargetMode="External"/><Relationship Id="rId4864" Type="http://schemas.openxmlformats.org/officeDocument/2006/relationships/hyperlink" Target="https://twitter.com/darshannarola4" TargetMode="External"/><Relationship Id="rId3259" Type="http://schemas.openxmlformats.org/officeDocument/2006/relationships/hyperlink" Target="http://pbs.twimg.com/profile_images/847866328107057153/RkFNU764_normal.jpg" TargetMode="External"/><Relationship Id="rId3466" Type="http://schemas.openxmlformats.org/officeDocument/2006/relationships/hyperlink" Target="http://pbs.twimg.com/profile_images/466976697120587776/R0Exfy1i_normal.png" TargetMode="External"/><Relationship Id="rId4517" Type="http://schemas.openxmlformats.org/officeDocument/2006/relationships/hyperlink" Target="https://twitter.com/5gguru" TargetMode="External"/><Relationship Id="rId387" Type="http://schemas.openxmlformats.org/officeDocument/2006/relationships/hyperlink" Target="https://t.co/zjoYWUUm4N" TargetMode="External"/><Relationship Id="rId594" Type="http://schemas.openxmlformats.org/officeDocument/2006/relationships/hyperlink" Target="http://t.co/qpAwE6OSQY" TargetMode="External"/><Relationship Id="rId2068" Type="http://schemas.openxmlformats.org/officeDocument/2006/relationships/hyperlink" Target="http://abs.twimg.com/images/themes/theme1/bg.png" TargetMode="External"/><Relationship Id="rId2275" Type="http://schemas.openxmlformats.org/officeDocument/2006/relationships/hyperlink" Target="http://abs.twimg.com/images/themes/theme3/bg.gif" TargetMode="External"/><Relationship Id="rId3119" Type="http://schemas.openxmlformats.org/officeDocument/2006/relationships/hyperlink" Target="http://abs.twimg.com/sticky/default_profile_images/default_profile_normal.png" TargetMode="External"/><Relationship Id="rId3326" Type="http://schemas.openxmlformats.org/officeDocument/2006/relationships/hyperlink" Target="http://pbs.twimg.com/profile_images/847309171561078784/xP2dwy7B_normal.jpg" TargetMode="External"/><Relationship Id="rId3673" Type="http://schemas.openxmlformats.org/officeDocument/2006/relationships/hyperlink" Target="http://pbs.twimg.com/profile_images/788300148359036928/R4LwSz66_normal.jpg" TargetMode="External"/><Relationship Id="rId3880" Type="http://schemas.openxmlformats.org/officeDocument/2006/relationships/hyperlink" Target="http://abs.twimg.com/sticky/default_profile_images/default_profile_normal.png" TargetMode="External"/><Relationship Id="rId4724" Type="http://schemas.openxmlformats.org/officeDocument/2006/relationships/hyperlink" Target="https://twitter.com/sumona2016roy" TargetMode="External"/><Relationship Id="rId4931" Type="http://schemas.openxmlformats.org/officeDocument/2006/relationships/hyperlink" Target="https://twitter.com/devnullius" TargetMode="External"/><Relationship Id="rId247" Type="http://schemas.openxmlformats.org/officeDocument/2006/relationships/hyperlink" Target="http://t.co/716hHXMCNS" TargetMode="External"/><Relationship Id="rId1084" Type="http://schemas.openxmlformats.org/officeDocument/2006/relationships/hyperlink" Target="https://pbs.twimg.com/profile_banners/299259954/1489322518" TargetMode="External"/><Relationship Id="rId2482" Type="http://schemas.openxmlformats.org/officeDocument/2006/relationships/hyperlink" Target="http://abs.twimg.com/images/themes/theme1/bg.png" TargetMode="External"/><Relationship Id="rId3533" Type="http://schemas.openxmlformats.org/officeDocument/2006/relationships/hyperlink" Target="http://pbs.twimg.com/profile_images/518792190319788033/m5v23__B_normal.jpeg" TargetMode="External"/><Relationship Id="rId3740" Type="http://schemas.openxmlformats.org/officeDocument/2006/relationships/hyperlink" Target="http://pbs.twimg.com/profile_images/796695799392440320/DagjU_sz_normal.jpg" TargetMode="External"/><Relationship Id="rId107" Type="http://schemas.openxmlformats.org/officeDocument/2006/relationships/hyperlink" Target="https://t.co/T4fnyXx6sn" TargetMode="External"/><Relationship Id="rId454" Type="http://schemas.openxmlformats.org/officeDocument/2006/relationships/hyperlink" Target="https://t.co/rbnNnOMDH1" TargetMode="External"/><Relationship Id="rId661" Type="http://schemas.openxmlformats.org/officeDocument/2006/relationships/hyperlink" Target="http://t.co/WgflasDcBp" TargetMode="External"/><Relationship Id="rId1291" Type="http://schemas.openxmlformats.org/officeDocument/2006/relationships/hyperlink" Target="https://pbs.twimg.com/profile_banners/350190612/1424606038" TargetMode="External"/><Relationship Id="rId2135" Type="http://schemas.openxmlformats.org/officeDocument/2006/relationships/hyperlink" Target="http://abs.twimg.com/images/themes/theme1/bg.png" TargetMode="External"/><Relationship Id="rId2342" Type="http://schemas.openxmlformats.org/officeDocument/2006/relationships/hyperlink" Target="http://abs.twimg.com/images/themes/theme1/bg.png" TargetMode="External"/><Relationship Id="rId3600" Type="http://schemas.openxmlformats.org/officeDocument/2006/relationships/hyperlink" Target="http://pbs.twimg.com/profile_images/783236432122961920/AvP42tOm_normal.jpg" TargetMode="External"/><Relationship Id="rId5498" Type="http://schemas.openxmlformats.org/officeDocument/2006/relationships/hyperlink" Target="https://twitter.com/ourcouponwallet" TargetMode="External"/><Relationship Id="rId314" Type="http://schemas.openxmlformats.org/officeDocument/2006/relationships/hyperlink" Target="https://t.co/LniPAYhwSO" TargetMode="External"/><Relationship Id="rId521" Type="http://schemas.openxmlformats.org/officeDocument/2006/relationships/hyperlink" Target="https://t.co/nclFPzXWuh" TargetMode="External"/><Relationship Id="rId1151" Type="http://schemas.openxmlformats.org/officeDocument/2006/relationships/hyperlink" Target="https://pbs.twimg.com/profile_banners/294993591/1481548788" TargetMode="External"/><Relationship Id="rId2202" Type="http://schemas.openxmlformats.org/officeDocument/2006/relationships/hyperlink" Target="http://abs.twimg.com/images/themes/theme1/bg.png" TargetMode="External"/><Relationship Id="rId5358" Type="http://schemas.openxmlformats.org/officeDocument/2006/relationships/hyperlink" Target="https://twitter.com/anshuly99670551" TargetMode="External"/><Relationship Id="rId5565" Type="http://schemas.openxmlformats.org/officeDocument/2006/relationships/hyperlink" Target="https://twitter.com/mediat_tech" TargetMode="External"/><Relationship Id="rId1011" Type="http://schemas.openxmlformats.org/officeDocument/2006/relationships/hyperlink" Target="https://pbs.twimg.com/profile_banners/232920683/1436712726" TargetMode="External"/><Relationship Id="rId1968" Type="http://schemas.openxmlformats.org/officeDocument/2006/relationships/hyperlink" Target="http://abs.twimg.com/images/themes/theme1/bg.png" TargetMode="External"/><Relationship Id="rId4167" Type="http://schemas.openxmlformats.org/officeDocument/2006/relationships/hyperlink" Target="http://abs.twimg.com/sticky/default_profile_images/default_profile_normal.png" TargetMode="External"/><Relationship Id="rId4374" Type="http://schemas.openxmlformats.org/officeDocument/2006/relationships/hyperlink" Target="https://twitter.com/trai" TargetMode="External"/><Relationship Id="rId4581" Type="http://schemas.openxmlformats.org/officeDocument/2006/relationships/hyperlink" Target="https://twitter.com/dobbyssock90" TargetMode="External"/><Relationship Id="rId5218" Type="http://schemas.openxmlformats.org/officeDocument/2006/relationships/hyperlink" Target="https://twitter.com/hsgovande" TargetMode="External"/><Relationship Id="rId5425" Type="http://schemas.openxmlformats.org/officeDocument/2006/relationships/hyperlink" Target="https://twitter.com/kevinsherratt1" TargetMode="External"/><Relationship Id="rId5632" Type="http://schemas.openxmlformats.org/officeDocument/2006/relationships/hyperlink" Target="https://twitter.com/divyadutta25" TargetMode="External"/><Relationship Id="rId3183" Type="http://schemas.openxmlformats.org/officeDocument/2006/relationships/hyperlink" Target="http://pbs.twimg.com/profile_images/826500054613622785/QDJcMDUF_normal.jpg" TargetMode="External"/><Relationship Id="rId3390" Type="http://schemas.openxmlformats.org/officeDocument/2006/relationships/hyperlink" Target="http://pbs.twimg.com/profile_images/857603137871511552/i9-DoUja_normal.jpg" TargetMode="External"/><Relationship Id="rId4027" Type="http://schemas.openxmlformats.org/officeDocument/2006/relationships/hyperlink" Target="http://pbs.twimg.com/profile_images/818664795545235457/TL9y23eH_normal.jpg" TargetMode="External"/><Relationship Id="rId4234" Type="http://schemas.openxmlformats.org/officeDocument/2006/relationships/hyperlink" Target="https://twitter.com/khalidanzar" TargetMode="External"/><Relationship Id="rId4441" Type="http://schemas.openxmlformats.org/officeDocument/2006/relationships/hyperlink" Target="https://twitter.com/newswdru" TargetMode="External"/><Relationship Id="rId1828" Type="http://schemas.openxmlformats.org/officeDocument/2006/relationships/hyperlink" Target="http://abs.twimg.com/images/themes/theme1/bg.png" TargetMode="External"/><Relationship Id="rId3043" Type="http://schemas.openxmlformats.org/officeDocument/2006/relationships/hyperlink" Target="http://pbs.twimg.com/profile_images/602783482297745409/a5h9vK1e_normal.jpg" TargetMode="External"/><Relationship Id="rId3250" Type="http://schemas.openxmlformats.org/officeDocument/2006/relationships/hyperlink" Target="http://pbs.twimg.com/profile_images/430308045013278722/cSUESCLO_normal.jpeg" TargetMode="External"/><Relationship Id="rId171" Type="http://schemas.openxmlformats.org/officeDocument/2006/relationships/hyperlink" Target="https://t.co/a2rYomlQOc" TargetMode="External"/><Relationship Id="rId4301" Type="http://schemas.openxmlformats.org/officeDocument/2006/relationships/hyperlink" Target="https://twitter.com/gizbotcom" TargetMode="External"/><Relationship Id="rId3110" Type="http://schemas.openxmlformats.org/officeDocument/2006/relationships/hyperlink" Target="http://pbs.twimg.com/profile_images/833618240773296128/oONb3_tT_normal.jpg" TargetMode="External"/><Relationship Id="rId988" Type="http://schemas.openxmlformats.org/officeDocument/2006/relationships/hyperlink" Target="https://pbs.twimg.com/profile_banners/597172413/1491354946" TargetMode="External"/><Relationship Id="rId2669" Type="http://schemas.openxmlformats.org/officeDocument/2006/relationships/hyperlink" Target="http://abs.twimg.com/images/themes/theme1/bg.png" TargetMode="External"/><Relationship Id="rId2876" Type="http://schemas.openxmlformats.org/officeDocument/2006/relationships/hyperlink" Target="http://pbs.twimg.com/profile_images/801440976568889344/e58NRPEq_normal.jpg" TargetMode="External"/><Relationship Id="rId3927" Type="http://schemas.openxmlformats.org/officeDocument/2006/relationships/hyperlink" Target="http://abs.twimg.com/sticky/default_profile_images/default_profile_normal.png" TargetMode="External"/><Relationship Id="rId5075" Type="http://schemas.openxmlformats.org/officeDocument/2006/relationships/hyperlink" Target="https://twitter.com/vijayshekhar" TargetMode="External"/><Relationship Id="rId5282" Type="http://schemas.openxmlformats.org/officeDocument/2006/relationships/hyperlink" Target="https://twitter.com/3noviceschennai" TargetMode="External"/><Relationship Id="rId848" Type="http://schemas.openxmlformats.org/officeDocument/2006/relationships/hyperlink" Target="https://pbs.twimg.com/profile_banners/140798905/1489604025" TargetMode="External"/><Relationship Id="rId1478" Type="http://schemas.openxmlformats.org/officeDocument/2006/relationships/hyperlink" Target="https://pbs.twimg.com/profile_banners/1028889325/1453367260" TargetMode="External"/><Relationship Id="rId1685" Type="http://schemas.openxmlformats.org/officeDocument/2006/relationships/hyperlink" Target="https://pbs.twimg.com/profile_banners/56662998/1477944818" TargetMode="External"/><Relationship Id="rId1892" Type="http://schemas.openxmlformats.org/officeDocument/2006/relationships/hyperlink" Target="http://abs.twimg.com/images/themes/theme1/bg.png" TargetMode="External"/><Relationship Id="rId2529" Type="http://schemas.openxmlformats.org/officeDocument/2006/relationships/hyperlink" Target="http://abs.twimg.com/images/themes/theme1/bg.png" TargetMode="External"/><Relationship Id="rId2736" Type="http://schemas.openxmlformats.org/officeDocument/2006/relationships/hyperlink" Target="http://pbs.twimg.com/profile_background_images/464391559853510659/N3zOxaXs.jpeg" TargetMode="External"/><Relationship Id="rId4091" Type="http://schemas.openxmlformats.org/officeDocument/2006/relationships/hyperlink" Target="http://pbs.twimg.com/profile_images/656373918438047744/J3T6WuEt_normal.jpg" TargetMode="External"/><Relationship Id="rId5142" Type="http://schemas.openxmlformats.org/officeDocument/2006/relationships/hyperlink" Target="https://twitter.com/arvindbhansal11" TargetMode="External"/><Relationship Id="rId708" Type="http://schemas.openxmlformats.org/officeDocument/2006/relationships/hyperlink" Target="https://pbs.twimg.com/profile_banners/41111935/1490084516" TargetMode="External"/><Relationship Id="rId915" Type="http://schemas.openxmlformats.org/officeDocument/2006/relationships/hyperlink" Target="https://pbs.twimg.com/profile_banners/719763437392420864/1467088263" TargetMode="External"/><Relationship Id="rId1338" Type="http://schemas.openxmlformats.org/officeDocument/2006/relationships/hyperlink" Target="https://pbs.twimg.com/profile_banners/836875120098611201/1493196413" TargetMode="External"/><Relationship Id="rId1545" Type="http://schemas.openxmlformats.org/officeDocument/2006/relationships/hyperlink" Target="https://pbs.twimg.com/profile_banners/3235853328/1483243719" TargetMode="External"/><Relationship Id="rId2943" Type="http://schemas.openxmlformats.org/officeDocument/2006/relationships/hyperlink" Target="http://pbs.twimg.com/profile_images/634606906296799237/zQ2_8k33_normal.jpg" TargetMode="External"/><Relationship Id="rId5002" Type="http://schemas.openxmlformats.org/officeDocument/2006/relationships/hyperlink" Target="https://twitter.com/tanha18022" TargetMode="External"/><Relationship Id="rId1405" Type="http://schemas.openxmlformats.org/officeDocument/2006/relationships/hyperlink" Target="https://pbs.twimg.com/profile_banners/540313913/1398307973" TargetMode="External"/><Relationship Id="rId1752" Type="http://schemas.openxmlformats.org/officeDocument/2006/relationships/hyperlink" Target="http://pbs.twimg.com/profile_background_images/804382691/4b975f65d295f91ee64b93530ea89d58.jpeg" TargetMode="External"/><Relationship Id="rId2803" Type="http://schemas.openxmlformats.org/officeDocument/2006/relationships/hyperlink" Target="http://pbs.twimg.com/profile_images/856371001801756672/Vys0Ea_w_normal.jpg" TargetMode="External"/><Relationship Id="rId44" Type="http://schemas.openxmlformats.org/officeDocument/2006/relationships/hyperlink" Target="https://t.co/LF9apeT7HB" TargetMode="External"/><Relationship Id="rId1612" Type="http://schemas.openxmlformats.org/officeDocument/2006/relationships/hyperlink" Target="https://pbs.twimg.com/profile_banners/104112644/1483817877" TargetMode="External"/><Relationship Id="rId4768" Type="http://schemas.openxmlformats.org/officeDocument/2006/relationships/hyperlink" Target="https://twitter.com/freebiesupdates" TargetMode="External"/><Relationship Id="rId4975" Type="http://schemas.openxmlformats.org/officeDocument/2006/relationships/hyperlink" Target="https://twitter.com/muniappanchenn2" TargetMode="External"/><Relationship Id="rId498" Type="http://schemas.openxmlformats.org/officeDocument/2006/relationships/hyperlink" Target="http://t.co/0dTdzdbn" TargetMode="External"/><Relationship Id="rId2179" Type="http://schemas.openxmlformats.org/officeDocument/2006/relationships/hyperlink" Target="http://abs.twimg.com/images/themes/theme1/bg.png" TargetMode="External"/><Relationship Id="rId3577" Type="http://schemas.openxmlformats.org/officeDocument/2006/relationships/hyperlink" Target="http://pbs.twimg.com/profile_images/529851196916240385/07n07o6O_normal.jpeg" TargetMode="External"/><Relationship Id="rId3784" Type="http://schemas.openxmlformats.org/officeDocument/2006/relationships/hyperlink" Target="http://pbs.twimg.com/profile_images/845206395481980928/3wCptOjo_normal.jpg" TargetMode="External"/><Relationship Id="rId3991" Type="http://schemas.openxmlformats.org/officeDocument/2006/relationships/hyperlink" Target="http://pbs.twimg.com/profile_images/500573643135410178/M9P1WvoP_normal.jpeg" TargetMode="External"/><Relationship Id="rId4628" Type="http://schemas.openxmlformats.org/officeDocument/2006/relationships/hyperlink" Target="https://twitter.com/gvmtech" TargetMode="External"/><Relationship Id="rId4835" Type="http://schemas.openxmlformats.org/officeDocument/2006/relationships/hyperlink" Target="https://twitter.com/teja_vemula" TargetMode="External"/><Relationship Id="rId2386" Type="http://schemas.openxmlformats.org/officeDocument/2006/relationships/hyperlink" Target="http://abs.twimg.com/images/themes/theme1/bg.png" TargetMode="External"/><Relationship Id="rId2593" Type="http://schemas.openxmlformats.org/officeDocument/2006/relationships/hyperlink" Target="http://abs.twimg.com/images/themes/theme1/bg.png" TargetMode="External"/><Relationship Id="rId3437" Type="http://schemas.openxmlformats.org/officeDocument/2006/relationships/hyperlink" Target="http://pbs.twimg.com/profile_images/3037317634/e83ee04e085371a18adcbefc99faa04e_normal.jpeg" TargetMode="External"/><Relationship Id="rId3644" Type="http://schemas.openxmlformats.org/officeDocument/2006/relationships/hyperlink" Target="http://pbs.twimg.com/profile_images/813598012173754368/MnHjJnCv_normal.jpg" TargetMode="External"/><Relationship Id="rId3851" Type="http://schemas.openxmlformats.org/officeDocument/2006/relationships/hyperlink" Target="http://pbs.twimg.com/profile_images/592926603786592256/pm-KMjJI_normal.jpg" TargetMode="External"/><Relationship Id="rId4902" Type="http://schemas.openxmlformats.org/officeDocument/2006/relationships/hyperlink" Target="https://twitter.com/dailyo_" TargetMode="External"/><Relationship Id="rId358" Type="http://schemas.openxmlformats.org/officeDocument/2006/relationships/hyperlink" Target="http://t.co/sSu3sX80SM" TargetMode="External"/><Relationship Id="rId565" Type="http://schemas.openxmlformats.org/officeDocument/2006/relationships/hyperlink" Target="https://t.co/iRmGYZNgOa" TargetMode="External"/><Relationship Id="rId772" Type="http://schemas.openxmlformats.org/officeDocument/2006/relationships/hyperlink" Target="https://pbs.twimg.com/profile_banners/1404178622/1455784704" TargetMode="External"/><Relationship Id="rId1195" Type="http://schemas.openxmlformats.org/officeDocument/2006/relationships/hyperlink" Target="https://pbs.twimg.com/profile_banners/74123918/1490435946" TargetMode="External"/><Relationship Id="rId2039" Type="http://schemas.openxmlformats.org/officeDocument/2006/relationships/hyperlink" Target="http://pbs.twimg.com/profile_background_images/210341344/fforfree_logo.jpg" TargetMode="External"/><Relationship Id="rId2246" Type="http://schemas.openxmlformats.org/officeDocument/2006/relationships/hyperlink" Target="http://abs.twimg.com/images/themes/theme1/bg.png" TargetMode="External"/><Relationship Id="rId2453" Type="http://schemas.openxmlformats.org/officeDocument/2006/relationships/hyperlink" Target="http://abs.twimg.com/images/themes/theme8/bg.gif" TargetMode="External"/><Relationship Id="rId2660" Type="http://schemas.openxmlformats.org/officeDocument/2006/relationships/hyperlink" Target="http://pbs.twimg.com/profile_background_images/132176112/Inception_3.jpg" TargetMode="External"/><Relationship Id="rId3504" Type="http://schemas.openxmlformats.org/officeDocument/2006/relationships/hyperlink" Target="http://pbs.twimg.com/profile_images/842019601357631488/8c8ye3Tk_normal.jpg" TargetMode="External"/><Relationship Id="rId3711" Type="http://schemas.openxmlformats.org/officeDocument/2006/relationships/hyperlink" Target="http://pbs.twimg.com/profile_images/836878531053436928/gr_mdaFF_normal.jpg" TargetMode="External"/><Relationship Id="rId218" Type="http://schemas.openxmlformats.org/officeDocument/2006/relationships/hyperlink" Target="https://t.co/vzdoKDn0DQ" TargetMode="External"/><Relationship Id="rId425" Type="http://schemas.openxmlformats.org/officeDocument/2006/relationships/hyperlink" Target="https://t.co/ck4QTGvpEU" TargetMode="External"/><Relationship Id="rId632" Type="http://schemas.openxmlformats.org/officeDocument/2006/relationships/hyperlink" Target="https://t.co/RuOI4sk0dl" TargetMode="External"/><Relationship Id="rId1055" Type="http://schemas.openxmlformats.org/officeDocument/2006/relationships/hyperlink" Target="https://pbs.twimg.com/profile_banners/177489197/1464615349" TargetMode="External"/><Relationship Id="rId1262" Type="http://schemas.openxmlformats.org/officeDocument/2006/relationships/hyperlink" Target="https://pbs.twimg.com/profile_banners/237840371/1491901665" TargetMode="External"/><Relationship Id="rId2106" Type="http://schemas.openxmlformats.org/officeDocument/2006/relationships/hyperlink" Target="http://abs.twimg.com/images/themes/theme1/bg.png" TargetMode="External"/><Relationship Id="rId2313" Type="http://schemas.openxmlformats.org/officeDocument/2006/relationships/hyperlink" Target="http://abs.twimg.com/images/themes/theme1/bg.png" TargetMode="External"/><Relationship Id="rId2520" Type="http://schemas.openxmlformats.org/officeDocument/2006/relationships/hyperlink" Target="http://abs.twimg.com/images/themes/theme1/bg.png" TargetMode="External"/><Relationship Id="rId5469" Type="http://schemas.openxmlformats.org/officeDocument/2006/relationships/hyperlink" Target="https://twitter.com/techworld3207" TargetMode="External"/><Relationship Id="rId1122" Type="http://schemas.openxmlformats.org/officeDocument/2006/relationships/hyperlink" Target="https://pbs.twimg.com/profile_banners/2445954522/1475848322" TargetMode="External"/><Relationship Id="rId4278" Type="http://schemas.openxmlformats.org/officeDocument/2006/relationships/hyperlink" Target="https://twitter.com/iamamood" TargetMode="External"/><Relationship Id="rId4485" Type="http://schemas.openxmlformats.org/officeDocument/2006/relationships/hyperlink" Target="https://twitter.com/sureshmylapore" TargetMode="External"/><Relationship Id="rId5329" Type="http://schemas.openxmlformats.org/officeDocument/2006/relationships/hyperlink" Target="https://twitter.com/theyounggossip" TargetMode="External"/><Relationship Id="rId5536" Type="http://schemas.openxmlformats.org/officeDocument/2006/relationships/hyperlink" Target="https://twitter.com/amy____jones" TargetMode="External"/><Relationship Id="rId3087" Type="http://schemas.openxmlformats.org/officeDocument/2006/relationships/hyperlink" Target="http://pbs.twimg.com/profile_images/856993239651368960/Dkt-v7KV_normal.jpg" TargetMode="External"/><Relationship Id="rId3294" Type="http://schemas.openxmlformats.org/officeDocument/2006/relationships/hyperlink" Target="http://pbs.twimg.com/profile_images/692556155885899776/AzRQh-XS_normal.jpg" TargetMode="External"/><Relationship Id="rId4138" Type="http://schemas.openxmlformats.org/officeDocument/2006/relationships/hyperlink" Target="http://pbs.twimg.com/profile_images/847401003628417027/Pbkqt42A_normal.jpg" TargetMode="External"/><Relationship Id="rId4345" Type="http://schemas.openxmlformats.org/officeDocument/2006/relationships/hyperlink" Target="https://twitter.com/praveen88dubey" TargetMode="External"/><Relationship Id="rId4692" Type="http://schemas.openxmlformats.org/officeDocument/2006/relationships/hyperlink" Target="https://twitter.com/karmakarkk" TargetMode="External"/><Relationship Id="rId1939" Type="http://schemas.openxmlformats.org/officeDocument/2006/relationships/hyperlink" Target="http://pbs.twimg.com/profile_background_images/378800000076165133/efd1bdbc9aeb166b0b98e522fa613234.jpeg" TargetMode="External"/><Relationship Id="rId4552" Type="http://schemas.openxmlformats.org/officeDocument/2006/relationships/hyperlink" Target="https://twitter.com/gstv_news" TargetMode="External"/><Relationship Id="rId5603" Type="http://schemas.openxmlformats.org/officeDocument/2006/relationships/hyperlink" Target="https://twitter.com/yogeshkhetani" TargetMode="External"/><Relationship Id="rId3154" Type="http://schemas.openxmlformats.org/officeDocument/2006/relationships/hyperlink" Target="http://pbs.twimg.com/profile_images/856566196275220480/vk39paeB_normal.jpg" TargetMode="External"/><Relationship Id="rId3361" Type="http://schemas.openxmlformats.org/officeDocument/2006/relationships/hyperlink" Target="http://pbs.twimg.com/profile_images/701665936097550336/L6NKDC0B_normal.jpg" TargetMode="External"/><Relationship Id="rId4205" Type="http://schemas.openxmlformats.org/officeDocument/2006/relationships/hyperlink" Target="http://pbs.twimg.com/profile_images/736512066752651264/f4LSr1Xj_normal.jpg" TargetMode="External"/><Relationship Id="rId4412" Type="http://schemas.openxmlformats.org/officeDocument/2006/relationships/hyperlink" Target="https://twitter.com/raminations" TargetMode="External"/><Relationship Id="rId282" Type="http://schemas.openxmlformats.org/officeDocument/2006/relationships/hyperlink" Target="http://t.co/sFfqouFCZo" TargetMode="External"/><Relationship Id="rId2170" Type="http://schemas.openxmlformats.org/officeDocument/2006/relationships/hyperlink" Target="http://abs.twimg.com/images/themes/theme14/bg.gif" TargetMode="External"/><Relationship Id="rId3014" Type="http://schemas.openxmlformats.org/officeDocument/2006/relationships/hyperlink" Target="http://pbs.twimg.com/profile_images/560298153400729601/hOgnX8BO_normal.jpeg" TargetMode="External"/><Relationship Id="rId3221" Type="http://schemas.openxmlformats.org/officeDocument/2006/relationships/hyperlink" Target="http://pbs.twimg.com/profile_images/820007861140893696/RfYBvt6a_normal.jpg" TargetMode="External"/><Relationship Id="rId8" Type="http://schemas.openxmlformats.org/officeDocument/2006/relationships/hyperlink" Target="http://codscales.tk/" TargetMode="External"/><Relationship Id="rId142" Type="http://schemas.openxmlformats.org/officeDocument/2006/relationships/hyperlink" Target="https://t.co/0vvtFHxo93" TargetMode="External"/><Relationship Id="rId2030" Type="http://schemas.openxmlformats.org/officeDocument/2006/relationships/hyperlink" Target="http://pbs.twimg.com/profile_background_images/244510463/x0167342d06402ddaf11e88796bebe30.png" TargetMode="External"/><Relationship Id="rId2987" Type="http://schemas.openxmlformats.org/officeDocument/2006/relationships/hyperlink" Target="http://pbs.twimg.com/profile_images/1729040661/Sanjeev-1_normal.jpg" TargetMode="External"/><Relationship Id="rId5186" Type="http://schemas.openxmlformats.org/officeDocument/2006/relationships/hyperlink" Target="https://twitter.com/abhishek" TargetMode="External"/><Relationship Id="rId5393" Type="http://schemas.openxmlformats.org/officeDocument/2006/relationships/hyperlink" Target="https://twitter.com/jangam_sachin" TargetMode="External"/><Relationship Id="rId959" Type="http://schemas.openxmlformats.org/officeDocument/2006/relationships/hyperlink" Target="https://pbs.twimg.com/profile_banners/81337598/1354302644" TargetMode="External"/><Relationship Id="rId1589" Type="http://schemas.openxmlformats.org/officeDocument/2006/relationships/hyperlink" Target="https://pbs.twimg.com/profile_banners/772372327023673344/1472983424" TargetMode="External"/><Relationship Id="rId5046" Type="http://schemas.openxmlformats.org/officeDocument/2006/relationships/hyperlink" Target="https://twitter.com/imchandram" TargetMode="External"/><Relationship Id="rId5253" Type="http://schemas.openxmlformats.org/officeDocument/2006/relationships/hyperlink" Target="https://twitter.com/usha91989823" TargetMode="External"/><Relationship Id="rId5460" Type="http://schemas.openxmlformats.org/officeDocument/2006/relationships/hyperlink" Target="https://twitter.com/jitusharma" TargetMode="External"/><Relationship Id="rId1449" Type="http://schemas.openxmlformats.org/officeDocument/2006/relationships/hyperlink" Target="https://pbs.twimg.com/profile_banners/829691781163925504/1486655188" TargetMode="External"/><Relationship Id="rId1796" Type="http://schemas.openxmlformats.org/officeDocument/2006/relationships/hyperlink" Target="http://abs.twimg.com/images/themes/theme18/bg.gif" TargetMode="External"/><Relationship Id="rId2847" Type="http://schemas.openxmlformats.org/officeDocument/2006/relationships/hyperlink" Target="http://pbs.twimg.com/profile_images/820717735122468864/1Se2Hwgg_normal.jpg" TargetMode="External"/><Relationship Id="rId4062" Type="http://schemas.openxmlformats.org/officeDocument/2006/relationships/hyperlink" Target="http://pbs.twimg.com/profile_images/858706160685273088/vWPl3Ed3_normal.jpg" TargetMode="External"/><Relationship Id="rId5113" Type="http://schemas.openxmlformats.org/officeDocument/2006/relationships/hyperlink" Target="https://twitter.com/citispotter" TargetMode="External"/><Relationship Id="rId88" Type="http://schemas.openxmlformats.org/officeDocument/2006/relationships/hyperlink" Target="https://t.co/071OHgLxs9" TargetMode="External"/><Relationship Id="rId819" Type="http://schemas.openxmlformats.org/officeDocument/2006/relationships/hyperlink" Target="https://pbs.twimg.com/profile_banners/164964711/1483168885" TargetMode="External"/><Relationship Id="rId1656" Type="http://schemas.openxmlformats.org/officeDocument/2006/relationships/hyperlink" Target="https://pbs.twimg.com/profile_banners/194600708/1473665726" TargetMode="External"/><Relationship Id="rId1863" Type="http://schemas.openxmlformats.org/officeDocument/2006/relationships/hyperlink" Target="http://pbs.twimg.com/profile_background_images/393098706/blue-grunge.jpg" TargetMode="External"/><Relationship Id="rId2707" Type="http://schemas.openxmlformats.org/officeDocument/2006/relationships/hyperlink" Target="http://abs.twimg.com/images/themes/theme1/bg.png" TargetMode="External"/><Relationship Id="rId2914" Type="http://schemas.openxmlformats.org/officeDocument/2006/relationships/hyperlink" Target="http://pbs.twimg.com/profile_images/827921706593484808/cPR-Jh74_normal.jpg" TargetMode="External"/><Relationship Id="rId5320" Type="http://schemas.openxmlformats.org/officeDocument/2006/relationships/hyperlink" Target="https://twitter.com/pmshah1986" TargetMode="External"/><Relationship Id="rId1309" Type="http://schemas.openxmlformats.org/officeDocument/2006/relationships/hyperlink" Target="https://pbs.twimg.com/profile_banners/1002283542/1478261659" TargetMode="External"/><Relationship Id="rId1516" Type="http://schemas.openxmlformats.org/officeDocument/2006/relationships/hyperlink" Target="https://pbs.twimg.com/profile_banners/757727402/1423495126" TargetMode="External"/><Relationship Id="rId1723" Type="http://schemas.openxmlformats.org/officeDocument/2006/relationships/hyperlink" Target="http://abs.twimg.com/images/themes/theme1/bg.png" TargetMode="External"/><Relationship Id="rId1930" Type="http://schemas.openxmlformats.org/officeDocument/2006/relationships/hyperlink" Target="http://abs.twimg.com/images/themes/theme1/bg.png" TargetMode="External"/><Relationship Id="rId4879" Type="http://schemas.openxmlformats.org/officeDocument/2006/relationships/hyperlink" Target="https://twitter.com/ranadaggubati" TargetMode="External"/><Relationship Id="rId15" Type="http://schemas.openxmlformats.org/officeDocument/2006/relationships/hyperlink" Target="https://t.co/D0r3ZrFwlA" TargetMode="External"/><Relationship Id="rId3688" Type="http://schemas.openxmlformats.org/officeDocument/2006/relationships/hyperlink" Target="http://pbs.twimg.com/profile_images/759360577881960448/CuZsFhTq_normal.jpg" TargetMode="External"/><Relationship Id="rId3895" Type="http://schemas.openxmlformats.org/officeDocument/2006/relationships/hyperlink" Target="http://pbs.twimg.com/profile_images/791715963183824897/AdvWgk0C_normal.jpg" TargetMode="External"/><Relationship Id="rId4739" Type="http://schemas.openxmlformats.org/officeDocument/2006/relationships/hyperlink" Target="https://twitter.com/mayurgarud999" TargetMode="External"/><Relationship Id="rId4946" Type="http://schemas.openxmlformats.org/officeDocument/2006/relationships/hyperlink" Target="https://twitter.com/iamviyer" TargetMode="External"/><Relationship Id="rId2497" Type="http://schemas.openxmlformats.org/officeDocument/2006/relationships/hyperlink" Target="http://abs.twimg.com/images/themes/theme1/bg.png" TargetMode="External"/><Relationship Id="rId3548" Type="http://schemas.openxmlformats.org/officeDocument/2006/relationships/hyperlink" Target="http://pbs.twimg.com/profile_images/856409279481479168/FwfoD-Vl_normal.jpg" TargetMode="External"/><Relationship Id="rId3755" Type="http://schemas.openxmlformats.org/officeDocument/2006/relationships/hyperlink" Target="http://pbs.twimg.com/profile_images/833914455423610880/FvGgnOIT_normal.jpg" TargetMode="External"/><Relationship Id="rId4806" Type="http://schemas.openxmlformats.org/officeDocument/2006/relationships/hyperlink" Target="https://twitter.com/valueurbusiness" TargetMode="External"/><Relationship Id="rId469" Type="http://schemas.openxmlformats.org/officeDocument/2006/relationships/hyperlink" Target="https://t.co/XNzLXZzh0p" TargetMode="External"/><Relationship Id="rId676" Type="http://schemas.openxmlformats.org/officeDocument/2006/relationships/hyperlink" Target="https://pbs.twimg.com/profile_banners/3359367373/1440758465" TargetMode="External"/><Relationship Id="rId883" Type="http://schemas.openxmlformats.org/officeDocument/2006/relationships/hyperlink" Target="https://pbs.twimg.com/profile_banners/20783100/1399027247" TargetMode="External"/><Relationship Id="rId1099" Type="http://schemas.openxmlformats.org/officeDocument/2006/relationships/hyperlink" Target="https://pbs.twimg.com/profile_banners/4439798892/1455774979" TargetMode="External"/><Relationship Id="rId2357" Type="http://schemas.openxmlformats.org/officeDocument/2006/relationships/hyperlink" Target="http://abs.twimg.com/images/themes/theme1/bg.png" TargetMode="External"/><Relationship Id="rId2564" Type="http://schemas.openxmlformats.org/officeDocument/2006/relationships/hyperlink" Target="http://abs.twimg.com/images/themes/theme13/bg.gif" TargetMode="External"/><Relationship Id="rId3408" Type="http://schemas.openxmlformats.org/officeDocument/2006/relationships/hyperlink" Target="http://pbs.twimg.com/profile_images/737193771914252288/HYodQP85_normal.jpg" TargetMode="External"/><Relationship Id="rId3615" Type="http://schemas.openxmlformats.org/officeDocument/2006/relationships/hyperlink" Target="http://pbs.twimg.com/profile_images/857878082144698368/xA2fX9Bz_normal.jpg" TargetMode="External"/><Relationship Id="rId3962" Type="http://schemas.openxmlformats.org/officeDocument/2006/relationships/hyperlink" Target="http://pbs.twimg.com/profile_images/802582453021863937/MEEXFEKX_normal.jpg" TargetMode="External"/><Relationship Id="rId329" Type="http://schemas.openxmlformats.org/officeDocument/2006/relationships/hyperlink" Target="http://t.co/MWEbAlCBBa" TargetMode="External"/><Relationship Id="rId536" Type="http://schemas.openxmlformats.org/officeDocument/2006/relationships/hyperlink" Target="https://t.co/zXDi6q9qAL" TargetMode="External"/><Relationship Id="rId1166" Type="http://schemas.openxmlformats.org/officeDocument/2006/relationships/hyperlink" Target="https://pbs.twimg.com/profile_banners/111871312/1493566599" TargetMode="External"/><Relationship Id="rId1373" Type="http://schemas.openxmlformats.org/officeDocument/2006/relationships/hyperlink" Target="https://pbs.twimg.com/profile_banners/79990659/1453265805" TargetMode="External"/><Relationship Id="rId2217" Type="http://schemas.openxmlformats.org/officeDocument/2006/relationships/hyperlink" Target="http://abs.twimg.com/images/themes/theme1/bg.png" TargetMode="External"/><Relationship Id="rId2771" Type="http://schemas.openxmlformats.org/officeDocument/2006/relationships/hyperlink" Target="http://pbs.twimg.com/profile_background_images/147831551/IMG_0681.jpg" TargetMode="External"/><Relationship Id="rId3822" Type="http://schemas.openxmlformats.org/officeDocument/2006/relationships/hyperlink" Target="http://abs.twimg.com/sticky/default_profile_images/default_profile_normal.png" TargetMode="External"/><Relationship Id="rId743" Type="http://schemas.openxmlformats.org/officeDocument/2006/relationships/hyperlink" Target="https://pbs.twimg.com/profile_banners/1193340710/1473340069" TargetMode="External"/><Relationship Id="rId950" Type="http://schemas.openxmlformats.org/officeDocument/2006/relationships/hyperlink" Target="https://pbs.twimg.com/profile_banners/43123762/1483749907" TargetMode="External"/><Relationship Id="rId1026" Type="http://schemas.openxmlformats.org/officeDocument/2006/relationships/hyperlink" Target="https://pbs.twimg.com/profile_banners/3061146068/1491595100" TargetMode="External"/><Relationship Id="rId1580" Type="http://schemas.openxmlformats.org/officeDocument/2006/relationships/hyperlink" Target="https://pbs.twimg.com/profile_banners/4080484884/1490763099" TargetMode="External"/><Relationship Id="rId2424" Type="http://schemas.openxmlformats.org/officeDocument/2006/relationships/hyperlink" Target="http://pbs.twimg.com/profile_background_images/80148952/ambarnatth.jpg" TargetMode="External"/><Relationship Id="rId2631" Type="http://schemas.openxmlformats.org/officeDocument/2006/relationships/hyperlink" Target="http://abs.twimg.com/images/themes/theme1/bg.png" TargetMode="External"/><Relationship Id="rId4389" Type="http://schemas.openxmlformats.org/officeDocument/2006/relationships/hyperlink" Target="https://twitter.com/times_kingdom" TargetMode="External"/><Relationship Id="rId603" Type="http://schemas.openxmlformats.org/officeDocument/2006/relationships/hyperlink" Target="http://t.co/3Fl9F6geqH" TargetMode="External"/><Relationship Id="rId810" Type="http://schemas.openxmlformats.org/officeDocument/2006/relationships/hyperlink" Target="https://pbs.twimg.com/profile_banners/779891522/1439793460" TargetMode="External"/><Relationship Id="rId1233" Type="http://schemas.openxmlformats.org/officeDocument/2006/relationships/hyperlink" Target="https://pbs.twimg.com/profile_banners/805839409060999168/1492659173" TargetMode="External"/><Relationship Id="rId1440" Type="http://schemas.openxmlformats.org/officeDocument/2006/relationships/hyperlink" Target="https://pbs.twimg.com/profile_banners/2799447966/1462140694" TargetMode="External"/><Relationship Id="rId4596" Type="http://schemas.openxmlformats.org/officeDocument/2006/relationships/hyperlink" Target="https://twitter.com/dhruv17satra" TargetMode="External"/><Relationship Id="rId1300" Type="http://schemas.openxmlformats.org/officeDocument/2006/relationships/hyperlink" Target="https://pbs.twimg.com/profile_banners/89176432/1481998743" TargetMode="External"/><Relationship Id="rId3198" Type="http://schemas.openxmlformats.org/officeDocument/2006/relationships/hyperlink" Target="http://pbs.twimg.com/profile_images/672499283535511552/6KbcFNzX_normal.jpg" TargetMode="External"/><Relationship Id="rId4249" Type="http://schemas.openxmlformats.org/officeDocument/2006/relationships/hyperlink" Target="https://twitter.com/shounak_d" TargetMode="External"/><Relationship Id="rId4456" Type="http://schemas.openxmlformats.org/officeDocument/2006/relationships/hyperlink" Target="https://twitter.com/t3chnovikash" TargetMode="External"/><Relationship Id="rId4663" Type="http://schemas.openxmlformats.org/officeDocument/2006/relationships/hyperlink" Target="https://twitter.com/basappa_k" TargetMode="External"/><Relationship Id="rId4870" Type="http://schemas.openxmlformats.org/officeDocument/2006/relationships/hyperlink" Target="https://twitter.com/worldsitenews" TargetMode="External"/><Relationship Id="rId5507" Type="http://schemas.openxmlformats.org/officeDocument/2006/relationships/hyperlink" Target="https://twitter.com/mirbilal21" TargetMode="External"/><Relationship Id="rId3058" Type="http://schemas.openxmlformats.org/officeDocument/2006/relationships/hyperlink" Target="http://pbs.twimg.com/profile_images/718314968102367232/ypY1GPCQ_normal.jpg" TargetMode="External"/><Relationship Id="rId3265" Type="http://schemas.openxmlformats.org/officeDocument/2006/relationships/hyperlink" Target="http://pbs.twimg.com/profile_images/499916237762068480/w2AG4kbG_normal.jpeg" TargetMode="External"/><Relationship Id="rId3472" Type="http://schemas.openxmlformats.org/officeDocument/2006/relationships/hyperlink" Target="http://pbs.twimg.com/profile_images/500834608447909888/B_arCwIH_normal.jpeg" TargetMode="External"/><Relationship Id="rId4109" Type="http://schemas.openxmlformats.org/officeDocument/2006/relationships/hyperlink" Target="http://pbs.twimg.com/profile_images/791169710599442432/RYxA7p0T_normal.jpg" TargetMode="External"/><Relationship Id="rId4316" Type="http://schemas.openxmlformats.org/officeDocument/2006/relationships/hyperlink" Target="https://twitter.com/connectcoai" TargetMode="External"/><Relationship Id="rId4523" Type="http://schemas.openxmlformats.org/officeDocument/2006/relationships/hyperlink" Target="https://twitter.com/ndtvindia" TargetMode="External"/><Relationship Id="rId4730" Type="http://schemas.openxmlformats.org/officeDocument/2006/relationships/hyperlink" Target="https://twitter.com/ashwini8025" TargetMode="External"/><Relationship Id="rId186" Type="http://schemas.openxmlformats.org/officeDocument/2006/relationships/hyperlink" Target="https://t.co/CxSxqqJvzN" TargetMode="External"/><Relationship Id="rId393" Type="http://schemas.openxmlformats.org/officeDocument/2006/relationships/hyperlink" Target="https://t.co/8kmjyzMj4F" TargetMode="External"/><Relationship Id="rId2074" Type="http://schemas.openxmlformats.org/officeDocument/2006/relationships/hyperlink" Target="http://pbs.twimg.com/profile_background_images/578115078/3sr7yot89eymm2dyemvr.jpeg" TargetMode="External"/><Relationship Id="rId2281" Type="http://schemas.openxmlformats.org/officeDocument/2006/relationships/hyperlink" Target="http://abs.twimg.com/images/themes/theme1/bg.png" TargetMode="External"/><Relationship Id="rId3125" Type="http://schemas.openxmlformats.org/officeDocument/2006/relationships/hyperlink" Target="http://pbs.twimg.com/profile_images/625563952454316032/bS4HL_dq_normal.jpg" TargetMode="External"/><Relationship Id="rId3332" Type="http://schemas.openxmlformats.org/officeDocument/2006/relationships/hyperlink" Target="http://pbs.twimg.com/profile_images/502405261403762688/YR2GDiMu_normal.jpeg" TargetMode="External"/><Relationship Id="rId253" Type="http://schemas.openxmlformats.org/officeDocument/2006/relationships/hyperlink" Target="http://t.co/PoXPlr1VLd" TargetMode="External"/><Relationship Id="rId460" Type="http://schemas.openxmlformats.org/officeDocument/2006/relationships/hyperlink" Target="http://t.co/lCjDGQ14Gr" TargetMode="External"/><Relationship Id="rId1090" Type="http://schemas.openxmlformats.org/officeDocument/2006/relationships/hyperlink" Target="https://pbs.twimg.com/profile_banners/4068336072/1455781139" TargetMode="External"/><Relationship Id="rId2141" Type="http://schemas.openxmlformats.org/officeDocument/2006/relationships/hyperlink" Target="http://pbs.twimg.com/profile_background_images/378800000101770245/8583b1e7d1958d378114426cda7cff1b.jpeg" TargetMode="External"/><Relationship Id="rId5297" Type="http://schemas.openxmlformats.org/officeDocument/2006/relationships/hyperlink" Target="https://twitter.com/bashirbpdan" TargetMode="External"/><Relationship Id="rId113" Type="http://schemas.openxmlformats.org/officeDocument/2006/relationships/hyperlink" Target="https://t.co/ENcuYw61Ct" TargetMode="External"/><Relationship Id="rId320" Type="http://schemas.openxmlformats.org/officeDocument/2006/relationships/hyperlink" Target="https://t.co/6TiiAhvEuR" TargetMode="External"/><Relationship Id="rId2001" Type="http://schemas.openxmlformats.org/officeDocument/2006/relationships/hyperlink" Target="http://abs.twimg.com/images/themes/theme1/bg.png" TargetMode="External"/><Relationship Id="rId5157" Type="http://schemas.openxmlformats.org/officeDocument/2006/relationships/hyperlink" Target="https://twitter.com/bimtedu" TargetMode="External"/><Relationship Id="rId2958" Type="http://schemas.openxmlformats.org/officeDocument/2006/relationships/hyperlink" Target="http://pbs.twimg.com/profile_images/843857503226134532/o9SKaRg5_normal.jpg" TargetMode="External"/><Relationship Id="rId5017" Type="http://schemas.openxmlformats.org/officeDocument/2006/relationships/hyperlink" Target="https://twitter.com/rokkamarjun" TargetMode="External"/><Relationship Id="rId5364" Type="http://schemas.openxmlformats.org/officeDocument/2006/relationships/hyperlink" Target="https://twitter.com/anahita_ramirez" TargetMode="External"/><Relationship Id="rId5571" Type="http://schemas.openxmlformats.org/officeDocument/2006/relationships/hyperlink" Target="https://twitter.com/itsavi24" TargetMode="External"/><Relationship Id="rId1767" Type="http://schemas.openxmlformats.org/officeDocument/2006/relationships/hyperlink" Target="http://abs.twimg.com/images/themes/theme1/bg.png" TargetMode="External"/><Relationship Id="rId1974" Type="http://schemas.openxmlformats.org/officeDocument/2006/relationships/hyperlink" Target="http://abs.twimg.com/images/themes/theme6/bg.gif" TargetMode="External"/><Relationship Id="rId2818" Type="http://schemas.openxmlformats.org/officeDocument/2006/relationships/hyperlink" Target="http://pbs.twimg.com/profile_images/677937623676010496/FscsMTWv_normal.jpg" TargetMode="External"/><Relationship Id="rId4173" Type="http://schemas.openxmlformats.org/officeDocument/2006/relationships/hyperlink" Target="http://pbs.twimg.com/profile_images/831208295117451265/pL6oHBjc_normal.jpg" TargetMode="External"/><Relationship Id="rId4380" Type="http://schemas.openxmlformats.org/officeDocument/2006/relationships/hyperlink" Target="https://twitter.com/buzzingnews" TargetMode="External"/><Relationship Id="rId5224" Type="http://schemas.openxmlformats.org/officeDocument/2006/relationships/hyperlink" Target="https://twitter.com/youthensnews" TargetMode="External"/><Relationship Id="rId5431" Type="http://schemas.openxmlformats.org/officeDocument/2006/relationships/hyperlink" Target="https://twitter.com/rpramoth" TargetMode="External"/><Relationship Id="rId59" Type="http://schemas.openxmlformats.org/officeDocument/2006/relationships/hyperlink" Target="http://rtf.vc/" TargetMode="External"/><Relationship Id="rId1627" Type="http://schemas.openxmlformats.org/officeDocument/2006/relationships/hyperlink" Target="https://pbs.twimg.com/profile_banners/37034483/1493464415" TargetMode="External"/><Relationship Id="rId1834" Type="http://schemas.openxmlformats.org/officeDocument/2006/relationships/hyperlink" Target="http://abs.twimg.com/images/themes/theme1/bg.png" TargetMode="External"/><Relationship Id="rId4033" Type="http://schemas.openxmlformats.org/officeDocument/2006/relationships/hyperlink" Target="http://pbs.twimg.com/profile_images/828592581634359301/L2UgbjO7_normal.jpg" TargetMode="External"/><Relationship Id="rId4240" Type="http://schemas.openxmlformats.org/officeDocument/2006/relationships/hyperlink" Target="https://twitter.com/satishkarivedha" TargetMode="External"/><Relationship Id="rId3799" Type="http://schemas.openxmlformats.org/officeDocument/2006/relationships/hyperlink" Target="http://pbs.twimg.com/profile_images/471369189819559936/jSOJQO1S_normal.jpeg" TargetMode="External"/><Relationship Id="rId4100" Type="http://schemas.openxmlformats.org/officeDocument/2006/relationships/hyperlink" Target="http://pbs.twimg.com/profile_images/766605982608658433/S-CyKFzy_normal.jpg" TargetMode="External"/><Relationship Id="rId1901" Type="http://schemas.openxmlformats.org/officeDocument/2006/relationships/hyperlink" Target="http://abs.twimg.com/images/themes/theme4/bg.gif" TargetMode="External"/><Relationship Id="rId3659" Type="http://schemas.openxmlformats.org/officeDocument/2006/relationships/hyperlink" Target="http://pbs.twimg.com/profile_images/832656736473411585/gEs4r7zO_normal.jpg" TargetMode="External"/><Relationship Id="rId3866" Type="http://schemas.openxmlformats.org/officeDocument/2006/relationships/hyperlink" Target="http://pbs.twimg.com/profile_images/839147291030261762/Gc9YlXbn_normal.jpg" TargetMode="External"/><Relationship Id="rId4917" Type="http://schemas.openxmlformats.org/officeDocument/2006/relationships/hyperlink" Target="https://twitter.com/news_nexa" TargetMode="External"/><Relationship Id="rId5081" Type="http://schemas.openxmlformats.org/officeDocument/2006/relationships/hyperlink" Target="https://twitter.com/jgdchandan" TargetMode="External"/><Relationship Id="rId787" Type="http://schemas.openxmlformats.org/officeDocument/2006/relationships/hyperlink" Target="https://pbs.twimg.com/profile_banners/190543890/1350531180" TargetMode="External"/><Relationship Id="rId994" Type="http://schemas.openxmlformats.org/officeDocument/2006/relationships/hyperlink" Target="https://pbs.twimg.com/profile_banners/1907236358/1490989821" TargetMode="External"/><Relationship Id="rId2468" Type="http://schemas.openxmlformats.org/officeDocument/2006/relationships/hyperlink" Target="http://abs.twimg.com/images/themes/theme1/bg.png" TargetMode="External"/><Relationship Id="rId2675" Type="http://schemas.openxmlformats.org/officeDocument/2006/relationships/hyperlink" Target="http://abs.twimg.com/images/themes/theme1/bg.png" TargetMode="External"/><Relationship Id="rId2882" Type="http://schemas.openxmlformats.org/officeDocument/2006/relationships/hyperlink" Target="http://pbs.twimg.com/profile_images/630972892528820224/BbDPh8SS_normal.png" TargetMode="External"/><Relationship Id="rId3519" Type="http://schemas.openxmlformats.org/officeDocument/2006/relationships/hyperlink" Target="http://pbs.twimg.com/profile_images/816738168972201984/CcbOS7bh_normal.jpg" TargetMode="External"/><Relationship Id="rId3726" Type="http://schemas.openxmlformats.org/officeDocument/2006/relationships/hyperlink" Target="http://pbs.twimg.com/profile_images/595888236196593665/ptuPA84j_normal.jpg" TargetMode="External"/><Relationship Id="rId3933" Type="http://schemas.openxmlformats.org/officeDocument/2006/relationships/hyperlink" Target="http://pbs.twimg.com/profile_images/855647810477215745/1R1nvM-c_normal.jpg" TargetMode="External"/><Relationship Id="rId647" Type="http://schemas.openxmlformats.org/officeDocument/2006/relationships/hyperlink" Target="http://t.co/WtZODrselz" TargetMode="External"/><Relationship Id="rId854" Type="http://schemas.openxmlformats.org/officeDocument/2006/relationships/hyperlink" Target="https://pbs.twimg.com/profile_banners/784948133650391040/1476015134" TargetMode="External"/><Relationship Id="rId1277" Type="http://schemas.openxmlformats.org/officeDocument/2006/relationships/hyperlink" Target="https://pbs.twimg.com/profile_banners/838645018516729856/1488786627" TargetMode="External"/><Relationship Id="rId1484" Type="http://schemas.openxmlformats.org/officeDocument/2006/relationships/hyperlink" Target="https://pbs.twimg.com/profile_banners/2897555725/1487505359" TargetMode="External"/><Relationship Id="rId1691" Type="http://schemas.openxmlformats.org/officeDocument/2006/relationships/hyperlink" Target="http://abs.twimg.com/images/themes/theme1/bg.png" TargetMode="External"/><Relationship Id="rId2328" Type="http://schemas.openxmlformats.org/officeDocument/2006/relationships/hyperlink" Target="http://abs.twimg.com/images/themes/theme1/bg.png" TargetMode="External"/><Relationship Id="rId2535" Type="http://schemas.openxmlformats.org/officeDocument/2006/relationships/hyperlink" Target="http://abs.twimg.com/images/themes/theme1/bg.png" TargetMode="External"/><Relationship Id="rId2742" Type="http://schemas.openxmlformats.org/officeDocument/2006/relationships/hyperlink" Target="http://abs.twimg.com/images/themes/theme1/bg.png" TargetMode="External"/><Relationship Id="rId507" Type="http://schemas.openxmlformats.org/officeDocument/2006/relationships/hyperlink" Target="https://t.co/ObWyaxZiKO" TargetMode="External"/><Relationship Id="rId714" Type="http://schemas.openxmlformats.org/officeDocument/2006/relationships/hyperlink" Target="https://pbs.twimg.com/profile_banners/4102504878/1460290144" TargetMode="External"/><Relationship Id="rId921" Type="http://schemas.openxmlformats.org/officeDocument/2006/relationships/hyperlink" Target="https://pbs.twimg.com/profile_banners/2542424130/1410134144" TargetMode="External"/><Relationship Id="rId1137" Type="http://schemas.openxmlformats.org/officeDocument/2006/relationships/hyperlink" Target="https://pbs.twimg.com/profile_banners/471741741/1401303859" TargetMode="External"/><Relationship Id="rId1344" Type="http://schemas.openxmlformats.org/officeDocument/2006/relationships/hyperlink" Target="https://pbs.twimg.com/profile_banners/51634845/1454580936" TargetMode="External"/><Relationship Id="rId1551" Type="http://schemas.openxmlformats.org/officeDocument/2006/relationships/hyperlink" Target="https://pbs.twimg.com/profile_banners/132141396/1491908228" TargetMode="External"/><Relationship Id="rId2602" Type="http://schemas.openxmlformats.org/officeDocument/2006/relationships/hyperlink" Target="http://abs.twimg.com/images/themes/theme1/bg.png" TargetMode="External"/><Relationship Id="rId50" Type="http://schemas.openxmlformats.org/officeDocument/2006/relationships/hyperlink" Target="https://t.co/r11MwaC0Yn" TargetMode="External"/><Relationship Id="rId1204" Type="http://schemas.openxmlformats.org/officeDocument/2006/relationships/hyperlink" Target="https://pbs.twimg.com/profile_banners/41569571/1476200966" TargetMode="External"/><Relationship Id="rId1411" Type="http://schemas.openxmlformats.org/officeDocument/2006/relationships/hyperlink" Target="https://pbs.twimg.com/profile_banners/61177791/1483043413" TargetMode="External"/><Relationship Id="rId4567" Type="http://schemas.openxmlformats.org/officeDocument/2006/relationships/hyperlink" Target="https://twitter.com/im_kaan_" TargetMode="External"/><Relationship Id="rId4774" Type="http://schemas.openxmlformats.org/officeDocument/2006/relationships/hyperlink" Target="https://twitter.com/sheevmalhar" TargetMode="External"/><Relationship Id="rId5618" Type="http://schemas.openxmlformats.org/officeDocument/2006/relationships/hyperlink" Target="https://twitter.com/sriramhebbar" TargetMode="External"/><Relationship Id="rId3169" Type="http://schemas.openxmlformats.org/officeDocument/2006/relationships/hyperlink" Target="http://pbs.twimg.com/profile_images/712072938/xray_normal.jpg" TargetMode="External"/><Relationship Id="rId3376" Type="http://schemas.openxmlformats.org/officeDocument/2006/relationships/hyperlink" Target="http://pbs.twimg.com/profile_images/702020874136788992/iRKSzDNZ_normal.jpg" TargetMode="External"/><Relationship Id="rId3583" Type="http://schemas.openxmlformats.org/officeDocument/2006/relationships/hyperlink" Target="http://pbs.twimg.com/profile_images/606414379962105856/IRXNQ7kb_normal.jpg" TargetMode="External"/><Relationship Id="rId4427" Type="http://schemas.openxmlformats.org/officeDocument/2006/relationships/hyperlink" Target="https://twitter.com/sumit_jayhind" TargetMode="External"/><Relationship Id="rId4981" Type="http://schemas.openxmlformats.org/officeDocument/2006/relationships/hyperlink" Target="https://twitter.com/techiebones" TargetMode="External"/><Relationship Id="rId297" Type="http://schemas.openxmlformats.org/officeDocument/2006/relationships/hyperlink" Target="https://t.co/xfoMkKe5KK" TargetMode="External"/><Relationship Id="rId2185" Type="http://schemas.openxmlformats.org/officeDocument/2006/relationships/hyperlink" Target="http://abs.twimg.com/images/themes/theme1/bg.png" TargetMode="External"/><Relationship Id="rId2392" Type="http://schemas.openxmlformats.org/officeDocument/2006/relationships/hyperlink" Target="http://abs.twimg.com/images/themes/theme1/bg.png" TargetMode="External"/><Relationship Id="rId3029" Type="http://schemas.openxmlformats.org/officeDocument/2006/relationships/hyperlink" Target="http://pbs.twimg.com/profile_images/660039338726699008/QeCvMZC7_normal.jpg" TargetMode="External"/><Relationship Id="rId3236" Type="http://schemas.openxmlformats.org/officeDocument/2006/relationships/hyperlink" Target="http://pbs.twimg.com/profile_images/662720652135133184/zzyREBSW_normal.png" TargetMode="External"/><Relationship Id="rId3790" Type="http://schemas.openxmlformats.org/officeDocument/2006/relationships/hyperlink" Target="http://pbs.twimg.com/profile_images/846744081904484353/7RcnuKcS_normal.jpg" TargetMode="External"/><Relationship Id="rId4634" Type="http://schemas.openxmlformats.org/officeDocument/2006/relationships/hyperlink" Target="https://twitter.com/claymore3982168" TargetMode="External"/><Relationship Id="rId4841" Type="http://schemas.openxmlformats.org/officeDocument/2006/relationships/hyperlink" Target="https://twitter.com/saravan16102511" TargetMode="External"/><Relationship Id="rId157" Type="http://schemas.openxmlformats.org/officeDocument/2006/relationships/hyperlink" Target="https://t.co/NnIbVozmE6" TargetMode="External"/><Relationship Id="rId364" Type="http://schemas.openxmlformats.org/officeDocument/2006/relationships/hyperlink" Target="https://t.co/4tM9XeK5Wf" TargetMode="External"/><Relationship Id="rId2045" Type="http://schemas.openxmlformats.org/officeDocument/2006/relationships/hyperlink" Target="http://abs.twimg.com/images/themes/theme1/bg.png" TargetMode="External"/><Relationship Id="rId3443" Type="http://schemas.openxmlformats.org/officeDocument/2006/relationships/hyperlink" Target="http://pbs.twimg.com/profile_images/1560490012/royalenfield_mechismo500_3_normal.jpg" TargetMode="External"/><Relationship Id="rId3650" Type="http://schemas.openxmlformats.org/officeDocument/2006/relationships/hyperlink" Target="http://pbs.twimg.com/profile_images/810536064473505792/fDG-BvsE_normal.jpg" TargetMode="External"/><Relationship Id="rId4701" Type="http://schemas.openxmlformats.org/officeDocument/2006/relationships/hyperlink" Target="https://twitter.com/muntazirabbas" TargetMode="External"/><Relationship Id="rId571" Type="http://schemas.openxmlformats.org/officeDocument/2006/relationships/hyperlink" Target="https://t.co/8iroO4qcEg" TargetMode="External"/><Relationship Id="rId2252" Type="http://schemas.openxmlformats.org/officeDocument/2006/relationships/hyperlink" Target="http://pbs.twimg.com/profile_background_images/466590077221494785/qCEa1cKI.jpeg" TargetMode="External"/><Relationship Id="rId3303" Type="http://schemas.openxmlformats.org/officeDocument/2006/relationships/hyperlink" Target="http://pbs.twimg.com/profile_images/833736580695199745/RcYHC5nq_normal.jpg" TargetMode="External"/><Relationship Id="rId3510" Type="http://schemas.openxmlformats.org/officeDocument/2006/relationships/hyperlink" Target="http://pbs.twimg.com/profile_images/422984565917880320/Pc50MXb8_normal.jpeg" TargetMode="External"/><Relationship Id="rId224" Type="http://schemas.openxmlformats.org/officeDocument/2006/relationships/hyperlink" Target="https://t.co/IYASmexxPq" TargetMode="External"/><Relationship Id="rId431" Type="http://schemas.openxmlformats.org/officeDocument/2006/relationships/hyperlink" Target="https://t.co/s0RrLOUPqz" TargetMode="External"/><Relationship Id="rId1061" Type="http://schemas.openxmlformats.org/officeDocument/2006/relationships/hyperlink" Target="https://pbs.twimg.com/profile_banners/3237133681/1433527960" TargetMode="External"/><Relationship Id="rId2112" Type="http://schemas.openxmlformats.org/officeDocument/2006/relationships/hyperlink" Target="http://abs.twimg.com/images/themes/theme1/bg.png" TargetMode="External"/><Relationship Id="rId5268" Type="http://schemas.openxmlformats.org/officeDocument/2006/relationships/hyperlink" Target="https://twitter.com/fragmentedsoul5" TargetMode="External"/><Relationship Id="rId5475" Type="http://schemas.openxmlformats.org/officeDocument/2006/relationships/hyperlink" Target="https://twitter.com/zapper_ybt" TargetMode="External"/><Relationship Id="rId1878" Type="http://schemas.openxmlformats.org/officeDocument/2006/relationships/hyperlink" Target="http://abs.twimg.com/images/themes/theme1/bg.png" TargetMode="External"/><Relationship Id="rId2929" Type="http://schemas.openxmlformats.org/officeDocument/2006/relationships/hyperlink" Target="http://pbs.twimg.com/profile_images/793091676843700224/FnS3ClxH_normal.jpg" TargetMode="External"/><Relationship Id="rId4077" Type="http://schemas.openxmlformats.org/officeDocument/2006/relationships/hyperlink" Target="http://pbs.twimg.com/profile_images/722698518029340673/nU5GdCbM_normal.jpg" TargetMode="External"/><Relationship Id="rId4284" Type="http://schemas.openxmlformats.org/officeDocument/2006/relationships/hyperlink" Target="https://twitter.com/ramavtarr4" TargetMode="External"/><Relationship Id="rId4491" Type="http://schemas.openxmlformats.org/officeDocument/2006/relationships/hyperlink" Target="https://twitter.com/technewsdaily92" TargetMode="External"/><Relationship Id="rId5128" Type="http://schemas.openxmlformats.org/officeDocument/2006/relationships/hyperlink" Target="https://twitter.com/hemanta0537" TargetMode="External"/><Relationship Id="rId5335" Type="http://schemas.openxmlformats.org/officeDocument/2006/relationships/hyperlink" Target="https://twitter.com/justkhabar" TargetMode="External"/><Relationship Id="rId5542" Type="http://schemas.openxmlformats.org/officeDocument/2006/relationships/hyperlink" Target="https://twitter.com/bakwasbandkar1" TargetMode="External"/><Relationship Id="rId1738" Type="http://schemas.openxmlformats.org/officeDocument/2006/relationships/hyperlink" Target="http://pbs.twimg.com/profile_background_images/616206395147485184/CXjvrtS8.png" TargetMode="External"/><Relationship Id="rId3093" Type="http://schemas.openxmlformats.org/officeDocument/2006/relationships/hyperlink" Target="http://pbs.twimg.com/profile_images/645226012867858433/cW6vbJMK_normal.png" TargetMode="External"/><Relationship Id="rId4144" Type="http://schemas.openxmlformats.org/officeDocument/2006/relationships/hyperlink" Target="http://pbs.twimg.com/profile_images/465005428246462464/YRgl2gSF_normal.jpeg" TargetMode="External"/><Relationship Id="rId4351" Type="http://schemas.openxmlformats.org/officeDocument/2006/relationships/hyperlink" Target="https://twitter.com/hareshsippy" TargetMode="External"/><Relationship Id="rId5402" Type="http://schemas.openxmlformats.org/officeDocument/2006/relationships/hyperlink" Target="https://twitter.com/meemislam" TargetMode="External"/><Relationship Id="rId1945" Type="http://schemas.openxmlformats.org/officeDocument/2006/relationships/hyperlink" Target="http://pbs.twimg.com/profile_background_images/94861244/toi_twitter2b.jpg" TargetMode="External"/><Relationship Id="rId3160" Type="http://schemas.openxmlformats.org/officeDocument/2006/relationships/hyperlink" Target="http://pbs.twimg.com/profile_images/855714294767517697/hqviWn-D_normal.jpg" TargetMode="External"/><Relationship Id="rId4004" Type="http://schemas.openxmlformats.org/officeDocument/2006/relationships/hyperlink" Target="http://pbs.twimg.com/profile_images/802865449251663873/ABUmHyMZ_normal.jpg" TargetMode="External"/><Relationship Id="rId4211" Type="http://schemas.openxmlformats.org/officeDocument/2006/relationships/hyperlink" Target="https://twitter.com/tribuneindian" TargetMode="External"/><Relationship Id="rId1805" Type="http://schemas.openxmlformats.org/officeDocument/2006/relationships/hyperlink" Target="http://pbs.twimg.com/profile_background_images/218250788/aries_uniquecell.png" TargetMode="External"/><Relationship Id="rId3020" Type="http://schemas.openxmlformats.org/officeDocument/2006/relationships/hyperlink" Target="http://pbs.twimg.com/profile_images/843755160044101632/W6z51L1G_normal.jpg" TargetMode="External"/><Relationship Id="rId3977" Type="http://schemas.openxmlformats.org/officeDocument/2006/relationships/hyperlink" Target="http://pbs.twimg.com/profile_images/2394226552/fak65i2i62mcdfd25yfs_normal.jpeg" TargetMode="External"/><Relationship Id="rId898" Type="http://schemas.openxmlformats.org/officeDocument/2006/relationships/hyperlink" Target="https://pbs.twimg.com/profile_banners/716651644872560641/1459699037" TargetMode="External"/><Relationship Id="rId2579" Type="http://schemas.openxmlformats.org/officeDocument/2006/relationships/hyperlink" Target="http://abs.twimg.com/images/themes/theme1/bg.png" TargetMode="External"/><Relationship Id="rId2786" Type="http://schemas.openxmlformats.org/officeDocument/2006/relationships/hyperlink" Target="http://pbs.twimg.com/profile_images/541811679148146688/XGo7644f_normal.jpeg" TargetMode="External"/><Relationship Id="rId2993" Type="http://schemas.openxmlformats.org/officeDocument/2006/relationships/hyperlink" Target="http://pbs.twimg.com/profile_images/721362756000169984/a8-cvGT4_normal.jpg" TargetMode="External"/><Relationship Id="rId3837" Type="http://schemas.openxmlformats.org/officeDocument/2006/relationships/hyperlink" Target="http://pbs.twimg.com/profile_images/819497048093392897/cr3BWY5m_normal.jpg" TargetMode="External"/><Relationship Id="rId5192" Type="http://schemas.openxmlformats.org/officeDocument/2006/relationships/hyperlink" Target="https://twitter.com/balkhiumar" TargetMode="External"/><Relationship Id="rId758" Type="http://schemas.openxmlformats.org/officeDocument/2006/relationships/hyperlink" Target="https://pbs.twimg.com/profile_banners/750379138238734336/1467740108" TargetMode="External"/><Relationship Id="rId965" Type="http://schemas.openxmlformats.org/officeDocument/2006/relationships/hyperlink" Target="https://pbs.twimg.com/profile_banners/30859599/1492356917" TargetMode="External"/><Relationship Id="rId1388" Type="http://schemas.openxmlformats.org/officeDocument/2006/relationships/hyperlink" Target="https://pbs.twimg.com/profile_banners/1047574741/1490347883" TargetMode="External"/><Relationship Id="rId1595" Type="http://schemas.openxmlformats.org/officeDocument/2006/relationships/hyperlink" Target="https://pbs.twimg.com/profile_banners/51661882/1492678941" TargetMode="External"/><Relationship Id="rId2439" Type="http://schemas.openxmlformats.org/officeDocument/2006/relationships/hyperlink" Target="http://pbs.twimg.com/profile_background_images/418789240/PQAAAOlhCahuoOePBvXfIkVzNxOb3frIfb9EkXUPixXu0Ibbr7kp-IWKmlAmkHF7PDMDrcdoJGtYthzvl_KK6dWVE0kAm1T1UMAJ0u3W6p7OLWV7ZWDJOA2QWHPz.jpg" TargetMode="External"/><Relationship Id="rId2646" Type="http://schemas.openxmlformats.org/officeDocument/2006/relationships/hyperlink" Target="http://pbs.twimg.com/profile_background_images/538235121204084736/GJCXxUSc.png" TargetMode="External"/><Relationship Id="rId2853" Type="http://schemas.openxmlformats.org/officeDocument/2006/relationships/hyperlink" Target="http://abs.twimg.com/sticky/default_profile_images/default_profile_normal.png" TargetMode="External"/><Relationship Id="rId3904" Type="http://schemas.openxmlformats.org/officeDocument/2006/relationships/hyperlink" Target="http://abs.twimg.com/sticky/default_profile_images/default_profile_normal.png" TargetMode="External"/><Relationship Id="rId5052" Type="http://schemas.openxmlformats.org/officeDocument/2006/relationships/hyperlink" Target="https://twitter.com/unitedindia_vk" TargetMode="External"/><Relationship Id="rId94" Type="http://schemas.openxmlformats.org/officeDocument/2006/relationships/hyperlink" Target="https://t.co/fwhv40oI6a" TargetMode="External"/><Relationship Id="rId618" Type="http://schemas.openxmlformats.org/officeDocument/2006/relationships/hyperlink" Target="http://t.co/KgnvRvEruy" TargetMode="External"/><Relationship Id="rId825" Type="http://schemas.openxmlformats.org/officeDocument/2006/relationships/hyperlink" Target="https://pbs.twimg.com/profile_banners/2215593116/1385469061" TargetMode="External"/><Relationship Id="rId1248" Type="http://schemas.openxmlformats.org/officeDocument/2006/relationships/hyperlink" Target="https://pbs.twimg.com/profile_banners/777884655970234368/1478635142" TargetMode="External"/><Relationship Id="rId1455" Type="http://schemas.openxmlformats.org/officeDocument/2006/relationships/hyperlink" Target="https://pbs.twimg.com/profile_banners/1106522930/1487157938" TargetMode="External"/><Relationship Id="rId1662" Type="http://schemas.openxmlformats.org/officeDocument/2006/relationships/hyperlink" Target="https://pbs.twimg.com/profile_banners/8424622/1414470753" TargetMode="External"/><Relationship Id="rId2506" Type="http://schemas.openxmlformats.org/officeDocument/2006/relationships/hyperlink" Target="http://abs.twimg.com/images/themes/theme1/bg.png" TargetMode="External"/><Relationship Id="rId1108" Type="http://schemas.openxmlformats.org/officeDocument/2006/relationships/hyperlink" Target="https://pbs.twimg.com/profile_banners/4154338332/1456739443" TargetMode="External"/><Relationship Id="rId1315" Type="http://schemas.openxmlformats.org/officeDocument/2006/relationships/hyperlink" Target="https://pbs.twimg.com/profile_banners/36954416/1463403206" TargetMode="External"/><Relationship Id="rId2713" Type="http://schemas.openxmlformats.org/officeDocument/2006/relationships/hyperlink" Target="http://abs.twimg.com/images/themes/theme16/bg.gif" TargetMode="External"/><Relationship Id="rId2920" Type="http://schemas.openxmlformats.org/officeDocument/2006/relationships/hyperlink" Target="http://pbs.twimg.com/profile_images/857872987185442816/WVUk3DFQ_normal.jpg" TargetMode="External"/><Relationship Id="rId4678" Type="http://schemas.openxmlformats.org/officeDocument/2006/relationships/hyperlink" Target="https://twitter.com/venkad_" TargetMode="External"/><Relationship Id="rId1522" Type="http://schemas.openxmlformats.org/officeDocument/2006/relationships/hyperlink" Target="https://pbs.twimg.com/profile_banners/3411560418/1493143256" TargetMode="External"/><Relationship Id="rId4885" Type="http://schemas.openxmlformats.org/officeDocument/2006/relationships/hyperlink" Target="https://twitter.com/danielpingarron" TargetMode="External"/><Relationship Id="rId21" Type="http://schemas.openxmlformats.org/officeDocument/2006/relationships/hyperlink" Target="https://t.co/bXS4j8yx1g" TargetMode="External"/><Relationship Id="rId2089" Type="http://schemas.openxmlformats.org/officeDocument/2006/relationships/hyperlink" Target="http://abs.twimg.com/images/themes/theme1/bg.png" TargetMode="External"/><Relationship Id="rId3487" Type="http://schemas.openxmlformats.org/officeDocument/2006/relationships/hyperlink" Target="http://pbs.twimg.com/profile_images/835727477540552704/y3vOKAY3_normal.jpg" TargetMode="External"/><Relationship Id="rId3694" Type="http://schemas.openxmlformats.org/officeDocument/2006/relationships/hyperlink" Target="http://pbs.twimg.com/profile_images/777935342049431552/Z_f2hjoX_normal.jpg" TargetMode="External"/><Relationship Id="rId4538" Type="http://schemas.openxmlformats.org/officeDocument/2006/relationships/hyperlink" Target="https://twitter.com/veerupopuri" TargetMode="External"/><Relationship Id="rId4745" Type="http://schemas.openxmlformats.org/officeDocument/2006/relationships/hyperlink" Target="https://twitter.com/samayamm" TargetMode="External"/><Relationship Id="rId4952" Type="http://schemas.openxmlformats.org/officeDocument/2006/relationships/hyperlink" Target="https://twitter.com/amitsha92735988" TargetMode="External"/><Relationship Id="rId2296" Type="http://schemas.openxmlformats.org/officeDocument/2006/relationships/hyperlink" Target="http://abs.twimg.com/images/themes/theme3/bg.gif" TargetMode="External"/><Relationship Id="rId3347" Type="http://schemas.openxmlformats.org/officeDocument/2006/relationships/hyperlink" Target="http://pbs.twimg.com/profile_images/600300685247123456/0s2HPJYH_normal.jpg" TargetMode="External"/><Relationship Id="rId3554" Type="http://schemas.openxmlformats.org/officeDocument/2006/relationships/hyperlink" Target="http://pbs.twimg.com/profile_images/513365999802785793/WKPW2yat_normal.jpeg" TargetMode="External"/><Relationship Id="rId3761" Type="http://schemas.openxmlformats.org/officeDocument/2006/relationships/hyperlink" Target="http://pbs.twimg.com/profile_images/857455367105765376/x2GTDRZL_normal.jpg" TargetMode="External"/><Relationship Id="rId4605" Type="http://schemas.openxmlformats.org/officeDocument/2006/relationships/hyperlink" Target="https://twitter.com/aadharscam" TargetMode="External"/><Relationship Id="rId4812" Type="http://schemas.openxmlformats.org/officeDocument/2006/relationships/hyperlink" Target="https://twitter.com/jay72221" TargetMode="External"/><Relationship Id="rId268" Type="http://schemas.openxmlformats.org/officeDocument/2006/relationships/hyperlink" Target="https://t.co/GhOhIAylYE" TargetMode="External"/><Relationship Id="rId475" Type="http://schemas.openxmlformats.org/officeDocument/2006/relationships/hyperlink" Target="https://t.co/Gd6tXDFT22" TargetMode="External"/><Relationship Id="rId682" Type="http://schemas.openxmlformats.org/officeDocument/2006/relationships/hyperlink" Target="https://pbs.twimg.com/profile_banners/453205815/1387881549" TargetMode="External"/><Relationship Id="rId2156" Type="http://schemas.openxmlformats.org/officeDocument/2006/relationships/hyperlink" Target="http://abs.twimg.com/images/themes/theme1/bg.png" TargetMode="External"/><Relationship Id="rId2363" Type="http://schemas.openxmlformats.org/officeDocument/2006/relationships/hyperlink" Target="http://abs.twimg.com/images/themes/theme1/bg.png" TargetMode="External"/><Relationship Id="rId2570" Type="http://schemas.openxmlformats.org/officeDocument/2006/relationships/hyperlink" Target="http://abs.twimg.com/images/themes/theme9/bg.gif" TargetMode="External"/><Relationship Id="rId3207" Type="http://schemas.openxmlformats.org/officeDocument/2006/relationships/hyperlink" Target="http://pbs.twimg.com/profile_images/1862887370/telegeography-logo-w-phone_normal.png" TargetMode="External"/><Relationship Id="rId3414" Type="http://schemas.openxmlformats.org/officeDocument/2006/relationships/hyperlink" Target="http://pbs.twimg.com/profile_images/858553630936358912/n3Xmu6pD_normal.jpg" TargetMode="External"/><Relationship Id="rId3621" Type="http://schemas.openxmlformats.org/officeDocument/2006/relationships/hyperlink" Target="http://abs.twimg.com/sticky/default_profile_images/default_profile_normal.png" TargetMode="External"/><Relationship Id="rId128" Type="http://schemas.openxmlformats.org/officeDocument/2006/relationships/hyperlink" Target="https://t.co/77lrcPnbB7" TargetMode="External"/><Relationship Id="rId335" Type="http://schemas.openxmlformats.org/officeDocument/2006/relationships/hyperlink" Target="https://t.co/QQZcirs8w9" TargetMode="External"/><Relationship Id="rId542" Type="http://schemas.openxmlformats.org/officeDocument/2006/relationships/hyperlink" Target="https://t.co/66N87JaOuS" TargetMode="External"/><Relationship Id="rId1172" Type="http://schemas.openxmlformats.org/officeDocument/2006/relationships/hyperlink" Target="https://pbs.twimg.com/profile_banners/966243032/1492763963" TargetMode="External"/><Relationship Id="rId2016" Type="http://schemas.openxmlformats.org/officeDocument/2006/relationships/hyperlink" Target="http://pbs.twimg.com/profile_background_images/297692753/1.jpg" TargetMode="External"/><Relationship Id="rId2223" Type="http://schemas.openxmlformats.org/officeDocument/2006/relationships/hyperlink" Target="http://pbs.twimg.com/profile_background_images/638904761/oow4t8wvh28yj00jfjr3.gif" TargetMode="External"/><Relationship Id="rId2430" Type="http://schemas.openxmlformats.org/officeDocument/2006/relationships/hyperlink" Target="http://pbs.twimg.com/profile_background_images/128219654/louderyou_logo_01.png" TargetMode="External"/><Relationship Id="rId5379" Type="http://schemas.openxmlformats.org/officeDocument/2006/relationships/hyperlink" Target="https://twitter.com/jerrinfrancis1" TargetMode="External"/><Relationship Id="rId5586" Type="http://schemas.openxmlformats.org/officeDocument/2006/relationships/hyperlink" Target="https://twitter.com/perfectedhacks" TargetMode="External"/><Relationship Id="rId402" Type="http://schemas.openxmlformats.org/officeDocument/2006/relationships/hyperlink" Target="https://t.co/IaDVUQwNX8" TargetMode="External"/><Relationship Id="rId1032" Type="http://schemas.openxmlformats.org/officeDocument/2006/relationships/hyperlink" Target="https://pbs.twimg.com/profile_banners/50465177/1478338152" TargetMode="External"/><Relationship Id="rId4188" Type="http://schemas.openxmlformats.org/officeDocument/2006/relationships/hyperlink" Target="http://pbs.twimg.com/profile_images/507824008843116545/D1Pve6pB_normal.jpeg" TargetMode="External"/><Relationship Id="rId4395" Type="http://schemas.openxmlformats.org/officeDocument/2006/relationships/hyperlink" Target="https://twitter.com/sanjaybohrajj" TargetMode="External"/><Relationship Id="rId5239" Type="http://schemas.openxmlformats.org/officeDocument/2006/relationships/hyperlink" Target="https://twitter.com/fiodidocandanga" TargetMode="External"/><Relationship Id="rId5446" Type="http://schemas.openxmlformats.org/officeDocument/2006/relationships/hyperlink" Target="https://twitter.com/amitnew" TargetMode="External"/><Relationship Id="rId1989" Type="http://schemas.openxmlformats.org/officeDocument/2006/relationships/hyperlink" Target="http://abs.twimg.com/images/themes/theme1/bg.png" TargetMode="External"/><Relationship Id="rId4048" Type="http://schemas.openxmlformats.org/officeDocument/2006/relationships/hyperlink" Target="http://pbs.twimg.com/profile_images/854941362248183808/tqiDs0nU_normal.jpg" TargetMode="External"/><Relationship Id="rId4255" Type="http://schemas.openxmlformats.org/officeDocument/2006/relationships/hyperlink" Target="https://twitter.com/mittermaniac" TargetMode="External"/><Relationship Id="rId5306" Type="http://schemas.openxmlformats.org/officeDocument/2006/relationships/hyperlink" Target="https://twitter.com/telugutechguru" TargetMode="External"/><Relationship Id="rId1849" Type="http://schemas.openxmlformats.org/officeDocument/2006/relationships/hyperlink" Target="http://abs.twimg.com/images/themes/theme1/bg.png" TargetMode="External"/><Relationship Id="rId3064" Type="http://schemas.openxmlformats.org/officeDocument/2006/relationships/hyperlink" Target="http://pbs.twimg.com/profile_images/660088512239132673/98V3oMCN_normal.jpg" TargetMode="External"/><Relationship Id="rId4462" Type="http://schemas.openxmlformats.org/officeDocument/2006/relationships/hyperlink" Target="https://twitter.com/ajithkumardelhi" TargetMode="External"/><Relationship Id="rId5513" Type="http://schemas.openxmlformats.org/officeDocument/2006/relationships/hyperlink" Target="https://twitter.com/hemantm73161860" TargetMode="External"/><Relationship Id="rId192" Type="http://schemas.openxmlformats.org/officeDocument/2006/relationships/hyperlink" Target="https://t.co/kMw6sfiX0J" TargetMode="External"/><Relationship Id="rId1709" Type="http://schemas.openxmlformats.org/officeDocument/2006/relationships/hyperlink" Target="http://pbs.twimg.com/profile_background_images/185132125/Dhavan_new.jpg" TargetMode="External"/><Relationship Id="rId1916" Type="http://schemas.openxmlformats.org/officeDocument/2006/relationships/hyperlink" Target="http://abs.twimg.com/images/themes/theme1/bg.png" TargetMode="External"/><Relationship Id="rId3271" Type="http://schemas.openxmlformats.org/officeDocument/2006/relationships/hyperlink" Target="http://pbs.twimg.com/profile_images/525946612451770368/RS9VnQig_normal.jpeg" TargetMode="External"/><Relationship Id="rId4115" Type="http://schemas.openxmlformats.org/officeDocument/2006/relationships/hyperlink" Target="http://abs.twimg.com/sticky/default_profile_images/default_profile_normal.png" TargetMode="External"/><Relationship Id="rId4322" Type="http://schemas.openxmlformats.org/officeDocument/2006/relationships/hyperlink" Target="https://twitter.com/edu_materials" TargetMode="External"/><Relationship Id="rId2080" Type="http://schemas.openxmlformats.org/officeDocument/2006/relationships/hyperlink" Target="http://abs.twimg.com/images/themes/theme6/bg.gif" TargetMode="External"/><Relationship Id="rId3131" Type="http://schemas.openxmlformats.org/officeDocument/2006/relationships/hyperlink" Target="http://pbs.twimg.com/profile_images/855305489151700993/SCSuyB2Q_normal.jpg" TargetMode="External"/><Relationship Id="rId2897" Type="http://schemas.openxmlformats.org/officeDocument/2006/relationships/hyperlink" Target="http://pbs.twimg.com/profile_images/844576660091535360/hyks1mIn_normal.jpg" TargetMode="External"/><Relationship Id="rId3948" Type="http://schemas.openxmlformats.org/officeDocument/2006/relationships/hyperlink" Target="http://pbs.twimg.com/profile_images/2971302427/21fd1e96c248cc2f191f4a34cab2b825_normal.jpeg" TargetMode="External"/><Relationship Id="rId5096" Type="http://schemas.openxmlformats.org/officeDocument/2006/relationships/hyperlink" Target="https://twitter.com/santanu1999" TargetMode="External"/><Relationship Id="rId869" Type="http://schemas.openxmlformats.org/officeDocument/2006/relationships/hyperlink" Target="https://pbs.twimg.com/profile_banners/233899475/1447928338" TargetMode="External"/><Relationship Id="rId1499" Type="http://schemas.openxmlformats.org/officeDocument/2006/relationships/hyperlink" Target="https://pbs.twimg.com/profile_banners/3539792720/1444413420" TargetMode="External"/><Relationship Id="rId5163" Type="http://schemas.openxmlformats.org/officeDocument/2006/relationships/hyperlink" Target="https://twitter.com/sumitra43570886" TargetMode="External"/><Relationship Id="rId5370" Type="http://schemas.openxmlformats.org/officeDocument/2006/relationships/hyperlink" Target="https://twitter.com/pragneshsenva" TargetMode="External"/><Relationship Id="rId729" Type="http://schemas.openxmlformats.org/officeDocument/2006/relationships/hyperlink" Target="https://pbs.twimg.com/profile_banners/805394914871836672/1489120508" TargetMode="External"/><Relationship Id="rId1359" Type="http://schemas.openxmlformats.org/officeDocument/2006/relationships/hyperlink" Target="https://pbs.twimg.com/profile_banners/707776608459829248/1457584862" TargetMode="External"/><Relationship Id="rId2757" Type="http://schemas.openxmlformats.org/officeDocument/2006/relationships/hyperlink" Target="http://abs.twimg.com/images/themes/theme1/bg.png" TargetMode="External"/><Relationship Id="rId2964" Type="http://schemas.openxmlformats.org/officeDocument/2006/relationships/hyperlink" Target="http://pbs.twimg.com/profile_images/2424417274/h1h8hrjrd6j6tyio5r3v_normal.jpeg" TargetMode="External"/><Relationship Id="rId3808" Type="http://schemas.openxmlformats.org/officeDocument/2006/relationships/hyperlink" Target="http://pbs.twimg.com/profile_images/3287329459/dd01bf122abdb2e8980e6a4d53dd623e_normal.jpeg" TargetMode="External"/><Relationship Id="rId5023" Type="http://schemas.openxmlformats.org/officeDocument/2006/relationships/hyperlink" Target="https://twitter.com/unknownindiann" TargetMode="External"/><Relationship Id="rId5230" Type="http://schemas.openxmlformats.org/officeDocument/2006/relationships/hyperlink" Target="https://twitter.com/dheerajbhaskar" TargetMode="External"/><Relationship Id="rId936" Type="http://schemas.openxmlformats.org/officeDocument/2006/relationships/hyperlink" Target="https://pbs.twimg.com/profile_banners/782157371745431552/1475316258" TargetMode="External"/><Relationship Id="rId1219" Type="http://schemas.openxmlformats.org/officeDocument/2006/relationships/hyperlink" Target="https://pbs.twimg.com/profile_banners/2481777286/1467583989" TargetMode="External"/><Relationship Id="rId1566" Type="http://schemas.openxmlformats.org/officeDocument/2006/relationships/hyperlink" Target="https://pbs.twimg.com/profile_banners/1208975294/1375296290" TargetMode="External"/><Relationship Id="rId1773" Type="http://schemas.openxmlformats.org/officeDocument/2006/relationships/hyperlink" Target="http://abs.twimg.com/images/themes/theme15/bg.png" TargetMode="External"/><Relationship Id="rId1980" Type="http://schemas.openxmlformats.org/officeDocument/2006/relationships/hyperlink" Target="http://abs.twimg.com/images/themes/theme1/bg.png" TargetMode="External"/><Relationship Id="rId2617" Type="http://schemas.openxmlformats.org/officeDocument/2006/relationships/hyperlink" Target="http://abs.twimg.com/images/themes/theme1/bg.png" TargetMode="External"/><Relationship Id="rId2824" Type="http://schemas.openxmlformats.org/officeDocument/2006/relationships/hyperlink" Target="http://pbs.twimg.com/profile_images/846093096458878978/xCZXso8q_normal.jpg" TargetMode="External"/><Relationship Id="rId65" Type="http://schemas.openxmlformats.org/officeDocument/2006/relationships/hyperlink" Target="http://t.co/EVaM0fs6jt" TargetMode="External"/><Relationship Id="rId1426" Type="http://schemas.openxmlformats.org/officeDocument/2006/relationships/hyperlink" Target="https://pbs.twimg.com/profile_banners/3091526439/1484618066" TargetMode="External"/><Relationship Id="rId1633" Type="http://schemas.openxmlformats.org/officeDocument/2006/relationships/hyperlink" Target="https://pbs.twimg.com/profile_banners/741271190485012480/1483779407" TargetMode="External"/><Relationship Id="rId1840" Type="http://schemas.openxmlformats.org/officeDocument/2006/relationships/hyperlink" Target="http://abs.twimg.com/images/themes/theme1/bg.png" TargetMode="External"/><Relationship Id="rId4789" Type="http://schemas.openxmlformats.org/officeDocument/2006/relationships/hyperlink" Target="https://twitter.com/knowyourtarget" TargetMode="External"/><Relationship Id="rId4996" Type="http://schemas.openxmlformats.org/officeDocument/2006/relationships/hyperlink" Target="https://twitter.com/narendra08ph" TargetMode="External"/><Relationship Id="rId1700" Type="http://schemas.openxmlformats.org/officeDocument/2006/relationships/hyperlink" Target="http://abs.twimg.com/images/themes/theme1/bg.png" TargetMode="External"/><Relationship Id="rId3598" Type="http://schemas.openxmlformats.org/officeDocument/2006/relationships/hyperlink" Target="http://pbs.twimg.com/profile_images/809216249498456064/YWVM3QA8_normal.jpg" TargetMode="External"/><Relationship Id="rId4649" Type="http://schemas.openxmlformats.org/officeDocument/2006/relationships/hyperlink" Target="https://twitter.com/jmoore2001" TargetMode="External"/><Relationship Id="rId4856" Type="http://schemas.openxmlformats.org/officeDocument/2006/relationships/hyperlink" Target="https://twitter.com/ashutoshhacker" TargetMode="External"/><Relationship Id="rId3458" Type="http://schemas.openxmlformats.org/officeDocument/2006/relationships/hyperlink" Target="http://pbs.twimg.com/profile_images/2700271272/859710c8d0fb883f6f998a32240bf307_normal.jpeg" TargetMode="External"/><Relationship Id="rId3665" Type="http://schemas.openxmlformats.org/officeDocument/2006/relationships/hyperlink" Target="http://pbs.twimg.com/profile_images/648195159545376768/Bm8_0zBo_normal.jpg" TargetMode="External"/><Relationship Id="rId3872" Type="http://schemas.openxmlformats.org/officeDocument/2006/relationships/hyperlink" Target="http://pbs.twimg.com/profile_images/658219194253623296/cAZy6prb_normal.jpg" TargetMode="External"/><Relationship Id="rId4509" Type="http://schemas.openxmlformats.org/officeDocument/2006/relationships/hyperlink" Target="https://twitter.com/brainpax" TargetMode="External"/><Relationship Id="rId4716" Type="http://schemas.openxmlformats.org/officeDocument/2006/relationships/hyperlink" Target="https://twitter.com/mukeshambani13" TargetMode="External"/><Relationship Id="rId379" Type="http://schemas.openxmlformats.org/officeDocument/2006/relationships/hyperlink" Target="https://t.co/FXJp1laihT" TargetMode="External"/><Relationship Id="rId586" Type="http://schemas.openxmlformats.org/officeDocument/2006/relationships/hyperlink" Target="http://t.co/s0cPz3oWYy" TargetMode="External"/><Relationship Id="rId793" Type="http://schemas.openxmlformats.org/officeDocument/2006/relationships/hyperlink" Target="https://pbs.twimg.com/profile_banners/4375886542/1454568465" TargetMode="External"/><Relationship Id="rId2267" Type="http://schemas.openxmlformats.org/officeDocument/2006/relationships/hyperlink" Target="http://pbs.twimg.com/profile_background_images/474440979504574465/KpbPrlwm.jpeg" TargetMode="External"/><Relationship Id="rId2474" Type="http://schemas.openxmlformats.org/officeDocument/2006/relationships/hyperlink" Target="http://abs.twimg.com/images/themes/theme19/bg.gif" TargetMode="External"/><Relationship Id="rId2681" Type="http://schemas.openxmlformats.org/officeDocument/2006/relationships/hyperlink" Target="http://abs.twimg.com/images/themes/theme1/bg.png" TargetMode="External"/><Relationship Id="rId3318" Type="http://schemas.openxmlformats.org/officeDocument/2006/relationships/hyperlink" Target="http://pbs.twimg.com/profile_images/854021943531405312/LQ0UEGaN_normal.jpg" TargetMode="External"/><Relationship Id="rId3525" Type="http://schemas.openxmlformats.org/officeDocument/2006/relationships/hyperlink" Target="http://pbs.twimg.com/profile_images/702901720246939650/ZBn4aySo_normal.jpg" TargetMode="External"/><Relationship Id="rId4923" Type="http://schemas.openxmlformats.org/officeDocument/2006/relationships/hyperlink" Target="https://twitter.com/technonews2017" TargetMode="External"/><Relationship Id="rId239" Type="http://schemas.openxmlformats.org/officeDocument/2006/relationships/hyperlink" Target="https://t.co/qNeLJzINHT" TargetMode="External"/><Relationship Id="rId446" Type="http://schemas.openxmlformats.org/officeDocument/2006/relationships/hyperlink" Target="https://t.co/y5N8EFqu7m" TargetMode="External"/><Relationship Id="rId653" Type="http://schemas.openxmlformats.org/officeDocument/2006/relationships/hyperlink" Target="https://t.co/oiJdMWF8s7" TargetMode="External"/><Relationship Id="rId1076" Type="http://schemas.openxmlformats.org/officeDocument/2006/relationships/hyperlink" Target="https://pbs.twimg.com/profile_banners/2763253652/1444265663" TargetMode="External"/><Relationship Id="rId1283" Type="http://schemas.openxmlformats.org/officeDocument/2006/relationships/hyperlink" Target="https://pbs.twimg.com/profile_banners/113327315/1437129402" TargetMode="External"/><Relationship Id="rId1490" Type="http://schemas.openxmlformats.org/officeDocument/2006/relationships/hyperlink" Target="https://pbs.twimg.com/profile_banners/739360025173446656/1465118362" TargetMode="External"/><Relationship Id="rId2127" Type="http://schemas.openxmlformats.org/officeDocument/2006/relationships/hyperlink" Target="http://abs.twimg.com/images/themes/theme1/bg.png" TargetMode="External"/><Relationship Id="rId2334" Type="http://schemas.openxmlformats.org/officeDocument/2006/relationships/hyperlink" Target="http://abs.twimg.com/images/themes/theme3/bg.gif" TargetMode="External"/><Relationship Id="rId3732" Type="http://schemas.openxmlformats.org/officeDocument/2006/relationships/hyperlink" Target="http://pbs.twimg.com/profile_images/839890388655681538/ELRa8olo_normal.jpg" TargetMode="External"/><Relationship Id="rId306" Type="http://schemas.openxmlformats.org/officeDocument/2006/relationships/hyperlink" Target="https://t.co/bPwyXcwk1y" TargetMode="External"/><Relationship Id="rId860" Type="http://schemas.openxmlformats.org/officeDocument/2006/relationships/hyperlink" Target="https://pbs.twimg.com/profile_banners/78565395/1486101142" TargetMode="External"/><Relationship Id="rId1143" Type="http://schemas.openxmlformats.org/officeDocument/2006/relationships/hyperlink" Target="https://pbs.twimg.com/profile_banners/756850035632009216/1469634128" TargetMode="External"/><Relationship Id="rId2541" Type="http://schemas.openxmlformats.org/officeDocument/2006/relationships/hyperlink" Target="http://abs.twimg.com/images/themes/theme1/bg.png" TargetMode="External"/><Relationship Id="rId4299" Type="http://schemas.openxmlformats.org/officeDocument/2006/relationships/hyperlink" Target="https://twitter.com/bt_india" TargetMode="External"/><Relationship Id="rId513" Type="http://schemas.openxmlformats.org/officeDocument/2006/relationships/hyperlink" Target="https://t.co/1Hy4AzWD0v" TargetMode="External"/><Relationship Id="rId720" Type="http://schemas.openxmlformats.org/officeDocument/2006/relationships/hyperlink" Target="https://pbs.twimg.com/profile_banners/81082366/1484220873" TargetMode="External"/><Relationship Id="rId1350" Type="http://schemas.openxmlformats.org/officeDocument/2006/relationships/hyperlink" Target="https://pbs.twimg.com/profile_banners/311775753/1467026890" TargetMode="External"/><Relationship Id="rId2401" Type="http://schemas.openxmlformats.org/officeDocument/2006/relationships/hyperlink" Target="http://abs.twimg.com/images/themes/theme1/bg.png" TargetMode="External"/><Relationship Id="rId4159" Type="http://schemas.openxmlformats.org/officeDocument/2006/relationships/hyperlink" Target="http://pbs.twimg.com/profile_images/837228956902277120/Xc7neQmy_normal.jpg" TargetMode="External"/><Relationship Id="rId5557" Type="http://schemas.openxmlformats.org/officeDocument/2006/relationships/hyperlink" Target="https://twitter.com/soporewala" TargetMode="External"/><Relationship Id="rId1003" Type="http://schemas.openxmlformats.org/officeDocument/2006/relationships/hyperlink" Target="https://pbs.twimg.com/profile_banners/576368832/1491408233" TargetMode="External"/><Relationship Id="rId1210" Type="http://schemas.openxmlformats.org/officeDocument/2006/relationships/hyperlink" Target="https://pbs.twimg.com/profile_banners/834462221879107584/1487787889" TargetMode="External"/><Relationship Id="rId4366" Type="http://schemas.openxmlformats.org/officeDocument/2006/relationships/hyperlink" Target="https://twitter.com/dineshdoshiblr" TargetMode="External"/><Relationship Id="rId4573" Type="http://schemas.openxmlformats.org/officeDocument/2006/relationships/hyperlink" Target="https://twitter.com/akshayhumourist" TargetMode="External"/><Relationship Id="rId4780" Type="http://schemas.openxmlformats.org/officeDocument/2006/relationships/hyperlink" Target="https://twitter.com/deepak_2980" TargetMode="External"/><Relationship Id="rId5417" Type="http://schemas.openxmlformats.org/officeDocument/2006/relationships/hyperlink" Target="https://twitter.com/wirelesstopnews" TargetMode="External"/><Relationship Id="rId5624" Type="http://schemas.openxmlformats.org/officeDocument/2006/relationships/hyperlink" Target="https://twitter.com/social_media___" TargetMode="External"/><Relationship Id="rId3175" Type="http://schemas.openxmlformats.org/officeDocument/2006/relationships/hyperlink" Target="http://pbs.twimg.com/profile_images/807968348331917317/iRrdC8Gk_normal.jpg" TargetMode="External"/><Relationship Id="rId3382" Type="http://schemas.openxmlformats.org/officeDocument/2006/relationships/hyperlink" Target="http://pbs.twimg.com/profile_images/857273028576776192/0Zq56ZBb_normal.jpg" TargetMode="External"/><Relationship Id="rId4019" Type="http://schemas.openxmlformats.org/officeDocument/2006/relationships/hyperlink" Target="http://pbs.twimg.com/profile_images/600392424402202624/cMRYuPm1_normal.jpg" TargetMode="External"/><Relationship Id="rId4226" Type="http://schemas.openxmlformats.org/officeDocument/2006/relationships/hyperlink" Target="https://twitter.com/ankupanku21" TargetMode="External"/><Relationship Id="rId4433" Type="http://schemas.openxmlformats.org/officeDocument/2006/relationships/hyperlink" Target="https://twitter.com/krs257" TargetMode="External"/><Relationship Id="rId4640" Type="http://schemas.openxmlformats.org/officeDocument/2006/relationships/hyperlink" Target="https://twitter.com/jdunianand" TargetMode="External"/><Relationship Id="rId2191" Type="http://schemas.openxmlformats.org/officeDocument/2006/relationships/hyperlink" Target="http://abs.twimg.com/images/themes/theme1/bg.png" TargetMode="External"/><Relationship Id="rId3035" Type="http://schemas.openxmlformats.org/officeDocument/2006/relationships/hyperlink" Target="http://pbs.twimg.com/profile_images/839084719358758912/dg8OiiOt_normal.jpg" TargetMode="External"/><Relationship Id="rId3242" Type="http://schemas.openxmlformats.org/officeDocument/2006/relationships/hyperlink" Target="http://abs.twimg.com/sticky/default_profile_images/default_profile_normal.png" TargetMode="External"/><Relationship Id="rId4500" Type="http://schemas.openxmlformats.org/officeDocument/2006/relationships/hyperlink" Target="https://twitter.com/muralidharreddy" TargetMode="External"/><Relationship Id="rId163" Type="http://schemas.openxmlformats.org/officeDocument/2006/relationships/hyperlink" Target="https://t.co/hNzxyxaS4k" TargetMode="External"/><Relationship Id="rId370" Type="http://schemas.openxmlformats.org/officeDocument/2006/relationships/hyperlink" Target="http://t.co/lI7m9ngb" TargetMode="External"/><Relationship Id="rId2051" Type="http://schemas.openxmlformats.org/officeDocument/2006/relationships/hyperlink" Target="http://abs.twimg.com/images/themes/theme1/bg.png" TargetMode="External"/><Relationship Id="rId3102" Type="http://schemas.openxmlformats.org/officeDocument/2006/relationships/hyperlink" Target="http://pbs.twimg.com/profile_images/764024131192881152/Ol1AIQzc_normal.jpg" TargetMode="External"/><Relationship Id="rId230" Type="http://schemas.openxmlformats.org/officeDocument/2006/relationships/hyperlink" Target="https://t.co/EqFF1PixBZ" TargetMode="External"/><Relationship Id="rId5067" Type="http://schemas.openxmlformats.org/officeDocument/2006/relationships/hyperlink" Target="https://twitter.com/iswarsingh15" TargetMode="External"/><Relationship Id="rId5274" Type="http://schemas.openxmlformats.org/officeDocument/2006/relationships/hyperlink" Target="https://twitter.com/anithatalks" TargetMode="External"/><Relationship Id="rId2868" Type="http://schemas.openxmlformats.org/officeDocument/2006/relationships/hyperlink" Target="http://pbs.twimg.com/profile_images/854582427750088704/mKCDPTFg_normal.jpg" TargetMode="External"/><Relationship Id="rId3919" Type="http://schemas.openxmlformats.org/officeDocument/2006/relationships/hyperlink" Target="http://pbs.twimg.com/profile_images/833283626880102400/SjmzlMuJ_normal.jpg" TargetMode="External"/><Relationship Id="rId4083" Type="http://schemas.openxmlformats.org/officeDocument/2006/relationships/hyperlink" Target="http://pbs.twimg.com/profile_images/744999067013382145/Otlm94vq_normal.jpg" TargetMode="External"/><Relationship Id="rId5481" Type="http://schemas.openxmlformats.org/officeDocument/2006/relationships/hyperlink" Target="https://twitter.com/jatinjhala" TargetMode="External"/><Relationship Id="rId1677" Type="http://schemas.openxmlformats.org/officeDocument/2006/relationships/hyperlink" Target="https://pbs.twimg.com/profile_banners/2147987388/1446915544" TargetMode="External"/><Relationship Id="rId1884" Type="http://schemas.openxmlformats.org/officeDocument/2006/relationships/hyperlink" Target="http://abs.twimg.com/images/themes/theme1/bg.png" TargetMode="External"/><Relationship Id="rId2728" Type="http://schemas.openxmlformats.org/officeDocument/2006/relationships/hyperlink" Target="http://abs.twimg.com/images/themes/theme1/bg.png" TargetMode="External"/><Relationship Id="rId2935" Type="http://schemas.openxmlformats.org/officeDocument/2006/relationships/hyperlink" Target="http://pbs.twimg.com/profile_images/576991889234087937/HNEJcoow_normal.jpeg" TargetMode="External"/><Relationship Id="rId4290" Type="http://schemas.openxmlformats.org/officeDocument/2006/relationships/hyperlink" Target="https://twitter.com/expresstechie" TargetMode="External"/><Relationship Id="rId5134" Type="http://schemas.openxmlformats.org/officeDocument/2006/relationships/hyperlink" Target="https://twitter.com/anilkollam" TargetMode="External"/><Relationship Id="rId5341" Type="http://schemas.openxmlformats.org/officeDocument/2006/relationships/hyperlink" Target="https://twitter.com/bsnlcorporate" TargetMode="External"/><Relationship Id="rId907" Type="http://schemas.openxmlformats.org/officeDocument/2006/relationships/hyperlink" Target="https://pbs.twimg.com/profile_banners/69277408/1487959370" TargetMode="External"/><Relationship Id="rId1537" Type="http://schemas.openxmlformats.org/officeDocument/2006/relationships/hyperlink" Target="https://pbs.twimg.com/profile_banners/798578704485974016/1488898752" TargetMode="External"/><Relationship Id="rId1744" Type="http://schemas.openxmlformats.org/officeDocument/2006/relationships/hyperlink" Target="http://abs.twimg.com/images/themes/theme1/bg.png" TargetMode="External"/><Relationship Id="rId1951" Type="http://schemas.openxmlformats.org/officeDocument/2006/relationships/hyperlink" Target="http://abs.twimg.com/images/themes/theme17/bg.gif" TargetMode="External"/><Relationship Id="rId4150" Type="http://schemas.openxmlformats.org/officeDocument/2006/relationships/hyperlink" Target="http://pbs.twimg.com/profile_images/485305549718695936/DG1wEPrj_normal.jpeg" TargetMode="External"/><Relationship Id="rId5201" Type="http://schemas.openxmlformats.org/officeDocument/2006/relationships/hyperlink" Target="https://twitter.com/vijaypr45239877" TargetMode="External"/><Relationship Id="rId36" Type="http://schemas.openxmlformats.org/officeDocument/2006/relationships/hyperlink" Target="http://t.co/ATGqCTVzPN" TargetMode="External"/><Relationship Id="rId1604" Type="http://schemas.openxmlformats.org/officeDocument/2006/relationships/hyperlink" Target="https://pbs.twimg.com/profile_banners/2302736208/1466585520" TargetMode="External"/><Relationship Id="rId4010" Type="http://schemas.openxmlformats.org/officeDocument/2006/relationships/hyperlink" Target="http://pbs.twimg.com/profile_images/2231189926/123_normal.jpg" TargetMode="External"/><Relationship Id="rId4967" Type="http://schemas.openxmlformats.org/officeDocument/2006/relationships/hyperlink" Target="https://twitter.com/gizbotma" TargetMode="External"/><Relationship Id="rId1811" Type="http://schemas.openxmlformats.org/officeDocument/2006/relationships/hyperlink" Target="http://abs.twimg.com/images/themes/theme1/bg.png" TargetMode="External"/><Relationship Id="rId3569" Type="http://schemas.openxmlformats.org/officeDocument/2006/relationships/hyperlink" Target="http://pbs.twimg.com/profile_images/720446818484690944/xb9UeaXZ_normal.jpg" TargetMode="External"/><Relationship Id="rId697" Type="http://schemas.openxmlformats.org/officeDocument/2006/relationships/hyperlink" Target="https://pbs.twimg.com/profile_banners/3388878393/1443028713" TargetMode="External"/><Relationship Id="rId2378" Type="http://schemas.openxmlformats.org/officeDocument/2006/relationships/hyperlink" Target="http://pbs.twimg.com/profile_background_images/378800000171348363/6if4UyER.jpeg" TargetMode="External"/><Relationship Id="rId3429" Type="http://schemas.openxmlformats.org/officeDocument/2006/relationships/hyperlink" Target="http://pbs.twimg.com/profile_images/3462943067/a4819030bc38bd5a264542abbd4c9c8d_normal.png" TargetMode="External"/><Relationship Id="rId3776" Type="http://schemas.openxmlformats.org/officeDocument/2006/relationships/hyperlink" Target="http://pbs.twimg.com/profile_images/378800000015764753/0b831560877c6da4c0f4f05e81bcaca3_normal.jpeg" TargetMode="External"/><Relationship Id="rId3983" Type="http://schemas.openxmlformats.org/officeDocument/2006/relationships/hyperlink" Target="http://pbs.twimg.com/profile_images/680381381009108992/gquOJg8u_normal.jpg" TargetMode="External"/><Relationship Id="rId4827" Type="http://schemas.openxmlformats.org/officeDocument/2006/relationships/hyperlink" Target="https://twitter.com/ladykriish" TargetMode="External"/><Relationship Id="rId1187" Type="http://schemas.openxmlformats.org/officeDocument/2006/relationships/hyperlink" Target="https://pbs.twimg.com/profile_banners/2342103794/1401104438" TargetMode="External"/><Relationship Id="rId2585" Type="http://schemas.openxmlformats.org/officeDocument/2006/relationships/hyperlink" Target="http://abs.twimg.com/images/themes/theme11/bg.gif" TargetMode="External"/><Relationship Id="rId2792" Type="http://schemas.openxmlformats.org/officeDocument/2006/relationships/hyperlink" Target="http://pbs.twimg.com/profile_images/787670609882996736/vU6qOKpM_normal.jpg" TargetMode="External"/><Relationship Id="rId3636" Type="http://schemas.openxmlformats.org/officeDocument/2006/relationships/hyperlink" Target="http://pbs.twimg.com/profile_images/833833143576698880/iaKbRUEW_normal.jpg" TargetMode="External"/><Relationship Id="rId3843" Type="http://schemas.openxmlformats.org/officeDocument/2006/relationships/hyperlink" Target="http://pbs.twimg.com/profile_images/815396123426766854/O-PePsNY_normal.jpg" TargetMode="External"/><Relationship Id="rId557" Type="http://schemas.openxmlformats.org/officeDocument/2006/relationships/hyperlink" Target="https://t.co/wfoE5VRdTk" TargetMode="External"/><Relationship Id="rId764" Type="http://schemas.openxmlformats.org/officeDocument/2006/relationships/hyperlink" Target="https://pbs.twimg.com/profile_banners/3305129065/1453795609" TargetMode="External"/><Relationship Id="rId971" Type="http://schemas.openxmlformats.org/officeDocument/2006/relationships/hyperlink" Target="https://pbs.twimg.com/profile_banners/788721698660978688/1476882263" TargetMode="External"/><Relationship Id="rId1394" Type="http://schemas.openxmlformats.org/officeDocument/2006/relationships/hyperlink" Target="https://pbs.twimg.com/profile_banners/3192139940/1473417794" TargetMode="External"/><Relationship Id="rId2238" Type="http://schemas.openxmlformats.org/officeDocument/2006/relationships/hyperlink" Target="http://abs.twimg.com/images/themes/theme1/bg.png" TargetMode="External"/><Relationship Id="rId2445" Type="http://schemas.openxmlformats.org/officeDocument/2006/relationships/hyperlink" Target="http://abs.twimg.com/images/themes/theme1/bg.png" TargetMode="External"/><Relationship Id="rId2652" Type="http://schemas.openxmlformats.org/officeDocument/2006/relationships/hyperlink" Target="http://abs.twimg.com/images/themes/theme13/bg.gif" TargetMode="External"/><Relationship Id="rId3703" Type="http://schemas.openxmlformats.org/officeDocument/2006/relationships/hyperlink" Target="http://pbs.twimg.com/profile_images/786907352243040256/wnKCtmX3_normal.jpg" TargetMode="External"/><Relationship Id="rId3910" Type="http://schemas.openxmlformats.org/officeDocument/2006/relationships/hyperlink" Target="http://pbs.twimg.com/profile_images/481317873881595904/AbKPHiqT_normal.jpeg" TargetMode="External"/><Relationship Id="rId417" Type="http://schemas.openxmlformats.org/officeDocument/2006/relationships/hyperlink" Target="https://t.co/zdxzEe9YK3" TargetMode="External"/><Relationship Id="rId624" Type="http://schemas.openxmlformats.org/officeDocument/2006/relationships/hyperlink" Target="https://t.co/09P0Fu8vkJ" TargetMode="External"/><Relationship Id="rId831" Type="http://schemas.openxmlformats.org/officeDocument/2006/relationships/hyperlink" Target="https://pbs.twimg.com/profile_banners/2943126145/1492846911" TargetMode="External"/><Relationship Id="rId1047" Type="http://schemas.openxmlformats.org/officeDocument/2006/relationships/hyperlink" Target="https://pbs.twimg.com/profile_banners/748501603745992704/1467292049" TargetMode="External"/><Relationship Id="rId1254" Type="http://schemas.openxmlformats.org/officeDocument/2006/relationships/hyperlink" Target="https://pbs.twimg.com/profile_banners/849261779993731077/1491370826" TargetMode="External"/><Relationship Id="rId1461" Type="http://schemas.openxmlformats.org/officeDocument/2006/relationships/hyperlink" Target="https://pbs.twimg.com/profile_banners/464654368/1493566177" TargetMode="External"/><Relationship Id="rId2305" Type="http://schemas.openxmlformats.org/officeDocument/2006/relationships/hyperlink" Target="http://abs.twimg.com/images/themes/theme1/bg.png" TargetMode="External"/><Relationship Id="rId2512" Type="http://schemas.openxmlformats.org/officeDocument/2006/relationships/hyperlink" Target="http://abs.twimg.com/images/themes/theme1/bg.png" TargetMode="External"/><Relationship Id="rId1114" Type="http://schemas.openxmlformats.org/officeDocument/2006/relationships/hyperlink" Target="https://pbs.twimg.com/profile_banners/785890378419286016/1493520108" TargetMode="External"/><Relationship Id="rId1321" Type="http://schemas.openxmlformats.org/officeDocument/2006/relationships/hyperlink" Target="https://pbs.twimg.com/profile_banners/3185183766/1465298791" TargetMode="External"/><Relationship Id="rId4477" Type="http://schemas.openxmlformats.org/officeDocument/2006/relationships/hyperlink" Target="https://twitter.com/kgamini" TargetMode="External"/><Relationship Id="rId4684" Type="http://schemas.openxmlformats.org/officeDocument/2006/relationships/hyperlink" Target="https://twitter.com/osho_0404" TargetMode="External"/><Relationship Id="rId4891" Type="http://schemas.openxmlformats.org/officeDocument/2006/relationships/hyperlink" Target="https://twitter.com/behzadon" TargetMode="External"/><Relationship Id="rId5528" Type="http://schemas.openxmlformats.org/officeDocument/2006/relationships/hyperlink" Target="https://twitter.com/sandeep93652077" TargetMode="External"/><Relationship Id="rId3079" Type="http://schemas.openxmlformats.org/officeDocument/2006/relationships/hyperlink" Target="http://pbs.twimg.com/profile_images/756485823453888512/yctSwMmX_normal.jpg" TargetMode="External"/><Relationship Id="rId3286" Type="http://schemas.openxmlformats.org/officeDocument/2006/relationships/hyperlink" Target="http://pbs.twimg.com/profile_images/842987304402718720/krWuyMkd_normal.jpg" TargetMode="External"/><Relationship Id="rId3493" Type="http://schemas.openxmlformats.org/officeDocument/2006/relationships/hyperlink" Target="http://pbs.twimg.com/profile_images/442176945770356736/lUHaNQU4_normal.jpeg" TargetMode="External"/><Relationship Id="rId4337" Type="http://schemas.openxmlformats.org/officeDocument/2006/relationships/hyperlink" Target="https://twitter.com/sanjaypandey70" TargetMode="External"/><Relationship Id="rId4544" Type="http://schemas.openxmlformats.org/officeDocument/2006/relationships/hyperlink" Target="https://twitter.com/vimocafe" TargetMode="External"/><Relationship Id="rId2095" Type="http://schemas.openxmlformats.org/officeDocument/2006/relationships/hyperlink" Target="http://abs.twimg.com/images/themes/theme1/bg.png" TargetMode="External"/><Relationship Id="rId3146" Type="http://schemas.openxmlformats.org/officeDocument/2006/relationships/hyperlink" Target="http://pbs.twimg.com/profile_images/850918397126873088/0HDTIxAV_normal.jpg" TargetMode="External"/><Relationship Id="rId3353" Type="http://schemas.openxmlformats.org/officeDocument/2006/relationships/hyperlink" Target="http://pbs.twimg.com/profile_images/1219126502/ryotsu_avvy_normal.jpg" TargetMode="External"/><Relationship Id="rId4751" Type="http://schemas.openxmlformats.org/officeDocument/2006/relationships/hyperlink" Target="https://twitter.com/ashishj86997353" TargetMode="External"/><Relationship Id="rId274" Type="http://schemas.openxmlformats.org/officeDocument/2006/relationships/hyperlink" Target="http://t.co/f3yvYfYJkd" TargetMode="External"/><Relationship Id="rId481" Type="http://schemas.openxmlformats.org/officeDocument/2006/relationships/hyperlink" Target="https://t.co/JnCwtB8WxK" TargetMode="External"/><Relationship Id="rId2162" Type="http://schemas.openxmlformats.org/officeDocument/2006/relationships/hyperlink" Target="http://abs.twimg.com/images/themes/theme1/bg.png" TargetMode="External"/><Relationship Id="rId3006" Type="http://schemas.openxmlformats.org/officeDocument/2006/relationships/hyperlink" Target="http://pbs.twimg.com/profile_images/801348791853056000/IlKxC7iP_normal.jpg" TargetMode="External"/><Relationship Id="rId3560" Type="http://schemas.openxmlformats.org/officeDocument/2006/relationships/hyperlink" Target="http://pbs.twimg.com/profile_images/850525723739779072/hITShu1T_normal.jpg" TargetMode="External"/><Relationship Id="rId4404" Type="http://schemas.openxmlformats.org/officeDocument/2006/relationships/hyperlink" Target="https://twitter.com/gujaratbull" TargetMode="External"/><Relationship Id="rId4611" Type="http://schemas.openxmlformats.org/officeDocument/2006/relationships/hyperlink" Target="https://twitter.com/trpranga" TargetMode="External"/><Relationship Id="rId134" Type="http://schemas.openxmlformats.org/officeDocument/2006/relationships/hyperlink" Target="https://t.co/2KiqRXnZZ5" TargetMode="External"/><Relationship Id="rId3213" Type="http://schemas.openxmlformats.org/officeDocument/2006/relationships/hyperlink" Target="http://pbs.twimg.com/profile_images/846277895794245632/zP8Zctt4_normal.jpg" TargetMode="External"/><Relationship Id="rId3420" Type="http://schemas.openxmlformats.org/officeDocument/2006/relationships/hyperlink" Target="http://pbs.twimg.com/profile_images/631485468106842112/HJs7xIVX_normal.jpg" TargetMode="External"/><Relationship Id="rId341" Type="http://schemas.openxmlformats.org/officeDocument/2006/relationships/hyperlink" Target="http://t.co/2KOXI2SO5O" TargetMode="External"/><Relationship Id="rId2022" Type="http://schemas.openxmlformats.org/officeDocument/2006/relationships/hyperlink" Target="http://abs.twimg.com/images/themes/theme14/bg.gif" TargetMode="External"/><Relationship Id="rId2979" Type="http://schemas.openxmlformats.org/officeDocument/2006/relationships/hyperlink" Target="http://pbs.twimg.com/profile_images/1809930149/twitter_ansoo_1_normal.jpg" TargetMode="External"/><Relationship Id="rId5178" Type="http://schemas.openxmlformats.org/officeDocument/2006/relationships/hyperlink" Target="https://twitter.com/rafiq_dar786" TargetMode="External"/><Relationship Id="rId5385" Type="http://schemas.openxmlformats.org/officeDocument/2006/relationships/hyperlink" Target="https://twitter.com/heypank" TargetMode="External"/><Relationship Id="rId5592" Type="http://schemas.openxmlformats.org/officeDocument/2006/relationships/hyperlink" Target="https://twitter.com/qanuj" TargetMode="External"/><Relationship Id="rId201" Type="http://schemas.openxmlformats.org/officeDocument/2006/relationships/hyperlink" Target="https://t.co/m19mikp4Oj" TargetMode="External"/><Relationship Id="rId1788" Type="http://schemas.openxmlformats.org/officeDocument/2006/relationships/hyperlink" Target="http://pbs.twimg.com/profile_background_images/141512737/DAISY_Book_Logo.jpg" TargetMode="External"/><Relationship Id="rId1995" Type="http://schemas.openxmlformats.org/officeDocument/2006/relationships/hyperlink" Target="http://abs.twimg.com/images/themes/theme1/bg.png" TargetMode="External"/><Relationship Id="rId2839" Type="http://schemas.openxmlformats.org/officeDocument/2006/relationships/hyperlink" Target="http://pbs.twimg.com/profile_images/616230171507617792/Z_tMYwU4_normal.png" TargetMode="External"/><Relationship Id="rId4194" Type="http://schemas.openxmlformats.org/officeDocument/2006/relationships/hyperlink" Target="http://pbs.twimg.com/profile_images/856376179426721792/p7C7dJ09_normal.jpg" TargetMode="External"/><Relationship Id="rId5038" Type="http://schemas.openxmlformats.org/officeDocument/2006/relationships/hyperlink" Target="https://twitter.com/naushad786" TargetMode="External"/><Relationship Id="rId5245" Type="http://schemas.openxmlformats.org/officeDocument/2006/relationships/hyperlink" Target="https://twitter.com/offersandtricks" TargetMode="External"/><Relationship Id="rId5452" Type="http://schemas.openxmlformats.org/officeDocument/2006/relationships/hyperlink" Target="https://twitter.com/plyfz" TargetMode="External"/><Relationship Id="rId1648" Type="http://schemas.openxmlformats.org/officeDocument/2006/relationships/hyperlink" Target="https://pbs.twimg.com/profile_banners/130102825/1480327062" TargetMode="External"/><Relationship Id="rId4054" Type="http://schemas.openxmlformats.org/officeDocument/2006/relationships/hyperlink" Target="http://pbs.twimg.com/profile_images/845911896565993472/pAzwAF7K_normal.jpg" TargetMode="External"/><Relationship Id="rId4261" Type="http://schemas.openxmlformats.org/officeDocument/2006/relationships/hyperlink" Target="https://twitter.com/airtel_presence" TargetMode="External"/><Relationship Id="rId5105" Type="http://schemas.openxmlformats.org/officeDocument/2006/relationships/hyperlink" Target="https://twitter.com/aliasgar1234" TargetMode="External"/><Relationship Id="rId5312" Type="http://schemas.openxmlformats.org/officeDocument/2006/relationships/hyperlink" Target="https://twitter.com/aprakash2k5" TargetMode="External"/><Relationship Id="rId1508" Type="http://schemas.openxmlformats.org/officeDocument/2006/relationships/hyperlink" Target="https://pbs.twimg.com/profile_banners/1521687445/1483460497" TargetMode="External"/><Relationship Id="rId1855" Type="http://schemas.openxmlformats.org/officeDocument/2006/relationships/hyperlink" Target="http://abs.twimg.com/images/themes/theme1/bg.png" TargetMode="External"/><Relationship Id="rId2906" Type="http://schemas.openxmlformats.org/officeDocument/2006/relationships/hyperlink" Target="http://pbs.twimg.com/profile_images/473417615847608320/1m4c-Bvb_normal.jpeg" TargetMode="External"/><Relationship Id="rId3070" Type="http://schemas.openxmlformats.org/officeDocument/2006/relationships/hyperlink" Target="http://pbs.twimg.com/profile_images/1140770076/phone-tricks_normal.gif" TargetMode="External"/><Relationship Id="rId4121" Type="http://schemas.openxmlformats.org/officeDocument/2006/relationships/hyperlink" Target="http://pbs.twimg.com/profile_images/791865131282100224/GtLlRBrA_normal.jpg" TargetMode="External"/><Relationship Id="rId1715" Type="http://schemas.openxmlformats.org/officeDocument/2006/relationships/hyperlink" Target="http://abs.twimg.com/images/themes/theme1/bg.png" TargetMode="External"/><Relationship Id="rId1922" Type="http://schemas.openxmlformats.org/officeDocument/2006/relationships/hyperlink" Target="http://pbs.twimg.com/profile_background_images/548910450763513856/snO4KrAF.jpeg" TargetMode="External"/><Relationship Id="rId3887" Type="http://schemas.openxmlformats.org/officeDocument/2006/relationships/hyperlink" Target="http://pbs.twimg.com/profile_images/740417946774851584/0NfWzkSl_normal.jpg" TargetMode="External"/><Relationship Id="rId4938" Type="http://schemas.openxmlformats.org/officeDocument/2006/relationships/hyperlink" Target="https://twitter.com/rsinghrss" TargetMode="External"/><Relationship Id="rId2489" Type="http://schemas.openxmlformats.org/officeDocument/2006/relationships/hyperlink" Target="http://abs.twimg.com/images/themes/theme1/bg.png" TargetMode="External"/><Relationship Id="rId2696" Type="http://schemas.openxmlformats.org/officeDocument/2006/relationships/hyperlink" Target="http://abs.twimg.com/images/themes/theme1/bg.png" TargetMode="External"/><Relationship Id="rId3747" Type="http://schemas.openxmlformats.org/officeDocument/2006/relationships/hyperlink" Target="http://pbs.twimg.com/profile_images/846636734469287936/KHU8dKa5_normal.jpg" TargetMode="External"/><Relationship Id="rId3954" Type="http://schemas.openxmlformats.org/officeDocument/2006/relationships/hyperlink" Target="http://pbs.twimg.com/profile_images/527693150265946112/zLkJvkCH_normal.jpeg" TargetMode="External"/><Relationship Id="rId668" Type="http://schemas.openxmlformats.org/officeDocument/2006/relationships/hyperlink" Target="https://t.co/lmNTYElhjE" TargetMode="External"/><Relationship Id="rId875" Type="http://schemas.openxmlformats.org/officeDocument/2006/relationships/hyperlink" Target="https://pbs.twimg.com/profile_banners/816597134011142144/1491500802" TargetMode="External"/><Relationship Id="rId1298" Type="http://schemas.openxmlformats.org/officeDocument/2006/relationships/hyperlink" Target="https://pbs.twimg.com/profile_banners/292073097/1435406342" TargetMode="External"/><Relationship Id="rId2349" Type="http://schemas.openxmlformats.org/officeDocument/2006/relationships/hyperlink" Target="http://abs.twimg.com/images/themes/theme1/bg.png" TargetMode="External"/><Relationship Id="rId2556" Type="http://schemas.openxmlformats.org/officeDocument/2006/relationships/hyperlink" Target="http://abs.twimg.com/images/themes/theme1/bg.png" TargetMode="External"/><Relationship Id="rId2763" Type="http://schemas.openxmlformats.org/officeDocument/2006/relationships/hyperlink" Target="http://pbs.twimg.com/profile_background_images/631293939/vm6rp1hz5iygkt5ghj2h.jpeg" TargetMode="External"/><Relationship Id="rId2970" Type="http://schemas.openxmlformats.org/officeDocument/2006/relationships/hyperlink" Target="http://pbs.twimg.com/profile_images/848413216602501120/-d2wvyVb_normal.jpg" TargetMode="External"/><Relationship Id="rId3607" Type="http://schemas.openxmlformats.org/officeDocument/2006/relationships/hyperlink" Target="http://pbs.twimg.com/profile_images/517379806548070401/hg-zh8E-_normal.jpeg" TargetMode="External"/><Relationship Id="rId3814" Type="http://schemas.openxmlformats.org/officeDocument/2006/relationships/hyperlink" Target="http://pbs.twimg.com/profile_images/773912810564616193/ym7orciq_normal.jpg" TargetMode="External"/><Relationship Id="rId528" Type="http://schemas.openxmlformats.org/officeDocument/2006/relationships/hyperlink" Target="http://t.co/H648KbxDgx" TargetMode="External"/><Relationship Id="rId735" Type="http://schemas.openxmlformats.org/officeDocument/2006/relationships/hyperlink" Target="https://pbs.twimg.com/profile_banners/15327775/1417200542" TargetMode="External"/><Relationship Id="rId942" Type="http://schemas.openxmlformats.org/officeDocument/2006/relationships/hyperlink" Target="https://pbs.twimg.com/profile_banners/838460149740224512/1488831099" TargetMode="External"/><Relationship Id="rId1158" Type="http://schemas.openxmlformats.org/officeDocument/2006/relationships/hyperlink" Target="https://pbs.twimg.com/profile_banners/817400696035221504/1488821686" TargetMode="External"/><Relationship Id="rId1365" Type="http://schemas.openxmlformats.org/officeDocument/2006/relationships/hyperlink" Target="https://pbs.twimg.com/profile_banners/586960773/1418792397" TargetMode="External"/><Relationship Id="rId1572" Type="http://schemas.openxmlformats.org/officeDocument/2006/relationships/hyperlink" Target="https://pbs.twimg.com/profile_banners/14444461/1417161176" TargetMode="External"/><Relationship Id="rId2209" Type="http://schemas.openxmlformats.org/officeDocument/2006/relationships/hyperlink" Target="http://abs.twimg.com/images/themes/theme1/bg.png" TargetMode="External"/><Relationship Id="rId2416" Type="http://schemas.openxmlformats.org/officeDocument/2006/relationships/hyperlink" Target="http://abs.twimg.com/images/themes/theme1/bg.png" TargetMode="External"/><Relationship Id="rId2623" Type="http://schemas.openxmlformats.org/officeDocument/2006/relationships/hyperlink" Target="http://abs.twimg.com/images/themes/theme18/bg.gif" TargetMode="External"/><Relationship Id="rId1018" Type="http://schemas.openxmlformats.org/officeDocument/2006/relationships/hyperlink" Target="https://pbs.twimg.com/profile_banners/534335208/1490685435" TargetMode="External"/><Relationship Id="rId1225" Type="http://schemas.openxmlformats.org/officeDocument/2006/relationships/hyperlink" Target="https://pbs.twimg.com/profile_banners/340132646/1411825414" TargetMode="External"/><Relationship Id="rId1432" Type="http://schemas.openxmlformats.org/officeDocument/2006/relationships/hyperlink" Target="https://pbs.twimg.com/profile_banners/2303386854/1476611930" TargetMode="External"/><Relationship Id="rId2830" Type="http://schemas.openxmlformats.org/officeDocument/2006/relationships/hyperlink" Target="http://pbs.twimg.com/profile_images/644805995705692160/hByAwFLY_normal.png" TargetMode="External"/><Relationship Id="rId4588" Type="http://schemas.openxmlformats.org/officeDocument/2006/relationships/hyperlink" Target="https://twitter.com/bhupendrakhidia" TargetMode="External"/><Relationship Id="rId5639" Type="http://schemas.openxmlformats.org/officeDocument/2006/relationships/hyperlink" Target="https://twitter.com/white_label_dev" TargetMode="External"/><Relationship Id="rId71" Type="http://schemas.openxmlformats.org/officeDocument/2006/relationships/hyperlink" Target="https://t.co/pz6tD44ISB" TargetMode="External"/><Relationship Id="rId802" Type="http://schemas.openxmlformats.org/officeDocument/2006/relationships/hyperlink" Target="https://pbs.twimg.com/profile_banners/120449288/1428574165" TargetMode="External"/><Relationship Id="rId3397" Type="http://schemas.openxmlformats.org/officeDocument/2006/relationships/hyperlink" Target="http://pbs.twimg.com/profile_images/648421340911767552/36Kvln9o_normal.jpg" TargetMode="External"/><Relationship Id="rId4795" Type="http://schemas.openxmlformats.org/officeDocument/2006/relationships/hyperlink" Target="https://twitter.com/marketpatrol" TargetMode="External"/><Relationship Id="rId4448" Type="http://schemas.openxmlformats.org/officeDocument/2006/relationships/hyperlink" Target="https://twitter.com/hemuhem03625457" TargetMode="External"/><Relationship Id="rId4655" Type="http://schemas.openxmlformats.org/officeDocument/2006/relationships/hyperlink" Target="https://twitter.com/feedmaza" TargetMode="External"/><Relationship Id="rId4862" Type="http://schemas.openxmlformats.org/officeDocument/2006/relationships/hyperlink" Target="https://twitter.com/anitaophilia" TargetMode="External"/><Relationship Id="rId178" Type="http://schemas.openxmlformats.org/officeDocument/2006/relationships/hyperlink" Target="http://t.co/di9qSsPj6U" TargetMode="External"/><Relationship Id="rId3257" Type="http://schemas.openxmlformats.org/officeDocument/2006/relationships/hyperlink" Target="http://pbs.twimg.com/profile_images/838431190331830273/0HIDCeFY_normal.jpg" TargetMode="External"/><Relationship Id="rId3464" Type="http://schemas.openxmlformats.org/officeDocument/2006/relationships/hyperlink" Target="http://pbs.twimg.com/profile_images/818201424324608006/wy8fehAd_normal.jpg" TargetMode="External"/><Relationship Id="rId3671" Type="http://schemas.openxmlformats.org/officeDocument/2006/relationships/hyperlink" Target="http://pbs.twimg.com/profile_images/790465847894474752/9UaxltL4_normal.jpg" TargetMode="External"/><Relationship Id="rId4308" Type="http://schemas.openxmlformats.org/officeDocument/2006/relationships/hyperlink" Target="https://twitter.com/ruchikajha26" TargetMode="External"/><Relationship Id="rId4515" Type="http://schemas.openxmlformats.org/officeDocument/2006/relationships/hyperlink" Target="https://twitter.com/ashoksinghal117" TargetMode="External"/><Relationship Id="rId4722" Type="http://schemas.openxmlformats.org/officeDocument/2006/relationships/hyperlink" Target="https://twitter.com/papajobsindia" TargetMode="External"/><Relationship Id="rId385" Type="http://schemas.openxmlformats.org/officeDocument/2006/relationships/hyperlink" Target="https://t.co/enzasSqLS2" TargetMode="External"/><Relationship Id="rId592" Type="http://schemas.openxmlformats.org/officeDocument/2006/relationships/hyperlink" Target="https://t.co/ZsxLjCym6f" TargetMode="External"/><Relationship Id="rId2066" Type="http://schemas.openxmlformats.org/officeDocument/2006/relationships/hyperlink" Target="http://abs.twimg.com/images/themes/theme1/bg.png" TargetMode="External"/><Relationship Id="rId2273" Type="http://schemas.openxmlformats.org/officeDocument/2006/relationships/hyperlink" Target="http://abs.twimg.com/images/themes/theme5/bg.gif" TargetMode="External"/><Relationship Id="rId2480" Type="http://schemas.openxmlformats.org/officeDocument/2006/relationships/hyperlink" Target="http://abs.twimg.com/images/themes/theme1/bg.png" TargetMode="External"/><Relationship Id="rId3117" Type="http://schemas.openxmlformats.org/officeDocument/2006/relationships/hyperlink" Target="http://pbs.twimg.com/profile_images/854163289319723012/nXpkq6kJ_normal.jpg" TargetMode="External"/><Relationship Id="rId3324" Type="http://schemas.openxmlformats.org/officeDocument/2006/relationships/hyperlink" Target="http://pbs.twimg.com/profile_images/857762616940343296/bn90f3PC_normal.jpg" TargetMode="External"/><Relationship Id="rId3531" Type="http://schemas.openxmlformats.org/officeDocument/2006/relationships/hyperlink" Target="http://pbs.twimg.com/profile_images/854921652487962626/hchOzy9C_normal.jpg" TargetMode="External"/><Relationship Id="rId245" Type="http://schemas.openxmlformats.org/officeDocument/2006/relationships/hyperlink" Target="https://t.co/3ZBn2rTzy8" TargetMode="External"/><Relationship Id="rId452" Type="http://schemas.openxmlformats.org/officeDocument/2006/relationships/hyperlink" Target="https://t.co/F0YNbRXDqn" TargetMode="External"/><Relationship Id="rId1082" Type="http://schemas.openxmlformats.org/officeDocument/2006/relationships/hyperlink" Target="https://pbs.twimg.com/profile_banners/714521802/1491199339" TargetMode="External"/><Relationship Id="rId2133" Type="http://schemas.openxmlformats.org/officeDocument/2006/relationships/hyperlink" Target="http://abs.twimg.com/images/themes/theme1/bg.png" TargetMode="External"/><Relationship Id="rId2340" Type="http://schemas.openxmlformats.org/officeDocument/2006/relationships/hyperlink" Target="http://abs.twimg.com/images/themes/theme1/bg.png" TargetMode="External"/><Relationship Id="rId5289" Type="http://schemas.openxmlformats.org/officeDocument/2006/relationships/hyperlink" Target="https://twitter.com/netflix" TargetMode="External"/><Relationship Id="rId5496" Type="http://schemas.openxmlformats.org/officeDocument/2006/relationships/hyperlink" Target="https://twitter.com/sudhirsarnobat" TargetMode="External"/><Relationship Id="rId105" Type="http://schemas.openxmlformats.org/officeDocument/2006/relationships/hyperlink" Target="http://t.co/zodYZmowfF" TargetMode="External"/><Relationship Id="rId312" Type="http://schemas.openxmlformats.org/officeDocument/2006/relationships/hyperlink" Target="https://t.co/QeOJ7v0EIM" TargetMode="External"/><Relationship Id="rId2200" Type="http://schemas.openxmlformats.org/officeDocument/2006/relationships/hyperlink" Target="http://abs.twimg.com/images/themes/theme1/bg.png" TargetMode="External"/><Relationship Id="rId4098" Type="http://schemas.openxmlformats.org/officeDocument/2006/relationships/hyperlink" Target="http://pbs.twimg.com/profile_images/836080705121697792/ttx0b7KW_normal.jpg" TargetMode="External"/><Relationship Id="rId5149" Type="http://schemas.openxmlformats.org/officeDocument/2006/relationships/hyperlink" Target="https://twitter.com/gp7769001245" TargetMode="External"/><Relationship Id="rId5356" Type="http://schemas.openxmlformats.org/officeDocument/2006/relationships/hyperlink" Target="https://twitter.com/deepakrkhemani" TargetMode="External"/><Relationship Id="rId5563" Type="http://schemas.openxmlformats.org/officeDocument/2006/relationships/hyperlink" Target="https://twitter.com/trickymaharaj" TargetMode="External"/><Relationship Id="rId1899" Type="http://schemas.openxmlformats.org/officeDocument/2006/relationships/hyperlink" Target="http://abs.twimg.com/images/themes/theme1/bg.png" TargetMode="External"/><Relationship Id="rId4165" Type="http://schemas.openxmlformats.org/officeDocument/2006/relationships/hyperlink" Target="http://pbs.twimg.com/profile_images/575670212286021632/juJ2lzIM_normal.jpeg" TargetMode="External"/><Relationship Id="rId4372" Type="http://schemas.openxmlformats.org/officeDocument/2006/relationships/hyperlink" Target="https://twitter.com/financialxpress" TargetMode="External"/><Relationship Id="rId5009" Type="http://schemas.openxmlformats.org/officeDocument/2006/relationships/hyperlink" Target="https://twitter.com/sasmitsunitama1" TargetMode="External"/><Relationship Id="rId5216" Type="http://schemas.openxmlformats.org/officeDocument/2006/relationships/hyperlink" Target="https://twitter.com/indiatoday" TargetMode="External"/><Relationship Id="rId1759" Type="http://schemas.openxmlformats.org/officeDocument/2006/relationships/hyperlink" Target="http://abs.twimg.com/images/themes/theme1/bg.png" TargetMode="External"/><Relationship Id="rId1966" Type="http://schemas.openxmlformats.org/officeDocument/2006/relationships/hyperlink" Target="http://abs.twimg.com/images/themes/theme1/bg.png" TargetMode="External"/><Relationship Id="rId3181" Type="http://schemas.openxmlformats.org/officeDocument/2006/relationships/hyperlink" Target="http://abs.twimg.com/sticky/default_profile_images/default_profile_normal.png" TargetMode="External"/><Relationship Id="rId4025" Type="http://schemas.openxmlformats.org/officeDocument/2006/relationships/hyperlink" Target="http://pbs.twimg.com/profile_images/858550742994571264/2yGyz0hs_normal.jpg" TargetMode="External"/><Relationship Id="rId5423" Type="http://schemas.openxmlformats.org/officeDocument/2006/relationships/hyperlink" Target="https://twitter.com/gadgetsupdate1" TargetMode="External"/><Relationship Id="rId5630" Type="http://schemas.openxmlformats.org/officeDocument/2006/relationships/hyperlink" Target="https://twitter.com/blueblueman2013" TargetMode="External"/><Relationship Id="rId1619" Type="http://schemas.openxmlformats.org/officeDocument/2006/relationships/hyperlink" Target="https://pbs.twimg.com/profile_banners/1845355591/1465061228" TargetMode="External"/><Relationship Id="rId1826" Type="http://schemas.openxmlformats.org/officeDocument/2006/relationships/hyperlink" Target="http://abs.twimg.com/images/themes/theme1/bg.png" TargetMode="External"/><Relationship Id="rId4232" Type="http://schemas.openxmlformats.org/officeDocument/2006/relationships/hyperlink" Target="https://twitter.com/abhi7903331667" TargetMode="External"/><Relationship Id="rId3041" Type="http://schemas.openxmlformats.org/officeDocument/2006/relationships/hyperlink" Target="http://pbs.twimg.com/profile_images/3243630663/306daa2f3f5a4874cd52530d0c68e8ed_normal.jpeg" TargetMode="External"/><Relationship Id="rId3998" Type="http://schemas.openxmlformats.org/officeDocument/2006/relationships/hyperlink" Target="http://pbs.twimg.com/profile_images/560378836257214464/12lXkjAr_normal.jpeg" TargetMode="External"/><Relationship Id="rId3858" Type="http://schemas.openxmlformats.org/officeDocument/2006/relationships/hyperlink" Target="http://pbs.twimg.com/profile_images/744949842720391168/wuzyVTTX_normal.jpg" TargetMode="External"/><Relationship Id="rId4909" Type="http://schemas.openxmlformats.org/officeDocument/2006/relationships/hyperlink" Target="https://twitter.com/gadgetstouse" TargetMode="External"/><Relationship Id="rId779" Type="http://schemas.openxmlformats.org/officeDocument/2006/relationships/hyperlink" Target="https://pbs.twimg.com/profile_banners/3007765140/1486452106" TargetMode="External"/><Relationship Id="rId986" Type="http://schemas.openxmlformats.org/officeDocument/2006/relationships/hyperlink" Target="https://pbs.twimg.com/profile_banners/842054222015287298/1489596850" TargetMode="External"/><Relationship Id="rId2667" Type="http://schemas.openxmlformats.org/officeDocument/2006/relationships/hyperlink" Target="http://abs.twimg.com/images/themes/theme1/bg.png" TargetMode="External"/><Relationship Id="rId3718" Type="http://schemas.openxmlformats.org/officeDocument/2006/relationships/hyperlink" Target="http://pbs.twimg.com/profile_images/828861332380327936/5CiQAQ5b_normal.jpg" TargetMode="External"/><Relationship Id="rId5073" Type="http://schemas.openxmlformats.org/officeDocument/2006/relationships/hyperlink" Target="https://twitter.com/jahanavi_g" TargetMode="External"/><Relationship Id="rId5280" Type="http://schemas.openxmlformats.org/officeDocument/2006/relationships/hyperlink" Target="https://twitter.com/deniskkxjnaumov" TargetMode="External"/><Relationship Id="rId639" Type="http://schemas.openxmlformats.org/officeDocument/2006/relationships/hyperlink" Target="https://t.co/5gzYLxATit" TargetMode="External"/><Relationship Id="rId1269" Type="http://schemas.openxmlformats.org/officeDocument/2006/relationships/hyperlink" Target="https://pbs.twimg.com/profile_banners/848791684804640768/1491215404" TargetMode="External"/><Relationship Id="rId1476" Type="http://schemas.openxmlformats.org/officeDocument/2006/relationships/hyperlink" Target="https://pbs.twimg.com/profile_banners/797128752308293632/1493369241" TargetMode="External"/><Relationship Id="rId2874" Type="http://schemas.openxmlformats.org/officeDocument/2006/relationships/hyperlink" Target="http://pbs.twimg.com/profile_images/843484939677040645/S5XEpXV9_normal.jpg" TargetMode="External"/><Relationship Id="rId3925" Type="http://schemas.openxmlformats.org/officeDocument/2006/relationships/hyperlink" Target="http://pbs.twimg.com/profile_images/443757620575215616/QxarnqMS_normal.jpeg" TargetMode="External"/><Relationship Id="rId5140" Type="http://schemas.openxmlformats.org/officeDocument/2006/relationships/hyperlink" Target="https://twitter.com/biswaji98482151" TargetMode="External"/><Relationship Id="rId846" Type="http://schemas.openxmlformats.org/officeDocument/2006/relationships/hyperlink" Target="https://pbs.twimg.com/profile_banners/834393420256931841/1493566616" TargetMode="External"/><Relationship Id="rId1129" Type="http://schemas.openxmlformats.org/officeDocument/2006/relationships/hyperlink" Target="https://pbs.twimg.com/profile_banners/843702608732672000/1489991206" TargetMode="External"/><Relationship Id="rId1683" Type="http://schemas.openxmlformats.org/officeDocument/2006/relationships/hyperlink" Target="https://pbs.twimg.com/profile_banners/1277116148/1463300792" TargetMode="External"/><Relationship Id="rId1890" Type="http://schemas.openxmlformats.org/officeDocument/2006/relationships/hyperlink" Target="http://pbs.twimg.com/profile_background_images/378800000181908907/Pjae10ck.jpeg" TargetMode="External"/><Relationship Id="rId2527" Type="http://schemas.openxmlformats.org/officeDocument/2006/relationships/hyperlink" Target="http://abs.twimg.com/images/themes/theme1/bg.png" TargetMode="External"/><Relationship Id="rId2734" Type="http://schemas.openxmlformats.org/officeDocument/2006/relationships/hyperlink" Target="http://abs.twimg.com/images/themes/theme1/bg.png" TargetMode="External"/><Relationship Id="rId2941" Type="http://schemas.openxmlformats.org/officeDocument/2006/relationships/hyperlink" Target="http://pbs.twimg.com/profile_images/1195554309/FE-for-Facebook_normal.jpg" TargetMode="External"/><Relationship Id="rId5000" Type="http://schemas.openxmlformats.org/officeDocument/2006/relationships/hyperlink" Target="https://twitter.com/kiranisha1" TargetMode="External"/><Relationship Id="rId706" Type="http://schemas.openxmlformats.org/officeDocument/2006/relationships/hyperlink" Target="https://pbs.twimg.com/profile_banners/616942931/1463959036" TargetMode="External"/><Relationship Id="rId913" Type="http://schemas.openxmlformats.org/officeDocument/2006/relationships/hyperlink" Target="https://pbs.twimg.com/profile_banners/18794562/1443366829" TargetMode="External"/><Relationship Id="rId1336" Type="http://schemas.openxmlformats.org/officeDocument/2006/relationships/hyperlink" Target="https://pbs.twimg.com/profile_banners/467625632/1407080476" TargetMode="External"/><Relationship Id="rId1543" Type="http://schemas.openxmlformats.org/officeDocument/2006/relationships/hyperlink" Target="https://pbs.twimg.com/profile_banners/38647512/1481197781" TargetMode="External"/><Relationship Id="rId1750" Type="http://schemas.openxmlformats.org/officeDocument/2006/relationships/hyperlink" Target="http://pbs.twimg.com/profile_background_images/459198004633681922/LrIqmIC5.jpeg" TargetMode="External"/><Relationship Id="rId2801" Type="http://schemas.openxmlformats.org/officeDocument/2006/relationships/hyperlink" Target="http://abs.twimg.com/sticky/default_profile_images/default_profile_normal.png" TargetMode="External"/><Relationship Id="rId4699" Type="http://schemas.openxmlformats.org/officeDocument/2006/relationships/hyperlink" Target="https://twitter.com/biswasanimesh" TargetMode="External"/><Relationship Id="rId42" Type="http://schemas.openxmlformats.org/officeDocument/2006/relationships/hyperlink" Target="https://t.co/SRZfVchHaN" TargetMode="External"/><Relationship Id="rId1403" Type="http://schemas.openxmlformats.org/officeDocument/2006/relationships/hyperlink" Target="https://pbs.twimg.com/profile_banners/793735481737351168/1490870336" TargetMode="External"/><Relationship Id="rId1610" Type="http://schemas.openxmlformats.org/officeDocument/2006/relationships/hyperlink" Target="https://pbs.twimg.com/profile_banners/765416358993506304/1471608123" TargetMode="External"/><Relationship Id="rId4559" Type="http://schemas.openxmlformats.org/officeDocument/2006/relationships/hyperlink" Target="https://twitter.com/raghu4sr" TargetMode="External"/><Relationship Id="rId4766" Type="http://schemas.openxmlformats.org/officeDocument/2006/relationships/hyperlink" Target="https://twitter.com/neelimatripathi" TargetMode="External"/><Relationship Id="rId4973" Type="http://schemas.openxmlformats.org/officeDocument/2006/relationships/hyperlink" Target="https://twitter.com/mugilanmail" TargetMode="External"/><Relationship Id="rId3368" Type="http://schemas.openxmlformats.org/officeDocument/2006/relationships/hyperlink" Target="http://pbs.twimg.com/profile_images/704960737769185281/YHcxCa61_normal.jpg" TargetMode="External"/><Relationship Id="rId3575" Type="http://schemas.openxmlformats.org/officeDocument/2006/relationships/hyperlink" Target="http://pbs.twimg.com/profile_images/810860472836771841/ZN4sPAT1_normal.jpg" TargetMode="External"/><Relationship Id="rId3782" Type="http://schemas.openxmlformats.org/officeDocument/2006/relationships/hyperlink" Target="http://pbs.twimg.com/profile_images/849532867877236738/6wKXaPdx_normal.jpg" TargetMode="External"/><Relationship Id="rId4419" Type="http://schemas.openxmlformats.org/officeDocument/2006/relationships/hyperlink" Target="https://twitter.com/sanjeevgiri" TargetMode="External"/><Relationship Id="rId4626" Type="http://schemas.openxmlformats.org/officeDocument/2006/relationships/hyperlink" Target="https://twitter.com/mandloiamit" TargetMode="External"/><Relationship Id="rId4833" Type="http://schemas.openxmlformats.org/officeDocument/2006/relationships/hyperlink" Target="https://twitter.com/charka_" TargetMode="External"/><Relationship Id="rId289" Type="http://schemas.openxmlformats.org/officeDocument/2006/relationships/hyperlink" Target="https://t.co/snLgSIAY6E" TargetMode="External"/><Relationship Id="rId496" Type="http://schemas.openxmlformats.org/officeDocument/2006/relationships/hyperlink" Target="https://t.co/lcF5a9DnoB" TargetMode="External"/><Relationship Id="rId2177" Type="http://schemas.openxmlformats.org/officeDocument/2006/relationships/hyperlink" Target="http://abs.twimg.com/images/themes/theme1/bg.png" TargetMode="External"/><Relationship Id="rId2384" Type="http://schemas.openxmlformats.org/officeDocument/2006/relationships/hyperlink" Target="http://abs.twimg.com/images/themes/theme1/bg.png" TargetMode="External"/><Relationship Id="rId2591" Type="http://schemas.openxmlformats.org/officeDocument/2006/relationships/hyperlink" Target="http://abs.twimg.com/images/themes/theme1/bg.png" TargetMode="External"/><Relationship Id="rId3228" Type="http://schemas.openxmlformats.org/officeDocument/2006/relationships/hyperlink" Target="http://pbs.twimg.com/profile_images/839238214124716032/ojpdiwQx_normal.jpg" TargetMode="External"/><Relationship Id="rId3435" Type="http://schemas.openxmlformats.org/officeDocument/2006/relationships/hyperlink" Target="http://pbs.twimg.com/profile_images/459311533676167168/72OYr6Ow_normal.jpeg" TargetMode="External"/><Relationship Id="rId3642" Type="http://schemas.openxmlformats.org/officeDocument/2006/relationships/hyperlink" Target="http://pbs.twimg.com/profile_images/812520473195986944/4Gr3EWzs_normal.jpg" TargetMode="External"/><Relationship Id="rId149" Type="http://schemas.openxmlformats.org/officeDocument/2006/relationships/hyperlink" Target="https://t.co/mY1kh1N4K0" TargetMode="External"/><Relationship Id="rId356" Type="http://schemas.openxmlformats.org/officeDocument/2006/relationships/hyperlink" Target="http://t.co/mP7bJP5x2b" TargetMode="External"/><Relationship Id="rId563" Type="http://schemas.openxmlformats.org/officeDocument/2006/relationships/hyperlink" Target="https://t.co/YwYJf1WBBk" TargetMode="External"/><Relationship Id="rId770" Type="http://schemas.openxmlformats.org/officeDocument/2006/relationships/hyperlink" Target="https://pbs.twimg.com/profile_banners/32361058/1469164545" TargetMode="External"/><Relationship Id="rId1193" Type="http://schemas.openxmlformats.org/officeDocument/2006/relationships/hyperlink" Target="https://pbs.twimg.com/profile_banners/1249941074/1478943579" TargetMode="External"/><Relationship Id="rId2037" Type="http://schemas.openxmlformats.org/officeDocument/2006/relationships/hyperlink" Target="http://pbs.twimg.com/profile_background_images/444347117209780224/QHfhUnln.jpeg" TargetMode="External"/><Relationship Id="rId2244" Type="http://schemas.openxmlformats.org/officeDocument/2006/relationships/hyperlink" Target="http://abs.twimg.com/images/themes/theme1/bg.png" TargetMode="External"/><Relationship Id="rId2451" Type="http://schemas.openxmlformats.org/officeDocument/2006/relationships/hyperlink" Target="http://abs.twimg.com/images/themes/theme1/bg.png" TargetMode="External"/><Relationship Id="rId4900" Type="http://schemas.openxmlformats.org/officeDocument/2006/relationships/hyperlink" Target="https://twitter.com/jeroenknowall1" TargetMode="External"/><Relationship Id="rId216" Type="http://schemas.openxmlformats.org/officeDocument/2006/relationships/hyperlink" Target="https://t.co/9WjEG1kX0U" TargetMode="External"/><Relationship Id="rId423" Type="http://schemas.openxmlformats.org/officeDocument/2006/relationships/hyperlink" Target="https://t.co/9elbLcF7Jd" TargetMode="External"/><Relationship Id="rId1053" Type="http://schemas.openxmlformats.org/officeDocument/2006/relationships/hyperlink" Target="https://pbs.twimg.com/profile_banners/340819836/1464592164" TargetMode="External"/><Relationship Id="rId1260" Type="http://schemas.openxmlformats.org/officeDocument/2006/relationships/hyperlink" Target="https://pbs.twimg.com/profile_banners/18186549/1493212126" TargetMode="External"/><Relationship Id="rId2104" Type="http://schemas.openxmlformats.org/officeDocument/2006/relationships/hyperlink" Target="http://abs.twimg.com/images/themes/theme10/bg.gif" TargetMode="External"/><Relationship Id="rId3502" Type="http://schemas.openxmlformats.org/officeDocument/2006/relationships/hyperlink" Target="http://pbs.twimg.com/profile_images/561038277763796992/PleJM9u6_normal.jpeg" TargetMode="External"/><Relationship Id="rId630" Type="http://schemas.openxmlformats.org/officeDocument/2006/relationships/hyperlink" Target="https://t.co/yN07AogiJq" TargetMode="External"/><Relationship Id="rId2311" Type="http://schemas.openxmlformats.org/officeDocument/2006/relationships/hyperlink" Target="http://abs.twimg.com/images/themes/theme1/bg.png" TargetMode="External"/><Relationship Id="rId4069" Type="http://schemas.openxmlformats.org/officeDocument/2006/relationships/hyperlink" Target="http://pbs.twimg.com/profile_images/216931490/India_flag_background_normal.jpg" TargetMode="External"/><Relationship Id="rId5467" Type="http://schemas.openxmlformats.org/officeDocument/2006/relationships/hyperlink" Target="https://twitter.com/nilmaypadhye" TargetMode="External"/><Relationship Id="rId1120" Type="http://schemas.openxmlformats.org/officeDocument/2006/relationships/hyperlink" Target="https://pbs.twimg.com/profile_banners/3291872672/1463216098" TargetMode="External"/><Relationship Id="rId4276" Type="http://schemas.openxmlformats.org/officeDocument/2006/relationships/hyperlink" Target="https://twitter.com/bmj362" TargetMode="External"/><Relationship Id="rId4483" Type="http://schemas.openxmlformats.org/officeDocument/2006/relationships/hyperlink" Target="https://twitter.com/kalyanparbatet" TargetMode="External"/><Relationship Id="rId4690" Type="http://schemas.openxmlformats.org/officeDocument/2006/relationships/hyperlink" Target="https://twitter.com/worldfastnewz" TargetMode="External"/><Relationship Id="rId5327" Type="http://schemas.openxmlformats.org/officeDocument/2006/relationships/hyperlink" Target="https://twitter.com/balakrishnanr" TargetMode="External"/><Relationship Id="rId5534" Type="http://schemas.openxmlformats.org/officeDocument/2006/relationships/hyperlink" Target="https://twitter.com/noextremes" TargetMode="External"/><Relationship Id="rId1937" Type="http://schemas.openxmlformats.org/officeDocument/2006/relationships/hyperlink" Target="http://pbs.twimg.com/profile_background_images/378800000107854463/8629cf8ca9d33b9bee6a5a2cffb8e67f.jpeg" TargetMode="External"/><Relationship Id="rId3085" Type="http://schemas.openxmlformats.org/officeDocument/2006/relationships/hyperlink" Target="http://pbs.twimg.com/profile_images/716656114515849216/lY39Z_K8_normal.jpg" TargetMode="External"/><Relationship Id="rId3292" Type="http://schemas.openxmlformats.org/officeDocument/2006/relationships/hyperlink" Target="http://pbs.twimg.com/profile_images/800316987591237633/ubRGk6tl_normal.jpg" TargetMode="External"/><Relationship Id="rId4136" Type="http://schemas.openxmlformats.org/officeDocument/2006/relationships/hyperlink" Target="http://pbs.twimg.com/profile_images/571152951847051264/XlAET_wj_normal.png" TargetMode="External"/><Relationship Id="rId4343" Type="http://schemas.openxmlformats.org/officeDocument/2006/relationships/hyperlink" Target="https://twitter.com/confuseatheist" TargetMode="External"/><Relationship Id="rId4550" Type="http://schemas.openxmlformats.org/officeDocument/2006/relationships/hyperlink" Target="https://twitter.com/amitagrawal1975" TargetMode="External"/><Relationship Id="rId5601" Type="http://schemas.openxmlformats.org/officeDocument/2006/relationships/hyperlink" Target="https://twitter.com/world_newzroom" TargetMode="External"/><Relationship Id="rId3152" Type="http://schemas.openxmlformats.org/officeDocument/2006/relationships/hyperlink" Target="http://pbs.twimg.com/profile_images/709713764388442112/evLMdiy__normal.jpg" TargetMode="External"/><Relationship Id="rId4203" Type="http://schemas.openxmlformats.org/officeDocument/2006/relationships/hyperlink" Target="http://pbs.twimg.com/profile_images/840851809413427200/9hl2-mDw_normal.jpg" TargetMode="External"/><Relationship Id="rId4410" Type="http://schemas.openxmlformats.org/officeDocument/2006/relationships/hyperlink" Target="https://twitter.com/ansoogupta" TargetMode="External"/><Relationship Id="rId280" Type="http://schemas.openxmlformats.org/officeDocument/2006/relationships/hyperlink" Target="https://t.co/5mqBJZo9Iu" TargetMode="External"/><Relationship Id="rId3012" Type="http://schemas.openxmlformats.org/officeDocument/2006/relationships/hyperlink" Target="http://pbs.twimg.com/profile_images/788329610832408576/TLEJs7tv_normal.jpg" TargetMode="External"/><Relationship Id="rId140" Type="http://schemas.openxmlformats.org/officeDocument/2006/relationships/hyperlink" Target="http://t.co/YKrutvQqTJ" TargetMode="External"/><Relationship Id="rId3969" Type="http://schemas.openxmlformats.org/officeDocument/2006/relationships/hyperlink" Target="http://pbs.twimg.com/profile_images/711213370133745664/sKa69W7N_normal.jpg" TargetMode="External"/><Relationship Id="rId5184" Type="http://schemas.openxmlformats.org/officeDocument/2006/relationships/hyperlink" Target="https://twitter.com/ambastharamesh" TargetMode="External"/><Relationship Id="rId5391" Type="http://schemas.openxmlformats.org/officeDocument/2006/relationships/hyperlink" Target="https://twitter.com/arjun2312" TargetMode="External"/><Relationship Id="rId6" Type="http://schemas.openxmlformats.org/officeDocument/2006/relationships/hyperlink" Target="https://t.co/06vSvSOLgA" TargetMode="External"/><Relationship Id="rId2778" Type="http://schemas.openxmlformats.org/officeDocument/2006/relationships/hyperlink" Target="http://abs.twimg.com/images/themes/theme13/bg.gif" TargetMode="External"/><Relationship Id="rId2985" Type="http://schemas.openxmlformats.org/officeDocument/2006/relationships/hyperlink" Target="http://pbs.twimg.com/profile_images/480262742117335040/668QqYcg_normal.png" TargetMode="External"/><Relationship Id="rId3829" Type="http://schemas.openxmlformats.org/officeDocument/2006/relationships/hyperlink" Target="http://pbs.twimg.com/profile_images/676362387981635584/UeCEZYIa_normal.png" TargetMode="External"/><Relationship Id="rId5044" Type="http://schemas.openxmlformats.org/officeDocument/2006/relationships/hyperlink" Target="https://twitter.com/indiatodaytech" TargetMode="External"/><Relationship Id="rId957" Type="http://schemas.openxmlformats.org/officeDocument/2006/relationships/hyperlink" Target="https://pbs.twimg.com/profile_banners/4185226408/1455605055" TargetMode="External"/><Relationship Id="rId1587" Type="http://schemas.openxmlformats.org/officeDocument/2006/relationships/hyperlink" Target="https://pbs.twimg.com/profile_banners/850008723506565122/1492082680" TargetMode="External"/><Relationship Id="rId1794" Type="http://schemas.openxmlformats.org/officeDocument/2006/relationships/hyperlink" Target="http://abs.twimg.com/images/themes/theme11/bg.gif" TargetMode="External"/><Relationship Id="rId2638" Type="http://schemas.openxmlformats.org/officeDocument/2006/relationships/hyperlink" Target="http://abs.twimg.com/images/themes/theme4/bg.gif" TargetMode="External"/><Relationship Id="rId2845" Type="http://schemas.openxmlformats.org/officeDocument/2006/relationships/hyperlink" Target="http://pbs.twimg.com/profile_images/3457344566/1ab267685c2e52837593cdf9d109b4c6_normal.png" TargetMode="External"/><Relationship Id="rId5251" Type="http://schemas.openxmlformats.org/officeDocument/2006/relationships/hyperlink" Target="https://twitter.com/karthiak47" TargetMode="External"/><Relationship Id="rId86" Type="http://schemas.openxmlformats.org/officeDocument/2006/relationships/hyperlink" Target="http://t.co/MoYzCH4k5h" TargetMode="External"/><Relationship Id="rId817" Type="http://schemas.openxmlformats.org/officeDocument/2006/relationships/hyperlink" Target="https://pbs.twimg.com/profile_banners/18370853/1493035669" TargetMode="External"/><Relationship Id="rId1447" Type="http://schemas.openxmlformats.org/officeDocument/2006/relationships/hyperlink" Target="https://pbs.twimg.com/profile_banners/806757743558176768/1483021612" TargetMode="External"/><Relationship Id="rId1654" Type="http://schemas.openxmlformats.org/officeDocument/2006/relationships/hyperlink" Target="https://pbs.twimg.com/profile_banners/62793082/1479024528" TargetMode="External"/><Relationship Id="rId1861" Type="http://schemas.openxmlformats.org/officeDocument/2006/relationships/hyperlink" Target="http://pbs.twimg.com/profile_background_images/480265391826935808/GsxOIQsE.png" TargetMode="External"/><Relationship Id="rId2705" Type="http://schemas.openxmlformats.org/officeDocument/2006/relationships/hyperlink" Target="http://pbs.twimg.com/profile_background_images/234980356/DSCN07144.jpg" TargetMode="External"/><Relationship Id="rId2912" Type="http://schemas.openxmlformats.org/officeDocument/2006/relationships/hyperlink" Target="http://pbs.twimg.com/profile_images/598069694399008768/42TiFnQa_normal.jpg" TargetMode="External"/><Relationship Id="rId4060" Type="http://schemas.openxmlformats.org/officeDocument/2006/relationships/hyperlink" Target="http://pbs.twimg.com/profile_images/846947569456558084/JmjJTBE7_normal.jpg" TargetMode="External"/><Relationship Id="rId5111" Type="http://schemas.openxmlformats.org/officeDocument/2006/relationships/hyperlink" Target="https://twitter.com/yogeshk23725962" TargetMode="External"/><Relationship Id="rId1307" Type="http://schemas.openxmlformats.org/officeDocument/2006/relationships/hyperlink" Target="https://pbs.twimg.com/profile_banners/2511283046/1463901818" TargetMode="External"/><Relationship Id="rId1514" Type="http://schemas.openxmlformats.org/officeDocument/2006/relationships/hyperlink" Target="https://pbs.twimg.com/profile_banners/2315861875/1470474204" TargetMode="External"/><Relationship Id="rId1721" Type="http://schemas.openxmlformats.org/officeDocument/2006/relationships/hyperlink" Target="http://pbs.twimg.com/profile_background_images/285286365/tr_kn_strnd_grad_red.png" TargetMode="External"/><Relationship Id="rId4877" Type="http://schemas.openxmlformats.org/officeDocument/2006/relationships/hyperlink" Target="https://twitter.com/diwakar911" TargetMode="External"/><Relationship Id="rId13" Type="http://schemas.openxmlformats.org/officeDocument/2006/relationships/hyperlink" Target="https://t.co/l1ejmXbd7v" TargetMode="External"/><Relationship Id="rId3479" Type="http://schemas.openxmlformats.org/officeDocument/2006/relationships/hyperlink" Target="http://pbs.twimg.com/profile_images/831529445328580608/TzziKEw3_normal.jpg" TargetMode="External"/><Relationship Id="rId3686" Type="http://schemas.openxmlformats.org/officeDocument/2006/relationships/hyperlink" Target="http://pbs.twimg.com/profile_images/853370384862908416/xuU202cn_normal.jpg" TargetMode="External"/><Relationship Id="rId2288" Type="http://schemas.openxmlformats.org/officeDocument/2006/relationships/hyperlink" Target="http://pbs.twimg.com/profile_background_images/579815439/jqxbahpjv2wx0owo267q.jpeg" TargetMode="External"/><Relationship Id="rId2495" Type="http://schemas.openxmlformats.org/officeDocument/2006/relationships/hyperlink" Target="http://abs.twimg.com/images/themes/theme1/bg.png" TargetMode="External"/><Relationship Id="rId3339" Type="http://schemas.openxmlformats.org/officeDocument/2006/relationships/hyperlink" Target="http://pbs.twimg.com/profile_images/856313588184743936/KgKyLKKT_normal.jpg" TargetMode="External"/><Relationship Id="rId3893" Type="http://schemas.openxmlformats.org/officeDocument/2006/relationships/hyperlink" Target="http://pbs.twimg.com/profile_images/571877044969058305/wCUDOBDy_normal.jpeg" TargetMode="External"/><Relationship Id="rId4737" Type="http://schemas.openxmlformats.org/officeDocument/2006/relationships/hyperlink" Target="https://twitter.com/kelvin_kool" TargetMode="External"/><Relationship Id="rId4944" Type="http://schemas.openxmlformats.org/officeDocument/2006/relationships/hyperlink" Target="https://twitter.com/maalaimalar" TargetMode="External"/><Relationship Id="rId467" Type="http://schemas.openxmlformats.org/officeDocument/2006/relationships/hyperlink" Target="https://t.co/C0L49g1SlV" TargetMode="External"/><Relationship Id="rId1097" Type="http://schemas.openxmlformats.org/officeDocument/2006/relationships/hyperlink" Target="https://pbs.twimg.com/profile_banners/4212880639/1455769426" TargetMode="External"/><Relationship Id="rId2148" Type="http://schemas.openxmlformats.org/officeDocument/2006/relationships/hyperlink" Target="http://abs.twimg.com/images/themes/theme1/bg.png" TargetMode="External"/><Relationship Id="rId3546" Type="http://schemas.openxmlformats.org/officeDocument/2006/relationships/hyperlink" Target="http://pbs.twimg.com/profile_images/492363960390148096/8MFxRkCa_normal.png" TargetMode="External"/><Relationship Id="rId3753" Type="http://schemas.openxmlformats.org/officeDocument/2006/relationships/hyperlink" Target="http://pbs.twimg.com/profile_images/857979479615881216/kBvDbQeb_normal.jpg" TargetMode="External"/><Relationship Id="rId3960" Type="http://schemas.openxmlformats.org/officeDocument/2006/relationships/hyperlink" Target="http://pbs.twimg.com/profile_images/857990763552006144/m-cdU7OY_normal.jpg" TargetMode="External"/><Relationship Id="rId4804" Type="http://schemas.openxmlformats.org/officeDocument/2006/relationships/hyperlink" Target="https://twitter.com/awisemarketer" TargetMode="External"/><Relationship Id="rId674" Type="http://schemas.openxmlformats.org/officeDocument/2006/relationships/hyperlink" Target="https://pbs.twimg.com/profile_banners/2206942098/1476008812" TargetMode="External"/><Relationship Id="rId881" Type="http://schemas.openxmlformats.org/officeDocument/2006/relationships/hyperlink" Target="https://pbs.twimg.com/profile_banners/26465492/1493283931" TargetMode="External"/><Relationship Id="rId2355" Type="http://schemas.openxmlformats.org/officeDocument/2006/relationships/hyperlink" Target="http://abs.twimg.com/images/themes/theme1/bg.png" TargetMode="External"/><Relationship Id="rId2562" Type="http://schemas.openxmlformats.org/officeDocument/2006/relationships/hyperlink" Target="http://abs.twimg.com/images/themes/theme1/bg.png" TargetMode="External"/><Relationship Id="rId3406" Type="http://schemas.openxmlformats.org/officeDocument/2006/relationships/hyperlink" Target="http://pbs.twimg.com/profile_images/856141527898365952/TxF5kqH0_normal.jpg" TargetMode="External"/><Relationship Id="rId3613" Type="http://schemas.openxmlformats.org/officeDocument/2006/relationships/hyperlink" Target="http://pbs.twimg.com/profile_images/697679033937432576/JFN4zTh0_normal.png" TargetMode="External"/><Relationship Id="rId3820" Type="http://schemas.openxmlformats.org/officeDocument/2006/relationships/hyperlink" Target="http://pbs.twimg.com/profile_images/732789087938203648/_hl8oO1U_normal.jpg" TargetMode="External"/><Relationship Id="rId327" Type="http://schemas.openxmlformats.org/officeDocument/2006/relationships/hyperlink" Target="https://t.co/PofoDj61Cr" TargetMode="External"/><Relationship Id="rId534" Type="http://schemas.openxmlformats.org/officeDocument/2006/relationships/hyperlink" Target="https://t.co/KXAn5k9InC" TargetMode="External"/><Relationship Id="rId741" Type="http://schemas.openxmlformats.org/officeDocument/2006/relationships/hyperlink" Target="https://pbs.twimg.com/profile_banners/793324570648469504/1479188587" TargetMode="External"/><Relationship Id="rId1164" Type="http://schemas.openxmlformats.org/officeDocument/2006/relationships/hyperlink" Target="https://pbs.twimg.com/profile_banners/367330081/1405325719" TargetMode="External"/><Relationship Id="rId1371" Type="http://schemas.openxmlformats.org/officeDocument/2006/relationships/hyperlink" Target="https://pbs.twimg.com/profile_banners/1583109553/1488474615" TargetMode="External"/><Relationship Id="rId2008" Type="http://schemas.openxmlformats.org/officeDocument/2006/relationships/hyperlink" Target="http://abs.twimg.com/images/themes/theme1/bg.png" TargetMode="External"/><Relationship Id="rId2215" Type="http://schemas.openxmlformats.org/officeDocument/2006/relationships/hyperlink" Target="http://abs.twimg.com/images/themes/theme1/bg.png" TargetMode="External"/><Relationship Id="rId2422" Type="http://schemas.openxmlformats.org/officeDocument/2006/relationships/hyperlink" Target="http://abs.twimg.com/images/themes/theme1/bg.png" TargetMode="External"/><Relationship Id="rId5578" Type="http://schemas.openxmlformats.org/officeDocument/2006/relationships/hyperlink" Target="https://twitter.com/geeknewslink" TargetMode="External"/><Relationship Id="rId601" Type="http://schemas.openxmlformats.org/officeDocument/2006/relationships/hyperlink" Target="https://t.co/DqNEPhLAoI" TargetMode="External"/><Relationship Id="rId1024" Type="http://schemas.openxmlformats.org/officeDocument/2006/relationships/hyperlink" Target="https://pbs.twimg.com/profile_banners/15283912/1468957119" TargetMode="External"/><Relationship Id="rId1231" Type="http://schemas.openxmlformats.org/officeDocument/2006/relationships/hyperlink" Target="https://pbs.twimg.com/profile_banners/2808225707/1412524347" TargetMode="External"/><Relationship Id="rId4387" Type="http://schemas.openxmlformats.org/officeDocument/2006/relationships/hyperlink" Target="https://twitter.com/mahendrapbafna" TargetMode="External"/><Relationship Id="rId4594" Type="http://schemas.openxmlformats.org/officeDocument/2006/relationships/hyperlink" Target="https://twitter.com/dewan_pritam" TargetMode="External"/><Relationship Id="rId5438" Type="http://schemas.openxmlformats.org/officeDocument/2006/relationships/hyperlink" Target="https://twitter.com/bhitoraashwin" TargetMode="External"/><Relationship Id="rId3196" Type="http://schemas.openxmlformats.org/officeDocument/2006/relationships/hyperlink" Target="http://pbs.twimg.com/profile_images/786768566280458240/10bMmNvU_normal.jpg" TargetMode="External"/><Relationship Id="rId4247" Type="http://schemas.openxmlformats.org/officeDocument/2006/relationships/hyperlink" Target="https://twitter.com/anshkonvicted" TargetMode="External"/><Relationship Id="rId4454" Type="http://schemas.openxmlformats.org/officeDocument/2006/relationships/hyperlink" Target="https://twitter.com/zeebusiness" TargetMode="External"/><Relationship Id="rId4661" Type="http://schemas.openxmlformats.org/officeDocument/2006/relationships/hyperlink" Target="https://twitter.com/mobiletor" TargetMode="External"/><Relationship Id="rId5505" Type="http://schemas.openxmlformats.org/officeDocument/2006/relationships/hyperlink" Target="https://twitter.com/24_indianews" TargetMode="External"/><Relationship Id="rId3056" Type="http://schemas.openxmlformats.org/officeDocument/2006/relationships/hyperlink" Target="http://pbs.twimg.com/profile_images/1502137446/1_normal.jpg" TargetMode="External"/><Relationship Id="rId3263" Type="http://schemas.openxmlformats.org/officeDocument/2006/relationships/hyperlink" Target="http://pbs.twimg.com/profile_images/856938119832129536/fEFaQiWK_normal.jpg" TargetMode="External"/><Relationship Id="rId3470" Type="http://schemas.openxmlformats.org/officeDocument/2006/relationships/hyperlink" Target="http://pbs.twimg.com/profile_images/858277152311066625/AgiS_Dly_normal.jpg" TargetMode="External"/><Relationship Id="rId4107" Type="http://schemas.openxmlformats.org/officeDocument/2006/relationships/hyperlink" Target="http://pbs.twimg.com/profile_images/858396649671884801/X3AuweQm_normal.jpg" TargetMode="External"/><Relationship Id="rId4314" Type="http://schemas.openxmlformats.org/officeDocument/2006/relationships/hyperlink" Target="https://twitter.com/pavanrchawla" TargetMode="External"/><Relationship Id="rId184" Type="http://schemas.openxmlformats.org/officeDocument/2006/relationships/hyperlink" Target="http://t.co/ku6AhDAleB" TargetMode="External"/><Relationship Id="rId391" Type="http://schemas.openxmlformats.org/officeDocument/2006/relationships/hyperlink" Target="https://t.co/DEEEMe6myH" TargetMode="External"/><Relationship Id="rId1908" Type="http://schemas.openxmlformats.org/officeDocument/2006/relationships/hyperlink" Target="http://abs.twimg.com/images/themes/theme1/bg.png" TargetMode="External"/><Relationship Id="rId2072" Type="http://schemas.openxmlformats.org/officeDocument/2006/relationships/hyperlink" Target="http://abs.twimg.com/images/themes/theme1/bg.png" TargetMode="External"/><Relationship Id="rId3123" Type="http://schemas.openxmlformats.org/officeDocument/2006/relationships/hyperlink" Target="http://pbs.twimg.com/profile_images/852348004094930945/vIufy4sI_normal.jpg" TargetMode="External"/><Relationship Id="rId4521" Type="http://schemas.openxmlformats.org/officeDocument/2006/relationships/hyperlink" Target="https://twitter.com/timesofindia" TargetMode="External"/><Relationship Id="rId251" Type="http://schemas.openxmlformats.org/officeDocument/2006/relationships/hyperlink" Target="http://t.co/TselqQRR0q" TargetMode="External"/><Relationship Id="rId3330" Type="http://schemas.openxmlformats.org/officeDocument/2006/relationships/hyperlink" Target="http://pbs.twimg.com/profile_images/1543878484/1211_normal.jpg" TargetMode="External"/><Relationship Id="rId5088" Type="http://schemas.openxmlformats.org/officeDocument/2006/relationships/hyperlink" Target="https://twitter.com/sanjaykedia666" TargetMode="External"/><Relationship Id="rId2889" Type="http://schemas.openxmlformats.org/officeDocument/2006/relationships/hyperlink" Target="http://pbs.twimg.com/profile_images/615801899590115328/ZrXvAN-z_normal.jpg" TargetMode="External"/><Relationship Id="rId5295" Type="http://schemas.openxmlformats.org/officeDocument/2006/relationships/hyperlink" Target="https://twitter.com/indiannewsviews" TargetMode="External"/><Relationship Id="rId111" Type="http://schemas.openxmlformats.org/officeDocument/2006/relationships/hyperlink" Target="https://t.co/6QOqF5g4UK" TargetMode="External"/><Relationship Id="rId1698" Type="http://schemas.openxmlformats.org/officeDocument/2006/relationships/hyperlink" Target="http://abs.twimg.com/images/themes/theme1/bg.png" TargetMode="External"/><Relationship Id="rId2749" Type="http://schemas.openxmlformats.org/officeDocument/2006/relationships/hyperlink" Target="http://abs.twimg.com/images/themes/theme1/bg.png" TargetMode="External"/><Relationship Id="rId2956" Type="http://schemas.openxmlformats.org/officeDocument/2006/relationships/hyperlink" Target="http://pbs.twimg.com/profile_images/724912326311337984/g5OEoaR1_normal.jpg" TargetMode="External"/><Relationship Id="rId5155" Type="http://schemas.openxmlformats.org/officeDocument/2006/relationships/hyperlink" Target="https://twitter.com/ruggerorespigo" TargetMode="External"/><Relationship Id="rId5362" Type="http://schemas.openxmlformats.org/officeDocument/2006/relationships/hyperlink" Target="https://twitter.com/phoneapex" TargetMode="External"/><Relationship Id="rId928" Type="http://schemas.openxmlformats.org/officeDocument/2006/relationships/hyperlink" Target="https://pbs.twimg.com/profile_banners/1373901961/1491913679" TargetMode="External"/><Relationship Id="rId1558" Type="http://schemas.openxmlformats.org/officeDocument/2006/relationships/hyperlink" Target="https://pbs.twimg.com/profile_banners/848013513230606336/1491017468" TargetMode="External"/><Relationship Id="rId1765" Type="http://schemas.openxmlformats.org/officeDocument/2006/relationships/hyperlink" Target="http://abs.twimg.com/images/themes/theme1/bg.png" TargetMode="External"/><Relationship Id="rId2609" Type="http://schemas.openxmlformats.org/officeDocument/2006/relationships/hyperlink" Target="http://abs.twimg.com/images/themes/theme1/bg.png" TargetMode="External"/><Relationship Id="rId4171" Type="http://schemas.openxmlformats.org/officeDocument/2006/relationships/hyperlink" Target="http://pbs.twimg.com/profile_images/631716473967218690/DzYnUJx2_normal.png" TargetMode="External"/><Relationship Id="rId5015" Type="http://schemas.openxmlformats.org/officeDocument/2006/relationships/hyperlink" Target="https://twitter.com/gaurav5shaan" TargetMode="External"/><Relationship Id="rId5222" Type="http://schemas.openxmlformats.org/officeDocument/2006/relationships/hyperlink" Target="https://twitter.com/newscell_nc" TargetMode="External"/><Relationship Id="rId57" Type="http://schemas.openxmlformats.org/officeDocument/2006/relationships/hyperlink" Target="https://t.co/N2NO5qp5qC" TargetMode="External"/><Relationship Id="rId1418" Type="http://schemas.openxmlformats.org/officeDocument/2006/relationships/hyperlink" Target="https://pbs.twimg.com/profile_banners/161977555/1438689897" TargetMode="External"/><Relationship Id="rId1972" Type="http://schemas.openxmlformats.org/officeDocument/2006/relationships/hyperlink" Target="http://abs.twimg.com/images/themes/theme1/bg.png" TargetMode="External"/><Relationship Id="rId2816" Type="http://schemas.openxmlformats.org/officeDocument/2006/relationships/hyperlink" Target="http://pbs.twimg.com/profile_images/669813484327059457/fCre6Me7_normal.jpg" TargetMode="External"/><Relationship Id="rId4031" Type="http://schemas.openxmlformats.org/officeDocument/2006/relationships/hyperlink" Target="http://pbs.twimg.com/profile_images/802803270020370432/oXtlgePN_normal.jpg" TargetMode="External"/><Relationship Id="rId1625" Type="http://schemas.openxmlformats.org/officeDocument/2006/relationships/hyperlink" Target="https://pbs.twimg.com/profile_banners/4304013194/1448047937" TargetMode="External"/><Relationship Id="rId1832" Type="http://schemas.openxmlformats.org/officeDocument/2006/relationships/hyperlink" Target="http://abs.twimg.com/images/themes/theme15/bg.png" TargetMode="External"/><Relationship Id="rId4988" Type="http://schemas.openxmlformats.org/officeDocument/2006/relationships/hyperlink" Target="https://twitter.com/parekhmohit" TargetMode="External"/><Relationship Id="rId3797" Type="http://schemas.openxmlformats.org/officeDocument/2006/relationships/hyperlink" Target="http://pbs.twimg.com/profile_images/857999190953275392/HFRn4gvG_normal.jpg" TargetMode="External"/><Relationship Id="rId4848" Type="http://schemas.openxmlformats.org/officeDocument/2006/relationships/hyperlink" Target="https://twitter.com/rajeevag1" TargetMode="External"/><Relationship Id="rId2399" Type="http://schemas.openxmlformats.org/officeDocument/2006/relationships/hyperlink" Target="http://abs.twimg.com/images/themes/theme1/bg.png" TargetMode="External"/><Relationship Id="rId3657" Type="http://schemas.openxmlformats.org/officeDocument/2006/relationships/hyperlink" Target="http://pbs.twimg.com/profile_images/800587085669351424/enGl4pI7_normal.jpg" TargetMode="External"/><Relationship Id="rId3864" Type="http://schemas.openxmlformats.org/officeDocument/2006/relationships/hyperlink" Target="http://pbs.twimg.com/profile_images/700158340983353344/B8liK5ZN_normal.jpg" TargetMode="External"/><Relationship Id="rId4708" Type="http://schemas.openxmlformats.org/officeDocument/2006/relationships/hyperlink" Target="https://twitter.com/prashant_texan" TargetMode="External"/><Relationship Id="rId4915" Type="http://schemas.openxmlformats.org/officeDocument/2006/relationships/hyperlink" Target="https://twitter.com/jammulinks" TargetMode="External"/><Relationship Id="rId578" Type="http://schemas.openxmlformats.org/officeDocument/2006/relationships/hyperlink" Target="https://t.co/BALWQtPZqM" TargetMode="External"/><Relationship Id="rId785" Type="http://schemas.openxmlformats.org/officeDocument/2006/relationships/hyperlink" Target="https://pbs.twimg.com/profile_banners/1940143398/1434791390" TargetMode="External"/><Relationship Id="rId992" Type="http://schemas.openxmlformats.org/officeDocument/2006/relationships/hyperlink" Target="https://pbs.twimg.com/profile_banners/85403948/1491255402" TargetMode="External"/><Relationship Id="rId2259" Type="http://schemas.openxmlformats.org/officeDocument/2006/relationships/hyperlink" Target="http://pbs.twimg.com/profile_background_images/493905837786542080/6MOp9-Ji.jpeg" TargetMode="External"/><Relationship Id="rId2466" Type="http://schemas.openxmlformats.org/officeDocument/2006/relationships/hyperlink" Target="http://abs.twimg.com/images/themes/theme4/bg.gif" TargetMode="External"/><Relationship Id="rId2673" Type="http://schemas.openxmlformats.org/officeDocument/2006/relationships/hyperlink" Target="http://abs.twimg.com/images/themes/theme3/bg.gif" TargetMode="External"/><Relationship Id="rId2880" Type="http://schemas.openxmlformats.org/officeDocument/2006/relationships/hyperlink" Target="http://pbs.twimg.com/profile_images/625448179/Photo-1_normal.jpg" TargetMode="External"/><Relationship Id="rId3517" Type="http://schemas.openxmlformats.org/officeDocument/2006/relationships/hyperlink" Target="http://pbs.twimg.com/profile_images/764243331878686720/W-_-0Fi1_normal.jpg" TargetMode="External"/><Relationship Id="rId3724" Type="http://schemas.openxmlformats.org/officeDocument/2006/relationships/hyperlink" Target="http://pbs.twimg.com/profile_images/448581512896598016/KqZJwEcc_normal.jpeg" TargetMode="External"/><Relationship Id="rId3931" Type="http://schemas.openxmlformats.org/officeDocument/2006/relationships/hyperlink" Target="http://abs.twimg.com/sticky/default_profile_images/default_profile_normal.png" TargetMode="External"/><Relationship Id="rId438" Type="http://schemas.openxmlformats.org/officeDocument/2006/relationships/hyperlink" Target="https://t.co/ftZW1RW7er" TargetMode="External"/><Relationship Id="rId645" Type="http://schemas.openxmlformats.org/officeDocument/2006/relationships/hyperlink" Target="https://t.co/WjkIYyoTaS" TargetMode="External"/><Relationship Id="rId852" Type="http://schemas.openxmlformats.org/officeDocument/2006/relationships/hyperlink" Target="https://pbs.twimg.com/profile_banners/75568881/1441886610" TargetMode="External"/><Relationship Id="rId1068" Type="http://schemas.openxmlformats.org/officeDocument/2006/relationships/hyperlink" Target="https://pbs.twimg.com/profile_banners/4779109873/1493457709" TargetMode="External"/><Relationship Id="rId1275" Type="http://schemas.openxmlformats.org/officeDocument/2006/relationships/hyperlink" Target="https://pbs.twimg.com/profile_banners/857109446614450176/1493343825" TargetMode="External"/><Relationship Id="rId1482" Type="http://schemas.openxmlformats.org/officeDocument/2006/relationships/hyperlink" Target="https://pbs.twimg.com/profile_banners/150379951/1492276682" TargetMode="External"/><Relationship Id="rId2119" Type="http://schemas.openxmlformats.org/officeDocument/2006/relationships/hyperlink" Target="http://pbs.twimg.com/profile_background_images/101763195/wall9-1024.gif" TargetMode="External"/><Relationship Id="rId2326" Type="http://schemas.openxmlformats.org/officeDocument/2006/relationships/hyperlink" Target="http://abs.twimg.com/images/themes/theme1/bg.png" TargetMode="External"/><Relationship Id="rId2533" Type="http://schemas.openxmlformats.org/officeDocument/2006/relationships/hyperlink" Target="http://abs.twimg.com/images/themes/theme1/bg.png" TargetMode="External"/><Relationship Id="rId2740" Type="http://schemas.openxmlformats.org/officeDocument/2006/relationships/hyperlink" Target="http://pbs.twimg.com/profile_background_images/57753513/TwitterBackground.jpg" TargetMode="External"/><Relationship Id="rId505" Type="http://schemas.openxmlformats.org/officeDocument/2006/relationships/hyperlink" Target="https://t.co/QUbHuhxQeE" TargetMode="External"/><Relationship Id="rId712" Type="http://schemas.openxmlformats.org/officeDocument/2006/relationships/hyperlink" Target="https://pbs.twimg.com/profile_banners/15224038/1398213292" TargetMode="External"/><Relationship Id="rId1135" Type="http://schemas.openxmlformats.org/officeDocument/2006/relationships/hyperlink" Target="https://pbs.twimg.com/profile_banners/857695987602608129/1493369218" TargetMode="External"/><Relationship Id="rId1342" Type="http://schemas.openxmlformats.org/officeDocument/2006/relationships/hyperlink" Target="https://pbs.twimg.com/profile_banners/395791785/1462596477" TargetMode="External"/><Relationship Id="rId4498" Type="http://schemas.openxmlformats.org/officeDocument/2006/relationships/hyperlink" Target="https://twitter.com/devakikhanna" TargetMode="External"/><Relationship Id="rId5549" Type="http://schemas.openxmlformats.org/officeDocument/2006/relationships/hyperlink" Target="https://twitter.com/aboutiphone14" TargetMode="External"/><Relationship Id="rId1202" Type="http://schemas.openxmlformats.org/officeDocument/2006/relationships/hyperlink" Target="https://pbs.twimg.com/profile_banners/22793955/1481876423" TargetMode="External"/><Relationship Id="rId2600" Type="http://schemas.openxmlformats.org/officeDocument/2006/relationships/hyperlink" Target="http://abs.twimg.com/images/themes/theme1/bg.png" TargetMode="External"/><Relationship Id="rId4358" Type="http://schemas.openxmlformats.org/officeDocument/2006/relationships/hyperlink" Target="https://twitter.com/abhigyanbafna" TargetMode="External"/><Relationship Id="rId5409" Type="http://schemas.openxmlformats.org/officeDocument/2006/relationships/hyperlink" Target="https://twitter.com/ft" TargetMode="External"/><Relationship Id="rId3167" Type="http://schemas.openxmlformats.org/officeDocument/2006/relationships/hyperlink" Target="http://pbs.twimg.com/profile_images/691323279110328322/TspfjxmU_normal.jpg" TargetMode="External"/><Relationship Id="rId4565" Type="http://schemas.openxmlformats.org/officeDocument/2006/relationships/hyperlink" Target="https://twitter.com/telugunowcom" TargetMode="External"/><Relationship Id="rId4772" Type="http://schemas.openxmlformats.org/officeDocument/2006/relationships/hyperlink" Target="https://twitter.com/t1singh" TargetMode="External"/><Relationship Id="rId5616" Type="http://schemas.openxmlformats.org/officeDocument/2006/relationships/hyperlink" Target="https://twitter.com/latesttechnews_" TargetMode="External"/><Relationship Id="rId295" Type="http://schemas.openxmlformats.org/officeDocument/2006/relationships/hyperlink" Target="https://t.co/LzKu7gw3O7" TargetMode="External"/><Relationship Id="rId3374" Type="http://schemas.openxmlformats.org/officeDocument/2006/relationships/hyperlink" Target="http://pbs.twimg.com/profile_images/674939104702795776/Fp1dM6ux_normal.png" TargetMode="External"/><Relationship Id="rId3581" Type="http://schemas.openxmlformats.org/officeDocument/2006/relationships/hyperlink" Target="http://abs.twimg.com/sticky/default_profile_images/default_profile_normal.png" TargetMode="External"/><Relationship Id="rId4218" Type="http://schemas.openxmlformats.org/officeDocument/2006/relationships/hyperlink" Target="https://twitter.com/gandhiuday" TargetMode="External"/><Relationship Id="rId4425" Type="http://schemas.openxmlformats.org/officeDocument/2006/relationships/hyperlink" Target="https://twitter.com/judhjit" TargetMode="External"/><Relationship Id="rId4632" Type="http://schemas.openxmlformats.org/officeDocument/2006/relationships/hyperlink" Target="https://twitter.com/youtubevsptv" TargetMode="External"/><Relationship Id="rId2183" Type="http://schemas.openxmlformats.org/officeDocument/2006/relationships/hyperlink" Target="http://pbs.twimg.com/profile_background_images/778394148/17efc72c467757ecb2152fa3a86a34bc.jpeg" TargetMode="External"/><Relationship Id="rId2390" Type="http://schemas.openxmlformats.org/officeDocument/2006/relationships/hyperlink" Target="http://abs.twimg.com/images/themes/theme17/bg.gif" TargetMode="External"/><Relationship Id="rId3027" Type="http://schemas.openxmlformats.org/officeDocument/2006/relationships/hyperlink" Target="http://abs.twimg.com/sticky/default_profile_images/default_profile_normal.png" TargetMode="External"/><Relationship Id="rId3234" Type="http://schemas.openxmlformats.org/officeDocument/2006/relationships/hyperlink" Target="http://pbs.twimg.com/profile_images/841021641454845952/8jmJZ9my_normal.jpg" TargetMode="External"/><Relationship Id="rId3441" Type="http://schemas.openxmlformats.org/officeDocument/2006/relationships/hyperlink" Target="http://pbs.twimg.com/profile_images/580310972159541248/giKz_-pl_normal.png" TargetMode="External"/><Relationship Id="rId155" Type="http://schemas.openxmlformats.org/officeDocument/2006/relationships/hyperlink" Target="http://t.co/39AtJKp8WN" TargetMode="External"/><Relationship Id="rId362" Type="http://schemas.openxmlformats.org/officeDocument/2006/relationships/hyperlink" Target="http://t.co/5zskhwn5Yv" TargetMode="External"/><Relationship Id="rId2043" Type="http://schemas.openxmlformats.org/officeDocument/2006/relationships/hyperlink" Target="http://abs.twimg.com/images/themes/theme18/bg.gif" TargetMode="External"/><Relationship Id="rId2250" Type="http://schemas.openxmlformats.org/officeDocument/2006/relationships/hyperlink" Target="http://abs.twimg.com/images/themes/theme9/bg.gif" TargetMode="External"/><Relationship Id="rId3301" Type="http://schemas.openxmlformats.org/officeDocument/2006/relationships/hyperlink" Target="http://pbs.twimg.com/profile_images/812684056768946176/CTK1uwuN_normal.jpg" TargetMode="External"/><Relationship Id="rId5199" Type="http://schemas.openxmlformats.org/officeDocument/2006/relationships/hyperlink" Target="https://twitter.com/sonuthaksen" TargetMode="External"/><Relationship Id="rId222" Type="http://schemas.openxmlformats.org/officeDocument/2006/relationships/hyperlink" Target="http://t.co/c0g4TxwhKb" TargetMode="External"/><Relationship Id="rId2110" Type="http://schemas.openxmlformats.org/officeDocument/2006/relationships/hyperlink" Target="http://pbs.twimg.com/profile_background_images/378800000179996677/2fV03vOV.jpeg" TargetMode="External"/><Relationship Id="rId5059" Type="http://schemas.openxmlformats.org/officeDocument/2006/relationships/hyperlink" Target="https://twitter.com/ravendr90538186" TargetMode="External"/><Relationship Id="rId5266" Type="http://schemas.openxmlformats.org/officeDocument/2006/relationships/hyperlink" Target="https://twitter.com/sankari_rs" TargetMode="External"/><Relationship Id="rId5473" Type="http://schemas.openxmlformats.org/officeDocument/2006/relationships/hyperlink" Target="https://twitter.com/mrahi2" TargetMode="External"/><Relationship Id="rId4075" Type="http://schemas.openxmlformats.org/officeDocument/2006/relationships/hyperlink" Target="http://pbs.twimg.com/profile_images/3698484594/e5ae6371e9d39a2561f3815c47b6b5db_normal.jpeg" TargetMode="External"/><Relationship Id="rId4282" Type="http://schemas.openxmlformats.org/officeDocument/2006/relationships/hyperlink" Target="https://twitter.com/parthasakhadas" TargetMode="External"/><Relationship Id="rId5126" Type="http://schemas.openxmlformats.org/officeDocument/2006/relationships/hyperlink" Target="https://twitter.com/bombayinformer" TargetMode="External"/><Relationship Id="rId5333" Type="http://schemas.openxmlformats.org/officeDocument/2006/relationships/hyperlink" Target="https://twitter.com/smbalapriyan" TargetMode="External"/><Relationship Id="rId1669" Type="http://schemas.openxmlformats.org/officeDocument/2006/relationships/hyperlink" Target="https://pbs.twimg.com/profile_banners/82831811/1467471158" TargetMode="External"/><Relationship Id="rId1876" Type="http://schemas.openxmlformats.org/officeDocument/2006/relationships/hyperlink" Target="http://abs.twimg.com/images/themes/theme1/bg.png" TargetMode="External"/><Relationship Id="rId2927" Type="http://schemas.openxmlformats.org/officeDocument/2006/relationships/hyperlink" Target="http://pbs.twimg.com/profile_images/726369292317503488/CcbIX2GT_normal.jpg" TargetMode="External"/><Relationship Id="rId3091" Type="http://schemas.openxmlformats.org/officeDocument/2006/relationships/hyperlink" Target="http://pbs.twimg.com/profile_images/530806028850327552/oS3wcwrV_normal.jpeg" TargetMode="External"/><Relationship Id="rId4142" Type="http://schemas.openxmlformats.org/officeDocument/2006/relationships/hyperlink" Target="http://pbs.twimg.com/profile_images/590489411827073024/qAhepkkx_normal.png" TargetMode="External"/><Relationship Id="rId5540" Type="http://schemas.openxmlformats.org/officeDocument/2006/relationships/hyperlink" Target="https://twitter.com/princeetweets" TargetMode="External"/><Relationship Id="rId1529" Type="http://schemas.openxmlformats.org/officeDocument/2006/relationships/hyperlink" Target="https://pbs.twimg.com/profile_banners/777525409663610880/1476110628" TargetMode="External"/><Relationship Id="rId1736" Type="http://schemas.openxmlformats.org/officeDocument/2006/relationships/hyperlink" Target="http://abs.twimg.com/images/themes/theme15/bg.png" TargetMode="External"/><Relationship Id="rId1943" Type="http://schemas.openxmlformats.org/officeDocument/2006/relationships/hyperlink" Target="http://abs.twimg.com/images/themes/theme13/bg.gif" TargetMode="External"/><Relationship Id="rId5400" Type="http://schemas.openxmlformats.org/officeDocument/2006/relationships/hyperlink" Target="https://twitter.com/harrymalhotra19" TargetMode="External"/><Relationship Id="rId28" Type="http://schemas.openxmlformats.org/officeDocument/2006/relationships/hyperlink" Target="https://t.co/qIOq3OiPN4" TargetMode="External"/><Relationship Id="rId1803" Type="http://schemas.openxmlformats.org/officeDocument/2006/relationships/hyperlink" Target="http://pbs.twimg.com/profile_background_images/850762792/8886c0673a46f6f63170470ae1c775d2.jpeg" TargetMode="External"/><Relationship Id="rId4002" Type="http://schemas.openxmlformats.org/officeDocument/2006/relationships/hyperlink" Target="http://pbs.twimg.com/profile_images/839128122205298691/bbOXqbso_normal.jpg" TargetMode="External"/><Relationship Id="rId4959" Type="http://schemas.openxmlformats.org/officeDocument/2006/relationships/hyperlink" Target="https://twitter.com/rdamodare" TargetMode="External"/><Relationship Id="rId3768" Type="http://schemas.openxmlformats.org/officeDocument/2006/relationships/hyperlink" Target="http://pbs.twimg.com/profile_images/790253851022471168/YYEmClft_normal.jpg" TargetMode="External"/><Relationship Id="rId3975" Type="http://schemas.openxmlformats.org/officeDocument/2006/relationships/hyperlink" Target="http://pbs.twimg.com/profile_images/811669893280100352/U--ynIVw_normal.jpg" TargetMode="External"/><Relationship Id="rId4819" Type="http://schemas.openxmlformats.org/officeDocument/2006/relationships/hyperlink" Target="https://twitter.com/hareesh_5554" TargetMode="External"/><Relationship Id="rId689" Type="http://schemas.openxmlformats.org/officeDocument/2006/relationships/hyperlink" Target="https://pbs.twimg.com/profile_banners/4782278096/1479307689" TargetMode="External"/><Relationship Id="rId896" Type="http://schemas.openxmlformats.org/officeDocument/2006/relationships/hyperlink" Target="https://pbs.twimg.com/profile_banners/250520019/1464981938" TargetMode="External"/><Relationship Id="rId2577" Type="http://schemas.openxmlformats.org/officeDocument/2006/relationships/hyperlink" Target="http://abs.twimg.com/images/themes/theme1/bg.png" TargetMode="External"/><Relationship Id="rId2784" Type="http://schemas.openxmlformats.org/officeDocument/2006/relationships/hyperlink" Target="http://pbs.twimg.com/profile_images/855105823042883585/bjz-O9BQ_normal.jpg" TargetMode="External"/><Relationship Id="rId3628" Type="http://schemas.openxmlformats.org/officeDocument/2006/relationships/hyperlink" Target="http://pbs.twimg.com/profile_images/855307098397097985/DMHwhvE__normal.jpg" TargetMode="External"/><Relationship Id="rId5190" Type="http://schemas.openxmlformats.org/officeDocument/2006/relationships/hyperlink" Target="https://twitter.com/saran_jetharam" TargetMode="External"/><Relationship Id="rId549" Type="http://schemas.openxmlformats.org/officeDocument/2006/relationships/hyperlink" Target="http://t.co/KtvowWOc" TargetMode="External"/><Relationship Id="rId756" Type="http://schemas.openxmlformats.org/officeDocument/2006/relationships/hyperlink" Target="https://pbs.twimg.com/profile_banners/126329141/1493553111" TargetMode="External"/><Relationship Id="rId1179" Type="http://schemas.openxmlformats.org/officeDocument/2006/relationships/hyperlink" Target="https://pbs.twimg.com/profile_banners/803177424854847488/1484129177" TargetMode="External"/><Relationship Id="rId1386" Type="http://schemas.openxmlformats.org/officeDocument/2006/relationships/hyperlink" Target="https://pbs.twimg.com/profile_banners/718865753064284163/1465829684" TargetMode="External"/><Relationship Id="rId1593" Type="http://schemas.openxmlformats.org/officeDocument/2006/relationships/hyperlink" Target="https://pbs.twimg.com/profile_banners/64305832/1399431614" TargetMode="External"/><Relationship Id="rId2437" Type="http://schemas.openxmlformats.org/officeDocument/2006/relationships/hyperlink" Target="http://abs.twimg.com/images/themes/theme1/bg.png" TargetMode="External"/><Relationship Id="rId2991" Type="http://schemas.openxmlformats.org/officeDocument/2006/relationships/hyperlink" Target="http://pbs.twimg.com/profile_images/743059234045186048/jeZ70E82_normal.jpg" TargetMode="External"/><Relationship Id="rId3835" Type="http://schemas.openxmlformats.org/officeDocument/2006/relationships/hyperlink" Target="http://pbs.twimg.com/profile_images/855058221047967745/K5P-3rAu_normal.jpg" TargetMode="External"/><Relationship Id="rId5050" Type="http://schemas.openxmlformats.org/officeDocument/2006/relationships/hyperlink" Target="https://twitter.com/imraj4tech" TargetMode="External"/><Relationship Id="rId409" Type="http://schemas.openxmlformats.org/officeDocument/2006/relationships/hyperlink" Target="https://t.co/UOaOCF44nh" TargetMode="External"/><Relationship Id="rId963" Type="http://schemas.openxmlformats.org/officeDocument/2006/relationships/hyperlink" Target="https://pbs.twimg.com/profile_banners/415436105/1378264895" TargetMode="External"/><Relationship Id="rId1039" Type="http://schemas.openxmlformats.org/officeDocument/2006/relationships/hyperlink" Target="https://pbs.twimg.com/profile_banners/279152896/1472300462" TargetMode="External"/><Relationship Id="rId1246" Type="http://schemas.openxmlformats.org/officeDocument/2006/relationships/hyperlink" Target="https://pbs.twimg.com/profile_banners/833561804336926720/1490369743" TargetMode="External"/><Relationship Id="rId2644" Type="http://schemas.openxmlformats.org/officeDocument/2006/relationships/hyperlink" Target="http://abs.twimg.com/images/themes/theme1/bg.png" TargetMode="External"/><Relationship Id="rId2851" Type="http://schemas.openxmlformats.org/officeDocument/2006/relationships/hyperlink" Target="http://pbs.twimg.com/profile_images/851151927232561152/vnFMbpAa_normal.jpg" TargetMode="External"/><Relationship Id="rId3902" Type="http://schemas.openxmlformats.org/officeDocument/2006/relationships/hyperlink" Target="http://pbs.twimg.com/profile_images/835676155302850563/0bHdXtkX_normal.jpg" TargetMode="External"/><Relationship Id="rId92" Type="http://schemas.openxmlformats.org/officeDocument/2006/relationships/hyperlink" Target="https://t.co/7IDoW8iFLm" TargetMode="External"/><Relationship Id="rId616" Type="http://schemas.openxmlformats.org/officeDocument/2006/relationships/hyperlink" Target="https://t.co/tpRcZFIn1i" TargetMode="External"/><Relationship Id="rId823" Type="http://schemas.openxmlformats.org/officeDocument/2006/relationships/hyperlink" Target="https://pbs.twimg.com/profile_banners/495219257/1427827057" TargetMode="External"/><Relationship Id="rId1453" Type="http://schemas.openxmlformats.org/officeDocument/2006/relationships/hyperlink" Target="https://pbs.twimg.com/profile_banners/25304133/1430161520" TargetMode="External"/><Relationship Id="rId1660" Type="http://schemas.openxmlformats.org/officeDocument/2006/relationships/hyperlink" Target="https://pbs.twimg.com/profile_banners/2834374682/1463769899" TargetMode="External"/><Relationship Id="rId2504" Type="http://schemas.openxmlformats.org/officeDocument/2006/relationships/hyperlink" Target="http://abs.twimg.com/images/themes/theme1/bg.png" TargetMode="External"/><Relationship Id="rId2711" Type="http://schemas.openxmlformats.org/officeDocument/2006/relationships/hyperlink" Target="http://abs.twimg.com/images/themes/theme19/bg.gif" TargetMode="External"/><Relationship Id="rId1106" Type="http://schemas.openxmlformats.org/officeDocument/2006/relationships/hyperlink" Target="https://pbs.twimg.com/profile_banners/4048485974/1456822404" TargetMode="External"/><Relationship Id="rId1313" Type="http://schemas.openxmlformats.org/officeDocument/2006/relationships/hyperlink" Target="https://pbs.twimg.com/profile_banners/2754685555/1477295954" TargetMode="External"/><Relationship Id="rId1520" Type="http://schemas.openxmlformats.org/officeDocument/2006/relationships/hyperlink" Target="https://pbs.twimg.com/profile_banners/634452465/1480295526" TargetMode="External"/><Relationship Id="rId4469" Type="http://schemas.openxmlformats.org/officeDocument/2006/relationships/hyperlink" Target="https://twitter.com/upcomingtechno" TargetMode="External"/><Relationship Id="rId4676" Type="http://schemas.openxmlformats.org/officeDocument/2006/relationships/hyperlink" Target="https://twitter.com/rsprasad" TargetMode="External"/><Relationship Id="rId4883" Type="http://schemas.openxmlformats.org/officeDocument/2006/relationships/hyperlink" Target="https://twitter.com/ftmarkets" TargetMode="External"/><Relationship Id="rId3278" Type="http://schemas.openxmlformats.org/officeDocument/2006/relationships/hyperlink" Target="http://pbs.twimg.com/profile_images/735428297828372480/EvKUuATj_normal.jpg" TargetMode="External"/><Relationship Id="rId3485" Type="http://schemas.openxmlformats.org/officeDocument/2006/relationships/hyperlink" Target="http://pbs.twimg.com/profile_images/844365139591790594/0I12Nh3g_normal.jpg" TargetMode="External"/><Relationship Id="rId3692" Type="http://schemas.openxmlformats.org/officeDocument/2006/relationships/hyperlink" Target="http://abs.twimg.com/sticky/default_profile_images/default_profile_normal.png" TargetMode="External"/><Relationship Id="rId4329" Type="http://schemas.openxmlformats.org/officeDocument/2006/relationships/hyperlink" Target="https://twitter.com/rajeshk01381381" TargetMode="External"/><Relationship Id="rId4536" Type="http://schemas.openxmlformats.org/officeDocument/2006/relationships/hyperlink" Target="https://twitter.com/manikkumardas9" TargetMode="External"/><Relationship Id="rId4743" Type="http://schemas.openxmlformats.org/officeDocument/2006/relationships/hyperlink" Target="https://twitter.com/gauravsinh20" TargetMode="External"/><Relationship Id="rId4950" Type="http://schemas.openxmlformats.org/officeDocument/2006/relationships/hyperlink" Target="https://twitter.com/blockchain_labs" TargetMode="External"/><Relationship Id="rId199" Type="http://schemas.openxmlformats.org/officeDocument/2006/relationships/hyperlink" Target="https://t.co/hH8SFFEywK" TargetMode="External"/><Relationship Id="rId2087" Type="http://schemas.openxmlformats.org/officeDocument/2006/relationships/hyperlink" Target="http://pbs.twimg.com/profile_background_images/97999347/sr9.jpg" TargetMode="External"/><Relationship Id="rId2294" Type="http://schemas.openxmlformats.org/officeDocument/2006/relationships/hyperlink" Target="http://abs.twimg.com/images/themes/theme15/bg.png" TargetMode="External"/><Relationship Id="rId3138" Type="http://schemas.openxmlformats.org/officeDocument/2006/relationships/hyperlink" Target="http://pbs.twimg.com/profile_images/842046457746194434/Rgz6ufzD_normal.jpg" TargetMode="External"/><Relationship Id="rId3345" Type="http://schemas.openxmlformats.org/officeDocument/2006/relationships/hyperlink" Target="http://abs.twimg.com/sticky/default_profile_images/default_profile_normal.png" TargetMode="External"/><Relationship Id="rId3552" Type="http://schemas.openxmlformats.org/officeDocument/2006/relationships/hyperlink" Target="http://pbs.twimg.com/profile_images/842993791179132928/KFdgXvTz_normal.jpg" TargetMode="External"/><Relationship Id="rId4603" Type="http://schemas.openxmlformats.org/officeDocument/2006/relationships/hyperlink" Target="https://twitter.com/thejaggi" TargetMode="External"/><Relationship Id="rId266" Type="http://schemas.openxmlformats.org/officeDocument/2006/relationships/hyperlink" Target="http://t.co/Dp0yh1VOpb" TargetMode="External"/><Relationship Id="rId473" Type="http://schemas.openxmlformats.org/officeDocument/2006/relationships/hyperlink" Target="https://t.co/raoM1etWS3" TargetMode="External"/><Relationship Id="rId680" Type="http://schemas.openxmlformats.org/officeDocument/2006/relationships/hyperlink" Target="https://pbs.twimg.com/profile_banners/2520661674/1492623614" TargetMode="External"/><Relationship Id="rId2154" Type="http://schemas.openxmlformats.org/officeDocument/2006/relationships/hyperlink" Target="http://abs.twimg.com/images/themes/theme1/bg.png" TargetMode="External"/><Relationship Id="rId2361" Type="http://schemas.openxmlformats.org/officeDocument/2006/relationships/hyperlink" Target="http://abs.twimg.com/images/themes/theme1/bg.png" TargetMode="External"/><Relationship Id="rId3205" Type="http://schemas.openxmlformats.org/officeDocument/2006/relationships/hyperlink" Target="http://pbs.twimg.com/profile_images/967658364/GG_110_copy_cropped_normal.jpg" TargetMode="External"/><Relationship Id="rId3412" Type="http://schemas.openxmlformats.org/officeDocument/2006/relationships/hyperlink" Target="http://abs.twimg.com/sticky/default_profile_images/default_profile_normal.png" TargetMode="External"/><Relationship Id="rId4810" Type="http://schemas.openxmlformats.org/officeDocument/2006/relationships/hyperlink" Target="https://twitter.com/bhatitechnical1" TargetMode="External"/><Relationship Id="rId126" Type="http://schemas.openxmlformats.org/officeDocument/2006/relationships/hyperlink" Target="https://t.co/g0G0X2RiRs" TargetMode="External"/><Relationship Id="rId333" Type="http://schemas.openxmlformats.org/officeDocument/2006/relationships/hyperlink" Target="https://t.co/7IPYP8pZbL" TargetMode="External"/><Relationship Id="rId540" Type="http://schemas.openxmlformats.org/officeDocument/2006/relationships/hyperlink" Target="https://t.co/93CnIwVeeq" TargetMode="External"/><Relationship Id="rId1170" Type="http://schemas.openxmlformats.org/officeDocument/2006/relationships/hyperlink" Target="https://pbs.twimg.com/profile_banners/136219101/1490718857" TargetMode="External"/><Relationship Id="rId2014" Type="http://schemas.openxmlformats.org/officeDocument/2006/relationships/hyperlink" Target="http://abs.twimg.com/images/themes/theme1/bg.png" TargetMode="External"/><Relationship Id="rId2221" Type="http://schemas.openxmlformats.org/officeDocument/2006/relationships/hyperlink" Target="http://pbs.twimg.com/profile_background_images/632117650/fmqa4th3zg1kbg1onz9k.gif" TargetMode="External"/><Relationship Id="rId5377" Type="http://schemas.openxmlformats.org/officeDocument/2006/relationships/hyperlink" Target="https://twitter.com/creativepagal" TargetMode="External"/><Relationship Id="rId1030" Type="http://schemas.openxmlformats.org/officeDocument/2006/relationships/hyperlink" Target="https://pbs.twimg.com/profile_banners/932207252/1439470380" TargetMode="External"/><Relationship Id="rId4186" Type="http://schemas.openxmlformats.org/officeDocument/2006/relationships/hyperlink" Target="http://pbs.twimg.com/profile_images/837026918608203776/YCEhB-QO_normal.jpg" TargetMode="External"/><Relationship Id="rId5584" Type="http://schemas.openxmlformats.org/officeDocument/2006/relationships/hyperlink" Target="https://twitter.com/sunilddesai" TargetMode="External"/><Relationship Id="rId400" Type="http://schemas.openxmlformats.org/officeDocument/2006/relationships/hyperlink" Target="https://t.co/cjXqo5t9hJ" TargetMode="External"/><Relationship Id="rId1987" Type="http://schemas.openxmlformats.org/officeDocument/2006/relationships/hyperlink" Target="http://pbs.twimg.com/profile_background_images/378800000085837935/f9138e3d8f26b156f546b34d9b9fa6e4.png" TargetMode="External"/><Relationship Id="rId4393" Type="http://schemas.openxmlformats.org/officeDocument/2006/relationships/hyperlink" Target="https://twitter.com/riteshpunatar" TargetMode="External"/><Relationship Id="rId5237" Type="http://schemas.openxmlformats.org/officeDocument/2006/relationships/hyperlink" Target="https://twitter.com/vikasgupta39001" TargetMode="External"/><Relationship Id="rId5444" Type="http://schemas.openxmlformats.org/officeDocument/2006/relationships/hyperlink" Target="https://twitter.com/imshirishdedhia" TargetMode="External"/><Relationship Id="rId1847" Type="http://schemas.openxmlformats.org/officeDocument/2006/relationships/hyperlink" Target="http://abs.twimg.com/images/themes/theme1/bg.png" TargetMode="External"/><Relationship Id="rId4046" Type="http://schemas.openxmlformats.org/officeDocument/2006/relationships/hyperlink" Target="http://pbs.twimg.com/profile_images/682426217891418112/RMFYBoKZ_normal.jpg" TargetMode="External"/><Relationship Id="rId4253" Type="http://schemas.openxmlformats.org/officeDocument/2006/relationships/hyperlink" Target="https://twitter.com/cote_se" TargetMode="External"/><Relationship Id="rId4460" Type="http://schemas.openxmlformats.org/officeDocument/2006/relationships/hyperlink" Target="https://twitter.com/cmdbsnl" TargetMode="External"/><Relationship Id="rId5304" Type="http://schemas.openxmlformats.org/officeDocument/2006/relationships/hyperlink" Target="https://twitter.com/lundy_mate" TargetMode="External"/><Relationship Id="rId5511" Type="http://schemas.openxmlformats.org/officeDocument/2006/relationships/hyperlink" Target="https://twitter.com/techno_codex" TargetMode="External"/><Relationship Id="rId1707" Type="http://schemas.openxmlformats.org/officeDocument/2006/relationships/hyperlink" Target="http://abs.twimg.com/images/themes/theme1/bg.png" TargetMode="External"/><Relationship Id="rId3062" Type="http://schemas.openxmlformats.org/officeDocument/2006/relationships/hyperlink" Target="http://pbs.twimg.com/profile_images/852029172465541121/M3re_cdW_normal.jpg" TargetMode="External"/><Relationship Id="rId4113" Type="http://schemas.openxmlformats.org/officeDocument/2006/relationships/hyperlink" Target="http://pbs.twimg.com/profile_images/774570169058426880/rhirrBoq_normal.jpg" TargetMode="External"/><Relationship Id="rId4320" Type="http://schemas.openxmlformats.org/officeDocument/2006/relationships/hyperlink" Target="https://twitter.com/yashkumar93" TargetMode="External"/><Relationship Id="rId190" Type="http://schemas.openxmlformats.org/officeDocument/2006/relationships/hyperlink" Target="https://t.co/HH8vPELin7" TargetMode="External"/><Relationship Id="rId1914" Type="http://schemas.openxmlformats.org/officeDocument/2006/relationships/hyperlink" Target="http://abs.twimg.com/images/themes/theme1/bg.png" TargetMode="External"/><Relationship Id="rId3879" Type="http://schemas.openxmlformats.org/officeDocument/2006/relationships/hyperlink" Target="http://pbs.twimg.com/profile_images/770446820904280065/zFN1KRs2_normal.jpg" TargetMode="External"/><Relationship Id="rId5094" Type="http://schemas.openxmlformats.org/officeDocument/2006/relationships/hyperlink" Target="https://twitter.com/udaytwitt55" TargetMode="External"/><Relationship Id="rId2688" Type="http://schemas.openxmlformats.org/officeDocument/2006/relationships/hyperlink" Target="http://abs.twimg.com/images/themes/theme10/bg.gif" TargetMode="External"/><Relationship Id="rId2895" Type="http://schemas.openxmlformats.org/officeDocument/2006/relationships/hyperlink" Target="http://pbs.twimg.com/profile_images/837260146606759937/y5g6uD60_normal.jpg" TargetMode="External"/><Relationship Id="rId3739" Type="http://schemas.openxmlformats.org/officeDocument/2006/relationships/hyperlink" Target="http://pbs.twimg.com/profile_images/819975759448207360/3OMyf-50_normal.jpg" TargetMode="External"/><Relationship Id="rId3946" Type="http://schemas.openxmlformats.org/officeDocument/2006/relationships/hyperlink" Target="http://pbs.twimg.com/profile_images/791610931872759808/OIz7l_bq_normal.jpg" TargetMode="External"/><Relationship Id="rId5161" Type="http://schemas.openxmlformats.org/officeDocument/2006/relationships/hyperlink" Target="https://twitter.com/rajkallawala" TargetMode="External"/><Relationship Id="rId867" Type="http://schemas.openxmlformats.org/officeDocument/2006/relationships/hyperlink" Target="https://pbs.twimg.com/profile_banners/451966892/1449050555" TargetMode="External"/><Relationship Id="rId1497" Type="http://schemas.openxmlformats.org/officeDocument/2006/relationships/hyperlink" Target="https://pbs.twimg.com/profile_banners/760840926/1458977011" TargetMode="External"/><Relationship Id="rId2548" Type="http://schemas.openxmlformats.org/officeDocument/2006/relationships/hyperlink" Target="http://pbs.twimg.com/profile_background_images/338414282/1600x900_Final.jpg" TargetMode="External"/><Relationship Id="rId2755" Type="http://schemas.openxmlformats.org/officeDocument/2006/relationships/hyperlink" Target="http://abs.twimg.com/images/themes/theme1/bg.png" TargetMode="External"/><Relationship Id="rId2962" Type="http://schemas.openxmlformats.org/officeDocument/2006/relationships/hyperlink" Target="http://pbs.twimg.com/profile_images/1378549000/RiteshP_normal.jpg" TargetMode="External"/><Relationship Id="rId3806" Type="http://schemas.openxmlformats.org/officeDocument/2006/relationships/hyperlink" Target="http://pbs.twimg.com/profile_images/848434492691800065/UAXT0HVK_normal.jpg" TargetMode="External"/><Relationship Id="rId727" Type="http://schemas.openxmlformats.org/officeDocument/2006/relationships/hyperlink" Target="https://pbs.twimg.com/profile_banners/847380678/1459173539" TargetMode="External"/><Relationship Id="rId934" Type="http://schemas.openxmlformats.org/officeDocument/2006/relationships/hyperlink" Target="https://pbs.twimg.com/profile_banners/400462068/1482930530" TargetMode="External"/><Relationship Id="rId1357" Type="http://schemas.openxmlformats.org/officeDocument/2006/relationships/hyperlink" Target="https://pbs.twimg.com/profile_banners/3023374759/1483970761" TargetMode="External"/><Relationship Id="rId1564" Type="http://schemas.openxmlformats.org/officeDocument/2006/relationships/hyperlink" Target="https://pbs.twimg.com/profile_banners/808174524726448128/1485508259" TargetMode="External"/><Relationship Id="rId1771" Type="http://schemas.openxmlformats.org/officeDocument/2006/relationships/hyperlink" Target="http://abs.twimg.com/images/themes/theme1/bg.png" TargetMode="External"/><Relationship Id="rId2408" Type="http://schemas.openxmlformats.org/officeDocument/2006/relationships/hyperlink" Target="http://abs.twimg.com/images/themes/theme1/bg.png" TargetMode="External"/><Relationship Id="rId2615" Type="http://schemas.openxmlformats.org/officeDocument/2006/relationships/hyperlink" Target="http://abs.twimg.com/images/themes/theme7/bg.gif" TargetMode="External"/><Relationship Id="rId2822" Type="http://schemas.openxmlformats.org/officeDocument/2006/relationships/hyperlink" Target="http://pbs.twimg.com/profile_images/475635043918827520/Ou8uYJTs_normal.jpeg" TargetMode="External"/><Relationship Id="rId5021" Type="http://schemas.openxmlformats.org/officeDocument/2006/relationships/hyperlink" Target="https://twitter.com/prabhat_dainik" TargetMode="External"/><Relationship Id="rId63" Type="http://schemas.openxmlformats.org/officeDocument/2006/relationships/hyperlink" Target="https://t.co/3V1jPVHn7e" TargetMode="External"/><Relationship Id="rId1217" Type="http://schemas.openxmlformats.org/officeDocument/2006/relationships/hyperlink" Target="https://pbs.twimg.com/profile_banners/128609455/1483605492" TargetMode="External"/><Relationship Id="rId1424" Type="http://schemas.openxmlformats.org/officeDocument/2006/relationships/hyperlink" Target="https://pbs.twimg.com/profile_banners/549981042/1486080330" TargetMode="External"/><Relationship Id="rId1631" Type="http://schemas.openxmlformats.org/officeDocument/2006/relationships/hyperlink" Target="https://pbs.twimg.com/profile_banners/152603258/1434941364" TargetMode="External"/><Relationship Id="rId4787" Type="http://schemas.openxmlformats.org/officeDocument/2006/relationships/hyperlink" Target="https://twitter.com/yourbmworld" TargetMode="External"/><Relationship Id="rId4994" Type="http://schemas.openxmlformats.org/officeDocument/2006/relationships/hyperlink" Target="https://twitter.com/timesbridge" TargetMode="External"/><Relationship Id="rId3389" Type="http://schemas.openxmlformats.org/officeDocument/2006/relationships/hyperlink" Target="http://pbs.twimg.com/profile_images/720356389550329859/WzsCLne1_normal.jpg" TargetMode="External"/><Relationship Id="rId3596" Type="http://schemas.openxmlformats.org/officeDocument/2006/relationships/hyperlink" Target="http://pbs.twimg.com/profile_images/830047137312305152/y074Z3kh_normal.jpg" TargetMode="External"/><Relationship Id="rId4647" Type="http://schemas.openxmlformats.org/officeDocument/2006/relationships/hyperlink" Target="https://twitter.com/durgampets" TargetMode="External"/><Relationship Id="rId2198" Type="http://schemas.openxmlformats.org/officeDocument/2006/relationships/hyperlink" Target="http://pbs.twimg.com/profile_background_images/115498178/248202_f520.jpg" TargetMode="External"/><Relationship Id="rId3249" Type="http://schemas.openxmlformats.org/officeDocument/2006/relationships/hyperlink" Target="http://pbs.twimg.com/profile_images/757234609574797313/duHKzxTX_normal.jpg" TargetMode="External"/><Relationship Id="rId3456" Type="http://schemas.openxmlformats.org/officeDocument/2006/relationships/hyperlink" Target="http://pbs.twimg.com/profile_images/769755352942469120/goO3FXlC_normal.jpg" TargetMode="External"/><Relationship Id="rId4854" Type="http://schemas.openxmlformats.org/officeDocument/2006/relationships/hyperlink" Target="https://twitter.com/codscales" TargetMode="External"/><Relationship Id="rId377" Type="http://schemas.openxmlformats.org/officeDocument/2006/relationships/hyperlink" Target="https://t.co/KLufpynzNl" TargetMode="External"/><Relationship Id="rId584" Type="http://schemas.openxmlformats.org/officeDocument/2006/relationships/hyperlink" Target="https://t.co/oqk6r5KsLq" TargetMode="External"/><Relationship Id="rId2058" Type="http://schemas.openxmlformats.org/officeDocument/2006/relationships/hyperlink" Target="http://pbs.twimg.com/profile_background_images/18176790/mqsunnypasture.br.jpg" TargetMode="External"/><Relationship Id="rId2265" Type="http://schemas.openxmlformats.org/officeDocument/2006/relationships/hyperlink" Target="http://abs.twimg.com/images/themes/theme1/bg.png" TargetMode="External"/><Relationship Id="rId3109" Type="http://schemas.openxmlformats.org/officeDocument/2006/relationships/hyperlink" Target="http://pbs.twimg.com/profile_images/857447166016729089/gJ04ihr-_normal.jpg" TargetMode="External"/><Relationship Id="rId3663" Type="http://schemas.openxmlformats.org/officeDocument/2006/relationships/hyperlink" Target="http://pbs.twimg.com/profile_images/855487042255437824/cr9tuDHN_normal.jpg" TargetMode="External"/><Relationship Id="rId3870" Type="http://schemas.openxmlformats.org/officeDocument/2006/relationships/hyperlink" Target="http://pbs.twimg.com/profile_images/842230346380910593/Z-Gvd-5r_normal.jpg" TargetMode="External"/><Relationship Id="rId4507" Type="http://schemas.openxmlformats.org/officeDocument/2006/relationships/hyperlink" Target="https://twitter.com/nasirmobeen2" TargetMode="External"/><Relationship Id="rId4714" Type="http://schemas.openxmlformats.org/officeDocument/2006/relationships/hyperlink" Target="https://twitter.com/jiomukesh" TargetMode="External"/><Relationship Id="rId4921" Type="http://schemas.openxmlformats.org/officeDocument/2006/relationships/hyperlink" Target="https://twitter.com/hkanji" TargetMode="External"/><Relationship Id="rId237" Type="http://schemas.openxmlformats.org/officeDocument/2006/relationships/hyperlink" Target="https://t.co/noKjAslQJe" TargetMode="External"/><Relationship Id="rId791" Type="http://schemas.openxmlformats.org/officeDocument/2006/relationships/hyperlink" Target="https://pbs.twimg.com/profile_banners/3321203251/1441886260" TargetMode="External"/><Relationship Id="rId1074" Type="http://schemas.openxmlformats.org/officeDocument/2006/relationships/hyperlink" Target="https://pbs.twimg.com/profile_banners/2751906032/1408620000" TargetMode="External"/><Relationship Id="rId2472" Type="http://schemas.openxmlformats.org/officeDocument/2006/relationships/hyperlink" Target="http://abs.twimg.com/images/themes/theme1/bg.png" TargetMode="External"/><Relationship Id="rId3316" Type="http://schemas.openxmlformats.org/officeDocument/2006/relationships/hyperlink" Target="http://pbs.twimg.com/profile_images/1890962716/Picture_016_normal.jpg" TargetMode="External"/><Relationship Id="rId3523" Type="http://schemas.openxmlformats.org/officeDocument/2006/relationships/hyperlink" Target="http://pbs.twimg.com/profile_images/547138164754616320/xVaFy3po_normal.jpeg" TargetMode="External"/><Relationship Id="rId3730" Type="http://schemas.openxmlformats.org/officeDocument/2006/relationships/hyperlink" Target="http://abs.twimg.com/sticky/default_profile_images/default_profile_normal.png" TargetMode="External"/><Relationship Id="rId444" Type="http://schemas.openxmlformats.org/officeDocument/2006/relationships/hyperlink" Target="https://t.co/IJ4oerHDXG" TargetMode="External"/><Relationship Id="rId651" Type="http://schemas.openxmlformats.org/officeDocument/2006/relationships/hyperlink" Target="http://t.co/YKdKB7jwn7" TargetMode="External"/><Relationship Id="rId1281" Type="http://schemas.openxmlformats.org/officeDocument/2006/relationships/hyperlink" Target="https://pbs.twimg.com/profile_banners/4891628773/1458220432" TargetMode="External"/><Relationship Id="rId2125" Type="http://schemas.openxmlformats.org/officeDocument/2006/relationships/hyperlink" Target="http://abs.twimg.com/images/themes/theme1/bg.png" TargetMode="External"/><Relationship Id="rId2332" Type="http://schemas.openxmlformats.org/officeDocument/2006/relationships/hyperlink" Target="http://abs.twimg.com/images/themes/theme1/bg.png" TargetMode="External"/><Relationship Id="rId5488" Type="http://schemas.openxmlformats.org/officeDocument/2006/relationships/hyperlink" Target="https://twitter.com/bhavesh_sgsits" TargetMode="External"/><Relationship Id="rId304" Type="http://schemas.openxmlformats.org/officeDocument/2006/relationships/hyperlink" Target="https://t.co/QWZ0ztRG2B" TargetMode="External"/><Relationship Id="rId511" Type="http://schemas.openxmlformats.org/officeDocument/2006/relationships/hyperlink" Target="https://t.co/w3DrNSFmio" TargetMode="External"/><Relationship Id="rId1141" Type="http://schemas.openxmlformats.org/officeDocument/2006/relationships/hyperlink" Target="https://pbs.twimg.com/profile_banners/1667575165/1493040182" TargetMode="External"/><Relationship Id="rId4297" Type="http://schemas.openxmlformats.org/officeDocument/2006/relationships/hyperlink" Target="https://twitter.com/katheriagoutam" TargetMode="External"/><Relationship Id="rId5348" Type="http://schemas.openxmlformats.org/officeDocument/2006/relationships/hyperlink" Target="https://twitter.com/dpktanhai" TargetMode="External"/><Relationship Id="rId5555" Type="http://schemas.openxmlformats.org/officeDocument/2006/relationships/hyperlink" Target="https://twitter.com/taisiya9c2k" TargetMode="External"/><Relationship Id="rId1001" Type="http://schemas.openxmlformats.org/officeDocument/2006/relationships/hyperlink" Target="https://pbs.twimg.com/profile_banners/82614492/1483090457" TargetMode="External"/><Relationship Id="rId4157" Type="http://schemas.openxmlformats.org/officeDocument/2006/relationships/hyperlink" Target="http://pbs.twimg.com/profile_images/742331000114421761/6JhofhOb_normal.jpg" TargetMode="External"/><Relationship Id="rId4364" Type="http://schemas.openxmlformats.org/officeDocument/2006/relationships/hyperlink" Target="https://twitter.com/jbkavungal" TargetMode="External"/><Relationship Id="rId4571" Type="http://schemas.openxmlformats.org/officeDocument/2006/relationships/hyperlink" Target="https://twitter.com/techsandesh" TargetMode="External"/><Relationship Id="rId5208" Type="http://schemas.openxmlformats.org/officeDocument/2006/relationships/hyperlink" Target="https://twitter.com/sanjaykedia777" TargetMode="External"/><Relationship Id="rId5415" Type="http://schemas.openxmlformats.org/officeDocument/2006/relationships/hyperlink" Target="https://twitter.com/androfyi" TargetMode="External"/><Relationship Id="rId5622" Type="http://schemas.openxmlformats.org/officeDocument/2006/relationships/hyperlink" Target="https://twitter.com/designgeeksorg" TargetMode="External"/><Relationship Id="rId1958" Type="http://schemas.openxmlformats.org/officeDocument/2006/relationships/hyperlink" Target="http://abs.twimg.com/images/themes/theme1/bg.png" TargetMode="External"/><Relationship Id="rId3173" Type="http://schemas.openxmlformats.org/officeDocument/2006/relationships/hyperlink" Target="http://pbs.twimg.com/profile_images/378800000219594051/f8f44fe26b9699f9f57ae6bfa4670948_normal.jpeg" TargetMode="External"/><Relationship Id="rId3380" Type="http://schemas.openxmlformats.org/officeDocument/2006/relationships/hyperlink" Target="http://pbs.twimg.com/profile_images/713294468581974016/i7ZbpuiV_normal.jpg" TargetMode="External"/><Relationship Id="rId4017" Type="http://schemas.openxmlformats.org/officeDocument/2006/relationships/hyperlink" Target="http://pbs.twimg.com/profile_images/799482771450331136/J38y-ww__normal.jpg" TargetMode="External"/><Relationship Id="rId4224" Type="http://schemas.openxmlformats.org/officeDocument/2006/relationships/hyperlink" Target="https://twitter.com/keyurjdesai" TargetMode="External"/><Relationship Id="rId4431" Type="http://schemas.openxmlformats.org/officeDocument/2006/relationships/hyperlink" Target="https://twitter.com/_jagograhakjago" TargetMode="External"/><Relationship Id="rId1818" Type="http://schemas.openxmlformats.org/officeDocument/2006/relationships/hyperlink" Target="http://abs.twimg.com/images/themes/theme1/bg.png" TargetMode="External"/><Relationship Id="rId3033" Type="http://schemas.openxmlformats.org/officeDocument/2006/relationships/hyperlink" Target="http://pbs.twimg.com/profile_images/1069603702/V-logogghh72_normal.jpg" TargetMode="External"/><Relationship Id="rId3240" Type="http://schemas.openxmlformats.org/officeDocument/2006/relationships/hyperlink" Target="http://abs.twimg.com/sticky/default_profile_images/default_profile_normal.png" TargetMode="External"/><Relationship Id="rId161" Type="http://schemas.openxmlformats.org/officeDocument/2006/relationships/hyperlink" Target="https://t.co/MPav2QP7Th" TargetMode="External"/><Relationship Id="rId2799" Type="http://schemas.openxmlformats.org/officeDocument/2006/relationships/hyperlink" Target="http://pbs.twimg.com/profile_images/845216603604205571/d17aUFtM_normal.jpg" TargetMode="External"/><Relationship Id="rId3100" Type="http://schemas.openxmlformats.org/officeDocument/2006/relationships/hyperlink" Target="http://abs.twimg.com/sticky/default_profile_images/default_profile_normal.png" TargetMode="External"/><Relationship Id="rId978" Type="http://schemas.openxmlformats.org/officeDocument/2006/relationships/hyperlink" Target="https://pbs.twimg.com/profile_banners/53903136/1485320989" TargetMode="External"/><Relationship Id="rId2659" Type="http://schemas.openxmlformats.org/officeDocument/2006/relationships/hyperlink" Target="http://abs.twimg.com/images/themes/theme1/bg.png" TargetMode="External"/><Relationship Id="rId2866" Type="http://schemas.openxmlformats.org/officeDocument/2006/relationships/hyperlink" Target="http://pbs.twimg.com/profile_images/634715948771966976/gKSl7V2u_normal.jpg" TargetMode="External"/><Relationship Id="rId3917" Type="http://schemas.openxmlformats.org/officeDocument/2006/relationships/hyperlink" Target="http://pbs.twimg.com/profile_images/853296048118222848/3eiaJ8LV_normal.jpg" TargetMode="External"/><Relationship Id="rId5065" Type="http://schemas.openxmlformats.org/officeDocument/2006/relationships/hyperlink" Target="https://twitter.com/pankajb411" TargetMode="External"/><Relationship Id="rId5272" Type="http://schemas.openxmlformats.org/officeDocument/2006/relationships/hyperlink" Target="https://twitter.com/iamarmanali" TargetMode="External"/><Relationship Id="rId838" Type="http://schemas.openxmlformats.org/officeDocument/2006/relationships/hyperlink" Target="https://pbs.twimg.com/profile_banners/148181285/1490856878" TargetMode="External"/><Relationship Id="rId1468" Type="http://schemas.openxmlformats.org/officeDocument/2006/relationships/hyperlink" Target="https://pbs.twimg.com/profile_banners/162390774/1437657977" TargetMode="External"/><Relationship Id="rId1675" Type="http://schemas.openxmlformats.org/officeDocument/2006/relationships/hyperlink" Target="https://pbs.twimg.com/profile_banners/1908380382/1387421942" TargetMode="External"/><Relationship Id="rId1882" Type="http://schemas.openxmlformats.org/officeDocument/2006/relationships/hyperlink" Target="http://abs.twimg.com/images/themes/theme1/bg.png" TargetMode="External"/><Relationship Id="rId2519" Type="http://schemas.openxmlformats.org/officeDocument/2006/relationships/hyperlink" Target="http://pbs.twimg.com/profile_background_images/560901011481427968/H6NMMM_P.jpeg" TargetMode="External"/><Relationship Id="rId2726" Type="http://schemas.openxmlformats.org/officeDocument/2006/relationships/hyperlink" Target="http://abs.twimg.com/images/themes/theme1/bg.png" TargetMode="External"/><Relationship Id="rId4081" Type="http://schemas.openxmlformats.org/officeDocument/2006/relationships/hyperlink" Target="http://pbs.twimg.com/profile_images/709434089061744640/ZvlSpDuK_normal.jpg" TargetMode="External"/><Relationship Id="rId5132" Type="http://schemas.openxmlformats.org/officeDocument/2006/relationships/hyperlink" Target="https://twitter.com/vshalsopariwala" TargetMode="External"/><Relationship Id="rId1328" Type="http://schemas.openxmlformats.org/officeDocument/2006/relationships/hyperlink" Target="https://pbs.twimg.com/profile_banners/71712742/1477912933" TargetMode="External"/><Relationship Id="rId1535" Type="http://schemas.openxmlformats.org/officeDocument/2006/relationships/hyperlink" Target="https://pbs.twimg.com/profile_banners/838788637215047681/1488818376" TargetMode="External"/><Relationship Id="rId2933" Type="http://schemas.openxmlformats.org/officeDocument/2006/relationships/hyperlink" Target="http://pbs.twimg.com/profile_images/543242121302380545/9FnhjKry_normal.png" TargetMode="External"/><Relationship Id="rId905" Type="http://schemas.openxmlformats.org/officeDocument/2006/relationships/hyperlink" Target="https://pbs.twimg.com/profile_banners/19519947/1493190797" TargetMode="External"/><Relationship Id="rId1742" Type="http://schemas.openxmlformats.org/officeDocument/2006/relationships/hyperlink" Target="http://abs.twimg.com/images/themes/theme1/bg.png" TargetMode="External"/><Relationship Id="rId4898" Type="http://schemas.openxmlformats.org/officeDocument/2006/relationships/hyperlink" Target="https://twitter.com/austilord1599" TargetMode="External"/><Relationship Id="rId34" Type="http://schemas.openxmlformats.org/officeDocument/2006/relationships/hyperlink" Target="https://t.co/GEnW56xPch" TargetMode="External"/><Relationship Id="rId1602" Type="http://schemas.openxmlformats.org/officeDocument/2006/relationships/hyperlink" Target="https://pbs.twimg.com/profile_banners/3318602282/1445327470" TargetMode="External"/><Relationship Id="rId4758" Type="http://schemas.openxmlformats.org/officeDocument/2006/relationships/hyperlink" Target="https://twitter.com/irroshan" TargetMode="External"/><Relationship Id="rId4965" Type="http://schemas.openxmlformats.org/officeDocument/2006/relationships/hyperlink" Target="https://twitter.com/pradeep_dhawan" TargetMode="External"/><Relationship Id="rId3567" Type="http://schemas.openxmlformats.org/officeDocument/2006/relationships/hyperlink" Target="http://pbs.twimg.com/profile_images/824136500648562689/4Bz7P7UH_normal.jpg" TargetMode="External"/><Relationship Id="rId3774" Type="http://schemas.openxmlformats.org/officeDocument/2006/relationships/hyperlink" Target="http://abs.twimg.com/sticky/default_profile_images/default_profile_normal.png" TargetMode="External"/><Relationship Id="rId3981" Type="http://schemas.openxmlformats.org/officeDocument/2006/relationships/hyperlink" Target="http://pbs.twimg.com/profile_images/821385104962375681/xnIUZIGM_normal.jpg" TargetMode="External"/><Relationship Id="rId4618" Type="http://schemas.openxmlformats.org/officeDocument/2006/relationships/hyperlink" Target="https://twitter.com/jajabor1958" TargetMode="External"/><Relationship Id="rId4825" Type="http://schemas.openxmlformats.org/officeDocument/2006/relationships/hyperlink" Target="https://twitter.com/harikum01552397" TargetMode="External"/><Relationship Id="rId488" Type="http://schemas.openxmlformats.org/officeDocument/2006/relationships/hyperlink" Target="https://t.co/t87L8r0xfo" TargetMode="External"/><Relationship Id="rId695" Type="http://schemas.openxmlformats.org/officeDocument/2006/relationships/hyperlink" Target="https://pbs.twimg.com/profile_banners/806691726/1466084880" TargetMode="External"/><Relationship Id="rId2169" Type="http://schemas.openxmlformats.org/officeDocument/2006/relationships/hyperlink" Target="http://pbs.twimg.com/profile_background_images/642335160/xc92d6283c4341ca10560b0ae92da557.jpg" TargetMode="External"/><Relationship Id="rId2376" Type="http://schemas.openxmlformats.org/officeDocument/2006/relationships/hyperlink" Target="http://pbs.twimg.com/profile_background_images/378036055/bg2.jpg" TargetMode="External"/><Relationship Id="rId2583" Type="http://schemas.openxmlformats.org/officeDocument/2006/relationships/hyperlink" Target="http://abs.twimg.com/images/themes/theme19/bg.gif" TargetMode="External"/><Relationship Id="rId2790" Type="http://schemas.openxmlformats.org/officeDocument/2006/relationships/hyperlink" Target="http://pbs.twimg.com/profile_images/857643672929656832/tJ1iWPQ0_normal.jpg" TargetMode="External"/><Relationship Id="rId3427" Type="http://schemas.openxmlformats.org/officeDocument/2006/relationships/hyperlink" Target="http://pbs.twimg.com/profile_images/642694453333889025/OQ_l_npT_normal.jpg" TargetMode="External"/><Relationship Id="rId3634" Type="http://schemas.openxmlformats.org/officeDocument/2006/relationships/hyperlink" Target="http://abs.twimg.com/sticky/default_profile_images/default_profile_normal.png" TargetMode="External"/><Relationship Id="rId3841" Type="http://schemas.openxmlformats.org/officeDocument/2006/relationships/hyperlink" Target="http://pbs.twimg.com/profile_images/858660926723153920/5yVIH9sm_normal.jpg" TargetMode="External"/><Relationship Id="rId348" Type="http://schemas.openxmlformats.org/officeDocument/2006/relationships/hyperlink" Target="https://t.co/fwwEXrKVDx" TargetMode="External"/><Relationship Id="rId555" Type="http://schemas.openxmlformats.org/officeDocument/2006/relationships/hyperlink" Target="https://t.co/NRqur8H3WJ" TargetMode="External"/><Relationship Id="rId762" Type="http://schemas.openxmlformats.org/officeDocument/2006/relationships/hyperlink" Target="https://pbs.twimg.com/profile_banners/1448279761/1473069252" TargetMode="External"/><Relationship Id="rId1185" Type="http://schemas.openxmlformats.org/officeDocument/2006/relationships/hyperlink" Target="https://pbs.twimg.com/profile_banners/2695009326/1492413229" TargetMode="External"/><Relationship Id="rId1392" Type="http://schemas.openxmlformats.org/officeDocument/2006/relationships/hyperlink" Target="https://pbs.twimg.com/profile_banners/1419984488/1466052347" TargetMode="External"/><Relationship Id="rId2029" Type="http://schemas.openxmlformats.org/officeDocument/2006/relationships/hyperlink" Target="http://abs.twimg.com/images/themes/theme1/bg.png" TargetMode="External"/><Relationship Id="rId2236" Type="http://schemas.openxmlformats.org/officeDocument/2006/relationships/hyperlink" Target="http://abs.twimg.com/images/themes/theme7/bg.gif" TargetMode="External"/><Relationship Id="rId2443" Type="http://schemas.openxmlformats.org/officeDocument/2006/relationships/hyperlink" Target="http://abs.twimg.com/images/themes/theme1/bg.png" TargetMode="External"/><Relationship Id="rId2650" Type="http://schemas.openxmlformats.org/officeDocument/2006/relationships/hyperlink" Target="http://abs.twimg.com/images/themes/theme1/bg.png" TargetMode="External"/><Relationship Id="rId3701" Type="http://schemas.openxmlformats.org/officeDocument/2006/relationships/hyperlink" Target="http://pbs.twimg.com/profile_images/844423313728458753/vaI6BVnN_normal.jpg" TargetMode="External"/><Relationship Id="rId5599" Type="http://schemas.openxmlformats.org/officeDocument/2006/relationships/hyperlink" Target="https://twitter.com/nickjcool" TargetMode="External"/><Relationship Id="rId208" Type="http://schemas.openxmlformats.org/officeDocument/2006/relationships/hyperlink" Target="https://t.co/bG7dSIgLlE" TargetMode="External"/><Relationship Id="rId415" Type="http://schemas.openxmlformats.org/officeDocument/2006/relationships/hyperlink" Target="https://t.co/EKq9eTHZQU" TargetMode="External"/><Relationship Id="rId622" Type="http://schemas.openxmlformats.org/officeDocument/2006/relationships/hyperlink" Target="http://t.co/Z4M89fs6mB" TargetMode="External"/><Relationship Id="rId1045" Type="http://schemas.openxmlformats.org/officeDocument/2006/relationships/hyperlink" Target="https://pbs.twimg.com/profile_banners/403670899/1490367360" TargetMode="External"/><Relationship Id="rId1252" Type="http://schemas.openxmlformats.org/officeDocument/2006/relationships/hyperlink" Target="https://pbs.twimg.com/profile_banners/251364877/1439865121" TargetMode="External"/><Relationship Id="rId2303" Type="http://schemas.openxmlformats.org/officeDocument/2006/relationships/hyperlink" Target="http://abs.twimg.com/images/themes/theme1/bg.png" TargetMode="External"/><Relationship Id="rId2510" Type="http://schemas.openxmlformats.org/officeDocument/2006/relationships/hyperlink" Target="http://abs.twimg.com/images/themes/theme1/bg.png" TargetMode="External"/><Relationship Id="rId5459" Type="http://schemas.openxmlformats.org/officeDocument/2006/relationships/hyperlink" Target="https://twitter.com/invisibleamit" TargetMode="External"/><Relationship Id="rId1112" Type="http://schemas.openxmlformats.org/officeDocument/2006/relationships/hyperlink" Target="https://pbs.twimg.com/profile_banners/4915675710/1456206618" TargetMode="External"/><Relationship Id="rId4268" Type="http://schemas.openxmlformats.org/officeDocument/2006/relationships/hyperlink" Target="https://twitter.com/theiot" TargetMode="External"/><Relationship Id="rId4475" Type="http://schemas.openxmlformats.org/officeDocument/2006/relationships/hyperlink" Target="https://twitter.com/equityxperts" TargetMode="External"/><Relationship Id="rId5319" Type="http://schemas.openxmlformats.org/officeDocument/2006/relationships/hyperlink" Target="https://twitter.com/primenewslivetv" TargetMode="External"/><Relationship Id="rId3077" Type="http://schemas.openxmlformats.org/officeDocument/2006/relationships/hyperlink" Target="http://pbs.twimg.com/profile_images/777839115794513921/pgjMoSBQ_normal.jpg" TargetMode="External"/><Relationship Id="rId3284" Type="http://schemas.openxmlformats.org/officeDocument/2006/relationships/hyperlink" Target="http://abs.twimg.com/sticky/default_profile_images/default_profile_normal.png" TargetMode="External"/><Relationship Id="rId4128" Type="http://schemas.openxmlformats.org/officeDocument/2006/relationships/hyperlink" Target="http://pbs.twimg.com/profile_images/776792965079404544/r1aO8AT9_normal.jpg" TargetMode="External"/><Relationship Id="rId4682" Type="http://schemas.openxmlformats.org/officeDocument/2006/relationships/hyperlink" Target="https://twitter.com/palpalindia" TargetMode="External"/><Relationship Id="rId5526" Type="http://schemas.openxmlformats.org/officeDocument/2006/relationships/hyperlink" Target="https://twitter.com/indiafone" TargetMode="External"/><Relationship Id="rId1929" Type="http://schemas.openxmlformats.org/officeDocument/2006/relationships/hyperlink" Target="http://pbs.twimg.com/profile_background_images/436462017176543232/jTwx0oH_.jpeg" TargetMode="External"/><Relationship Id="rId2093" Type="http://schemas.openxmlformats.org/officeDocument/2006/relationships/hyperlink" Target="http://pbs.twimg.com/profile_background_images/657633289268764672/2gWmaZ2x.jpg" TargetMode="External"/><Relationship Id="rId3491" Type="http://schemas.openxmlformats.org/officeDocument/2006/relationships/hyperlink" Target="http://pbs.twimg.com/profile_images/685360124693581824/5vhF-crF_normal.jpg" TargetMode="External"/><Relationship Id="rId4335" Type="http://schemas.openxmlformats.org/officeDocument/2006/relationships/hyperlink" Target="https://twitter.com/sandhya84884738" TargetMode="External"/><Relationship Id="rId4542" Type="http://schemas.openxmlformats.org/officeDocument/2006/relationships/hyperlink" Target="https://twitter.com/siddharth_atri" TargetMode="External"/><Relationship Id="rId3144" Type="http://schemas.openxmlformats.org/officeDocument/2006/relationships/hyperlink" Target="http://pbs.twimg.com/profile_images/1387306495/100_1394_normal.JPG" TargetMode="External"/><Relationship Id="rId3351" Type="http://schemas.openxmlformats.org/officeDocument/2006/relationships/hyperlink" Target="http://pbs.twimg.com/profile_images/1083591478/Logo_normal.JPG" TargetMode="External"/><Relationship Id="rId4402" Type="http://schemas.openxmlformats.org/officeDocument/2006/relationships/hyperlink" Target="https://twitter.com/expertpoonam" TargetMode="External"/><Relationship Id="rId272" Type="http://schemas.openxmlformats.org/officeDocument/2006/relationships/hyperlink" Target="https://t.co/fPz58fguOV" TargetMode="External"/><Relationship Id="rId2160" Type="http://schemas.openxmlformats.org/officeDocument/2006/relationships/hyperlink" Target="http://abs.twimg.com/images/themes/theme1/bg.png" TargetMode="External"/><Relationship Id="rId3004" Type="http://schemas.openxmlformats.org/officeDocument/2006/relationships/hyperlink" Target="http://pbs.twimg.com/profile_images/845684210644008960/h5s1m630_normal.jpg" TargetMode="External"/><Relationship Id="rId3211" Type="http://schemas.openxmlformats.org/officeDocument/2006/relationships/hyperlink" Target="http://pbs.twimg.com/profile_images/2725462520/7e6e3b24453117de2207eb2993b2510a_normal.png" TargetMode="External"/><Relationship Id="rId132" Type="http://schemas.openxmlformats.org/officeDocument/2006/relationships/hyperlink" Target="http://t.co/fAn4OzxD02" TargetMode="External"/><Relationship Id="rId2020" Type="http://schemas.openxmlformats.org/officeDocument/2006/relationships/hyperlink" Target="http://abs.twimg.com/images/themes/theme1/bg.png" TargetMode="External"/><Relationship Id="rId5176" Type="http://schemas.openxmlformats.org/officeDocument/2006/relationships/hyperlink" Target="https://twitter.com/tiepune" TargetMode="External"/><Relationship Id="rId5383" Type="http://schemas.openxmlformats.org/officeDocument/2006/relationships/hyperlink" Target="https://twitter.com/artistaloud" TargetMode="External"/><Relationship Id="rId5590" Type="http://schemas.openxmlformats.org/officeDocument/2006/relationships/hyperlink" Target="https://twitter.com/magicalatte" TargetMode="External"/><Relationship Id="rId1579" Type="http://schemas.openxmlformats.org/officeDocument/2006/relationships/hyperlink" Target="https://pbs.twimg.com/profile_banners/4694236471/1485861635" TargetMode="External"/><Relationship Id="rId2977" Type="http://schemas.openxmlformats.org/officeDocument/2006/relationships/hyperlink" Target="http://pbs.twimg.com/profile_images/511113432892846080/LoWnTg3T_normal.jpeg" TargetMode="External"/><Relationship Id="rId4192" Type="http://schemas.openxmlformats.org/officeDocument/2006/relationships/hyperlink" Target="http://pbs.twimg.com/profile_images/2496002254/v70w2uyti3r20fvcbqgq_normal.jpeg" TargetMode="External"/><Relationship Id="rId5036" Type="http://schemas.openxmlformats.org/officeDocument/2006/relationships/hyperlink" Target="https://twitter.com/educationhouse1" TargetMode="External"/><Relationship Id="rId5243" Type="http://schemas.openxmlformats.org/officeDocument/2006/relationships/hyperlink" Target="https://twitter.com/vamsikbolla" TargetMode="External"/><Relationship Id="rId5450" Type="http://schemas.openxmlformats.org/officeDocument/2006/relationships/hyperlink" Target="https://twitter.com/santoshbalram" TargetMode="External"/><Relationship Id="rId949" Type="http://schemas.openxmlformats.org/officeDocument/2006/relationships/hyperlink" Target="https://pbs.twimg.com/profile_banners/75753880/1469112348" TargetMode="External"/><Relationship Id="rId1786" Type="http://schemas.openxmlformats.org/officeDocument/2006/relationships/hyperlink" Target="http://pbs.twimg.com/profile_background_images/644123246623748096/D8U2qGZj.png" TargetMode="External"/><Relationship Id="rId1993" Type="http://schemas.openxmlformats.org/officeDocument/2006/relationships/hyperlink" Target="http://pbs.twimg.com/profile_background_images/312603330/twitter.gif" TargetMode="External"/><Relationship Id="rId2837" Type="http://schemas.openxmlformats.org/officeDocument/2006/relationships/hyperlink" Target="http://pbs.twimg.com/profile_images/692535181283061761/1hSF3Nhc_normal.png" TargetMode="External"/><Relationship Id="rId4052" Type="http://schemas.openxmlformats.org/officeDocument/2006/relationships/hyperlink" Target="http://pbs.twimg.com/profile_images/588909604630761473/rZrBwm-5_normal.jpg" TargetMode="External"/><Relationship Id="rId5103" Type="http://schemas.openxmlformats.org/officeDocument/2006/relationships/hyperlink" Target="https://twitter.com/raghunathnaik17" TargetMode="External"/><Relationship Id="rId78" Type="http://schemas.openxmlformats.org/officeDocument/2006/relationships/hyperlink" Target="http://t.co/RsQjt62scc" TargetMode="External"/><Relationship Id="rId809" Type="http://schemas.openxmlformats.org/officeDocument/2006/relationships/hyperlink" Target="https://pbs.twimg.com/profile_banners/441997405/1463660364" TargetMode="External"/><Relationship Id="rId1439" Type="http://schemas.openxmlformats.org/officeDocument/2006/relationships/hyperlink" Target="https://pbs.twimg.com/profile_banners/3215740803/1430200875" TargetMode="External"/><Relationship Id="rId1646" Type="http://schemas.openxmlformats.org/officeDocument/2006/relationships/hyperlink" Target="https://pbs.twimg.com/profile_banners/207367728/1354095910" TargetMode="External"/><Relationship Id="rId1853" Type="http://schemas.openxmlformats.org/officeDocument/2006/relationships/hyperlink" Target="http://pbs.twimg.com/profile_background_images/766026900/b5fea4babcadb6e6988fca154c203102.png" TargetMode="External"/><Relationship Id="rId2904" Type="http://schemas.openxmlformats.org/officeDocument/2006/relationships/hyperlink" Target="http://pbs.twimg.com/profile_images/691895451457589248/NiVDhOnm_normal.jpg" TargetMode="External"/><Relationship Id="rId5310" Type="http://schemas.openxmlformats.org/officeDocument/2006/relationships/hyperlink" Target="https://twitter.com/ibnebattuta" TargetMode="External"/><Relationship Id="rId1506" Type="http://schemas.openxmlformats.org/officeDocument/2006/relationships/hyperlink" Target="https://pbs.twimg.com/profile_banners/95938692/1485180453" TargetMode="External"/><Relationship Id="rId1713" Type="http://schemas.openxmlformats.org/officeDocument/2006/relationships/hyperlink" Target="http://pbs.twimg.com/profile_background_images/629691306873344000/WusoJL8e.jpg" TargetMode="External"/><Relationship Id="rId1920" Type="http://schemas.openxmlformats.org/officeDocument/2006/relationships/hyperlink" Target="http://abs.twimg.com/images/themes/theme1/bg.png" TargetMode="External"/><Relationship Id="rId4869" Type="http://schemas.openxmlformats.org/officeDocument/2006/relationships/hyperlink" Target="https://twitter.com/siddharthjrs" TargetMode="External"/><Relationship Id="rId3678" Type="http://schemas.openxmlformats.org/officeDocument/2006/relationships/hyperlink" Target="http://pbs.twimg.com/profile_images/425161087336452096/wkAw8KTq_normal.jpeg" TargetMode="External"/><Relationship Id="rId3885" Type="http://schemas.openxmlformats.org/officeDocument/2006/relationships/hyperlink" Target="http://pbs.twimg.com/profile_images/804879871709184000/DVse8Dzv_normal.jpg" TargetMode="External"/><Relationship Id="rId4729" Type="http://schemas.openxmlformats.org/officeDocument/2006/relationships/hyperlink" Target="https://twitter.com/wolven1991" TargetMode="External"/><Relationship Id="rId4936" Type="http://schemas.openxmlformats.org/officeDocument/2006/relationships/hyperlink" Target="https://twitter.com/forex_warrior" TargetMode="External"/><Relationship Id="rId599" Type="http://schemas.openxmlformats.org/officeDocument/2006/relationships/hyperlink" Target="http://t.co/5ZVNUn9MHQ" TargetMode="External"/><Relationship Id="rId2487" Type="http://schemas.openxmlformats.org/officeDocument/2006/relationships/hyperlink" Target="http://pbs.twimg.com/profile_background_images/689677962778554368/q_f5tvro.jpg" TargetMode="External"/><Relationship Id="rId2694" Type="http://schemas.openxmlformats.org/officeDocument/2006/relationships/hyperlink" Target="http://abs.twimg.com/images/themes/theme1/bg.png" TargetMode="External"/><Relationship Id="rId3538" Type="http://schemas.openxmlformats.org/officeDocument/2006/relationships/hyperlink" Target="http://pbs.twimg.com/profile_images/823718669083639809/v6u-JCRe_normal.jpg" TargetMode="External"/><Relationship Id="rId3745" Type="http://schemas.openxmlformats.org/officeDocument/2006/relationships/hyperlink" Target="http://pbs.twimg.com/profile_images/762635635676983297/aEklueyZ_normal.jpg" TargetMode="External"/><Relationship Id="rId459" Type="http://schemas.openxmlformats.org/officeDocument/2006/relationships/hyperlink" Target="https://t.co/dBg3av3wYI" TargetMode="External"/><Relationship Id="rId666" Type="http://schemas.openxmlformats.org/officeDocument/2006/relationships/hyperlink" Target="https://t.co/CBKvGBbodE" TargetMode="External"/><Relationship Id="rId873" Type="http://schemas.openxmlformats.org/officeDocument/2006/relationships/hyperlink" Target="https://pbs.twimg.com/profile_banners/30179325/1493362469" TargetMode="External"/><Relationship Id="rId1089" Type="http://schemas.openxmlformats.org/officeDocument/2006/relationships/hyperlink" Target="https://pbs.twimg.com/profile_banners/4070056218/1456734293" TargetMode="External"/><Relationship Id="rId1296" Type="http://schemas.openxmlformats.org/officeDocument/2006/relationships/hyperlink" Target="https://pbs.twimg.com/profile_banners/2475273985/1490185689" TargetMode="External"/><Relationship Id="rId2347" Type="http://schemas.openxmlformats.org/officeDocument/2006/relationships/hyperlink" Target="http://pbs.twimg.com/profile_background_images/92357545/TB-new.jpg" TargetMode="External"/><Relationship Id="rId2554" Type="http://schemas.openxmlformats.org/officeDocument/2006/relationships/hyperlink" Target="http://pbs.twimg.com/profile_background_images/665312852/670bcb2b967cdc25c11eb8f2e4d4731f.jpeg" TargetMode="External"/><Relationship Id="rId3952" Type="http://schemas.openxmlformats.org/officeDocument/2006/relationships/hyperlink" Target="http://pbs.twimg.com/profile_images/803172915462242304/cUS58x-g_normal.jpg" TargetMode="External"/><Relationship Id="rId319" Type="http://schemas.openxmlformats.org/officeDocument/2006/relationships/hyperlink" Target="http://t.co/IX3EHGPlOt" TargetMode="External"/><Relationship Id="rId526" Type="http://schemas.openxmlformats.org/officeDocument/2006/relationships/hyperlink" Target="https://t.co/Kjx5s0kKF1" TargetMode="External"/><Relationship Id="rId1156" Type="http://schemas.openxmlformats.org/officeDocument/2006/relationships/hyperlink" Target="https://pbs.twimg.com/profile_banners/1044852822/1359902312" TargetMode="External"/><Relationship Id="rId1363" Type="http://schemas.openxmlformats.org/officeDocument/2006/relationships/hyperlink" Target="https://pbs.twimg.com/profile_banners/1867843520/1445594150" TargetMode="External"/><Relationship Id="rId2207" Type="http://schemas.openxmlformats.org/officeDocument/2006/relationships/hyperlink" Target="http://abs.twimg.com/images/themes/theme1/bg.png" TargetMode="External"/><Relationship Id="rId2761" Type="http://schemas.openxmlformats.org/officeDocument/2006/relationships/hyperlink" Target="http://abs.twimg.com/images/themes/theme3/bg.gif" TargetMode="External"/><Relationship Id="rId3605" Type="http://schemas.openxmlformats.org/officeDocument/2006/relationships/hyperlink" Target="http://pbs.twimg.com/profile_images/843759047966949376/G4Y7wd6I_normal.jpg" TargetMode="External"/><Relationship Id="rId3812" Type="http://schemas.openxmlformats.org/officeDocument/2006/relationships/hyperlink" Target="http://pbs.twimg.com/profile_images/855133855082315777/ivoCKJ8U_normal.jpg" TargetMode="External"/><Relationship Id="rId733" Type="http://schemas.openxmlformats.org/officeDocument/2006/relationships/hyperlink" Target="https://pbs.twimg.com/profile_banners/137267115/1480438253" TargetMode="External"/><Relationship Id="rId940" Type="http://schemas.openxmlformats.org/officeDocument/2006/relationships/hyperlink" Target="https://pbs.twimg.com/profile_banners/2880755042/1476498554" TargetMode="External"/><Relationship Id="rId1016" Type="http://schemas.openxmlformats.org/officeDocument/2006/relationships/hyperlink" Target="https://pbs.twimg.com/profile_banners/280585603/1411117568" TargetMode="External"/><Relationship Id="rId1570" Type="http://schemas.openxmlformats.org/officeDocument/2006/relationships/hyperlink" Target="https://pbs.twimg.com/profile_banners/806520128317685761/1490021394" TargetMode="External"/><Relationship Id="rId2414" Type="http://schemas.openxmlformats.org/officeDocument/2006/relationships/hyperlink" Target="http://abs.twimg.com/images/themes/theme1/bg.png" TargetMode="External"/><Relationship Id="rId2621" Type="http://schemas.openxmlformats.org/officeDocument/2006/relationships/hyperlink" Target="http://pbs.twimg.com/profile_background_images/425523314/Twitter-BG-updated.jpg" TargetMode="External"/><Relationship Id="rId800" Type="http://schemas.openxmlformats.org/officeDocument/2006/relationships/hyperlink" Target="https://pbs.twimg.com/profile_banners/761865209451610112/1470478345" TargetMode="External"/><Relationship Id="rId1223" Type="http://schemas.openxmlformats.org/officeDocument/2006/relationships/hyperlink" Target="https://pbs.twimg.com/profile_banners/196458978/1454170315" TargetMode="External"/><Relationship Id="rId1430" Type="http://schemas.openxmlformats.org/officeDocument/2006/relationships/hyperlink" Target="https://pbs.twimg.com/profile_banners/831198927668072448/1487009062" TargetMode="External"/><Relationship Id="rId4379" Type="http://schemas.openxmlformats.org/officeDocument/2006/relationships/hyperlink" Target="https://twitter.com/armoks" TargetMode="External"/><Relationship Id="rId4586" Type="http://schemas.openxmlformats.org/officeDocument/2006/relationships/hyperlink" Target="https://twitter.com/speedtest" TargetMode="External"/><Relationship Id="rId4793" Type="http://schemas.openxmlformats.org/officeDocument/2006/relationships/hyperlink" Target="https://twitter.com/yourmarkethub" TargetMode="External"/><Relationship Id="rId5637" Type="http://schemas.openxmlformats.org/officeDocument/2006/relationships/hyperlink" Target="https://twitter.com/shafimo3" TargetMode="External"/><Relationship Id="rId3188" Type="http://schemas.openxmlformats.org/officeDocument/2006/relationships/hyperlink" Target="http://pbs.twimg.com/profile_images/765142440416346116/2bL86I4g_normal.jpg" TargetMode="External"/><Relationship Id="rId3395" Type="http://schemas.openxmlformats.org/officeDocument/2006/relationships/hyperlink" Target="http://pbs.twimg.com/profile_images/844917368996319232/pz4RYyjy_normal.jpg" TargetMode="External"/><Relationship Id="rId4239" Type="http://schemas.openxmlformats.org/officeDocument/2006/relationships/hyperlink" Target="https://twitter.com/jaishjoshi1" TargetMode="External"/><Relationship Id="rId4446" Type="http://schemas.openxmlformats.org/officeDocument/2006/relationships/hyperlink" Target="https://twitter.com/fightforrights_" TargetMode="External"/><Relationship Id="rId4653" Type="http://schemas.openxmlformats.org/officeDocument/2006/relationships/hyperlink" Target="https://twitter.com/jais_george" TargetMode="External"/><Relationship Id="rId4860" Type="http://schemas.openxmlformats.org/officeDocument/2006/relationships/hyperlink" Target="https://twitter.com/stockmarketpuls" TargetMode="External"/><Relationship Id="rId3048" Type="http://schemas.openxmlformats.org/officeDocument/2006/relationships/hyperlink" Target="http://pbs.twimg.com/profile_images/832228912532955136/8BL41ZY-_normal.jpg" TargetMode="External"/><Relationship Id="rId3255" Type="http://schemas.openxmlformats.org/officeDocument/2006/relationships/hyperlink" Target="http://pbs.twimg.com/profile_images/817373211906244608/6EWltuI3_normal.jpg" TargetMode="External"/><Relationship Id="rId3462" Type="http://schemas.openxmlformats.org/officeDocument/2006/relationships/hyperlink" Target="http://pbs.twimg.com/profile_images/819123284558147584/UK8RMh-S_normal.jpg" TargetMode="External"/><Relationship Id="rId4306" Type="http://schemas.openxmlformats.org/officeDocument/2006/relationships/hyperlink" Target="https://twitter.com/goodreturnsta" TargetMode="External"/><Relationship Id="rId4513" Type="http://schemas.openxmlformats.org/officeDocument/2006/relationships/hyperlink" Target="https://twitter.com/incttmedia" TargetMode="External"/><Relationship Id="rId4720" Type="http://schemas.openxmlformats.org/officeDocument/2006/relationships/hyperlink" Target="https://twitter.com/arkadev" TargetMode="External"/><Relationship Id="rId176" Type="http://schemas.openxmlformats.org/officeDocument/2006/relationships/hyperlink" Target="https://t.co/JxQOlwNQ7E" TargetMode="External"/><Relationship Id="rId383" Type="http://schemas.openxmlformats.org/officeDocument/2006/relationships/hyperlink" Target="http://t.co/vSbXtbUP9v" TargetMode="External"/><Relationship Id="rId590" Type="http://schemas.openxmlformats.org/officeDocument/2006/relationships/hyperlink" Target="http://t.co/E0miNeTUoo" TargetMode="External"/><Relationship Id="rId2064" Type="http://schemas.openxmlformats.org/officeDocument/2006/relationships/hyperlink" Target="http://pbs.twimg.com/profile_background_images/716861042/6dae4e92111954d0104bf55ff435ab47.jpeg" TargetMode="External"/><Relationship Id="rId2271" Type="http://schemas.openxmlformats.org/officeDocument/2006/relationships/hyperlink" Target="http://abs.twimg.com/images/themes/theme1/bg.png" TargetMode="External"/><Relationship Id="rId3115" Type="http://schemas.openxmlformats.org/officeDocument/2006/relationships/hyperlink" Target="http://pbs.twimg.com/profile_images/822224755642155008/UzDQ13-A_normal.jpg" TargetMode="External"/><Relationship Id="rId3322" Type="http://schemas.openxmlformats.org/officeDocument/2006/relationships/hyperlink" Target="http://pbs.twimg.com/profile_images/820509352389971968/6LTMEl7Q_normal.jpg" TargetMode="External"/><Relationship Id="rId243" Type="http://schemas.openxmlformats.org/officeDocument/2006/relationships/hyperlink" Target="http://t.co/K9ShBP5Zuo" TargetMode="External"/><Relationship Id="rId450" Type="http://schemas.openxmlformats.org/officeDocument/2006/relationships/hyperlink" Target="https://t.co/k6zcBVbnWH" TargetMode="External"/><Relationship Id="rId1080" Type="http://schemas.openxmlformats.org/officeDocument/2006/relationships/hyperlink" Target="https://pbs.twimg.com/profile_banners/740916994489212928/1491635817" TargetMode="External"/><Relationship Id="rId2131" Type="http://schemas.openxmlformats.org/officeDocument/2006/relationships/hyperlink" Target="http://abs.twimg.com/images/themes/theme1/bg.png" TargetMode="External"/><Relationship Id="rId5287" Type="http://schemas.openxmlformats.org/officeDocument/2006/relationships/hyperlink" Target="https://twitter.com/atainchennai" TargetMode="External"/><Relationship Id="rId5494" Type="http://schemas.openxmlformats.org/officeDocument/2006/relationships/hyperlink" Target="https://twitter.com/nanumrowdy" TargetMode="External"/><Relationship Id="rId103" Type="http://schemas.openxmlformats.org/officeDocument/2006/relationships/hyperlink" Target="http://t.co/IPFJqHIKdP" TargetMode="External"/><Relationship Id="rId310" Type="http://schemas.openxmlformats.org/officeDocument/2006/relationships/hyperlink" Target="https://t.co/RuLVCBhVTW" TargetMode="External"/><Relationship Id="rId4096" Type="http://schemas.openxmlformats.org/officeDocument/2006/relationships/hyperlink" Target="http://pbs.twimg.com/profile_images/775488558480158720/syJ4apM0_normal.jpg" TargetMode="External"/><Relationship Id="rId5147" Type="http://schemas.openxmlformats.org/officeDocument/2006/relationships/hyperlink" Target="https://twitter.com/smita_shri" TargetMode="External"/><Relationship Id="rId1897" Type="http://schemas.openxmlformats.org/officeDocument/2006/relationships/hyperlink" Target="http://pbs.twimg.com/profile_background_images/210638465/Twit.jpg" TargetMode="External"/><Relationship Id="rId2948" Type="http://schemas.openxmlformats.org/officeDocument/2006/relationships/hyperlink" Target="http://pbs.twimg.com/profile_images/502329617751875584/KSA0BeXN_normal.jpeg" TargetMode="External"/><Relationship Id="rId5354" Type="http://schemas.openxmlformats.org/officeDocument/2006/relationships/hyperlink" Target="https://twitter.com/shaijuvismaya" TargetMode="External"/><Relationship Id="rId5561" Type="http://schemas.openxmlformats.org/officeDocument/2006/relationships/hyperlink" Target="https://twitter.com/photos_review" TargetMode="External"/><Relationship Id="rId1757" Type="http://schemas.openxmlformats.org/officeDocument/2006/relationships/hyperlink" Target="http://abs.twimg.com/images/themes/theme1/bg.png" TargetMode="External"/><Relationship Id="rId1964" Type="http://schemas.openxmlformats.org/officeDocument/2006/relationships/hyperlink" Target="http://abs.twimg.com/images/themes/theme1/bg.png" TargetMode="External"/><Relationship Id="rId2808" Type="http://schemas.openxmlformats.org/officeDocument/2006/relationships/hyperlink" Target="http://pbs.twimg.com/profile_images/844379074382516224/QS_HMsQC_normal.jpg" TargetMode="External"/><Relationship Id="rId4163" Type="http://schemas.openxmlformats.org/officeDocument/2006/relationships/hyperlink" Target="http://pbs.twimg.com/profile_images/829281881225121792/AYcCSrkr_normal.jpg" TargetMode="External"/><Relationship Id="rId4370" Type="http://schemas.openxmlformats.org/officeDocument/2006/relationships/hyperlink" Target="https://twitter.com/lucky_seth" TargetMode="External"/><Relationship Id="rId5007" Type="http://schemas.openxmlformats.org/officeDocument/2006/relationships/hyperlink" Target="https://twitter.com/sunil_d143" TargetMode="External"/><Relationship Id="rId5214" Type="http://schemas.openxmlformats.org/officeDocument/2006/relationships/hyperlink" Target="https://twitter.com/ratirama" TargetMode="External"/><Relationship Id="rId5421" Type="http://schemas.openxmlformats.org/officeDocument/2006/relationships/hyperlink" Target="https://twitter.com/bizzscout" TargetMode="External"/><Relationship Id="rId49" Type="http://schemas.openxmlformats.org/officeDocument/2006/relationships/hyperlink" Target="http://t.co/2H1MQAjVH8" TargetMode="External"/><Relationship Id="rId1617" Type="http://schemas.openxmlformats.org/officeDocument/2006/relationships/hyperlink" Target="https://pbs.twimg.com/profile_banners/724047080/1467649831" TargetMode="External"/><Relationship Id="rId1824" Type="http://schemas.openxmlformats.org/officeDocument/2006/relationships/hyperlink" Target="http://abs.twimg.com/images/themes/theme1/bg.png" TargetMode="External"/><Relationship Id="rId4023" Type="http://schemas.openxmlformats.org/officeDocument/2006/relationships/hyperlink" Target="http://abs.twimg.com/sticky/default_profile_images/default_profile_normal.png" TargetMode="External"/><Relationship Id="rId4230" Type="http://schemas.openxmlformats.org/officeDocument/2006/relationships/hyperlink" Target="https://twitter.com/sanjaybafna" TargetMode="External"/><Relationship Id="rId3789" Type="http://schemas.openxmlformats.org/officeDocument/2006/relationships/hyperlink" Target="http://pbs.twimg.com/profile_images/833218792612315136/0vzETSu5_normal.jpg" TargetMode="External"/><Relationship Id="rId2598" Type="http://schemas.openxmlformats.org/officeDocument/2006/relationships/hyperlink" Target="http://abs.twimg.com/images/themes/theme1/bg.png" TargetMode="External"/><Relationship Id="rId3996" Type="http://schemas.openxmlformats.org/officeDocument/2006/relationships/hyperlink" Target="http://pbs.twimg.com/profile_images/585219620249939968/WV12v17V_normal.jpg" TargetMode="External"/><Relationship Id="rId3649" Type="http://schemas.openxmlformats.org/officeDocument/2006/relationships/hyperlink" Target="http://pbs.twimg.com/profile_images/822866704896233473/4Yv-eCIZ_normal.jpg" TargetMode="External"/><Relationship Id="rId3856" Type="http://schemas.openxmlformats.org/officeDocument/2006/relationships/hyperlink" Target="http://pbs.twimg.com/profile_images/788417091858632704/DprI03Xx_normal.jpg" TargetMode="External"/><Relationship Id="rId4907" Type="http://schemas.openxmlformats.org/officeDocument/2006/relationships/hyperlink" Target="https://twitter.com/shoobham" TargetMode="External"/><Relationship Id="rId5071" Type="http://schemas.openxmlformats.org/officeDocument/2006/relationships/hyperlink" Target="https://twitter.com/akash_modase" TargetMode="External"/><Relationship Id="rId777" Type="http://schemas.openxmlformats.org/officeDocument/2006/relationships/hyperlink" Target="https://pbs.twimg.com/profile_banners/60597222/1353576957" TargetMode="External"/><Relationship Id="rId984" Type="http://schemas.openxmlformats.org/officeDocument/2006/relationships/hyperlink" Target="https://pbs.twimg.com/profile_banners/285211941/1493313041" TargetMode="External"/><Relationship Id="rId2458" Type="http://schemas.openxmlformats.org/officeDocument/2006/relationships/hyperlink" Target="http://abs.twimg.com/images/themes/theme1/bg.png" TargetMode="External"/><Relationship Id="rId2665" Type="http://schemas.openxmlformats.org/officeDocument/2006/relationships/hyperlink" Target="http://abs.twimg.com/images/themes/theme7/bg.gif" TargetMode="External"/><Relationship Id="rId2872" Type="http://schemas.openxmlformats.org/officeDocument/2006/relationships/hyperlink" Target="http://abs.twimg.com/sticky/default_profile_images/default_profile_normal.png" TargetMode="External"/><Relationship Id="rId3509" Type="http://schemas.openxmlformats.org/officeDocument/2006/relationships/hyperlink" Target="http://pbs.twimg.com/profile_images/770253224959893504/bhmoCC9U_normal.jpg" TargetMode="External"/><Relationship Id="rId3716" Type="http://schemas.openxmlformats.org/officeDocument/2006/relationships/hyperlink" Target="http://pbs.twimg.com/profile_images/3759113537/5bf2f3b63a56f05ad574f7090dc4827e_normal.jpeg" TargetMode="External"/><Relationship Id="rId3923" Type="http://schemas.openxmlformats.org/officeDocument/2006/relationships/hyperlink" Target="http://pbs.twimg.com/profile_images/2632848162/4fb1bd2d5c058fea8055f17fcfa60ce9_normal.jpeg" TargetMode="External"/><Relationship Id="rId637" Type="http://schemas.openxmlformats.org/officeDocument/2006/relationships/hyperlink" Target="http://t.co/kFDrlDMS9x" TargetMode="External"/><Relationship Id="rId844" Type="http://schemas.openxmlformats.org/officeDocument/2006/relationships/hyperlink" Target="https://pbs.twimg.com/profile_banners/2168625594/1471474195" TargetMode="External"/><Relationship Id="rId1267" Type="http://schemas.openxmlformats.org/officeDocument/2006/relationships/hyperlink" Target="https://pbs.twimg.com/profile_banners/845596387139989504/1490441265" TargetMode="External"/><Relationship Id="rId1474" Type="http://schemas.openxmlformats.org/officeDocument/2006/relationships/hyperlink" Target="https://pbs.twimg.com/profile_banners/130071150/1485687016" TargetMode="External"/><Relationship Id="rId1681" Type="http://schemas.openxmlformats.org/officeDocument/2006/relationships/hyperlink" Target="https://pbs.twimg.com/profile_banners/95547689/1399135152" TargetMode="External"/><Relationship Id="rId2318" Type="http://schemas.openxmlformats.org/officeDocument/2006/relationships/hyperlink" Target="http://abs.twimg.com/images/themes/theme14/bg.gif" TargetMode="External"/><Relationship Id="rId2525" Type="http://schemas.openxmlformats.org/officeDocument/2006/relationships/hyperlink" Target="http://pbs.twimg.com/profile_background_images/662747739/xf3a4c69f8f39d75f93d29690b61e270.jpg" TargetMode="External"/><Relationship Id="rId2732" Type="http://schemas.openxmlformats.org/officeDocument/2006/relationships/hyperlink" Target="http://pbs.twimg.com/profile_background_images/602387432/s4ucl11ov2nuzfjybauq.jpeg" TargetMode="External"/><Relationship Id="rId704" Type="http://schemas.openxmlformats.org/officeDocument/2006/relationships/hyperlink" Target="https://pbs.twimg.com/profile_banners/15954704/1478595983" TargetMode="External"/><Relationship Id="rId911" Type="http://schemas.openxmlformats.org/officeDocument/2006/relationships/hyperlink" Target="https://pbs.twimg.com/profile_banners/172388439/1467613748" TargetMode="External"/><Relationship Id="rId1127" Type="http://schemas.openxmlformats.org/officeDocument/2006/relationships/hyperlink" Target="https://pbs.twimg.com/profile_banners/792577226956939264/1491320590" TargetMode="External"/><Relationship Id="rId1334" Type="http://schemas.openxmlformats.org/officeDocument/2006/relationships/hyperlink" Target="https://pbs.twimg.com/profile_banners/330157923/1476291905" TargetMode="External"/><Relationship Id="rId1541" Type="http://schemas.openxmlformats.org/officeDocument/2006/relationships/hyperlink" Target="https://pbs.twimg.com/profile_banners/4864870753/1492336099" TargetMode="External"/><Relationship Id="rId4697" Type="http://schemas.openxmlformats.org/officeDocument/2006/relationships/hyperlink" Target="https://twitter.com/dehradoonwala" TargetMode="External"/><Relationship Id="rId40" Type="http://schemas.openxmlformats.org/officeDocument/2006/relationships/hyperlink" Target="https://t.co/anmMu4XZfO" TargetMode="External"/><Relationship Id="rId1401" Type="http://schemas.openxmlformats.org/officeDocument/2006/relationships/hyperlink" Target="https://pbs.twimg.com/profile_banners/1402546495/1397628202" TargetMode="External"/><Relationship Id="rId3299" Type="http://schemas.openxmlformats.org/officeDocument/2006/relationships/hyperlink" Target="http://pbs.twimg.com/profile_images/856821714860355584/xoGdpiXA_normal.jpg" TargetMode="External"/><Relationship Id="rId4557" Type="http://schemas.openxmlformats.org/officeDocument/2006/relationships/hyperlink" Target="https://twitter.com/jiocare" TargetMode="External"/><Relationship Id="rId4764" Type="http://schemas.openxmlformats.org/officeDocument/2006/relationships/hyperlink" Target="https://twitter.com/2krazzy4you" TargetMode="External"/><Relationship Id="rId5608" Type="http://schemas.openxmlformats.org/officeDocument/2006/relationships/hyperlink" Target="https://twitter.com/abhinandmarkala" TargetMode="External"/><Relationship Id="rId3159" Type="http://schemas.openxmlformats.org/officeDocument/2006/relationships/hyperlink" Target="http://pbs.twimg.com/profile_images/842217561039228928/mT15OwaY_normal.jpg" TargetMode="External"/><Relationship Id="rId3366" Type="http://schemas.openxmlformats.org/officeDocument/2006/relationships/hyperlink" Target="http://pbs.twimg.com/profile_images/702700179535728640/zrsyixdT_normal.jpg" TargetMode="External"/><Relationship Id="rId3573" Type="http://schemas.openxmlformats.org/officeDocument/2006/relationships/hyperlink" Target="http://pbs.twimg.com/profile_images/858369242307194884/TRUWVAom_normal.jpg" TargetMode="External"/><Relationship Id="rId4417" Type="http://schemas.openxmlformats.org/officeDocument/2006/relationships/hyperlink" Target="https://twitter.com/bkanad" TargetMode="External"/><Relationship Id="rId4971" Type="http://schemas.openxmlformats.org/officeDocument/2006/relationships/hyperlink" Target="https://twitter.com/newsworldin" TargetMode="External"/><Relationship Id="rId287" Type="http://schemas.openxmlformats.org/officeDocument/2006/relationships/hyperlink" Target="http://t.co/bfzzuDsRJ4" TargetMode="External"/><Relationship Id="rId494" Type="http://schemas.openxmlformats.org/officeDocument/2006/relationships/hyperlink" Target="https://t.co/z470KjMijL" TargetMode="External"/><Relationship Id="rId2175" Type="http://schemas.openxmlformats.org/officeDocument/2006/relationships/hyperlink" Target="http://abs.twimg.com/images/themes/theme1/bg.png" TargetMode="External"/><Relationship Id="rId2382" Type="http://schemas.openxmlformats.org/officeDocument/2006/relationships/hyperlink" Target="http://abs.twimg.com/images/themes/theme1/bg.png" TargetMode="External"/><Relationship Id="rId3019" Type="http://schemas.openxmlformats.org/officeDocument/2006/relationships/hyperlink" Target="http://pbs.twimg.com/profile_images/766219025344962560/sC6Zp-Sd_normal.jpg" TargetMode="External"/><Relationship Id="rId3226" Type="http://schemas.openxmlformats.org/officeDocument/2006/relationships/hyperlink" Target="http://pbs.twimg.com/profile_images/844517112660070400/M_RGQzHw_normal.jpg" TargetMode="External"/><Relationship Id="rId3780" Type="http://schemas.openxmlformats.org/officeDocument/2006/relationships/hyperlink" Target="http://pbs.twimg.com/profile_images/752062312752832512/42ylVPSA_normal.jpg" TargetMode="External"/><Relationship Id="rId4624" Type="http://schemas.openxmlformats.org/officeDocument/2006/relationships/hyperlink" Target="https://twitter.com/deepaksingh2010" TargetMode="External"/><Relationship Id="rId4831" Type="http://schemas.openxmlformats.org/officeDocument/2006/relationships/hyperlink" Target="https://twitter.com/suvodeepchandra" TargetMode="External"/><Relationship Id="rId147" Type="http://schemas.openxmlformats.org/officeDocument/2006/relationships/hyperlink" Target="http://t.co/14tZwYrO54" TargetMode="External"/><Relationship Id="rId354" Type="http://schemas.openxmlformats.org/officeDocument/2006/relationships/hyperlink" Target="http://t.co/nQ8jz82b4n" TargetMode="External"/><Relationship Id="rId1191" Type="http://schemas.openxmlformats.org/officeDocument/2006/relationships/hyperlink" Target="https://pbs.twimg.com/profile_banners/94983263/1490199753" TargetMode="External"/><Relationship Id="rId2035" Type="http://schemas.openxmlformats.org/officeDocument/2006/relationships/hyperlink" Target="http://abs.twimg.com/images/themes/theme1/bg.png" TargetMode="External"/><Relationship Id="rId3433" Type="http://schemas.openxmlformats.org/officeDocument/2006/relationships/hyperlink" Target="http://pbs.twimg.com/profile_images/806379872050356224/9BhwvsQT_normal.jpg" TargetMode="External"/><Relationship Id="rId3640" Type="http://schemas.openxmlformats.org/officeDocument/2006/relationships/hyperlink" Target="http://abs.twimg.com/sticky/default_profile_images/default_profile_normal.png" TargetMode="External"/><Relationship Id="rId561" Type="http://schemas.openxmlformats.org/officeDocument/2006/relationships/hyperlink" Target="https://t.co/bsb3UObFMI" TargetMode="External"/><Relationship Id="rId2242" Type="http://schemas.openxmlformats.org/officeDocument/2006/relationships/hyperlink" Target="http://abs.twimg.com/images/themes/theme1/bg.png" TargetMode="External"/><Relationship Id="rId3500" Type="http://schemas.openxmlformats.org/officeDocument/2006/relationships/hyperlink" Target="http://pbs.twimg.com/profile_images/532184005173452800/j8_Rzmbe_normal.jpeg" TargetMode="External"/><Relationship Id="rId5398" Type="http://schemas.openxmlformats.org/officeDocument/2006/relationships/hyperlink" Target="https://twitter.com/roshnim79" TargetMode="External"/><Relationship Id="rId214" Type="http://schemas.openxmlformats.org/officeDocument/2006/relationships/hyperlink" Target="https://t.co/vHqbLtPMwZ" TargetMode="External"/><Relationship Id="rId421" Type="http://schemas.openxmlformats.org/officeDocument/2006/relationships/hyperlink" Target="https://t.co/nEDY4K5V6E" TargetMode="External"/><Relationship Id="rId1051" Type="http://schemas.openxmlformats.org/officeDocument/2006/relationships/hyperlink" Target="https://pbs.twimg.com/profile_banners/703478104883220481/1459503039" TargetMode="External"/><Relationship Id="rId2102" Type="http://schemas.openxmlformats.org/officeDocument/2006/relationships/hyperlink" Target="http://abs.twimg.com/images/themes/theme1/bg.png" TargetMode="External"/><Relationship Id="rId5258" Type="http://schemas.openxmlformats.org/officeDocument/2006/relationships/hyperlink" Target="https://twitter.com/typical_tti" TargetMode="External"/><Relationship Id="rId5465" Type="http://schemas.openxmlformats.org/officeDocument/2006/relationships/hyperlink" Target="https://twitter.com/venkys20" TargetMode="External"/><Relationship Id="rId1868" Type="http://schemas.openxmlformats.org/officeDocument/2006/relationships/hyperlink" Target="http://pbs.twimg.com/profile_background_images/342395635/twitter_theme.jpg" TargetMode="External"/><Relationship Id="rId4067" Type="http://schemas.openxmlformats.org/officeDocument/2006/relationships/hyperlink" Target="http://pbs.twimg.com/profile_images/852486248132468736/IksLZlgA_normal.jpg" TargetMode="External"/><Relationship Id="rId4274" Type="http://schemas.openxmlformats.org/officeDocument/2006/relationships/hyperlink" Target="https://twitter.com/ettelecom" TargetMode="External"/><Relationship Id="rId4481" Type="http://schemas.openxmlformats.org/officeDocument/2006/relationships/hyperlink" Target="https://twitter.com/dinathanthi" TargetMode="External"/><Relationship Id="rId5118" Type="http://schemas.openxmlformats.org/officeDocument/2006/relationships/hyperlink" Target="https://twitter.com/zyitegadgets" TargetMode="External"/><Relationship Id="rId5325" Type="http://schemas.openxmlformats.org/officeDocument/2006/relationships/hyperlink" Target="https://twitter.com/rajiv1947" TargetMode="External"/><Relationship Id="rId5532" Type="http://schemas.openxmlformats.org/officeDocument/2006/relationships/hyperlink" Target="https://twitter.com/anupamae" TargetMode="External"/><Relationship Id="rId2919" Type="http://schemas.openxmlformats.org/officeDocument/2006/relationships/hyperlink" Target="http://pbs.twimg.com/profile_images/766677393276739584/xb9W8iCO_normal.jpg" TargetMode="External"/><Relationship Id="rId3083" Type="http://schemas.openxmlformats.org/officeDocument/2006/relationships/hyperlink" Target="http://pbs.twimg.com/profile_images/677872086673522689/xDPlWz3d_normal.jpg" TargetMode="External"/><Relationship Id="rId3290" Type="http://schemas.openxmlformats.org/officeDocument/2006/relationships/hyperlink" Target="http://pbs.twimg.com/profile_images/705285891959336960/lT4LKQyH_normal.jpg" TargetMode="External"/><Relationship Id="rId4134" Type="http://schemas.openxmlformats.org/officeDocument/2006/relationships/hyperlink" Target="http://pbs.twimg.com/profile_images/2415425024/6rbazbzy7s2lb80ww3am_normal.jpeg" TargetMode="External"/><Relationship Id="rId4341" Type="http://schemas.openxmlformats.org/officeDocument/2006/relationships/hyperlink" Target="https://twitter.com/datadock15" TargetMode="External"/><Relationship Id="rId1728" Type="http://schemas.openxmlformats.org/officeDocument/2006/relationships/hyperlink" Target="http://pbs.twimg.com/profile_background_images/451389902429491200/Rrlh09IC.png" TargetMode="External"/><Relationship Id="rId1935" Type="http://schemas.openxmlformats.org/officeDocument/2006/relationships/hyperlink" Target="http://abs.twimg.com/images/themes/theme1/bg.png" TargetMode="External"/><Relationship Id="rId3150" Type="http://schemas.openxmlformats.org/officeDocument/2006/relationships/hyperlink" Target="http://pbs.twimg.com/profile_images/465901061232791553/dcM4rT4c_normal.jpeg" TargetMode="External"/><Relationship Id="rId4201" Type="http://schemas.openxmlformats.org/officeDocument/2006/relationships/hyperlink" Target="http://pbs.twimg.com/profile_images/828242212848803840/lBQDRAdw_normal.jpg" TargetMode="External"/><Relationship Id="rId3010" Type="http://schemas.openxmlformats.org/officeDocument/2006/relationships/hyperlink" Target="http://pbs.twimg.com/profile_images/853344613347753989/UzeChCQx_normal.jpg" TargetMode="External"/><Relationship Id="rId3967" Type="http://schemas.openxmlformats.org/officeDocument/2006/relationships/hyperlink" Target="http://pbs.twimg.com/profile_images/858219565746081792/ZOflRuQi_normal.jpg" TargetMode="External"/><Relationship Id="rId4" Type="http://schemas.openxmlformats.org/officeDocument/2006/relationships/hyperlink" Target="http://t.co/M9EeZfBceZhttp:/t.co/1Rj58gzPbg" TargetMode="External"/><Relationship Id="rId888" Type="http://schemas.openxmlformats.org/officeDocument/2006/relationships/hyperlink" Target="https://pbs.twimg.com/profile_banners/121127805/1487732684" TargetMode="External"/><Relationship Id="rId2569" Type="http://schemas.openxmlformats.org/officeDocument/2006/relationships/hyperlink" Target="http://abs.twimg.com/images/themes/theme1/bg.png" TargetMode="External"/><Relationship Id="rId2776" Type="http://schemas.openxmlformats.org/officeDocument/2006/relationships/hyperlink" Target="http://abs.twimg.com/images/themes/theme1/bg.png" TargetMode="External"/><Relationship Id="rId2983" Type="http://schemas.openxmlformats.org/officeDocument/2006/relationships/hyperlink" Target="http://pbs.twimg.com/profile_images/857471121427374080/9AKx7l0v_normal.jpg" TargetMode="External"/><Relationship Id="rId3827" Type="http://schemas.openxmlformats.org/officeDocument/2006/relationships/hyperlink" Target="http://pbs.twimg.com/profile_images/661856305066328064/aO0kFK9z_normal.png" TargetMode="External"/><Relationship Id="rId5182" Type="http://schemas.openxmlformats.org/officeDocument/2006/relationships/hyperlink" Target="https://twitter.com/nishambastha" TargetMode="External"/><Relationship Id="rId748" Type="http://schemas.openxmlformats.org/officeDocument/2006/relationships/hyperlink" Target="https://pbs.twimg.com/profile_banners/25106636/1448713727" TargetMode="External"/><Relationship Id="rId955" Type="http://schemas.openxmlformats.org/officeDocument/2006/relationships/hyperlink" Target="https://pbs.twimg.com/profile_banners/609051194/1492867480" TargetMode="External"/><Relationship Id="rId1378" Type="http://schemas.openxmlformats.org/officeDocument/2006/relationships/hyperlink" Target="https://pbs.twimg.com/profile_banners/154120137/1493349717" TargetMode="External"/><Relationship Id="rId1585" Type="http://schemas.openxmlformats.org/officeDocument/2006/relationships/hyperlink" Target="https://pbs.twimg.com/profile_banners/47870934/1491995678" TargetMode="External"/><Relationship Id="rId1792" Type="http://schemas.openxmlformats.org/officeDocument/2006/relationships/hyperlink" Target="http://abs.twimg.com/images/themes/theme1/bg.png" TargetMode="External"/><Relationship Id="rId2429" Type="http://schemas.openxmlformats.org/officeDocument/2006/relationships/hyperlink" Target="http://abs.twimg.com/images/themes/theme9/bg.gif" TargetMode="External"/><Relationship Id="rId2636" Type="http://schemas.openxmlformats.org/officeDocument/2006/relationships/hyperlink" Target="http://abs.twimg.com/images/themes/theme2/bg.gif" TargetMode="External"/><Relationship Id="rId2843" Type="http://schemas.openxmlformats.org/officeDocument/2006/relationships/hyperlink" Target="http://pbs.twimg.com/profile_images/734628377001402368/lxbiL56R_normal.jpg" TargetMode="External"/><Relationship Id="rId5042" Type="http://schemas.openxmlformats.org/officeDocument/2006/relationships/hyperlink" Target="https://twitter.com/kuttyvinoth9" TargetMode="External"/><Relationship Id="rId84" Type="http://schemas.openxmlformats.org/officeDocument/2006/relationships/hyperlink" Target="http://t.co/cVoKgf27mN" TargetMode="External"/><Relationship Id="rId608" Type="http://schemas.openxmlformats.org/officeDocument/2006/relationships/hyperlink" Target="https://t.co/i2b6r1h3yX" TargetMode="External"/><Relationship Id="rId815" Type="http://schemas.openxmlformats.org/officeDocument/2006/relationships/hyperlink" Target="https://pbs.twimg.com/profile_banners/1081213921/1370935362" TargetMode="External"/><Relationship Id="rId1238" Type="http://schemas.openxmlformats.org/officeDocument/2006/relationships/hyperlink" Target="https://pbs.twimg.com/profile_banners/768004707851698176/1471943098" TargetMode="External"/><Relationship Id="rId1445" Type="http://schemas.openxmlformats.org/officeDocument/2006/relationships/hyperlink" Target="https://pbs.twimg.com/profile_banners/16573941/1492799637" TargetMode="External"/><Relationship Id="rId1652" Type="http://schemas.openxmlformats.org/officeDocument/2006/relationships/hyperlink" Target="https://pbs.twimg.com/profile_banners/4336382592/1471977925" TargetMode="External"/><Relationship Id="rId1305" Type="http://schemas.openxmlformats.org/officeDocument/2006/relationships/hyperlink" Target="https://pbs.twimg.com/profile_banners/732945639395319808/1493266627" TargetMode="External"/><Relationship Id="rId2703" Type="http://schemas.openxmlformats.org/officeDocument/2006/relationships/hyperlink" Target="http://pbs.twimg.com/profile_background_images/161004906/Ranbir_Kapoor_Look_Sexy_In_New_John_Players_Ads3.JPG" TargetMode="External"/><Relationship Id="rId2910" Type="http://schemas.openxmlformats.org/officeDocument/2006/relationships/hyperlink" Target="http://pbs.twimg.com/profile_images/815811671776075777/wBBKHg6r_normal.jpg" TargetMode="External"/><Relationship Id="rId1512" Type="http://schemas.openxmlformats.org/officeDocument/2006/relationships/hyperlink" Target="https://pbs.twimg.com/profile_banners/1396917120/1488251635" TargetMode="External"/><Relationship Id="rId4668" Type="http://schemas.openxmlformats.org/officeDocument/2006/relationships/hyperlink" Target="https://twitter.com/arakii" TargetMode="External"/><Relationship Id="rId4875" Type="http://schemas.openxmlformats.org/officeDocument/2006/relationships/hyperlink" Target="https://twitter.com/sriparnaghosh10" TargetMode="External"/><Relationship Id="rId11" Type="http://schemas.openxmlformats.org/officeDocument/2006/relationships/hyperlink" Target="https://t.co/LENNNf80rn" TargetMode="External"/><Relationship Id="rId398" Type="http://schemas.openxmlformats.org/officeDocument/2006/relationships/hyperlink" Target="https://t.co/WBp7BeDHSy" TargetMode="External"/><Relationship Id="rId2079" Type="http://schemas.openxmlformats.org/officeDocument/2006/relationships/hyperlink" Target="http://abs.twimg.com/images/themes/theme1/bg.png" TargetMode="External"/><Relationship Id="rId3477" Type="http://schemas.openxmlformats.org/officeDocument/2006/relationships/hyperlink" Target="http://pbs.twimg.com/profile_images/841181421410619396/cvDQdZTa_normal.jpg" TargetMode="External"/><Relationship Id="rId3684" Type="http://schemas.openxmlformats.org/officeDocument/2006/relationships/hyperlink" Target="http://pbs.twimg.com/profile_images/836162592787869697/99tZ-PoQ_normal.jpg" TargetMode="External"/><Relationship Id="rId3891" Type="http://schemas.openxmlformats.org/officeDocument/2006/relationships/hyperlink" Target="http://pbs.twimg.com/profile_images/773467311915274240/3Cwd8nxy_normal.jpg" TargetMode="External"/><Relationship Id="rId4528" Type="http://schemas.openxmlformats.org/officeDocument/2006/relationships/hyperlink" Target="https://twitter.com/4gbee13" TargetMode="External"/><Relationship Id="rId4735" Type="http://schemas.openxmlformats.org/officeDocument/2006/relationships/hyperlink" Target="https://twitter.com/ideasevak" TargetMode="External"/><Relationship Id="rId4942" Type="http://schemas.openxmlformats.org/officeDocument/2006/relationships/hyperlink" Target="https://twitter.com/raam31" TargetMode="External"/><Relationship Id="rId2286" Type="http://schemas.openxmlformats.org/officeDocument/2006/relationships/hyperlink" Target="http://abs.twimg.com/images/themes/theme1/bg.png" TargetMode="External"/><Relationship Id="rId2493" Type="http://schemas.openxmlformats.org/officeDocument/2006/relationships/hyperlink" Target="http://abs.twimg.com/images/themes/theme1/bg.png" TargetMode="External"/><Relationship Id="rId3337" Type="http://schemas.openxmlformats.org/officeDocument/2006/relationships/hyperlink" Target="http://pbs.twimg.com/profile_images/1861533241/___9_normal.jpg" TargetMode="External"/><Relationship Id="rId3544" Type="http://schemas.openxmlformats.org/officeDocument/2006/relationships/hyperlink" Target="http://abs.twimg.com/sticky/default_profile_images/default_profile_normal.png" TargetMode="External"/><Relationship Id="rId3751" Type="http://schemas.openxmlformats.org/officeDocument/2006/relationships/hyperlink" Target="http://pbs.twimg.com/profile_images/845285107137077249/O82GpMid_normal.jpg" TargetMode="External"/><Relationship Id="rId4802" Type="http://schemas.openxmlformats.org/officeDocument/2006/relationships/hyperlink" Target="https://twitter.com/marketmindedhub" TargetMode="External"/><Relationship Id="rId258" Type="http://schemas.openxmlformats.org/officeDocument/2006/relationships/hyperlink" Target="https://t.co/6LEz93JuOc" TargetMode="External"/><Relationship Id="rId465" Type="http://schemas.openxmlformats.org/officeDocument/2006/relationships/hyperlink" Target="https://t.co/x0FBauVbcE" TargetMode="External"/><Relationship Id="rId672" Type="http://schemas.openxmlformats.org/officeDocument/2006/relationships/hyperlink" Target="https://t.co/KQZF5zxKyT" TargetMode="External"/><Relationship Id="rId1095" Type="http://schemas.openxmlformats.org/officeDocument/2006/relationships/hyperlink" Target="https://pbs.twimg.com/profile_banners/4859522992/1456125052" TargetMode="External"/><Relationship Id="rId2146" Type="http://schemas.openxmlformats.org/officeDocument/2006/relationships/hyperlink" Target="http://abs.twimg.com/images/themes/theme1/bg.png" TargetMode="External"/><Relationship Id="rId2353" Type="http://schemas.openxmlformats.org/officeDocument/2006/relationships/hyperlink" Target="http://abs.twimg.com/images/themes/theme1/bg.png" TargetMode="External"/><Relationship Id="rId2560" Type="http://schemas.openxmlformats.org/officeDocument/2006/relationships/hyperlink" Target="http://abs.twimg.com/images/themes/theme1/bg.png" TargetMode="External"/><Relationship Id="rId3404" Type="http://schemas.openxmlformats.org/officeDocument/2006/relationships/hyperlink" Target="http://pbs.twimg.com/profile_images/853300602109128704/TpnkWkpa_normal.jpg" TargetMode="External"/><Relationship Id="rId3611" Type="http://schemas.openxmlformats.org/officeDocument/2006/relationships/hyperlink" Target="http://abs.twimg.com/sticky/default_profile_images/default_profile_normal.png" TargetMode="External"/><Relationship Id="rId118" Type="http://schemas.openxmlformats.org/officeDocument/2006/relationships/hyperlink" Target="http://t.co/mvOyfifsJg" TargetMode="External"/><Relationship Id="rId325" Type="http://schemas.openxmlformats.org/officeDocument/2006/relationships/hyperlink" Target="http://t.co/3r5LZHpAYd" TargetMode="External"/><Relationship Id="rId532" Type="http://schemas.openxmlformats.org/officeDocument/2006/relationships/hyperlink" Target="https://t.co/OVulRNUC3B" TargetMode="External"/><Relationship Id="rId1162" Type="http://schemas.openxmlformats.org/officeDocument/2006/relationships/hyperlink" Target="https://pbs.twimg.com/profile_banners/4487352270/1450282581" TargetMode="External"/><Relationship Id="rId2006" Type="http://schemas.openxmlformats.org/officeDocument/2006/relationships/hyperlink" Target="http://abs.twimg.com/images/themes/theme1/bg.png" TargetMode="External"/><Relationship Id="rId2213" Type="http://schemas.openxmlformats.org/officeDocument/2006/relationships/hyperlink" Target="http://abs.twimg.com/images/themes/theme1/bg.png" TargetMode="External"/><Relationship Id="rId2420" Type="http://schemas.openxmlformats.org/officeDocument/2006/relationships/hyperlink" Target="http://abs.twimg.com/images/themes/theme1/bg.png" TargetMode="External"/><Relationship Id="rId5369" Type="http://schemas.openxmlformats.org/officeDocument/2006/relationships/hyperlink" Target="https://twitter.com/telugustartups" TargetMode="External"/><Relationship Id="rId5576" Type="http://schemas.openxmlformats.org/officeDocument/2006/relationships/hyperlink" Target="https://twitter.com/itznot_me" TargetMode="External"/><Relationship Id="rId1022" Type="http://schemas.openxmlformats.org/officeDocument/2006/relationships/hyperlink" Target="https://pbs.twimg.com/profile_banners/1095845492/1482121372" TargetMode="External"/><Relationship Id="rId4178" Type="http://schemas.openxmlformats.org/officeDocument/2006/relationships/hyperlink" Target="http://pbs.twimg.com/profile_images/807656008789028864/xAag3kQV_normal.jpg" TargetMode="External"/><Relationship Id="rId4385" Type="http://schemas.openxmlformats.org/officeDocument/2006/relationships/hyperlink" Target="https://twitter.com/blraviation" TargetMode="External"/><Relationship Id="rId4592" Type="http://schemas.openxmlformats.org/officeDocument/2006/relationships/hyperlink" Target="https://twitter.com/vijayraghavsing" TargetMode="External"/><Relationship Id="rId5229" Type="http://schemas.openxmlformats.org/officeDocument/2006/relationships/hyperlink" Target="https://twitter.com/gizbotta" TargetMode="External"/><Relationship Id="rId5436" Type="http://schemas.openxmlformats.org/officeDocument/2006/relationships/hyperlink" Target="https://twitter.com/ojasinfoindia" TargetMode="External"/><Relationship Id="rId1979" Type="http://schemas.openxmlformats.org/officeDocument/2006/relationships/hyperlink" Target="http://pbs.twimg.com/profile_background_images/680340707987435520/smW7b63y.jpg" TargetMode="External"/><Relationship Id="rId3194" Type="http://schemas.openxmlformats.org/officeDocument/2006/relationships/hyperlink" Target="http://pbs.twimg.com/profile_images/731065154129928192/gauLWTlp_normal.jpg" TargetMode="External"/><Relationship Id="rId4038" Type="http://schemas.openxmlformats.org/officeDocument/2006/relationships/hyperlink" Target="http://pbs.twimg.com/profile_images/2940162573/ac2cf7cb3b400a588a0bc6e992c03b36_normal.jpeg" TargetMode="External"/><Relationship Id="rId4245" Type="http://schemas.openxmlformats.org/officeDocument/2006/relationships/hyperlink" Target="https://twitter.com/mishra_suraj" TargetMode="External"/><Relationship Id="rId5643" Type="http://schemas.openxmlformats.org/officeDocument/2006/relationships/table" Target="../tables/table2.xml"/><Relationship Id="rId1839" Type="http://schemas.openxmlformats.org/officeDocument/2006/relationships/hyperlink" Target="http://abs.twimg.com/images/themes/theme19/bg.gif" TargetMode="External"/><Relationship Id="rId3054" Type="http://schemas.openxmlformats.org/officeDocument/2006/relationships/hyperlink" Target="http://pbs.twimg.com/profile_images/856444294688894976/NX62B0J1_normal.jpg" TargetMode="External"/><Relationship Id="rId4452" Type="http://schemas.openxmlformats.org/officeDocument/2006/relationships/hyperlink" Target="https://twitter.com/kimeshchudasma" TargetMode="External"/><Relationship Id="rId5503" Type="http://schemas.openxmlformats.org/officeDocument/2006/relationships/hyperlink" Target="https://twitter.com/afali17" TargetMode="External"/><Relationship Id="rId182" Type="http://schemas.openxmlformats.org/officeDocument/2006/relationships/hyperlink" Target="https://t.co/Z5TMeDmUAV" TargetMode="External"/><Relationship Id="rId1906" Type="http://schemas.openxmlformats.org/officeDocument/2006/relationships/hyperlink" Target="http://abs.twimg.com/images/themes/theme1/bg.png" TargetMode="External"/><Relationship Id="rId3261" Type="http://schemas.openxmlformats.org/officeDocument/2006/relationships/hyperlink" Target="http://pbs.twimg.com/profile_images/849464668242444289/hK14tMb6_normal.jpg" TargetMode="External"/><Relationship Id="rId4105" Type="http://schemas.openxmlformats.org/officeDocument/2006/relationships/hyperlink" Target="http://pbs.twimg.com/profile_images/2913813607/dbf7deb49f1b013ee2346d820b5fedc3_normal.png" TargetMode="External"/><Relationship Id="rId4312" Type="http://schemas.openxmlformats.org/officeDocument/2006/relationships/hyperlink" Target="https://twitter.com/khalnayak1139" TargetMode="External"/><Relationship Id="rId2070" Type="http://schemas.openxmlformats.org/officeDocument/2006/relationships/hyperlink" Target="http://abs.twimg.com/images/themes/theme13/bg.gif" TargetMode="External"/><Relationship Id="rId3121" Type="http://schemas.openxmlformats.org/officeDocument/2006/relationships/hyperlink" Target="http://pbs.twimg.com/profile_images/378800000637111195/3b48909dd8c01ec53f7889714acbc182_normal.png" TargetMode="External"/><Relationship Id="rId999" Type="http://schemas.openxmlformats.org/officeDocument/2006/relationships/hyperlink" Target="https://pbs.twimg.com/profile_banners/1312121269/1489416346" TargetMode="External"/><Relationship Id="rId2887" Type="http://schemas.openxmlformats.org/officeDocument/2006/relationships/hyperlink" Target="http://pbs.twimg.com/profile_images/856063634786721792/VpnZCiMt_normal.jpg" TargetMode="External"/><Relationship Id="rId5086" Type="http://schemas.openxmlformats.org/officeDocument/2006/relationships/hyperlink" Target="https://twitter.com/dtaparia86" TargetMode="External"/><Relationship Id="rId5293" Type="http://schemas.openxmlformats.org/officeDocument/2006/relationships/hyperlink" Target="https://twitter.com/ultimate_banda" TargetMode="External"/><Relationship Id="rId859" Type="http://schemas.openxmlformats.org/officeDocument/2006/relationships/hyperlink" Target="https://pbs.twimg.com/profile_banners/776415427815550977/1473947038" TargetMode="External"/><Relationship Id="rId1489" Type="http://schemas.openxmlformats.org/officeDocument/2006/relationships/hyperlink" Target="https://pbs.twimg.com/profile_banners/617369281/1492823254" TargetMode="External"/><Relationship Id="rId1696" Type="http://schemas.openxmlformats.org/officeDocument/2006/relationships/hyperlink" Target="http://abs.twimg.com/images/themes/theme1/bg.png" TargetMode="External"/><Relationship Id="rId3938" Type="http://schemas.openxmlformats.org/officeDocument/2006/relationships/hyperlink" Target="http://pbs.twimg.com/profile_images/750206124905754624/Zamw9W76_normal.jpg" TargetMode="External"/><Relationship Id="rId5153" Type="http://schemas.openxmlformats.org/officeDocument/2006/relationships/hyperlink" Target="https://twitter.com/prashantarchu" TargetMode="External"/><Relationship Id="rId5360" Type="http://schemas.openxmlformats.org/officeDocument/2006/relationships/hyperlink" Target="https://twitter.com/techupdate3" TargetMode="External"/><Relationship Id="rId1349" Type="http://schemas.openxmlformats.org/officeDocument/2006/relationships/hyperlink" Target="https://pbs.twimg.com/profile_banners/56113276/1470589200" TargetMode="External"/><Relationship Id="rId2747" Type="http://schemas.openxmlformats.org/officeDocument/2006/relationships/hyperlink" Target="http://abs.twimg.com/images/themes/theme1/bg.png" TargetMode="External"/><Relationship Id="rId2954" Type="http://schemas.openxmlformats.org/officeDocument/2006/relationships/hyperlink" Target="http://pbs.twimg.com/profile_images/3261058365/3836f7062b626e92ad620152534f7826_normal.jpeg" TargetMode="External"/><Relationship Id="rId5013" Type="http://schemas.openxmlformats.org/officeDocument/2006/relationships/hyperlink" Target="https://twitter.com/imersuraj" TargetMode="External"/><Relationship Id="rId5220" Type="http://schemas.openxmlformats.org/officeDocument/2006/relationships/hyperlink" Target="https://twitter.com/ultra__news" TargetMode="External"/><Relationship Id="rId719" Type="http://schemas.openxmlformats.org/officeDocument/2006/relationships/hyperlink" Target="https://pbs.twimg.com/profile_banners/825870980/1484991893" TargetMode="External"/><Relationship Id="rId926" Type="http://schemas.openxmlformats.org/officeDocument/2006/relationships/hyperlink" Target="https://pbs.twimg.com/profile_banners/775685149765799938/1489895458" TargetMode="External"/><Relationship Id="rId1556" Type="http://schemas.openxmlformats.org/officeDocument/2006/relationships/hyperlink" Target="https://pbs.twimg.com/profile_banners/84819720/1402811024" TargetMode="External"/><Relationship Id="rId1763" Type="http://schemas.openxmlformats.org/officeDocument/2006/relationships/hyperlink" Target="http://abs.twimg.com/images/themes/theme15/bg.png" TargetMode="External"/><Relationship Id="rId1970" Type="http://schemas.openxmlformats.org/officeDocument/2006/relationships/hyperlink" Target="http://pbs.twimg.com/profile_background_images/378800000115044652/3b1d3a261e44f8192e1959fcfaf6d2e1.jpeg" TargetMode="External"/><Relationship Id="rId2607" Type="http://schemas.openxmlformats.org/officeDocument/2006/relationships/hyperlink" Target="http://pbs.twimg.com/profile_background_images/662961690229784576/Cr82-6tk.jpg" TargetMode="External"/><Relationship Id="rId2814" Type="http://schemas.openxmlformats.org/officeDocument/2006/relationships/hyperlink" Target="http://pbs.twimg.com/profile_images/530315607271432192/VviVuljo_normal.jpeg" TargetMode="External"/><Relationship Id="rId55" Type="http://schemas.openxmlformats.org/officeDocument/2006/relationships/hyperlink" Target="https://t.co/mN8a3ASopZ" TargetMode="External"/><Relationship Id="rId1209" Type="http://schemas.openxmlformats.org/officeDocument/2006/relationships/hyperlink" Target="https://pbs.twimg.com/profile_banners/3005014565/1422596756" TargetMode="External"/><Relationship Id="rId1416" Type="http://schemas.openxmlformats.org/officeDocument/2006/relationships/hyperlink" Target="https://pbs.twimg.com/profile_banners/3320044712/1470060529" TargetMode="External"/><Relationship Id="rId1623" Type="http://schemas.openxmlformats.org/officeDocument/2006/relationships/hyperlink" Target="https://pbs.twimg.com/profile_banners/2694531734/1406775081" TargetMode="External"/><Relationship Id="rId1830" Type="http://schemas.openxmlformats.org/officeDocument/2006/relationships/hyperlink" Target="http://abs.twimg.com/images/themes/theme1/bg.png" TargetMode="External"/><Relationship Id="rId4779" Type="http://schemas.openxmlformats.org/officeDocument/2006/relationships/hyperlink" Target="https://twitter.com/mohitsmartlove" TargetMode="External"/><Relationship Id="rId4986" Type="http://schemas.openxmlformats.org/officeDocument/2006/relationships/hyperlink" Target="https://twitter.com/ahhstri" TargetMode="External"/><Relationship Id="rId3588" Type="http://schemas.openxmlformats.org/officeDocument/2006/relationships/hyperlink" Target="http://pbs.twimg.com/profile_images/729543370922704896/LsI57Fpz_normal.jpg" TargetMode="External"/><Relationship Id="rId3795" Type="http://schemas.openxmlformats.org/officeDocument/2006/relationships/hyperlink" Target="http://pbs.twimg.com/profile_images/821102595091664896/w_G8Iw44_normal.jpg" TargetMode="External"/><Relationship Id="rId4639" Type="http://schemas.openxmlformats.org/officeDocument/2006/relationships/hyperlink" Target="https://twitter.com/vcloud_storage" TargetMode="External"/><Relationship Id="rId4846" Type="http://schemas.openxmlformats.org/officeDocument/2006/relationships/hyperlink" Target="https://twitter.com/anil27saini" TargetMode="External"/><Relationship Id="rId2397" Type="http://schemas.openxmlformats.org/officeDocument/2006/relationships/hyperlink" Target="http://abs.twimg.com/images/themes/theme1/bg.png" TargetMode="External"/><Relationship Id="rId3448" Type="http://schemas.openxmlformats.org/officeDocument/2006/relationships/hyperlink" Target="http://pbs.twimg.com/profile_images/857567268351365120/FTiFM0WB_normal.jpg" TargetMode="External"/><Relationship Id="rId3655" Type="http://schemas.openxmlformats.org/officeDocument/2006/relationships/hyperlink" Target="http://pbs.twimg.com/profile_images/3689560414/0adf5fa16064b77e886fd6e140bba261_normal.jpeg" TargetMode="External"/><Relationship Id="rId3862" Type="http://schemas.openxmlformats.org/officeDocument/2006/relationships/hyperlink" Target="http://pbs.twimg.com/profile_images/683330153661911042/_0ezAAQr_normal.jpg" TargetMode="External"/><Relationship Id="rId4706" Type="http://schemas.openxmlformats.org/officeDocument/2006/relationships/hyperlink" Target="https://twitter.com/bediumang" TargetMode="External"/><Relationship Id="rId369" Type="http://schemas.openxmlformats.org/officeDocument/2006/relationships/hyperlink" Target="https://t.co/aMMxtzwOoD" TargetMode="External"/><Relationship Id="rId576" Type="http://schemas.openxmlformats.org/officeDocument/2006/relationships/hyperlink" Target="https://t.co/yhrlUkY0MB" TargetMode="External"/><Relationship Id="rId783" Type="http://schemas.openxmlformats.org/officeDocument/2006/relationships/hyperlink" Target="https://pbs.twimg.com/profile_banners/1971731779/1452590537" TargetMode="External"/><Relationship Id="rId990" Type="http://schemas.openxmlformats.org/officeDocument/2006/relationships/hyperlink" Target="https://pbs.twimg.com/profile_banners/830593454/1493318911" TargetMode="External"/><Relationship Id="rId2257" Type="http://schemas.openxmlformats.org/officeDocument/2006/relationships/hyperlink" Target="http://pbs.twimg.com/profile_background_images/104113743/brick.jpg" TargetMode="External"/><Relationship Id="rId2464" Type="http://schemas.openxmlformats.org/officeDocument/2006/relationships/hyperlink" Target="http://abs.twimg.com/images/themes/theme1/bg.png" TargetMode="External"/><Relationship Id="rId2671" Type="http://schemas.openxmlformats.org/officeDocument/2006/relationships/hyperlink" Target="http://pbs.twimg.com/profile_background_images/657843585899995136/IBP8qf4_.jpg" TargetMode="External"/><Relationship Id="rId3308" Type="http://schemas.openxmlformats.org/officeDocument/2006/relationships/hyperlink" Target="http://abs.twimg.com/sticky/default_profile_images/default_profile_normal.png" TargetMode="External"/><Relationship Id="rId3515" Type="http://schemas.openxmlformats.org/officeDocument/2006/relationships/hyperlink" Target="http://pbs.twimg.com/profile_images/805046153997860865/IRjOwzl3_normal.jpg" TargetMode="External"/><Relationship Id="rId4913" Type="http://schemas.openxmlformats.org/officeDocument/2006/relationships/hyperlink" Target="https://twitter.com/aakashvarma2000" TargetMode="External"/><Relationship Id="rId229" Type="http://schemas.openxmlformats.org/officeDocument/2006/relationships/hyperlink" Target="https://t.co/4hZHKWDK7R" TargetMode="External"/><Relationship Id="rId436" Type="http://schemas.openxmlformats.org/officeDocument/2006/relationships/hyperlink" Target="http://t.co/PmZrpovHuD" TargetMode="External"/><Relationship Id="rId643" Type="http://schemas.openxmlformats.org/officeDocument/2006/relationships/hyperlink" Target="https://t.co/4rHuy2KGkY" TargetMode="External"/><Relationship Id="rId1066" Type="http://schemas.openxmlformats.org/officeDocument/2006/relationships/hyperlink" Target="https://pbs.twimg.com/profile_banners/2460852860/1461480047" TargetMode="External"/><Relationship Id="rId1273" Type="http://schemas.openxmlformats.org/officeDocument/2006/relationships/hyperlink" Target="https://pbs.twimg.com/profile_banners/772675659348996096/1475573195" TargetMode="External"/><Relationship Id="rId1480" Type="http://schemas.openxmlformats.org/officeDocument/2006/relationships/hyperlink" Target="https://pbs.twimg.com/profile_banners/62601419/1472489160" TargetMode="External"/><Relationship Id="rId2117" Type="http://schemas.openxmlformats.org/officeDocument/2006/relationships/hyperlink" Target="http://abs.twimg.com/images/themes/theme1/bg.png" TargetMode="External"/><Relationship Id="rId2324" Type="http://schemas.openxmlformats.org/officeDocument/2006/relationships/hyperlink" Target="http://pbs.twimg.com/profile_background_images/462180043284676609/3pnTbTZj.jpeg" TargetMode="External"/><Relationship Id="rId3722" Type="http://schemas.openxmlformats.org/officeDocument/2006/relationships/hyperlink" Target="http://abs.twimg.com/sticky/default_profile_images/default_profile_normal.png" TargetMode="External"/><Relationship Id="rId850" Type="http://schemas.openxmlformats.org/officeDocument/2006/relationships/hyperlink" Target="https://pbs.twimg.com/profile_banners/247721361/1489469075" TargetMode="External"/><Relationship Id="rId1133" Type="http://schemas.openxmlformats.org/officeDocument/2006/relationships/hyperlink" Target="https://pbs.twimg.com/profile_banners/844619557/1431851923" TargetMode="External"/><Relationship Id="rId2531" Type="http://schemas.openxmlformats.org/officeDocument/2006/relationships/hyperlink" Target="http://abs.twimg.com/images/themes/theme1/bg.png" TargetMode="External"/><Relationship Id="rId4289" Type="http://schemas.openxmlformats.org/officeDocument/2006/relationships/hyperlink" Target="https://twitter.com/kbpssidtz" TargetMode="External"/><Relationship Id="rId503" Type="http://schemas.openxmlformats.org/officeDocument/2006/relationships/hyperlink" Target="https://t.co/iUEQWVnJ3i" TargetMode="External"/><Relationship Id="rId710" Type="http://schemas.openxmlformats.org/officeDocument/2006/relationships/hyperlink" Target="https://pbs.twimg.com/profile_banners/10228272/1489093421" TargetMode="External"/><Relationship Id="rId1340" Type="http://schemas.openxmlformats.org/officeDocument/2006/relationships/hyperlink" Target="https://pbs.twimg.com/profile_banners/479345496/1460268050" TargetMode="External"/><Relationship Id="rId3098" Type="http://schemas.openxmlformats.org/officeDocument/2006/relationships/hyperlink" Target="http://pbs.twimg.com/profile_images/583398273949368320/nhcye1gH_normal.png" TargetMode="External"/><Relationship Id="rId4496" Type="http://schemas.openxmlformats.org/officeDocument/2006/relationships/hyperlink" Target="https://twitter.com/egovonline" TargetMode="External"/><Relationship Id="rId5547" Type="http://schemas.openxmlformats.org/officeDocument/2006/relationships/hyperlink" Target="https://twitter.com/akhilesh_vajpai" TargetMode="External"/><Relationship Id="rId1200" Type="http://schemas.openxmlformats.org/officeDocument/2006/relationships/hyperlink" Target="https://pbs.twimg.com/profile_banners/46846125/1397124566" TargetMode="External"/><Relationship Id="rId4149" Type="http://schemas.openxmlformats.org/officeDocument/2006/relationships/hyperlink" Target="http://pbs.twimg.com/profile_images/821259324336943105/tDTvNaGF_normal.jpg" TargetMode="External"/><Relationship Id="rId4356" Type="http://schemas.openxmlformats.org/officeDocument/2006/relationships/hyperlink" Target="https://twitter.com/goodreturnska" TargetMode="External"/><Relationship Id="rId4563" Type="http://schemas.openxmlformats.org/officeDocument/2006/relationships/hyperlink" Target="https://twitter.com/news7tamil" TargetMode="External"/><Relationship Id="rId4770" Type="http://schemas.openxmlformats.org/officeDocument/2006/relationships/hyperlink" Target="https://twitter.com/free_cool_stuff" TargetMode="External"/><Relationship Id="rId5407" Type="http://schemas.openxmlformats.org/officeDocument/2006/relationships/hyperlink" Target="https://twitter.com/jits_sakariya" TargetMode="External"/><Relationship Id="rId5614" Type="http://schemas.openxmlformats.org/officeDocument/2006/relationships/hyperlink" Target="https://twitter.com/cyberstream_" TargetMode="External"/><Relationship Id="rId3165" Type="http://schemas.openxmlformats.org/officeDocument/2006/relationships/hyperlink" Target="http://pbs.twimg.com/profile_images/836451703083802625/Fiv-nWnH_normal.jpg" TargetMode="External"/><Relationship Id="rId3372" Type="http://schemas.openxmlformats.org/officeDocument/2006/relationships/hyperlink" Target="http://pbs.twimg.com/profile_images/699184869214023681/ub0ebEje_normal.jpg" TargetMode="External"/><Relationship Id="rId4009" Type="http://schemas.openxmlformats.org/officeDocument/2006/relationships/hyperlink" Target="http://pbs.twimg.com/profile_images/852052861932404736/ZZk3iL0i_normal.jpg" TargetMode="External"/><Relationship Id="rId4216" Type="http://schemas.openxmlformats.org/officeDocument/2006/relationships/hyperlink" Target="https://twitter.com/topfinnews" TargetMode="External"/><Relationship Id="rId4423" Type="http://schemas.openxmlformats.org/officeDocument/2006/relationships/hyperlink" Target="https://twitter.com/agarwalcommunit" TargetMode="External"/><Relationship Id="rId4630" Type="http://schemas.openxmlformats.org/officeDocument/2006/relationships/hyperlink" Target="https://twitter.com/punjabiboyswag" TargetMode="External"/><Relationship Id="rId293" Type="http://schemas.openxmlformats.org/officeDocument/2006/relationships/hyperlink" Target="https://t.co/dpNDv4ifvS" TargetMode="External"/><Relationship Id="rId2181" Type="http://schemas.openxmlformats.org/officeDocument/2006/relationships/hyperlink" Target="http://pbs.twimg.com/profile_background_images/365019789/twilk_background_4ec3be9e2a23a.jpg" TargetMode="External"/><Relationship Id="rId3025" Type="http://schemas.openxmlformats.org/officeDocument/2006/relationships/hyperlink" Target="http://pbs.twimg.com/profile_images/841519988867391488/tBlv-5_Q_normal.jpg" TargetMode="External"/><Relationship Id="rId3232" Type="http://schemas.openxmlformats.org/officeDocument/2006/relationships/hyperlink" Target="http://pbs.twimg.com/profile_images/845832852126257152/uC1g28MV_normal.jpg" TargetMode="External"/><Relationship Id="rId153" Type="http://schemas.openxmlformats.org/officeDocument/2006/relationships/hyperlink" Target="http://t.co/8YTe1l8qM1" TargetMode="External"/><Relationship Id="rId360" Type="http://schemas.openxmlformats.org/officeDocument/2006/relationships/hyperlink" Target="http://t.co/zkNpPZysyH" TargetMode="External"/><Relationship Id="rId2041" Type="http://schemas.openxmlformats.org/officeDocument/2006/relationships/hyperlink" Target="http://abs.twimg.com/images/themes/theme1/bg.png" TargetMode="External"/><Relationship Id="rId5197" Type="http://schemas.openxmlformats.org/officeDocument/2006/relationships/hyperlink" Target="https://twitter.com/vrkansagara" TargetMode="External"/><Relationship Id="rId220" Type="http://schemas.openxmlformats.org/officeDocument/2006/relationships/hyperlink" Target="https://t.co/38xdiiM1JT" TargetMode="External"/><Relationship Id="rId2998" Type="http://schemas.openxmlformats.org/officeDocument/2006/relationships/hyperlink" Target="http://pbs.twimg.com/profile_images/858604507592306688/XO6RAToH_normal.jpg" TargetMode="External"/><Relationship Id="rId5057" Type="http://schemas.openxmlformats.org/officeDocument/2006/relationships/hyperlink" Target="https://twitter.com/raghven45701151" TargetMode="External"/><Relationship Id="rId5264" Type="http://schemas.openxmlformats.org/officeDocument/2006/relationships/hyperlink" Target="https://twitter.com/rahul_pattnayak" TargetMode="External"/><Relationship Id="rId2858" Type="http://schemas.openxmlformats.org/officeDocument/2006/relationships/hyperlink" Target="http://pbs.twimg.com/profile_images/834269879788199936/v6axxrlP_normal.jpg" TargetMode="External"/><Relationship Id="rId3909" Type="http://schemas.openxmlformats.org/officeDocument/2006/relationships/hyperlink" Target="http://pbs.twimg.com/profile_images/858196983491723264/gDN8vhNK_normal.jpg" TargetMode="External"/><Relationship Id="rId4073" Type="http://schemas.openxmlformats.org/officeDocument/2006/relationships/hyperlink" Target="http://pbs.twimg.com/profile_images/536051982138503168/NOVSbcfS_normal.jpeg" TargetMode="External"/><Relationship Id="rId5471" Type="http://schemas.openxmlformats.org/officeDocument/2006/relationships/hyperlink" Target="https://twitter.com/bharat_jew" TargetMode="External"/><Relationship Id="rId99" Type="http://schemas.openxmlformats.org/officeDocument/2006/relationships/hyperlink" Target="http://t.co/NDnOFkhNKQ" TargetMode="External"/><Relationship Id="rId1667" Type="http://schemas.openxmlformats.org/officeDocument/2006/relationships/hyperlink" Target="https://pbs.twimg.com/profile_banners/810562219905871873/1483805474" TargetMode="External"/><Relationship Id="rId1874" Type="http://schemas.openxmlformats.org/officeDocument/2006/relationships/hyperlink" Target="http://abs.twimg.com/images/themes/theme1/bg.png" TargetMode="External"/><Relationship Id="rId2718" Type="http://schemas.openxmlformats.org/officeDocument/2006/relationships/hyperlink" Target="http://abs.twimg.com/images/themes/theme1/bg.png" TargetMode="External"/><Relationship Id="rId2925" Type="http://schemas.openxmlformats.org/officeDocument/2006/relationships/hyperlink" Target="http://pbs.twimg.com/profile_images/562567543647244290/AezjG_sL_normal.jpeg" TargetMode="External"/><Relationship Id="rId4280" Type="http://schemas.openxmlformats.org/officeDocument/2006/relationships/hyperlink" Target="https://twitter.com/mehboobamufti" TargetMode="External"/><Relationship Id="rId5124" Type="http://schemas.openxmlformats.org/officeDocument/2006/relationships/hyperlink" Target="https://twitter.com/btcoinswap" TargetMode="External"/><Relationship Id="rId5331" Type="http://schemas.openxmlformats.org/officeDocument/2006/relationships/hyperlink" Target="https://twitter.com/meghaltweets" TargetMode="External"/><Relationship Id="rId1527" Type="http://schemas.openxmlformats.org/officeDocument/2006/relationships/hyperlink" Target="https://pbs.twimg.com/profile_banners/760666299471163392/1481869227" TargetMode="External"/><Relationship Id="rId1734" Type="http://schemas.openxmlformats.org/officeDocument/2006/relationships/hyperlink" Target="http://abs.twimg.com/images/themes/theme1/bg.png" TargetMode="External"/><Relationship Id="rId1941" Type="http://schemas.openxmlformats.org/officeDocument/2006/relationships/hyperlink" Target="http://abs.twimg.com/images/themes/theme18/bg.gif" TargetMode="External"/><Relationship Id="rId4140" Type="http://schemas.openxmlformats.org/officeDocument/2006/relationships/hyperlink" Target="http://pbs.twimg.com/profile_images/749897714150707200/G_uoDkY2_normal.jpg" TargetMode="External"/><Relationship Id="rId26" Type="http://schemas.openxmlformats.org/officeDocument/2006/relationships/hyperlink" Target="https://t.co/e6igVKL43S" TargetMode="External"/><Relationship Id="rId3699" Type="http://schemas.openxmlformats.org/officeDocument/2006/relationships/hyperlink" Target="http://pbs.twimg.com/profile_images/784979768554893312/CgZOxlOQ_normal.jpg" TargetMode="External"/><Relationship Id="rId4000" Type="http://schemas.openxmlformats.org/officeDocument/2006/relationships/hyperlink" Target="http://pbs.twimg.com/profile_images/842021220040232960/qhETEeGf_normal.jpg" TargetMode="External"/><Relationship Id="rId1801" Type="http://schemas.openxmlformats.org/officeDocument/2006/relationships/hyperlink" Target="http://abs.twimg.com/images/themes/theme1/bg.png" TargetMode="External"/><Relationship Id="rId3559" Type="http://schemas.openxmlformats.org/officeDocument/2006/relationships/hyperlink" Target="http://abs.twimg.com/sticky/default_profile_images/default_profile_normal.png" TargetMode="External"/><Relationship Id="rId4957" Type="http://schemas.openxmlformats.org/officeDocument/2006/relationships/hyperlink" Target="https://twitter.com/_bitcoinaire_" TargetMode="External"/><Relationship Id="rId687" Type="http://schemas.openxmlformats.org/officeDocument/2006/relationships/hyperlink" Target="https://pbs.twimg.com/profile_banners/390602999/1493366050" TargetMode="External"/><Relationship Id="rId2368" Type="http://schemas.openxmlformats.org/officeDocument/2006/relationships/hyperlink" Target="http://pbs.twimg.com/profile_background_images/268540048/sarcasm.jpg" TargetMode="External"/><Relationship Id="rId3766" Type="http://schemas.openxmlformats.org/officeDocument/2006/relationships/hyperlink" Target="http://pbs.twimg.com/profile_images/378800000609305600/a41c5c5747f7b1a22ededf26d07cb3f2_normal.jpeg" TargetMode="External"/><Relationship Id="rId3973" Type="http://schemas.openxmlformats.org/officeDocument/2006/relationships/hyperlink" Target="http://pbs.twimg.com/profile_images/565213280554065920/wkQwU0sp_normal.jpeg" TargetMode="External"/><Relationship Id="rId4817" Type="http://schemas.openxmlformats.org/officeDocument/2006/relationships/hyperlink" Target="https://twitter.com/togofogo" TargetMode="External"/><Relationship Id="rId894" Type="http://schemas.openxmlformats.org/officeDocument/2006/relationships/hyperlink" Target="https://pbs.twimg.com/profile_banners/39743812/1493527979" TargetMode="External"/><Relationship Id="rId1177" Type="http://schemas.openxmlformats.org/officeDocument/2006/relationships/hyperlink" Target="https://pbs.twimg.com/profile_banners/710763494380072960/1493559634" TargetMode="External"/><Relationship Id="rId2575" Type="http://schemas.openxmlformats.org/officeDocument/2006/relationships/hyperlink" Target="http://abs.twimg.com/images/themes/theme1/bg.png" TargetMode="External"/><Relationship Id="rId2782" Type="http://schemas.openxmlformats.org/officeDocument/2006/relationships/hyperlink" Target="http://pbs.twimg.com/profile_images/528429266652758016/c9_KiAW8_normal.jpeg" TargetMode="External"/><Relationship Id="rId3419" Type="http://schemas.openxmlformats.org/officeDocument/2006/relationships/hyperlink" Target="http://pbs.twimg.com/profile_images/807551071526629377/HyaayP6j_normal.jpg" TargetMode="External"/><Relationship Id="rId3626" Type="http://schemas.openxmlformats.org/officeDocument/2006/relationships/hyperlink" Target="http://abs.twimg.com/sticky/default_profile_images/default_profile_normal.png" TargetMode="External"/><Relationship Id="rId3833" Type="http://schemas.openxmlformats.org/officeDocument/2006/relationships/hyperlink" Target="http://pbs.twimg.com/profile_images/844564920213684224/eEQ-z7pv_normal.jpg" TargetMode="External"/><Relationship Id="rId547" Type="http://schemas.openxmlformats.org/officeDocument/2006/relationships/hyperlink" Target="https://t.co/iSaZLZNiXn" TargetMode="External"/><Relationship Id="rId754" Type="http://schemas.openxmlformats.org/officeDocument/2006/relationships/hyperlink" Target="https://pbs.twimg.com/profile_banners/179963263/1435653586" TargetMode="External"/><Relationship Id="rId961" Type="http://schemas.openxmlformats.org/officeDocument/2006/relationships/hyperlink" Target="https://pbs.twimg.com/profile_banners/1596415166/1491451592" TargetMode="External"/><Relationship Id="rId1384" Type="http://schemas.openxmlformats.org/officeDocument/2006/relationships/hyperlink" Target="https://pbs.twimg.com/profile_banners/751427773877592064/1486321888" TargetMode="External"/><Relationship Id="rId1591" Type="http://schemas.openxmlformats.org/officeDocument/2006/relationships/hyperlink" Target="https://pbs.twimg.com/profile_banners/177009803/1416639744" TargetMode="External"/><Relationship Id="rId2228" Type="http://schemas.openxmlformats.org/officeDocument/2006/relationships/hyperlink" Target="http://abs.twimg.com/images/themes/theme1/bg.png" TargetMode="External"/><Relationship Id="rId2435" Type="http://schemas.openxmlformats.org/officeDocument/2006/relationships/hyperlink" Target="http://abs.twimg.com/images/themes/theme18/bg.gif" TargetMode="External"/><Relationship Id="rId2642" Type="http://schemas.openxmlformats.org/officeDocument/2006/relationships/hyperlink" Target="http://abs.twimg.com/images/themes/theme14/bg.gif" TargetMode="External"/><Relationship Id="rId3900" Type="http://schemas.openxmlformats.org/officeDocument/2006/relationships/hyperlink" Target="http://pbs.twimg.com/profile_images/770247045231837184/7JIcXo_Y_normal.jpg" TargetMode="External"/><Relationship Id="rId90" Type="http://schemas.openxmlformats.org/officeDocument/2006/relationships/hyperlink" Target="https://t.co/naKO3sn8De" TargetMode="External"/><Relationship Id="rId407" Type="http://schemas.openxmlformats.org/officeDocument/2006/relationships/hyperlink" Target="http://t.co/KxGytikYyW" TargetMode="External"/><Relationship Id="rId614" Type="http://schemas.openxmlformats.org/officeDocument/2006/relationships/hyperlink" Target="https://t.co/pFy9GmRTjh" TargetMode="External"/><Relationship Id="rId821" Type="http://schemas.openxmlformats.org/officeDocument/2006/relationships/hyperlink" Target="https://pbs.twimg.com/profile_banners/2473499894/1439026830" TargetMode="External"/><Relationship Id="rId1037" Type="http://schemas.openxmlformats.org/officeDocument/2006/relationships/hyperlink" Target="https://pbs.twimg.com/profile_banners/374341878/1464017199" TargetMode="External"/><Relationship Id="rId1244" Type="http://schemas.openxmlformats.org/officeDocument/2006/relationships/hyperlink" Target="https://pbs.twimg.com/profile_banners/601890067/1381800745" TargetMode="External"/><Relationship Id="rId1451" Type="http://schemas.openxmlformats.org/officeDocument/2006/relationships/hyperlink" Target="https://pbs.twimg.com/profile_banners/848860254830026752/1491219599" TargetMode="External"/><Relationship Id="rId2502" Type="http://schemas.openxmlformats.org/officeDocument/2006/relationships/hyperlink" Target="http://abs.twimg.com/images/themes/theme1/bg.png" TargetMode="External"/><Relationship Id="rId1104" Type="http://schemas.openxmlformats.org/officeDocument/2006/relationships/hyperlink" Target="https://pbs.twimg.com/profile_banners/4825950012/1456123965" TargetMode="External"/><Relationship Id="rId1311" Type="http://schemas.openxmlformats.org/officeDocument/2006/relationships/hyperlink" Target="https://pbs.twimg.com/profile_banners/727477318499717121/1476110527" TargetMode="External"/><Relationship Id="rId4467" Type="http://schemas.openxmlformats.org/officeDocument/2006/relationships/hyperlink" Target="https://twitter.com/thejessie21" TargetMode="External"/><Relationship Id="rId4674" Type="http://schemas.openxmlformats.org/officeDocument/2006/relationships/hyperlink" Target="https://twitter.com/realindian23" TargetMode="External"/><Relationship Id="rId4881" Type="http://schemas.openxmlformats.org/officeDocument/2006/relationships/hyperlink" Target="https://twitter.com/tiwarilalmani" TargetMode="External"/><Relationship Id="rId5518" Type="http://schemas.openxmlformats.org/officeDocument/2006/relationships/hyperlink" Target="https://twitter.com/megameetei" TargetMode="External"/><Relationship Id="rId3069" Type="http://schemas.openxmlformats.org/officeDocument/2006/relationships/hyperlink" Target="http://pbs.twimg.com/profile_images/462178894846517248/KrhHr8hI_normal.jpeg" TargetMode="External"/><Relationship Id="rId3276" Type="http://schemas.openxmlformats.org/officeDocument/2006/relationships/hyperlink" Target="http://pbs.twimg.com/profile_images/550590536998850561/PZNDtTRQ_normal.jpeg" TargetMode="External"/><Relationship Id="rId3483" Type="http://schemas.openxmlformats.org/officeDocument/2006/relationships/hyperlink" Target="http://pbs.twimg.com/profile_images/828102517196210177/9Be2JcvC_normal.jpg" TargetMode="External"/><Relationship Id="rId3690" Type="http://schemas.openxmlformats.org/officeDocument/2006/relationships/hyperlink" Target="http://pbs.twimg.com/profile_images/650388693916581888/5el5Ec0z_normal.png" TargetMode="External"/><Relationship Id="rId4327" Type="http://schemas.openxmlformats.org/officeDocument/2006/relationships/hyperlink" Target="https://twitter.com/iypan8" TargetMode="External"/><Relationship Id="rId4534" Type="http://schemas.openxmlformats.org/officeDocument/2006/relationships/hyperlink" Target="https://twitter.com/anjanesh10" TargetMode="External"/><Relationship Id="rId197" Type="http://schemas.openxmlformats.org/officeDocument/2006/relationships/hyperlink" Target="https://t.co/OsgfdpqZfC" TargetMode="External"/><Relationship Id="rId2085" Type="http://schemas.openxmlformats.org/officeDocument/2006/relationships/hyperlink" Target="http://abs.twimg.com/images/themes/theme2/bg.gif" TargetMode="External"/><Relationship Id="rId2292" Type="http://schemas.openxmlformats.org/officeDocument/2006/relationships/hyperlink" Target="http://abs.twimg.com/images/themes/theme1/bg.png" TargetMode="External"/><Relationship Id="rId3136" Type="http://schemas.openxmlformats.org/officeDocument/2006/relationships/hyperlink" Target="http://pbs.twimg.com/profile_images/858393680801013760/NJ2gHyRj_normal.jpg" TargetMode="External"/><Relationship Id="rId3343" Type="http://schemas.openxmlformats.org/officeDocument/2006/relationships/hyperlink" Target="http://pbs.twimg.com/profile_images/1703550375/untitled_normal.jpg" TargetMode="External"/><Relationship Id="rId4741" Type="http://schemas.openxmlformats.org/officeDocument/2006/relationships/hyperlink" Target="https://twitter.com/jackhittle" TargetMode="External"/><Relationship Id="rId264" Type="http://schemas.openxmlformats.org/officeDocument/2006/relationships/hyperlink" Target="https://t.co/6fn2F94DjV" TargetMode="External"/><Relationship Id="rId471" Type="http://schemas.openxmlformats.org/officeDocument/2006/relationships/hyperlink" Target="http://t.co/6iqDCgd3A5" TargetMode="External"/><Relationship Id="rId2152" Type="http://schemas.openxmlformats.org/officeDocument/2006/relationships/hyperlink" Target="http://abs.twimg.com/images/themes/theme1/bg.png" TargetMode="External"/><Relationship Id="rId3550" Type="http://schemas.openxmlformats.org/officeDocument/2006/relationships/hyperlink" Target="http://pbs.twimg.com/profile_images/858230673689026560/HQDwf7ZT_normal.jpg" TargetMode="External"/><Relationship Id="rId4601" Type="http://schemas.openxmlformats.org/officeDocument/2006/relationships/hyperlink" Target="https://twitter.com/uidai" TargetMode="External"/><Relationship Id="rId124" Type="http://schemas.openxmlformats.org/officeDocument/2006/relationships/hyperlink" Target="https://t.co/3gG68vGZzD" TargetMode="External"/><Relationship Id="rId3203" Type="http://schemas.openxmlformats.org/officeDocument/2006/relationships/hyperlink" Target="http://pbs.twimg.com/profile_images/856269809855672321/OclpaI0v_normal.jpg" TargetMode="External"/><Relationship Id="rId3410" Type="http://schemas.openxmlformats.org/officeDocument/2006/relationships/hyperlink" Target="http://pbs.twimg.com/profile_images/856413498435186688/6acpi-Uk_normal.jpg" TargetMode="External"/><Relationship Id="rId331" Type="http://schemas.openxmlformats.org/officeDocument/2006/relationships/hyperlink" Target="http://t.co/1FQneT6BA2" TargetMode="External"/><Relationship Id="rId2012" Type="http://schemas.openxmlformats.org/officeDocument/2006/relationships/hyperlink" Target="http://abs.twimg.com/images/themes/theme1/bg.png" TargetMode="External"/><Relationship Id="rId2969" Type="http://schemas.openxmlformats.org/officeDocument/2006/relationships/hyperlink" Target="http://pbs.twimg.com/profile_images/851966757854101504/Ll9xJEXV_normal.jpg" TargetMode="External"/><Relationship Id="rId5168" Type="http://schemas.openxmlformats.org/officeDocument/2006/relationships/hyperlink" Target="https://twitter.com/samrahul1812200" TargetMode="External"/><Relationship Id="rId5375" Type="http://schemas.openxmlformats.org/officeDocument/2006/relationships/hyperlink" Target="https://twitter.com/mintumondal17" TargetMode="External"/><Relationship Id="rId5582" Type="http://schemas.openxmlformats.org/officeDocument/2006/relationships/hyperlink" Target="https://twitter.com/meghnabasu2" TargetMode="External"/><Relationship Id="rId1778" Type="http://schemas.openxmlformats.org/officeDocument/2006/relationships/hyperlink" Target="http://abs.twimg.com/images/themes/theme1/bg.png" TargetMode="External"/><Relationship Id="rId1985" Type="http://schemas.openxmlformats.org/officeDocument/2006/relationships/hyperlink" Target="http://abs.twimg.com/images/themes/theme14/bg.gif" TargetMode="External"/><Relationship Id="rId2829" Type="http://schemas.openxmlformats.org/officeDocument/2006/relationships/hyperlink" Target="http://pbs.twimg.com/profile_images/805427046042177537/m8KlPCLM_normal.jpg" TargetMode="External"/><Relationship Id="rId4184" Type="http://schemas.openxmlformats.org/officeDocument/2006/relationships/hyperlink" Target="http://pbs.twimg.com/profile_images/825309832186036224/h3WPE-fz_normal.jpg" TargetMode="External"/><Relationship Id="rId4391" Type="http://schemas.openxmlformats.org/officeDocument/2006/relationships/hyperlink" Target="https://twitter.com/pkavedi" TargetMode="External"/><Relationship Id="rId5028" Type="http://schemas.openxmlformats.org/officeDocument/2006/relationships/hyperlink" Target="https://twitter.com/sanjays00663282" TargetMode="External"/><Relationship Id="rId5235" Type="http://schemas.openxmlformats.org/officeDocument/2006/relationships/hyperlink" Target="https://twitter.com/hiralrambhia" TargetMode="External"/><Relationship Id="rId5442" Type="http://schemas.openxmlformats.org/officeDocument/2006/relationships/hyperlink" Target="https://twitter.com/merlin_roc" TargetMode="External"/><Relationship Id="rId1638" Type="http://schemas.openxmlformats.org/officeDocument/2006/relationships/hyperlink" Target="https://pbs.twimg.com/profile_banners/291585081/1492844534" TargetMode="External"/><Relationship Id="rId4044" Type="http://schemas.openxmlformats.org/officeDocument/2006/relationships/hyperlink" Target="http://pbs.twimg.com/profile_images/455655663683641344/WEGTjcmQ_normal.jpeg" TargetMode="External"/><Relationship Id="rId4251" Type="http://schemas.openxmlformats.org/officeDocument/2006/relationships/hyperlink" Target="https://twitter.com/surgethings" TargetMode="External"/><Relationship Id="rId5302" Type="http://schemas.openxmlformats.org/officeDocument/2006/relationships/hyperlink" Target="https://twitter.com/sridharcera" TargetMode="External"/><Relationship Id="rId1845" Type="http://schemas.openxmlformats.org/officeDocument/2006/relationships/hyperlink" Target="http://abs.twimg.com/images/themes/theme13/bg.gif" TargetMode="External"/><Relationship Id="rId3060" Type="http://schemas.openxmlformats.org/officeDocument/2006/relationships/hyperlink" Target="http://pbs.twimg.com/profile_images/846778201162629120/_CjTpJfx_normal.jpg" TargetMode="External"/><Relationship Id="rId4111" Type="http://schemas.openxmlformats.org/officeDocument/2006/relationships/hyperlink" Target="http://pbs.twimg.com/profile_images/784327388716949504/Zd0NUSQ-_normal.jpg" TargetMode="External"/><Relationship Id="rId1705" Type="http://schemas.openxmlformats.org/officeDocument/2006/relationships/hyperlink" Target="http://pbs.twimg.com/profile_background_images/596187200435290112/WhGhLFNQ.jpg" TargetMode="External"/><Relationship Id="rId1912" Type="http://schemas.openxmlformats.org/officeDocument/2006/relationships/hyperlink" Target="http://abs.twimg.com/images/themes/theme1/bg.png" TargetMode="External"/><Relationship Id="rId3877" Type="http://schemas.openxmlformats.org/officeDocument/2006/relationships/hyperlink" Target="http://pbs.twimg.com/profile_images/852788041387094017/ceWYqwb-_normal.jpg" TargetMode="External"/><Relationship Id="rId4928" Type="http://schemas.openxmlformats.org/officeDocument/2006/relationships/hyperlink" Target="https://twitter.com/kamalnuhiwal" TargetMode="External"/><Relationship Id="rId5092" Type="http://schemas.openxmlformats.org/officeDocument/2006/relationships/hyperlink" Target="https://twitter.com/memeghnad" TargetMode="External"/><Relationship Id="rId798" Type="http://schemas.openxmlformats.org/officeDocument/2006/relationships/hyperlink" Target="https://pbs.twimg.com/profile_banners/843367512020570112/1490028565" TargetMode="External"/><Relationship Id="rId2479" Type="http://schemas.openxmlformats.org/officeDocument/2006/relationships/hyperlink" Target="http://abs.twimg.com/images/themes/theme1/bg.png" TargetMode="External"/><Relationship Id="rId2686" Type="http://schemas.openxmlformats.org/officeDocument/2006/relationships/hyperlink" Target="http://pbs.twimg.com/profile_background_images/606449438/mt2adbfx8r2r8xl59ewx.jpeg" TargetMode="External"/><Relationship Id="rId2893" Type="http://schemas.openxmlformats.org/officeDocument/2006/relationships/hyperlink" Target="http://pbs.twimg.com/profile_images/2464274399/mr6utj9glj2xlnq2slzj_normal.jpeg" TargetMode="External"/><Relationship Id="rId3737" Type="http://schemas.openxmlformats.org/officeDocument/2006/relationships/hyperlink" Target="http://pbs.twimg.com/profile_images/853480745716768768/EVGVraYc_normal.jpg" TargetMode="External"/><Relationship Id="rId3944" Type="http://schemas.openxmlformats.org/officeDocument/2006/relationships/hyperlink" Target="http://pbs.twimg.com/profile_images/378800000379932606/4ebaaabf99c14975218542fa4331cd91_normal.jpeg" TargetMode="External"/><Relationship Id="rId658" Type="http://schemas.openxmlformats.org/officeDocument/2006/relationships/hyperlink" Target="http://t.co/AlpAlK9RpO" TargetMode="External"/><Relationship Id="rId865" Type="http://schemas.openxmlformats.org/officeDocument/2006/relationships/hyperlink" Target="https://pbs.twimg.com/profile_banners/135966352/1421569487" TargetMode="External"/><Relationship Id="rId1288" Type="http://schemas.openxmlformats.org/officeDocument/2006/relationships/hyperlink" Target="https://pbs.twimg.com/profile_banners/2853073375/1439916551" TargetMode="External"/><Relationship Id="rId1495" Type="http://schemas.openxmlformats.org/officeDocument/2006/relationships/hyperlink" Target="https://pbs.twimg.com/profile_banners/750205295159177216/1469286537" TargetMode="External"/><Relationship Id="rId2339" Type="http://schemas.openxmlformats.org/officeDocument/2006/relationships/hyperlink" Target="http://abs.twimg.com/images/themes/theme1/bg.png" TargetMode="External"/><Relationship Id="rId2546" Type="http://schemas.openxmlformats.org/officeDocument/2006/relationships/hyperlink" Target="http://abs.twimg.com/images/themes/theme19/bg.gif" TargetMode="External"/><Relationship Id="rId2753" Type="http://schemas.openxmlformats.org/officeDocument/2006/relationships/hyperlink" Target="http://abs.twimg.com/images/themes/theme1/bg.png" TargetMode="External"/><Relationship Id="rId2960" Type="http://schemas.openxmlformats.org/officeDocument/2006/relationships/hyperlink" Target="http://pbs.twimg.com/profile_images/761867527702061056/3ecGfiPm_normal.jpg" TargetMode="External"/><Relationship Id="rId3804" Type="http://schemas.openxmlformats.org/officeDocument/2006/relationships/hyperlink" Target="http://pbs.twimg.com/profile_images/834299929250111488/4RBzb980_normal.jpg" TargetMode="External"/><Relationship Id="rId518" Type="http://schemas.openxmlformats.org/officeDocument/2006/relationships/hyperlink" Target="http://t.co/t84c0h6W" TargetMode="External"/><Relationship Id="rId725" Type="http://schemas.openxmlformats.org/officeDocument/2006/relationships/hyperlink" Target="https://pbs.twimg.com/profile_banners/109288165/1493247423" TargetMode="External"/><Relationship Id="rId932" Type="http://schemas.openxmlformats.org/officeDocument/2006/relationships/hyperlink" Target="https://pbs.twimg.com/profile_banners/3292265964/1483191375" TargetMode="External"/><Relationship Id="rId1148" Type="http://schemas.openxmlformats.org/officeDocument/2006/relationships/hyperlink" Target="https://pbs.twimg.com/profile_banners/140038279/1424404992" TargetMode="External"/><Relationship Id="rId1355" Type="http://schemas.openxmlformats.org/officeDocument/2006/relationships/hyperlink" Target="https://pbs.twimg.com/profile_banners/843738038744289281/1491069842" TargetMode="External"/><Relationship Id="rId1562" Type="http://schemas.openxmlformats.org/officeDocument/2006/relationships/hyperlink" Target="https://pbs.twimg.com/profile_banners/886646341/1402465545" TargetMode="External"/><Relationship Id="rId2406" Type="http://schemas.openxmlformats.org/officeDocument/2006/relationships/hyperlink" Target="http://abs.twimg.com/images/themes/theme1/bg.png" TargetMode="External"/><Relationship Id="rId2613" Type="http://schemas.openxmlformats.org/officeDocument/2006/relationships/hyperlink" Target="http://abs.twimg.com/images/themes/theme1/bg.png" TargetMode="External"/><Relationship Id="rId1008" Type="http://schemas.openxmlformats.org/officeDocument/2006/relationships/hyperlink" Target="https://pbs.twimg.com/profile_banners/3220121196/1475045567" TargetMode="External"/><Relationship Id="rId1215" Type="http://schemas.openxmlformats.org/officeDocument/2006/relationships/hyperlink" Target="https://pbs.twimg.com/profile_banners/2286813090/1482599447" TargetMode="External"/><Relationship Id="rId1422" Type="http://schemas.openxmlformats.org/officeDocument/2006/relationships/hyperlink" Target="https://pbs.twimg.com/profile_banners/4297682064/1493376173" TargetMode="External"/><Relationship Id="rId2820" Type="http://schemas.openxmlformats.org/officeDocument/2006/relationships/hyperlink" Target="http://abs.twimg.com/sticky/default_profile_images/default_profile_normal.png" TargetMode="External"/><Relationship Id="rId4578" Type="http://schemas.openxmlformats.org/officeDocument/2006/relationships/hyperlink" Target="https://twitter.com/msaranraj14" TargetMode="External"/><Relationship Id="rId61" Type="http://schemas.openxmlformats.org/officeDocument/2006/relationships/hyperlink" Target="https://t.co/CVJvY6C0dC" TargetMode="External"/><Relationship Id="rId3387" Type="http://schemas.openxmlformats.org/officeDocument/2006/relationships/hyperlink" Target="http://pbs.twimg.com/profile_images/731407218856198144/EjH4hB-X_normal.jpg" TargetMode="External"/><Relationship Id="rId4785" Type="http://schemas.openxmlformats.org/officeDocument/2006/relationships/hyperlink" Target="https://twitter.com/newestbusiness" TargetMode="External"/><Relationship Id="rId4992" Type="http://schemas.openxmlformats.org/officeDocument/2006/relationships/hyperlink" Target="https://twitter.com/rajen44373076" TargetMode="External"/><Relationship Id="rId5629" Type="http://schemas.openxmlformats.org/officeDocument/2006/relationships/hyperlink" Target="https://twitter.com/benedictevans" TargetMode="External"/><Relationship Id="rId2196" Type="http://schemas.openxmlformats.org/officeDocument/2006/relationships/hyperlink" Target="http://abs.twimg.com/images/themes/theme1/bg.png" TargetMode="External"/><Relationship Id="rId3594" Type="http://schemas.openxmlformats.org/officeDocument/2006/relationships/hyperlink" Target="http://abs.twimg.com/sticky/default_profile_images/default_profile_normal.png" TargetMode="External"/><Relationship Id="rId4438" Type="http://schemas.openxmlformats.org/officeDocument/2006/relationships/hyperlink" Target="https://twitter.com/indiandthforum" TargetMode="External"/><Relationship Id="rId4645" Type="http://schemas.openxmlformats.org/officeDocument/2006/relationships/hyperlink" Target="https://twitter.com/ipl_2017" TargetMode="External"/><Relationship Id="rId4852" Type="http://schemas.openxmlformats.org/officeDocument/2006/relationships/hyperlink" Target="https://twitter.com/shootinstyle" TargetMode="External"/><Relationship Id="rId168" Type="http://schemas.openxmlformats.org/officeDocument/2006/relationships/hyperlink" Target="https://t.co/S3HHAsJkge" TargetMode="External"/><Relationship Id="rId3247" Type="http://schemas.openxmlformats.org/officeDocument/2006/relationships/hyperlink" Target="http://pbs.twimg.com/profile_images/561528738202910720/XLE712P__normal.jpeg" TargetMode="External"/><Relationship Id="rId3454" Type="http://schemas.openxmlformats.org/officeDocument/2006/relationships/hyperlink" Target="http://pbs.twimg.com/profile_images/855340170375122944/xFzJRbiN_normal.jpg" TargetMode="External"/><Relationship Id="rId3661" Type="http://schemas.openxmlformats.org/officeDocument/2006/relationships/hyperlink" Target="http://pbs.twimg.com/profile_images/832093885295951872/5iccGfuc_normal.jpg" TargetMode="External"/><Relationship Id="rId4505" Type="http://schemas.openxmlformats.org/officeDocument/2006/relationships/hyperlink" Target="https://twitter.com/dna" TargetMode="External"/><Relationship Id="rId4712" Type="http://schemas.openxmlformats.org/officeDocument/2006/relationships/hyperlink" Target="https://twitter.com/thewire_in" TargetMode="External"/><Relationship Id="rId375" Type="http://schemas.openxmlformats.org/officeDocument/2006/relationships/hyperlink" Target="https://t.co/VVB5PNBz9b" TargetMode="External"/><Relationship Id="rId582" Type="http://schemas.openxmlformats.org/officeDocument/2006/relationships/hyperlink" Target="https://t.co/pcEbOuLLrs" TargetMode="External"/><Relationship Id="rId2056" Type="http://schemas.openxmlformats.org/officeDocument/2006/relationships/hyperlink" Target="http://pbs.twimg.com/profile_background_images/519220732174151680/22OmOr1V.jpeg" TargetMode="External"/><Relationship Id="rId2263" Type="http://schemas.openxmlformats.org/officeDocument/2006/relationships/hyperlink" Target="http://abs.twimg.com/images/themes/theme1/bg.png" TargetMode="External"/><Relationship Id="rId2470" Type="http://schemas.openxmlformats.org/officeDocument/2006/relationships/hyperlink" Target="http://abs.twimg.com/images/themes/theme1/bg.png" TargetMode="External"/><Relationship Id="rId3107" Type="http://schemas.openxmlformats.org/officeDocument/2006/relationships/hyperlink" Target="http://pbs.twimg.com/profile_images/694339444795535360/oQvZVdRf_normal.jpg" TargetMode="External"/><Relationship Id="rId3314" Type="http://schemas.openxmlformats.org/officeDocument/2006/relationships/hyperlink" Target="http://pbs.twimg.com/profile_images/651379121163911168/NQnhJFNE_normal.png" TargetMode="External"/><Relationship Id="rId3521" Type="http://schemas.openxmlformats.org/officeDocument/2006/relationships/hyperlink" Target="http://pbs.twimg.com/profile_images/814849772943122432/nn6HqC2H_normal.jpg" TargetMode="External"/><Relationship Id="rId235" Type="http://schemas.openxmlformats.org/officeDocument/2006/relationships/hyperlink" Target="http://t.co/1cH6pT31TF" TargetMode="External"/><Relationship Id="rId442" Type="http://schemas.openxmlformats.org/officeDocument/2006/relationships/hyperlink" Target="https://t.co/0j93qC2xML" TargetMode="External"/><Relationship Id="rId1072" Type="http://schemas.openxmlformats.org/officeDocument/2006/relationships/hyperlink" Target="https://pbs.twimg.com/profile_banners/910350192/1492678542" TargetMode="External"/><Relationship Id="rId2123" Type="http://schemas.openxmlformats.org/officeDocument/2006/relationships/hyperlink" Target="http://abs.twimg.com/images/themes/theme8/bg.gif" TargetMode="External"/><Relationship Id="rId2330" Type="http://schemas.openxmlformats.org/officeDocument/2006/relationships/hyperlink" Target="http://pbs.twimg.com/profile_background_images/809217474520461312/4zX02bAX.jpg" TargetMode="External"/><Relationship Id="rId5279" Type="http://schemas.openxmlformats.org/officeDocument/2006/relationships/hyperlink" Target="https://twitter.com/gvk_india" TargetMode="External"/><Relationship Id="rId5486" Type="http://schemas.openxmlformats.org/officeDocument/2006/relationships/hyperlink" Target="https://twitter.com/itechdude" TargetMode="External"/><Relationship Id="rId302" Type="http://schemas.openxmlformats.org/officeDocument/2006/relationships/hyperlink" Target="http://t.co/ksitFfALPi" TargetMode="External"/><Relationship Id="rId4088" Type="http://schemas.openxmlformats.org/officeDocument/2006/relationships/hyperlink" Target="http://pbs.twimg.com/profile_images/783625393072988160/Poh1MLOJ_normal.jpg" TargetMode="External"/><Relationship Id="rId4295" Type="http://schemas.openxmlformats.org/officeDocument/2006/relationships/hyperlink" Target="https://twitter.com/risingtidefund" TargetMode="External"/><Relationship Id="rId5139" Type="http://schemas.openxmlformats.org/officeDocument/2006/relationships/hyperlink" Target="https://twitter.com/sounebulos" TargetMode="External"/><Relationship Id="rId5346" Type="http://schemas.openxmlformats.org/officeDocument/2006/relationships/hyperlink" Target="https://twitter.com/commsmaster" TargetMode="External"/><Relationship Id="rId5553" Type="http://schemas.openxmlformats.org/officeDocument/2006/relationships/hyperlink" Target="https://twitter.com/raj_vohra" TargetMode="External"/><Relationship Id="rId1889" Type="http://schemas.openxmlformats.org/officeDocument/2006/relationships/hyperlink" Target="http://abs.twimg.com/images/themes/theme1/bg.png" TargetMode="External"/><Relationship Id="rId4155" Type="http://schemas.openxmlformats.org/officeDocument/2006/relationships/hyperlink" Target="http://pbs.twimg.com/profile_images/828903644598788096/nK18wedm_normal.jpg" TargetMode="External"/><Relationship Id="rId4362" Type="http://schemas.openxmlformats.org/officeDocument/2006/relationships/hyperlink" Target="https://twitter.com/kashishsomkuwar" TargetMode="External"/><Relationship Id="rId5206" Type="http://schemas.openxmlformats.org/officeDocument/2006/relationships/hyperlink" Target="https://twitter.com/mohamma97492199" TargetMode="External"/><Relationship Id="rId1749" Type="http://schemas.openxmlformats.org/officeDocument/2006/relationships/hyperlink" Target="http://abs.twimg.com/images/themes/theme1/bg.png" TargetMode="External"/><Relationship Id="rId1956" Type="http://schemas.openxmlformats.org/officeDocument/2006/relationships/hyperlink" Target="http://pbs.twimg.com/profile_background_images/688244874794024960/u6nbos8-.jpg" TargetMode="External"/><Relationship Id="rId3171" Type="http://schemas.openxmlformats.org/officeDocument/2006/relationships/hyperlink" Target="http://pbs.twimg.com/profile_images/1649318642/Sunil_20Pix_20Raaj_20Dayal_normal.JPG" TargetMode="External"/><Relationship Id="rId4015" Type="http://schemas.openxmlformats.org/officeDocument/2006/relationships/hyperlink" Target="http://pbs.twimg.com/profile_images/643082129694310401/gOigSi0i_normal.jpg" TargetMode="External"/><Relationship Id="rId5413" Type="http://schemas.openxmlformats.org/officeDocument/2006/relationships/hyperlink" Target="https://twitter.com/mashableng" TargetMode="External"/><Relationship Id="rId5620" Type="http://schemas.openxmlformats.org/officeDocument/2006/relationships/hyperlink" Target="https://twitter.com/jobokuruvilla" TargetMode="External"/><Relationship Id="rId1609" Type="http://schemas.openxmlformats.org/officeDocument/2006/relationships/hyperlink" Target="https://pbs.twimg.com/profile_banners/826699758483877889/1486365638" TargetMode="External"/><Relationship Id="rId1816" Type="http://schemas.openxmlformats.org/officeDocument/2006/relationships/hyperlink" Target="http://abs.twimg.com/images/themes/theme1/bg.png" TargetMode="External"/><Relationship Id="rId4222" Type="http://schemas.openxmlformats.org/officeDocument/2006/relationships/hyperlink" Target="https://twitter.com/kashmir_rise" TargetMode="External"/><Relationship Id="rId3031" Type="http://schemas.openxmlformats.org/officeDocument/2006/relationships/hyperlink" Target="http://pbs.twimg.com/profile_images/830674945873154048/BuIvU7xa_normal.jpg" TargetMode="External"/><Relationship Id="rId3988" Type="http://schemas.openxmlformats.org/officeDocument/2006/relationships/hyperlink" Target="http://pbs.twimg.com/profile_images/671213029447491585/u4KR8ypn_normal.png" TargetMode="External"/><Relationship Id="rId2797" Type="http://schemas.openxmlformats.org/officeDocument/2006/relationships/hyperlink" Target="http://pbs.twimg.com/profile_images/778230818003034113/2CwJJaWl_normal.jpg" TargetMode="External"/><Relationship Id="rId3848" Type="http://schemas.openxmlformats.org/officeDocument/2006/relationships/hyperlink" Target="http://pbs.twimg.com/profile_images/378800000357232459/b5c8a7baa4f777232501fba5eda2583f_normal.jpeg" TargetMode="External"/><Relationship Id="rId769" Type="http://schemas.openxmlformats.org/officeDocument/2006/relationships/hyperlink" Target="https://pbs.twimg.com/profile_banners/289560183/1393675112" TargetMode="External"/><Relationship Id="rId976" Type="http://schemas.openxmlformats.org/officeDocument/2006/relationships/hyperlink" Target="https://pbs.twimg.com/profile_banners/96295294/1457550768" TargetMode="External"/><Relationship Id="rId1399" Type="http://schemas.openxmlformats.org/officeDocument/2006/relationships/hyperlink" Target="https://pbs.twimg.com/profile_banners/795144162936881152/1483775023" TargetMode="External"/><Relationship Id="rId2657" Type="http://schemas.openxmlformats.org/officeDocument/2006/relationships/hyperlink" Target="http://abs.twimg.com/images/themes/theme1/bg.png" TargetMode="External"/><Relationship Id="rId5063" Type="http://schemas.openxmlformats.org/officeDocument/2006/relationships/hyperlink" Target="https://twitter.com/rahulpanaik" TargetMode="External"/><Relationship Id="rId5270" Type="http://schemas.openxmlformats.org/officeDocument/2006/relationships/hyperlink" Target="https://twitter.com/sanjay267539" TargetMode="External"/><Relationship Id="rId629" Type="http://schemas.openxmlformats.org/officeDocument/2006/relationships/hyperlink" Target="https://t.co/JXlEqwehZ7" TargetMode="External"/><Relationship Id="rId1259" Type="http://schemas.openxmlformats.org/officeDocument/2006/relationships/hyperlink" Target="https://pbs.twimg.com/profile_banners/841923434506534913/1489917451" TargetMode="External"/><Relationship Id="rId1466" Type="http://schemas.openxmlformats.org/officeDocument/2006/relationships/hyperlink" Target="https://pbs.twimg.com/profile_banners/757124885709623296/1484897958" TargetMode="External"/><Relationship Id="rId2864" Type="http://schemas.openxmlformats.org/officeDocument/2006/relationships/hyperlink" Target="http://pbs.twimg.com/profile_images/591954903750180865/7aWOwpO-_normal.jpg" TargetMode="External"/><Relationship Id="rId3708" Type="http://schemas.openxmlformats.org/officeDocument/2006/relationships/hyperlink" Target="http://pbs.twimg.com/profile_images/746576843319312384/eotAuMdb_normal.jpg" TargetMode="External"/><Relationship Id="rId3915" Type="http://schemas.openxmlformats.org/officeDocument/2006/relationships/hyperlink" Target="http://pbs.twimg.com/profile_images/3622984689/4ba0cd47220faf7e633790822485db96_normal.jpeg" TargetMode="External"/><Relationship Id="rId5130" Type="http://schemas.openxmlformats.org/officeDocument/2006/relationships/hyperlink" Target="https://twitter.com/manureddy22" TargetMode="External"/><Relationship Id="rId836" Type="http://schemas.openxmlformats.org/officeDocument/2006/relationships/hyperlink" Target="https://pbs.twimg.com/profile_banners/3735457578/1492549552" TargetMode="External"/><Relationship Id="rId1119" Type="http://schemas.openxmlformats.org/officeDocument/2006/relationships/hyperlink" Target="https://pbs.twimg.com/profile_banners/821694582/1491454608" TargetMode="External"/><Relationship Id="rId1673" Type="http://schemas.openxmlformats.org/officeDocument/2006/relationships/hyperlink" Target="https://pbs.twimg.com/profile_banners/151732827/1401877457" TargetMode="External"/><Relationship Id="rId1880" Type="http://schemas.openxmlformats.org/officeDocument/2006/relationships/hyperlink" Target="http://abs.twimg.com/images/themes/theme1/bg.png" TargetMode="External"/><Relationship Id="rId2517" Type="http://schemas.openxmlformats.org/officeDocument/2006/relationships/hyperlink" Target="http://abs.twimg.com/images/themes/theme9/bg.gif" TargetMode="External"/><Relationship Id="rId2724" Type="http://schemas.openxmlformats.org/officeDocument/2006/relationships/hyperlink" Target="http://pbs.twimg.com/profile_background_images/165968648/210620092103.jpg" TargetMode="External"/><Relationship Id="rId2931" Type="http://schemas.openxmlformats.org/officeDocument/2006/relationships/hyperlink" Target="http://pbs.twimg.com/profile_images/697045681983229957/bmpJs_pq_normal.jpg" TargetMode="External"/><Relationship Id="rId903" Type="http://schemas.openxmlformats.org/officeDocument/2006/relationships/hyperlink" Target="https://pbs.twimg.com/profile_banners/134758540/1493460894" TargetMode="External"/><Relationship Id="rId1326" Type="http://schemas.openxmlformats.org/officeDocument/2006/relationships/hyperlink" Target="https://pbs.twimg.com/profile_banners/2302040934/1487196067" TargetMode="External"/><Relationship Id="rId1533" Type="http://schemas.openxmlformats.org/officeDocument/2006/relationships/hyperlink" Target="https://pbs.twimg.com/profile_banners/842090796690075649/1489606507" TargetMode="External"/><Relationship Id="rId1740" Type="http://schemas.openxmlformats.org/officeDocument/2006/relationships/hyperlink" Target="http://abs.twimg.com/images/themes/theme1/bg.png" TargetMode="External"/><Relationship Id="rId4689" Type="http://schemas.openxmlformats.org/officeDocument/2006/relationships/hyperlink" Target="https://twitter.com/mugunth19" TargetMode="External"/><Relationship Id="rId4896" Type="http://schemas.openxmlformats.org/officeDocument/2006/relationships/hyperlink" Target="https://twitter.com/pastemanju" TargetMode="External"/><Relationship Id="rId32" Type="http://schemas.openxmlformats.org/officeDocument/2006/relationships/hyperlink" Target="https://t.co/8qKqiD3Tz7" TargetMode="External"/><Relationship Id="rId1600" Type="http://schemas.openxmlformats.org/officeDocument/2006/relationships/hyperlink" Target="https://pbs.twimg.com/profile_banners/101860995/1452532258" TargetMode="External"/><Relationship Id="rId3498" Type="http://schemas.openxmlformats.org/officeDocument/2006/relationships/hyperlink" Target="http://pbs.twimg.com/profile_images/555510509789655040/LD2rIY0o_normal.jpeg" TargetMode="External"/><Relationship Id="rId4549" Type="http://schemas.openxmlformats.org/officeDocument/2006/relationships/hyperlink" Target="https://twitter.com/abby_christeen" TargetMode="External"/><Relationship Id="rId4756" Type="http://schemas.openxmlformats.org/officeDocument/2006/relationships/hyperlink" Target="https://twitter.com/myvacancies" TargetMode="External"/><Relationship Id="rId4963" Type="http://schemas.openxmlformats.org/officeDocument/2006/relationships/hyperlink" Target="https://twitter.com/watchoutonnet" TargetMode="External"/><Relationship Id="rId3358" Type="http://schemas.openxmlformats.org/officeDocument/2006/relationships/hyperlink" Target="http://pbs.twimg.com/profile_images/704579048966467584/IYQGIv17_normal.jpg" TargetMode="External"/><Relationship Id="rId3565" Type="http://schemas.openxmlformats.org/officeDocument/2006/relationships/hyperlink" Target="http://pbs.twimg.com/profile_images/830075989485088768/3FoEMsOD_normal.jpg" TargetMode="External"/><Relationship Id="rId3772" Type="http://schemas.openxmlformats.org/officeDocument/2006/relationships/hyperlink" Target="http://pbs.twimg.com/profile_images/833578235149574146/EWX2NJME_normal.jpg" TargetMode="External"/><Relationship Id="rId4409" Type="http://schemas.openxmlformats.org/officeDocument/2006/relationships/hyperlink" Target="https://twitter.com/bandrainfo" TargetMode="External"/><Relationship Id="rId4616" Type="http://schemas.openxmlformats.org/officeDocument/2006/relationships/hyperlink" Target="https://twitter.com/playapkorg" TargetMode="External"/><Relationship Id="rId4823" Type="http://schemas.openxmlformats.org/officeDocument/2006/relationships/hyperlink" Target="https://twitter.com/trutax_in" TargetMode="External"/><Relationship Id="rId279" Type="http://schemas.openxmlformats.org/officeDocument/2006/relationships/hyperlink" Target="https://t.co/0fCpCm5kg8" TargetMode="External"/><Relationship Id="rId486" Type="http://schemas.openxmlformats.org/officeDocument/2006/relationships/hyperlink" Target="https://t.co/nuTEOIpJiJ" TargetMode="External"/><Relationship Id="rId693" Type="http://schemas.openxmlformats.org/officeDocument/2006/relationships/hyperlink" Target="https://pbs.twimg.com/profile_banners/706177260324126720/1458926516" TargetMode="External"/><Relationship Id="rId2167" Type="http://schemas.openxmlformats.org/officeDocument/2006/relationships/hyperlink" Target="http://abs.twimg.com/images/themes/theme9/bg.gif" TargetMode="External"/><Relationship Id="rId2374" Type="http://schemas.openxmlformats.org/officeDocument/2006/relationships/hyperlink" Target="http://abs.twimg.com/images/themes/theme1/bg.png" TargetMode="External"/><Relationship Id="rId2581" Type="http://schemas.openxmlformats.org/officeDocument/2006/relationships/hyperlink" Target="http://abs.twimg.com/images/themes/theme1/bg.png" TargetMode="External"/><Relationship Id="rId3218" Type="http://schemas.openxmlformats.org/officeDocument/2006/relationships/hyperlink" Target="http://pbs.twimg.com/profile_images/660088065487056896/MXOy4Aw4_normal.jpg" TargetMode="External"/><Relationship Id="rId3425" Type="http://schemas.openxmlformats.org/officeDocument/2006/relationships/hyperlink" Target="http://pbs.twimg.com/profile_images/714077178850316288/CfQ0kO_c_normal.jpg" TargetMode="External"/><Relationship Id="rId3632" Type="http://schemas.openxmlformats.org/officeDocument/2006/relationships/hyperlink" Target="http://pbs.twimg.com/profile_images/847844117438771201/p8aZeX3e_normal.jpg" TargetMode="External"/><Relationship Id="rId139" Type="http://schemas.openxmlformats.org/officeDocument/2006/relationships/hyperlink" Target="https://t.co/0u6jsjDFba" TargetMode="External"/><Relationship Id="rId346" Type="http://schemas.openxmlformats.org/officeDocument/2006/relationships/hyperlink" Target="https://t.co/zzXAxvbarn" TargetMode="External"/><Relationship Id="rId553" Type="http://schemas.openxmlformats.org/officeDocument/2006/relationships/hyperlink" Target="https://t.co/S8M7VPhPvm" TargetMode="External"/><Relationship Id="rId760" Type="http://schemas.openxmlformats.org/officeDocument/2006/relationships/hyperlink" Target="https://pbs.twimg.com/profile_banners/844575469232144384/1490197771" TargetMode="External"/><Relationship Id="rId1183" Type="http://schemas.openxmlformats.org/officeDocument/2006/relationships/hyperlink" Target="https://pbs.twimg.com/profile_banners/77193761/1493236906" TargetMode="External"/><Relationship Id="rId1390" Type="http://schemas.openxmlformats.org/officeDocument/2006/relationships/hyperlink" Target="https://pbs.twimg.com/profile_banners/1652357030/1480100067" TargetMode="External"/><Relationship Id="rId2027" Type="http://schemas.openxmlformats.org/officeDocument/2006/relationships/hyperlink" Target="http://pbs.twimg.com/profile_background_images/468019925743722497/MivVd6wf.jpeg" TargetMode="External"/><Relationship Id="rId2234" Type="http://schemas.openxmlformats.org/officeDocument/2006/relationships/hyperlink" Target="http://abs.twimg.com/images/themes/theme15/bg.png" TargetMode="External"/><Relationship Id="rId2441" Type="http://schemas.openxmlformats.org/officeDocument/2006/relationships/hyperlink" Target="http://pbs.twimg.com/profile_background_images/588141160360607744/ZQrbzK3X.png" TargetMode="External"/><Relationship Id="rId5597" Type="http://schemas.openxmlformats.org/officeDocument/2006/relationships/hyperlink" Target="https://twitter.com/itsforhome" TargetMode="External"/><Relationship Id="rId206" Type="http://schemas.openxmlformats.org/officeDocument/2006/relationships/hyperlink" Target="http://t.co/zHapvz0XiF" TargetMode="External"/><Relationship Id="rId413" Type="http://schemas.openxmlformats.org/officeDocument/2006/relationships/hyperlink" Target="http://t.co/1gRhwWBood" TargetMode="External"/><Relationship Id="rId1043" Type="http://schemas.openxmlformats.org/officeDocument/2006/relationships/hyperlink" Target="https://pbs.twimg.com/profile_banners/2967269461/1493115762" TargetMode="External"/><Relationship Id="rId4199" Type="http://schemas.openxmlformats.org/officeDocument/2006/relationships/hyperlink" Target="http://pbs.twimg.com/profile_images/836984638895706112/6djThgB0_normal.jpg" TargetMode="External"/><Relationship Id="rId620" Type="http://schemas.openxmlformats.org/officeDocument/2006/relationships/hyperlink" Target="https://t.co/WBw7ozZLYI" TargetMode="External"/><Relationship Id="rId1250" Type="http://schemas.openxmlformats.org/officeDocument/2006/relationships/hyperlink" Target="https://pbs.twimg.com/profile_banners/796810307276599297/1479074585" TargetMode="External"/><Relationship Id="rId2301" Type="http://schemas.openxmlformats.org/officeDocument/2006/relationships/hyperlink" Target="http://abs.twimg.com/images/themes/theme7/bg.gif" TargetMode="External"/><Relationship Id="rId4059" Type="http://schemas.openxmlformats.org/officeDocument/2006/relationships/hyperlink" Target="http://pbs.twimg.com/profile_images/718312674459836416/7Ztr56g3_normal.jpg" TargetMode="External"/><Relationship Id="rId5457" Type="http://schemas.openxmlformats.org/officeDocument/2006/relationships/hyperlink" Target="https://twitter.com/kify_leo" TargetMode="External"/><Relationship Id="rId1110" Type="http://schemas.openxmlformats.org/officeDocument/2006/relationships/hyperlink" Target="https://pbs.twimg.com/profile_banners/4068653052/1456203516" TargetMode="External"/><Relationship Id="rId4266" Type="http://schemas.openxmlformats.org/officeDocument/2006/relationships/hyperlink" Target="https://twitter.com/apklinker" TargetMode="External"/><Relationship Id="rId4473" Type="http://schemas.openxmlformats.org/officeDocument/2006/relationships/hyperlink" Target="https://twitter.com/samsung_in" TargetMode="External"/><Relationship Id="rId4680" Type="http://schemas.openxmlformats.org/officeDocument/2006/relationships/hyperlink" Target="https://twitter.com/harishj52216808" TargetMode="External"/><Relationship Id="rId5317" Type="http://schemas.openxmlformats.org/officeDocument/2006/relationships/hyperlink" Target="https://twitter.com/amaodiakhati" TargetMode="External"/><Relationship Id="rId5524" Type="http://schemas.openxmlformats.org/officeDocument/2006/relationships/hyperlink" Target="https://twitter.com/singhveejay" TargetMode="External"/><Relationship Id="rId1927" Type="http://schemas.openxmlformats.org/officeDocument/2006/relationships/hyperlink" Target="http://abs.twimg.com/images/themes/theme1/bg.png" TargetMode="External"/><Relationship Id="rId3075" Type="http://schemas.openxmlformats.org/officeDocument/2006/relationships/hyperlink" Target="http://pbs.twimg.com/profile_images/856729135619624960/84oM4BXt_normal.jpg" TargetMode="External"/><Relationship Id="rId3282" Type="http://schemas.openxmlformats.org/officeDocument/2006/relationships/hyperlink" Target="http://pbs.twimg.com/profile_images/844491840623562752/GvcLU1Jk_normal.jpg" TargetMode="External"/><Relationship Id="rId4126" Type="http://schemas.openxmlformats.org/officeDocument/2006/relationships/hyperlink" Target="http://pbs.twimg.com/profile_images/827141266437726210/Fi4IUuHD_normal.jpg" TargetMode="External"/><Relationship Id="rId4333" Type="http://schemas.openxmlformats.org/officeDocument/2006/relationships/hyperlink" Target="https://twitter.com/omghowthat" TargetMode="External"/><Relationship Id="rId4540" Type="http://schemas.openxmlformats.org/officeDocument/2006/relationships/hyperlink" Target="https://twitter.com/shuklatwtggn" TargetMode="External"/><Relationship Id="rId2091" Type="http://schemas.openxmlformats.org/officeDocument/2006/relationships/hyperlink" Target="http://pbs.twimg.com/profile_background_images/378800000165637809/sPQwECnD.jpeg" TargetMode="External"/><Relationship Id="rId3142" Type="http://schemas.openxmlformats.org/officeDocument/2006/relationships/hyperlink" Target="http://pbs.twimg.com/profile_images/857486370079739904/sv6G5UXb_normal.jpg" TargetMode="External"/><Relationship Id="rId4400" Type="http://schemas.openxmlformats.org/officeDocument/2006/relationships/hyperlink" Target="https://twitter.com/log3_org" TargetMode="External"/><Relationship Id="rId270" Type="http://schemas.openxmlformats.org/officeDocument/2006/relationships/hyperlink" Target="http://t.co/oYK9dDIXHh" TargetMode="External"/><Relationship Id="rId3002" Type="http://schemas.openxmlformats.org/officeDocument/2006/relationships/hyperlink" Target="http://abs.twimg.com/sticky/default_profile_images/default_profile_normal.png" TargetMode="External"/><Relationship Id="rId130" Type="http://schemas.openxmlformats.org/officeDocument/2006/relationships/hyperlink" Target="https://t.co/77lrcPnbB7" TargetMode="External"/><Relationship Id="rId3959" Type="http://schemas.openxmlformats.org/officeDocument/2006/relationships/hyperlink" Target="http://pbs.twimg.com/profile_images/848076050848526336/F7EoPtJd_normal.jpg" TargetMode="External"/><Relationship Id="rId5174" Type="http://schemas.openxmlformats.org/officeDocument/2006/relationships/hyperlink" Target="https://twitter.com/vishmah" TargetMode="External"/><Relationship Id="rId5381" Type="http://schemas.openxmlformats.org/officeDocument/2006/relationships/hyperlink" Target="https://twitter.com/mylucky137276" TargetMode="External"/><Relationship Id="rId2768" Type="http://schemas.openxmlformats.org/officeDocument/2006/relationships/hyperlink" Target="http://pbs.twimg.com/profile_background_images/3670821/mandolux-three-r-1440.jpg" TargetMode="External"/><Relationship Id="rId2975" Type="http://schemas.openxmlformats.org/officeDocument/2006/relationships/hyperlink" Target="http://pbs.twimg.com/profile_images/802393173444046848/eZ3-ZziM_normal.jpg" TargetMode="External"/><Relationship Id="rId3819" Type="http://schemas.openxmlformats.org/officeDocument/2006/relationships/hyperlink" Target="http://pbs.twimg.com/profile_images/723591386272923649/kD7KKWUv_normal.jpg" TargetMode="External"/><Relationship Id="rId5034" Type="http://schemas.openxmlformats.org/officeDocument/2006/relationships/hyperlink" Target="https://twitter.com/reli" TargetMode="External"/><Relationship Id="rId947" Type="http://schemas.openxmlformats.org/officeDocument/2006/relationships/hyperlink" Target="https://pbs.twimg.com/profile_banners/176355348/1493449495" TargetMode="External"/><Relationship Id="rId1577" Type="http://schemas.openxmlformats.org/officeDocument/2006/relationships/hyperlink" Target="https://pbs.twimg.com/profile_banners/17728786/1489986500" TargetMode="External"/><Relationship Id="rId1784" Type="http://schemas.openxmlformats.org/officeDocument/2006/relationships/hyperlink" Target="http://pbs.twimg.com/profile_background_images/550279903220748288/qx7kX5Xw.jpeg" TargetMode="External"/><Relationship Id="rId1991" Type="http://schemas.openxmlformats.org/officeDocument/2006/relationships/hyperlink" Target="http://abs.twimg.com/images/themes/theme1/bg.png" TargetMode="External"/><Relationship Id="rId2628" Type="http://schemas.openxmlformats.org/officeDocument/2006/relationships/hyperlink" Target="http://pbs.twimg.com/profile_background_images/569086816/s3jazdoaxa14ftgz1kbv.jpeg" TargetMode="External"/><Relationship Id="rId2835" Type="http://schemas.openxmlformats.org/officeDocument/2006/relationships/hyperlink" Target="http://pbs.twimg.com/profile_images/719130979441336321/Vv5xHdKK_normal.jpg" TargetMode="External"/><Relationship Id="rId4190" Type="http://schemas.openxmlformats.org/officeDocument/2006/relationships/hyperlink" Target="http://pbs.twimg.com/profile_images/794916453182906369/oDdZcZg7_normal.jpg" TargetMode="External"/><Relationship Id="rId5241" Type="http://schemas.openxmlformats.org/officeDocument/2006/relationships/hyperlink" Target="https://twitter.com/palu3124v" TargetMode="External"/><Relationship Id="rId76" Type="http://schemas.openxmlformats.org/officeDocument/2006/relationships/hyperlink" Target="https://t.co/yTvr3tPEEJ" TargetMode="External"/><Relationship Id="rId807" Type="http://schemas.openxmlformats.org/officeDocument/2006/relationships/hyperlink" Target="https://pbs.twimg.com/profile_banners/4148855351/1447845931" TargetMode="External"/><Relationship Id="rId1437" Type="http://schemas.openxmlformats.org/officeDocument/2006/relationships/hyperlink" Target="https://pbs.twimg.com/profile_banners/103785155/1450371576" TargetMode="External"/><Relationship Id="rId1644" Type="http://schemas.openxmlformats.org/officeDocument/2006/relationships/hyperlink" Target="https://pbs.twimg.com/profile_banners/134495059/1393587941" TargetMode="External"/><Relationship Id="rId1851" Type="http://schemas.openxmlformats.org/officeDocument/2006/relationships/hyperlink" Target="http://abs.twimg.com/images/themes/theme1/bg.png" TargetMode="External"/><Relationship Id="rId2902" Type="http://schemas.openxmlformats.org/officeDocument/2006/relationships/hyperlink" Target="http://pbs.twimg.com/profile_images/829032796341415937/HhDOVyUC_normal.jpg" TargetMode="External"/><Relationship Id="rId4050" Type="http://schemas.openxmlformats.org/officeDocument/2006/relationships/hyperlink" Target="http://pbs.twimg.com/profile_images/1496893548/302ae6a_normal.jpg" TargetMode="External"/><Relationship Id="rId5101" Type="http://schemas.openxmlformats.org/officeDocument/2006/relationships/hyperlink" Target="https://twitter.com/dhananjay_tech" TargetMode="External"/><Relationship Id="rId1504" Type="http://schemas.openxmlformats.org/officeDocument/2006/relationships/hyperlink" Target="https://pbs.twimg.com/profile_banners/22143145/1473588065" TargetMode="External"/><Relationship Id="rId1711" Type="http://schemas.openxmlformats.org/officeDocument/2006/relationships/hyperlink" Target="http://abs.twimg.com/images/themes/theme12/bg.gif" TargetMode="External"/><Relationship Id="rId4867" Type="http://schemas.openxmlformats.org/officeDocument/2006/relationships/hyperlink" Target="https://twitter.com/femarkets" TargetMode="External"/><Relationship Id="rId3469" Type="http://schemas.openxmlformats.org/officeDocument/2006/relationships/hyperlink" Target="http://pbs.twimg.com/profile_images/801002896464707584/Q7XXq0Ag_normal.jpg" TargetMode="External"/><Relationship Id="rId3676" Type="http://schemas.openxmlformats.org/officeDocument/2006/relationships/hyperlink" Target="http://pbs.twimg.com/profile_images/853908639974862849/PX6PM8MC_normal.jpg" TargetMode="External"/><Relationship Id="rId597" Type="http://schemas.openxmlformats.org/officeDocument/2006/relationships/hyperlink" Target="https://t.co/zC0rN2kj9W" TargetMode="External"/><Relationship Id="rId2278" Type="http://schemas.openxmlformats.org/officeDocument/2006/relationships/hyperlink" Target="http://pbs.twimg.com/profile_background_images/378800000086631710/28d22502c9f048a3fec54ce405f79469.png" TargetMode="External"/><Relationship Id="rId2485" Type="http://schemas.openxmlformats.org/officeDocument/2006/relationships/hyperlink" Target="http://abs.twimg.com/images/themes/theme8/bg.gif" TargetMode="External"/><Relationship Id="rId3329" Type="http://schemas.openxmlformats.org/officeDocument/2006/relationships/hyperlink" Target="http://pbs.twimg.com/profile_images/1543611020/gautampatil_normal.jpg" TargetMode="External"/><Relationship Id="rId3883" Type="http://schemas.openxmlformats.org/officeDocument/2006/relationships/hyperlink" Target="http://pbs.twimg.com/profile_images/855634669852778496/gpBZ0ICb_normal.jpg" TargetMode="External"/><Relationship Id="rId4727" Type="http://schemas.openxmlformats.org/officeDocument/2006/relationships/hyperlink" Target="https://twitter.com/andrewlayl" TargetMode="External"/><Relationship Id="rId4934" Type="http://schemas.openxmlformats.org/officeDocument/2006/relationships/hyperlink" Target="https://twitter.com/bitcoinkiosk_" TargetMode="External"/><Relationship Id="rId457" Type="http://schemas.openxmlformats.org/officeDocument/2006/relationships/hyperlink" Target="https://t.co/fuI7jd1Crn" TargetMode="External"/><Relationship Id="rId1087" Type="http://schemas.openxmlformats.org/officeDocument/2006/relationships/hyperlink" Target="https://pbs.twimg.com/profile_banners/588936971/1461129972" TargetMode="External"/><Relationship Id="rId1294" Type="http://schemas.openxmlformats.org/officeDocument/2006/relationships/hyperlink" Target="https://pbs.twimg.com/profile_banners/2636770501/1492358301" TargetMode="External"/><Relationship Id="rId2138" Type="http://schemas.openxmlformats.org/officeDocument/2006/relationships/hyperlink" Target="http://abs.twimg.com/images/themes/theme1/bg.png" TargetMode="External"/><Relationship Id="rId2692" Type="http://schemas.openxmlformats.org/officeDocument/2006/relationships/hyperlink" Target="http://abs.twimg.com/images/themes/theme1/bg.png" TargetMode="External"/><Relationship Id="rId3536" Type="http://schemas.openxmlformats.org/officeDocument/2006/relationships/hyperlink" Target="http://pbs.twimg.com/profile_images/527352674476253185/8irsunC__normal.jpeg" TargetMode="External"/><Relationship Id="rId3743" Type="http://schemas.openxmlformats.org/officeDocument/2006/relationships/hyperlink" Target="http://pbs.twimg.com/profile_images/551993242305044480/dMmtTTv-_normal.jpeg" TargetMode="External"/><Relationship Id="rId3950" Type="http://schemas.openxmlformats.org/officeDocument/2006/relationships/hyperlink" Target="http://pbs.twimg.com/profile_images/819075385619075072/Cnfnci6E_normal.jpg" TargetMode="External"/><Relationship Id="rId664" Type="http://schemas.openxmlformats.org/officeDocument/2006/relationships/hyperlink" Target="http://t.co/uqfUrvWq2T" TargetMode="External"/><Relationship Id="rId871" Type="http://schemas.openxmlformats.org/officeDocument/2006/relationships/hyperlink" Target="https://pbs.twimg.com/profile_banners/3120661321/1462179163" TargetMode="External"/><Relationship Id="rId2345" Type="http://schemas.openxmlformats.org/officeDocument/2006/relationships/hyperlink" Target="http://abs.twimg.com/images/themes/theme1/bg.png" TargetMode="External"/><Relationship Id="rId2552" Type="http://schemas.openxmlformats.org/officeDocument/2006/relationships/hyperlink" Target="http://abs.twimg.com/images/themes/theme1/bg.png" TargetMode="External"/><Relationship Id="rId3603" Type="http://schemas.openxmlformats.org/officeDocument/2006/relationships/hyperlink" Target="http://pbs.twimg.com/profile_images/53746595/reli-portret_normal.jpg" TargetMode="External"/><Relationship Id="rId3810" Type="http://schemas.openxmlformats.org/officeDocument/2006/relationships/hyperlink" Target="http://pbs.twimg.com/profile_images/803125674596651008/Ami8WjPD_normal.jpg" TargetMode="External"/><Relationship Id="rId317" Type="http://schemas.openxmlformats.org/officeDocument/2006/relationships/hyperlink" Target="http://t.co/eLxUv5USCt" TargetMode="External"/><Relationship Id="rId524" Type="http://schemas.openxmlformats.org/officeDocument/2006/relationships/hyperlink" Target="https://t.co/nrSJWjIRSG" TargetMode="External"/><Relationship Id="rId731" Type="http://schemas.openxmlformats.org/officeDocument/2006/relationships/hyperlink" Target="https://pbs.twimg.com/profile_banners/3184725630/1430717611" TargetMode="External"/><Relationship Id="rId1154" Type="http://schemas.openxmlformats.org/officeDocument/2006/relationships/hyperlink" Target="https://pbs.twimg.com/profile_banners/18185256/1492219856" TargetMode="External"/><Relationship Id="rId1361" Type="http://schemas.openxmlformats.org/officeDocument/2006/relationships/hyperlink" Target="https://pbs.twimg.com/profile_banners/42414011/1353478462" TargetMode="External"/><Relationship Id="rId2205" Type="http://schemas.openxmlformats.org/officeDocument/2006/relationships/hyperlink" Target="http://abs.twimg.com/images/themes/theme5/bg.gif" TargetMode="External"/><Relationship Id="rId2412" Type="http://schemas.openxmlformats.org/officeDocument/2006/relationships/hyperlink" Target="http://abs.twimg.com/images/themes/theme18/bg.gif" TargetMode="External"/><Relationship Id="rId5568" Type="http://schemas.openxmlformats.org/officeDocument/2006/relationships/hyperlink" Target="https://twitter.com/tweetsofrohit" TargetMode="External"/><Relationship Id="rId1014" Type="http://schemas.openxmlformats.org/officeDocument/2006/relationships/hyperlink" Target="https://pbs.twimg.com/profile_banners/2801530933/1493268126" TargetMode="External"/><Relationship Id="rId1221" Type="http://schemas.openxmlformats.org/officeDocument/2006/relationships/hyperlink" Target="https://pbs.twimg.com/profile_banners/816737452614418434/1483560607" TargetMode="External"/><Relationship Id="rId4377" Type="http://schemas.openxmlformats.org/officeDocument/2006/relationships/hyperlink" Target="https://twitter.com/mukesh_rajat" TargetMode="External"/><Relationship Id="rId4584" Type="http://schemas.openxmlformats.org/officeDocument/2006/relationships/hyperlink" Target="https://twitter.com/thirumaleee53" TargetMode="External"/><Relationship Id="rId4791" Type="http://schemas.openxmlformats.org/officeDocument/2006/relationships/hyperlink" Target="https://twitter.com/thebizmarketer" TargetMode="External"/><Relationship Id="rId5428" Type="http://schemas.openxmlformats.org/officeDocument/2006/relationships/hyperlink" Target="https://twitter.com/techcurations" TargetMode="External"/><Relationship Id="rId5635" Type="http://schemas.openxmlformats.org/officeDocument/2006/relationships/hyperlink" Target="https://twitter.com/akshaysonker5" TargetMode="External"/><Relationship Id="rId3186" Type="http://schemas.openxmlformats.org/officeDocument/2006/relationships/hyperlink" Target="http://abs.twimg.com/sticky/default_profile_images/default_profile_normal.png" TargetMode="External"/><Relationship Id="rId3393" Type="http://schemas.openxmlformats.org/officeDocument/2006/relationships/hyperlink" Target="http://pbs.twimg.com/profile_images/1123577259/One_down_one_to_go_normal.JPG" TargetMode="External"/><Relationship Id="rId4237" Type="http://schemas.openxmlformats.org/officeDocument/2006/relationships/hyperlink" Target="https://twitter.com/insakanupriya" TargetMode="External"/><Relationship Id="rId4444" Type="http://schemas.openxmlformats.org/officeDocument/2006/relationships/hyperlink" Target="https://twitter.com/sheetu_bains" TargetMode="External"/><Relationship Id="rId4651" Type="http://schemas.openxmlformats.org/officeDocument/2006/relationships/hyperlink" Target="https://twitter.com/ansumaan1986" TargetMode="External"/><Relationship Id="rId3046" Type="http://schemas.openxmlformats.org/officeDocument/2006/relationships/hyperlink" Target="http://pbs.twimg.com/profile_images/556728906414190592/nfd1PhI5_normal.jpeg" TargetMode="External"/><Relationship Id="rId3253" Type="http://schemas.openxmlformats.org/officeDocument/2006/relationships/hyperlink" Target="http://pbs.twimg.com/profile_images/702398165937491969/Tj1Xp83y_normal.jpg" TargetMode="External"/><Relationship Id="rId3460" Type="http://schemas.openxmlformats.org/officeDocument/2006/relationships/hyperlink" Target="http://pbs.twimg.com/profile_images/858677471260139524/OAdg9TJn_normal.jpg" TargetMode="External"/><Relationship Id="rId4304" Type="http://schemas.openxmlformats.org/officeDocument/2006/relationships/hyperlink" Target="https://twitter.com/techtoyguy12" TargetMode="External"/><Relationship Id="rId174" Type="http://schemas.openxmlformats.org/officeDocument/2006/relationships/hyperlink" Target="https://t.co/n9wrSmjb9I" TargetMode="External"/><Relationship Id="rId381" Type="http://schemas.openxmlformats.org/officeDocument/2006/relationships/hyperlink" Target="https://t.co/xoAXn0LT7D" TargetMode="External"/><Relationship Id="rId2062" Type="http://schemas.openxmlformats.org/officeDocument/2006/relationships/hyperlink" Target="http://pbs.twimg.com/profile_background_images/618058918804099072/cvwL4thC.jpg" TargetMode="External"/><Relationship Id="rId3113" Type="http://schemas.openxmlformats.org/officeDocument/2006/relationships/hyperlink" Target="http://pbs.twimg.com/profile_images/778255977816682496/10vA3SmZ_normal.jpg" TargetMode="External"/><Relationship Id="rId4511" Type="http://schemas.openxmlformats.org/officeDocument/2006/relationships/hyperlink" Target="https://twitter.com/adrenna9" TargetMode="External"/><Relationship Id="rId241" Type="http://schemas.openxmlformats.org/officeDocument/2006/relationships/hyperlink" Target="https://t.co/yLtBgiFRq4" TargetMode="External"/><Relationship Id="rId3320" Type="http://schemas.openxmlformats.org/officeDocument/2006/relationships/hyperlink" Target="http://pbs.twimg.com/profile_images/856753529481986048/UJJ3CH0X_normal.jpg" TargetMode="External"/><Relationship Id="rId5078" Type="http://schemas.openxmlformats.org/officeDocument/2006/relationships/hyperlink" Target="https://twitter.com/csensler" TargetMode="External"/><Relationship Id="rId2879" Type="http://schemas.openxmlformats.org/officeDocument/2006/relationships/hyperlink" Target="http://pbs.twimg.com/profile_images/645228782727487488/KJKT9PqL_normal.png" TargetMode="External"/><Relationship Id="rId5285" Type="http://schemas.openxmlformats.org/officeDocument/2006/relationships/hyperlink" Target="https://twitter.com/nishad1305" TargetMode="External"/><Relationship Id="rId5492" Type="http://schemas.openxmlformats.org/officeDocument/2006/relationships/hyperlink" Target="https://twitter.com/dhyani1811" TargetMode="External"/><Relationship Id="rId101" Type="http://schemas.openxmlformats.org/officeDocument/2006/relationships/hyperlink" Target="http://t.co/7lAqedunsF" TargetMode="External"/><Relationship Id="rId1688" Type="http://schemas.openxmlformats.org/officeDocument/2006/relationships/hyperlink" Target="https://pbs.twimg.com/profile_banners/3395712857/1483439303" TargetMode="External"/><Relationship Id="rId1895" Type="http://schemas.openxmlformats.org/officeDocument/2006/relationships/hyperlink" Target="http://abs.twimg.com/images/themes/theme1/bg.png" TargetMode="External"/><Relationship Id="rId2739" Type="http://schemas.openxmlformats.org/officeDocument/2006/relationships/hyperlink" Target="http://abs.twimg.com/images/themes/theme1/bg.png" TargetMode="External"/><Relationship Id="rId2946" Type="http://schemas.openxmlformats.org/officeDocument/2006/relationships/hyperlink" Target="http://pbs.twimg.com/profile_images/695136647348887552/QIk3tL8r_normal.jpg" TargetMode="External"/><Relationship Id="rId4094" Type="http://schemas.openxmlformats.org/officeDocument/2006/relationships/hyperlink" Target="http://pbs.twimg.com/profile_images/822461227267829760/0sUJrDz3_normal.jpg" TargetMode="External"/><Relationship Id="rId5145" Type="http://schemas.openxmlformats.org/officeDocument/2006/relationships/hyperlink" Target="https://twitter.com/sammyji1985" TargetMode="External"/><Relationship Id="rId5352" Type="http://schemas.openxmlformats.org/officeDocument/2006/relationships/hyperlink" Target="https://twitter.com/jarodjunior1" TargetMode="External"/><Relationship Id="rId918" Type="http://schemas.openxmlformats.org/officeDocument/2006/relationships/hyperlink" Target="https://pbs.twimg.com/profile_banners/778255372364746752/1491622480" TargetMode="External"/><Relationship Id="rId1548" Type="http://schemas.openxmlformats.org/officeDocument/2006/relationships/hyperlink" Target="https://pbs.twimg.com/profile_banners/40625636/1422258361" TargetMode="External"/><Relationship Id="rId1755" Type="http://schemas.openxmlformats.org/officeDocument/2006/relationships/hyperlink" Target="http://abs.twimg.com/images/themes/theme1/bg.png" TargetMode="External"/><Relationship Id="rId4161" Type="http://schemas.openxmlformats.org/officeDocument/2006/relationships/hyperlink" Target="http://pbs.twimg.com/profile_images/825758122350411777/EXODEO6D_normal.jpg" TargetMode="External"/><Relationship Id="rId5005" Type="http://schemas.openxmlformats.org/officeDocument/2006/relationships/hyperlink" Target="https://twitter.com/jansatta" TargetMode="External"/><Relationship Id="rId5212" Type="http://schemas.openxmlformats.org/officeDocument/2006/relationships/hyperlink" Target="https://twitter.com/newssummeduphq" TargetMode="External"/><Relationship Id="rId1408" Type="http://schemas.openxmlformats.org/officeDocument/2006/relationships/hyperlink" Target="https://pbs.twimg.com/profile_banners/810554981019516928/1483089307" TargetMode="External"/><Relationship Id="rId1962" Type="http://schemas.openxmlformats.org/officeDocument/2006/relationships/hyperlink" Target="http://abs.twimg.com/images/themes/theme1/bg.png" TargetMode="External"/><Relationship Id="rId2806" Type="http://schemas.openxmlformats.org/officeDocument/2006/relationships/hyperlink" Target="http://pbs.twimg.com/profile_images/856406879702052864/mu0EM_UF_normal.jpg" TargetMode="External"/><Relationship Id="rId4021" Type="http://schemas.openxmlformats.org/officeDocument/2006/relationships/hyperlink" Target="http://pbs.twimg.com/profile_images/855853748463304706/J9zDjhBl_normal.jpg" TargetMode="External"/><Relationship Id="rId47" Type="http://schemas.openxmlformats.org/officeDocument/2006/relationships/hyperlink" Target="https://t.co/a8gErtrLJ6" TargetMode="External"/><Relationship Id="rId1615" Type="http://schemas.openxmlformats.org/officeDocument/2006/relationships/hyperlink" Target="https://pbs.twimg.com/profile_banners/3027019290/1491592598" TargetMode="External"/><Relationship Id="rId1822" Type="http://schemas.openxmlformats.org/officeDocument/2006/relationships/hyperlink" Target="http://abs.twimg.com/images/themes/theme1/bg.png" TargetMode="External"/><Relationship Id="rId4978" Type="http://schemas.openxmlformats.org/officeDocument/2006/relationships/hyperlink" Target="https://twitter.com/vgu_jaipur" TargetMode="External"/><Relationship Id="rId3787" Type="http://schemas.openxmlformats.org/officeDocument/2006/relationships/hyperlink" Target="http://pbs.twimg.com/profile_images/1548192590/301174_10150360367219180_638519179_9950195_8276873_n_normal.jpg" TargetMode="External"/><Relationship Id="rId3994" Type="http://schemas.openxmlformats.org/officeDocument/2006/relationships/hyperlink" Target="http://pbs.twimg.com/profile_images/812420099806203904/izLYZoJF_normal.jpg" TargetMode="External"/><Relationship Id="rId4838" Type="http://schemas.openxmlformats.org/officeDocument/2006/relationships/hyperlink" Target="https://twitter.com/manoj_gairola" TargetMode="External"/><Relationship Id="rId2389" Type="http://schemas.openxmlformats.org/officeDocument/2006/relationships/hyperlink" Target="http://abs.twimg.com/images/themes/theme1/bg.png" TargetMode="External"/><Relationship Id="rId2596" Type="http://schemas.openxmlformats.org/officeDocument/2006/relationships/hyperlink" Target="http://pbs.twimg.com/profile_background_images/234732899/ft-twitter-back.gif" TargetMode="External"/><Relationship Id="rId3647" Type="http://schemas.openxmlformats.org/officeDocument/2006/relationships/hyperlink" Target="http://pbs.twimg.com/profile_images/648484908004937728/ZguK2ukP_normal.png" TargetMode="External"/><Relationship Id="rId3854" Type="http://schemas.openxmlformats.org/officeDocument/2006/relationships/hyperlink" Target="http://pbs.twimg.com/profile_images/712362935918534656/4Ed349I4_normal.jpg" TargetMode="External"/><Relationship Id="rId4905" Type="http://schemas.openxmlformats.org/officeDocument/2006/relationships/hyperlink" Target="https://twitter.com/mirrormindstech" TargetMode="External"/><Relationship Id="rId568" Type="http://schemas.openxmlformats.org/officeDocument/2006/relationships/hyperlink" Target="https://t.co/3jmVZpUNKW" TargetMode="External"/><Relationship Id="rId775" Type="http://schemas.openxmlformats.org/officeDocument/2006/relationships/hyperlink" Target="https://pbs.twimg.com/profile_banners/39578085/1480453899" TargetMode="External"/><Relationship Id="rId982" Type="http://schemas.openxmlformats.org/officeDocument/2006/relationships/hyperlink" Target="https://pbs.twimg.com/profile_banners/107432899/1409409641" TargetMode="External"/><Relationship Id="rId1198" Type="http://schemas.openxmlformats.org/officeDocument/2006/relationships/hyperlink" Target="https://pbs.twimg.com/profile_banners/2278321/1469095450" TargetMode="External"/><Relationship Id="rId2249" Type="http://schemas.openxmlformats.org/officeDocument/2006/relationships/hyperlink" Target="http://abs.twimg.com/images/themes/theme1/bg.png" TargetMode="External"/><Relationship Id="rId2456" Type="http://schemas.openxmlformats.org/officeDocument/2006/relationships/hyperlink" Target="http://abs.twimg.com/images/themes/theme9/bg.gif" TargetMode="External"/><Relationship Id="rId2663" Type="http://schemas.openxmlformats.org/officeDocument/2006/relationships/hyperlink" Target="http://abs.twimg.com/images/themes/theme1/bg.png" TargetMode="External"/><Relationship Id="rId2870" Type="http://schemas.openxmlformats.org/officeDocument/2006/relationships/hyperlink" Target="http://pbs.twimg.com/profile_images/768902084141867008/DUbt_bdQ_normal.jpg" TargetMode="External"/><Relationship Id="rId3507" Type="http://schemas.openxmlformats.org/officeDocument/2006/relationships/hyperlink" Target="http://pbs.twimg.com/profile_images/805001925905125376/4AB0kikM_normal.jpg" TargetMode="External"/><Relationship Id="rId3714" Type="http://schemas.openxmlformats.org/officeDocument/2006/relationships/hyperlink" Target="http://pbs.twimg.com/profile_images/719042586367819776/_bnwH4ON_normal.jpg" TargetMode="External"/><Relationship Id="rId3921" Type="http://schemas.openxmlformats.org/officeDocument/2006/relationships/hyperlink" Target="http://pbs.twimg.com/profile_images/853419629389197312/bprylMX0_normal.jpg" TargetMode="External"/><Relationship Id="rId428" Type="http://schemas.openxmlformats.org/officeDocument/2006/relationships/hyperlink" Target="https://t.co/8SCcCkYlU6" TargetMode="External"/><Relationship Id="rId635" Type="http://schemas.openxmlformats.org/officeDocument/2006/relationships/hyperlink" Target="https://t.co/EVAtnEESOp" TargetMode="External"/><Relationship Id="rId842" Type="http://schemas.openxmlformats.org/officeDocument/2006/relationships/hyperlink" Target="https://pbs.twimg.com/profile_banners/783541510155501568/1486498746" TargetMode="External"/><Relationship Id="rId1058" Type="http://schemas.openxmlformats.org/officeDocument/2006/relationships/hyperlink" Target="https://pbs.twimg.com/profile_banners/712507712/1482817643" TargetMode="External"/><Relationship Id="rId1265" Type="http://schemas.openxmlformats.org/officeDocument/2006/relationships/hyperlink" Target="https://pbs.twimg.com/profile_banners/2893798506/1447500968" TargetMode="External"/><Relationship Id="rId1472" Type="http://schemas.openxmlformats.org/officeDocument/2006/relationships/hyperlink" Target="https://pbs.twimg.com/profile_banners/3425182894/1482462275" TargetMode="External"/><Relationship Id="rId2109" Type="http://schemas.openxmlformats.org/officeDocument/2006/relationships/hyperlink" Target="http://abs.twimg.com/images/themes/theme16/bg.gif" TargetMode="External"/><Relationship Id="rId2316" Type="http://schemas.openxmlformats.org/officeDocument/2006/relationships/hyperlink" Target="http://abs.twimg.com/images/themes/theme1/bg.png" TargetMode="External"/><Relationship Id="rId2523" Type="http://schemas.openxmlformats.org/officeDocument/2006/relationships/hyperlink" Target="http://abs.twimg.com/images/themes/theme1/bg.png" TargetMode="External"/><Relationship Id="rId2730" Type="http://schemas.openxmlformats.org/officeDocument/2006/relationships/hyperlink" Target="http://abs.twimg.com/images/themes/theme12/bg.gif" TargetMode="External"/><Relationship Id="rId702" Type="http://schemas.openxmlformats.org/officeDocument/2006/relationships/hyperlink" Target="https://pbs.twimg.com/profile_banners/199983570/1476969036" TargetMode="External"/><Relationship Id="rId1125" Type="http://schemas.openxmlformats.org/officeDocument/2006/relationships/hyperlink" Target="https://pbs.twimg.com/profile_banners/842650298078310400/1492762853" TargetMode="External"/><Relationship Id="rId1332" Type="http://schemas.openxmlformats.org/officeDocument/2006/relationships/hyperlink" Target="https://pbs.twimg.com/profile_banners/3832660753/1476674414" TargetMode="External"/><Relationship Id="rId4488" Type="http://schemas.openxmlformats.org/officeDocument/2006/relationships/hyperlink" Target="https://twitter.com/ravisha" TargetMode="External"/><Relationship Id="rId4695" Type="http://schemas.openxmlformats.org/officeDocument/2006/relationships/hyperlink" Target="https://twitter.com/fonearena" TargetMode="External"/><Relationship Id="rId5539" Type="http://schemas.openxmlformats.org/officeDocument/2006/relationships/hyperlink" Target="https://twitter.com/subham_das07" TargetMode="External"/><Relationship Id="rId3297" Type="http://schemas.openxmlformats.org/officeDocument/2006/relationships/hyperlink" Target="http://pbs.twimg.com/profile_images/703478781546082304/pJhAfa3I_normal.jpg" TargetMode="External"/><Relationship Id="rId4348" Type="http://schemas.openxmlformats.org/officeDocument/2006/relationships/hyperlink" Target="https://twitter.com/bbmpcomm1" TargetMode="External"/><Relationship Id="rId3157" Type="http://schemas.openxmlformats.org/officeDocument/2006/relationships/hyperlink" Target="http://pbs.twimg.com/profile_images/857957864404643840/MO1JBn9n_normal.jpg" TargetMode="External"/><Relationship Id="rId4555" Type="http://schemas.openxmlformats.org/officeDocument/2006/relationships/hyperlink" Target="https://twitter.com/sakshinews" TargetMode="External"/><Relationship Id="rId4762" Type="http://schemas.openxmlformats.org/officeDocument/2006/relationships/hyperlink" Target="https://twitter.com/manojarya1234" TargetMode="External"/><Relationship Id="rId5606" Type="http://schemas.openxmlformats.org/officeDocument/2006/relationships/hyperlink" Target="https://twitter.com/abhishekksh1985" TargetMode="External"/><Relationship Id="rId285" Type="http://schemas.openxmlformats.org/officeDocument/2006/relationships/hyperlink" Target="http://t.co/KyYjfYZUKb" TargetMode="External"/><Relationship Id="rId3364" Type="http://schemas.openxmlformats.org/officeDocument/2006/relationships/hyperlink" Target="http://pbs.twimg.com/profile_images/700197096108875776/XlI4j74X_normal.jpg" TargetMode="External"/><Relationship Id="rId3571" Type="http://schemas.openxmlformats.org/officeDocument/2006/relationships/hyperlink" Target="http://pbs.twimg.com/profile_images/804328679568527360/owI6FFIr_normal.jpg" TargetMode="External"/><Relationship Id="rId4208" Type="http://schemas.openxmlformats.org/officeDocument/2006/relationships/hyperlink" Target="http://pbs.twimg.com/profile_images/810220714007687168/dZHskx4j_normal.jpg" TargetMode="External"/><Relationship Id="rId4415" Type="http://schemas.openxmlformats.org/officeDocument/2006/relationships/hyperlink" Target="https://twitter.com/mhonenews" TargetMode="External"/><Relationship Id="rId4622" Type="http://schemas.openxmlformats.org/officeDocument/2006/relationships/hyperlink" Target="https://twitter.com/rajusin02935562" TargetMode="External"/><Relationship Id="rId492" Type="http://schemas.openxmlformats.org/officeDocument/2006/relationships/hyperlink" Target="https://t.co/sEsWUIQ5MH" TargetMode="External"/><Relationship Id="rId2173" Type="http://schemas.openxmlformats.org/officeDocument/2006/relationships/hyperlink" Target="http://abs.twimg.com/images/themes/theme1/bg.png" TargetMode="External"/><Relationship Id="rId2380" Type="http://schemas.openxmlformats.org/officeDocument/2006/relationships/hyperlink" Target="http://abs.twimg.com/images/themes/theme1/bg.png" TargetMode="External"/><Relationship Id="rId3017" Type="http://schemas.openxmlformats.org/officeDocument/2006/relationships/hyperlink" Target="http://pbs.twimg.com/profile_images/848495579311337472/MnLJ_h96_normal.jpg" TargetMode="External"/><Relationship Id="rId3224" Type="http://schemas.openxmlformats.org/officeDocument/2006/relationships/hyperlink" Target="http://pbs.twimg.com/profile_images/810868134269722624/ONAadh-h_normal.jpg" TargetMode="External"/><Relationship Id="rId3431" Type="http://schemas.openxmlformats.org/officeDocument/2006/relationships/hyperlink" Target="http://abs.twimg.com/sticky/default_profile_images/default_profile_normal.png" TargetMode="External"/><Relationship Id="rId145" Type="http://schemas.openxmlformats.org/officeDocument/2006/relationships/hyperlink" Target="https://t.co/4WpXBJUNgr" TargetMode="External"/><Relationship Id="rId352" Type="http://schemas.openxmlformats.org/officeDocument/2006/relationships/hyperlink" Target="https://t.co/OjLwYhTioi" TargetMode="External"/><Relationship Id="rId2033" Type="http://schemas.openxmlformats.org/officeDocument/2006/relationships/hyperlink" Target="http://abs.twimg.com/images/themes/theme1/bg.png" TargetMode="External"/><Relationship Id="rId2240" Type="http://schemas.openxmlformats.org/officeDocument/2006/relationships/hyperlink" Target="http://abs.twimg.com/images/themes/theme13/bg.gif" TargetMode="External"/><Relationship Id="rId5189" Type="http://schemas.openxmlformats.org/officeDocument/2006/relationships/hyperlink" Target="https://twitter.com/datareign" TargetMode="External"/><Relationship Id="rId5396" Type="http://schemas.openxmlformats.org/officeDocument/2006/relationships/hyperlink" Target="https://twitter.com/laghus" TargetMode="External"/><Relationship Id="rId212" Type="http://schemas.openxmlformats.org/officeDocument/2006/relationships/hyperlink" Target="http://t.co/YskjHVGTiC" TargetMode="External"/><Relationship Id="rId1799" Type="http://schemas.openxmlformats.org/officeDocument/2006/relationships/hyperlink" Target="http://abs.twimg.com/images/themes/theme1/bg.png" TargetMode="External"/><Relationship Id="rId2100" Type="http://schemas.openxmlformats.org/officeDocument/2006/relationships/hyperlink" Target="http://pbs.twimg.com/profile_background_images/367692629/bg_twitteribt_india_v2.gif" TargetMode="External"/><Relationship Id="rId5049" Type="http://schemas.openxmlformats.org/officeDocument/2006/relationships/hyperlink" Target="https://twitter.com/govik343o" TargetMode="External"/><Relationship Id="rId5256" Type="http://schemas.openxmlformats.org/officeDocument/2006/relationships/hyperlink" Target="https://twitter.com/seoanushka" TargetMode="External"/><Relationship Id="rId5463" Type="http://schemas.openxmlformats.org/officeDocument/2006/relationships/hyperlink" Target="https://twitter.com/rakesh9475" TargetMode="External"/><Relationship Id="rId4065" Type="http://schemas.openxmlformats.org/officeDocument/2006/relationships/hyperlink" Target="http://pbs.twimg.com/profile_images/3209195480/a2cebd1e10fec181b13253185e82b0ac_normal.jpeg" TargetMode="External"/><Relationship Id="rId4272" Type="http://schemas.openxmlformats.org/officeDocument/2006/relationships/hyperlink" Target="https://twitter.com/virendersehweg" TargetMode="External"/><Relationship Id="rId5116" Type="http://schemas.openxmlformats.org/officeDocument/2006/relationships/hyperlink" Target="https://twitter.com/newkenyan" TargetMode="External"/><Relationship Id="rId5323" Type="http://schemas.openxmlformats.org/officeDocument/2006/relationships/hyperlink" Target="https://twitter.com/newspedia3" TargetMode="External"/><Relationship Id="rId1659" Type="http://schemas.openxmlformats.org/officeDocument/2006/relationships/hyperlink" Target="https://pbs.twimg.com/profile_banners/829274444493357057/1486551176" TargetMode="External"/><Relationship Id="rId1866" Type="http://schemas.openxmlformats.org/officeDocument/2006/relationships/hyperlink" Target="http://pbs.twimg.com/profile_background_images/443046523383734272/zu9XeE6-.jpeg" TargetMode="External"/><Relationship Id="rId2917" Type="http://schemas.openxmlformats.org/officeDocument/2006/relationships/hyperlink" Target="http://pbs.twimg.com/profile_images/731741454138101761/vWdtnLAk_normal.jpg" TargetMode="External"/><Relationship Id="rId3081" Type="http://schemas.openxmlformats.org/officeDocument/2006/relationships/hyperlink" Target="http://pbs.twimg.com/profile_images/813663483786989568/M_vF6Xwy_normal.jpg" TargetMode="External"/><Relationship Id="rId4132" Type="http://schemas.openxmlformats.org/officeDocument/2006/relationships/hyperlink" Target="http://pbs.twimg.com/profile_images/771583494686322692/vVz9d_54_normal.jpg" TargetMode="External"/><Relationship Id="rId5530" Type="http://schemas.openxmlformats.org/officeDocument/2006/relationships/hyperlink" Target="https://twitter.com/hellodigitigi" TargetMode="External"/><Relationship Id="rId1519" Type="http://schemas.openxmlformats.org/officeDocument/2006/relationships/hyperlink" Target="https://pbs.twimg.com/profile_banners/555161103/1474271042" TargetMode="External"/><Relationship Id="rId1726" Type="http://schemas.openxmlformats.org/officeDocument/2006/relationships/hyperlink" Target="http://pbs.twimg.com/profile_background_images/28162446/coffee2.jpg" TargetMode="External"/><Relationship Id="rId1933" Type="http://schemas.openxmlformats.org/officeDocument/2006/relationships/hyperlink" Target="http://abs.twimg.com/images/themes/theme1/bg.png" TargetMode="External"/><Relationship Id="rId18" Type="http://schemas.openxmlformats.org/officeDocument/2006/relationships/hyperlink" Target="https://t.co/I7PgzhsiP4" TargetMode="External"/><Relationship Id="rId3898" Type="http://schemas.openxmlformats.org/officeDocument/2006/relationships/hyperlink" Target="http://pbs.twimg.com/profile_images/761547763804835841/p_8peYki_normal.jpg" TargetMode="External"/><Relationship Id="rId4949" Type="http://schemas.openxmlformats.org/officeDocument/2006/relationships/hyperlink" Target="https://twitter.com/bitcoinfirehose" TargetMode="External"/><Relationship Id="rId3758" Type="http://schemas.openxmlformats.org/officeDocument/2006/relationships/hyperlink" Target="http://pbs.twimg.com/profile_images/732233731352580097/K7aXz5SZ_normal.jpg" TargetMode="External"/><Relationship Id="rId3965" Type="http://schemas.openxmlformats.org/officeDocument/2006/relationships/hyperlink" Target="http://pbs.twimg.com/profile_images/632599739/Twitter_Pic_normal.jpg" TargetMode="External"/><Relationship Id="rId4809" Type="http://schemas.openxmlformats.org/officeDocument/2006/relationships/hyperlink" Target="https://twitter.com/manmohitsingh3" TargetMode="External"/><Relationship Id="rId679" Type="http://schemas.openxmlformats.org/officeDocument/2006/relationships/hyperlink" Target="https://pbs.twimg.com/profile_banners/2430624676/1492362991" TargetMode="External"/><Relationship Id="rId886" Type="http://schemas.openxmlformats.org/officeDocument/2006/relationships/hyperlink" Target="https://pbs.twimg.com/profile_banners/123332911/1493354989" TargetMode="External"/><Relationship Id="rId2567" Type="http://schemas.openxmlformats.org/officeDocument/2006/relationships/hyperlink" Target="http://abs.twimg.com/images/themes/theme1/bg.png" TargetMode="External"/><Relationship Id="rId2774" Type="http://schemas.openxmlformats.org/officeDocument/2006/relationships/hyperlink" Target="http://abs.twimg.com/images/themes/theme1/bg.png" TargetMode="External"/><Relationship Id="rId3618" Type="http://schemas.openxmlformats.org/officeDocument/2006/relationships/hyperlink" Target="http://pbs.twimg.com/profile_images/840556180091080704/xHwYhBNO_normal.jpg" TargetMode="External"/><Relationship Id="rId5180" Type="http://schemas.openxmlformats.org/officeDocument/2006/relationships/hyperlink" Target="https://twitter.com/ashraftkm20" TargetMode="External"/><Relationship Id="rId2" Type="http://schemas.openxmlformats.org/officeDocument/2006/relationships/hyperlink" Target="https://t.co/fq92saI2tE" TargetMode="External"/><Relationship Id="rId539" Type="http://schemas.openxmlformats.org/officeDocument/2006/relationships/hyperlink" Target="https://t.co/cjXqo5t9hJ" TargetMode="External"/><Relationship Id="rId746" Type="http://schemas.openxmlformats.org/officeDocument/2006/relationships/hyperlink" Target="https://pbs.twimg.com/profile_banners/362553069/1457062204" TargetMode="External"/><Relationship Id="rId1169" Type="http://schemas.openxmlformats.org/officeDocument/2006/relationships/hyperlink" Target="https://pbs.twimg.com/profile_banners/755266398/1490783226" TargetMode="External"/><Relationship Id="rId1376" Type="http://schemas.openxmlformats.org/officeDocument/2006/relationships/hyperlink" Target="https://pbs.twimg.com/profile_banners/786627147016253441/1476460823" TargetMode="External"/><Relationship Id="rId1583" Type="http://schemas.openxmlformats.org/officeDocument/2006/relationships/hyperlink" Target="https://pbs.twimg.com/profile_banners/357487264/1427784743" TargetMode="External"/><Relationship Id="rId2427" Type="http://schemas.openxmlformats.org/officeDocument/2006/relationships/hyperlink" Target="http://abs.twimg.com/images/themes/theme1/bg.png" TargetMode="External"/><Relationship Id="rId2981" Type="http://schemas.openxmlformats.org/officeDocument/2006/relationships/hyperlink" Target="http://pbs.twimg.com/profile_images/856157489989120002/ZWogUkxA_normal.jpg" TargetMode="External"/><Relationship Id="rId3825" Type="http://schemas.openxmlformats.org/officeDocument/2006/relationships/hyperlink" Target="http://pbs.twimg.com/profile_images/457042188308721665/MbyJKizN_normal.jpeg" TargetMode="External"/><Relationship Id="rId5040" Type="http://schemas.openxmlformats.org/officeDocument/2006/relationships/hyperlink" Target="https://twitter.com/mediaonetvlive" TargetMode="External"/><Relationship Id="rId953" Type="http://schemas.openxmlformats.org/officeDocument/2006/relationships/hyperlink" Target="https://pbs.twimg.com/profile_banners/810216406767673344/1482149889" TargetMode="External"/><Relationship Id="rId1029" Type="http://schemas.openxmlformats.org/officeDocument/2006/relationships/hyperlink" Target="https://pbs.twimg.com/profile_banners/79200720/1484153920" TargetMode="External"/><Relationship Id="rId1236" Type="http://schemas.openxmlformats.org/officeDocument/2006/relationships/hyperlink" Target="https://pbs.twimg.com/profile_banners/3502606334/1492253197" TargetMode="External"/><Relationship Id="rId1790" Type="http://schemas.openxmlformats.org/officeDocument/2006/relationships/hyperlink" Target="http://abs.twimg.com/images/themes/theme1/bg.png" TargetMode="External"/><Relationship Id="rId2634" Type="http://schemas.openxmlformats.org/officeDocument/2006/relationships/hyperlink" Target="http://abs.twimg.com/images/themes/theme4/bg.gif" TargetMode="External"/><Relationship Id="rId2841" Type="http://schemas.openxmlformats.org/officeDocument/2006/relationships/hyperlink" Target="http://pbs.twimg.com/profile_images/849193515976245249/j9EKRWdC_normal.jpg" TargetMode="External"/><Relationship Id="rId82" Type="http://schemas.openxmlformats.org/officeDocument/2006/relationships/hyperlink" Target="https://t.co/G5N420xA1A" TargetMode="External"/><Relationship Id="rId606" Type="http://schemas.openxmlformats.org/officeDocument/2006/relationships/hyperlink" Target="https://t.co/pJn2Zj5zo6" TargetMode="External"/><Relationship Id="rId813" Type="http://schemas.openxmlformats.org/officeDocument/2006/relationships/hyperlink" Target="https://pbs.twimg.com/profile_banners/1095827660/1447691750" TargetMode="External"/><Relationship Id="rId1443" Type="http://schemas.openxmlformats.org/officeDocument/2006/relationships/hyperlink" Target="https://pbs.twimg.com/profile_banners/2396557980/1490257610" TargetMode="External"/><Relationship Id="rId1650" Type="http://schemas.openxmlformats.org/officeDocument/2006/relationships/hyperlink" Target="https://pbs.twimg.com/profile_banners/325089716/1483041125" TargetMode="External"/><Relationship Id="rId2701" Type="http://schemas.openxmlformats.org/officeDocument/2006/relationships/hyperlink" Target="http://abs.twimg.com/images/themes/theme1/bg.png" TargetMode="External"/><Relationship Id="rId4599" Type="http://schemas.openxmlformats.org/officeDocument/2006/relationships/hyperlink" Target="https://twitter.com/trevathi2" TargetMode="External"/><Relationship Id="rId1303" Type="http://schemas.openxmlformats.org/officeDocument/2006/relationships/hyperlink" Target="https://pbs.twimg.com/profile_banners/768036332161622021/1488742326" TargetMode="External"/><Relationship Id="rId1510" Type="http://schemas.openxmlformats.org/officeDocument/2006/relationships/hyperlink" Target="https://pbs.twimg.com/profile_banners/22170299/1397583267" TargetMode="External"/><Relationship Id="rId4459" Type="http://schemas.openxmlformats.org/officeDocument/2006/relationships/hyperlink" Target="https://twitter.com/ramgkl" TargetMode="External"/><Relationship Id="rId4666" Type="http://schemas.openxmlformats.org/officeDocument/2006/relationships/hyperlink" Target="https://twitter.com/themanojsawant" TargetMode="External"/><Relationship Id="rId4873" Type="http://schemas.openxmlformats.org/officeDocument/2006/relationships/hyperlink" Target="https://twitter.com/mihirpatil" TargetMode="External"/><Relationship Id="rId3268" Type="http://schemas.openxmlformats.org/officeDocument/2006/relationships/hyperlink" Target="http://pbs.twimg.com/profile_images/592362585816600576/XSPL9gUH_normal.jpg" TargetMode="External"/><Relationship Id="rId3475" Type="http://schemas.openxmlformats.org/officeDocument/2006/relationships/hyperlink" Target="http://pbs.twimg.com/profile_images/817297334690349056/C8Kj-e1I_normal.jpg" TargetMode="External"/><Relationship Id="rId3682" Type="http://schemas.openxmlformats.org/officeDocument/2006/relationships/hyperlink" Target="http://pbs.twimg.com/profile_images/613971602154205184/c_BRwPO1_normal.png" TargetMode="External"/><Relationship Id="rId4319" Type="http://schemas.openxmlformats.org/officeDocument/2006/relationships/hyperlink" Target="https://twitter.com/seeandsayin" TargetMode="External"/><Relationship Id="rId4526" Type="http://schemas.openxmlformats.org/officeDocument/2006/relationships/hyperlink" Target="https://twitter.com/deccanchronicle" TargetMode="External"/><Relationship Id="rId4733" Type="http://schemas.openxmlformats.org/officeDocument/2006/relationships/hyperlink" Target="https://twitter.com/talkfaasil" TargetMode="External"/><Relationship Id="rId4940" Type="http://schemas.openxmlformats.org/officeDocument/2006/relationships/hyperlink" Target="https://twitter.com/newsnationtv" TargetMode="External"/><Relationship Id="rId189" Type="http://schemas.openxmlformats.org/officeDocument/2006/relationships/hyperlink" Target="http://t.co/1hwfAbflb4" TargetMode="External"/><Relationship Id="rId396" Type="http://schemas.openxmlformats.org/officeDocument/2006/relationships/hyperlink" Target="https://t.co/0ErR0K1u5b" TargetMode="External"/><Relationship Id="rId2077" Type="http://schemas.openxmlformats.org/officeDocument/2006/relationships/hyperlink" Target="http://abs.twimg.com/images/themes/theme1/bg.png" TargetMode="External"/><Relationship Id="rId2284" Type="http://schemas.openxmlformats.org/officeDocument/2006/relationships/hyperlink" Target="http://pbs.twimg.com/profile_background_images/128630728/41409_100000351377978_1478_n.jpg" TargetMode="External"/><Relationship Id="rId2491" Type="http://schemas.openxmlformats.org/officeDocument/2006/relationships/hyperlink" Target="http://pbs.twimg.com/profile_background_images/598883397356781569/-5ZsaNx4.jpg" TargetMode="External"/><Relationship Id="rId3128" Type="http://schemas.openxmlformats.org/officeDocument/2006/relationships/hyperlink" Target="http://pbs.twimg.com/profile_images/825560549387751429/ytS4k3HR_normal.jpg" TargetMode="External"/><Relationship Id="rId3335" Type="http://schemas.openxmlformats.org/officeDocument/2006/relationships/hyperlink" Target="http://pbs.twimg.com/profile_images/848826947148763136/tnuC6Psm_normal.jpg" TargetMode="External"/><Relationship Id="rId3542" Type="http://schemas.openxmlformats.org/officeDocument/2006/relationships/hyperlink" Target="http://pbs.twimg.com/profile_images/508506861914451969/VHicMimm_normal.jpeg" TargetMode="External"/><Relationship Id="rId256" Type="http://schemas.openxmlformats.org/officeDocument/2006/relationships/hyperlink" Target="http://t.co/HOXV8lMUqa" TargetMode="External"/><Relationship Id="rId463" Type="http://schemas.openxmlformats.org/officeDocument/2006/relationships/hyperlink" Target="https://t.co/G663AWIngo" TargetMode="External"/><Relationship Id="rId670" Type="http://schemas.openxmlformats.org/officeDocument/2006/relationships/hyperlink" Target="https://t.co/asq3h8YYdd" TargetMode="External"/><Relationship Id="rId1093" Type="http://schemas.openxmlformats.org/officeDocument/2006/relationships/hyperlink" Target="https://pbs.twimg.com/profile_banners/4042851734/1456819722" TargetMode="External"/><Relationship Id="rId2144" Type="http://schemas.openxmlformats.org/officeDocument/2006/relationships/hyperlink" Target="http://abs.twimg.com/images/themes/theme1/bg.png" TargetMode="External"/><Relationship Id="rId2351" Type="http://schemas.openxmlformats.org/officeDocument/2006/relationships/hyperlink" Target="http://abs.twimg.com/images/themes/theme1/bg.png" TargetMode="External"/><Relationship Id="rId3402" Type="http://schemas.openxmlformats.org/officeDocument/2006/relationships/hyperlink" Target="http://pbs.twimg.com/profile_images/1279858625/Happy-Holi_normal.jpg" TargetMode="External"/><Relationship Id="rId4800" Type="http://schemas.openxmlformats.org/officeDocument/2006/relationships/hyperlink" Target="https://twitter.com/thebiztweets" TargetMode="External"/><Relationship Id="rId116" Type="http://schemas.openxmlformats.org/officeDocument/2006/relationships/hyperlink" Target="https://t.co/k0D1nvLEPC" TargetMode="External"/><Relationship Id="rId323" Type="http://schemas.openxmlformats.org/officeDocument/2006/relationships/hyperlink" Target="https://t.co/jdgm4bXO7K" TargetMode="External"/><Relationship Id="rId530" Type="http://schemas.openxmlformats.org/officeDocument/2006/relationships/hyperlink" Target="https://t.co/xrdCD5jDKe" TargetMode="External"/><Relationship Id="rId1160" Type="http://schemas.openxmlformats.org/officeDocument/2006/relationships/hyperlink" Target="https://pbs.twimg.com/profile_banners/443611760/1398238140" TargetMode="External"/><Relationship Id="rId2004" Type="http://schemas.openxmlformats.org/officeDocument/2006/relationships/hyperlink" Target="http://abs.twimg.com/images/themes/theme1/bg.png" TargetMode="External"/><Relationship Id="rId2211" Type="http://schemas.openxmlformats.org/officeDocument/2006/relationships/hyperlink" Target="http://pbs.twimg.com/profile_background_images/378800000041249248/569f589ff69b710ed110efaedbd3b462.jpeg" TargetMode="External"/><Relationship Id="rId5367" Type="http://schemas.openxmlformats.org/officeDocument/2006/relationships/hyperlink" Target="https://twitter.com/anfachen" TargetMode="External"/><Relationship Id="rId4176" Type="http://schemas.openxmlformats.org/officeDocument/2006/relationships/hyperlink" Target="http://pbs.twimg.com/profile_images/420027661860093952/hqgT_lkU_normal.jpeg" TargetMode="External"/><Relationship Id="rId5574" Type="http://schemas.openxmlformats.org/officeDocument/2006/relationships/hyperlink" Target="https://twitter.com/mrrobot28" TargetMode="External"/><Relationship Id="rId1020" Type="http://schemas.openxmlformats.org/officeDocument/2006/relationships/hyperlink" Target="https://pbs.twimg.com/profile_banners/847864197144875008/1490982099" TargetMode="External"/><Relationship Id="rId1977" Type="http://schemas.openxmlformats.org/officeDocument/2006/relationships/hyperlink" Target="http://abs.twimg.com/images/themes/theme1/bg.png" TargetMode="External"/><Relationship Id="rId4383" Type="http://schemas.openxmlformats.org/officeDocument/2006/relationships/hyperlink" Target="https://twitter.com/tcblg" TargetMode="External"/><Relationship Id="rId4590" Type="http://schemas.openxmlformats.org/officeDocument/2006/relationships/hyperlink" Target="https://twitter.com/andybhooma" TargetMode="External"/><Relationship Id="rId5227" Type="http://schemas.openxmlformats.org/officeDocument/2006/relationships/hyperlink" Target="https://twitter.com/kapstweeps" TargetMode="External"/><Relationship Id="rId5434" Type="http://schemas.openxmlformats.org/officeDocument/2006/relationships/hyperlink" Target="https://twitter.com/china_3g" TargetMode="External"/><Relationship Id="rId5641" Type="http://schemas.openxmlformats.org/officeDocument/2006/relationships/printerSettings" Target="../printerSettings/printerSettings2.bin"/><Relationship Id="rId1837" Type="http://schemas.openxmlformats.org/officeDocument/2006/relationships/hyperlink" Target="http://abs.twimg.com/images/themes/theme9/bg.gif" TargetMode="External"/><Relationship Id="rId3192" Type="http://schemas.openxmlformats.org/officeDocument/2006/relationships/hyperlink" Target="http://pbs.twimg.com/profile_images/820966979397746688/d1mFGGKW_normal.jpg" TargetMode="External"/><Relationship Id="rId4036" Type="http://schemas.openxmlformats.org/officeDocument/2006/relationships/hyperlink" Target="http://pbs.twimg.com/profile_images/849457524789137408/rXBfMjsf_normal.jpg" TargetMode="External"/><Relationship Id="rId4243" Type="http://schemas.openxmlformats.org/officeDocument/2006/relationships/hyperlink" Target="https://twitter.com/mithunmaher" TargetMode="External"/><Relationship Id="rId4450" Type="http://schemas.openxmlformats.org/officeDocument/2006/relationships/hyperlink" Target="https://twitter.com/orbview" TargetMode="External"/><Relationship Id="rId5501" Type="http://schemas.openxmlformats.org/officeDocument/2006/relationships/hyperlink" Target="https://twitter.com/ishaq17456" TargetMode="External"/><Relationship Id="rId3052" Type="http://schemas.openxmlformats.org/officeDocument/2006/relationships/hyperlink" Target="http://pbs.twimg.com/profile_images/665133846946443264/aJBwHy8l_normal.jpg" TargetMode="External"/><Relationship Id="rId4103" Type="http://schemas.openxmlformats.org/officeDocument/2006/relationships/hyperlink" Target="http://pbs.twimg.com/profile_images/857477751426732032/MFZVoaqh_normal.jpg" TargetMode="External"/><Relationship Id="rId4310" Type="http://schemas.openxmlformats.org/officeDocument/2006/relationships/hyperlink" Target="https://twitter.com/gadgets360" TargetMode="External"/><Relationship Id="rId180" Type="http://schemas.openxmlformats.org/officeDocument/2006/relationships/hyperlink" Target="https://t.co/yeLqdqm9DV" TargetMode="External"/><Relationship Id="rId1904" Type="http://schemas.openxmlformats.org/officeDocument/2006/relationships/hyperlink" Target="http://abs.twimg.com/images/themes/theme11/bg.gif" TargetMode="External"/><Relationship Id="rId3869" Type="http://schemas.openxmlformats.org/officeDocument/2006/relationships/hyperlink" Target="http://pbs.twimg.com/profile_images/848862648355651584/Pwwczi-8_normal.jpg" TargetMode="External"/><Relationship Id="rId5084" Type="http://schemas.openxmlformats.org/officeDocument/2006/relationships/hyperlink" Target="https://twitter.com/halfrebel" TargetMode="External"/><Relationship Id="rId5291" Type="http://schemas.openxmlformats.org/officeDocument/2006/relationships/hyperlink" Target="https://twitter.com/poonamparekh12" TargetMode="External"/><Relationship Id="rId997" Type="http://schemas.openxmlformats.org/officeDocument/2006/relationships/hyperlink" Target="https://pbs.twimg.com/profile_banners/1420496437/1489592103" TargetMode="External"/><Relationship Id="rId2678" Type="http://schemas.openxmlformats.org/officeDocument/2006/relationships/hyperlink" Target="http://abs.twimg.com/images/themes/theme1/bg.png" TargetMode="External"/><Relationship Id="rId2885" Type="http://schemas.openxmlformats.org/officeDocument/2006/relationships/hyperlink" Target="http://pbs.twimg.com/profile_images/378800000612587454/b197876a373bad5ae251546b1f74abb7_normal.jpeg" TargetMode="External"/><Relationship Id="rId3729" Type="http://schemas.openxmlformats.org/officeDocument/2006/relationships/hyperlink" Target="http://pbs.twimg.com/profile_images/632456946382049280/Ti4dXyfk_normal.jpg" TargetMode="External"/><Relationship Id="rId3936" Type="http://schemas.openxmlformats.org/officeDocument/2006/relationships/hyperlink" Target="http://pbs.twimg.com/profile_images/853581764958318592/4-mKcf2n_normal.jpg" TargetMode="External"/><Relationship Id="rId5151" Type="http://schemas.openxmlformats.org/officeDocument/2006/relationships/hyperlink" Target="https://twitter.com/gizbotka" TargetMode="External"/><Relationship Id="rId857" Type="http://schemas.openxmlformats.org/officeDocument/2006/relationships/hyperlink" Target="https://pbs.twimg.com/profile_banners/763681776573132800/1480924037" TargetMode="External"/><Relationship Id="rId1487" Type="http://schemas.openxmlformats.org/officeDocument/2006/relationships/hyperlink" Target="https://pbs.twimg.com/profile_banners/3159457957/1491704177" TargetMode="External"/><Relationship Id="rId1694" Type="http://schemas.openxmlformats.org/officeDocument/2006/relationships/hyperlink" Target="http://abs.twimg.com/images/themes/theme1/bg.png" TargetMode="External"/><Relationship Id="rId2538" Type="http://schemas.openxmlformats.org/officeDocument/2006/relationships/hyperlink" Target="http://abs.twimg.com/images/themes/theme1/bg.png" TargetMode="External"/><Relationship Id="rId2745" Type="http://schemas.openxmlformats.org/officeDocument/2006/relationships/hyperlink" Target="http://abs.twimg.com/images/themes/theme13/bg.gif" TargetMode="External"/><Relationship Id="rId2952" Type="http://schemas.openxmlformats.org/officeDocument/2006/relationships/hyperlink" Target="http://pbs.twimg.com/profile_images/787785758/techblog_normal.gif" TargetMode="External"/><Relationship Id="rId717" Type="http://schemas.openxmlformats.org/officeDocument/2006/relationships/hyperlink" Target="https://pbs.twimg.com/profile_banners/3352624408/1435756676" TargetMode="External"/><Relationship Id="rId924" Type="http://schemas.openxmlformats.org/officeDocument/2006/relationships/hyperlink" Target="https://pbs.twimg.com/profile_banners/1605575810/1488374928" TargetMode="External"/><Relationship Id="rId1347" Type="http://schemas.openxmlformats.org/officeDocument/2006/relationships/hyperlink" Target="https://pbs.twimg.com/profile_banners/2570820227/1404026339" TargetMode="External"/><Relationship Id="rId1554" Type="http://schemas.openxmlformats.org/officeDocument/2006/relationships/hyperlink" Target="https://pbs.twimg.com/profile_banners/1477553934/1490541521" TargetMode="External"/><Relationship Id="rId1761" Type="http://schemas.openxmlformats.org/officeDocument/2006/relationships/hyperlink" Target="http://pbs.twimg.com/profile_background_images/515538687279390720/BeVC8AQ3.jpeg" TargetMode="External"/><Relationship Id="rId2605" Type="http://schemas.openxmlformats.org/officeDocument/2006/relationships/hyperlink" Target="http://abs.twimg.com/images/themes/theme1/bg.png" TargetMode="External"/><Relationship Id="rId2812" Type="http://schemas.openxmlformats.org/officeDocument/2006/relationships/hyperlink" Target="http://pbs.twimg.com/profile_images/793811570564431872/X1ID265w_normal.jpg" TargetMode="External"/><Relationship Id="rId5011" Type="http://schemas.openxmlformats.org/officeDocument/2006/relationships/hyperlink" Target="https://twitter.com/anilverma4717" TargetMode="External"/><Relationship Id="rId53" Type="http://schemas.openxmlformats.org/officeDocument/2006/relationships/hyperlink" Target="https://t.co/9GsoCE8mTb" TargetMode="External"/><Relationship Id="rId1207" Type="http://schemas.openxmlformats.org/officeDocument/2006/relationships/hyperlink" Target="https://pbs.twimg.com/profile_banners/41140413/1418945347" TargetMode="External"/><Relationship Id="rId1414" Type="http://schemas.openxmlformats.org/officeDocument/2006/relationships/hyperlink" Target="https://pbs.twimg.com/profile_banners/124215926/1461352695" TargetMode="External"/><Relationship Id="rId1621" Type="http://schemas.openxmlformats.org/officeDocument/2006/relationships/hyperlink" Target="https://pbs.twimg.com/profile_banners/2261768078/1473506873" TargetMode="External"/><Relationship Id="rId4777" Type="http://schemas.openxmlformats.org/officeDocument/2006/relationships/hyperlink" Target="https://twitter.com/sharmarajal" TargetMode="External"/><Relationship Id="rId4984" Type="http://schemas.openxmlformats.org/officeDocument/2006/relationships/hyperlink" Target="https://twitter.com/pay_bit" TargetMode="External"/><Relationship Id="rId3379" Type="http://schemas.openxmlformats.org/officeDocument/2006/relationships/hyperlink" Target="http://pbs.twimg.com/profile_images/858511159414190080/gXJJlJx1_normal.jpg" TargetMode="External"/><Relationship Id="rId3586" Type="http://schemas.openxmlformats.org/officeDocument/2006/relationships/hyperlink" Target="http://pbs.twimg.com/profile_images/479650893579571200/d-dyjyIg_normal.jpeg" TargetMode="External"/><Relationship Id="rId3793" Type="http://schemas.openxmlformats.org/officeDocument/2006/relationships/hyperlink" Target="http://pbs.twimg.com/profile_images/600180312107155456/0-BLg4BT_normal.jpg" TargetMode="External"/><Relationship Id="rId4637" Type="http://schemas.openxmlformats.org/officeDocument/2006/relationships/hyperlink" Target="https://twitter.com/eswarindhu" TargetMode="External"/><Relationship Id="rId2188" Type="http://schemas.openxmlformats.org/officeDocument/2006/relationships/hyperlink" Target="http://abs.twimg.com/images/themes/theme1/bg.png" TargetMode="External"/><Relationship Id="rId2395" Type="http://schemas.openxmlformats.org/officeDocument/2006/relationships/hyperlink" Target="http://abs.twimg.com/images/themes/theme1/bg.png" TargetMode="External"/><Relationship Id="rId3239" Type="http://schemas.openxmlformats.org/officeDocument/2006/relationships/hyperlink" Target="http://pbs.twimg.com/profile_images/844005458251845635/G2J6IzR2_normal.jpg" TargetMode="External"/><Relationship Id="rId3446" Type="http://schemas.openxmlformats.org/officeDocument/2006/relationships/hyperlink" Target="http://pbs.twimg.com/profile_images/771935153094557697/-D70FHIr_normal.jpg" TargetMode="External"/><Relationship Id="rId4844" Type="http://schemas.openxmlformats.org/officeDocument/2006/relationships/hyperlink" Target="https://twitter.com/rishabhanalyst" TargetMode="External"/><Relationship Id="rId367" Type="http://schemas.openxmlformats.org/officeDocument/2006/relationships/hyperlink" Target="http://t.co/g3AgwmcxRC" TargetMode="External"/><Relationship Id="rId574" Type="http://schemas.openxmlformats.org/officeDocument/2006/relationships/hyperlink" Target="https://t.co/UoPmdkW59F" TargetMode="External"/><Relationship Id="rId2048" Type="http://schemas.openxmlformats.org/officeDocument/2006/relationships/hyperlink" Target="http://abs.twimg.com/images/themes/theme1/bg.png" TargetMode="External"/><Relationship Id="rId2255" Type="http://schemas.openxmlformats.org/officeDocument/2006/relationships/hyperlink" Target="http://abs.twimg.com/images/themes/theme1/bg.png" TargetMode="External"/><Relationship Id="rId3653" Type="http://schemas.openxmlformats.org/officeDocument/2006/relationships/hyperlink" Target="http://pbs.twimg.com/profile_images/2301165764/197emd1uvmei77guo2f9_normal.jpeg" TargetMode="External"/><Relationship Id="rId3860" Type="http://schemas.openxmlformats.org/officeDocument/2006/relationships/hyperlink" Target="http://pbs.twimg.com/profile_images/807133659958345728/IGohIVfp_normal.jpg" TargetMode="External"/><Relationship Id="rId4704" Type="http://schemas.openxmlformats.org/officeDocument/2006/relationships/hyperlink" Target="https://twitter.com/cryptex_221b" TargetMode="External"/><Relationship Id="rId4911" Type="http://schemas.openxmlformats.org/officeDocument/2006/relationships/hyperlink" Target="https://twitter.com/holder_combes" TargetMode="External"/><Relationship Id="rId227" Type="http://schemas.openxmlformats.org/officeDocument/2006/relationships/hyperlink" Target="http://t.co/1U2IWly3pW" TargetMode="External"/><Relationship Id="rId781" Type="http://schemas.openxmlformats.org/officeDocument/2006/relationships/hyperlink" Target="https://pbs.twimg.com/profile_banners/860983148/1476103143" TargetMode="External"/><Relationship Id="rId2462" Type="http://schemas.openxmlformats.org/officeDocument/2006/relationships/hyperlink" Target="http://abs.twimg.com/images/themes/theme1/bg.png" TargetMode="External"/><Relationship Id="rId3306" Type="http://schemas.openxmlformats.org/officeDocument/2006/relationships/hyperlink" Target="http://pbs.twimg.com/profile_images/836955112157270019/cbKe2n7d_normal.jpg" TargetMode="External"/><Relationship Id="rId3513" Type="http://schemas.openxmlformats.org/officeDocument/2006/relationships/hyperlink" Target="http://pbs.twimg.com/profile_images/491094864256176128/TPBB8LN1_normal.jpeg" TargetMode="External"/><Relationship Id="rId3720" Type="http://schemas.openxmlformats.org/officeDocument/2006/relationships/hyperlink" Target="http://pbs.twimg.com/profile_images/527351084558209024/U7VZxlGa_normal.jpeg" TargetMode="External"/><Relationship Id="rId434" Type="http://schemas.openxmlformats.org/officeDocument/2006/relationships/hyperlink" Target="https://t.co/7hAVFBqNYW" TargetMode="External"/><Relationship Id="rId641" Type="http://schemas.openxmlformats.org/officeDocument/2006/relationships/hyperlink" Target="https://t.co/tKK3ZIb9Rl" TargetMode="External"/><Relationship Id="rId1064" Type="http://schemas.openxmlformats.org/officeDocument/2006/relationships/hyperlink" Target="https://pbs.twimg.com/profile_banners/3279616045/1492498807" TargetMode="External"/><Relationship Id="rId1271" Type="http://schemas.openxmlformats.org/officeDocument/2006/relationships/hyperlink" Target="https://pbs.twimg.com/profile_banners/1413038280/1478084809" TargetMode="External"/><Relationship Id="rId2115" Type="http://schemas.openxmlformats.org/officeDocument/2006/relationships/hyperlink" Target="http://abs.twimg.com/images/themes/theme1/bg.png" TargetMode="External"/><Relationship Id="rId2322" Type="http://schemas.openxmlformats.org/officeDocument/2006/relationships/hyperlink" Target="http://pbs.twimg.com/profile_background_images/873426243/00077e211b799dc8e66354baa30dd24e.jpeg" TargetMode="External"/><Relationship Id="rId5478" Type="http://schemas.openxmlformats.org/officeDocument/2006/relationships/hyperlink" Target="https://twitter.com/newsbuckets" TargetMode="External"/><Relationship Id="rId501" Type="http://schemas.openxmlformats.org/officeDocument/2006/relationships/hyperlink" Target="https://t.co/v8f95Xuy5w" TargetMode="External"/><Relationship Id="rId1131" Type="http://schemas.openxmlformats.org/officeDocument/2006/relationships/hyperlink" Target="https://pbs.twimg.com/profile_banners/2616470913/1453864801" TargetMode="External"/><Relationship Id="rId4287" Type="http://schemas.openxmlformats.org/officeDocument/2006/relationships/hyperlink" Target="https://twitter.com/trivedisorabh" TargetMode="External"/><Relationship Id="rId4494" Type="http://schemas.openxmlformats.org/officeDocument/2006/relationships/hyperlink" Target="https://twitter.com/jiom" TargetMode="External"/><Relationship Id="rId5338" Type="http://schemas.openxmlformats.org/officeDocument/2006/relationships/hyperlink" Target="https://twitter.com/naveencpmysore" TargetMode="External"/><Relationship Id="rId5545" Type="http://schemas.openxmlformats.org/officeDocument/2006/relationships/hyperlink" Target="https://twitter.com/nokiafansclub1" TargetMode="External"/><Relationship Id="rId3096" Type="http://schemas.openxmlformats.org/officeDocument/2006/relationships/hyperlink" Target="http://pbs.twimg.com/profile_images/857836002009862145/dn4P9AcJ_normal.jpg" TargetMode="External"/><Relationship Id="rId4147" Type="http://schemas.openxmlformats.org/officeDocument/2006/relationships/hyperlink" Target="http://pbs.twimg.com/profile_images/809778934040719360/rIh-GsGo_normal.jpg" TargetMode="External"/><Relationship Id="rId4354" Type="http://schemas.openxmlformats.org/officeDocument/2006/relationships/hyperlink" Target="https://twitter.com/rajais" TargetMode="External"/><Relationship Id="rId4561" Type="http://schemas.openxmlformats.org/officeDocument/2006/relationships/hyperlink" Target="https://twitter.com/sajeetkm" TargetMode="External"/><Relationship Id="rId5405" Type="http://schemas.openxmlformats.org/officeDocument/2006/relationships/hyperlink" Target="https://twitter.com/rajapuri" TargetMode="External"/><Relationship Id="rId5612" Type="http://schemas.openxmlformats.org/officeDocument/2006/relationships/hyperlink" Target="https://twitter.com/techobservor" TargetMode="External"/><Relationship Id="rId1948" Type="http://schemas.openxmlformats.org/officeDocument/2006/relationships/hyperlink" Target="http://abs.twimg.com/images/themes/theme1/bg.png" TargetMode="External"/><Relationship Id="rId3163" Type="http://schemas.openxmlformats.org/officeDocument/2006/relationships/hyperlink" Target="http://pbs.twimg.com/profile_images/699483507316228096/S4hi-2lK_normal.jpg" TargetMode="External"/><Relationship Id="rId3370" Type="http://schemas.openxmlformats.org/officeDocument/2006/relationships/hyperlink" Target="http://pbs.twimg.com/profile_images/704603164691996672/Xy5_UWar_normal.jpg" TargetMode="External"/><Relationship Id="rId4007" Type="http://schemas.openxmlformats.org/officeDocument/2006/relationships/hyperlink" Target="http://abs.twimg.com/sticky/default_profile_images/default_profile_normal.png" TargetMode="External"/><Relationship Id="rId4214" Type="http://schemas.openxmlformats.org/officeDocument/2006/relationships/hyperlink" Target="https://twitter.com/toorjaswinder1" TargetMode="External"/><Relationship Id="rId4421" Type="http://schemas.openxmlformats.org/officeDocument/2006/relationships/hyperlink" Target="https://twitter.com/sharma_niaa" TargetMode="External"/><Relationship Id="rId291" Type="http://schemas.openxmlformats.org/officeDocument/2006/relationships/hyperlink" Target="https://t.co/RlJNpOfIDV" TargetMode="External"/><Relationship Id="rId1808" Type="http://schemas.openxmlformats.org/officeDocument/2006/relationships/hyperlink" Target="http://abs.twimg.com/images/themes/theme1/bg.png" TargetMode="External"/><Relationship Id="rId3023" Type="http://schemas.openxmlformats.org/officeDocument/2006/relationships/hyperlink" Target="http://pbs.twimg.com/profile_images/816569290300108800/XT7Z3TOe_normal.jpg" TargetMode="External"/><Relationship Id="rId151" Type="http://schemas.openxmlformats.org/officeDocument/2006/relationships/hyperlink" Target="https://t.co/vQRKX6fZZp" TargetMode="External"/><Relationship Id="rId3230" Type="http://schemas.openxmlformats.org/officeDocument/2006/relationships/hyperlink" Target="http://pbs.twimg.com/profile_images/1348566108/twitter-logo-01_normal.jpg" TargetMode="External"/><Relationship Id="rId5195" Type="http://schemas.openxmlformats.org/officeDocument/2006/relationships/hyperlink" Target="https://twitter.com/shashikantsriv8" TargetMode="External"/><Relationship Id="rId2789" Type="http://schemas.openxmlformats.org/officeDocument/2006/relationships/hyperlink" Target="http://pbs.twimg.com/profile_images/853223273651240960/LyL_pKVK_normal.jpg" TargetMode="External"/><Relationship Id="rId2996" Type="http://schemas.openxmlformats.org/officeDocument/2006/relationships/hyperlink" Target="http://pbs.twimg.com/profile_images/853191066954149888/HY9qGw3o_normal.jpg" TargetMode="External"/><Relationship Id="rId968" Type="http://schemas.openxmlformats.org/officeDocument/2006/relationships/hyperlink" Target="https://pbs.twimg.com/profile_banners/826496007680749574/1492539959" TargetMode="External"/><Relationship Id="rId1598" Type="http://schemas.openxmlformats.org/officeDocument/2006/relationships/hyperlink" Target="https://pbs.twimg.com/profile_banners/852424800794365952/1492071711" TargetMode="External"/><Relationship Id="rId2649" Type="http://schemas.openxmlformats.org/officeDocument/2006/relationships/hyperlink" Target="http://abs.twimg.com/images/themes/theme9/bg.gif" TargetMode="External"/><Relationship Id="rId2856" Type="http://schemas.openxmlformats.org/officeDocument/2006/relationships/hyperlink" Target="http://pbs.twimg.com/profile_images/848256892354744320/8mDEQ8ZH_normal.jpg" TargetMode="External"/><Relationship Id="rId3907" Type="http://schemas.openxmlformats.org/officeDocument/2006/relationships/hyperlink" Target="http://abs.twimg.com/sticky/default_profile_images/default_profile_normal.png" TargetMode="External"/><Relationship Id="rId5055" Type="http://schemas.openxmlformats.org/officeDocument/2006/relationships/hyperlink" Target="https://twitter.com/mainmusings" TargetMode="External"/><Relationship Id="rId5262" Type="http://schemas.openxmlformats.org/officeDocument/2006/relationships/hyperlink" Target="https://twitter.com/ebelaonline" TargetMode="External"/><Relationship Id="rId97" Type="http://schemas.openxmlformats.org/officeDocument/2006/relationships/hyperlink" Target="http://t.co/sBHLpevWMR" TargetMode="External"/><Relationship Id="rId828" Type="http://schemas.openxmlformats.org/officeDocument/2006/relationships/hyperlink" Target="https://pbs.twimg.com/profile_banners/13058772/1479168431" TargetMode="External"/><Relationship Id="rId1458" Type="http://schemas.openxmlformats.org/officeDocument/2006/relationships/hyperlink" Target="https://pbs.twimg.com/profile_banners/2743344413/1409543030" TargetMode="External"/><Relationship Id="rId1665" Type="http://schemas.openxmlformats.org/officeDocument/2006/relationships/hyperlink" Target="https://pbs.twimg.com/profile_banners/99256715/1384975065" TargetMode="External"/><Relationship Id="rId1872" Type="http://schemas.openxmlformats.org/officeDocument/2006/relationships/hyperlink" Target="http://pbs.twimg.com/profile_background_images/767570216/7a77908ddd98a08c5b2ccf9ce1b19fdf.jpeg" TargetMode="External"/><Relationship Id="rId2509" Type="http://schemas.openxmlformats.org/officeDocument/2006/relationships/hyperlink" Target="http://pbs.twimg.com/profile_background_images/682982712886476800/tXck5049.jpg" TargetMode="External"/><Relationship Id="rId2716" Type="http://schemas.openxmlformats.org/officeDocument/2006/relationships/hyperlink" Target="http://abs.twimg.com/images/themes/theme1/bg.png" TargetMode="External"/><Relationship Id="rId4071" Type="http://schemas.openxmlformats.org/officeDocument/2006/relationships/hyperlink" Target="http://pbs.twimg.com/profile_images/854782952764583937/c0ygQ1kH_normal.jpg" TargetMode="External"/><Relationship Id="rId5122" Type="http://schemas.openxmlformats.org/officeDocument/2006/relationships/hyperlink" Target="https://twitter.com/sanjeevkumar176" TargetMode="External"/><Relationship Id="rId1318" Type="http://schemas.openxmlformats.org/officeDocument/2006/relationships/hyperlink" Target="https://pbs.twimg.com/profile_banners/52322135/1484945767" TargetMode="External"/><Relationship Id="rId1525" Type="http://schemas.openxmlformats.org/officeDocument/2006/relationships/hyperlink" Target="https://pbs.twimg.com/profile_banners/779259936932888577/1474625459" TargetMode="External"/><Relationship Id="rId2923" Type="http://schemas.openxmlformats.org/officeDocument/2006/relationships/hyperlink" Target="http://pbs.twimg.com/profile_images/2173446176/Rajais_normal.jpg" TargetMode="External"/><Relationship Id="rId1732" Type="http://schemas.openxmlformats.org/officeDocument/2006/relationships/hyperlink" Target="http://abs.twimg.com/images/themes/theme8/bg.gif" TargetMode="External"/><Relationship Id="rId4888" Type="http://schemas.openxmlformats.org/officeDocument/2006/relationships/hyperlink" Target="https://twitter.com/emilyro55608601" TargetMode="External"/><Relationship Id="rId24" Type="http://schemas.openxmlformats.org/officeDocument/2006/relationships/hyperlink" Target="http://t.co/8VZGuVWyc2" TargetMode="External"/><Relationship Id="rId2299" Type="http://schemas.openxmlformats.org/officeDocument/2006/relationships/hyperlink" Target="http://abs.twimg.com/images/themes/theme4/bg.gif" TargetMode="External"/><Relationship Id="rId3697" Type="http://schemas.openxmlformats.org/officeDocument/2006/relationships/hyperlink" Target="http://pbs.twimg.com/profile_images/853257759025881088/LTcXcpSh_normal.jpg" TargetMode="External"/><Relationship Id="rId4748" Type="http://schemas.openxmlformats.org/officeDocument/2006/relationships/hyperlink" Target="https://twitter.com/vikassahajwani" TargetMode="External"/><Relationship Id="rId4955" Type="http://schemas.openxmlformats.org/officeDocument/2006/relationships/hyperlink" Target="https://twitter.com/upursnani" TargetMode="External"/><Relationship Id="rId3557" Type="http://schemas.openxmlformats.org/officeDocument/2006/relationships/hyperlink" Target="http://pbs.twimg.com/profile_images/3089951295/7ffacbf6c597622c6b54b278a8941611_normal.jpeg" TargetMode="External"/><Relationship Id="rId3764" Type="http://schemas.openxmlformats.org/officeDocument/2006/relationships/hyperlink" Target="http://pbs.twimg.com/profile_images/847081077269319681/8HI54JrX_normal.jpg" TargetMode="External"/><Relationship Id="rId3971" Type="http://schemas.openxmlformats.org/officeDocument/2006/relationships/hyperlink" Target="http://pbs.twimg.com/profile_images/614441953166364672/--byTBRs_normal.jpg" TargetMode="External"/><Relationship Id="rId4608" Type="http://schemas.openxmlformats.org/officeDocument/2006/relationships/hyperlink" Target="https://twitter.com/aparbansal" TargetMode="External"/><Relationship Id="rId4815" Type="http://schemas.openxmlformats.org/officeDocument/2006/relationships/hyperlink" Target="https://twitter.com/madhudawda" TargetMode="External"/><Relationship Id="rId478" Type="http://schemas.openxmlformats.org/officeDocument/2006/relationships/hyperlink" Target="https://t.co/ga3wY8S3T9" TargetMode="External"/><Relationship Id="rId685" Type="http://schemas.openxmlformats.org/officeDocument/2006/relationships/hyperlink" Target="https://pbs.twimg.com/profile_banners/61180382/1491986815" TargetMode="External"/><Relationship Id="rId892" Type="http://schemas.openxmlformats.org/officeDocument/2006/relationships/hyperlink" Target="https://pbs.twimg.com/profile_banners/738268590793576448/1464852279" TargetMode="External"/><Relationship Id="rId2159" Type="http://schemas.openxmlformats.org/officeDocument/2006/relationships/hyperlink" Target="http://abs.twimg.com/images/themes/theme1/bg.png" TargetMode="External"/><Relationship Id="rId2366" Type="http://schemas.openxmlformats.org/officeDocument/2006/relationships/hyperlink" Target="http://abs.twimg.com/images/themes/theme1/bg.png" TargetMode="External"/><Relationship Id="rId2573" Type="http://schemas.openxmlformats.org/officeDocument/2006/relationships/hyperlink" Target="http://abs.twimg.com/images/themes/theme14/bg.gif" TargetMode="External"/><Relationship Id="rId2780" Type="http://schemas.openxmlformats.org/officeDocument/2006/relationships/hyperlink" Target="http://pbs.twimg.com/profile_images/735416227628093440/-0oliUdc_normal.jpg" TargetMode="External"/><Relationship Id="rId3417" Type="http://schemas.openxmlformats.org/officeDocument/2006/relationships/hyperlink" Target="http://pbs.twimg.com/profile_images/2271088574/_R_DSC00033t_normal.jpg" TargetMode="External"/><Relationship Id="rId3624" Type="http://schemas.openxmlformats.org/officeDocument/2006/relationships/hyperlink" Target="http://pbs.twimg.com/profile_images/800403952512671745/dXYbnSah_normal.jpg" TargetMode="External"/><Relationship Id="rId3831" Type="http://schemas.openxmlformats.org/officeDocument/2006/relationships/hyperlink" Target="http://pbs.twimg.com/profile_images/757833153776017408/6b8AU4iV_normal.jpg" TargetMode="External"/><Relationship Id="rId338" Type="http://schemas.openxmlformats.org/officeDocument/2006/relationships/hyperlink" Target="https://t.co/a0FGr0Ky3v" TargetMode="External"/><Relationship Id="rId545" Type="http://schemas.openxmlformats.org/officeDocument/2006/relationships/hyperlink" Target="https://t.co/S6T5VkuXwY" TargetMode="External"/><Relationship Id="rId752" Type="http://schemas.openxmlformats.org/officeDocument/2006/relationships/hyperlink" Target="https://pbs.twimg.com/profile_banners/2584277630/1448706450" TargetMode="External"/><Relationship Id="rId1175" Type="http://schemas.openxmlformats.org/officeDocument/2006/relationships/hyperlink" Target="https://pbs.twimg.com/profile_banners/803542625106219008/1480414647" TargetMode="External"/><Relationship Id="rId1382" Type="http://schemas.openxmlformats.org/officeDocument/2006/relationships/hyperlink" Target="https://pbs.twimg.com/profile_banners/199977243/1440053278" TargetMode="External"/><Relationship Id="rId2019" Type="http://schemas.openxmlformats.org/officeDocument/2006/relationships/hyperlink" Target="http://abs.twimg.com/images/themes/theme14/bg.gif" TargetMode="External"/><Relationship Id="rId2226" Type="http://schemas.openxmlformats.org/officeDocument/2006/relationships/hyperlink" Target="http://abs.twimg.com/images/themes/theme1/bg.png" TargetMode="External"/><Relationship Id="rId2433" Type="http://schemas.openxmlformats.org/officeDocument/2006/relationships/hyperlink" Target="http://abs.twimg.com/images/themes/theme1/bg.png" TargetMode="External"/><Relationship Id="rId2640" Type="http://schemas.openxmlformats.org/officeDocument/2006/relationships/hyperlink" Target="http://abs.twimg.com/images/themes/theme4/bg.gif" TargetMode="External"/><Relationship Id="rId5589" Type="http://schemas.openxmlformats.org/officeDocument/2006/relationships/hyperlink" Target="https://twitter.com/sanjeeev88" TargetMode="External"/><Relationship Id="rId405" Type="http://schemas.openxmlformats.org/officeDocument/2006/relationships/hyperlink" Target="https://t.co/jhYsEpO3KY" TargetMode="External"/><Relationship Id="rId612" Type="http://schemas.openxmlformats.org/officeDocument/2006/relationships/hyperlink" Target="https://t.co/ffQta44KNI" TargetMode="External"/><Relationship Id="rId1035" Type="http://schemas.openxmlformats.org/officeDocument/2006/relationships/hyperlink" Target="https://pbs.twimg.com/profile_banners/140781608/1490163109" TargetMode="External"/><Relationship Id="rId1242" Type="http://schemas.openxmlformats.org/officeDocument/2006/relationships/hyperlink" Target="https://pbs.twimg.com/profile_banners/163817624/1415646309" TargetMode="External"/><Relationship Id="rId2500" Type="http://schemas.openxmlformats.org/officeDocument/2006/relationships/hyperlink" Target="http://abs.twimg.com/images/themes/theme19/bg.gif" TargetMode="External"/><Relationship Id="rId4398" Type="http://schemas.openxmlformats.org/officeDocument/2006/relationships/hyperlink" Target="https://twitter.com/tusharshtt" TargetMode="External"/><Relationship Id="rId5449" Type="http://schemas.openxmlformats.org/officeDocument/2006/relationships/hyperlink" Target="https://twitter.com/chidambar08" TargetMode="External"/><Relationship Id="rId1102" Type="http://schemas.openxmlformats.org/officeDocument/2006/relationships/hyperlink" Target="https://pbs.twimg.com/profile_banners/4318156768/1455772024" TargetMode="External"/><Relationship Id="rId4258" Type="http://schemas.openxmlformats.org/officeDocument/2006/relationships/hyperlink" Target="https://twitter.com/youtube" TargetMode="External"/><Relationship Id="rId4465" Type="http://schemas.openxmlformats.org/officeDocument/2006/relationships/hyperlink" Target="https://twitter.com/reportvala" TargetMode="External"/><Relationship Id="rId5309" Type="http://schemas.openxmlformats.org/officeDocument/2006/relationships/hyperlink" Target="https://twitter.com/vinubha48672724" TargetMode="External"/><Relationship Id="rId3067" Type="http://schemas.openxmlformats.org/officeDocument/2006/relationships/hyperlink" Target="http://pbs.twimg.com/profile_images/857520874475343873/NBabjVN__normal.jpg" TargetMode="External"/><Relationship Id="rId3274" Type="http://schemas.openxmlformats.org/officeDocument/2006/relationships/hyperlink" Target="http://pbs.twimg.com/profile_images/2443664726/venu_1__normal.jpg" TargetMode="External"/><Relationship Id="rId4118" Type="http://schemas.openxmlformats.org/officeDocument/2006/relationships/hyperlink" Target="http://pbs.twimg.com/profile_images/494681362767425538/ILPdaugu_normal.jpeg" TargetMode="External"/><Relationship Id="rId4672" Type="http://schemas.openxmlformats.org/officeDocument/2006/relationships/hyperlink" Target="https://twitter.com/yashpalsalecha" TargetMode="External"/><Relationship Id="rId5516" Type="http://schemas.openxmlformats.org/officeDocument/2006/relationships/hyperlink" Target="https://twitter.com/news365247live" TargetMode="External"/><Relationship Id="rId195" Type="http://schemas.openxmlformats.org/officeDocument/2006/relationships/hyperlink" Target="https://t.co/NdDMCRZfYg" TargetMode="External"/><Relationship Id="rId1919" Type="http://schemas.openxmlformats.org/officeDocument/2006/relationships/hyperlink" Target="http://abs.twimg.com/images/themes/theme1/bg.png" TargetMode="External"/><Relationship Id="rId3481" Type="http://schemas.openxmlformats.org/officeDocument/2006/relationships/hyperlink" Target="http://pbs.twimg.com/profile_images/734316877585997824/VXWGLVnV_normal.jpg" TargetMode="External"/><Relationship Id="rId4325" Type="http://schemas.openxmlformats.org/officeDocument/2006/relationships/hyperlink" Target="https://twitter.com/gadgetsnow" TargetMode="External"/><Relationship Id="rId4532" Type="http://schemas.openxmlformats.org/officeDocument/2006/relationships/hyperlink" Target="https://twitter.com/socrateszero" TargetMode="External"/><Relationship Id="rId2083" Type="http://schemas.openxmlformats.org/officeDocument/2006/relationships/hyperlink" Target="http://abs.twimg.com/images/themes/theme1/bg.png" TargetMode="External"/><Relationship Id="rId2290" Type="http://schemas.openxmlformats.org/officeDocument/2006/relationships/hyperlink" Target="http://abs.twimg.com/images/themes/theme1/bg.png" TargetMode="External"/><Relationship Id="rId3134" Type="http://schemas.openxmlformats.org/officeDocument/2006/relationships/hyperlink" Target="http://pbs.twimg.com/profile_images/797505129322778624/IwgvFima_normal.jpg" TargetMode="External"/><Relationship Id="rId3341" Type="http://schemas.openxmlformats.org/officeDocument/2006/relationships/hyperlink" Target="http://abs.twimg.com/sticky/default_profile_images/default_profile_normal.png" TargetMode="External"/><Relationship Id="rId262" Type="http://schemas.openxmlformats.org/officeDocument/2006/relationships/hyperlink" Target="https://t.co/XKAlWmPQkg" TargetMode="External"/><Relationship Id="rId2150" Type="http://schemas.openxmlformats.org/officeDocument/2006/relationships/hyperlink" Target="http://abs.twimg.com/images/themes/theme1/bg.png" TargetMode="External"/><Relationship Id="rId3201" Type="http://schemas.openxmlformats.org/officeDocument/2006/relationships/hyperlink" Target="http://pbs.twimg.com/profile_images/824455658573537280/tNst6R80_normal.jpg" TargetMode="External"/><Relationship Id="rId5099" Type="http://schemas.openxmlformats.org/officeDocument/2006/relationships/hyperlink" Target="https://twitter.com/sumanamandal9" TargetMode="External"/><Relationship Id="rId122" Type="http://schemas.openxmlformats.org/officeDocument/2006/relationships/hyperlink" Target="https://t.co/EkydbvfpIq" TargetMode="External"/><Relationship Id="rId2010" Type="http://schemas.openxmlformats.org/officeDocument/2006/relationships/hyperlink" Target="http://abs.twimg.com/images/themes/theme1/bg.png" TargetMode="External"/><Relationship Id="rId5166" Type="http://schemas.openxmlformats.org/officeDocument/2006/relationships/hyperlink" Target="https://twitter.com/needitnow_in" TargetMode="External"/><Relationship Id="rId5373" Type="http://schemas.openxmlformats.org/officeDocument/2006/relationships/hyperlink" Target="https://twitter.com/oneindiagujarat" TargetMode="External"/><Relationship Id="rId5580" Type="http://schemas.openxmlformats.org/officeDocument/2006/relationships/hyperlink" Target="https://twitter.com/sandip9833" TargetMode="External"/><Relationship Id="rId1569" Type="http://schemas.openxmlformats.org/officeDocument/2006/relationships/hyperlink" Target="https://pbs.twimg.com/profile_banners/2480275884/1487648083" TargetMode="External"/><Relationship Id="rId2967" Type="http://schemas.openxmlformats.org/officeDocument/2006/relationships/hyperlink" Target="http://pbs.twimg.com/profile_images/1215337530/TS_normal.jpeg" TargetMode="External"/><Relationship Id="rId4182" Type="http://schemas.openxmlformats.org/officeDocument/2006/relationships/hyperlink" Target="http://pbs.twimg.com/profile_images/378800000622838719/e0c262635c7aee8bb76615e5c563b6f0_normal.jpeg" TargetMode="External"/><Relationship Id="rId5026" Type="http://schemas.openxmlformats.org/officeDocument/2006/relationships/hyperlink" Target="https://twitter.com/akharidas" TargetMode="External"/><Relationship Id="rId5233" Type="http://schemas.openxmlformats.org/officeDocument/2006/relationships/hyperlink" Target="https://twitter.com/rpmtechtips" TargetMode="External"/><Relationship Id="rId5440" Type="http://schemas.openxmlformats.org/officeDocument/2006/relationships/hyperlink" Target="https://twitter.com/iamnaving" TargetMode="External"/><Relationship Id="rId939" Type="http://schemas.openxmlformats.org/officeDocument/2006/relationships/hyperlink" Target="https://pbs.twimg.com/profile_banners/2460905144/1488467655" TargetMode="External"/><Relationship Id="rId1776" Type="http://schemas.openxmlformats.org/officeDocument/2006/relationships/hyperlink" Target="http://pbs.twimg.com/profile_background_images/728946174/8e0c3e5e034c8a0f7be7300a9b76c9e1.jpeg" TargetMode="External"/><Relationship Id="rId1983" Type="http://schemas.openxmlformats.org/officeDocument/2006/relationships/hyperlink" Target="http://abs.twimg.com/images/themes/theme1/bg.png" TargetMode="External"/><Relationship Id="rId2827" Type="http://schemas.openxmlformats.org/officeDocument/2006/relationships/hyperlink" Target="http://pbs.twimg.com/profile_images/839944837172428802/FKhayf-__normal.jpg" TargetMode="External"/><Relationship Id="rId4042" Type="http://schemas.openxmlformats.org/officeDocument/2006/relationships/hyperlink" Target="http://pbs.twimg.com/profile_images/831190595624251392/UP4wODPr_normal.jpg" TargetMode="External"/><Relationship Id="rId68" Type="http://schemas.openxmlformats.org/officeDocument/2006/relationships/hyperlink" Target="https://t.co/Gcht5wDRyN" TargetMode="External"/><Relationship Id="rId1429" Type="http://schemas.openxmlformats.org/officeDocument/2006/relationships/hyperlink" Target="https://pbs.twimg.com/profile_banners/768005766892617728/1485420690" TargetMode="External"/><Relationship Id="rId1636" Type="http://schemas.openxmlformats.org/officeDocument/2006/relationships/hyperlink" Target="https://pbs.twimg.com/profile_banners/98877794/1425008677" TargetMode="External"/><Relationship Id="rId1843" Type="http://schemas.openxmlformats.org/officeDocument/2006/relationships/hyperlink" Target="http://abs.twimg.com/images/themes/theme1/bg.png" TargetMode="External"/><Relationship Id="rId4999" Type="http://schemas.openxmlformats.org/officeDocument/2006/relationships/hyperlink" Target="https://twitter.com/techandnewz" TargetMode="External"/><Relationship Id="rId5300" Type="http://schemas.openxmlformats.org/officeDocument/2006/relationships/hyperlink" Target="https://twitter.com/kashmir_thunder" TargetMode="External"/><Relationship Id="rId1703" Type="http://schemas.openxmlformats.org/officeDocument/2006/relationships/hyperlink" Target="http://pbs.twimg.com/profile_background_images/378800000106552225/53834643af9ed9df08712827fd452a6a.png" TargetMode="External"/><Relationship Id="rId1910" Type="http://schemas.openxmlformats.org/officeDocument/2006/relationships/hyperlink" Target="http://pbs.twimg.com/profile_background_images/543685221325869057/f5-Tdoib.png" TargetMode="External"/><Relationship Id="rId4859" Type="http://schemas.openxmlformats.org/officeDocument/2006/relationships/hyperlink" Target="https://twitter.com/rahul0986" TargetMode="External"/><Relationship Id="rId3668" Type="http://schemas.openxmlformats.org/officeDocument/2006/relationships/hyperlink" Target="http://pbs.twimg.com/profile_images/829768218529013760/2NbIojKJ_normal.jpg" TargetMode="External"/><Relationship Id="rId3875" Type="http://schemas.openxmlformats.org/officeDocument/2006/relationships/hyperlink" Target="http://pbs.twimg.com/profile_images/858278266758672384/5WidJ2v__normal.jpg" TargetMode="External"/><Relationship Id="rId4719" Type="http://schemas.openxmlformats.org/officeDocument/2006/relationships/hyperlink" Target="https://twitter.com/nhtweeting" TargetMode="External"/><Relationship Id="rId4926" Type="http://schemas.openxmlformats.org/officeDocument/2006/relationships/hyperlink" Target="https://twitter.com/indiacom" TargetMode="External"/><Relationship Id="rId589" Type="http://schemas.openxmlformats.org/officeDocument/2006/relationships/hyperlink" Target="https://t.co/UfRxPchRs6" TargetMode="External"/><Relationship Id="rId796" Type="http://schemas.openxmlformats.org/officeDocument/2006/relationships/hyperlink" Target="https://pbs.twimg.com/profile_banners/14299770/1454042165" TargetMode="External"/><Relationship Id="rId2477" Type="http://schemas.openxmlformats.org/officeDocument/2006/relationships/hyperlink" Target="http://abs.twimg.com/images/themes/theme19/bg.gif" TargetMode="External"/><Relationship Id="rId2684" Type="http://schemas.openxmlformats.org/officeDocument/2006/relationships/hyperlink" Target="http://abs.twimg.com/images/themes/theme1/bg.png" TargetMode="External"/><Relationship Id="rId3528" Type="http://schemas.openxmlformats.org/officeDocument/2006/relationships/hyperlink" Target="http://pbs.twimg.com/profile_images/690229749075935232/povfSWsC_normal.jpg" TargetMode="External"/><Relationship Id="rId3735" Type="http://schemas.openxmlformats.org/officeDocument/2006/relationships/hyperlink" Target="http://pbs.twimg.com/profile_images/611592295117291520/hj5eQlEU_normal.png" TargetMode="External"/><Relationship Id="rId5090" Type="http://schemas.openxmlformats.org/officeDocument/2006/relationships/hyperlink" Target="https://twitter.com/paranjape_omkar" TargetMode="External"/><Relationship Id="rId449" Type="http://schemas.openxmlformats.org/officeDocument/2006/relationships/hyperlink" Target="https://t.co/TOTQG00iaz" TargetMode="External"/><Relationship Id="rId656" Type="http://schemas.openxmlformats.org/officeDocument/2006/relationships/hyperlink" Target="https://t.co/EC3M1RpIkw" TargetMode="External"/><Relationship Id="rId863" Type="http://schemas.openxmlformats.org/officeDocument/2006/relationships/hyperlink" Target="https://pbs.twimg.com/profile_banners/846255540275728384/1490598445" TargetMode="External"/><Relationship Id="rId1079" Type="http://schemas.openxmlformats.org/officeDocument/2006/relationships/hyperlink" Target="https://pbs.twimg.com/profile_banners/2751899232/1408620510" TargetMode="External"/><Relationship Id="rId1286" Type="http://schemas.openxmlformats.org/officeDocument/2006/relationships/hyperlink" Target="https://pbs.twimg.com/profile_banners/4708997360/1475200446" TargetMode="External"/><Relationship Id="rId1493" Type="http://schemas.openxmlformats.org/officeDocument/2006/relationships/hyperlink" Target="https://pbs.twimg.com/profile_banners/207809313/1488281545" TargetMode="External"/><Relationship Id="rId2337" Type="http://schemas.openxmlformats.org/officeDocument/2006/relationships/hyperlink" Target="http://pbs.twimg.com/profile_background_images/581984486608351232/oL24i85z.jpg" TargetMode="External"/><Relationship Id="rId2544" Type="http://schemas.openxmlformats.org/officeDocument/2006/relationships/hyperlink" Target="http://pbs.twimg.com/profile_background_images/537178406819868674/cGlueSYi.jpeg" TargetMode="External"/><Relationship Id="rId2891" Type="http://schemas.openxmlformats.org/officeDocument/2006/relationships/hyperlink" Target="http://pbs.twimg.com/profile_images/471888232896942080/efZa6CRG_normal.jpeg" TargetMode="External"/><Relationship Id="rId3942" Type="http://schemas.openxmlformats.org/officeDocument/2006/relationships/hyperlink" Target="http://pbs.twimg.com/profile_images/453463663152607232/mVxkdnfM_normal.png" TargetMode="External"/><Relationship Id="rId309" Type="http://schemas.openxmlformats.org/officeDocument/2006/relationships/hyperlink" Target="https://t.co/IeAGIG5IhI" TargetMode="External"/><Relationship Id="rId516" Type="http://schemas.openxmlformats.org/officeDocument/2006/relationships/hyperlink" Target="https://t.co/X3tm73GZcK" TargetMode="External"/><Relationship Id="rId1146" Type="http://schemas.openxmlformats.org/officeDocument/2006/relationships/hyperlink" Target="https://pbs.twimg.com/profile_banners/9061602/1483026428" TargetMode="External"/><Relationship Id="rId2751" Type="http://schemas.openxmlformats.org/officeDocument/2006/relationships/hyperlink" Target="http://abs.twimg.com/images/themes/theme15/bg.png" TargetMode="External"/><Relationship Id="rId3802" Type="http://schemas.openxmlformats.org/officeDocument/2006/relationships/hyperlink" Target="http://pbs.twimg.com/profile_images/817641258944327680/49IwLvxa_normal.jpg" TargetMode="External"/><Relationship Id="rId723" Type="http://schemas.openxmlformats.org/officeDocument/2006/relationships/hyperlink" Target="https://pbs.twimg.com/profile_banners/2647058209/1431439408" TargetMode="External"/><Relationship Id="rId930" Type="http://schemas.openxmlformats.org/officeDocument/2006/relationships/hyperlink" Target="https://pbs.twimg.com/profile_banners/38378806/1407521854" TargetMode="External"/><Relationship Id="rId1006" Type="http://schemas.openxmlformats.org/officeDocument/2006/relationships/hyperlink" Target="https://pbs.twimg.com/profile_banners/56346416/1492968820" TargetMode="External"/><Relationship Id="rId1353" Type="http://schemas.openxmlformats.org/officeDocument/2006/relationships/hyperlink" Target="https://pbs.twimg.com/profile_banners/3167231240/1459621084" TargetMode="External"/><Relationship Id="rId1560" Type="http://schemas.openxmlformats.org/officeDocument/2006/relationships/hyperlink" Target="https://pbs.twimg.com/profile_banners/828287296961179650/1486382676" TargetMode="External"/><Relationship Id="rId2404" Type="http://schemas.openxmlformats.org/officeDocument/2006/relationships/hyperlink" Target="http://abs.twimg.com/images/themes/theme1/bg.png" TargetMode="External"/><Relationship Id="rId2611" Type="http://schemas.openxmlformats.org/officeDocument/2006/relationships/hyperlink" Target="http://pbs.twimg.com/profile_background_images/378800000155247758/JoW9ZitE.jpeg" TargetMode="External"/><Relationship Id="rId1213" Type="http://schemas.openxmlformats.org/officeDocument/2006/relationships/hyperlink" Target="https://pbs.twimg.com/profile_banners/3900331934/1485944983" TargetMode="External"/><Relationship Id="rId1420" Type="http://schemas.openxmlformats.org/officeDocument/2006/relationships/hyperlink" Target="https://pbs.twimg.com/profile_banners/289252209/1488544479" TargetMode="External"/><Relationship Id="rId4369" Type="http://schemas.openxmlformats.org/officeDocument/2006/relationships/hyperlink" Target="https://twitter.com/kunal_mb" TargetMode="External"/><Relationship Id="rId4576" Type="http://schemas.openxmlformats.org/officeDocument/2006/relationships/hyperlink" Target="https://twitter.com/etechsolver" TargetMode="External"/><Relationship Id="rId4783" Type="http://schemas.openxmlformats.org/officeDocument/2006/relationships/hyperlink" Target="https://twitter.com/mailranjitswain" TargetMode="External"/><Relationship Id="rId4990" Type="http://schemas.openxmlformats.org/officeDocument/2006/relationships/hyperlink" Target="https://twitter.com/somanathmeher2" TargetMode="External"/><Relationship Id="rId5627" Type="http://schemas.openxmlformats.org/officeDocument/2006/relationships/hyperlink" Target="https://twitter.com/vivarumani" TargetMode="External"/><Relationship Id="rId3178" Type="http://schemas.openxmlformats.org/officeDocument/2006/relationships/hyperlink" Target="http://pbs.twimg.com/profile_images/649634053239377920/nPjlSFU0_normal.jpg" TargetMode="External"/><Relationship Id="rId3385" Type="http://schemas.openxmlformats.org/officeDocument/2006/relationships/hyperlink" Target="http://pbs.twimg.com/profile_images/750193714157461504/ZSEe3DV4_normal.jpg" TargetMode="External"/><Relationship Id="rId3592" Type="http://schemas.openxmlformats.org/officeDocument/2006/relationships/hyperlink" Target="http://pbs.twimg.com/profile_images/848844876519280640/33PlO9ug_normal.jpg" TargetMode="External"/><Relationship Id="rId4229" Type="http://schemas.openxmlformats.org/officeDocument/2006/relationships/hyperlink" Target="https://twitter.com/social_samosa" TargetMode="External"/><Relationship Id="rId4436" Type="http://schemas.openxmlformats.org/officeDocument/2006/relationships/hyperlink" Target="https://twitter.com/mr_reforms" TargetMode="External"/><Relationship Id="rId4643" Type="http://schemas.openxmlformats.org/officeDocument/2006/relationships/hyperlink" Target="https://twitter.com/lekhrajx" TargetMode="External"/><Relationship Id="rId4850" Type="http://schemas.openxmlformats.org/officeDocument/2006/relationships/hyperlink" Target="https://twitter.com/zeovino" TargetMode="External"/><Relationship Id="rId2194" Type="http://schemas.openxmlformats.org/officeDocument/2006/relationships/hyperlink" Target="http://abs.twimg.com/images/themes/theme14/bg.gif" TargetMode="External"/><Relationship Id="rId3038" Type="http://schemas.openxmlformats.org/officeDocument/2006/relationships/hyperlink" Target="http://pbs.twimg.com/profile_images/776416001772494848/VZij-mGJ_normal.jpg" TargetMode="External"/><Relationship Id="rId3245" Type="http://schemas.openxmlformats.org/officeDocument/2006/relationships/hyperlink" Target="http://pbs.twimg.com/profile_images/727848709518675968/xebahww0_normal.jpg" TargetMode="External"/><Relationship Id="rId3452" Type="http://schemas.openxmlformats.org/officeDocument/2006/relationships/hyperlink" Target="http://pbs.twimg.com/profile_images/467309189597913088/53HAwTKD_normal.png" TargetMode="External"/><Relationship Id="rId4503" Type="http://schemas.openxmlformats.org/officeDocument/2006/relationships/hyperlink" Target="https://twitter.com/webstarinfotech" TargetMode="External"/><Relationship Id="rId4710" Type="http://schemas.openxmlformats.org/officeDocument/2006/relationships/hyperlink" Target="https://twitter.com/semanticearth" TargetMode="External"/><Relationship Id="rId166" Type="http://schemas.openxmlformats.org/officeDocument/2006/relationships/hyperlink" Target="https://t.co/LcTTMiS5tz" TargetMode="External"/><Relationship Id="rId373" Type="http://schemas.openxmlformats.org/officeDocument/2006/relationships/hyperlink" Target="http://t.co/q12V3dOZiB" TargetMode="External"/><Relationship Id="rId580" Type="http://schemas.openxmlformats.org/officeDocument/2006/relationships/hyperlink" Target="http://t.co/sc7wOnKX6v" TargetMode="External"/><Relationship Id="rId2054" Type="http://schemas.openxmlformats.org/officeDocument/2006/relationships/hyperlink" Target="http://abs.twimg.com/images/themes/theme1/bg.png" TargetMode="External"/><Relationship Id="rId2261" Type="http://schemas.openxmlformats.org/officeDocument/2006/relationships/hyperlink" Target="http://abs.twimg.com/images/themes/theme1/bg.png" TargetMode="External"/><Relationship Id="rId3105" Type="http://schemas.openxmlformats.org/officeDocument/2006/relationships/hyperlink" Target="http://abs.twimg.com/sticky/default_profile_images/default_profile_normal.png" TargetMode="External"/><Relationship Id="rId3312" Type="http://schemas.openxmlformats.org/officeDocument/2006/relationships/hyperlink" Target="http://pbs.twimg.com/profile_images/857845212634386432/4xepOny3_normal.jpg" TargetMode="External"/><Relationship Id="rId233" Type="http://schemas.openxmlformats.org/officeDocument/2006/relationships/hyperlink" Target="http://t.co/ISqgysqLjl" TargetMode="External"/><Relationship Id="rId440" Type="http://schemas.openxmlformats.org/officeDocument/2006/relationships/hyperlink" Target="http://t.co/rISPclpAMb" TargetMode="External"/><Relationship Id="rId1070" Type="http://schemas.openxmlformats.org/officeDocument/2006/relationships/hyperlink" Target="https://pbs.twimg.com/profile_banners/1041379578/1484477018" TargetMode="External"/><Relationship Id="rId2121" Type="http://schemas.openxmlformats.org/officeDocument/2006/relationships/hyperlink" Target="http://pbs.twimg.com/profile_background_images/459216689565945856/ZtzYWo9-.png" TargetMode="External"/><Relationship Id="rId5277" Type="http://schemas.openxmlformats.org/officeDocument/2006/relationships/hyperlink" Target="https://twitter.com/bambi437h" TargetMode="External"/><Relationship Id="rId5484" Type="http://schemas.openxmlformats.org/officeDocument/2006/relationships/hyperlink" Target="https://twitter.com/zhenevevakulik1" TargetMode="External"/><Relationship Id="rId300" Type="http://schemas.openxmlformats.org/officeDocument/2006/relationships/hyperlink" Target="https://t.co/faXJlF4S5H" TargetMode="External"/><Relationship Id="rId4086" Type="http://schemas.openxmlformats.org/officeDocument/2006/relationships/hyperlink" Target="http://pbs.twimg.com/profile_images/686596159444418560/s-EMTtO5_normal.jpg" TargetMode="External"/><Relationship Id="rId5137" Type="http://schemas.openxmlformats.org/officeDocument/2006/relationships/hyperlink" Target="https://twitter.com/abhishek1025" TargetMode="External"/><Relationship Id="rId1887" Type="http://schemas.openxmlformats.org/officeDocument/2006/relationships/hyperlink" Target="http://abs.twimg.com/images/themes/theme1/bg.png" TargetMode="External"/><Relationship Id="rId2938" Type="http://schemas.openxmlformats.org/officeDocument/2006/relationships/hyperlink" Target="http://pbs.twimg.com/profile_images/1132899612/Kunal_normal.jpeg" TargetMode="External"/><Relationship Id="rId4293" Type="http://schemas.openxmlformats.org/officeDocument/2006/relationships/hyperlink" Target="https://twitter.com/monasahu9" TargetMode="External"/><Relationship Id="rId5344" Type="http://schemas.openxmlformats.org/officeDocument/2006/relationships/hyperlink" Target="https://twitter.com/eedepubhasker" TargetMode="External"/><Relationship Id="rId5551" Type="http://schemas.openxmlformats.org/officeDocument/2006/relationships/hyperlink" Target="https://twitter.com/shakunsoft" TargetMode="External"/><Relationship Id="rId1747" Type="http://schemas.openxmlformats.org/officeDocument/2006/relationships/hyperlink" Target="http://abs.twimg.com/images/themes/theme1/bg.png" TargetMode="External"/><Relationship Id="rId1954" Type="http://schemas.openxmlformats.org/officeDocument/2006/relationships/hyperlink" Target="http://abs.twimg.com/images/themes/theme1/bg.png" TargetMode="External"/><Relationship Id="rId4153" Type="http://schemas.openxmlformats.org/officeDocument/2006/relationships/hyperlink" Target="http://pbs.twimg.com/profile_images/3166390372/b60a239872517f7189570c31918567c0_normal.jpeg" TargetMode="External"/><Relationship Id="rId4360" Type="http://schemas.openxmlformats.org/officeDocument/2006/relationships/hyperlink" Target="https://twitter.com/bafnajeevan" TargetMode="External"/><Relationship Id="rId5204" Type="http://schemas.openxmlformats.org/officeDocument/2006/relationships/hyperlink" Target="https://twitter.com/aroradip" TargetMode="External"/><Relationship Id="rId5411" Type="http://schemas.openxmlformats.org/officeDocument/2006/relationships/hyperlink" Target="https://twitter.com/ashutosh12592" TargetMode="External"/><Relationship Id="rId39" Type="http://schemas.openxmlformats.org/officeDocument/2006/relationships/hyperlink" Target="https://t.co/ioa151ydgo" TargetMode="External"/><Relationship Id="rId1607" Type="http://schemas.openxmlformats.org/officeDocument/2006/relationships/hyperlink" Target="https://pbs.twimg.com/profile_banners/754317880502517760/1493058377" TargetMode="External"/><Relationship Id="rId1814" Type="http://schemas.openxmlformats.org/officeDocument/2006/relationships/hyperlink" Target="http://abs.twimg.com/images/themes/theme14/bg.gif" TargetMode="External"/><Relationship Id="rId4013" Type="http://schemas.openxmlformats.org/officeDocument/2006/relationships/hyperlink" Target="http://pbs.twimg.com/profile_images/720302512331329536/uzmfiMcE_normal.jpg" TargetMode="External"/><Relationship Id="rId4220" Type="http://schemas.openxmlformats.org/officeDocument/2006/relationships/hyperlink" Target="https://twitter.com/thequint" TargetMode="External"/><Relationship Id="rId3779" Type="http://schemas.openxmlformats.org/officeDocument/2006/relationships/hyperlink" Target="http://pbs.twimg.com/profile_images/852897128607358977/n7R_VYKN_normal.jpg" TargetMode="External"/><Relationship Id="rId2588" Type="http://schemas.openxmlformats.org/officeDocument/2006/relationships/hyperlink" Target="http://abs.twimg.com/images/themes/theme1/bg.png" TargetMode="External"/><Relationship Id="rId3986" Type="http://schemas.openxmlformats.org/officeDocument/2006/relationships/hyperlink" Target="http://pbs.twimg.com/profile_images/768306499529547782/N8m9hGTU_normal.jpg" TargetMode="External"/><Relationship Id="rId1397" Type="http://schemas.openxmlformats.org/officeDocument/2006/relationships/hyperlink" Target="https://pbs.twimg.com/profile_banners/175701560/1440596523" TargetMode="External"/><Relationship Id="rId2795" Type="http://schemas.openxmlformats.org/officeDocument/2006/relationships/hyperlink" Target="http://pbs.twimg.com/profile_images/788286942991441920/v1pCXTS__normal.jpg" TargetMode="External"/><Relationship Id="rId3639" Type="http://schemas.openxmlformats.org/officeDocument/2006/relationships/hyperlink" Target="http://pbs.twimg.com/profile_images/808906252029923328/kA4XHtdz_normal.jpg" TargetMode="External"/><Relationship Id="rId3846" Type="http://schemas.openxmlformats.org/officeDocument/2006/relationships/hyperlink" Target="http://pbs.twimg.com/profile_images/827438668595859456/HMbq9HE5_normal.jpg" TargetMode="External"/><Relationship Id="rId5061" Type="http://schemas.openxmlformats.org/officeDocument/2006/relationships/hyperlink" Target="https://twitter.com/icicibank_care" TargetMode="External"/><Relationship Id="rId767" Type="http://schemas.openxmlformats.org/officeDocument/2006/relationships/hyperlink" Target="https://pbs.twimg.com/profile_banners/2586971185/1442487783" TargetMode="External"/><Relationship Id="rId974" Type="http://schemas.openxmlformats.org/officeDocument/2006/relationships/hyperlink" Target="https://pbs.twimg.com/profile_banners/127873721/1398249188" TargetMode="External"/><Relationship Id="rId2448" Type="http://schemas.openxmlformats.org/officeDocument/2006/relationships/hyperlink" Target="http://pbs.twimg.com/profile_background_images/476275473811402752/90AE5zek.jpeg" TargetMode="External"/><Relationship Id="rId2655" Type="http://schemas.openxmlformats.org/officeDocument/2006/relationships/hyperlink" Target="http://abs.twimg.com/images/themes/theme1/bg.png" TargetMode="External"/><Relationship Id="rId2862" Type="http://schemas.openxmlformats.org/officeDocument/2006/relationships/hyperlink" Target="http://pbs.twimg.com/profile_images/674298129479520256/oirBIsYE_normal.jpg" TargetMode="External"/><Relationship Id="rId3706" Type="http://schemas.openxmlformats.org/officeDocument/2006/relationships/hyperlink" Target="http://pbs.twimg.com/profile_images/815674569822347264/KLBu3qdm_normal.jpg" TargetMode="External"/><Relationship Id="rId3913" Type="http://schemas.openxmlformats.org/officeDocument/2006/relationships/hyperlink" Target="http://pbs.twimg.com/profile_images/540776556797247488/OGAmEe4f_normal.jpeg" TargetMode="External"/><Relationship Id="rId627" Type="http://schemas.openxmlformats.org/officeDocument/2006/relationships/hyperlink" Target="https://t.co/P5dgSbgvC9" TargetMode="External"/><Relationship Id="rId834" Type="http://schemas.openxmlformats.org/officeDocument/2006/relationships/hyperlink" Target="https://pbs.twimg.com/profile_banners/702783686379331585/1481434905" TargetMode="External"/><Relationship Id="rId1257" Type="http://schemas.openxmlformats.org/officeDocument/2006/relationships/hyperlink" Target="https://pbs.twimg.com/profile_banners/491941378/1488726868" TargetMode="External"/><Relationship Id="rId1464" Type="http://schemas.openxmlformats.org/officeDocument/2006/relationships/hyperlink" Target="https://pbs.twimg.com/profile_banners/831455068897497088/1487069585" TargetMode="External"/><Relationship Id="rId1671" Type="http://schemas.openxmlformats.org/officeDocument/2006/relationships/hyperlink" Target="https://pbs.twimg.com/profile_banners/836550887984148480/1488398461" TargetMode="External"/><Relationship Id="rId2308" Type="http://schemas.openxmlformats.org/officeDocument/2006/relationships/hyperlink" Target="http://abs.twimg.com/images/themes/theme1/bg.png" TargetMode="External"/><Relationship Id="rId2515" Type="http://schemas.openxmlformats.org/officeDocument/2006/relationships/hyperlink" Target="http://abs.twimg.com/images/themes/theme1/bg.png" TargetMode="External"/><Relationship Id="rId2722" Type="http://schemas.openxmlformats.org/officeDocument/2006/relationships/hyperlink" Target="http://abs.twimg.com/images/themes/theme1/bg.png" TargetMode="External"/><Relationship Id="rId901" Type="http://schemas.openxmlformats.org/officeDocument/2006/relationships/hyperlink" Target="https://pbs.twimg.com/profile_banners/140075557/1402148758" TargetMode="External"/><Relationship Id="rId1117" Type="http://schemas.openxmlformats.org/officeDocument/2006/relationships/hyperlink" Target="https://pbs.twimg.com/profile_banners/178544713/1475310281" TargetMode="External"/><Relationship Id="rId1324" Type="http://schemas.openxmlformats.org/officeDocument/2006/relationships/hyperlink" Target="https://pbs.twimg.com/profile_banners/1596829382/1458715616" TargetMode="External"/><Relationship Id="rId1531" Type="http://schemas.openxmlformats.org/officeDocument/2006/relationships/hyperlink" Target="https://pbs.twimg.com/profile_banners/1219475437/1415619973" TargetMode="External"/><Relationship Id="rId4687" Type="http://schemas.openxmlformats.org/officeDocument/2006/relationships/hyperlink" Target="https://twitter.com/sandeepkuyadav" TargetMode="External"/><Relationship Id="rId4894" Type="http://schemas.openxmlformats.org/officeDocument/2006/relationships/hyperlink" Target="https://twitter.com/nitisharya79" TargetMode="External"/><Relationship Id="rId30" Type="http://schemas.openxmlformats.org/officeDocument/2006/relationships/hyperlink" Target="https://t.co/oS91C6BQwZ" TargetMode="External"/><Relationship Id="rId3289" Type="http://schemas.openxmlformats.org/officeDocument/2006/relationships/hyperlink" Target="http://pbs.twimg.com/profile_images/759291377951711232/quWN7QmQ_normal.jpg" TargetMode="External"/><Relationship Id="rId3496" Type="http://schemas.openxmlformats.org/officeDocument/2006/relationships/hyperlink" Target="http://pbs.twimg.com/profile_images/726993269834563584/sLvLj_Nj_normal.jpg" TargetMode="External"/><Relationship Id="rId4547" Type="http://schemas.openxmlformats.org/officeDocument/2006/relationships/hyperlink" Target="https://twitter.com/fastfixmelb" TargetMode="External"/><Relationship Id="rId4754" Type="http://schemas.openxmlformats.org/officeDocument/2006/relationships/hyperlink" Target="https://twitter.com/ashwynb" TargetMode="External"/><Relationship Id="rId2098" Type="http://schemas.openxmlformats.org/officeDocument/2006/relationships/hyperlink" Target="http://abs.twimg.com/images/themes/theme1/bg.png" TargetMode="External"/><Relationship Id="rId3149" Type="http://schemas.openxmlformats.org/officeDocument/2006/relationships/hyperlink" Target="http://pbs.twimg.com/profile_images/811186927311458304/ma3tRaPU_normal.jpg" TargetMode="External"/><Relationship Id="rId3356" Type="http://schemas.openxmlformats.org/officeDocument/2006/relationships/hyperlink" Target="http://pbs.twimg.com/profile_images/700209364901036032/3mUAMVPn_normal.jpg" TargetMode="External"/><Relationship Id="rId3563" Type="http://schemas.openxmlformats.org/officeDocument/2006/relationships/hyperlink" Target="http://pbs.twimg.com/profile_images/857582227051261953/tU9IQV9i_normal.jpg" TargetMode="External"/><Relationship Id="rId4407" Type="http://schemas.openxmlformats.org/officeDocument/2006/relationships/hyperlink" Target="https://twitter.com/d_mahajan20" TargetMode="External"/><Relationship Id="rId4961" Type="http://schemas.openxmlformats.org/officeDocument/2006/relationships/hyperlink" Target="https://twitter.com/aaliyagoyel1" TargetMode="External"/><Relationship Id="rId277" Type="http://schemas.openxmlformats.org/officeDocument/2006/relationships/hyperlink" Target="https://t.co/JsejDiYPYr" TargetMode="External"/><Relationship Id="rId484" Type="http://schemas.openxmlformats.org/officeDocument/2006/relationships/hyperlink" Target="http://t.co/w0A6TaoIAX" TargetMode="External"/><Relationship Id="rId2165" Type="http://schemas.openxmlformats.org/officeDocument/2006/relationships/hyperlink" Target="http://abs.twimg.com/images/themes/theme1/bg.png" TargetMode="External"/><Relationship Id="rId3009" Type="http://schemas.openxmlformats.org/officeDocument/2006/relationships/hyperlink" Target="http://pbs.twimg.com/profile_images/849182513062977536/lzDrGHWu_normal.jpg" TargetMode="External"/><Relationship Id="rId3216" Type="http://schemas.openxmlformats.org/officeDocument/2006/relationships/hyperlink" Target="http://pbs.twimg.com/profile_images/857667592064032768/O2nU2r2V_normal.jpg" TargetMode="External"/><Relationship Id="rId3770" Type="http://schemas.openxmlformats.org/officeDocument/2006/relationships/hyperlink" Target="http://pbs.twimg.com/profile_images/856436496785715200/mBDKFn0t_normal.jpg" TargetMode="External"/><Relationship Id="rId4614" Type="http://schemas.openxmlformats.org/officeDocument/2006/relationships/hyperlink" Target="https://twitter.com/accuveramericas" TargetMode="External"/><Relationship Id="rId4821" Type="http://schemas.openxmlformats.org/officeDocument/2006/relationships/hyperlink" Target="https://twitter.com/danavilcea" TargetMode="External"/><Relationship Id="rId137" Type="http://schemas.openxmlformats.org/officeDocument/2006/relationships/hyperlink" Target="https://t.co/RLo1hUS4ac" TargetMode="External"/><Relationship Id="rId344" Type="http://schemas.openxmlformats.org/officeDocument/2006/relationships/hyperlink" Target="https://t.co/vXPY30RPPG" TargetMode="External"/><Relationship Id="rId691" Type="http://schemas.openxmlformats.org/officeDocument/2006/relationships/hyperlink" Target="https://pbs.twimg.com/profile_banners/43855487/1492062550" TargetMode="External"/><Relationship Id="rId2025" Type="http://schemas.openxmlformats.org/officeDocument/2006/relationships/hyperlink" Target="http://abs.twimg.com/images/themes/theme1/bg.png" TargetMode="External"/><Relationship Id="rId2372" Type="http://schemas.openxmlformats.org/officeDocument/2006/relationships/hyperlink" Target="http://abs.twimg.com/images/themes/theme1/bg.png" TargetMode="External"/><Relationship Id="rId3423" Type="http://schemas.openxmlformats.org/officeDocument/2006/relationships/hyperlink" Target="http://pbs.twimg.com/profile_images/836504845486010368/bK0O8xU5_normal.jpg" TargetMode="External"/><Relationship Id="rId3630" Type="http://schemas.openxmlformats.org/officeDocument/2006/relationships/hyperlink" Target="http://pbs.twimg.com/profile_images/834681929/ICICI-khayal-logo-tiny_square_normal.jpg" TargetMode="External"/><Relationship Id="rId551" Type="http://schemas.openxmlformats.org/officeDocument/2006/relationships/hyperlink" Target="http://t.co/dXAjj6MRG6" TargetMode="External"/><Relationship Id="rId1181" Type="http://schemas.openxmlformats.org/officeDocument/2006/relationships/hyperlink" Target="https://pbs.twimg.com/profile_banners/2240895899/1493097117" TargetMode="External"/><Relationship Id="rId2232" Type="http://schemas.openxmlformats.org/officeDocument/2006/relationships/hyperlink" Target="http://abs.twimg.com/images/themes/theme1/bg.png" TargetMode="External"/><Relationship Id="rId5388" Type="http://schemas.openxmlformats.org/officeDocument/2006/relationships/hyperlink" Target="https://twitter.com/drruchibhatt" TargetMode="External"/><Relationship Id="rId5595" Type="http://schemas.openxmlformats.org/officeDocument/2006/relationships/hyperlink" Target="https://twitter.com/patalipataloon" TargetMode="External"/><Relationship Id="rId204" Type="http://schemas.openxmlformats.org/officeDocument/2006/relationships/hyperlink" Target="https://t.co/lXWqgutRZ5" TargetMode="External"/><Relationship Id="rId411" Type="http://schemas.openxmlformats.org/officeDocument/2006/relationships/hyperlink" Target="https://t.co/JmyN1gN7aH" TargetMode="External"/><Relationship Id="rId1041" Type="http://schemas.openxmlformats.org/officeDocument/2006/relationships/hyperlink" Target="https://pbs.twimg.com/profile_banners/771240062788829184/1472713487" TargetMode="External"/><Relationship Id="rId1998" Type="http://schemas.openxmlformats.org/officeDocument/2006/relationships/hyperlink" Target="http://pbs.twimg.com/profile_background_images/719528202935214080/bb5tF1h-.jpg" TargetMode="External"/><Relationship Id="rId4197" Type="http://schemas.openxmlformats.org/officeDocument/2006/relationships/hyperlink" Target="http://pbs.twimg.com/profile_images/677749445623209984/nNHhgmuQ_normal.jpg" TargetMode="External"/><Relationship Id="rId5248" Type="http://schemas.openxmlformats.org/officeDocument/2006/relationships/hyperlink" Target="https://twitter.com/miltonroyappa" TargetMode="External"/><Relationship Id="rId5455" Type="http://schemas.openxmlformats.org/officeDocument/2006/relationships/hyperlink" Target="https://twitter.com/bkdaripa" TargetMode="External"/><Relationship Id="rId1858" Type="http://schemas.openxmlformats.org/officeDocument/2006/relationships/hyperlink" Target="http://abs.twimg.com/images/themes/theme1/bg.png" TargetMode="External"/><Relationship Id="rId4057" Type="http://schemas.openxmlformats.org/officeDocument/2006/relationships/hyperlink" Target="http://pbs.twimg.com/profile_images/529137660325949442/Z5wiewmy_normal.jpeg" TargetMode="External"/><Relationship Id="rId4264" Type="http://schemas.openxmlformats.org/officeDocument/2006/relationships/hyperlink" Target="https://twitter.com/immonarayanan" TargetMode="External"/><Relationship Id="rId4471" Type="http://schemas.openxmlformats.org/officeDocument/2006/relationships/hyperlink" Target="https://twitter.com/themobileindian" TargetMode="External"/><Relationship Id="rId5108" Type="http://schemas.openxmlformats.org/officeDocument/2006/relationships/hyperlink" Target="https://twitter.com/bhupesh_ahuja01" TargetMode="External"/><Relationship Id="rId5315" Type="http://schemas.openxmlformats.org/officeDocument/2006/relationships/hyperlink" Target="https://twitter.com/vaidyabr" TargetMode="External"/><Relationship Id="rId5522" Type="http://schemas.openxmlformats.org/officeDocument/2006/relationships/hyperlink" Target="https://twitter.com/kunalgrewal993" TargetMode="External"/><Relationship Id="rId2909" Type="http://schemas.openxmlformats.org/officeDocument/2006/relationships/hyperlink" Target="http://pbs.twimg.com/profile_images/644464892389429250/8MGIc0iH_normal.jpg" TargetMode="External"/><Relationship Id="rId3073" Type="http://schemas.openxmlformats.org/officeDocument/2006/relationships/hyperlink" Target="http://pbs.twimg.com/profile_images/858580340247584768/HnLnmtMm_normal.jpg" TargetMode="External"/><Relationship Id="rId3280" Type="http://schemas.openxmlformats.org/officeDocument/2006/relationships/hyperlink" Target="http://pbs.twimg.com/profile_images/596097409467420672/YX1CS3oB_normal.jpg" TargetMode="External"/><Relationship Id="rId4124" Type="http://schemas.openxmlformats.org/officeDocument/2006/relationships/hyperlink" Target="http://pbs.twimg.com/profile_images/839147463164444672/fkvhhHQu_normal.jpg" TargetMode="External"/><Relationship Id="rId4331" Type="http://schemas.openxmlformats.org/officeDocument/2006/relationships/hyperlink" Target="https://twitter.com/vijaykarnataka" TargetMode="External"/><Relationship Id="rId1718" Type="http://schemas.openxmlformats.org/officeDocument/2006/relationships/hyperlink" Target="http://abs.twimg.com/images/themes/theme1/bg.png" TargetMode="External"/><Relationship Id="rId1925" Type="http://schemas.openxmlformats.org/officeDocument/2006/relationships/hyperlink" Target="http://abs.twimg.com/images/themes/theme10/bg.gif" TargetMode="External"/><Relationship Id="rId3140" Type="http://schemas.openxmlformats.org/officeDocument/2006/relationships/hyperlink" Target="http://pbs.twimg.com/profile_images/833580970892730368/n1chm1i1_normal.jpg" TargetMode="External"/><Relationship Id="rId2699" Type="http://schemas.openxmlformats.org/officeDocument/2006/relationships/hyperlink" Target="http://abs.twimg.com/images/themes/theme1/bg.png" TargetMode="External"/><Relationship Id="rId3000" Type="http://schemas.openxmlformats.org/officeDocument/2006/relationships/hyperlink" Target="http://pbs.twimg.com/profile_images/759044599549661185/zLeLOVGT_normal.jpg" TargetMode="External"/><Relationship Id="rId3957" Type="http://schemas.openxmlformats.org/officeDocument/2006/relationships/hyperlink" Target="http://pbs.twimg.com/profile_images/858382004227854338/kl6z_uHI_normal.jpg" TargetMode="External"/><Relationship Id="rId878" Type="http://schemas.openxmlformats.org/officeDocument/2006/relationships/hyperlink" Target="https://pbs.twimg.com/profile_banners/718436492243283968/1472098344" TargetMode="External"/><Relationship Id="rId2559" Type="http://schemas.openxmlformats.org/officeDocument/2006/relationships/hyperlink" Target="http://abs.twimg.com/images/themes/theme1/bg.png" TargetMode="External"/><Relationship Id="rId2766" Type="http://schemas.openxmlformats.org/officeDocument/2006/relationships/hyperlink" Target="http://abs.twimg.com/images/themes/theme1/bg.png" TargetMode="External"/><Relationship Id="rId2973" Type="http://schemas.openxmlformats.org/officeDocument/2006/relationships/hyperlink" Target="http://pbs.twimg.com/profile_images/3452305830/9f9084b75570cda714ee33d76d24afab_normal.jpeg" TargetMode="External"/><Relationship Id="rId3817" Type="http://schemas.openxmlformats.org/officeDocument/2006/relationships/hyperlink" Target="http://pbs.twimg.com/profile_images/853652288065372160/nJ-Ejzhf_normal.jpg" TargetMode="External"/><Relationship Id="rId5172" Type="http://schemas.openxmlformats.org/officeDocument/2006/relationships/hyperlink" Target="https://twitter.com/triledge13" TargetMode="External"/><Relationship Id="rId738" Type="http://schemas.openxmlformats.org/officeDocument/2006/relationships/hyperlink" Target="https://pbs.twimg.com/profile_banners/41798085/1485672174" TargetMode="External"/><Relationship Id="rId945" Type="http://schemas.openxmlformats.org/officeDocument/2006/relationships/hyperlink" Target="https://pbs.twimg.com/profile_banners/845622382068871168/1493189622" TargetMode="External"/><Relationship Id="rId1368" Type="http://schemas.openxmlformats.org/officeDocument/2006/relationships/hyperlink" Target="https://pbs.twimg.com/profile_banners/857975381420195843/1493393115" TargetMode="External"/><Relationship Id="rId1575" Type="http://schemas.openxmlformats.org/officeDocument/2006/relationships/hyperlink" Target="https://pbs.twimg.com/profile_banners/3160152824/1429218312" TargetMode="External"/><Relationship Id="rId1782" Type="http://schemas.openxmlformats.org/officeDocument/2006/relationships/hyperlink" Target="http://abs.twimg.com/images/themes/theme1/bg.png" TargetMode="External"/><Relationship Id="rId2419" Type="http://schemas.openxmlformats.org/officeDocument/2006/relationships/hyperlink" Target="http://abs.twimg.com/images/themes/theme3/bg.gif" TargetMode="External"/><Relationship Id="rId2626" Type="http://schemas.openxmlformats.org/officeDocument/2006/relationships/hyperlink" Target="http://pbs.twimg.com/profile_background_images/344918034408356742/b274868a39a39c8d9878091cc39e1ee8.jpeg" TargetMode="External"/><Relationship Id="rId2833" Type="http://schemas.openxmlformats.org/officeDocument/2006/relationships/hyperlink" Target="http://pbs.twimg.com/profile_images/483163499418238976/4eGQjgiw_normal.jpeg" TargetMode="External"/><Relationship Id="rId5032" Type="http://schemas.openxmlformats.org/officeDocument/2006/relationships/hyperlink" Target="https://twitter.com/affanr9" TargetMode="External"/><Relationship Id="rId74" Type="http://schemas.openxmlformats.org/officeDocument/2006/relationships/hyperlink" Target="https://t.co/7FRrb4S4hY" TargetMode="External"/><Relationship Id="rId805" Type="http://schemas.openxmlformats.org/officeDocument/2006/relationships/hyperlink" Target="https://pbs.twimg.com/profile_banners/138325234/1454768907" TargetMode="External"/><Relationship Id="rId1228" Type="http://schemas.openxmlformats.org/officeDocument/2006/relationships/hyperlink" Target="https://pbs.twimg.com/profile_banners/56031007/1435512293" TargetMode="External"/><Relationship Id="rId1435" Type="http://schemas.openxmlformats.org/officeDocument/2006/relationships/hyperlink" Target="https://pbs.twimg.com/profile_banners/325547765/1467228672" TargetMode="External"/><Relationship Id="rId4798" Type="http://schemas.openxmlformats.org/officeDocument/2006/relationships/hyperlink" Target="https://twitter.com/mindyourmarket" TargetMode="External"/><Relationship Id="rId1642" Type="http://schemas.openxmlformats.org/officeDocument/2006/relationships/hyperlink" Target="https://pbs.twimg.com/profile_banners/3748787240/1471199164" TargetMode="External"/><Relationship Id="rId2900" Type="http://schemas.openxmlformats.org/officeDocument/2006/relationships/hyperlink" Target="http://pbs.twimg.com/profile_images/486889437326872576/v48kCPqE_normal.png" TargetMode="External"/><Relationship Id="rId1502" Type="http://schemas.openxmlformats.org/officeDocument/2006/relationships/hyperlink" Target="https://pbs.twimg.com/profile_banners/84298301/1477242113" TargetMode="External"/><Relationship Id="rId4658" Type="http://schemas.openxmlformats.org/officeDocument/2006/relationships/hyperlink" Target="https://twitter.com/comical_locha" TargetMode="External"/><Relationship Id="rId4865" Type="http://schemas.openxmlformats.org/officeDocument/2006/relationships/hyperlink" Target="https://twitter.com/freegksms" TargetMode="External"/><Relationship Id="rId388" Type="http://schemas.openxmlformats.org/officeDocument/2006/relationships/hyperlink" Target="http://t.co/8SMdRdQQJY" TargetMode="External"/><Relationship Id="rId2069" Type="http://schemas.openxmlformats.org/officeDocument/2006/relationships/hyperlink" Target="http://pbs.twimg.com/profile_background_images/612616778695335936/Y9ujvfpA.jpg" TargetMode="External"/><Relationship Id="rId3467" Type="http://schemas.openxmlformats.org/officeDocument/2006/relationships/hyperlink" Target="http://pbs.twimg.com/profile_images/841576670100353024/D1BPNfjC_normal.jpg" TargetMode="External"/><Relationship Id="rId3674" Type="http://schemas.openxmlformats.org/officeDocument/2006/relationships/hyperlink" Target="http://pbs.twimg.com/profile_images/322732715/fotoPerfil_normal.jpg" TargetMode="External"/><Relationship Id="rId3881" Type="http://schemas.openxmlformats.org/officeDocument/2006/relationships/hyperlink" Target="http://pbs.twimg.com/profile_images/462512645/DSC_0050_normal.JPG" TargetMode="External"/><Relationship Id="rId4518" Type="http://schemas.openxmlformats.org/officeDocument/2006/relationships/hyperlink" Target="https://twitter.com/india7network" TargetMode="External"/><Relationship Id="rId4725" Type="http://schemas.openxmlformats.org/officeDocument/2006/relationships/hyperlink" Target="https://twitter.com/hii_suman" TargetMode="External"/><Relationship Id="rId4932" Type="http://schemas.openxmlformats.org/officeDocument/2006/relationships/hyperlink" Target="https://twitter.com/mohdsajid199" TargetMode="External"/><Relationship Id="rId595" Type="http://schemas.openxmlformats.org/officeDocument/2006/relationships/hyperlink" Target="http://t.co/My0OCKD1zS" TargetMode="External"/><Relationship Id="rId2276" Type="http://schemas.openxmlformats.org/officeDocument/2006/relationships/hyperlink" Target="http://abs.twimg.com/images/themes/theme1/bg.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abs.twimg.com/images/themes/theme1/bg.png" TargetMode="External"/><Relationship Id="rId3327" Type="http://schemas.openxmlformats.org/officeDocument/2006/relationships/hyperlink" Target="http://pbs.twimg.com/profile_images/1543582626/roshan.sethi_normal.JPG" TargetMode="External"/><Relationship Id="rId3534" Type="http://schemas.openxmlformats.org/officeDocument/2006/relationships/hyperlink" Target="http://pbs.twimg.com/profile_images/733359692022484992/1KW-qfZb_normal.jpg" TargetMode="External"/><Relationship Id="rId3741" Type="http://schemas.openxmlformats.org/officeDocument/2006/relationships/hyperlink" Target="http://pbs.twimg.com/profile_images/802906955543023616/yRtyscUC_normal.jpg" TargetMode="External"/><Relationship Id="rId248" Type="http://schemas.openxmlformats.org/officeDocument/2006/relationships/hyperlink" Target="http://t.co/v9RYhRc0jw" TargetMode="External"/><Relationship Id="rId455" Type="http://schemas.openxmlformats.org/officeDocument/2006/relationships/hyperlink" Target="https://t.co/dDWIBLcHgj" TargetMode="External"/><Relationship Id="rId662" Type="http://schemas.openxmlformats.org/officeDocument/2006/relationships/hyperlink" Target="https://t.co/eOfR0HapmU" TargetMode="External"/><Relationship Id="rId1085" Type="http://schemas.openxmlformats.org/officeDocument/2006/relationships/hyperlink" Target="https://pbs.twimg.com/profile_banners/834359553567367169/1487762385" TargetMode="External"/><Relationship Id="rId1292" Type="http://schemas.openxmlformats.org/officeDocument/2006/relationships/hyperlink" Target="https://pbs.twimg.com/profile_banners/460201234/1416461651" TargetMode="External"/><Relationship Id="rId2136" Type="http://schemas.openxmlformats.org/officeDocument/2006/relationships/hyperlink" Target="http://pbs.twimg.com/profile_background_images/437447323/paper-crave-stamp-freebies.jpg" TargetMode="External"/><Relationship Id="rId2343" Type="http://schemas.openxmlformats.org/officeDocument/2006/relationships/hyperlink" Target="http://abs.twimg.com/images/themes/theme1/bg.png" TargetMode="External"/><Relationship Id="rId2550" Type="http://schemas.openxmlformats.org/officeDocument/2006/relationships/hyperlink" Target="http://pbs.twimg.com/profile_background_images/460840575248265216/KnAy6UdR.jpeg" TargetMode="External"/><Relationship Id="rId3601" Type="http://schemas.openxmlformats.org/officeDocument/2006/relationships/hyperlink" Target="http://pbs.twimg.com/profile_images/855772444145078273/mfk3wwY-_normal.jpg" TargetMode="External"/><Relationship Id="rId5499" Type="http://schemas.openxmlformats.org/officeDocument/2006/relationships/hyperlink" Target="https://twitter.com/sonikabaghla" TargetMode="External"/><Relationship Id="rId108" Type="http://schemas.openxmlformats.org/officeDocument/2006/relationships/hyperlink" Target="http://t.co/dCh1JJT0An" TargetMode="External"/><Relationship Id="rId315" Type="http://schemas.openxmlformats.org/officeDocument/2006/relationships/hyperlink" Target="https://t.co/BxnhJMAPWF" TargetMode="External"/><Relationship Id="rId522" Type="http://schemas.openxmlformats.org/officeDocument/2006/relationships/hyperlink" Target="https://t.co/1hC6dEaEjn" TargetMode="External"/><Relationship Id="rId1152" Type="http://schemas.openxmlformats.org/officeDocument/2006/relationships/hyperlink" Target="https://pbs.twimg.com/profile_banners/1386031621/1481090920" TargetMode="External"/><Relationship Id="rId2203" Type="http://schemas.openxmlformats.org/officeDocument/2006/relationships/hyperlink" Target="http://abs.twimg.com/images/themes/theme2/bg.gif" TargetMode="External"/><Relationship Id="rId2410" Type="http://schemas.openxmlformats.org/officeDocument/2006/relationships/hyperlink" Target="http://abs.twimg.com/images/themes/theme14/bg.gif" TargetMode="External"/><Relationship Id="rId5359" Type="http://schemas.openxmlformats.org/officeDocument/2006/relationships/hyperlink" Target="https://twitter.com/bhaskarajay22" TargetMode="External"/><Relationship Id="rId5566" Type="http://schemas.openxmlformats.org/officeDocument/2006/relationships/hyperlink" Target="https://twitter.com/thesanjaykapoor" TargetMode="External"/><Relationship Id="rId1012" Type="http://schemas.openxmlformats.org/officeDocument/2006/relationships/hyperlink" Target="https://pbs.twimg.com/profile_banners/821476357767122945/1493253640" TargetMode="External"/><Relationship Id="rId4168" Type="http://schemas.openxmlformats.org/officeDocument/2006/relationships/hyperlink" Target="http://abs.twimg.com/sticky/default_profile_images/default_profile_normal.png" TargetMode="External"/><Relationship Id="rId4375" Type="http://schemas.openxmlformats.org/officeDocument/2006/relationships/hyperlink" Target="https://twitter.com/sadhiqali" TargetMode="External"/><Relationship Id="rId5219" Type="http://schemas.openxmlformats.org/officeDocument/2006/relationships/hyperlink" Target="https://twitter.com/santhoshobject" TargetMode="External"/><Relationship Id="rId5426" Type="http://schemas.openxmlformats.org/officeDocument/2006/relationships/hyperlink" Target="https://twitter.com/britbusinessuk" TargetMode="External"/><Relationship Id="rId1969" Type="http://schemas.openxmlformats.org/officeDocument/2006/relationships/hyperlink" Target="http://abs.twimg.com/images/themes/theme18/bg.gif" TargetMode="External"/><Relationship Id="rId3184" Type="http://schemas.openxmlformats.org/officeDocument/2006/relationships/hyperlink" Target="http://pbs.twimg.com/profile_images/852785825871839233/gBn0h30v_normal.jpg" TargetMode="External"/><Relationship Id="rId4028" Type="http://schemas.openxmlformats.org/officeDocument/2006/relationships/hyperlink" Target="http://pbs.twimg.com/profile_images/853206054825582593/N0oPJchm_normal.jpg" TargetMode="External"/><Relationship Id="rId4235" Type="http://schemas.openxmlformats.org/officeDocument/2006/relationships/hyperlink" Target="https://twitter.com/bsindia" TargetMode="External"/><Relationship Id="rId4582" Type="http://schemas.openxmlformats.org/officeDocument/2006/relationships/hyperlink" Target="https://twitter.com/airtel" TargetMode="External"/><Relationship Id="rId5633" Type="http://schemas.openxmlformats.org/officeDocument/2006/relationships/hyperlink" Target="https://twitter.com/iam_juhi" TargetMode="External"/><Relationship Id="rId1829" Type="http://schemas.openxmlformats.org/officeDocument/2006/relationships/hyperlink" Target="http://abs.twimg.com/images/themes/theme1/bg.png" TargetMode="External"/><Relationship Id="rId3391" Type="http://schemas.openxmlformats.org/officeDocument/2006/relationships/hyperlink" Target="http://pbs.twimg.com/profile_images/708004146272714753/X88jBzo1_normal.jpg" TargetMode="External"/><Relationship Id="rId4442" Type="http://schemas.openxmlformats.org/officeDocument/2006/relationships/hyperlink" Target="https://twitter.com/amulyacharan" TargetMode="External"/><Relationship Id="rId3044" Type="http://schemas.openxmlformats.org/officeDocument/2006/relationships/hyperlink" Target="http://pbs.twimg.com/profile_images/846256836403703808/CUHH9yvK_normal.jpg" TargetMode="External"/><Relationship Id="rId3251" Type="http://schemas.openxmlformats.org/officeDocument/2006/relationships/hyperlink" Target="http://pbs.twimg.com/profile_images/2697244408/c070f9e54a5f77392f824f822240966d_normal.png" TargetMode="External"/><Relationship Id="rId4302" Type="http://schemas.openxmlformats.org/officeDocument/2006/relationships/hyperlink" Target="https://twitter.com/ramchaganti" TargetMode="External"/><Relationship Id="rId172" Type="http://schemas.openxmlformats.org/officeDocument/2006/relationships/hyperlink" Target="https://t.co/dBbxf9OTdg" TargetMode="External"/><Relationship Id="rId2060" Type="http://schemas.openxmlformats.org/officeDocument/2006/relationships/hyperlink" Target="http://abs.twimg.com/images/themes/theme1/bg.png" TargetMode="External"/><Relationship Id="rId3111" Type="http://schemas.openxmlformats.org/officeDocument/2006/relationships/hyperlink" Target="http://pbs.twimg.com/profile_images/830312571399856129/y4HomS-8_normal.jpg" TargetMode="External"/><Relationship Id="rId989" Type="http://schemas.openxmlformats.org/officeDocument/2006/relationships/hyperlink" Target="https://pbs.twimg.com/profile_banners/15639696/1491318462" TargetMode="External"/><Relationship Id="rId2877" Type="http://schemas.openxmlformats.org/officeDocument/2006/relationships/hyperlink" Target="http://pbs.twimg.com/profile_images/857115705577275392/Czlj1JbJ_normal.jpg" TargetMode="External"/><Relationship Id="rId5076" Type="http://schemas.openxmlformats.org/officeDocument/2006/relationships/hyperlink" Target="https://twitter.com/paytmcare" TargetMode="External"/><Relationship Id="rId5283" Type="http://schemas.openxmlformats.org/officeDocument/2006/relationships/hyperlink" Target="https://twitter.com/mkldhawan" TargetMode="External"/><Relationship Id="rId5490" Type="http://schemas.openxmlformats.org/officeDocument/2006/relationships/hyperlink" Target="https://twitter.com/rpfcrbsl" TargetMode="External"/><Relationship Id="rId849" Type="http://schemas.openxmlformats.org/officeDocument/2006/relationships/hyperlink" Target="https://pbs.twimg.com/profile_banners/4662512532/1477222490" TargetMode="External"/><Relationship Id="rId1479" Type="http://schemas.openxmlformats.org/officeDocument/2006/relationships/hyperlink" Target="https://pbs.twimg.com/profile_banners/248692510/1489773760" TargetMode="External"/><Relationship Id="rId1686" Type="http://schemas.openxmlformats.org/officeDocument/2006/relationships/hyperlink" Target="https://pbs.twimg.com/profile_banners/797824322308079616/1492094053" TargetMode="External"/><Relationship Id="rId3928" Type="http://schemas.openxmlformats.org/officeDocument/2006/relationships/hyperlink" Target="http://pbs.twimg.com/profile_images/857874491082518528/UHaEZcR7_normal.jpg" TargetMode="External"/><Relationship Id="rId4092" Type="http://schemas.openxmlformats.org/officeDocument/2006/relationships/hyperlink" Target="http://pbs.twimg.com/profile_images/778836703498821632/DgDLae4S_normal.jpg" TargetMode="External"/><Relationship Id="rId5143" Type="http://schemas.openxmlformats.org/officeDocument/2006/relationships/hyperlink" Target="https://twitter.com/m_libin" TargetMode="External"/><Relationship Id="rId5350" Type="http://schemas.openxmlformats.org/officeDocument/2006/relationships/hyperlink" Target="https://twitter.com/insanpreet91" TargetMode="External"/><Relationship Id="rId1339" Type="http://schemas.openxmlformats.org/officeDocument/2006/relationships/hyperlink" Target="https://pbs.twimg.com/profile_banners/1135016444/1485600627" TargetMode="External"/><Relationship Id="rId1893" Type="http://schemas.openxmlformats.org/officeDocument/2006/relationships/hyperlink" Target="http://abs.twimg.com/images/themes/theme4/bg.gif" TargetMode="External"/><Relationship Id="rId2737" Type="http://schemas.openxmlformats.org/officeDocument/2006/relationships/hyperlink" Target="http://abs.twimg.com/images/themes/theme2/bg.gif" TargetMode="External"/><Relationship Id="rId2944" Type="http://schemas.openxmlformats.org/officeDocument/2006/relationships/hyperlink" Target="http://pbs.twimg.com/profile_images/1360891054/SquaredSadhiq_normal.png" TargetMode="External"/><Relationship Id="rId5003" Type="http://schemas.openxmlformats.org/officeDocument/2006/relationships/hyperlink" Target="https://twitter.com/nihanahmed" TargetMode="External"/><Relationship Id="rId5210" Type="http://schemas.openxmlformats.org/officeDocument/2006/relationships/hyperlink" Target="https://twitter.com/4msfup11v1btgqc" TargetMode="External"/><Relationship Id="rId709" Type="http://schemas.openxmlformats.org/officeDocument/2006/relationships/hyperlink" Target="https://pbs.twimg.com/profile_banners/2308824438/1453825905" TargetMode="External"/><Relationship Id="rId916" Type="http://schemas.openxmlformats.org/officeDocument/2006/relationships/hyperlink" Target="https://pbs.twimg.com/profile_banners/113844531/1477975646" TargetMode="External"/><Relationship Id="rId1546" Type="http://schemas.openxmlformats.org/officeDocument/2006/relationships/hyperlink" Target="https://pbs.twimg.com/profile_banners/751389308678995968/1467983401" TargetMode="External"/><Relationship Id="rId1753" Type="http://schemas.openxmlformats.org/officeDocument/2006/relationships/hyperlink" Target="http://abs.twimg.com/images/themes/theme1/bg.png" TargetMode="External"/><Relationship Id="rId1960" Type="http://schemas.openxmlformats.org/officeDocument/2006/relationships/hyperlink" Target="http://pbs.twimg.com/profile_background_images/136882135/Temple4.JPG" TargetMode="External"/><Relationship Id="rId2804" Type="http://schemas.openxmlformats.org/officeDocument/2006/relationships/hyperlink" Target="http://pbs.twimg.com/profile_images/2881526894/1a54fd9ccb222e586c2ed3127482c405_normal.jpeg" TargetMode="External"/><Relationship Id="rId45" Type="http://schemas.openxmlformats.org/officeDocument/2006/relationships/hyperlink" Target="https://t.co/mdmSdrxNGc" TargetMode="External"/><Relationship Id="rId1406" Type="http://schemas.openxmlformats.org/officeDocument/2006/relationships/hyperlink" Target="https://pbs.twimg.com/profile_banners/1642553904/1383656431" TargetMode="External"/><Relationship Id="rId1613" Type="http://schemas.openxmlformats.org/officeDocument/2006/relationships/hyperlink" Target="https://pbs.twimg.com/profile_banners/2862195494/1426218455" TargetMode="External"/><Relationship Id="rId1820" Type="http://schemas.openxmlformats.org/officeDocument/2006/relationships/hyperlink" Target="http://abs.twimg.com/images/themes/theme8/bg.gif" TargetMode="External"/><Relationship Id="rId4769" Type="http://schemas.openxmlformats.org/officeDocument/2006/relationships/hyperlink" Target="https://twitter.com/lokidas" TargetMode="External"/><Relationship Id="rId4976" Type="http://schemas.openxmlformats.org/officeDocument/2006/relationships/hyperlink" Target="https://twitter.com/bitcns" TargetMode="External"/><Relationship Id="rId3578" Type="http://schemas.openxmlformats.org/officeDocument/2006/relationships/hyperlink" Target="http://pbs.twimg.com/profile_images/777410485201141760/0izUr37P_normal.jpg" TargetMode="External"/><Relationship Id="rId3785" Type="http://schemas.openxmlformats.org/officeDocument/2006/relationships/hyperlink" Target="http://pbs.twimg.com/profile_images/787569535880531968/3FtQQHyA_normal.jpg" TargetMode="External"/><Relationship Id="rId3992" Type="http://schemas.openxmlformats.org/officeDocument/2006/relationships/hyperlink" Target="http://pbs.twimg.com/profile_images/3127880435/402ff06eb138998c9f2b8de08c7e4444_normal.jpeg" TargetMode="External"/><Relationship Id="rId4629" Type="http://schemas.openxmlformats.org/officeDocument/2006/relationships/hyperlink" Target="https://twitter.com/22tortoises" TargetMode="External"/><Relationship Id="rId4836" Type="http://schemas.openxmlformats.org/officeDocument/2006/relationships/hyperlink" Target="https://twitter.com/benzie_prince" TargetMode="External"/><Relationship Id="rId499" Type="http://schemas.openxmlformats.org/officeDocument/2006/relationships/hyperlink" Target="http://t.co/4gEU1xDRid" TargetMode="External"/><Relationship Id="rId2387" Type="http://schemas.openxmlformats.org/officeDocument/2006/relationships/hyperlink" Target="http://abs.twimg.com/images/themes/theme14/bg.gif" TargetMode="External"/><Relationship Id="rId2594" Type="http://schemas.openxmlformats.org/officeDocument/2006/relationships/hyperlink" Target="http://abs.twimg.com/images/themes/theme1/bg.png" TargetMode="External"/><Relationship Id="rId3438" Type="http://schemas.openxmlformats.org/officeDocument/2006/relationships/hyperlink" Target="http://pbs.twimg.com/profile_images/823565791698309120/IukHgWM5_normal.jpg" TargetMode="External"/><Relationship Id="rId3645" Type="http://schemas.openxmlformats.org/officeDocument/2006/relationships/hyperlink" Target="http://pbs.twimg.com/profile_images/487960166445223938/6gD-vpHX_normal.jpeg" TargetMode="External"/><Relationship Id="rId3852" Type="http://schemas.openxmlformats.org/officeDocument/2006/relationships/hyperlink" Target="http://pbs.twimg.com/profile_images/836982107016740866/jUtzUsfu_normal.jpg" TargetMode="External"/><Relationship Id="rId359" Type="http://schemas.openxmlformats.org/officeDocument/2006/relationships/hyperlink" Target="https://t.co/y9KlhZFWmX" TargetMode="External"/><Relationship Id="rId566" Type="http://schemas.openxmlformats.org/officeDocument/2006/relationships/hyperlink" Target="https://t.co/YdnXqqjzKh" TargetMode="External"/><Relationship Id="rId773" Type="http://schemas.openxmlformats.org/officeDocument/2006/relationships/hyperlink" Target="https://pbs.twimg.com/profile_banners/68003136/1471625059" TargetMode="External"/><Relationship Id="rId1196" Type="http://schemas.openxmlformats.org/officeDocument/2006/relationships/hyperlink" Target="https://pbs.twimg.com/profile_banners/218416983/1488088067" TargetMode="External"/><Relationship Id="rId2247" Type="http://schemas.openxmlformats.org/officeDocument/2006/relationships/hyperlink" Target="http://abs.twimg.com/images/themes/theme14/bg.gif" TargetMode="External"/><Relationship Id="rId2454" Type="http://schemas.openxmlformats.org/officeDocument/2006/relationships/hyperlink" Target="http://abs.twimg.com/images/themes/theme1/bg.png" TargetMode="External"/><Relationship Id="rId3505" Type="http://schemas.openxmlformats.org/officeDocument/2006/relationships/hyperlink" Target="http://pbs.twimg.com/profile_images/591477445829660673/csEYEomk_normal.png" TargetMode="External"/><Relationship Id="rId4903" Type="http://schemas.openxmlformats.org/officeDocument/2006/relationships/hyperlink" Target="https://twitter.com/nirmalpanda4516" TargetMode="External"/><Relationship Id="rId219" Type="http://schemas.openxmlformats.org/officeDocument/2006/relationships/hyperlink" Target="http://t.co/PuhiZo4z0t" TargetMode="External"/><Relationship Id="rId426" Type="http://schemas.openxmlformats.org/officeDocument/2006/relationships/hyperlink" Target="https://t.co/qqq4BoWn1l" TargetMode="External"/><Relationship Id="rId633" Type="http://schemas.openxmlformats.org/officeDocument/2006/relationships/hyperlink" Target="http://t.co/fEj20aHXLy" TargetMode="External"/><Relationship Id="rId980" Type="http://schemas.openxmlformats.org/officeDocument/2006/relationships/hyperlink" Target="https://pbs.twimg.com/profile_banners/3086513330/1457004754" TargetMode="External"/><Relationship Id="rId1056" Type="http://schemas.openxmlformats.org/officeDocument/2006/relationships/hyperlink" Target="https://pbs.twimg.com/profile_banners/2937336541/1489905033" TargetMode="External"/><Relationship Id="rId1263" Type="http://schemas.openxmlformats.org/officeDocument/2006/relationships/hyperlink" Target="https://pbs.twimg.com/profile_banners/131611181/1486838072" TargetMode="External"/><Relationship Id="rId2107" Type="http://schemas.openxmlformats.org/officeDocument/2006/relationships/hyperlink" Target="http://pbs.twimg.com/profile_background_images/438695801674399744/ykN_SHrq.jpeg" TargetMode="External"/><Relationship Id="rId2314" Type="http://schemas.openxmlformats.org/officeDocument/2006/relationships/hyperlink" Target="http://abs.twimg.com/images/themes/theme1/bg.png" TargetMode="External"/><Relationship Id="rId2661" Type="http://schemas.openxmlformats.org/officeDocument/2006/relationships/hyperlink" Target="http://abs.twimg.com/images/themes/theme1/bg.png" TargetMode="External"/><Relationship Id="rId3712" Type="http://schemas.openxmlformats.org/officeDocument/2006/relationships/hyperlink" Target="http://pbs.twimg.com/profile_images/834309581153112065/iyZ32Ho5_normal.jpg" TargetMode="External"/><Relationship Id="rId840" Type="http://schemas.openxmlformats.org/officeDocument/2006/relationships/hyperlink" Target="https://pbs.twimg.com/profile_banners/3128683149/1476701159" TargetMode="External"/><Relationship Id="rId1470" Type="http://schemas.openxmlformats.org/officeDocument/2006/relationships/hyperlink" Target="https://pbs.twimg.com/profile_banners/143380066/1439497670" TargetMode="External"/><Relationship Id="rId2521" Type="http://schemas.openxmlformats.org/officeDocument/2006/relationships/hyperlink" Target="http://abs.twimg.com/images/themes/theme1/bg.png" TargetMode="External"/><Relationship Id="rId4279" Type="http://schemas.openxmlformats.org/officeDocument/2006/relationships/hyperlink" Target="https://twitter.com/jkpdp" TargetMode="External"/><Relationship Id="rId700" Type="http://schemas.openxmlformats.org/officeDocument/2006/relationships/hyperlink" Target="https://pbs.twimg.com/profile_banners/3101717028/1470757873" TargetMode="External"/><Relationship Id="rId1123" Type="http://schemas.openxmlformats.org/officeDocument/2006/relationships/hyperlink" Target="https://pbs.twimg.com/profile_banners/707938889835610112/1457636123" TargetMode="External"/><Relationship Id="rId1330" Type="http://schemas.openxmlformats.org/officeDocument/2006/relationships/hyperlink" Target="https://pbs.twimg.com/profile_banners/842991619/1488170157" TargetMode="External"/><Relationship Id="rId3088" Type="http://schemas.openxmlformats.org/officeDocument/2006/relationships/hyperlink" Target="http://pbs.twimg.com/profile_images/475268108286844928/nnIvkCTW_normal.jpeg" TargetMode="External"/><Relationship Id="rId4486" Type="http://schemas.openxmlformats.org/officeDocument/2006/relationships/hyperlink" Target="https://twitter.com/chennaionline" TargetMode="External"/><Relationship Id="rId4693" Type="http://schemas.openxmlformats.org/officeDocument/2006/relationships/hyperlink" Target="https://twitter.com/pin2bhanu" TargetMode="External"/><Relationship Id="rId5537" Type="http://schemas.openxmlformats.org/officeDocument/2006/relationships/hyperlink" Target="https://twitter.com/nityansingh" TargetMode="External"/><Relationship Id="rId3295" Type="http://schemas.openxmlformats.org/officeDocument/2006/relationships/hyperlink" Target="http://pbs.twimg.com/profile_images/474158801738690560/0MgRAUId_normal.png" TargetMode="External"/><Relationship Id="rId4139" Type="http://schemas.openxmlformats.org/officeDocument/2006/relationships/hyperlink" Target="http://pbs.twimg.com/profile_images/757054838819606529/lHglYQBX_normal.jpg" TargetMode="External"/><Relationship Id="rId4346" Type="http://schemas.openxmlformats.org/officeDocument/2006/relationships/hyperlink" Target="https://twitter.com/pravwal" TargetMode="External"/><Relationship Id="rId4553" Type="http://schemas.openxmlformats.org/officeDocument/2006/relationships/hyperlink" Target="https://twitter.com/swapmk" TargetMode="External"/><Relationship Id="rId4760" Type="http://schemas.openxmlformats.org/officeDocument/2006/relationships/hyperlink" Target="https://twitter.com/maddoinsights" TargetMode="External"/><Relationship Id="rId5604" Type="http://schemas.openxmlformats.org/officeDocument/2006/relationships/hyperlink" Target="https://twitter.com/kirantwit" TargetMode="External"/><Relationship Id="rId3155" Type="http://schemas.openxmlformats.org/officeDocument/2006/relationships/hyperlink" Target="http://pbs.twimg.com/profile_images/768498535385837569/wAQInnVj_normal.jpg" TargetMode="External"/><Relationship Id="rId3362" Type="http://schemas.openxmlformats.org/officeDocument/2006/relationships/hyperlink" Target="http://pbs.twimg.com/profile_images/700173615090659328/Cw6gyv9h_normal.jpg" TargetMode="External"/><Relationship Id="rId4206" Type="http://schemas.openxmlformats.org/officeDocument/2006/relationships/hyperlink" Target="http://pbs.twimg.com/profile_images/852530390837448705/CoaKwI5U_normal.jpg" TargetMode="External"/><Relationship Id="rId4413" Type="http://schemas.openxmlformats.org/officeDocument/2006/relationships/hyperlink" Target="https://twitter.com/drnarendranet" TargetMode="External"/><Relationship Id="rId4620" Type="http://schemas.openxmlformats.org/officeDocument/2006/relationships/hyperlink" Target="https://twitter.com/dino_pep" TargetMode="External"/><Relationship Id="rId283" Type="http://schemas.openxmlformats.org/officeDocument/2006/relationships/hyperlink" Target="https://t.co/Zk6p2gS9dp" TargetMode="External"/><Relationship Id="rId490" Type="http://schemas.openxmlformats.org/officeDocument/2006/relationships/hyperlink" Target="http://t.co/6ch6ZBHHmD" TargetMode="External"/><Relationship Id="rId2171" Type="http://schemas.openxmlformats.org/officeDocument/2006/relationships/hyperlink" Target="http://abs.twimg.com/images/themes/theme1/bg.png" TargetMode="External"/><Relationship Id="rId3015" Type="http://schemas.openxmlformats.org/officeDocument/2006/relationships/hyperlink" Target="http://pbs.twimg.com/profile_images/829061802944188417/L9FbqbqJ_normal.jpg" TargetMode="External"/><Relationship Id="rId3222" Type="http://schemas.openxmlformats.org/officeDocument/2006/relationships/hyperlink" Target="http://pbs.twimg.com/profile_images/506632382485508096/FE0U62qk_normal.jpeg" TargetMode="External"/><Relationship Id="rId143" Type="http://schemas.openxmlformats.org/officeDocument/2006/relationships/hyperlink" Target="http://t.co/C1MhvyE6tP" TargetMode="External"/><Relationship Id="rId350" Type="http://schemas.openxmlformats.org/officeDocument/2006/relationships/hyperlink" Target="https://t.co/TUnMKAEByr" TargetMode="External"/><Relationship Id="rId2031" Type="http://schemas.openxmlformats.org/officeDocument/2006/relationships/hyperlink" Target="http://abs.twimg.com/images/themes/theme1/bg.png" TargetMode="External"/><Relationship Id="rId5187" Type="http://schemas.openxmlformats.org/officeDocument/2006/relationships/hyperlink" Target="https://twitter.com/ankitlunia2011" TargetMode="External"/><Relationship Id="rId5394" Type="http://schemas.openxmlformats.org/officeDocument/2006/relationships/hyperlink" Target="https://twitter.com/capturing_lives" TargetMode="External"/><Relationship Id="rId9" Type="http://schemas.openxmlformats.org/officeDocument/2006/relationships/hyperlink" Target="http://www.zyite.com/" TargetMode="External"/><Relationship Id="rId210" Type="http://schemas.openxmlformats.org/officeDocument/2006/relationships/hyperlink" Target="https://t.co/twxHxOtlG0" TargetMode="External"/><Relationship Id="rId2988" Type="http://schemas.openxmlformats.org/officeDocument/2006/relationships/hyperlink" Target="http://pbs.twimg.com/profile_images/319327339/Sanjeev-1_normal.jpg" TargetMode="External"/><Relationship Id="rId5047" Type="http://schemas.openxmlformats.org/officeDocument/2006/relationships/hyperlink" Target="https://twitter.com/pritamchd7" TargetMode="External"/><Relationship Id="rId5254" Type="http://schemas.openxmlformats.org/officeDocument/2006/relationships/hyperlink" Target="https://twitter.com/banjaran777" TargetMode="External"/><Relationship Id="rId1797" Type="http://schemas.openxmlformats.org/officeDocument/2006/relationships/hyperlink" Target="http://abs.twimg.com/images/themes/theme15/bg.png" TargetMode="External"/><Relationship Id="rId2848" Type="http://schemas.openxmlformats.org/officeDocument/2006/relationships/hyperlink" Target="http://pbs.twimg.com/profile_images/555399263652298752/NP_fAKG-_normal.jpeg" TargetMode="External"/><Relationship Id="rId5461" Type="http://schemas.openxmlformats.org/officeDocument/2006/relationships/hyperlink" Target="https://twitter.com/g83krunal" TargetMode="External"/><Relationship Id="rId89" Type="http://schemas.openxmlformats.org/officeDocument/2006/relationships/hyperlink" Target="https://t.co/YJnmmoeRrf" TargetMode="External"/><Relationship Id="rId1657" Type="http://schemas.openxmlformats.org/officeDocument/2006/relationships/hyperlink" Target="https://pbs.twimg.com/profile_banners/128881374/1437223387" TargetMode="External"/><Relationship Id="rId1864" Type="http://schemas.openxmlformats.org/officeDocument/2006/relationships/hyperlink" Target="http://pbs.twimg.com/profile_background_images/63507499/1110.jpg" TargetMode="External"/><Relationship Id="rId2708" Type="http://schemas.openxmlformats.org/officeDocument/2006/relationships/hyperlink" Target="http://abs.twimg.com/images/themes/theme1/bg.png" TargetMode="External"/><Relationship Id="rId2915" Type="http://schemas.openxmlformats.org/officeDocument/2006/relationships/hyperlink" Target="http://pbs.twimg.com/profile_images/856021224475983872/-z-Ekfu7_normal.jpg" TargetMode="External"/><Relationship Id="rId4063" Type="http://schemas.openxmlformats.org/officeDocument/2006/relationships/hyperlink" Target="http://pbs.twimg.com/profile_images/802184775142256640/tXd0TS9q_normal.jpg" TargetMode="External"/><Relationship Id="rId4270" Type="http://schemas.openxmlformats.org/officeDocument/2006/relationships/hyperlink" Target="https://twitter.com/italiot" TargetMode="External"/><Relationship Id="rId5114" Type="http://schemas.openxmlformats.org/officeDocument/2006/relationships/hyperlink" Target="https://twitter.com/sourabh3010" TargetMode="External"/><Relationship Id="rId5321" Type="http://schemas.openxmlformats.org/officeDocument/2006/relationships/hyperlink" Target="https://twitter.com/donasarkar" TargetMode="External"/><Relationship Id="rId1517" Type="http://schemas.openxmlformats.org/officeDocument/2006/relationships/hyperlink" Target="https://pbs.twimg.com/profile_banners/4825027321/1453975864" TargetMode="External"/><Relationship Id="rId1724" Type="http://schemas.openxmlformats.org/officeDocument/2006/relationships/hyperlink" Target="http://abs.twimg.com/images/themes/theme1/bg.png" TargetMode="External"/><Relationship Id="rId4130" Type="http://schemas.openxmlformats.org/officeDocument/2006/relationships/hyperlink" Target="http://pbs.twimg.com/profile_images/844093454955286528/icZK_hug_normal.jpg" TargetMode="External"/><Relationship Id="rId16" Type="http://schemas.openxmlformats.org/officeDocument/2006/relationships/hyperlink" Target="http://t.co/mkweiB8jFn" TargetMode="External"/><Relationship Id="rId1931" Type="http://schemas.openxmlformats.org/officeDocument/2006/relationships/hyperlink" Target="http://pbs.twimg.com/profile_background_images/378800000175778006/yAHZPUM0.jpeg" TargetMode="External"/><Relationship Id="rId3689" Type="http://schemas.openxmlformats.org/officeDocument/2006/relationships/hyperlink" Target="http://pbs.twimg.com/profile_images/837181192243933185/TR_SmwMx_normal.jpg" TargetMode="External"/><Relationship Id="rId3896" Type="http://schemas.openxmlformats.org/officeDocument/2006/relationships/hyperlink" Target="http://pbs.twimg.com/profile_images/1801126759/getimage_normal.jpg" TargetMode="External"/><Relationship Id="rId2498" Type="http://schemas.openxmlformats.org/officeDocument/2006/relationships/hyperlink" Target="http://abs.twimg.com/images/themes/theme1/bg.png" TargetMode="External"/><Relationship Id="rId3549" Type="http://schemas.openxmlformats.org/officeDocument/2006/relationships/hyperlink" Target="http://pbs.twimg.com/profile_images/645969148636344321/3lddvqex_normal.jpg" TargetMode="External"/><Relationship Id="rId4947" Type="http://schemas.openxmlformats.org/officeDocument/2006/relationships/hyperlink" Target="https://twitter.com/erlnmariraymond" TargetMode="External"/><Relationship Id="rId677" Type="http://schemas.openxmlformats.org/officeDocument/2006/relationships/hyperlink" Target="https://pbs.twimg.com/profile_banners/714731566828793857/1490099236" TargetMode="External"/><Relationship Id="rId2358" Type="http://schemas.openxmlformats.org/officeDocument/2006/relationships/hyperlink" Target="http://abs.twimg.com/images/themes/theme14/bg.gif" TargetMode="External"/><Relationship Id="rId3756" Type="http://schemas.openxmlformats.org/officeDocument/2006/relationships/hyperlink" Target="http://pbs.twimg.com/profile_images/855633452544253952/4Gv68vyK_normal.jpg" TargetMode="External"/><Relationship Id="rId3963" Type="http://schemas.openxmlformats.org/officeDocument/2006/relationships/hyperlink" Target="http://pbs.twimg.com/profile_images/858671383454203905/FGjebYkv_normal.jpg" TargetMode="External"/><Relationship Id="rId4807" Type="http://schemas.openxmlformats.org/officeDocument/2006/relationships/hyperlink" Target="https://twitter.com/loveurbizness" TargetMode="External"/><Relationship Id="rId884" Type="http://schemas.openxmlformats.org/officeDocument/2006/relationships/hyperlink" Target="https://pbs.twimg.com/profile_banners/4122671541/1482006900" TargetMode="External"/><Relationship Id="rId2565" Type="http://schemas.openxmlformats.org/officeDocument/2006/relationships/hyperlink" Target="http://abs.twimg.com/images/themes/theme1/bg.png" TargetMode="External"/><Relationship Id="rId2772" Type="http://schemas.openxmlformats.org/officeDocument/2006/relationships/hyperlink" Target="http://abs.twimg.com/images/themes/theme9/bg.gif" TargetMode="External"/><Relationship Id="rId3409" Type="http://schemas.openxmlformats.org/officeDocument/2006/relationships/hyperlink" Target="http://pbs.twimg.com/profile_images/718314653181427716/9gKTzW1d_normal.jpg" TargetMode="External"/><Relationship Id="rId3616" Type="http://schemas.openxmlformats.org/officeDocument/2006/relationships/hyperlink" Target="http://abs.twimg.com/sticky/default_profile_images/default_profile_normal.png" TargetMode="External"/><Relationship Id="rId3823" Type="http://schemas.openxmlformats.org/officeDocument/2006/relationships/hyperlink" Target="http://pbs.twimg.com/profile_images/800982579700789248/c97q6Q51_normal.jpg" TargetMode="External"/><Relationship Id="rId537" Type="http://schemas.openxmlformats.org/officeDocument/2006/relationships/hyperlink" Target="https://t.co/twxHxObKhq" TargetMode="External"/><Relationship Id="rId744" Type="http://schemas.openxmlformats.org/officeDocument/2006/relationships/hyperlink" Target="https://pbs.twimg.com/profile_banners/295710773/1488449092" TargetMode="External"/><Relationship Id="rId951" Type="http://schemas.openxmlformats.org/officeDocument/2006/relationships/hyperlink" Target="https://pbs.twimg.com/profile_banners/4920971767/1491969894" TargetMode="External"/><Relationship Id="rId1167" Type="http://schemas.openxmlformats.org/officeDocument/2006/relationships/hyperlink" Target="https://pbs.twimg.com/profile_banners/18071597/1493379358" TargetMode="External"/><Relationship Id="rId1374" Type="http://schemas.openxmlformats.org/officeDocument/2006/relationships/hyperlink" Target="https://pbs.twimg.com/profile_banners/1393933250/1492967370" TargetMode="External"/><Relationship Id="rId1581" Type="http://schemas.openxmlformats.org/officeDocument/2006/relationships/hyperlink" Target="https://pbs.twimg.com/profile_banners/616000350/1477308400" TargetMode="External"/><Relationship Id="rId2218" Type="http://schemas.openxmlformats.org/officeDocument/2006/relationships/hyperlink" Target="http://pbs.twimg.com/profile_background_images/801626928/4fa4b7bf0e4893d29c1ab7bb4bb84fde.jpeg" TargetMode="External"/><Relationship Id="rId2425" Type="http://schemas.openxmlformats.org/officeDocument/2006/relationships/hyperlink" Target="http://pbs.twimg.com/profile_background_images/797224915/5a430f6a8d59b9dd8957d6d93f79a94e.png" TargetMode="External"/><Relationship Id="rId2632" Type="http://schemas.openxmlformats.org/officeDocument/2006/relationships/hyperlink" Target="http://pbs.twimg.com/profile_background_images/669287613/68ddc77cff2ae5e166fed1a65031934d.jpeg" TargetMode="External"/><Relationship Id="rId80" Type="http://schemas.openxmlformats.org/officeDocument/2006/relationships/hyperlink" Target="http://t.co/QtFVabXHWq" TargetMode="External"/><Relationship Id="rId604" Type="http://schemas.openxmlformats.org/officeDocument/2006/relationships/hyperlink" Target="https://t.co/If8teTWmX1" TargetMode="External"/><Relationship Id="rId811" Type="http://schemas.openxmlformats.org/officeDocument/2006/relationships/hyperlink" Target="https://pbs.twimg.com/profile_banners/857474956300623872/1493283032" TargetMode="External"/><Relationship Id="rId1027" Type="http://schemas.openxmlformats.org/officeDocument/2006/relationships/hyperlink" Target="https://pbs.twimg.com/profile_banners/2193507506/1484817275" TargetMode="External"/><Relationship Id="rId1234" Type="http://schemas.openxmlformats.org/officeDocument/2006/relationships/hyperlink" Target="https://pbs.twimg.com/profile_banners/494875521/1470054816" TargetMode="External"/><Relationship Id="rId1441" Type="http://schemas.openxmlformats.org/officeDocument/2006/relationships/hyperlink" Target="https://pbs.twimg.com/profile_banners/1889351534/1478510082" TargetMode="External"/><Relationship Id="rId4597" Type="http://schemas.openxmlformats.org/officeDocument/2006/relationships/hyperlink" Target="https://twitter.com/rajendr56400086" TargetMode="External"/><Relationship Id="rId1301" Type="http://schemas.openxmlformats.org/officeDocument/2006/relationships/hyperlink" Target="https://pbs.twimg.com/profile_banners/4320654273/1448822280" TargetMode="External"/><Relationship Id="rId3199" Type="http://schemas.openxmlformats.org/officeDocument/2006/relationships/hyperlink" Target="http://pbs.twimg.com/profile_images/836172389406793728/ZtJvDUaJ_normal.jpg" TargetMode="External"/><Relationship Id="rId4457" Type="http://schemas.openxmlformats.org/officeDocument/2006/relationships/hyperlink" Target="https://twitter.com/fastkashmircom" TargetMode="External"/><Relationship Id="rId4664" Type="http://schemas.openxmlformats.org/officeDocument/2006/relationships/hyperlink" Target="https://twitter.com/informkunal" TargetMode="External"/><Relationship Id="rId5508" Type="http://schemas.openxmlformats.org/officeDocument/2006/relationships/hyperlink" Target="https://twitter.com/ideacellular" TargetMode="External"/><Relationship Id="rId3059" Type="http://schemas.openxmlformats.org/officeDocument/2006/relationships/hyperlink" Target="http://pbs.twimg.com/profile_images/850768943635673091/vlu2ztiU_normal.jpg" TargetMode="External"/><Relationship Id="rId3266" Type="http://schemas.openxmlformats.org/officeDocument/2006/relationships/hyperlink" Target="http://pbs.twimg.com/profile_images/855104630652534788/kKEwBaa3_normal.png" TargetMode="External"/><Relationship Id="rId3473" Type="http://schemas.openxmlformats.org/officeDocument/2006/relationships/hyperlink" Target="http://pbs.twimg.com/profile_images/470893264132767746/9pbK0w-Y_normal.jpeg" TargetMode="External"/><Relationship Id="rId4317" Type="http://schemas.openxmlformats.org/officeDocument/2006/relationships/hyperlink" Target="https://twitter.com/iamaiforum" TargetMode="External"/><Relationship Id="rId4524" Type="http://schemas.openxmlformats.org/officeDocument/2006/relationships/hyperlink" Target="https://twitter.com/gadgetshindi" TargetMode="External"/><Relationship Id="rId4871" Type="http://schemas.openxmlformats.org/officeDocument/2006/relationships/hyperlink" Target="https://twitter.com/newsonlineltd" TargetMode="External"/><Relationship Id="rId187" Type="http://schemas.openxmlformats.org/officeDocument/2006/relationships/hyperlink" Target="https://t.co/xtrkSoFNCa" TargetMode="External"/><Relationship Id="rId394" Type="http://schemas.openxmlformats.org/officeDocument/2006/relationships/hyperlink" Target="http://t.co/ieduw6dk6l" TargetMode="External"/><Relationship Id="rId2075" Type="http://schemas.openxmlformats.org/officeDocument/2006/relationships/hyperlink" Target="http://abs.twimg.com/images/themes/theme1/bg.png" TargetMode="External"/><Relationship Id="rId2282" Type="http://schemas.openxmlformats.org/officeDocument/2006/relationships/hyperlink" Target="http://abs.twimg.com/images/themes/theme10/bg.gif" TargetMode="External"/><Relationship Id="rId3126" Type="http://schemas.openxmlformats.org/officeDocument/2006/relationships/hyperlink" Target="http://pbs.twimg.com/profile_images/738739258899505152/CAgJm9BC_normal.jpg" TargetMode="External"/><Relationship Id="rId3680" Type="http://schemas.openxmlformats.org/officeDocument/2006/relationships/hyperlink" Target="http://pbs.twimg.com/profile_images/824161275672494080/97pbC6n9_normal.jpg" TargetMode="External"/><Relationship Id="rId4731" Type="http://schemas.openxmlformats.org/officeDocument/2006/relationships/hyperlink" Target="https://twitter.com/talentwavehr" TargetMode="External"/><Relationship Id="rId254" Type="http://schemas.openxmlformats.org/officeDocument/2006/relationships/hyperlink" Target="https://t.co/i7NXOy8deG" TargetMode="External"/><Relationship Id="rId1091" Type="http://schemas.openxmlformats.org/officeDocument/2006/relationships/hyperlink" Target="https://pbs.twimg.com/profile_banners/4074893152/1455777885" TargetMode="External"/><Relationship Id="rId3333" Type="http://schemas.openxmlformats.org/officeDocument/2006/relationships/hyperlink" Target="http://pbs.twimg.com/profile_images/502412746193793024/LluVd4AA_normal.jpeg" TargetMode="External"/><Relationship Id="rId3540" Type="http://schemas.openxmlformats.org/officeDocument/2006/relationships/hyperlink" Target="http://pbs.twimg.com/profile_images/649209222182273025/ekFDGgVw_normal.jpg" TargetMode="External"/><Relationship Id="rId5298" Type="http://schemas.openxmlformats.org/officeDocument/2006/relationships/hyperlink" Target="https://twitter.com/viralflowcom" TargetMode="External"/><Relationship Id="rId114" Type="http://schemas.openxmlformats.org/officeDocument/2006/relationships/hyperlink" Target="https://t.co/6T1H36gusf" TargetMode="External"/><Relationship Id="rId461" Type="http://schemas.openxmlformats.org/officeDocument/2006/relationships/hyperlink" Target="https://t.co/dTrMqyrmFp" TargetMode="External"/><Relationship Id="rId2142" Type="http://schemas.openxmlformats.org/officeDocument/2006/relationships/hyperlink" Target="http://abs.twimg.com/images/themes/theme1/bg.png" TargetMode="External"/><Relationship Id="rId3400" Type="http://schemas.openxmlformats.org/officeDocument/2006/relationships/hyperlink" Target="http://pbs.twimg.com/profile_images/692185013228589056/6ONdmZsv_normal.jpg" TargetMode="External"/><Relationship Id="rId321" Type="http://schemas.openxmlformats.org/officeDocument/2006/relationships/hyperlink" Target="https://t.co/7V6mh9reBF" TargetMode="External"/><Relationship Id="rId2002" Type="http://schemas.openxmlformats.org/officeDocument/2006/relationships/hyperlink" Target="http://abs.twimg.com/images/themes/theme15/bg.png" TargetMode="External"/><Relationship Id="rId2959" Type="http://schemas.openxmlformats.org/officeDocument/2006/relationships/hyperlink" Target="http://pbs.twimg.com/profile_images/850683481420165121/2gQxmZVv_normal.jpg" TargetMode="External"/><Relationship Id="rId5158" Type="http://schemas.openxmlformats.org/officeDocument/2006/relationships/hyperlink" Target="https://twitter.com/deepakk75628471" TargetMode="External"/><Relationship Id="rId5365" Type="http://schemas.openxmlformats.org/officeDocument/2006/relationships/hyperlink" Target="https://twitter.com/mamataofficial" TargetMode="External"/><Relationship Id="rId5572" Type="http://schemas.openxmlformats.org/officeDocument/2006/relationships/hyperlink" Target="https://twitter.com/sangbadpratidin" TargetMode="External"/><Relationship Id="rId1768" Type="http://schemas.openxmlformats.org/officeDocument/2006/relationships/hyperlink" Target="http://abs.twimg.com/images/themes/theme1/bg.png" TargetMode="External"/><Relationship Id="rId2819" Type="http://schemas.openxmlformats.org/officeDocument/2006/relationships/hyperlink" Target="http://pbs.twimg.com/profile_images/1430805980/rtr_logo_twitter_dred_normal.png" TargetMode="External"/><Relationship Id="rId4174" Type="http://schemas.openxmlformats.org/officeDocument/2006/relationships/hyperlink" Target="http://pbs.twimg.com/profile_images/765065938488045568/UHEWnxE0_normal.jpg" TargetMode="External"/><Relationship Id="rId4381" Type="http://schemas.openxmlformats.org/officeDocument/2006/relationships/hyperlink" Target="https://twitter.com/fxpicks" TargetMode="External"/><Relationship Id="rId5018" Type="http://schemas.openxmlformats.org/officeDocument/2006/relationships/hyperlink" Target="https://twitter.com/foxnode" TargetMode="External"/><Relationship Id="rId5225" Type="http://schemas.openxmlformats.org/officeDocument/2006/relationships/hyperlink" Target="https://twitter.com/sharebossindia" TargetMode="External"/><Relationship Id="rId5432" Type="http://schemas.openxmlformats.org/officeDocument/2006/relationships/hyperlink" Target="https://twitter.com/vishal8211" TargetMode="External"/><Relationship Id="rId1628" Type="http://schemas.openxmlformats.org/officeDocument/2006/relationships/hyperlink" Target="https://pbs.twimg.com/profile_banners/58218859/1484013095" TargetMode="External"/><Relationship Id="rId1975" Type="http://schemas.openxmlformats.org/officeDocument/2006/relationships/hyperlink" Target="http://abs.twimg.com/images/themes/theme1/bg.png" TargetMode="External"/><Relationship Id="rId3190" Type="http://schemas.openxmlformats.org/officeDocument/2006/relationships/hyperlink" Target="http://pbs.twimg.com/profile_images/538144473826332672/A7Uc8OO2_normal.jpeg" TargetMode="External"/><Relationship Id="rId4034" Type="http://schemas.openxmlformats.org/officeDocument/2006/relationships/hyperlink" Target="http://pbs.twimg.com/profile_images/823767951333539840/j2WzId06_normal.jpg" TargetMode="External"/><Relationship Id="rId4241" Type="http://schemas.openxmlformats.org/officeDocument/2006/relationships/hyperlink" Target="https://twitter.com/sanjeev80089770" TargetMode="External"/><Relationship Id="rId1835" Type="http://schemas.openxmlformats.org/officeDocument/2006/relationships/hyperlink" Target="http://abs.twimg.com/images/themes/theme1/bg.png" TargetMode="External"/><Relationship Id="rId3050" Type="http://schemas.openxmlformats.org/officeDocument/2006/relationships/hyperlink" Target="http://pbs.twimg.com/profile_images/669124003613638656/20r839K7_normal.png" TargetMode="External"/><Relationship Id="rId4101" Type="http://schemas.openxmlformats.org/officeDocument/2006/relationships/hyperlink" Target="http://pbs.twimg.com/profile_images/831558846267002880/yTMnW3Ow_normal.jpg" TargetMode="External"/><Relationship Id="rId1902" Type="http://schemas.openxmlformats.org/officeDocument/2006/relationships/hyperlink" Target="http://abs.twimg.com/images/themes/theme1/bg.png" TargetMode="External"/><Relationship Id="rId3867" Type="http://schemas.openxmlformats.org/officeDocument/2006/relationships/hyperlink" Target="http://abs.twimg.com/sticky/default_profile_images/default_profile_normal.png" TargetMode="External"/><Relationship Id="rId4918" Type="http://schemas.openxmlformats.org/officeDocument/2006/relationships/hyperlink" Target="https://twitter.com/prkpowar" TargetMode="External"/><Relationship Id="rId788" Type="http://schemas.openxmlformats.org/officeDocument/2006/relationships/hyperlink" Target="https://pbs.twimg.com/profile_banners/285515699/1428598334" TargetMode="External"/><Relationship Id="rId995" Type="http://schemas.openxmlformats.org/officeDocument/2006/relationships/hyperlink" Target="https://pbs.twimg.com/profile_banners/718477984676519936/1480358987"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abs.twimg.com/images/themes/theme1/bg.png" TargetMode="External"/><Relationship Id="rId2883" Type="http://schemas.openxmlformats.org/officeDocument/2006/relationships/hyperlink" Target="http://pbs.twimg.com/profile_images/702156800783548416/VD_mpmUA_normal.jpg" TargetMode="External"/><Relationship Id="rId3727" Type="http://schemas.openxmlformats.org/officeDocument/2006/relationships/hyperlink" Target="http://pbs.twimg.com/profile_images/834808904919969793/D2rkL2Ub_normal.jpg" TargetMode="External"/><Relationship Id="rId3934" Type="http://schemas.openxmlformats.org/officeDocument/2006/relationships/hyperlink" Target="http://pbs.twimg.com/profile_images/733844271292252160/-McToBH3_normal.jpg" TargetMode="External"/><Relationship Id="rId5082" Type="http://schemas.openxmlformats.org/officeDocument/2006/relationships/hyperlink" Target="https://twitter.com/mohitgattu27" TargetMode="External"/><Relationship Id="rId648" Type="http://schemas.openxmlformats.org/officeDocument/2006/relationships/hyperlink" Target="https://t.co/HIJHxA7gr7" TargetMode="External"/><Relationship Id="rId855" Type="http://schemas.openxmlformats.org/officeDocument/2006/relationships/hyperlink" Target="https://pbs.twimg.com/profile_banners/239696924/1491586750" TargetMode="External"/><Relationship Id="rId1278" Type="http://schemas.openxmlformats.org/officeDocument/2006/relationships/hyperlink" Target="https://pbs.twimg.com/profile_banners/397955778/1413528110" TargetMode="External"/><Relationship Id="rId1485" Type="http://schemas.openxmlformats.org/officeDocument/2006/relationships/hyperlink" Target="https://pbs.twimg.com/profile_banners/594988695/1489788699" TargetMode="External"/><Relationship Id="rId1692" Type="http://schemas.openxmlformats.org/officeDocument/2006/relationships/hyperlink" Target="http://abs.twimg.com/images/themes/theme1/bg.png" TargetMode="External"/><Relationship Id="rId2329" Type="http://schemas.openxmlformats.org/officeDocument/2006/relationships/hyperlink" Target="http://abs.twimg.com/images/themes/theme1/bg.png" TargetMode="External"/><Relationship Id="rId2536" Type="http://schemas.openxmlformats.org/officeDocument/2006/relationships/hyperlink" Target="http://abs.twimg.com/images/themes/theme12/bg.gif" TargetMode="External"/><Relationship Id="rId2743" Type="http://schemas.openxmlformats.org/officeDocument/2006/relationships/hyperlink" Target="http://pbs.twimg.com/profile_background_images/631717467782443009/9bn_z0Au.jpg" TargetMode="External"/><Relationship Id="rId508" Type="http://schemas.openxmlformats.org/officeDocument/2006/relationships/hyperlink" Target="http://t.co/NTslGNbciJ" TargetMode="External"/><Relationship Id="rId715" Type="http://schemas.openxmlformats.org/officeDocument/2006/relationships/hyperlink" Target="https://pbs.twimg.com/profile_banners/141333525/1399941868" TargetMode="External"/><Relationship Id="rId922" Type="http://schemas.openxmlformats.org/officeDocument/2006/relationships/hyperlink" Target="https://pbs.twimg.com/profile_banners/854152075336339457/1492483410" TargetMode="External"/><Relationship Id="rId1138" Type="http://schemas.openxmlformats.org/officeDocument/2006/relationships/hyperlink" Target="https://pbs.twimg.com/profile_banners/856409909721677828/1493019857" TargetMode="External"/><Relationship Id="rId1345" Type="http://schemas.openxmlformats.org/officeDocument/2006/relationships/hyperlink" Target="https://pbs.twimg.com/profile_banners/465333225/1460351692" TargetMode="External"/><Relationship Id="rId1552" Type="http://schemas.openxmlformats.org/officeDocument/2006/relationships/hyperlink" Target="https://pbs.twimg.com/profile_banners/2539540381/1493529372" TargetMode="External"/><Relationship Id="rId2603" Type="http://schemas.openxmlformats.org/officeDocument/2006/relationships/hyperlink" Target="http://abs.twimg.com/images/themes/theme10/bg.gif" TargetMode="External"/><Relationship Id="rId2950" Type="http://schemas.openxmlformats.org/officeDocument/2006/relationships/hyperlink" Target="http://abs.twimg.com/sticky/default_profile_images/default_profile_normal.png" TargetMode="External"/><Relationship Id="rId1205" Type="http://schemas.openxmlformats.org/officeDocument/2006/relationships/hyperlink" Target="https://pbs.twimg.com/profile_banners/146953552/1398497305" TargetMode="External"/><Relationship Id="rId2810" Type="http://schemas.openxmlformats.org/officeDocument/2006/relationships/hyperlink" Target="http://pbs.twimg.com/profile_images/783279461567389696/silGKqy1_normal.jpg" TargetMode="External"/><Relationship Id="rId4568" Type="http://schemas.openxmlformats.org/officeDocument/2006/relationships/hyperlink" Target="https://twitter.com/sathik_143" TargetMode="External"/><Relationship Id="rId51" Type="http://schemas.openxmlformats.org/officeDocument/2006/relationships/hyperlink" Target="https://t.co/wXNFPrYDvX" TargetMode="External"/><Relationship Id="rId1412" Type="http://schemas.openxmlformats.org/officeDocument/2006/relationships/hyperlink" Target="https://pbs.twimg.com/profile_banners/345267934/1491587078" TargetMode="External"/><Relationship Id="rId3377" Type="http://schemas.openxmlformats.org/officeDocument/2006/relationships/hyperlink" Target="http://pbs.twimg.com/profile_images/702007522593361920/75zlf0eA_normal.jpg" TargetMode="External"/><Relationship Id="rId4775" Type="http://schemas.openxmlformats.org/officeDocument/2006/relationships/hyperlink" Target="https://twitter.com/svaradarajan" TargetMode="External"/><Relationship Id="rId4982" Type="http://schemas.openxmlformats.org/officeDocument/2006/relationships/hyperlink" Target="https://twitter.com/negig87" TargetMode="External"/><Relationship Id="rId5619" Type="http://schemas.openxmlformats.org/officeDocument/2006/relationships/hyperlink" Target="https://twitter.com/chhetrivivek" TargetMode="External"/><Relationship Id="rId298" Type="http://schemas.openxmlformats.org/officeDocument/2006/relationships/hyperlink" Target="https://t.co/yPVMOjMkEv" TargetMode="External"/><Relationship Id="rId3584" Type="http://schemas.openxmlformats.org/officeDocument/2006/relationships/hyperlink" Target="http://pbs.twimg.com/profile_images/851723092258770944/7gDedZlP_normal.jpg" TargetMode="External"/><Relationship Id="rId3791" Type="http://schemas.openxmlformats.org/officeDocument/2006/relationships/hyperlink" Target="http://abs.twimg.com/sticky/default_profile_images/default_profile_normal.png" TargetMode="External"/><Relationship Id="rId4428" Type="http://schemas.openxmlformats.org/officeDocument/2006/relationships/hyperlink" Target="https://twitter.com/amarujalanews" TargetMode="External"/><Relationship Id="rId4635" Type="http://schemas.openxmlformats.org/officeDocument/2006/relationships/hyperlink" Target="https://twitter.com/theloveberry" TargetMode="External"/><Relationship Id="rId4842" Type="http://schemas.openxmlformats.org/officeDocument/2006/relationships/hyperlink" Target="https://twitter.com/telsupermarket" TargetMode="External"/><Relationship Id="rId158" Type="http://schemas.openxmlformats.org/officeDocument/2006/relationships/hyperlink" Target="http://t.co/DQb7m0MEPh" TargetMode="External"/><Relationship Id="rId2186" Type="http://schemas.openxmlformats.org/officeDocument/2006/relationships/hyperlink" Target="http://abs.twimg.com/images/themes/theme15/bg.png" TargetMode="External"/><Relationship Id="rId2393" Type="http://schemas.openxmlformats.org/officeDocument/2006/relationships/hyperlink" Target="http://abs.twimg.com/images/themes/theme1/bg.png" TargetMode="External"/><Relationship Id="rId3237" Type="http://schemas.openxmlformats.org/officeDocument/2006/relationships/hyperlink" Target="http://pbs.twimg.com/profile_images/575915701744992256/JxF1lK-t_normal.jpeg" TargetMode="External"/><Relationship Id="rId3444" Type="http://schemas.openxmlformats.org/officeDocument/2006/relationships/hyperlink" Target="http://pbs.twimg.com/profile_images/677107366173630465/TOs0d3Rn_normal.jpg" TargetMode="External"/><Relationship Id="rId3651" Type="http://schemas.openxmlformats.org/officeDocument/2006/relationships/hyperlink" Target="http://abs.twimg.com/sticky/default_profile_images/default_profile_normal.png" TargetMode="External"/><Relationship Id="rId4702" Type="http://schemas.openxmlformats.org/officeDocument/2006/relationships/hyperlink" Target="https://twitter.com/devinaet" TargetMode="External"/><Relationship Id="rId365" Type="http://schemas.openxmlformats.org/officeDocument/2006/relationships/hyperlink" Target="https://t.co/yySu7SeC70" TargetMode="External"/><Relationship Id="rId572" Type="http://schemas.openxmlformats.org/officeDocument/2006/relationships/hyperlink" Target="https://t.co/7rXh4I35xX" TargetMode="External"/><Relationship Id="rId2046" Type="http://schemas.openxmlformats.org/officeDocument/2006/relationships/hyperlink" Target="http://abs.twimg.com/images/themes/theme1/bg.png" TargetMode="External"/><Relationship Id="rId2253" Type="http://schemas.openxmlformats.org/officeDocument/2006/relationships/hyperlink" Target="http://abs.twimg.com/images/themes/theme1/bg.png" TargetMode="External"/><Relationship Id="rId2460" Type="http://schemas.openxmlformats.org/officeDocument/2006/relationships/hyperlink" Target="http://pbs.twimg.com/profile_background_images/688461043/c01b0e57b5d7a607fd576f19f4157022.jpeg" TargetMode="External"/><Relationship Id="rId3304" Type="http://schemas.openxmlformats.org/officeDocument/2006/relationships/hyperlink" Target="http://pbs.twimg.com/profile_images/604619646621216768/8PPMI382_normal.jpg" TargetMode="External"/><Relationship Id="rId3511" Type="http://schemas.openxmlformats.org/officeDocument/2006/relationships/hyperlink" Target="http://pbs.twimg.com/profile_images/378800000709987829/dde0c6e3e53fcccfb5a2aa1f371075b5_normal.jpeg" TargetMode="External"/><Relationship Id="rId225" Type="http://schemas.openxmlformats.org/officeDocument/2006/relationships/hyperlink" Target="https://t.co/EpdJq7BeCE" TargetMode="External"/><Relationship Id="rId432" Type="http://schemas.openxmlformats.org/officeDocument/2006/relationships/hyperlink" Target="http://t.co/kiqIUscuyo" TargetMode="External"/><Relationship Id="rId1062" Type="http://schemas.openxmlformats.org/officeDocument/2006/relationships/hyperlink" Target="https://pbs.twimg.com/profile_banners/106039951/1476152849" TargetMode="External"/><Relationship Id="rId2113" Type="http://schemas.openxmlformats.org/officeDocument/2006/relationships/hyperlink" Target="http://abs.twimg.com/images/themes/theme1/bg.png" TargetMode="External"/><Relationship Id="rId2320" Type="http://schemas.openxmlformats.org/officeDocument/2006/relationships/hyperlink" Target="http://abs.twimg.com/images/themes/theme14/bg.gif" TargetMode="External"/><Relationship Id="rId5269" Type="http://schemas.openxmlformats.org/officeDocument/2006/relationships/hyperlink" Target="https://twitter.com/nareshvijay03" TargetMode="External"/><Relationship Id="rId5476" Type="http://schemas.openxmlformats.org/officeDocument/2006/relationships/hyperlink" Target="https://twitter.com/pritamdagar" TargetMode="External"/><Relationship Id="rId4078" Type="http://schemas.openxmlformats.org/officeDocument/2006/relationships/hyperlink" Target="http://pbs.twimg.com/profile_images/420977219784015872/GK5OqCHy_normal.jpeg" TargetMode="External"/><Relationship Id="rId4285" Type="http://schemas.openxmlformats.org/officeDocument/2006/relationships/hyperlink" Target="https://twitter.com/amazonin" TargetMode="External"/><Relationship Id="rId4492" Type="http://schemas.openxmlformats.org/officeDocument/2006/relationships/hyperlink" Target="https://twitter.com/pkkaruppu8" TargetMode="External"/><Relationship Id="rId5129" Type="http://schemas.openxmlformats.org/officeDocument/2006/relationships/hyperlink" Target="https://twitter.com/xpktv2000" TargetMode="External"/><Relationship Id="rId5336" Type="http://schemas.openxmlformats.org/officeDocument/2006/relationships/hyperlink" Target="https://twitter.com/ranjanprj" TargetMode="External"/><Relationship Id="rId5543" Type="http://schemas.openxmlformats.org/officeDocument/2006/relationships/hyperlink" Target="https://twitter.com/dinumis1983" TargetMode="External"/><Relationship Id="rId1879" Type="http://schemas.openxmlformats.org/officeDocument/2006/relationships/hyperlink" Target="http://abs.twimg.com/images/themes/theme4/bg.gif" TargetMode="External"/><Relationship Id="rId3094" Type="http://schemas.openxmlformats.org/officeDocument/2006/relationships/hyperlink" Target="http://pbs.twimg.com/profile_images/443717892215799808/ifR4V8nJ_normal.jpeg" TargetMode="External"/><Relationship Id="rId4145" Type="http://schemas.openxmlformats.org/officeDocument/2006/relationships/hyperlink" Target="http://pbs.twimg.com/profile_images/529622373821988867/mVNbnitq_normal.jpeg" TargetMode="External"/><Relationship Id="rId1739" Type="http://schemas.openxmlformats.org/officeDocument/2006/relationships/hyperlink" Target="http://abs.twimg.com/images/themes/theme1/bg.png" TargetMode="External"/><Relationship Id="rId1946" Type="http://schemas.openxmlformats.org/officeDocument/2006/relationships/hyperlink" Target="http://abs.twimg.com/images/themes/theme1/bg.png" TargetMode="External"/><Relationship Id="rId4005" Type="http://schemas.openxmlformats.org/officeDocument/2006/relationships/hyperlink" Target="http://abs.twimg.com/sticky/default_profile_images/default_profile_normal.png" TargetMode="External"/><Relationship Id="rId4352" Type="http://schemas.openxmlformats.org/officeDocument/2006/relationships/hyperlink" Target="https://twitter.com/mr_suaz" TargetMode="External"/><Relationship Id="rId5403" Type="http://schemas.openxmlformats.org/officeDocument/2006/relationships/hyperlink" Target="https://twitter.com/_it_services" TargetMode="External"/><Relationship Id="rId5610" Type="http://schemas.openxmlformats.org/officeDocument/2006/relationships/hyperlink" Target="https://twitter.com/nitedili" TargetMode="External"/><Relationship Id="rId1806" Type="http://schemas.openxmlformats.org/officeDocument/2006/relationships/hyperlink" Target="http://abs.twimg.com/images/themes/theme8/bg.gif" TargetMode="External"/><Relationship Id="rId3161" Type="http://schemas.openxmlformats.org/officeDocument/2006/relationships/hyperlink" Target="http://pbs.twimg.com/profile_images/1210043003/VIJAY_normal.jpg" TargetMode="External"/><Relationship Id="rId4212" Type="http://schemas.openxmlformats.org/officeDocument/2006/relationships/hyperlink" Target="https://twitter.com/insan_shifali" TargetMode="External"/><Relationship Id="rId3021" Type="http://schemas.openxmlformats.org/officeDocument/2006/relationships/hyperlink" Target="http://pbs.twimg.com/profile_images/858706687758413824/rtBtXZfv_normal.jpg" TargetMode="External"/><Relationship Id="rId3978" Type="http://schemas.openxmlformats.org/officeDocument/2006/relationships/hyperlink" Target="http://pbs.twimg.com/profile_images/466972537704824832/eflEColL_normal.png" TargetMode="External"/><Relationship Id="rId899" Type="http://schemas.openxmlformats.org/officeDocument/2006/relationships/hyperlink" Target="https://pbs.twimg.com/profile_banners/856410671768104960/1493443194" TargetMode="External"/><Relationship Id="rId2787" Type="http://schemas.openxmlformats.org/officeDocument/2006/relationships/hyperlink" Target="http://pbs.twimg.com/profile_images/494388112819490816/Ul7DL3n__normal.jpeg" TargetMode="External"/><Relationship Id="rId3838" Type="http://schemas.openxmlformats.org/officeDocument/2006/relationships/hyperlink" Target="http://pbs.twimg.com/profile_images/857690574706671617/sKjCIHQU_normal.jpg" TargetMode="External"/><Relationship Id="rId5193" Type="http://schemas.openxmlformats.org/officeDocument/2006/relationships/hyperlink" Target="https://twitter.com/amitkum72125272" TargetMode="External"/><Relationship Id="rId759" Type="http://schemas.openxmlformats.org/officeDocument/2006/relationships/hyperlink" Target="https://pbs.twimg.com/profile_banners/988855537/1477463175" TargetMode="External"/><Relationship Id="rId966" Type="http://schemas.openxmlformats.org/officeDocument/2006/relationships/hyperlink" Target="https://pbs.twimg.com/profile_banners/30835967/1474519409" TargetMode="External"/><Relationship Id="rId1389" Type="http://schemas.openxmlformats.org/officeDocument/2006/relationships/hyperlink" Target="https://pbs.twimg.com/profile_banners/19897138/1493539460" TargetMode="External"/><Relationship Id="rId1596" Type="http://schemas.openxmlformats.org/officeDocument/2006/relationships/hyperlink" Target="https://pbs.twimg.com/profile_banners/73083074/1445676549" TargetMode="External"/><Relationship Id="rId2647" Type="http://schemas.openxmlformats.org/officeDocument/2006/relationships/hyperlink" Target="http://abs.twimg.com/images/themes/theme1/bg.png" TargetMode="External"/><Relationship Id="rId2994" Type="http://schemas.openxmlformats.org/officeDocument/2006/relationships/hyperlink" Target="http://pbs.twimg.com/profile_images/823022258641735680/q0Sh23Pf_normal.jpg" TargetMode="External"/><Relationship Id="rId5053" Type="http://schemas.openxmlformats.org/officeDocument/2006/relationships/hyperlink" Target="https://twitter.com/singh_saurabh10" TargetMode="External"/><Relationship Id="rId5260" Type="http://schemas.openxmlformats.org/officeDocument/2006/relationships/hyperlink" Target="https://twitter.com/inextlive" TargetMode="External"/><Relationship Id="rId619" Type="http://schemas.openxmlformats.org/officeDocument/2006/relationships/hyperlink" Target="http://t.co/KgnvRvEruy" TargetMode="External"/><Relationship Id="rId1249" Type="http://schemas.openxmlformats.org/officeDocument/2006/relationships/hyperlink" Target="https://pbs.twimg.com/profile_banners/4647945397/1493532378" TargetMode="External"/><Relationship Id="rId2854" Type="http://schemas.openxmlformats.org/officeDocument/2006/relationships/hyperlink" Target="http://pbs.twimg.com/profile_images/849173789648838656/eIgCf2-O_normal.jpg" TargetMode="External"/><Relationship Id="rId3905" Type="http://schemas.openxmlformats.org/officeDocument/2006/relationships/hyperlink" Target="http://pbs.twimg.com/profile_images/632142003459919872/Cfcf4EB2_normal.jpg" TargetMode="External"/><Relationship Id="rId5120" Type="http://schemas.openxmlformats.org/officeDocument/2006/relationships/hyperlink" Target="https://twitter.com/gohilvishnu4" TargetMode="External"/><Relationship Id="rId95" Type="http://schemas.openxmlformats.org/officeDocument/2006/relationships/hyperlink" Target="https://t.co/7sm3J5OWXv" TargetMode="External"/><Relationship Id="rId826" Type="http://schemas.openxmlformats.org/officeDocument/2006/relationships/hyperlink" Target="https://pbs.twimg.com/profile_banners/379673038/1450425276" TargetMode="External"/><Relationship Id="rId1109" Type="http://schemas.openxmlformats.org/officeDocument/2006/relationships/hyperlink" Target="https://pbs.twimg.com/profile_banners/4135306332/1449753451" TargetMode="External"/><Relationship Id="rId1456" Type="http://schemas.openxmlformats.org/officeDocument/2006/relationships/hyperlink" Target="https://pbs.twimg.com/profile_banners/858273684154404864/1493464503" TargetMode="External"/><Relationship Id="rId1663" Type="http://schemas.openxmlformats.org/officeDocument/2006/relationships/hyperlink" Target="https://pbs.twimg.com/profile_banners/1213522992/1473365125" TargetMode="External"/><Relationship Id="rId1870" Type="http://schemas.openxmlformats.org/officeDocument/2006/relationships/hyperlink" Target="http://pbs.twimg.com/profile_background_images/473227194/TwitterBG_LinkedIn_Design_BG.jpg" TargetMode="External"/><Relationship Id="rId2507" Type="http://schemas.openxmlformats.org/officeDocument/2006/relationships/hyperlink" Target="http://abs.twimg.com/images/themes/theme1/bg.png" TargetMode="External"/><Relationship Id="rId2714" Type="http://schemas.openxmlformats.org/officeDocument/2006/relationships/hyperlink" Target="http://abs.twimg.com/images/themes/theme19/bg.gif" TargetMode="External"/><Relationship Id="rId2921" Type="http://schemas.openxmlformats.org/officeDocument/2006/relationships/hyperlink" Target="http://pbs.twimg.com/profile_images/747995348401012736/-PJzMgmg_normal.jpg" TargetMode="External"/><Relationship Id="rId1316" Type="http://schemas.openxmlformats.org/officeDocument/2006/relationships/hyperlink" Target="https://pbs.twimg.com/profile_banners/11647412/1486372732" TargetMode="External"/><Relationship Id="rId1523" Type="http://schemas.openxmlformats.org/officeDocument/2006/relationships/hyperlink" Target="https://pbs.twimg.com/profile_banners/3421673231/1441635834" TargetMode="External"/><Relationship Id="rId1730" Type="http://schemas.openxmlformats.org/officeDocument/2006/relationships/hyperlink" Target="http://pbs.twimg.com/profile_background_images/172851118/airtel-twitterpage-new-logo-2.jpg" TargetMode="External"/><Relationship Id="rId4679" Type="http://schemas.openxmlformats.org/officeDocument/2006/relationships/hyperlink" Target="https://twitter.com/smartgadgetsin" TargetMode="External"/><Relationship Id="rId4886" Type="http://schemas.openxmlformats.org/officeDocument/2006/relationships/hyperlink" Target="https://twitter.com/brownavabrown" TargetMode="External"/><Relationship Id="rId22" Type="http://schemas.openxmlformats.org/officeDocument/2006/relationships/hyperlink" Target="http://t.co/T0LTyOJENS" TargetMode="External"/><Relationship Id="rId3488" Type="http://schemas.openxmlformats.org/officeDocument/2006/relationships/hyperlink" Target="http://pbs.twimg.com/profile_images/856847504956047360/gzNE4VKZ_normal.jpg" TargetMode="External"/><Relationship Id="rId3695" Type="http://schemas.openxmlformats.org/officeDocument/2006/relationships/hyperlink" Target="http://pbs.twimg.com/profile_images/669245532/india_normal.gif" TargetMode="External"/><Relationship Id="rId4539" Type="http://schemas.openxmlformats.org/officeDocument/2006/relationships/hyperlink" Target="https://twitter.com/suryakgummadi" TargetMode="External"/><Relationship Id="rId4746" Type="http://schemas.openxmlformats.org/officeDocument/2006/relationships/hyperlink" Target="https://twitter.com/m_newsinfo" TargetMode="External"/><Relationship Id="rId4953" Type="http://schemas.openxmlformats.org/officeDocument/2006/relationships/hyperlink" Target="https://twitter.com/classified_pro" TargetMode="External"/><Relationship Id="rId2297" Type="http://schemas.openxmlformats.org/officeDocument/2006/relationships/hyperlink" Target="http://abs.twimg.com/images/themes/theme1/bg.png" TargetMode="External"/><Relationship Id="rId3348" Type="http://schemas.openxmlformats.org/officeDocument/2006/relationships/hyperlink" Target="http://pbs.twimg.com/profile_images/657411857515343872/TtOBk5Xm_normal.jpg" TargetMode="External"/><Relationship Id="rId3555" Type="http://schemas.openxmlformats.org/officeDocument/2006/relationships/hyperlink" Target="http://pbs.twimg.com/profile_images/855784082541694976/lEX7aqYS_normal.jpg" TargetMode="External"/><Relationship Id="rId3762" Type="http://schemas.openxmlformats.org/officeDocument/2006/relationships/hyperlink" Target="http://pbs.twimg.com/profile_images/856044538980425728/dy0RHbDY_normal.jpg" TargetMode="External"/><Relationship Id="rId4606" Type="http://schemas.openxmlformats.org/officeDocument/2006/relationships/hyperlink" Target="https://twitter.com/sirjadeja" TargetMode="External"/><Relationship Id="rId4813" Type="http://schemas.openxmlformats.org/officeDocument/2006/relationships/hyperlink" Target="https://twitter.com/shinuglobal" TargetMode="External"/><Relationship Id="rId269" Type="http://schemas.openxmlformats.org/officeDocument/2006/relationships/hyperlink" Target="http://t.co/mOsxPtS0JM" TargetMode="External"/><Relationship Id="rId476" Type="http://schemas.openxmlformats.org/officeDocument/2006/relationships/hyperlink" Target="http://t.co/l9dEZDpz5I" TargetMode="External"/><Relationship Id="rId683" Type="http://schemas.openxmlformats.org/officeDocument/2006/relationships/hyperlink" Target="https://pbs.twimg.com/profile_banners/333888813/1491307080" TargetMode="External"/><Relationship Id="rId890" Type="http://schemas.openxmlformats.org/officeDocument/2006/relationships/hyperlink" Target="https://pbs.twimg.com/profile_banners/777837648220127233/1474286254" TargetMode="External"/><Relationship Id="rId2157" Type="http://schemas.openxmlformats.org/officeDocument/2006/relationships/hyperlink" Target="http://abs.twimg.com/images/themes/theme1/bg.png" TargetMode="External"/><Relationship Id="rId2364" Type="http://schemas.openxmlformats.org/officeDocument/2006/relationships/hyperlink" Target="http://abs.twimg.com/images/themes/theme1/bg.png" TargetMode="External"/><Relationship Id="rId2571" Type="http://schemas.openxmlformats.org/officeDocument/2006/relationships/hyperlink" Target="http://abs.twimg.com/images/themes/theme1/bg.png" TargetMode="External"/><Relationship Id="rId3208" Type="http://schemas.openxmlformats.org/officeDocument/2006/relationships/hyperlink" Target="http://pbs.twimg.com/profile_images/846461734319644672/MaK1_EXZ_normal.jpg" TargetMode="External"/><Relationship Id="rId3415" Type="http://schemas.openxmlformats.org/officeDocument/2006/relationships/hyperlink" Target="http://pbs.twimg.com/profile_images/3095154529/c1ccc578c09498ff9aad69694ffd7bbe_normal.jpeg" TargetMode="External"/><Relationship Id="rId129" Type="http://schemas.openxmlformats.org/officeDocument/2006/relationships/hyperlink" Target="http://t.co/4bk7iN8uUW" TargetMode="External"/><Relationship Id="rId336" Type="http://schemas.openxmlformats.org/officeDocument/2006/relationships/hyperlink" Target="http://t.co/7MJN90SbA1" TargetMode="External"/><Relationship Id="rId543" Type="http://schemas.openxmlformats.org/officeDocument/2006/relationships/hyperlink" Target="http://t.co/8hDKAPNQSf" TargetMode="External"/><Relationship Id="rId1173" Type="http://schemas.openxmlformats.org/officeDocument/2006/relationships/hyperlink" Target="https://pbs.twimg.com/profile_banners/801020072630353920/1483537973" TargetMode="External"/><Relationship Id="rId1380" Type="http://schemas.openxmlformats.org/officeDocument/2006/relationships/hyperlink" Target="https://pbs.twimg.com/profile_banners/76689333/1429058826" TargetMode="External"/><Relationship Id="rId2017" Type="http://schemas.openxmlformats.org/officeDocument/2006/relationships/hyperlink" Target="http://abs.twimg.com/images/themes/theme1/bg.png"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pbs.twimg.com/profile_images/833350054211575808/M9hdmUN__normal.jpg" TargetMode="External"/><Relationship Id="rId5587" Type="http://schemas.openxmlformats.org/officeDocument/2006/relationships/hyperlink" Target="https://twitter.com/avitruvianman" TargetMode="External"/><Relationship Id="rId403" Type="http://schemas.openxmlformats.org/officeDocument/2006/relationships/hyperlink" Target="https://t.co/rhZQmfw6sZ" TargetMode="External"/><Relationship Id="rId750" Type="http://schemas.openxmlformats.org/officeDocument/2006/relationships/hyperlink" Target="https://pbs.twimg.com/profile_banners/859394731/1449492433" TargetMode="External"/><Relationship Id="rId1033" Type="http://schemas.openxmlformats.org/officeDocument/2006/relationships/hyperlink" Target="https://pbs.twimg.com/profile_banners/524262813/1479370891" TargetMode="External"/><Relationship Id="rId2431" Type="http://schemas.openxmlformats.org/officeDocument/2006/relationships/hyperlink" Target="http://pbs.twimg.com/profile_background_images/3905624/twitter-background.jpg" TargetMode="External"/><Relationship Id="rId4189" Type="http://schemas.openxmlformats.org/officeDocument/2006/relationships/hyperlink" Target="http://pbs.twimg.com/profile_images/474134225952579584/6g34bV8G_normal.jpeg" TargetMode="External"/><Relationship Id="rId610" Type="http://schemas.openxmlformats.org/officeDocument/2006/relationships/hyperlink" Target="https://t.co/KrfPta4rwm" TargetMode="External"/><Relationship Id="rId1240" Type="http://schemas.openxmlformats.org/officeDocument/2006/relationships/hyperlink" Target="https://pbs.twimg.com/profile_banners/755730303591645187/1484138340" TargetMode="External"/><Relationship Id="rId4049" Type="http://schemas.openxmlformats.org/officeDocument/2006/relationships/hyperlink" Target="http://pbs.twimg.com/profile_images/538239180929642497/m3O5M5mE_normal.png" TargetMode="External"/><Relationship Id="rId4396" Type="http://schemas.openxmlformats.org/officeDocument/2006/relationships/hyperlink" Target="https://twitter.com/rajnish357" TargetMode="External"/><Relationship Id="rId5447" Type="http://schemas.openxmlformats.org/officeDocument/2006/relationships/hyperlink" Target="https://twitter.com/phanindranaidu9" TargetMode="External"/><Relationship Id="rId1100" Type="http://schemas.openxmlformats.org/officeDocument/2006/relationships/hyperlink" Target="https://pbs.twimg.com/profile_banners/702361937888333824/1456381094" TargetMode="External"/><Relationship Id="rId4256" Type="http://schemas.openxmlformats.org/officeDocument/2006/relationships/hyperlink" Target="https://twitter.com/tech2press" TargetMode="External"/><Relationship Id="rId4463" Type="http://schemas.openxmlformats.org/officeDocument/2006/relationships/hyperlink" Target="https://twitter.com/randheer03" TargetMode="External"/><Relationship Id="rId4670" Type="http://schemas.openxmlformats.org/officeDocument/2006/relationships/hyperlink" Target="https://twitter.com/yearning4d_sky" TargetMode="External"/><Relationship Id="rId5307" Type="http://schemas.openxmlformats.org/officeDocument/2006/relationships/hyperlink" Target="https://twitter.com/vishvagujarat" TargetMode="External"/><Relationship Id="rId5514" Type="http://schemas.openxmlformats.org/officeDocument/2006/relationships/hyperlink" Target="https://twitter.com/banerjeerahul" TargetMode="External"/><Relationship Id="rId1917" Type="http://schemas.openxmlformats.org/officeDocument/2006/relationships/hyperlink" Target="http://abs.twimg.com/images/themes/theme1/bg.png" TargetMode="External"/><Relationship Id="rId3065" Type="http://schemas.openxmlformats.org/officeDocument/2006/relationships/hyperlink" Target="http://pbs.twimg.com/profile_images/855312363095969793/yR9Y6wX1_normal.jpg" TargetMode="External"/><Relationship Id="rId3272" Type="http://schemas.openxmlformats.org/officeDocument/2006/relationships/hyperlink" Target="http://pbs.twimg.com/profile_images/651439731188760576/8szzS8Cf_normal.jpg" TargetMode="External"/><Relationship Id="rId4116" Type="http://schemas.openxmlformats.org/officeDocument/2006/relationships/hyperlink" Target="http://pbs.twimg.com/profile_images/843016710626197505/nBxhChkR_normal.jpg" TargetMode="External"/><Relationship Id="rId4323" Type="http://schemas.openxmlformats.org/officeDocument/2006/relationships/hyperlink" Target="https://twitter.com/pulumputrupulum" TargetMode="External"/><Relationship Id="rId4530" Type="http://schemas.openxmlformats.org/officeDocument/2006/relationships/hyperlink" Target="https://twitter.com/cluelesssniper" TargetMode="External"/><Relationship Id="rId193" Type="http://schemas.openxmlformats.org/officeDocument/2006/relationships/hyperlink" Target="http://t.co/CLcq93sq7U" TargetMode="External"/><Relationship Id="rId2081" Type="http://schemas.openxmlformats.org/officeDocument/2006/relationships/hyperlink" Target="http://pbs.twimg.com/profile_background_images/452013850502520832/zy9qgtah.jpeg" TargetMode="External"/><Relationship Id="rId3132" Type="http://schemas.openxmlformats.org/officeDocument/2006/relationships/hyperlink" Target="http://pbs.twimg.com/profile_images/599454771792097280/YBDJ3eDh_normal.jpg" TargetMode="External"/><Relationship Id="rId260" Type="http://schemas.openxmlformats.org/officeDocument/2006/relationships/hyperlink" Target="https://t.co/kkfhMGP2hZ" TargetMode="External"/><Relationship Id="rId5097" Type="http://schemas.openxmlformats.org/officeDocument/2006/relationships/hyperlink" Target="https://twitter.com/frmullick1" TargetMode="External"/><Relationship Id="rId120" Type="http://schemas.openxmlformats.org/officeDocument/2006/relationships/hyperlink" Target="https://t.co/9zZMmO1EuX" TargetMode="External"/><Relationship Id="rId2898" Type="http://schemas.openxmlformats.org/officeDocument/2006/relationships/hyperlink" Target="http://abs.twimg.com/sticky/default_profile_images/default_profile_normal.png" TargetMode="External"/><Relationship Id="rId3949" Type="http://schemas.openxmlformats.org/officeDocument/2006/relationships/hyperlink" Target="http://pbs.twimg.com/profile_images/796382267560038402/SQwzO2-7_normal.jpg" TargetMode="External"/><Relationship Id="rId5164" Type="http://schemas.openxmlformats.org/officeDocument/2006/relationships/hyperlink" Target="https://twitter.com/phonegyaanyt" TargetMode="External"/><Relationship Id="rId2758" Type="http://schemas.openxmlformats.org/officeDocument/2006/relationships/hyperlink" Target="http://pbs.twimg.com/profile_background_images/448781012294569984/IzFAyCK8.jpeg" TargetMode="External"/><Relationship Id="rId2965" Type="http://schemas.openxmlformats.org/officeDocument/2006/relationships/hyperlink" Target="http://pbs.twimg.com/profile_images/667789886846447616/kGqYF2yS_normal.jpg" TargetMode="External"/><Relationship Id="rId3809" Type="http://schemas.openxmlformats.org/officeDocument/2006/relationships/hyperlink" Target="http://pbs.twimg.com/profile_images/684581493444771844/G3E4-Q1U_normal.jpg" TargetMode="External"/><Relationship Id="rId5024" Type="http://schemas.openxmlformats.org/officeDocument/2006/relationships/hyperlink" Target="https://twitter.com/naresh71258776" TargetMode="External"/><Relationship Id="rId5371" Type="http://schemas.openxmlformats.org/officeDocument/2006/relationships/hyperlink" Target="https://twitter.com/viratkarani" TargetMode="External"/><Relationship Id="rId937" Type="http://schemas.openxmlformats.org/officeDocument/2006/relationships/hyperlink" Target="https://pbs.twimg.com/profile_banners/2310174312/1474692497" TargetMode="External"/><Relationship Id="rId1567" Type="http://schemas.openxmlformats.org/officeDocument/2006/relationships/hyperlink" Target="https://pbs.twimg.com/profile_banners/154887652/1347993179" TargetMode="External"/><Relationship Id="rId1774" Type="http://schemas.openxmlformats.org/officeDocument/2006/relationships/hyperlink" Target="http://pbs.twimg.com/profile_background_images/67948200/twilk_background.jpg" TargetMode="External"/><Relationship Id="rId1981" Type="http://schemas.openxmlformats.org/officeDocument/2006/relationships/hyperlink" Target="http://abs.twimg.com/images/themes/theme7/bg.gif" TargetMode="External"/><Relationship Id="rId2618" Type="http://schemas.openxmlformats.org/officeDocument/2006/relationships/hyperlink" Target="http://pbs.twimg.com/profile_background_images/535403371/Home.png" TargetMode="External"/><Relationship Id="rId2825" Type="http://schemas.openxmlformats.org/officeDocument/2006/relationships/hyperlink" Target="http://pbs.twimg.com/profile_images/353014283/aum_normal.JPG" TargetMode="External"/><Relationship Id="rId4180" Type="http://schemas.openxmlformats.org/officeDocument/2006/relationships/hyperlink" Target="http://pbs.twimg.com/profile_images/713720082107641857/B9yJcVcZ_normal.jpg" TargetMode="External"/><Relationship Id="rId5231" Type="http://schemas.openxmlformats.org/officeDocument/2006/relationships/hyperlink" Target="https://twitter.com/anirban4you" TargetMode="External"/><Relationship Id="rId66" Type="http://schemas.openxmlformats.org/officeDocument/2006/relationships/hyperlink" Target="http://t.co/4DDKI20ZO5" TargetMode="External"/><Relationship Id="rId1427" Type="http://schemas.openxmlformats.org/officeDocument/2006/relationships/hyperlink" Target="https://pbs.twimg.com/profile_banners/819490240327020544/1484220551" TargetMode="External"/><Relationship Id="rId1634" Type="http://schemas.openxmlformats.org/officeDocument/2006/relationships/hyperlink" Target="https://pbs.twimg.com/profile_banners/768427941663473665/1475063460" TargetMode="External"/><Relationship Id="rId1841" Type="http://schemas.openxmlformats.org/officeDocument/2006/relationships/hyperlink" Target="http://abs.twimg.com/images/themes/theme1/bg.png" TargetMode="External"/><Relationship Id="rId4040" Type="http://schemas.openxmlformats.org/officeDocument/2006/relationships/hyperlink" Target="http://pbs.twimg.com/profile_images/2250928009/smarty_normal.jpg" TargetMode="External"/><Relationship Id="rId4997" Type="http://schemas.openxmlformats.org/officeDocument/2006/relationships/hyperlink" Target="https://twitter.com/nothingpossibl" TargetMode="External"/><Relationship Id="rId3599" Type="http://schemas.openxmlformats.org/officeDocument/2006/relationships/hyperlink" Target="http://abs.twimg.com/sticky/default_profile_images/default_profile_normal.png" TargetMode="External"/><Relationship Id="rId4857" Type="http://schemas.openxmlformats.org/officeDocument/2006/relationships/hyperlink" Target="https://twitter.com/gnarengiri" TargetMode="External"/><Relationship Id="rId1701" Type="http://schemas.openxmlformats.org/officeDocument/2006/relationships/hyperlink" Target="http://abs.twimg.com/images/themes/theme17/bg.gif" TargetMode="External"/><Relationship Id="rId3459" Type="http://schemas.openxmlformats.org/officeDocument/2006/relationships/hyperlink" Target="http://pbs.twimg.com/profile_images/803556484189749248/e_cmmhTp_normal.jpg" TargetMode="External"/><Relationship Id="rId3666" Type="http://schemas.openxmlformats.org/officeDocument/2006/relationships/hyperlink" Target="http://pbs.twimg.com/profile_images/789499865822748672/yRfWOf7n_normal.jpg" TargetMode="External"/><Relationship Id="rId587" Type="http://schemas.openxmlformats.org/officeDocument/2006/relationships/hyperlink" Target="https://t.co/znOLY88ZKz" TargetMode="External"/><Relationship Id="rId2268" Type="http://schemas.openxmlformats.org/officeDocument/2006/relationships/hyperlink" Target="http://abs.twimg.com/images/themes/theme1/bg.png" TargetMode="External"/><Relationship Id="rId3319" Type="http://schemas.openxmlformats.org/officeDocument/2006/relationships/hyperlink" Target="http://pbs.twimg.com/profile_images/844806011592462336/LeblHlIq_normal.jpg" TargetMode="External"/><Relationship Id="rId3873" Type="http://schemas.openxmlformats.org/officeDocument/2006/relationships/hyperlink" Target="http://pbs.twimg.com/profile_images/536232938434617344/SbkQabCO_normal.jpeg" TargetMode="External"/><Relationship Id="rId4717" Type="http://schemas.openxmlformats.org/officeDocument/2006/relationships/hyperlink" Target="https://twitter.com/cnbtimes" TargetMode="External"/><Relationship Id="rId4924" Type="http://schemas.openxmlformats.org/officeDocument/2006/relationships/hyperlink" Target="https://twitter.com/montouche" TargetMode="External"/><Relationship Id="rId447" Type="http://schemas.openxmlformats.org/officeDocument/2006/relationships/hyperlink" Target="https://t.co/JrDrz7v96I" TargetMode="External"/><Relationship Id="rId794" Type="http://schemas.openxmlformats.org/officeDocument/2006/relationships/hyperlink" Target="https://pbs.twimg.com/profile_banners/4178440318/1447417597" TargetMode="External"/><Relationship Id="rId1077" Type="http://schemas.openxmlformats.org/officeDocument/2006/relationships/hyperlink" Target="https://pbs.twimg.com/profile_banners/2751918740/1408620291" TargetMode="External"/><Relationship Id="rId2128" Type="http://schemas.openxmlformats.org/officeDocument/2006/relationships/hyperlink" Target="http://pbs.twimg.com/profile_background_images/330322208/free-twitter-backgrounds-5-copy.jpg" TargetMode="External"/><Relationship Id="rId2475" Type="http://schemas.openxmlformats.org/officeDocument/2006/relationships/hyperlink" Target="http://abs.twimg.com/images/themes/theme1/bg.png" TargetMode="External"/><Relationship Id="rId2682" Type="http://schemas.openxmlformats.org/officeDocument/2006/relationships/hyperlink" Target="http://abs.twimg.com/images/themes/theme1/bg.png" TargetMode="External"/><Relationship Id="rId3526" Type="http://schemas.openxmlformats.org/officeDocument/2006/relationships/hyperlink" Target="http://pbs.twimg.com/profile_images/378800000325509476/542a71fe831e969d84aa9cf6faa27dbb_normal.jpeg" TargetMode="External"/><Relationship Id="rId3733" Type="http://schemas.openxmlformats.org/officeDocument/2006/relationships/hyperlink" Target="http://pbs.twimg.com/profile_images/856911473829978113/c7Sq8s9V_normal.jpg" TargetMode="External"/><Relationship Id="rId3940" Type="http://schemas.openxmlformats.org/officeDocument/2006/relationships/hyperlink" Target="http://pbs.twimg.com/profile_images/80754218/amir-khan-in-fanaa-wallpaper_normal.jpg" TargetMode="External"/><Relationship Id="rId654" Type="http://schemas.openxmlformats.org/officeDocument/2006/relationships/hyperlink" Target="http://t.co/dc2bsu4HqG" TargetMode="External"/><Relationship Id="rId861" Type="http://schemas.openxmlformats.org/officeDocument/2006/relationships/hyperlink" Target="https://pbs.twimg.com/profile_banners/368202586/1491979263" TargetMode="External"/><Relationship Id="rId1284" Type="http://schemas.openxmlformats.org/officeDocument/2006/relationships/hyperlink" Target="https://pbs.twimg.com/profile_banners/4812431/1360711033" TargetMode="External"/><Relationship Id="rId1491" Type="http://schemas.openxmlformats.org/officeDocument/2006/relationships/hyperlink" Target="https://pbs.twimg.com/profile_banners/2604620971/1491487428" TargetMode="External"/><Relationship Id="rId2335" Type="http://schemas.openxmlformats.org/officeDocument/2006/relationships/hyperlink" Target="http://abs.twimg.com/images/themes/theme18/bg.gif" TargetMode="External"/><Relationship Id="rId2542" Type="http://schemas.openxmlformats.org/officeDocument/2006/relationships/hyperlink" Target="http://abs.twimg.com/images/themes/theme1/bg.png" TargetMode="External"/><Relationship Id="rId3800" Type="http://schemas.openxmlformats.org/officeDocument/2006/relationships/hyperlink" Target="http://pbs.twimg.com/profile_images/2151014262/Ani_1__normal.jpeg" TargetMode="External"/><Relationship Id="rId307" Type="http://schemas.openxmlformats.org/officeDocument/2006/relationships/hyperlink" Target="http://t.co/8rx4lFTNxZ" TargetMode="External"/><Relationship Id="rId514" Type="http://schemas.openxmlformats.org/officeDocument/2006/relationships/hyperlink" Target="http://t.co/Wqsa2e1ssU" TargetMode="External"/><Relationship Id="rId721" Type="http://schemas.openxmlformats.org/officeDocument/2006/relationships/hyperlink" Target="https://pbs.twimg.com/profile_banners/1696281301/1487911299" TargetMode="External"/><Relationship Id="rId1144" Type="http://schemas.openxmlformats.org/officeDocument/2006/relationships/hyperlink" Target="https://pbs.twimg.com/profile_banners/229685131/1480574756" TargetMode="External"/><Relationship Id="rId1351" Type="http://schemas.openxmlformats.org/officeDocument/2006/relationships/hyperlink" Target="https://pbs.twimg.com/profile_banners/746711132/1437388095" TargetMode="External"/><Relationship Id="rId2402" Type="http://schemas.openxmlformats.org/officeDocument/2006/relationships/hyperlink" Target="http://abs.twimg.com/images/themes/theme1/bg.png" TargetMode="External"/><Relationship Id="rId5558" Type="http://schemas.openxmlformats.org/officeDocument/2006/relationships/hyperlink" Target="https://twitter.com/hindinewspost" TargetMode="External"/><Relationship Id="rId1004" Type="http://schemas.openxmlformats.org/officeDocument/2006/relationships/hyperlink" Target="https://pbs.twimg.com/profile_banners/742897068537188353/1488543126" TargetMode="External"/><Relationship Id="rId1211" Type="http://schemas.openxmlformats.org/officeDocument/2006/relationships/hyperlink" Target="https://pbs.twimg.com/profile_banners/587436299/1429852117" TargetMode="External"/><Relationship Id="rId4367" Type="http://schemas.openxmlformats.org/officeDocument/2006/relationships/hyperlink" Target="https://twitter.com/jeevanbafna" TargetMode="External"/><Relationship Id="rId4574" Type="http://schemas.openxmlformats.org/officeDocument/2006/relationships/hyperlink" Target="https://twitter.com/technicaladvice" TargetMode="External"/><Relationship Id="rId4781" Type="http://schemas.openxmlformats.org/officeDocument/2006/relationships/hyperlink" Target="https://twitter.com/niroshamallik" TargetMode="External"/><Relationship Id="rId5418" Type="http://schemas.openxmlformats.org/officeDocument/2006/relationships/hyperlink" Target="https://twitter.com/news_indi" TargetMode="External"/><Relationship Id="rId5625" Type="http://schemas.openxmlformats.org/officeDocument/2006/relationships/hyperlink" Target="https://twitter.com/raseth23" TargetMode="External"/><Relationship Id="rId3176" Type="http://schemas.openxmlformats.org/officeDocument/2006/relationships/hyperlink" Target="http://pbs.twimg.com/profile_images/825392488982708224/na9Tkb-R_normal.jpg" TargetMode="External"/><Relationship Id="rId3383" Type="http://schemas.openxmlformats.org/officeDocument/2006/relationships/hyperlink" Target="http://pbs.twimg.com/profile_images/829323773769818113/0Z6sbzum_normal.jpg" TargetMode="External"/><Relationship Id="rId3590" Type="http://schemas.openxmlformats.org/officeDocument/2006/relationships/hyperlink" Target="http://pbs.twimg.com/profile_images/855728586904358912/qCa02TzR_normal.jpg" TargetMode="External"/><Relationship Id="rId4227" Type="http://schemas.openxmlformats.org/officeDocument/2006/relationships/hyperlink" Target="https://twitter.com/vodafonein" TargetMode="External"/><Relationship Id="rId4434" Type="http://schemas.openxmlformats.org/officeDocument/2006/relationships/hyperlink" Target="https://twitter.com/bgrindia" TargetMode="External"/><Relationship Id="rId2192" Type="http://schemas.openxmlformats.org/officeDocument/2006/relationships/hyperlink" Target="http://pbs.twimg.com/profile_background_images/773908757/69f10d5ce45003a75906292b08c98cbb.jpeg" TargetMode="External"/><Relationship Id="rId3036" Type="http://schemas.openxmlformats.org/officeDocument/2006/relationships/hyperlink" Target="http://pbs.twimg.com/profile_images/806001415671791616/0IF55Rh0_normal.jpg" TargetMode="External"/><Relationship Id="rId3243" Type="http://schemas.openxmlformats.org/officeDocument/2006/relationships/hyperlink" Target="http://pbs.twimg.com/profile_images/854950828842635264/ce7M5rNt_normal.jpg" TargetMode="External"/><Relationship Id="rId4641" Type="http://schemas.openxmlformats.org/officeDocument/2006/relationships/hyperlink" Target="https://twitter.com/findnewupdates" TargetMode="External"/><Relationship Id="rId164" Type="http://schemas.openxmlformats.org/officeDocument/2006/relationships/hyperlink" Target="http://t.co/4cuDxCtuEP" TargetMode="External"/><Relationship Id="rId371" Type="http://schemas.openxmlformats.org/officeDocument/2006/relationships/hyperlink" Target="https://t.co/Q4C1ocR3If" TargetMode="External"/><Relationship Id="rId2052" Type="http://schemas.openxmlformats.org/officeDocument/2006/relationships/hyperlink" Target="http://abs.twimg.com/images/themes/theme1/bg.png" TargetMode="External"/><Relationship Id="rId3450" Type="http://schemas.openxmlformats.org/officeDocument/2006/relationships/hyperlink" Target="http://pbs.twimg.com/profile_images/2538769000/14keu3af6y263bipnhta_normal.jpeg" TargetMode="External"/><Relationship Id="rId4501" Type="http://schemas.openxmlformats.org/officeDocument/2006/relationships/hyperlink" Target="https://twitter.com/mobiletrick" TargetMode="External"/><Relationship Id="rId3103" Type="http://schemas.openxmlformats.org/officeDocument/2006/relationships/hyperlink" Target="http://pbs.twimg.com/profile_images/857985694471397376/XIzOHQFk_normal.jpg" TargetMode="External"/><Relationship Id="rId3310" Type="http://schemas.openxmlformats.org/officeDocument/2006/relationships/hyperlink" Target="http://pbs.twimg.com/profile_images/606884914873528320/isSOMIXs_normal.jpg" TargetMode="External"/><Relationship Id="rId5068" Type="http://schemas.openxmlformats.org/officeDocument/2006/relationships/hyperlink" Target="https://twitter.com/mayeramit" TargetMode="External"/><Relationship Id="rId231" Type="http://schemas.openxmlformats.org/officeDocument/2006/relationships/hyperlink" Target="http://t.co/gYWqYYi0QF" TargetMode="External"/><Relationship Id="rId2869" Type="http://schemas.openxmlformats.org/officeDocument/2006/relationships/hyperlink" Target="http://pbs.twimg.com/profile_images/843721486078787584/6JWhRwEs_normal.jpg" TargetMode="External"/><Relationship Id="rId5275" Type="http://schemas.openxmlformats.org/officeDocument/2006/relationships/hyperlink" Target="https://twitter.com/kiranck11101999" TargetMode="External"/><Relationship Id="rId5482" Type="http://schemas.openxmlformats.org/officeDocument/2006/relationships/hyperlink" Target="https://twitter.com/sudharsankiran" TargetMode="External"/><Relationship Id="rId1678" Type="http://schemas.openxmlformats.org/officeDocument/2006/relationships/hyperlink" Target="https://pbs.twimg.com/profile_banners/793134297347751936/1490528429" TargetMode="External"/><Relationship Id="rId1885" Type="http://schemas.openxmlformats.org/officeDocument/2006/relationships/hyperlink" Target="http://abs.twimg.com/images/themes/theme8/bg.gif" TargetMode="External"/><Relationship Id="rId2729" Type="http://schemas.openxmlformats.org/officeDocument/2006/relationships/hyperlink" Target="http://pbs.twimg.com/profile_background_images/528984397345603584/HwGI-NxZ.jpeg" TargetMode="External"/><Relationship Id="rId2936" Type="http://schemas.openxmlformats.org/officeDocument/2006/relationships/hyperlink" Target="http://pbs.twimg.com/profile_images/639419929662373888/qa_7bB8d_normal.jpg" TargetMode="External"/><Relationship Id="rId4084" Type="http://schemas.openxmlformats.org/officeDocument/2006/relationships/hyperlink" Target="http://pbs.twimg.com/profile_images/852436458795184132/1MlHjO99_normal.jpg" TargetMode="External"/><Relationship Id="rId4291" Type="http://schemas.openxmlformats.org/officeDocument/2006/relationships/hyperlink" Target="https://twitter.com/2c7fd75a047649e" TargetMode="External"/><Relationship Id="rId5135" Type="http://schemas.openxmlformats.org/officeDocument/2006/relationships/hyperlink" Target="https://twitter.com/sudhishbhatt" TargetMode="External"/><Relationship Id="rId5342" Type="http://schemas.openxmlformats.org/officeDocument/2006/relationships/hyperlink" Target="https://twitter.com/thetechviral" TargetMode="External"/><Relationship Id="rId908" Type="http://schemas.openxmlformats.org/officeDocument/2006/relationships/hyperlink" Target="https://pbs.twimg.com/profile_banners/129137560/1362645205" TargetMode="External"/><Relationship Id="rId1538" Type="http://schemas.openxmlformats.org/officeDocument/2006/relationships/hyperlink" Target="https://pbs.twimg.com/profile_banners/802863901972930560/1480254140" TargetMode="External"/><Relationship Id="rId4151" Type="http://schemas.openxmlformats.org/officeDocument/2006/relationships/hyperlink" Target="http://pbs.twimg.com/profile_images/858545901937328128/rWHNlFs7_normal.jpg" TargetMode="External"/><Relationship Id="rId5202" Type="http://schemas.openxmlformats.org/officeDocument/2006/relationships/hyperlink" Target="https://twitter.com/officiparas" TargetMode="External"/><Relationship Id="rId1745" Type="http://schemas.openxmlformats.org/officeDocument/2006/relationships/hyperlink" Target="http://pbs.twimg.com/profile_background_images/439052546120765440/pEpTw1RV.png" TargetMode="External"/><Relationship Id="rId1952" Type="http://schemas.openxmlformats.org/officeDocument/2006/relationships/hyperlink" Target="http://abs.twimg.com/images/themes/theme17/bg.gif" TargetMode="External"/><Relationship Id="rId4011" Type="http://schemas.openxmlformats.org/officeDocument/2006/relationships/hyperlink" Target="http://pbs.twimg.com/profile_images/841474944458350592/fQSpCfu8_normal.jpg" TargetMode="External"/><Relationship Id="rId37" Type="http://schemas.openxmlformats.org/officeDocument/2006/relationships/hyperlink" Target="http://t.co/EGx02gaamO" TargetMode="External"/><Relationship Id="rId1605" Type="http://schemas.openxmlformats.org/officeDocument/2006/relationships/hyperlink" Target="https://pbs.twimg.com/profile_banners/3237183407/1443709314" TargetMode="External"/><Relationship Id="rId1812" Type="http://schemas.openxmlformats.org/officeDocument/2006/relationships/hyperlink" Target="http://pbs.twimg.com/profile_background_images/313493390/2006324808114549556_rs.jpg" TargetMode="External"/><Relationship Id="rId4968" Type="http://schemas.openxmlformats.org/officeDocument/2006/relationships/hyperlink" Target="https://twitter.com/paik_sandip" TargetMode="External"/><Relationship Id="rId3777" Type="http://schemas.openxmlformats.org/officeDocument/2006/relationships/hyperlink" Target="http://pbs.twimg.com/profile_images/824870792269746176/i7tp7CRB_normal.jpg" TargetMode="External"/><Relationship Id="rId3984" Type="http://schemas.openxmlformats.org/officeDocument/2006/relationships/hyperlink" Target="http://pbs.twimg.com/profile_images/779260733175377920/57xOrQaq_normal.jpg" TargetMode="External"/><Relationship Id="rId4828" Type="http://schemas.openxmlformats.org/officeDocument/2006/relationships/hyperlink" Target="https://twitter.com/harry007andrew" TargetMode="External"/><Relationship Id="rId698" Type="http://schemas.openxmlformats.org/officeDocument/2006/relationships/hyperlink" Target="https://pbs.twimg.com/profile_banners/1923736368/1443611032" TargetMode="External"/><Relationship Id="rId2379" Type="http://schemas.openxmlformats.org/officeDocument/2006/relationships/hyperlink" Target="http://abs.twimg.com/images/themes/theme19/bg.gif" TargetMode="External"/><Relationship Id="rId2586" Type="http://schemas.openxmlformats.org/officeDocument/2006/relationships/hyperlink" Target="http://pbs.twimg.com/profile_background_images/120902233/twitbacks_background.jpg" TargetMode="External"/><Relationship Id="rId2793" Type="http://schemas.openxmlformats.org/officeDocument/2006/relationships/hyperlink" Target="http://pbs.twimg.com/profile_images/850754505323012097/LLjZ2Vl7_normal.jpg" TargetMode="External"/><Relationship Id="rId3637" Type="http://schemas.openxmlformats.org/officeDocument/2006/relationships/hyperlink" Target="http://pbs.twimg.com/profile_images/647459604742303744/qELgWFGc_normal.jpg" TargetMode="External"/><Relationship Id="rId3844" Type="http://schemas.openxmlformats.org/officeDocument/2006/relationships/hyperlink" Target="http://pbs.twimg.com/profile_images/837562016453767168/l9-_dHzs_normal.jpg" TargetMode="External"/><Relationship Id="rId558" Type="http://schemas.openxmlformats.org/officeDocument/2006/relationships/hyperlink" Target="https://t.co/pEu185m3yz" TargetMode="External"/><Relationship Id="rId765" Type="http://schemas.openxmlformats.org/officeDocument/2006/relationships/hyperlink" Target="https://pbs.twimg.com/profile_banners/108987090/1459228281" TargetMode="External"/><Relationship Id="rId972" Type="http://schemas.openxmlformats.org/officeDocument/2006/relationships/hyperlink" Target="https://pbs.twimg.com/profile_banners/182741520/1461326712" TargetMode="External"/><Relationship Id="rId1188" Type="http://schemas.openxmlformats.org/officeDocument/2006/relationships/hyperlink" Target="https://pbs.twimg.com/profile_banners/3160482332/1460007381" TargetMode="External"/><Relationship Id="rId1395" Type="http://schemas.openxmlformats.org/officeDocument/2006/relationships/hyperlink" Target="https://pbs.twimg.com/profile_banners/3572484733/1447771662"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abs.twimg.com/images/themes/theme1/bg.png" TargetMode="External"/><Relationship Id="rId2653" Type="http://schemas.openxmlformats.org/officeDocument/2006/relationships/hyperlink" Target="http://abs.twimg.com/images/themes/theme1/bg.png" TargetMode="External"/><Relationship Id="rId2860" Type="http://schemas.openxmlformats.org/officeDocument/2006/relationships/hyperlink" Target="http://pbs.twimg.com/profile_images/752325881142673408/5T6hLsS2_normal.jpg" TargetMode="External"/><Relationship Id="rId3704" Type="http://schemas.openxmlformats.org/officeDocument/2006/relationships/hyperlink" Target="http://pbs.twimg.com/profile_images/778814514103918592/r9P4Tydg_normal.jpg" TargetMode="External"/><Relationship Id="rId418" Type="http://schemas.openxmlformats.org/officeDocument/2006/relationships/hyperlink" Target="https://t.co/YdnXqqBaBP" TargetMode="External"/><Relationship Id="rId625" Type="http://schemas.openxmlformats.org/officeDocument/2006/relationships/hyperlink" Target="https://t.co/ZtLULvdWlc" TargetMode="External"/><Relationship Id="rId832" Type="http://schemas.openxmlformats.org/officeDocument/2006/relationships/hyperlink" Target="https://pbs.twimg.com/profile_banners/797686219048108033/1491157405" TargetMode="External"/><Relationship Id="rId1048" Type="http://schemas.openxmlformats.org/officeDocument/2006/relationships/hyperlink" Target="https://pbs.twimg.com/profile_banners/4856023151/1459006004" TargetMode="External"/><Relationship Id="rId1255" Type="http://schemas.openxmlformats.org/officeDocument/2006/relationships/hyperlink" Target="https://pbs.twimg.com/profile_banners/1353337068/1449375829" TargetMode="External"/><Relationship Id="rId1462" Type="http://schemas.openxmlformats.org/officeDocument/2006/relationships/hyperlink" Target="https://pbs.twimg.com/profile_banners/185216875/1480852122" TargetMode="External"/><Relationship Id="rId2306" Type="http://schemas.openxmlformats.org/officeDocument/2006/relationships/hyperlink" Target="http://pbs.twimg.com/profile_background_images/685793286066323457/C1At0XVW.png" TargetMode="External"/><Relationship Id="rId2513" Type="http://schemas.openxmlformats.org/officeDocument/2006/relationships/hyperlink" Target="http://pbs.twimg.com/profile_background_images/271767595/sridhar.jpg" TargetMode="External"/><Relationship Id="rId3911" Type="http://schemas.openxmlformats.org/officeDocument/2006/relationships/hyperlink" Target="http://pbs.twimg.com/profile_images/830800991926755328/Dpxk43_8_normal.jpg" TargetMode="External"/><Relationship Id="rId1115" Type="http://schemas.openxmlformats.org/officeDocument/2006/relationships/hyperlink" Target="https://pbs.twimg.com/profile_banners/851376192/1483803374" TargetMode="External"/><Relationship Id="rId1322" Type="http://schemas.openxmlformats.org/officeDocument/2006/relationships/hyperlink" Target="https://pbs.twimg.com/profile_banners/836161583394873344/1488191835" TargetMode="External"/><Relationship Id="rId2720" Type="http://schemas.openxmlformats.org/officeDocument/2006/relationships/hyperlink" Target="http://abs.twimg.com/images/themes/theme15/bg.png" TargetMode="External"/><Relationship Id="rId4478" Type="http://schemas.openxmlformats.org/officeDocument/2006/relationships/hyperlink" Target="https://twitter.com/gadgetsmusthave" TargetMode="External"/><Relationship Id="rId5529" Type="http://schemas.openxmlformats.org/officeDocument/2006/relationships/hyperlink" Target="https://twitter.com/shubhamrai21" TargetMode="External"/><Relationship Id="rId3287" Type="http://schemas.openxmlformats.org/officeDocument/2006/relationships/hyperlink" Target="http://pbs.twimg.com/profile_images/595213585686470657/rM28MLl2_normal.jpg" TargetMode="External"/><Relationship Id="rId4338" Type="http://schemas.openxmlformats.org/officeDocument/2006/relationships/hyperlink" Target="https://twitter.com/sonalmiglani" TargetMode="External"/><Relationship Id="rId4685" Type="http://schemas.openxmlformats.org/officeDocument/2006/relationships/hyperlink" Target="https://twitter.com/thesumitsharma" TargetMode="External"/><Relationship Id="rId4892" Type="http://schemas.openxmlformats.org/officeDocument/2006/relationships/hyperlink" Target="https://twitter.com/lilylilygarcia" TargetMode="External"/><Relationship Id="rId2096" Type="http://schemas.openxmlformats.org/officeDocument/2006/relationships/hyperlink" Target="http://abs.twimg.com/images/themes/theme1/bg.png" TargetMode="External"/><Relationship Id="rId3494" Type="http://schemas.openxmlformats.org/officeDocument/2006/relationships/hyperlink" Target="http://pbs.twimg.com/profile_images/699194350736027648/2Tv-1tOA_normal.jpg" TargetMode="External"/><Relationship Id="rId4545" Type="http://schemas.openxmlformats.org/officeDocument/2006/relationships/hyperlink" Target="https://twitter.com/garnerbarro" TargetMode="External"/><Relationship Id="rId4752" Type="http://schemas.openxmlformats.org/officeDocument/2006/relationships/hyperlink" Target="https://twitter.com/gofferkart" TargetMode="External"/><Relationship Id="rId3147" Type="http://schemas.openxmlformats.org/officeDocument/2006/relationships/hyperlink" Target="http://pbs.twimg.com/profile_images/839728967905009666/LnKi9luG_normal.jpg" TargetMode="External"/><Relationship Id="rId3354" Type="http://schemas.openxmlformats.org/officeDocument/2006/relationships/hyperlink" Target="http://pbs.twimg.com/profile_images/704220693311811584/GVGEz1j5_normal.jpg" TargetMode="External"/><Relationship Id="rId3561" Type="http://schemas.openxmlformats.org/officeDocument/2006/relationships/hyperlink" Target="http://pbs.twimg.com/profile_images/842084622544527360/JniqT9cB_normal.jpg" TargetMode="External"/><Relationship Id="rId4405" Type="http://schemas.openxmlformats.org/officeDocument/2006/relationships/hyperlink" Target="https://twitter.com/mrmihir001" TargetMode="External"/><Relationship Id="rId4612" Type="http://schemas.openxmlformats.org/officeDocument/2006/relationships/hyperlink" Target="https://twitter.com/sumitgts" TargetMode="External"/><Relationship Id="rId275" Type="http://schemas.openxmlformats.org/officeDocument/2006/relationships/hyperlink" Target="https://t.co/gISDZqSaj9" TargetMode="External"/><Relationship Id="rId482" Type="http://schemas.openxmlformats.org/officeDocument/2006/relationships/hyperlink" Target="https://t.co/2LeX6uU5Jx" TargetMode="External"/><Relationship Id="rId2163" Type="http://schemas.openxmlformats.org/officeDocument/2006/relationships/hyperlink" Target="http://abs.twimg.com/images/themes/theme1/bg.png" TargetMode="External"/><Relationship Id="rId2370" Type="http://schemas.openxmlformats.org/officeDocument/2006/relationships/hyperlink" Target="http://abs.twimg.com/images/themes/theme5/bg.gif" TargetMode="External"/><Relationship Id="rId3007" Type="http://schemas.openxmlformats.org/officeDocument/2006/relationships/hyperlink" Target="http://pbs.twimg.com/profile_images/378800000809201248/8a96c5327e57382fc8872a67bf45693c_normal.jpeg" TargetMode="External"/><Relationship Id="rId3214" Type="http://schemas.openxmlformats.org/officeDocument/2006/relationships/hyperlink" Target="http://pbs.twimg.com/profile_images/847361732473257984/DjhcQAD4_normal.jpg" TargetMode="External"/><Relationship Id="rId3421" Type="http://schemas.openxmlformats.org/officeDocument/2006/relationships/hyperlink" Target="http://pbs.twimg.com/profile_images/720500350197886976/TAg2ucna_normal.jpg" TargetMode="External"/><Relationship Id="rId135" Type="http://schemas.openxmlformats.org/officeDocument/2006/relationships/hyperlink" Target="https://t.co/Bp6FRjlaFX" TargetMode="External"/><Relationship Id="rId342" Type="http://schemas.openxmlformats.org/officeDocument/2006/relationships/hyperlink" Target="https://t.co/l9RdXhLOFt" TargetMode="External"/><Relationship Id="rId2023" Type="http://schemas.openxmlformats.org/officeDocument/2006/relationships/hyperlink" Target="http://pbs.twimg.com/profile_background_images/98907718/sign5.jpg" TargetMode="External"/><Relationship Id="rId2230" Type="http://schemas.openxmlformats.org/officeDocument/2006/relationships/hyperlink" Target="http://abs.twimg.com/images/themes/theme1/bg.png" TargetMode="External"/><Relationship Id="rId5179" Type="http://schemas.openxmlformats.org/officeDocument/2006/relationships/hyperlink" Target="https://twitter.com/davidakaye" TargetMode="External"/><Relationship Id="rId5386" Type="http://schemas.openxmlformats.org/officeDocument/2006/relationships/hyperlink" Target="https://twitter.com/arvindkejriwal" TargetMode="External"/><Relationship Id="rId5593" Type="http://schemas.openxmlformats.org/officeDocument/2006/relationships/hyperlink" Target="https://twitter.com/azuitshi" TargetMode="External"/><Relationship Id="rId202" Type="http://schemas.openxmlformats.org/officeDocument/2006/relationships/hyperlink" Target="https://t.co/pJUmpQACw4" TargetMode="External"/><Relationship Id="rId4195" Type="http://schemas.openxmlformats.org/officeDocument/2006/relationships/hyperlink" Target="http://pbs.twimg.com/profile_images/819733063097864192/Uzr7Bk44_normal.jpg" TargetMode="External"/><Relationship Id="rId5039" Type="http://schemas.openxmlformats.org/officeDocument/2006/relationships/hyperlink" Target="https://twitter.com/sasaruddin" TargetMode="External"/><Relationship Id="rId5246" Type="http://schemas.openxmlformats.org/officeDocument/2006/relationships/hyperlink" Target="https://twitter.com/samacharjagat" TargetMode="External"/><Relationship Id="rId5453" Type="http://schemas.openxmlformats.org/officeDocument/2006/relationships/hyperlink" Target="https://twitter.com/4gupdate" TargetMode="External"/><Relationship Id="rId1789" Type="http://schemas.openxmlformats.org/officeDocument/2006/relationships/hyperlink" Target="http://abs.twimg.com/images/themes/theme1/bg.png" TargetMode="External"/><Relationship Id="rId1996" Type="http://schemas.openxmlformats.org/officeDocument/2006/relationships/hyperlink" Target="http://abs.twimg.com/images/themes/theme1/bg.png" TargetMode="External"/><Relationship Id="rId4055" Type="http://schemas.openxmlformats.org/officeDocument/2006/relationships/hyperlink" Target="http://pbs.twimg.com/profile_images/843690857865842688/joVY_7mZ_normal.jpg" TargetMode="External"/><Relationship Id="rId4262" Type="http://schemas.openxmlformats.org/officeDocument/2006/relationships/hyperlink" Target="https://twitter.com/fazalmhd9645" TargetMode="External"/><Relationship Id="rId5106" Type="http://schemas.openxmlformats.org/officeDocument/2006/relationships/hyperlink" Target="https://twitter.com/anujsrivas" TargetMode="External"/><Relationship Id="rId1649" Type="http://schemas.openxmlformats.org/officeDocument/2006/relationships/hyperlink" Target="https://pbs.twimg.com/profile_banners/50282586/1421374706" TargetMode="External"/><Relationship Id="rId1856" Type="http://schemas.openxmlformats.org/officeDocument/2006/relationships/hyperlink" Target="http://pbs.twimg.com/profile_background_images/674881929/ae86a637ec00c1e758a7e33b267a225f.jpeg" TargetMode="External"/><Relationship Id="rId2907" Type="http://schemas.openxmlformats.org/officeDocument/2006/relationships/hyperlink" Target="http://pbs.twimg.com/profile_images/714826328952946688/2QBdRpl9_normal.jpg" TargetMode="External"/><Relationship Id="rId3071" Type="http://schemas.openxmlformats.org/officeDocument/2006/relationships/hyperlink" Target="http://pbs.twimg.com/profile_images/810220710358614017/u4VSYDk5_normal.jpg" TargetMode="External"/><Relationship Id="rId5313" Type="http://schemas.openxmlformats.org/officeDocument/2006/relationships/hyperlink" Target="https://twitter.com/hariharan618" TargetMode="External"/><Relationship Id="rId5520" Type="http://schemas.openxmlformats.org/officeDocument/2006/relationships/hyperlink" Target="https://twitter.com/kellyjoshi" TargetMode="External"/><Relationship Id="rId1509" Type="http://schemas.openxmlformats.org/officeDocument/2006/relationships/hyperlink" Target="https://pbs.twimg.com/profile_banners/37433050/1492674369" TargetMode="External"/><Relationship Id="rId1716" Type="http://schemas.openxmlformats.org/officeDocument/2006/relationships/hyperlink" Target="http://abs.twimg.com/images/themes/theme5/bg.gif" TargetMode="External"/><Relationship Id="rId1923" Type="http://schemas.openxmlformats.org/officeDocument/2006/relationships/hyperlink" Target="http://pbs.twimg.com/profile_background_images/543638662374645760/DVtLIYkG.jpeg" TargetMode="External"/><Relationship Id="rId4122" Type="http://schemas.openxmlformats.org/officeDocument/2006/relationships/hyperlink" Target="http://pbs.twimg.com/profile_images/438392840763092992/JWMckI5d_normal.jpeg" TargetMode="External"/><Relationship Id="rId3888" Type="http://schemas.openxmlformats.org/officeDocument/2006/relationships/hyperlink" Target="http://pbs.twimg.com/profile_images/831455921494593536/XwOOXkAh_normal.jpg" TargetMode="External"/><Relationship Id="rId4939" Type="http://schemas.openxmlformats.org/officeDocument/2006/relationships/hyperlink" Target="https://twitter.com/chattychd" TargetMode="External"/><Relationship Id="rId2697" Type="http://schemas.openxmlformats.org/officeDocument/2006/relationships/hyperlink" Target="http://abs.twimg.com/images/themes/theme1/bg.png" TargetMode="External"/><Relationship Id="rId3748" Type="http://schemas.openxmlformats.org/officeDocument/2006/relationships/hyperlink" Target="http://pbs.twimg.com/profile_images/791828934807531520/h9vrcjqf_normal.jpg" TargetMode="External"/><Relationship Id="rId669" Type="http://schemas.openxmlformats.org/officeDocument/2006/relationships/hyperlink" Target="https://t.co/ibehtmQFQU" TargetMode="External"/><Relationship Id="rId876" Type="http://schemas.openxmlformats.org/officeDocument/2006/relationships/hyperlink" Target="https://pbs.twimg.com/profile_banners/747683246301917184/1488047645" TargetMode="External"/><Relationship Id="rId1299" Type="http://schemas.openxmlformats.org/officeDocument/2006/relationships/hyperlink" Target="https://pbs.twimg.com/profile_banners/798814314090008577/1485021683" TargetMode="External"/><Relationship Id="rId2557" Type="http://schemas.openxmlformats.org/officeDocument/2006/relationships/hyperlink" Target="http://abs.twimg.com/images/themes/theme1/bg.png" TargetMode="External"/><Relationship Id="rId3608" Type="http://schemas.openxmlformats.org/officeDocument/2006/relationships/hyperlink" Target="http://pbs.twimg.com/profile_images/838658024390684672/SekRLQcj_normal.jpg" TargetMode="External"/><Relationship Id="rId3955" Type="http://schemas.openxmlformats.org/officeDocument/2006/relationships/hyperlink" Target="http://pbs.twimg.com/profile_images/823367623085682688/WzmEMz3w_normal.jpg" TargetMode="External"/><Relationship Id="rId5170" Type="http://schemas.openxmlformats.org/officeDocument/2006/relationships/hyperlink" Target="https://twitter.com/yjoshig" TargetMode="External"/><Relationship Id="rId529" Type="http://schemas.openxmlformats.org/officeDocument/2006/relationships/hyperlink" Target="https://t.co/hE7aF2BsNz" TargetMode="External"/><Relationship Id="rId736" Type="http://schemas.openxmlformats.org/officeDocument/2006/relationships/hyperlink" Target="https://pbs.twimg.com/profile_banners/430759976/1461201876" TargetMode="External"/><Relationship Id="rId1159" Type="http://schemas.openxmlformats.org/officeDocument/2006/relationships/hyperlink" Target="https://pbs.twimg.com/profile_banners/2890526412/1468220549" TargetMode="External"/><Relationship Id="rId1366" Type="http://schemas.openxmlformats.org/officeDocument/2006/relationships/hyperlink" Target="https://pbs.twimg.com/profile_banners/97449789/1379004012" TargetMode="External"/><Relationship Id="rId2417" Type="http://schemas.openxmlformats.org/officeDocument/2006/relationships/hyperlink" Target="http://abs.twimg.com/images/themes/theme1/bg.png" TargetMode="External"/><Relationship Id="rId2764" Type="http://schemas.openxmlformats.org/officeDocument/2006/relationships/hyperlink" Target="http://pbs.twimg.com/profile_background_images/68196325/FOLLOW_ME_BACKGROUND.jpg" TargetMode="External"/><Relationship Id="rId2971" Type="http://schemas.openxmlformats.org/officeDocument/2006/relationships/hyperlink" Target="http://pbs.twimg.com/profile_images/755462205156450304/d9Rt8MPR_normal.jpg" TargetMode="External"/><Relationship Id="rId3815" Type="http://schemas.openxmlformats.org/officeDocument/2006/relationships/hyperlink" Target="http://pbs.twimg.com/profile_images/846608302729392128/k9ZgooSr_normal.jpg" TargetMode="External"/><Relationship Id="rId5030" Type="http://schemas.openxmlformats.org/officeDocument/2006/relationships/hyperlink" Target="https://twitter.com/vijaych53909407" TargetMode="External"/><Relationship Id="rId943" Type="http://schemas.openxmlformats.org/officeDocument/2006/relationships/hyperlink" Target="https://pbs.twimg.com/profile_banners/1057171584/1465829679" TargetMode="External"/><Relationship Id="rId1019" Type="http://schemas.openxmlformats.org/officeDocument/2006/relationships/hyperlink" Target="https://pbs.twimg.com/profile_banners/55800898/1448645752" TargetMode="External"/><Relationship Id="rId1573" Type="http://schemas.openxmlformats.org/officeDocument/2006/relationships/hyperlink" Target="https://pbs.twimg.com/profile_banners/355588554/1353223166" TargetMode="External"/><Relationship Id="rId1780" Type="http://schemas.openxmlformats.org/officeDocument/2006/relationships/hyperlink" Target="http://abs.twimg.com/images/themes/theme4/bg.gif" TargetMode="External"/><Relationship Id="rId2624" Type="http://schemas.openxmlformats.org/officeDocument/2006/relationships/hyperlink" Target="http://abs.twimg.com/images/themes/theme10/bg.gif" TargetMode="External"/><Relationship Id="rId2831" Type="http://schemas.openxmlformats.org/officeDocument/2006/relationships/hyperlink" Target="http://pbs.twimg.com/profile_images/856322619385270273/rC_d5tGA_normal.jpg" TargetMode="External"/><Relationship Id="rId72" Type="http://schemas.openxmlformats.org/officeDocument/2006/relationships/hyperlink" Target="https://t.co/yK72Ywrp5B" TargetMode="External"/><Relationship Id="rId803" Type="http://schemas.openxmlformats.org/officeDocument/2006/relationships/hyperlink" Target="https://pbs.twimg.com/profile_banners/2859843494/1441705168" TargetMode="External"/><Relationship Id="rId1226" Type="http://schemas.openxmlformats.org/officeDocument/2006/relationships/hyperlink" Target="https://pbs.twimg.com/profile_banners/1684292413/1404901000" TargetMode="External"/><Relationship Id="rId1433" Type="http://schemas.openxmlformats.org/officeDocument/2006/relationships/hyperlink" Target="https://pbs.twimg.com/profile_banners/3195996738/1491962844" TargetMode="External"/><Relationship Id="rId1640" Type="http://schemas.openxmlformats.org/officeDocument/2006/relationships/hyperlink" Target="https://pbs.twimg.com/profile_banners/2755558981/1488647363" TargetMode="External"/><Relationship Id="rId4589" Type="http://schemas.openxmlformats.org/officeDocument/2006/relationships/hyperlink" Target="https://twitter.com/vizhippudan" TargetMode="External"/><Relationship Id="rId4796" Type="http://schemas.openxmlformats.org/officeDocument/2006/relationships/hyperlink" Target="https://twitter.com/businessforthew" TargetMode="External"/><Relationship Id="rId1500" Type="http://schemas.openxmlformats.org/officeDocument/2006/relationships/hyperlink" Target="https://pbs.twimg.com/profile_banners/42378902/1492191676" TargetMode="External"/><Relationship Id="rId3398" Type="http://schemas.openxmlformats.org/officeDocument/2006/relationships/hyperlink" Target="http://pbs.twimg.com/profile_images/843710396712202241/5AVBo6Iv_normal.jpg" TargetMode="External"/><Relationship Id="rId4449" Type="http://schemas.openxmlformats.org/officeDocument/2006/relationships/hyperlink" Target="https://twitter.com/anil_insa231" TargetMode="External"/><Relationship Id="rId4656" Type="http://schemas.openxmlformats.org/officeDocument/2006/relationships/hyperlink" Target="https://twitter.com/pratapshetty19" TargetMode="External"/><Relationship Id="rId4863" Type="http://schemas.openxmlformats.org/officeDocument/2006/relationships/hyperlink" Target="https://twitter.com/deepakc1020929" TargetMode="External"/><Relationship Id="rId3258" Type="http://schemas.openxmlformats.org/officeDocument/2006/relationships/hyperlink" Target="http://pbs.twimg.com/profile_images/843910356170936320/OSFW68uP_normal.jpg" TargetMode="External"/><Relationship Id="rId3465" Type="http://schemas.openxmlformats.org/officeDocument/2006/relationships/hyperlink" Target="http://pbs.twimg.com/profile_images/856737340282286080/2fm3Nv2o_normal.jpg" TargetMode="External"/><Relationship Id="rId3672" Type="http://schemas.openxmlformats.org/officeDocument/2006/relationships/hyperlink" Target="http://abs.twimg.com/sticky/default_profile_images/default_profile_normal.png" TargetMode="External"/><Relationship Id="rId4309" Type="http://schemas.openxmlformats.org/officeDocument/2006/relationships/hyperlink" Target="https://twitter.com/ddmanker" TargetMode="External"/><Relationship Id="rId4516" Type="http://schemas.openxmlformats.org/officeDocument/2006/relationships/hyperlink" Target="https://twitter.com/uttarakhandhil" TargetMode="External"/><Relationship Id="rId4723" Type="http://schemas.openxmlformats.org/officeDocument/2006/relationships/hyperlink" Target="https://twitter.com/newstickerbodhi" TargetMode="External"/><Relationship Id="rId179" Type="http://schemas.openxmlformats.org/officeDocument/2006/relationships/hyperlink" Target="http://t.co/o0mEd7AQ7O" TargetMode="External"/><Relationship Id="rId386" Type="http://schemas.openxmlformats.org/officeDocument/2006/relationships/hyperlink" Target="https://t.co/FhdU5FzgxC" TargetMode="External"/><Relationship Id="rId593" Type="http://schemas.openxmlformats.org/officeDocument/2006/relationships/hyperlink" Target="https://t.co/8in9nlu9IW" TargetMode="External"/><Relationship Id="rId2067" Type="http://schemas.openxmlformats.org/officeDocument/2006/relationships/hyperlink" Target="http://abs.twimg.com/images/themes/theme1/bg.png" TargetMode="External"/><Relationship Id="rId2274" Type="http://schemas.openxmlformats.org/officeDocument/2006/relationships/hyperlink" Target="http://abs.twimg.com/images/themes/theme18/bg.gif" TargetMode="External"/><Relationship Id="rId2481" Type="http://schemas.openxmlformats.org/officeDocument/2006/relationships/hyperlink" Target="http://abs.twimg.com/images/themes/theme1/bg.png" TargetMode="External"/><Relationship Id="rId3118" Type="http://schemas.openxmlformats.org/officeDocument/2006/relationships/hyperlink" Target="http://pbs.twimg.com/profile_images/822339053001457664/WTHCsXi3_normal.jpg" TargetMode="External"/><Relationship Id="rId3325" Type="http://schemas.openxmlformats.org/officeDocument/2006/relationships/hyperlink" Target="http://pbs.twimg.com/profile_images/764711680580292608/sv--S2Br_normal.jpg" TargetMode="External"/><Relationship Id="rId3532" Type="http://schemas.openxmlformats.org/officeDocument/2006/relationships/hyperlink" Target="http://pbs.twimg.com/profile_images/735447565504778240/wjD8PGYV_normal.jpg" TargetMode="External"/><Relationship Id="rId4930" Type="http://schemas.openxmlformats.org/officeDocument/2006/relationships/hyperlink" Target="https://twitter.com/bitcoinagile" TargetMode="External"/><Relationship Id="rId246" Type="http://schemas.openxmlformats.org/officeDocument/2006/relationships/hyperlink" Target="https://t.co/xqFbFtiN6l" TargetMode="External"/><Relationship Id="rId453" Type="http://schemas.openxmlformats.org/officeDocument/2006/relationships/hyperlink" Target="https://t.co/pyo1DBGDsj" TargetMode="External"/><Relationship Id="rId660" Type="http://schemas.openxmlformats.org/officeDocument/2006/relationships/hyperlink" Target="https://t.co/b2BCDYhPGV" TargetMode="External"/><Relationship Id="rId1083" Type="http://schemas.openxmlformats.org/officeDocument/2006/relationships/hyperlink" Target="https://pbs.twimg.com/profile_banners/1343940042/1408901237" TargetMode="External"/><Relationship Id="rId1290" Type="http://schemas.openxmlformats.org/officeDocument/2006/relationships/hyperlink" Target="https://pbs.twimg.com/profile_banners/79012978/1366146552" TargetMode="External"/><Relationship Id="rId2134" Type="http://schemas.openxmlformats.org/officeDocument/2006/relationships/hyperlink" Target="http://pbs.twimg.com/profile_background_images/387346374/2MAnali_177.jpg" TargetMode="External"/><Relationship Id="rId2341" Type="http://schemas.openxmlformats.org/officeDocument/2006/relationships/hyperlink" Target="http://pbs.twimg.com/profile_background_images/2943801/oldphotoslg.jpg" TargetMode="External"/><Relationship Id="rId5497" Type="http://schemas.openxmlformats.org/officeDocument/2006/relationships/hyperlink" Target="https://twitter.com/djimit10" TargetMode="External"/><Relationship Id="rId106" Type="http://schemas.openxmlformats.org/officeDocument/2006/relationships/hyperlink" Target="http://t.co/2p7iFDcG8S" TargetMode="External"/><Relationship Id="rId313" Type="http://schemas.openxmlformats.org/officeDocument/2006/relationships/hyperlink" Target="http://t.co/KJiEKzMxgR" TargetMode="External"/><Relationship Id="rId1150" Type="http://schemas.openxmlformats.org/officeDocument/2006/relationships/hyperlink" Target="https://pbs.twimg.com/profile_banners/1320897332/1368292427" TargetMode="External"/><Relationship Id="rId4099" Type="http://schemas.openxmlformats.org/officeDocument/2006/relationships/hyperlink" Target="http://pbs.twimg.com/profile_images/826700406147330049/UST71t7i_normal.jpg" TargetMode="External"/><Relationship Id="rId5357" Type="http://schemas.openxmlformats.org/officeDocument/2006/relationships/hyperlink" Target="https://twitter.com/newsbossindia" TargetMode="External"/><Relationship Id="rId520" Type="http://schemas.openxmlformats.org/officeDocument/2006/relationships/hyperlink" Target="https://t.co/FNGernUYYO" TargetMode="External"/><Relationship Id="rId2201" Type="http://schemas.openxmlformats.org/officeDocument/2006/relationships/hyperlink" Target="http://abs.twimg.com/images/themes/theme1/bg.png" TargetMode="External"/><Relationship Id="rId5564" Type="http://schemas.openxmlformats.org/officeDocument/2006/relationships/hyperlink" Target="https://twitter.com/slidertech" TargetMode="External"/><Relationship Id="rId1010" Type="http://schemas.openxmlformats.org/officeDocument/2006/relationships/hyperlink" Target="https://pbs.twimg.com/profile_banners/611648571/1484500655" TargetMode="External"/><Relationship Id="rId1967" Type="http://schemas.openxmlformats.org/officeDocument/2006/relationships/hyperlink" Target="http://abs.twimg.com/images/themes/theme1/bg.png" TargetMode="External"/><Relationship Id="rId4166" Type="http://schemas.openxmlformats.org/officeDocument/2006/relationships/hyperlink" Target="http://pbs.twimg.com/profile_images/556229376/TwitterLogo-100x100_normal.jpg" TargetMode="External"/><Relationship Id="rId4373" Type="http://schemas.openxmlformats.org/officeDocument/2006/relationships/hyperlink" Target="https://twitter.com/mekalwint" TargetMode="External"/><Relationship Id="rId4580" Type="http://schemas.openxmlformats.org/officeDocument/2006/relationships/hyperlink" Target="https://twitter.com/youtubeindia" TargetMode="External"/><Relationship Id="rId5217" Type="http://schemas.openxmlformats.org/officeDocument/2006/relationships/hyperlink" Target="https://twitter.com/a_tech_lover" TargetMode="External"/><Relationship Id="rId5424" Type="http://schemas.openxmlformats.org/officeDocument/2006/relationships/hyperlink" Target="https://twitter.com/talkuktelecoms" TargetMode="External"/><Relationship Id="rId5631" Type="http://schemas.openxmlformats.org/officeDocument/2006/relationships/hyperlink" Target="https://twitter.com/tara_rev" TargetMode="External"/><Relationship Id="rId4026" Type="http://schemas.openxmlformats.org/officeDocument/2006/relationships/hyperlink" Target="http://pbs.twimg.com/profile_images/858538904982388736/VAYPZ_kV_normal.jpg" TargetMode="External"/><Relationship Id="rId4440" Type="http://schemas.openxmlformats.org/officeDocument/2006/relationships/hyperlink" Target="https://twitter.com/ndtvprofit" TargetMode="External"/><Relationship Id="rId3042" Type="http://schemas.openxmlformats.org/officeDocument/2006/relationships/hyperlink" Target="http://pbs.twimg.com/profile_images/679637611695091712/thsvpUlJ_normal.png" TargetMode="External"/><Relationship Id="rId3859" Type="http://schemas.openxmlformats.org/officeDocument/2006/relationships/hyperlink" Target="http://pbs.twimg.com/profile_images/857168225880113152/6oT3oDf7_normal.jpg" TargetMode="External"/><Relationship Id="rId5281" Type="http://schemas.openxmlformats.org/officeDocument/2006/relationships/hyperlink" Target="https://twitter.com/mannuforall" TargetMode="External"/><Relationship Id="rId2875" Type="http://schemas.openxmlformats.org/officeDocument/2006/relationships/hyperlink" Target="http://pbs.twimg.com/profile_images/562566453367296000/IP2p3rAw_normal.jpeg" TargetMode="External"/><Relationship Id="rId3926" Type="http://schemas.openxmlformats.org/officeDocument/2006/relationships/hyperlink" Target="http://pbs.twimg.com/profile_images/753260679692333057/AS4Xiw4q_normal.jpg" TargetMode="External"/><Relationship Id="rId847" Type="http://schemas.openxmlformats.org/officeDocument/2006/relationships/hyperlink" Target="https://pbs.twimg.com/profile_banners/2417907408/1484276305" TargetMode="External"/><Relationship Id="rId1477" Type="http://schemas.openxmlformats.org/officeDocument/2006/relationships/hyperlink" Target="https://pbs.twimg.com/profile_banners/2251461926/1452680989" TargetMode="External"/><Relationship Id="rId1891" Type="http://schemas.openxmlformats.org/officeDocument/2006/relationships/hyperlink" Target="http://abs.twimg.com/images/themes/theme1/bg.png" TargetMode="External"/><Relationship Id="rId2528" Type="http://schemas.openxmlformats.org/officeDocument/2006/relationships/hyperlink" Target="http://pbs.twimg.com/profile_background_images/231274616/twitterback.jpg" TargetMode="External"/><Relationship Id="rId2942" Type="http://schemas.openxmlformats.org/officeDocument/2006/relationships/hyperlink" Target="http://pbs.twimg.com/profile_images/1132898450/mekalwin_normal.jpeg" TargetMode="External"/><Relationship Id="rId914" Type="http://schemas.openxmlformats.org/officeDocument/2006/relationships/hyperlink" Target="https://pbs.twimg.com/profile_banners/385617768/1493266458" TargetMode="External"/><Relationship Id="rId1544" Type="http://schemas.openxmlformats.org/officeDocument/2006/relationships/hyperlink" Target="https://pbs.twimg.com/profile_banners/63937592/1430194933" TargetMode="External"/><Relationship Id="rId5001" Type="http://schemas.openxmlformats.org/officeDocument/2006/relationships/hyperlink" Target="https://twitter.com/gurmits13586049" TargetMode="External"/><Relationship Id="rId1611" Type="http://schemas.openxmlformats.org/officeDocument/2006/relationships/hyperlink" Target="https://pbs.twimg.com/profile_banners/178272745/1454350705" TargetMode="External"/><Relationship Id="rId4767" Type="http://schemas.openxmlformats.org/officeDocument/2006/relationships/hyperlink" Target="https://twitter.com/rameshgzpup" TargetMode="External"/><Relationship Id="rId3369" Type="http://schemas.openxmlformats.org/officeDocument/2006/relationships/hyperlink" Target="http://pbs.twimg.com/profile_images/701661287500091392/0WdCoUuh_normal.jpg" TargetMode="External"/><Relationship Id="rId2385" Type="http://schemas.openxmlformats.org/officeDocument/2006/relationships/hyperlink" Target="http://abs.twimg.com/images/themes/theme1/bg.png" TargetMode="External"/><Relationship Id="rId3783" Type="http://schemas.openxmlformats.org/officeDocument/2006/relationships/hyperlink" Target="http://pbs.twimg.com/profile_images/833610418669092864/o8QjuBt3_normal.jpg" TargetMode="External"/><Relationship Id="rId4834" Type="http://schemas.openxmlformats.org/officeDocument/2006/relationships/hyperlink" Target="https://twitter.com/makhan360" TargetMode="External"/><Relationship Id="rId357" Type="http://schemas.openxmlformats.org/officeDocument/2006/relationships/hyperlink" Target="https://t.co/4rdxmxnE48" TargetMode="External"/><Relationship Id="rId2038" Type="http://schemas.openxmlformats.org/officeDocument/2006/relationships/hyperlink" Target="http://abs.twimg.com/images/themes/theme1/bg.png" TargetMode="External"/><Relationship Id="rId3436" Type="http://schemas.openxmlformats.org/officeDocument/2006/relationships/hyperlink" Target="http://pbs.twimg.com/profile_images/724925305027203072/3Xp5jsGq_normal.jpg" TargetMode="External"/><Relationship Id="rId3850" Type="http://schemas.openxmlformats.org/officeDocument/2006/relationships/hyperlink" Target="http://pbs.twimg.com/profile_images/248268428/mannuforall_new__2__normal.png" TargetMode="External"/><Relationship Id="rId4901" Type="http://schemas.openxmlformats.org/officeDocument/2006/relationships/hyperlink" Target="https://twitter.com/gujaratkhedut" TargetMode="External"/><Relationship Id="rId771" Type="http://schemas.openxmlformats.org/officeDocument/2006/relationships/hyperlink" Target="https://pbs.twimg.com/profile_banners/3194342171/1429788010" TargetMode="External"/><Relationship Id="rId2452" Type="http://schemas.openxmlformats.org/officeDocument/2006/relationships/hyperlink" Target="http://pbs.twimg.com/profile_background_images/378800000049057503/52b027778452301d4821695f3e0b4382.jpeg" TargetMode="External"/><Relationship Id="rId3503" Type="http://schemas.openxmlformats.org/officeDocument/2006/relationships/hyperlink" Target="http://pbs.twimg.com/profile_images/842809941069062146/X3TRJt4P_normal.jpg" TargetMode="External"/><Relationship Id="rId424" Type="http://schemas.openxmlformats.org/officeDocument/2006/relationships/hyperlink" Target="https://t.co/VJjZUygXKM" TargetMode="External"/><Relationship Id="rId1054" Type="http://schemas.openxmlformats.org/officeDocument/2006/relationships/hyperlink" Target="https://pbs.twimg.com/profile_banners/774519347230277633/1473497070" TargetMode="External"/><Relationship Id="rId2105" Type="http://schemas.openxmlformats.org/officeDocument/2006/relationships/hyperlink" Target="http://abs.twimg.com/images/themes/theme17/bg.gif" TargetMode="External"/><Relationship Id="rId1121" Type="http://schemas.openxmlformats.org/officeDocument/2006/relationships/hyperlink" Target="https://pbs.twimg.com/profile_banners/720355991087230977/1460581363" TargetMode="External"/><Relationship Id="rId4277" Type="http://schemas.openxmlformats.org/officeDocument/2006/relationships/hyperlink" Target="https://twitter.com/rajapak62275336" TargetMode="External"/><Relationship Id="rId4691" Type="http://schemas.openxmlformats.org/officeDocument/2006/relationships/hyperlink" Target="https://twitter.com/sivabal31388912" TargetMode="External"/><Relationship Id="rId5328" Type="http://schemas.openxmlformats.org/officeDocument/2006/relationships/hyperlink" Target="https://twitter.com/ragzzz_93" TargetMode="External"/><Relationship Id="rId3293" Type="http://schemas.openxmlformats.org/officeDocument/2006/relationships/hyperlink" Target="http://pbs.twimg.com/profile_images/748502924737847297/Fo6RdNQ5_normal.jpg" TargetMode="External"/><Relationship Id="rId4344" Type="http://schemas.openxmlformats.org/officeDocument/2006/relationships/hyperlink" Target="https://twitter.com/danishkh4n" TargetMode="External"/><Relationship Id="rId1938" Type="http://schemas.openxmlformats.org/officeDocument/2006/relationships/hyperlink" Target="http://abs.twimg.com/images/themes/theme1/bg.png" TargetMode="External"/><Relationship Id="rId3360" Type="http://schemas.openxmlformats.org/officeDocument/2006/relationships/hyperlink" Target="http://pbs.twimg.com/profile_images/701665474254413824/etUZaELw_normal.jpg" TargetMode="External"/><Relationship Id="rId281" Type="http://schemas.openxmlformats.org/officeDocument/2006/relationships/hyperlink" Target="https://t.co/pgYp1YnpLt" TargetMode="External"/><Relationship Id="rId3013" Type="http://schemas.openxmlformats.org/officeDocument/2006/relationships/hyperlink" Target="http://pbs.twimg.com/profile_images/856367632043454464/-d0Tn9fG_normal.jpg" TargetMode="External"/><Relationship Id="rId4411" Type="http://schemas.openxmlformats.org/officeDocument/2006/relationships/hyperlink" Target="https://twitter.com/darrypars" TargetMode="External"/><Relationship Id="rId2779" Type="http://schemas.openxmlformats.org/officeDocument/2006/relationships/hyperlink" Target="http://pbs.twimg.com/profile_images/665487876247851008/xxDJxIHk_normal.png" TargetMode="External"/><Relationship Id="rId5185" Type="http://schemas.openxmlformats.org/officeDocument/2006/relationships/hyperlink" Target="https://twitter.com/wild_aju_dn_mes" TargetMode="External"/><Relationship Id="rId1795" Type="http://schemas.openxmlformats.org/officeDocument/2006/relationships/hyperlink" Target="http://abs.twimg.com/images/themes/theme1/bg.png" TargetMode="External"/><Relationship Id="rId2846" Type="http://schemas.openxmlformats.org/officeDocument/2006/relationships/hyperlink" Target="http://pbs.twimg.com/profile_images/848192963591245824/8XbL3ifM_normal.jpg" TargetMode="External"/><Relationship Id="rId5252" Type="http://schemas.openxmlformats.org/officeDocument/2006/relationships/hyperlink" Target="https://twitter.com/l0rdvyr3z" TargetMode="External"/><Relationship Id="rId87" Type="http://schemas.openxmlformats.org/officeDocument/2006/relationships/hyperlink" Target="https://t.co/TYcZGclfle" TargetMode="External"/><Relationship Id="rId818" Type="http://schemas.openxmlformats.org/officeDocument/2006/relationships/hyperlink" Target="https://pbs.twimg.com/profile_banners/1659318624/1492959182" TargetMode="External"/><Relationship Id="rId1448" Type="http://schemas.openxmlformats.org/officeDocument/2006/relationships/hyperlink" Target="https://pbs.twimg.com/profile_banners/808206228878987264/1481527652" TargetMode="External"/><Relationship Id="rId1862" Type="http://schemas.openxmlformats.org/officeDocument/2006/relationships/hyperlink" Target="http://abs.twimg.com/images/themes/theme1/bg.png" TargetMode="External"/><Relationship Id="rId2913" Type="http://schemas.openxmlformats.org/officeDocument/2006/relationships/hyperlink" Target="http://pbs.twimg.com/profile_images/825261356815245312/0GdhOAfg_normal.jpg" TargetMode="External"/><Relationship Id="rId1515" Type="http://schemas.openxmlformats.org/officeDocument/2006/relationships/hyperlink" Target="https://pbs.twimg.com/profile_banners/842596857025052672/1489726401" TargetMode="External"/><Relationship Id="rId3687" Type="http://schemas.openxmlformats.org/officeDocument/2006/relationships/hyperlink" Target="http://pbs.twimg.com/profile_images/487701633489313793/pIxJHFt5_normal.jpeg" TargetMode="External"/><Relationship Id="rId4738" Type="http://schemas.openxmlformats.org/officeDocument/2006/relationships/hyperlink" Target="https://twitter.com/kolkatainsider" TargetMode="External"/><Relationship Id="rId2289" Type="http://schemas.openxmlformats.org/officeDocument/2006/relationships/hyperlink" Target="http://abs.twimg.com/images/themes/theme1/bg.png" TargetMode="External"/><Relationship Id="rId3754" Type="http://schemas.openxmlformats.org/officeDocument/2006/relationships/hyperlink" Target="http://pbs.twimg.com/profile_images/857907023631060992/UFXYNjDw_normal.jpg" TargetMode="External"/><Relationship Id="rId4805" Type="http://schemas.openxmlformats.org/officeDocument/2006/relationships/hyperlink" Target="https://twitter.com/sparkbstrategy" TargetMode="External"/><Relationship Id="rId675" Type="http://schemas.openxmlformats.org/officeDocument/2006/relationships/hyperlink" Target="https://pbs.twimg.com/profile_banners/774828073279774720/1489888498" TargetMode="External"/><Relationship Id="rId2356" Type="http://schemas.openxmlformats.org/officeDocument/2006/relationships/hyperlink" Target="http://abs.twimg.com/images/themes/theme1/bg.png" TargetMode="External"/><Relationship Id="rId2770" Type="http://schemas.openxmlformats.org/officeDocument/2006/relationships/hyperlink" Target="http://pbs.twimg.com/profile_background_images/281510515/me.jpg" TargetMode="External"/><Relationship Id="rId3407" Type="http://schemas.openxmlformats.org/officeDocument/2006/relationships/hyperlink" Target="http://pbs.twimg.com/profile_images/840137176247558144/XRNXB7iA_normal.jpg" TargetMode="External"/><Relationship Id="rId3821" Type="http://schemas.openxmlformats.org/officeDocument/2006/relationships/hyperlink" Target="http://pbs.twimg.com/profile_images/762898119373774849/kfqtdQLF_normal.jpg" TargetMode="External"/><Relationship Id="rId328" Type="http://schemas.openxmlformats.org/officeDocument/2006/relationships/hyperlink" Target="https://t.co/FxNCJymKIm" TargetMode="External"/><Relationship Id="rId742" Type="http://schemas.openxmlformats.org/officeDocument/2006/relationships/hyperlink" Target="https://pbs.twimg.com/profile_banners/3007770264/1486451903" TargetMode="External"/><Relationship Id="rId1372" Type="http://schemas.openxmlformats.org/officeDocument/2006/relationships/hyperlink" Target="https://pbs.twimg.com/profile_banners/139278608/1347979603" TargetMode="External"/><Relationship Id="rId2009" Type="http://schemas.openxmlformats.org/officeDocument/2006/relationships/hyperlink" Target="http://abs.twimg.com/images/themes/theme9/bg.gif" TargetMode="External"/><Relationship Id="rId2423" Type="http://schemas.openxmlformats.org/officeDocument/2006/relationships/hyperlink" Target="http://abs.twimg.com/images/themes/theme1/bg.png" TargetMode="External"/><Relationship Id="rId5579" Type="http://schemas.openxmlformats.org/officeDocument/2006/relationships/hyperlink" Target="https://twitter.com/moviejourno" TargetMode="External"/><Relationship Id="rId1025" Type="http://schemas.openxmlformats.org/officeDocument/2006/relationships/hyperlink" Target="https://pbs.twimg.com/profile_banners/2313487754/1412844221" TargetMode="External"/><Relationship Id="rId4595" Type="http://schemas.openxmlformats.org/officeDocument/2006/relationships/hyperlink" Target="https://twitter.com/rcbtweets" TargetMode="External"/><Relationship Id="rId3197" Type="http://schemas.openxmlformats.org/officeDocument/2006/relationships/hyperlink" Target="http://pbs.twimg.com/profile_images/841841109932339200/mMssv6JY_normal.jpg" TargetMode="External"/><Relationship Id="rId4248" Type="http://schemas.openxmlformats.org/officeDocument/2006/relationships/hyperlink" Target="https://twitter.com/mouthshut" TargetMode="External"/><Relationship Id="rId4662" Type="http://schemas.openxmlformats.org/officeDocument/2006/relationships/hyperlink" Target="https://twitter.com/extra_money101" TargetMode="External"/><Relationship Id="rId185" Type="http://schemas.openxmlformats.org/officeDocument/2006/relationships/hyperlink" Target="https://t.co/1aJWyDljLY" TargetMode="External"/><Relationship Id="rId1909" Type="http://schemas.openxmlformats.org/officeDocument/2006/relationships/hyperlink" Target="http://abs.twimg.com/images/themes/theme1/bg.png" TargetMode="External"/><Relationship Id="rId3264" Type="http://schemas.openxmlformats.org/officeDocument/2006/relationships/hyperlink" Target="http://pbs.twimg.com/profile_images/79257909/fa-logo-vertical_normal.png" TargetMode="External"/><Relationship Id="rId4315" Type="http://schemas.openxmlformats.org/officeDocument/2006/relationships/hyperlink" Target="https://twitter.com/atulmaharaj" TargetMode="External"/><Relationship Id="rId2280" Type="http://schemas.openxmlformats.org/officeDocument/2006/relationships/hyperlink" Target="http://abs.twimg.com/images/themes/theme15/bg.png" TargetMode="External"/><Relationship Id="rId3331" Type="http://schemas.openxmlformats.org/officeDocument/2006/relationships/hyperlink" Target="http://pbs.twimg.com/profile_images/562222175587823616/8d55j3nr_normal.jpeg" TargetMode="External"/><Relationship Id="rId252" Type="http://schemas.openxmlformats.org/officeDocument/2006/relationships/hyperlink" Target="https://t.co/Zr2Y1ZSVT4" TargetMode="External"/><Relationship Id="rId5089" Type="http://schemas.openxmlformats.org/officeDocument/2006/relationships/hyperlink" Target="https://twitter.com/whatanews4u" TargetMode="External"/><Relationship Id="rId1699" Type="http://schemas.openxmlformats.org/officeDocument/2006/relationships/hyperlink" Target="http://abs.twimg.com/images/themes/theme1/bg.png" TargetMode="External"/><Relationship Id="rId2000" Type="http://schemas.openxmlformats.org/officeDocument/2006/relationships/hyperlink" Target="http://abs.twimg.com/images/themes/theme1/bg.png" TargetMode="External"/><Relationship Id="rId5156" Type="http://schemas.openxmlformats.org/officeDocument/2006/relationships/hyperlink" Target="https://twitter.com/sameernagpal" TargetMode="External"/><Relationship Id="rId5570" Type="http://schemas.openxmlformats.org/officeDocument/2006/relationships/hyperlink" Target="https://twitter.com/ex_bjymblrmedia" TargetMode="External"/><Relationship Id="rId4172" Type="http://schemas.openxmlformats.org/officeDocument/2006/relationships/hyperlink" Target="http://pbs.twimg.com/profile_images/712261394398195713/0p-2XE9__normal.jpg" TargetMode="External"/><Relationship Id="rId5223" Type="http://schemas.openxmlformats.org/officeDocument/2006/relationships/hyperlink" Target="https://twitter.com/theteckmobile" TargetMode="External"/><Relationship Id="rId1766" Type="http://schemas.openxmlformats.org/officeDocument/2006/relationships/hyperlink" Target="http://abs.twimg.com/images/themes/theme1/bg.png" TargetMode="External"/><Relationship Id="rId2817" Type="http://schemas.openxmlformats.org/officeDocument/2006/relationships/hyperlink" Target="http://pbs.twimg.com/profile_images/828870039457632257/Owauitil_normal.jpg" TargetMode="External"/><Relationship Id="rId58" Type="http://schemas.openxmlformats.org/officeDocument/2006/relationships/hyperlink" Target="https://t.co/eUPp4gq542" TargetMode="External"/><Relationship Id="rId1419" Type="http://schemas.openxmlformats.org/officeDocument/2006/relationships/hyperlink" Target="https://pbs.twimg.com/profile_banners/606888581/1397802231" TargetMode="External"/><Relationship Id="rId1833" Type="http://schemas.openxmlformats.org/officeDocument/2006/relationships/hyperlink" Target="http://abs.twimg.com/images/themes/theme1/bg.png" TargetMode="External"/><Relationship Id="rId4989" Type="http://schemas.openxmlformats.org/officeDocument/2006/relationships/hyperlink" Target="https://twitter.com/u_arzoo" TargetMode="External"/><Relationship Id="rId1900" Type="http://schemas.openxmlformats.org/officeDocument/2006/relationships/hyperlink" Target="http://pbs.twimg.com/profile_background_images/641643015/usvzqcr0aqre9lwdf0d6.jpeg" TargetMode="External"/><Relationship Id="rId3658" Type="http://schemas.openxmlformats.org/officeDocument/2006/relationships/hyperlink" Target="http://pbs.twimg.com/profile_images/767304684352573440/sT6n1x0m_normal.jpg" TargetMode="External"/><Relationship Id="rId4709" Type="http://schemas.openxmlformats.org/officeDocument/2006/relationships/hyperlink" Target="https://twitter.com/sureshmohapatra" TargetMode="External"/><Relationship Id="rId579" Type="http://schemas.openxmlformats.org/officeDocument/2006/relationships/hyperlink" Target="http://t.co/oe0CAA4WLo" TargetMode="External"/><Relationship Id="rId993" Type="http://schemas.openxmlformats.org/officeDocument/2006/relationships/hyperlink" Target="https://pbs.twimg.com/profile_banners/60838339/1403182121" TargetMode="External"/><Relationship Id="rId2674" Type="http://schemas.openxmlformats.org/officeDocument/2006/relationships/hyperlink" Target="http://abs.twimg.com/images/themes/theme19/bg.gif" TargetMode="External"/><Relationship Id="rId5080" Type="http://schemas.openxmlformats.org/officeDocument/2006/relationships/hyperlink" Target="https://twitter.com/subrata8575" TargetMode="External"/><Relationship Id="rId646" Type="http://schemas.openxmlformats.org/officeDocument/2006/relationships/hyperlink" Target="https://t.co/6t0AU8wGH7" TargetMode="External"/><Relationship Id="rId1276" Type="http://schemas.openxmlformats.org/officeDocument/2006/relationships/hyperlink" Target="https://pbs.twimg.com/profile_banners/4852116195/1490422377" TargetMode="External"/><Relationship Id="rId2327" Type="http://schemas.openxmlformats.org/officeDocument/2006/relationships/hyperlink" Target="http://abs.twimg.com/images/themes/theme19/bg.gif" TargetMode="External"/><Relationship Id="rId3725" Type="http://schemas.openxmlformats.org/officeDocument/2006/relationships/hyperlink" Target="http://pbs.twimg.com/profile_images/613942893158338561/AP8Vk2ur_normal.jpg" TargetMode="External"/><Relationship Id="rId1690" Type="http://schemas.openxmlformats.org/officeDocument/2006/relationships/hyperlink" Target="http://abs.twimg.com/images/themes/theme10/bg.gif" TargetMode="External"/><Relationship Id="rId2741" Type="http://schemas.openxmlformats.org/officeDocument/2006/relationships/hyperlink" Target="http://abs.twimg.com/images/themes/theme1/bg.png" TargetMode="External"/><Relationship Id="rId713" Type="http://schemas.openxmlformats.org/officeDocument/2006/relationships/hyperlink" Target="https://pbs.twimg.com/profile_banners/41780366/1424770949" TargetMode="External"/><Relationship Id="rId1343" Type="http://schemas.openxmlformats.org/officeDocument/2006/relationships/hyperlink" Target="https://pbs.twimg.com/profile_banners/828848931962490881/1486450913" TargetMode="External"/><Relationship Id="rId4499" Type="http://schemas.openxmlformats.org/officeDocument/2006/relationships/hyperlink" Target="https://twitter.com/imshubh143" TargetMode="External"/><Relationship Id="rId1410" Type="http://schemas.openxmlformats.org/officeDocument/2006/relationships/hyperlink" Target="https://pbs.twimg.com/profile_banners/2483565746/1491369259" TargetMode="External"/><Relationship Id="rId4566" Type="http://schemas.openxmlformats.org/officeDocument/2006/relationships/hyperlink" Target="https://twitter.com/dineshchinku" TargetMode="External"/><Relationship Id="rId4980" Type="http://schemas.openxmlformats.org/officeDocument/2006/relationships/hyperlink" Target="https://twitter.com/prasadktoi" TargetMode="External"/><Relationship Id="rId5617" Type="http://schemas.openxmlformats.org/officeDocument/2006/relationships/hyperlink" Target="https://twitter.com/datechbot" TargetMode="External"/><Relationship Id="rId3168" Type="http://schemas.openxmlformats.org/officeDocument/2006/relationships/hyperlink" Target="http://pbs.twimg.com/profile_images/378800000437638916/f93d43e864188b2488820f5d982ed468_normal.jpeg" TargetMode="External"/><Relationship Id="rId3582" Type="http://schemas.openxmlformats.org/officeDocument/2006/relationships/hyperlink" Target="http://pbs.twimg.com/profile_images/663063929786990592/aVJDBcKm_normal.jpg" TargetMode="External"/><Relationship Id="rId4219" Type="http://schemas.openxmlformats.org/officeDocument/2006/relationships/hyperlink" Target="https://twitter.com/bloombergquint" TargetMode="External"/><Relationship Id="rId4633" Type="http://schemas.openxmlformats.org/officeDocument/2006/relationships/hyperlink" Target="https://twitter.com/insubcontinent" TargetMode="External"/><Relationship Id="rId2184" Type="http://schemas.openxmlformats.org/officeDocument/2006/relationships/hyperlink" Target="http://pbs.twimg.com/profile_background_images/378800000009129955/84a57bcb8c69a448cdf7f3dadb3dec4c.jpeg" TargetMode="External"/><Relationship Id="rId3235" Type="http://schemas.openxmlformats.org/officeDocument/2006/relationships/hyperlink" Target="http://pbs.twimg.com/profile_images/822639240358064128/xgza9By-_normal.jpg" TargetMode="External"/><Relationship Id="rId156" Type="http://schemas.openxmlformats.org/officeDocument/2006/relationships/hyperlink" Target="http://t.co/i7NW4Bof2G" TargetMode="External"/><Relationship Id="rId570" Type="http://schemas.openxmlformats.org/officeDocument/2006/relationships/hyperlink" Target="https://t.co/MHAd1ieVdQ" TargetMode="External"/><Relationship Id="rId2251" Type="http://schemas.openxmlformats.org/officeDocument/2006/relationships/hyperlink" Target="http://pbs.twimg.com/profile_background_images/196480548/A.K.jpg" TargetMode="External"/><Relationship Id="rId3302" Type="http://schemas.openxmlformats.org/officeDocument/2006/relationships/hyperlink" Target="http://pbs.twimg.com/profile_images/848191742943928320/r6Nvl8tA_normal.jpg" TargetMode="External"/><Relationship Id="rId4700" Type="http://schemas.openxmlformats.org/officeDocument/2006/relationships/hyperlink" Target="https://twitter.com/romitguhaet" TargetMode="External"/><Relationship Id="rId223" Type="http://schemas.openxmlformats.org/officeDocument/2006/relationships/hyperlink" Target="https://t.co/H2dmVNToxA" TargetMode="External"/><Relationship Id="rId4076" Type="http://schemas.openxmlformats.org/officeDocument/2006/relationships/hyperlink" Target="http://pbs.twimg.com/profile_images/852132317388787712/UUdpzBT4_normal.jpg" TargetMode="External"/><Relationship Id="rId5474" Type="http://schemas.openxmlformats.org/officeDocument/2006/relationships/hyperlink" Target="https://twitter.com/chaitralyd" TargetMode="External"/><Relationship Id="rId4490" Type="http://schemas.openxmlformats.org/officeDocument/2006/relationships/hyperlink" Target="https://twitter.com/gadgetshindi4u" TargetMode="External"/><Relationship Id="rId5127" Type="http://schemas.openxmlformats.org/officeDocument/2006/relationships/hyperlink" Target="https://twitter.com/ondawoad" TargetMode="External"/><Relationship Id="rId5541" Type="http://schemas.openxmlformats.org/officeDocument/2006/relationships/hyperlink" Target="https://twitter.com/52mohammedsiam" TargetMode="External"/><Relationship Id="rId1737" Type="http://schemas.openxmlformats.org/officeDocument/2006/relationships/hyperlink" Target="http://abs.twimg.com/images/themes/theme5/bg.gif" TargetMode="External"/><Relationship Id="rId3092" Type="http://schemas.openxmlformats.org/officeDocument/2006/relationships/hyperlink" Target="http://pbs.twimg.com/profile_images/529199103909978113/FEB01le2_normal.png" TargetMode="External"/><Relationship Id="rId4143" Type="http://schemas.openxmlformats.org/officeDocument/2006/relationships/hyperlink" Target="http://pbs.twimg.com/profile_images/841979593850527745/Es9ANlsW_normal.jpg" TargetMode="External"/><Relationship Id="rId29" Type="http://schemas.openxmlformats.org/officeDocument/2006/relationships/hyperlink" Target="http://t.co/DeF14JdJDd" TargetMode="External"/><Relationship Id="rId4210" Type="http://schemas.openxmlformats.org/officeDocument/2006/relationships/hyperlink" Target="https://twitter.com/moretopic" TargetMode="External"/><Relationship Id="rId1804" Type="http://schemas.openxmlformats.org/officeDocument/2006/relationships/hyperlink" Target="http://abs.twimg.com/images/themes/theme1/bg.png" TargetMode="External"/><Relationship Id="rId3976" Type="http://schemas.openxmlformats.org/officeDocument/2006/relationships/hyperlink" Target="http://pbs.twimg.com/profile_images/839767997791285249/aShWOyv-_normal.jpg" TargetMode="External"/><Relationship Id="rId897" Type="http://schemas.openxmlformats.org/officeDocument/2006/relationships/hyperlink" Target="https://pbs.twimg.com/profile_banners/3005818958/1475649242" TargetMode="External"/><Relationship Id="rId2578" Type="http://schemas.openxmlformats.org/officeDocument/2006/relationships/hyperlink" Target="http://pbs.twimg.com/profile_background_images/151457176/Picture1.jpg" TargetMode="External"/><Relationship Id="rId2992" Type="http://schemas.openxmlformats.org/officeDocument/2006/relationships/hyperlink" Target="http://pbs.twimg.com/profile_images/1562507601/agarsen_maharaj_normal.jpg" TargetMode="External"/><Relationship Id="rId3629" Type="http://schemas.openxmlformats.org/officeDocument/2006/relationships/hyperlink" Target="http://pbs.twimg.com/profile_images/1853275097/CyberIcon_normal.jpg" TargetMode="External"/><Relationship Id="rId5051" Type="http://schemas.openxmlformats.org/officeDocument/2006/relationships/hyperlink" Target="https://twitter.com/fn" TargetMode="External"/><Relationship Id="rId964" Type="http://schemas.openxmlformats.org/officeDocument/2006/relationships/hyperlink" Target="https://pbs.twimg.com/profile_banners/1102984189/1485413198" TargetMode="External"/><Relationship Id="rId1594" Type="http://schemas.openxmlformats.org/officeDocument/2006/relationships/hyperlink" Target="https://pbs.twimg.com/profile_banners/456410872/1479065177" TargetMode="External"/><Relationship Id="rId2645" Type="http://schemas.openxmlformats.org/officeDocument/2006/relationships/hyperlink" Target="http://pbs.twimg.com/profile_background_images/641437678/cjh6kym7j137bl91ee19.jpeg" TargetMode="External"/><Relationship Id="rId617" Type="http://schemas.openxmlformats.org/officeDocument/2006/relationships/hyperlink" Target="https://t.co/r5EhZRC5cz" TargetMode="External"/><Relationship Id="rId1247" Type="http://schemas.openxmlformats.org/officeDocument/2006/relationships/hyperlink" Target="https://pbs.twimg.com/profile_banners/843322582241820672/1489899161" TargetMode="External"/><Relationship Id="rId1661" Type="http://schemas.openxmlformats.org/officeDocument/2006/relationships/hyperlink" Target="https://pbs.twimg.com/profile_banners/732452235213332480/1463481304" TargetMode="External"/><Relationship Id="rId2712" Type="http://schemas.openxmlformats.org/officeDocument/2006/relationships/hyperlink" Target="http://abs.twimg.com/images/themes/theme13/bg.gif" TargetMode="External"/><Relationship Id="rId1314" Type="http://schemas.openxmlformats.org/officeDocument/2006/relationships/hyperlink" Target="https://pbs.twimg.com/profile_banners/788297675447730176/1489230949" TargetMode="External"/><Relationship Id="rId4884" Type="http://schemas.openxmlformats.org/officeDocument/2006/relationships/hyperlink" Target="https://twitter.com/ftalphaville" TargetMode="External"/><Relationship Id="rId3486" Type="http://schemas.openxmlformats.org/officeDocument/2006/relationships/hyperlink" Target="http://pbs.twimg.com/profile_images/851334989090365440/owd39yFG_normal.jpg" TargetMode="External"/><Relationship Id="rId4537" Type="http://schemas.openxmlformats.org/officeDocument/2006/relationships/hyperlink" Target="https://twitter.com/imsiva19" TargetMode="External"/><Relationship Id="rId20" Type="http://schemas.openxmlformats.org/officeDocument/2006/relationships/hyperlink" Target="https://t.co/Q0QFMAeHFY" TargetMode="External"/><Relationship Id="rId2088" Type="http://schemas.openxmlformats.org/officeDocument/2006/relationships/hyperlink" Target="http://abs.twimg.com/images/themes/theme1/bg.png" TargetMode="External"/><Relationship Id="rId3139" Type="http://schemas.openxmlformats.org/officeDocument/2006/relationships/hyperlink" Target="http://pbs.twimg.com/profile_images/855347449132494848/-5pvm1rb_normal.jpg" TargetMode="External"/><Relationship Id="rId4951" Type="http://schemas.openxmlformats.org/officeDocument/2006/relationships/hyperlink" Target="https://twitter.com/hemanshu_a" TargetMode="External"/><Relationship Id="rId474" Type="http://schemas.openxmlformats.org/officeDocument/2006/relationships/hyperlink" Target="http://t.co/aVQBrMRuIs" TargetMode="External"/><Relationship Id="rId2155" Type="http://schemas.openxmlformats.org/officeDocument/2006/relationships/hyperlink" Target="http://abs.twimg.com/images/themes/theme1/bg.png" TargetMode="External"/><Relationship Id="rId3553" Type="http://schemas.openxmlformats.org/officeDocument/2006/relationships/hyperlink" Target="http://pbs.twimg.com/profile_images/642527510870159362/F3iS8pie_normal.jpg" TargetMode="External"/><Relationship Id="rId4604" Type="http://schemas.openxmlformats.org/officeDocument/2006/relationships/hyperlink" Target="https://twitter.com/dravirmani" TargetMode="External"/><Relationship Id="rId127" Type="http://schemas.openxmlformats.org/officeDocument/2006/relationships/hyperlink" Target="https://t.co/VP8EbDV9w2" TargetMode="External"/><Relationship Id="rId3206" Type="http://schemas.openxmlformats.org/officeDocument/2006/relationships/hyperlink" Target="http://pbs.twimg.com/profile_images/842084460245970945/9I_gMe7V_normal.jpg" TargetMode="External"/><Relationship Id="rId3620" Type="http://schemas.openxmlformats.org/officeDocument/2006/relationships/hyperlink" Target="http://pbs.twimg.com/profile_images/20792352/smallhelmet_normal.jpg" TargetMode="External"/><Relationship Id="rId541" Type="http://schemas.openxmlformats.org/officeDocument/2006/relationships/hyperlink" Target="https://t.co/iOacUZvcvp" TargetMode="External"/><Relationship Id="rId1171" Type="http://schemas.openxmlformats.org/officeDocument/2006/relationships/hyperlink" Target="https://pbs.twimg.com/profile_banners/14465640/1411126149" TargetMode="External"/><Relationship Id="rId2222" Type="http://schemas.openxmlformats.org/officeDocument/2006/relationships/hyperlink" Target="http://pbs.twimg.com/profile_background_images/794144387/7b33cd0c17ed03c441e7063d7c0e6ddf.gif" TargetMode="External"/><Relationship Id="rId5378" Type="http://schemas.openxmlformats.org/officeDocument/2006/relationships/hyperlink" Target="https://twitter.com/sukanta77997999" TargetMode="External"/><Relationship Id="rId1988" Type="http://schemas.openxmlformats.org/officeDocument/2006/relationships/hyperlink" Target="http://abs.twimg.com/images/themes/theme1/bg.png" TargetMode="External"/><Relationship Id="rId4394" Type="http://schemas.openxmlformats.org/officeDocument/2006/relationships/hyperlink" Target="https://twitter.com/mohitprofitbook" TargetMode="External"/><Relationship Id="rId5445" Type="http://schemas.openxmlformats.org/officeDocument/2006/relationships/hyperlink" Target="https://twitter.com/indianexpress" TargetMode="External"/><Relationship Id="rId4047" Type="http://schemas.openxmlformats.org/officeDocument/2006/relationships/hyperlink" Target="http://pbs.twimg.com/profile_images/806522097711267842/tvteBYn3_normal.jpg" TargetMode="External"/><Relationship Id="rId4461" Type="http://schemas.openxmlformats.org/officeDocument/2006/relationships/hyperlink" Target="https://twitter.com/vkesamy" TargetMode="External"/><Relationship Id="rId5512" Type="http://schemas.openxmlformats.org/officeDocument/2006/relationships/hyperlink" Target="https://twitter.com/broadbandforum" TargetMode="External"/><Relationship Id="rId3063" Type="http://schemas.openxmlformats.org/officeDocument/2006/relationships/hyperlink" Target="http://pbs.twimg.com/profile_images/131631334/0be32bdc5cffa8b9457d47078ee2fa8f_normal.jpeg" TargetMode="External"/><Relationship Id="rId4114" Type="http://schemas.openxmlformats.org/officeDocument/2006/relationships/hyperlink" Target="http://pbs.twimg.com/profile_images/3348886746/5359ff9f16907ac5fe780b9c187a9c84_normal.jpeg" TargetMode="External"/><Relationship Id="rId1708" Type="http://schemas.openxmlformats.org/officeDocument/2006/relationships/hyperlink" Target="http://pbs.twimg.com/profile_background_images/16584992/bs_twitter_bg.jpg" TargetMode="External"/><Relationship Id="rId3130" Type="http://schemas.openxmlformats.org/officeDocument/2006/relationships/hyperlink" Target="http://pbs.twimg.com/profile_images/720143073221554176/wojNpnb0_normal.jpg" TargetMode="External"/><Relationship Id="rId2896" Type="http://schemas.openxmlformats.org/officeDocument/2006/relationships/hyperlink" Target="http://pbs.twimg.com/profile_images/725504382356299777/EGs2IucN_normal.jpg" TargetMode="External"/><Relationship Id="rId3947" Type="http://schemas.openxmlformats.org/officeDocument/2006/relationships/hyperlink" Target="http://abs.twimg.com/sticky/default_profile_images/default_profile_normal.png" TargetMode="External"/><Relationship Id="rId868" Type="http://schemas.openxmlformats.org/officeDocument/2006/relationships/hyperlink" Target="https://pbs.twimg.com/profile_banners/3281614380/1493377506" TargetMode="External"/><Relationship Id="rId1498" Type="http://schemas.openxmlformats.org/officeDocument/2006/relationships/hyperlink" Target="https://pbs.twimg.com/profile_banners/375112263/1462648788" TargetMode="External"/><Relationship Id="rId2549" Type="http://schemas.openxmlformats.org/officeDocument/2006/relationships/hyperlink" Target="http://abs.twimg.com/images/themes/theme4/bg.gif" TargetMode="External"/><Relationship Id="rId2963" Type="http://schemas.openxmlformats.org/officeDocument/2006/relationships/hyperlink" Target="http://pbs.twimg.com/profile_images/641188133522948096/7WTGzEkL_normal.jpg" TargetMode="External"/><Relationship Id="rId935" Type="http://schemas.openxmlformats.org/officeDocument/2006/relationships/hyperlink" Target="https://pbs.twimg.com/profile_banners/3139042161/1491393567" TargetMode="External"/><Relationship Id="rId1565" Type="http://schemas.openxmlformats.org/officeDocument/2006/relationships/hyperlink" Target="https://pbs.twimg.com/profile_banners/444494191/1487011785" TargetMode="External"/><Relationship Id="rId2616" Type="http://schemas.openxmlformats.org/officeDocument/2006/relationships/hyperlink" Target="http://abs.twimg.com/images/themes/theme1/bg.png" TargetMode="External"/><Relationship Id="rId5022" Type="http://schemas.openxmlformats.org/officeDocument/2006/relationships/hyperlink" Target="https://twitter.com/nikhilpawar3795" TargetMode="External"/><Relationship Id="rId1218" Type="http://schemas.openxmlformats.org/officeDocument/2006/relationships/hyperlink" Target="https://pbs.twimg.com/profile_banners/587925312/1488905603" TargetMode="External"/><Relationship Id="rId1632" Type="http://schemas.openxmlformats.org/officeDocument/2006/relationships/hyperlink" Target="https://pbs.twimg.com/profile_banners/3095061492/1488318668" TargetMode="External"/><Relationship Id="rId4788" Type="http://schemas.openxmlformats.org/officeDocument/2006/relationships/hyperlink" Target="https://twitter.com/reporter_inside" TargetMode="External"/><Relationship Id="rId4855" Type="http://schemas.openxmlformats.org/officeDocument/2006/relationships/hyperlink" Target="https://twitter.com/janman_tv" TargetMode="External"/><Relationship Id="rId3457" Type="http://schemas.openxmlformats.org/officeDocument/2006/relationships/hyperlink" Target="http://pbs.twimg.com/profile_images/803543069295575040/KltlnX6Q_normal.jpg" TargetMode="External"/><Relationship Id="rId3871" Type="http://schemas.openxmlformats.org/officeDocument/2006/relationships/hyperlink" Target="http://pbs.twimg.com/profile_images/1055877164/41774_100000413177338_3546_q_normal.jpg" TargetMode="External"/><Relationship Id="rId4508" Type="http://schemas.openxmlformats.org/officeDocument/2006/relationships/hyperlink" Target="https://twitter.com/learningfriday" TargetMode="External"/><Relationship Id="rId4922" Type="http://schemas.openxmlformats.org/officeDocument/2006/relationships/hyperlink" Target="https://twitter.com/originalanurag" TargetMode="External"/><Relationship Id="rId378" Type="http://schemas.openxmlformats.org/officeDocument/2006/relationships/hyperlink" Target="https://t.co/nZOjFJWYfQ" TargetMode="External"/><Relationship Id="rId792" Type="http://schemas.openxmlformats.org/officeDocument/2006/relationships/hyperlink" Target="https://pbs.twimg.com/profile_banners/17385512/1399559998" TargetMode="External"/><Relationship Id="rId2059" Type="http://schemas.openxmlformats.org/officeDocument/2006/relationships/hyperlink" Target="http://pbs.twimg.com/profile_background_images/618036491957047296/eQaJ23kH.jpg" TargetMode="External"/><Relationship Id="rId2473" Type="http://schemas.openxmlformats.org/officeDocument/2006/relationships/hyperlink" Target="http://abs.twimg.com/images/themes/theme1/bg.png" TargetMode="External"/><Relationship Id="rId3524" Type="http://schemas.openxmlformats.org/officeDocument/2006/relationships/hyperlink" Target="http://pbs.twimg.com/profile_images/431263680903143424/72_V95M0_normal.jpeg" TargetMode="External"/><Relationship Id="rId445" Type="http://schemas.openxmlformats.org/officeDocument/2006/relationships/hyperlink" Target="https://t.co/eQiWxqmIoV" TargetMode="External"/><Relationship Id="rId1075" Type="http://schemas.openxmlformats.org/officeDocument/2006/relationships/hyperlink" Target="https://pbs.twimg.com/profile_banners/100551971/1365841547" TargetMode="External"/><Relationship Id="rId2126" Type="http://schemas.openxmlformats.org/officeDocument/2006/relationships/hyperlink" Target="http://abs.twimg.com/images/themes/theme9/bg.gif" TargetMode="External"/><Relationship Id="rId2540" Type="http://schemas.openxmlformats.org/officeDocument/2006/relationships/hyperlink" Target="http://abs.twimg.com/images/themes/theme14/bg.gif" TargetMode="External"/><Relationship Id="rId512" Type="http://schemas.openxmlformats.org/officeDocument/2006/relationships/hyperlink" Target="https://t.co/cNnOA4KwnL" TargetMode="External"/><Relationship Id="rId1142" Type="http://schemas.openxmlformats.org/officeDocument/2006/relationships/hyperlink" Target="https://pbs.twimg.com/profile_banners/2427057066/1491826175" TargetMode="External"/><Relationship Id="rId4298" Type="http://schemas.openxmlformats.org/officeDocument/2006/relationships/hyperlink" Target="https://twitter.com/lee4a1" TargetMode="External"/><Relationship Id="rId5349" Type="http://schemas.openxmlformats.org/officeDocument/2006/relationships/hyperlink" Target="https://twitter.com/jiodthofficial" TargetMode="External"/><Relationship Id="rId4365" Type="http://schemas.openxmlformats.org/officeDocument/2006/relationships/hyperlink" Target="https://twitter.com/bharat_vardhan" TargetMode="External"/><Relationship Id="rId1959" Type="http://schemas.openxmlformats.org/officeDocument/2006/relationships/hyperlink" Target="http://abs.twimg.com/images/themes/theme1/bg.png" TargetMode="External"/><Relationship Id="rId4018" Type="http://schemas.openxmlformats.org/officeDocument/2006/relationships/hyperlink" Target="http://pbs.twimg.com/profile_images/744762343431634945/Sndj41_0_normal.jpg" TargetMode="External"/><Relationship Id="rId5416" Type="http://schemas.openxmlformats.org/officeDocument/2006/relationships/hyperlink" Target="https://twitter.com/rambpredmiltod1" TargetMode="External"/><Relationship Id="rId3381" Type="http://schemas.openxmlformats.org/officeDocument/2006/relationships/hyperlink" Target="http://abs.twimg.com/sticky/default_profile_images/default_profile_normal.png" TargetMode="External"/><Relationship Id="rId4432" Type="http://schemas.openxmlformats.org/officeDocument/2006/relationships/hyperlink" Target="https://twitter.com/sickcoolar786" TargetMode="External"/><Relationship Id="rId3034" Type="http://schemas.openxmlformats.org/officeDocument/2006/relationships/hyperlink" Target="http://pbs.twimg.com/profile_images/835533300143910914/mMRe536Q_normal.jpg" TargetMode="External"/><Relationship Id="rId2050" Type="http://schemas.openxmlformats.org/officeDocument/2006/relationships/hyperlink" Target="http://pbs.twimg.com/profile_background_images/249983279/twitter-page-mt001.jpg" TargetMode="External"/><Relationship Id="rId3101" Type="http://schemas.openxmlformats.org/officeDocument/2006/relationships/hyperlink" Target="http://pbs.twimg.com/profile_images/420819476322344960/DSzr3PiD_normal.png" TargetMode="External"/><Relationship Id="rId5273" Type="http://schemas.openxmlformats.org/officeDocument/2006/relationships/hyperlink" Target="https://twitter.com/rbatra01" TargetMode="External"/><Relationship Id="rId839" Type="http://schemas.openxmlformats.org/officeDocument/2006/relationships/hyperlink" Target="https://pbs.twimg.com/profile_banners/2164821247/1492288061" TargetMode="External"/><Relationship Id="rId1469" Type="http://schemas.openxmlformats.org/officeDocument/2006/relationships/hyperlink" Target="https://pbs.twimg.com/profile_banners/383191937/1402125463" TargetMode="External"/><Relationship Id="rId2867" Type="http://schemas.openxmlformats.org/officeDocument/2006/relationships/hyperlink" Target="http://pbs.twimg.com/profile_images/722959189656494081/ReB3fEg__normal.jpg" TargetMode="External"/><Relationship Id="rId3918" Type="http://schemas.openxmlformats.org/officeDocument/2006/relationships/hyperlink" Target="http://pbs.twimg.com/profile_images/856033069098303488/tLsH4C4e_normal.jpg" TargetMode="External"/><Relationship Id="rId5340" Type="http://schemas.openxmlformats.org/officeDocument/2006/relationships/hyperlink" Target="https://twitter.com/cyberappy" TargetMode="External"/><Relationship Id="rId1883" Type="http://schemas.openxmlformats.org/officeDocument/2006/relationships/hyperlink" Target="http://abs.twimg.com/images/themes/theme1/bg.png" TargetMode="External"/><Relationship Id="rId2934" Type="http://schemas.openxmlformats.org/officeDocument/2006/relationships/hyperlink" Target="http://pbs.twimg.com/profile_images/612155876338610176/Cq-9misX_normal.jpg" TargetMode="External"/><Relationship Id="rId906" Type="http://schemas.openxmlformats.org/officeDocument/2006/relationships/hyperlink" Target="https://pbs.twimg.com/profile_banners/825327094372630530/1493265298" TargetMode="External"/><Relationship Id="rId1536" Type="http://schemas.openxmlformats.org/officeDocument/2006/relationships/hyperlink" Target="https://pbs.twimg.com/profile_banners/340835721/1431928956" TargetMode="External"/><Relationship Id="rId1950" Type="http://schemas.openxmlformats.org/officeDocument/2006/relationships/hyperlink" Target="http://pbs.twimg.com/profile_background_images/12957496/DC-Twitter.jpg" TargetMode="External"/><Relationship Id="rId1603" Type="http://schemas.openxmlformats.org/officeDocument/2006/relationships/hyperlink" Target="https://pbs.twimg.com/profile_banners/2161104236/1493363090" TargetMode="External"/><Relationship Id="rId4759" Type="http://schemas.openxmlformats.org/officeDocument/2006/relationships/hyperlink" Target="https://twitter.com/autoworldmag" TargetMode="External"/><Relationship Id="rId3775" Type="http://schemas.openxmlformats.org/officeDocument/2006/relationships/hyperlink" Target="http://pbs.twimg.com/profile_images/856343707909541889/p0U1fnCW_normal.jpg" TargetMode="External"/><Relationship Id="rId4826" Type="http://schemas.openxmlformats.org/officeDocument/2006/relationships/hyperlink" Target="https://twitter.com/farahishabina" TargetMode="External"/><Relationship Id="rId696" Type="http://schemas.openxmlformats.org/officeDocument/2006/relationships/hyperlink" Target="https://pbs.twimg.com/profile_banners/783277562181005313/1475583524" TargetMode="External"/><Relationship Id="rId2377" Type="http://schemas.openxmlformats.org/officeDocument/2006/relationships/hyperlink" Target="http://abs.twimg.com/images/themes/theme16/bg.gif" TargetMode="External"/><Relationship Id="rId2791" Type="http://schemas.openxmlformats.org/officeDocument/2006/relationships/hyperlink" Target="http://pbs.twimg.com/profile_images/857444135611006976/UCzYA_dD_normal.jpg" TargetMode="External"/><Relationship Id="rId3428" Type="http://schemas.openxmlformats.org/officeDocument/2006/relationships/hyperlink" Target="http://pbs.twimg.com/profile_images/741650161865269248/CdwbL2EJ_normal.jpg" TargetMode="External"/><Relationship Id="rId349" Type="http://schemas.openxmlformats.org/officeDocument/2006/relationships/hyperlink" Target="https://t.co/Gapcx5Tjlk" TargetMode="External"/><Relationship Id="rId763" Type="http://schemas.openxmlformats.org/officeDocument/2006/relationships/hyperlink" Target="https://pbs.twimg.com/profile_banners/20025765/1445987023" TargetMode="External"/><Relationship Id="rId1393" Type="http://schemas.openxmlformats.org/officeDocument/2006/relationships/hyperlink" Target="https://pbs.twimg.com/profile_banners/791625502586908672/1492779380" TargetMode="External"/><Relationship Id="rId2444" Type="http://schemas.openxmlformats.org/officeDocument/2006/relationships/hyperlink" Target="http://pbs.twimg.com/profile_background_images/648846147969150977/5-sEZWGh.jpg" TargetMode="External"/><Relationship Id="rId3842" Type="http://schemas.openxmlformats.org/officeDocument/2006/relationships/hyperlink" Target="http://pbs.twimg.com/profile_images/858741764563357696/-VcqQ6DL_normal.jpg" TargetMode="External"/><Relationship Id="rId416" Type="http://schemas.openxmlformats.org/officeDocument/2006/relationships/hyperlink" Target="http://t.co/JNdLKw9KUu" TargetMode="External"/><Relationship Id="rId1046" Type="http://schemas.openxmlformats.org/officeDocument/2006/relationships/hyperlink" Target="https://pbs.twimg.com/profile_banners/800307292906266626/1479988479" TargetMode="External"/><Relationship Id="rId830" Type="http://schemas.openxmlformats.org/officeDocument/2006/relationships/hyperlink" Target="https://pbs.twimg.com/profile_banners/169018518/1493283223" TargetMode="External"/><Relationship Id="rId1460" Type="http://schemas.openxmlformats.org/officeDocument/2006/relationships/hyperlink" Target="https://pbs.twimg.com/profile_banners/271385637/1487607509" TargetMode="External"/><Relationship Id="rId2511" Type="http://schemas.openxmlformats.org/officeDocument/2006/relationships/hyperlink" Target="http://abs.twimg.com/images/themes/theme1/bg.png" TargetMode="External"/><Relationship Id="rId1113" Type="http://schemas.openxmlformats.org/officeDocument/2006/relationships/hyperlink" Target="https://pbs.twimg.com/profile_banners/979027296/1408493110" TargetMode="External"/><Relationship Id="rId4269" Type="http://schemas.openxmlformats.org/officeDocument/2006/relationships/hyperlink" Target="https://twitter.com/docandersen" TargetMode="External"/><Relationship Id="rId4683" Type="http://schemas.openxmlformats.org/officeDocument/2006/relationships/hyperlink" Target="https://twitter.com/niravuparambil" TargetMode="External"/><Relationship Id="rId3285" Type="http://schemas.openxmlformats.org/officeDocument/2006/relationships/hyperlink" Target="http://pbs.twimg.com/profile_images/3590268542/e7ead155321fed6292de899ad604e8d7_normal.jpeg" TargetMode="External"/><Relationship Id="rId4336" Type="http://schemas.openxmlformats.org/officeDocument/2006/relationships/hyperlink" Target="https://twitter.com/india_evolve" TargetMode="External"/><Relationship Id="rId4750" Type="http://schemas.openxmlformats.org/officeDocument/2006/relationships/hyperlink" Target="https://twitter.com/imajaykushwaha" TargetMode="External"/><Relationship Id="rId3352" Type="http://schemas.openxmlformats.org/officeDocument/2006/relationships/hyperlink" Target="http://pbs.twimg.com/profile_images/2245691877/img001_normal.JPG" TargetMode="External"/><Relationship Id="rId4403" Type="http://schemas.openxmlformats.org/officeDocument/2006/relationships/hyperlink" Target="https://twitter.com/jiopreview" TargetMode="External"/><Relationship Id="rId273" Type="http://schemas.openxmlformats.org/officeDocument/2006/relationships/hyperlink" Target="https://t.co/jgUSbk2V8c" TargetMode="External"/><Relationship Id="rId3005" Type="http://schemas.openxmlformats.org/officeDocument/2006/relationships/hyperlink" Target="http://pbs.twimg.com/profile_images/751719954743959552/Pr9QFxWD_normal.jpg" TargetMode="External"/><Relationship Id="rId340" Type="http://schemas.openxmlformats.org/officeDocument/2006/relationships/hyperlink" Target="https://t.co/pcOFH30LCO" TargetMode="External"/><Relationship Id="rId2021" Type="http://schemas.openxmlformats.org/officeDocument/2006/relationships/hyperlink" Target="http://abs.twimg.com/images/themes/theme1/bg.png" TargetMode="External"/><Relationship Id="rId5177" Type="http://schemas.openxmlformats.org/officeDocument/2006/relationships/hyperlink" Target="https://twitter.com/nandannilekani" TargetMode="External"/><Relationship Id="rId4193" Type="http://schemas.openxmlformats.org/officeDocument/2006/relationships/hyperlink" Target="http://pbs.twimg.com/profile_images/642844632/man_normal.jpg" TargetMode="External"/><Relationship Id="rId5591" Type="http://schemas.openxmlformats.org/officeDocument/2006/relationships/hyperlink" Target="https://twitter.com/bhavik_bhavsar" TargetMode="External"/><Relationship Id="rId1787" Type="http://schemas.openxmlformats.org/officeDocument/2006/relationships/hyperlink" Target="http://pbs.twimg.com/profile_background_images/874524567/90dfb632d09912e807b56986ff44b505.gif" TargetMode="External"/><Relationship Id="rId2838" Type="http://schemas.openxmlformats.org/officeDocument/2006/relationships/hyperlink" Target="http://pbs.twimg.com/profile_images/509644898220261376/B8Ipwgtv_normal.jpeg" TargetMode="External"/><Relationship Id="rId5244" Type="http://schemas.openxmlformats.org/officeDocument/2006/relationships/hyperlink" Target="https://twitter.com/tech2s" TargetMode="External"/><Relationship Id="rId79" Type="http://schemas.openxmlformats.org/officeDocument/2006/relationships/hyperlink" Target="http://t.co/g5gt5kFW8r" TargetMode="External"/><Relationship Id="rId1854" Type="http://schemas.openxmlformats.org/officeDocument/2006/relationships/hyperlink" Target="http://pbs.twimg.com/profile_background_images/864924333/abedc598aa6112ffdff1359dee2abed5.jpeg" TargetMode="External"/><Relationship Id="rId2905" Type="http://schemas.openxmlformats.org/officeDocument/2006/relationships/hyperlink" Target="http://pbs.twimg.com/profile_images/716861220532264960/W-jHEX6y_normal.jpg" TargetMode="External"/><Relationship Id="rId4260" Type="http://schemas.openxmlformats.org/officeDocument/2006/relationships/hyperlink" Target="https://twitter.com/chandra_2016" TargetMode="External"/><Relationship Id="rId5311" Type="http://schemas.openxmlformats.org/officeDocument/2006/relationships/hyperlink" Target="https://twitter.com/ketan_2013" TargetMode="External"/><Relationship Id="rId1507" Type="http://schemas.openxmlformats.org/officeDocument/2006/relationships/hyperlink" Target="https://pbs.twimg.com/profile_banners/377445122/1489242159" TargetMode="External"/><Relationship Id="rId1921" Type="http://schemas.openxmlformats.org/officeDocument/2006/relationships/hyperlink" Target="http://abs.twimg.com/images/themes/theme12/bg.gif" TargetMode="External"/><Relationship Id="rId3679" Type="http://schemas.openxmlformats.org/officeDocument/2006/relationships/hyperlink" Target="http://pbs.twimg.com/profile_images/858304307149422592/PdJi3fnJ_normal.jpg" TargetMode="External"/><Relationship Id="rId1297" Type="http://schemas.openxmlformats.org/officeDocument/2006/relationships/hyperlink" Target="https://pbs.twimg.com/profile_banners/397603508/1466886862" TargetMode="External"/><Relationship Id="rId2695" Type="http://schemas.openxmlformats.org/officeDocument/2006/relationships/hyperlink" Target="http://pbs.twimg.com/profile_background_images/808493938/13ccf8445cbd94822e2a1808394c2b78.jpeg" TargetMode="External"/><Relationship Id="rId3746" Type="http://schemas.openxmlformats.org/officeDocument/2006/relationships/hyperlink" Target="http://pbs.twimg.com/profile_images/433527646433996801/6uVeWNXV_normal.jpeg" TargetMode="External"/><Relationship Id="rId667" Type="http://schemas.openxmlformats.org/officeDocument/2006/relationships/hyperlink" Target="https://t.co/LtMgjB70KW" TargetMode="External"/><Relationship Id="rId2348" Type="http://schemas.openxmlformats.org/officeDocument/2006/relationships/hyperlink" Target="http://pbs.twimg.com/profile_background_images/458688437449547776/B2dNfbFT.jpeg" TargetMode="External"/><Relationship Id="rId2762" Type="http://schemas.openxmlformats.org/officeDocument/2006/relationships/hyperlink" Target="http://abs.twimg.com/images/themes/theme1/bg.png" TargetMode="External"/><Relationship Id="rId3813" Type="http://schemas.openxmlformats.org/officeDocument/2006/relationships/hyperlink" Target="http://pbs.twimg.com/profile_images/814761515140214784/-gkka0bW_normal.jpg" TargetMode="External"/><Relationship Id="rId734" Type="http://schemas.openxmlformats.org/officeDocument/2006/relationships/hyperlink" Target="https://pbs.twimg.com/profile_banners/3671644872/1484898104" TargetMode="External"/><Relationship Id="rId1364" Type="http://schemas.openxmlformats.org/officeDocument/2006/relationships/hyperlink" Target="https://pbs.twimg.com/profile_banners/830769285744181248/1490688875" TargetMode="External"/><Relationship Id="rId2415" Type="http://schemas.openxmlformats.org/officeDocument/2006/relationships/hyperlink" Target="http://abs.twimg.com/images/themes/theme1/bg.png" TargetMode="External"/><Relationship Id="rId70" Type="http://schemas.openxmlformats.org/officeDocument/2006/relationships/hyperlink" Target="http://t.co/D6CMvfXVCY" TargetMode="External"/><Relationship Id="rId801" Type="http://schemas.openxmlformats.org/officeDocument/2006/relationships/hyperlink" Target="https://pbs.twimg.com/profile_banners/1481196870/1493187262" TargetMode="External"/><Relationship Id="rId1017" Type="http://schemas.openxmlformats.org/officeDocument/2006/relationships/hyperlink" Target="https://pbs.twimg.com/profile_banners/425010217/1485346728" TargetMode="External"/><Relationship Id="rId1431" Type="http://schemas.openxmlformats.org/officeDocument/2006/relationships/hyperlink" Target="https://pbs.twimg.com/profile_banners/370561653/1429539025" TargetMode="External"/><Relationship Id="rId4587" Type="http://schemas.openxmlformats.org/officeDocument/2006/relationships/hyperlink" Target="https://twitter.com/devgubbala" TargetMode="External"/><Relationship Id="rId5638" Type="http://schemas.openxmlformats.org/officeDocument/2006/relationships/hyperlink" Target="https://twitter.com/raajnathsing" TargetMode="External"/><Relationship Id="rId3189" Type="http://schemas.openxmlformats.org/officeDocument/2006/relationships/hyperlink" Target="http://pbs.twimg.com/profile_images/792409158456750080/G5sVHdTX_normal.jpg" TargetMode="External"/><Relationship Id="rId4654" Type="http://schemas.openxmlformats.org/officeDocument/2006/relationships/hyperlink" Target="https://twitter.com/shashankchoudh" TargetMode="External"/><Relationship Id="rId3256" Type="http://schemas.openxmlformats.org/officeDocument/2006/relationships/hyperlink" Target="http://pbs.twimg.com/profile_images/852489917644980224/-JWxCo3i_normal.jpg" TargetMode="External"/><Relationship Id="rId4307" Type="http://schemas.openxmlformats.org/officeDocument/2006/relationships/hyperlink" Target="https://twitter.com/neyvelichandru" TargetMode="External"/><Relationship Id="rId177" Type="http://schemas.openxmlformats.org/officeDocument/2006/relationships/hyperlink" Target="http://t.co/IFyBQntepy" TargetMode="External"/><Relationship Id="rId591" Type="http://schemas.openxmlformats.org/officeDocument/2006/relationships/hyperlink" Target="https://t.co/oxqAi3FvZZ" TargetMode="External"/><Relationship Id="rId2272" Type="http://schemas.openxmlformats.org/officeDocument/2006/relationships/hyperlink" Target="http://abs.twimg.com/images/themes/theme18/bg.gif" TargetMode="External"/><Relationship Id="rId3670" Type="http://schemas.openxmlformats.org/officeDocument/2006/relationships/hyperlink" Target="http://pbs.twimg.com/profile_images/814764948064587776/F3k0oAE6_normal.jpg" TargetMode="External"/><Relationship Id="rId4721" Type="http://schemas.openxmlformats.org/officeDocument/2006/relationships/hyperlink" Target="https://twitter.com/ibtimes_india" TargetMode="External"/><Relationship Id="rId244" Type="http://schemas.openxmlformats.org/officeDocument/2006/relationships/hyperlink" Target="https://t.co/7pmpfzAeD2" TargetMode="External"/><Relationship Id="rId3323" Type="http://schemas.openxmlformats.org/officeDocument/2006/relationships/hyperlink" Target="http://pbs.twimg.com/profile_images/646654531896373248/TJqBvYwi_normal.jpg" TargetMode="External"/><Relationship Id="rId5495" Type="http://schemas.openxmlformats.org/officeDocument/2006/relationships/hyperlink" Target="https://twitter.com/vikashvikash84" TargetMode="External"/><Relationship Id="rId311" Type="http://schemas.openxmlformats.org/officeDocument/2006/relationships/hyperlink" Target="https://t.co/59Ir3ROzXB" TargetMode="External"/><Relationship Id="rId4097" Type="http://schemas.openxmlformats.org/officeDocument/2006/relationships/hyperlink" Target="http://pbs.twimg.com/profile_images/858018290584694793/t_dgb_ZF_normal.jpg" TargetMode="External"/><Relationship Id="rId5148" Type="http://schemas.openxmlformats.org/officeDocument/2006/relationships/hyperlink" Target="https://twitter.com/yazdjbilimoria" TargetMode="External"/><Relationship Id="rId5562" Type="http://schemas.openxmlformats.org/officeDocument/2006/relationships/hyperlink" Target="https://twitter.com/firstposthindi" TargetMode="External"/><Relationship Id="rId1758" Type="http://schemas.openxmlformats.org/officeDocument/2006/relationships/hyperlink" Target="http://pbs.twimg.com/profile_background_images/550522705/outer_space_planets_satellite_1680x1050_wallpaper_High_Resolution_Wallpaper_800x600_www.wallpaperfo.com.jpg" TargetMode="External"/><Relationship Id="rId2809" Type="http://schemas.openxmlformats.org/officeDocument/2006/relationships/hyperlink" Target="http://pbs.twimg.com/profile_images/654981555132067840/1DWsUr5d_normal.jpg" TargetMode="External"/><Relationship Id="rId4164" Type="http://schemas.openxmlformats.org/officeDocument/2006/relationships/hyperlink" Target="http://pbs.twimg.com/profile_images/851777433095348224/Tdj2Fxkk_normal.jpg" TargetMode="External"/><Relationship Id="rId5215" Type="http://schemas.openxmlformats.org/officeDocument/2006/relationships/hyperlink" Target="https://twitter.com/cool_hemang" TargetMode="External"/><Relationship Id="rId3180" Type="http://schemas.openxmlformats.org/officeDocument/2006/relationships/hyperlink" Target="http://pbs.twimg.com/profile_images/779512101182201856/Y2_EAoHB_normal.jpg" TargetMode="External"/><Relationship Id="rId4231" Type="http://schemas.openxmlformats.org/officeDocument/2006/relationships/hyperlink" Target="https://twitter.com/rajanbatra7765" TargetMode="External"/><Relationship Id="rId1825" Type="http://schemas.openxmlformats.org/officeDocument/2006/relationships/hyperlink" Target="http://abs.twimg.com/images/themes/theme1/bg.png" TargetMode="External"/><Relationship Id="rId3997" Type="http://schemas.openxmlformats.org/officeDocument/2006/relationships/hyperlink" Target="http://pbs.twimg.com/profile_images/842093205994774528/bO8xzrUE_normal.jpg" TargetMode="External"/><Relationship Id="rId2599" Type="http://schemas.openxmlformats.org/officeDocument/2006/relationships/hyperlink" Target="http://abs.twimg.com/images/themes/theme1/bg.png" TargetMode="External"/><Relationship Id="rId985" Type="http://schemas.openxmlformats.org/officeDocument/2006/relationships/hyperlink" Target="https://pbs.twimg.com/profile_banners/846350990613893120/1490621007" TargetMode="External"/><Relationship Id="rId2666" Type="http://schemas.openxmlformats.org/officeDocument/2006/relationships/hyperlink" Target="http://abs.twimg.com/images/themes/theme1/bg.png" TargetMode="External"/><Relationship Id="rId3717" Type="http://schemas.openxmlformats.org/officeDocument/2006/relationships/hyperlink" Target="http://pbs.twimg.com/profile_images/609557791234109440/HngDPdiD_normal.jpg" TargetMode="External"/><Relationship Id="rId5072" Type="http://schemas.openxmlformats.org/officeDocument/2006/relationships/hyperlink" Target="https://twitter.com/mastertricks2" TargetMode="External"/><Relationship Id="rId638" Type="http://schemas.openxmlformats.org/officeDocument/2006/relationships/hyperlink" Target="http://t.co/ihbQFtn0ty" TargetMode="External"/><Relationship Id="rId1268" Type="http://schemas.openxmlformats.org/officeDocument/2006/relationships/hyperlink" Target="https://pbs.twimg.com/profile_banners/3178261550/1490117775" TargetMode="External"/><Relationship Id="rId1682" Type="http://schemas.openxmlformats.org/officeDocument/2006/relationships/hyperlink" Target="https://pbs.twimg.com/profile_banners/131442654/1458804169" TargetMode="External"/><Relationship Id="rId2319" Type="http://schemas.openxmlformats.org/officeDocument/2006/relationships/hyperlink" Target="http://abs.twimg.com/images/themes/theme19/bg.gif" TargetMode="External"/><Relationship Id="rId2733" Type="http://schemas.openxmlformats.org/officeDocument/2006/relationships/hyperlink" Target="http://abs.twimg.com/images/themes/theme1/bg.png" TargetMode="External"/><Relationship Id="rId705" Type="http://schemas.openxmlformats.org/officeDocument/2006/relationships/hyperlink" Target="https://pbs.twimg.com/profile_banners/2554695162/1402235157" TargetMode="External"/><Relationship Id="rId1335" Type="http://schemas.openxmlformats.org/officeDocument/2006/relationships/hyperlink" Target="https://pbs.twimg.com/profile_banners/835928576956461056/1488539126" TargetMode="External"/><Relationship Id="rId2800" Type="http://schemas.openxmlformats.org/officeDocument/2006/relationships/hyperlink" Target="http://pbs.twimg.com/profile_images/767963213841461248/TqUUz_tA_normal.jpg" TargetMode="External"/><Relationship Id="rId41" Type="http://schemas.openxmlformats.org/officeDocument/2006/relationships/hyperlink" Target="http://t.co/7NCJUFgZ2h" TargetMode="External"/><Relationship Id="rId1402" Type="http://schemas.openxmlformats.org/officeDocument/2006/relationships/hyperlink" Target="https://pbs.twimg.com/profile_banners/3027306828/1424296507" TargetMode="External"/><Relationship Id="rId4558" Type="http://schemas.openxmlformats.org/officeDocument/2006/relationships/hyperlink" Target="https://twitter.com/lionexpressnews" TargetMode="External"/><Relationship Id="rId4972" Type="http://schemas.openxmlformats.org/officeDocument/2006/relationships/hyperlink" Target="https://twitter.com/bhataijaz143" TargetMode="External"/><Relationship Id="rId5609" Type="http://schemas.openxmlformats.org/officeDocument/2006/relationships/hyperlink" Target="https://twitter.com/pandayjyoti" TargetMode="External"/><Relationship Id="rId3574" Type="http://schemas.openxmlformats.org/officeDocument/2006/relationships/hyperlink" Target="http://pbs.twimg.com/profile_images/797061075111813120/c1lAO5Y5_normal.jpg" TargetMode="External"/><Relationship Id="rId4625" Type="http://schemas.openxmlformats.org/officeDocument/2006/relationships/hyperlink" Target="https://twitter.com/aficionadoyash" TargetMode="External"/><Relationship Id="rId495" Type="http://schemas.openxmlformats.org/officeDocument/2006/relationships/hyperlink" Target="https://t.co/BjiwEMhS8B" TargetMode="External"/><Relationship Id="rId2176" Type="http://schemas.openxmlformats.org/officeDocument/2006/relationships/hyperlink" Target="http://abs.twimg.com/images/themes/theme1/bg.png" TargetMode="External"/><Relationship Id="rId2590" Type="http://schemas.openxmlformats.org/officeDocument/2006/relationships/hyperlink" Target="http://abs.twimg.com/images/themes/theme1/bg.png" TargetMode="External"/><Relationship Id="rId3227" Type="http://schemas.openxmlformats.org/officeDocument/2006/relationships/hyperlink" Target="http://pbs.twimg.com/profile_images/858427979583672323/bwkg44R6_normal.jpg" TargetMode="External"/><Relationship Id="rId3641" Type="http://schemas.openxmlformats.org/officeDocument/2006/relationships/hyperlink" Target="http://abs.twimg.com/sticky/default_profile_images/default_profile_normal.png" TargetMode="External"/><Relationship Id="rId148" Type="http://schemas.openxmlformats.org/officeDocument/2006/relationships/hyperlink" Target="http://t.co/rXA0B2Mv29" TargetMode="External"/><Relationship Id="rId562" Type="http://schemas.openxmlformats.org/officeDocument/2006/relationships/hyperlink" Target="https://t.co/EcjrGFTLPp" TargetMode="External"/><Relationship Id="rId1192" Type="http://schemas.openxmlformats.org/officeDocument/2006/relationships/hyperlink" Target="https://pbs.twimg.com/profile_banners/164686297/1400763008" TargetMode="External"/><Relationship Id="rId2243" Type="http://schemas.openxmlformats.org/officeDocument/2006/relationships/hyperlink" Target="http://pbs.twimg.com/profile_background_images/121410695/charteredlogo__full_size_.jpg" TargetMode="External"/><Relationship Id="rId5399" Type="http://schemas.openxmlformats.org/officeDocument/2006/relationships/hyperlink" Target="https://twitter.com/shan26lit" TargetMode="External"/><Relationship Id="rId215" Type="http://schemas.openxmlformats.org/officeDocument/2006/relationships/hyperlink" Target="https://t.co/rKDWbt7sIa" TargetMode="External"/><Relationship Id="rId2310" Type="http://schemas.openxmlformats.org/officeDocument/2006/relationships/hyperlink" Target="http://abs.twimg.com/images/themes/theme1/bg.png" TargetMode="External"/><Relationship Id="rId5466" Type="http://schemas.openxmlformats.org/officeDocument/2006/relationships/hyperlink" Target="https://twitter.com/bgaurav211" TargetMode="External"/><Relationship Id="rId4068" Type="http://schemas.openxmlformats.org/officeDocument/2006/relationships/hyperlink" Target="http://pbs.twimg.com/profile_images/544509102487896065/KC0pM7LV_normal.jpeg" TargetMode="External"/><Relationship Id="rId4482" Type="http://schemas.openxmlformats.org/officeDocument/2006/relationships/hyperlink" Target="https://twitter.com/shramanaget" TargetMode="External"/><Relationship Id="rId5119" Type="http://schemas.openxmlformats.org/officeDocument/2006/relationships/hyperlink" Target="https://twitter.com/msn600" TargetMode="External"/><Relationship Id="rId3084" Type="http://schemas.openxmlformats.org/officeDocument/2006/relationships/hyperlink" Target="http://pbs.twimg.com/profile_images/846680068147630082/l11lVWd6_normal.jpg" TargetMode="External"/><Relationship Id="rId4135" Type="http://schemas.openxmlformats.org/officeDocument/2006/relationships/hyperlink" Target="http://pbs.twimg.com/profile_images/2632430628/22034c3ce3351a651767ad875ed7069a_normal.jpeg" TargetMode="External"/><Relationship Id="rId5533" Type="http://schemas.openxmlformats.org/officeDocument/2006/relationships/hyperlink" Target="https://twitter.com/_gbhat" TargetMode="External"/><Relationship Id="rId1729" Type="http://schemas.openxmlformats.org/officeDocument/2006/relationships/hyperlink" Target="http://abs.twimg.com/images/themes/theme1/bg.png" TargetMode="External"/><Relationship Id="rId5600" Type="http://schemas.openxmlformats.org/officeDocument/2006/relationships/hyperlink" Target="https://twitter.com/jjiandani" TargetMode="External"/><Relationship Id="rId3151" Type="http://schemas.openxmlformats.org/officeDocument/2006/relationships/hyperlink" Target="http://abs.twimg.com/sticky/default_profile_images/default_profile_normal.png" TargetMode="External"/><Relationship Id="rId4202" Type="http://schemas.openxmlformats.org/officeDocument/2006/relationships/hyperlink" Target="http://pbs.twimg.com/profile_images/820330259455348737/jJj6rn-K_normal.jpg" TargetMode="External"/><Relationship Id="rId3968" Type="http://schemas.openxmlformats.org/officeDocument/2006/relationships/hyperlink" Target="http://pbs.twimg.com/profile_images/546555912828121088/kun7uKrs_normal.jpeg" TargetMode="External"/><Relationship Id="rId5" Type="http://schemas.openxmlformats.org/officeDocument/2006/relationships/hyperlink" Target="http://t.co/vetDL5W6" TargetMode="External"/><Relationship Id="rId889" Type="http://schemas.openxmlformats.org/officeDocument/2006/relationships/hyperlink" Target="https://pbs.twimg.com/profile_banners/2365291345/1393576089" TargetMode="External"/><Relationship Id="rId5390" Type="http://schemas.openxmlformats.org/officeDocument/2006/relationships/hyperlink" Target="https://twitter.com/loveavasthi" TargetMode="External"/><Relationship Id="rId1586" Type="http://schemas.openxmlformats.org/officeDocument/2006/relationships/hyperlink" Target="https://pbs.twimg.com/profile_banners/743167028438007808/1489938130" TargetMode="External"/><Relationship Id="rId2984" Type="http://schemas.openxmlformats.org/officeDocument/2006/relationships/hyperlink" Target="http://pbs.twimg.com/profile_images/778946273906823169/PkEYCseg_normal.jpg" TargetMode="External"/><Relationship Id="rId5043" Type="http://schemas.openxmlformats.org/officeDocument/2006/relationships/hyperlink" Target="https://twitter.com/shishiirrai" TargetMode="External"/><Relationship Id="rId609" Type="http://schemas.openxmlformats.org/officeDocument/2006/relationships/hyperlink" Target="https://t.co/aESoYLt0kB" TargetMode="External"/><Relationship Id="rId956" Type="http://schemas.openxmlformats.org/officeDocument/2006/relationships/hyperlink" Target="https://pbs.twimg.com/profile_banners/235529423/1359891248" TargetMode="External"/><Relationship Id="rId1239" Type="http://schemas.openxmlformats.org/officeDocument/2006/relationships/hyperlink" Target="https://pbs.twimg.com/profile_banners/2617786477/1405109467" TargetMode="External"/><Relationship Id="rId2637" Type="http://schemas.openxmlformats.org/officeDocument/2006/relationships/hyperlink" Target="http://abs.twimg.com/images/themes/theme1/bg.png" TargetMode="External"/><Relationship Id="rId5110" Type="http://schemas.openxmlformats.org/officeDocument/2006/relationships/hyperlink" Target="https://twitter.com/benlitapinto" TargetMode="External"/><Relationship Id="rId1653" Type="http://schemas.openxmlformats.org/officeDocument/2006/relationships/hyperlink" Target="https://pbs.twimg.com/profile_banners/828902799266181121/1486461015" TargetMode="External"/><Relationship Id="rId2704" Type="http://schemas.openxmlformats.org/officeDocument/2006/relationships/hyperlink" Target="http://abs.twimg.com/images/themes/theme1/bg.png" TargetMode="External"/><Relationship Id="rId1306" Type="http://schemas.openxmlformats.org/officeDocument/2006/relationships/hyperlink" Target="https://pbs.twimg.com/profile_banners/18548529/1481599773" TargetMode="External"/><Relationship Id="rId1720" Type="http://schemas.openxmlformats.org/officeDocument/2006/relationships/hyperlink" Target="http://abs.twimg.com/images/themes/theme1/bg.png" TargetMode="External"/><Relationship Id="rId4876" Type="http://schemas.openxmlformats.org/officeDocument/2006/relationships/hyperlink" Target="https://twitter.com/huffpostindia" TargetMode="External"/><Relationship Id="rId12" Type="http://schemas.openxmlformats.org/officeDocument/2006/relationships/hyperlink" Target="https://t.co/mvPmUsyIio" TargetMode="External"/><Relationship Id="rId3478" Type="http://schemas.openxmlformats.org/officeDocument/2006/relationships/hyperlink" Target="http://pbs.twimg.com/profile_images/769258429932269568/9FYqcnRV_normal.jpg" TargetMode="External"/><Relationship Id="rId3892" Type="http://schemas.openxmlformats.org/officeDocument/2006/relationships/hyperlink" Target="http://pbs.twimg.com/profile_images/835855830662725632/yC9bE5LL_normal.jpg" TargetMode="External"/><Relationship Id="rId4529" Type="http://schemas.openxmlformats.org/officeDocument/2006/relationships/hyperlink" Target="https://twitter.com/tanmoysengupta" TargetMode="External"/><Relationship Id="rId4943" Type="http://schemas.openxmlformats.org/officeDocument/2006/relationships/hyperlink" Target="https://twitter.com/dj_munoz68" TargetMode="External"/><Relationship Id="rId399" Type="http://schemas.openxmlformats.org/officeDocument/2006/relationships/hyperlink" Target="http://t.co/bEYASkd2" TargetMode="External"/><Relationship Id="rId2494" Type="http://schemas.openxmlformats.org/officeDocument/2006/relationships/hyperlink" Target="http://abs.twimg.com/images/themes/theme4/bg.gif" TargetMode="External"/><Relationship Id="rId3545" Type="http://schemas.openxmlformats.org/officeDocument/2006/relationships/hyperlink" Target="http://pbs.twimg.com/profile_images/487685602658103296/rUZtifYj_normal.png" TargetMode="External"/><Relationship Id="rId466" Type="http://schemas.openxmlformats.org/officeDocument/2006/relationships/hyperlink" Target="https://t.co/bk9t3T9vZ2" TargetMode="External"/><Relationship Id="rId880" Type="http://schemas.openxmlformats.org/officeDocument/2006/relationships/hyperlink" Target="https://pbs.twimg.com/profile_banners/37404393/1380884042" TargetMode="External"/><Relationship Id="rId1096" Type="http://schemas.openxmlformats.org/officeDocument/2006/relationships/hyperlink" Target="https://pbs.twimg.com/profile_banners/4859546848/1456125181" TargetMode="External"/><Relationship Id="rId2147" Type="http://schemas.openxmlformats.org/officeDocument/2006/relationships/hyperlink" Target="http://pbs.twimg.com/profile_background_images/403983746/Digiscope_Twitter_Background.JPG" TargetMode="External"/><Relationship Id="rId2561" Type="http://schemas.openxmlformats.org/officeDocument/2006/relationships/hyperlink" Target="http://abs.twimg.com/images/themes/theme1/bg.png" TargetMode="External"/><Relationship Id="rId119" Type="http://schemas.openxmlformats.org/officeDocument/2006/relationships/hyperlink" Target="http://t.co/3wVkQXQLju" TargetMode="External"/><Relationship Id="rId533" Type="http://schemas.openxmlformats.org/officeDocument/2006/relationships/hyperlink" Target="https://t.co/6Uh1qtSY4e" TargetMode="External"/><Relationship Id="rId1163" Type="http://schemas.openxmlformats.org/officeDocument/2006/relationships/hyperlink" Target="https://pbs.twimg.com/profile_banners/2707085628/1491026225" TargetMode="External"/><Relationship Id="rId2214" Type="http://schemas.openxmlformats.org/officeDocument/2006/relationships/hyperlink" Target="http://abs.twimg.com/images/themes/theme1/bg.png" TargetMode="External"/><Relationship Id="rId3612" Type="http://schemas.openxmlformats.org/officeDocument/2006/relationships/hyperlink" Target="http://pbs.twimg.com/profile_images/815653439472443393/-HtplF2U_normal.jpg" TargetMode="External"/><Relationship Id="rId600" Type="http://schemas.openxmlformats.org/officeDocument/2006/relationships/hyperlink" Target="http://t.co/Y8qLH0kluB" TargetMode="External"/><Relationship Id="rId1230" Type="http://schemas.openxmlformats.org/officeDocument/2006/relationships/hyperlink" Target="https://pbs.twimg.com/profile_banners/735442990202822657/1464180099" TargetMode="External"/><Relationship Id="rId4386" Type="http://schemas.openxmlformats.org/officeDocument/2006/relationships/hyperlink" Target="https://twitter.com/trakin" TargetMode="External"/><Relationship Id="rId5437" Type="http://schemas.openxmlformats.org/officeDocument/2006/relationships/hyperlink" Target="https://twitter.com/nanbansolution" TargetMode="External"/><Relationship Id="rId4039" Type="http://schemas.openxmlformats.org/officeDocument/2006/relationships/hyperlink" Target="http://pbs.twimg.com/profile_images/815261610671386624/Tk8jO93v_normal.jpg" TargetMode="External"/><Relationship Id="rId4453" Type="http://schemas.openxmlformats.org/officeDocument/2006/relationships/hyperlink" Target="https://twitter.com/raj18masuraj" TargetMode="External"/><Relationship Id="rId5504" Type="http://schemas.openxmlformats.org/officeDocument/2006/relationships/hyperlink" Target="https://twitter.com/neerajsaini789" TargetMode="External"/><Relationship Id="rId3055" Type="http://schemas.openxmlformats.org/officeDocument/2006/relationships/hyperlink" Target="http://pbs.twimg.com/profile_images/378800000219277035/f958326b7f9e7ab0a0cd281793a2fea5_normal.jpeg" TargetMode="External"/><Relationship Id="rId4106" Type="http://schemas.openxmlformats.org/officeDocument/2006/relationships/hyperlink" Target="http://pbs.twimg.com/profile_images/856951588228915200/yqT0hybC_normal.jpg" TargetMode="External"/><Relationship Id="rId4520" Type="http://schemas.openxmlformats.org/officeDocument/2006/relationships/hyperlink" Target="https://twitter.com/jmarcconstantin" TargetMode="External"/><Relationship Id="rId390" Type="http://schemas.openxmlformats.org/officeDocument/2006/relationships/hyperlink" Target="https://t.co/Upyxeg2vhm" TargetMode="External"/><Relationship Id="rId2071" Type="http://schemas.openxmlformats.org/officeDocument/2006/relationships/hyperlink" Target="http://abs.twimg.com/images/themes/theme18/bg.gif" TargetMode="External"/><Relationship Id="rId3122" Type="http://schemas.openxmlformats.org/officeDocument/2006/relationships/hyperlink" Target="http://pbs.twimg.com/profile_images/850243256885551105/f3hBBVS1_normal.jpg" TargetMode="External"/><Relationship Id="rId5294" Type="http://schemas.openxmlformats.org/officeDocument/2006/relationships/hyperlink" Target="https://twitter.com/surajkr7557" TargetMode="External"/><Relationship Id="rId110" Type="http://schemas.openxmlformats.org/officeDocument/2006/relationships/hyperlink" Target="http://t.co/wTIhOaZvUi" TargetMode="External"/><Relationship Id="rId2888" Type="http://schemas.openxmlformats.org/officeDocument/2006/relationships/hyperlink" Target="http://pbs.twimg.com/profile_images/697811252043763712/ehU0_nPh_normal.png" TargetMode="External"/><Relationship Id="rId3939" Type="http://schemas.openxmlformats.org/officeDocument/2006/relationships/hyperlink" Target="http://pbs.twimg.com/profile_images/689274081699610625/LCTHtIhE_normal.jpg" TargetMode="External"/><Relationship Id="rId2955" Type="http://schemas.openxmlformats.org/officeDocument/2006/relationships/hyperlink" Target="http://pbs.twimg.com/profile_images/692926959261749254/0n8Ng-Lp_normal.png" TargetMode="External"/><Relationship Id="rId5361" Type="http://schemas.openxmlformats.org/officeDocument/2006/relationships/hyperlink" Target="https://twitter.com/gkbiam" TargetMode="External"/><Relationship Id="rId927" Type="http://schemas.openxmlformats.org/officeDocument/2006/relationships/hyperlink" Target="https://pbs.twimg.com/profile_banners/1516711537/1480936626" TargetMode="External"/><Relationship Id="rId1557" Type="http://schemas.openxmlformats.org/officeDocument/2006/relationships/hyperlink" Target="https://pbs.twimg.com/profile_banners/724280613239312384/1491462561" TargetMode="External"/><Relationship Id="rId1971" Type="http://schemas.openxmlformats.org/officeDocument/2006/relationships/hyperlink" Target="http://abs.twimg.com/images/themes/theme1/bg.png" TargetMode="External"/><Relationship Id="rId2608" Type="http://schemas.openxmlformats.org/officeDocument/2006/relationships/hyperlink" Target="http://abs.twimg.com/images/themes/theme1/bg.png" TargetMode="External"/><Relationship Id="rId5014" Type="http://schemas.openxmlformats.org/officeDocument/2006/relationships/hyperlink" Target="https://twitter.com/fayeesadam" TargetMode="External"/><Relationship Id="rId1624" Type="http://schemas.openxmlformats.org/officeDocument/2006/relationships/hyperlink" Target="https://pbs.twimg.com/profile_banners/2694567290/1406776221" TargetMode="External"/><Relationship Id="rId4030" Type="http://schemas.openxmlformats.org/officeDocument/2006/relationships/hyperlink" Target="http://pbs.twimg.com/profile_images/851879184741826564/5t9Bzn6H_normal.jpg" TargetMode="External"/><Relationship Id="rId3796" Type="http://schemas.openxmlformats.org/officeDocument/2006/relationships/hyperlink" Target="http://pbs.twimg.com/profile_images/842078287748820992/OrFuWRrK_normal.jpg" TargetMode="External"/><Relationship Id="rId2398" Type="http://schemas.openxmlformats.org/officeDocument/2006/relationships/hyperlink" Target="http://abs.twimg.com/images/themes/theme1/bg.png" TargetMode="External"/><Relationship Id="rId3449" Type="http://schemas.openxmlformats.org/officeDocument/2006/relationships/hyperlink" Target="http://pbs.twimg.com/profile_images/354890582/symbol_normal.jpg" TargetMode="External"/><Relationship Id="rId4847" Type="http://schemas.openxmlformats.org/officeDocument/2006/relationships/hyperlink" Target="https://twitter.com/manojsinhabjp" TargetMode="External"/><Relationship Id="rId3863" Type="http://schemas.openxmlformats.org/officeDocument/2006/relationships/hyperlink" Target="http://pbs.twimg.com/profile_images/846981610188820486/10PL06Lj_normal.jpg" TargetMode="External"/><Relationship Id="rId4914" Type="http://schemas.openxmlformats.org/officeDocument/2006/relationships/hyperlink" Target="https://twitter.com/mirchitechcom" TargetMode="External"/><Relationship Id="rId784" Type="http://schemas.openxmlformats.org/officeDocument/2006/relationships/hyperlink" Target="https://pbs.twimg.com/profile_banners/1704544057/1398288888" TargetMode="External"/><Relationship Id="rId1067" Type="http://schemas.openxmlformats.org/officeDocument/2006/relationships/hyperlink" Target="https://pbs.twimg.com/profile_banners/759929426729586688/1470017301" TargetMode="External"/><Relationship Id="rId2465" Type="http://schemas.openxmlformats.org/officeDocument/2006/relationships/hyperlink" Target="http://pbs.twimg.com/profile_background_images/212883020/xc73bd371fbd79ccd36fcadf1d961f2b.png" TargetMode="External"/><Relationship Id="rId3516" Type="http://schemas.openxmlformats.org/officeDocument/2006/relationships/hyperlink" Target="http://pbs.twimg.com/profile_images/749727690513641472/qSEqVjKr_normal.jpg" TargetMode="External"/><Relationship Id="rId3930" Type="http://schemas.openxmlformats.org/officeDocument/2006/relationships/hyperlink" Target="http://pbs.twimg.com/profile_images/821062315097239552/RiaEybhl_normal.jpg" TargetMode="External"/><Relationship Id="rId437" Type="http://schemas.openxmlformats.org/officeDocument/2006/relationships/hyperlink" Target="https://t.co/uBsuRpdyzd" TargetMode="External"/><Relationship Id="rId851" Type="http://schemas.openxmlformats.org/officeDocument/2006/relationships/hyperlink" Target="https://pbs.twimg.com/profile_banners/4378490892/1472361211" TargetMode="External"/><Relationship Id="rId1481" Type="http://schemas.openxmlformats.org/officeDocument/2006/relationships/hyperlink" Target="https://pbs.twimg.com/profile_banners/20583587/1397305576" TargetMode="External"/><Relationship Id="rId2118" Type="http://schemas.openxmlformats.org/officeDocument/2006/relationships/hyperlink" Target="http://abs.twimg.com/images/themes/theme1/bg.png" TargetMode="External"/><Relationship Id="rId2532" Type="http://schemas.openxmlformats.org/officeDocument/2006/relationships/hyperlink" Target="http://abs.twimg.com/images/themes/theme1/bg.png" TargetMode="External"/><Relationship Id="rId504" Type="http://schemas.openxmlformats.org/officeDocument/2006/relationships/hyperlink" Target="https://t.co/aBGkj15Hzw" TargetMode="External"/><Relationship Id="rId1134" Type="http://schemas.openxmlformats.org/officeDocument/2006/relationships/hyperlink" Target="https://pbs.twimg.com/profile_banners/136967453/1460043072" TargetMode="External"/><Relationship Id="rId1201" Type="http://schemas.openxmlformats.org/officeDocument/2006/relationships/hyperlink" Target="https://pbs.twimg.com/profile_banners/2985984122/1455535935" TargetMode="External"/><Relationship Id="rId4357" Type="http://schemas.openxmlformats.org/officeDocument/2006/relationships/hyperlink" Target="https://twitter.com/chidunaik1" TargetMode="External"/><Relationship Id="rId4771" Type="http://schemas.openxmlformats.org/officeDocument/2006/relationships/hyperlink" Target="https://twitter.com/beingdrushti" TargetMode="External"/><Relationship Id="rId5408" Type="http://schemas.openxmlformats.org/officeDocument/2006/relationships/hyperlink" Target="https://twitter.com/bharatpolicy" TargetMode="External"/><Relationship Id="rId3373" Type="http://schemas.openxmlformats.org/officeDocument/2006/relationships/hyperlink" Target="http://pbs.twimg.com/profile_images/704242334209171456/aZDguiq3_normal.jpg" TargetMode="External"/><Relationship Id="rId4424" Type="http://schemas.openxmlformats.org/officeDocument/2006/relationships/hyperlink" Target="https://twitter.com/vinodjain220220" TargetMode="External"/><Relationship Id="rId294" Type="http://schemas.openxmlformats.org/officeDocument/2006/relationships/hyperlink" Target="https://t.co/9jKTHXBOFW" TargetMode="External"/><Relationship Id="rId3026" Type="http://schemas.openxmlformats.org/officeDocument/2006/relationships/hyperlink" Target="http://pbs.twimg.com/profile_images/840963260174159873/qzkXIr_M_normal.jpg" TargetMode="External"/><Relationship Id="rId361" Type="http://schemas.openxmlformats.org/officeDocument/2006/relationships/hyperlink" Target="https://t.co/uqWkcvTQnN" TargetMode="External"/><Relationship Id="rId2042" Type="http://schemas.openxmlformats.org/officeDocument/2006/relationships/hyperlink" Target="http://pbs.twimg.com/profile_background_images/127901304/PTCtwitterbkgd.jpg" TargetMode="External"/><Relationship Id="rId3440" Type="http://schemas.openxmlformats.org/officeDocument/2006/relationships/hyperlink" Target="http://pbs.twimg.com/profile_images/529900544429522944/oeSA1bJH_normal.jpeg" TargetMode="External"/><Relationship Id="rId5198" Type="http://schemas.openxmlformats.org/officeDocument/2006/relationships/hyperlink" Target="https://twitter.com/im_coaching" TargetMode="External"/><Relationship Id="rId2859" Type="http://schemas.openxmlformats.org/officeDocument/2006/relationships/hyperlink" Target="http://pbs.twimg.com/profile_images/595083746216259584/FfOYxJfr_normal.png" TargetMode="External"/><Relationship Id="rId5265" Type="http://schemas.openxmlformats.org/officeDocument/2006/relationships/hyperlink" Target="https://twitter.com/aandavan_offl" TargetMode="External"/><Relationship Id="rId1875" Type="http://schemas.openxmlformats.org/officeDocument/2006/relationships/hyperlink" Target="http://pbs.twimg.com/profile_background_images/433208770466820096/q6tnlx3G.jpeg" TargetMode="External"/><Relationship Id="rId4281" Type="http://schemas.openxmlformats.org/officeDocument/2006/relationships/hyperlink" Target="https://twitter.com/extremehustling" TargetMode="External"/><Relationship Id="rId5332" Type="http://schemas.openxmlformats.org/officeDocument/2006/relationships/hyperlink" Target="https://twitter.com/rmanojkumarr" TargetMode="External"/><Relationship Id="rId1528" Type="http://schemas.openxmlformats.org/officeDocument/2006/relationships/hyperlink" Target="https://pbs.twimg.com/profile_banners/315054756/1426569372" TargetMode="External"/><Relationship Id="rId2926" Type="http://schemas.openxmlformats.org/officeDocument/2006/relationships/hyperlink" Target="http://pbs.twimg.com/profile_images/855663407307132928/sm8FaXSR_normal.jpg" TargetMode="External"/><Relationship Id="rId1942" Type="http://schemas.openxmlformats.org/officeDocument/2006/relationships/hyperlink" Target="http://abs.twimg.com/images/themes/theme1/bg.png" TargetMode="External"/><Relationship Id="rId4001" Type="http://schemas.openxmlformats.org/officeDocument/2006/relationships/hyperlink" Target="http://pbs.twimg.com/profile_images/600196875552034816/9c8P8NPf_normal.jpg" TargetMode="External"/><Relationship Id="rId3767" Type="http://schemas.openxmlformats.org/officeDocument/2006/relationships/hyperlink" Target="http://pbs.twimg.com/profile_images/455324646691180544/XeIIDlWl_normal.jpeg" TargetMode="External"/><Relationship Id="rId4818" Type="http://schemas.openxmlformats.org/officeDocument/2006/relationships/hyperlink" Target="https://twitter.com/awesummly" TargetMode="External"/><Relationship Id="rId688" Type="http://schemas.openxmlformats.org/officeDocument/2006/relationships/hyperlink" Target="https://pbs.twimg.com/profile_banners/67243846/1397024928" TargetMode="External"/><Relationship Id="rId2369" Type="http://schemas.openxmlformats.org/officeDocument/2006/relationships/hyperlink" Target="http://abs.twimg.com/images/themes/theme1/bg.png" TargetMode="External"/><Relationship Id="rId2783" Type="http://schemas.openxmlformats.org/officeDocument/2006/relationships/hyperlink" Target="http://pbs.twimg.com/profile_images/775437693748510721/hYL4PDXb_normal.jpg" TargetMode="External"/><Relationship Id="rId3834" Type="http://schemas.openxmlformats.org/officeDocument/2006/relationships/hyperlink" Target="http://pbs.twimg.com/profile_images/858611628207742976/2rFaZZOL_normal.jpg" TargetMode="External"/><Relationship Id="rId755" Type="http://schemas.openxmlformats.org/officeDocument/2006/relationships/hyperlink" Target="https://pbs.twimg.com/profile_banners/2507075857/1429089670" TargetMode="External"/><Relationship Id="rId1385" Type="http://schemas.openxmlformats.org/officeDocument/2006/relationships/hyperlink" Target="https://pbs.twimg.com/profile_banners/43280910/1493012377" TargetMode="External"/><Relationship Id="rId2436" Type="http://schemas.openxmlformats.org/officeDocument/2006/relationships/hyperlink" Target="http://abs.twimg.com/images/themes/theme1/bg.png" TargetMode="External"/><Relationship Id="rId2850" Type="http://schemas.openxmlformats.org/officeDocument/2006/relationships/hyperlink" Target="http://pbs.twimg.com/profile_images/852968439178186752/nMacs2dm_normal.jpg" TargetMode="External"/><Relationship Id="rId91" Type="http://schemas.openxmlformats.org/officeDocument/2006/relationships/hyperlink" Target="http://t.co/iPPHjzqn4X" TargetMode="External"/><Relationship Id="rId408" Type="http://schemas.openxmlformats.org/officeDocument/2006/relationships/hyperlink" Target="http://t.co/FEpFA09i8t" TargetMode="External"/><Relationship Id="rId822" Type="http://schemas.openxmlformats.org/officeDocument/2006/relationships/hyperlink" Target="https://pbs.twimg.com/profile_banners/955970244/1474791140" TargetMode="External"/><Relationship Id="rId1038" Type="http://schemas.openxmlformats.org/officeDocument/2006/relationships/hyperlink" Target="https://pbs.twimg.com/profile_banners/1063076700/1488139468" TargetMode="External"/><Relationship Id="rId1452" Type="http://schemas.openxmlformats.org/officeDocument/2006/relationships/hyperlink" Target="https://pbs.twimg.com/profile_banners/3150605153/1489940849" TargetMode="External"/><Relationship Id="rId2503" Type="http://schemas.openxmlformats.org/officeDocument/2006/relationships/hyperlink" Target="http://abs.twimg.com/images/themes/theme1/bg.png" TargetMode="External"/><Relationship Id="rId3901" Type="http://schemas.openxmlformats.org/officeDocument/2006/relationships/hyperlink" Target="http://pbs.twimg.com/profile_images/824555840128495616/GjZk_KSM_normal.jpg" TargetMode="External"/><Relationship Id="rId1105" Type="http://schemas.openxmlformats.org/officeDocument/2006/relationships/hyperlink" Target="https://pbs.twimg.com/profile_banners/4053945194/1456825469" TargetMode="External"/><Relationship Id="rId3277" Type="http://schemas.openxmlformats.org/officeDocument/2006/relationships/hyperlink" Target="http://pbs.twimg.com/profile_images/682839908096974849/uRDJHIZ6_normal.jpg" TargetMode="External"/><Relationship Id="rId4675" Type="http://schemas.openxmlformats.org/officeDocument/2006/relationships/hyperlink" Target="https://twitter.com/reliancegroup" TargetMode="External"/><Relationship Id="rId198" Type="http://schemas.openxmlformats.org/officeDocument/2006/relationships/hyperlink" Target="http://t.co/JaytIHnRrf" TargetMode="External"/><Relationship Id="rId3691" Type="http://schemas.openxmlformats.org/officeDocument/2006/relationships/hyperlink" Target="http://pbs.twimg.com/profile_images/824804194712449025/JmCyTYql_normal.jpg" TargetMode="External"/><Relationship Id="rId4328" Type="http://schemas.openxmlformats.org/officeDocument/2006/relationships/hyperlink" Target="https://twitter.com/avg_ind" TargetMode="External"/><Relationship Id="rId4742" Type="http://schemas.openxmlformats.org/officeDocument/2006/relationships/hyperlink" Target="https://twitter.com/mymobilemag" TargetMode="External"/><Relationship Id="rId2293" Type="http://schemas.openxmlformats.org/officeDocument/2006/relationships/hyperlink" Target="http://pbs.twimg.com/profile_background_images/301603084/Blue_Light_Windows_7.jpg" TargetMode="External"/><Relationship Id="rId3344" Type="http://schemas.openxmlformats.org/officeDocument/2006/relationships/hyperlink" Target="http://pbs.twimg.com/profile_images/727098685570572288/FGSXRn8J_normal.jpg" TargetMode="External"/><Relationship Id="rId265" Type="http://schemas.openxmlformats.org/officeDocument/2006/relationships/hyperlink" Target="https://t.co/dIkvY0fZdB" TargetMode="External"/><Relationship Id="rId2360" Type="http://schemas.openxmlformats.org/officeDocument/2006/relationships/hyperlink" Target="http://abs.twimg.com/images/themes/theme19/bg.gif" TargetMode="External"/><Relationship Id="rId3411" Type="http://schemas.openxmlformats.org/officeDocument/2006/relationships/hyperlink" Target="http://pbs.twimg.com/profile_images/839039481999052803/vPv8sg9m_normal.jpg" TargetMode="External"/><Relationship Id="rId332" Type="http://schemas.openxmlformats.org/officeDocument/2006/relationships/hyperlink" Target="https://t.co/yMotuZfRUC" TargetMode="External"/><Relationship Id="rId2013" Type="http://schemas.openxmlformats.org/officeDocument/2006/relationships/hyperlink" Target="http://abs.twimg.com/images/themes/theme1/bg.png" TargetMode="External"/><Relationship Id="rId5169" Type="http://schemas.openxmlformats.org/officeDocument/2006/relationships/hyperlink" Target="https://twitter.com/3d_research" TargetMode="External"/><Relationship Id="rId5583" Type="http://schemas.openxmlformats.org/officeDocument/2006/relationships/hyperlink" Target="https://twitter.com/rajivbakshi52" TargetMode="External"/><Relationship Id="rId4185" Type="http://schemas.openxmlformats.org/officeDocument/2006/relationships/hyperlink" Target="http://pbs.twimg.com/profile_images/776804936600420352/F7NtyWr-_normal.jpg" TargetMode="External"/><Relationship Id="rId5236" Type="http://schemas.openxmlformats.org/officeDocument/2006/relationships/hyperlink" Target="https://twitter.com/indian24news" TargetMode="External"/><Relationship Id="rId1779" Type="http://schemas.openxmlformats.org/officeDocument/2006/relationships/hyperlink" Target="http://abs.twimg.com/images/themes/theme17/bg.gif" TargetMode="External"/><Relationship Id="rId4252" Type="http://schemas.openxmlformats.org/officeDocument/2006/relationships/hyperlink" Target="https://twitter.com/yusuf71112" TargetMode="External"/><Relationship Id="rId1846" Type="http://schemas.openxmlformats.org/officeDocument/2006/relationships/hyperlink" Target="http://abs.twimg.com/images/themes/theme19/bg.gif" TargetMode="External"/><Relationship Id="rId5303" Type="http://schemas.openxmlformats.org/officeDocument/2006/relationships/hyperlink" Target="https://twitter.com/edara6" TargetMode="External"/><Relationship Id="rId1913" Type="http://schemas.openxmlformats.org/officeDocument/2006/relationships/hyperlink" Target="http://abs.twimg.com/images/themes/theme1/bg.png" TargetMode="External"/><Relationship Id="rId2687" Type="http://schemas.openxmlformats.org/officeDocument/2006/relationships/hyperlink" Target="http://abs.twimg.com/images/themes/theme1/bg.png" TargetMode="External"/><Relationship Id="rId3738" Type="http://schemas.openxmlformats.org/officeDocument/2006/relationships/hyperlink" Target="http://pbs.twimg.com/profile_images/686490550711619584/pu57HYdd_normal.png" TargetMode="External"/><Relationship Id="rId5093" Type="http://schemas.openxmlformats.org/officeDocument/2006/relationships/hyperlink" Target="https://twitter.com/tekz24" TargetMode="External"/><Relationship Id="rId659" Type="http://schemas.openxmlformats.org/officeDocument/2006/relationships/hyperlink" Target="https://t.co/Dq3Z5NFVPs" TargetMode="External"/><Relationship Id="rId1289" Type="http://schemas.openxmlformats.org/officeDocument/2006/relationships/hyperlink" Target="https://pbs.twimg.com/profile_banners/63752206/1483016726" TargetMode="External"/><Relationship Id="rId5160" Type="http://schemas.openxmlformats.org/officeDocument/2006/relationships/hyperlink" Target="https://twitter.com/pk_chaudhary143" TargetMode="External"/><Relationship Id="rId1356" Type="http://schemas.openxmlformats.org/officeDocument/2006/relationships/hyperlink" Target="https://pbs.twimg.com/profile_banners/2355959442/1452687006" TargetMode="External"/><Relationship Id="rId2754" Type="http://schemas.openxmlformats.org/officeDocument/2006/relationships/hyperlink" Target="http://abs.twimg.com/images/themes/theme1/bg.png" TargetMode="External"/><Relationship Id="rId3805" Type="http://schemas.openxmlformats.org/officeDocument/2006/relationships/hyperlink" Target="http://pbs.twimg.com/profile_images/812759050601504768/ND4RvJf0_normal.jpg" TargetMode="External"/><Relationship Id="rId726" Type="http://schemas.openxmlformats.org/officeDocument/2006/relationships/hyperlink" Target="https://pbs.twimg.com/profile_banners/1282946089/1493029387" TargetMode="External"/><Relationship Id="rId1009" Type="http://schemas.openxmlformats.org/officeDocument/2006/relationships/hyperlink" Target="https://pbs.twimg.com/profile_banners/2222673457/1483683845" TargetMode="External"/><Relationship Id="rId1770" Type="http://schemas.openxmlformats.org/officeDocument/2006/relationships/hyperlink" Target="http://abs.twimg.com/images/themes/theme3/bg.gif" TargetMode="External"/><Relationship Id="rId2407" Type="http://schemas.openxmlformats.org/officeDocument/2006/relationships/hyperlink" Target="http://abs.twimg.com/images/themes/theme1/bg.png" TargetMode="External"/><Relationship Id="rId2821" Type="http://schemas.openxmlformats.org/officeDocument/2006/relationships/hyperlink" Target="http://pbs.twimg.com/profile_images/856920922548310021/CFTrDxL2_normal.jpg" TargetMode="External"/><Relationship Id="rId62" Type="http://schemas.openxmlformats.org/officeDocument/2006/relationships/hyperlink" Target="https://t.co/9QpmPOUZ9E" TargetMode="External"/><Relationship Id="rId1423" Type="http://schemas.openxmlformats.org/officeDocument/2006/relationships/hyperlink" Target="https://pbs.twimg.com/profile_banners/243309051/1449169598" TargetMode="External"/><Relationship Id="rId4579" Type="http://schemas.openxmlformats.org/officeDocument/2006/relationships/hyperlink" Target="https://twitter.com/geekyconsumer" TargetMode="External"/><Relationship Id="rId4993" Type="http://schemas.openxmlformats.org/officeDocument/2006/relationships/hyperlink" Target="https://twitter.com/thegujaratlions" TargetMode="External"/><Relationship Id="rId3595" Type="http://schemas.openxmlformats.org/officeDocument/2006/relationships/hyperlink" Target="http://pbs.twimg.com/profile_images/836783808775077888/oTxoAK1r_normal.jpg" TargetMode="External"/><Relationship Id="rId4646" Type="http://schemas.openxmlformats.org/officeDocument/2006/relationships/hyperlink" Target="https://twitter.com/ipl" TargetMode="External"/><Relationship Id="rId2197" Type="http://schemas.openxmlformats.org/officeDocument/2006/relationships/hyperlink" Target="http://pbs.twimg.com/profile_background_images/462933350726901761/yDUwp5n-.jpeg" TargetMode="External"/><Relationship Id="rId3248" Type="http://schemas.openxmlformats.org/officeDocument/2006/relationships/hyperlink" Target="http://pbs.twimg.com/profile_images/853816671940882432/U7wqzcTE_normal.jpg" TargetMode="External"/><Relationship Id="rId3662" Type="http://schemas.openxmlformats.org/officeDocument/2006/relationships/hyperlink" Target="http://pbs.twimg.com/profile_images/600928083328180224/zkYH1Mn-_normal.jpg" TargetMode="External"/><Relationship Id="rId4713" Type="http://schemas.openxmlformats.org/officeDocument/2006/relationships/hyperlink" Target="https://twitter.com/swapdesire" TargetMode="External"/><Relationship Id="rId169" Type="http://schemas.openxmlformats.org/officeDocument/2006/relationships/hyperlink" Target="https://t.co/1azLywp9zh" TargetMode="External"/><Relationship Id="rId583" Type="http://schemas.openxmlformats.org/officeDocument/2006/relationships/hyperlink" Target="https://t.co/KOulf8v3sN" TargetMode="External"/><Relationship Id="rId2264" Type="http://schemas.openxmlformats.org/officeDocument/2006/relationships/hyperlink" Target="http://pbs.twimg.com/profile_background_images/685617858/3b395d9b2b4b4f873aa494b4ceb0a73c.png" TargetMode="External"/><Relationship Id="rId3315" Type="http://schemas.openxmlformats.org/officeDocument/2006/relationships/hyperlink" Target="http://pbs.twimg.com/profile_images/827876032887795716/Kre8ff65_normal.jpg" TargetMode="External"/><Relationship Id="rId236" Type="http://schemas.openxmlformats.org/officeDocument/2006/relationships/hyperlink" Target="https://t.co/E09pxxCIsI" TargetMode="External"/><Relationship Id="rId650" Type="http://schemas.openxmlformats.org/officeDocument/2006/relationships/hyperlink" Target="http://t.co/opnANWUbvP" TargetMode="External"/><Relationship Id="rId1280" Type="http://schemas.openxmlformats.org/officeDocument/2006/relationships/hyperlink" Target="https://pbs.twimg.com/profile_banners/84084761/1483299829" TargetMode="External"/><Relationship Id="rId2331" Type="http://schemas.openxmlformats.org/officeDocument/2006/relationships/hyperlink" Target="http://abs.twimg.com/images/themes/theme1/bg.png" TargetMode="External"/><Relationship Id="rId5487" Type="http://schemas.openxmlformats.org/officeDocument/2006/relationships/hyperlink" Target="https://twitter.com/beingdashing" TargetMode="External"/><Relationship Id="rId303" Type="http://schemas.openxmlformats.org/officeDocument/2006/relationships/hyperlink" Target="https://t.co/teJrix11I4" TargetMode="External"/><Relationship Id="rId4089" Type="http://schemas.openxmlformats.org/officeDocument/2006/relationships/hyperlink" Target="http://abs.twimg.com/sticky/default_profile_images/default_profile_normal.png" TargetMode="External"/><Relationship Id="rId5554" Type="http://schemas.openxmlformats.org/officeDocument/2006/relationships/hyperlink" Target="https://twitter.com/ndtv" TargetMode="External"/><Relationship Id="rId1000" Type="http://schemas.openxmlformats.org/officeDocument/2006/relationships/hyperlink" Target="https://pbs.twimg.com/profile_banners/3101004415/1466294990" TargetMode="External"/><Relationship Id="rId4156" Type="http://schemas.openxmlformats.org/officeDocument/2006/relationships/hyperlink" Target="http://pbs.twimg.com/profile_images/797712957169729536/bX0VtKOE_normal.jpg" TargetMode="External"/><Relationship Id="rId4570" Type="http://schemas.openxmlformats.org/officeDocument/2006/relationships/hyperlink" Target="https://twitter.com/robinghaitweets" TargetMode="External"/><Relationship Id="rId5207" Type="http://schemas.openxmlformats.org/officeDocument/2006/relationships/hyperlink" Target="https://twitter.com/armanmalik2526" TargetMode="External"/><Relationship Id="rId5621" Type="http://schemas.openxmlformats.org/officeDocument/2006/relationships/hyperlink" Target="https://twitter.com/kmadhuresh" TargetMode="External"/><Relationship Id="rId1817" Type="http://schemas.openxmlformats.org/officeDocument/2006/relationships/hyperlink" Target="http://abs.twimg.com/images/themes/theme1/bg.png" TargetMode="External"/><Relationship Id="rId3172" Type="http://schemas.openxmlformats.org/officeDocument/2006/relationships/hyperlink" Target="http://pbs.twimg.com/profile_images/435760729921052672/o6z1YeQF_normal.jpeg" TargetMode="External"/><Relationship Id="rId4223" Type="http://schemas.openxmlformats.org/officeDocument/2006/relationships/hyperlink" Target="https://twitter.com/aswinteghara" TargetMode="External"/><Relationship Id="rId160" Type="http://schemas.openxmlformats.org/officeDocument/2006/relationships/hyperlink" Target="http://t.co/h60tOdJAMM" TargetMode="External"/><Relationship Id="rId3989" Type="http://schemas.openxmlformats.org/officeDocument/2006/relationships/hyperlink" Target="http://pbs.twimg.com/profile_images/809643898960224256/eXAQrkav_normal.jpg" TargetMode="External"/><Relationship Id="rId5064" Type="http://schemas.openxmlformats.org/officeDocument/2006/relationships/hyperlink" Target="https://twitter.com/bomanaogoni" TargetMode="External"/><Relationship Id="rId977" Type="http://schemas.openxmlformats.org/officeDocument/2006/relationships/hyperlink" Target="https://pbs.twimg.com/profile_banners/17673635/1476415280" TargetMode="External"/><Relationship Id="rId2658" Type="http://schemas.openxmlformats.org/officeDocument/2006/relationships/hyperlink" Target="http://abs.twimg.com/images/themes/theme1/bg.png" TargetMode="External"/><Relationship Id="rId3709" Type="http://schemas.openxmlformats.org/officeDocument/2006/relationships/hyperlink" Target="http://pbs.twimg.com/profile_images/818042835903664128/79qtU6D2_normal.jpg" TargetMode="External"/><Relationship Id="rId4080" Type="http://schemas.openxmlformats.org/officeDocument/2006/relationships/hyperlink" Target="http://pbs.twimg.com/profile_images/857331607946113025/3nuAOyZ7_normal.jpg" TargetMode="External"/><Relationship Id="rId1674" Type="http://schemas.openxmlformats.org/officeDocument/2006/relationships/hyperlink" Target="https://pbs.twimg.com/profile_banners/26474344/1478357828" TargetMode="External"/><Relationship Id="rId2725" Type="http://schemas.openxmlformats.org/officeDocument/2006/relationships/hyperlink" Target="http://abs.twimg.com/images/themes/theme4/bg.gif" TargetMode="External"/><Relationship Id="rId5131" Type="http://schemas.openxmlformats.org/officeDocument/2006/relationships/hyperlink" Target="https://twitter.com/unsteadyeddie" TargetMode="External"/><Relationship Id="rId1327" Type="http://schemas.openxmlformats.org/officeDocument/2006/relationships/hyperlink" Target="https://pbs.twimg.com/profile_banners/3990380533/1474309257" TargetMode="External"/><Relationship Id="rId1741" Type="http://schemas.openxmlformats.org/officeDocument/2006/relationships/hyperlink" Target="http://pbs.twimg.com/profile_background_images/48002872/ETtwitter_bgx1024.jpg" TargetMode="External"/><Relationship Id="rId4897" Type="http://schemas.openxmlformats.org/officeDocument/2006/relationships/hyperlink" Target="https://twitter.com/financialtimes" TargetMode="External"/><Relationship Id="rId33" Type="http://schemas.openxmlformats.org/officeDocument/2006/relationships/hyperlink" Target="https://t.co/SCCfLde5gk" TargetMode="External"/><Relationship Id="rId3499" Type="http://schemas.openxmlformats.org/officeDocument/2006/relationships/hyperlink" Target="http://pbs.twimg.com/profile_images/463897635380682753/ZLmcIFL2_normal.png" TargetMode="External"/><Relationship Id="rId3566" Type="http://schemas.openxmlformats.org/officeDocument/2006/relationships/hyperlink" Target="http://pbs.twimg.com/profile_images/784628727628128256/Zm6Be9j4_normal.jpg" TargetMode="External"/><Relationship Id="rId4964" Type="http://schemas.openxmlformats.org/officeDocument/2006/relationships/hyperlink" Target="https://twitter.com/funviral9871" TargetMode="External"/><Relationship Id="rId487" Type="http://schemas.openxmlformats.org/officeDocument/2006/relationships/hyperlink" Target="https://t.co/qorZuVH5i0" TargetMode="External"/><Relationship Id="rId2168" Type="http://schemas.openxmlformats.org/officeDocument/2006/relationships/hyperlink" Target="http://abs.twimg.com/images/themes/theme1/bg.png" TargetMode="External"/><Relationship Id="rId3219" Type="http://schemas.openxmlformats.org/officeDocument/2006/relationships/hyperlink" Target="http://pbs.twimg.com/profile_images/844860193150140416/-9JWBr2y_normal.jpg" TargetMode="External"/><Relationship Id="rId3980" Type="http://schemas.openxmlformats.org/officeDocument/2006/relationships/hyperlink" Target="http://abs.twimg.com/sticky/default_profile_images/default_profile_normal.png" TargetMode="External"/><Relationship Id="rId4617" Type="http://schemas.openxmlformats.org/officeDocument/2006/relationships/hyperlink" Target="https://twitter.com/internet_trick_" TargetMode="External"/><Relationship Id="rId1184" Type="http://schemas.openxmlformats.org/officeDocument/2006/relationships/hyperlink" Target="https://pbs.twimg.com/profile_banners/2299043448/1493464165" TargetMode="External"/><Relationship Id="rId2582" Type="http://schemas.openxmlformats.org/officeDocument/2006/relationships/hyperlink" Target="http://abs.twimg.com/images/themes/theme4/bg.gif" TargetMode="External"/><Relationship Id="rId3633" Type="http://schemas.openxmlformats.org/officeDocument/2006/relationships/hyperlink" Target="http://pbs.twimg.com/profile_images/535305073853988864/wtbhr_7U_normal.jpeg" TargetMode="External"/><Relationship Id="rId554" Type="http://schemas.openxmlformats.org/officeDocument/2006/relationships/hyperlink" Target="https://t.co/mtYMy0PiZj" TargetMode="External"/><Relationship Id="rId2235" Type="http://schemas.openxmlformats.org/officeDocument/2006/relationships/hyperlink" Target="http://abs.twimg.com/images/themes/theme1/bg.png" TargetMode="External"/><Relationship Id="rId3700" Type="http://schemas.openxmlformats.org/officeDocument/2006/relationships/hyperlink" Target="http://pbs.twimg.com/profile_images/1110860450/1168053_67129788_normal.png" TargetMode="External"/><Relationship Id="rId207" Type="http://schemas.openxmlformats.org/officeDocument/2006/relationships/hyperlink" Target="https://t.co/Y4kllbHjWT" TargetMode="External"/><Relationship Id="rId621" Type="http://schemas.openxmlformats.org/officeDocument/2006/relationships/hyperlink" Target="https://t.co/hRwMWhzUDG" TargetMode="External"/><Relationship Id="rId1251" Type="http://schemas.openxmlformats.org/officeDocument/2006/relationships/hyperlink" Target="https://pbs.twimg.com/profile_banners/3186408612/1484913474" TargetMode="External"/><Relationship Id="rId2302" Type="http://schemas.openxmlformats.org/officeDocument/2006/relationships/hyperlink" Target="http://pbs.twimg.com/profile_background_images/378800000023256998/8c91ba5b8aadec62142d1f19d91be113.jpeg" TargetMode="External"/><Relationship Id="rId5458" Type="http://schemas.openxmlformats.org/officeDocument/2006/relationships/hyperlink" Target="https://twitter.com/trulychintu" TargetMode="External"/><Relationship Id="rId4474" Type="http://schemas.openxmlformats.org/officeDocument/2006/relationships/hyperlink" Target="https://twitter.com/lifeandtrendz" TargetMode="External"/><Relationship Id="rId5525" Type="http://schemas.openxmlformats.org/officeDocument/2006/relationships/hyperlink" Target="https://twitter.com/jpwan08" TargetMode="External"/><Relationship Id="rId3076" Type="http://schemas.openxmlformats.org/officeDocument/2006/relationships/hyperlink" Target="http://abs.twimg.com/sticky/default_profile_images/default_profile_normal.png" TargetMode="External"/><Relationship Id="rId3490" Type="http://schemas.openxmlformats.org/officeDocument/2006/relationships/hyperlink" Target="http://pbs.twimg.com/profile_images/29908212/4_normal.jpg" TargetMode="External"/><Relationship Id="rId4127" Type="http://schemas.openxmlformats.org/officeDocument/2006/relationships/hyperlink" Target="http://pbs.twimg.com/profile_images/804702091382030337/OBRudARz_normal.jpg" TargetMode="External"/><Relationship Id="rId4541" Type="http://schemas.openxmlformats.org/officeDocument/2006/relationships/hyperlink" Target="https://twitter.com/ranjit0852" TargetMode="External"/><Relationship Id="rId2092" Type="http://schemas.openxmlformats.org/officeDocument/2006/relationships/hyperlink" Target="http://abs.twimg.com/images/themes/theme1/bg.png" TargetMode="External"/><Relationship Id="rId3143" Type="http://schemas.openxmlformats.org/officeDocument/2006/relationships/hyperlink" Target="http://abs.twimg.com/sticky/default_profile_images/default_profile_normal.png" TargetMode="External"/><Relationship Id="rId131" Type="http://schemas.openxmlformats.org/officeDocument/2006/relationships/hyperlink" Target="http://t.co/jUD9Fyouxn" TargetMode="External"/><Relationship Id="rId3210" Type="http://schemas.openxmlformats.org/officeDocument/2006/relationships/hyperlink" Target="http://pbs.twimg.com/profile_images/842055912370130946/oHiCK7vc_normal.jpg" TargetMode="External"/><Relationship Id="rId2976" Type="http://schemas.openxmlformats.org/officeDocument/2006/relationships/hyperlink" Target="http://pbs.twimg.com/profile_images/517946541999267841/PpICQmzx_normal.jpeg" TargetMode="External"/><Relationship Id="rId5382" Type="http://schemas.openxmlformats.org/officeDocument/2006/relationships/hyperlink" Target="https://twitter.com/myscribblings" TargetMode="External"/><Relationship Id="rId948" Type="http://schemas.openxmlformats.org/officeDocument/2006/relationships/hyperlink" Target="https://pbs.twimg.com/profile_banners/2479657520/1485754190" TargetMode="External"/><Relationship Id="rId1578" Type="http://schemas.openxmlformats.org/officeDocument/2006/relationships/hyperlink" Target="https://pbs.twimg.com/profile_banners/141208596/1415858893" TargetMode="External"/><Relationship Id="rId1992" Type="http://schemas.openxmlformats.org/officeDocument/2006/relationships/hyperlink" Target="http://abs.twimg.com/images/themes/theme18/bg.gif" TargetMode="External"/><Relationship Id="rId2629" Type="http://schemas.openxmlformats.org/officeDocument/2006/relationships/hyperlink" Target="http://abs.twimg.com/images/themes/theme1/bg.png" TargetMode="External"/><Relationship Id="rId5035" Type="http://schemas.openxmlformats.org/officeDocument/2006/relationships/hyperlink" Target="https://twitter.com/baljeetkuk7" TargetMode="External"/><Relationship Id="rId1645" Type="http://schemas.openxmlformats.org/officeDocument/2006/relationships/hyperlink" Target="https://pbs.twimg.com/profile_banners/749569147818938368/1481901352" TargetMode="External"/><Relationship Id="rId4051" Type="http://schemas.openxmlformats.org/officeDocument/2006/relationships/hyperlink" Target="http://pbs.twimg.com/profile_images/857546246549929984/vOmHUaed_normal.jpg" TargetMode="External"/><Relationship Id="rId5102" Type="http://schemas.openxmlformats.org/officeDocument/2006/relationships/hyperlink" Target="https://twitter.com/todankar_rj" TargetMode="External"/><Relationship Id="rId1712" Type="http://schemas.openxmlformats.org/officeDocument/2006/relationships/hyperlink" Target="http://abs.twimg.com/images/themes/theme1/bg.png" TargetMode="External"/><Relationship Id="rId4868" Type="http://schemas.openxmlformats.org/officeDocument/2006/relationships/hyperlink" Target="https://twitter.com/gurumitra4u" TargetMode="External"/><Relationship Id="rId3884" Type="http://schemas.openxmlformats.org/officeDocument/2006/relationships/hyperlink" Target="http://pbs.twimg.com/profile_images/750580524956127234/HgNTSUR6_normal.jpg" TargetMode="External"/><Relationship Id="rId4935" Type="http://schemas.openxmlformats.org/officeDocument/2006/relationships/hyperlink" Target="https://twitter.com/manjeetmalav" TargetMode="External"/><Relationship Id="rId2486" Type="http://schemas.openxmlformats.org/officeDocument/2006/relationships/hyperlink" Target="http://abs.twimg.com/images/themes/theme8/bg.gif" TargetMode="External"/><Relationship Id="rId3537" Type="http://schemas.openxmlformats.org/officeDocument/2006/relationships/hyperlink" Target="http://pbs.twimg.com/profile_images/857930352958066688/Fnt7_8-Q_normal.jpg" TargetMode="External"/><Relationship Id="rId3951" Type="http://schemas.openxmlformats.org/officeDocument/2006/relationships/hyperlink" Target="http://pbs.twimg.com/profile_images/790236586256412672/55vDTloX_normal.jpg" TargetMode="External"/><Relationship Id="rId458" Type="http://schemas.openxmlformats.org/officeDocument/2006/relationships/hyperlink" Target="https://t.co/2NdIzwGqzF" TargetMode="External"/><Relationship Id="rId872" Type="http://schemas.openxmlformats.org/officeDocument/2006/relationships/hyperlink" Target="https://pbs.twimg.com/profile_banners/873760370/1489161519" TargetMode="External"/><Relationship Id="rId1088" Type="http://schemas.openxmlformats.org/officeDocument/2006/relationships/hyperlink" Target="https://pbs.twimg.com/profile_banners/47943746/1435982521" TargetMode="External"/><Relationship Id="rId2139" Type="http://schemas.openxmlformats.org/officeDocument/2006/relationships/hyperlink" Target="http://abs.twimg.com/images/themes/theme1/bg.png" TargetMode="External"/><Relationship Id="rId2553" Type="http://schemas.openxmlformats.org/officeDocument/2006/relationships/hyperlink" Target="http://abs.twimg.com/images/themes/theme14/bg.gif" TargetMode="External"/><Relationship Id="rId3604" Type="http://schemas.openxmlformats.org/officeDocument/2006/relationships/hyperlink" Target="http://pbs.twimg.com/profile_images/857771343344959489/RizNMbGM_normal.jpg" TargetMode="External"/><Relationship Id="rId525" Type="http://schemas.openxmlformats.org/officeDocument/2006/relationships/hyperlink" Target="https://t.co/1ChokTXAzy" TargetMode="External"/><Relationship Id="rId1155" Type="http://schemas.openxmlformats.org/officeDocument/2006/relationships/hyperlink" Target="https://pbs.twimg.com/profile_banners/722638229040533504/1487754121" TargetMode="External"/><Relationship Id="rId2206" Type="http://schemas.openxmlformats.org/officeDocument/2006/relationships/hyperlink" Target="http://pbs.twimg.com/profile_background_images/703837191865171968/gAt7m1Ox.jpg" TargetMode="External"/><Relationship Id="rId2620" Type="http://schemas.openxmlformats.org/officeDocument/2006/relationships/hyperlink" Target="http://abs.twimg.com/images/themes/theme17/bg.gif" TargetMode="External"/><Relationship Id="rId1222" Type="http://schemas.openxmlformats.org/officeDocument/2006/relationships/hyperlink" Target="https://pbs.twimg.com/profile_banners/813736012341858304/1482845425" TargetMode="External"/><Relationship Id="rId4378" Type="http://schemas.openxmlformats.org/officeDocument/2006/relationships/hyperlink" Target="https://twitter.com/mahendrammumbai" TargetMode="External"/><Relationship Id="rId5429" Type="http://schemas.openxmlformats.org/officeDocument/2006/relationships/hyperlink" Target="https://twitter.com/mickoo07" TargetMode="External"/><Relationship Id="rId3394" Type="http://schemas.openxmlformats.org/officeDocument/2006/relationships/hyperlink" Target="http://pbs.twimg.com/profile_images/842657886941597697/qP6POvai_normal.jpg" TargetMode="External"/><Relationship Id="rId4792" Type="http://schemas.openxmlformats.org/officeDocument/2006/relationships/hyperlink" Target="https://twitter.com/markettoprofit" TargetMode="External"/><Relationship Id="rId3047" Type="http://schemas.openxmlformats.org/officeDocument/2006/relationships/hyperlink" Target="http://pbs.twimg.com/profile_images/784064090402586624/7JUrOY3k_normal.jpg" TargetMode="External"/><Relationship Id="rId4445" Type="http://schemas.openxmlformats.org/officeDocument/2006/relationships/hyperlink" Target="https://twitter.com/simplecommonman" TargetMode="External"/><Relationship Id="rId3461" Type="http://schemas.openxmlformats.org/officeDocument/2006/relationships/hyperlink" Target="http://pbs.twimg.com/profile_images/803262080455426049/-IaWQIYl_normal.jpg" TargetMode="External"/><Relationship Id="rId4512" Type="http://schemas.openxmlformats.org/officeDocument/2006/relationships/hyperlink" Target="https://twitter.com/economictimes" TargetMode="External"/><Relationship Id="rId382" Type="http://schemas.openxmlformats.org/officeDocument/2006/relationships/hyperlink" Target="https://t.co/gaCUdbT7DZ" TargetMode="External"/><Relationship Id="rId2063" Type="http://schemas.openxmlformats.org/officeDocument/2006/relationships/hyperlink" Target="http://pbs.twimg.com/profile_background_images/378800000162275295/5wSxFIRU.jpeg" TargetMode="External"/><Relationship Id="rId3114" Type="http://schemas.openxmlformats.org/officeDocument/2006/relationships/hyperlink" Target="http://pbs.twimg.com/profile_images/787952561751855105/ef85lqzt_normal.jpg" TargetMode="External"/><Relationship Id="rId2130" Type="http://schemas.openxmlformats.org/officeDocument/2006/relationships/hyperlink" Target="http://abs.twimg.com/images/themes/theme1/bg.png" TargetMode="External"/><Relationship Id="rId5286" Type="http://schemas.openxmlformats.org/officeDocument/2006/relationships/hyperlink" Target="https://twitter.com/shailesh16388" TargetMode="External"/><Relationship Id="rId102" Type="http://schemas.openxmlformats.org/officeDocument/2006/relationships/hyperlink" Target="http://t.co/fnHqFGIGmU" TargetMode="External"/><Relationship Id="rId5353" Type="http://schemas.openxmlformats.org/officeDocument/2006/relationships/hyperlink" Target="https://twitter.com/techsreview" TargetMode="External"/><Relationship Id="rId1896" Type="http://schemas.openxmlformats.org/officeDocument/2006/relationships/hyperlink" Target="http://abs.twimg.com/images/themes/theme14/bg.gif" TargetMode="External"/><Relationship Id="rId2947" Type="http://schemas.openxmlformats.org/officeDocument/2006/relationships/hyperlink" Target="http://pbs.twimg.com/profile_images/665143751430545408/vT0juQ9M_normal.jpg" TargetMode="External"/><Relationship Id="rId5006" Type="http://schemas.openxmlformats.org/officeDocument/2006/relationships/hyperlink" Target="https://twitter.com/theworldinanut" TargetMode="External"/><Relationship Id="rId919" Type="http://schemas.openxmlformats.org/officeDocument/2006/relationships/hyperlink" Target="https://pbs.twimg.com/profile_banners/470737126/1476697539" TargetMode="External"/><Relationship Id="rId1549" Type="http://schemas.openxmlformats.org/officeDocument/2006/relationships/hyperlink" Target="https://pbs.twimg.com/profile_banners/172190427/1493402115" TargetMode="External"/><Relationship Id="rId1963" Type="http://schemas.openxmlformats.org/officeDocument/2006/relationships/hyperlink" Target="http://abs.twimg.com/images/themes/theme19/bg.gif" TargetMode="External"/><Relationship Id="rId4022" Type="http://schemas.openxmlformats.org/officeDocument/2006/relationships/hyperlink" Target="http://pbs.twimg.com/profile_images/2273774428/ldd47qornpkh2nuvmnjs_normal.jpeg" TargetMode="External"/><Relationship Id="rId5420" Type="http://schemas.openxmlformats.org/officeDocument/2006/relationships/hyperlink" Target="https://twitter.com/sanjayk9088" TargetMode="External"/><Relationship Id="rId1616" Type="http://schemas.openxmlformats.org/officeDocument/2006/relationships/hyperlink" Target="https://pbs.twimg.com/profile_banners/16987449/1493133074" TargetMode="External"/><Relationship Id="rId3788" Type="http://schemas.openxmlformats.org/officeDocument/2006/relationships/hyperlink" Target="http://pbs.twimg.com/profile_images/734062140051464193/xbjyAY-x_normal.jpg" TargetMode="External"/><Relationship Id="rId4839" Type="http://schemas.openxmlformats.org/officeDocument/2006/relationships/hyperlink" Target="https://twitter.com/dot_india" TargetMode="External"/><Relationship Id="rId3855" Type="http://schemas.openxmlformats.org/officeDocument/2006/relationships/hyperlink" Target="http://pbs.twimg.com/profile_images/556050764515119104/wcxtCh2x_normal.jpeg" TargetMode="External"/><Relationship Id="rId776" Type="http://schemas.openxmlformats.org/officeDocument/2006/relationships/hyperlink" Target="https://pbs.twimg.com/profile_banners/738274584/1485682167" TargetMode="External"/><Relationship Id="rId2457" Type="http://schemas.openxmlformats.org/officeDocument/2006/relationships/hyperlink" Target="http://abs.twimg.com/images/themes/theme1/bg.png" TargetMode="External"/><Relationship Id="rId3508" Type="http://schemas.openxmlformats.org/officeDocument/2006/relationships/hyperlink" Target="http://pbs.twimg.com/profile_images/753228647029411840/NT6It4DQ_normal.jpg" TargetMode="External"/><Relationship Id="rId4906" Type="http://schemas.openxmlformats.org/officeDocument/2006/relationships/hyperlink" Target="https://twitter.com/newsgamaindia" TargetMode="External"/><Relationship Id="rId429" Type="http://schemas.openxmlformats.org/officeDocument/2006/relationships/hyperlink" Target="https://t.co/UvA4DWoKbv" TargetMode="External"/><Relationship Id="rId1059" Type="http://schemas.openxmlformats.org/officeDocument/2006/relationships/hyperlink" Target="https://pbs.twimg.com/profile_banners/2876483454/1414250480" TargetMode="External"/><Relationship Id="rId1473" Type="http://schemas.openxmlformats.org/officeDocument/2006/relationships/hyperlink" Target="https://pbs.twimg.com/profile_banners/102909254/1409059161" TargetMode="External"/><Relationship Id="rId2871" Type="http://schemas.openxmlformats.org/officeDocument/2006/relationships/hyperlink" Target="http://pbs.twimg.com/profile_images/797658868058685441/uf-fhlbr_normal.jpg" TargetMode="External"/><Relationship Id="rId3922" Type="http://schemas.openxmlformats.org/officeDocument/2006/relationships/hyperlink" Target="http://pbs.twimg.com/profile_images/737138428249133058/oXou8Mjg_normal.jpg" TargetMode="External"/><Relationship Id="rId843" Type="http://schemas.openxmlformats.org/officeDocument/2006/relationships/hyperlink" Target="https://pbs.twimg.com/profile_banners/3003614646/1469415614" TargetMode="External"/><Relationship Id="rId1126" Type="http://schemas.openxmlformats.org/officeDocument/2006/relationships/hyperlink" Target="https://pbs.twimg.com/profile_banners/2271907712/1443526596" TargetMode="External"/><Relationship Id="rId2524" Type="http://schemas.openxmlformats.org/officeDocument/2006/relationships/hyperlink" Target="http://abs.twimg.com/images/themes/theme1/bg.png" TargetMode="External"/><Relationship Id="rId910" Type="http://schemas.openxmlformats.org/officeDocument/2006/relationships/hyperlink" Target="https://pbs.twimg.com/profile_banners/1606512168/1493214905" TargetMode="External"/><Relationship Id="rId1540" Type="http://schemas.openxmlformats.org/officeDocument/2006/relationships/hyperlink" Target="https://pbs.twimg.com/profile_banners/772716901592162304/1491305026" TargetMode="External"/><Relationship Id="rId4696" Type="http://schemas.openxmlformats.org/officeDocument/2006/relationships/hyperlink" Target="https://twitter.com/pduggiraala" TargetMode="External"/><Relationship Id="rId3298" Type="http://schemas.openxmlformats.org/officeDocument/2006/relationships/hyperlink" Target="http://pbs.twimg.com/profile_images/773446562416582656/V-Rq_Hhl_normal.jpg" TargetMode="External"/><Relationship Id="rId4349" Type="http://schemas.openxmlformats.org/officeDocument/2006/relationships/hyperlink" Target="https://twitter.com/noashrafyes" TargetMode="External"/><Relationship Id="rId4763" Type="http://schemas.openxmlformats.org/officeDocument/2006/relationships/hyperlink" Target="https://twitter.com/nikhilyeda" TargetMode="External"/><Relationship Id="rId3365" Type="http://schemas.openxmlformats.org/officeDocument/2006/relationships/hyperlink" Target="http://pbs.twimg.com/profile_images/702739263033487360/de2-O1cB_normal.jpg" TargetMode="External"/><Relationship Id="rId4416" Type="http://schemas.openxmlformats.org/officeDocument/2006/relationships/hyperlink" Target="https://twitter.com/southlivenews" TargetMode="External"/><Relationship Id="rId4830" Type="http://schemas.openxmlformats.org/officeDocument/2006/relationships/hyperlink" Target="https://twitter.com/mrajat4" TargetMode="External"/><Relationship Id="rId286" Type="http://schemas.openxmlformats.org/officeDocument/2006/relationships/hyperlink" Target="https://t.co/YTIYWTtZTO" TargetMode="External"/><Relationship Id="rId2381" Type="http://schemas.openxmlformats.org/officeDocument/2006/relationships/hyperlink" Target="http://abs.twimg.com/images/themes/theme1/bg.png" TargetMode="External"/><Relationship Id="rId3018" Type="http://schemas.openxmlformats.org/officeDocument/2006/relationships/hyperlink" Target="http://pbs.twimg.com/profile_images/809794862392307712/sjQPZwnR_normal.jpg" TargetMode="External"/><Relationship Id="rId3432" Type="http://schemas.openxmlformats.org/officeDocument/2006/relationships/hyperlink" Target="http://pbs.twimg.com/profile_images/461462418820849664/8KdG7IL3_normal.jpeg" TargetMode="External"/><Relationship Id="rId353" Type="http://schemas.openxmlformats.org/officeDocument/2006/relationships/hyperlink" Target="https://t.co/6bzVLIBaeJ" TargetMode="External"/><Relationship Id="rId2034" Type="http://schemas.openxmlformats.org/officeDocument/2006/relationships/hyperlink" Target="http://pbs.twimg.com/profile_background_images/579574254863159296/AavFcS8U.jpg" TargetMode="External"/><Relationship Id="rId420" Type="http://schemas.openxmlformats.org/officeDocument/2006/relationships/hyperlink" Target="http://t.co/2FcOLy8ePr" TargetMode="External"/><Relationship Id="rId1050" Type="http://schemas.openxmlformats.org/officeDocument/2006/relationships/hyperlink" Target="https://pbs.twimg.com/profile_banners/712952644839546884/1458816464" TargetMode="External"/><Relationship Id="rId2101" Type="http://schemas.openxmlformats.org/officeDocument/2006/relationships/hyperlink" Target="http://pbs.twimg.com/profile_background_images/637936042/miazvvj0vxozt0k3xzcs.jpeg" TargetMode="External"/><Relationship Id="rId5257" Type="http://schemas.openxmlformats.org/officeDocument/2006/relationships/hyperlink" Target="https://twitter.com/avikacollection" TargetMode="External"/><Relationship Id="rId1867" Type="http://schemas.openxmlformats.org/officeDocument/2006/relationships/hyperlink" Target="http://abs.twimg.com/images/themes/theme1/bg.png" TargetMode="External"/><Relationship Id="rId2918" Type="http://schemas.openxmlformats.org/officeDocument/2006/relationships/hyperlink" Target="http://pbs.twimg.com/profile_images/814050728729677824/aHbXREbI_normal.jpg" TargetMode="External"/><Relationship Id="rId4273" Type="http://schemas.openxmlformats.org/officeDocument/2006/relationships/hyperlink" Target="https://twitter.com/neerajjaihind" TargetMode="External"/><Relationship Id="rId5324" Type="http://schemas.openxmlformats.org/officeDocument/2006/relationships/hyperlink" Target="https://twitter.com/memonapple" TargetMode="External"/><Relationship Id="rId1934" Type="http://schemas.openxmlformats.org/officeDocument/2006/relationships/hyperlink" Target="http://abs.twimg.com/images/themes/theme1/bg.png" TargetMode="External"/><Relationship Id="rId4340" Type="http://schemas.openxmlformats.org/officeDocument/2006/relationships/hyperlink" Target="https://twitter.com/adyanews" TargetMode="External"/><Relationship Id="rId3759" Type="http://schemas.openxmlformats.org/officeDocument/2006/relationships/hyperlink" Target="http://pbs.twimg.com/profile_images/792988660010541056/yfU5BYQc_normal.jpg" TargetMode="External"/><Relationship Id="rId5181" Type="http://schemas.openxmlformats.org/officeDocument/2006/relationships/hyperlink" Target="https://twitter.com/vinurajvarma" TargetMode="External"/><Relationship Id="rId2775" Type="http://schemas.openxmlformats.org/officeDocument/2006/relationships/hyperlink" Target="http://abs.twimg.com/images/themes/theme4/bg.gif" TargetMode="External"/><Relationship Id="rId3826" Type="http://schemas.openxmlformats.org/officeDocument/2006/relationships/hyperlink" Target="http://pbs.twimg.com/profile_images/823466715652751361/xeB4LJHo_normal.jpg" TargetMode="External"/><Relationship Id="rId747" Type="http://schemas.openxmlformats.org/officeDocument/2006/relationships/hyperlink" Target="https://pbs.twimg.com/profile_banners/107026807/1491454212" TargetMode="External"/><Relationship Id="rId1377" Type="http://schemas.openxmlformats.org/officeDocument/2006/relationships/hyperlink" Target="https://pbs.twimg.com/profile_banners/1461549098/1490680321" TargetMode="External"/><Relationship Id="rId1791" Type="http://schemas.openxmlformats.org/officeDocument/2006/relationships/hyperlink" Target="http://abs.twimg.com/images/themes/theme7/bg.gif" TargetMode="External"/><Relationship Id="rId2428" Type="http://schemas.openxmlformats.org/officeDocument/2006/relationships/hyperlink" Target="http://pbs.twimg.com/profile_background_images/643415570/qhz7yo6onj4zzs34mbgq.jpeg" TargetMode="External"/><Relationship Id="rId2842" Type="http://schemas.openxmlformats.org/officeDocument/2006/relationships/hyperlink" Target="http://pbs.twimg.com/profile_images/852417014794563584/2uAHZc5k_normal.jpg" TargetMode="External"/><Relationship Id="rId83" Type="http://schemas.openxmlformats.org/officeDocument/2006/relationships/hyperlink" Target="https://t.co/nSZdZ8bCFs" TargetMode="External"/><Relationship Id="rId814" Type="http://schemas.openxmlformats.org/officeDocument/2006/relationships/hyperlink" Target="https://pbs.twimg.com/profile_banners/89223133/1367725438" TargetMode="External"/><Relationship Id="rId1444" Type="http://schemas.openxmlformats.org/officeDocument/2006/relationships/hyperlink" Target="https://pbs.twimg.com/profile_banners/14472490/1398966855" TargetMode="External"/><Relationship Id="rId1511" Type="http://schemas.openxmlformats.org/officeDocument/2006/relationships/hyperlink" Target="https://pbs.twimg.com/profile_banners/490934141/1487774824" TargetMode="External"/><Relationship Id="rId4667" Type="http://schemas.openxmlformats.org/officeDocument/2006/relationships/hyperlink" Target="https://twitter.com/parallel_tw" TargetMode="External"/><Relationship Id="rId3269" Type="http://schemas.openxmlformats.org/officeDocument/2006/relationships/hyperlink" Target="http://pbs.twimg.com/profile_images/573867374740303872/76slmyFt_normal.jpeg" TargetMode="External"/><Relationship Id="rId3683" Type="http://schemas.openxmlformats.org/officeDocument/2006/relationships/hyperlink" Target="http://abs.twimg.com/sticky/default_profile_images/default_profile_normal.png" TargetMode="External"/><Relationship Id="rId2285" Type="http://schemas.openxmlformats.org/officeDocument/2006/relationships/hyperlink" Target="http://abs.twimg.com/images/themes/theme1/bg.png" TargetMode="External"/><Relationship Id="rId3336" Type="http://schemas.openxmlformats.org/officeDocument/2006/relationships/hyperlink" Target="http://pbs.twimg.com/profile_images/651923590355423232/MGu0Hpjr_normal.jpg" TargetMode="External"/><Relationship Id="rId4734" Type="http://schemas.openxmlformats.org/officeDocument/2006/relationships/hyperlink" Target="https://twitter.com/satyambharti" TargetMode="External"/><Relationship Id="rId257" Type="http://schemas.openxmlformats.org/officeDocument/2006/relationships/hyperlink" Target="http://t.co/J6IVFFc7xo" TargetMode="External"/><Relationship Id="rId3750" Type="http://schemas.openxmlformats.org/officeDocument/2006/relationships/hyperlink" Target="http://pbs.twimg.com/profile_images/634787344579596288/QXf4cW7m_normal.jpg" TargetMode="External"/><Relationship Id="rId4801" Type="http://schemas.openxmlformats.org/officeDocument/2006/relationships/hyperlink" Target="https://twitter.com/themarketblogs" TargetMode="External"/><Relationship Id="rId671" Type="http://schemas.openxmlformats.org/officeDocument/2006/relationships/hyperlink" Target="https://t.co/iMLCsbViL7" TargetMode="External"/><Relationship Id="rId2352" Type="http://schemas.openxmlformats.org/officeDocument/2006/relationships/hyperlink" Target="http://abs.twimg.com/images/themes/theme2/bg.gif" TargetMode="External"/><Relationship Id="rId3403" Type="http://schemas.openxmlformats.org/officeDocument/2006/relationships/hyperlink" Target="http://pbs.twimg.com/profile_images/831035292442251264/PSBJ2Z4p_normal.jpg" TargetMode="External"/><Relationship Id="rId324" Type="http://schemas.openxmlformats.org/officeDocument/2006/relationships/hyperlink" Target="http://t.co/IJNjy4nZSM" TargetMode="External"/><Relationship Id="rId2005" Type="http://schemas.openxmlformats.org/officeDocument/2006/relationships/hyperlink" Target="http://abs.twimg.com/images/themes/theme1/bg.png" TargetMode="External"/><Relationship Id="rId5575" Type="http://schemas.openxmlformats.org/officeDocument/2006/relationships/hyperlink" Target="https://twitter.com/mobiletech_news" TargetMode="External"/><Relationship Id="rId1021" Type="http://schemas.openxmlformats.org/officeDocument/2006/relationships/hyperlink" Target="https://pbs.twimg.com/profile_banners/627406216/1383975647" TargetMode="External"/><Relationship Id="rId4177" Type="http://schemas.openxmlformats.org/officeDocument/2006/relationships/hyperlink" Target="http://abs.twimg.com/sticky/default_profile_images/default_profile_normal.png" TargetMode="External"/><Relationship Id="rId4591" Type="http://schemas.openxmlformats.org/officeDocument/2006/relationships/hyperlink" Target="https://twitter.com/arjun4959" TargetMode="External"/><Relationship Id="rId5228" Type="http://schemas.openxmlformats.org/officeDocument/2006/relationships/hyperlink" Target="https://twitter.com/sathis_erode" TargetMode="External"/><Relationship Id="rId5642" Type="http://schemas.openxmlformats.org/officeDocument/2006/relationships/vmlDrawing" Target="../drawings/vmlDrawing2.vml"/><Relationship Id="rId3193" Type="http://schemas.openxmlformats.org/officeDocument/2006/relationships/hyperlink" Target="http://pbs.twimg.com/profile_images/842623011673030656/NQHtzn6__normal.jpg" TargetMode="External"/><Relationship Id="rId4244" Type="http://schemas.openxmlformats.org/officeDocument/2006/relationships/hyperlink" Target="https://twitter.com/noworange" TargetMode="External"/><Relationship Id="rId1838" Type="http://schemas.openxmlformats.org/officeDocument/2006/relationships/hyperlink" Target="http://pbs.twimg.com/profile_background_images/574795565399064576/hwCshMEW.png" TargetMode="External"/><Relationship Id="rId3260" Type="http://schemas.openxmlformats.org/officeDocument/2006/relationships/hyperlink" Target="http://pbs.twimg.com/profile_images/858028593301028864/kIigi7MM_normal.jpg" TargetMode="External"/><Relationship Id="rId4311" Type="http://schemas.openxmlformats.org/officeDocument/2006/relationships/hyperlink" Target="https://twitter.com/nsugavanam" TargetMode="External"/><Relationship Id="rId181" Type="http://schemas.openxmlformats.org/officeDocument/2006/relationships/hyperlink" Target="https://t.co/x7JhtnmknY" TargetMode="External"/><Relationship Id="rId1905" Type="http://schemas.openxmlformats.org/officeDocument/2006/relationships/hyperlink" Target="http://abs.twimg.com/images/themes/theme1/bg.png" TargetMode="External"/><Relationship Id="rId5085" Type="http://schemas.openxmlformats.org/officeDocument/2006/relationships/hyperlink" Target="https://twitter.com/chetanhaiiiii" TargetMode="External"/><Relationship Id="rId998" Type="http://schemas.openxmlformats.org/officeDocument/2006/relationships/hyperlink" Target="https://pbs.twimg.com/profile_banners/836477296445960193/1488912186" TargetMode="External"/><Relationship Id="rId2679" Type="http://schemas.openxmlformats.org/officeDocument/2006/relationships/hyperlink" Target="http://abs.twimg.com/images/themes/theme1/bg.png" TargetMode="External"/><Relationship Id="rId1695" Type="http://schemas.openxmlformats.org/officeDocument/2006/relationships/hyperlink" Target="http://abs.twimg.com/images/themes/theme1/bg.png" TargetMode="External"/><Relationship Id="rId2746" Type="http://schemas.openxmlformats.org/officeDocument/2006/relationships/hyperlink" Target="http://abs.twimg.com/images/themes/theme1/bg.png" TargetMode="External"/><Relationship Id="rId5152" Type="http://schemas.openxmlformats.org/officeDocument/2006/relationships/hyperlink" Target="https://twitter.com/shubhadip_23" TargetMode="External"/><Relationship Id="rId718" Type="http://schemas.openxmlformats.org/officeDocument/2006/relationships/hyperlink" Target="https://pbs.twimg.com/profile_banners/3468678852/1441529828" TargetMode="External"/><Relationship Id="rId1348" Type="http://schemas.openxmlformats.org/officeDocument/2006/relationships/hyperlink" Target="https://pbs.twimg.com/profile_banners/2411597653/1395823504" TargetMode="External"/><Relationship Id="rId1762" Type="http://schemas.openxmlformats.org/officeDocument/2006/relationships/hyperlink" Target="http://pbs.twimg.com/profile_background_images/443759791073013760/bXAhiSKe.png" TargetMode="External"/><Relationship Id="rId1415" Type="http://schemas.openxmlformats.org/officeDocument/2006/relationships/hyperlink" Target="https://pbs.twimg.com/profile_banners/732787747761627136/1482924875" TargetMode="External"/><Relationship Id="rId2813" Type="http://schemas.openxmlformats.org/officeDocument/2006/relationships/hyperlink" Target="http://pbs.twimg.com/profile_images/716006843969974272/oiBOvlo-_normal.jpg" TargetMode="External"/><Relationship Id="rId54" Type="http://schemas.openxmlformats.org/officeDocument/2006/relationships/hyperlink" Target="http://t.co/5dm10u3NtL" TargetMode="External"/><Relationship Id="rId4985" Type="http://schemas.openxmlformats.org/officeDocument/2006/relationships/hyperlink" Target="https://twitter.com/pamanage" TargetMode="External"/><Relationship Id="rId2189" Type="http://schemas.openxmlformats.org/officeDocument/2006/relationships/hyperlink" Target="http://pbs.twimg.com/profile_background_images/452069836500135936/24Yi1HZi.jpeg" TargetMode="External"/><Relationship Id="rId3587" Type="http://schemas.openxmlformats.org/officeDocument/2006/relationships/hyperlink" Target="http://pbs.twimg.com/profile_images/378800000740150367/3b1d76c5a38ab35a74fc9f483e34388a_normal.png" TargetMode="External"/><Relationship Id="rId4638" Type="http://schemas.openxmlformats.org/officeDocument/2006/relationships/hyperlink" Target="https://twitter.com/telegeography" TargetMode="External"/><Relationship Id="rId3654" Type="http://schemas.openxmlformats.org/officeDocument/2006/relationships/hyperlink" Target="http://pbs.twimg.com/profile_images/837703717671559171/QIY7taJ1_normal.jpg" TargetMode="External"/><Relationship Id="rId4705" Type="http://schemas.openxmlformats.org/officeDocument/2006/relationships/hyperlink" Target="https://twitter.com/mkvenu1" TargetMode="External"/><Relationship Id="rId575" Type="http://schemas.openxmlformats.org/officeDocument/2006/relationships/hyperlink" Target="http://www.propshine.com/" TargetMode="External"/><Relationship Id="rId2256" Type="http://schemas.openxmlformats.org/officeDocument/2006/relationships/hyperlink" Target="http://abs.twimg.com/images/themes/theme1/bg.png" TargetMode="External"/><Relationship Id="rId2670" Type="http://schemas.openxmlformats.org/officeDocument/2006/relationships/hyperlink" Target="http://pbs.twimg.com/profile_background_images/445853532516675584/SiBr7w1k.jpeg" TargetMode="External"/><Relationship Id="rId3307" Type="http://schemas.openxmlformats.org/officeDocument/2006/relationships/hyperlink" Target="http://pbs.twimg.com/profile_images/526030139897810944/ybEtxF7I_normal.png" TargetMode="External"/><Relationship Id="rId3721" Type="http://schemas.openxmlformats.org/officeDocument/2006/relationships/hyperlink" Target="http://pbs.twimg.com/profile_images/835251779348672512/b86BQrCY_normal.jpg" TargetMode="External"/><Relationship Id="rId228" Type="http://schemas.openxmlformats.org/officeDocument/2006/relationships/hyperlink" Target="https://t.co/ODkNOgDp4E" TargetMode="External"/><Relationship Id="rId642" Type="http://schemas.openxmlformats.org/officeDocument/2006/relationships/hyperlink" Target="https://t.co/KIe822YeOf" TargetMode="External"/><Relationship Id="rId1272" Type="http://schemas.openxmlformats.org/officeDocument/2006/relationships/hyperlink" Target="https://pbs.twimg.com/profile_banners/788785864671367169/1481767336" TargetMode="External"/><Relationship Id="rId2323" Type="http://schemas.openxmlformats.org/officeDocument/2006/relationships/hyperlink" Target="http://abs.twimg.com/images/themes/theme1/bg.png" TargetMode="External"/><Relationship Id="rId5479" Type="http://schemas.openxmlformats.org/officeDocument/2006/relationships/hyperlink" Target="https://twitter.com/farhanknight" TargetMode="External"/><Relationship Id="rId4495" Type="http://schemas.openxmlformats.org/officeDocument/2006/relationships/hyperlink" Target="https://twitter.com/reliancemobile" TargetMode="External"/><Relationship Id="rId5546" Type="http://schemas.openxmlformats.org/officeDocument/2006/relationships/hyperlink" Target="https://twitter.com/karenharvey125" TargetMode="External"/><Relationship Id="rId3097" Type="http://schemas.openxmlformats.org/officeDocument/2006/relationships/hyperlink" Target="http://pbs.twimg.com/profile_images/754186791960338432/89nKdCo0_normal.jpg" TargetMode="External"/><Relationship Id="rId4148" Type="http://schemas.openxmlformats.org/officeDocument/2006/relationships/hyperlink" Target="http://pbs.twimg.com/profile_images/2974102154/a54cd31e57cd8d870671a2ba7ec18ba3_normal.jpeg" TargetMode="External"/><Relationship Id="rId3164" Type="http://schemas.openxmlformats.org/officeDocument/2006/relationships/hyperlink" Target="http://pbs.twimg.com/profile_images/841992593768620033/cNUeCfz5_normal.jpg" TargetMode="External"/><Relationship Id="rId4562" Type="http://schemas.openxmlformats.org/officeDocument/2006/relationships/hyperlink" Target="https://twitter.com/ccskchandru" TargetMode="External"/><Relationship Id="rId5613" Type="http://schemas.openxmlformats.org/officeDocument/2006/relationships/hyperlink" Target="https://twitter.com/bureaucracy_ind" TargetMode="External"/><Relationship Id="rId1809" Type="http://schemas.openxmlformats.org/officeDocument/2006/relationships/hyperlink" Target="http://abs.twimg.com/images/themes/theme1/bg.png" TargetMode="External"/><Relationship Id="rId4215" Type="http://schemas.openxmlformats.org/officeDocument/2006/relationships/hyperlink" Target="https://twitter.com/jaspree39811401" TargetMode="External"/><Relationship Id="rId2180" Type="http://schemas.openxmlformats.org/officeDocument/2006/relationships/hyperlink" Target="http://abs.twimg.com/images/themes/theme1/bg.png" TargetMode="External"/><Relationship Id="rId3231" Type="http://schemas.openxmlformats.org/officeDocument/2006/relationships/hyperlink" Target="http://pbs.twimg.com/profile_images/579909743407288320/Fhs23AZI_normal.jpg" TargetMode="External"/><Relationship Id="rId152" Type="http://schemas.openxmlformats.org/officeDocument/2006/relationships/hyperlink" Target="https://t.co/GUDp9vtxWY" TargetMode="External"/><Relationship Id="rId2997" Type="http://schemas.openxmlformats.org/officeDocument/2006/relationships/hyperlink" Target="http://pbs.twimg.com/profile_images/782119948906745856/Nu39OxEH_normal.jpg" TargetMode="External"/><Relationship Id="rId969" Type="http://schemas.openxmlformats.org/officeDocument/2006/relationships/hyperlink" Target="https://pbs.twimg.com/profile_banners/1077431761/1477733574" TargetMode="External"/><Relationship Id="rId1599" Type="http://schemas.openxmlformats.org/officeDocument/2006/relationships/hyperlink" Target="https://pbs.twimg.com/profile_banners/812692466415464448/1482680184" TargetMode="External"/><Relationship Id="rId5056" Type="http://schemas.openxmlformats.org/officeDocument/2006/relationships/hyperlink" Target="https://twitter.com/nirpumbrella" TargetMode="External"/><Relationship Id="rId5470" Type="http://schemas.openxmlformats.org/officeDocument/2006/relationships/hyperlink" Target="https://twitter.com/shubham_096" TargetMode="External"/><Relationship Id="rId4072" Type="http://schemas.openxmlformats.org/officeDocument/2006/relationships/hyperlink" Target="http://pbs.twimg.com/profile_images/858595375338463232/dUSajozb_normal.jpg" TargetMode="External"/><Relationship Id="rId5123" Type="http://schemas.openxmlformats.org/officeDocument/2006/relationships/hyperlink" Target="https://twitter.com/ramshar91014577" TargetMode="External"/><Relationship Id="rId1666" Type="http://schemas.openxmlformats.org/officeDocument/2006/relationships/hyperlink" Target="https://pbs.twimg.com/profile_banners/298854319/1458999143" TargetMode="External"/><Relationship Id="rId2717" Type="http://schemas.openxmlformats.org/officeDocument/2006/relationships/hyperlink" Target="http://pbs.twimg.com/profile_background_images/713718702705885188/lFHgX1kt.jpg" TargetMode="External"/><Relationship Id="rId1319" Type="http://schemas.openxmlformats.org/officeDocument/2006/relationships/hyperlink" Target="https://pbs.twimg.com/profile_banners/821748224432214018/1485330329" TargetMode="External"/><Relationship Id="rId1733" Type="http://schemas.openxmlformats.org/officeDocument/2006/relationships/hyperlink" Target="http://abs.twimg.com/images/themes/theme1/bg.png" TargetMode="External"/><Relationship Id="rId4889" Type="http://schemas.openxmlformats.org/officeDocument/2006/relationships/hyperlink" Target="https://twitter.com/financedaily1" TargetMode="External"/><Relationship Id="rId25" Type="http://schemas.openxmlformats.org/officeDocument/2006/relationships/hyperlink" Target="https://t.co/aKYCrXQZB9" TargetMode="External"/><Relationship Id="rId1800" Type="http://schemas.openxmlformats.org/officeDocument/2006/relationships/hyperlink" Target="http://abs.twimg.com/images/themes/theme1/bg.png" TargetMode="External"/><Relationship Id="rId4956" Type="http://schemas.openxmlformats.org/officeDocument/2006/relationships/hyperlink" Target="https://twitter.com/sanjay99000" TargetMode="External"/><Relationship Id="rId3558" Type="http://schemas.openxmlformats.org/officeDocument/2006/relationships/hyperlink" Target="http://pbs.twimg.com/profile_images/843323231180271616/zna_XDeD_normal.jpg" TargetMode="External"/><Relationship Id="rId3972" Type="http://schemas.openxmlformats.org/officeDocument/2006/relationships/hyperlink" Target="http://pbs.twimg.com/profile_images/692650662895624192/44I_8t_M_normal.jpg" TargetMode="External"/><Relationship Id="rId4609" Type="http://schemas.openxmlformats.org/officeDocument/2006/relationships/hyperlink" Target="https://twitter.com/rrtripathy2212" TargetMode="External"/><Relationship Id="rId479" Type="http://schemas.openxmlformats.org/officeDocument/2006/relationships/hyperlink" Target="http://t.co/pD4Kw2X0i2" TargetMode="External"/><Relationship Id="rId893" Type="http://schemas.openxmlformats.org/officeDocument/2006/relationships/hyperlink" Target="https://pbs.twimg.com/profile_banners/3413075354/1481818840" TargetMode="External"/><Relationship Id="rId2574" Type="http://schemas.openxmlformats.org/officeDocument/2006/relationships/hyperlink" Target="http://abs.twimg.com/images/themes/theme14/bg.gif" TargetMode="External"/><Relationship Id="rId3625" Type="http://schemas.openxmlformats.org/officeDocument/2006/relationships/hyperlink" Target="http://pbs.twimg.com/profile_images/837437823716188161/yBlcs705_normal.jpg" TargetMode="External"/><Relationship Id="rId546" Type="http://schemas.openxmlformats.org/officeDocument/2006/relationships/hyperlink" Target="https://t.co/ymaw4B7TQb" TargetMode="External"/><Relationship Id="rId1176" Type="http://schemas.openxmlformats.org/officeDocument/2006/relationships/hyperlink" Target="https://pbs.twimg.com/profile_banners/803556090399117312/1480417829" TargetMode="External"/><Relationship Id="rId2227" Type="http://schemas.openxmlformats.org/officeDocument/2006/relationships/hyperlink" Target="http://abs.twimg.com/images/themes/theme1/bg.png" TargetMode="External"/><Relationship Id="rId960" Type="http://schemas.openxmlformats.org/officeDocument/2006/relationships/hyperlink" Target="https://pbs.twimg.com/profile_banners/18548778/1401366974" TargetMode="External"/><Relationship Id="rId1243" Type="http://schemas.openxmlformats.org/officeDocument/2006/relationships/hyperlink" Target="https://pbs.twimg.com/profile_banners/2873485180/1415777382" TargetMode="External"/><Relationship Id="rId1590" Type="http://schemas.openxmlformats.org/officeDocument/2006/relationships/hyperlink" Target="https://pbs.twimg.com/profile_banners/858590639742648320/1493540052" TargetMode="External"/><Relationship Id="rId2641" Type="http://schemas.openxmlformats.org/officeDocument/2006/relationships/hyperlink" Target="http://abs.twimg.com/images/themes/theme13/bg.gif" TargetMode="External"/><Relationship Id="rId4399" Type="http://schemas.openxmlformats.org/officeDocument/2006/relationships/hyperlink" Target="https://twitter.com/dprogonov" TargetMode="External"/><Relationship Id="rId613" Type="http://schemas.openxmlformats.org/officeDocument/2006/relationships/hyperlink" Target="https://t.co/CEaApqdLXK" TargetMode="External"/><Relationship Id="rId1310" Type="http://schemas.openxmlformats.org/officeDocument/2006/relationships/hyperlink" Target="https://pbs.twimg.com/profile_banners/850534668319559681/1492776752" TargetMode="External"/><Relationship Id="rId4466" Type="http://schemas.openxmlformats.org/officeDocument/2006/relationships/hyperlink" Target="https://twitter.com/lovelymonica94" TargetMode="External"/><Relationship Id="rId4880" Type="http://schemas.openxmlformats.org/officeDocument/2006/relationships/hyperlink" Target="https://twitter.com/shoppersstop" TargetMode="External"/><Relationship Id="rId5517" Type="http://schemas.openxmlformats.org/officeDocument/2006/relationships/hyperlink" Target="https://twitter.com/ravindrabhadu" TargetMode="External"/><Relationship Id="rId3068" Type="http://schemas.openxmlformats.org/officeDocument/2006/relationships/hyperlink" Target="http://pbs.twimg.com/profile_images/809743484940910592/Llo6HMOp_normal.jpg" TargetMode="External"/><Relationship Id="rId3482" Type="http://schemas.openxmlformats.org/officeDocument/2006/relationships/hyperlink" Target="http://abs.twimg.com/sticky/default_profile_images/default_profile_normal.png" TargetMode="External"/><Relationship Id="rId4119" Type="http://schemas.openxmlformats.org/officeDocument/2006/relationships/hyperlink" Target="http://pbs.twimg.com/profile_images/668504928386617345/eDm7Ys8s_normal.jpg" TargetMode="External"/><Relationship Id="rId4533" Type="http://schemas.openxmlformats.org/officeDocument/2006/relationships/hyperlink" Target="https://twitter.com/thatsnams" TargetMode="External"/><Relationship Id="rId2084" Type="http://schemas.openxmlformats.org/officeDocument/2006/relationships/hyperlink" Target="http://pbs.twimg.com/profile_background_images/78916563/4b859db6c3db9.jpg" TargetMode="External"/><Relationship Id="rId3135" Type="http://schemas.openxmlformats.org/officeDocument/2006/relationships/hyperlink" Target="http://pbs.twimg.com/profile_images/857988412623659008/ptTF-l-4_normal.jpg" TargetMode="External"/><Relationship Id="rId4600" Type="http://schemas.openxmlformats.org/officeDocument/2006/relationships/hyperlink" Target="https://twitter.com/kingslyj" TargetMode="External"/><Relationship Id="rId470" Type="http://schemas.openxmlformats.org/officeDocument/2006/relationships/hyperlink" Target="https://t.co/YEkKeG8r7i" TargetMode="External"/><Relationship Id="rId2151" Type="http://schemas.openxmlformats.org/officeDocument/2006/relationships/hyperlink" Target="http://abs.twimg.com/images/themes/theme1/bg.png" TargetMode="External"/><Relationship Id="rId3202" Type="http://schemas.openxmlformats.org/officeDocument/2006/relationships/hyperlink" Target="http://pbs.twimg.com/profile_images/505726903676702721/4bzVbvqE_normal.jpeg" TargetMode="External"/><Relationship Id="rId123" Type="http://schemas.openxmlformats.org/officeDocument/2006/relationships/hyperlink" Target="https://t.co/YRNFtjtlk7" TargetMode="External"/><Relationship Id="rId5374" Type="http://schemas.openxmlformats.org/officeDocument/2006/relationships/hyperlink" Target="https://twitter.com/amit871980" TargetMode="External"/><Relationship Id="rId2968" Type="http://schemas.openxmlformats.org/officeDocument/2006/relationships/hyperlink" Target="http://pbs.twimg.com/profile_images/666940145103413248/aKfyukde_normal.png" TargetMode="External"/><Relationship Id="rId5027" Type="http://schemas.openxmlformats.org/officeDocument/2006/relationships/hyperlink" Target="https://twitter.com/kuruksetra_atom" TargetMode="External"/><Relationship Id="rId1984" Type="http://schemas.openxmlformats.org/officeDocument/2006/relationships/hyperlink" Target="http://abs.twimg.com/images/themes/theme1/bg.png" TargetMode="External"/><Relationship Id="rId4390" Type="http://schemas.openxmlformats.org/officeDocument/2006/relationships/hyperlink" Target="https://twitter.com/mdfaizan88" TargetMode="External"/><Relationship Id="rId5441" Type="http://schemas.openxmlformats.org/officeDocument/2006/relationships/hyperlink" Target="https://twitter.com/propshine" TargetMode="External"/><Relationship Id="rId1637" Type="http://schemas.openxmlformats.org/officeDocument/2006/relationships/hyperlink" Target="https://pbs.twimg.com/profile_banners/159121395/1491400064" TargetMode="External"/><Relationship Id="rId4043" Type="http://schemas.openxmlformats.org/officeDocument/2006/relationships/hyperlink" Target="http://pbs.twimg.com/profile_images/852565506880131072/y2XTRwSt_normal.jpg" TargetMode="External"/><Relationship Id="rId1704" Type="http://schemas.openxmlformats.org/officeDocument/2006/relationships/hyperlink" Target="http://abs.twimg.com/images/themes/theme1/bg.png" TargetMode="External"/><Relationship Id="rId4110" Type="http://schemas.openxmlformats.org/officeDocument/2006/relationships/hyperlink" Target="http://pbs.twimg.com/profile_images/828626880160993282/r7JO_9X3_normal.jpg" TargetMode="External"/><Relationship Id="rId797" Type="http://schemas.openxmlformats.org/officeDocument/2006/relationships/hyperlink" Target="https://pbs.twimg.com/profile_banners/724909582749949954/1461667539" TargetMode="External"/><Relationship Id="rId2478" Type="http://schemas.openxmlformats.org/officeDocument/2006/relationships/hyperlink" Target="http://abs.twimg.com/images/themes/theme10/bg.gif" TargetMode="External"/><Relationship Id="rId3876" Type="http://schemas.openxmlformats.org/officeDocument/2006/relationships/hyperlink" Target="http://pbs.twimg.com/profile_images/712200403849494529/gYzMvYyD_normal.jpg" TargetMode="External"/><Relationship Id="rId4927" Type="http://schemas.openxmlformats.org/officeDocument/2006/relationships/hyperlink" Target="https://twitter.com/futurekeralaa" TargetMode="External"/><Relationship Id="rId2892" Type="http://schemas.openxmlformats.org/officeDocument/2006/relationships/hyperlink" Target="http://pbs.twimg.com/profile_images/857974492903157760/tw0ukgsY_normal.jpg" TargetMode="External"/><Relationship Id="rId3529" Type="http://schemas.openxmlformats.org/officeDocument/2006/relationships/hyperlink" Target="http://pbs.twimg.com/profile_images/621548079892705281/FfGRtBJi_normal.jpg" TargetMode="External"/><Relationship Id="rId3943" Type="http://schemas.openxmlformats.org/officeDocument/2006/relationships/hyperlink" Target="http://pbs.twimg.com/profile_images/837483293335515136/Win3gK25_normal.jpg" TargetMode="External"/><Relationship Id="rId864" Type="http://schemas.openxmlformats.org/officeDocument/2006/relationships/hyperlink" Target="https://pbs.twimg.com/profile_banners/103871807/1430380089" TargetMode="External"/><Relationship Id="rId1494" Type="http://schemas.openxmlformats.org/officeDocument/2006/relationships/hyperlink" Target="https://pbs.twimg.com/profile_banners/708183002757472256/1491551218" TargetMode="External"/><Relationship Id="rId2545" Type="http://schemas.openxmlformats.org/officeDocument/2006/relationships/hyperlink" Target="http://abs.twimg.com/images/themes/theme1/bg.png" TargetMode="External"/><Relationship Id="rId517" Type="http://schemas.openxmlformats.org/officeDocument/2006/relationships/hyperlink" Target="https://t.co/AOTKwit15h" TargetMode="External"/><Relationship Id="rId931" Type="http://schemas.openxmlformats.org/officeDocument/2006/relationships/hyperlink" Target="https://pbs.twimg.com/profile_banners/44305587/1460871808" TargetMode="External"/><Relationship Id="rId1147" Type="http://schemas.openxmlformats.org/officeDocument/2006/relationships/hyperlink" Target="https://pbs.twimg.com/profile_banners/836504391389745152/1488273672" TargetMode="External"/><Relationship Id="rId1561" Type="http://schemas.openxmlformats.org/officeDocument/2006/relationships/hyperlink" Target="https://pbs.twimg.com/profile_banners/801703957240356864/1479976931" TargetMode="External"/><Relationship Id="rId2612" Type="http://schemas.openxmlformats.org/officeDocument/2006/relationships/hyperlink" Target="http://abs.twimg.com/images/themes/theme1/bg.png" TargetMode="External"/><Relationship Id="rId1214" Type="http://schemas.openxmlformats.org/officeDocument/2006/relationships/hyperlink" Target="https://pbs.twimg.com/profile_banners/1039015705/1493204358" TargetMode="External"/><Relationship Id="rId4784" Type="http://schemas.openxmlformats.org/officeDocument/2006/relationships/hyperlink" Target="https://twitter.com/adisin" TargetMode="External"/><Relationship Id="rId3386" Type="http://schemas.openxmlformats.org/officeDocument/2006/relationships/hyperlink" Target="http://pbs.twimg.com/profile_images/826646232919531522/DUxT4-Om_normal.jpg" TargetMode="External"/><Relationship Id="rId4437" Type="http://schemas.openxmlformats.org/officeDocument/2006/relationships/hyperlink" Target="https://twitter.com/fight4judgment" TargetMode="External"/><Relationship Id="rId3039" Type="http://schemas.openxmlformats.org/officeDocument/2006/relationships/hyperlink" Target="http://pbs.twimg.com/profile_images/712373487877271552/D6kSW4tE_normal.jpg" TargetMode="External"/><Relationship Id="rId3453" Type="http://schemas.openxmlformats.org/officeDocument/2006/relationships/hyperlink" Target="http://pbs.twimg.com/profile_images/512985942567555072/VrLihERG_normal.jpeg" TargetMode="External"/><Relationship Id="rId4851" Type="http://schemas.openxmlformats.org/officeDocument/2006/relationships/hyperlink" Target="https://twitter.com/3noviceshyd" TargetMode="External"/><Relationship Id="rId374" Type="http://schemas.openxmlformats.org/officeDocument/2006/relationships/hyperlink" Target="https://t.co/I0dRGfhY4A" TargetMode="External"/><Relationship Id="rId2055" Type="http://schemas.openxmlformats.org/officeDocument/2006/relationships/hyperlink" Target="http://abs.twimg.com/images/themes/theme1/bg.png" TargetMode="External"/><Relationship Id="rId3106" Type="http://schemas.openxmlformats.org/officeDocument/2006/relationships/hyperlink" Target="http://pbs.twimg.com/profile_images/844196388724338688/1DNFINZg_normal.jpg" TargetMode="External"/><Relationship Id="rId4504" Type="http://schemas.openxmlformats.org/officeDocument/2006/relationships/hyperlink" Target="https://twitter.com/vingystryker" TargetMode="External"/><Relationship Id="rId3520" Type="http://schemas.openxmlformats.org/officeDocument/2006/relationships/hyperlink" Target="http://pbs.twimg.com/profile_images/763680833374859264/19aNGU5D_normal.jpg" TargetMode="External"/><Relationship Id="rId441" Type="http://schemas.openxmlformats.org/officeDocument/2006/relationships/hyperlink" Target="https://t.co/gnwSXw6WPv" TargetMode="External"/><Relationship Id="rId1071" Type="http://schemas.openxmlformats.org/officeDocument/2006/relationships/hyperlink" Target="https://pbs.twimg.com/profile_banners/811045065019695104/1490849221" TargetMode="External"/><Relationship Id="rId2122" Type="http://schemas.openxmlformats.org/officeDocument/2006/relationships/hyperlink" Target="http://abs.twimg.com/images/themes/theme1/bg.png" TargetMode="External"/><Relationship Id="rId5278" Type="http://schemas.openxmlformats.org/officeDocument/2006/relationships/hyperlink" Target="https://twitter.com/digitalation" TargetMode="External"/><Relationship Id="rId1888" Type="http://schemas.openxmlformats.org/officeDocument/2006/relationships/hyperlink" Target="http://abs.twimg.com/images/themes/theme1/bg.png" TargetMode="External"/><Relationship Id="rId2939" Type="http://schemas.openxmlformats.org/officeDocument/2006/relationships/hyperlink" Target="http://pbs.twimg.com/profile_images/378800000042778136/12cab6c71b7ef9d7c5e8dfad19660d20_normal.jpeg" TargetMode="External"/><Relationship Id="rId4294" Type="http://schemas.openxmlformats.org/officeDocument/2006/relationships/hyperlink" Target="https://twitter.com/asoberoi" TargetMode="External"/><Relationship Id="rId5345" Type="http://schemas.openxmlformats.org/officeDocument/2006/relationships/hyperlink" Target="https://twitter.com/vzwsupport" TargetMode="External"/><Relationship Id="rId4361" Type="http://schemas.openxmlformats.org/officeDocument/2006/relationships/hyperlink" Target="https://twitter.com/jonas1hr" TargetMode="External"/><Relationship Id="rId5412" Type="http://schemas.openxmlformats.org/officeDocument/2006/relationships/hyperlink" Target="https://twitter.com/vishalgiri13111" TargetMode="External"/><Relationship Id="rId1955" Type="http://schemas.openxmlformats.org/officeDocument/2006/relationships/hyperlink" Target="http://abs.twimg.com/images/themes/theme5/bg.gif" TargetMode="External"/><Relationship Id="rId4014" Type="http://schemas.openxmlformats.org/officeDocument/2006/relationships/hyperlink" Target="http://pbs.twimg.com/profile_images/1850193578/IE_Square_Logo_normal.png" TargetMode="External"/><Relationship Id="rId1608" Type="http://schemas.openxmlformats.org/officeDocument/2006/relationships/hyperlink" Target="https://pbs.twimg.com/profile_banners/446148232/1488172093" TargetMode="External"/><Relationship Id="rId3030" Type="http://schemas.openxmlformats.org/officeDocument/2006/relationships/hyperlink" Target="http://abs.twimg.com/sticky/default_profile_images/default_profile_normal.png" TargetMode="External"/><Relationship Id="rId2796" Type="http://schemas.openxmlformats.org/officeDocument/2006/relationships/hyperlink" Target="http://pbs.twimg.com/profile_images/687143380258705408/RU41lmft_normal.png" TargetMode="External"/><Relationship Id="rId3847" Type="http://schemas.openxmlformats.org/officeDocument/2006/relationships/hyperlink" Target="http://pbs.twimg.com/profile_images/709693462585577472/_WG70hCW_normal.jpg" TargetMode="External"/><Relationship Id="rId768" Type="http://schemas.openxmlformats.org/officeDocument/2006/relationships/hyperlink" Target="https://pbs.twimg.com/profile_banners/3634658058/1488654083" TargetMode="External"/><Relationship Id="rId1398" Type="http://schemas.openxmlformats.org/officeDocument/2006/relationships/hyperlink" Target="https://pbs.twimg.com/profile_banners/438272520/1464064932" TargetMode="External"/><Relationship Id="rId2449" Type="http://schemas.openxmlformats.org/officeDocument/2006/relationships/hyperlink" Target="http://abs.twimg.com/images/themes/theme1/bg.png" TargetMode="External"/><Relationship Id="rId2863" Type="http://schemas.openxmlformats.org/officeDocument/2006/relationships/hyperlink" Target="http://pbs.twimg.com/profile_images/709161048180264960/DCMLGaJ3_normal.jpg" TargetMode="External"/><Relationship Id="rId3914" Type="http://schemas.openxmlformats.org/officeDocument/2006/relationships/hyperlink" Target="http://pbs.twimg.com/profile_images/832424297620787200/LcWZZ09i_normal.jpg" TargetMode="External"/><Relationship Id="rId835" Type="http://schemas.openxmlformats.org/officeDocument/2006/relationships/hyperlink" Target="https://pbs.twimg.com/profile_banners/218393576/1470041148" TargetMode="External"/><Relationship Id="rId1465" Type="http://schemas.openxmlformats.org/officeDocument/2006/relationships/hyperlink" Target="https://pbs.twimg.com/profile_banners/55588874/1475383784" TargetMode="External"/><Relationship Id="rId2516" Type="http://schemas.openxmlformats.org/officeDocument/2006/relationships/hyperlink" Target="http://abs.twimg.com/images/themes/theme3/bg.gif" TargetMode="External"/><Relationship Id="rId1118" Type="http://schemas.openxmlformats.org/officeDocument/2006/relationships/hyperlink" Target="https://pbs.twimg.com/profile_banners/218167063/1464100468" TargetMode="External"/><Relationship Id="rId1532" Type="http://schemas.openxmlformats.org/officeDocument/2006/relationships/hyperlink" Target="https://pbs.twimg.com/profile_banners/3142188513/1428625473" TargetMode="External"/><Relationship Id="rId2930" Type="http://schemas.openxmlformats.org/officeDocument/2006/relationships/hyperlink" Target="http://pbs.twimg.com/profile_images/771370147844161536/G9JYC2CW_normal.jpg" TargetMode="External"/><Relationship Id="rId4688" Type="http://schemas.openxmlformats.org/officeDocument/2006/relationships/hyperlink" Target="https://twitter.com/pranaynair72" TargetMode="External"/><Relationship Id="rId902" Type="http://schemas.openxmlformats.org/officeDocument/2006/relationships/hyperlink" Target="https://pbs.twimg.com/profile_banners/209957525/1481784324" TargetMode="External"/><Relationship Id="rId4755" Type="http://schemas.openxmlformats.org/officeDocument/2006/relationships/hyperlink" Target="https://twitter.com/kayafashion2" TargetMode="External"/><Relationship Id="rId278" Type="http://schemas.openxmlformats.org/officeDocument/2006/relationships/hyperlink" Target="http://www.papajobs.in/" TargetMode="External"/><Relationship Id="rId3357" Type="http://schemas.openxmlformats.org/officeDocument/2006/relationships/hyperlink" Target="http://pbs.twimg.com/profile_images/681659893997150208/uIALQPBb_normal.jpg" TargetMode="External"/><Relationship Id="rId3771" Type="http://schemas.openxmlformats.org/officeDocument/2006/relationships/hyperlink" Target="http://pbs.twimg.com/profile_images/854388468629331973/Ko8ScBMI_normal.jpg" TargetMode="External"/><Relationship Id="rId4408" Type="http://schemas.openxmlformats.org/officeDocument/2006/relationships/hyperlink" Target="https://twitter.com/dennism___" TargetMode="External"/><Relationship Id="rId4822" Type="http://schemas.openxmlformats.org/officeDocument/2006/relationships/hyperlink" Target="https://twitter.com/techsofteu" TargetMode="External"/><Relationship Id="rId692" Type="http://schemas.openxmlformats.org/officeDocument/2006/relationships/hyperlink" Target="https://pbs.twimg.com/profile_banners/140936669/1367074092" TargetMode="External"/><Relationship Id="rId2373" Type="http://schemas.openxmlformats.org/officeDocument/2006/relationships/hyperlink" Target="http://abs.twimg.com/images/themes/theme1/bg.png" TargetMode="External"/><Relationship Id="rId3424" Type="http://schemas.openxmlformats.org/officeDocument/2006/relationships/hyperlink" Target="http://pbs.twimg.com/profile_images/825426297585217536/HXTUJ_xc_normal.jpg" TargetMode="External"/><Relationship Id="rId345" Type="http://schemas.openxmlformats.org/officeDocument/2006/relationships/hyperlink" Target="https://t.co/32336I6Ra0" TargetMode="External"/><Relationship Id="rId2026" Type="http://schemas.openxmlformats.org/officeDocument/2006/relationships/hyperlink" Target="http://abs.twimg.com/images/themes/theme1/bg.png" TargetMode="External"/><Relationship Id="rId2440" Type="http://schemas.openxmlformats.org/officeDocument/2006/relationships/hyperlink" Target="http://pbs.twimg.com/profile_background_images/664006282429337600/jUdm2EOx.jpg" TargetMode="External"/><Relationship Id="rId5596" Type="http://schemas.openxmlformats.org/officeDocument/2006/relationships/hyperlink" Target="https://twitter.com/goeltm_tg" TargetMode="External"/><Relationship Id="rId412" Type="http://schemas.openxmlformats.org/officeDocument/2006/relationships/hyperlink" Target="https://t.co/tjjXVyF0Oo" TargetMode="External"/><Relationship Id="rId1042" Type="http://schemas.openxmlformats.org/officeDocument/2006/relationships/hyperlink" Target="https://pbs.twimg.com/profile_banners/812621838891225088/1489819002" TargetMode="External"/><Relationship Id="rId4198" Type="http://schemas.openxmlformats.org/officeDocument/2006/relationships/hyperlink" Target="http://pbs.twimg.com/profile_images/845396356579508224/1ruiOPLI_normal.jpg" TargetMode="External"/><Relationship Id="rId5249" Type="http://schemas.openxmlformats.org/officeDocument/2006/relationships/hyperlink" Target="https://twitter.com/badmedstudent" TargetMode="External"/><Relationship Id="rId4265" Type="http://schemas.openxmlformats.org/officeDocument/2006/relationships/hyperlink" Target="https://twitter.com/salarap" TargetMode="External"/><Relationship Id="rId5316" Type="http://schemas.openxmlformats.org/officeDocument/2006/relationships/hyperlink" Target="https://twitter.com/ravishah2222" TargetMode="External"/><Relationship Id="rId1859" Type="http://schemas.openxmlformats.org/officeDocument/2006/relationships/hyperlink" Target="http://abs.twimg.com/images/themes/theme1/bg.png" TargetMode="External"/><Relationship Id="rId1926" Type="http://schemas.openxmlformats.org/officeDocument/2006/relationships/hyperlink" Target="http://abs.twimg.com/images/themes/theme8/bg.gif" TargetMode="External"/><Relationship Id="rId3281" Type="http://schemas.openxmlformats.org/officeDocument/2006/relationships/hyperlink" Target="http://pbs.twimg.com/profile_images/597312637592997888/r08cMR0S_normal.jpg" TargetMode="External"/><Relationship Id="rId4332" Type="http://schemas.openxmlformats.org/officeDocument/2006/relationships/hyperlink" Target="https://twitter.com/cellossoftware" TargetMode="External"/><Relationship Id="rId3001" Type="http://schemas.openxmlformats.org/officeDocument/2006/relationships/hyperlink" Target="http://pbs.twimg.com/profile_images/711782165814468609/oOuyhaPT_normal.jpg" TargetMode="External"/><Relationship Id="rId2767" Type="http://schemas.openxmlformats.org/officeDocument/2006/relationships/hyperlink" Target="http://abs.twimg.com/images/themes/theme1/bg.png" TargetMode="External"/><Relationship Id="rId5173" Type="http://schemas.openxmlformats.org/officeDocument/2006/relationships/hyperlink" Target="https://twitter.com/girbane" TargetMode="External"/><Relationship Id="rId739" Type="http://schemas.openxmlformats.org/officeDocument/2006/relationships/hyperlink" Target="https://pbs.twimg.com/profile_banners/402000136/1486532883" TargetMode="External"/><Relationship Id="rId1369" Type="http://schemas.openxmlformats.org/officeDocument/2006/relationships/hyperlink" Target="https://pbs.twimg.com/profile_banners/790079834189918208/1493214484" TargetMode="External"/><Relationship Id="rId3818" Type="http://schemas.openxmlformats.org/officeDocument/2006/relationships/hyperlink" Target="http://pbs.twimg.com/profile_images/858710479795085312/cWIxm6f5_normal.jpg" TargetMode="External"/><Relationship Id="rId5240" Type="http://schemas.openxmlformats.org/officeDocument/2006/relationships/hyperlink" Target="https://twitter.com/dade_murphy2470" TargetMode="External"/><Relationship Id="rId1783" Type="http://schemas.openxmlformats.org/officeDocument/2006/relationships/hyperlink" Target="http://abs.twimg.com/images/themes/theme16/bg.gif" TargetMode="External"/><Relationship Id="rId2834" Type="http://schemas.openxmlformats.org/officeDocument/2006/relationships/hyperlink" Target="http://pbs.twimg.com/profile_images/695881007757570048/qBiWz-58_normal.jpg" TargetMode="External"/><Relationship Id="rId75" Type="http://schemas.openxmlformats.org/officeDocument/2006/relationships/hyperlink" Target="http://t.co/X8zCBZD9LR" TargetMode="External"/><Relationship Id="rId806" Type="http://schemas.openxmlformats.org/officeDocument/2006/relationships/hyperlink" Target="https://pbs.twimg.com/profile_banners/238085733/1428576059" TargetMode="External"/><Relationship Id="rId1436" Type="http://schemas.openxmlformats.org/officeDocument/2006/relationships/hyperlink" Target="https://pbs.twimg.com/profile_banners/1025862308/1458039226" TargetMode="External"/><Relationship Id="rId1850" Type="http://schemas.openxmlformats.org/officeDocument/2006/relationships/hyperlink" Target="http://abs.twimg.com/images/themes/theme1/bg.png" TargetMode="External"/><Relationship Id="rId2901" Type="http://schemas.openxmlformats.org/officeDocument/2006/relationships/hyperlink" Target="http://pbs.twimg.com/profile_images/3758664546/712ca01ea08606cf84843bbc4117a6b0_normal.jpeg" TargetMode="External"/><Relationship Id="rId1503" Type="http://schemas.openxmlformats.org/officeDocument/2006/relationships/hyperlink" Target="https://pbs.twimg.com/profile_banners/72544065/1492775978" TargetMode="External"/><Relationship Id="rId4659" Type="http://schemas.openxmlformats.org/officeDocument/2006/relationships/hyperlink" Target="https://twitter.com/mdriodtech" TargetMode="External"/><Relationship Id="rId3675" Type="http://schemas.openxmlformats.org/officeDocument/2006/relationships/hyperlink" Target="http://pbs.twimg.com/profile_images/732191291031846912/1BVZRUI4_normal.jpg" TargetMode="External"/><Relationship Id="rId4726" Type="http://schemas.openxmlformats.org/officeDocument/2006/relationships/hyperlink" Target="https://twitter.com/techyugateam" TargetMode="External"/><Relationship Id="rId596" Type="http://schemas.openxmlformats.org/officeDocument/2006/relationships/hyperlink" Target="https://t.co/OxlaRl3h8n" TargetMode="External"/><Relationship Id="rId2277" Type="http://schemas.openxmlformats.org/officeDocument/2006/relationships/hyperlink" Target="http://abs.twimg.com/images/themes/theme8/bg.gif" TargetMode="External"/><Relationship Id="rId2691" Type="http://schemas.openxmlformats.org/officeDocument/2006/relationships/hyperlink" Target="http://abs.twimg.com/images/themes/theme1/bg.png" TargetMode="External"/><Relationship Id="rId3328" Type="http://schemas.openxmlformats.org/officeDocument/2006/relationships/hyperlink" Target="http://pbs.twimg.com/profile_images/697346844641202177/4Pt-MQr2_normal.jpg" TargetMode="External"/><Relationship Id="rId3742" Type="http://schemas.openxmlformats.org/officeDocument/2006/relationships/hyperlink" Target="http://pbs.twimg.com/profile_images/527846178772090880/3KrXi6fa_normal.jpeg" TargetMode="External"/><Relationship Id="rId249" Type="http://schemas.openxmlformats.org/officeDocument/2006/relationships/hyperlink" Target="https://t.co/O3ES0sgEfI" TargetMode="External"/><Relationship Id="rId663" Type="http://schemas.openxmlformats.org/officeDocument/2006/relationships/hyperlink" Target="https://t.co/E3J1kopx6u" TargetMode="External"/><Relationship Id="rId1293" Type="http://schemas.openxmlformats.org/officeDocument/2006/relationships/hyperlink" Target="https://pbs.twimg.com/profile_banners/808904551839440896/1481693246" TargetMode="External"/><Relationship Id="rId2344" Type="http://schemas.openxmlformats.org/officeDocument/2006/relationships/hyperlink" Target="http://abs.twimg.com/images/themes/theme1/bg.png" TargetMode="External"/><Relationship Id="rId316" Type="http://schemas.openxmlformats.org/officeDocument/2006/relationships/hyperlink" Target="https://t.co/Mj2yFGHX3Z" TargetMode="External"/><Relationship Id="rId730" Type="http://schemas.openxmlformats.org/officeDocument/2006/relationships/hyperlink" Target="https://pbs.twimg.com/profile_banners/703781998/1481550584" TargetMode="External"/><Relationship Id="rId1013" Type="http://schemas.openxmlformats.org/officeDocument/2006/relationships/hyperlink" Target="https://pbs.twimg.com/profile_banners/2308544557/1391442533" TargetMode="External"/><Relationship Id="rId1360" Type="http://schemas.openxmlformats.org/officeDocument/2006/relationships/hyperlink" Target="https://pbs.twimg.com/profile_banners/50770883/1437095811" TargetMode="External"/><Relationship Id="rId2411" Type="http://schemas.openxmlformats.org/officeDocument/2006/relationships/hyperlink" Target="http://abs.twimg.com/images/themes/theme1/bg.png" TargetMode="External"/><Relationship Id="rId4169" Type="http://schemas.openxmlformats.org/officeDocument/2006/relationships/hyperlink" Target="http://pbs.twimg.com/profile_images/691256754001162240/RjntT_V5_normal.jpg" TargetMode="External"/><Relationship Id="rId5567" Type="http://schemas.openxmlformats.org/officeDocument/2006/relationships/hyperlink" Target="https://twitter.com/ksrtcblog" TargetMode="External"/><Relationship Id="rId4583" Type="http://schemas.openxmlformats.org/officeDocument/2006/relationships/hyperlink" Target="https://twitter.com/airtelindia" TargetMode="External"/><Relationship Id="rId5634" Type="http://schemas.openxmlformats.org/officeDocument/2006/relationships/hyperlink" Target="https://twitter.com/pratikzart" TargetMode="External"/><Relationship Id="rId3185" Type="http://schemas.openxmlformats.org/officeDocument/2006/relationships/hyperlink" Target="http://pbs.twimg.com/profile_images/3358832534/4886488ff2d73febc4e8ac4cda2e60f3_normal.png" TargetMode="External"/><Relationship Id="rId4236" Type="http://schemas.openxmlformats.org/officeDocument/2006/relationships/hyperlink" Target="https://twitter.com/dhavanbhayani" TargetMode="External"/><Relationship Id="rId4650" Type="http://schemas.openxmlformats.org/officeDocument/2006/relationships/hyperlink" Target="https://twitter.com/knyazevagulnar4" TargetMode="External"/><Relationship Id="rId3252" Type="http://schemas.openxmlformats.org/officeDocument/2006/relationships/hyperlink" Target="http://pbs.twimg.com/profile_images/856512988551008256/p2ky0Tga_normal.jpg" TargetMode="External"/><Relationship Id="rId4303" Type="http://schemas.openxmlformats.org/officeDocument/2006/relationships/hyperlink" Target="https://twitter.com/ramchaganti9" TargetMode="External"/><Relationship Id="rId173" Type="http://schemas.openxmlformats.org/officeDocument/2006/relationships/hyperlink" Target="https://t.co/IANJXnLm65" TargetMode="External"/><Relationship Id="rId240" Type="http://schemas.openxmlformats.org/officeDocument/2006/relationships/hyperlink" Target="http://t.co/5tLyYfmgDB" TargetMode="External"/><Relationship Id="rId5077" Type="http://schemas.openxmlformats.org/officeDocument/2006/relationships/hyperlink" Target="https://twitter.com/steffenroehn" TargetMode="External"/><Relationship Id="rId4093" Type="http://schemas.openxmlformats.org/officeDocument/2006/relationships/hyperlink" Target="http://pbs.twimg.com/profile_images/425551275636174848/GjqYKsl0_normal.jpeg" TargetMode="External"/><Relationship Id="rId5144" Type="http://schemas.openxmlformats.org/officeDocument/2006/relationships/hyperlink" Target="https://twitter.com/smahato53" TargetMode="External"/><Relationship Id="rId5491" Type="http://schemas.openxmlformats.org/officeDocument/2006/relationships/hyperlink" Target="https://twitter.com/sreejeshrayira1" TargetMode="External"/><Relationship Id="rId1687" Type="http://schemas.openxmlformats.org/officeDocument/2006/relationships/hyperlink" Target="https://pbs.twimg.com/profile_banners/2671989378/1476322760" TargetMode="External"/><Relationship Id="rId2738" Type="http://schemas.openxmlformats.org/officeDocument/2006/relationships/hyperlink" Target="http://abs.twimg.com/images/themes/theme1/bg.png" TargetMode="External"/><Relationship Id="rId1754" Type="http://schemas.openxmlformats.org/officeDocument/2006/relationships/hyperlink" Target="http://abs.twimg.com/images/themes/theme9/bg.gif" TargetMode="External"/><Relationship Id="rId2805" Type="http://schemas.openxmlformats.org/officeDocument/2006/relationships/hyperlink" Target="http://pbs.twimg.com/profile_images/838679249036931072/8wKz0TMZ_normal.jpg" TargetMode="External"/><Relationship Id="rId4160" Type="http://schemas.openxmlformats.org/officeDocument/2006/relationships/hyperlink" Target="http://pbs.twimg.com/profile_images/1406067065/240878_208077205898102_100000874727679_562905_3543829_o_normal.jpg" TargetMode="External"/><Relationship Id="rId5211" Type="http://schemas.openxmlformats.org/officeDocument/2006/relationships/hyperlink" Target="https://twitter.com/technosearchnet" TargetMode="External"/><Relationship Id="rId46" Type="http://schemas.openxmlformats.org/officeDocument/2006/relationships/hyperlink" Target="https://t.co/26rVG0JUxz" TargetMode="External"/><Relationship Id="rId1407" Type="http://schemas.openxmlformats.org/officeDocument/2006/relationships/hyperlink" Target="https://pbs.twimg.com/profile_banners/170415569/1459018808" TargetMode="External"/><Relationship Id="rId1821" Type="http://schemas.openxmlformats.org/officeDocument/2006/relationships/hyperlink" Target="http://abs.twimg.com/images/themes/theme1/bg.png" TargetMode="External"/><Relationship Id="rId4977" Type="http://schemas.openxmlformats.org/officeDocument/2006/relationships/hyperlink" Target="https://twitter.com/lajong11" TargetMode="External"/><Relationship Id="rId3579" Type="http://schemas.openxmlformats.org/officeDocument/2006/relationships/hyperlink" Target="http://pbs.twimg.com/profile_images/796335437077876737/0RQAztgb_normal.jpg" TargetMode="External"/><Relationship Id="rId2595" Type="http://schemas.openxmlformats.org/officeDocument/2006/relationships/hyperlink" Target="http://pbs.twimg.com/profile_background_images/623244098036760576/Xq5Ezyq_.jpg" TargetMode="External"/><Relationship Id="rId3993" Type="http://schemas.openxmlformats.org/officeDocument/2006/relationships/hyperlink" Target="http://pbs.twimg.com/profile_images/785491907824721920/_aOzwakR_normal.jpg" TargetMode="External"/><Relationship Id="rId567" Type="http://schemas.openxmlformats.org/officeDocument/2006/relationships/hyperlink" Target="https://t.co/B5ZmFBPrVZ" TargetMode="External"/><Relationship Id="rId1197" Type="http://schemas.openxmlformats.org/officeDocument/2006/relationships/hyperlink" Target="https://pbs.twimg.com/profile_banners/20572790/1493123494" TargetMode="External"/><Relationship Id="rId2248" Type="http://schemas.openxmlformats.org/officeDocument/2006/relationships/hyperlink" Target="http://abs.twimg.com/images/themes/theme1/bg.png" TargetMode="External"/><Relationship Id="rId3646" Type="http://schemas.openxmlformats.org/officeDocument/2006/relationships/hyperlink" Target="http://pbs.twimg.com/profile_images/1303166637/20081223_Roehn_077_s_normal.jpg" TargetMode="External"/><Relationship Id="rId981" Type="http://schemas.openxmlformats.org/officeDocument/2006/relationships/hyperlink" Target="https://pbs.twimg.com/profile_banners/811987507697123328/1484585638" TargetMode="External"/><Relationship Id="rId2662" Type="http://schemas.openxmlformats.org/officeDocument/2006/relationships/hyperlink" Target="http://abs.twimg.com/images/themes/theme1/bg.png" TargetMode="External"/><Relationship Id="rId3713" Type="http://schemas.openxmlformats.org/officeDocument/2006/relationships/hyperlink" Target="http://pbs.twimg.com/profile_images/828979638261207041/AAnw_Xnm_normal.jpg" TargetMode="External"/><Relationship Id="rId634" Type="http://schemas.openxmlformats.org/officeDocument/2006/relationships/hyperlink" Target="https://t.co/d4ev767yQX" TargetMode="External"/><Relationship Id="rId1264" Type="http://schemas.openxmlformats.org/officeDocument/2006/relationships/hyperlink" Target="https://pbs.twimg.com/profile_banners/1444838738/1369427405" TargetMode="External"/><Relationship Id="rId2315" Type="http://schemas.openxmlformats.org/officeDocument/2006/relationships/hyperlink" Target="http://pbs.twimg.com/profile_background_images/449084404694917120/kEK34AUV.jpeg" TargetMode="External"/><Relationship Id="rId701" Type="http://schemas.openxmlformats.org/officeDocument/2006/relationships/hyperlink" Target="https://pbs.twimg.com/profile_banners/4365426373/1448532936" TargetMode="External"/><Relationship Id="rId1331" Type="http://schemas.openxmlformats.org/officeDocument/2006/relationships/hyperlink" Target="https://pbs.twimg.com/profile_banners/1384949659/1490161273" TargetMode="External"/><Relationship Id="rId4487" Type="http://schemas.openxmlformats.org/officeDocument/2006/relationships/hyperlink" Target="https://twitter.com/liteshgada" TargetMode="External"/><Relationship Id="rId5538" Type="http://schemas.openxmlformats.org/officeDocument/2006/relationships/hyperlink" Target="https://twitter.com/dogloose" TargetMode="External"/><Relationship Id="rId3089" Type="http://schemas.openxmlformats.org/officeDocument/2006/relationships/hyperlink" Target="http://pbs.twimg.com/profile_images/551153900011921409/Fq97qyFj_normal.jpeg" TargetMode="External"/><Relationship Id="rId4554" Type="http://schemas.openxmlformats.org/officeDocument/2006/relationships/hyperlink" Target="https://twitter.com/iam_mahindra" TargetMode="External"/><Relationship Id="rId5605" Type="http://schemas.openxmlformats.org/officeDocument/2006/relationships/hyperlink" Target="https://twitter.com/hvinod24" TargetMode="External"/><Relationship Id="rId3156" Type="http://schemas.openxmlformats.org/officeDocument/2006/relationships/hyperlink" Target="http://pbs.twimg.com/profile_images/848954180085706753/1mU0oRo5_normal.jpg" TargetMode="External"/><Relationship Id="rId4207" Type="http://schemas.openxmlformats.org/officeDocument/2006/relationships/hyperlink" Target="http://pbs.twimg.com/profile_images/823538760663056388/r-j8SIlT_normal.jpg" TargetMode="External"/><Relationship Id="rId491" Type="http://schemas.openxmlformats.org/officeDocument/2006/relationships/hyperlink" Target="https://t.co/tX5MBJjvwW" TargetMode="External"/><Relationship Id="rId2172" Type="http://schemas.openxmlformats.org/officeDocument/2006/relationships/hyperlink" Target="http://pbs.twimg.com/profile_background_images/456312256532209664/aFzcCTmF.jpeg" TargetMode="External"/><Relationship Id="rId3223" Type="http://schemas.openxmlformats.org/officeDocument/2006/relationships/hyperlink" Target="http://pbs.twimg.com/profile_images/840123149291143168/QIdyRKD8_normal.jpg" TargetMode="External"/><Relationship Id="rId3570" Type="http://schemas.openxmlformats.org/officeDocument/2006/relationships/hyperlink" Target="http://pbs.twimg.com/profile_images/855464343277797376/S5uy9CUo_normal.jpg" TargetMode="External"/><Relationship Id="rId4621" Type="http://schemas.openxmlformats.org/officeDocument/2006/relationships/hyperlink" Target="https://twitter.com/franklinsimiyon" TargetMode="External"/><Relationship Id="rId144" Type="http://schemas.openxmlformats.org/officeDocument/2006/relationships/hyperlink" Target="https://t.co/zcr2paq47K" TargetMode="External"/><Relationship Id="rId2989" Type="http://schemas.openxmlformats.org/officeDocument/2006/relationships/hyperlink" Target="http://pbs.twimg.com/profile_images/556999047043485696/Izb_kdQY_normal.jpeg" TargetMode="External"/><Relationship Id="rId5395" Type="http://schemas.openxmlformats.org/officeDocument/2006/relationships/hyperlink" Target="https://twitter.com/monochronica" TargetMode="External"/><Relationship Id="rId211" Type="http://schemas.openxmlformats.org/officeDocument/2006/relationships/hyperlink" Target="https://t.co/1m0zScfQWs" TargetMode="External"/><Relationship Id="rId5048" Type="http://schemas.openxmlformats.org/officeDocument/2006/relationships/hyperlink" Target="https://twitter.com/rcsagar25" TargetMode="External"/><Relationship Id="rId5462" Type="http://schemas.openxmlformats.org/officeDocument/2006/relationships/hyperlink" Target="https://twitter.com/pawanku94692983" TargetMode="External"/><Relationship Id="rId1658" Type="http://schemas.openxmlformats.org/officeDocument/2006/relationships/hyperlink" Target="https://pbs.twimg.com/profile_banners/13623052/1479212629" TargetMode="External"/><Relationship Id="rId2709" Type="http://schemas.openxmlformats.org/officeDocument/2006/relationships/hyperlink" Target="http://abs.twimg.com/images/themes/theme1/bg.png" TargetMode="External"/><Relationship Id="rId4064" Type="http://schemas.openxmlformats.org/officeDocument/2006/relationships/hyperlink" Target="http://pbs.twimg.com/profile_images/858727318805729280/RcrxUZGH_normal.jpg" TargetMode="External"/><Relationship Id="rId5115" Type="http://schemas.openxmlformats.org/officeDocument/2006/relationships/hyperlink" Target="https://twitter.com/v_hindu_rashtra" TargetMode="External"/><Relationship Id="rId3080" Type="http://schemas.openxmlformats.org/officeDocument/2006/relationships/hyperlink" Target="http://pbs.twimg.com/profile_images/853987264694583296/V5PLQ-KX_normal.jpg" TargetMode="External"/><Relationship Id="rId4131" Type="http://schemas.openxmlformats.org/officeDocument/2006/relationships/hyperlink" Target="http://pbs.twimg.com/profile_images/800988257882226688/3hU_ERPH_normal.jpg" TargetMode="External"/><Relationship Id="rId1725" Type="http://schemas.openxmlformats.org/officeDocument/2006/relationships/hyperlink" Target="http://pbs.twimg.com/profile_background_images/699741534/d8f202c24c8ad1e2c87c07b36256f980.jpeg" TargetMode="External"/><Relationship Id="rId17" Type="http://schemas.openxmlformats.org/officeDocument/2006/relationships/hyperlink" Target="http://t.co/PM0CAqkfVj" TargetMode="External"/><Relationship Id="rId3897" Type="http://schemas.openxmlformats.org/officeDocument/2006/relationships/hyperlink" Target="http://pbs.twimg.com/profile_images/805858285580668930/BZQqmRlz_normal.jpg" TargetMode="External"/><Relationship Id="rId4948" Type="http://schemas.openxmlformats.org/officeDocument/2006/relationships/hyperlink" Target="https://twitter.com/spencerrobies" TargetMode="External"/><Relationship Id="rId2499" Type="http://schemas.openxmlformats.org/officeDocument/2006/relationships/hyperlink" Target="http://abs.twimg.com/images/themes/theme1/bg.png" TargetMode="External"/><Relationship Id="rId3964" Type="http://schemas.openxmlformats.org/officeDocument/2006/relationships/hyperlink" Target="http://pbs.twimg.com/profile_images/854716423037267968/iLRjguT-_normal.jpg" TargetMode="External"/><Relationship Id="rId1" Type="http://schemas.openxmlformats.org/officeDocument/2006/relationships/hyperlink" Target="http://t.co/7lAqedunsFhttp:/t.co/WX84xxH3vj" TargetMode="External"/><Relationship Id="rId885" Type="http://schemas.openxmlformats.org/officeDocument/2006/relationships/hyperlink" Target="https://pbs.twimg.com/profile_banners/2323172990/1480068702" TargetMode="External"/><Relationship Id="rId2566" Type="http://schemas.openxmlformats.org/officeDocument/2006/relationships/hyperlink" Target="http://pbs.twimg.com/profile_background_images/448724540332322816/KDufdLeh.jpeg" TargetMode="External"/><Relationship Id="rId2980" Type="http://schemas.openxmlformats.org/officeDocument/2006/relationships/hyperlink" Target="http://pbs.twimg.com/profile_images/856479740915589120/CFKlgO-A_normal.jpg" TargetMode="External"/><Relationship Id="rId3617" Type="http://schemas.openxmlformats.org/officeDocument/2006/relationships/hyperlink" Target="http://pbs.twimg.com/profile_images/731865790337667072/_G7_8DcC_normal.jpg" TargetMode="External"/><Relationship Id="rId538" Type="http://schemas.openxmlformats.org/officeDocument/2006/relationships/hyperlink" Target="https://t.co/Qpf9G3CVE4" TargetMode="External"/><Relationship Id="rId952" Type="http://schemas.openxmlformats.org/officeDocument/2006/relationships/hyperlink" Target="https://pbs.twimg.com/profile_banners/785463773918265344/1493388047" TargetMode="External"/><Relationship Id="rId1168" Type="http://schemas.openxmlformats.org/officeDocument/2006/relationships/hyperlink" Target="https://pbs.twimg.com/profile_banners/546031956/1379385436" TargetMode="External"/><Relationship Id="rId1582" Type="http://schemas.openxmlformats.org/officeDocument/2006/relationships/hyperlink" Target="https://pbs.twimg.com/profile_banners/837319935034470400/1493394962" TargetMode="External"/><Relationship Id="rId2219" Type="http://schemas.openxmlformats.org/officeDocument/2006/relationships/hyperlink" Target="http://pbs.twimg.com/profile_background_images/552030648525783040/lAHHuiHp.jpeg" TargetMode="External"/><Relationship Id="rId2633" Type="http://schemas.openxmlformats.org/officeDocument/2006/relationships/hyperlink" Target="http://abs.twimg.com/images/themes/theme1/bg.png" TargetMode="External"/><Relationship Id="rId605" Type="http://schemas.openxmlformats.org/officeDocument/2006/relationships/hyperlink" Target="https://t.co/dwM1GEe4XP" TargetMode="External"/><Relationship Id="rId1235" Type="http://schemas.openxmlformats.org/officeDocument/2006/relationships/hyperlink" Target="https://pbs.twimg.com/profile_banners/784599839564828672/1493575438" TargetMode="External"/><Relationship Id="rId1302" Type="http://schemas.openxmlformats.org/officeDocument/2006/relationships/hyperlink" Target="https://pbs.twimg.com/profile_banners/837696195694837760/1488559103" TargetMode="External"/><Relationship Id="rId2700" Type="http://schemas.openxmlformats.org/officeDocument/2006/relationships/hyperlink" Target="http://abs.twimg.com/images/themes/theme1/bg.png" TargetMode="External"/><Relationship Id="rId4458" Type="http://schemas.openxmlformats.org/officeDocument/2006/relationships/hyperlink" Target="https://twitter.com/bhushangaeande" TargetMode="External"/><Relationship Id="rId4872" Type="http://schemas.openxmlformats.org/officeDocument/2006/relationships/hyperlink" Target="https://twitter.com/inspire2rise" TargetMode="External"/><Relationship Id="rId5509" Type="http://schemas.openxmlformats.org/officeDocument/2006/relationships/hyperlink" Target="https://twitter.com/sparkhi" TargetMode="External"/><Relationship Id="rId395" Type="http://schemas.openxmlformats.org/officeDocument/2006/relationships/hyperlink" Target="https://t.co/9rQQOdxh0T" TargetMode="External"/><Relationship Id="rId2076" Type="http://schemas.openxmlformats.org/officeDocument/2006/relationships/hyperlink" Target="http://abs.twimg.com/images/themes/theme3/bg.gif" TargetMode="External"/><Relationship Id="rId3474" Type="http://schemas.openxmlformats.org/officeDocument/2006/relationships/hyperlink" Target="http://pbs.twimg.com/profile_images/588917851873902593/Nicv-i8n_normal.jpg" TargetMode="External"/><Relationship Id="rId4525" Type="http://schemas.openxmlformats.org/officeDocument/2006/relationships/hyperlink" Target="https://twitter.com/sanu25899" TargetMode="External"/><Relationship Id="rId2490" Type="http://schemas.openxmlformats.org/officeDocument/2006/relationships/hyperlink" Target="http://abs.twimg.com/images/themes/theme19/bg.gif" TargetMode="External"/><Relationship Id="rId3127" Type="http://schemas.openxmlformats.org/officeDocument/2006/relationships/hyperlink" Target="http://pbs.twimg.com/profile_images/835652707629338625/5MQuX8z8_normal.jpg" TargetMode="External"/><Relationship Id="rId3541" Type="http://schemas.openxmlformats.org/officeDocument/2006/relationships/hyperlink" Target="http://pbs.twimg.com/profile_images/807545893708845061/WId1DT6m_normal.jpg" TargetMode="External"/><Relationship Id="rId462" Type="http://schemas.openxmlformats.org/officeDocument/2006/relationships/hyperlink" Target="https://t.co/YPVphD74Ec" TargetMode="External"/><Relationship Id="rId1092" Type="http://schemas.openxmlformats.org/officeDocument/2006/relationships/hyperlink" Target="https://pbs.twimg.com/profile_banners/4133923212/1451355425" TargetMode="External"/><Relationship Id="rId2143" Type="http://schemas.openxmlformats.org/officeDocument/2006/relationships/hyperlink" Target="http://abs.twimg.com/images/themes/theme1/bg.png" TargetMode="External"/><Relationship Id="rId5299" Type="http://schemas.openxmlformats.org/officeDocument/2006/relationships/hyperlink" Target="https://twitter.com/kashmirthunder" TargetMode="External"/><Relationship Id="rId115" Type="http://schemas.openxmlformats.org/officeDocument/2006/relationships/hyperlink" Target="http://t.co/kgUd3FIdWp" TargetMode="External"/><Relationship Id="rId2210" Type="http://schemas.openxmlformats.org/officeDocument/2006/relationships/hyperlink" Target="http://abs.twimg.com/images/themes/theme4/bg.gif" TargetMode="External"/><Relationship Id="rId5366" Type="http://schemas.openxmlformats.org/officeDocument/2006/relationships/hyperlink" Target="https://twitter.com/bjp4india" TargetMode="External"/><Relationship Id="rId4382" Type="http://schemas.openxmlformats.org/officeDocument/2006/relationships/hyperlink" Target="https://twitter.com/thegadgetfan" TargetMode="External"/><Relationship Id="rId5019" Type="http://schemas.openxmlformats.org/officeDocument/2006/relationships/hyperlink" Target="https://twitter.com/91395f242e03462" TargetMode="External"/><Relationship Id="rId5433" Type="http://schemas.openxmlformats.org/officeDocument/2006/relationships/hyperlink" Target="https://twitter.com/indiamobinews" TargetMode="External"/><Relationship Id="rId1976" Type="http://schemas.openxmlformats.org/officeDocument/2006/relationships/hyperlink" Target="http://abs.twimg.com/images/themes/theme4/bg.gif" TargetMode="External"/><Relationship Id="rId4035" Type="http://schemas.openxmlformats.org/officeDocument/2006/relationships/hyperlink" Target="http://pbs.twimg.com/profile_images/828527246830870528/VIX22aC7_normal.jpg" TargetMode="External"/><Relationship Id="rId1629" Type="http://schemas.openxmlformats.org/officeDocument/2006/relationships/hyperlink" Target="https://pbs.twimg.com/profile_banners/827138561044525056/1490519358" TargetMode="External"/><Relationship Id="rId5500" Type="http://schemas.openxmlformats.org/officeDocument/2006/relationships/hyperlink" Target="https://twitter.com/binujayaraj" TargetMode="External"/><Relationship Id="rId3051" Type="http://schemas.openxmlformats.org/officeDocument/2006/relationships/hyperlink" Target="http://pbs.twimg.com/profile_images/646597943248601088/x_WSChjF_normal.jpg" TargetMode="External"/><Relationship Id="rId4102" Type="http://schemas.openxmlformats.org/officeDocument/2006/relationships/hyperlink" Target="http://pbs.twimg.com/profile_images/856738865427525632/YprVx0Hf_normal.jpg" TargetMode="External"/><Relationship Id="rId3868" Type="http://schemas.openxmlformats.org/officeDocument/2006/relationships/hyperlink" Target="http://pbs.twimg.com/profile_images/849613679616303104/efAHBl33_normal.jpg" TargetMode="External"/><Relationship Id="rId4919" Type="http://schemas.openxmlformats.org/officeDocument/2006/relationships/hyperlink" Target="https://twitter.com/mobigyaan" TargetMode="External"/><Relationship Id="rId789" Type="http://schemas.openxmlformats.org/officeDocument/2006/relationships/hyperlink" Target="https://pbs.twimg.com/profile_banners/50279781/1493344754" TargetMode="External"/><Relationship Id="rId2884" Type="http://schemas.openxmlformats.org/officeDocument/2006/relationships/hyperlink" Target="http://pbs.twimg.com/profile_images/754198077968297984/QRf8_-b6_normal.jpg" TargetMode="External"/><Relationship Id="rId5290" Type="http://schemas.openxmlformats.org/officeDocument/2006/relationships/hyperlink" Target="https://twitter.com/shayanroy19" TargetMode="External"/><Relationship Id="rId856" Type="http://schemas.openxmlformats.org/officeDocument/2006/relationships/hyperlink" Target="https://pbs.twimg.com/profile_banners/715896797642797056/1488040204" TargetMode="External"/><Relationship Id="rId1486" Type="http://schemas.openxmlformats.org/officeDocument/2006/relationships/hyperlink" Target="https://pbs.twimg.com/profile_banners/3908522534/1492306146" TargetMode="External"/><Relationship Id="rId2537" Type="http://schemas.openxmlformats.org/officeDocument/2006/relationships/hyperlink" Target="http://abs.twimg.com/images/themes/theme1/bg.png" TargetMode="External"/><Relationship Id="rId3935" Type="http://schemas.openxmlformats.org/officeDocument/2006/relationships/hyperlink" Target="http://pbs.twimg.com/profile_images/812531108092874753/frVON4bm_normal.jpg" TargetMode="External"/><Relationship Id="rId509" Type="http://schemas.openxmlformats.org/officeDocument/2006/relationships/hyperlink" Target="http://t.co/403IDlpAGo" TargetMode="External"/><Relationship Id="rId1139" Type="http://schemas.openxmlformats.org/officeDocument/2006/relationships/hyperlink" Target="https://pbs.twimg.com/profile_banners/809093665155006464/1484026434" TargetMode="External"/><Relationship Id="rId2951" Type="http://schemas.openxmlformats.org/officeDocument/2006/relationships/hyperlink" Target="http://pbs.twimg.com/profile_images/663234756687978496/JgvpPueR_normal.jpg" TargetMode="External"/><Relationship Id="rId5010" Type="http://schemas.openxmlformats.org/officeDocument/2006/relationships/hyperlink" Target="https://twitter.com/oneindiahindi" TargetMode="External"/><Relationship Id="rId923" Type="http://schemas.openxmlformats.org/officeDocument/2006/relationships/hyperlink" Target="https://pbs.twimg.com/profile_banners/749856919460802561/1467615537" TargetMode="External"/><Relationship Id="rId1553" Type="http://schemas.openxmlformats.org/officeDocument/2006/relationships/hyperlink" Target="https://pbs.twimg.com/profile_banners/72307328/1457180889" TargetMode="External"/><Relationship Id="rId2604" Type="http://schemas.openxmlformats.org/officeDocument/2006/relationships/hyperlink" Target="http://abs.twimg.com/images/themes/theme1/bg.png" TargetMode="External"/><Relationship Id="rId1206" Type="http://schemas.openxmlformats.org/officeDocument/2006/relationships/hyperlink" Target="https://pbs.twimg.com/profile_banners/2281314234/1422172470" TargetMode="External"/><Relationship Id="rId1620" Type="http://schemas.openxmlformats.org/officeDocument/2006/relationships/hyperlink" Target="https://pbs.twimg.com/profile_banners/117928952/1439632020" TargetMode="External"/><Relationship Id="rId4776" Type="http://schemas.openxmlformats.org/officeDocument/2006/relationships/hyperlink" Target="https://twitter.com/gauriganesh3" TargetMode="External"/><Relationship Id="rId3378" Type="http://schemas.openxmlformats.org/officeDocument/2006/relationships/hyperlink" Target="http://pbs.twimg.com/profile_images/596943803069505536/hfUrF5hU_normal.jpg" TargetMode="External"/><Relationship Id="rId3792" Type="http://schemas.openxmlformats.org/officeDocument/2006/relationships/hyperlink" Target="http://pbs.twimg.com/profile_images/835095326709075968/_wZo7JBH_normal.png" TargetMode="External"/><Relationship Id="rId4429" Type="http://schemas.openxmlformats.org/officeDocument/2006/relationships/hyperlink" Target="https://twitter.com/singh_agnendra" TargetMode="External"/><Relationship Id="rId4843" Type="http://schemas.openxmlformats.org/officeDocument/2006/relationships/hyperlink" Target="https://twitter.com/sahoosatyaban20" TargetMode="External"/><Relationship Id="rId299" Type="http://schemas.openxmlformats.org/officeDocument/2006/relationships/hyperlink" Target="https://t.co/TMod1uf0l3" TargetMode="External"/><Relationship Id="rId2394" Type="http://schemas.openxmlformats.org/officeDocument/2006/relationships/hyperlink" Target="http://pbs.twimg.com/profile_background_images/450178960/kerala.jpg" TargetMode="External"/><Relationship Id="rId3445" Type="http://schemas.openxmlformats.org/officeDocument/2006/relationships/hyperlink" Target="http://pbs.twimg.com/profile_images/856722382026756096/KwSvfvSP_normal.jpg" TargetMode="External"/><Relationship Id="rId366" Type="http://schemas.openxmlformats.org/officeDocument/2006/relationships/hyperlink" Target="https://t.co/0HYPAzvGFW" TargetMode="External"/><Relationship Id="rId780" Type="http://schemas.openxmlformats.org/officeDocument/2006/relationships/hyperlink" Target="https://pbs.twimg.com/profile_banners/140043854/1462015053" TargetMode="External"/><Relationship Id="rId2047" Type="http://schemas.openxmlformats.org/officeDocument/2006/relationships/hyperlink" Target="http://abs.twimg.com/images/themes/theme1/bg.png" TargetMode="External"/><Relationship Id="rId2461" Type="http://schemas.openxmlformats.org/officeDocument/2006/relationships/hyperlink" Target="http://abs.twimg.com/images/themes/theme1/bg.png" TargetMode="External"/><Relationship Id="rId3512" Type="http://schemas.openxmlformats.org/officeDocument/2006/relationships/hyperlink" Target="http://pbs.twimg.com/profile_images/770369588014018561/TbbZPOHP_normal.jpg" TargetMode="External"/><Relationship Id="rId4910" Type="http://schemas.openxmlformats.org/officeDocument/2006/relationships/hyperlink" Target="https://twitter.com/amitshetti007" TargetMode="External"/><Relationship Id="rId433" Type="http://schemas.openxmlformats.org/officeDocument/2006/relationships/hyperlink" Target="http://t.co/09Zg0c6e1F" TargetMode="External"/><Relationship Id="rId1063" Type="http://schemas.openxmlformats.org/officeDocument/2006/relationships/hyperlink" Target="https://pbs.twimg.com/profile_banners/3861825286/1487404075" TargetMode="External"/><Relationship Id="rId2114" Type="http://schemas.openxmlformats.org/officeDocument/2006/relationships/hyperlink" Target="http://pbs.twimg.com/profile_background_images/440054594849095680/_FikgsrI.jpe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8" Type="http://schemas.openxmlformats.org/officeDocument/2006/relationships/hyperlink" Target="http://techsandesh.com/reliance-jio-airtel-vodafone-idea-free-service/" TargetMode="External"/><Relationship Id="rId13" Type="http://schemas.openxmlformats.org/officeDocument/2006/relationships/table" Target="../tables/table13.xml"/><Relationship Id="rId18" Type="http://schemas.openxmlformats.org/officeDocument/2006/relationships/table" Target="../tables/table18.xml"/><Relationship Id="rId3" Type="http://schemas.openxmlformats.org/officeDocument/2006/relationships/hyperlink" Target="http://abpnews.abplive.in/gadgets/reliance-jio-to-launched-in-2017-dth-broadband-services-607170" TargetMode="External"/><Relationship Id="rId7" Type="http://schemas.openxmlformats.org/officeDocument/2006/relationships/hyperlink" Target="http://techsandesh.com/reliance-jio-giga-fiber-internet-broadband-june-india/" TargetMode="External"/><Relationship Id="rId12" Type="http://schemas.openxmlformats.org/officeDocument/2006/relationships/table" Target="../tables/table12.xml"/><Relationship Id="rId17" Type="http://schemas.openxmlformats.org/officeDocument/2006/relationships/table" Target="../tables/table17.xml"/><Relationship Id="rId2" Type="http://schemas.openxmlformats.org/officeDocument/2006/relationships/hyperlink" Target="http://indianexpress.com/article/technology/tech-news-technology/reliance-jios-fiber-broadband-with-100mbps-speed-to-launch-in-june-report-4631700/" TargetMode="External"/><Relationship Id="rId16" Type="http://schemas.openxmlformats.org/officeDocument/2006/relationships/table" Target="../tables/table16.xml"/><Relationship Id="rId1" Type="http://schemas.openxmlformats.org/officeDocument/2006/relationships/hyperlink" Target="https://thewire.in/129528/reliance-jio-digital-india/" TargetMode="External"/><Relationship Id="rId6" Type="http://schemas.openxmlformats.org/officeDocument/2006/relationships/hyperlink" Target="http://www.gadgetsnow.com/tech-news/now-reliance-jio-opposes-customised-offers-by-bharti-airtel-vodafone-india/articleshow/58411034.cms" TargetMode="External"/><Relationship Id="rId11" Type="http://schemas.openxmlformats.org/officeDocument/2006/relationships/table" Target="../tables/table11.xml"/><Relationship Id="rId5" Type="http://schemas.openxmlformats.org/officeDocument/2006/relationships/hyperlink" Target="http://www.gadgetsnow.com/tech-news/reliance-jio-effect-it-may-be-time-to-say-goodbye-to-freebies/articleshow/58398939.cms" TargetMode="External"/><Relationship Id="rId15" Type="http://schemas.openxmlformats.org/officeDocument/2006/relationships/table" Target="../tables/table15.xml"/><Relationship Id="rId10" Type="http://schemas.openxmlformats.org/officeDocument/2006/relationships/hyperlink" Target="http://techsandesh.com/reliance-jio-andrapradesh-tamilnadu-gujrat-special/" TargetMode="External"/><Relationship Id="rId4" Type="http://schemas.openxmlformats.org/officeDocument/2006/relationships/hyperlink" Target="http://zeenews.india.com/internet-social-media/reliance-jio-coming-with-ftth-broadband-service-with-100mbps-speed-in-june-2000437.html" TargetMode="External"/><Relationship Id="rId9" Type="http://schemas.openxmlformats.org/officeDocument/2006/relationships/hyperlink" Target="http://gadgets.ndtv.com/telecom/features/reliance-jio-dth-broadband-and-more-5-things-to-expect-from-jio-this-year-1686749" TargetMode="External"/><Relationship Id="rId1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F2327"/>
  <sheetViews>
    <sheetView workbookViewId="0">
      <pane xSplit="2" ySplit="2" topLeftCell="BA3" activePane="bottomRight" state="frozen"/>
      <selection pane="topRight" activeCell="C1" sqref="C1"/>
      <selection pane="bottomLeft" activeCell="A3" sqref="A3"/>
      <selection pane="bottomRight" activeCell="A2" sqref="A2:BF2"/>
    </sheetView>
  </sheetViews>
  <sheetFormatPr defaultRowHeight="15" x14ac:dyDescent="0.25"/>
  <cols>
    <col min="1" max="1" width="19.28515625" style="1" bestFit="1" customWidth="1"/>
    <col min="2" max="2" width="18.42578125" style="1" bestFit="1" customWidth="1"/>
    <col min="3" max="3" width="16.28515625" style="3" bestFit="1" customWidth="1"/>
    <col min="4" max="4" width="8.7109375" style="2" bestFit="1" customWidth="1"/>
    <col min="5" max="5" width="7.7109375" style="2" bestFit="1" customWidth="1"/>
    <col min="6" max="6" width="10" style="2" bestFit="1" customWidth="1"/>
    <col min="7" max="7" width="11.140625" style="3" bestFit="1" customWidth="1"/>
    <col min="8" max="8" width="8" style="1" bestFit="1" customWidth="1"/>
    <col min="9" max="9" width="12.28515625" style="3" bestFit="1" customWidth="1"/>
    <col min="10" max="10" width="12.42578125" style="3" bestFit="1" customWidth="1"/>
    <col min="11" max="11" width="16" style="3" bestFit="1" customWidth="1"/>
    <col min="12" max="12" width="11" bestFit="1" customWidth="1"/>
    <col min="13" max="13" width="10.85546875" bestFit="1" customWidth="1"/>
    <col min="14" max="14" width="16" bestFit="1" customWidth="1"/>
    <col min="15" max="15" width="14.42578125" bestFit="1" customWidth="1"/>
    <col min="16" max="16" width="14.85546875" bestFit="1" customWidth="1"/>
    <col min="17" max="17" width="183.85546875" style="78" bestFit="1" customWidth="1"/>
    <col min="18" max="18" width="255.7109375" bestFit="1" customWidth="1"/>
    <col min="19" max="19" width="38.28515625" bestFit="1" customWidth="1"/>
    <col min="20" max="20" width="94" bestFit="1" customWidth="1"/>
    <col min="21" max="21" width="63.28515625" bestFit="1" customWidth="1"/>
    <col min="22" max="22" width="115.7109375" bestFit="1" customWidth="1"/>
    <col min="23" max="23" width="14.85546875" bestFit="1" customWidth="1"/>
    <col min="24" max="24" width="66.5703125" bestFit="1" customWidth="1"/>
    <col min="25" max="25" width="10.5703125" bestFit="1" customWidth="1"/>
    <col min="26" max="26" width="12.140625" bestFit="1" customWidth="1"/>
    <col min="27" max="28" width="19.28515625" bestFit="1" customWidth="1"/>
    <col min="29" max="29" width="11.7109375" bestFit="1" customWidth="1"/>
    <col min="30" max="30" width="10.5703125" bestFit="1" customWidth="1"/>
    <col min="31" max="31" width="19.28515625" bestFit="1" customWidth="1"/>
    <col min="32" max="32" width="10.7109375" bestFit="1" customWidth="1"/>
    <col min="33" max="33" width="11.5703125" bestFit="1" customWidth="1"/>
    <col min="34" max="34" width="11.42578125" bestFit="1" customWidth="1"/>
    <col min="35" max="35" width="19.28515625" bestFit="1" customWidth="1"/>
    <col min="36" max="36" width="13.140625" bestFit="1" customWidth="1"/>
    <col min="37" max="37" width="10.85546875" bestFit="1" customWidth="1"/>
    <col min="38" max="38" width="19.28515625" bestFit="1" customWidth="1"/>
    <col min="39" max="39" width="28.85546875" bestFit="1" customWidth="1"/>
    <col min="40" max="40" width="12.140625" bestFit="1" customWidth="1"/>
    <col min="41" max="41" width="19.28515625" bestFit="1" customWidth="1"/>
    <col min="42" max="42" width="13.5703125" bestFit="1" customWidth="1"/>
    <col min="43" max="43" width="20.85546875" bestFit="1" customWidth="1"/>
    <col min="44" max="44" width="19.7109375" bestFit="1" customWidth="1"/>
    <col min="45" max="45" width="85.140625" bestFit="1" customWidth="1"/>
    <col min="46" max="46" width="10.28515625" bestFit="1" customWidth="1"/>
    <col min="47" max="47" width="15.5703125" bestFit="1" customWidth="1"/>
    <col min="48" max="48" width="20.140625" bestFit="1" customWidth="1"/>
    <col min="49" max="49" width="18" bestFit="1" customWidth="1"/>
    <col min="50" max="50" width="14.5703125" bestFit="1" customWidth="1"/>
    <col min="51" max="51" width="8" bestFit="1" customWidth="1"/>
    <col min="52" max="52" width="55.140625" bestFit="1" customWidth="1"/>
    <col min="53" max="53" width="14.42578125" customWidth="1"/>
    <col min="54" max="54" width="10.7109375" bestFit="1" customWidth="1"/>
    <col min="55" max="55" width="9.85546875" bestFit="1" customWidth="1"/>
    <col min="57" max="58" width="10.7109375" bestFit="1" customWidth="1"/>
  </cols>
  <sheetData>
    <row r="1" spans="1:58" x14ac:dyDescent="0.25">
      <c r="C1" s="16" t="s">
        <v>39</v>
      </c>
      <c r="D1" s="17"/>
      <c r="E1" s="17"/>
      <c r="F1" s="17"/>
      <c r="G1" s="16"/>
      <c r="H1" s="14" t="s">
        <v>43</v>
      </c>
      <c r="I1" s="50"/>
      <c r="J1" s="50"/>
      <c r="K1" s="33" t="s">
        <v>42</v>
      </c>
      <c r="L1" s="18" t="s">
        <v>40</v>
      </c>
      <c r="M1" s="18"/>
      <c r="N1" s="15" t="s">
        <v>41</v>
      </c>
    </row>
    <row r="2" spans="1:58"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78"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t="s">
        <v>18393</v>
      </c>
      <c r="BB2" s="13" t="s">
        <v>18394</v>
      </c>
      <c r="BC2" s="13" t="s">
        <v>18395</v>
      </c>
      <c r="BD2" s="13" t="s">
        <v>18396</v>
      </c>
      <c r="BE2" s="13" t="s">
        <v>19435</v>
      </c>
      <c r="BF2" s="13" t="s">
        <v>19436</v>
      </c>
    </row>
    <row r="3" spans="1:58" ht="15" customHeight="1" x14ac:dyDescent="0.25">
      <c r="A3" s="64" t="s">
        <v>215</v>
      </c>
      <c r="B3" s="64" t="s">
        <v>1542</v>
      </c>
      <c r="C3" s="65"/>
      <c r="D3" s="66"/>
      <c r="E3" s="67"/>
      <c r="F3" s="68"/>
      <c r="G3" s="65" t="str">
        <f>IF(Edges[[#This Row],[Vertex 1]]=Edges[[#This Row],[Vertex 2]],"HIDE","SHOW")</f>
        <v>SHOW</v>
      </c>
      <c r="H3" s="69"/>
      <c r="I3" s="70"/>
      <c r="J3" s="70"/>
      <c r="K3" s="34" t="s">
        <v>65</v>
      </c>
      <c r="L3" s="71">
        <v>3</v>
      </c>
      <c r="M3" s="71"/>
      <c r="N3" s="72"/>
      <c r="O3" s="78" t="s">
        <v>1646</v>
      </c>
      <c r="P3" s="80">
        <v>42851.652511574073</v>
      </c>
      <c r="Q3" s="78" t="s">
        <v>1648</v>
      </c>
      <c r="R3" s="84" t="s">
        <v>3171</v>
      </c>
      <c r="S3" s="78" t="s">
        <v>4014</v>
      </c>
      <c r="T3" s="78"/>
      <c r="U3" s="78"/>
      <c r="V3" s="84" t="s">
        <v>4764</v>
      </c>
      <c r="W3" s="80">
        <v>42851.652511574073</v>
      </c>
      <c r="X3" s="84" t="s">
        <v>5782</v>
      </c>
      <c r="Y3" s="78"/>
      <c r="Z3" s="78"/>
      <c r="AA3" s="85" t="s">
        <v>7829</v>
      </c>
      <c r="AB3" s="78"/>
      <c r="AC3" s="78" t="b">
        <v>0</v>
      </c>
      <c r="AD3" s="78">
        <v>1</v>
      </c>
      <c r="AE3" s="85" t="s">
        <v>9915</v>
      </c>
      <c r="AF3" s="78" t="b">
        <v>0</v>
      </c>
      <c r="AG3" s="78" t="s">
        <v>9963</v>
      </c>
      <c r="AH3" s="78"/>
      <c r="AI3" s="85" t="s">
        <v>9915</v>
      </c>
      <c r="AJ3" s="78" t="b">
        <v>0</v>
      </c>
      <c r="AK3" s="78">
        <v>0</v>
      </c>
      <c r="AL3" s="85" t="s">
        <v>9915</v>
      </c>
      <c r="AM3" s="78" t="s">
        <v>9990</v>
      </c>
      <c r="AN3" s="78" t="b">
        <v>0</v>
      </c>
      <c r="AO3" s="85" t="s">
        <v>7829</v>
      </c>
      <c r="AP3" s="78" t="s">
        <v>179</v>
      </c>
      <c r="AQ3" s="78">
        <v>0</v>
      </c>
      <c r="AR3" s="78">
        <v>0</v>
      </c>
      <c r="AS3" s="78"/>
      <c r="AT3" s="78"/>
      <c r="AU3" s="78"/>
      <c r="AV3" s="78"/>
      <c r="AW3" s="78"/>
      <c r="AX3" s="78"/>
      <c r="AY3" s="78"/>
      <c r="AZ3" s="78"/>
      <c r="BA3">
        <v>1</v>
      </c>
      <c r="BB3">
        <v>0</v>
      </c>
      <c r="BC3" s="79" t="str">
        <f>IF(Edges[[#This Row],[Sentiment]]=0,"NEUTRAL",IF(Edges[[#This Row],[Sentiment]]=1,"POSITIVE",IF(Edges[[#This Row],[Sentiment]]=-1,"NEGATIVE")))</f>
        <v>NEUTRAL</v>
      </c>
      <c r="BD3" s="79" t="str">
        <f>IF(Edges[[#This Row],[Vertex 1]]=Edges[[#This Row],[Vertex 2]],"HIDE","SHOW")</f>
        <v>SHOW</v>
      </c>
      <c r="BE3" s="78" t="str">
        <f>REPLACE(INDEX(GroupVertices[Group], MATCH(Edges[[#This Row],[Vertex 1]],GroupVertices[Vertex],0)),1,1,"")</f>
        <v>EUTRAL</v>
      </c>
      <c r="BF3" s="78" t="str">
        <f>REPLACE(INDEX(GroupVertices[Group], MATCH(Edges[[#This Row],[Vertex 2]],GroupVertices[Vertex],0)),1,1,"")</f>
        <v>EUTRAL</v>
      </c>
    </row>
    <row r="4" spans="1:58" ht="15" customHeight="1" x14ac:dyDescent="0.25">
      <c r="A4" s="64" t="s">
        <v>216</v>
      </c>
      <c r="B4" s="64" t="s">
        <v>1387</v>
      </c>
      <c r="C4" s="65"/>
      <c r="D4" s="66"/>
      <c r="E4" s="67"/>
      <c r="F4" s="68"/>
      <c r="G4" s="65" t="str">
        <f>IF(Edges[[#This Row],[Vertex 1]]=Edges[[#This Row],[Vertex 2]],"HIDE","SHOW")</f>
        <v>SHOW</v>
      </c>
      <c r="H4" s="69"/>
      <c r="I4" s="70"/>
      <c r="J4" s="70"/>
      <c r="K4" s="34" t="s">
        <v>65</v>
      </c>
      <c r="L4" s="77">
        <v>4</v>
      </c>
      <c r="M4" s="77"/>
      <c r="N4" s="72"/>
      <c r="O4" s="79" t="s">
        <v>1646</v>
      </c>
      <c r="P4" s="81">
        <v>42851.656458333331</v>
      </c>
      <c r="Q4" s="79" t="s">
        <v>1649</v>
      </c>
      <c r="R4" s="79"/>
      <c r="S4" s="79"/>
      <c r="T4" s="79" t="s">
        <v>4259</v>
      </c>
      <c r="U4" s="79"/>
      <c r="V4" s="82" t="s">
        <v>4765</v>
      </c>
      <c r="W4" s="81">
        <v>42851.656458333331</v>
      </c>
      <c r="X4" s="82" t="s">
        <v>5783</v>
      </c>
      <c r="Y4" s="79"/>
      <c r="Z4" s="79"/>
      <c r="AA4" s="83" t="s">
        <v>7830</v>
      </c>
      <c r="AB4" s="79"/>
      <c r="AC4" s="79" t="b">
        <v>0</v>
      </c>
      <c r="AD4" s="79">
        <v>0</v>
      </c>
      <c r="AE4" s="83" t="s">
        <v>9915</v>
      </c>
      <c r="AF4" s="79" t="b">
        <v>0</v>
      </c>
      <c r="AG4" s="79" t="s">
        <v>9964</v>
      </c>
      <c r="AH4" s="79"/>
      <c r="AI4" s="83" t="s">
        <v>9915</v>
      </c>
      <c r="AJ4" s="79" t="b">
        <v>0</v>
      </c>
      <c r="AK4" s="79">
        <v>23</v>
      </c>
      <c r="AL4" s="83" t="s">
        <v>9467</v>
      </c>
      <c r="AM4" s="79" t="s">
        <v>9991</v>
      </c>
      <c r="AN4" s="79" t="b">
        <v>0</v>
      </c>
      <c r="AO4" s="83" t="s">
        <v>9467</v>
      </c>
      <c r="AP4" s="79" t="s">
        <v>179</v>
      </c>
      <c r="AQ4" s="79">
        <v>0</v>
      </c>
      <c r="AR4" s="79">
        <v>0</v>
      </c>
      <c r="AS4" s="79"/>
      <c r="AT4" s="79"/>
      <c r="AU4" s="79"/>
      <c r="AV4" s="79"/>
      <c r="AW4" s="79"/>
      <c r="AX4" s="79"/>
      <c r="AY4" s="79"/>
      <c r="AZ4" s="79"/>
      <c r="BA4">
        <v>1</v>
      </c>
      <c r="BB4">
        <v>0</v>
      </c>
      <c r="BC4" s="79" t="str">
        <f>IF(Edges[[#This Row],[Sentiment]]=0,"NEUTRAL",IF(Edges[[#This Row],[Sentiment]]=1,"POSITIVE",IF(Edges[[#This Row],[Sentiment]]=-1,"NEGATIVE")))</f>
        <v>NEUTRAL</v>
      </c>
      <c r="BD4" s="79" t="str">
        <f>IF(Edges[[#This Row],[Vertex 1]]=Edges[[#This Row],[Vertex 2]],"HIDE","SHOW")</f>
        <v>SHOW</v>
      </c>
      <c r="BE4" s="78" t="str">
        <f>REPLACE(INDEX(GroupVertices[Group], MATCH(Edges[[#This Row],[Vertex 1]],GroupVertices[Vertex],0)),1,1,"")</f>
        <v>EUTRAL</v>
      </c>
      <c r="BF4" s="78" t="str">
        <f>REPLACE(INDEX(GroupVertices[Group], MATCH(Edges[[#This Row],[Vertex 2]],GroupVertices[Vertex],0)),1,1,"")</f>
        <v>EUTRAL</v>
      </c>
    </row>
    <row r="5" spans="1:58" x14ac:dyDescent="0.25">
      <c r="A5" s="64" t="s">
        <v>217</v>
      </c>
      <c r="B5" s="64" t="s">
        <v>1387</v>
      </c>
      <c r="C5" s="65"/>
      <c r="D5" s="66"/>
      <c r="E5" s="67"/>
      <c r="F5" s="68"/>
      <c r="G5" s="65" t="str">
        <f>IF(Edges[[#This Row],[Vertex 1]]=Edges[[#This Row],[Vertex 2]],"HIDE","SHOW")</f>
        <v>SHOW</v>
      </c>
      <c r="H5" s="69"/>
      <c r="I5" s="70"/>
      <c r="J5" s="70"/>
      <c r="K5" s="34" t="s">
        <v>65</v>
      </c>
      <c r="L5" s="77">
        <v>5</v>
      </c>
      <c r="M5" s="77"/>
      <c r="N5" s="72"/>
      <c r="O5" s="79" t="s">
        <v>1646</v>
      </c>
      <c r="P5" s="81">
        <v>42851.656712962962</v>
      </c>
      <c r="Q5" s="79" t="s">
        <v>1649</v>
      </c>
      <c r="R5" s="79"/>
      <c r="S5" s="79"/>
      <c r="T5" s="79" t="s">
        <v>4259</v>
      </c>
      <c r="U5" s="79"/>
      <c r="V5" s="82" t="s">
        <v>4766</v>
      </c>
      <c r="W5" s="81">
        <v>42851.656712962962</v>
      </c>
      <c r="X5" s="82" t="s">
        <v>5784</v>
      </c>
      <c r="Y5" s="79"/>
      <c r="Z5" s="79"/>
      <c r="AA5" s="83" t="s">
        <v>7831</v>
      </c>
      <c r="AB5" s="79"/>
      <c r="AC5" s="79" t="b">
        <v>0</v>
      </c>
      <c r="AD5" s="79">
        <v>0</v>
      </c>
      <c r="AE5" s="83" t="s">
        <v>9915</v>
      </c>
      <c r="AF5" s="79" t="b">
        <v>0</v>
      </c>
      <c r="AG5" s="79" t="s">
        <v>9964</v>
      </c>
      <c r="AH5" s="79"/>
      <c r="AI5" s="83" t="s">
        <v>9915</v>
      </c>
      <c r="AJ5" s="79" t="b">
        <v>0</v>
      </c>
      <c r="AK5" s="79">
        <v>23</v>
      </c>
      <c r="AL5" s="83" t="s">
        <v>9467</v>
      </c>
      <c r="AM5" s="79" t="s">
        <v>9991</v>
      </c>
      <c r="AN5" s="79" t="b">
        <v>0</v>
      </c>
      <c r="AO5" s="83" t="s">
        <v>9467</v>
      </c>
      <c r="AP5" s="79" t="s">
        <v>179</v>
      </c>
      <c r="AQ5" s="79">
        <v>0</v>
      </c>
      <c r="AR5" s="79">
        <v>0</v>
      </c>
      <c r="AS5" s="79"/>
      <c r="AT5" s="79"/>
      <c r="AU5" s="79"/>
      <c r="AV5" s="79"/>
      <c r="AW5" s="79"/>
      <c r="AX5" s="79"/>
      <c r="AY5" s="79"/>
      <c r="AZ5" s="79"/>
      <c r="BA5">
        <v>1</v>
      </c>
      <c r="BB5">
        <v>1</v>
      </c>
      <c r="BC5" s="79" t="str">
        <f>IF(Edges[[#This Row],[Sentiment]]=0,"NEUTRAL",IF(Edges[[#This Row],[Sentiment]]=1,"POSITIVE",IF(Edges[[#This Row],[Sentiment]]=-1,"NEGATIVE")))</f>
        <v>POSITIVE</v>
      </c>
      <c r="BD5" s="79" t="str">
        <f>IF(Edges[[#This Row],[Vertex 1]]=Edges[[#This Row],[Vertex 2]],"HIDE","SHOW")</f>
        <v>SHOW</v>
      </c>
      <c r="BE5" s="78" t="str">
        <f>REPLACE(INDEX(GroupVertices[Group], MATCH(Edges[[#This Row],[Vertex 1]],GroupVertices[Vertex],0)),1,1,"")</f>
        <v>OSITIVE</v>
      </c>
      <c r="BF5" s="78" t="str">
        <f>REPLACE(INDEX(GroupVertices[Group], MATCH(Edges[[#This Row],[Vertex 2]],GroupVertices[Vertex],0)),1,1,"")</f>
        <v>EUTRAL</v>
      </c>
    </row>
    <row r="6" spans="1:58" x14ac:dyDescent="0.25">
      <c r="A6" s="64" t="s">
        <v>218</v>
      </c>
      <c r="B6" s="64" t="s">
        <v>1387</v>
      </c>
      <c r="C6" s="65"/>
      <c r="D6" s="66"/>
      <c r="E6" s="67"/>
      <c r="F6" s="68"/>
      <c r="G6" s="65" t="str">
        <f>IF(Edges[[#This Row],[Vertex 1]]=Edges[[#This Row],[Vertex 2]],"HIDE","SHOW")</f>
        <v>SHOW</v>
      </c>
      <c r="H6" s="69"/>
      <c r="I6" s="70"/>
      <c r="J6" s="70"/>
      <c r="K6" s="34" t="s">
        <v>65</v>
      </c>
      <c r="L6" s="77">
        <v>6</v>
      </c>
      <c r="M6" s="77"/>
      <c r="N6" s="72"/>
      <c r="O6" s="79" t="s">
        <v>1646</v>
      </c>
      <c r="P6" s="81">
        <v>42851.660381944443</v>
      </c>
      <c r="Q6" s="79" t="s">
        <v>1649</v>
      </c>
      <c r="R6" s="79"/>
      <c r="S6" s="79"/>
      <c r="T6" s="79" t="s">
        <v>4259</v>
      </c>
      <c r="U6" s="79"/>
      <c r="V6" s="82" t="s">
        <v>4767</v>
      </c>
      <c r="W6" s="81">
        <v>42851.660381944443</v>
      </c>
      <c r="X6" s="82" t="s">
        <v>5785</v>
      </c>
      <c r="Y6" s="79"/>
      <c r="Z6" s="79"/>
      <c r="AA6" s="83" t="s">
        <v>7832</v>
      </c>
      <c r="AB6" s="79"/>
      <c r="AC6" s="79" t="b">
        <v>0</v>
      </c>
      <c r="AD6" s="79">
        <v>0</v>
      </c>
      <c r="AE6" s="83" t="s">
        <v>9915</v>
      </c>
      <c r="AF6" s="79" t="b">
        <v>0</v>
      </c>
      <c r="AG6" s="79" t="s">
        <v>9964</v>
      </c>
      <c r="AH6" s="79"/>
      <c r="AI6" s="83" t="s">
        <v>9915</v>
      </c>
      <c r="AJ6" s="79" t="b">
        <v>0</v>
      </c>
      <c r="AK6" s="79">
        <v>23</v>
      </c>
      <c r="AL6" s="83" t="s">
        <v>9467</v>
      </c>
      <c r="AM6" s="79" t="s">
        <v>9991</v>
      </c>
      <c r="AN6" s="79" t="b">
        <v>0</v>
      </c>
      <c r="AO6" s="83" t="s">
        <v>9467</v>
      </c>
      <c r="AP6" s="79" t="s">
        <v>179</v>
      </c>
      <c r="AQ6" s="79">
        <v>0</v>
      </c>
      <c r="AR6" s="79">
        <v>0</v>
      </c>
      <c r="AS6" s="79"/>
      <c r="AT6" s="79"/>
      <c r="AU6" s="79"/>
      <c r="AV6" s="79"/>
      <c r="AW6" s="79"/>
      <c r="AX6" s="79"/>
      <c r="AY6" s="79"/>
      <c r="AZ6" s="79"/>
      <c r="BA6">
        <v>1</v>
      </c>
      <c r="BB6">
        <v>0</v>
      </c>
      <c r="BC6" s="79" t="str">
        <f>IF(Edges[[#This Row],[Sentiment]]=0,"NEUTRAL",IF(Edges[[#This Row],[Sentiment]]=1,"POSITIVE",IF(Edges[[#This Row],[Sentiment]]=-1,"NEGATIVE")))</f>
        <v>NEUTRAL</v>
      </c>
      <c r="BD6" s="79" t="str">
        <f>IF(Edges[[#This Row],[Vertex 1]]=Edges[[#This Row],[Vertex 2]],"HIDE","SHOW")</f>
        <v>SHOW</v>
      </c>
      <c r="BE6" s="78" t="str">
        <f>REPLACE(INDEX(GroupVertices[Group], MATCH(Edges[[#This Row],[Vertex 1]],GroupVertices[Vertex],0)),1,1,"")</f>
        <v>EUTRAL</v>
      </c>
      <c r="BF6" s="78" t="str">
        <f>REPLACE(INDEX(GroupVertices[Group], MATCH(Edges[[#This Row],[Vertex 2]],GroupVertices[Vertex],0)),1,1,"")</f>
        <v>EUTRAL</v>
      </c>
    </row>
    <row r="7" spans="1:58" hidden="1" x14ac:dyDescent="0.25">
      <c r="A7" s="64" t="s">
        <v>219</v>
      </c>
      <c r="B7" s="64" t="s">
        <v>219</v>
      </c>
      <c r="C7" s="65"/>
      <c r="D7" s="66"/>
      <c r="E7" s="67"/>
      <c r="F7" s="68"/>
      <c r="G7" s="65" t="str">
        <f>IF(Edges[[#This Row],[Vertex 1]]=Edges[[#This Row],[Vertex 2]],"HIDE","SHOW")</f>
        <v>HIDE</v>
      </c>
      <c r="H7" s="69"/>
      <c r="I7" s="70"/>
      <c r="J7" s="70"/>
      <c r="K7" s="34"/>
      <c r="L7" s="77"/>
      <c r="M7" s="77"/>
      <c r="N7" s="72"/>
      <c r="O7" s="79" t="s">
        <v>179</v>
      </c>
      <c r="P7" s="81">
        <v>42851.660937499997</v>
      </c>
      <c r="Q7" s="79" t="s">
        <v>1650</v>
      </c>
      <c r="R7" s="82" t="s">
        <v>3172</v>
      </c>
      <c r="S7" s="79" t="s">
        <v>4015</v>
      </c>
      <c r="T7" s="79"/>
      <c r="U7" s="82" t="s">
        <v>4463</v>
      </c>
      <c r="V7" s="82" t="s">
        <v>4463</v>
      </c>
      <c r="W7" s="81">
        <v>42851.660937499997</v>
      </c>
      <c r="X7" s="82" t="s">
        <v>5786</v>
      </c>
      <c r="Y7" s="79"/>
      <c r="Z7" s="79"/>
      <c r="AA7" s="83" t="s">
        <v>7833</v>
      </c>
      <c r="AB7" s="79"/>
      <c r="AC7" s="79" t="b">
        <v>0</v>
      </c>
      <c r="AD7" s="79">
        <v>0</v>
      </c>
      <c r="AE7" s="83" t="s">
        <v>9915</v>
      </c>
      <c r="AF7" s="79" t="b">
        <v>0</v>
      </c>
      <c r="AG7" s="79" t="s">
        <v>9963</v>
      </c>
      <c r="AH7" s="79"/>
      <c r="AI7" s="83" t="s">
        <v>9915</v>
      </c>
      <c r="AJ7" s="79" t="b">
        <v>0</v>
      </c>
      <c r="AK7" s="79">
        <v>0</v>
      </c>
      <c r="AL7" s="83" t="s">
        <v>9915</v>
      </c>
      <c r="AM7" s="79" t="s">
        <v>4133</v>
      </c>
      <c r="AN7" s="79" t="b">
        <v>0</v>
      </c>
      <c r="AO7" s="83" t="s">
        <v>7833</v>
      </c>
      <c r="AP7" s="79" t="s">
        <v>179</v>
      </c>
      <c r="AQ7" s="79">
        <v>0</v>
      </c>
      <c r="AR7" s="79">
        <v>0</v>
      </c>
      <c r="AS7" s="79"/>
      <c r="AT7" s="79"/>
      <c r="AU7" s="79"/>
      <c r="AV7" s="79"/>
      <c r="AW7" s="79"/>
      <c r="AX7" s="79"/>
      <c r="AY7" s="79"/>
      <c r="AZ7" s="79"/>
      <c r="BA7">
        <v>1</v>
      </c>
      <c r="BB7">
        <v>0</v>
      </c>
      <c r="BC7" s="79" t="str">
        <f>IF(Edges[[#This Row],[Sentiment]]=0,"NEUTRAL",IF(Edges[[#This Row],[Sentiment]]=1,"POSITIVE",IF(Edges[[#This Row],[Sentiment]]=-1,"NEGATIVE")))</f>
        <v>NEUTRAL</v>
      </c>
      <c r="BD7" s="79" t="str">
        <f>IF(Edges[[#This Row],[Vertex 1]]=Edges[[#This Row],[Vertex 2]],"HIDE","SHOW")</f>
        <v>HIDE</v>
      </c>
      <c r="BE7" s="124" t="e">
        <f>REPLACE(INDEX(GroupVertices[Group], MATCH(Edges[[#This Row],[Vertex 1]],GroupVertices[Vertex],0)),1,1,"")</f>
        <v>#N/A</v>
      </c>
      <c r="BF7" s="124" t="e">
        <f>REPLACE(INDEX(GroupVertices[Group], MATCH(Edges[[#This Row],[Vertex 2]],GroupVertices[Vertex],0)),1,1,"")</f>
        <v>#N/A</v>
      </c>
    </row>
    <row r="8" spans="1:58" hidden="1" x14ac:dyDescent="0.25">
      <c r="A8" s="64" t="s">
        <v>220</v>
      </c>
      <c r="B8" s="64" t="s">
        <v>220</v>
      </c>
      <c r="C8" s="65"/>
      <c r="D8" s="66"/>
      <c r="E8" s="67"/>
      <c r="F8" s="68"/>
      <c r="G8" s="65" t="str">
        <f>IF(Edges[[#This Row],[Vertex 1]]=Edges[[#This Row],[Vertex 2]],"HIDE","SHOW")</f>
        <v>HIDE</v>
      </c>
      <c r="H8" s="69"/>
      <c r="I8" s="70"/>
      <c r="J8" s="70"/>
      <c r="K8" s="34"/>
      <c r="L8" s="77"/>
      <c r="M8" s="77"/>
      <c r="N8" s="72"/>
      <c r="O8" s="79" t="s">
        <v>179</v>
      </c>
      <c r="P8" s="81">
        <v>42851.663391203707</v>
      </c>
      <c r="Q8" s="79" t="s">
        <v>1651</v>
      </c>
      <c r="R8" s="79"/>
      <c r="S8" s="79"/>
      <c r="T8" s="79"/>
      <c r="U8" s="79"/>
      <c r="V8" s="82" t="s">
        <v>4768</v>
      </c>
      <c r="W8" s="81">
        <v>42851.663391203707</v>
      </c>
      <c r="X8" s="82" t="s">
        <v>5787</v>
      </c>
      <c r="Y8" s="79"/>
      <c r="Z8" s="79"/>
      <c r="AA8" s="83" t="s">
        <v>7834</v>
      </c>
      <c r="AB8" s="79"/>
      <c r="AC8" s="79" t="b">
        <v>0</v>
      </c>
      <c r="AD8" s="79">
        <v>0</v>
      </c>
      <c r="AE8" s="83" t="s">
        <v>9915</v>
      </c>
      <c r="AF8" s="79" t="b">
        <v>0</v>
      </c>
      <c r="AG8" s="79" t="s">
        <v>9963</v>
      </c>
      <c r="AH8" s="79"/>
      <c r="AI8" s="83" t="s">
        <v>9915</v>
      </c>
      <c r="AJ8" s="79" t="b">
        <v>0</v>
      </c>
      <c r="AK8" s="79">
        <v>0</v>
      </c>
      <c r="AL8" s="83" t="s">
        <v>9915</v>
      </c>
      <c r="AM8" s="79" t="s">
        <v>9991</v>
      </c>
      <c r="AN8" s="79" t="b">
        <v>0</v>
      </c>
      <c r="AO8" s="83" t="s">
        <v>7834</v>
      </c>
      <c r="AP8" s="79" t="s">
        <v>179</v>
      </c>
      <c r="AQ8" s="79">
        <v>0</v>
      </c>
      <c r="AR8" s="79">
        <v>0</v>
      </c>
      <c r="AS8" s="79"/>
      <c r="AT8" s="79"/>
      <c r="AU8" s="79"/>
      <c r="AV8" s="79"/>
      <c r="AW8" s="79"/>
      <c r="AX8" s="79"/>
      <c r="AY8" s="79"/>
      <c r="AZ8" s="79"/>
      <c r="BA8">
        <v>1</v>
      </c>
      <c r="BB8">
        <v>0</v>
      </c>
      <c r="BC8" s="79" t="str">
        <f>IF(Edges[[#This Row],[Sentiment]]=0,"NEUTRAL",IF(Edges[[#This Row],[Sentiment]]=1,"POSITIVE",IF(Edges[[#This Row],[Sentiment]]=-1,"NEGATIVE")))</f>
        <v>NEUTRAL</v>
      </c>
      <c r="BD8" s="79" t="str">
        <f>IF(Edges[[#This Row],[Vertex 1]]=Edges[[#This Row],[Vertex 2]],"HIDE","SHOW")</f>
        <v>HIDE</v>
      </c>
      <c r="BE8" s="124" t="e">
        <f>REPLACE(INDEX(GroupVertices[Group], MATCH(Edges[[#This Row],[Vertex 1]],GroupVertices[Vertex],0)),1,1,"")</f>
        <v>#N/A</v>
      </c>
      <c r="BF8" s="124" t="e">
        <f>REPLACE(INDEX(GroupVertices[Group], MATCH(Edges[[#This Row],[Vertex 2]],GroupVertices[Vertex],0)),1,1,"")</f>
        <v>#N/A</v>
      </c>
    </row>
    <row r="9" spans="1:58" x14ac:dyDescent="0.25">
      <c r="A9" s="64" t="s">
        <v>221</v>
      </c>
      <c r="B9" s="64" t="s">
        <v>508</v>
      </c>
      <c r="C9" s="65"/>
      <c r="D9" s="66"/>
      <c r="E9" s="67"/>
      <c r="F9" s="68"/>
      <c r="G9" s="65" t="str">
        <f>IF(Edges[[#This Row],[Vertex 1]]=Edges[[#This Row],[Vertex 2]],"HIDE","SHOW")</f>
        <v>SHOW</v>
      </c>
      <c r="H9" s="69"/>
      <c r="I9" s="70"/>
      <c r="J9" s="70"/>
      <c r="K9" s="34" t="s">
        <v>65</v>
      </c>
      <c r="L9" s="77">
        <v>9</v>
      </c>
      <c r="M9" s="77"/>
      <c r="N9" s="72"/>
      <c r="O9" s="79" t="s">
        <v>1646</v>
      </c>
      <c r="P9" s="81">
        <v>42851.668356481481</v>
      </c>
      <c r="Q9" s="79" t="s">
        <v>1652</v>
      </c>
      <c r="R9" s="79"/>
      <c r="S9" s="79"/>
      <c r="T9" s="79"/>
      <c r="U9" s="79"/>
      <c r="V9" s="82" t="s">
        <v>4769</v>
      </c>
      <c r="W9" s="81">
        <v>42851.668356481481</v>
      </c>
      <c r="X9" s="82" t="s">
        <v>5788</v>
      </c>
      <c r="Y9" s="79"/>
      <c r="Z9" s="79"/>
      <c r="AA9" s="83" t="s">
        <v>7835</v>
      </c>
      <c r="AB9" s="79"/>
      <c r="AC9" s="79" t="b">
        <v>0</v>
      </c>
      <c r="AD9" s="79">
        <v>0</v>
      </c>
      <c r="AE9" s="83" t="s">
        <v>9915</v>
      </c>
      <c r="AF9" s="79" t="b">
        <v>0</v>
      </c>
      <c r="AG9" s="79" t="s">
        <v>9963</v>
      </c>
      <c r="AH9" s="79"/>
      <c r="AI9" s="83" t="s">
        <v>9915</v>
      </c>
      <c r="AJ9" s="79" t="b">
        <v>0</v>
      </c>
      <c r="AK9" s="79">
        <v>2</v>
      </c>
      <c r="AL9" s="83" t="s">
        <v>7837</v>
      </c>
      <c r="AM9" s="79" t="s">
        <v>9991</v>
      </c>
      <c r="AN9" s="79" t="b">
        <v>0</v>
      </c>
      <c r="AO9" s="83" t="s">
        <v>7837</v>
      </c>
      <c r="AP9" s="79" t="s">
        <v>179</v>
      </c>
      <c r="AQ9" s="79">
        <v>0</v>
      </c>
      <c r="AR9" s="79">
        <v>0</v>
      </c>
      <c r="AS9" s="79"/>
      <c r="AT9" s="79"/>
      <c r="AU9" s="79"/>
      <c r="AV9" s="79"/>
      <c r="AW9" s="79"/>
      <c r="AX9" s="79"/>
      <c r="AY9" s="79"/>
      <c r="AZ9" s="79"/>
      <c r="BA9">
        <v>1</v>
      </c>
      <c r="BB9">
        <v>0</v>
      </c>
      <c r="BC9" s="79" t="str">
        <f>IF(Edges[[#This Row],[Sentiment]]=0,"NEUTRAL",IF(Edges[[#This Row],[Sentiment]]=1,"POSITIVE",IF(Edges[[#This Row],[Sentiment]]=-1,"NEGATIVE")))</f>
        <v>NEUTRAL</v>
      </c>
      <c r="BD9" s="79" t="str">
        <f>IF(Edges[[#This Row],[Vertex 1]]=Edges[[#This Row],[Vertex 2]],"HIDE","SHOW")</f>
        <v>SHOW</v>
      </c>
      <c r="BE9" s="78" t="str">
        <f>REPLACE(INDEX(GroupVertices[Group], MATCH(Edges[[#This Row],[Vertex 1]],GroupVertices[Vertex],0)),1,1,"")</f>
        <v>EUTRAL</v>
      </c>
      <c r="BF9" s="78" t="str">
        <f>REPLACE(INDEX(GroupVertices[Group], MATCH(Edges[[#This Row],[Vertex 2]],GroupVertices[Vertex],0)),1,1,"")</f>
        <v>EUTRAL</v>
      </c>
    </row>
    <row r="10" spans="1:58" x14ac:dyDescent="0.25">
      <c r="A10" s="64" t="s">
        <v>221</v>
      </c>
      <c r="B10" s="64" t="s">
        <v>223</v>
      </c>
      <c r="C10" s="65"/>
      <c r="D10" s="66"/>
      <c r="E10" s="67"/>
      <c r="F10" s="68"/>
      <c r="G10" s="65" t="str">
        <f>IF(Edges[[#This Row],[Vertex 1]]=Edges[[#This Row],[Vertex 2]],"HIDE","SHOW")</f>
        <v>SHOW</v>
      </c>
      <c r="H10" s="69"/>
      <c r="I10" s="70"/>
      <c r="J10" s="70"/>
      <c r="K10" s="34" t="s">
        <v>65</v>
      </c>
      <c r="L10" s="77">
        <v>10</v>
      </c>
      <c r="M10" s="77"/>
      <c r="N10" s="72"/>
      <c r="O10" s="79" t="s">
        <v>1646</v>
      </c>
      <c r="P10" s="81">
        <v>42851.668356481481</v>
      </c>
      <c r="Q10" s="79" t="s">
        <v>1652</v>
      </c>
      <c r="R10" s="79"/>
      <c r="S10" s="79"/>
      <c r="T10" s="79"/>
      <c r="U10" s="79"/>
      <c r="V10" s="82" t="s">
        <v>4769</v>
      </c>
      <c r="W10" s="81">
        <v>42851.668356481481</v>
      </c>
      <c r="X10" s="82" t="s">
        <v>5788</v>
      </c>
      <c r="Y10" s="79"/>
      <c r="Z10" s="79"/>
      <c r="AA10" s="83" t="s">
        <v>7835</v>
      </c>
      <c r="AB10" s="79"/>
      <c r="AC10" s="79" t="b">
        <v>0</v>
      </c>
      <c r="AD10" s="79">
        <v>0</v>
      </c>
      <c r="AE10" s="83" t="s">
        <v>9915</v>
      </c>
      <c r="AF10" s="79" t="b">
        <v>0</v>
      </c>
      <c r="AG10" s="79" t="s">
        <v>9963</v>
      </c>
      <c r="AH10" s="79"/>
      <c r="AI10" s="83" t="s">
        <v>9915</v>
      </c>
      <c r="AJ10" s="79" t="b">
        <v>0</v>
      </c>
      <c r="AK10" s="79">
        <v>2</v>
      </c>
      <c r="AL10" s="83" t="s">
        <v>7837</v>
      </c>
      <c r="AM10" s="79" t="s">
        <v>9991</v>
      </c>
      <c r="AN10" s="79" t="b">
        <v>0</v>
      </c>
      <c r="AO10" s="83" t="s">
        <v>7837</v>
      </c>
      <c r="AP10" s="79" t="s">
        <v>179</v>
      </c>
      <c r="AQ10" s="79">
        <v>0</v>
      </c>
      <c r="AR10" s="79">
        <v>0</v>
      </c>
      <c r="AS10" s="79"/>
      <c r="AT10" s="79"/>
      <c r="AU10" s="79"/>
      <c r="AV10" s="79"/>
      <c r="AW10" s="79"/>
      <c r="AX10" s="79"/>
      <c r="AY10" s="79"/>
      <c r="AZ10" s="79"/>
      <c r="BA10">
        <v>1</v>
      </c>
      <c r="BB10">
        <v>0</v>
      </c>
      <c r="BC10" s="79" t="str">
        <f>IF(Edges[[#This Row],[Sentiment]]=0,"NEUTRAL",IF(Edges[[#This Row],[Sentiment]]=1,"POSITIVE",IF(Edges[[#This Row],[Sentiment]]=-1,"NEGATIVE")))</f>
        <v>NEUTRAL</v>
      </c>
      <c r="BD10" s="79" t="str">
        <f>IF(Edges[[#This Row],[Vertex 1]]=Edges[[#This Row],[Vertex 2]],"HIDE","SHOW")</f>
        <v>SHOW</v>
      </c>
      <c r="BE10" s="78" t="str">
        <f>REPLACE(INDEX(GroupVertices[Group], MATCH(Edges[[#This Row],[Vertex 1]],GroupVertices[Vertex],0)),1,1,"")</f>
        <v>EUTRAL</v>
      </c>
      <c r="BF10" s="78" t="str">
        <f>REPLACE(INDEX(GroupVertices[Group], MATCH(Edges[[#This Row],[Vertex 2]],GroupVertices[Vertex],0)),1,1,"")</f>
        <v>EUTRAL</v>
      </c>
    </row>
    <row r="11" spans="1:58" x14ac:dyDescent="0.25">
      <c r="A11" s="64" t="s">
        <v>222</v>
      </c>
      <c r="B11" s="64" t="s">
        <v>1450</v>
      </c>
      <c r="C11" s="65"/>
      <c r="D11" s="66"/>
      <c r="E11" s="67"/>
      <c r="F11" s="68"/>
      <c r="G11" s="65" t="str">
        <f>IF(Edges[[#This Row],[Vertex 1]]=Edges[[#This Row],[Vertex 2]],"HIDE","SHOW")</f>
        <v>SHOW</v>
      </c>
      <c r="H11" s="69"/>
      <c r="I11" s="70"/>
      <c r="J11" s="70"/>
      <c r="K11" s="34" t="s">
        <v>65</v>
      </c>
      <c r="L11" s="77">
        <v>11</v>
      </c>
      <c r="M11" s="77"/>
      <c r="N11" s="72"/>
      <c r="O11" s="79" t="s">
        <v>1646</v>
      </c>
      <c r="P11" s="81">
        <v>42851.669560185182</v>
      </c>
      <c r="Q11" s="79" t="s">
        <v>1653</v>
      </c>
      <c r="R11" s="79"/>
      <c r="S11" s="79"/>
      <c r="T11" s="79" t="s">
        <v>4260</v>
      </c>
      <c r="U11" s="79"/>
      <c r="V11" s="82" t="s">
        <v>4770</v>
      </c>
      <c r="W11" s="81">
        <v>42851.669560185182</v>
      </c>
      <c r="X11" s="82" t="s">
        <v>5789</v>
      </c>
      <c r="Y11" s="79"/>
      <c r="Z11" s="79"/>
      <c r="AA11" s="83" t="s">
        <v>7836</v>
      </c>
      <c r="AB11" s="79"/>
      <c r="AC11" s="79" t="b">
        <v>0</v>
      </c>
      <c r="AD11" s="79">
        <v>0</v>
      </c>
      <c r="AE11" s="83" t="s">
        <v>9915</v>
      </c>
      <c r="AF11" s="79" t="b">
        <v>0</v>
      </c>
      <c r="AG11" s="79" t="s">
        <v>9963</v>
      </c>
      <c r="AH11" s="79"/>
      <c r="AI11" s="83" t="s">
        <v>9915</v>
      </c>
      <c r="AJ11" s="79" t="b">
        <v>0</v>
      </c>
      <c r="AK11" s="79">
        <v>5</v>
      </c>
      <c r="AL11" s="83" t="s">
        <v>9617</v>
      </c>
      <c r="AM11" s="79" t="s">
        <v>9991</v>
      </c>
      <c r="AN11" s="79" t="b">
        <v>0</v>
      </c>
      <c r="AO11" s="83" t="s">
        <v>9617</v>
      </c>
      <c r="AP11" s="79" t="s">
        <v>179</v>
      </c>
      <c r="AQ11" s="79">
        <v>0</v>
      </c>
      <c r="AR11" s="79">
        <v>0</v>
      </c>
      <c r="AS11" s="79"/>
      <c r="AT11" s="79"/>
      <c r="AU11" s="79"/>
      <c r="AV11" s="79"/>
      <c r="AW11" s="79"/>
      <c r="AX11" s="79"/>
      <c r="AY11" s="79"/>
      <c r="AZ11" s="79"/>
      <c r="BA11">
        <v>1</v>
      </c>
      <c r="BB11">
        <v>0</v>
      </c>
      <c r="BC11" s="79" t="str">
        <f>IF(Edges[[#This Row],[Sentiment]]=0,"NEUTRAL",IF(Edges[[#This Row],[Sentiment]]=1,"POSITIVE",IF(Edges[[#This Row],[Sentiment]]=-1,"NEGATIVE")))</f>
        <v>NEUTRAL</v>
      </c>
      <c r="BD11" s="79" t="str">
        <f>IF(Edges[[#This Row],[Vertex 1]]=Edges[[#This Row],[Vertex 2]],"HIDE","SHOW")</f>
        <v>SHOW</v>
      </c>
      <c r="BE11" s="78" t="str">
        <f>REPLACE(INDEX(GroupVertices[Group], MATCH(Edges[[#This Row],[Vertex 1]],GroupVertices[Vertex],0)),1,1,"")</f>
        <v>EUTRAL</v>
      </c>
      <c r="BF11" s="78" t="str">
        <f>REPLACE(INDEX(GroupVertices[Group], MATCH(Edges[[#This Row],[Vertex 2]],GroupVertices[Vertex],0)),1,1,"")</f>
        <v>EUTRAL</v>
      </c>
    </row>
    <row r="12" spans="1:58" x14ac:dyDescent="0.25">
      <c r="A12" s="64" t="s">
        <v>223</v>
      </c>
      <c r="B12" s="64" t="s">
        <v>508</v>
      </c>
      <c r="C12" s="65"/>
      <c r="D12" s="66"/>
      <c r="E12" s="67"/>
      <c r="F12" s="68"/>
      <c r="G12" s="65" t="str">
        <f>IF(Edges[[#This Row],[Vertex 1]]=Edges[[#This Row],[Vertex 2]],"HIDE","SHOW")</f>
        <v>SHOW</v>
      </c>
      <c r="H12" s="69"/>
      <c r="I12" s="70"/>
      <c r="J12" s="70"/>
      <c r="K12" s="34" t="s">
        <v>65</v>
      </c>
      <c r="L12" s="77">
        <v>12</v>
      </c>
      <c r="M12" s="77"/>
      <c r="N12" s="72"/>
      <c r="O12" s="79" t="s">
        <v>1646</v>
      </c>
      <c r="P12" s="81">
        <v>42851.66101851852</v>
      </c>
      <c r="Q12" s="79" t="s">
        <v>1654</v>
      </c>
      <c r="R12" s="82" t="s">
        <v>3173</v>
      </c>
      <c r="S12" s="79" t="s">
        <v>4016</v>
      </c>
      <c r="T12" s="79"/>
      <c r="U12" s="79"/>
      <c r="V12" s="82" t="s">
        <v>4771</v>
      </c>
      <c r="W12" s="81">
        <v>42851.66101851852</v>
      </c>
      <c r="X12" s="82" t="s">
        <v>5790</v>
      </c>
      <c r="Y12" s="79"/>
      <c r="Z12" s="79"/>
      <c r="AA12" s="83" t="s">
        <v>7837</v>
      </c>
      <c r="AB12" s="79"/>
      <c r="AC12" s="79" t="b">
        <v>0</v>
      </c>
      <c r="AD12" s="79">
        <v>2</v>
      </c>
      <c r="AE12" s="83" t="s">
        <v>9915</v>
      </c>
      <c r="AF12" s="79" t="b">
        <v>0</v>
      </c>
      <c r="AG12" s="79" t="s">
        <v>9963</v>
      </c>
      <c r="AH12" s="79"/>
      <c r="AI12" s="83" t="s">
        <v>9915</v>
      </c>
      <c r="AJ12" s="79" t="b">
        <v>0</v>
      </c>
      <c r="AK12" s="79">
        <v>2</v>
      </c>
      <c r="AL12" s="83" t="s">
        <v>9915</v>
      </c>
      <c r="AM12" s="79" t="s">
        <v>9992</v>
      </c>
      <c r="AN12" s="79" t="b">
        <v>0</v>
      </c>
      <c r="AO12" s="83" t="s">
        <v>7837</v>
      </c>
      <c r="AP12" s="79" t="s">
        <v>179</v>
      </c>
      <c r="AQ12" s="79">
        <v>0</v>
      </c>
      <c r="AR12" s="79">
        <v>0</v>
      </c>
      <c r="AS12" s="79"/>
      <c r="AT12" s="79"/>
      <c r="AU12" s="79"/>
      <c r="AV12" s="79"/>
      <c r="AW12" s="79"/>
      <c r="AX12" s="79"/>
      <c r="AY12" s="79"/>
      <c r="AZ12" s="79"/>
      <c r="BA12">
        <v>1</v>
      </c>
      <c r="BB12">
        <v>0</v>
      </c>
      <c r="BC12" s="79" t="str">
        <f>IF(Edges[[#This Row],[Sentiment]]=0,"NEUTRAL",IF(Edges[[#This Row],[Sentiment]]=1,"POSITIVE",IF(Edges[[#This Row],[Sentiment]]=-1,"NEGATIVE")))</f>
        <v>NEUTRAL</v>
      </c>
      <c r="BD12" s="79" t="str">
        <f>IF(Edges[[#This Row],[Vertex 1]]=Edges[[#This Row],[Vertex 2]],"HIDE","SHOW")</f>
        <v>SHOW</v>
      </c>
      <c r="BE12" s="78" t="str">
        <f>REPLACE(INDEX(GroupVertices[Group], MATCH(Edges[[#This Row],[Vertex 1]],GroupVertices[Vertex],0)),1,1,"")</f>
        <v>EUTRAL</v>
      </c>
      <c r="BF12" s="78" t="str">
        <f>REPLACE(INDEX(GroupVertices[Group], MATCH(Edges[[#This Row],[Vertex 2]],GroupVertices[Vertex],0)),1,1,"")</f>
        <v>EUTRAL</v>
      </c>
    </row>
    <row r="13" spans="1:58" x14ac:dyDescent="0.25">
      <c r="A13" s="64" t="s">
        <v>224</v>
      </c>
      <c r="B13" s="64" t="s">
        <v>223</v>
      </c>
      <c r="C13" s="65"/>
      <c r="D13" s="66"/>
      <c r="E13" s="67"/>
      <c r="F13" s="68"/>
      <c r="G13" s="65" t="str">
        <f>IF(Edges[[#This Row],[Vertex 1]]=Edges[[#This Row],[Vertex 2]],"HIDE","SHOW")</f>
        <v>SHOW</v>
      </c>
      <c r="H13" s="69"/>
      <c r="I13" s="70"/>
      <c r="J13" s="70"/>
      <c r="K13" s="34" t="s">
        <v>65</v>
      </c>
      <c r="L13" s="77">
        <v>13</v>
      </c>
      <c r="M13" s="77"/>
      <c r="N13" s="72"/>
      <c r="O13" s="79" t="s">
        <v>1646</v>
      </c>
      <c r="P13" s="81">
        <v>42851.669641203705</v>
      </c>
      <c r="Q13" s="79" t="s">
        <v>1652</v>
      </c>
      <c r="R13" s="79"/>
      <c r="S13" s="79"/>
      <c r="T13" s="79"/>
      <c r="U13" s="79"/>
      <c r="V13" s="82" t="s">
        <v>4772</v>
      </c>
      <c r="W13" s="81">
        <v>42851.669641203705</v>
      </c>
      <c r="X13" s="82" t="s">
        <v>5791</v>
      </c>
      <c r="Y13" s="79"/>
      <c r="Z13" s="79"/>
      <c r="AA13" s="83" t="s">
        <v>7838</v>
      </c>
      <c r="AB13" s="79"/>
      <c r="AC13" s="79" t="b">
        <v>0</v>
      </c>
      <c r="AD13" s="79">
        <v>0</v>
      </c>
      <c r="AE13" s="83" t="s">
        <v>9915</v>
      </c>
      <c r="AF13" s="79" t="b">
        <v>0</v>
      </c>
      <c r="AG13" s="79" t="s">
        <v>9963</v>
      </c>
      <c r="AH13" s="79"/>
      <c r="AI13" s="83" t="s">
        <v>9915</v>
      </c>
      <c r="AJ13" s="79" t="b">
        <v>0</v>
      </c>
      <c r="AK13" s="79">
        <v>2</v>
      </c>
      <c r="AL13" s="83" t="s">
        <v>7837</v>
      </c>
      <c r="AM13" s="79" t="s">
        <v>9991</v>
      </c>
      <c r="AN13" s="79" t="b">
        <v>0</v>
      </c>
      <c r="AO13" s="83" t="s">
        <v>7837</v>
      </c>
      <c r="AP13" s="79" t="s">
        <v>179</v>
      </c>
      <c r="AQ13" s="79">
        <v>0</v>
      </c>
      <c r="AR13" s="79">
        <v>0</v>
      </c>
      <c r="AS13" s="79"/>
      <c r="AT13" s="79"/>
      <c r="AU13" s="79"/>
      <c r="AV13" s="79"/>
      <c r="AW13" s="79"/>
      <c r="AX13" s="79"/>
      <c r="AY13" s="79"/>
      <c r="AZ13" s="79"/>
      <c r="BA13">
        <v>1</v>
      </c>
      <c r="BB13">
        <v>0</v>
      </c>
      <c r="BC13" s="79" t="str">
        <f>IF(Edges[[#This Row],[Sentiment]]=0,"NEUTRAL",IF(Edges[[#This Row],[Sentiment]]=1,"POSITIVE",IF(Edges[[#This Row],[Sentiment]]=-1,"NEGATIVE")))</f>
        <v>NEUTRAL</v>
      </c>
      <c r="BD13" s="79" t="str">
        <f>IF(Edges[[#This Row],[Vertex 1]]=Edges[[#This Row],[Vertex 2]],"HIDE","SHOW")</f>
        <v>SHOW</v>
      </c>
      <c r="BE13" s="78" t="str">
        <f>REPLACE(INDEX(GroupVertices[Group], MATCH(Edges[[#This Row],[Vertex 1]],GroupVertices[Vertex],0)),1,1,"")</f>
        <v>EUTRAL</v>
      </c>
      <c r="BF13" s="78" t="str">
        <f>REPLACE(INDEX(GroupVertices[Group], MATCH(Edges[[#This Row],[Vertex 2]],GroupVertices[Vertex],0)),1,1,"")</f>
        <v>EUTRAL</v>
      </c>
    </row>
    <row r="14" spans="1:58" x14ac:dyDescent="0.25">
      <c r="A14" s="64" t="s">
        <v>224</v>
      </c>
      <c r="B14" s="64" t="s">
        <v>508</v>
      </c>
      <c r="C14" s="65"/>
      <c r="D14" s="66"/>
      <c r="E14" s="67"/>
      <c r="F14" s="68"/>
      <c r="G14" s="65" t="str">
        <f>IF(Edges[[#This Row],[Vertex 1]]=Edges[[#This Row],[Vertex 2]],"HIDE","SHOW")</f>
        <v>SHOW</v>
      </c>
      <c r="H14" s="69"/>
      <c r="I14" s="70"/>
      <c r="J14" s="70"/>
      <c r="K14" s="34" t="s">
        <v>65</v>
      </c>
      <c r="L14" s="77">
        <v>14</v>
      </c>
      <c r="M14" s="77"/>
      <c r="N14" s="72"/>
      <c r="O14" s="79" t="s">
        <v>1646</v>
      </c>
      <c r="P14" s="81">
        <v>42851.669641203705</v>
      </c>
      <c r="Q14" s="79" t="s">
        <v>1652</v>
      </c>
      <c r="R14" s="79"/>
      <c r="S14" s="79"/>
      <c r="T14" s="79"/>
      <c r="U14" s="79"/>
      <c r="V14" s="82" t="s">
        <v>4772</v>
      </c>
      <c r="W14" s="81">
        <v>42851.669641203705</v>
      </c>
      <c r="X14" s="82" t="s">
        <v>5791</v>
      </c>
      <c r="Y14" s="79"/>
      <c r="Z14" s="79"/>
      <c r="AA14" s="83" t="s">
        <v>7838</v>
      </c>
      <c r="AB14" s="79"/>
      <c r="AC14" s="79" t="b">
        <v>0</v>
      </c>
      <c r="AD14" s="79">
        <v>0</v>
      </c>
      <c r="AE14" s="83" t="s">
        <v>9915</v>
      </c>
      <c r="AF14" s="79" t="b">
        <v>0</v>
      </c>
      <c r="AG14" s="79" t="s">
        <v>9963</v>
      </c>
      <c r="AH14" s="79"/>
      <c r="AI14" s="83" t="s">
        <v>9915</v>
      </c>
      <c r="AJ14" s="79" t="b">
        <v>0</v>
      </c>
      <c r="AK14" s="79">
        <v>2</v>
      </c>
      <c r="AL14" s="83" t="s">
        <v>7837</v>
      </c>
      <c r="AM14" s="79" t="s">
        <v>9991</v>
      </c>
      <c r="AN14" s="79" t="b">
        <v>0</v>
      </c>
      <c r="AO14" s="83" t="s">
        <v>7837</v>
      </c>
      <c r="AP14" s="79" t="s">
        <v>179</v>
      </c>
      <c r="AQ14" s="79">
        <v>0</v>
      </c>
      <c r="AR14" s="79">
        <v>0</v>
      </c>
      <c r="AS14" s="79"/>
      <c r="AT14" s="79"/>
      <c r="AU14" s="79"/>
      <c r="AV14" s="79"/>
      <c r="AW14" s="79"/>
      <c r="AX14" s="79"/>
      <c r="AY14" s="79"/>
      <c r="AZ14" s="79"/>
      <c r="BA14">
        <v>1</v>
      </c>
      <c r="BB14">
        <v>1</v>
      </c>
      <c r="BC14" s="79" t="str">
        <f>IF(Edges[[#This Row],[Sentiment]]=0,"NEUTRAL",IF(Edges[[#This Row],[Sentiment]]=1,"POSITIVE",IF(Edges[[#This Row],[Sentiment]]=-1,"NEGATIVE")))</f>
        <v>POSITIVE</v>
      </c>
      <c r="BD14" s="79" t="str">
        <f>IF(Edges[[#This Row],[Vertex 1]]=Edges[[#This Row],[Vertex 2]],"HIDE","SHOW")</f>
        <v>SHOW</v>
      </c>
      <c r="BE14" s="78" t="str">
        <f>REPLACE(INDEX(GroupVertices[Group], MATCH(Edges[[#This Row],[Vertex 1]],GroupVertices[Vertex],0)),1,1,"")</f>
        <v>EUTRAL</v>
      </c>
      <c r="BF14" s="78" t="str">
        <f>REPLACE(INDEX(GroupVertices[Group], MATCH(Edges[[#This Row],[Vertex 2]],GroupVertices[Vertex],0)),1,1,"")</f>
        <v>EUTRAL</v>
      </c>
    </row>
    <row r="15" spans="1:58" x14ac:dyDescent="0.25">
      <c r="A15" s="64" t="s">
        <v>225</v>
      </c>
      <c r="B15" s="64" t="s">
        <v>1478</v>
      </c>
      <c r="C15" s="65"/>
      <c r="D15" s="66"/>
      <c r="E15" s="67"/>
      <c r="F15" s="68"/>
      <c r="G15" s="65" t="str">
        <f>IF(Edges[[#This Row],[Vertex 1]]=Edges[[#This Row],[Vertex 2]],"HIDE","SHOW")</f>
        <v>SHOW</v>
      </c>
      <c r="H15" s="69"/>
      <c r="I15" s="70"/>
      <c r="J15" s="70"/>
      <c r="K15" s="34" t="s">
        <v>65</v>
      </c>
      <c r="L15" s="77">
        <v>15</v>
      </c>
      <c r="M15" s="77"/>
      <c r="N15" s="72"/>
      <c r="O15" s="79" t="s">
        <v>1646</v>
      </c>
      <c r="P15" s="81">
        <v>42851.671111111114</v>
      </c>
      <c r="Q15" s="79" t="s">
        <v>1655</v>
      </c>
      <c r="R15" s="82" t="s">
        <v>3174</v>
      </c>
      <c r="S15" s="79" t="s">
        <v>4017</v>
      </c>
      <c r="T15" s="79"/>
      <c r="U15" s="82" t="s">
        <v>4464</v>
      </c>
      <c r="V15" s="82" t="s">
        <v>4464</v>
      </c>
      <c r="W15" s="81">
        <v>42851.671111111114</v>
      </c>
      <c r="X15" s="82" t="s">
        <v>5792</v>
      </c>
      <c r="Y15" s="79"/>
      <c r="Z15" s="79"/>
      <c r="AA15" s="83" t="s">
        <v>7839</v>
      </c>
      <c r="AB15" s="79"/>
      <c r="AC15" s="79" t="b">
        <v>0</v>
      </c>
      <c r="AD15" s="79">
        <v>0</v>
      </c>
      <c r="AE15" s="83" t="s">
        <v>9915</v>
      </c>
      <c r="AF15" s="79" t="b">
        <v>0</v>
      </c>
      <c r="AG15" s="79" t="s">
        <v>9964</v>
      </c>
      <c r="AH15" s="79"/>
      <c r="AI15" s="83" t="s">
        <v>9915</v>
      </c>
      <c r="AJ15" s="79" t="b">
        <v>0</v>
      </c>
      <c r="AK15" s="79">
        <v>7</v>
      </c>
      <c r="AL15" s="83" t="s">
        <v>9684</v>
      </c>
      <c r="AM15" s="79" t="s">
        <v>9993</v>
      </c>
      <c r="AN15" s="79" t="b">
        <v>0</v>
      </c>
      <c r="AO15" s="83" t="s">
        <v>9684</v>
      </c>
      <c r="AP15" s="79" t="s">
        <v>179</v>
      </c>
      <c r="AQ15" s="79">
        <v>0</v>
      </c>
      <c r="AR15" s="79">
        <v>0</v>
      </c>
      <c r="AS15" s="79"/>
      <c r="AT15" s="79"/>
      <c r="AU15" s="79"/>
      <c r="AV15" s="79"/>
      <c r="AW15" s="79"/>
      <c r="AX15" s="79"/>
      <c r="AY15" s="79"/>
      <c r="AZ15" s="79"/>
      <c r="BA15">
        <v>1</v>
      </c>
      <c r="BB15">
        <v>0</v>
      </c>
      <c r="BC15" s="79" t="str">
        <f>IF(Edges[[#This Row],[Sentiment]]=0,"NEUTRAL",IF(Edges[[#This Row],[Sentiment]]=1,"POSITIVE",IF(Edges[[#This Row],[Sentiment]]=-1,"NEGATIVE")))</f>
        <v>NEUTRAL</v>
      </c>
      <c r="BD15" s="79" t="str">
        <f>IF(Edges[[#This Row],[Vertex 1]]=Edges[[#This Row],[Vertex 2]],"HIDE","SHOW")</f>
        <v>SHOW</v>
      </c>
      <c r="BE15" s="78" t="str">
        <f>REPLACE(INDEX(GroupVertices[Group], MATCH(Edges[[#This Row],[Vertex 1]],GroupVertices[Vertex],0)),1,1,"")</f>
        <v>EUTRAL</v>
      </c>
      <c r="BF15" s="78" t="str">
        <f>REPLACE(INDEX(GroupVertices[Group], MATCH(Edges[[#This Row],[Vertex 2]],GroupVertices[Vertex],0)),1,1,"")</f>
        <v>EUTRAL</v>
      </c>
    </row>
    <row r="16" spans="1:58" x14ac:dyDescent="0.25">
      <c r="A16" s="64" t="s">
        <v>226</v>
      </c>
      <c r="B16" s="64" t="s">
        <v>1543</v>
      </c>
      <c r="C16" s="65"/>
      <c r="D16" s="66"/>
      <c r="E16" s="67"/>
      <c r="F16" s="68"/>
      <c r="G16" s="65" t="str">
        <f>IF(Edges[[#This Row],[Vertex 1]]=Edges[[#This Row],[Vertex 2]],"HIDE","SHOW")</f>
        <v>SHOW</v>
      </c>
      <c r="H16" s="69"/>
      <c r="I16" s="70"/>
      <c r="J16" s="70"/>
      <c r="K16" s="34" t="s">
        <v>65</v>
      </c>
      <c r="L16" s="77">
        <v>16</v>
      </c>
      <c r="M16" s="77"/>
      <c r="N16" s="72"/>
      <c r="O16" s="79" t="s">
        <v>1646</v>
      </c>
      <c r="P16" s="81">
        <v>42851.671435185184</v>
      </c>
      <c r="Q16" s="79" t="s">
        <v>18359</v>
      </c>
      <c r="R16" s="79"/>
      <c r="S16" s="79"/>
      <c r="T16" s="79" t="s">
        <v>4261</v>
      </c>
      <c r="U16" s="79"/>
      <c r="V16" s="82" t="s">
        <v>4773</v>
      </c>
      <c r="W16" s="81">
        <v>42851.671435185184</v>
      </c>
      <c r="X16" s="82" t="s">
        <v>5793</v>
      </c>
      <c r="Y16" s="79"/>
      <c r="Z16" s="79"/>
      <c r="AA16" s="83" t="s">
        <v>7840</v>
      </c>
      <c r="AB16" s="79"/>
      <c r="AC16" s="79" t="b">
        <v>0</v>
      </c>
      <c r="AD16" s="79">
        <v>0</v>
      </c>
      <c r="AE16" s="83" t="s">
        <v>9915</v>
      </c>
      <c r="AF16" s="79" t="b">
        <v>0</v>
      </c>
      <c r="AG16" s="79" t="s">
        <v>9963</v>
      </c>
      <c r="AH16" s="79"/>
      <c r="AI16" s="83" t="s">
        <v>9915</v>
      </c>
      <c r="AJ16" s="79" t="b">
        <v>0</v>
      </c>
      <c r="AK16" s="79">
        <v>32</v>
      </c>
      <c r="AL16" s="83" t="s">
        <v>9658</v>
      </c>
      <c r="AM16" s="79" t="s">
        <v>9994</v>
      </c>
      <c r="AN16" s="79" t="b">
        <v>0</v>
      </c>
      <c r="AO16" s="83" t="s">
        <v>9658</v>
      </c>
      <c r="AP16" s="79" t="s">
        <v>179</v>
      </c>
      <c r="AQ16" s="79">
        <v>0</v>
      </c>
      <c r="AR16" s="79">
        <v>0</v>
      </c>
      <c r="AS16" s="79"/>
      <c r="AT16" s="79"/>
      <c r="AU16" s="79"/>
      <c r="AV16" s="79"/>
      <c r="AW16" s="79"/>
      <c r="AX16" s="79"/>
      <c r="AY16" s="79"/>
      <c r="AZ16" s="79"/>
      <c r="BA16">
        <v>1</v>
      </c>
      <c r="BB16">
        <v>-1</v>
      </c>
      <c r="BC16" s="79" t="str">
        <f>IF(Edges[[#This Row],[Sentiment]]=0,"NEUTRAL",IF(Edges[[#This Row],[Sentiment]]=1,"POSITIVE",IF(Edges[[#This Row],[Sentiment]]=-1,"NEGATIVE")))</f>
        <v>NEGATIVE</v>
      </c>
      <c r="BD16" s="79" t="str">
        <f>IF(Edges[[#This Row],[Vertex 1]]=Edges[[#This Row],[Vertex 2]],"HIDE","SHOW")</f>
        <v>SHOW</v>
      </c>
      <c r="BE16" s="78" t="str">
        <f>REPLACE(INDEX(GroupVertices[Group], MATCH(Edges[[#This Row],[Vertex 1]],GroupVertices[Vertex],0)),1,1,"")</f>
        <v>EGATIVE</v>
      </c>
      <c r="BF16" s="78" t="str">
        <f>REPLACE(INDEX(GroupVertices[Group], MATCH(Edges[[#This Row],[Vertex 2]],GroupVertices[Vertex],0)),1,1,"")</f>
        <v>eneral</v>
      </c>
    </row>
    <row r="17" spans="1:58" x14ac:dyDescent="0.25">
      <c r="A17" s="64" t="s">
        <v>226</v>
      </c>
      <c r="B17" s="64" t="s">
        <v>1544</v>
      </c>
      <c r="C17" s="65"/>
      <c r="D17" s="66"/>
      <c r="E17" s="67"/>
      <c r="F17" s="68"/>
      <c r="G17" s="65" t="str">
        <f>IF(Edges[[#This Row],[Vertex 1]]=Edges[[#This Row],[Vertex 2]],"HIDE","SHOW")</f>
        <v>SHOW</v>
      </c>
      <c r="H17" s="69"/>
      <c r="I17" s="70"/>
      <c r="J17" s="70"/>
      <c r="K17" s="34" t="s">
        <v>65</v>
      </c>
      <c r="L17" s="77">
        <v>17</v>
      </c>
      <c r="M17" s="77"/>
      <c r="N17" s="72"/>
      <c r="O17" s="79" t="s">
        <v>1646</v>
      </c>
      <c r="P17" s="81">
        <v>42851.671435185184</v>
      </c>
      <c r="Q17" s="79" t="s">
        <v>18359</v>
      </c>
      <c r="R17" s="79"/>
      <c r="S17" s="79"/>
      <c r="T17" s="79" t="s">
        <v>4261</v>
      </c>
      <c r="U17" s="79"/>
      <c r="V17" s="82" t="s">
        <v>4773</v>
      </c>
      <c r="W17" s="81">
        <v>42851.671435185184</v>
      </c>
      <c r="X17" s="82" t="s">
        <v>5793</v>
      </c>
      <c r="Y17" s="79"/>
      <c r="Z17" s="79"/>
      <c r="AA17" s="83" t="s">
        <v>7840</v>
      </c>
      <c r="AB17" s="79"/>
      <c r="AC17" s="79" t="b">
        <v>0</v>
      </c>
      <c r="AD17" s="79">
        <v>0</v>
      </c>
      <c r="AE17" s="83" t="s">
        <v>9915</v>
      </c>
      <c r="AF17" s="79" t="b">
        <v>0</v>
      </c>
      <c r="AG17" s="79" t="s">
        <v>9963</v>
      </c>
      <c r="AH17" s="79"/>
      <c r="AI17" s="83" t="s">
        <v>9915</v>
      </c>
      <c r="AJ17" s="79" t="b">
        <v>0</v>
      </c>
      <c r="AK17" s="79">
        <v>32</v>
      </c>
      <c r="AL17" s="83" t="s">
        <v>9658</v>
      </c>
      <c r="AM17" s="79" t="s">
        <v>9994</v>
      </c>
      <c r="AN17" s="79" t="b">
        <v>0</v>
      </c>
      <c r="AO17" s="83" t="s">
        <v>9658</v>
      </c>
      <c r="AP17" s="79" t="s">
        <v>179</v>
      </c>
      <c r="AQ17" s="79">
        <v>0</v>
      </c>
      <c r="AR17" s="79">
        <v>0</v>
      </c>
      <c r="AS17" s="79"/>
      <c r="AT17" s="79"/>
      <c r="AU17" s="79"/>
      <c r="AV17" s="79"/>
      <c r="AW17" s="79"/>
      <c r="AX17" s="79"/>
      <c r="AY17" s="79"/>
      <c r="AZ17" s="79"/>
      <c r="BA17">
        <v>1</v>
      </c>
      <c r="BB17">
        <v>-1</v>
      </c>
      <c r="BC17" s="79" t="str">
        <f>IF(Edges[[#This Row],[Sentiment]]=0,"NEUTRAL",IF(Edges[[#This Row],[Sentiment]]=1,"POSITIVE",IF(Edges[[#This Row],[Sentiment]]=-1,"NEGATIVE")))</f>
        <v>NEGATIVE</v>
      </c>
      <c r="BD17" s="79" t="str">
        <f>IF(Edges[[#This Row],[Vertex 1]]=Edges[[#This Row],[Vertex 2]],"HIDE","SHOW")</f>
        <v>SHOW</v>
      </c>
      <c r="BE17" s="78" t="str">
        <f>REPLACE(INDEX(GroupVertices[Group], MATCH(Edges[[#This Row],[Vertex 1]],GroupVertices[Vertex],0)),1,1,"")</f>
        <v>EGATIVE</v>
      </c>
      <c r="BF17" s="78" t="str">
        <f>REPLACE(INDEX(GroupVertices[Group], MATCH(Edges[[#This Row],[Vertex 2]],GroupVertices[Vertex],0)),1,1,"")</f>
        <v>eneral</v>
      </c>
    </row>
    <row r="18" spans="1:58" x14ac:dyDescent="0.25">
      <c r="A18" s="64" t="s">
        <v>226</v>
      </c>
      <c r="B18" s="64" t="s">
        <v>1545</v>
      </c>
      <c r="C18" s="65"/>
      <c r="D18" s="66"/>
      <c r="E18" s="67"/>
      <c r="F18" s="68"/>
      <c r="G18" s="65" t="str">
        <f>IF(Edges[[#This Row],[Vertex 1]]=Edges[[#This Row],[Vertex 2]],"HIDE","SHOW")</f>
        <v>SHOW</v>
      </c>
      <c r="H18" s="69"/>
      <c r="I18" s="70"/>
      <c r="J18" s="70"/>
      <c r="K18" s="34" t="s">
        <v>65</v>
      </c>
      <c r="L18" s="77">
        <v>18</v>
      </c>
      <c r="M18" s="77"/>
      <c r="N18" s="72"/>
      <c r="O18" s="79" t="s">
        <v>1646</v>
      </c>
      <c r="P18" s="81">
        <v>42851.671435185184</v>
      </c>
      <c r="Q18" s="79" t="s">
        <v>18359</v>
      </c>
      <c r="R18" s="79"/>
      <c r="S18" s="79"/>
      <c r="T18" s="79" t="s">
        <v>4261</v>
      </c>
      <c r="U18" s="79"/>
      <c r="V18" s="82" t="s">
        <v>4773</v>
      </c>
      <c r="W18" s="81">
        <v>42851.671435185184</v>
      </c>
      <c r="X18" s="82" t="s">
        <v>5793</v>
      </c>
      <c r="Y18" s="79"/>
      <c r="Z18" s="79"/>
      <c r="AA18" s="83" t="s">
        <v>7840</v>
      </c>
      <c r="AB18" s="79"/>
      <c r="AC18" s="79" t="b">
        <v>0</v>
      </c>
      <c r="AD18" s="79">
        <v>0</v>
      </c>
      <c r="AE18" s="83" t="s">
        <v>9915</v>
      </c>
      <c r="AF18" s="79" t="b">
        <v>0</v>
      </c>
      <c r="AG18" s="79" t="s">
        <v>9963</v>
      </c>
      <c r="AH18" s="79"/>
      <c r="AI18" s="83" t="s">
        <v>9915</v>
      </c>
      <c r="AJ18" s="79" t="b">
        <v>0</v>
      </c>
      <c r="AK18" s="79">
        <v>32</v>
      </c>
      <c r="AL18" s="83" t="s">
        <v>9658</v>
      </c>
      <c r="AM18" s="79" t="s">
        <v>9994</v>
      </c>
      <c r="AN18" s="79" t="b">
        <v>0</v>
      </c>
      <c r="AO18" s="83" t="s">
        <v>9658</v>
      </c>
      <c r="AP18" s="79" t="s">
        <v>179</v>
      </c>
      <c r="AQ18" s="79">
        <v>0</v>
      </c>
      <c r="AR18" s="79">
        <v>0</v>
      </c>
      <c r="AS18" s="79"/>
      <c r="AT18" s="79"/>
      <c r="AU18" s="79"/>
      <c r="AV18" s="79"/>
      <c r="AW18" s="79"/>
      <c r="AX18" s="79"/>
      <c r="AY18" s="79"/>
      <c r="AZ18" s="79"/>
      <c r="BA18">
        <v>1</v>
      </c>
      <c r="BB18">
        <v>-1</v>
      </c>
      <c r="BC18" s="79" t="str">
        <f>IF(Edges[[#This Row],[Sentiment]]=0,"NEUTRAL",IF(Edges[[#This Row],[Sentiment]]=1,"POSITIVE",IF(Edges[[#This Row],[Sentiment]]=-1,"NEGATIVE")))</f>
        <v>NEGATIVE</v>
      </c>
      <c r="BD18" s="79" t="str">
        <f>IF(Edges[[#This Row],[Vertex 1]]=Edges[[#This Row],[Vertex 2]],"HIDE","SHOW")</f>
        <v>SHOW</v>
      </c>
      <c r="BE18" s="78" t="str">
        <f>REPLACE(INDEX(GroupVertices[Group], MATCH(Edges[[#This Row],[Vertex 1]],GroupVertices[Vertex],0)),1,1,"")</f>
        <v>EGATIVE</v>
      </c>
      <c r="BF18" s="78" t="str">
        <f>REPLACE(INDEX(GroupVertices[Group], MATCH(Edges[[#This Row],[Vertex 2]],GroupVertices[Vertex],0)),1,1,"")</f>
        <v>EGATIVE</v>
      </c>
    </row>
    <row r="19" spans="1:58" x14ac:dyDescent="0.25">
      <c r="A19" s="64" t="s">
        <v>226</v>
      </c>
      <c r="B19" s="64" t="s">
        <v>1469</v>
      </c>
      <c r="C19" s="65"/>
      <c r="D19" s="66"/>
      <c r="E19" s="67"/>
      <c r="F19" s="68"/>
      <c r="G19" s="65" t="str">
        <f>IF(Edges[[#This Row],[Vertex 1]]=Edges[[#This Row],[Vertex 2]],"HIDE","SHOW")</f>
        <v>SHOW</v>
      </c>
      <c r="H19" s="69"/>
      <c r="I19" s="70"/>
      <c r="J19" s="70"/>
      <c r="K19" s="34" t="s">
        <v>65</v>
      </c>
      <c r="L19" s="77">
        <v>19</v>
      </c>
      <c r="M19" s="77"/>
      <c r="N19" s="72"/>
      <c r="O19" s="79" t="s">
        <v>1646</v>
      </c>
      <c r="P19" s="81">
        <v>42851.671435185184</v>
      </c>
      <c r="Q19" s="79" t="s">
        <v>18359</v>
      </c>
      <c r="R19" s="79"/>
      <c r="S19" s="79"/>
      <c r="T19" s="79" t="s">
        <v>4261</v>
      </c>
      <c r="U19" s="79"/>
      <c r="V19" s="82" t="s">
        <v>4773</v>
      </c>
      <c r="W19" s="81">
        <v>42851.671435185184</v>
      </c>
      <c r="X19" s="82" t="s">
        <v>5793</v>
      </c>
      <c r="Y19" s="79"/>
      <c r="Z19" s="79"/>
      <c r="AA19" s="83" t="s">
        <v>7840</v>
      </c>
      <c r="AB19" s="79"/>
      <c r="AC19" s="79" t="b">
        <v>0</v>
      </c>
      <c r="AD19" s="79">
        <v>0</v>
      </c>
      <c r="AE19" s="83" t="s">
        <v>9915</v>
      </c>
      <c r="AF19" s="79" t="b">
        <v>0</v>
      </c>
      <c r="AG19" s="79" t="s">
        <v>9963</v>
      </c>
      <c r="AH19" s="79"/>
      <c r="AI19" s="83" t="s">
        <v>9915</v>
      </c>
      <c r="AJ19" s="79" t="b">
        <v>0</v>
      </c>
      <c r="AK19" s="79">
        <v>32</v>
      </c>
      <c r="AL19" s="83" t="s">
        <v>9658</v>
      </c>
      <c r="AM19" s="79" t="s">
        <v>9994</v>
      </c>
      <c r="AN19" s="79" t="b">
        <v>0</v>
      </c>
      <c r="AO19" s="83" t="s">
        <v>9658</v>
      </c>
      <c r="AP19" s="79" t="s">
        <v>179</v>
      </c>
      <c r="AQ19" s="79">
        <v>0</v>
      </c>
      <c r="AR19" s="79">
        <v>0</v>
      </c>
      <c r="AS19" s="79"/>
      <c r="AT19" s="79"/>
      <c r="AU19" s="79"/>
      <c r="AV19" s="79"/>
      <c r="AW19" s="79"/>
      <c r="AX19" s="79"/>
      <c r="AY19" s="79"/>
      <c r="AZ19" s="79"/>
      <c r="BA19">
        <v>1</v>
      </c>
      <c r="BB19">
        <v>0</v>
      </c>
      <c r="BC19" s="79" t="str">
        <f>IF(Edges[[#This Row],[Sentiment]]=0,"NEUTRAL",IF(Edges[[#This Row],[Sentiment]]=1,"POSITIVE",IF(Edges[[#This Row],[Sentiment]]=-1,"NEGATIVE")))</f>
        <v>NEUTRAL</v>
      </c>
      <c r="BD19" s="79" t="str">
        <f>IF(Edges[[#This Row],[Vertex 1]]=Edges[[#This Row],[Vertex 2]],"HIDE","SHOW")</f>
        <v>SHOW</v>
      </c>
      <c r="BE19" s="78" t="str">
        <f>REPLACE(INDEX(GroupVertices[Group], MATCH(Edges[[#This Row],[Vertex 1]],GroupVertices[Vertex],0)),1,1,"")</f>
        <v>EGATIVE</v>
      </c>
      <c r="BF19" s="78" t="str">
        <f>REPLACE(INDEX(GroupVertices[Group], MATCH(Edges[[#This Row],[Vertex 2]],GroupVertices[Vertex],0)),1,1,"")</f>
        <v>EUTRAL</v>
      </c>
    </row>
    <row r="20" spans="1:58" hidden="1" x14ac:dyDescent="0.25">
      <c r="A20" s="64" t="s">
        <v>227</v>
      </c>
      <c r="B20" s="64" t="s">
        <v>227</v>
      </c>
      <c r="C20" s="65"/>
      <c r="D20" s="66"/>
      <c r="E20" s="67"/>
      <c r="F20" s="68"/>
      <c r="G20" s="65" t="str">
        <f>IF(Edges[[#This Row],[Vertex 1]]=Edges[[#This Row],[Vertex 2]],"HIDE","SHOW")</f>
        <v>HIDE</v>
      </c>
      <c r="H20" s="69"/>
      <c r="I20" s="70"/>
      <c r="J20" s="70"/>
      <c r="K20" s="34"/>
      <c r="L20" s="77"/>
      <c r="M20" s="77"/>
      <c r="N20" s="72"/>
      <c r="O20" s="79" t="s">
        <v>179</v>
      </c>
      <c r="P20" s="81">
        <v>42851.680289351854</v>
      </c>
      <c r="Q20" s="79" t="s">
        <v>1656</v>
      </c>
      <c r="R20" s="82" t="s">
        <v>3175</v>
      </c>
      <c r="S20" s="79" t="s">
        <v>4018</v>
      </c>
      <c r="T20" s="79"/>
      <c r="U20" s="79"/>
      <c r="V20" s="82" t="s">
        <v>4774</v>
      </c>
      <c r="W20" s="81">
        <v>42851.680289351854</v>
      </c>
      <c r="X20" s="82" t="s">
        <v>5794</v>
      </c>
      <c r="Y20" s="79"/>
      <c r="Z20" s="79"/>
      <c r="AA20" s="83" t="s">
        <v>7841</v>
      </c>
      <c r="AB20" s="79"/>
      <c r="AC20" s="79" t="b">
        <v>0</v>
      </c>
      <c r="AD20" s="79">
        <v>0</v>
      </c>
      <c r="AE20" s="83" t="s">
        <v>9915</v>
      </c>
      <c r="AF20" s="79" t="b">
        <v>0</v>
      </c>
      <c r="AG20" s="79" t="s">
        <v>9963</v>
      </c>
      <c r="AH20" s="79"/>
      <c r="AI20" s="83" t="s">
        <v>9915</v>
      </c>
      <c r="AJ20" s="79" t="b">
        <v>0</v>
      </c>
      <c r="AK20" s="79">
        <v>0</v>
      </c>
      <c r="AL20" s="83" t="s">
        <v>9915</v>
      </c>
      <c r="AM20" s="79" t="s">
        <v>9995</v>
      </c>
      <c r="AN20" s="79" t="b">
        <v>0</v>
      </c>
      <c r="AO20" s="83" t="s">
        <v>7841</v>
      </c>
      <c r="AP20" s="79" t="s">
        <v>179</v>
      </c>
      <c r="AQ20" s="79">
        <v>0</v>
      </c>
      <c r="AR20" s="79">
        <v>0</v>
      </c>
      <c r="AS20" s="79"/>
      <c r="AT20" s="79"/>
      <c r="AU20" s="79"/>
      <c r="AV20" s="79"/>
      <c r="AW20" s="79"/>
      <c r="AX20" s="79"/>
      <c r="AY20" s="79"/>
      <c r="AZ20" s="79"/>
      <c r="BA20">
        <v>1</v>
      </c>
      <c r="BB20">
        <v>0</v>
      </c>
      <c r="BC20" s="79" t="str">
        <f>IF(Edges[[#This Row],[Sentiment]]=0,"NEUTRAL",IF(Edges[[#This Row],[Sentiment]]=1,"POSITIVE",IF(Edges[[#This Row],[Sentiment]]=-1,"NEGATIVE")))</f>
        <v>NEUTRAL</v>
      </c>
      <c r="BD20" s="79" t="str">
        <f>IF(Edges[[#This Row],[Vertex 1]]=Edges[[#This Row],[Vertex 2]],"HIDE","SHOW")</f>
        <v>HIDE</v>
      </c>
      <c r="BE20" s="124" t="e">
        <f>REPLACE(INDEX(GroupVertices[Group], MATCH(Edges[[#This Row],[Vertex 1]],GroupVertices[Vertex],0)),1,1,"")</f>
        <v>#N/A</v>
      </c>
      <c r="BF20" s="124" t="e">
        <f>REPLACE(INDEX(GroupVertices[Group], MATCH(Edges[[#This Row],[Vertex 2]],GroupVertices[Vertex],0)),1,1,"")</f>
        <v>#N/A</v>
      </c>
    </row>
    <row r="21" spans="1:58" hidden="1" x14ac:dyDescent="0.25">
      <c r="A21" s="64" t="s">
        <v>228</v>
      </c>
      <c r="B21" s="64" t="s">
        <v>228</v>
      </c>
      <c r="C21" s="65"/>
      <c r="D21" s="66"/>
      <c r="E21" s="67"/>
      <c r="F21" s="68"/>
      <c r="G21" s="65" t="str">
        <f>IF(Edges[[#This Row],[Vertex 1]]=Edges[[#This Row],[Vertex 2]],"HIDE","SHOW")</f>
        <v>HIDE</v>
      </c>
      <c r="H21" s="69"/>
      <c r="I21" s="70"/>
      <c r="J21" s="70"/>
      <c r="K21" s="34"/>
      <c r="L21" s="77"/>
      <c r="M21" s="77"/>
      <c r="N21" s="72"/>
      <c r="O21" s="79" t="s">
        <v>179</v>
      </c>
      <c r="P21" s="81">
        <v>42851.680393518516</v>
      </c>
      <c r="Q21" s="79" t="s">
        <v>1657</v>
      </c>
      <c r="R21" s="79"/>
      <c r="S21" s="79"/>
      <c r="T21" s="79"/>
      <c r="U21" s="82" t="s">
        <v>4465</v>
      </c>
      <c r="V21" s="82" t="s">
        <v>4465</v>
      </c>
      <c r="W21" s="81">
        <v>42851.680393518516</v>
      </c>
      <c r="X21" s="82" t="s">
        <v>5795</v>
      </c>
      <c r="Y21" s="79"/>
      <c r="Z21" s="79"/>
      <c r="AA21" s="83" t="s">
        <v>7842</v>
      </c>
      <c r="AB21" s="79"/>
      <c r="AC21" s="79" t="b">
        <v>0</v>
      </c>
      <c r="AD21" s="79">
        <v>0</v>
      </c>
      <c r="AE21" s="83" t="s">
        <v>9915</v>
      </c>
      <c r="AF21" s="79" t="b">
        <v>0</v>
      </c>
      <c r="AG21" s="79" t="s">
        <v>9963</v>
      </c>
      <c r="AH21" s="79"/>
      <c r="AI21" s="83" t="s">
        <v>9915</v>
      </c>
      <c r="AJ21" s="79" t="b">
        <v>0</v>
      </c>
      <c r="AK21" s="79">
        <v>0</v>
      </c>
      <c r="AL21" s="83" t="s">
        <v>9915</v>
      </c>
      <c r="AM21" s="79" t="s">
        <v>9991</v>
      </c>
      <c r="AN21" s="79" t="b">
        <v>0</v>
      </c>
      <c r="AO21" s="83" t="s">
        <v>7842</v>
      </c>
      <c r="AP21" s="79" t="s">
        <v>179</v>
      </c>
      <c r="AQ21" s="79">
        <v>0</v>
      </c>
      <c r="AR21" s="79">
        <v>0</v>
      </c>
      <c r="AS21" s="79"/>
      <c r="AT21" s="79"/>
      <c r="AU21" s="79"/>
      <c r="AV21" s="79"/>
      <c r="AW21" s="79"/>
      <c r="AX21" s="79"/>
      <c r="AY21" s="79"/>
      <c r="AZ21" s="79"/>
      <c r="BA21">
        <v>1</v>
      </c>
      <c r="BB21">
        <v>0</v>
      </c>
      <c r="BC21" s="79" t="str">
        <f>IF(Edges[[#This Row],[Sentiment]]=0,"NEUTRAL",IF(Edges[[#This Row],[Sentiment]]=1,"POSITIVE",IF(Edges[[#This Row],[Sentiment]]=-1,"NEGATIVE")))</f>
        <v>NEUTRAL</v>
      </c>
      <c r="BD21" s="79" t="str">
        <f>IF(Edges[[#This Row],[Vertex 1]]=Edges[[#This Row],[Vertex 2]],"HIDE","SHOW")</f>
        <v>HIDE</v>
      </c>
      <c r="BE21" s="124" t="e">
        <f>REPLACE(INDEX(GroupVertices[Group], MATCH(Edges[[#This Row],[Vertex 1]],GroupVertices[Vertex],0)),1,1,"")</f>
        <v>#N/A</v>
      </c>
      <c r="BF21" s="124" t="e">
        <f>REPLACE(INDEX(GroupVertices[Group], MATCH(Edges[[#This Row],[Vertex 2]],GroupVertices[Vertex],0)),1,1,"")</f>
        <v>#N/A</v>
      </c>
    </row>
    <row r="22" spans="1:58" x14ac:dyDescent="0.25">
      <c r="A22" s="64" t="s">
        <v>229</v>
      </c>
      <c r="B22" s="64" t="s">
        <v>1546</v>
      </c>
      <c r="C22" s="65"/>
      <c r="D22" s="66"/>
      <c r="E22" s="67"/>
      <c r="F22" s="68"/>
      <c r="G22" s="65" t="str">
        <f>IF(Edges[[#This Row],[Vertex 1]]=Edges[[#This Row],[Vertex 2]],"HIDE","SHOW")</f>
        <v>SHOW</v>
      </c>
      <c r="H22" s="69"/>
      <c r="I22" s="70"/>
      <c r="J22" s="70"/>
      <c r="K22" s="34" t="s">
        <v>65</v>
      </c>
      <c r="L22" s="77">
        <v>22</v>
      </c>
      <c r="M22" s="77"/>
      <c r="N22" s="72"/>
      <c r="O22" s="79" t="s">
        <v>1646</v>
      </c>
      <c r="P22" s="81">
        <v>42851.683900462966</v>
      </c>
      <c r="Q22" s="79" t="s">
        <v>1658</v>
      </c>
      <c r="R22" s="82" t="s">
        <v>3176</v>
      </c>
      <c r="S22" s="79" t="s">
        <v>4019</v>
      </c>
      <c r="T22" s="79" t="s">
        <v>4262</v>
      </c>
      <c r="U22" s="79"/>
      <c r="V22" s="82" t="s">
        <v>4775</v>
      </c>
      <c r="W22" s="81">
        <v>42851.683900462966</v>
      </c>
      <c r="X22" s="82" t="s">
        <v>5796</v>
      </c>
      <c r="Y22" s="79"/>
      <c r="Z22" s="79"/>
      <c r="AA22" s="83" t="s">
        <v>7843</v>
      </c>
      <c r="AB22" s="79"/>
      <c r="AC22" s="79" t="b">
        <v>0</v>
      </c>
      <c r="AD22" s="79">
        <v>0</v>
      </c>
      <c r="AE22" s="83" t="s">
        <v>9915</v>
      </c>
      <c r="AF22" s="79" t="b">
        <v>0</v>
      </c>
      <c r="AG22" s="79" t="s">
        <v>9963</v>
      </c>
      <c r="AH22" s="79"/>
      <c r="AI22" s="83" t="s">
        <v>9915</v>
      </c>
      <c r="AJ22" s="79" t="b">
        <v>0</v>
      </c>
      <c r="AK22" s="79">
        <v>7</v>
      </c>
      <c r="AL22" s="83" t="s">
        <v>8714</v>
      </c>
      <c r="AM22" s="79" t="s">
        <v>9990</v>
      </c>
      <c r="AN22" s="79" t="b">
        <v>0</v>
      </c>
      <c r="AO22" s="83" t="s">
        <v>8714</v>
      </c>
      <c r="AP22" s="79" t="s">
        <v>179</v>
      </c>
      <c r="AQ22" s="79">
        <v>0</v>
      </c>
      <c r="AR22" s="79">
        <v>0</v>
      </c>
      <c r="AS22" s="79"/>
      <c r="AT22" s="79"/>
      <c r="AU22" s="79"/>
      <c r="AV22" s="79"/>
      <c r="AW22" s="79"/>
      <c r="AX22" s="79"/>
      <c r="AY22" s="79"/>
      <c r="AZ22" s="79"/>
      <c r="BA22">
        <v>1</v>
      </c>
      <c r="BB22">
        <v>0</v>
      </c>
      <c r="BC22" s="79" t="str">
        <f>IF(Edges[[#This Row],[Sentiment]]=0,"NEUTRAL",IF(Edges[[#This Row],[Sentiment]]=1,"POSITIVE",IF(Edges[[#This Row],[Sentiment]]=-1,"NEGATIVE")))</f>
        <v>NEUTRAL</v>
      </c>
      <c r="BD22" s="79" t="str">
        <f>IF(Edges[[#This Row],[Vertex 1]]=Edges[[#This Row],[Vertex 2]],"HIDE","SHOW")</f>
        <v>SHOW</v>
      </c>
      <c r="BE22" s="78" t="str">
        <f>REPLACE(INDEX(GroupVertices[Group], MATCH(Edges[[#This Row],[Vertex 1]],GroupVertices[Vertex],0)),1,1,"")</f>
        <v>EUTRAL</v>
      </c>
      <c r="BF22" s="78" t="str">
        <f>REPLACE(INDEX(GroupVertices[Group], MATCH(Edges[[#This Row],[Vertex 2]],GroupVertices[Vertex],0)),1,1,"")</f>
        <v>EUTRAL</v>
      </c>
    </row>
    <row r="23" spans="1:58" x14ac:dyDescent="0.25">
      <c r="A23" s="64" t="s">
        <v>229</v>
      </c>
      <c r="B23" s="64" t="s">
        <v>878</v>
      </c>
      <c r="C23" s="65"/>
      <c r="D23" s="66"/>
      <c r="E23" s="67"/>
      <c r="F23" s="68"/>
      <c r="G23" s="65" t="str">
        <f>IF(Edges[[#This Row],[Vertex 1]]=Edges[[#This Row],[Vertex 2]],"HIDE","SHOW")</f>
        <v>SHOW</v>
      </c>
      <c r="H23" s="69"/>
      <c r="I23" s="70"/>
      <c r="J23" s="70"/>
      <c r="K23" s="34" t="s">
        <v>65</v>
      </c>
      <c r="L23" s="77">
        <v>23</v>
      </c>
      <c r="M23" s="77"/>
      <c r="N23" s="72"/>
      <c r="O23" s="79" t="s">
        <v>1646</v>
      </c>
      <c r="P23" s="81">
        <v>42851.683900462966</v>
      </c>
      <c r="Q23" s="79" t="s">
        <v>1658</v>
      </c>
      <c r="R23" s="82" t="s">
        <v>3176</v>
      </c>
      <c r="S23" s="79" t="s">
        <v>4019</v>
      </c>
      <c r="T23" s="79" t="s">
        <v>4262</v>
      </c>
      <c r="U23" s="79"/>
      <c r="V23" s="82" t="s">
        <v>4775</v>
      </c>
      <c r="W23" s="81">
        <v>42851.683900462966</v>
      </c>
      <c r="X23" s="82" t="s">
        <v>5796</v>
      </c>
      <c r="Y23" s="79"/>
      <c r="Z23" s="79"/>
      <c r="AA23" s="83" t="s">
        <v>7843</v>
      </c>
      <c r="AB23" s="79"/>
      <c r="AC23" s="79" t="b">
        <v>0</v>
      </c>
      <c r="AD23" s="79">
        <v>0</v>
      </c>
      <c r="AE23" s="83" t="s">
        <v>9915</v>
      </c>
      <c r="AF23" s="79" t="b">
        <v>0</v>
      </c>
      <c r="AG23" s="79" t="s">
        <v>9963</v>
      </c>
      <c r="AH23" s="79"/>
      <c r="AI23" s="83" t="s">
        <v>9915</v>
      </c>
      <c r="AJ23" s="79" t="b">
        <v>0</v>
      </c>
      <c r="AK23" s="79">
        <v>7</v>
      </c>
      <c r="AL23" s="83" t="s">
        <v>8714</v>
      </c>
      <c r="AM23" s="79" t="s">
        <v>9990</v>
      </c>
      <c r="AN23" s="79" t="b">
        <v>0</v>
      </c>
      <c r="AO23" s="83" t="s">
        <v>8714</v>
      </c>
      <c r="AP23" s="79" t="s">
        <v>179</v>
      </c>
      <c r="AQ23" s="79">
        <v>0</v>
      </c>
      <c r="AR23" s="79">
        <v>0</v>
      </c>
      <c r="AS23" s="79"/>
      <c r="AT23" s="79"/>
      <c r="AU23" s="79"/>
      <c r="AV23" s="79"/>
      <c r="AW23" s="79"/>
      <c r="AX23" s="79"/>
      <c r="AY23" s="79"/>
      <c r="AZ23" s="79"/>
      <c r="BA23">
        <v>1</v>
      </c>
      <c r="BB23">
        <v>0</v>
      </c>
      <c r="BC23" s="79" t="str">
        <f>IF(Edges[[#This Row],[Sentiment]]=0,"NEUTRAL",IF(Edges[[#This Row],[Sentiment]]=1,"POSITIVE",IF(Edges[[#This Row],[Sentiment]]=-1,"NEGATIVE")))</f>
        <v>NEUTRAL</v>
      </c>
      <c r="BD23" s="79" t="str">
        <f>IF(Edges[[#This Row],[Vertex 1]]=Edges[[#This Row],[Vertex 2]],"HIDE","SHOW")</f>
        <v>SHOW</v>
      </c>
      <c r="BE23" s="78" t="str">
        <f>REPLACE(INDEX(GroupVertices[Group], MATCH(Edges[[#This Row],[Vertex 1]],GroupVertices[Vertex],0)),1,1,"")</f>
        <v>EUTRAL</v>
      </c>
      <c r="BF23" s="78" t="str">
        <f>REPLACE(INDEX(GroupVertices[Group], MATCH(Edges[[#This Row],[Vertex 2]],GroupVertices[Vertex],0)),1,1,"")</f>
        <v>EGATIVE</v>
      </c>
    </row>
    <row r="24" spans="1:58" x14ac:dyDescent="0.25">
      <c r="A24" s="64" t="s">
        <v>230</v>
      </c>
      <c r="B24" s="64" t="s">
        <v>1543</v>
      </c>
      <c r="C24" s="65"/>
      <c r="D24" s="66"/>
      <c r="E24" s="67"/>
      <c r="F24" s="68"/>
      <c r="G24" s="65" t="str">
        <f>IF(Edges[[#This Row],[Vertex 1]]=Edges[[#This Row],[Vertex 2]],"HIDE","SHOW")</f>
        <v>SHOW</v>
      </c>
      <c r="H24" s="69"/>
      <c r="I24" s="70"/>
      <c r="J24" s="70"/>
      <c r="K24" s="34" t="s">
        <v>65</v>
      </c>
      <c r="L24" s="77">
        <v>24</v>
      </c>
      <c r="M24" s="77"/>
      <c r="N24" s="72"/>
      <c r="O24" s="79" t="s">
        <v>1646</v>
      </c>
      <c r="P24" s="81">
        <v>42851.687581018516</v>
      </c>
      <c r="Q24" s="79" t="s">
        <v>18359</v>
      </c>
      <c r="R24" s="79"/>
      <c r="S24" s="79"/>
      <c r="T24" s="79" t="s">
        <v>4261</v>
      </c>
      <c r="U24" s="79"/>
      <c r="V24" s="82" t="s">
        <v>4776</v>
      </c>
      <c r="W24" s="81">
        <v>42851.687581018516</v>
      </c>
      <c r="X24" s="82" t="s">
        <v>5797</v>
      </c>
      <c r="Y24" s="79"/>
      <c r="Z24" s="79"/>
      <c r="AA24" s="83" t="s">
        <v>7844</v>
      </c>
      <c r="AB24" s="79"/>
      <c r="AC24" s="79" t="b">
        <v>0</v>
      </c>
      <c r="AD24" s="79">
        <v>0</v>
      </c>
      <c r="AE24" s="83" t="s">
        <v>9915</v>
      </c>
      <c r="AF24" s="79" t="b">
        <v>0</v>
      </c>
      <c r="AG24" s="79" t="s">
        <v>9963</v>
      </c>
      <c r="AH24" s="79"/>
      <c r="AI24" s="83" t="s">
        <v>9915</v>
      </c>
      <c r="AJ24" s="79" t="b">
        <v>0</v>
      </c>
      <c r="AK24" s="79">
        <v>32</v>
      </c>
      <c r="AL24" s="83" t="s">
        <v>9658</v>
      </c>
      <c r="AM24" s="79" t="s">
        <v>9991</v>
      </c>
      <c r="AN24" s="79" t="b">
        <v>0</v>
      </c>
      <c r="AO24" s="83" t="s">
        <v>9658</v>
      </c>
      <c r="AP24" s="79" t="s">
        <v>179</v>
      </c>
      <c r="AQ24" s="79">
        <v>0</v>
      </c>
      <c r="AR24" s="79">
        <v>0</v>
      </c>
      <c r="AS24" s="79"/>
      <c r="AT24" s="79"/>
      <c r="AU24" s="79"/>
      <c r="AV24" s="79"/>
      <c r="AW24" s="79"/>
      <c r="AX24" s="79"/>
      <c r="AY24" s="79"/>
      <c r="AZ24" s="79"/>
      <c r="BA24">
        <v>1</v>
      </c>
      <c r="BB24">
        <v>0</v>
      </c>
      <c r="BC24" s="79" t="str">
        <f>IF(Edges[[#This Row],[Sentiment]]=0,"NEUTRAL",IF(Edges[[#This Row],[Sentiment]]=1,"POSITIVE",IF(Edges[[#This Row],[Sentiment]]=-1,"NEGATIVE")))</f>
        <v>NEUTRAL</v>
      </c>
      <c r="BD24" s="79" t="str">
        <f>IF(Edges[[#This Row],[Vertex 1]]=Edges[[#This Row],[Vertex 2]],"HIDE","SHOW")</f>
        <v>SHOW</v>
      </c>
      <c r="BE24" s="78" t="str">
        <f>REPLACE(INDEX(GroupVertices[Group], MATCH(Edges[[#This Row],[Vertex 1]],GroupVertices[Vertex],0)),1,1,"")</f>
        <v>EUTRAL</v>
      </c>
      <c r="BF24" s="78" t="str">
        <f>REPLACE(INDEX(GroupVertices[Group], MATCH(Edges[[#This Row],[Vertex 2]],GroupVertices[Vertex],0)),1,1,"")</f>
        <v>eneral</v>
      </c>
    </row>
    <row r="25" spans="1:58" x14ac:dyDescent="0.25">
      <c r="A25" s="64" t="s">
        <v>230</v>
      </c>
      <c r="B25" s="64" t="s">
        <v>1544</v>
      </c>
      <c r="C25" s="65"/>
      <c r="D25" s="66"/>
      <c r="E25" s="67"/>
      <c r="F25" s="68"/>
      <c r="G25" s="65" t="str">
        <f>IF(Edges[[#This Row],[Vertex 1]]=Edges[[#This Row],[Vertex 2]],"HIDE","SHOW")</f>
        <v>SHOW</v>
      </c>
      <c r="H25" s="69"/>
      <c r="I25" s="70"/>
      <c r="J25" s="70"/>
      <c r="K25" s="34" t="s">
        <v>65</v>
      </c>
      <c r="L25" s="77">
        <v>25</v>
      </c>
      <c r="M25" s="77"/>
      <c r="N25" s="72"/>
      <c r="O25" s="79" t="s">
        <v>1646</v>
      </c>
      <c r="P25" s="81">
        <v>42851.687581018516</v>
      </c>
      <c r="Q25" s="79" t="s">
        <v>18359</v>
      </c>
      <c r="R25" s="79"/>
      <c r="S25" s="79"/>
      <c r="T25" s="79" t="s">
        <v>4261</v>
      </c>
      <c r="U25" s="79"/>
      <c r="V25" s="82" t="s">
        <v>4776</v>
      </c>
      <c r="W25" s="81">
        <v>42851.687581018516</v>
      </c>
      <c r="X25" s="82" t="s">
        <v>5797</v>
      </c>
      <c r="Y25" s="79"/>
      <c r="Z25" s="79"/>
      <c r="AA25" s="83" t="s">
        <v>7844</v>
      </c>
      <c r="AB25" s="79"/>
      <c r="AC25" s="79" t="b">
        <v>0</v>
      </c>
      <c r="AD25" s="79">
        <v>0</v>
      </c>
      <c r="AE25" s="83" t="s">
        <v>9915</v>
      </c>
      <c r="AF25" s="79" t="b">
        <v>0</v>
      </c>
      <c r="AG25" s="79" t="s">
        <v>9963</v>
      </c>
      <c r="AH25" s="79"/>
      <c r="AI25" s="83" t="s">
        <v>9915</v>
      </c>
      <c r="AJ25" s="79" t="b">
        <v>0</v>
      </c>
      <c r="AK25" s="79">
        <v>32</v>
      </c>
      <c r="AL25" s="83" t="s">
        <v>9658</v>
      </c>
      <c r="AM25" s="79" t="s">
        <v>9991</v>
      </c>
      <c r="AN25" s="79" t="b">
        <v>0</v>
      </c>
      <c r="AO25" s="83" t="s">
        <v>9658</v>
      </c>
      <c r="AP25" s="79" t="s">
        <v>179</v>
      </c>
      <c r="AQ25" s="79">
        <v>0</v>
      </c>
      <c r="AR25" s="79">
        <v>0</v>
      </c>
      <c r="AS25" s="79"/>
      <c r="AT25" s="79"/>
      <c r="AU25" s="79"/>
      <c r="AV25" s="79"/>
      <c r="AW25" s="79"/>
      <c r="AX25" s="79"/>
      <c r="AY25" s="79"/>
      <c r="AZ25" s="79"/>
      <c r="BA25">
        <v>1</v>
      </c>
      <c r="BB25">
        <v>0</v>
      </c>
      <c r="BC25" s="79" t="str">
        <f>IF(Edges[[#This Row],[Sentiment]]=0,"NEUTRAL",IF(Edges[[#This Row],[Sentiment]]=1,"POSITIVE",IF(Edges[[#This Row],[Sentiment]]=-1,"NEGATIVE")))</f>
        <v>NEUTRAL</v>
      </c>
      <c r="BD25" s="79" t="str">
        <f>IF(Edges[[#This Row],[Vertex 1]]=Edges[[#This Row],[Vertex 2]],"HIDE","SHOW")</f>
        <v>SHOW</v>
      </c>
      <c r="BE25" s="78" t="str">
        <f>REPLACE(INDEX(GroupVertices[Group], MATCH(Edges[[#This Row],[Vertex 1]],GroupVertices[Vertex],0)),1,1,"")</f>
        <v>EUTRAL</v>
      </c>
      <c r="BF25" s="78" t="str">
        <f>REPLACE(INDEX(GroupVertices[Group], MATCH(Edges[[#This Row],[Vertex 2]],GroupVertices[Vertex],0)),1,1,"")</f>
        <v>eneral</v>
      </c>
    </row>
    <row r="26" spans="1:58" x14ac:dyDescent="0.25">
      <c r="A26" s="64" t="s">
        <v>230</v>
      </c>
      <c r="B26" s="64" t="s">
        <v>1545</v>
      </c>
      <c r="C26" s="65"/>
      <c r="D26" s="66"/>
      <c r="E26" s="67"/>
      <c r="F26" s="68"/>
      <c r="G26" s="65" t="str">
        <f>IF(Edges[[#This Row],[Vertex 1]]=Edges[[#This Row],[Vertex 2]],"HIDE","SHOW")</f>
        <v>SHOW</v>
      </c>
      <c r="H26" s="69"/>
      <c r="I26" s="70"/>
      <c r="J26" s="70"/>
      <c r="K26" s="34" t="s">
        <v>65</v>
      </c>
      <c r="L26" s="77">
        <v>26</v>
      </c>
      <c r="M26" s="77"/>
      <c r="N26" s="72"/>
      <c r="O26" s="79" t="s">
        <v>1646</v>
      </c>
      <c r="P26" s="81">
        <v>42851.687581018516</v>
      </c>
      <c r="Q26" s="79" t="s">
        <v>18359</v>
      </c>
      <c r="R26" s="79"/>
      <c r="S26" s="79"/>
      <c r="T26" s="79" t="s">
        <v>4261</v>
      </c>
      <c r="U26" s="79"/>
      <c r="V26" s="82" t="s">
        <v>4776</v>
      </c>
      <c r="W26" s="81">
        <v>42851.687581018516</v>
      </c>
      <c r="X26" s="82" t="s">
        <v>5797</v>
      </c>
      <c r="Y26" s="79"/>
      <c r="Z26" s="79"/>
      <c r="AA26" s="83" t="s">
        <v>7844</v>
      </c>
      <c r="AB26" s="79"/>
      <c r="AC26" s="79" t="b">
        <v>0</v>
      </c>
      <c r="AD26" s="79">
        <v>0</v>
      </c>
      <c r="AE26" s="83" t="s">
        <v>9915</v>
      </c>
      <c r="AF26" s="79" t="b">
        <v>0</v>
      </c>
      <c r="AG26" s="79" t="s">
        <v>9963</v>
      </c>
      <c r="AH26" s="79"/>
      <c r="AI26" s="83" t="s">
        <v>9915</v>
      </c>
      <c r="AJ26" s="79" t="b">
        <v>0</v>
      </c>
      <c r="AK26" s="79">
        <v>32</v>
      </c>
      <c r="AL26" s="83" t="s">
        <v>9658</v>
      </c>
      <c r="AM26" s="79" t="s">
        <v>9991</v>
      </c>
      <c r="AN26" s="79" t="b">
        <v>0</v>
      </c>
      <c r="AO26" s="83" t="s">
        <v>9658</v>
      </c>
      <c r="AP26" s="79" t="s">
        <v>179</v>
      </c>
      <c r="AQ26" s="79">
        <v>0</v>
      </c>
      <c r="AR26" s="79">
        <v>0</v>
      </c>
      <c r="AS26" s="79"/>
      <c r="AT26" s="79"/>
      <c r="AU26" s="79"/>
      <c r="AV26" s="79"/>
      <c r="AW26" s="79"/>
      <c r="AX26" s="79"/>
      <c r="AY26" s="79"/>
      <c r="AZ26" s="79"/>
      <c r="BA26">
        <v>1</v>
      </c>
      <c r="BB26">
        <v>0</v>
      </c>
      <c r="BC26" s="79" t="str">
        <f>IF(Edges[[#This Row],[Sentiment]]=0,"NEUTRAL",IF(Edges[[#This Row],[Sentiment]]=1,"POSITIVE",IF(Edges[[#This Row],[Sentiment]]=-1,"NEGATIVE")))</f>
        <v>NEUTRAL</v>
      </c>
      <c r="BD26" s="79" t="str">
        <f>IF(Edges[[#This Row],[Vertex 1]]=Edges[[#This Row],[Vertex 2]],"HIDE","SHOW")</f>
        <v>SHOW</v>
      </c>
      <c r="BE26" s="78" t="str">
        <f>REPLACE(INDEX(GroupVertices[Group], MATCH(Edges[[#This Row],[Vertex 1]],GroupVertices[Vertex],0)),1,1,"")</f>
        <v>EUTRAL</v>
      </c>
      <c r="BF26" s="78" t="str">
        <f>REPLACE(INDEX(GroupVertices[Group], MATCH(Edges[[#This Row],[Vertex 2]],GroupVertices[Vertex],0)),1,1,"")</f>
        <v>EGATIVE</v>
      </c>
    </row>
    <row r="27" spans="1:58" x14ac:dyDescent="0.25">
      <c r="A27" s="64" t="s">
        <v>230</v>
      </c>
      <c r="B27" s="64" t="s">
        <v>1469</v>
      </c>
      <c r="C27" s="65"/>
      <c r="D27" s="66"/>
      <c r="E27" s="67"/>
      <c r="F27" s="68"/>
      <c r="G27" s="65" t="str">
        <f>IF(Edges[[#This Row],[Vertex 1]]=Edges[[#This Row],[Vertex 2]],"HIDE","SHOW")</f>
        <v>SHOW</v>
      </c>
      <c r="H27" s="69"/>
      <c r="I27" s="70"/>
      <c r="J27" s="70"/>
      <c r="K27" s="34" t="s">
        <v>65</v>
      </c>
      <c r="L27" s="77">
        <v>27</v>
      </c>
      <c r="M27" s="77"/>
      <c r="N27" s="72"/>
      <c r="O27" s="79" t="s">
        <v>1646</v>
      </c>
      <c r="P27" s="81">
        <v>42851.687581018516</v>
      </c>
      <c r="Q27" s="79" t="s">
        <v>18359</v>
      </c>
      <c r="R27" s="79"/>
      <c r="S27" s="79"/>
      <c r="T27" s="79" t="s">
        <v>4261</v>
      </c>
      <c r="U27" s="79"/>
      <c r="V27" s="82" t="s">
        <v>4776</v>
      </c>
      <c r="W27" s="81">
        <v>42851.687581018516</v>
      </c>
      <c r="X27" s="82" t="s">
        <v>5797</v>
      </c>
      <c r="Y27" s="79"/>
      <c r="Z27" s="79"/>
      <c r="AA27" s="83" t="s">
        <v>7844</v>
      </c>
      <c r="AB27" s="79"/>
      <c r="AC27" s="79" t="b">
        <v>0</v>
      </c>
      <c r="AD27" s="79">
        <v>0</v>
      </c>
      <c r="AE27" s="83" t="s">
        <v>9915</v>
      </c>
      <c r="AF27" s="79" t="b">
        <v>0</v>
      </c>
      <c r="AG27" s="79" t="s">
        <v>9963</v>
      </c>
      <c r="AH27" s="79"/>
      <c r="AI27" s="83" t="s">
        <v>9915</v>
      </c>
      <c r="AJ27" s="79" t="b">
        <v>0</v>
      </c>
      <c r="AK27" s="79">
        <v>32</v>
      </c>
      <c r="AL27" s="83" t="s">
        <v>9658</v>
      </c>
      <c r="AM27" s="79" t="s">
        <v>9991</v>
      </c>
      <c r="AN27" s="79" t="b">
        <v>0</v>
      </c>
      <c r="AO27" s="83" t="s">
        <v>9658</v>
      </c>
      <c r="AP27" s="79" t="s">
        <v>179</v>
      </c>
      <c r="AQ27" s="79">
        <v>0</v>
      </c>
      <c r="AR27" s="79">
        <v>0</v>
      </c>
      <c r="AS27" s="79"/>
      <c r="AT27" s="79"/>
      <c r="AU27" s="79"/>
      <c r="AV27" s="79"/>
      <c r="AW27" s="79"/>
      <c r="AX27" s="79"/>
      <c r="AY27" s="79"/>
      <c r="AZ27" s="79"/>
      <c r="BA27">
        <v>1</v>
      </c>
      <c r="BB27">
        <v>0</v>
      </c>
      <c r="BC27" s="79" t="str">
        <f>IF(Edges[[#This Row],[Sentiment]]=0,"NEUTRAL",IF(Edges[[#This Row],[Sentiment]]=1,"POSITIVE",IF(Edges[[#This Row],[Sentiment]]=-1,"NEGATIVE")))</f>
        <v>NEUTRAL</v>
      </c>
      <c r="BD27" s="79" t="str">
        <f>IF(Edges[[#This Row],[Vertex 1]]=Edges[[#This Row],[Vertex 2]],"HIDE","SHOW")</f>
        <v>SHOW</v>
      </c>
      <c r="BE27" s="78" t="str">
        <f>REPLACE(INDEX(GroupVertices[Group], MATCH(Edges[[#This Row],[Vertex 1]],GroupVertices[Vertex],0)),1,1,"")</f>
        <v>EUTRAL</v>
      </c>
      <c r="BF27" s="78" t="str">
        <f>REPLACE(INDEX(GroupVertices[Group], MATCH(Edges[[#This Row],[Vertex 2]],GroupVertices[Vertex],0)),1,1,"")</f>
        <v>EUTRAL</v>
      </c>
    </row>
    <row r="28" spans="1:58" x14ac:dyDescent="0.25">
      <c r="A28" s="64" t="s">
        <v>231</v>
      </c>
      <c r="B28" s="64" t="s">
        <v>1387</v>
      </c>
      <c r="C28" s="65"/>
      <c r="D28" s="66"/>
      <c r="E28" s="67"/>
      <c r="F28" s="68"/>
      <c r="G28" s="65" t="str">
        <f>IF(Edges[[#This Row],[Vertex 1]]=Edges[[#This Row],[Vertex 2]],"HIDE","SHOW")</f>
        <v>SHOW</v>
      </c>
      <c r="H28" s="69"/>
      <c r="I28" s="70"/>
      <c r="J28" s="70"/>
      <c r="K28" s="34" t="s">
        <v>65</v>
      </c>
      <c r="L28" s="77">
        <v>28</v>
      </c>
      <c r="M28" s="77"/>
      <c r="N28" s="72"/>
      <c r="O28" s="79" t="s">
        <v>1646</v>
      </c>
      <c r="P28" s="81">
        <v>42851.688726851855</v>
      </c>
      <c r="Q28" s="79" t="s">
        <v>18360</v>
      </c>
      <c r="R28" s="79"/>
      <c r="S28" s="79"/>
      <c r="T28" s="79" t="s">
        <v>4263</v>
      </c>
      <c r="U28" s="79"/>
      <c r="V28" s="82" t="s">
        <v>4777</v>
      </c>
      <c r="W28" s="81">
        <v>42851.688726851855</v>
      </c>
      <c r="X28" s="82" t="s">
        <v>5798</v>
      </c>
      <c r="Y28" s="79"/>
      <c r="Z28" s="79"/>
      <c r="AA28" s="83" t="s">
        <v>7845</v>
      </c>
      <c r="AB28" s="79"/>
      <c r="AC28" s="79" t="b">
        <v>0</v>
      </c>
      <c r="AD28" s="79">
        <v>0</v>
      </c>
      <c r="AE28" s="83" t="s">
        <v>9915</v>
      </c>
      <c r="AF28" s="79" t="b">
        <v>0</v>
      </c>
      <c r="AG28" s="79" t="s">
        <v>9963</v>
      </c>
      <c r="AH28" s="79"/>
      <c r="AI28" s="83" t="s">
        <v>9915</v>
      </c>
      <c r="AJ28" s="79" t="b">
        <v>0</v>
      </c>
      <c r="AK28" s="79">
        <v>36</v>
      </c>
      <c r="AL28" s="83" t="s">
        <v>9466</v>
      </c>
      <c r="AM28" s="79" t="s">
        <v>9991</v>
      </c>
      <c r="AN28" s="79" t="b">
        <v>0</v>
      </c>
      <c r="AO28" s="83" t="s">
        <v>9466</v>
      </c>
      <c r="AP28" s="79" t="s">
        <v>179</v>
      </c>
      <c r="AQ28" s="79">
        <v>0</v>
      </c>
      <c r="AR28" s="79">
        <v>0</v>
      </c>
      <c r="AS28" s="79"/>
      <c r="AT28" s="79"/>
      <c r="AU28" s="79"/>
      <c r="AV28" s="79"/>
      <c r="AW28" s="79"/>
      <c r="AX28" s="79"/>
      <c r="AY28" s="79"/>
      <c r="AZ28" s="79"/>
      <c r="BA28">
        <v>1</v>
      </c>
      <c r="BB28">
        <v>0</v>
      </c>
      <c r="BC28" s="79" t="str">
        <f>IF(Edges[[#This Row],[Sentiment]]=0,"NEUTRAL",IF(Edges[[#This Row],[Sentiment]]=1,"POSITIVE",IF(Edges[[#This Row],[Sentiment]]=-1,"NEGATIVE")))</f>
        <v>NEUTRAL</v>
      </c>
      <c r="BD28" s="79" t="str">
        <f>IF(Edges[[#This Row],[Vertex 1]]=Edges[[#This Row],[Vertex 2]],"HIDE","SHOW")</f>
        <v>SHOW</v>
      </c>
      <c r="BE28" s="78" t="str">
        <f>REPLACE(INDEX(GroupVertices[Group], MATCH(Edges[[#This Row],[Vertex 1]],GroupVertices[Vertex],0)),1,1,"")</f>
        <v>EUTRAL</v>
      </c>
      <c r="BF28" s="78" t="str">
        <f>REPLACE(INDEX(GroupVertices[Group], MATCH(Edges[[#This Row],[Vertex 2]],GroupVertices[Vertex],0)),1,1,"")</f>
        <v>EUTRAL</v>
      </c>
    </row>
    <row r="29" spans="1:58" hidden="1" x14ac:dyDescent="0.25">
      <c r="A29" s="64" t="s">
        <v>232</v>
      </c>
      <c r="B29" s="64" t="s">
        <v>232</v>
      </c>
      <c r="C29" s="65"/>
      <c r="D29" s="66"/>
      <c r="E29" s="67"/>
      <c r="F29" s="68"/>
      <c r="G29" s="65" t="str">
        <f>IF(Edges[[#This Row],[Vertex 1]]=Edges[[#This Row],[Vertex 2]],"HIDE","SHOW")</f>
        <v>HIDE</v>
      </c>
      <c r="H29" s="69"/>
      <c r="I29" s="70"/>
      <c r="J29" s="70"/>
      <c r="K29" s="34"/>
      <c r="L29" s="77"/>
      <c r="M29" s="77"/>
      <c r="N29" s="72"/>
      <c r="O29" s="79" t="s">
        <v>179</v>
      </c>
      <c r="P29" s="81">
        <v>42851.690196759257</v>
      </c>
      <c r="Q29" s="79" t="s">
        <v>1659</v>
      </c>
      <c r="R29" s="82" t="s">
        <v>3177</v>
      </c>
      <c r="S29" s="79" t="s">
        <v>4017</v>
      </c>
      <c r="T29" s="79" t="s">
        <v>4264</v>
      </c>
      <c r="U29" s="82" t="s">
        <v>4466</v>
      </c>
      <c r="V29" s="82" t="s">
        <v>4466</v>
      </c>
      <c r="W29" s="81">
        <v>42851.690196759257</v>
      </c>
      <c r="X29" s="82" t="s">
        <v>5799</v>
      </c>
      <c r="Y29" s="79"/>
      <c r="Z29" s="79"/>
      <c r="AA29" s="83" t="s">
        <v>7846</v>
      </c>
      <c r="AB29" s="79"/>
      <c r="AC29" s="79" t="b">
        <v>0</v>
      </c>
      <c r="AD29" s="79">
        <v>0</v>
      </c>
      <c r="AE29" s="83" t="s">
        <v>9915</v>
      </c>
      <c r="AF29" s="79" t="b">
        <v>0</v>
      </c>
      <c r="AG29" s="79" t="s">
        <v>9964</v>
      </c>
      <c r="AH29" s="79"/>
      <c r="AI29" s="83" t="s">
        <v>9915</v>
      </c>
      <c r="AJ29" s="79" t="b">
        <v>0</v>
      </c>
      <c r="AK29" s="79">
        <v>0</v>
      </c>
      <c r="AL29" s="83" t="s">
        <v>9915</v>
      </c>
      <c r="AM29" s="79" t="s">
        <v>4133</v>
      </c>
      <c r="AN29" s="79" t="b">
        <v>0</v>
      </c>
      <c r="AO29" s="83" t="s">
        <v>7846</v>
      </c>
      <c r="AP29" s="79" t="s">
        <v>179</v>
      </c>
      <c r="AQ29" s="79">
        <v>0</v>
      </c>
      <c r="AR29" s="79">
        <v>0</v>
      </c>
      <c r="AS29" s="79"/>
      <c r="AT29" s="79"/>
      <c r="AU29" s="79"/>
      <c r="AV29" s="79"/>
      <c r="AW29" s="79"/>
      <c r="AX29" s="79"/>
      <c r="AY29" s="79"/>
      <c r="AZ29" s="79"/>
      <c r="BA29">
        <v>1</v>
      </c>
      <c r="BB29">
        <v>0</v>
      </c>
      <c r="BC29" s="79" t="str">
        <f>IF(Edges[[#This Row],[Sentiment]]=0,"NEUTRAL",IF(Edges[[#This Row],[Sentiment]]=1,"POSITIVE",IF(Edges[[#This Row],[Sentiment]]=-1,"NEGATIVE")))</f>
        <v>NEUTRAL</v>
      </c>
      <c r="BD29" s="79" t="str">
        <f>IF(Edges[[#This Row],[Vertex 1]]=Edges[[#This Row],[Vertex 2]],"HIDE","SHOW")</f>
        <v>HIDE</v>
      </c>
      <c r="BE29" s="124" t="e">
        <f>REPLACE(INDEX(GroupVertices[Group], MATCH(Edges[[#This Row],[Vertex 1]],GroupVertices[Vertex],0)),1,1,"")</f>
        <v>#N/A</v>
      </c>
      <c r="BF29" s="124" t="e">
        <f>REPLACE(INDEX(GroupVertices[Group], MATCH(Edges[[#This Row],[Vertex 2]],GroupVertices[Vertex],0)),1,1,"")</f>
        <v>#N/A</v>
      </c>
    </row>
    <row r="30" spans="1:58" hidden="1" x14ac:dyDescent="0.25">
      <c r="A30" s="64" t="s">
        <v>233</v>
      </c>
      <c r="B30" s="64" t="s">
        <v>233</v>
      </c>
      <c r="C30" s="65"/>
      <c r="D30" s="66"/>
      <c r="E30" s="67"/>
      <c r="F30" s="68"/>
      <c r="G30" s="65" t="str">
        <f>IF(Edges[[#This Row],[Vertex 1]]=Edges[[#This Row],[Vertex 2]],"HIDE","SHOW")</f>
        <v>HIDE</v>
      </c>
      <c r="H30" s="69"/>
      <c r="I30" s="70"/>
      <c r="J30" s="70"/>
      <c r="K30" s="34"/>
      <c r="L30" s="77"/>
      <c r="M30" s="77"/>
      <c r="N30" s="72"/>
      <c r="O30" s="79" t="s">
        <v>179</v>
      </c>
      <c r="P30" s="81">
        <v>42851.690486111111</v>
      </c>
      <c r="Q30" s="79" t="s">
        <v>1660</v>
      </c>
      <c r="R30" s="82" t="s">
        <v>3178</v>
      </c>
      <c r="S30" s="79" t="s">
        <v>4020</v>
      </c>
      <c r="T30" s="79"/>
      <c r="U30" s="79"/>
      <c r="V30" s="82" t="s">
        <v>4778</v>
      </c>
      <c r="W30" s="81">
        <v>42851.690486111111</v>
      </c>
      <c r="X30" s="82" t="s">
        <v>5800</v>
      </c>
      <c r="Y30" s="79"/>
      <c r="Z30" s="79"/>
      <c r="AA30" s="83" t="s">
        <v>7847</v>
      </c>
      <c r="AB30" s="79"/>
      <c r="AC30" s="79" t="b">
        <v>0</v>
      </c>
      <c r="AD30" s="79">
        <v>0</v>
      </c>
      <c r="AE30" s="83" t="s">
        <v>9915</v>
      </c>
      <c r="AF30" s="79" t="b">
        <v>0</v>
      </c>
      <c r="AG30" s="79" t="s">
        <v>9963</v>
      </c>
      <c r="AH30" s="79"/>
      <c r="AI30" s="83" t="s">
        <v>9915</v>
      </c>
      <c r="AJ30" s="79" t="b">
        <v>0</v>
      </c>
      <c r="AK30" s="79">
        <v>0</v>
      </c>
      <c r="AL30" s="83" t="s">
        <v>9915</v>
      </c>
      <c r="AM30" s="79" t="s">
        <v>9996</v>
      </c>
      <c r="AN30" s="79" t="b">
        <v>0</v>
      </c>
      <c r="AO30" s="83" t="s">
        <v>7847</v>
      </c>
      <c r="AP30" s="79" t="s">
        <v>179</v>
      </c>
      <c r="AQ30" s="79">
        <v>0</v>
      </c>
      <c r="AR30" s="79">
        <v>0</v>
      </c>
      <c r="AS30" s="79"/>
      <c r="AT30" s="79"/>
      <c r="AU30" s="79"/>
      <c r="AV30" s="79"/>
      <c r="AW30" s="79"/>
      <c r="AX30" s="79"/>
      <c r="AY30" s="79"/>
      <c r="AZ30" s="79"/>
      <c r="BA30">
        <v>1</v>
      </c>
      <c r="BB30">
        <v>0</v>
      </c>
      <c r="BC30" s="79" t="str">
        <f>IF(Edges[[#This Row],[Sentiment]]=0,"NEUTRAL",IF(Edges[[#This Row],[Sentiment]]=1,"POSITIVE",IF(Edges[[#This Row],[Sentiment]]=-1,"NEGATIVE")))</f>
        <v>NEUTRAL</v>
      </c>
      <c r="BD30" s="79" t="str">
        <f>IF(Edges[[#This Row],[Vertex 1]]=Edges[[#This Row],[Vertex 2]],"HIDE","SHOW")</f>
        <v>HIDE</v>
      </c>
      <c r="BE30" s="124" t="e">
        <f>REPLACE(INDEX(GroupVertices[Group], MATCH(Edges[[#This Row],[Vertex 1]],GroupVertices[Vertex],0)),1,1,"")</f>
        <v>#N/A</v>
      </c>
      <c r="BF30" s="124" t="e">
        <f>REPLACE(INDEX(GroupVertices[Group], MATCH(Edges[[#This Row],[Vertex 2]],GroupVertices[Vertex],0)),1,1,"")</f>
        <v>#N/A</v>
      </c>
    </row>
    <row r="31" spans="1:58" hidden="1" x14ac:dyDescent="0.25">
      <c r="A31" s="64" t="s">
        <v>234</v>
      </c>
      <c r="B31" s="64" t="s">
        <v>234</v>
      </c>
      <c r="C31" s="65"/>
      <c r="D31" s="66"/>
      <c r="E31" s="67"/>
      <c r="F31" s="68"/>
      <c r="G31" s="65" t="str">
        <f>IF(Edges[[#This Row],[Vertex 1]]=Edges[[#This Row],[Vertex 2]],"HIDE","SHOW")</f>
        <v>HIDE</v>
      </c>
      <c r="H31" s="69"/>
      <c r="I31" s="70"/>
      <c r="J31" s="70"/>
      <c r="K31" s="34"/>
      <c r="L31" s="77"/>
      <c r="M31" s="77"/>
      <c r="N31" s="72"/>
      <c r="O31" s="79" t="s">
        <v>179</v>
      </c>
      <c r="P31" s="81">
        <v>42851.694444444445</v>
      </c>
      <c r="Q31" s="82" t="s">
        <v>1661</v>
      </c>
      <c r="R31" s="82" t="s">
        <v>3179</v>
      </c>
      <c r="S31" s="79" t="s">
        <v>4021</v>
      </c>
      <c r="T31" s="79"/>
      <c r="U31" s="79"/>
      <c r="V31" s="82" t="s">
        <v>4779</v>
      </c>
      <c r="W31" s="81">
        <v>42851.694444444445</v>
      </c>
      <c r="X31" s="82" t="s">
        <v>5801</v>
      </c>
      <c r="Y31" s="79"/>
      <c r="Z31" s="79"/>
      <c r="AA31" s="83" t="s">
        <v>7848</v>
      </c>
      <c r="AB31" s="79"/>
      <c r="AC31" s="79" t="b">
        <v>0</v>
      </c>
      <c r="AD31" s="79">
        <v>0</v>
      </c>
      <c r="AE31" s="83" t="s">
        <v>9915</v>
      </c>
      <c r="AF31" s="79" t="b">
        <v>0</v>
      </c>
      <c r="AG31" s="79" t="s">
        <v>9965</v>
      </c>
      <c r="AH31" s="79"/>
      <c r="AI31" s="83" t="s">
        <v>9915</v>
      </c>
      <c r="AJ31" s="79" t="b">
        <v>0</v>
      </c>
      <c r="AK31" s="79">
        <v>0</v>
      </c>
      <c r="AL31" s="83" t="s">
        <v>9915</v>
      </c>
      <c r="AM31" s="79" t="s">
        <v>9991</v>
      </c>
      <c r="AN31" s="79" t="b">
        <v>0</v>
      </c>
      <c r="AO31" s="83" t="s">
        <v>7848</v>
      </c>
      <c r="AP31" s="79" t="s">
        <v>179</v>
      </c>
      <c r="AQ31" s="79">
        <v>0</v>
      </c>
      <c r="AR31" s="79">
        <v>0</v>
      </c>
      <c r="AS31" s="79"/>
      <c r="AT31" s="79"/>
      <c r="AU31" s="79"/>
      <c r="AV31" s="79"/>
      <c r="AW31" s="79"/>
      <c r="AX31" s="79"/>
      <c r="AY31" s="79"/>
      <c r="AZ31" s="79"/>
      <c r="BA31">
        <v>1</v>
      </c>
      <c r="BB31">
        <v>0</v>
      </c>
      <c r="BC31" s="79" t="str">
        <f>IF(Edges[[#This Row],[Sentiment]]=0,"NEUTRAL",IF(Edges[[#This Row],[Sentiment]]=1,"POSITIVE",IF(Edges[[#This Row],[Sentiment]]=-1,"NEGATIVE")))</f>
        <v>NEUTRAL</v>
      </c>
      <c r="BD31" s="79" t="str">
        <f>IF(Edges[[#This Row],[Vertex 1]]=Edges[[#This Row],[Vertex 2]],"HIDE","SHOW")</f>
        <v>HIDE</v>
      </c>
      <c r="BE31" s="124" t="e">
        <f>REPLACE(INDEX(GroupVertices[Group], MATCH(Edges[[#This Row],[Vertex 1]],GroupVertices[Vertex],0)),1,1,"")</f>
        <v>#N/A</v>
      </c>
      <c r="BF31" s="124" t="e">
        <f>REPLACE(INDEX(GroupVertices[Group], MATCH(Edges[[#This Row],[Vertex 2]],GroupVertices[Vertex],0)),1,1,"")</f>
        <v>#N/A</v>
      </c>
    </row>
    <row r="32" spans="1:58" hidden="1" x14ac:dyDescent="0.25">
      <c r="A32" s="64" t="s">
        <v>235</v>
      </c>
      <c r="B32" s="64" t="s">
        <v>235</v>
      </c>
      <c r="C32" s="65"/>
      <c r="D32" s="66"/>
      <c r="E32" s="67"/>
      <c r="F32" s="68"/>
      <c r="G32" s="65" t="str">
        <f>IF(Edges[[#This Row],[Vertex 1]]=Edges[[#This Row],[Vertex 2]],"HIDE","SHOW")</f>
        <v>HIDE</v>
      </c>
      <c r="H32" s="69"/>
      <c r="I32" s="70"/>
      <c r="J32" s="70"/>
      <c r="K32" s="34"/>
      <c r="L32" s="77"/>
      <c r="M32" s="77"/>
      <c r="N32" s="72"/>
      <c r="O32" s="79" t="s">
        <v>179</v>
      </c>
      <c r="P32" s="81">
        <v>42851.694837962961</v>
      </c>
      <c r="Q32" s="79" t="s">
        <v>1662</v>
      </c>
      <c r="R32" s="82" t="s">
        <v>3180</v>
      </c>
      <c r="S32" s="79" t="s">
        <v>4020</v>
      </c>
      <c r="T32" s="79"/>
      <c r="U32" s="79"/>
      <c r="V32" s="82" t="s">
        <v>4780</v>
      </c>
      <c r="W32" s="81">
        <v>42851.694837962961</v>
      </c>
      <c r="X32" s="82" t="s">
        <v>5802</v>
      </c>
      <c r="Y32" s="79"/>
      <c r="Z32" s="79"/>
      <c r="AA32" s="83" t="s">
        <v>7849</v>
      </c>
      <c r="AB32" s="79"/>
      <c r="AC32" s="79" t="b">
        <v>0</v>
      </c>
      <c r="AD32" s="79">
        <v>0</v>
      </c>
      <c r="AE32" s="83" t="s">
        <v>9915</v>
      </c>
      <c r="AF32" s="79" t="b">
        <v>0</v>
      </c>
      <c r="AG32" s="79" t="s">
        <v>9964</v>
      </c>
      <c r="AH32" s="79"/>
      <c r="AI32" s="83" t="s">
        <v>9915</v>
      </c>
      <c r="AJ32" s="79" t="b">
        <v>0</v>
      </c>
      <c r="AK32" s="79">
        <v>0</v>
      </c>
      <c r="AL32" s="83" t="s">
        <v>9915</v>
      </c>
      <c r="AM32" s="79" t="s">
        <v>9996</v>
      </c>
      <c r="AN32" s="79" t="b">
        <v>0</v>
      </c>
      <c r="AO32" s="83" t="s">
        <v>7849</v>
      </c>
      <c r="AP32" s="79" t="s">
        <v>179</v>
      </c>
      <c r="AQ32" s="79">
        <v>0</v>
      </c>
      <c r="AR32" s="79">
        <v>0</v>
      </c>
      <c r="AS32" s="79"/>
      <c r="AT32" s="79"/>
      <c r="AU32" s="79"/>
      <c r="AV32" s="79"/>
      <c r="AW32" s="79"/>
      <c r="AX32" s="79"/>
      <c r="AY32" s="79"/>
      <c r="AZ32" s="79"/>
      <c r="BA32">
        <v>1</v>
      </c>
      <c r="BB32">
        <v>0</v>
      </c>
      <c r="BC32" s="79" t="str">
        <f>IF(Edges[[#This Row],[Sentiment]]=0,"NEUTRAL",IF(Edges[[#This Row],[Sentiment]]=1,"POSITIVE",IF(Edges[[#This Row],[Sentiment]]=-1,"NEGATIVE")))</f>
        <v>NEUTRAL</v>
      </c>
      <c r="BD32" s="79" t="str">
        <f>IF(Edges[[#This Row],[Vertex 1]]=Edges[[#This Row],[Vertex 2]],"HIDE","SHOW")</f>
        <v>HIDE</v>
      </c>
      <c r="BE32" s="124" t="e">
        <f>REPLACE(INDEX(GroupVertices[Group], MATCH(Edges[[#This Row],[Vertex 1]],GroupVertices[Vertex],0)),1,1,"")</f>
        <v>#N/A</v>
      </c>
      <c r="BF32" s="124" t="e">
        <f>REPLACE(INDEX(GroupVertices[Group], MATCH(Edges[[#This Row],[Vertex 2]],GroupVertices[Vertex],0)),1,1,"")</f>
        <v>#N/A</v>
      </c>
    </row>
    <row r="33" spans="1:58" x14ac:dyDescent="0.25">
      <c r="A33" s="64" t="s">
        <v>236</v>
      </c>
      <c r="B33" s="64" t="s">
        <v>1543</v>
      </c>
      <c r="C33" s="65"/>
      <c r="D33" s="66"/>
      <c r="E33" s="67"/>
      <c r="F33" s="68"/>
      <c r="G33" s="65" t="str">
        <f>IF(Edges[[#This Row],[Vertex 1]]=Edges[[#This Row],[Vertex 2]],"HIDE","SHOW")</f>
        <v>SHOW</v>
      </c>
      <c r="H33" s="69"/>
      <c r="I33" s="70"/>
      <c r="J33" s="70"/>
      <c r="K33" s="34" t="s">
        <v>65</v>
      </c>
      <c r="L33" s="77">
        <v>33</v>
      </c>
      <c r="M33" s="77"/>
      <c r="N33" s="72"/>
      <c r="O33" s="79" t="s">
        <v>1646</v>
      </c>
      <c r="P33" s="81">
        <v>42851.700706018521</v>
      </c>
      <c r="Q33" s="79" t="s">
        <v>18359</v>
      </c>
      <c r="R33" s="79"/>
      <c r="S33" s="79"/>
      <c r="T33" s="79" t="s">
        <v>4261</v>
      </c>
      <c r="U33" s="79"/>
      <c r="V33" s="82" t="s">
        <v>4781</v>
      </c>
      <c r="W33" s="81">
        <v>42851.700706018521</v>
      </c>
      <c r="X33" s="82" t="s">
        <v>5803</v>
      </c>
      <c r="Y33" s="79"/>
      <c r="Z33" s="79"/>
      <c r="AA33" s="83" t="s">
        <v>7850</v>
      </c>
      <c r="AB33" s="79"/>
      <c r="AC33" s="79" t="b">
        <v>0</v>
      </c>
      <c r="AD33" s="79">
        <v>0</v>
      </c>
      <c r="AE33" s="83" t="s">
        <v>9915</v>
      </c>
      <c r="AF33" s="79" t="b">
        <v>0</v>
      </c>
      <c r="AG33" s="79" t="s">
        <v>9963</v>
      </c>
      <c r="AH33" s="79"/>
      <c r="AI33" s="83" t="s">
        <v>9915</v>
      </c>
      <c r="AJ33" s="79" t="b">
        <v>0</v>
      </c>
      <c r="AK33" s="79">
        <v>32</v>
      </c>
      <c r="AL33" s="83" t="s">
        <v>9658</v>
      </c>
      <c r="AM33" s="79" t="s">
        <v>9997</v>
      </c>
      <c r="AN33" s="79" t="b">
        <v>0</v>
      </c>
      <c r="AO33" s="83" t="s">
        <v>9658</v>
      </c>
      <c r="AP33" s="79" t="s">
        <v>179</v>
      </c>
      <c r="AQ33" s="79">
        <v>0</v>
      </c>
      <c r="AR33" s="79">
        <v>0</v>
      </c>
      <c r="AS33" s="79"/>
      <c r="AT33" s="79"/>
      <c r="AU33" s="79"/>
      <c r="AV33" s="79"/>
      <c r="AW33" s="79"/>
      <c r="AX33" s="79"/>
      <c r="AY33" s="79"/>
      <c r="AZ33" s="79"/>
      <c r="BA33">
        <v>1</v>
      </c>
      <c r="BB33">
        <v>0</v>
      </c>
      <c r="BC33" s="79" t="str">
        <f>IF(Edges[[#This Row],[Sentiment]]=0,"NEUTRAL",IF(Edges[[#This Row],[Sentiment]]=1,"POSITIVE",IF(Edges[[#This Row],[Sentiment]]=-1,"NEGATIVE")))</f>
        <v>NEUTRAL</v>
      </c>
      <c r="BD33" s="79" t="str">
        <f>IF(Edges[[#This Row],[Vertex 1]]=Edges[[#This Row],[Vertex 2]],"HIDE","SHOW")</f>
        <v>SHOW</v>
      </c>
      <c r="BE33" s="78" t="str">
        <f>REPLACE(INDEX(GroupVertices[Group], MATCH(Edges[[#This Row],[Vertex 1]],GroupVertices[Vertex],0)),1,1,"")</f>
        <v>EUTRAL</v>
      </c>
      <c r="BF33" s="78" t="str">
        <f>REPLACE(INDEX(GroupVertices[Group], MATCH(Edges[[#This Row],[Vertex 2]],GroupVertices[Vertex],0)),1,1,"")</f>
        <v>eneral</v>
      </c>
    </row>
    <row r="34" spans="1:58" x14ac:dyDescent="0.25">
      <c r="A34" s="64" t="s">
        <v>236</v>
      </c>
      <c r="B34" s="64" t="s">
        <v>1544</v>
      </c>
      <c r="C34" s="65"/>
      <c r="D34" s="66"/>
      <c r="E34" s="67"/>
      <c r="F34" s="68"/>
      <c r="G34" s="65" t="str">
        <f>IF(Edges[[#This Row],[Vertex 1]]=Edges[[#This Row],[Vertex 2]],"HIDE","SHOW")</f>
        <v>SHOW</v>
      </c>
      <c r="H34" s="69"/>
      <c r="I34" s="70"/>
      <c r="J34" s="70"/>
      <c r="K34" s="34" t="s">
        <v>65</v>
      </c>
      <c r="L34" s="77">
        <v>34</v>
      </c>
      <c r="M34" s="77"/>
      <c r="N34" s="72"/>
      <c r="O34" s="79" t="s">
        <v>1646</v>
      </c>
      <c r="P34" s="81">
        <v>42851.700706018521</v>
      </c>
      <c r="Q34" s="79" t="s">
        <v>18359</v>
      </c>
      <c r="R34" s="79"/>
      <c r="S34" s="79"/>
      <c r="T34" s="79" t="s">
        <v>4261</v>
      </c>
      <c r="U34" s="79"/>
      <c r="V34" s="82" t="s">
        <v>4781</v>
      </c>
      <c r="W34" s="81">
        <v>42851.700706018521</v>
      </c>
      <c r="X34" s="82" t="s">
        <v>5803</v>
      </c>
      <c r="Y34" s="79"/>
      <c r="Z34" s="79"/>
      <c r="AA34" s="83" t="s">
        <v>7850</v>
      </c>
      <c r="AB34" s="79"/>
      <c r="AC34" s="79" t="b">
        <v>0</v>
      </c>
      <c r="AD34" s="79">
        <v>0</v>
      </c>
      <c r="AE34" s="83" t="s">
        <v>9915</v>
      </c>
      <c r="AF34" s="79" t="b">
        <v>0</v>
      </c>
      <c r="AG34" s="79" t="s">
        <v>9963</v>
      </c>
      <c r="AH34" s="79"/>
      <c r="AI34" s="83" t="s">
        <v>9915</v>
      </c>
      <c r="AJ34" s="79" t="b">
        <v>0</v>
      </c>
      <c r="AK34" s="79">
        <v>32</v>
      </c>
      <c r="AL34" s="83" t="s">
        <v>9658</v>
      </c>
      <c r="AM34" s="79" t="s">
        <v>9997</v>
      </c>
      <c r="AN34" s="79" t="b">
        <v>0</v>
      </c>
      <c r="AO34" s="83" t="s">
        <v>9658</v>
      </c>
      <c r="AP34" s="79" t="s">
        <v>179</v>
      </c>
      <c r="AQ34" s="79">
        <v>0</v>
      </c>
      <c r="AR34" s="79">
        <v>0</v>
      </c>
      <c r="AS34" s="79"/>
      <c r="AT34" s="79"/>
      <c r="AU34" s="79"/>
      <c r="AV34" s="79"/>
      <c r="AW34" s="79"/>
      <c r="AX34" s="79"/>
      <c r="AY34" s="79"/>
      <c r="AZ34" s="79"/>
      <c r="BA34">
        <v>1</v>
      </c>
      <c r="BB34">
        <v>0</v>
      </c>
      <c r="BC34" s="79" t="str">
        <f>IF(Edges[[#This Row],[Sentiment]]=0,"NEUTRAL",IF(Edges[[#This Row],[Sentiment]]=1,"POSITIVE",IF(Edges[[#This Row],[Sentiment]]=-1,"NEGATIVE")))</f>
        <v>NEUTRAL</v>
      </c>
      <c r="BD34" s="79" t="str">
        <f>IF(Edges[[#This Row],[Vertex 1]]=Edges[[#This Row],[Vertex 2]],"HIDE","SHOW")</f>
        <v>SHOW</v>
      </c>
      <c r="BE34" s="78" t="str">
        <f>REPLACE(INDEX(GroupVertices[Group], MATCH(Edges[[#This Row],[Vertex 1]],GroupVertices[Vertex],0)),1,1,"")</f>
        <v>EUTRAL</v>
      </c>
      <c r="BF34" s="78" t="str">
        <f>REPLACE(INDEX(GroupVertices[Group], MATCH(Edges[[#This Row],[Vertex 2]],GroupVertices[Vertex],0)),1,1,"")</f>
        <v>eneral</v>
      </c>
    </row>
    <row r="35" spans="1:58" x14ac:dyDescent="0.25">
      <c r="A35" s="64" t="s">
        <v>236</v>
      </c>
      <c r="B35" s="64" t="s">
        <v>1545</v>
      </c>
      <c r="C35" s="65"/>
      <c r="D35" s="66"/>
      <c r="E35" s="67"/>
      <c r="F35" s="68"/>
      <c r="G35" s="65" t="str">
        <f>IF(Edges[[#This Row],[Vertex 1]]=Edges[[#This Row],[Vertex 2]],"HIDE","SHOW")</f>
        <v>SHOW</v>
      </c>
      <c r="H35" s="69"/>
      <c r="I35" s="70"/>
      <c r="J35" s="70"/>
      <c r="K35" s="34" t="s">
        <v>65</v>
      </c>
      <c r="L35" s="77">
        <v>35</v>
      </c>
      <c r="M35" s="77"/>
      <c r="N35" s="72"/>
      <c r="O35" s="79" t="s">
        <v>1646</v>
      </c>
      <c r="P35" s="81">
        <v>42851.700706018521</v>
      </c>
      <c r="Q35" s="79" t="s">
        <v>18359</v>
      </c>
      <c r="R35" s="79"/>
      <c r="S35" s="79"/>
      <c r="T35" s="79" t="s">
        <v>4261</v>
      </c>
      <c r="U35" s="79"/>
      <c r="V35" s="82" t="s">
        <v>4781</v>
      </c>
      <c r="W35" s="81">
        <v>42851.700706018521</v>
      </c>
      <c r="X35" s="82" t="s">
        <v>5803</v>
      </c>
      <c r="Y35" s="79"/>
      <c r="Z35" s="79"/>
      <c r="AA35" s="83" t="s">
        <v>7850</v>
      </c>
      <c r="AB35" s="79"/>
      <c r="AC35" s="79" t="b">
        <v>0</v>
      </c>
      <c r="AD35" s="79">
        <v>0</v>
      </c>
      <c r="AE35" s="83" t="s">
        <v>9915</v>
      </c>
      <c r="AF35" s="79" t="b">
        <v>0</v>
      </c>
      <c r="AG35" s="79" t="s">
        <v>9963</v>
      </c>
      <c r="AH35" s="79"/>
      <c r="AI35" s="83" t="s">
        <v>9915</v>
      </c>
      <c r="AJ35" s="79" t="b">
        <v>0</v>
      </c>
      <c r="AK35" s="79">
        <v>32</v>
      </c>
      <c r="AL35" s="83" t="s">
        <v>9658</v>
      </c>
      <c r="AM35" s="79" t="s">
        <v>9997</v>
      </c>
      <c r="AN35" s="79" t="b">
        <v>0</v>
      </c>
      <c r="AO35" s="83" t="s">
        <v>9658</v>
      </c>
      <c r="AP35" s="79" t="s">
        <v>179</v>
      </c>
      <c r="AQ35" s="79">
        <v>0</v>
      </c>
      <c r="AR35" s="79">
        <v>0</v>
      </c>
      <c r="AS35" s="79"/>
      <c r="AT35" s="79"/>
      <c r="AU35" s="79"/>
      <c r="AV35" s="79"/>
      <c r="AW35" s="79"/>
      <c r="AX35" s="79"/>
      <c r="AY35" s="79"/>
      <c r="AZ35" s="79"/>
      <c r="BA35">
        <v>1</v>
      </c>
      <c r="BB35">
        <v>0</v>
      </c>
      <c r="BC35" s="79" t="str">
        <f>IF(Edges[[#This Row],[Sentiment]]=0,"NEUTRAL",IF(Edges[[#This Row],[Sentiment]]=1,"POSITIVE",IF(Edges[[#This Row],[Sentiment]]=-1,"NEGATIVE")))</f>
        <v>NEUTRAL</v>
      </c>
      <c r="BD35" s="79" t="str">
        <f>IF(Edges[[#This Row],[Vertex 1]]=Edges[[#This Row],[Vertex 2]],"HIDE","SHOW")</f>
        <v>SHOW</v>
      </c>
      <c r="BE35" s="78" t="str">
        <f>REPLACE(INDEX(GroupVertices[Group], MATCH(Edges[[#This Row],[Vertex 1]],GroupVertices[Vertex],0)),1,1,"")</f>
        <v>EUTRAL</v>
      </c>
      <c r="BF35" s="78" t="str">
        <f>REPLACE(INDEX(GroupVertices[Group], MATCH(Edges[[#This Row],[Vertex 2]],GroupVertices[Vertex],0)),1,1,"")</f>
        <v>EGATIVE</v>
      </c>
    </row>
    <row r="36" spans="1:58" x14ac:dyDescent="0.25">
      <c r="A36" s="64" t="s">
        <v>236</v>
      </c>
      <c r="B36" s="64" t="s">
        <v>1469</v>
      </c>
      <c r="C36" s="65"/>
      <c r="D36" s="66"/>
      <c r="E36" s="67"/>
      <c r="F36" s="68"/>
      <c r="G36" s="65" t="str">
        <f>IF(Edges[[#This Row],[Vertex 1]]=Edges[[#This Row],[Vertex 2]],"HIDE","SHOW")</f>
        <v>SHOW</v>
      </c>
      <c r="H36" s="69"/>
      <c r="I36" s="70"/>
      <c r="J36" s="70"/>
      <c r="K36" s="34" t="s">
        <v>65</v>
      </c>
      <c r="L36" s="77">
        <v>36</v>
      </c>
      <c r="M36" s="77"/>
      <c r="N36" s="72"/>
      <c r="O36" s="79" t="s">
        <v>1646</v>
      </c>
      <c r="P36" s="81">
        <v>42851.700706018521</v>
      </c>
      <c r="Q36" s="79" t="s">
        <v>18359</v>
      </c>
      <c r="R36" s="79"/>
      <c r="S36" s="79"/>
      <c r="T36" s="79" t="s">
        <v>4261</v>
      </c>
      <c r="U36" s="79"/>
      <c r="V36" s="82" t="s">
        <v>4781</v>
      </c>
      <c r="W36" s="81">
        <v>42851.700706018521</v>
      </c>
      <c r="X36" s="82" t="s">
        <v>5803</v>
      </c>
      <c r="Y36" s="79"/>
      <c r="Z36" s="79"/>
      <c r="AA36" s="83" t="s">
        <v>7850</v>
      </c>
      <c r="AB36" s="79"/>
      <c r="AC36" s="79" t="b">
        <v>0</v>
      </c>
      <c r="AD36" s="79">
        <v>0</v>
      </c>
      <c r="AE36" s="83" t="s">
        <v>9915</v>
      </c>
      <c r="AF36" s="79" t="b">
        <v>0</v>
      </c>
      <c r="AG36" s="79" t="s">
        <v>9963</v>
      </c>
      <c r="AH36" s="79"/>
      <c r="AI36" s="83" t="s">
        <v>9915</v>
      </c>
      <c r="AJ36" s="79" t="b">
        <v>0</v>
      </c>
      <c r="AK36" s="79">
        <v>32</v>
      </c>
      <c r="AL36" s="83" t="s">
        <v>9658</v>
      </c>
      <c r="AM36" s="79" t="s">
        <v>9997</v>
      </c>
      <c r="AN36" s="79" t="b">
        <v>0</v>
      </c>
      <c r="AO36" s="83" t="s">
        <v>9658</v>
      </c>
      <c r="AP36" s="79" t="s">
        <v>179</v>
      </c>
      <c r="AQ36" s="79">
        <v>0</v>
      </c>
      <c r="AR36" s="79">
        <v>0</v>
      </c>
      <c r="AS36" s="79"/>
      <c r="AT36" s="79"/>
      <c r="AU36" s="79"/>
      <c r="AV36" s="79"/>
      <c r="AW36" s="79"/>
      <c r="AX36" s="79"/>
      <c r="AY36" s="79"/>
      <c r="AZ36" s="79"/>
      <c r="BA36">
        <v>1</v>
      </c>
      <c r="BB36">
        <v>0</v>
      </c>
      <c r="BC36" s="79" t="str">
        <f>IF(Edges[[#This Row],[Sentiment]]=0,"NEUTRAL",IF(Edges[[#This Row],[Sentiment]]=1,"POSITIVE",IF(Edges[[#This Row],[Sentiment]]=-1,"NEGATIVE")))</f>
        <v>NEUTRAL</v>
      </c>
      <c r="BD36" s="79" t="str">
        <f>IF(Edges[[#This Row],[Vertex 1]]=Edges[[#This Row],[Vertex 2]],"HIDE","SHOW")</f>
        <v>SHOW</v>
      </c>
      <c r="BE36" s="78" t="str">
        <f>REPLACE(INDEX(GroupVertices[Group], MATCH(Edges[[#This Row],[Vertex 1]],GroupVertices[Vertex],0)),1,1,"")</f>
        <v>EUTRAL</v>
      </c>
      <c r="BF36" s="78" t="str">
        <f>REPLACE(INDEX(GroupVertices[Group], MATCH(Edges[[#This Row],[Vertex 2]],GroupVertices[Vertex],0)),1,1,"")</f>
        <v>EUTRAL</v>
      </c>
    </row>
    <row r="37" spans="1:58" hidden="1" x14ac:dyDescent="0.25">
      <c r="A37" s="64" t="s">
        <v>237</v>
      </c>
      <c r="B37" s="64" t="s">
        <v>237</v>
      </c>
      <c r="C37" s="65"/>
      <c r="D37" s="66"/>
      <c r="E37" s="67"/>
      <c r="F37" s="68"/>
      <c r="G37" s="65" t="str">
        <f>IF(Edges[[#This Row],[Vertex 1]]=Edges[[#This Row],[Vertex 2]],"HIDE","SHOW")</f>
        <v>HIDE</v>
      </c>
      <c r="H37" s="69"/>
      <c r="I37" s="70"/>
      <c r="J37" s="70"/>
      <c r="K37" s="34"/>
      <c r="L37" s="77"/>
      <c r="M37" s="77"/>
      <c r="N37" s="72"/>
      <c r="O37" s="79" t="s">
        <v>179</v>
      </c>
      <c r="P37" s="81">
        <v>42851.713912037034</v>
      </c>
      <c r="Q37" s="79" t="s">
        <v>1663</v>
      </c>
      <c r="R37" s="82" t="s">
        <v>3181</v>
      </c>
      <c r="S37" s="79" t="s">
        <v>4022</v>
      </c>
      <c r="T37" s="79"/>
      <c r="U37" s="79"/>
      <c r="V37" s="82" t="s">
        <v>4782</v>
      </c>
      <c r="W37" s="81">
        <v>42851.713912037034</v>
      </c>
      <c r="X37" s="82" t="s">
        <v>5804</v>
      </c>
      <c r="Y37" s="79"/>
      <c r="Z37" s="79"/>
      <c r="AA37" s="83" t="s">
        <v>7851</v>
      </c>
      <c r="AB37" s="79"/>
      <c r="AC37" s="79" t="b">
        <v>0</v>
      </c>
      <c r="AD37" s="79">
        <v>0</v>
      </c>
      <c r="AE37" s="83" t="s">
        <v>9915</v>
      </c>
      <c r="AF37" s="79" t="b">
        <v>0</v>
      </c>
      <c r="AG37" s="79" t="s">
        <v>9966</v>
      </c>
      <c r="AH37" s="79"/>
      <c r="AI37" s="83" t="s">
        <v>9915</v>
      </c>
      <c r="AJ37" s="79" t="b">
        <v>0</v>
      </c>
      <c r="AK37" s="79">
        <v>0</v>
      </c>
      <c r="AL37" s="83" t="s">
        <v>9915</v>
      </c>
      <c r="AM37" s="79" t="s">
        <v>9990</v>
      </c>
      <c r="AN37" s="79" t="b">
        <v>0</v>
      </c>
      <c r="AO37" s="83" t="s">
        <v>7851</v>
      </c>
      <c r="AP37" s="79" t="s">
        <v>179</v>
      </c>
      <c r="AQ37" s="79">
        <v>0</v>
      </c>
      <c r="AR37" s="79">
        <v>0</v>
      </c>
      <c r="AS37" s="79"/>
      <c r="AT37" s="79"/>
      <c r="AU37" s="79"/>
      <c r="AV37" s="79"/>
      <c r="AW37" s="79"/>
      <c r="AX37" s="79"/>
      <c r="AY37" s="79"/>
      <c r="AZ37" s="79"/>
      <c r="BA37">
        <v>1</v>
      </c>
      <c r="BB37">
        <v>0</v>
      </c>
      <c r="BC37" s="79" t="str">
        <f>IF(Edges[[#This Row],[Sentiment]]=0,"NEUTRAL",IF(Edges[[#This Row],[Sentiment]]=1,"POSITIVE",IF(Edges[[#This Row],[Sentiment]]=-1,"NEGATIVE")))</f>
        <v>NEUTRAL</v>
      </c>
      <c r="BD37" s="79" t="str">
        <f>IF(Edges[[#This Row],[Vertex 1]]=Edges[[#This Row],[Vertex 2]],"HIDE","SHOW")</f>
        <v>HIDE</v>
      </c>
      <c r="BE37" s="124" t="e">
        <f>REPLACE(INDEX(GroupVertices[Group], MATCH(Edges[[#This Row],[Vertex 1]],GroupVertices[Vertex],0)),1,1,"")</f>
        <v>#N/A</v>
      </c>
      <c r="BF37" s="124" t="e">
        <f>REPLACE(INDEX(GroupVertices[Group], MATCH(Edges[[#This Row],[Vertex 2]],GroupVertices[Vertex],0)),1,1,"")</f>
        <v>#N/A</v>
      </c>
    </row>
    <row r="38" spans="1:58" hidden="1" x14ac:dyDescent="0.25">
      <c r="A38" s="64" t="s">
        <v>238</v>
      </c>
      <c r="B38" s="64" t="s">
        <v>238</v>
      </c>
      <c r="C38" s="65"/>
      <c r="D38" s="66"/>
      <c r="E38" s="67"/>
      <c r="F38" s="68"/>
      <c r="G38" s="65" t="str">
        <f>IF(Edges[[#This Row],[Vertex 1]]=Edges[[#This Row],[Vertex 2]],"HIDE","SHOW")</f>
        <v>HIDE</v>
      </c>
      <c r="H38" s="69"/>
      <c r="I38" s="70"/>
      <c r="J38" s="70"/>
      <c r="K38" s="34"/>
      <c r="L38" s="77"/>
      <c r="M38" s="77"/>
      <c r="N38" s="72"/>
      <c r="O38" s="79" t="s">
        <v>179</v>
      </c>
      <c r="P38" s="81">
        <v>42851.726527777777</v>
      </c>
      <c r="Q38" s="79" t="s">
        <v>1664</v>
      </c>
      <c r="R38" s="79"/>
      <c r="S38" s="79"/>
      <c r="T38" s="79" t="s">
        <v>4265</v>
      </c>
      <c r="U38" s="82" t="s">
        <v>4467</v>
      </c>
      <c r="V38" s="82" t="s">
        <v>4467</v>
      </c>
      <c r="W38" s="81">
        <v>42851.726527777777</v>
      </c>
      <c r="X38" s="82" t="s">
        <v>5805</v>
      </c>
      <c r="Y38" s="79"/>
      <c r="Z38" s="79"/>
      <c r="AA38" s="83" t="s">
        <v>7852</v>
      </c>
      <c r="AB38" s="79"/>
      <c r="AC38" s="79" t="b">
        <v>0</v>
      </c>
      <c r="AD38" s="79">
        <v>0</v>
      </c>
      <c r="AE38" s="83" t="s">
        <v>9915</v>
      </c>
      <c r="AF38" s="79" t="b">
        <v>0</v>
      </c>
      <c r="AG38" s="79" t="s">
        <v>9963</v>
      </c>
      <c r="AH38" s="79"/>
      <c r="AI38" s="83" t="s">
        <v>9915</v>
      </c>
      <c r="AJ38" s="79" t="b">
        <v>0</v>
      </c>
      <c r="AK38" s="79">
        <v>0</v>
      </c>
      <c r="AL38" s="83" t="s">
        <v>9915</v>
      </c>
      <c r="AM38" s="79" t="s">
        <v>9998</v>
      </c>
      <c r="AN38" s="79" t="b">
        <v>0</v>
      </c>
      <c r="AO38" s="83" t="s">
        <v>7852</v>
      </c>
      <c r="AP38" s="79" t="s">
        <v>179</v>
      </c>
      <c r="AQ38" s="79">
        <v>0</v>
      </c>
      <c r="AR38" s="79">
        <v>0</v>
      </c>
      <c r="AS38" s="79"/>
      <c r="AT38" s="79"/>
      <c r="AU38" s="79"/>
      <c r="AV38" s="79"/>
      <c r="AW38" s="79"/>
      <c r="AX38" s="79"/>
      <c r="AY38" s="79"/>
      <c r="AZ38" s="79"/>
      <c r="BA38">
        <v>1</v>
      </c>
      <c r="BB38">
        <v>0</v>
      </c>
      <c r="BC38" s="79" t="str">
        <f>IF(Edges[[#This Row],[Sentiment]]=0,"NEUTRAL",IF(Edges[[#This Row],[Sentiment]]=1,"POSITIVE",IF(Edges[[#This Row],[Sentiment]]=-1,"NEGATIVE")))</f>
        <v>NEUTRAL</v>
      </c>
      <c r="BD38" s="79" t="str">
        <f>IF(Edges[[#This Row],[Vertex 1]]=Edges[[#This Row],[Vertex 2]],"HIDE","SHOW")</f>
        <v>HIDE</v>
      </c>
      <c r="BE38" s="124" t="e">
        <f>REPLACE(INDEX(GroupVertices[Group], MATCH(Edges[[#This Row],[Vertex 1]],GroupVertices[Vertex],0)),1,1,"")</f>
        <v>#N/A</v>
      </c>
      <c r="BF38" s="124" t="e">
        <f>REPLACE(INDEX(GroupVertices[Group], MATCH(Edges[[#This Row],[Vertex 2]],GroupVertices[Vertex],0)),1,1,"")</f>
        <v>#N/A</v>
      </c>
    </row>
    <row r="39" spans="1:58" hidden="1" x14ac:dyDescent="0.25">
      <c r="A39" s="64" t="s">
        <v>239</v>
      </c>
      <c r="B39" s="64" t="s">
        <v>239</v>
      </c>
      <c r="C39" s="65"/>
      <c r="D39" s="66"/>
      <c r="E39" s="67"/>
      <c r="F39" s="68"/>
      <c r="G39" s="65" t="str">
        <f>IF(Edges[[#This Row],[Vertex 1]]=Edges[[#This Row],[Vertex 2]],"HIDE","SHOW")</f>
        <v>HIDE</v>
      </c>
      <c r="H39" s="69"/>
      <c r="I39" s="70"/>
      <c r="J39" s="70"/>
      <c r="K39" s="34"/>
      <c r="L39" s="77"/>
      <c r="M39" s="77"/>
      <c r="N39" s="72"/>
      <c r="O39" s="79" t="s">
        <v>179</v>
      </c>
      <c r="P39" s="81">
        <v>42851.737662037034</v>
      </c>
      <c r="Q39" s="79" t="s">
        <v>1665</v>
      </c>
      <c r="R39" s="82" t="s">
        <v>3182</v>
      </c>
      <c r="S39" s="79" t="s">
        <v>4023</v>
      </c>
      <c r="T39" s="79"/>
      <c r="U39" s="79"/>
      <c r="V39" s="82" t="s">
        <v>4783</v>
      </c>
      <c r="W39" s="81">
        <v>42851.737662037034</v>
      </c>
      <c r="X39" s="82" t="s">
        <v>5806</v>
      </c>
      <c r="Y39" s="79"/>
      <c r="Z39" s="79"/>
      <c r="AA39" s="83" t="s">
        <v>7853</v>
      </c>
      <c r="AB39" s="79"/>
      <c r="AC39" s="79" t="b">
        <v>0</v>
      </c>
      <c r="AD39" s="79">
        <v>0</v>
      </c>
      <c r="AE39" s="83" t="s">
        <v>9915</v>
      </c>
      <c r="AF39" s="79" t="b">
        <v>0</v>
      </c>
      <c r="AG39" s="79" t="s">
        <v>9963</v>
      </c>
      <c r="AH39" s="79"/>
      <c r="AI39" s="83" t="s">
        <v>9915</v>
      </c>
      <c r="AJ39" s="79" t="b">
        <v>0</v>
      </c>
      <c r="AK39" s="79">
        <v>0</v>
      </c>
      <c r="AL39" s="83" t="s">
        <v>9915</v>
      </c>
      <c r="AM39" s="79" t="s">
        <v>9990</v>
      </c>
      <c r="AN39" s="79" t="b">
        <v>0</v>
      </c>
      <c r="AO39" s="83" t="s">
        <v>7853</v>
      </c>
      <c r="AP39" s="79" t="s">
        <v>179</v>
      </c>
      <c r="AQ39" s="79">
        <v>0</v>
      </c>
      <c r="AR39" s="79">
        <v>0</v>
      </c>
      <c r="AS39" s="79"/>
      <c r="AT39" s="79"/>
      <c r="AU39" s="79"/>
      <c r="AV39" s="79"/>
      <c r="AW39" s="79"/>
      <c r="AX39" s="79"/>
      <c r="AY39" s="79"/>
      <c r="AZ39" s="79"/>
      <c r="BA39">
        <v>1</v>
      </c>
      <c r="BB39">
        <v>0</v>
      </c>
      <c r="BC39" s="79" t="str">
        <f>IF(Edges[[#This Row],[Sentiment]]=0,"NEUTRAL",IF(Edges[[#This Row],[Sentiment]]=1,"POSITIVE",IF(Edges[[#This Row],[Sentiment]]=-1,"NEGATIVE")))</f>
        <v>NEUTRAL</v>
      </c>
      <c r="BD39" s="79" t="str">
        <f>IF(Edges[[#This Row],[Vertex 1]]=Edges[[#This Row],[Vertex 2]],"HIDE","SHOW")</f>
        <v>HIDE</v>
      </c>
      <c r="BE39" s="124" t="e">
        <f>REPLACE(INDEX(GroupVertices[Group], MATCH(Edges[[#This Row],[Vertex 1]],GroupVertices[Vertex],0)),1,1,"")</f>
        <v>#N/A</v>
      </c>
      <c r="BF39" s="124" t="e">
        <f>REPLACE(INDEX(GroupVertices[Group], MATCH(Edges[[#This Row],[Vertex 2]],GroupVertices[Vertex],0)),1,1,"")</f>
        <v>#N/A</v>
      </c>
    </row>
    <row r="40" spans="1:58" hidden="1" x14ac:dyDescent="0.25">
      <c r="A40" s="64" t="s">
        <v>240</v>
      </c>
      <c r="B40" s="64" t="s">
        <v>240</v>
      </c>
      <c r="C40" s="65"/>
      <c r="D40" s="66"/>
      <c r="E40" s="67"/>
      <c r="F40" s="68"/>
      <c r="G40" s="65" t="str">
        <f>IF(Edges[[#This Row],[Vertex 1]]=Edges[[#This Row],[Vertex 2]],"HIDE","SHOW")</f>
        <v>HIDE</v>
      </c>
      <c r="H40" s="69"/>
      <c r="I40" s="70"/>
      <c r="J40" s="70"/>
      <c r="K40" s="34"/>
      <c r="L40" s="77"/>
      <c r="M40" s="77"/>
      <c r="N40" s="72"/>
      <c r="O40" s="79" t="s">
        <v>179</v>
      </c>
      <c r="P40" s="81">
        <v>42851.74422453704</v>
      </c>
      <c r="Q40" s="79" t="s">
        <v>1666</v>
      </c>
      <c r="R40" s="79"/>
      <c r="S40" s="79"/>
      <c r="T40" s="79"/>
      <c r="U40" s="79"/>
      <c r="V40" s="82" t="s">
        <v>4784</v>
      </c>
      <c r="W40" s="81">
        <v>42851.74422453704</v>
      </c>
      <c r="X40" s="82" t="s">
        <v>5807</v>
      </c>
      <c r="Y40" s="79"/>
      <c r="Z40" s="79"/>
      <c r="AA40" s="83" t="s">
        <v>7854</v>
      </c>
      <c r="AB40" s="79"/>
      <c r="AC40" s="79" t="b">
        <v>0</v>
      </c>
      <c r="AD40" s="79">
        <v>0</v>
      </c>
      <c r="AE40" s="83" t="s">
        <v>9915</v>
      </c>
      <c r="AF40" s="79" t="b">
        <v>0</v>
      </c>
      <c r="AG40" s="79" t="s">
        <v>9963</v>
      </c>
      <c r="AH40" s="79"/>
      <c r="AI40" s="83" t="s">
        <v>9915</v>
      </c>
      <c r="AJ40" s="79" t="b">
        <v>0</v>
      </c>
      <c r="AK40" s="79">
        <v>0</v>
      </c>
      <c r="AL40" s="83" t="s">
        <v>9915</v>
      </c>
      <c r="AM40" s="79" t="s">
        <v>9990</v>
      </c>
      <c r="AN40" s="79" t="b">
        <v>0</v>
      </c>
      <c r="AO40" s="83" t="s">
        <v>7854</v>
      </c>
      <c r="AP40" s="79" t="s">
        <v>179</v>
      </c>
      <c r="AQ40" s="79">
        <v>0</v>
      </c>
      <c r="AR40" s="79">
        <v>0</v>
      </c>
      <c r="AS40" s="79"/>
      <c r="AT40" s="79"/>
      <c r="AU40" s="79"/>
      <c r="AV40" s="79"/>
      <c r="AW40" s="79"/>
      <c r="AX40" s="79"/>
      <c r="AY40" s="79"/>
      <c r="AZ40" s="79"/>
      <c r="BA40">
        <v>1</v>
      </c>
      <c r="BB40">
        <v>0</v>
      </c>
      <c r="BC40" s="79" t="str">
        <f>IF(Edges[[#This Row],[Sentiment]]=0,"NEUTRAL",IF(Edges[[#This Row],[Sentiment]]=1,"POSITIVE",IF(Edges[[#This Row],[Sentiment]]=-1,"NEGATIVE")))</f>
        <v>NEUTRAL</v>
      </c>
      <c r="BD40" s="79" t="str">
        <f>IF(Edges[[#This Row],[Vertex 1]]=Edges[[#This Row],[Vertex 2]],"HIDE","SHOW")</f>
        <v>HIDE</v>
      </c>
      <c r="BE40" s="124" t="e">
        <f>REPLACE(INDEX(GroupVertices[Group], MATCH(Edges[[#This Row],[Vertex 1]],GroupVertices[Vertex],0)),1,1,"")</f>
        <v>#N/A</v>
      </c>
      <c r="BF40" s="124" t="e">
        <f>REPLACE(INDEX(GroupVertices[Group], MATCH(Edges[[#This Row],[Vertex 2]],GroupVertices[Vertex],0)),1,1,"")</f>
        <v>#N/A</v>
      </c>
    </row>
    <row r="41" spans="1:58" x14ac:dyDescent="0.25">
      <c r="A41" s="64" t="s">
        <v>241</v>
      </c>
      <c r="B41" s="64" t="s">
        <v>1547</v>
      </c>
      <c r="C41" s="65"/>
      <c r="D41" s="66"/>
      <c r="E41" s="67"/>
      <c r="F41" s="68"/>
      <c r="G41" s="65" t="str">
        <f>IF(Edges[[#This Row],[Vertex 1]]=Edges[[#This Row],[Vertex 2]],"HIDE","SHOW")</f>
        <v>SHOW</v>
      </c>
      <c r="H41" s="69"/>
      <c r="I41" s="70"/>
      <c r="J41" s="70"/>
      <c r="K41" s="34" t="s">
        <v>65</v>
      </c>
      <c r="L41" s="77">
        <v>41</v>
      </c>
      <c r="M41" s="77"/>
      <c r="N41" s="72"/>
      <c r="O41" s="79" t="s">
        <v>1646</v>
      </c>
      <c r="P41" s="81">
        <v>42851.744537037041</v>
      </c>
      <c r="Q41" s="79" t="s">
        <v>18361</v>
      </c>
      <c r="R41" s="82" t="s">
        <v>3183</v>
      </c>
      <c r="S41" s="79" t="s">
        <v>4024</v>
      </c>
      <c r="T41" s="79" t="s">
        <v>4266</v>
      </c>
      <c r="U41" s="79"/>
      <c r="V41" s="82" t="s">
        <v>4785</v>
      </c>
      <c r="W41" s="81">
        <v>42851.744537037041</v>
      </c>
      <c r="X41" s="82" t="s">
        <v>5808</v>
      </c>
      <c r="Y41" s="79"/>
      <c r="Z41" s="79"/>
      <c r="AA41" s="83" t="s">
        <v>7855</v>
      </c>
      <c r="AB41" s="79"/>
      <c r="AC41" s="79" t="b">
        <v>0</v>
      </c>
      <c r="AD41" s="79">
        <v>0</v>
      </c>
      <c r="AE41" s="83" t="s">
        <v>9915</v>
      </c>
      <c r="AF41" s="79" t="b">
        <v>0</v>
      </c>
      <c r="AG41" s="79" t="s">
        <v>9963</v>
      </c>
      <c r="AH41" s="79"/>
      <c r="AI41" s="83" t="s">
        <v>9915</v>
      </c>
      <c r="AJ41" s="79" t="b">
        <v>0</v>
      </c>
      <c r="AK41" s="79">
        <v>0</v>
      </c>
      <c r="AL41" s="83" t="s">
        <v>9915</v>
      </c>
      <c r="AM41" s="79" t="s">
        <v>9991</v>
      </c>
      <c r="AN41" s="79" t="b">
        <v>0</v>
      </c>
      <c r="AO41" s="83" t="s">
        <v>7855</v>
      </c>
      <c r="AP41" s="79" t="s">
        <v>179</v>
      </c>
      <c r="AQ41" s="79">
        <v>0</v>
      </c>
      <c r="AR41" s="79">
        <v>0</v>
      </c>
      <c r="AS41" s="79"/>
      <c r="AT41" s="79"/>
      <c r="AU41" s="79"/>
      <c r="AV41" s="79"/>
      <c r="AW41" s="79"/>
      <c r="AX41" s="79"/>
      <c r="AY41" s="79"/>
      <c r="AZ41" s="79"/>
      <c r="BA41">
        <v>1</v>
      </c>
      <c r="BB41">
        <v>0</v>
      </c>
      <c r="BC41" s="79" t="str">
        <f>IF(Edges[[#This Row],[Sentiment]]=0,"NEUTRAL",IF(Edges[[#This Row],[Sentiment]]=1,"POSITIVE",IF(Edges[[#This Row],[Sentiment]]=-1,"NEGATIVE")))</f>
        <v>NEUTRAL</v>
      </c>
      <c r="BD41" s="79" t="str">
        <f>IF(Edges[[#This Row],[Vertex 1]]=Edges[[#This Row],[Vertex 2]],"HIDE","SHOW")</f>
        <v>SHOW</v>
      </c>
      <c r="BE41" s="78" t="str">
        <f>REPLACE(INDEX(GroupVertices[Group], MATCH(Edges[[#This Row],[Vertex 1]],GroupVertices[Vertex],0)),1,1,"")</f>
        <v>EUTRAL</v>
      </c>
      <c r="BF41" s="78" t="str">
        <f>REPLACE(INDEX(GroupVertices[Group], MATCH(Edges[[#This Row],[Vertex 2]],GroupVertices[Vertex],0)),1,1,"")</f>
        <v>EUTRAL</v>
      </c>
    </row>
    <row r="42" spans="1:58" x14ac:dyDescent="0.25">
      <c r="A42" s="64" t="s">
        <v>242</v>
      </c>
      <c r="B42" s="64" t="s">
        <v>1548</v>
      </c>
      <c r="C42" s="65"/>
      <c r="D42" s="66"/>
      <c r="E42" s="67"/>
      <c r="F42" s="68"/>
      <c r="G42" s="65" t="str">
        <f>IF(Edges[[#This Row],[Vertex 1]]=Edges[[#This Row],[Vertex 2]],"HIDE","SHOW")</f>
        <v>SHOW</v>
      </c>
      <c r="H42" s="69"/>
      <c r="I42" s="70"/>
      <c r="J42" s="70"/>
      <c r="K42" s="34" t="s">
        <v>65</v>
      </c>
      <c r="L42" s="77">
        <v>42</v>
      </c>
      <c r="M42" s="77"/>
      <c r="N42" s="72"/>
      <c r="O42" s="79" t="s">
        <v>1646</v>
      </c>
      <c r="P42" s="81">
        <v>42851.746817129628</v>
      </c>
      <c r="Q42" s="79" t="s">
        <v>1667</v>
      </c>
      <c r="R42" s="82" t="s">
        <v>3184</v>
      </c>
      <c r="S42" s="79" t="s">
        <v>4025</v>
      </c>
      <c r="T42" s="79"/>
      <c r="U42" s="79"/>
      <c r="V42" s="82" t="s">
        <v>4786</v>
      </c>
      <c r="W42" s="81">
        <v>42851.746817129628</v>
      </c>
      <c r="X42" s="82" t="s">
        <v>5809</v>
      </c>
      <c r="Y42" s="79"/>
      <c r="Z42" s="79"/>
      <c r="AA42" s="83" t="s">
        <v>7856</v>
      </c>
      <c r="AB42" s="79"/>
      <c r="AC42" s="79" t="b">
        <v>0</v>
      </c>
      <c r="AD42" s="79">
        <v>0</v>
      </c>
      <c r="AE42" s="83" t="s">
        <v>9915</v>
      </c>
      <c r="AF42" s="79" t="b">
        <v>0</v>
      </c>
      <c r="AG42" s="79" t="s">
        <v>9963</v>
      </c>
      <c r="AH42" s="79"/>
      <c r="AI42" s="83" t="s">
        <v>9915</v>
      </c>
      <c r="AJ42" s="79" t="b">
        <v>0</v>
      </c>
      <c r="AK42" s="79">
        <v>0</v>
      </c>
      <c r="AL42" s="83" t="s">
        <v>9915</v>
      </c>
      <c r="AM42" s="79" t="s">
        <v>9990</v>
      </c>
      <c r="AN42" s="79" t="b">
        <v>0</v>
      </c>
      <c r="AO42" s="83" t="s">
        <v>7856</v>
      </c>
      <c r="AP42" s="79" t="s">
        <v>179</v>
      </c>
      <c r="AQ42" s="79">
        <v>0</v>
      </c>
      <c r="AR42" s="79">
        <v>0</v>
      </c>
      <c r="AS42" s="79"/>
      <c r="AT42" s="79"/>
      <c r="AU42" s="79"/>
      <c r="AV42" s="79"/>
      <c r="AW42" s="79"/>
      <c r="AX42" s="79"/>
      <c r="AY42" s="79"/>
      <c r="AZ42" s="79"/>
      <c r="BA42">
        <v>1</v>
      </c>
      <c r="BB42">
        <v>0</v>
      </c>
      <c r="BC42" s="79" t="str">
        <f>IF(Edges[[#This Row],[Sentiment]]=0,"NEUTRAL",IF(Edges[[#This Row],[Sentiment]]=1,"POSITIVE",IF(Edges[[#This Row],[Sentiment]]=-1,"NEGATIVE")))</f>
        <v>NEUTRAL</v>
      </c>
      <c r="BD42" s="79" t="str">
        <f>IF(Edges[[#This Row],[Vertex 1]]=Edges[[#This Row],[Vertex 2]],"HIDE","SHOW")</f>
        <v>SHOW</v>
      </c>
      <c r="BE42" s="78" t="str">
        <f>REPLACE(INDEX(GroupVertices[Group], MATCH(Edges[[#This Row],[Vertex 1]],GroupVertices[Vertex],0)),1,1,"")</f>
        <v>EUTRAL</v>
      </c>
      <c r="BF42" s="78" t="str">
        <f>REPLACE(INDEX(GroupVertices[Group], MATCH(Edges[[#This Row],[Vertex 2]],GroupVertices[Vertex],0)),1,1,"")</f>
        <v>EUTRAL</v>
      </c>
    </row>
    <row r="43" spans="1:58" hidden="1" x14ac:dyDescent="0.25">
      <c r="A43" s="64" t="s">
        <v>243</v>
      </c>
      <c r="B43" s="64" t="s">
        <v>243</v>
      </c>
      <c r="C43" s="65"/>
      <c r="D43" s="66"/>
      <c r="E43" s="67"/>
      <c r="F43" s="68"/>
      <c r="G43" s="65" t="str">
        <f>IF(Edges[[#This Row],[Vertex 1]]=Edges[[#This Row],[Vertex 2]],"HIDE","SHOW")</f>
        <v>HIDE</v>
      </c>
      <c r="H43" s="69"/>
      <c r="I43" s="70"/>
      <c r="J43" s="70"/>
      <c r="K43" s="34"/>
      <c r="L43" s="77"/>
      <c r="M43" s="77"/>
      <c r="N43" s="72"/>
      <c r="O43" s="79" t="s">
        <v>179</v>
      </c>
      <c r="P43" s="81">
        <v>42851.750162037039</v>
      </c>
      <c r="Q43" s="79" t="s">
        <v>1668</v>
      </c>
      <c r="R43" s="79" t="s">
        <v>3185</v>
      </c>
      <c r="S43" s="79" t="s">
        <v>4026</v>
      </c>
      <c r="T43" s="79"/>
      <c r="U43" s="79"/>
      <c r="V43" s="82" t="s">
        <v>4787</v>
      </c>
      <c r="W43" s="81">
        <v>42851.750162037039</v>
      </c>
      <c r="X43" s="82" t="s">
        <v>5810</v>
      </c>
      <c r="Y43" s="79"/>
      <c r="Z43" s="79"/>
      <c r="AA43" s="83" t="s">
        <v>7857</v>
      </c>
      <c r="AB43" s="79"/>
      <c r="AC43" s="79" t="b">
        <v>0</v>
      </c>
      <c r="AD43" s="79">
        <v>0</v>
      </c>
      <c r="AE43" s="83" t="s">
        <v>9915</v>
      </c>
      <c r="AF43" s="79" t="b">
        <v>0</v>
      </c>
      <c r="AG43" s="79" t="s">
        <v>9967</v>
      </c>
      <c r="AH43" s="79"/>
      <c r="AI43" s="83" t="s">
        <v>9915</v>
      </c>
      <c r="AJ43" s="79" t="b">
        <v>0</v>
      </c>
      <c r="AK43" s="79">
        <v>0</v>
      </c>
      <c r="AL43" s="83" t="s">
        <v>9915</v>
      </c>
      <c r="AM43" s="79" t="s">
        <v>9999</v>
      </c>
      <c r="AN43" s="79" t="b">
        <v>0</v>
      </c>
      <c r="AO43" s="83" t="s">
        <v>7857</v>
      </c>
      <c r="AP43" s="79" t="s">
        <v>179</v>
      </c>
      <c r="AQ43" s="79">
        <v>0</v>
      </c>
      <c r="AR43" s="79">
        <v>0</v>
      </c>
      <c r="AS43" s="79"/>
      <c r="AT43" s="79"/>
      <c r="AU43" s="79"/>
      <c r="AV43" s="79"/>
      <c r="AW43" s="79"/>
      <c r="AX43" s="79"/>
      <c r="AY43" s="79"/>
      <c r="AZ43" s="79"/>
      <c r="BA43">
        <v>1</v>
      </c>
      <c r="BB43">
        <v>0</v>
      </c>
      <c r="BC43" s="79" t="str">
        <f>IF(Edges[[#This Row],[Sentiment]]=0,"NEUTRAL",IF(Edges[[#This Row],[Sentiment]]=1,"POSITIVE",IF(Edges[[#This Row],[Sentiment]]=-1,"NEGATIVE")))</f>
        <v>NEUTRAL</v>
      </c>
      <c r="BD43" s="79" t="str">
        <f>IF(Edges[[#This Row],[Vertex 1]]=Edges[[#This Row],[Vertex 2]],"HIDE","SHOW")</f>
        <v>HIDE</v>
      </c>
      <c r="BE43" s="124" t="e">
        <f>REPLACE(INDEX(GroupVertices[Group], MATCH(Edges[[#This Row],[Vertex 1]],GroupVertices[Vertex],0)),1,1,"")</f>
        <v>#N/A</v>
      </c>
      <c r="BF43" s="124" t="e">
        <f>REPLACE(INDEX(GroupVertices[Group], MATCH(Edges[[#This Row],[Vertex 2]],GroupVertices[Vertex],0)),1,1,"")</f>
        <v>#N/A</v>
      </c>
    </row>
    <row r="44" spans="1:58" hidden="1" x14ac:dyDescent="0.25">
      <c r="A44" s="64" t="s">
        <v>244</v>
      </c>
      <c r="B44" s="64" t="s">
        <v>244</v>
      </c>
      <c r="C44" s="65"/>
      <c r="D44" s="66"/>
      <c r="E44" s="67"/>
      <c r="F44" s="68"/>
      <c r="G44" s="65" t="str">
        <f>IF(Edges[[#This Row],[Vertex 1]]=Edges[[#This Row],[Vertex 2]],"HIDE","SHOW")</f>
        <v>HIDE</v>
      </c>
      <c r="H44" s="69"/>
      <c r="I44" s="70"/>
      <c r="J44" s="70"/>
      <c r="K44" s="34"/>
      <c r="L44" s="77"/>
      <c r="M44" s="77"/>
      <c r="N44" s="72"/>
      <c r="O44" s="79" t="s">
        <v>179</v>
      </c>
      <c r="P44" s="81">
        <v>42851.750752314816</v>
      </c>
      <c r="Q44" s="79" t="s">
        <v>18362</v>
      </c>
      <c r="R44" s="82" t="s">
        <v>3186</v>
      </c>
      <c r="S44" s="79" t="s">
        <v>4022</v>
      </c>
      <c r="T44" s="79"/>
      <c r="U44" s="79"/>
      <c r="V44" s="82" t="s">
        <v>4788</v>
      </c>
      <c r="W44" s="81">
        <v>42851.750752314816</v>
      </c>
      <c r="X44" s="82" t="s">
        <v>5811</v>
      </c>
      <c r="Y44" s="79"/>
      <c r="Z44" s="79"/>
      <c r="AA44" s="83" t="s">
        <v>7858</v>
      </c>
      <c r="AB44" s="79"/>
      <c r="AC44" s="79" t="b">
        <v>0</v>
      </c>
      <c r="AD44" s="79">
        <v>1</v>
      </c>
      <c r="AE44" s="83" t="s">
        <v>9915</v>
      </c>
      <c r="AF44" s="79" t="b">
        <v>0</v>
      </c>
      <c r="AG44" s="79" t="s">
        <v>9963</v>
      </c>
      <c r="AH44" s="79"/>
      <c r="AI44" s="83" t="s">
        <v>9915</v>
      </c>
      <c r="AJ44" s="79" t="b">
        <v>0</v>
      </c>
      <c r="AK44" s="79">
        <v>0</v>
      </c>
      <c r="AL44" s="83" t="s">
        <v>9915</v>
      </c>
      <c r="AM44" s="79" t="s">
        <v>9991</v>
      </c>
      <c r="AN44" s="79" t="b">
        <v>0</v>
      </c>
      <c r="AO44" s="83" t="s">
        <v>7858</v>
      </c>
      <c r="AP44" s="79" t="s">
        <v>179</v>
      </c>
      <c r="AQ44" s="79">
        <v>0</v>
      </c>
      <c r="AR44" s="79">
        <v>0</v>
      </c>
      <c r="AS44" s="79"/>
      <c r="AT44" s="79"/>
      <c r="AU44" s="79"/>
      <c r="AV44" s="79"/>
      <c r="AW44" s="79"/>
      <c r="AX44" s="79"/>
      <c r="AY44" s="79"/>
      <c r="AZ44" s="79"/>
      <c r="BA44">
        <v>1</v>
      </c>
      <c r="BB44">
        <v>0</v>
      </c>
      <c r="BC44" s="79" t="str">
        <f>IF(Edges[[#This Row],[Sentiment]]=0,"NEUTRAL",IF(Edges[[#This Row],[Sentiment]]=1,"POSITIVE",IF(Edges[[#This Row],[Sentiment]]=-1,"NEGATIVE")))</f>
        <v>NEUTRAL</v>
      </c>
      <c r="BD44" s="79" t="str">
        <f>IF(Edges[[#This Row],[Vertex 1]]=Edges[[#This Row],[Vertex 2]],"HIDE","SHOW")</f>
        <v>HIDE</v>
      </c>
      <c r="BE44" s="124" t="e">
        <f>REPLACE(INDEX(GroupVertices[Group], MATCH(Edges[[#This Row],[Vertex 1]],GroupVertices[Vertex],0)),1,1,"")</f>
        <v>#N/A</v>
      </c>
      <c r="BF44" s="124" t="e">
        <f>REPLACE(INDEX(GroupVertices[Group], MATCH(Edges[[#This Row],[Vertex 2]],GroupVertices[Vertex],0)),1,1,"")</f>
        <v>#N/A</v>
      </c>
    </row>
    <row r="45" spans="1:58" hidden="1" x14ac:dyDescent="0.25">
      <c r="A45" s="64" t="s">
        <v>245</v>
      </c>
      <c r="B45" s="64" t="s">
        <v>245</v>
      </c>
      <c r="C45" s="65"/>
      <c r="D45" s="66"/>
      <c r="E45" s="67"/>
      <c r="F45" s="68"/>
      <c r="G45" s="65" t="str">
        <f>IF(Edges[[#This Row],[Vertex 1]]=Edges[[#This Row],[Vertex 2]],"HIDE","SHOW")</f>
        <v>HIDE</v>
      </c>
      <c r="H45" s="69"/>
      <c r="I45" s="70"/>
      <c r="J45" s="70"/>
      <c r="K45" s="34"/>
      <c r="L45" s="77"/>
      <c r="M45" s="77"/>
      <c r="N45" s="72"/>
      <c r="O45" s="79" t="s">
        <v>179</v>
      </c>
      <c r="P45" s="81">
        <v>42851.74900462963</v>
      </c>
      <c r="Q45" s="79" t="s">
        <v>1669</v>
      </c>
      <c r="R45" s="82" t="s">
        <v>3187</v>
      </c>
      <c r="S45" s="79" t="s">
        <v>4021</v>
      </c>
      <c r="T45" s="79" t="s">
        <v>4267</v>
      </c>
      <c r="U45" s="79"/>
      <c r="V45" s="82" t="s">
        <v>4789</v>
      </c>
      <c r="W45" s="81">
        <v>42851.74900462963</v>
      </c>
      <c r="X45" s="82" t="s">
        <v>5812</v>
      </c>
      <c r="Y45" s="79"/>
      <c r="Z45" s="79"/>
      <c r="AA45" s="83" t="s">
        <v>7859</v>
      </c>
      <c r="AB45" s="79"/>
      <c r="AC45" s="79" t="b">
        <v>0</v>
      </c>
      <c r="AD45" s="79">
        <v>0</v>
      </c>
      <c r="AE45" s="83" t="s">
        <v>9915</v>
      </c>
      <c r="AF45" s="79" t="b">
        <v>0</v>
      </c>
      <c r="AG45" s="79" t="s">
        <v>9963</v>
      </c>
      <c r="AH45" s="79"/>
      <c r="AI45" s="83" t="s">
        <v>9915</v>
      </c>
      <c r="AJ45" s="79" t="b">
        <v>0</v>
      </c>
      <c r="AK45" s="79">
        <v>1</v>
      </c>
      <c r="AL45" s="83" t="s">
        <v>9915</v>
      </c>
      <c r="AM45" s="79" t="s">
        <v>4133</v>
      </c>
      <c r="AN45" s="79" t="b">
        <v>0</v>
      </c>
      <c r="AO45" s="83" t="s">
        <v>7859</v>
      </c>
      <c r="AP45" s="79" t="s">
        <v>179</v>
      </c>
      <c r="AQ45" s="79">
        <v>0</v>
      </c>
      <c r="AR45" s="79">
        <v>0</v>
      </c>
      <c r="AS45" s="79"/>
      <c r="AT45" s="79"/>
      <c r="AU45" s="79"/>
      <c r="AV45" s="79"/>
      <c r="AW45" s="79"/>
      <c r="AX45" s="79"/>
      <c r="AY45" s="79"/>
      <c r="AZ45" s="79"/>
      <c r="BA45">
        <v>1</v>
      </c>
      <c r="BB45">
        <v>0</v>
      </c>
      <c r="BC45" s="79" t="str">
        <f>IF(Edges[[#This Row],[Sentiment]]=0,"NEUTRAL",IF(Edges[[#This Row],[Sentiment]]=1,"POSITIVE",IF(Edges[[#This Row],[Sentiment]]=-1,"NEGATIVE")))</f>
        <v>NEUTRAL</v>
      </c>
      <c r="BD45" s="79" t="str">
        <f>IF(Edges[[#This Row],[Vertex 1]]=Edges[[#This Row],[Vertex 2]],"HIDE","SHOW")</f>
        <v>HIDE</v>
      </c>
      <c r="BE45" s="124" t="str">
        <f>REPLACE(INDEX(GroupVertices[Group], MATCH(Edges[[#This Row],[Vertex 1]],GroupVertices[Vertex],0)),1,1,"")</f>
        <v>EUTRAL</v>
      </c>
      <c r="BF45" s="124" t="str">
        <f>REPLACE(INDEX(GroupVertices[Group], MATCH(Edges[[#This Row],[Vertex 2]],GroupVertices[Vertex],0)),1,1,"")</f>
        <v>EUTRAL</v>
      </c>
    </row>
    <row r="46" spans="1:58" x14ac:dyDescent="0.25">
      <c r="A46" s="64" t="s">
        <v>246</v>
      </c>
      <c r="B46" s="64" t="s">
        <v>245</v>
      </c>
      <c r="C46" s="65"/>
      <c r="D46" s="66"/>
      <c r="E46" s="67"/>
      <c r="F46" s="68"/>
      <c r="G46" s="65" t="str">
        <f>IF(Edges[[#This Row],[Vertex 1]]=Edges[[#This Row],[Vertex 2]],"HIDE","SHOW")</f>
        <v>SHOW</v>
      </c>
      <c r="H46" s="69"/>
      <c r="I46" s="70"/>
      <c r="J46" s="70"/>
      <c r="K46" s="34" t="s">
        <v>65</v>
      </c>
      <c r="L46" s="77">
        <v>46</v>
      </c>
      <c r="M46" s="77"/>
      <c r="N46" s="72"/>
      <c r="O46" s="79" t="s">
        <v>1646</v>
      </c>
      <c r="P46" s="81">
        <v>42851.754050925927</v>
      </c>
      <c r="Q46" s="79" t="s">
        <v>1670</v>
      </c>
      <c r="R46" s="82" t="s">
        <v>3187</v>
      </c>
      <c r="S46" s="79" t="s">
        <v>4021</v>
      </c>
      <c r="T46" s="79" t="s">
        <v>4267</v>
      </c>
      <c r="U46" s="79"/>
      <c r="V46" s="82" t="s">
        <v>4790</v>
      </c>
      <c r="W46" s="81">
        <v>42851.754050925927</v>
      </c>
      <c r="X46" s="82" t="s">
        <v>5813</v>
      </c>
      <c r="Y46" s="79"/>
      <c r="Z46" s="79"/>
      <c r="AA46" s="83" t="s">
        <v>7860</v>
      </c>
      <c r="AB46" s="79"/>
      <c r="AC46" s="79" t="b">
        <v>0</v>
      </c>
      <c r="AD46" s="79">
        <v>0</v>
      </c>
      <c r="AE46" s="83" t="s">
        <v>9915</v>
      </c>
      <c r="AF46" s="79" t="b">
        <v>0</v>
      </c>
      <c r="AG46" s="79" t="s">
        <v>9963</v>
      </c>
      <c r="AH46" s="79"/>
      <c r="AI46" s="83" t="s">
        <v>9915</v>
      </c>
      <c r="AJ46" s="79" t="b">
        <v>0</v>
      </c>
      <c r="AK46" s="79">
        <v>1</v>
      </c>
      <c r="AL46" s="83" t="s">
        <v>7859</v>
      </c>
      <c r="AM46" s="79" t="s">
        <v>9991</v>
      </c>
      <c r="AN46" s="79" t="b">
        <v>0</v>
      </c>
      <c r="AO46" s="83" t="s">
        <v>7859</v>
      </c>
      <c r="AP46" s="79" t="s">
        <v>179</v>
      </c>
      <c r="AQ46" s="79">
        <v>0</v>
      </c>
      <c r="AR46" s="79">
        <v>0</v>
      </c>
      <c r="AS46" s="79"/>
      <c r="AT46" s="79"/>
      <c r="AU46" s="79"/>
      <c r="AV46" s="79"/>
      <c r="AW46" s="79"/>
      <c r="AX46" s="79"/>
      <c r="AY46" s="79"/>
      <c r="AZ46" s="79"/>
      <c r="BA46">
        <v>1</v>
      </c>
      <c r="BB46">
        <v>0</v>
      </c>
      <c r="BC46" s="79" t="str">
        <f>IF(Edges[[#This Row],[Sentiment]]=0,"NEUTRAL",IF(Edges[[#This Row],[Sentiment]]=1,"POSITIVE",IF(Edges[[#This Row],[Sentiment]]=-1,"NEGATIVE")))</f>
        <v>NEUTRAL</v>
      </c>
      <c r="BD46" s="79" t="str">
        <f>IF(Edges[[#This Row],[Vertex 1]]=Edges[[#This Row],[Vertex 2]],"HIDE","SHOW")</f>
        <v>SHOW</v>
      </c>
      <c r="BE46" s="78" t="str">
        <f>REPLACE(INDEX(GroupVertices[Group], MATCH(Edges[[#This Row],[Vertex 1]],GroupVertices[Vertex],0)),1,1,"")</f>
        <v>EUTRAL</v>
      </c>
      <c r="BF46" s="78" t="str">
        <f>REPLACE(INDEX(GroupVertices[Group], MATCH(Edges[[#This Row],[Vertex 2]],GroupVertices[Vertex],0)),1,1,"")</f>
        <v>EUTRAL</v>
      </c>
    </row>
    <row r="47" spans="1:58" hidden="1" x14ac:dyDescent="0.25">
      <c r="A47" s="64" t="s">
        <v>247</v>
      </c>
      <c r="B47" s="64" t="s">
        <v>247</v>
      </c>
      <c r="C47" s="65"/>
      <c r="D47" s="66"/>
      <c r="E47" s="67"/>
      <c r="F47" s="68"/>
      <c r="G47" s="65" t="str">
        <f>IF(Edges[[#This Row],[Vertex 1]]=Edges[[#This Row],[Vertex 2]],"HIDE","SHOW")</f>
        <v>HIDE</v>
      </c>
      <c r="H47" s="69"/>
      <c r="I47" s="70"/>
      <c r="J47" s="70"/>
      <c r="K47" s="34"/>
      <c r="L47" s="77"/>
      <c r="M47" s="77"/>
      <c r="N47" s="72"/>
      <c r="O47" s="79" t="s">
        <v>179</v>
      </c>
      <c r="P47" s="81">
        <v>42851.333715277775</v>
      </c>
      <c r="Q47" s="79" t="s">
        <v>1671</v>
      </c>
      <c r="R47" s="82" t="s">
        <v>3188</v>
      </c>
      <c r="S47" s="79" t="s">
        <v>4021</v>
      </c>
      <c r="T47" s="79"/>
      <c r="U47" s="79"/>
      <c r="V47" s="82" t="s">
        <v>4791</v>
      </c>
      <c r="W47" s="81">
        <v>42851.333715277775</v>
      </c>
      <c r="X47" s="82" t="s">
        <v>5814</v>
      </c>
      <c r="Y47" s="79"/>
      <c r="Z47" s="79"/>
      <c r="AA47" s="83" t="s">
        <v>7861</v>
      </c>
      <c r="AB47" s="79"/>
      <c r="AC47" s="79" t="b">
        <v>0</v>
      </c>
      <c r="AD47" s="79">
        <v>1</v>
      </c>
      <c r="AE47" s="83" t="s">
        <v>9915</v>
      </c>
      <c r="AF47" s="79" t="b">
        <v>0</v>
      </c>
      <c r="AG47" s="79" t="s">
        <v>9963</v>
      </c>
      <c r="AH47" s="79"/>
      <c r="AI47" s="83" t="s">
        <v>9915</v>
      </c>
      <c r="AJ47" s="79" t="b">
        <v>0</v>
      </c>
      <c r="AK47" s="79">
        <v>1</v>
      </c>
      <c r="AL47" s="83" t="s">
        <v>9915</v>
      </c>
      <c r="AM47" s="79" t="s">
        <v>9990</v>
      </c>
      <c r="AN47" s="79" t="b">
        <v>0</v>
      </c>
      <c r="AO47" s="83" t="s">
        <v>7861</v>
      </c>
      <c r="AP47" s="79" t="s">
        <v>10099</v>
      </c>
      <c r="AQ47" s="79">
        <v>0</v>
      </c>
      <c r="AR47" s="79">
        <v>0</v>
      </c>
      <c r="AS47" s="79"/>
      <c r="AT47" s="79"/>
      <c r="AU47" s="79"/>
      <c r="AV47" s="79"/>
      <c r="AW47" s="79"/>
      <c r="AX47" s="79"/>
      <c r="AY47" s="79"/>
      <c r="AZ47" s="79"/>
      <c r="BA47">
        <v>1</v>
      </c>
      <c r="BB47">
        <v>0</v>
      </c>
      <c r="BC47" s="79" t="str">
        <f>IF(Edges[[#This Row],[Sentiment]]=0,"NEUTRAL",IF(Edges[[#This Row],[Sentiment]]=1,"POSITIVE",IF(Edges[[#This Row],[Sentiment]]=-1,"NEGATIVE")))</f>
        <v>NEUTRAL</v>
      </c>
      <c r="BD47" s="79" t="str">
        <f>IF(Edges[[#This Row],[Vertex 1]]=Edges[[#This Row],[Vertex 2]],"HIDE","SHOW")</f>
        <v>HIDE</v>
      </c>
      <c r="BE47" s="124" t="str">
        <f>REPLACE(INDEX(GroupVertices[Group], MATCH(Edges[[#This Row],[Vertex 1]],GroupVertices[Vertex],0)),1,1,"")</f>
        <v>EUTRAL</v>
      </c>
      <c r="BF47" s="124" t="str">
        <f>REPLACE(INDEX(GroupVertices[Group], MATCH(Edges[[#This Row],[Vertex 2]],GroupVertices[Vertex],0)),1,1,"")</f>
        <v>EUTRAL</v>
      </c>
    </row>
    <row r="48" spans="1:58" x14ac:dyDescent="0.25">
      <c r="A48" s="64" t="s">
        <v>248</v>
      </c>
      <c r="B48" s="64" t="s">
        <v>247</v>
      </c>
      <c r="C48" s="65"/>
      <c r="D48" s="66"/>
      <c r="E48" s="67"/>
      <c r="F48" s="68"/>
      <c r="G48" s="65" t="str">
        <f>IF(Edges[[#This Row],[Vertex 1]]=Edges[[#This Row],[Vertex 2]],"HIDE","SHOW")</f>
        <v>SHOW</v>
      </c>
      <c r="H48" s="69"/>
      <c r="I48" s="70"/>
      <c r="J48" s="70"/>
      <c r="K48" s="34" t="s">
        <v>65</v>
      </c>
      <c r="L48" s="77">
        <v>48</v>
      </c>
      <c r="M48" s="77"/>
      <c r="N48" s="72"/>
      <c r="O48" s="79" t="s">
        <v>1646</v>
      </c>
      <c r="P48" s="81">
        <v>42851.75409722222</v>
      </c>
      <c r="Q48" s="79" t="s">
        <v>1672</v>
      </c>
      <c r="R48" s="79"/>
      <c r="S48" s="79"/>
      <c r="T48" s="79"/>
      <c r="U48" s="79"/>
      <c r="V48" s="82" t="s">
        <v>4792</v>
      </c>
      <c r="W48" s="81">
        <v>42851.75409722222</v>
      </c>
      <c r="X48" s="82" t="s">
        <v>5815</v>
      </c>
      <c r="Y48" s="79"/>
      <c r="Z48" s="79"/>
      <c r="AA48" s="83" t="s">
        <v>7862</v>
      </c>
      <c r="AB48" s="79"/>
      <c r="AC48" s="79" t="b">
        <v>0</v>
      </c>
      <c r="AD48" s="79">
        <v>0</v>
      </c>
      <c r="AE48" s="83" t="s">
        <v>9915</v>
      </c>
      <c r="AF48" s="79" t="b">
        <v>0</v>
      </c>
      <c r="AG48" s="79" t="s">
        <v>9963</v>
      </c>
      <c r="AH48" s="79"/>
      <c r="AI48" s="83" t="s">
        <v>9915</v>
      </c>
      <c r="AJ48" s="79" t="b">
        <v>0</v>
      </c>
      <c r="AK48" s="79">
        <v>1</v>
      </c>
      <c r="AL48" s="83" t="s">
        <v>7861</v>
      </c>
      <c r="AM48" s="79" t="s">
        <v>9993</v>
      </c>
      <c r="AN48" s="79" t="b">
        <v>0</v>
      </c>
      <c r="AO48" s="83" t="s">
        <v>7861</v>
      </c>
      <c r="AP48" s="79" t="s">
        <v>179</v>
      </c>
      <c r="AQ48" s="79">
        <v>0</v>
      </c>
      <c r="AR48" s="79">
        <v>0</v>
      </c>
      <c r="AS48" s="79"/>
      <c r="AT48" s="79"/>
      <c r="AU48" s="79"/>
      <c r="AV48" s="79"/>
      <c r="AW48" s="79"/>
      <c r="AX48" s="79"/>
      <c r="AY48" s="79"/>
      <c r="AZ48" s="79"/>
      <c r="BA48">
        <v>1</v>
      </c>
      <c r="BB48">
        <v>0</v>
      </c>
      <c r="BC48" s="79" t="str">
        <f>IF(Edges[[#This Row],[Sentiment]]=0,"NEUTRAL",IF(Edges[[#This Row],[Sentiment]]=1,"POSITIVE",IF(Edges[[#This Row],[Sentiment]]=-1,"NEGATIVE")))</f>
        <v>NEUTRAL</v>
      </c>
      <c r="BD48" s="79" t="str">
        <f>IF(Edges[[#This Row],[Vertex 1]]=Edges[[#This Row],[Vertex 2]],"HIDE","SHOW")</f>
        <v>SHOW</v>
      </c>
      <c r="BE48" s="78" t="str">
        <f>REPLACE(INDEX(GroupVertices[Group], MATCH(Edges[[#This Row],[Vertex 1]],GroupVertices[Vertex],0)),1,1,"")</f>
        <v>EUTRAL</v>
      </c>
      <c r="BF48" s="78" t="str">
        <f>REPLACE(INDEX(GroupVertices[Group], MATCH(Edges[[#This Row],[Vertex 2]],GroupVertices[Vertex],0)),1,1,"")</f>
        <v>EUTRAL</v>
      </c>
    </row>
    <row r="49" spans="1:58" x14ac:dyDescent="0.25">
      <c r="A49" s="64" t="s">
        <v>249</v>
      </c>
      <c r="B49" s="64" t="s">
        <v>1549</v>
      </c>
      <c r="C49" s="65"/>
      <c r="D49" s="66"/>
      <c r="E49" s="67"/>
      <c r="F49" s="68"/>
      <c r="G49" s="65" t="str">
        <f>IF(Edges[[#This Row],[Vertex 1]]=Edges[[#This Row],[Vertex 2]],"HIDE","SHOW")</f>
        <v>SHOW</v>
      </c>
      <c r="H49" s="69"/>
      <c r="I49" s="70"/>
      <c r="J49" s="70"/>
      <c r="K49" s="34" t="s">
        <v>65</v>
      </c>
      <c r="L49" s="77">
        <v>49</v>
      </c>
      <c r="M49" s="77"/>
      <c r="N49" s="72"/>
      <c r="O49" s="79" t="s">
        <v>1646</v>
      </c>
      <c r="P49" s="81">
        <v>42851.755914351852</v>
      </c>
      <c r="Q49" s="79" t="s">
        <v>1673</v>
      </c>
      <c r="R49" s="82" t="s">
        <v>3189</v>
      </c>
      <c r="S49" s="79" t="s">
        <v>4027</v>
      </c>
      <c r="T49" s="79"/>
      <c r="U49" s="79"/>
      <c r="V49" s="82" t="s">
        <v>4793</v>
      </c>
      <c r="W49" s="81">
        <v>42851.755914351852</v>
      </c>
      <c r="X49" s="82" t="s">
        <v>5816</v>
      </c>
      <c r="Y49" s="79"/>
      <c r="Z49" s="79"/>
      <c r="AA49" s="83" t="s">
        <v>7863</v>
      </c>
      <c r="AB49" s="79"/>
      <c r="AC49" s="79" t="b">
        <v>0</v>
      </c>
      <c r="AD49" s="79">
        <v>0</v>
      </c>
      <c r="AE49" s="83" t="s">
        <v>9915</v>
      </c>
      <c r="AF49" s="79" t="b">
        <v>0</v>
      </c>
      <c r="AG49" s="79" t="s">
        <v>9963</v>
      </c>
      <c r="AH49" s="79"/>
      <c r="AI49" s="83" t="s">
        <v>9915</v>
      </c>
      <c r="AJ49" s="79" t="b">
        <v>0</v>
      </c>
      <c r="AK49" s="79">
        <v>0</v>
      </c>
      <c r="AL49" s="83" t="s">
        <v>9915</v>
      </c>
      <c r="AM49" s="79" t="s">
        <v>10000</v>
      </c>
      <c r="AN49" s="79" t="b">
        <v>0</v>
      </c>
      <c r="AO49" s="83" t="s">
        <v>7863</v>
      </c>
      <c r="AP49" s="79" t="s">
        <v>179</v>
      </c>
      <c r="AQ49" s="79">
        <v>0</v>
      </c>
      <c r="AR49" s="79">
        <v>0</v>
      </c>
      <c r="AS49" s="79"/>
      <c r="AT49" s="79"/>
      <c r="AU49" s="79"/>
      <c r="AV49" s="79"/>
      <c r="AW49" s="79"/>
      <c r="AX49" s="79"/>
      <c r="AY49" s="79"/>
      <c r="AZ49" s="79"/>
      <c r="BA49">
        <v>1</v>
      </c>
      <c r="BB49">
        <v>0</v>
      </c>
      <c r="BC49" s="79" t="str">
        <f>IF(Edges[[#This Row],[Sentiment]]=0,"NEUTRAL",IF(Edges[[#This Row],[Sentiment]]=1,"POSITIVE",IF(Edges[[#This Row],[Sentiment]]=-1,"NEGATIVE")))</f>
        <v>NEUTRAL</v>
      </c>
      <c r="BD49" s="79" t="str">
        <f>IF(Edges[[#This Row],[Vertex 1]]=Edges[[#This Row],[Vertex 2]],"HIDE","SHOW")</f>
        <v>SHOW</v>
      </c>
      <c r="BE49" s="78" t="str">
        <f>REPLACE(INDEX(GroupVertices[Group], MATCH(Edges[[#This Row],[Vertex 1]],GroupVertices[Vertex],0)),1,1,"")</f>
        <v>EUTRAL</v>
      </c>
      <c r="BF49" s="78" t="str">
        <f>REPLACE(INDEX(GroupVertices[Group], MATCH(Edges[[#This Row],[Vertex 2]],GroupVertices[Vertex],0)),1,1,"")</f>
        <v>eneral</v>
      </c>
    </row>
    <row r="50" spans="1:58" hidden="1" x14ac:dyDescent="0.25">
      <c r="A50" s="64" t="s">
        <v>250</v>
      </c>
      <c r="B50" s="64" t="s">
        <v>250</v>
      </c>
      <c r="C50" s="65"/>
      <c r="D50" s="66"/>
      <c r="E50" s="67"/>
      <c r="F50" s="68"/>
      <c r="G50" s="65" t="str">
        <f>IF(Edges[[#This Row],[Vertex 1]]=Edges[[#This Row],[Vertex 2]],"HIDE","SHOW")</f>
        <v>HIDE</v>
      </c>
      <c r="H50" s="69"/>
      <c r="I50" s="70"/>
      <c r="J50" s="70"/>
      <c r="K50" s="34"/>
      <c r="L50" s="77"/>
      <c r="M50" s="77"/>
      <c r="N50" s="72"/>
      <c r="O50" s="79" t="s">
        <v>179</v>
      </c>
      <c r="P50" s="81">
        <v>42851.761203703703</v>
      </c>
      <c r="Q50" s="79" t="s">
        <v>1674</v>
      </c>
      <c r="R50" s="82" t="s">
        <v>3181</v>
      </c>
      <c r="S50" s="79" t="s">
        <v>4022</v>
      </c>
      <c r="T50" s="79"/>
      <c r="U50" s="79"/>
      <c r="V50" s="82" t="s">
        <v>4794</v>
      </c>
      <c r="W50" s="81">
        <v>42851.761203703703</v>
      </c>
      <c r="X50" s="82" t="s">
        <v>5817</v>
      </c>
      <c r="Y50" s="79"/>
      <c r="Z50" s="79"/>
      <c r="AA50" s="83" t="s">
        <v>7864</v>
      </c>
      <c r="AB50" s="79"/>
      <c r="AC50" s="79" t="b">
        <v>0</v>
      </c>
      <c r="AD50" s="79">
        <v>0</v>
      </c>
      <c r="AE50" s="83" t="s">
        <v>9915</v>
      </c>
      <c r="AF50" s="79" t="b">
        <v>0</v>
      </c>
      <c r="AG50" s="79" t="s">
        <v>9966</v>
      </c>
      <c r="AH50" s="79"/>
      <c r="AI50" s="83" t="s">
        <v>9915</v>
      </c>
      <c r="AJ50" s="79" t="b">
        <v>0</v>
      </c>
      <c r="AK50" s="79">
        <v>0</v>
      </c>
      <c r="AL50" s="83" t="s">
        <v>9915</v>
      </c>
      <c r="AM50" s="79" t="s">
        <v>10001</v>
      </c>
      <c r="AN50" s="79" t="b">
        <v>0</v>
      </c>
      <c r="AO50" s="83" t="s">
        <v>7864</v>
      </c>
      <c r="AP50" s="79" t="s">
        <v>179</v>
      </c>
      <c r="AQ50" s="79">
        <v>0</v>
      </c>
      <c r="AR50" s="79">
        <v>0</v>
      </c>
      <c r="AS50" s="79"/>
      <c r="AT50" s="79"/>
      <c r="AU50" s="79"/>
      <c r="AV50" s="79"/>
      <c r="AW50" s="79"/>
      <c r="AX50" s="79"/>
      <c r="AY50" s="79"/>
      <c r="AZ50" s="79"/>
      <c r="BA50">
        <v>1</v>
      </c>
      <c r="BB50">
        <v>0</v>
      </c>
      <c r="BC50" s="79" t="str">
        <f>IF(Edges[[#This Row],[Sentiment]]=0,"NEUTRAL",IF(Edges[[#This Row],[Sentiment]]=1,"POSITIVE",IF(Edges[[#This Row],[Sentiment]]=-1,"NEGATIVE")))</f>
        <v>NEUTRAL</v>
      </c>
      <c r="BD50" s="79" t="str">
        <f>IF(Edges[[#This Row],[Vertex 1]]=Edges[[#This Row],[Vertex 2]],"HIDE","SHOW")</f>
        <v>HIDE</v>
      </c>
      <c r="BE50" s="124" t="e">
        <f>REPLACE(INDEX(GroupVertices[Group], MATCH(Edges[[#This Row],[Vertex 1]],GroupVertices[Vertex],0)),1,1,"")</f>
        <v>#N/A</v>
      </c>
      <c r="BF50" s="124" t="e">
        <f>REPLACE(INDEX(GroupVertices[Group], MATCH(Edges[[#This Row],[Vertex 2]],GroupVertices[Vertex],0)),1,1,"")</f>
        <v>#N/A</v>
      </c>
    </row>
    <row r="51" spans="1:58" x14ac:dyDescent="0.25">
      <c r="A51" s="64" t="s">
        <v>251</v>
      </c>
      <c r="B51" s="64" t="s">
        <v>1453</v>
      </c>
      <c r="C51" s="65"/>
      <c r="D51" s="66"/>
      <c r="E51" s="67"/>
      <c r="F51" s="68"/>
      <c r="G51" s="65" t="str">
        <f>IF(Edges[[#This Row],[Vertex 1]]=Edges[[#This Row],[Vertex 2]],"HIDE","SHOW")</f>
        <v>SHOW</v>
      </c>
      <c r="H51" s="69"/>
      <c r="I51" s="70"/>
      <c r="J51" s="70"/>
      <c r="K51" s="34" t="s">
        <v>65</v>
      </c>
      <c r="L51" s="77">
        <v>51</v>
      </c>
      <c r="M51" s="77"/>
      <c r="N51" s="72"/>
      <c r="O51" s="79" t="s">
        <v>1646</v>
      </c>
      <c r="P51" s="81">
        <v>42851.768171296295</v>
      </c>
      <c r="Q51" s="79" t="s">
        <v>1675</v>
      </c>
      <c r="R51" s="79" t="s">
        <v>3190</v>
      </c>
      <c r="S51" s="79" t="s">
        <v>4028</v>
      </c>
      <c r="T51" s="79"/>
      <c r="U51" s="79"/>
      <c r="V51" s="82" t="s">
        <v>4795</v>
      </c>
      <c r="W51" s="81">
        <v>42851.768171296295</v>
      </c>
      <c r="X51" s="82" t="s">
        <v>5818</v>
      </c>
      <c r="Y51" s="79"/>
      <c r="Z51" s="79"/>
      <c r="AA51" s="83" t="s">
        <v>7865</v>
      </c>
      <c r="AB51" s="79"/>
      <c r="AC51" s="79" t="b">
        <v>0</v>
      </c>
      <c r="AD51" s="79">
        <v>0</v>
      </c>
      <c r="AE51" s="83" t="s">
        <v>9915</v>
      </c>
      <c r="AF51" s="79" t="b">
        <v>0</v>
      </c>
      <c r="AG51" s="79" t="s">
        <v>9963</v>
      </c>
      <c r="AH51" s="79"/>
      <c r="AI51" s="83" t="s">
        <v>9915</v>
      </c>
      <c r="AJ51" s="79" t="b">
        <v>0</v>
      </c>
      <c r="AK51" s="79">
        <v>68</v>
      </c>
      <c r="AL51" s="83" t="s">
        <v>9621</v>
      </c>
      <c r="AM51" s="79" t="s">
        <v>9991</v>
      </c>
      <c r="AN51" s="79" t="b">
        <v>0</v>
      </c>
      <c r="AO51" s="83" t="s">
        <v>9621</v>
      </c>
      <c r="AP51" s="79" t="s">
        <v>179</v>
      </c>
      <c r="AQ51" s="79">
        <v>0</v>
      </c>
      <c r="AR51" s="79">
        <v>0</v>
      </c>
      <c r="AS51" s="79"/>
      <c r="AT51" s="79"/>
      <c r="AU51" s="79"/>
      <c r="AV51" s="79"/>
      <c r="AW51" s="79"/>
      <c r="AX51" s="79"/>
      <c r="AY51" s="79"/>
      <c r="AZ51" s="79"/>
      <c r="BA51">
        <v>1</v>
      </c>
      <c r="BB51">
        <v>1</v>
      </c>
      <c r="BC51" s="79" t="str">
        <f>IF(Edges[[#This Row],[Sentiment]]=0,"NEUTRAL",IF(Edges[[#This Row],[Sentiment]]=1,"POSITIVE",IF(Edges[[#This Row],[Sentiment]]=-1,"NEGATIVE")))</f>
        <v>POSITIVE</v>
      </c>
      <c r="BD51" s="79" t="str">
        <f>IF(Edges[[#This Row],[Vertex 1]]=Edges[[#This Row],[Vertex 2]],"HIDE","SHOW")</f>
        <v>SHOW</v>
      </c>
      <c r="BE51" s="78" t="str">
        <f>REPLACE(INDEX(GroupVertices[Group], MATCH(Edges[[#This Row],[Vertex 1]],GroupVertices[Vertex],0)),1,1,"")</f>
        <v>OSITIVE</v>
      </c>
      <c r="BF51" s="78" t="str">
        <f>REPLACE(INDEX(GroupVertices[Group], MATCH(Edges[[#This Row],[Vertex 2]],GroupVertices[Vertex],0)),1,1,"")</f>
        <v>eneral</v>
      </c>
    </row>
    <row r="52" spans="1:58" hidden="1" x14ac:dyDescent="0.25">
      <c r="A52" s="64" t="s">
        <v>252</v>
      </c>
      <c r="B52" s="64" t="s">
        <v>252</v>
      </c>
      <c r="C52" s="65"/>
      <c r="D52" s="66"/>
      <c r="E52" s="67"/>
      <c r="F52" s="68"/>
      <c r="G52" s="65" t="str">
        <f>IF(Edges[[#This Row],[Vertex 1]]=Edges[[#This Row],[Vertex 2]],"HIDE","SHOW")</f>
        <v>HIDE</v>
      </c>
      <c r="H52" s="69"/>
      <c r="I52" s="70"/>
      <c r="J52" s="70"/>
      <c r="K52" s="34"/>
      <c r="L52" s="77"/>
      <c r="M52" s="77"/>
      <c r="N52" s="72"/>
      <c r="O52" s="79" t="s">
        <v>179</v>
      </c>
      <c r="P52" s="81">
        <v>42851.722685185188</v>
      </c>
      <c r="Q52" s="79" t="s">
        <v>1676</v>
      </c>
      <c r="R52" s="82" t="s">
        <v>3191</v>
      </c>
      <c r="S52" s="79" t="s">
        <v>4023</v>
      </c>
      <c r="T52" s="79"/>
      <c r="U52" s="82" t="s">
        <v>4468</v>
      </c>
      <c r="V52" s="82" t="s">
        <v>4468</v>
      </c>
      <c r="W52" s="81">
        <v>42851.722685185188</v>
      </c>
      <c r="X52" s="82" t="s">
        <v>5819</v>
      </c>
      <c r="Y52" s="79"/>
      <c r="Z52" s="79"/>
      <c r="AA52" s="83" t="s">
        <v>7866</v>
      </c>
      <c r="AB52" s="79"/>
      <c r="AC52" s="79" t="b">
        <v>0</v>
      </c>
      <c r="AD52" s="79">
        <v>0</v>
      </c>
      <c r="AE52" s="83" t="s">
        <v>9915</v>
      </c>
      <c r="AF52" s="79" t="b">
        <v>0</v>
      </c>
      <c r="AG52" s="79" t="s">
        <v>9963</v>
      </c>
      <c r="AH52" s="79"/>
      <c r="AI52" s="83" t="s">
        <v>9915</v>
      </c>
      <c r="AJ52" s="79" t="b">
        <v>0</v>
      </c>
      <c r="AK52" s="79">
        <v>0</v>
      </c>
      <c r="AL52" s="83" t="s">
        <v>9915</v>
      </c>
      <c r="AM52" s="79" t="s">
        <v>9991</v>
      </c>
      <c r="AN52" s="79" t="b">
        <v>0</v>
      </c>
      <c r="AO52" s="83" t="s">
        <v>7866</v>
      </c>
      <c r="AP52" s="79" t="s">
        <v>179</v>
      </c>
      <c r="AQ52" s="79">
        <v>0</v>
      </c>
      <c r="AR52" s="79">
        <v>0</v>
      </c>
      <c r="AS52" s="79"/>
      <c r="AT52" s="79"/>
      <c r="AU52" s="79"/>
      <c r="AV52" s="79"/>
      <c r="AW52" s="79"/>
      <c r="AX52" s="79"/>
      <c r="AY52" s="79"/>
      <c r="AZ52" s="79"/>
      <c r="BA52">
        <v>2</v>
      </c>
      <c r="BB52">
        <v>1</v>
      </c>
      <c r="BC52" s="79" t="str">
        <f>IF(Edges[[#This Row],[Sentiment]]=0,"NEUTRAL",IF(Edges[[#This Row],[Sentiment]]=1,"POSITIVE",IF(Edges[[#This Row],[Sentiment]]=-1,"NEGATIVE")))</f>
        <v>POSITIVE</v>
      </c>
      <c r="BD52" s="79" t="str">
        <f>IF(Edges[[#This Row],[Vertex 1]]=Edges[[#This Row],[Vertex 2]],"HIDE","SHOW")</f>
        <v>HIDE</v>
      </c>
      <c r="BE52" s="124" t="e">
        <f>REPLACE(INDEX(GroupVertices[Group], MATCH(Edges[[#This Row],[Vertex 1]],GroupVertices[Vertex],0)),1,1,"")</f>
        <v>#N/A</v>
      </c>
      <c r="BF52" s="124" t="e">
        <f>REPLACE(INDEX(GroupVertices[Group], MATCH(Edges[[#This Row],[Vertex 2]],GroupVertices[Vertex],0)),1,1,"")</f>
        <v>#N/A</v>
      </c>
    </row>
    <row r="53" spans="1:58" hidden="1" x14ac:dyDescent="0.25">
      <c r="A53" s="64" t="s">
        <v>252</v>
      </c>
      <c r="B53" s="64" t="s">
        <v>252</v>
      </c>
      <c r="C53" s="65"/>
      <c r="D53" s="66"/>
      <c r="E53" s="67"/>
      <c r="F53" s="68"/>
      <c r="G53" s="65" t="str">
        <f>IF(Edges[[#This Row],[Vertex 1]]=Edges[[#This Row],[Vertex 2]],"HIDE","SHOW")</f>
        <v>HIDE</v>
      </c>
      <c r="H53" s="69"/>
      <c r="I53" s="70"/>
      <c r="J53" s="70"/>
      <c r="K53" s="34"/>
      <c r="L53" s="77"/>
      <c r="M53" s="77"/>
      <c r="N53" s="72"/>
      <c r="O53" s="79" t="s">
        <v>179</v>
      </c>
      <c r="P53" s="81">
        <v>42851.773125</v>
      </c>
      <c r="Q53" s="79" t="s">
        <v>1677</v>
      </c>
      <c r="R53" s="82" t="s">
        <v>3192</v>
      </c>
      <c r="S53" s="79" t="s">
        <v>4023</v>
      </c>
      <c r="T53" s="79"/>
      <c r="U53" s="82" t="s">
        <v>4469</v>
      </c>
      <c r="V53" s="82" t="s">
        <v>4469</v>
      </c>
      <c r="W53" s="81">
        <v>42851.773125</v>
      </c>
      <c r="X53" s="82" t="s">
        <v>5820</v>
      </c>
      <c r="Y53" s="79"/>
      <c r="Z53" s="79"/>
      <c r="AA53" s="83" t="s">
        <v>7867</v>
      </c>
      <c r="AB53" s="79"/>
      <c r="AC53" s="79" t="b">
        <v>0</v>
      </c>
      <c r="AD53" s="79">
        <v>0</v>
      </c>
      <c r="AE53" s="83" t="s">
        <v>9915</v>
      </c>
      <c r="AF53" s="79" t="b">
        <v>0</v>
      </c>
      <c r="AG53" s="79" t="s">
        <v>9963</v>
      </c>
      <c r="AH53" s="79"/>
      <c r="AI53" s="83" t="s">
        <v>9915</v>
      </c>
      <c r="AJ53" s="79" t="b">
        <v>0</v>
      </c>
      <c r="AK53" s="79">
        <v>0</v>
      </c>
      <c r="AL53" s="83" t="s">
        <v>9915</v>
      </c>
      <c r="AM53" s="79" t="s">
        <v>9991</v>
      </c>
      <c r="AN53" s="79" t="b">
        <v>0</v>
      </c>
      <c r="AO53" s="83" t="s">
        <v>7867</v>
      </c>
      <c r="AP53" s="79" t="s">
        <v>179</v>
      </c>
      <c r="AQ53" s="79">
        <v>0</v>
      </c>
      <c r="AR53" s="79">
        <v>0</v>
      </c>
      <c r="AS53" s="79"/>
      <c r="AT53" s="79"/>
      <c r="AU53" s="79"/>
      <c r="AV53" s="79"/>
      <c r="AW53" s="79"/>
      <c r="AX53" s="79"/>
      <c r="AY53" s="79"/>
      <c r="AZ53" s="79"/>
      <c r="BA53">
        <v>2</v>
      </c>
      <c r="BB53">
        <v>1</v>
      </c>
      <c r="BC53" s="79" t="str">
        <f>IF(Edges[[#This Row],[Sentiment]]=0,"NEUTRAL",IF(Edges[[#This Row],[Sentiment]]=1,"POSITIVE",IF(Edges[[#This Row],[Sentiment]]=-1,"NEGATIVE")))</f>
        <v>POSITIVE</v>
      </c>
      <c r="BD53" s="79" t="str">
        <f>IF(Edges[[#This Row],[Vertex 1]]=Edges[[#This Row],[Vertex 2]],"HIDE","SHOW")</f>
        <v>HIDE</v>
      </c>
      <c r="BE53" s="124" t="e">
        <f>REPLACE(INDEX(GroupVertices[Group], MATCH(Edges[[#This Row],[Vertex 1]],GroupVertices[Vertex],0)),1,1,"")</f>
        <v>#N/A</v>
      </c>
      <c r="BF53" s="124" t="e">
        <f>REPLACE(INDEX(GroupVertices[Group], MATCH(Edges[[#This Row],[Vertex 2]],GroupVertices[Vertex],0)),1,1,"")</f>
        <v>#N/A</v>
      </c>
    </row>
    <row r="54" spans="1:58" hidden="1" x14ac:dyDescent="0.25">
      <c r="A54" s="64" t="s">
        <v>253</v>
      </c>
      <c r="B54" s="64" t="s">
        <v>253</v>
      </c>
      <c r="C54" s="65"/>
      <c r="D54" s="66"/>
      <c r="E54" s="67"/>
      <c r="F54" s="68"/>
      <c r="G54" s="65" t="str">
        <f>IF(Edges[[#This Row],[Vertex 1]]=Edges[[#This Row],[Vertex 2]],"HIDE","SHOW")</f>
        <v>HIDE</v>
      </c>
      <c r="H54" s="69"/>
      <c r="I54" s="70"/>
      <c r="J54" s="70"/>
      <c r="K54" s="34"/>
      <c r="L54" s="77"/>
      <c r="M54" s="77"/>
      <c r="N54" s="72"/>
      <c r="O54" s="79" t="s">
        <v>179</v>
      </c>
      <c r="P54" s="81">
        <v>42851.774444444447</v>
      </c>
      <c r="Q54" s="79" t="s">
        <v>1678</v>
      </c>
      <c r="R54" s="82" t="s">
        <v>3188</v>
      </c>
      <c r="S54" s="79" t="s">
        <v>4021</v>
      </c>
      <c r="T54" s="79" t="s">
        <v>4268</v>
      </c>
      <c r="U54" s="79"/>
      <c r="V54" s="82" t="s">
        <v>4796</v>
      </c>
      <c r="W54" s="81">
        <v>42851.774444444447</v>
      </c>
      <c r="X54" s="82" t="s">
        <v>5821</v>
      </c>
      <c r="Y54" s="79"/>
      <c r="Z54" s="79"/>
      <c r="AA54" s="83" t="s">
        <v>7868</v>
      </c>
      <c r="AB54" s="79"/>
      <c r="AC54" s="79" t="b">
        <v>0</v>
      </c>
      <c r="AD54" s="79">
        <v>1</v>
      </c>
      <c r="AE54" s="83" t="s">
        <v>9915</v>
      </c>
      <c r="AF54" s="79" t="b">
        <v>0</v>
      </c>
      <c r="AG54" s="79" t="s">
        <v>9963</v>
      </c>
      <c r="AH54" s="79"/>
      <c r="AI54" s="83" t="s">
        <v>9915</v>
      </c>
      <c r="AJ54" s="79" t="b">
        <v>0</v>
      </c>
      <c r="AK54" s="79">
        <v>0</v>
      </c>
      <c r="AL54" s="83" t="s">
        <v>9915</v>
      </c>
      <c r="AM54" s="79" t="s">
        <v>9990</v>
      </c>
      <c r="AN54" s="79" t="b">
        <v>0</v>
      </c>
      <c r="AO54" s="83" t="s">
        <v>7868</v>
      </c>
      <c r="AP54" s="79" t="s">
        <v>179</v>
      </c>
      <c r="AQ54" s="79">
        <v>0</v>
      </c>
      <c r="AR54" s="79">
        <v>0</v>
      </c>
      <c r="AS54" s="79"/>
      <c r="AT54" s="79"/>
      <c r="AU54" s="79"/>
      <c r="AV54" s="79"/>
      <c r="AW54" s="79"/>
      <c r="AX54" s="79"/>
      <c r="AY54" s="79"/>
      <c r="AZ54" s="79"/>
      <c r="BA54">
        <v>1</v>
      </c>
      <c r="BB54">
        <v>1</v>
      </c>
      <c r="BC54" s="79" t="str">
        <f>IF(Edges[[#This Row],[Sentiment]]=0,"NEUTRAL",IF(Edges[[#This Row],[Sentiment]]=1,"POSITIVE",IF(Edges[[#This Row],[Sentiment]]=-1,"NEGATIVE")))</f>
        <v>POSITIVE</v>
      </c>
      <c r="BD54" s="79" t="str">
        <f>IF(Edges[[#This Row],[Vertex 1]]=Edges[[#This Row],[Vertex 2]],"HIDE","SHOW")</f>
        <v>HIDE</v>
      </c>
      <c r="BE54" s="124" t="e">
        <f>REPLACE(INDEX(GroupVertices[Group], MATCH(Edges[[#This Row],[Vertex 1]],GroupVertices[Vertex],0)),1,1,"")</f>
        <v>#N/A</v>
      </c>
      <c r="BF54" s="124" t="e">
        <f>REPLACE(INDEX(GroupVertices[Group], MATCH(Edges[[#This Row],[Vertex 2]],GroupVertices[Vertex],0)),1,1,"")</f>
        <v>#N/A</v>
      </c>
    </row>
    <row r="55" spans="1:58" hidden="1" x14ac:dyDescent="0.25">
      <c r="A55" s="64" t="s">
        <v>254</v>
      </c>
      <c r="B55" s="64" t="s">
        <v>254</v>
      </c>
      <c r="C55" s="65"/>
      <c r="D55" s="66"/>
      <c r="E55" s="67"/>
      <c r="F55" s="68"/>
      <c r="G55" s="65" t="str">
        <f>IF(Edges[[#This Row],[Vertex 1]]=Edges[[#This Row],[Vertex 2]],"HIDE","SHOW")</f>
        <v>HIDE</v>
      </c>
      <c r="H55" s="69"/>
      <c r="I55" s="70"/>
      <c r="J55" s="70"/>
      <c r="K55" s="34"/>
      <c r="L55" s="77"/>
      <c r="M55" s="77"/>
      <c r="N55" s="72"/>
      <c r="O55" s="79" t="s">
        <v>179</v>
      </c>
      <c r="P55" s="81">
        <v>42849.432256944441</v>
      </c>
      <c r="Q55" s="79" t="s">
        <v>1679</v>
      </c>
      <c r="R55" s="82" t="s">
        <v>3193</v>
      </c>
      <c r="S55" s="79" t="s">
        <v>4029</v>
      </c>
      <c r="T55" s="79"/>
      <c r="U55" s="79"/>
      <c r="V55" s="82" t="s">
        <v>4797</v>
      </c>
      <c r="W55" s="81">
        <v>42849.432256944441</v>
      </c>
      <c r="X55" s="82" t="s">
        <v>5822</v>
      </c>
      <c r="Y55" s="79"/>
      <c r="Z55" s="79"/>
      <c r="AA55" s="83" t="s">
        <v>7869</v>
      </c>
      <c r="AB55" s="79"/>
      <c r="AC55" s="79" t="b">
        <v>0</v>
      </c>
      <c r="AD55" s="79">
        <v>0</v>
      </c>
      <c r="AE55" s="83" t="s">
        <v>9915</v>
      </c>
      <c r="AF55" s="79" t="b">
        <v>0</v>
      </c>
      <c r="AG55" s="79" t="s">
        <v>9963</v>
      </c>
      <c r="AH55" s="79"/>
      <c r="AI55" s="83" t="s">
        <v>9915</v>
      </c>
      <c r="AJ55" s="79" t="b">
        <v>0</v>
      </c>
      <c r="AK55" s="79">
        <v>1</v>
      </c>
      <c r="AL55" s="83" t="s">
        <v>9915</v>
      </c>
      <c r="AM55" s="79" t="s">
        <v>9990</v>
      </c>
      <c r="AN55" s="79" t="b">
        <v>0</v>
      </c>
      <c r="AO55" s="83" t="s">
        <v>7869</v>
      </c>
      <c r="AP55" s="79" t="s">
        <v>10099</v>
      </c>
      <c r="AQ55" s="79">
        <v>0</v>
      </c>
      <c r="AR55" s="79">
        <v>0</v>
      </c>
      <c r="AS55" s="79"/>
      <c r="AT55" s="79"/>
      <c r="AU55" s="79"/>
      <c r="AV55" s="79"/>
      <c r="AW55" s="79"/>
      <c r="AX55" s="79"/>
      <c r="AY55" s="79"/>
      <c r="AZ55" s="79"/>
      <c r="BA55">
        <v>1</v>
      </c>
      <c r="BB55">
        <v>1</v>
      </c>
      <c r="BC55" s="79" t="str">
        <f>IF(Edges[[#This Row],[Sentiment]]=0,"NEUTRAL",IF(Edges[[#This Row],[Sentiment]]=1,"POSITIVE",IF(Edges[[#This Row],[Sentiment]]=-1,"NEGATIVE")))</f>
        <v>POSITIVE</v>
      </c>
      <c r="BD55" s="79" t="str">
        <f>IF(Edges[[#This Row],[Vertex 1]]=Edges[[#This Row],[Vertex 2]],"HIDE","SHOW")</f>
        <v>HIDE</v>
      </c>
      <c r="BE55" s="124" t="str">
        <f>REPLACE(INDEX(GroupVertices[Group], MATCH(Edges[[#This Row],[Vertex 1]],GroupVertices[Vertex],0)),1,1,"")</f>
        <v>OSITIVE</v>
      </c>
      <c r="BF55" s="124" t="str">
        <f>REPLACE(INDEX(GroupVertices[Group], MATCH(Edges[[#This Row],[Vertex 2]],GroupVertices[Vertex],0)),1,1,"")</f>
        <v>OSITIVE</v>
      </c>
    </row>
    <row r="56" spans="1:58" x14ac:dyDescent="0.25">
      <c r="A56" s="64" t="s">
        <v>255</v>
      </c>
      <c r="B56" s="64" t="s">
        <v>254</v>
      </c>
      <c r="C56" s="65"/>
      <c r="D56" s="66"/>
      <c r="E56" s="67"/>
      <c r="F56" s="68"/>
      <c r="G56" s="65" t="str">
        <f>IF(Edges[[#This Row],[Vertex 1]]=Edges[[#This Row],[Vertex 2]],"HIDE","SHOW")</f>
        <v>SHOW</v>
      </c>
      <c r="H56" s="69"/>
      <c r="I56" s="70"/>
      <c r="J56" s="70"/>
      <c r="K56" s="34" t="s">
        <v>65</v>
      </c>
      <c r="L56" s="77">
        <v>56</v>
      </c>
      <c r="M56" s="77"/>
      <c r="N56" s="72"/>
      <c r="O56" s="79" t="s">
        <v>1646</v>
      </c>
      <c r="P56" s="81">
        <v>42851.780509259261</v>
      </c>
      <c r="Q56" s="79" t="s">
        <v>1680</v>
      </c>
      <c r="R56" s="82" t="s">
        <v>3193</v>
      </c>
      <c r="S56" s="79" t="s">
        <v>4029</v>
      </c>
      <c r="T56" s="79"/>
      <c r="U56" s="79"/>
      <c r="V56" s="82" t="s">
        <v>4798</v>
      </c>
      <c r="W56" s="81">
        <v>42851.780509259261</v>
      </c>
      <c r="X56" s="82" t="s">
        <v>5823</v>
      </c>
      <c r="Y56" s="79"/>
      <c r="Z56" s="79"/>
      <c r="AA56" s="83" t="s">
        <v>7870</v>
      </c>
      <c r="AB56" s="79"/>
      <c r="AC56" s="79" t="b">
        <v>0</v>
      </c>
      <c r="AD56" s="79">
        <v>0</v>
      </c>
      <c r="AE56" s="83" t="s">
        <v>9915</v>
      </c>
      <c r="AF56" s="79" t="b">
        <v>0</v>
      </c>
      <c r="AG56" s="79" t="s">
        <v>9963</v>
      </c>
      <c r="AH56" s="79"/>
      <c r="AI56" s="83" t="s">
        <v>9915</v>
      </c>
      <c r="AJ56" s="79" t="b">
        <v>0</v>
      </c>
      <c r="AK56" s="79">
        <v>1</v>
      </c>
      <c r="AL56" s="83" t="s">
        <v>7869</v>
      </c>
      <c r="AM56" s="79" t="s">
        <v>9991</v>
      </c>
      <c r="AN56" s="79" t="b">
        <v>0</v>
      </c>
      <c r="AO56" s="83" t="s">
        <v>7869</v>
      </c>
      <c r="AP56" s="79" t="s">
        <v>179</v>
      </c>
      <c r="AQ56" s="79">
        <v>0</v>
      </c>
      <c r="AR56" s="79">
        <v>0</v>
      </c>
      <c r="AS56" s="79"/>
      <c r="AT56" s="79"/>
      <c r="AU56" s="79"/>
      <c r="AV56" s="79"/>
      <c r="AW56" s="79"/>
      <c r="AX56" s="79"/>
      <c r="AY56" s="79"/>
      <c r="AZ56" s="79"/>
      <c r="BA56">
        <v>1</v>
      </c>
      <c r="BB56">
        <v>1</v>
      </c>
      <c r="BC56" s="79" t="str">
        <f>IF(Edges[[#This Row],[Sentiment]]=0,"NEUTRAL",IF(Edges[[#This Row],[Sentiment]]=1,"POSITIVE",IF(Edges[[#This Row],[Sentiment]]=-1,"NEGATIVE")))</f>
        <v>POSITIVE</v>
      </c>
      <c r="BD56" s="79" t="str">
        <f>IF(Edges[[#This Row],[Vertex 1]]=Edges[[#This Row],[Vertex 2]],"HIDE","SHOW")</f>
        <v>SHOW</v>
      </c>
      <c r="BE56" s="78" t="str">
        <f>REPLACE(INDEX(GroupVertices[Group], MATCH(Edges[[#This Row],[Vertex 1]],GroupVertices[Vertex],0)),1,1,"")</f>
        <v>OSITIVE</v>
      </c>
      <c r="BF56" s="78" t="str">
        <f>REPLACE(INDEX(GroupVertices[Group], MATCH(Edges[[#This Row],[Vertex 2]],GroupVertices[Vertex],0)),1,1,"")</f>
        <v>OSITIVE</v>
      </c>
    </row>
    <row r="57" spans="1:58" hidden="1" x14ac:dyDescent="0.25">
      <c r="A57" s="64" t="s">
        <v>256</v>
      </c>
      <c r="B57" s="64" t="s">
        <v>256</v>
      </c>
      <c r="C57" s="65"/>
      <c r="D57" s="66"/>
      <c r="E57" s="67"/>
      <c r="F57" s="68"/>
      <c r="G57" s="65" t="str">
        <f>IF(Edges[[#This Row],[Vertex 1]]=Edges[[#This Row],[Vertex 2]],"HIDE","SHOW")</f>
        <v>HIDE</v>
      </c>
      <c r="H57" s="69"/>
      <c r="I57" s="70"/>
      <c r="J57" s="70"/>
      <c r="K57" s="34"/>
      <c r="L57" s="77"/>
      <c r="M57" s="77"/>
      <c r="N57" s="72"/>
      <c r="O57" s="79" t="s">
        <v>179</v>
      </c>
      <c r="P57" s="81">
        <v>42851.784537037034</v>
      </c>
      <c r="Q57" s="79" t="s">
        <v>1681</v>
      </c>
      <c r="R57" s="82" t="s">
        <v>3194</v>
      </c>
      <c r="S57" s="79" t="s">
        <v>4030</v>
      </c>
      <c r="T57" s="79"/>
      <c r="U57" s="79"/>
      <c r="V57" s="82" t="s">
        <v>4799</v>
      </c>
      <c r="W57" s="81">
        <v>42851.784537037034</v>
      </c>
      <c r="X57" s="82" t="s">
        <v>5824</v>
      </c>
      <c r="Y57" s="79"/>
      <c r="Z57" s="79"/>
      <c r="AA57" s="83" t="s">
        <v>7871</v>
      </c>
      <c r="AB57" s="79"/>
      <c r="AC57" s="79" t="b">
        <v>0</v>
      </c>
      <c r="AD57" s="79">
        <v>0</v>
      </c>
      <c r="AE57" s="83" t="s">
        <v>9915</v>
      </c>
      <c r="AF57" s="79" t="b">
        <v>0</v>
      </c>
      <c r="AG57" s="79" t="s">
        <v>9963</v>
      </c>
      <c r="AH57" s="79"/>
      <c r="AI57" s="83" t="s">
        <v>9915</v>
      </c>
      <c r="AJ57" s="79" t="b">
        <v>0</v>
      </c>
      <c r="AK57" s="79">
        <v>0</v>
      </c>
      <c r="AL57" s="83" t="s">
        <v>9915</v>
      </c>
      <c r="AM57" s="79" t="s">
        <v>4133</v>
      </c>
      <c r="AN57" s="79" t="b">
        <v>0</v>
      </c>
      <c r="AO57" s="83" t="s">
        <v>7871</v>
      </c>
      <c r="AP57" s="79" t="s">
        <v>179</v>
      </c>
      <c r="AQ57" s="79">
        <v>0</v>
      </c>
      <c r="AR57" s="79">
        <v>0</v>
      </c>
      <c r="AS57" s="79"/>
      <c r="AT57" s="79"/>
      <c r="AU57" s="79"/>
      <c r="AV57" s="79"/>
      <c r="AW57" s="79"/>
      <c r="AX57" s="79"/>
      <c r="AY57" s="79"/>
      <c r="AZ57" s="79"/>
      <c r="BA57">
        <v>1</v>
      </c>
      <c r="BB57">
        <v>1</v>
      </c>
      <c r="BC57" s="79" t="str">
        <f>IF(Edges[[#This Row],[Sentiment]]=0,"NEUTRAL",IF(Edges[[#This Row],[Sentiment]]=1,"POSITIVE",IF(Edges[[#This Row],[Sentiment]]=-1,"NEGATIVE")))</f>
        <v>POSITIVE</v>
      </c>
      <c r="BD57" s="79" t="str">
        <f>IF(Edges[[#This Row],[Vertex 1]]=Edges[[#This Row],[Vertex 2]],"HIDE","SHOW")</f>
        <v>HIDE</v>
      </c>
      <c r="BE57" s="124" t="e">
        <f>REPLACE(INDEX(GroupVertices[Group], MATCH(Edges[[#This Row],[Vertex 1]],GroupVertices[Vertex],0)),1,1,"")</f>
        <v>#N/A</v>
      </c>
      <c r="BF57" s="124" t="e">
        <f>REPLACE(INDEX(GroupVertices[Group], MATCH(Edges[[#This Row],[Vertex 2]],GroupVertices[Vertex],0)),1,1,"")</f>
        <v>#N/A</v>
      </c>
    </row>
    <row r="58" spans="1:58" x14ac:dyDescent="0.25">
      <c r="A58" s="64" t="s">
        <v>257</v>
      </c>
      <c r="B58" s="64" t="s">
        <v>1450</v>
      </c>
      <c r="C58" s="65"/>
      <c r="D58" s="66"/>
      <c r="E58" s="67"/>
      <c r="F58" s="68"/>
      <c r="G58" s="65" t="str">
        <f>IF(Edges[[#This Row],[Vertex 1]]=Edges[[#This Row],[Vertex 2]],"HIDE","SHOW")</f>
        <v>SHOW</v>
      </c>
      <c r="H58" s="69"/>
      <c r="I58" s="70"/>
      <c r="J58" s="70"/>
      <c r="K58" s="34" t="s">
        <v>65</v>
      </c>
      <c r="L58" s="77">
        <v>58</v>
      </c>
      <c r="M58" s="77"/>
      <c r="N58" s="72"/>
      <c r="O58" s="79" t="s">
        <v>1646</v>
      </c>
      <c r="P58" s="81">
        <v>42851.788530092592</v>
      </c>
      <c r="Q58" s="79" t="s">
        <v>1653</v>
      </c>
      <c r="R58" s="79"/>
      <c r="S58" s="79"/>
      <c r="T58" s="79" t="s">
        <v>4260</v>
      </c>
      <c r="U58" s="79"/>
      <c r="V58" s="82" t="s">
        <v>4800</v>
      </c>
      <c r="W58" s="81">
        <v>42851.788530092592</v>
      </c>
      <c r="X58" s="82" t="s">
        <v>5825</v>
      </c>
      <c r="Y58" s="79"/>
      <c r="Z58" s="79"/>
      <c r="AA58" s="83" t="s">
        <v>7872</v>
      </c>
      <c r="AB58" s="79"/>
      <c r="AC58" s="79" t="b">
        <v>0</v>
      </c>
      <c r="AD58" s="79">
        <v>0</v>
      </c>
      <c r="AE58" s="83" t="s">
        <v>9915</v>
      </c>
      <c r="AF58" s="79" t="b">
        <v>0</v>
      </c>
      <c r="AG58" s="79" t="s">
        <v>9963</v>
      </c>
      <c r="AH58" s="79"/>
      <c r="AI58" s="83" t="s">
        <v>9915</v>
      </c>
      <c r="AJ58" s="79" t="b">
        <v>0</v>
      </c>
      <c r="AK58" s="79">
        <v>5</v>
      </c>
      <c r="AL58" s="83" t="s">
        <v>9617</v>
      </c>
      <c r="AM58" s="79" t="s">
        <v>9993</v>
      </c>
      <c r="AN58" s="79" t="b">
        <v>0</v>
      </c>
      <c r="AO58" s="83" t="s">
        <v>9617</v>
      </c>
      <c r="AP58" s="79" t="s">
        <v>179</v>
      </c>
      <c r="AQ58" s="79">
        <v>0</v>
      </c>
      <c r="AR58" s="79">
        <v>0</v>
      </c>
      <c r="AS58" s="79"/>
      <c r="AT58" s="79"/>
      <c r="AU58" s="79"/>
      <c r="AV58" s="79"/>
      <c r="AW58" s="79"/>
      <c r="AX58" s="79"/>
      <c r="AY58" s="79"/>
      <c r="AZ58" s="79"/>
      <c r="BA58">
        <v>1</v>
      </c>
      <c r="BB58">
        <v>1</v>
      </c>
      <c r="BC58" s="79" t="str">
        <f>IF(Edges[[#This Row],[Sentiment]]=0,"NEUTRAL",IF(Edges[[#This Row],[Sentiment]]=1,"POSITIVE",IF(Edges[[#This Row],[Sentiment]]=-1,"NEGATIVE")))</f>
        <v>POSITIVE</v>
      </c>
      <c r="BD58" s="79" t="str">
        <f>IF(Edges[[#This Row],[Vertex 1]]=Edges[[#This Row],[Vertex 2]],"HIDE","SHOW")</f>
        <v>SHOW</v>
      </c>
      <c r="BE58" s="78" t="str">
        <f>REPLACE(INDEX(GroupVertices[Group], MATCH(Edges[[#This Row],[Vertex 1]],GroupVertices[Vertex],0)),1,1,"")</f>
        <v>OSITIVE</v>
      </c>
      <c r="BF58" s="78" t="str">
        <f>REPLACE(INDEX(GroupVertices[Group], MATCH(Edges[[#This Row],[Vertex 2]],GroupVertices[Vertex],0)),1,1,"")</f>
        <v>EUTRAL</v>
      </c>
    </row>
    <row r="59" spans="1:58" hidden="1" x14ac:dyDescent="0.25">
      <c r="A59" s="64" t="s">
        <v>258</v>
      </c>
      <c r="B59" s="64" t="s">
        <v>258</v>
      </c>
      <c r="C59" s="65"/>
      <c r="D59" s="66"/>
      <c r="E59" s="67"/>
      <c r="F59" s="68"/>
      <c r="G59" s="65" t="str">
        <f>IF(Edges[[#This Row],[Vertex 1]]=Edges[[#This Row],[Vertex 2]],"HIDE","SHOW")</f>
        <v>HIDE</v>
      </c>
      <c r="H59" s="69"/>
      <c r="I59" s="70"/>
      <c r="J59" s="70"/>
      <c r="K59" s="34"/>
      <c r="L59" s="77"/>
      <c r="M59" s="77"/>
      <c r="N59" s="72"/>
      <c r="O59" s="79" t="s">
        <v>179</v>
      </c>
      <c r="P59" s="81">
        <v>42851.789664351854</v>
      </c>
      <c r="Q59" s="79" t="s">
        <v>1682</v>
      </c>
      <c r="R59" s="82" t="s">
        <v>3195</v>
      </c>
      <c r="S59" s="79" t="s">
        <v>4031</v>
      </c>
      <c r="T59" s="79" t="s">
        <v>4269</v>
      </c>
      <c r="U59" s="79"/>
      <c r="V59" s="82" t="s">
        <v>4801</v>
      </c>
      <c r="W59" s="81">
        <v>42851.789664351854</v>
      </c>
      <c r="X59" s="82" t="s">
        <v>5826</v>
      </c>
      <c r="Y59" s="79"/>
      <c r="Z59" s="79"/>
      <c r="AA59" s="83" t="s">
        <v>7873</v>
      </c>
      <c r="AB59" s="79"/>
      <c r="AC59" s="79" t="b">
        <v>0</v>
      </c>
      <c r="AD59" s="79">
        <v>0</v>
      </c>
      <c r="AE59" s="83" t="s">
        <v>9915</v>
      </c>
      <c r="AF59" s="79" t="b">
        <v>0</v>
      </c>
      <c r="AG59" s="79" t="s">
        <v>9965</v>
      </c>
      <c r="AH59" s="79"/>
      <c r="AI59" s="83" t="s">
        <v>9915</v>
      </c>
      <c r="AJ59" s="79" t="b">
        <v>0</v>
      </c>
      <c r="AK59" s="79">
        <v>2</v>
      </c>
      <c r="AL59" s="83" t="s">
        <v>9915</v>
      </c>
      <c r="AM59" s="79" t="s">
        <v>10002</v>
      </c>
      <c r="AN59" s="79" t="b">
        <v>0</v>
      </c>
      <c r="AO59" s="83" t="s">
        <v>7873</v>
      </c>
      <c r="AP59" s="79" t="s">
        <v>179</v>
      </c>
      <c r="AQ59" s="79">
        <v>0</v>
      </c>
      <c r="AR59" s="79">
        <v>0</v>
      </c>
      <c r="AS59" s="79"/>
      <c r="AT59" s="79"/>
      <c r="AU59" s="79"/>
      <c r="AV59" s="79"/>
      <c r="AW59" s="79"/>
      <c r="AX59" s="79"/>
      <c r="AY59" s="79"/>
      <c r="AZ59" s="79"/>
      <c r="BA59">
        <v>1</v>
      </c>
      <c r="BB59">
        <v>0</v>
      </c>
      <c r="BC59" s="79" t="str">
        <f>IF(Edges[[#This Row],[Sentiment]]=0,"NEUTRAL",IF(Edges[[#This Row],[Sentiment]]=1,"POSITIVE",IF(Edges[[#This Row],[Sentiment]]=-1,"NEGATIVE")))</f>
        <v>NEUTRAL</v>
      </c>
      <c r="BD59" s="79" t="str">
        <f>IF(Edges[[#This Row],[Vertex 1]]=Edges[[#This Row],[Vertex 2]],"HIDE","SHOW")</f>
        <v>HIDE</v>
      </c>
      <c r="BE59" s="124" t="str">
        <f>REPLACE(INDEX(GroupVertices[Group], MATCH(Edges[[#This Row],[Vertex 1]],GroupVertices[Vertex],0)),1,1,"")</f>
        <v>EUTRAL</v>
      </c>
      <c r="BF59" s="124" t="str">
        <f>REPLACE(INDEX(GroupVertices[Group], MATCH(Edges[[#This Row],[Vertex 2]],GroupVertices[Vertex],0)),1,1,"")</f>
        <v>EUTRAL</v>
      </c>
    </row>
    <row r="60" spans="1:58" x14ac:dyDescent="0.25">
      <c r="A60" s="64" t="s">
        <v>259</v>
      </c>
      <c r="B60" s="64" t="s">
        <v>258</v>
      </c>
      <c r="C60" s="65"/>
      <c r="D60" s="66"/>
      <c r="E60" s="67"/>
      <c r="F60" s="68"/>
      <c r="G60" s="65" t="str">
        <f>IF(Edges[[#This Row],[Vertex 1]]=Edges[[#This Row],[Vertex 2]],"HIDE","SHOW")</f>
        <v>SHOW</v>
      </c>
      <c r="H60" s="69"/>
      <c r="I60" s="70"/>
      <c r="J60" s="70"/>
      <c r="K60" s="34" t="s">
        <v>65</v>
      </c>
      <c r="L60" s="77">
        <v>60</v>
      </c>
      <c r="M60" s="77"/>
      <c r="N60" s="72"/>
      <c r="O60" s="79" t="s">
        <v>1646</v>
      </c>
      <c r="P60" s="81">
        <v>42851.790405092594</v>
      </c>
      <c r="Q60" s="79" t="s">
        <v>1683</v>
      </c>
      <c r="R60" s="82" t="s">
        <v>3195</v>
      </c>
      <c r="S60" s="79" t="s">
        <v>4031</v>
      </c>
      <c r="T60" s="79" t="s">
        <v>4269</v>
      </c>
      <c r="U60" s="79"/>
      <c r="V60" s="82" t="s">
        <v>4802</v>
      </c>
      <c r="W60" s="81">
        <v>42851.790405092594</v>
      </c>
      <c r="X60" s="82" t="s">
        <v>5827</v>
      </c>
      <c r="Y60" s="79"/>
      <c r="Z60" s="79"/>
      <c r="AA60" s="83" t="s">
        <v>7874</v>
      </c>
      <c r="AB60" s="79"/>
      <c r="AC60" s="79" t="b">
        <v>0</v>
      </c>
      <c r="AD60" s="79">
        <v>0</v>
      </c>
      <c r="AE60" s="83" t="s">
        <v>9915</v>
      </c>
      <c r="AF60" s="79" t="b">
        <v>0</v>
      </c>
      <c r="AG60" s="79" t="s">
        <v>9965</v>
      </c>
      <c r="AH60" s="79"/>
      <c r="AI60" s="83" t="s">
        <v>9915</v>
      </c>
      <c r="AJ60" s="79" t="b">
        <v>0</v>
      </c>
      <c r="AK60" s="79">
        <v>2</v>
      </c>
      <c r="AL60" s="83" t="s">
        <v>7873</v>
      </c>
      <c r="AM60" s="79" t="s">
        <v>9990</v>
      </c>
      <c r="AN60" s="79" t="b">
        <v>0</v>
      </c>
      <c r="AO60" s="83" t="s">
        <v>7873</v>
      </c>
      <c r="AP60" s="79" t="s">
        <v>179</v>
      </c>
      <c r="AQ60" s="79">
        <v>0</v>
      </c>
      <c r="AR60" s="79">
        <v>0</v>
      </c>
      <c r="AS60" s="79"/>
      <c r="AT60" s="79"/>
      <c r="AU60" s="79"/>
      <c r="AV60" s="79"/>
      <c r="AW60" s="79"/>
      <c r="AX60" s="79"/>
      <c r="AY60" s="79"/>
      <c r="AZ60" s="79"/>
      <c r="BA60">
        <v>1</v>
      </c>
      <c r="BB60">
        <v>0</v>
      </c>
      <c r="BC60" s="79" t="str">
        <f>IF(Edges[[#This Row],[Sentiment]]=0,"NEUTRAL",IF(Edges[[#This Row],[Sentiment]]=1,"POSITIVE",IF(Edges[[#This Row],[Sentiment]]=-1,"NEGATIVE")))</f>
        <v>NEUTRAL</v>
      </c>
      <c r="BD60" s="79" t="str">
        <f>IF(Edges[[#This Row],[Vertex 1]]=Edges[[#This Row],[Vertex 2]],"HIDE","SHOW")</f>
        <v>SHOW</v>
      </c>
      <c r="BE60" s="78" t="str">
        <f>REPLACE(INDEX(GroupVertices[Group], MATCH(Edges[[#This Row],[Vertex 1]],GroupVertices[Vertex],0)),1,1,"")</f>
        <v>EUTRAL</v>
      </c>
      <c r="BF60" s="78" t="str">
        <f>REPLACE(INDEX(GroupVertices[Group], MATCH(Edges[[#This Row],[Vertex 2]],GroupVertices[Vertex],0)),1,1,"")</f>
        <v>EUTRAL</v>
      </c>
    </row>
    <row r="61" spans="1:58" hidden="1" x14ac:dyDescent="0.25">
      <c r="A61" s="64" t="s">
        <v>260</v>
      </c>
      <c r="B61" s="64" t="s">
        <v>260</v>
      </c>
      <c r="C61" s="65"/>
      <c r="D61" s="66"/>
      <c r="E61" s="67"/>
      <c r="F61" s="68"/>
      <c r="G61" s="65" t="str">
        <f>IF(Edges[[#This Row],[Vertex 1]]=Edges[[#This Row],[Vertex 2]],"HIDE","SHOW")</f>
        <v>HIDE</v>
      </c>
      <c r="H61" s="69"/>
      <c r="I61" s="70"/>
      <c r="J61" s="70"/>
      <c r="K61" s="34"/>
      <c r="L61" s="77"/>
      <c r="M61" s="77"/>
      <c r="N61" s="72"/>
      <c r="O61" s="79" t="s">
        <v>179</v>
      </c>
      <c r="P61" s="81">
        <v>42851.791388888887</v>
      </c>
      <c r="Q61" s="79" t="s">
        <v>1684</v>
      </c>
      <c r="R61" s="82" t="s">
        <v>3195</v>
      </c>
      <c r="S61" s="79" t="s">
        <v>4031</v>
      </c>
      <c r="T61" s="79" t="s">
        <v>4269</v>
      </c>
      <c r="U61" s="79"/>
      <c r="V61" s="82" t="s">
        <v>4803</v>
      </c>
      <c r="W61" s="81">
        <v>42851.791388888887</v>
      </c>
      <c r="X61" s="82" t="s">
        <v>5828</v>
      </c>
      <c r="Y61" s="79"/>
      <c r="Z61" s="79"/>
      <c r="AA61" s="83" t="s">
        <v>7875</v>
      </c>
      <c r="AB61" s="79"/>
      <c r="AC61" s="79" t="b">
        <v>0</v>
      </c>
      <c r="AD61" s="79">
        <v>0</v>
      </c>
      <c r="AE61" s="83" t="s">
        <v>9915</v>
      </c>
      <c r="AF61" s="79" t="b">
        <v>0</v>
      </c>
      <c r="AG61" s="79" t="s">
        <v>9965</v>
      </c>
      <c r="AH61" s="79"/>
      <c r="AI61" s="83" t="s">
        <v>9915</v>
      </c>
      <c r="AJ61" s="79" t="b">
        <v>0</v>
      </c>
      <c r="AK61" s="79">
        <v>0</v>
      </c>
      <c r="AL61" s="83" t="s">
        <v>9915</v>
      </c>
      <c r="AM61" s="79" t="s">
        <v>9998</v>
      </c>
      <c r="AN61" s="79" t="b">
        <v>0</v>
      </c>
      <c r="AO61" s="83" t="s">
        <v>7875</v>
      </c>
      <c r="AP61" s="79" t="s">
        <v>179</v>
      </c>
      <c r="AQ61" s="79">
        <v>0</v>
      </c>
      <c r="AR61" s="79">
        <v>0</v>
      </c>
      <c r="AS61" s="79"/>
      <c r="AT61" s="79"/>
      <c r="AU61" s="79"/>
      <c r="AV61" s="79"/>
      <c r="AW61" s="79"/>
      <c r="AX61" s="79"/>
      <c r="AY61" s="79"/>
      <c r="AZ61" s="79"/>
      <c r="BA61">
        <v>1</v>
      </c>
      <c r="BB61">
        <v>0</v>
      </c>
      <c r="BC61" s="79" t="str">
        <f>IF(Edges[[#This Row],[Sentiment]]=0,"NEUTRAL",IF(Edges[[#This Row],[Sentiment]]=1,"POSITIVE",IF(Edges[[#This Row],[Sentiment]]=-1,"NEGATIVE")))</f>
        <v>NEUTRAL</v>
      </c>
      <c r="BD61" s="79" t="str">
        <f>IF(Edges[[#This Row],[Vertex 1]]=Edges[[#This Row],[Vertex 2]],"HIDE","SHOW")</f>
        <v>HIDE</v>
      </c>
      <c r="BE61" s="124" t="e">
        <f>REPLACE(INDEX(GroupVertices[Group], MATCH(Edges[[#This Row],[Vertex 1]],GroupVertices[Vertex],0)),1,1,"")</f>
        <v>#N/A</v>
      </c>
      <c r="BF61" s="124" t="e">
        <f>REPLACE(INDEX(GroupVertices[Group], MATCH(Edges[[#This Row],[Vertex 2]],GroupVertices[Vertex],0)),1,1,"")</f>
        <v>#N/A</v>
      </c>
    </row>
    <row r="62" spans="1:58" x14ac:dyDescent="0.25">
      <c r="A62" s="64" t="s">
        <v>261</v>
      </c>
      <c r="B62" s="64" t="s">
        <v>297</v>
      </c>
      <c r="C62" s="65"/>
      <c r="D62" s="66"/>
      <c r="E62" s="67"/>
      <c r="F62" s="68"/>
      <c r="G62" s="65" t="str">
        <f>IF(Edges[[#This Row],[Vertex 1]]=Edges[[#This Row],[Vertex 2]],"HIDE","SHOW")</f>
        <v>SHOW</v>
      </c>
      <c r="H62" s="69"/>
      <c r="I62" s="70"/>
      <c r="J62" s="70"/>
      <c r="K62" s="34" t="s">
        <v>65</v>
      </c>
      <c r="L62" s="77">
        <v>62</v>
      </c>
      <c r="M62" s="77"/>
      <c r="N62" s="72"/>
      <c r="O62" s="79" t="s">
        <v>1646</v>
      </c>
      <c r="P62" s="81">
        <v>42851.797152777777</v>
      </c>
      <c r="Q62" s="79" t="s">
        <v>1685</v>
      </c>
      <c r="R62" s="79"/>
      <c r="S62" s="79"/>
      <c r="T62" s="79" t="s">
        <v>4270</v>
      </c>
      <c r="U62" s="79"/>
      <c r="V62" s="82" t="s">
        <v>4804</v>
      </c>
      <c r="W62" s="81">
        <v>42851.797152777777</v>
      </c>
      <c r="X62" s="82" t="s">
        <v>5829</v>
      </c>
      <c r="Y62" s="79"/>
      <c r="Z62" s="79"/>
      <c r="AA62" s="83" t="s">
        <v>7876</v>
      </c>
      <c r="AB62" s="79"/>
      <c r="AC62" s="79" t="b">
        <v>0</v>
      </c>
      <c r="AD62" s="79">
        <v>0</v>
      </c>
      <c r="AE62" s="83" t="s">
        <v>9915</v>
      </c>
      <c r="AF62" s="79" t="b">
        <v>0</v>
      </c>
      <c r="AG62" s="79" t="s">
        <v>9963</v>
      </c>
      <c r="AH62" s="79"/>
      <c r="AI62" s="83" t="s">
        <v>9915</v>
      </c>
      <c r="AJ62" s="79" t="b">
        <v>0</v>
      </c>
      <c r="AK62" s="79">
        <v>61</v>
      </c>
      <c r="AL62" s="83" t="s">
        <v>7915</v>
      </c>
      <c r="AM62" s="79" t="s">
        <v>9991</v>
      </c>
      <c r="AN62" s="79" t="b">
        <v>0</v>
      </c>
      <c r="AO62" s="83" t="s">
        <v>7915</v>
      </c>
      <c r="AP62" s="79" t="s">
        <v>179</v>
      </c>
      <c r="AQ62" s="79">
        <v>0</v>
      </c>
      <c r="AR62" s="79">
        <v>0</v>
      </c>
      <c r="AS62" s="79"/>
      <c r="AT62" s="79"/>
      <c r="AU62" s="79"/>
      <c r="AV62" s="79"/>
      <c r="AW62" s="79"/>
      <c r="AX62" s="79"/>
      <c r="AY62" s="79"/>
      <c r="AZ62" s="79"/>
      <c r="BA62">
        <v>1</v>
      </c>
      <c r="BB62">
        <v>1</v>
      </c>
      <c r="BC62" s="79" t="str">
        <f>IF(Edges[[#This Row],[Sentiment]]=0,"NEUTRAL",IF(Edges[[#This Row],[Sentiment]]=1,"POSITIVE",IF(Edges[[#This Row],[Sentiment]]=-1,"NEGATIVE")))</f>
        <v>POSITIVE</v>
      </c>
      <c r="BD62" s="79" t="str">
        <f>IF(Edges[[#This Row],[Vertex 1]]=Edges[[#This Row],[Vertex 2]],"HIDE","SHOW")</f>
        <v>SHOW</v>
      </c>
      <c r="BE62" s="78" t="str">
        <f>REPLACE(INDEX(GroupVertices[Group], MATCH(Edges[[#This Row],[Vertex 1]],GroupVertices[Vertex],0)),1,1,"")</f>
        <v>OSITIVE</v>
      </c>
      <c r="BF62" s="78" t="str">
        <f>REPLACE(INDEX(GroupVertices[Group], MATCH(Edges[[#This Row],[Vertex 2]],GroupVertices[Vertex],0)),1,1,"")</f>
        <v>OSITIVE</v>
      </c>
    </row>
    <row r="63" spans="1:58" x14ac:dyDescent="0.25">
      <c r="A63" s="64" t="s">
        <v>262</v>
      </c>
      <c r="B63" s="64" t="s">
        <v>1470</v>
      </c>
      <c r="C63" s="65"/>
      <c r="D63" s="66"/>
      <c r="E63" s="67"/>
      <c r="F63" s="68"/>
      <c r="G63" s="65" t="str">
        <f>IF(Edges[[#This Row],[Vertex 1]]=Edges[[#This Row],[Vertex 2]],"HIDE","SHOW")</f>
        <v>SHOW</v>
      </c>
      <c r="H63" s="69"/>
      <c r="I63" s="70"/>
      <c r="J63" s="70"/>
      <c r="K63" s="34" t="s">
        <v>65</v>
      </c>
      <c r="L63" s="77">
        <v>63</v>
      </c>
      <c r="M63" s="77"/>
      <c r="N63" s="72"/>
      <c r="O63" s="79" t="s">
        <v>1646</v>
      </c>
      <c r="P63" s="81">
        <v>42851.832349537035</v>
      </c>
      <c r="Q63" s="79" t="s">
        <v>1686</v>
      </c>
      <c r="R63" s="79"/>
      <c r="S63" s="79"/>
      <c r="T63" s="79"/>
      <c r="U63" s="79"/>
      <c r="V63" s="82" t="s">
        <v>4805</v>
      </c>
      <c r="W63" s="81">
        <v>42851.832349537035</v>
      </c>
      <c r="X63" s="82" t="s">
        <v>5830</v>
      </c>
      <c r="Y63" s="79"/>
      <c r="Z63" s="79"/>
      <c r="AA63" s="83" t="s">
        <v>7877</v>
      </c>
      <c r="AB63" s="79"/>
      <c r="AC63" s="79" t="b">
        <v>0</v>
      </c>
      <c r="AD63" s="79">
        <v>0</v>
      </c>
      <c r="AE63" s="83" t="s">
        <v>9915</v>
      </c>
      <c r="AF63" s="79" t="b">
        <v>0</v>
      </c>
      <c r="AG63" s="79" t="s">
        <v>9963</v>
      </c>
      <c r="AH63" s="79"/>
      <c r="AI63" s="83" t="s">
        <v>9915</v>
      </c>
      <c r="AJ63" s="79" t="b">
        <v>0</v>
      </c>
      <c r="AK63" s="79">
        <v>2</v>
      </c>
      <c r="AL63" s="83" t="s">
        <v>9660</v>
      </c>
      <c r="AM63" s="79" t="s">
        <v>9993</v>
      </c>
      <c r="AN63" s="79" t="b">
        <v>0</v>
      </c>
      <c r="AO63" s="83" t="s">
        <v>9660</v>
      </c>
      <c r="AP63" s="79" t="s">
        <v>179</v>
      </c>
      <c r="AQ63" s="79">
        <v>0</v>
      </c>
      <c r="AR63" s="79">
        <v>0</v>
      </c>
      <c r="AS63" s="79"/>
      <c r="AT63" s="79"/>
      <c r="AU63" s="79"/>
      <c r="AV63" s="79"/>
      <c r="AW63" s="79"/>
      <c r="AX63" s="79"/>
      <c r="AY63" s="79"/>
      <c r="AZ63" s="79"/>
      <c r="BA63">
        <v>1</v>
      </c>
      <c r="BB63">
        <v>1</v>
      </c>
      <c r="BC63" s="79" t="str">
        <f>IF(Edges[[#This Row],[Sentiment]]=0,"NEUTRAL",IF(Edges[[#This Row],[Sentiment]]=1,"POSITIVE",IF(Edges[[#This Row],[Sentiment]]=-1,"NEGATIVE")))</f>
        <v>POSITIVE</v>
      </c>
      <c r="BD63" s="79" t="str">
        <f>IF(Edges[[#This Row],[Vertex 1]]=Edges[[#This Row],[Vertex 2]],"HIDE","SHOW")</f>
        <v>SHOW</v>
      </c>
      <c r="BE63" s="78" t="str">
        <f>REPLACE(INDEX(GroupVertices[Group], MATCH(Edges[[#This Row],[Vertex 1]],GroupVertices[Vertex],0)),1,1,"")</f>
        <v>OSITIVE</v>
      </c>
      <c r="BF63" s="78" t="str">
        <f>REPLACE(INDEX(GroupVertices[Group], MATCH(Edges[[#This Row],[Vertex 2]],GroupVertices[Vertex],0)),1,1,"")</f>
        <v>EUTRAL</v>
      </c>
    </row>
    <row r="64" spans="1:58" hidden="1" x14ac:dyDescent="0.25">
      <c r="A64" s="64" t="s">
        <v>263</v>
      </c>
      <c r="B64" s="64" t="s">
        <v>263</v>
      </c>
      <c r="C64" s="65"/>
      <c r="D64" s="66"/>
      <c r="E64" s="67"/>
      <c r="F64" s="68"/>
      <c r="G64" s="65" t="str">
        <f>IF(Edges[[#This Row],[Vertex 1]]=Edges[[#This Row],[Vertex 2]],"HIDE","SHOW")</f>
        <v>HIDE</v>
      </c>
      <c r="H64" s="69"/>
      <c r="I64" s="70"/>
      <c r="J64" s="70"/>
      <c r="K64" s="34"/>
      <c r="L64" s="77"/>
      <c r="M64" s="77"/>
      <c r="N64" s="72"/>
      <c r="O64" s="79" t="s">
        <v>179</v>
      </c>
      <c r="P64" s="81">
        <v>42851.88685185185</v>
      </c>
      <c r="Q64" s="79" t="s">
        <v>1687</v>
      </c>
      <c r="R64" s="82" t="s">
        <v>3196</v>
      </c>
      <c r="S64" s="79" t="s">
        <v>4032</v>
      </c>
      <c r="T64" s="79"/>
      <c r="U64" s="79"/>
      <c r="V64" s="82" t="s">
        <v>4806</v>
      </c>
      <c r="W64" s="81">
        <v>42851.88685185185</v>
      </c>
      <c r="X64" s="82" t="s">
        <v>5831</v>
      </c>
      <c r="Y64" s="79"/>
      <c r="Z64" s="79"/>
      <c r="AA64" s="83" t="s">
        <v>7878</v>
      </c>
      <c r="AB64" s="79"/>
      <c r="AC64" s="79" t="b">
        <v>0</v>
      </c>
      <c r="AD64" s="79">
        <v>1</v>
      </c>
      <c r="AE64" s="83" t="s">
        <v>9915</v>
      </c>
      <c r="AF64" s="79" t="b">
        <v>0</v>
      </c>
      <c r="AG64" s="79" t="s">
        <v>9963</v>
      </c>
      <c r="AH64" s="79"/>
      <c r="AI64" s="83" t="s">
        <v>9915</v>
      </c>
      <c r="AJ64" s="79" t="b">
        <v>0</v>
      </c>
      <c r="AK64" s="79">
        <v>0</v>
      </c>
      <c r="AL64" s="83" t="s">
        <v>9915</v>
      </c>
      <c r="AM64" s="79" t="s">
        <v>10003</v>
      </c>
      <c r="AN64" s="79" t="b">
        <v>0</v>
      </c>
      <c r="AO64" s="83" t="s">
        <v>7878</v>
      </c>
      <c r="AP64" s="79" t="s">
        <v>179</v>
      </c>
      <c r="AQ64" s="79">
        <v>0</v>
      </c>
      <c r="AR64" s="79">
        <v>0</v>
      </c>
      <c r="AS64" s="79"/>
      <c r="AT64" s="79"/>
      <c r="AU64" s="79"/>
      <c r="AV64" s="79"/>
      <c r="AW64" s="79"/>
      <c r="AX64" s="79"/>
      <c r="AY64" s="79"/>
      <c r="AZ64" s="79"/>
      <c r="BA64">
        <v>1</v>
      </c>
      <c r="BB64">
        <v>0</v>
      </c>
      <c r="BC64" s="79" t="str">
        <f>IF(Edges[[#This Row],[Sentiment]]=0,"NEUTRAL",IF(Edges[[#This Row],[Sentiment]]=1,"POSITIVE",IF(Edges[[#This Row],[Sentiment]]=-1,"NEGATIVE")))</f>
        <v>NEUTRAL</v>
      </c>
      <c r="BD64" s="79" t="str">
        <f>IF(Edges[[#This Row],[Vertex 1]]=Edges[[#This Row],[Vertex 2]],"HIDE","SHOW")</f>
        <v>HIDE</v>
      </c>
      <c r="BE64" s="124" t="e">
        <f>REPLACE(INDEX(GroupVertices[Group], MATCH(Edges[[#This Row],[Vertex 1]],GroupVertices[Vertex],0)),1,1,"")</f>
        <v>#N/A</v>
      </c>
      <c r="BF64" s="124" t="e">
        <f>REPLACE(INDEX(GroupVertices[Group], MATCH(Edges[[#This Row],[Vertex 2]],GroupVertices[Vertex],0)),1,1,"")</f>
        <v>#N/A</v>
      </c>
    </row>
    <row r="65" spans="1:58" hidden="1" x14ac:dyDescent="0.25">
      <c r="A65" s="64" t="s">
        <v>264</v>
      </c>
      <c r="B65" s="64" t="s">
        <v>264</v>
      </c>
      <c r="C65" s="65"/>
      <c r="D65" s="66"/>
      <c r="E65" s="67"/>
      <c r="F65" s="68"/>
      <c r="G65" s="65" t="str">
        <f>IF(Edges[[#This Row],[Vertex 1]]=Edges[[#This Row],[Vertex 2]],"HIDE","SHOW")</f>
        <v>HIDE</v>
      </c>
      <c r="H65" s="69"/>
      <c r="I65" s="70"/>
      <c r="J65" s="70"/>
      <c r="K65" s="34"/>
      <c r="L65" s="77"/>
      <c r="M65" s="77"/>
      <c r="N65" s="72"/>
      <c r="O65" s="79" t="s">
        <v>179</v>
      </c>
      <c r="P65" s="81">
        <v>42851.888032407405</v>
      </c>
      <c r="Q65" s="82" t="s">
        <v>1688</v>
      </c>
      <c r="R65" s="82" t="s">
        <v>3197</v>
      </c>
      <c r="S65" s="79" t="s">
        <v>4022</v>
      </c>
      <c r="T65" s="79"/>
      <c r="U65" s="79"/>
      <c r="V65" s="82" t="s">
        <v>4807</v>
      </c>
      <c r="W65" s="81">
        <v>42851.888032407405</v>
      </c>
      <c r="X65" s="82" t="s">
        <v>5832</v>
      </c>
      <c r="Y65" s="79"/>
      <c r="Z65" s="79"/>
      <c r="AA65" s="83" t="s">
        <v>7879</v>
      </c>
      <c r="AB65" s="79"/>
      <c r="AC65" s="79" t="b">
        <v>0</v>
      </c>
      <c r="AD65" s="79">
        <v>0</v>
      </c>
      <c r="AE65" s="83" t="s">
        <v>9915</v>
      </c>
      <c r="AF65" s="79" t="b">
        <v>0</v>
      </c>
      <c r="AG65" s="79" t="s">
        <v>9965</v>
      </c>
      <c r="AH65" s="79"/>
      <c r="AI65" s="83" t="s">
        <v>9915</v>
      </c>
      <c r="AJ65" s="79" t="b">
        <v>0</v>
      </c>
      <c r="AK65" s="79">
        <v>0</v>
      </c>
      <c r="AL65" s="83" t="s">
        <v>9915</v>
      </c>
      <c r="AM65" s="79" t="s">
        <v>9991</v>
      </c>
      <c r="AN65" s="79" t="b">
        <v>0</v>
      </c>
      <c r="AO65" s="83" t="s">
        <v>7879</v>
      </c>
      <c r="AP65" s="79" t="s">
        <v>179</v>
      </c>
      <c r="AQ65" s="79">
        <v>0</v>
      </c>
      <c r="AR65" s="79">
        <v>0</v>
      </c>
      <c r="AS65" s="79"/>
      <c r="AT65" s="79"/>
      <c r="AU65" s="79"/>
      <c r="AV65" s="79"/>
      <c r="AW65" s="79"/>
      <c r="AX65" s="79"/>
      <c r="AY65" s="79"/>
      <c r="AZ65" s="79"/>
      <c r="BA65">
        <v>1</v>
      </c>
      <c r="BB65">
        <v>0</v>
      </c>
      <c r="BC65" s="79" t="str">
        <f>IF(Edges[[#This Row],[Sentiment]]=0,"NEUTRAL",IF(Edges[[#This Row],[Sentiment]]=1,"POSITIVE",IF(Edges[[#This Row],[Sentiment]]=-1,"NEGATIVE")))</f>
        <v>NEUTRAL</v>
      </c>
      <c r="BD65" s="79" t="str">
        <f>IF(Edges[[#This Row],[Vertex 1]]=Edges[[#This Row],[Vertex 2]],"HIDE","SHOW")</f>
        <v>HIDE</v>
      </c>
      <c r="BE65" s="124" t="e">
        <f>REPLACE(INDEX(GroupVertices[Group], MATCH(Edges[[#This Row],[Vertex 1]],GroupVertices[Vertex],0)),1,1,"")</f>
        <v>#N/A</v>
      </c>
      <c r="BF65" s="124" t="e">
        <f>REPLACE(INDEX(GroupVertices[Group], MATCH(Edges[[#This Row],[Vertex 2]],GroupVertices[Vertex],0)),1,1,"")</f>
        <v>#N/A</v>
      </c>
    </row>
    <row r="66" spans="1:58" x14ac:dyDescent="0.25">
      <c r="A66" s="64" t="s">
        <v>265</v>
      </c>
      <c r="B66" s="64" t="s">
        <v>1450</v>
      </c>
      <c r="C66" s="65"/>
      <c r="D66" s="66"/>
      <c r="E66" s="67"/>
      <c r="F66" s="68"/>
      <c r="G66" s="65" t="str">
        <f>IF(Edges[[#This Row],[Vertex 1]]=Edges[[#This Row],[Vertex 2]],"HIDE","SHOW")</f>
        <v>SHOW</v>
      </c>
      <c r="H66" s="69"/>
      <c r="I66" s="70"/>
      <c r="J66" s="70"/>
      <c r="K66" s="34" t="s">
        <v>65</v>
      </c>
      <c r="L66" s="77">
        <v>66</v>
      </c>
      <c r="M66" s="77"/>
      <c r="N66" s="72"/>
      <c r="O66" s="79" t="s">
        <v>1646</v>
      </c>
      <c r="P66" s="81">
        <v>42851.933807870373</v>
      </c>
      <c r="Q66" s="79" t="s">
        <v>1653</v>
      </c>
      <c r="R66" s="79"/>
      <c r="S66" s="79"/>
      <c r="T66" s="79" t="s">
        <v>4260</v>
      </c>
      <c r="U66" s="79"/>
      <c r="V66" s="82" t="s">
        <v>4808</v>
      </c>
      <c r="W66" s="81">
        <v>42851.933807870373</v>
      </c>
      <c r="X66" s="82" t="s">
        <v>5833</v>
      </c>
      <c r="Y66" s="79"/>
      <c r="Z66" s="79"/>
      <c r="AA66" s="83" t="s">
        <v>7880</v>
      </c>
      <c r="AB66" s="79"/>
      <c r="AC66" s="79" t="b">
        <v>0</v>
      </c>
      <c r="AD66" s="79">
        <v>0</v>
      </c>
      <c r="AE66" s="83" t="s">
        <v>9915</v>
      </c>
      <c r="AF66" s="79" t="b">
        <v>0</v>
      </c>
      <c r="AG66" s="79" t="s">
        <v>9963</v>
      </c>
      <c r="AH66" s="79"/>
      <c r="AI66" s="83" t="s">
        <v>9915</v>
      </c>
      <c r="AJ66" s="79" t="b">
        <v>0</v>
      </c>
      <c r="AK66" s="79">
        <v>5</v>
      </c>
      <c r="AL66" s="83" t="s">
        <v>9617</v>
      </c>
      <c r="AM66" s="79" t="s">
        <v>9991</v>
      </c>
      <c r="AN66" s="79" t="b">
        <v>0</v>
      </c>
      <c r="AO66" s="83" t="s">
        <v>9617</v>
      </c>
      <c r="AP66" s="79" t="s">
        <v>179</v>
      </c>
      <c r="AQ66" s="79">
        <v>0</v>
      </c>
      <c r="AR66" s="79">
        <v>0</v>
      </c>
      <c r="AS66" s="79"/>
      <c r="AT66" s="79"/>
      <c r="AU66" s="79"/>
      <c r="AV66" s="79"/>
      <c r="AW66" s="79"/>
      <c r="AX66" s="79"/>
      <c r="AY66" s="79"/>
      <c r="AZ66" s="79"/>
      <c r="BA66">
        <v>1</v>
      </c>
      <c r="BB66">
        <v>0</v>
      </c>
      <c r="BC66" s="79" t="str">
        <f>IF(Edges[[#This Row],[Sentiment]]=0,"NEUTRAL",IF(Edges[[#This Row],[Sentiment]]=1,"POSITIVE",IF(Edges[[#This Row],[Sentiment]]=-1,"NEGATIVE")))</f>
        <v>NEUTRAL</v>
      </c>
      <c r="BD66" s="79" t="str">
        <f>IF(Edges[[#This Row],[Vertex 1]]=Edges[[#This Row],[Vertex 2]],"HIDE","SHOW")</f>
        <v>SHOW</v>
      </c>
      <c r="BE66" s="78" t="str">
        <f>REPLACE(INDEX(GroupVertices[Group], MATCH(Edges[[#This Row],[Vertex 1]],GroupVertices[Vertex],0)),1,1,"")</f>
        <v>EUTRAL</v>
      </c>
      <c r="BF66" s="78" t="str">
        <f>REPLACE(INDEX(GroupVertices[Group], MATCH(Edges[[#This Row],[Vertex 2]],GroupVertices[Vertex],0)),1,1,"")</f>
        <v>EUTRAL</v>
      </c>
    </row>
    <row r="67" spans="1:58" x14ac:dyDescent="0.25">
      <c r="A67" s="64" t="s">
        <v>266</v>
      </c>
      <c r="B67" s="64" t="s">
        <v>1550</v>
      </c>
      <c r="C67" s="65"/>
      <c r="D67" s="66"/>
      <c r="E67" s="67"/>
      <c r="F67" s="68"/>
      <c r="G67" s="65" t="str">
        <f>IF(Edges[[#This Row],[Vertex 1]]=Edges[[#This Row],[Vertex 2]],"HIDE","SHOW")</f>
        <v>SHOW</v>
      </c>
      <c r="H67" s="69"/>
      <c r="I67" s="70"/>
      <c r="J67" s="70"/>
      <c r="K67" s="34" t="s">
        <v>65</v>
      </c>
      <c r="L67" s="77">
        <v>67</v>
      </c>
      <c r="M67" s="77"/>
      <c r="N67" s="72"/>
      <c r="O67" s="79" t="s">
        <v>1646</v>
      </c>
      <c r="P67" s="81">
        <v>42851.945034722223</v>
      </c>
      <c r="Q67" s="79" t="s">
        <v>1689</v>
      </c>
      <c r="R67" s="79"/>
      <c r="S67" s="79"/>
      <c r="T67" s="79" t="s">
        <v>4271</v>
      </c>
      <c r="U67" s="79"/>
      <c r="V67" s="82" t="s">
        <v>4809</v>
      </c>
      <c r="W67" s="81">
        <v>42851.945034722223</v>
      </c>
      <c r="X67" s="82" t="s">
        <v>5834</v>
      </c>
      <c r="Y67" s="79"/>
      <c r="Z67" s="79"/>
      <c r="AA67" s="83" t="s">
        <v>7881</v>
      </c>
      <c r="AB67" s="79"/>
      <c r="AC67" s="79" t="b">
        <v>0</v>
      </c>
      <c r="AD67" s="79">
        <v>0</v>
      </c>
      <c r="AE67" s="83" t="s">
        <v>9915</v>
      </c>
      <c r="AF67" s="79" t="b">
        <v>0</v>
      </c>
      <c r="AG67" s="79" t="s">
        <v>9963</v>
      </c>
      <c r="AH67" s="79"/>
      <c r="AI67" s="83" t="s">
        <v>9915</v>
      </c>
      <c r="AJ67" s="79" t="b">
        <v>0</v>
      </c>
      <c r="AK67" s="79">
        <v>0</v>
      </c>
      <c r="AL67" s="83" t="s">
        <v>9915</v>
      </c>
      <c r="AM67" s="79" t="s">
        <v>9991</v>
      </c>
      <c r="AN67" s="79" t="b">
        <v>0</v>
      </c>
      <c r="AO67" s="83" t="s">
        <v>7881</v>
      </c>
      <c r="AP67" s="79" t="s">
        <v>179</v>
      </c>
      <c r="AQ67" s="79">
        <v>0</v>
      </c>
      <c r="AR67" s="79">
        <v>0</v>
      </c>
      <c r="AS67" s="79"/>
      <c r="AT67" s="79"/>
      <c r="AU67" s="79"/>
      <c r="AV67" s="79"/>
      <c r="AW67" s="79"/>
      <c r="AX67" s="79"/>
      <c r="AY67" s="79"/>
      <c r="AZ67" s="79"/>
      <c r="BA67">
        <v>1</v>
      </c>
      <c r="BB67">
        <v>0</v>
      </c>
      <c r="BC67" s="79" t="str">
        <f>IF(Edges[[#This Row],[Sentiment]]=0,"NEUTRAL",IF(Edges[[#This Row],[Sentiment]]=1,"POSITIVE",IF(Edges[[#This Row],[Sentiment]]=-1,"NEGATIVE")))</f>
        <v>NEUTRAL</v>
      </c>
      <c r="BD67" s="79" t="str">
        <f>IF(Edges[[#This Row],[Vertex 1]]=Edges[[#This Row],[Vertex 2]],"HIDE","SHOW")</f>
        <v>SHOW</v>
      </c>
      <c r="BE67" s="78" t="str">
        <f>REPLACE(INDEX(GroupVertices[Group], MATCH(Edges[[#This Row],[Vertex 1]],GroupVertices[Vertex],0)),1,1,"")</f>
        <v>EUTRAL</v>
      </c>
      <c r="BF67" s="78" t="str">
        <f>REPLACE(INDEX(GroupVertices[Group], MATCH(Edges[[#This Row],[Vertex 2]],GroupVertices[Vertex],0)),1,1,"")</f>
        <v>EUTRAL</v>
      </c>
    </row>
    <row r="68" spans="1:58" x14ac:dyDescent="0.25">
      <c r="A68" s="64" t="s">
        <v>266</v>
      </c>
      <c r="B68" s="64" t="s">
        <v>1551</v>
      </c>
      <c r="C68" s="65"/>
      <c r="D68" s="66"/>
      <c r="E68" s="67"/>
      <c r="F68" s="68"/>
      <c r="G68" s="65" t="str">
        <f>IF(Edges[[#This Row],[Vertex 1]]=Edges[[#This Row],[Vertex 2]],"HIDE","SHOW")</f>
        <v>SHOW</v>
      </c>
      <c r="H68" s="69"/>
      <c r="I68" s="70"/>
      <c r="J68" s="70"/>
      <c r="K68" s="34" t="s">
        <v>65</v>
      </c>
      <c r="L68" s="77">
        <v>68</v>
      </c>
      <c r="M68" s="77"/>
      <c r="N68" s="72"/>
      <c r="O68" s="79" t="s">
        <v>1646</v>
      </c>
      <c r="P68" s="81">
        <v>42851.945034722223</v>
      </c>
      <c r="Q68" s="79" t="s">
        <v>1689</v>
      </c>
      <c r="R68" s="79"/>
      <c r="S68" s="79"/>
      <c r="T68" s="79" t="s">
        <v>4271</v>
      </c>
      <c r="U68" s="79"/>
      <c r="V68" s="82" t="s">
        <v>4809</v>
      </c>
      <c r="W68" s="81">
        <v>42851.945034722223</v>
      </c>
      <c r="X68" s="82" t="s">
        <v>5834</v>
      </c>
      <c r="Y68" s="79"/>
      <c r="Z68" s="79"/>
      <c r="AA68" s="83" t="s">
        <v>7881</v>
      </c>
      <c r="AB68" s="79"/>
      <c r="AC68" s="79" t="b">
        <v>0</v>
      </c>
      <c r="AD68" s="79">
        <v>0</v>
      </c>
      <c r="AE68" s="83" t="s">
        <v>9915</v>
      </c>
      <c r="AF68" s="79" t="b">
        <v>0</v>
      </c>
      <c r="AG68" s="79" t="s">
        <v>9963</v>
      </c>
      <c r="AH68" s="79"/>
      <c r="AI68" s="83" t="s">
        <v>9915</v>
      </c>
      <c r="AJ68" s="79" t="b">
        <v>0</v>
      </c>
      <c r="AK68" s="79">
        <v>0</v>
      </c>
      <c r="AL68" s="83" t="s">
        <v>9915</v>
      </c>
      <c r="AM68" s="79" t="s">
        <v>9991</v>
      </c>
      <c r="AN68" s="79" t="b">
        <v>0</v>
      </c>
      <c r="AO68" s="83" t="s">
        <v>7881</v>
      </c>
      <c r="AP68" s="79" t="s">
        <v>179</v>
      </c>
      <c r="AQ68" s="79">
        <v>0</v>
      </c>
      <c r="AR68" s="79">
        <v>0</v>
      </c>
      <c r="AS68" s="79"/>
      <c r="AT68" s="79"/>
      <c r="AU68" s="79"/>
      <c r="AV68" s="79"/>
      <c r="AW68" s="79"/>
      <c r="AX68" s="79"/>
      <c r="AY68" s="79"/>
      <c r="AZ68" s="79"/>
      <c r="BA68">
        <v>1</v>
      </c>
      <c r="BB68">
        <v>1</v>
      </c>
      <c r="BC68" s="79" t="str">
        <f>IF(Edges[[#This Row],[Sentiment]]=0,"NEUTRAL",IF(Edges[[#This Row],[Sentiment]]=1,"POSITIVE",IF(Edges[[#This Row],[Sentiment]]=-1,"NEGATIVE")))</f>
        <v>POSITIVE</v>
      </c>
      <c r="BD68" s="79" t="str">
        <f>IF(Edges[[#This Row],[Vertex 1]]=Edges[[#This Row],[Vertex 2]],"HIDE","SHOW")</f>
        <v>SHOW</v>
      </c>
      <c r="BE68" s="78" t="str">
        <f>REPLACE(INDEX(GroupVertices[Group], MATCH(Edges[[#This Row],[Vertex 1]],GroupVertices[Vertex],0)),1,1,"")</f>
        <v>EUTRAL</v>
      </c>
      <c r="BF68" s="78" t="str">
        <f>REPLACE(INDEX(GroupVertices[Group], MATCH(Edges[[#This Row],[Vertex 2]],GroupVertices[Vertex],0)),1,1,"")</f>
        <v>OSITIVE</v>
      </c>
    </row>
    <row r="69" spans="1:58" hidden="1" x14ac:dyDescent="0.25">
      <c r="A69" s="64" t="s">
        <v>267</v>
      </c>
      <c r="B69" s="64" t="s">
        <v>267</v>
      </c>
      <c r="C69" s="65"/>
      <c r="D69" s="66"/>
      <c r="E69" s="67"/>
      <c r="F69" s="68"/>
      <c r="G69" s="65" t="str">
        <f>IF(Edges[[#This Row],[Vertex 1]]=Edges[[#This Row],[Vertex 2]],"HIDE","SHOW")</f>
        <v>HIDE</v>
      </c>
      <c r="H69" s="69"/>
      <c r="I69" s="70"/>
      <c r="J69" s="70"/>
      <c r="K69" s="34"/>
      <c r="L69" s="77"/>
      <c r="M69" s="77"/>
      <c r="N69" s="72"/>
      <c r="O69" s="79" t="s">
        <v>179</v>
      </c>
      <c r="P69" s="81">
        <v>42851.958356481482</v>
      </c>
      <c r="Q69" s="79" t="s">
        <v>1690</v>
      </c>
      <c r="R69" s="82" t="s">
        <v>3198</v>
      </c>
      <c r="S69" s="79" t="s">
        <v>4033</v>
      </c>
      <c r="T69" s="79"/>
      <c r="U69" s="79"/>
      <c r="V69" s="82" t="s">
        <v>4810</v>
      </c>
      <c r="W69" s="81">
        <v>42851.958356481482</v>
      </c>
      <c r="X69" s="82" t="s">
        <v>5835</v>
      </c>
      <c r="Y69" s="79"/>
      <c r="Z69" s="79"/>
      <c r="AA69" s="83" t="s">
        <v>7882</v>
      </c>
      <c r="AB69" s="79"/>
      <c r="AC69" s="79" t="b">
        <v>0</v>
      </c>
      <c r="AD69" s="79">
        <v>0</v>
      </c>
      <c r="AE69" s="83" t="s">
        <v>9915</v>
      </c>
      <c r="AF69" s="79" t="b">
        <v>0</v>
      </c>
      <c r="AG69" s="79" t="s">
        <v>9963</v>
      </c>
      <c r="AH69" s="79"/>
      <c r="AI69" s="83" t="s">
        <v>9915</v>
      </c>
      <c r="AJ69" s="79" t="b">
        <v>0</v>
      </c>
      <c r="AK69" s="79">
        <v>0</v>
      </c>
      <c r="AL69" s="83" t="s">
        <v>9915</v>
      </c>
      <c r="AM69" s="79" t="s">
        <v>10004</v>
      </c>
      <c r="AN69" s="79" t="b">
        <v>0</v>
      </c>
      <c r="AO69" s="83" t="s">
        <v>7882</v>
      </c>
      <c r="AP69" s="79" t="s">
        <v>179</v>
      </c>
      <c r="AQ69" s="79">
        <v>0</v>
      </c>
      <c r="AR69" s="79">
        <v>0</v>
      </c>
      <c r="AS69" s="79"/>
      <c r="AT69" s="79"/>
      <c r="AU69" s="79"/>
      <c r="AV69" s="79"/>
      <c r="AW69" s="79"/>
      <c r="AX69" s="79"/>
      <c r="AY69" s="79"/>
      <c r="AZ69" s="79"/>
      <c r="BA69">
        <v>1</v>
      </c>
      <c r="BB69">
        <v>0</v>
      </c>
      <c r="BC69" s="79" t="str">
        <f>IF(Edges[[#This Row],[Sentiment]]=0,"NEUTRAL",IF(Edges[[#This Row],[Sentiment]]=1,"POSITIVE",IF(Edges[[#This Row],[Sentiment]]=-1,"NEGATIVE")))</f>
        <v>NEUTRAL</v>
      </c>
      <c r="BD69" s="79" t="str">
        <f>IF(Edges[[#This Row],[Vertex 1]]=Edges[[#This Row],[Vertex 2]],"HIDE","SHOW")</f>
        <v>HIDE</v>
      </c>
      <c r="BE69" s="124" t="e">
        <f>REPLACE(INDEX(GroupVertices[Group], MATCH(Edges[[#This Row],[Vertex 1]],GroupVertices[Vertex],0)),1,1,"")</f>
        <v>#N/A</v>
      </c>
      <c r="BF69" s="124" t="e">
        <f>REPLACE(INDEX(GroupVertices[Group], MATCH(Edges[[#This Row],[Vertex 2]],GroupVertices[Vertex],0)),1,1,"")</f>
        <v>#N/A</v>
      </c>
    </row>
    <row r="70" spans="1:58" hidden="1" x14ac:dyDescent="0.25">
      <c r="A70" s="64" t="s">
        <v>268</v>
      </c>
      <c r="B70" s="64" t="s">
        <v>268</v>
      </c>
      <c r="C70" s="65"/>
      <c r="D70" s="66"/>
      <c r="E70" s="67"/>
      <c r="F70" s="68"/>
      <c r="G70" s="65" t="str">
        <f>IF(Edges[[#This Row],[Vertex 1]]=Edges[[#This Row],[Vertex 2]],"HIDE","SHOW")</f>
        <v>HIDE</v>
      </c>
      <c r="H70" s="69"/>
      <c r="I70" s="70"/>
      <c r="J70" s="70"/>
      <c r="K70" s="34"/>
      <c r="L70" s="77"/>
      <c r="M70" s="77"/>
      <c r="N70" s="72"/>
      <c r="O70" s="79" t="s">
        <v>179</v>
      </c>
      <c r="P70" s="81">
        <v>42851.963043981479</v>
      </c>
      <c r="Q70" s="79" t="s">
        <v>1691</v>
      </c>
      <c r="R70" s="82" t="s">
        <v>3181</v>
      </c>
      <c r="S70" s="79" t="s">
        <v>4022</v>
      </c>
      <c r="T70" s="79"/>
      <c r="U70" s="79"/>
      <c r="V70" s="82" t="s">
        <v>4811</v>
      </c>
      <c r="W70" s="81">
        <v>42851.963043981479</v>
      </c>
      <c r="X70" s="82" t="s">
        <v>5836</v>
      </c>
      <c r="Y70" s="79"/>
      <c r="Z70" s="79"/>
      <c r="AA70" s="83" t="s">
        <v>7883</v>
      </c>
      <c r="AB70" s="79"/>
      <c r="AC70" s="79" t="b">
        <v>0</v>
      </c>
      <c r="AD70" s="79">
        <v>0</v>
      </c>
      <c r="AE70" s="83" t="s">
        <v>9915</v>
      </c>
      <c r="AF70" s="79" t="b">
        <v>0</v>
      </c>
      <c r="AG70" s="79" t="s">
        <v>9966</v>
      </c>
      <c r="AH70" s="79"/>
      <c r="AI70" s="83" t="s">
        <v>9915</v>
      </c>
      <c r="AJ70" s="79" t="b">
        <v>0</v>
      </c>
      <c r="AK70" s="79">
        <v>0</v>
      </c>
      <c r="AL70" s="83" t="s">
        <v>9915</v>
      </c>
      <c r="AM70" s="79" t="s">
        <v>9991</v>
      </c>
      <c r="AN70" s="79" t="b">
        <v>0</v>
      </c>
      <c r="AO70" s="83" t="s">
        <v>7883</v>
      </c>
      <c r="AP70" s="79" t="s">
        <v>179</v>
      </c>
      <c r="AQ70" s="79">
        <v>0</v>
      </c>
      <c r="AR70" s="79">
        <v>0</v>
      </c>
      <c r="AS70" s="79"/>
      <c r="AT70" s="79"/>
      <c r="AU70" s="79"/>
      <c r="AV70" s="79"/>
      <c r="AW70" s="79"/>
      <c r="AX70" s="79"/>
      <c r="AY70" s="79"/>
      <c r="AZ70" s="79"/>
      <c r="BA70">
        <v>1</v>
      </c>
      <c r="BB70">
        <v>0</v>
      </c>
      <c r="BC70" s="79" t="str">
        <f>IF(Edges[[#This Row],[Sentiment]]=0,"NEUTRAL",IF(Edges[[#This Row],[Sentiment]]=1,"POSITIVE",IF(Edges[[#This Row],[Sentiment]]=-1,"NEGATIVE")))</f>
        <v>NEUTRAL</v>
      </c>
      <c r="BD70" s="79" t="str">
        <f>IF(Edges[[#This Row],[Vertex 1]]=Edges[[#This Row],[Vertex 2]],"HIDE","SHOW")</f>
        <v>HIDE</v>
      </c>
      <c r="BE70" s="124" t="e">
        <f>REPLACE(INDEX(GroupVertices[Group], MATCH(Edges[[#This Row],[Vertex 1]],GroupVertices[Vertex],0)),1,1,"")</f>
        <v>#N/A</v>
      </c>
      <c r="BF70" s="124" t="e">
        <f>REPLACE(INDEX(GroupVertices[Group], MATCH(Edges[[#This Row],[Vertex 2]],GroupVertices[Vertex],0)),1,1,"")</f>
        <v>#N/A</v>
      </c>
    </row>
    <row r="71" spans="1:58" hidden="1" x14ac:dyDescent="0.25">
      <c r="A71" s="64" t="s">
        <v>269</v>
      </c>
      <c r="B71" s="64" t="s">
        <v>269</v>
      </c>
      <c r="C71" s="65"/>
      <c r="D71" s="66"/>
      <c r="E71" s="67"/>
      <c r="F71" s="68"/>
      <c r="G71" s="65" t="str">
        <f>IF(Edges[[#This Row],[Vertex 1]]=Edges[[#This Row],[Vertex 2]],"HIDE","SHOW")</f>
        <v>HIDE</v>
      </c>
      <c r="H71" s="69"/>
      <c r="I71" s="70"/>
      <c r="J71" s="70"/>
      <c r="K71" s="34"/>
      <c r="L71" s="77"/>
      <c r="M71" s="77"/>
      <c r="N71" s="72"/>
      <c r="O71" s="79" t="s">
        <v>179</v>
      </c>
      <c r="P71" s="81">
        <v>42851.979363425926</v>
      </c>
      <c r="Q71" s="79" t="s">
        <v>1692</v>
      </c>
      <c r="R71" s="82" t="s">
        <v>3199</v>
      </c>
      <c r="S71" s="79" t="s">
        <v>4034</v>
      </c>
      <c r="T71" s="79"/>
      <c r="U71" s="82" t="s">
        <v>4470</v>
      </c>
      <c r="V71" s="82" t="s">
        <v>4470</v>
      </c>
      <c r="W71" s="81">
        <v>42851.979363425926</v>
      </c>
      <c r="X71" s="82" t="s">
        <v>5837</v>
      </c>
      <c r="Y71" s="79"/>
      <c r="Z71" s="79"/>
      <c r="AA71" s="83" t="s">
        <v>7884</v>
      </c>
      <c r="AB71" s="79"/>
      <c r="AC71" s="79" t="b">
        <v>0</v>
      </c>
      <c r="AD71" s="79">
        <v>0</v>
      </c>
      <c r="AE71" s="83" t="s">
        <v>9915</v>
      </c>
      <c r="AF71" s="79" t="b">
        <v>0</v>
      </c>
      <c r="AG71" s="79" t="s">
        <v>9963</v>
      </c>
      <c r="AH71" s="79"/>
      <c r="AI71" s="83" t="s">
        <v>9915</v>
      </c>
      <c r="AJ71" s="79" t="b">
        <v>0</v>
      </c>
      <c r="AK71" s="79">
        <v>0</v>
      </c>
      <c r="AL71" s="83" t="s">
        <v>9915</v>
      </c>
      <c r="AM71" s="79" t="s">
        <v>10005</v>
      </c>
      <c r="AN71" s="79" t="b">
        <v>0</v>
      </c>
      <c r="AO71" s="83" t="s">
        <v>7884</v>
      </c>
      <c r="AP71" s="79" t="s">
        <v>179</v>
      </c>
      <c r="AQ71" s="79">
        <v>0</v>
      </c>
      <c r="AR71" s="79">
        <v>0</v>
      </c>
      <c r="AS71" s="79"/>
      <c r="AT71" s="79"/>
      <c r="AU71" s="79"/>
      <c r="AV71" s="79"/>
      <c r="AW71" s="79"/>
      <c r="AX71" s="79"/>
      <c r="AY71" s="79"/>
      <c r="AZ71" s="79"/>
      <c r="BA71">
        <v>1</v>
      </c>
      <c r="BB71">
        <v>0</v>
      </c>
      <c r="BC71" s="79" t="str">
        <f>IF(Edges[[#This Row],[Sentiment]]=0,"NEUTRAL",IF(Edges[[#This Row],[Sentiment]]=1,"POSITIVE",IF(Edges[[#This Row],[Sentiment]]=-1,"NEGATIVE")))</f>
        <v>NEUTRAL</v>
      </c>
      <c r="BD71" s="79" t="str">
        <f>IF(Edges[[#This Row],[Vertex 1]]=Edges[[#This Row],[Vertex 2]],"HIDE","SHOW")</f>
        <v>HIDE</v>
      </c>
      <c r="BE71" s="124" t="e">
        <f>REPLACE(INDEX(GroupVertices[Group], MATCH(Edges[[#This Row],[Vertex 1]],GroupVertices[Vertex],0)),1,1,"")</f>
        <v>#N/A</v>
      </c>
      <c r="BF71" s="124" t="e">
        <f>REPLACE(INDEX(GroupVertices[Group], MATCH(Edges[[#This Row],[Vertex 2]],GroupVertices[Vertex],0)),1,1,"")</f>
        <v>#N/A</v>
      </c>
    </row>
    <row r="72" spans="1:58" x14ac:dyDescent="0.25">
      <c r="A72" s="64" t="s">
        <v>270</v>
      </c>
      <c r="B72" s="64" t="s">
        <v>1552</v>
      </c>
      <c r="C72" s="65"/>
      <c r="D72" s="66"/>
      <c r="E72" s="67"/>
      <c r="F72" s="68"/>
      <c r="G72" s="65" t="str">
        <f>IF(Edges[[#This Row],[Vertex 1]]=Edges[[#This Row],[Vertex 2]],"HIDE","SHOW")</f>
        <v>SHOW</v>
      </c>
      <c r="H72" s="69"/>
      <c r="I72" s="70"/>
      <c r="J72" s="70"/>
      <c r="K72" s="34" t="s">
        <v>65</v>
      </c>
      <c r="L72" s="77">
        <v>72</v>
      </c>
      <c r="M72" s="77"/>
      <c r="N72" s="72"/>
      <c r="O72" s="79" t="s">
        <v>1646</v>
      </c>
      <c r="P72" s="81">
        <v>42852.00105324074</v>
      </c>
      <c r="Q72" s="79" t="s">
        <v>1693</v>
      </c>
      <c r="R72" s="82" t="s">
        <v>3200</v>
      </c>
      <c r="S72" s="79" t="s">
        <v>4035</v>
      </c>
      <c r="T72" s="79"/>
      <c r="U72" s="79"/>
      <c r="V72" s="82" t="s">
        <v>4787</v>
      </c>
      <c r="W72" s="81">
        <v>42852.00105324074</v>
      </c>
      <c r="X72" s="82" t="s">
        <v>5838</v>
      </c>
      <c r="Y72" s="79"/>
      <c r="Z72" s="79"/>
      <c r="AA72" s="83" t="s">
        <v>7885</v>
      </c>
      <c r="AB72" s="79"/>
      <c r="AC72" s="79" t="b">
        <v>0</v>
      </c>
      <c r="AD72" s="79">
        <v>0</v>
      </c>
      <c r="AE72" s="83" t="s">
        <v>9915</v>
      </c>
      <c r="AF72" s="79" t="b">
        <v>0</v>
      </c>
      <c r="AG72" s="79" t="s">
        <v>9966</v>
      </c>
      <c r="AH72" s="79"/>
      <c r="AI72" s="83" t="s">
        <v>9915</v>
      </c>
      <c r="AJ72" s="79" t="b">
        <v>0</v>
      </c>
      <c r="AK72" s="79">
        <v>0</v>
      </c>
      <c r="AL72" s="83" t="s">
        <v>9915</v>
      </c>
      <c r="AM72" s="79" t="s">
        <v>9990</v>
      </c>
      <c r="AN72" s="79" t="b">
        <v>0</v>
      </c>
      <c r="AO72" s="83" t="s">
        <v>7885</v>
      </c>
      <c r="AP72" s="79" t="s">
        <v>179</v>
      </c>
      <c r="AQ72" s="79">
        <v>0</v>
      </c>
      <c r="AR72" s="79">
        <v>0</v>
      </c>
      <c r="AS72" s="79"/>
      <c r="AT72" s="79"/>
      <c r="AU72" s="79"/>
      <c r="AV72" s="79"/>
      <c r="AW72" s="79"/>
      <c r="AX72" s="79"/>
      <c r="AY72" s="79"/>
      <c r="AZ72" s="79"/>
      <c r="BA72">
        <v>1</v>
      </c>
      <c r="BB72">
        <v>0</v>
      </c>
      <c r="BC72" s="79" t="str">
        <f>IF(Edges[[#This Row],[Sentiment]]=0,"NEUTRAL",IF(Edges[[#This Row],[Sentiment]]=1,"POSITIVE",IF(Edges[[#This Row],[Sentiment]]=-1,"NEGATIVE")))</f>
        <v>NEUTRAL</v>
      </c>
      <c r="BD72" s="79" t="str">
        <f>IF(Edges[[#This Row],[Vertex 1]]=Edges[[#This Row],[Vertex 2]],"HIDE","SHOW")</f>
        <v>SHOW</v>
      </c>
      <c r="BE72" s="78" t="str">
        <f>REPLACE(INDEX(GroupVertices[Group], MATCH(Edges[[#This Row],[Vertex 1]],GroupVertices[Vertex],0)),1,1,"")</f>
        <v>EUTRAL</v>
      </c>
      <c r="BF72" s="78" t="str">
        <f>REPLACE(INDEX(GroupVertices[Group], MATCH(Edges[[#This Row],[Vertex 2]],GroupVertices[Vertex],0)),1,1,"")</f>
        <v>eneral</v>
      </c>
    </row>
    <row r="73" spans="1:58" hidden="1" x14ac:dyDescent="0.25">
      <c r="A73" s="64" t="s">
        <v>271</v>
      </c>
      <c r="B73" s="64" t="s">
        <v>271</v>
      </c>
      <c r="C73" s="65"/>
      <c r="D73" s="66"/>
      <c r="E73" s="67"/>
      <c r="F73" s="68"/>
      <c r="G73" s="65" t="str">
        <f>IF(Edges[[#This Row],[Vertex 1]]=Edges[[#This Row],[Vertex 2]],"HIDE","SHOW")</f>
        <v>HIDE</v>
      </c>
      <c r="H73" s="69"/>
      <c r="I73" s="70"/>
      <c r="J73" s="70"/>
      <c r="K73" s="34"/>
      <c r="L73" s="77"/>
      <c r="M73" s="77"/>
      <c r="N73" s="72"/>
      <c r="O73" s="79" t="s">
        <v>179</v>
      </c>
      <c r="P73" s="81">
        <v>42852.004918981482</v>
      </c>
      <c r="Q73" s="79" t="s">
        <v>1694</v>
      </c>
      <c r="R73" s="79"/>
      <c r="S73" s="79"/>
      <c r="T73" s="79"/>
      <c r="U73" s="79"/>
      <c r="V73" s="82" t="s">
        <v>4812</v>
      </c>
      <c r="W73" s="81">
        <v>42852.004918981482</v>
      </c>
      <c r="X73" s="82" t="s">
        <v>5839</v>
      </c>
      <c r="Y73" s="79"/>
      <c r="Z73" s="79"/>
      <c r="AA73" s="83" t="s">
        <v>7886</v>
      </c>
      <c r="AB73" s="79"/>
      <c r="AC73" s="79" t="b">
        <v>0</v>
      </c>
      <c r="AD73" s="79">
        <v>0</v>
      </c>
      <c r="AE73" s="83" t="s">
        <v>9915</v>
      </c>
      <c r="AF73" s="79" t="b">
        <v>0</v>
      </c>
      <c r="AG73" s="79" t="s">
        <v>9968</v>
      </c>
      <c r="AH73" s="79"/>
      <c r="AI73" s="83" t="s">
        <v>9915</v>
      </c>
      <c r="AJ73" s="79" t="b">
        <v>0</v>
      </c>
      <c r="AK73" s="79">
        <v>0</v>
      </c>
      <c r="AL73" s="83" t="s">
        <v>9915</v>
      </c>
      <c r="AM73" s="79" t="s">
        <v>10000</v>
      </c>
      <c r="AN73" s="79" t="b">
        <v>0</v>
      </c>
      <c r="AO73" s="83" t="s">
        <v>7886</v>
      </c>
      <c r="AP73" s="79" t="s">
        <v>179</v>
      </c>
      <c r="AQ73" s="79">
        <v>0</v>
      </c>
      <c r="AR73" s="79">
        <v>0</v>
      </c>
      <c r="AS73" s="79"/>
      <c r="AT73" s="79"/>
      <c r="AU73" s="79"/>
      <c r="AV73" s="79"/>
      <c r="AW73" s="79"/>
      <c r="AX73" s="79"/>
      <c r="AY73" s="79"/>
      <c r="AZ73" s="79"/>
      <c r="BA73">
        <v>4</v>
      </c>
      <c r="BB73">
        <v>0</v>
      </c>
      <c r="BC73" s="79" t="str">
        <f>IF(Edges[[#This Row],[Sentiment]]=0,"NEUTRAL",IF(Edges[[#This Row],[Sentiment]]=1,"POSITIVE",IF(Edges[[#This Row],[Sentiment]]=-1,"NEGATIVE")))</f>
        <v>NEUTRAL</v>
      </c>
      <c r="BD73" s="79" t="str">
        <f>IF(Edges[[#This Row],[Vertex 1]]=Edges[[#This Row],[Vertex 2]],"HIDE","SHOW")</f>
        <v>HIDE</v>
      </c>
      <c r="BE73" s="124" t="e">
        <f>REPLACE(INDEX(GroupVertices[Group], MATCH(Edges[[#This Row],[Vertex 1]],GroupVertices[Vertex],0)),1,1,"")</f>
        <v>#N/A</v>
      </c>
      <c r="BF73" s="124" t="e">
        <f>REPLACE(INDEX(GroupVertices[Group], MATCH(Edges[[#This Row],[Vertex 2]],GroupVertices[Vertex],0)),1,1,"")</f>
        <v>#N/A</v>
      </c>
    </row>
    <row r="74" spans="1:58" hidden="1" x14ac:dyDescent="0.25">
      <c r="A74" s="64" t="s">
        <v>271</v>
      </c>
      <c r="B74" s="64" t="s">
        <v>271</v>
      </c>
      <c r="C74" s="65"/>
      <c r="D74" s="66"/>
      <c r="E74" s="67"/>
      <c r="F74" s="68"/>
      <c r="G74" s="65" t="str">
        <f>IF(Edges[[#This Row],[Vertex 1]]=Edges[[#This Row],[Vertex 2]],"HIDE","SHOW")</f>
        <v>HIDE</v>
      </c>
      <c r="H74" s="69"/>
      <c r="I74" s="70"/>
      <c r="J74" s="70"/>
      <c r="K74" s="34"/>
      <c r="L74" s="77"/>
      <c r="M74" s="77"/>
      <c r="N74" s="72"/>
      <c r="O74" s="79" t="s">
        <v>179</v>
      </c>
      <c r="P74" s="81">
        <v>42852.004988425928</v>
      </c>
      <c r="Q74" s="79" t="s">
        <v>1695</v>
      </c>
      <c r="R74" s="79"/>
      <c r="S74" s="79"/>
      <c r="T74" s="79"/>
      <c r="U74" s="79"/>
      <c r="V74" s="82" t="s">
        <v>4812</v>
      </c>
      <c r="W74" s="81">
        <v>42852.004988425928</v>
      </c>
      <c r="X74" s="82" t="s">
        <v>5840</v>
      </c>
      <c r="Y74" s="79"/>
      <c r="Z74" s="79"/>
      <c r="AA74" s="83" t="s">
        <v>7887</v>
      </c>
      <c r="AB74" s="79"/>
      <c r="AC74" s="79" t="b">
        <v>0</v>
      </c>
      <c r="AD74" s="79">
        <v>0</v>
      </c>
      <c r="AE74" s="83" t="s">
        <v>9915</v>
      </c>
      <c r="AF74" s="79" t="b">
        <v>0</v>
      </c>
      <c r="AG74" s="79" t="s">
        <v>9968</v>
      </c>
      <c r="AH74" s="79"/>
      <c r="AI74" s="83" t="s">
        <v>9915</v>
      </c>
      <c r="AJ74" s="79" t="b">
        <v>0</v>
      </c>
      <c r="AK74" s="79">
        <v>0</v>
      </c>
      <c r="AL74" s="83" t="s">
        <v>9915</v>
      </c>
      <c r="AM74" s="79" t="s">
        <v>10000</v>
      </c>
      <c r="AN74" s="79" t="b">
        <v>0</v>
      </c>
      <c r="AO74" s="83" t="s">
        <v>7887</v>
      </c>
      <c r="AP74" s="79" t="s">
        <v>179</v>
      </c>
      <c r="AQ74" s="79">
        <v>0</v>
      </c>
      <c r="AR74" s="79">
        <v>0</v>
      </c>
      <c r="AS74" s="79"/>
      <c r="AT74" s="79"/>
      <c r="AU74" s="79"/>
      <c r="AV74" s="79"/>
      <c r="AW74" s="79"/>
      <c r="AX74" s="79"/>
      <c r="AY74" s="79"/>
      <c r="AZ74" s="79"/>
      <c r="BA74">
        <v>4</v>
      </c>
      <c r="BB74">
        <v>0</v>
      </c>
      <c r="BC74" s="79" t="str">
        <f>IF(Edges[[#This Row],[Sentiment]]=0,"NEUTRAL",IF(Edges[[#This Row],[Sentiment]]=1,"POSITIVE",IF(Edges[[#This Row],[Sentiment]]=-1,"NEGATIVE")))</f>
        <v>NEUTRAL</v>
      </c>
      <c r="BD74" s="79" t="str">
        <f>IF(Edges[[#This Row],[Vertex 1]]=Edges[[#This Row],[Vertex 2]],"HIDE","SHOW")</f>
        <v>HIDE</v>
      </c>
      <c r="BE74" s="124" t="e">
        <f>REPLACE(INDEX(GroupVertices[Group], MATCH(Edges[[#This Row],[Vertex 1]],GroupVertices[Vertex],0)),1,1,"")</f>
        <v>#N/A</v>
      </c>
      <c r="BF74" s="124" t="e">
        <f>REPLACE(INDEX(GroupVertices[Group], MATCH(Edges[[#This Row],[Vertex 2]],GroupVertices[Vertex],0)),1,1,"")</f>
        <v>#N/A</v>
      </c>
    </row>
    <row r="75" spans="1:58" hidden="1" x14ac:dyDescent="0.25">
      <c r="A75" s="64" t="s">
        <v>271</v>
      </c>
      <c r="B75" s="64" t="s">
        <v>271</v>
      </c>
      <c r="C75" s="65"/>
      <c r="D75" s="66"/>
      <c r="E75" s="67"/>
      <c r="F75" s="68"/>
      <c r="G75" s="65" t="str">
        <f>IF(Edges[[#This Row],[Vertex 1]]=Edges[[#This Row],[Vertex 2]],"HIDE","SHOW")</f>
        <v>HIDE</v>
      </c>
      <c r="H75" s="69"/>
      <c r="I75" s="70"/>
      <c r="J75" s="70"/>
      <c r="K75" s="34"/>
      <c r="L75" s="77"/>
      <c r="M75" s="77"/>
      <c r="N75" s="72"/>
      <c r="O75" s="79" t="s">
        <v>179</v>
      </c>
      <c r="P75" s="81">
        <v>42852.00582175926</v>
      </c>
      <c r="Q75" s="79" t="s">
        <v>1696</v>
      </c>
      <c r="R75" s="79"/>
      <c r="S75" s="79"/>
      <c r="T75" s="79"/>
      <c r="U75" s="79"/>
      <c r="V75" s="82" t="s">
        <v>4812</v>
      </c>
      <c r="W75" s="81">
        <v>42852.00582175926</v>
      </c>
      <c r="X75" s="82" t="s">
        <v>5841</v>
      </c>
      <c r="Y75" s="79"/>
      <c r="Z75" s="79"/>
      <c r="AA75" s="83" t="s">
        <v>7888</v>
      </c>
      <c r="AB75" s="79"/>
      <c r="AC75" s="79" t="b">
        <v>0</v>
      </c>
      <c r="AD75" s="79">
        <v>0</v>
      </c>
      <c r="AE75" s="83" t="s">
        <v>9915</v>
      </c>
      <c r="AF75" s="79" t="b">
        <v>0</v>
      </c>
      <c r="AG75" s="79" t="s">
        <v>9968</v>
      </c>
      <c r="AH75" s="79"/>
      <c r="AI75" s="83" t="s">
        <v>9915</v>
      </c>
      <c r="AJ75" s="79" t="b">
        <v>0</v>
      </c>
      <c r="AK75" s="79">
        <v>0</v>
      </c>
      <c r="AL75" s="83" t="s">
        <v>9915</v>
      </c>
      <c r="AM75" s="79" t="s">
        <v>10000</v>
      </c>
      <c r="AN75" s="79" t="b">
        <v>0</v>
      </c>
      <c r="AO75" s="83" t="s">
        <v>7888</v>
      </c>
      <c r="AP75" s="79" t="s">
        <v>179</v>
      </c>
      <c r="AQ75" s="79">
        <v>0</v>
      </c>
      <c r="AR75" s="79">
        <v>0</v>
      </c>
      <c r="AS75" s="79"/>
      <c r="AT75" s="79"/>
      <c r="AU75" s="79"/>
      <c r="AV75" s="79"/>
      <c r="AW75" s="79"/>
      <c r="AX75" s="79"/>
      <c r="AY75" s="79"/>
      <c r="AZ75" s="79"/>
      <c r="BA75">
        <v>4</v>
      </c>
      <c r="BB75">
        <v>0</v>
      </c>
      <c r="BC75" s="79" t="str">
        <f>IF(Edges[[#This Row],[Sentiment]]=0,"NEUTRAL",IF(Edges[[#This Row],[Sentiment]]=1,"POSITIVE",IF(Edges[[#This Row],[Sentiment]]=-1,"NEGATIVE")))</f>
        <v>NEUTRAL</v>
      </c>
      <c r="BD75" s="79" t="str">
        <f>IF(Edges[[#This Row],[Vertex 1]]=Edges[[#This Row],[Vertex 2]],"HIDE","SHOW")</f>
        <v>HIDE</v>
      </c>
      <c r="BE75" s="124" t="e">
        <f>REPLACE(INDEX(GroupVertices[Group], MATCH(Edges[[#This Row],[Vertex 1]],GroupVertices[Vertex],0)),1,1,"")</f>
        <v>#N/A</v>
      </c>
      <c r="BF75" s="124" t="e">
        <f>REPLACE(INDEX(GroupVertices[Group], MATCH(Edges[[#This Row],[Vertex 2]],GroupVertices[Vertex],0)),1,1,"")</f>
        <v>#N/A</v>
      </c>
    </row>
    <row r="76" spans="1:58" hidden="1" x14ac:dyDescent="0.25">
      <c r="A76" s="64" t="s">
        <v>271</v>
      </c>
      <c r="B76" s="64" t="s">
        <v>271</v>
      </c>
      <c r="C76" s="65"/>
      <c r="D76" s="66"/>
      <c r="E76" s="67"/>
      <c r="F76" s="68"/>
      <c r="G76" s="65" t="str">
        <f>IF(Edges[[#This Row],[Vertex 1]]=Edges[[#This Row],[Vertex 2]],"HIDE","SHOW")</f>
        <v>HIDE</v>
      </c>
      <c r="H76" s="69"/>
      <c r="I76" s="70"/>
      <c r="J76" s="70"/>
      <c r="K76" s="34"/>
      <c r="L76" s="77"/>
      <c r="M76" s="77"/>
      <c r="N76" s="72"/>
      <c r="O76" s="79" t="s">
        <v>179</v>
      </c>
      <c r="P76" s="81">
        <v>42852.006180555552</v>
      </c>
      <c r="Q76" s="79" t="s">
        <v>1697</v>
      </c>
      <c r="R76" s="79"/>
      <c r="S76" s="79"/>
      <c r="T76" s="79"/>
      <c r="U76" s="79"/>
      <c r="V76" s="82" t="s">
        <v>4812</v>
      </c>
      <c r="W76" s="81">
        <v>42852.006180555552</v>
      </c>
      <c r="X76" s="82" t="s">
        <v>5842</v>
      </c>
      <c r="Y76" s="79"/>
      <c r="Z76" s="79"/>
      <c r="AA76" s="83" t="s">
        <v>7889</v>
      </c>
      <c r="AB76" s="79"/>
      <c r="AC76" s="79" t="b">
        <v>0</v>
      </c>
      <c r="AD76" s="79">
        <v>0</v>
      </c>
      <c r="AE76" s="83" t="s">
        <v>9915</v>
      </c>
      <c r="AF76" s="79" t="b">
        <v>0</v>
      </c>
      <c r="AG76" s="79" t="s">
        <v>9968</v>
      </c>
      <c r="AH76" s="79"/>
      <c r="AI76" s="83" t="s">
        <v>9915</v>
      </c>
      <c r="AJ76" s="79" t="b">
        <v>0</v>
      </c>
      <c r="AK76" s="79">
        <v>0</v>
      </c>
      <c r="AL76" s="83" t="s">
        <v>9915</v>
      </c>
      <c r="AM76" s="79" t="s">
        <v>10000</v>
      </c>
      <c r="AN76" s="79" t="b">
        <v>0</v>
      </c>
      <c r="AO76" s="83" t="s">
        <v>7889</v>
      </c>
      <c r="AP76" s="79" t="s">
        <v>179</v>
      </c>
      <c r="AQ76" s="79">
        <v>0</v>
      </c>
      <c r="AR76" s="79">
        <v>0</v>
      </c>
      <c r="AS76" s="79"/>
      <c r="AT76" s="79"/>
      <c r="AU76" s="79"/>
      <c r="AV76" s="79"/>
      <c r="AW76" s="79"/>
      <c r="AX76" s="79"/>
      <c r="AY76" s="79"/>
      <c r="AZ76" s="79"/>
      <c r="BA76">
        <v>4</v>
      </c>
      <c r="BB76">
        <v>0</v>
      </c>
      <c r="BC76" s="79" t="str">
        <f>IF(Edges[[#This Row],[Sentiment]]=0,"NEUTRAL",IF(Edges[[#This Row],[Sentiment]]=1,"POSITIVE",IF(Edges[[#This Row],[Sentiment]]=-1,"NEGATIVE")))</f>
        <v>NEUTRAL</v>
      </c>
      <c r="BD76" s="79" t="str">
        <f>IF(Edges[[#This Row],[Vertex 1]]=Edges[[#This Row],[Vertex 2]],"HIDE","SHOW")</f>
        <v>HIDE</v>
      </c>
      <c r="BE76" s="124" t="e">
        <f>REPLACE(INDEX(GroupVertices[Group], MATCH(Edges[[#This Row],[Vertex 1]],GroupVertices[Vertex],0)),1,1,"")</f>
        <v>#N/A</v>
      </c>
      <c r="BF76" s="124" t="e">
        <f>REPLACE(INDEX(GroupVertices[Group], MATCH(Edges[[#This Row],[Vertex 2]],GroupVertices[Vertex],0)),1,1,"")</f>
        <v>#N/A</v>
      </c>
    </row>
    <row r="77" spans="1:58" hidden="1" x14ac:dyDescent="0.25">
      <c r="A77" s="64" t="s">
        <v>272</v>
      </c>
      <c r="B77" s="64" t="s">
        <v>272</v>
      </c>
      <c r="C77" s="65"/>
      <c r="D77" s="66"/>
      <c r="E77" s="67"/>
      <c r="F77" s="68"/>
      <c r="G77" s="65" t="str">
        <f>IF(Edges[[#This Row],[Vertex 1]]=Edges[[#This Row],[Vertex 2]],"HIDE","SHOW")</f>
        <v>HIDE</v>
      </c>
      <c r="H77" s="69"/>
      <c r="I77" s="70"/>
      <c r="J77" s="70"/>
      <c r="K77" s="34"/>
      <c r="L77" s="77"/>
      <c r="M77" s="77"/>
      <c r="N77" s="72"/>
      <c r="O77" s="79" t="s">
        <v>179</v>
      </c>
      <c r="P77" s="81">
        <v>42852.008194444446</v>
      </c>
      <c r="Q77" s="79" t="s">
        <v>1698</v>
      </c>
      <c r="R77" s="82" t="s">
        <v>3201</v>
      </c>
      <c r="S77" s="79" t="s">
        <v>4036</v>
      </c>
      <c r="T77" s="79"/>
      <c r="U77" s="79"/>
      <c r="V77" s="82" t="s">
        <v>4813</v>
      </c>
      <c r="W77" s="81">
        <v>42852.008194444446</v>
      </c>
      <c r="X77" s="82" t="s">
        <v>5843</v>
      </c>
      <c r="Y77" s="79"/>
      <c r="Z77" s="79"/>
      <c r="AA77" s="83" t="s">
        <v>7890</v>
      </c>
      <c r="AB77" s="79"/>
      <c r="AC77" s="79" t="b">
        <v>0</v>
      </c>
      <c r="AD77" s="79">
        <v>0</v>
      </c>
      <c r="AE77" s="83" t="s">
        <v>9915</v>
      </c>
      <c r="AF77" s="79" t="b">
        <v>0</v>
      </c>
      <c r="AG77" s="79" t="s">
        <v>9963</v>
      </c>
      <c r="AH77" s="79"/>
      <c r="AI77" s="83" t="s">
        <v>9915</v>
      </c>
      <c r="AJ77" s="79" t="b">
        <v>0</v>
      </c>
      <c r="AK77" s="79">
        <v>0</v>
      </c>
      <c r="AL77" s="83" t="s">
        <v>9915</v>
      </c>
      <c r="AM77" s="79" t="s">
        <v>9995</v>
      </c>
      <c r="AN77" s="79" t="b">
        <v>0</v>
      </c>
      <c r="AO77" s="83" t="s">
        <v>7890</v>
      </c>
      <c r="AP77" s="79" t="s">
        <v>179</v>
      </c>
      <c r="AQ77" s="79">
        <v>0</v>
      </c>
      <c r="AR77" s="79">
        <v>0</v>
      </c>
      <c r="AS77" s="79"/>
      <c r="AT77" s="79"/>
      <c r="AU77" s="79"/>
      <c r="AV77" s="79"/>
      <c r="AW77" s="79"/>
      <c r="AX77" s="79"/>
      <c r="AY77" s="79"/>
      <c r="AZ77" s="79"/>
      <c r="BA77">
        <v>1</v>
      </c>
      <c r="BB77">
        <v>0</v>
      </c>
      <c r="BC77" s="79" t="str">
        <f>IF(Edges[[#This Row],[Sentiment]]=0,"NEUTRAL",IF(Edges[[#This Row],[Sentiment]]=1,"POSITIVE",IF(Edges[[#This Row],[Sentiment]]=-1,"NEGATIVE")))</f>
        <v>NEUTRAL</v>
      </c>
      <c r="BD77" s="79" t="str">
        <f>IF(Edges[[#This Row],[Vertex 1]]=Edges[[#This Row],[Vertex 2]],"HIDE","SHOW")</f>
        <v>HIDE</v>
      </c>
      <c r="BE77" s="124" t="e">
        <f>REPLACE(INDEX(GroupVertices[Group], MATCH(Edges[[#This Row],[Vertex 1]],GroupVertices[Vertex],0)),1,1,"")</f>
        <v>#N/A</v>
      </c>
      <c r="BF77" s="124" t="e">
        <f>REPLACE(INDEX(GroupVertices[Group], MATCH(Edges[[#This Row],[Vertex 2]],GroupVertices[Vertex],0)),1,1,"")</f>
        <v>#N/A</v>
      </c>
    </row>
    <row r="78" spans="1:58" x14ac:dyDescent="0.25">
      <c r="A78" s="64" t="s">
        <v>273</v>
      </c>
      <c r="B78" s="64" t="s">
        <v>1387</v>
      </c>
      <c r="C78" s="65"/>
      <c r="D78" s="66"/>
      <c r="E78" s="67"/>
      <c r="F78" s="68"/>
      <c r="G78" s="65" t="str">
        <f>IF(Edges[[#This Row],[Vertex 1]]=Edges[[#This Row],[Vertex 2]],"HIDE","SHOW")</f>
        <v>SHOW</v>
      </c>
      <c r="H78" s="69"/>
      <c r="I78" s="70"/>
      <c r="J78" s="70"/>
      <c r="K78" s="34" t="s">
        <v>65</v>
      </c>
      <c r="L78" s="77">
        <v>78</v>
      </c>
      <c r="M78" s="77"/>
      <c r="N78" s="72"/>
      <c r="O78" s="79" t="s">
        <v>1646</v>
      </c>
      <c r="P78" s="81">
        <v>42852.010520833333</v>
      </c>
      <c r="Q78" s="79" t="s">
        <v>1649</v>
      </c>
      <c r="R78" s="79"/>
      <c r="S78" s="79"/>
      <c r="T78" s="79" t="s">
        <v>4259</v>
      </c>
      <c r="U78" s="79"/>
      <c r="V78" s="82" t="s">
        <v>4814</v>
      </c>
      <c r="W78" s="81">
        <v>42852.010520833333</v>
      </c>
      <c r="X78" s="82" t="s">
        <v>5844</v>
      </c>
      <c r="Y78" s="79"/>
      <c r="Z78" s="79"/>
      <c r="AA78" s="83" t="s">
        <v>7891</v>
      </c>
      <c r="AB78" s="79"/>
      <c r="AC78" s="79" t="b">
        <v>0</v>
      </c>
      <c r="AD78" s="79">
        <v>0</v>
      </c>
      <c r="AE78" s="83" t="s">
        <v>9915</v>
      </c>
      <c r="AF78" s="79" t="b">
        <v>0</v>
      </c>
      <c r="AG78" s="79" t="s">
        <v>9964</v>
      </c>
      <c r="AH78" s="79"/>
      <c r="AI78" s="83" t="s">
        <v>9915</v>
      </c>
      <c r="AJ78" s="79" t="b">
        <v>0</v>
      </c>
      <c r="AK78" s="79">
        <v>23</v>
      </c>
      <c r="AL78" s="83" t="s">
        <v>9467</v>
      </c>
      <c r="AM78" s="79" t="s">
        <v>9991</v>
      </c>
      <c r="AN78" s="79" t="b">
        <v>0</v>
      </c>
      <c r="AO78" s="83" t="s">
        <v>9467</v>
      </c>
      <c r="AP78" s="79" t="s">
        <v>179</v>
      </c>
      <c r="AQ78" s="79">
        <v>0</v>
      </c>
      <c r="AR78" s="79">
        <v>0</v>
      </c>
      <c r="AS78" s="79"/>
      <c r="AT78" s="79"/>
      <c r="AU78" s="79"/>
      <c r="AV78" s="79"/>
      <c r="AW78" s="79"/>
      <c r="AX78" s="79"/>
      <c r="AY78" s="79"/>
      <c r="AZ78" s="79"/>
      <c r="BA78">
        <v>1</v>
      </c>
      <c r="BB78">
        <v>0</v>
      </c>
      <c r="BC78" s="79" t="str">
        <f>IF(Edges[[#This Row],[Sentiment]]=0,"NEUTRAL",IF(Edges[[#This Row],[Sentiment]]=1,"POSITIVE",IF(Edges[[#This Row],[Sentiment]]=-1,"NEGATIVE")))</f>
        <v>NEUTRAL</v>
      </c>
      <c r="BD78" s="79" t="str">
        <f>IF(Edges[[#This Row],[Vertex 1]]=Edges[[#This Row],[Vertex 2]],"HIDE","SHOW")</f>
        <v>SHOW</v>
      </c>
      <c r="BE78" s="78" t="str">
        <f>REPLACE(INDEX(GroupVertices[Group], MATCH(Edges[[#This Row],[Vertex 1]],GroupVertices[Vertex],0)),1,1,"")</f>
        <v>EUTRAL</v>
      </c>
      <c r="BF78" s="78" t="str">
        <f>REPLACE(INDEX(GroupVertices[Group], MATCH(Edges[[#This Row],[Vertex 2]],GroupVertices[Vertex],0)),1,1,"")</f>
        <v>EUTRAL</v>
      </c>
    </row>
    <row r="79" spans="1:58" x14ac:dyDescent="0.25">
      <c r="A79" s="64" t="s">
        <v>274</v>
      </c>
      <c r="B79" s="64" t="s">
        <v>1520</v>
      </c>
      <c r="C79" s="65"/>
      <c r="D79" s="66"/>
      <c r="E79" s="67"/>
      <c r="F79" s="68"/>
      <c r="G79" s="65" t="str">
        <f>IF(Edges[[#This Row],[Vertex 1]]=Edges[[#This Row],[Vertex 2]],"HIDE","SHOW")</f>
        <v>SHOW</v>
      </c>
      <c r="H79" s="69"/>
      <c r="I79" s="70"/>
      <c r="J79" s="70"/>
      <c r="K79" s="34" t="s">
        <v>65</v>
      </c>
      <c r="L79" s="77">
        <v>79</v>
      </c>
      <c r="M79" s="77"/>
      <c r="N79" s="72"/>
      <c r="O79" s="79" t="s">
        <v>1646</v>
      </c>
      <c r="P79" s="81">
        <v>42852.010879629626</v>
      </c>
      <c r="Q79" s="79" t="s">
        <v>1699</v>
      </c>
      <c r="R79" s="82" t="s">
        <v>3202</v>
      </c>
      <c r="S79" s="79" t="s">
        <v>4037</v>
      </c>
      <c r="T79" s="79"/>
      <c r="U79" s="79"/>
      <c r="V79" s="82" t="s">
        <v>4815</v>
      </c>
      <c r="W79" s="81">
        <v>42852.010879629626</v>
      </c>
      <c r="X79" s="82" t="s">
        <v>5845</v>
      </c>
      <c r="Y79" s="79"/>
      <c r="Z79" s="79"/>
      <c r="AA79" s="83" t="s">
        <v>7892</v>
      </c>
      <c r="AB79" s="79"/>
      <c r="AC79" s="79" t="b">
        <v>0</v>
      </c>
      <c r="AD79" s="79">
        <v>0</v>
      </c>
      <c r="AE79" s="83" t="s">
        <v>9915</v>
      </c>
      <c r="AF79" s="79" t="b">
        <v>0</v>
      </c>
      <c r="AG79" s="79" t="s">
        <v>9963</v>
      </c>
      <c r="AH79" s="79"/>
      <c r="AI79" s="83" t="s">
        <v>9915</v>
      </c>
      <c r="AJ79" s="79" t="b">
        <v>0</v>
      </c>
      <c r="AK79" s="79">
        <v>2</v>
      </c>
      <c r="AL79" s="83" t="s">
        <v>9814</v>
      </c>
      <c r="AM79" s="79" t="s">
        <v>10006</v>
      </c>
      <c r="AN79" s="79" t="b">
        <v>0</v>
      </c>
      <c r="AO79" s="83" t="s">
        <v>9814</v>
      </c>
      <c r="AP79" s="79" t="s">
        <v>179</v>
      </c>
      <c r="AQ79" s="79">
        <v>0</v>
      </c>
      <c r="AR79" s="79">
        <v>0</v>
      </c>
      <c r="AS79" s="79"/>
      <c r="AT79" s="79"/>
      <c r="AU79" s="79"/>
      <c r="AV79" s="79"/>
      <c r="AW79" s="79"/>
      <c r="AX79" s="79"/>
      <c r="AY79" s="79"/>
      <c r="AZ79" s="79"/>
      <c r="BA79">
        <v>1</v>
      </c>
      <c r="BB79">
        <v>0</v>
      </c>
      <c r="BC79" s="79" t="str">
        <f>IF(Edges[[#This Row],[Sentiment]]=0,"NEUTRAL",IF(Edges[[#This Row],[Sentiment]]=1,"POSITIVE",IF(Edges[[#This Row],[Sentiment]]=-1,"NEGATIVE")))</f>
        <v>NEUTRAL</v>
      </c>
      <c r="BD79" s="79" t="str">
        <f>IF(Edges[[#This Row],[Vertex 1]]=Edges[[#This Row],[Vertex 2]],"HIDE","SHOW")</f>
        <v>SHOW</v>
      </c>
      <c r="BE79" s="78" t="str">
        <f>REPLACE(INDEX(GroupVertices[Group], MATCH(Edges[[#This Row],[Vertex 1]],GroupVertices[Vertex],0)),1,1,"")</f>
        <v>EUTRAL</v>
      </c>
      <c r="BF79" s="78" t="str">
        <f>REPLACE(INDEX(GroupVertices[Group], MATCH(Edges[[#This Row],[Vertex 2]],GroupVertices[Vertex],0)),1,1,"")</f>
        <v>EUTRAL</v>
      </c>
    </row>
    <row r="80" spans="1:58" hidden="1" x14ac:dyDescent="0.25">
      <c r="A80" s="64" t="s">
        <v>275</v>
      </c>
      <c r="B80" s="64" t="s">
        <v>275</v>
      </c>
      <c r="C80" s="65"/>
      <c r="D80" s="66"/>
      <c r="E80" s="67"/>
      <c r="F80" s="68"/>
      <c r="G80" s="65" t="str">
        <f>IF(Edges[[#This Row],[Vertex 1]]=Edges[[#This Row],[Vertex 2]],"HIDE","SHOW")</f>
        <v>HIDE</v>
      </c>
      <c r="H80" s="69"/>
      <c r="I80" s="70"/>
      <c r="J80" s="70"/>
      <c r="K80" s="34"/>
      <c r="L80" s="77"/>
      <c r="M80" s="77"/>
      <c r="N80" s="72"/>
      <c r="O80" s="79" t="s">
        <v>179</v>
      </c>
      <c r="P80" s="81">
        <v>42852.027430555558</v>
      </c>
      <c r="Q80" s="79" t="s">
        <v>1700</v>
      </c>
      <c r="R80" s="82" t="s">
        <v>3203</v>
      </c>
      <c r="S80" s="79" t="s">
        <v>4020</v>
      </c>
      <c r="T80" s="79"/>
      <c r="U80" s="79"/>
      <c r="V80" s="82" t="s">
        <v>4816</v>
      </c>
      <c r="W80" s="81">
        <v>42852.027430555558</v>
      </c>
      <c r="X80" s="82" t="s">
        <v>5846</v>
      </c>
      <c r="Y80" s="79"/>
      <c r="Z80" s="79"/>
      <c r="AA80" s="83" t="s">
        <v>7893</v>
      </c>
      <c r="AB80" s="79"/>
      <c r="AC80" s="79" t="b">
        <v>0</v>
      </c>
      <c r="AD80" s="79">
        <v>0</v>
      </c>
      <c r="AE80" s="83" t="s">
        <v>9915</v>
      </c>
      <c r="AF80" s="79" t="b">
        <v>0</v>
      </c>
      <c r="AG80" s="79" t="s">
        <v>9969</v>
      </c>
      <c r="AH80" s="79"/>
      <c r="AI80" s="83" t="s">
        <v>9915</v>
      </c>
      <c r="AJ80" s="79" t="b">
        <v>0</v>
      </c>
      <c r="AK80" s="79">
        <v>0</v>
      </c>
      <c r="AL80" s="83" t="s">
        <v>9915</v>
      </c>
      <c r="AM80" s="79" t="s">
        <v>9996</v>
      </c>
      <c r="AN80" s="79" t="b">
        <v>0</v>
      </c>
      <c r="AO80" s="83" t="s">
        <v>7893</v>
      </c>
      <c r="AP80" s="79" t="s">
        <v>179</v>
      </c>
      <c r="AQ80" s="79">
        <v>0</v>
      </c>
      <c r="AR80" s="79">
        <v>0</v>
      </c>
      <c r="AS80" s="79"/>
      <c r="AT80" s="79"/>
      <c r="AU80" s="79"/>
      <c r="AV80" s="79"/>
      <c r="AW80" s="79"/>
      <c r="AX80" s="79"/>
      <c r="AY80" s="79"/>
      <c r="AZ80" s="79"/>
      <c r="BA80">
        <v>1</v>
      </c>
      <c r="BB80">
        <v>0</v>
      </c>
      <c r="BC80" s="79" t="str">
        <f>IF(Edges[[#This Row],[Sentiment]]=0,"NEUTRAL",IF(Edges[[#This Row],[Sentiment]]=1,"POSITIVE",IF(Edges[[#This Row],[Sentiment]]=-1,"NEGATIVE")))</f>
        <v>NEUTRAL</v>
      </c>
      <c r="BD80" s="79" t="str">
        <f>IF(Edges[[#This Row],[Vertex 1]]=Edges[[#This Row],[Vertex 2]],"HIDE","SHOW")</f>
        <v>HIDE</v>
      </c>
      <c r="BE80" s="124" t="e">
        <f>REPLACE(INDEX(GroupVertices[Group], MATCH(Edges[[#This Row],[Vertex 1]],GroupVertices[Vertex],0)),1,1,"")</f>
        <v>#N/A</v>
      </c>
      <c r="BF80" s="124" t="e">
        <f>REPLACE(INDEX(GroupVertices[Group], MATCH(Edges[[#This Row],[Vertex 2]],GroupVertices[Vertex],0)),1,1,"")</f>
        <v>#N/A</v>
      </c>
    </row>
    <row r="81" spans="1:58" hidden="1" x14ac:dyDescent="0.25">
      <c r="A81" s="64" t="s">
        <v>276</v>
      </c>
      <c r="B81" s="64" t="s">
        <v>276</v>
      </c>
      <c r="C81" s="65"/>
      <c r="D81" s="66"/>
      <c r="E81" s="67"/>
      <c r="F81" s="68"/>
      <c r="G81" s="65" t="str">
        <f>IF(Edges[[#This Row],[Vertex 1]]=Edges[[#This Row],[Vertex 2]],"HIDE","SHOW")</f>
        <v>HIDE</v>
      </c>
      <c r="H81" s="69"/>
      <c r="I81" s="70"/>
      <c r="J81" s="70"/>
      <c r="K81" s="34"/>
      <c r="L81" s="77"/>
      <c r="M81" s="77"/>
      <c r="N81" s="72"/>
      <c r="O81" s="79" t="s">
        <v>179</v>
      </c>
      <c r="P81" s="81">
        <v>42777.7499537037</v>
      </c>
      <c r="Q81" s="79" t="s">
        <v>18363</v>
      </c>
      <c r="R81" s="82" t="s">
        <v>3204</v>
      </c>
      <c r="S81" s="79" t="s">
        <v>4038</v>
      </c>
      <c r="T81" s="79"/>
      <c r="U81" s="79"/>
      <c r="V81" s="82" t="s">
        <v>4817</v>
      </c>
      <c r="W81" s="81">
        <v>42777.7499537037</v>
      </c>
      <c r="X81" s="82" t="s">
        <v>5847</v>
      </c>
      <c r="Y81" s="79"/>
      <c r="Z81" s="79"/>
      <c r="AA81" s="83" t="s">
        <v>7894</v>
      </c>
      <c r="AB81" s="79"/>
      <c r="AC81" s="79" t="b">
        <v>0</v>
      </c>
      <c r="AD81" s="79">
        <v>27</v>
      </c>
      <c r="AE81" s="83" t="s">
        <v>9915</v>
      </c>
      <c r="AF81" s="79" t="b">
        <v>0</v>
      </c>
      <c r="AG81" s="79" t="s">
        <v>9964</v>
      </c>
      <c r="AH81" s="79"/>
      <c r="AI81" s="83" t="s">
        <v>9915</v>
      </c>
      <c r="AJ81" s="79" t="b">
        <v>0</v>
      </c>
      <c r="AK81" s="79">
        <v>247</v>
      </c>
      <c r="AL81" s="83" t="s">
        <v>9915</v>
      </c>
      <c r="AM81" s="79" t="s">
        <v>9991</v>
      </c>
      <c r="AN81" s="79" t="b">
        <v>0</v>
      </c>
      <c r="AO81" s="83" t="s">
        <v>7894</v>
      </c>
      <c r="AP81" s="79" t="s">
        <v>10099</v>
      </c>
      <c r="AQ81" s="79">
        <v>0</v>
      </c>
      <c r="AR81" s="79">
        <v>0</v>
      </c>
      <c r="AS81" s="79"/>
      <c r="AT81" s="79"/>
      <c r="AU81" s="79"/>
      <c r="AV81" s="79"/>
      <c r="AW81" s="79"/>
      <c r="AX81" s="79"/>
      <c r="AY81" s="79"/>
      <c r="AZ81" s="79"/>
      <c r="BA81">
        <v>1</v>
      </c>
      <c r="BB81">
        <v>0</v>
      </c>
      <c r="BC81" s="79" t="str">
        <f>IF(Edges[[#This Row],[Sentiment]]=0,"NEUTRAL",IF(Edges[[#This Row],[Sentiment]]=1,"POSITIVE",IF(Edges[[#This Row],[Sentiment]]=-1,"NEGATIVE")))</f>
        <v>NEUTRAL</v>
      </c>
      <c r="BD81" s="79" t="str">
        <f>IF(Edges[[#This Row],[Vertex 1]]=Edges[[#This Row],[Vertex 2]],"HIDE","SHOW")</f>
        <v>HIDE</v>
      </c>
      <c r="BE81" s="124" t="str">
        <f>REPLACE(INDEX(GroupVertices[Group], MATCH(Edges[[#This Row],[Vertex 1]],GroupVertices[Vertex],0)),1,1,"")</f>
        <v>EUTRAL</v>
      </c>
      <c r="BF81" s="124" t="str">
        <f>REPLACE(INDEX(GroupVertices[Group], MATCH(Edges[[#This Row],[Vertex 2]],GroupVertices[Vertex],0)),1,1,"")</f>
        <v>EUTRAL</v>
      </c>
    </row>
    <row r="82" spans="1:58" x14ac:dyDescent="0.25">
      <c r="A82" s="64" t="s">
        <v>277</v>
      </c>
      <c r="B82" s="64" t="s">
        <v>276</v>
      </c>
      <c r="C82" s="65"/>
      <c r="D82" s="66"/>
      <c r="E82" s="67"/>
      <c r="F82" s="68"/>
      <c r="G82" s="65" t="str">
        <f>IF(Edges[[#This Row],[Vertex 1]]=Edges[[#This Row],[Vertex 2]],"HIDE","SHOW")</f>
        <v>SHOW</v>
      </c>
      <c r="H82" s="69"/>
      <c r="I82" s="70"/>
      <c r="J82" s="70"/>
      <c r="K82" s="34" t="s">
        <v>65</v>
      </c>
      <c r="L82" s="77">
        <v>82</v>
      </c>
      <c r="M82" s="77"/>
      <c r="N82" s="72"/>
      <c r="O82" s="79" t="s">
        <v>1646</v>
      </c>
      <c r="P82" s="81">
        <v>42852.030462962961</v>
      </c>
      <c r="Q82" s="79" t="s">
        <v>18364</v>
      </c>
      <c r="R82" s="82" t="s">
        <v>3204</v>
      </c>
      <c r="S82" s="79" t="s">
        <v>4038</v>
      </c>
      <c r="T82" s="79"/>
      <c r="U82" s="79"/>
      <c r="V82" s="82" t="s">
        <v>4818</v>
      </c>
      <c r="W82" s="81">
        <v>42852.030462962961</v>
      </c>
      <c r="X82" s="82" t="s">
        <v>5848</v>
      </c>
      <c r="Y82" s="79"/>
      <c r="Z82" s="79"/>
      <c r="AA82" s="83" t="s">
        <v>7895</v>
      </c>
      <c r="AB82" s="79"/>
      <c r="AC82" s="79" t="b">
        <v>0</v>
      </c>
      <c r="AD82" s="79">
        <v>0</v>
      </c>
      <c r="AE82" s="83" t="s">
        <v>9915</v>
      </c>
      <c r="AF82" s="79" t="b">
        <v>0</v>
      </c>
      <c r="AG82" s="79" t="s">
        <v>9964</v>
      </c>
      <c r="AH82" s="79"/>
      <c r="AI82" s="83" t="s">
        <v>9915</v>
      </c>
      <c r="AJ82" s="79" t="b">
        <v>0</v>
      </c>
      <c r="AK82" s="79">
        <v>247</v>
      </c>
      <c r="AL82" s="83" t="s">
        <v>7894</v>
      </c>
      <c r="AM82" s="79" t="s">
        <v>9991</v>
      </c>
      <c r="AN82" s="79" t="b">
        <v>0</v>
      </c>
      <c r="AO82" s="83" t="s">
        <v>7894</v>
      </c>
      <c r="AP82" s="79" t="s">
        <v>179</v>
      </c>
      <c r="AQ82" s="79">
        <v>0</v>
      </c>
      <c r="AR82" s="79">
        <v>0</v>
      </c>
      <c r="AS82" s="79"/>
      <c r="AT82" s="79"/>
      <c r="AU82" s="79"/>
      <c r="AV82" s="79"/>
      <c r="AW82" s="79"/>
      <c r="AX82" s="79"/>
      <c r="AY82" s="79"/>
      <c r="AZ82" s="79"/>
      <c r="BA82">
        <v>1</v>
      </c>
      <c r="BB82">
        <v>0</v>
      </c>
      <c r="BC82" s="79" t="str">
        <f>IF(Edges[[#This Row],[Sentiment]]=0,"NEUTRAL",IF(Edges[[#This Row],[Sentiment]]=1,"POSITIVE",IF(Edges[[#This Row],[Sentiment]]=-1,"NEGATIVE")))</f>
        <v>NEUTRAL</v>
      </c>
      <c r="BD82" s="79" t="str">
        <f>IF(Edges[[#This Row],[Vertex 1]]=Edges[[#This Row],[Vertex 2]],"HIDE","SHOW")</f>
        <v>SHOW</v>
      </c>
      <c r="BE82" s="78" t="str">
        <f>REPLACE(INDEX(GroupVertices[Group], MATCH(Edges[[#This Row],[Vertex 1]],GroupVertices[Vertex],0)),1,1,"")</f>
        <v>EUTRAL</v>
      </c>
      <c r="BF82" s="78" t="str">
        <f>REPLACE(INDEX(GroupVertices[Group], MATCH(Edges[[#This Row],[Vertex 2]],GroupVertices[Vertex],0)),1,1,"")</f>
        <v>EUTRAL</v>
      </c>
    </row>
    <row r="83" spans="1:58" x14ac:dyDescent="0.25">
      <c r="A83" s="64" t="s">
        <v>278</v>
      </c>
      <c r="B83" s="64" t="s">
        <v>1553</v>
      </c>
      <c r="C83" s="65"/>
      <c r="D83" s="66"/>
      <c r="E83" s="67"/>
      <c r="F83" s="68"/>
      <c r="G83" s="65" t="str">
        <f>IF(Edges[[#This Row],[Vertex 1]]=Edges[[#This Row],[Vertex 2]],"HIDE","SHOW")</f>
        <v>SHOW</v>
      </c>
      <c r="H83" s="69"/>
      <c r="I83" s="70"/>
      <c r="J83" s="70"/>
      <c r="K83" s="34" t="s">
        <v>65</v>
      </c>
      <c r="L83" s="77">
        <v>83</v>
      </c>
      <c r="M83" s="77"/>
      <c r="N83" s="72"/>
      <c r="O83" s="79" t="s">
        <v>1646</v>
      </c>
      <c r="P83" s="81">
        <v>42852.052488425928</v>
      </c>
      <c r="Q83" s="79" t="s">
        <v>1701</v>
      </c>
      <c r="R83" s="82" t="s">
        <v>3205</v>
      </c>
      <c r="S83" s="79" t="s">
        <v>4025</v>
      </c>
      <c r="T83" s="79"/>
      <c r="U83" s="79"/>
      <c r="V83" s="82" t="s">
        <v>4819</v>
      </c>
      <c r="W83" s="81">
        <v>42852.052488425928</v>
      </c>
      <c r="X83" s="82" t="s">
        <v>5849</v>
      </c>
      <c r="Y83" s="79"/>
      <c r="Z83" s="79"/>
      <c r="AA83" s="83" t="s">
        <v>7896</v>
      </c>
      <c r="AB83" s="79"/>
      <c r="AC83" s="79" t="b">
        <v>0</v>
      </c>
      <c r="AD83" s="79">
        <v>0</v>
      </c>
      <c r="AE83" s="83" t="s">
        <v>9915</v>
      </c>
      <c r="AF83" s="79" t="b">
        <v>0</v>
      </c>
      <c r="AG83" s="79" t="s">
        <v>9963</v>
      </c>
      <c r="AH83" s="79"/>
      <c r="AI83" s="83" t="s">
        <v>9915</v>
      </c>
      <c r="AJ83" s="79" t="b">
        <v>0</v>
      </c>
      <c r="AK83" s="79">
        <v>0</v>
      </c>
      <c r="AL83" s="83" t="s">
        <v>9915</v>
      </c>
      <c r="AM83" s="79" t="s">
        <v>9991</v>
      </c>
      <c r="AN83" s="79" t="b">
        <v>0</v>
      </c>
      <c r="AO83" s="83" t="s">
        <v>7896</v>
      </c>
      <c r="AP83" s="79" t="s">
        <v>179</v>
      </c>
      <c r="AQ83" s="79">
        <v>0</v>
      </c>
      <c r="AR83" s="79">
        <v>0</v>
      </c>
      <c r="AS83" s="79"/>
      <c r="AT83" s="79"/>
      <c r="AU83" s="79"/>
      <c r="AV83" s="79"/>
      <c r="AW83" s="79"/>
      <c r="AX83" s="79"/>
      <c r="AY83" s="79"/>
      <c r="AZ83" s="79"/>
      <c r="BA83">
        <v>1</v>
      </c>
      <c r="BB83">
        <v>1</v>
      </c>
      <c r="BC83" s="79" t="str">
        <f>IF(Edges[[#This Row],[Sentiment]]=0,"NEUTRAL",IF(Edges[[#This Row],[Sentiment]]=1,"POSITIVE",IF(Edges[[#This Row],[Sentiment]]=-1,"NEGATIVE")))</f>
        <v>POSITIVE</v>
      </c>
      <c r="BD83" s="79" t="str">
        <f>IF(Edges[[#This Row],[Vertex 1]]=Edges[[#This Row],[Vertex 2]],"HIDE","SHOW")</f>
        <v>SHOW</v>
      </c>
      <c r="BE83" s="78" t="str">
        <f>REPLACE(INDEX(GroupVertices[Group], MATCH(Edges[[#This Row],[Vertex 1]],GroupVertices[Vertex],0)),1,1,"")</f>
        <v>OSITIVE</v>
      </c>
      <c r="BF83" s="78" t="str">
        <f>REPLACE(INDEX(GroupVertices[Group], MATCH(Edges[[#This Row],[Vertex 2]],GroupVertices[Vertex],0)),1,1,"")</f>
        <v>OSITIVE</v>
      </c>
    </row>
    <row r="84" spans="1:58" x14ac:dyDescent="0.25">
      <c r="A84" s="64" t="s">
        <v>278</v>
      </c>
      <c r="B84" s="64" t="s">
        <v>1548</v>
      </c>
      <c r="C84" s="65"/>
      <c r="D84" s="66"/>
      <c r="E84" s="67"/>
      <c r="F84" s="68"/>
      <c r="G84" s="65" t="str">
        <f>IF(Edges[[#This Row],[Vertex 1]]=Edges[[#This Row],[Vertex 2]],"HIDE","SHOW")</f>
        <v>SHOW</v>
      </c>
      <c r="H84" s="69"/>
      <c r="I84" s="70"/>
      <c r="J84" s="70"/>
      <c r="K84" s="34" t="s">
        <v>65</v>
      </c>
      <c r="L84" s="77">
        <v>84</v>
      </c>
      <c r="M84" s="77"/>
      <c r="N84" s="72"/>
      <c r="O84" s="79" t="s">
        <v>1646</v>
      </c>
      <c r="P84" s="81">
        <v>42852.052488425928</v>
      </c>
      <c r="Q84" s="79" t="s">
        <v>1701</v>
      </c>
      <c r="R84" s="82" t="s">
        <v>3205</v>
      </c>
      <c r="S84" s="79" t="s">
        <v>4025</v>
      </c>
      <c r="T84" s="79"/>
      <c r="U84" s="79"/>
      <c r="V84" s="82" t="s">
        <v>4819</v>
      </c>
      <c r="W84" s="81">
        <v>42852.052488425928</v>
      </c>
      <c r="X84" s="82" t="s">
        <v>5849</v>
      </c>
      <c r="Y84" s="79"/>
      <c r="Z84" s="79"/>
      <c r="AA84" s="83" t="s">
        <v>7896</v>
      </c>
      <c r="AB84" s="79"/>
      <c r="AC84" s="79" t="b">
        <v>0</v>
      </c>
      <c r="AD84" s="79">
        <v>0</v>
      </c>
      <c r="AE84" s="83" t="s">
        <v>9915</v>
      </c>
      <c r="AF84" s="79" t="b">
        <v>0</v>
      </c>
      <c r="AG84" s="79" t="s">
        <v>9963</v>
      </c>
      <c r="AH84" s="79"/>
      <c r="AI84" s="83" t="s">
        <v>9915</v>
      </c>
      <c r="AJ84" s="79" t="b">
        <v>0</v>
      </c>
      <c r="AK84" s="79">
        <v>0</v>
      </c>
      <c r="AL84" s="83" t="s">
        <v>9915</v>
      </c>
      <c r="AM84" s="79" t="s">
        <v>9991</v>
      </c>
      <c r="AN84" s="79" t="b">
        <v>0</v>
      </c>
      <c r="AO84" s="83" t="s">
        <v>7896</v>
      </c>
      <c r="AP84" s="79" t="s">
        <v>179</v>
      </c>
      <c r="AQ84" s="79">
        <v>0</v>
      </c>
      <c r="AR84" s="79">
        <v>0</v>
      </c>
      <c r="AS84" s="79"/>
      <c r="AT84" s="79"/>
      <c r="AU84" s="79"/>
      <c r="AV84" s="79"/>
      <c r="AW84" s="79"/>
      <c r="AX84" s="79"/>
      <c r="AY84" s="79"/>
      <c r="AZ84" s="79"/>
      <c r="BA84">
        <v>1</v>
      </c>
      <c r="BB84">
        <v>-1</v>
      </c>
      <c r="BC84" s="79" t="str">
        <f>IF(Edges[[#This Row],[Sentiment]]=0,"NEUTRAL",IF(Edges[[#This Row],[Sentiment]]=1,"POSITIVE",IF(Edges[[#This Row],[Sentiment]]=-1,"NEGATIVE")))</f>
        <v>NEGATIVE</v>
      </c>
      <c r="BD84" s="79" t="str">
        <f>IF(Edges[[#This Row],[Vertex 1]]=Edges[[#This Row],[Vertex 2]],"HIDE","SHOW")</f>
        <v>SHOW</v>
      </c>
      <c r="BE84" s="78" t="str">
        <f>REPLACE(INDEX(GroupVertices[Group], MATCH(Edges[[#This Row],[Vertex 1]],GroupVertices[Vertex],0)),1,1,"")</f>
        <v>OSITIVE</v>
      </c>
      <c r="BF84" s="78" t="str">
        <f>REPLACE(INDEX(GroupVertices[Group], MATCH(Edges[[#This Row],[Vertex 2]],GroupVertices[Vertex],0)),1,1,"")</f>
        <v>EUTRAL</v>
      </c>
    </row>
    <row r="85" spans="1:58" x14ac:dyDescent="0.25">
      <c r="A85" s="64" t="s">
        <v>278</v>
      </c>
      <c r="B85" s="64" t="s">
        <v>1544</v>
      </c>
      <c r="C85" s="65"/>
      <c r="D85" s="66"/>
      <c r="E85" s="67"/>
      <c r="F85" s="68"/>
      <c r="G85" s="65" t="str">
        <f>IF(Edges[[#This Row],[Vertex 1]]=Edges[[#This Row],[Vertex 2]],"HIDE","SHOW")</f>
        <v>SHOW</v>
      </c>
      <c r="H85" s="69"/>
      <c r="I85" s="70"/>
      <c r="J85" s="70"/>
      <c r="K85" s="34" t="s">
        <v>65</v>
      </c>
      <c r="L85" s="77">
        <v>85</v>
      </c>
      <c r="M85" s="77"/>
      <c r="N85" s="72"/>
      <c r="O85" s="79" t="s">
        <v>1646</v>
      </c>
      <c r="P85" s="81">
        <v>42852.052488425928</v>
      </c>
      <c r="Q85" s="79" t="s">
        <v>1701</v>
      </c>
      <c r="R85" s="82" t="s">
        <v>3205</v>
      </c>
      <c r="S85" s="79" t="s">
        <v>4025</v>
      </c>
      <c r="T85" s="79"/>
      <c r="U85" s="79"/>
      <c r="V85" s="82" t="s">
        <v>4819</v>
      </c>
      <c r="W85" s="81">
        <v>42852.052488425928</v>
      </c>
      <c r="X85" s="82" t="s">
        <v>5849</v>
      </c>
      <c r="Y85" s="79"/>
      <c r="Z85" s="79"/>
      <c r="AA85" s="83" t="s">
        <v>7896</v>
      </c>
      <c r="AB85" s="79"/>
      <c r="AC85" s="79" t="b">
        <v>0</v>
      </c>
      <c r="AD85" s="79">
        <v>0</v>
      </c>
      <c r="AE85" s="83" t="s">
        <v>9915</v>
      </c>
      <c r="AF85" s="79" t="b">
        <v>0</v>
      </c>
      <c r="AG85" s="79" t="s">
        <v>9963</v>
      </c>
      <c r="AH85" s="79"/>
      <c r="AI85" s="83" t="s">
        <v>9915</v>
      </c>
      <c r="AJ85" s="79" t="b">
        <v>0</v>
      </c>
      <c r="AK85" s="79">
        <v>0</v>
      </c>
      <c r="AL85" s="83" t="s">
        <v>9915</v>
      </c>
      <c r="AM85" s="79" t="s">
        <v>9991</v>
      </c>
      <c r="AN85" s="79" t="b">
        <v>0</v>
      </c>
      <c r="AO85" s="83" t="s">
        <v>7896</v>
      </c>
      <c r="AP85" s="79" t="s">
        <v>179</v>
      </c>
      <c r="AQ85" s="79">
        <v>0</v>
      </c>
      <c r="AR85" s="79">
        <v>0</v>
      </c>
      <c r="AS85" s="79"/>
      <c r="AT85" s="79"/>
      <c r="AU85" s="79"/>
      <c r="AV85" s="79"/>
      <c r="AW85" s="79"/>
      <c r="AX85" s="79"/>
      <c r="AY85" s="79"/>
      <c r="AZ85" s="79"/>
      <c r="BA85">
        <v>1</v>
      </c>
      <c r="BB85">
        <v>0</v>
      </c>
      <c r="BC85" s="79" t="str">
        <f>IF(Edges[[#This Row],[Sentiment]]=0,"NEUTRAL",IF(Edges[[#This Row],[Sentiment]]=1,"POSITIVE",IF(Edges[[#This Row],[Sentiment]]=-1,"NEGATIVE")))</f>
        <v>NEUTRAL</v>
      </c>
      <c r="BD85" s="79" t="str">
        <f>IF(Edges[[#This Row],[Vertex 1]]=Edges[[#This Row],[Vertex 2]],"HIDE","SHOW")</f>
        <v>SHOW</v>
      </c>
      <c r="BE85" s="78" t="str">
        <f>REPLACE(INDEX(GroupVertices[Group], MATCH(Edges[[#This Row],[Vertex 1]],GroupVertices[Vertex],0)),1,1,"")</f>
        <v>OSITIVE</v>
      </c>
      <c r="BF85" s="78" t="str">
        <f>REPLACE(INDEX(GroupVertices[Group], MATCH(Edges[[#This Row],[Vertex 2]],GroupVertices[Vertex],0)),1,1,"")</f>
        <v>eneral</v>
      </c>
    </row>
    <row r="86" spans="1:58" hidden="1" x14ac:dyDescent="0.25">
      <c r="A86" s="64" t="s">
        <v>279</v>
      </c>
      <c r="B86" s="64" t="s">
        <v>279</v>
      </c>
      <c r="C86" s="65"/>
      <c r="D86" s="66"/>
      <c r="E86" s="67"/>
      <c r="F86" s="68"/>
      <c r="G86" s="65" t="str">
        <f>IF(Edges[[#This Row],[Vertex 1]]=Edges[[#This Row],[Vertex 2]],"HIDE","SHOW")</f>
        <v>HIDE</v>
      </c>
      <c r="H86" s="69"/>
      <c r="I86" s="70"/>
      <c r="J86" s="70"/>
      <c r="K86" s="34"/>
      <c r="L86" s="77"/>
      <c r="M86" s="77"/>
      <c r="N86" s="72"/>
      <c r="O86" s="79" t="s">
        <v>179</v>
      </c>
      <c r="P86" s="81">
        <v>42852.0547337963</v>
      </c>
      <c r="Q86" s="79" t="s">
        <v>1702</v>
      </c>
      <c r="R86" s="82" t="s">
        <v>3206</v>
      </c>
      <c r="S86" s="79" t="s">
        <v>4019</v>
      </c>
      <c r="T86" s="79"/>
      <c r="U86" s="79"/>
      <c r="V86" s="82" t="s">
        <v>4787</v>
      </c>
      <c r="W86" s="81">
        <v>42852.0547337963</v>
      </c>
      <c r="X86" s="82" t="s">
        <v>5850</v>
      </c>
      <c r="Y86" s="79"/>
      <c r="Z86" s="79"/>
      <c r="AA86" s="83" t="s">
        <v>7897</v>
      </c>
      <c r="AB86" s="79"/>
      <c r="AC86" s="79" t="b">
        <v>0</v>
      </c>
      <c r="AD86" s="79">
        <v>0</v>
      </c>
      <c r="AE86" s="83" t="s">
        <v>9915</v>
      </c>
      <c r="AF86" s="79" t="b">
        <v>0</v>
      </c>
      <c r="AG86" s="79" t="s">
        <v>9963</v>
      </c>
      <c r="AH86" s="79"/>
      <c r="AI86" s="83" t="s">
        <v>9915</v>
      </c>
      <c r="AJ86" s="79" t="b">
        <v>0</v>
      </c>
      <c r="AK86" s="79">
        <v>0</v>
      </c>
      <c r="AL86" s="83" t="s">
        <v>9915</v>
      </c>
      <c r="AM86" s="79" t="s">
        <v>9991</v>
      </c>
      <c r="AN86" s="79" t="b">
        <v>0</v>
      </c>
      <c r="AO86" s="83" t="s">
        <v>7897</v>
      </c>
      <c r="AP86" s="79" t="s">
        <v>179</v>
      </c>
      <c r="AQ86" s="79">
        <v>0</v>
      </c>
      <c r="AR86" s="79">
        <v>0</v>
      </c>
      <c r="AS86" s="79"/>
      <c r="AT86" s="79"/>
      <c r="AU86" s="79"/>
      <c r="AV86" s="79"/>
      <c r="AW86" s="79"/>
      <c r="AX86" s="79"/>
      <c r="AY86" s="79"/>
      <c r="AZ86" s="79"/>
      <c r="BA86">
        <v>1</v>
      </c>
      <c r="BB86">
        <v>0</v>
      </c>
      <c r="BC86" s="79" t="str">
        <f>IF(Edges[[#This Row],[Sentiment]]=0,"NEUTRAL",IF(Edges[[#This Row],[Sentiment]]=1,"POSITIVE",IF(Edges[[#This Row],[Sentiment]]=-1,"NEGATIVE")))</f>
        <v>NEUTRAL</v>
      </c>
      <c r="BD86" s="79" t="str">
        <f>IF(Edges[[#This Row],[Vertex 1]]=Edges[[#This Row],[Vertex 2]],"HIDE","SHOW")</f>
        <v>HIDE</v>
      </c>
      <c r="BE86" s="124" t="e">
        <f>REPLACE(INDEX(GroupVertices[Group], MATCH(Edges[[#This Row],[Vertex 1]],GroupVertices[Vertex],0)),1,1,"")</f>
        <v>#N/A</v>
      </c>
      <c r="BF86" s="124" t="e">
        <f>REPLACE(INDEX(GroupVertices[Group], MATCH(Edges[[#This Row],[Vertex 2]],GroupVertices[Vertex],0)),1,1,"")</f>
        <v>#N/A</v>
      </c>
    </row>
    <row r="87" spans="1:58" hidden="1" x14ac:dyDescent="0.25">
      <c r="A87" s="64" t="s">
        <v>280</v>
      </c>
      <c r="B87" s="64" t="s">
        <v>280</v>
      </c>
      <c r="C87" s="65"/>
      <c r="D87" s="66"/>
      <c r="E87" s="67"/>
      <c r="F87" s="68"/>
      <c r="G87" s="65" t="str">
        <f>IF(Edges[[#This Row],[Vertex 1]]=Edges[[#This Row],[Vertex 2]],"HIDE","SHOW")</f>
        <v>HIDE</v>
      </c>
      <c r="H87" s="69"/>
      <c r="I87" s="70"/>
      <c r="J87" s="70"/>
      <c r="K87" s="34"/>
      <c r="L87" s="77"/>
      <c r="M87" s="77"/>
      <c r="N87" s="72"/>
      <c r="O87" s="79" t="s">
        <v>179</v>
      </c>
      <c r="P87" s="81">
        <v>42852.063703703701</v>
      </c>
      <c r="Q87" s="79" t="s">
        <v>1703</v>
      </c>
      <c r="R87" s="82" t="s">
        <v>3207</v>
      </c>
      <c r="S87" s="79" t="s">
        <v>4039</v>
      </c>
      <c r="T87" s="79"/>
      <c r="U87" s="79"/>
      <c r="V87" s="82" t="s">
        <v>4820</v>
      </c>
      <c r="W87" s="81">
        <v>42852.063703703701</v>
      </c>
      <c r="X87" s="82" t="s">
        <v>5851</v>
      </c>
      <c r="Y87" s="79"/>
      <c r="Z87" s="79"/>
      <c r="AA87" s="83" t="s">
        <v>7898</v>
      </c>
      <c r="AB87" s="79"/>
      <c r="AC87" s="79" t="b">
        <v>0</v>
      </c>
      <c r="AD87" s="79">
        <v>0</v>
      </c>
      <c r="AE87" s="83" t="s">
        <v>9915</v>
      </c>
      <c r="AF87" s="79" t="b">
        <v>0</v>
      </c>
      <c r="AG87" s="79" t="s">
        <v>9963</v>
      </c>
      <c r="AH87" s="79"/>
      <c r="AI87" s="83" t="s">
        <v>9915</v>
      </c>
      <c r="AJ87" s="79" t="b">
        <v>0</v>
      </c>
      <c r="AK87" s="79">
        <v>0</v>
      </c>
      <c r="AL87" s="83" t="s">
        <v>9915</v>
      </c>
      <c r="AM87" s="79" t="s">
        <v>9990</v>
      </c>
      <c r="AN87" s="79" t="b">
        <v>0</v>
      </c>
      <c r="AO87" s="83" t="s">
        <v>7898</v>
      </c>
      <c r="AP87" s="79" t="s">
        <v>179</v>
      </c>
      <c r="AQ87" s="79">
        <v>0</v>
      </c>
      <c r="AR87" s="79">
        <v>0</v>
      </c>
      <c r="AS87" s="79"/>
      <c r="AT87" s="79"/>
      <c r="AU87" s="79"/>
      <c r="AV87" s="79"/>
      <c r="AW87" s="79"/>
      <c r="AX87" s="79"/>
      <c r="AY87" s="79"/>
      <c r="AZ87" s="79"/>
      <c r="BA87">
        <v>1</v>
      </c>
      <c r="BB87">
        <v>0</v>
      </c>
      <c r="BC87" s="79" t="str">
        <f>IF(Edges[[#This Row],[Sentiment]]=0,"NEUTRAL",IF(Edges[[#This Row],[Sentiment]]=1,"POSITIVE",IF(Edges[[#This Row],[Sentiment]]=-1,"NEGATIVE")))</f>
        <v>NEUTRAL</v>
      </c>
      <c r="BD87" s="79" t="str">
        <f>IF(Edges[[#This Row],[Vertex 1]]=Edges[[#This Row],[Vertex 2]],"HIDE","SHOW")</f>
        <v>HIDE</v>
      </c>
      <c r="BE87" s="124" t="e">
        <f>REPLACE(INDEX(GroupVertices[Group], MATCH(Edges[[#This Row],[Vertex 1]],GroupVertices[Vertex],0)),1,1,"")</f>
        <v>#N/A</v>
      </c>
      <c r="BF87" s="124" t="e">
        <f>REPLACE(INDEX(GroupVertices[Group], MATCH(Edges[[#This Row],[Vertex 2]],GroupVertices[Vertex],0)),1,1,"")</f>
        <v>#N/A</v>
      </c>
    </row>
    <row r="88" spans="1:58" x14ac:dyDescent="0.25">
      <c r="A88" s="64" t="s">
        <v>281</v>
      </c>
      <c r="B88" s="64" t="s">
        <v>1229</v>
      </c>
      <c r="C88" s="65"/>
      <c r="D88" s="66"/>
      <c r="E88" s="67"/>
      <c r="F88" s="68"/>
      <c r="G88" s="65" t="str">
        <f>IF(Edges[[#This Row],[Vertex 1]]=Edges[[#This Row],[Vertex 2]],"HIDE","SHOW")</f>
        <v>SHOW</v>
      </c>
      <c r="H88" s="69"/>
      <c r="I88" s="70"/>
      <c r="J88" s="70"/>
      <c r="K88" s="34" t="s">
        <v>65</v>
      </c>
      <c r="L88" s="77">
        <v>88</v>
      </c>
      <c r="M88" s="77"/>
      <c r="N88" s="72"/>
      <c r="O88" s="79" t="s">
        <v>1646</v>
      </c>
      <c r="P88" s="81">
        <v>42852.064016203702</v>
      </c>
      <c r="Q88" s="79" t="s">
        <v>1704</v>
      </c>
      <c r="R88" s="82" t="s">
        <v>3208</v>
      </c>
      <c r="S88" s="79" t="s">
        <v>4040</v>
      </c>
      <c r="T88" s="79"/>
      <c r="U88" s="79"/>
      <c r="V88" s="82" t="s">
        <v>4821</v>
      </c>
      <c r="W88" s="81">
        <v>42852.064016203702</v>
      </c>
      <c r="X88" s="82" t="s">
        <v>5852</v>
      </c>
      <c r="Y88" s="79"/>
      <c r="Z88" s="79"/>
      <c r="AA88" s="83" t="s">
        <v>7899</v>
      </c>
      <c r="AB88" s="79"/>
      <c r="AC88" s="79" t="b">
        <v>0</v>
      </c>
      <c r="AD88" s="79">
        <v>0</v>
      </c>
      <c r="AE88" s="83" t="s">
        <v>9915</v>
      </c>
      <c r="AF88" s="79" t="b">
        <v>0</v>
      </c>
      <c r="AG88" s="79" t="s">
        <v>9963</v>
      </c>
      <c r="AH88" s="79"/>
      <c r="AI88" s="83" t="s">
        <v>9915</v>
      </c>
      <c r="AJ88" s="79" t="b">
        <v>0</v>
      </c>
      <c r="AK88" s="79">
        <v>8</v>
      </c>
      <c r="AL88" s="83" t="s">
        <v>9204</v>
      </c>
      <c r="AM88" s="79" t="s">
        <v>9994</v>
      </c>
      <c r="AN88" s="79" t="b">
        <v>0</v>
      </c>
      <c r="AO88" s="83" t="s">
        <v>9204</v>
      </c>
      <c r="AP88" s="79" t="s">
        <v>179</v>
      </c>
      <c r="AQ88" s="79">
        <v>0</v>
      </c>
      <c r="AR88" s="79">
        <v>0</v>
      </c>
      <c r="AS88" s="79"/>
      <c r="AT88" s="79"/>
      <c r="AU88" s="79"/>
      <c r="AV88" s="79"/>
      <c r="AW88" s="79"/>
      <c r="AX88" s="79"/>
      <c r="AY88" s="79"/>
      <c r="AZ88" s="79"/>
      <c r="BA88">
        <v>1</v>
      </c>
      <c r="BB88">
        <v>0</v>
      </c>
      <c r="BC88" s="79" t="str">
        <f>IF(Edges[[#This Row],[Sentiment]]=0,"NEUTRAL",IF(Edges[[#This Row],[Sentiment]]=1,"POSITIVE",IF(Edges[[#This Row],[Sentiment]]=-1,"NEGATIVE")))</f>
        <v>NEUTRAL</v>
      </c>
      <c r="BD88" s="79" t="str">
        <f>IF(Edges[[#This Row],[Vertex 1]]=Edges[[#This Row],[Vertex 2]],"HIDE","SHOW")</f>
        <v>SHOW</v>
      </c>
      <c r="BE88" s="78" t="str">
        <f>REPLACE(INDEX(GroupVertices[Group], MATCH(Edges[[#This Row],[Vertex 1]],GroupVertices[Vertex],0)),1,1,"")</f>
        <v>EUTRAL</v>
      </c>
      <c r="BF88" s="78" t="str">
        <f>REPLACE(INDEX(GroupVertices[Group], MATCH(Edges[[#This Row],[Vertex 2]],GroupVertices[Vertex],0)),1,1,"")</f>
        <v>EUTRAL</v>
      </c>
    </row>
    <row r="89" spans="1:58" x14ac:dyDescent="0.25">
      <c r="A89" s="64" t="s">
        <v>282</v>
      </c>
      <c r="B89" s="64" t="s">
        <v>1518</v>
      </c>
      <c r="C89" s="65"/>
      <c r="D89" s="66"/>
      <c r="E89" s="67"/>
      <c r="F89" s="68"/>
      <c r="G89" s="65" t="str">
        <f>IF(Edges[[#This Row],[Vertex 1]]=Edges[[#This Row],[Vertex 2]],"HIDE","SHOW")</f>
        <v>SHOW</v>
      </c>
      <c r="H89" s="69"/>
      <c r="I89" s="70"/>
      <c r="J89" s="70"/>
      <c r="K89" s="34" t="s">
        <v>65</v>
      </c>
      <c r="L89" s="77">
        <v>89</v>
      </c>
      <c r="M89" s="77"/>
      <c r="N89" s="72"/>
      <c r="O89" s="79" t="s">
        <v>1646</v>
      </c>
      <c r="P89" s="81">
        <v>42852.064803240741</v>
      </c>
      <c r="Q89" s="79" t="s">
        <v>1705</v>
      </c>
      <c r="R89" s="82" t="s">
        <v>3209</v>
      </c>
      <c r="S89" s="79" t="s">
        <v>4041</v>
      </c>
      <c r="T89" s="79" t="s">
        <v>1629</v>
      </c>
      <c r="U89" s="79"/>
      <c r="V89" s="82" t="s">
        <v>4822</v>
      </c>
      <c r="W89" s="81">
        <v>42852.064803240741</v>
      </c>
      <c r="X89" s="82" t="s">
        <v>5853</v>
      </c>
      <c r="Y89" s="79"/>
      <c r="Z89" s="79"/>
      <c r="AA89" s="83" t="s">
        <v>7900</v>
      </c>
      <c r="AB89" s="79"/>
      <c r="AC89" s="79" t="b">
        <v>0</v>
      </c>
      <c r="AD89" s="79">
        <v>0</v>
      </c>
      <c r="AE89" s="83" t="s">
        <v>9915</v>
      </c>
      <c r="AF89" s="79" t="b">
        <v>0</v>
      </c>
      <c r="AG89" s="79" t="s">
        <v>9963</v>
      </c>
      <c r="AH89" s="79"/>
      <c r="AI89" s="83" t="s">
        <v>9915</v>
      </c>
      <c r="AJ89" s="79" t="b">
        <v>0</v>
      </c>
      <c r="AK89" s="79">
        <v>1</v>
      </c>
      <c r="AL89" s="83" t="s">
        <v>9798</v>
      </c>
      <c r="AM89" s="79" t="s">
        <v>9991</v>
      </c>
      <c r="AN89" s="79" t="b">
        <v>0</v>
      </c>
      <c r="AO89" s="83" t="s">
        <v>9798</v>
      </c>
      <c r="AP89" s="79" t="s">
        <v>179</v>
      </c>
      <c r="AQ89" s="79">
        <v>0</v>
      </c>
      <c r="AR89" s="79">
        <v>0</v>
      </c>
      <c r="AS89" s="79"/>
      <c r="AT89" s="79"/>
      <c r="AU89" s="79"/>
      <c r="AV89" s="79"/>
      <c r="AW89" s="79"/>
      <c r="AX89" s="79"/>
      <c r="AY89" s="79"/>
      <c r="AZ89" s="79"/>
      <c r="BA89">
        <v>1</v>
      </c>
      <c r="BB89">
        <v>0</v>
      </c>
      <c r="BC89" s="79" t="str">
        <f>IF(Edges[[#This Row],[Sentiment]]=0,"NEUTRAL",IF(Edges[[#This Row],[Sentiment]]=1,"POSITIVE",IF(Edges[[#This Row],[Sentiment]]=-1,"NEGATIVE")))</f>
        <v>NEUTRAL</v>
      </c>
      <c r="BD89" s="79" t="str">
        <f>IF(Edges[[#This Row],[Vertex 1]]=Edges[[#This Row],[Vertex 2]],"HIDE","SHOW")</f>
        <v>SHOW</v>
      </c>
      <c r="BE89" s="78" t="str">
        <f>REPLACE(INDEX(GroupVertices[Group], MATCH(Edges[[#This Row],[Vertex 1]],GroupVertices[Vertex],0)),1,1,"")</f>
        <v>EUTRAL</v>
      </c>
      <c r="BF89" s="78" t="str">
        <f>REPLACE(INDEX(GroupVertices[Group], MATCH(Edges[[#This Row],[Vertex 2]],GroupVertices[Vertex],0)),1,1,"")</f>
        <v>EUTRAL</v>
      </c>
    </row>
    <row r="90" spans="1:58" hidden="1" x14ac:dyDescent="0.25">
      <c r="A90" s="64" t="s">
        <v>283</v>
      </c>
      <c r="B90" s="64" t="s">
        <v>283</v>
      </c>
      <c r="C90" s="65"/>
      <c r="D90" s="66"/>
      <c r="E90" s="67"/>
      <c r="F90" s="68"/>
      <c r="G90" s="65" t="str">
        <f>IF(Edges[[#This Row],[Vertex 1]]=Edges[[#This Row],[Vertex 2]],"HIDE","SHOW")</f>
        <v>HIDE</v>
      </c>
      <c r="H90" s="69"/>
      <c r="I90" s="70"/>
      <c r="J90" s="70"/>
      <c r="K90" s="34"/>
      <c r="L90" s="77"/>
      <c r="M90" s="77"/>
      <c r="N90" s="72"/>
      <c r="O90" s="79" t="s">
        <v>179</v>
      </c>
      <c r="P90" s="81">
        <v>42852.069606481484</v>
      </c>
      <c r="Q90" s="79" t="s">
        <v>1706</v>
      </c>
      <c r="R90" s="82" t="s">
        <v>3210</v>
      </c>
      <c r="S90" s="79" t="s">
        <v>4042</v>
      </c>
      <c r="T90" s="79"/>
      <c r="U90" s="82" t="s">
        <v>4471</v>
      </c>
      <c r="V90" s="82" t="s">
        <v>4471</v>
      </c>
      <c r="W90" s="81">
        <v>42852.069606481484</v>
      </c>
      <c r="X90" s="82" t="s">
        <v>5854</v>
      </c>
      <c r="Y90" s="79"/>
      <c r="Z90" s="79"/>
      <c r="AA90" s="83" t="s">
        <v>7901</v>
      </c>
      <c r="AB90" s="79"/>
      <c r="AC90" s="79" t="b">
        <v>0</v>
      </c>
      <c r="AD90" s="79">
        <v>0</v>
      </c>
      <c r="AE90" s="83" t="s">
        <v>9915</v>
      </c>
      <c r="AF90" s="79" t="b">
        <v>0</v>
      </c>
      <c r="AG90" s="79" t="s">
        <v>9963</v>
      </c>
      <c r="AH90" s="79"/>
      <c r="AI90" s="83" t="s">
        <v>9915</v>
      </c>
      <c r="AJ90" s="79" t="b">
        <v>0</v>
      </c>
      <c r="AK90" s="79">
        <v>0</v>
      </c>
      <c r="AL90" s="83" t="s">
        <v>9915</v>
      </c>
      <c r="AM90" s="79" t="s">
        <v>10005</v>
      </c>
      <c r="AN90" s="79" t="b">
        <v>0</v>
      </c>
      <c r="AO90" s="83" t="s">
        <v>7901</v>
      </c>
      <c r="AP90" s="79" t="s">
        <v>179</v>
      </c>
      <c r="AQ90" s="79">
        <v>0</v>
      </c>
      <c r="AR90" s="79">
        <v>0</v>
      </c>
      <c r="AS90" s="79"/>
      <c r="AT90" s="79"/>
      <c r="AU90" s="79"/>
      <c r="AV90" s="79"/>
      <c r="AW90" s="79"/>
      <c r="AX90" s="79"/>
      <c r="AY90" s="79"/>
      <c r="AZ90" s="79"/>
      <c r="BA90">
        <v>1</v>
      </c>
      <c r="BB90">
        <v>0</v>
      </c>
      <c r="BC90" s="79" t="str">
        <f>IF(Edges[[#This Row],[Sentiment]]=0,"NEUTRAL",IF(Edges[[#This Row],[Sentiment]]=1,"POSITIVE",IF(Edges[[#This Row],[Sentiment]]=-1,"NEGATIVE")))</f>
        <v>NEUTRAL</v>
      </c>
      <c r="BD90" s="79" t="str">
        <f>IF(Edges[[#This Row],[Vertex 1]]=Edges[[#This Row],[Vertex 2]],"HIDE","SHOW")</f>
        <v>HIDE</v>
      </c>
      <c r="BE90" s="124" t="e">
        <f>REPLACE(INDEX(GroupVertices[Group], MATCH(Edges[[#This Row],[Vertex 1]],GroupVertices[Vertex],0)),1,1,"")</f>
        <v>#N/A</v>
      </c>
      <c r="BF90" s="124" t="e">
        <f>REPLACE(INDEX(GroupVertices[Group], MATCH(Edges[[#This Row],[Vertex 2]],GroupVertices[Vertex],0)),1,1,"")</f>
        <v>#N/A</v>
      </c>
    </row>
    <row r="91" spans="1:58" hidden="1" x14ac:dyDescent="0.25">
      <c r="A91" s="64" t="s">
        <v>284</v>
      </c>
      <c r="B91" s="64" t="s">
        <v>284</v>
      </c>
      <c r="C91" s="65"/>
      <c r="D91" s="66"/>
      <c r="E91" s="67"/>
      <c r="F91" s="68"/>
      <c r="G91" s="65" t="str">
        <f>IF(Edges[[#This Row],[Vertex 1]]=Edges[[#This Row],[Vertex 2]],"HIDE","SHOW")</f>
        <v>HIDE</v>
      </c>
      <c r="H91" s="69"/>
      <c r="I91" s="70"/>
      <c r="J91" s="70"/>
      <c r="K91" s="34"/>
      <c r="L91" s="77"/>
      <c r="M91" s="77"/>
      <c r="N91" s="72"/>
      <c r="O91" s="79" t="s">
        <v>179</v>
      </c>
      <c r="P91" s="81">
        <v>42852.069803240738</v>
      </c>
      <c r="Q91" s="79" t="s">
        <v>1707</v>
      </c>
      <c r="R91" s="82" t="s">
        <v>3210</v>
      </c>
      <c r="S91" s="79" t="s">
        <v>4042</v>
      </c>
      <c r="T91" s="79"/>
      <c r="U91" s="82" t="s">
        <v>4472</v>
      </c>
      <c r="V91" s="82" t="s">
        <v>4472</v>
      </c>
      <c r="W91" s="81">
        <v>42852.069803240738</v>
      </c>
      <c r="X91" s="82" t="s">
        <v>5855</v>
      </c>
      <c r="Y91" s="79"/>
      <c r="Z91" s="79"/>
      <c r="AA91" s="83" t="s">
        <v>7902</v>
      </c>
      <c r="AB91" s="79"/>
      <c r="AC91" s="79" t="b">
        <v>0</v>
      </c>
      <c r="AD91" s="79">
        <v>0</v>
      </c>
      <c r="AE91" s="83" t="s">
        <v>9915</v>
      </c>
      <c r="AF91" s="79" t="b">
        <v>0</v>
      </c>
      <c r="AG91" s="79" t="s">
        <v>9963</v>
      </c>
      <c r="AH91" s="79"/>
      <c r="AI91" s="83" t="s">
        <v>9915</v>
      </c>
      <c r="AJ91" s="79" t="b">
        <v>0</v>
      </c>
      <c r="AK91" s="79">
        <v>0</v>
      </c>
      <c r="AL91" s="83" t="s">
        <v>9915</v>
      </c>
      <c r="AM91" s="79" t="s">
        <v>10005</v>
      </c>
      <c r="AN91" s="79" t="b">
        <v>0</v>
      </c>
      <c r="AO91" s="83" t="s">
        <v>7902</v>
      </c>
      <c r="AP91" s="79" t="s">
        <v>179</v>
      </c>
      <c r="AQ91" s="79">
        <v>0</v>
      </c>
      <c r="AR91" s="79">
        <v>0</v>
      </c>
      <c r="AS91" s="79"/>
      <c r="AT91" s="79"/>
      <c r="AU91" s="79"/>
      <c r="AV91" s="79"/>
      <c r="AW91" s="79"/>
      <c r="AX91" s="79"/>
      <c r="AY91" s="79"/>
      <c r="AZ91" s="79"/>
      <c r="BA91">
        <v>1</v>
      </c>
      <c r="BB91">
        <v>0</v>
      </c>
      <c r="BC91" s="79" t="str">
        <f>IF(Edges[[#This Row],[Sentiment]]=0,"NEUTRAL",IF(Edges[[#This Row],[Sentiment]]=1,"POSITIVE",IF(Edges[[#This Row],[Sentiment]]=-1,"NEGATIVE")))</f>
        <v>NEUTRAL</v>
      </c>
      <c r="BD91" s="79" t="str">
        <f>IF(Edges[[#This Row],[Vertex 1]]=Edges[[#This Row],[Vertex 2]],"HIDE","SHOW")</f>
        <v>HIDE</v>
      </c>
      <c r="BE91" s="124" t="e">
        <f>REPLACE(INDEX(GroupVertices[Group], MATCH(Edges[[#This Row],[Vertex 1]],GroupVertices[Vertex],0)),1,1,"")</f>
        <v>#N/A</v>
      </c>
      <c r="BF91" s="124" t="e">
        <f>REPLACE(INDEX(GroupVertices[Group], MATCH(Edges[[#This Row],[Vertex 2]],GroupVertices[Vertex],0)),1,1,"")</f>
        <v>#N/A</v>
      </c>
    </row>
    <row r="92" spans="1:58" hidden="1" x14ac:dyDescent="0.25">
      <c r="A92" s="64" t="s">
        <v>285</v>
      </c>
      <c r="B92" s="64" t="s">
        <v>285</v>
      </c>
      <c r="C92" s="65"/>
      <c r="D92" s="66"/>
      <c r="E92" s="67"/>
      <c r="F92" s="68"/>
      <c r="G92" s="65" t="str">
        <f>IF(Edges[[#This Row],[Vertex 1]]=Edges[[#This Row],[Vertex 2]],"HIDE","SHOW")</f>
        <v>HIDE</v>
      </c>
      <c r="H92" s="69"/>
      <c r="I92" s="70"/>
      <c r="J92" s="70"/>
      <c r="K92" s="34"/>
      <c r="L92" s="77"/>
      <c r="M92" s="77"/>
      <c r="N92" s="72"/>
      <c r="O92" s="79" t="s">
        <v>179</v>
      </c>
      <c r="P92" s="81">
        <v>42852.081655092596</v>
      </c>
      <c r="Q92" s="79" t="s">
        <v>1708</v>
      </c>
      <c r="R92" s="79"/>
      <c r="S92" s="79"/>
      <c r="T92" s="79"/>
      <c r="U92" s="82" t="s">
        <v>4473</v>
      </c>
      <c r="V92" s="82" t="s">
        <v>4473</v>
      </c>
      <c r="W92" s="81">
        <v>42852.081655092596</v>
      </c>
      <c r="X92" s="82" t="s">
        <v>5856</v>
      </c>
      <c r="Y92" s="79"/>
      <c r="Z92" s="79"/>
      <c r="AA92" s="83" t="s">
        <v>7903</v>
      </c>
      <c r="AB92" s="79"/>
      <c r="AC92" s="79" t="b">
        <v>0</v>
      </c>
      <c r="AD92" s="79">
        <v>0</v>
      </c>
      <c r="AE92" s="83" t="s">
        <v>9915</v>
      </c>
      <c r="AF92" s="79" t="b">
        <v>0</v>
      </c>
      <c r="AG92" s="79" t="s">
        <v>9963</v>
      </c>
      <c r="AH92" s="79"/>
      <c r="AI92" s="83" t="s">
        <v>9915</v>
      </c>
      <c r="AJ92" s="79" t="b">
        <v>0</v>
      </c>
      <c r="AK92" s="79">
        <v>0</v>
      </c>
      <c r="AL92" s="83" t="s">
        <v>9915</v>
      </c>
      <c r="AM92" s="79" t="s">
        <v>9991</v>
      </c>
      <c r="AN92" s="79" t="b">
        <v>0</v>
      </c>
      <c r="AO92" s="83" t="s">
        <v>7903</v>
      </c>
      <c r="AP92" s="79" t="s">
        <v>179</v>
      </c>
      <c r="AQ92" s="79">
        <v>0</v>
      </c>
      <c r="AR92" s="79">
        <v>0</v>
      </c>
      <c r="AS92" s="79"/>
      <c r="AT92" s="79"/>
      <c r="AU92" s="79"/>
      <c r="AV92" s="79"/>
      <c r="AW92" s="79"/>
      <c r="AX92" s="79"/>
      <c r="AY92" s="79"/>
      <c r="AZ92" s="79"/>
      <c r="BA92">
        <v>1</v>
      </c>
      <c r="BB92">
        <v>0</v>
      </c>
      <c r="BC92" s="79" t="str">
        <f>IF(Edges[[#This Row],[Sentiment]]=0,"NEUTRAL",IF(Edges[[#This Row],[Sentiment]]=1,"POSITIVE",IF(Edges[[#This Row],[Sentiment]]=-1,"NEGATIVE")))</f>
        <v>NEUTRAL</v>
      </c>
      <c r="BD92" s="79" t="str">
        <f>IF(Edges[[#This Row],[Vertex 1]]=Edges[[#This Row],[Vertex 2]],"HIDE","SHOW")</f>
        <v>HIDE</v>
      </c>
      <c r="BE92" s="124" t="e">
        <f>REPLACE(INDEX(GroupVertices[Group], MATCH(Edges[[#This Row],[Vertex 1]],GroupVertices[Vertex],0)),1,1,"")</f>
        <v>#N/A</v>
      </c>
      <c r="BF92" s="124" t="e">
        <f>REPLACE(INDEX(GroupVertices[Group], MATCH(Edges[[#This Row],[Vertex 2]],GroupVertices[Vertex],0)),1,1,"")</f>
        <v>#N/A</v>
      </c>
    </row>
    <row r="93" spans="1:58" hidden="1" x14ac:dyDescent="0.25">
      <c r="A93" s="64" t="s">
        <v>286</v>
      </c>
      <c r="B93" s="64" t="s">
        <v>286</v>
      </c>
      <c r="C93" s="65"/>
      <c r="D93" s="66"/>
      <c r="E93" s="67"/>
      <c r="F93" s="68"/>
      <c r="G93" s="65" t="str">
        <f>IF(Edges[[#This Row],[Vertex 1]]=Edges[[#This Row],[Vertex 2]],"HIDE","SHOW")</f>
        <v>HIDE</v>
      </c>
      <c r="H93" s="69"/>
      <c r="I93" s="70"/>
      <c r="J93" s="70"/>
      <c r="K93" s="34"/>
      <c r="L93" s="77"/>
      <c r="M93" s="77"/>
      <c r="N93" s="72"/>
      <c r="O93" s="79" t="s">
        <v>179</v>
      </c>
      <c r="P93" s="81">
        <v>42852.082662037035</v>
      </c>
      <c r="Q93" s="82" t="s">
        <v>1709</v>
      </c>
      <c r="R93" s="82" t="s">
        <v>3211</v>
      </c>
      <c r="S93" s="79" t="s">
        <v>4043</v>
      </c>
      <c r="T93" s="79"/>
      <c r="U93" s="79"/>
      <c r="V93" s="82" t="s">
        <v>4823</v>
      </c>
      <c r="W93" s="81">
        <v>42852.082662037035</v>
      </c>
      <c r="X93" s="82" t="s">
        <v>5857</v>
      </c>
      <c r="Y93" s="79"/>
      <c r="Z93" s="79"/>
      <c r="AA93" s="83" t="s">
        <v>7904</v>
      </c>
      <c r="AB93" s="79"/>
      <c r="AC93" s="79" t="b">
        <v>0</v>
      </c>
      <c r="AD93" s="79">
        <v>1</v>
      </c>
      <c r="AE93" s="83" t="s">
        <v>9915</v>
      </c>
      <c r="AF93" s="79" t="b">
        <v>0</v>
      </c>
      <c r="AG93" s="79" t="s">
        <v>9965</v>
      </c>
      <c r="AH93" s="79"/>
      <c r="AI93" s="83" t="s">
        <v>9915</v>
      </c>
      <c r="AJ93" s="79" t="b">
        <v>0</v>
      </c>
      <c r="AK93" s="79">
        <v>1</v>
      </c>
      <c r="AL93" s="83" t="s">
        <v>9915</v>
      </c>
      <c r="AM93" s="79" t="s">
        <v>9991</v>
      </c>
      <c r="AN93" s="79" t="b">
        <v>0</v>
      </c>
      <c r="AO93" s="83" t="s">
        <v>7904</v>
      </c>
      <c r="AP93" s="79" t="s">
        <v>179</v>
      </c>
      <c r="AQ93" s="79">
        <v>0</v>
      </c>
      <c r="AR93" s="79">
        <v>0</v>
      </c>
      <c r="AS93" s="79"/>
      <c r="AT93" s="79"/>
      <c r="AU93" s="79"/>
      <c r="AV93" s="79"/>
      <c r="AW93" s="79"/>
      <c r="AX93" s="79"/>
      <c r="AY93" s="79"/>
      <c r="AZ93" s="79"/>
      <c r="BA93">
        <v>1</v>
      </c>
      <c r="BB93">
        <v>0</v>
      </c>
      <c r="BC93" s="79" t="str">
        <f>IF(Edges[[#This Row],[Sentiment]]=0,"NEUTRAL",IF(Edges[[#This Row],[Sentiment]]=1,"POSITIVE",IF(Edges[[#This Row],[Sentiment]]=-1,"NEGATIVE")))</f>
        <v>NEUTRAL</v>
      </c>
      <c r="BD93" s="79" t="str">
        <f>IF(Edges[[#This Row],[Vertex 1]]=Edges[[#This Row],[Vertex 2]],"HIDE","SHOW")</f>
        <v>HIDE</v>
      </c>
      <c r="BE93" s="124" t="e">
        <f>REPLACE(INDEX(GroupVertices[Group], MATCH(Edges[[#This Row],[Vertex 1]],GroupVertices[Vertex],0)),1,1,"")</f>
        <v>#N/A</v>
      </c>
      <c r="BF93" s="124" t="e">
        <f>REPLACE(INDEX(GroupVertices[Group], MATCH(Edges[[#This Row],[Vertex 2]],GroupVertices[Vertex],0)),1,1,"")</f>
        <v>#N/A</v>
      </c>
    </row>
    <row r="94" spans="1:58" hidden="1" x14ac:dyDescent="0.25">
      <c r="A94" s="64" t="s">
        <v>287</v>
      </c>
      <c r="B94" s="64" t="s">
        <v>287</v>
      </c>
      <c r="C94" s="65"/>
      <c r="D94" s="66"/>
      <c r="E94" s="67"/>
      <c r="F94" s="68"/>
      <c r="G94" s="65" t="str">
        <f>IF(Edges[[#This Row],[Vertex 1]]=Edges[[#This Row],[Vertex 2]],"HIDE","SHOW")</f>
        <v>HIDE</v>
      </c>
      <c r="H94" s="69"/>
      <c r="I94" s="70"/>
      <c r="J94" s="70"/>
      <c r="K94" s="34"/>
      <c r="L94" s="77"/>
      <c r="M94" s="77"/>
      <c r="N94" s="72"/>
      <c r="O94" s="79" t="s">
        <v>179</v>
      </c>
      <c r="P94" s="81">
        <v>42851.446793981479</v>
      </c>
      <c r="Q94" s="79" t="s">
        <v>1710</v>
      </c>
      <c r="R94" s="82" t="s">
        <v>3212</v>
      </c>
      <c r="S94" s="79" t="s">
        <v>4044</v>
      </c>
      <c r="T94" s="79" t="s">
        <v>4272</v>
      </c>
      <c r="U94" s="79"/>
      <c r="V94" s="82" t="s">
        <v>4824</v>
      </c>
      <c r="W94" s="81">
        <v>42851.446793981479</v>
      </c>
      <c r="X94" s="82" t="s">
        <v>5858</v>
      </c>
      <c r="Y94" s="79"/>
      <c r="Z94" s="79"/>
      <c r="AA94" s="83" t="s">
        <v>7905</v>
      </c>
      <c r="AB94" s="79"/>
      <c r="AC94" s="79" t="b">
        <v>0</v>
      </c>
      <c r="AD94" s="79">
        <v>1</v>
      </c>
      <c r="AE94" s="83" t="s">
        <v>9915</v>
      </c>
      <c r="AF94" s="79" t="b">
        <v>0</v>
      </c>
      <c r="AG94" s="79" t="s">
        <v>9970</v>
      </c>
      <c r="AH94" s="79"/>
      <c r="AI94" s="83" t="s">
        <v>9915</v>
      </c>
      <c r="AJ94" s="79" t="b">
        <v>0</v>
      </c>
      <c r="AK94" s="79">
        <v>2</v>
      </c>
      <c r="AL94" s="83" t="s">
        <v>9915</v>
      </c>
      <c r="AM94" s="79" t="s">
        <v>9992</v>
      </c>
      <c r="AN94" s="79" t="b">
        <v>0</v>
      </c>
      <c r="AO94" s="83" t="s">
        <v>7905</v>
      </c>
      <c r="AP94" s="79" t="s">
        <v>10099</v>
      </c>
      <c r="AQ94" s="79">
        <v>0</v>
      </c>
      <c r="AR94" s="79">
        <v>0</v>
      </c>
      <c r="AS94" s="79"/>
      <c r="AT94" s="79"/>
      <c r="AU94" s="79"/>
      <c r="AV94" s="79"/>
      <c r="AW94" s="79"/>
      <c r="AX94" s="79"/>
      <c r="AY94" s="79"/>
      <c r="AZ94" s="79"/>
      <c r="BA94">
        <v>1</v>
      </c>
      <c r="BB94">
        <v>0</v>
      </c>
      <c r="BC94" s="79" t="str">
        <f>IF(Edges[[#This Row],[Sentiment]]=0,"NEUTRAL",IF(Edges[[#This Row],[Sentiment]]=1,"POSITIVE",IF(Edges[[#This Row],[Sentiment]]=-1,"NEGATIVE")))</f>
        <v>NEUTRAL</v>
      </c>
      <c r="BD94" s="79" t="str">
        <f>IF(Edges[[#This Row],[Vertex 1]]=Edges[[#This Row],[Vertex 2]],"HIDE","SHOW")</f>
        <v>HIDE</v>
      </c>
      <c r="BE94" s="124" t="str">
        <f>REPLACE(INDEX(GroupVertices[Group], MATCH(Edges[[#This Row],[Vertex 1]],GroupVertices[Vertex],0)),1,1,"")</f>
        <v>EUTRAL</v>
      </c>
      <c r="BF94" s="124" t="str">
        <f>REPLACE(INDEX(GroupVertices[Group], MATCH(Edges[[#This Row],[Vertex 2]],GroupVertices[Vertex],0)),1,1,"")</f>
        <v>EUTRAL</v>
      </c>
    </row>
    <row r="95" spans="1:58" x14ac:dyDescent="0.25">
      <c r="A95" s="64" t="s">
        <v>288</v>
      </c>
      <c r="B95" s="64" t="s">
        <v>287</v>
      </c>
      <c r="C95" s="65"/>
      <c r="D95" s="66"/>
      <c r="E95" s="67"/>
      <c r="F95" s="68"/>
      <c r="G95" s="65" t="str">
        <f>IF(Edges[[#This Row],[Vertex 1]]=Edges[[#This Row],[Vertex 2]],"HIDE","SHOW")</f>
        <v>SHOW</v>
      </c>
      <c r="H95" s="69"/>
      <c r="I95" s="70"/>
      <c r="J95" s="70"/>
      <c r="K95" s="34" t="s">
        <v>65</v>
      </c>
      <c r="L95" s="77">
        <v>95</v>
      </c>
      <c r="M95" s="77"/>
      <c r="N95" s="72"/>
      <c r="O95" s="79" t="s">
        <v>1646</v>
      </c>
      <c r="P95" s="81">
        <v>42852.092650462961</v>
      </c>
      <c r="Q95" s="79" t="s">
        <v>1711</v>
      </c>
      <c r="R95" s="79"/>
      <c r="S95" s="79"/>
      <c r="T95" s="79"/>
      <c r="U95" s="79"/>
      <c r="V95" s="82" t="s">
        <v>4825</v>
      </c>
      <c r="W95" s="81">
        <v>42852.092650462961</v>
      </c>
      <c r="X95" s="82" t="s">
        <v>5859</v>
      </c>
      <c r="Y95" s="79"/>
      <c r="Z95" s="79"/>
      <c r="AA95" s="83" t="s">
        <v>7906</v>
      </c>
      <c r="AB95" s="79"/>
      <c r="AC95" s="79" t="b">
        <v>0</v>
      </c>
      <c r="AD95" s="79">
        <v>0</v>
      </c>
      <c r="AE95" s="83" t="s">
        <v>9915</v>
      </c>
      <c r="AF95" s="79" t="b">
        <v>0</v>
      </c>
      <c r="AG95" s="79" t="s">
        <v>9970</v>
      </c>
      <c r="AH95" s="79"/>
      <c r="AI95" s="83" t="s">
        <v>9915</v>
      </c>
      <c r="AJ95" s="79" t="b">
        <v>0</v>
      </c>
      <c r="AK95" s="79">
        <v>2</v>
      </c>
      <c r="AL95" s="83" t="s">
        <v>7905</v>
      </c>
      <c r="AM95" s="79" t="s">
        <v>9991</v>
      </c>
      <c r="AN95" s="79" t="b">
        <v>0</v>
      </c>
      <c r="AO95" s="83" t="s">
        <v>7905</v>
      </c>
      <c r="AP95" s="79" t="s">
        <v>179</v>
      </c>
      <c r="AQ95" s="79">
        <v>0</v>
      </c>
      <c r="AR95" s="79">
        <v>0</v>
      </c>
      <c r="AS95" s="79"/>
      <c r="AT95" s="79"/>
      <c r="AU95" s="79"/>
      <c r="AV95" s="79"/>
      <c r="AW95" s="79"/>
      <c r="AX95" s="79"/>
      <c r="AY95" s="79"/>
      <c r="AZ95" s="79"/>
      <c r="BA95">
        <v>1</v>
      </c>
      <c r="BB95">
        <v>0</v>
      </c>
      <c r="BC95" s="79" t="str">
        <f>IF(Edges[[#This Row],[Sentiment]]=0,"NEUTRAL",IF(Edges[[#This Row],[Sentiment]]=1,"POSITIVE",IF(Edges[[#This Row],[Sentiment]]=-1,"NEGATIVE")))</f>
        <v>NEUTRAL</v>
      </c>
      <c r="BD95" s="79" t="str">
        <f>IF(Edges[[#This Row],[Vertex 1]]=Edges[[#This Row],[Vertex 2]],"HIDE","SHOW")</f>
        <v>SHOW</v>
      </c>
      <c r="BE95" s="78" t="str">
        <f>REPLACE(INDEX(GroupVertices[Group], MATCH(Edges[[#This Row],[Vertex 1]],GroupVertices[Vertex],0)),1,1,"")</f>
        <v>EUTRAL</v>
      </c>
      <c r="BF95" s="78" t="str">
        <f>REPLACE(INDEX(GroupVertices[Group], MATCH(Edges[[#This Row],[Vertex 2]],GroupVertices[Vertex],0)),1,1,"")</f>
        <v>EUTRAL</v>
      </c>
    </row>
    <row r="96" spans="1:58" x14ac:dyDescent="0.25">
      <c r="A96" s="64" t="s">
        <v>289</v>
      </c>
      <c r="B96" s="64" t="s">
        <v>1229</v>
      </c>
      <c r="C96" s="65"/>
      <c r="D96" s="66"/>
      <c r="E96" s="67"/>
      <c r="F96" s="68"/>
      <c r="G96" s="65" t="str">
        <f>IF(Edges[[#This Row],[Vertex 1]]=Edges[[#This Row],[Vertex 2]],"HIDE","SHOW")</f>
        <v>SHOW</v>
      </c>
      <c r="H96" s="69"/>
      <c r="I96" s="70"/>
      <c r="J96" s="70"/>
      <c r="K96" s="34" t="s">
        <v>65</v>
      </c>
      <c r="L96" s="77">
        <v>96</v>
      </c>
      <c r="M96" s="77"/>
      <c r="N96" s="72"/>
      <c r="O96" s="79" t="s">
        <v>1646</v>
      </c>
      <c r="P96" s="81">
        <v>42852.103321759256</v>
      </c>
      <c r="Q96" s="79" t="s">
        <v>1704</v>
      </c>
      <c r="R96" s="82" t="s">
        <v>3208</v>
      </c>
      <c r="S96" s="79" t="s">
        <v>4040</v>
      </c>
      <c r="T96" s="79"/>
      <c r="U96" s="79"/>
      <c r="V96" s="82" t="s">
        <v>4826</v>
      </c>
      <c r="W96" s="81">
        <v>42852.103321759256</v>
      </c>
      <c r="X96" s="82" t="s">
        <v>5860</v>
      </c>
      <c r="Y96" s="79"/>
      <c r="Z96" s="79"/>
      <c r="AA96" s="83" t="s">
        <v>7907</v>
      </c>
      <c r="AB96" s="79"/>
      <c r="AC96" s="79" t="b">
        <v>0</v>
      </c>
      <c r="AD96" s="79">
        <v>0</v>
      </c>
      <c r="AE96" s="83" t="s">
        <v>9915</v>
      </c>
      <c r="AF96" s="79" t="b">
        <v>0</v>
      </c>
      <c r="AG96" s="79" t="s">
        <v>9963</v>
      </c>
      <c r="AH96" s="79"/>
      <c r="AI96" s="83" t="s">
        <v>9915</v>
      </c>
      <c r="AJ96" s="79" t="b">
        <v>0</v>
      </c>
      <c r="AK96" s="79">
        <v>8</v>
      </c>
      <c r="AL96" s="83" t="s">
        <v>9204</v>
      </c>
      <c r="AM96" s="79" t="s">
        <v>9991</v>
      </c>
      <c r="AN96" s="79" t="b">
        <v>0</v>
      </c>
      <c r="AO96" s="83" t="s">
        <v>9204</v>
      </c>
      <c r="AP96" s="79" t="s">
        <v>179</v>
      </c>
      <c r="AQ96" s="79">
        <v>0</v>
      </c>
      <c r="AR96" s="79">
        <v>0</v>
      </c>
      <c r="AS96" s="79"/>
      <c r="AT96" s="79"/>
      <c r="AU96" s="79"/>
      <c r="AV96" s="79"/>
      <c r="AW96" s="79"/>
      <c r="AX96" s="79"/>
      <c r="AY96" s="79"/>
      <c r="AZ96" s="79"/>
      <c r="BA96">
        <v>1</v>
      </c>
      <c r="BB96">
        <v>0</v>
      </c>
      <c r="BC96" s="79" t="str">
        <f>IF(Edges[[#This Row],[Sentiment]]=0,"NEUTRAL",IF(Edges[[#This Row],[Sentiment]]=1,"POSITIVE",IF(Edges[[#This Row],[Sentiment]]=-1,"NEGATIVE")))</f>
        <v>NEUTRAL</v>
      </c>
      <c r="BD96" s="79" t="str">
        <f>IF(Edges[[#This Row],[Vertex 1]]=Edges[[#This Row],[Vertex 2]],"HIDE","SHOW")</f>
        <v>SHOW</v>
      </c>
      <c r="BE96" s="78" t="str">
        <f>REPLACE(INDEX(GroupVertices[Group], MATCH(Edges[[#This Row],[Vertex 1]],GroupVertices[Vertex],0)),1,1,"")</f>
        <v>EUTRAL</v>
      </c>
      <c r="BF96" s="78" t="str">
        <f>REPLACE(INDEX(GroupVertices[Group], MATCH(Edges[[#This Row],[Vertex 2]],GroupVertices[Vertex],0)),1,1,"")</f>
        <v>EUTRAL</v>
      </c>
    </row>
    <row r="97" spans="1:58" x14ac:dyDescent="0.25">
      <c r="A97" s="64" t="s">
        <v>290</v>
      </c>
      <c r="B97" s="64" t="s">
        <v>1532</v>
      </c>
      <c r="C97" s="65"/>
      <c r="D97" s="66"/>
      <c r="E97" s="67"/>
      <c r="F97" s="68"/>
      <c r="G97" s="65" t="str">
        <f>IF(Edges[[#This Row],[Vertex 1]]=Edges[[#This Row],[Vertex 2]],"HIDE","SHOW")</f>
        <v>SHOW</v>
      </c>
      <c r="H97" s="69"/>
      <c r="I97" s="70"/>
      <c r="J97" s="70"/>
      <c r="K97" s="34" t="s">
        <v>65</v>
      </c>
      <c r="L97" s="77">
        <v>97</v>
      </c>
      <c r="M97" s="77"/>
      <c r="N97" s="72"/>
      <c r="O97" s="79" t="s">
        <v>1646</v>
      </c>
      <c r="P97" s="81">
        <v>42852.106226851851</v>
      </c>
      <c r="Q97" s="79" t="s">
        <v>1712</v>
      </c>
      <c r="R97" s="82" t="s">
        <v>3213</v>
      </c>
      <c r="S97" s="79" t="s">
        <v>4022</v>
      </c>
      <c r="T97" s="79"/>
      <c r="U97" s="79"/>
      <c r="V97" s="82" t="s">
        <v>4827</v>
      </c>
      <c r="W97" s="81">
        <v>42852.106226851851</v>
      </c>
      <c r="X97" s="82" t="s">
        <v>5861</v>
      </c>
      <c r="Y97" s="79"/>
      <c r="Z97" s="79"/>
      <c r="AA97" s="83" t="s">
        <v>7908</v>
      </c>
      <c r="AB97" s="79"/>
      <c r="AC97" s="79" t="b">
        <v>0</v>
      </c>
      <c r="AD97" s="79">
        <v>0</v>
      </c>
      <c r="AE97" s="83" t="s">
        <v>9915</v>
      </c>
      <c r="AF97" s="79" t="b">
        <v>0</v>
      </c>
      <c r="AG97" s="79" t="s">
        <v>9963</v>
      </c>
      <c r="AH97" s="79"/>
      <c r="AI97" s="83" t="s">
        <v>9915</v>
      </c>
      <c r="AJ97" s="79" t="b">
        <v>0</v>
      </c>
      <c r="AK97" s="79">
        <v>53</v>
      </c>
      <c r="AL97" s="83" t="s">
        <v>9838</v>
      </c>
      <c r="AM97" s="79" t="s">
        <v>9991</v>
      </c>
      <c r="AN97" s="79" t="b">
        <v>0</v>
      </c>
      <c r="AO97" s="83" t="s">
        <v>9838</v>
      </c>
      <c r="AP97" s="79" t="s">
        <v>179</v>
      </c>
      <c r="AQ97" s="79">
        <v>0</v>
      </c>
      <c r="AR97" s="79">
        <v>0</v>
      </c>
      <c r="AS97" s="79"/>
      <c r="AT97" s="79"/>
      <c r="AU97" s="79"/>
      <c r="AV97" s="79"/>
      <c r="AW97" s="79"/>
      <c r="AX97" s="79"/>
      <c r="AY97" s="79"/>
      <c r="AZ97" s="79"/>
      <c r="BA97">
        <v>1</v>
      </c>
      <c r="BB97">
        <v>0</v>
      </c>
      <c r="BC97" s="79" t="str">
        <f>IF(Edges[[#This Row],[Sentiment]]=0,"NEUTRAL",IF(Edges[[#This Row],[Sentiment]]=1,"POSITIVE",IF(Edges[[#This Row],[Sentiment]]=-1,"NEGATIVE")))</f>
        <v>NEUTRAL</v>
      </c>
      <c r="BD97" s="79" t="str">
        <f>IF(Edges[[#This Row],[Vertex 1]]=Edges[[#This Row],[Vertex 2]],"HIDE","SHOW")</f>
        <v>SHOW</v>
      </c>
      <c r="BE97" s="78" t="str">
        <f>REPLACE(INDEX(GroupVertices[Group], MATCH(Edges[[#This Row],[Vertex 1]],GroupVertices[Vertex],0)),1,1,"")</f>
        <v>EUTRAL</v>
      </c>
      <c r="BF97" s="78" t="str">
        <f>REPLACE(INDEX(GroupVertices[Group], MATCH(Edges[[#This Row],[Vertex 2]],GroupVertices[Vertex],0)),1,1,"")</f>
        <v>eneral</v>
      </c>
    </row>
    <row r="98" spans="1:58" x14ac:dyDescent="0.25">
      <c r="A98" s="64" t="s">
        <v>291</v>
      </c>
      <c r="B98" s="64" t="s">
        <v>1549</v>
      </c>
      <c r="C98" s="65"/>
      <c r="D98" s="66"/>
      <c r="E98" s="67"/>
      <c r="F98" s="68"/>
      <c r="G98" s="65" t="str">
        <f>IF(Edges[[#This Row],[Vertex 1]]=Edges[[#This Row],[Vertex 2]],"HIDE","SHOW")</f>
        <v>SHOW</v>
      </c>
      <c r="H98" s="69"/>
      <c r="I98" s="70"/>
      <c r="J98" s="70"/>
      <c r="K98" s="34" t="s">
        <v>65</v>
      </c>
      <c r="L98" s="77">
        <v>98</v>
      </c>
      <c r="M98" s="77"/>
      <c r="N98" s="72"/>
      <c r="O98" s="79" t="s">
        <v>1646</v>
      </c>
      <c r="P98" s="81">
        <v>42852.109155092592</v>
      </c>
      <c r="Q98" s="79" t="s">
        <v>1713</v>
      </c>
      <c r="R98" s="82" t="s">
        <v>3214</v>
      </c>
      <c r="S98" s="79" t="s">
        <v>4027</v>
      </c>
      <c r="T98" s="79"/>
      <c r="U98" s="79"/>
      <c r="V98" s="82" t="s">
        <v>4828</v>
      </c>
      <c r="W98" s="81">
        <v>42852.109155092592</v>
      </c>
      <c r="X98" s="82" t="s">
        <v>5862</v>
      </c>
      <c r="Y98" s="79"/>
      <c r="Z98" s="79"/>
      <c r="AA98" s="83" t="s">
        <v>7909</v>
      </c>
      <c r="AB98" s="79"/>
      <c r="AC98" s="79" t="b">
        <v>0</v>
      </c>
      <c r="AD98" s="79">
        <v>0</v>
      </c>
      <c r="AE98" s="83" t="s">
        <v>9915</v>
      </c>
      <c r="AF98" s="79" t="b">
        <v>0</v>
      </c>
      <c r="AG98" s="79" t="s">
        <v>9963</v>
      </c>
      <c r="AH98" s="79"/>
      <c r="AI98" s="83" t="s">
        <v>9915</v>
      </c>
      <c r="AJ98" s="79" t="b">
        <v>0</v>
      </c>
      <c r="AK98" s="79">
        <v>0</v>
      </c>
      <c r="AL98" s="83" t="s">
        <v>9915</v>
      </c>
      <c r="AM98" s="79" t="s">
        <v>10000</v>
      </c>
      <c r="AN98" s="79" t="b">
        <v>0</v>
      </c>
      <c r="AO98" s="83" t="s">
        <v>7909</v>
      </c>
      <c r="AP98" s="79" t="s">
        <v>179</v>
      </c>
      <c r="AQ98" s="79">
        <v>0</v>
      </c>
      <c r="AR98" s="79">
        <v>0</v>
      </c>
      <c r="AS98" s="79"/>
      <c r="AT98" s="79"/>
      <c r="AU98" s="79"/>
      <c r="AV98" s="79"/>
      <c r="AW98" s="79"/>
      <c r="AX98" s="79"/>
      <c r="AY98" s="79"/>
      <c r="AZ98" s="79"/>
      <c r="BA98">
        <v>1</v>
      </c>
      <c r="BB98">
        <v>0</v>
      </c>
      <c r="BC98" s="79" t="str">
        <f>IF(Edges[[#This Row],[Sentiment]]=0,"NEUTRAL",IF(Edges[[#This Row],[Sentiment]]=1,"POSITIVE",IF(Edges[[#This Row],[Sentiment]]=-1,"NEGATIVE")))</f>
        <v>NEUTRAL</v>
      </c>
      <c r="BD98" s="79" t="str">
        <f>IF(Edges[[#This Row],[Vertex 1]]=Edges[[#This Row],[Vertex 2]],"HIDE","SHOW")</f>
        <v>SHOW</v>
      </c>
      <c r="BE98" s="78" t="str">
        <f>REPLACE(INDEX(GroupVertices[Group], MATCH(Edges[[#This Row],[Vertex 1]],GroupVertices[Vertex],0)),1,1,"")</f>
        <v>EUTRAL</v>
      </c>
      <c r="BF98" s="78" t="str">
        <f>REPLACE(INDEX(GroupVertices[Group], MATCH(Edges[[#This Row],[Vertex 2]],GroupVertices[Vertex],0)),1,1,"")</f>
        <v>eneral</v>
      </c>
    </row>
    <row r="99" spans="1:58" x14ac:dyDescent="0.25">
      <c r="A99" s="64" t="s">
        <v>292</v>
      </c>
      <c r="B99" s="64" t="s">
        <v>1554</v>
      </c>
      <c r="C99" s="65"/>
      <c r="D99" s="66"/>
      <c r="E99" s="67"/>
      <c r="F99" s="68"/>
      <c r="G99" s="65" t="str">
        <f>IF(Edges[[#This Row],[Vertex 1]]=Edges[[#This Row],[Vertex 2]],"HIDE","SHOW")</f>
        <v>SHOW</v>
      </c>
      <c r="H99" s="69"/>
      <c r="I99" s="70"/>
      <c r="J99" s="70"/>
      <c r="K99" s="34" t="s">
        <v>65</v>
      </c>
      <c r="L99" s="77">
        <v>99</v>
      </c>
      <c r="M99" s="77"/>
      <c r="N99" s="72"/>
      <c r="O99" s="79" t="s">
        <v>1646</v>
      </c>
      <c r="P99" s="81">
        <v>42852.112013888887</v>
      </c>
      <c r="Q99" s="79" t="s">
        <v>1714</v>
      </c>
      <c r="R99" s="82" t="s">
        <v>3215</v>
      </c>
      <c r="S99" s="79" t="s">
        <v>4045</v>
      </c>
      <c r="T99" s="79"/>
      <c r="U99" s="79"/>
      <c r="V99" s="82" t="s">
        <v>4829</v>
      </c>
      <c r="W99" s="81">
        <v>42852.112013888887</v>
      </c>
      <c r="X99" s="82" t="s">
        <v>5863</v>
      </c>
      <c r="Y99" s="79"/>
      <c r="Z99" s="79"/>
      <c r="AA99" s="83" t="s">
        <v>7910</v>
      </c>
      <c r="AB99" s="79"/>
      <c r="AC99" s="79" t="b">
        <v>0</v>
      </c>
      <c r="AD99" s="79">
        <v>0</v>
      </c>
      <c r="AE99" s="83" t="s">
        <v>9915</v>
      </c>
      <c r="AF99" s="79" t="b">
        <v>0</v>
      </c>
      <c r="AG99" s="79" t="s">
        <v>9963</v>
      </c>
      <c r="AH99" s="79"/>
      <c r="AI99" s="83" t="s">
        <v>9915</v>
      </c>
      <c r="AJ99" s="79" t="b">
        <v>0</v>
      </c>
      <c r="AK99" s="79">
        <v>0</v>
      </c>
      <c r="AL99" s="83" t="s">
        <v>9915</v>
      </c>
      <c r="AM99" s="79" t="s">
        <v>9991</v>
      </c>
      <c r="AN99" s="79" t="b">
        <v>0</v>
      </c>
      <c r="AO99" s="83" t="s">
        <v>7910</v>
      </c>
      <c r="AP99" s="79" t="s">
        <v>179</v>
      </c>
      <c r="AQ99" s="79">
        <v>0</v>
      </c>
      <c r="AR99" s="79">
        <v>0</v>
      </c>
      <c r="AS99" s="79"/>
      <c r="AT99" s="79"/>
      <c r="AU99" s="79"/>
      <c r="AV99" s="79"/>
      <c r="AW99" s="79"/>
      <c r="AX99" s="79"/>
      <c r="AY99" s="79"/>
      <c r="AZ99" s="79"/>
      <c r="BA99">
        <v>1</v>
      </c>
      <c r="BB99">
        <v>0</v>
      </c>
      <c r="BC99" s="79" t="str">
        <f>IF(Edges[[#This Row],[Sentiment]]=0,"NEUTRAL",IF(Edges[[#This Row],[Sentiment]]=1,"POSITIVE",IF(Edges[[#This Row],[Sentiment]]=-1,"NEGATIVE")))</f>
        <v>NEUTRAL</v>
      </c>
      <c r="BD99" s="79" t="str">
        <f>IF(Edges[[#This Row],[Vertex 1]]=Edges[[#This Row],[Vertex 2]],"HIDE","SHOW")</f>
        <v>SHOW</v>
      </c>
      <c r="BE99" s="78" t="str">
        <f>REPLACE(INDEX(GroupVertices[Group], MATCH(Edges[[#This Row],[Vertex 1]],GroupVertices[Vertex],0)),1,1,"")</f>
        <v>EUTRAL</v>
      </c>
      <c r="BF99" s="78" t="str">
        <f>REPLACE(INDEX(GroupVertices[Group], MATCH(Edges[[#This Row],[Vertex 2]],GroupVertices[Vertex],0)),1,1,"")</f>
        <v>EUTRAL</v>
      </c>
    </row>
    <row r="100" spans="1:58" x14ac:dyDescent="0.25">
      <c r="A100" s="64" t="s">
        <v>293</v>
      </c>
      <c r="B100" s="64" t="s">
        <v>1555</v>
      </c>
      <c r="C100" s="65"/>
      <c r="D100" s="66"/>
      <c r="E100" s="67"/>
      <c r="F100" s="68"/>
      <c r="G100" s="65" t="str">
        <f>IF(Edges[[#This Row],[Vertex 1]]=Edges[[#This Row],[Vertex 2]],"HIDE","SHOW")</f>
        <v>SHOW</v>
      </c>
      <c r="H100" s="69"/>
      <c r="I100" s="70"/>
      <c r="J100" s="70"/>
      <c r="K100" s="34" t="s">
        <v>65</v>
      </c>
      <c r="L100" s="77">
        <v>100</v>
      </c>
      <c r="M100" s="77"/>
      <c r="N100" s="72"/>
      <c r="O100" s="79" t="s">
        <v>1646</v>
      </c>
      <c r="P100" s="81">
        <v>42852.112615740742</v>
      </c>
      <c r="Q100" s="79" t="s">
        <v>1715</v>
      </c>
      <c r="R100" s="82" t="s">
        <v>3206</v>
      </c>
      <c r="S100" s="79" t="s">
        <v>4019</v>
      </c>
      <c r="T100" s="79" t="s">
        <v>4273</v>
      </c>
      <c r="U100" s="79"/>
      <c r="V100" s="82" t="s">
        <v>4830</v>
      </c>
      <c r="W100" s="81">
        <v>42852.112615740742</v>
      </c>
      <c r="X100" s="82" t="s">
        <v>5864</v>
      </c>
      <c r="Y100" s="79"/>
      <c r="Z100" s="79"/>
      <c r="AA100" s="83" t="s">
        <v>7911</v>
      </c>
      <c r="AB100" s="79"/>
      <c r="AC100" s="79" t="b">
        <v>0</v>
      </c>
      <c r="AD100" s="79">
        <v>0</v>
      </c>
      <c r="AE100" s="83" t="s">
        <v>9915</v>
      </c>
      <c r="AF100" s="79" t="b">
        <v>0</v>
      </c>
      <c r="AG100" s="79" t="s">
        <v>9963</v>
      </c>
      <c r="AH100" s="79"/>
      <c r="AI100" s="83" t="s">
        <v>9915</v>
      </c>
      <c r="AJ100" s="79" t="b">
        <v>0</v>
      </c>
      <c r="AK100" s="79">
        <v>0</v>
      </c>
      <c r="AL100" s="83" t="s">
        <v>9915</v>
      </c>
      <c r="AM100" s="79" t="s">
        <v>9991</v>
      </c>
      <c r="AN100" s="79" t="b">
        <v>0</v>
      </c>
      <c r="AO100" s="83" t="s">
        <v>7911</v>
      </c>
      <c r="AP100" s="79" t="s">
        <v>179</v>
      </c>
      <c r="AQ100" s="79">
        <v>0</v>
      </c>
      <c r="AR100" s="79">
        <v>0</v>
      </c>
      <c r="AS100" s="79"/>
      <c r="AT100" s="79"/>
      <c r="AU100" s="79"/>
      <c r="AV100" s="79"/>
      <c r="AW100" s="79"/>
      <c r="AX100" s="79"/>
      <c r="AY100" s="79"/>
      <c r="AZ100" s="79"/>
      <c r="BA100">
        <v>1</v>
      </c>
      <c r="BB100">
        <v>0</v>
      </c>
      <c r="BC100" s="79" t="str">
        <f>IF(Edges[[#This Row],[Sentiment]]=0,"NEUTRAL",IF(Edges[[#This Row],[Sentiment]]=1,"POSITIVE",IF(Edges[[#This Row],[Sentiment]]=-1,"NEGATIVE")))</f>
        <v>NEUTRAL</v>
      </c>
      <c r="BD100" s="79" t="str">
        <f>IF(Edges[[#This Row],[Vertex 1]]=Edges[[#This Row],[Vertex 2]],"HIDE","SHOW")</f>
        <v>SHOW</v>
      </c>
      <c r="BE100" s="78" t="str">
        <f>REPLACE(INDEX(GroupVertices[Group], MATCH(Edges[[#This Row],[Vertex 1]],GroupVertices[Vertex],0)),1,1,"")</f>
        <v>EUTRAL</v>
      </c>
      <c r="BF100" s="78" t="str">
        <f>REPLACE(INDEX(GroupVertices[Group], MATCH(Edges[[#This Row],[Vertex 2]],GroupVertices[Vertex],0)),1,1,"")</f>
        <v>EUTRAL</v>
      </c>
    </row>
    <row r="101" spans="1:58" x14ac:dyDescent="0.25">
      <c r="A101" s="64" t="s">
        <v>293</v>
      </c>
      <c r="B101" s="64" t="s">
        <v>1556</v>
      </c>
      <c r="C101" s="65"/>
      <c r="D101" s="66"/>
      <c r="E101" s="67"/>
      <c r="F101" s="68"/>
      <c r="G101" s="65" t="str">
        <f>IF(Edges[[#This Row],[Vertex 1]]=Edges[[#This Row],[Vertex 2]],"HIDE","SHOW")</f>
        <v>SHOW</v>
      </c>
      <c r="H101" s="69"/>
      <c r="I101" s="70"/>
      <c r="J101" s="70"/>
      <c r="K101" s="34" t="s">
        <v>65</v>
      </c>
      <c r="L101" s="77">
        <v>101</v>
      </c>
      <c r="M101" s="77"/>
      <c r="N101" s="72"/>
      <c r="O101" s="79" t="s">
        <v>1646</v>
      </c>
      <c r="P101" s="81">
        <v>42852.112615740742</v>
      </c>
      <c r="Q101" s="79" t="s">
        <v>1715</v>
      </c>
      <c r="R101" s="82" t="s">
        <v>3206</v>
      </c>
      <c r="S101" s="79" t="s">
        <v>4019</v>
      </c>
      <c r="T101" s="79" t="s">
        <v>4273</v>
      </c>
      <c r="U101" s="79"/>
      <c r="V101" s="82" t="s">
        <v>4830</v>
      </c>
      <c r="W101" s="81">
        <v>42852.112615740742</v>
      </c>
      <c r="X101" s="82" t="s">
        <v>5864</v>
      </c>
      <c r="Y101" s="79"/>
      <c r="Z101" s="79"/>
      <c r="AA101" s="83" t="s">
        <v>7911</v>
      </c>
      <c r="AB101" s="79"/>
      <c r="AC101" s="79" t="b">
        <v>0</v>
      </c>
      <c r="AD101" s="79">
        <v>0</v>
      </c>
      <c r="AE101" s="83" t="s">
        <v>9915</v>
      </c>
      <c r="AF101" s="79" t="b">
        <v>0</v>
      </c>
      <c r="AG101" s="79" t="s">
        <v>9963</v>
      </c>
      <c r="AH101" s="79"/>
      <c r="AI101" s="83" t="s">
        <v>9915</v>
      </c>
      <c r="AJ101" s="79" t="b">
        <v>0</v>
      </c>
      <c r="AK101" s="79">
        <v>0</v>
      </c>
      <c r="AL101" s="83" t="s">
        <v>9915</v>
      </c>
      <c r="AM101" s="79" t="s">
        <v>9991</v>
      </c>
      <c r="AN101" s="79" t="b">
        <v>0</v>
      </c>
      <c r="AO101" s="83" t="s">
        <v>7911</v>
      </c>
      <c r="AP101" s="79" t="s">
        <v>179</v>
      </c>
      <c r="AQ101" s="79">
        <v>0</v>
      </c>
      <c r="AR101" s="79">
        <v>0</v>
      </c>
      <c r="AS101" s="79"/>
      <c r="AT101" s="79"/>
      <c r="AU101" s="79"/>
      <c r="AV101" s="79"/>
      <c r="AW101" s="79"/>
      <c r="AX101" s="79"/>
      <c r="AY101" s="79"/>
      <c r="AZ101" s="79"/>
      <c r="BA101">
        <v>1</v>
      </c>
      <c r="BB101">
        <v>0</v>
      </c>
      <c r="BC101" s="79" t="str">
        <f>IF(Edges[[#This Row],[Sentiment]]=0,"NEUTRAL",IF(Edges[[#This Row],[Sentiment]]=1,"POSITIVE",IF(Edges[[#This Row],[Sentiment]]=-1,"NEGATIVE")))</f>
        <v>NEUTRAL</v>
      </c>
      <c r="BD101" s="79" t="str">
        <f>IF(Edges[[#This Row],[Vertex 1]]=Edges[[#This Row],[Vertex 2]],"HIDE","SHOW")</f>
        <v>SHOW</v>
      </c>
      <c r="BE101" s="78" t="str">
        <f>REPLACE(INDEX(GroupVertices[Group], MATCH(Edges[[#This Row],[Vertex 1]],GroupVertices[Vertex],0)),1,1,"")</f>
        <v>EUTRAL</v>
      </c>
      <c r="BF101" s="78" t="str">
        <f>REPLACE(INDEX(GroupVertices[Group], MATCH(Edges[[#This Row],[Vertex 2]],GroupVertices[Vertex],0)),1,1,"")</f>
        <v>EUTRAL</v>
      </c>
    </row>
    <row r="102" spans="1:58" x14ac:dyDescent="0.25">
      <c r="A102" s="64" t="s">
        <v>293</v>
      </c>
      <c r="B102" s="64" t="s">
        <v>1557</v>
      </c>
      <c r="C102" s="65"/>
      <c r="D102" s="66"/>
      <c r="E102" s="67"/>
      <c r="F102" s="68"/>
      <c r="G102" s="65" t="str">
        <f>IF(Edges[[#This Row],[Vertex 1]]=Edges[[#This Row],[Vertex 2]],"HIDE","SHOW")</f>
        <v>SHOW</v>
      </c>
      <c r="H102" s="69"/>
      <c r="I102" s="70"/>
      <c r="J102" s="70"/>
      <c r="K102" s="34" t="s">
        <v>65</v>
      </c>
      <c r="L102" s="77">
        <v>102</v>
      </c>
      <c r="M102" s="77"/>
      <c r="N102" s="72"/>
      <c r="O102" s="79" t="s">
        <v>1646</v>
      </c>
      <c r="P102" s="81">
        <v>42852.112615740742</v>
      </c>
      <c r="Q102" s="79" t="s">
        <v>1715</v>
      </c>
      <c r="R102" s="82" t="s">
        <v>3206</v>
      </c>
      <c r="S102" s="79" t="s">
        <v>4019</v>
      </c>
      <c r="T102" s="79" t="s">
        <v>4273</v>
      </c>
      <c r="U102" s="79"/>
      <c r="V102" s="82" t="s">
        <v>4830</v>
      </c>
      <c r="W102" s="81">
        <v>42852.112615740742</v>
      </c>
      <c r="X102" s="82" t="s">
        <v>5864</v>
      </c>
      <c r="Y102" s="79"/>
      <c r="Z102" s="79"/>
      <c r="AA102" s="83" t="s">
        <v>7911</v>
      </c>
      <c r="AB102" s="79"/>
      <c r="AC102" s="79" t="b">
        <v>0</v>
      </c>
      <c r="AD102" s="79">
        <v>0</v>
      </c>
      <c r="AE102" s="83" t="s">
        <v>9915</v>
      </c>
      <c r="AF102" s="79" t="b">
        <v>0</v>
      </c>
      <c r="AG102" s="79" t="s">
        <v>9963</v>
      </c>
      <c r="AH102" s="79"/>
      <c r="AI102" s="83" t="s">
        <v>9915</v>
      </c>
      <c r="AJ102" s="79" t="b">
        <v>0</v>
      </c>
      <c r="AK102" s="79">
        <v>0</v>
      </c>
      <c r="AL102" s="83" t="s">
        <v>9915</v>
      </c>
      <c r="AM102" s="79" t="s">
        <v>9991</v>
      </c>
      <c r="AN102" s="79" t="b">
        <v>0</v>
      </c>
      <c r="AO102" s="83" t="s">
        <v>7911</v>
      </c>
      <c r="AP102" s="79" t="s">
        <v>179</v>
      </c>
      <c r="AQ102" s="79">
        <v>0</v>
      </c>
      <c r="AR102" s="79">
        <v>0</v>
      </c>
      <c r="AS102" s="79"/>
      <c r="AT102" s="79"/>
      <c r="AU102" s="79"/>
      <c r="AV102" s="79"/>
      <c r="AW102" s="79"/>
      <c r="AX102" s="79"/>
      <c r="AY102" s="79"/>
      <c r="AZ102" s="79"/>
      <c r="BA102">
        <v>1</v>
      </c>
      <c r="BB102">
        <v>0</v>
      </c>
      <c r="BC102" s="79" t="str">
        <f>IF(Edges[[#This Row],[Sentiment]]=0,"NEUTRAL",IF(Edges[[#This Row],[Sentiment]]=1,"POSITIVE",IF(Edges[[#This Row],[Sentiment]]=-1,"NEGATIVE")))</f>
        <v>NEUTRAL</v>
      </c>
      <c r="BD102" s="79" t="str">
        <f>IF(Edges[[#This Row],[Vertex 1]]=Edges[[#This Row],[Vertex 2]],"HIDE","SHOW")</f>
        <v>SHOW</v>
      </c>
      <c r="BE102" s="78" t="str">
        <f>REPLACE(INDEX(GroupVertices[Group], MATCH(Edges[[#This Row],[Vertex 1]],GroupVertices[Vertex],0)),1,1,"")</f>
        <v>EUTRAL</v>
      </c>
      <c r="BF102" s="78" t="str">
        <f>REPLACE(INDEX(GroupVertices[Group], MATCH(Edges[[#This Row],[Vertex 2]],GroupVertices[Vertex],0)),1,1,"")</f>
        <v>EUTRAL</v>
      </c>
    </row>
    <row r="103" spans="1:58" x14ac:dyDescent="0.25">
      <c r="A103" s="64" t="s">
        <v>293</v>
      </c>
      <c r="B103" s="64" t="s">
        <v>1544</v>
      </c>
      <c r="C103" s="65"/>
      <c r="D103" s="66"/>
      <c r="E103" s="67"/>
      <c r="F103" s="68"/>
      <c r="G103" s="65" t="str">
        <f>IF(Edges[[#This Row],[Vertex 1]]=Edges[[#This Row],[Vertex 2]],"HIDE","SHOW")</f>
        <v>SHOW</v>
      </c>
      <c r="H103" s="69"/>
      <c r="I103" s="70"/>
      <c r="J103" s="70"/>
      <c r="K103" s="34" t="s">
        <v>65</v>
      </c>
      <c r="L103" s="77">
        <v>103</v>
      </c>
      <c r="M103" s="77"/>
      <c r="N103" s="72"/>
      <c r="O103" s="79" t="s">
        <v>1646</v>
      </c>
      <c r="P103" s="81">
        <v>42852.112615740742</v>
      </c>
      <c r="Q103" s="79" t="s">
        <v>1715</v>
      </c>
      <c r="R103" s="82" t="s">
        <v>3206</v>
      </c>
      <c r="S103" s="79" t="s">
        <v>4019</v>
      </c>
      <c r="T103" s="79" t="s">
        <v>4273</v>
      </c>
      <c r="U103" s="79"/>
      <c r="V103" s="82" t="s">
        <v>4830</v>
      </c>
      <c r="W103" s="81">
        <v>42852.112615740742</v>
      </c>
      <c r="X103" s="82" t="s">
        <v>5864</v>
      </c>
      <c r="Y103" s="79"/>
      <c r="Z103" s="79"/>
      <c r="AA103" s="83" t="s">
        <v>7911</v>
      </c>
      <c r="AB103" s="79"/>
      <c r="AC103" s="79" t="b">
        <v>0</v>
      </c>
      <c r="AD103" s="79">
        <v>0</v>
      </c>
      <c r="AE103" s="83" t="s">
        <v>9915</v>
      </c>
      <c r="AF103" s="79" t="b">
        <v>0</v>
      </c>
      <c r="AG103" s="79" t="s">
        <v>9963</v>
      </c>
      <c r="AH103" s="79"/>
      <c r="AI103" s="83" t="s">
        <v>9915</v>
      </c>
      <c r="AJ103" s="79" t="b">
        <v>0</v>
      </c>
      <c r="AK103" s="79">
        <v>0</v>
      </c>
      <c r="AL103" s="83" t="s">
        <v>9915</v>
      </c>
      <c r="AM103" s="79" t="s">
        <v>9991</v>
      </c>
      <c r="AN103" s="79" t="b">
        <v>0</v>
      </c>
      <c r="AO103" s="83" t="s">
        <v>7911</v>
      </c>
      <c r="AP103" s="79" t="s">
        <v>179</v>
      </c>
      <c r="AQ103" s="79">
        <v>0</v>
      </c>
      <c r="AR103" s="79">
        <v>0</v>
      </c>
      <c r="AS103" s="79"/>
      <c r="AT103" s="79"/>
      <c r="AU103" s="79"/>
      <c r="AV103" s="79"/>
      <c r="AW103" s="79"/>
      <c r="AX103" s="79"/>
      <c r="AY103" s="79"/>
      <c r="AZ103" s="79"/>
      <c r="BA103">
        <v>1</v>
      </c>
      <c r="BB103">
        <v>0</v>
      </c>
      <c r="BC103" s="79" t="str">
        <f>IF(Edges[[#This Row],[Sentiment]]=0,"NEUTRAL",IF(Edges[[#This Row],[Sentiment]]=1,"POSITIVE",IF(Edges[[#This Row],[Sentiment]]=-1,"NEGATIVE")))</f>
        <v>NEUTRAL</v>
      </c>
      <c r="BD103" s="79" t="str">
        <f>IF(Edges[[#This Row],[Vertex 1]]=Edges[[#This Row],[Vertex 2]],"HIDE","SHOW")</f>
        <v>SHOW</v>
      </c>
      <c r="BE103" s="78" t="str">
        <f>REPLACE(INDEX(GroupVertices[Group], MATCH(Edges[[#This Row],[Vertex 1]],GroupVertices[Vertex],0)),1,1,"")</f>
        <v>EUTRAL</v>
      </c>
      <c r="BF103" s="78" t="str">
        <f>REPLACE(INDEX(GroupVertices[Group], MATCH(Edges[[#This Row],[Vertex 2]],GroupVertices[Vertex],0)),1,1,"")</f>
        <v>eneral</v>
      </c>
    </row>
    <row r="104" spans="1:58" hidden="1" x14ac:dyDescent="0.25">
      <c r="A104" s="64" t="s">
        <v>294</v>
      </c>
      <c r="B104" s="64" t="s">
        <v>294</v>
      </c>
      <c r="C104" s="65"/>
      <c r="D104" s="66"/>
      <c r="E104" s="67"/>
      <c r="F104" s="68"/>
      <c r="G104" s="65" t="str">
        <f>IF(Edges[[#This Row],[Vertex 1]]=Edges[[#This Row],[Vertex 2]],"HIDE","SHOW")</f>
        <v>HIDE</v>
      </c>
      <c r="H104" s="69"/>
      <c r="I104" s="70"/>
      <c r="J104" s="70"/>
      <c r="K104" s="34"/>
      <c r="L104" s="77"/>
      <c r="M104" s="77"/>
      <c r="N104" s="72"/>
      <c r="O104" s="79" t="s">
        <v>179</v>
      </c>
      <c r="P104" s="81">
        <v>42852.118113425924</v>
      </c>
      <c r="Q104" s="79" t="s">
        <v>1716</v>
      </c>
      <c r="R104" s="82" t="s">
        <v>3197</v>
      </c>
      <c r="S104" s="79" t="s">
        <v>4022</v>
      </c>
      <c r="T104" s="79" t="s">
        <v>4274</v>
      </c>
      <c r="U104" s="79"/>
      <c r="V104" s="82" t="s">
        <v>4831</v>
      </c>
      <c r="W104" s="81">
        <v>42852.118113425924</v>
      </c>
      <c r="X104" s="82" t="s">
        <v>5865</v>
      </c>
      <c r="Y104" s="79"/>
      <c r="Z104" s="79"/>
      <c r="AA104" s="83" t="s">
        <v>7912</v>
      </c>
      <c r="AB104" s="79"/>
      <c r="AC104" s="79" t="b">
        <v>0</v>
      </c>
      <c r="AD104" s="79">
        <v>0</v>
      </c>
      <c r="AE104" s="83" t="s">
        <v>9915</v>
      </c>
      <c r="AF104" s="79" t="b">
        <v>0</v>
      </c>
      <c r="AG104" s="79" t="s">
        <v>9963</v>
      </c>
      <c r="AH104" s="79"/>
      <c r="AI104" s="83" t="s">
        <v>9915</v>
      </c>
      <c r="AJ104" s="79" t="b">
        <v>0</v>
      </c>
      <c r="AK104" s="79">
        <v>0</v>
      </c>
      <c r="AL104" s="83" t="s">
        <v>9915</v>
      </c>
      <c r="AM104" s="79" t="s">
        <v>9993</v>
      </c>
      <c r="AN104" s="79" t="b">
        <v>0</v>
      </c>
      <c r="AO104" s="83" t="s">
        <v>7912</v>
      </c>
      <c r="AP104" s="79" t="s">
        <v>179</v>
      </c>
      <c r="AQ104" s="79">
        <v>0</v>
      </c>
      <c r="AR104" s="79">
        <v>0</v>
      </c>
      <c r="AS104" s="79"/>
      <c r="AT104" s="79"/>
      <c r="AU104" s="79"/>
      <c r="AV104" s="79"/>
      <c r="AW104" s="79"/>
      <c r="AX104" s="79"/>
      <c r="AY104" s="79"/>
      <c r="AZ104" s="79"/>
      <c r="BA104">
        <v>1</v>
      </c>
      <c r="BB104">
        <v>0</v>
      </c>
      <c r="BC104" s="79" t="str">
        <f>IF(Edges[[#This Row],[Sentiment]]=0,"NEUTRAL",IF(Edges[[#This Row],[Sentiment]]=1,"POSITIVE",IF(Edges[[#This Row],[Sentiment]]=-1,"NEGATIVE")))</f>
        <v>NEUTRAL</v>
      </c>
      <c r="BD104" s="79" t="str">
        <f>IF(Edges[[#This Row],[Vertex 1]]=Edges[[#This Row],[Vertex 2]],"HIDE","SHOW")</f>
        <v>HIDE</v>
      </c>
      <c r="BE104" s="124" t="e">
        <f>REPLACE(INDEX(GroupVertices[Group], MATCH(Edges[[#This Row],[Vertex 1]],GroupVertices[Vertex],0)),1,1,"")</f>
        <v>#N/A</v>
      </c>
      <c r="BF104" s="124" t="e">
        <f>REPLACE(INDEX(GroupVertices[Group], MATCH(Edges[[#This Row],[Vertex 2]],GroupVertices[Vertex],0)),1,1,"")</f>
        <v>#N/A</v>
      </c>
    </row>
    <row r="105" spans="1:58" hidden="1" x14ac:dyDescent="0.25">
      <c r="A105" s="64" t="s">
        <v>295</v>
      </c>
      <c r="B105" s="64" t="s">
        <v>295</v>
      </c>
      <c r="C105" s="65"/>
      <c r="D105" s="66"/>
      <c r="E105" s="67"/>
      <c r="F105" s="68"/>
      <c r="G105" s="65" t="str">
        <f>IF(Edges[[#This Row],[Vertex 1]]=Edges[[#This Row],[Vertex 2]],"HIDE","SHOW")</f>
        <v>HIDE</v>
      </c>
      <c r="H105" s="69"/>
      <c r="I105" s="70"/>
      <c r="J105" s="70"/>
      <c r="K105" s="34"/>
      <c r="L105" s="77"/>
      <c r="M105" s="77"/>
      <c r="N105" s="72"/>
      <c r="O105" s="79" t="s">
        <v>179</v>
      </c>
      <c r="P105" s="81">
        <v>42852.127152777779</v>
      </c>
      <c r="Q105" s="79" t="s">
        <v>1717</v>
      </c>
      <c r="R105" s="82" t="s">
        <v>3216</v>
      </c>
      <c r="S105" s="79" t="s">
        <v>4046</v>
      </c>
      <c r="T105" s="79"/>
      <c r="U105" s="82" t="s">
        <v>4474</v>
      </c>
      <c r="V105" s="82" t="s">
        <v>4474</v>
      </c>
      <c r="W105" s="81">
        <v>42852.127152777779</v>
      </c>
      <c r="X105" s="82" t="s">
        <v>5866</v>
      </c>
      <c r="Y105" s="79"/>
      <c r="Z105" s="79"/>
      <c r="AA105" s="83" t="s">
        <v>7913</v>
      </c>
      <c r="AB105" s="79"/>
      <c r="AC105" s="79" t="b">
        <v>0</v>
      </c>
      <c r="AD105" s="79">
        <v>0</v>
      </c>
      <c r="AE105" s="83" t="s">
        <v>9915</v>
      </c>
      <c r="AF105" s="79" t="b">
        <v>0</v>
      </c>
      <c r="AG105" s="79" t="s">
        <v>9963</v>
      </c>
      <c r="AH105" s="79"/>
      <c r="AI105" s="83" t="s">
        <v>9915</v>
      </c>
      <c r="AJ105" s="79" t="b">
        <v>0</v>
      </c>
      <c r="AK105" s="79">
        <v>0</v>
      </c>
      <c r="AL105" s="83" t="s">
        <v>9915</v>
      </c>
      <c r="AM105" s="79" t="s">
        <v>10007</v>
      </c>
      <c r="AN105" s="79" t="b">
        <v>0</v>
      </c>
      <c r="AO105" s="83" t="s">
        <v>7913</v>
      </c>
      <c r="AP105" s="79" t="s">
        <v>179</v>
      </c>
      <c r="AQ105" s="79">
        <v>0</v>
      </c>
      <c r="AR105" s="79">
        <v>0</v>
      </c>
      <c r="AS105" s="79"/>
      <c r="AT105" s="79"/>
      <c r="AU105" s="79"/>
      <c r="AV105" s="79"/>
      <c r="AW105" s="79"/>
      <c r="AX105" s="79"/>
      <c r="AY105" s="79"/>
      <c r="AZ105" s="79"/>
      <c r="BA105">
        <v>1</v>
      </c>
      <c r="BB105">
        <v>0</v>
      </c>
      <c r="BC105" s="79" t="str">
        <f>IF(Edges[[#This Row],[Sentiment]]=0,"NEUTRAL",IF(Edges[[#This Row],[Sentiment]]=1,"POSITIVE",IF(Edges[[#This Row],[Sentiment]]=-1,"NEGATIVE")))</f>
        <v>NEUTRAL</v>
      </c>
      <c r="BD105" s="79" t="str">
        <f>IF(Edges[[#This Row],[Vertex 1]]=Edges[[#This Row],[Vertex 2]],"HIDE","SHOW")</f>
        <v>HIDE</v>
      </c>
      <c r="BE105" s="124" t="e">
        <f>REPLACE(INDEX(GroupVertices[Group], MATCH(Edges[[#This Row],[Vertex 1]],GroupVertices[Vertex],0)),1,1,"")</f>
        <v>#N/A</v>
      </c>
      <c r="BF105" s="124" t="e">
        <f>REPLACE(INDEX(GroupVertices[Group], MATCH(Edges[[#This Row],[Vertex 2]],GroupVertices[Vertex],0)),1,1,"")</f>
        <v>#N/A</v>
      </c>
    </row>
    <row r="106" spans="1:58" x14ac:dyDescent="0.25">
      <c r="A106" s="64" t="s">
        <v>296</v>
      </c>
      <c r="B106" s="64" t="s">
        <v>1543</v>
      </c>
      <c r="C106" s="65"/>
      <c r="D106" s="66"/>
      <c r="E106" s="67"/>
      <c r="F106" s="68"/>
      <c r="G106" s="65" t="str">
        <f>IF(Edges[[#This Row],[Vertex 1]]=Edges[[#This Row],[Vertex 2]],"HIDE","SHOW")</f>
        <v>SHOW</v>
      </c>
      <c r="H106" s="69"/>
      <c r="I106" s="70"/>
      <c r="J106" s="70"/>
      <c r="K106" s="34" t="s">
        <v>65</v>
      </c>
      <c r="L106" s="77">
        <v>106</v>
      </c>
      <c r="M106" s="77"/>
      <c r="N106" s="72"/>
      <c r="O106" s="79" t="s">
        <v>1646</v>
      </c>
      <c r="P106" s="81">
        <v>42852.130810185183</v>
      </c>
      <c r="Q106" s="79" t="s">
        <v>18359</v>
      </c>
      <c r="R106" s="79"/>
      <c r="S106" s="79"/>
      <c r="T106" s="79" t="s">
        <v>4261</v>
      </c>
      <c r="U106" s="79"/>
      <c r="V106" s="82" t="s">
        <v>4832</v>
      </c>
      <c r="W106" s="81">
        <v>42852.130810185183</v>
      </c>
      <c r="X106" s="82" t="s">
        <v>5867</v>
      </c>
      <c r="Y106" s="79"/>
      <c r="Z106" s="79"/>
      <c r="AA106" s="83" t="s">
        <v>7914</v>
      </c>
      <c r="AB106" s="79"/>
      <c r="AC106" s="79" t="b">
        <v>0</v>
      </c>
      <c r="AD106" s="79">
        <v>0</v>
      </c>
      <c r="AE106" s="83" t="s">
        <v>9915</v>
      </c>
      <c r="AF106" s="79" t="b">
        <v>0</v>
      </c>
      <c r="AG106" s="79" t="s">
        <v>9963</v>
      </c>
      <c r="AH106" s="79"/>
      <c r="AI106" s="83" t="s">
        <v>9915</v>
      </c>
      <c r="AJ106" s="79" t="b">
        <v>0</v>
      </c>
      <c r="AK106" s="79">
        <v>32</v>
      </c>
      <c r="AL106" s="83" t="s">
        <v>9658</v>
      </c>
      <c r="AM106" s="79" t="s">
        <v>9991</v>
      </c>
      <c r="AN106" s="79" t="b">
        <v>0</v>
      </c>
      <c r="AO106" s="83" t="s">
        <v>9658</v>
      </c>
      <c r="AP106" s="79" t="s">
        <v>179</v>
      </c>
      <c r="AQ106" s="79">
        <v>0</v>
      </c>
      <c r="AR106" s="79">
        <v>0</v>
      </c>
      <c r="AS106" s="79"/>
      <c r="AT106" s="79"/>
      <c r="AU106" s="79"/>
      <c r="AV106" s="79"/>
      <c r="AW106" s="79"/>
      <c r="AX106" s="79"/>
      <c r="AY106" s="79"/>
      <c r="AZ106" s="79"/>
      <c r="BA106">
        <v>1</v>
      </c>
      <c r="BB106">
        <v>0</v>
      </c>
      <c r="BC106" s="79" t="str">
        <f>IF(Edges[[#This Row],[Sentiment]]=0,"NEUTRAL",IF(Edges[[#This Row],[Sentiment]]=1,"POSITIVE",IF(Edges[[#This Row],[Sentiment]]=-1,"NEGATIVE")))</f>
        <v>NEUTRAL</v>
      </c>
      <c r="BD106" s="79" t="str">
        <f>IF(Edges[[#This Row],[Vertex 1]]=Edges[[#This Row],[Vertex 2]],"HIDE","SHOW")</f>
        <v>SHOW</v>
      </c>
      <c r="BE106" s="78" t="str">
        <f>REPLACE(INDEX(GroupVertices[Group], MATCH(Edges[[#This Row],[Vertex 1]],GroupVertices[Vertex],0)),1,1,"")</f>
        <v>EUTRAL</v>
      </c>
      <c r="BF106" s="78" t="str">
        <f>REPLACE(INDEX(GroupVertices[Group], MATCH(Edges[[#This Row],[Vertex 2]],GroupVertices[Vertex],0)),1,1,"")</f>
        <v>eneral</v>
      </c>
    </row>
    <row r="107" spans="1:58" x14ac:dyDescent="0.25">
      <c r="A107" s="64" t="s">
        <v>296</v>
      </c>
      <c r="B107" s="64" t="s">
        <v>1544</v>
      </c>
      <c r="C107" s="65"/>
      <c r="D107" s="66"/>
      <c r="E107" s="67"/>
      <c r="F107" s="68"/>
      <c r="G107" s="65" t="str">
        <f>IF(Edges[[#This Row],[Vertex 1]]=Edges[[#This Row],[Vertex 2]],"HIDE","SHOW")</f>
        <v>SHOW</v>
      </c>
      <c r="H107" s="69"/>
      <c r="I107" s="70"/>
      <c r="J107" s="70"/>
      <c r="K107" s="34" t="s">
        <v>65</v>
      </c>
      <c r="L107" s="77">
        <v>107</v>
      </c>
      <c r="M107" s="77"/>
      <c r="N107" s="72"/>
      <c r="O107" s="79" t="s">
        <v>1646</v>
      </c>
      <c r="P107" s="81">
        <v>42852.130810185183</v>
      </c>
      <c r="Q107" s="79" t="s">
        <v>18359</v>
      </c>
      <c r="R107" s="79"/>
      <c r="S107" s="79"/>
      <c r="T107" s="79" t="s">
        <v>4261</v>
      </c>
      <c r="U107" s="79"/>
      <c r="V107" s="82" t="s">
        <v>4832</v>
      </c>
      <c r="W107" s="81">
        <v>42852.130810185183</v>
      </c>
      <c r="X107" s="82" t="s">
        <v>5867</v>
      </c>
      <c r="Y107" s="79"/>
      <c r="Z107" s="79"/>
      <c r="AA107" s="83" t="s">
        <v>7914</v>
      </c>
      <c r="AB107" s="79"/>
      <c r="AC107" s="79" t="b">
        <v>0</v>
      </c>
      <c r="AD107" s="79">
        <v>0</v>
      </c>
      <c r="AE107" s="83" t="s">
        <v>9915</v>
      </c>
      <c r="AF107" s="79" t="b">
        <v>0</v>
      </c>
      <c r="AG107" s="79" t="s">
        <v>9963</v>
      </c>
      <c r="AH107" s="79"/>
      <c r="AI107" s="83" t="s">
        <v>9915</v>
      </c>
      <c r="AJ107" s="79" t="b">
        <v>0</v>
      </c>
      <c r="AK107" s="79">
        <v>32</v>
      </c>
      <c r="AL107" s="83" t="s">
        <v>9658</v>
      </c>
      <c r="AM107" s="79" t="s">
        <v>9991</v>
      </c>
      <c r="AN107" s="79" t="b">
        <v>0</v>
      </c>
      <c r="AO107" s="83" t="s">
        <v>9658</v>
      </c>
      <c r="AP107" s="79" t="s">
        <v>179</v>
      </c>
      <c r="AQ107" s="79">
        <v>0</v>
      </c>
      <c r="AR107" s="79">
        <v>0</v>
      </c>
      <c r="AS107" s="79"/>
      <c r="AT107" s="79"/>
      <c r="AU107" s="79"/>
      <c r="AV107" s="79"/>
      <c r="AW107" s="79"/>
      <c r="AX107" s="79"/>
      <c r="AY107" s="79"/>
      <c r="AZ107" s="79"/>
      <c r="BA107">
        <v>1</v>
      </c>
      <c r="BB107">
        <v>0</v>
      </c>
      <c r="BC107" s="79" t="str">
        <f>IF(Edges[[#This Row],[Sentiment]]=0,"NEUTRAL",IF(Edges[[#This Row],[Sentiment]]=1,"POSITIVE",IF(Edges[[#This Row],[Sentiment]]=-1,"NEGATIVE")))</f>
        <v>NEUTRAL</v>
      </c>
      <c r="BD107" s="79" t="str">
        <f>IF(Edges[[#This Row],[Vertex 1]]=Edges[[#This Row],[Vertex 2]],"HIDE","SHOW")</f>
        <v>SHOW</v>
      </c>
      <c r="BE107" s="78" t="str">
        <f>REPLACE(INDEX(GroupVertices[Group], MATCH(Edges[[#This Row],[Vertex 1]],GroupVertices[Vertex],0)),1,1,"")</f>
        <v>EUTRAL</v>
      </c>
      <c r="BF107" s="78" t="str">
        <f>REPLACE(INDEX(GroupVertices[Group], MATCH(Edges[[#This Row],[Vertex 2]],GroupVertices[Vertex],0)),1,1,"")</f>
        <v>eneral</v>
      </c>
    </row>
    <row r="108" spans="1:58" x14ac:dyDescent="0.25">
      <c r="A108" s="64" t="s">
        <v>296</v>
      </c>
      <c r="B108" s="64" t="s">
        <v>1545</v>
      </c>
      <c r="C108" s="65"/>
      <c r="D108" s="66"/>
      <c r="E108" s="67"/>
      <c r="F108" s="68"/>
      <c r="G108" s="65" t="str">
        <f>IF(Edges[[#This Row],[Vertex 1]]=Edges[[#This Row],[Vertex 2]],"HIDE","SHOW")</f>
        <v>SHOW</v>
      </c>
      <c r="H108" s="69"/>
      <c r="I108" s="70"/>
      <c r="J108" s="70"/>
      <c r="K108" s="34" t="s">
        <v>65</v>
      </c>
      <c r="L108" s="77">
        <v>108</v>
      </c>
      <c r="M108" s="77"/>
      <c r="N108" s="72"/>
      <c r="O108" s="79" t="s">
        <v>1646</v>
      </c>
      <c r="P108" s="81">
        <v>42852.130810185183</v>
      </c>
      <c r="Q108" s="79" t="s">
        <v>18359</v>
      </c>
      <c r="R108" s="79"/>
      <c r="S108" s="79"/>
      <c r="T108" s="79" t="s">
        <v>4261</v>
      </c>
      <c r="U108" s="79"/>
      <c r="V108" s="82" t="s">
        <v>4832</v>
      </c>
      <c r="W108" s="81">
        <v>42852.130810185183</v>
      </c>
      <c r="X108" s="82" t="s">
        <v>5867</v>
      </c>
      <c r="Y108" s="79"/>
      <c r="Z108" s="79"/>
      <c r="AA108" s="83" t="s">
        <v>7914</v>
      </c>
      <c r="AB108" s="79"/>
      <c r="AC108" s="79" t="b">
        <v>0</v>
      </c>
      <c r="AD108" s="79">
        <v>0</v>
      </c>
      <c r="AE108" s="83" t="s">
        <v>9915</v>
      </c>
      <c r="AF108" s="79" t="b">
        <v>0</v>
      </c>
      <c r="AG108" s="79" t="s">
        <v>9963</v>
      </c>
      <c r="AH108" s="79"/>
      <c r="AI108" s="83" t="s">
        <v>9915</v>
      </c>
      <c r="AJ108" s="79" t="b">
        <v>0</v>
      </c>
      <c r="AK108" s="79">
        <v>32</v>
      </c>
      <c r="AL108" s="83" t="s">
        <v>9658</v>
      </c>
      <c r="AM108" s="79" t="s">
        <v>9991</v>
      </c>
      <c r="AN108" s="79" t="b">
        <v>0</v>
      </c>
      <c r="AO108" s="83" t="s">
        <v>9658</v>
      </c>
      <c r="AP108" s="79" t="s">
        <v>179</v>
      </c>
      <c r="AQ108" s="79">
        <v>0</v>
      </c>
      <c r="AR108" s="79">
        <v>0</v>
      </c>
      <c r="AS108" s="79"/>
      <c r="AT108" s="79"/>
      <c r="AU108" s="79"/>
      <c r="AV108" s="79"/>
      <c r="AW108" s="79"/>
      <c r="AX108" s="79"/>
      <c r="AY108" s="79"/>
      <c r="AZ108" s="79"/>
      <c r="BA108">
        <v>1</v>
      </c>
      <c r="BB108">
        <v>-1</v>
      </c>
      <c r="BC108" s="79" t="str">
        <f>IF(Edges[[#This Row],[Sentiment]]=0,"NEUTRAL",IF(Edges[[#This Row],[Sentiment]]=1,"POSITIVE",IF(Edges[[#This Row],[Sentiment]]=-1,"NEGATIVE")))</f>
        <v>NEGATIVE</v>
      </c>
      <c r="BD108" s="79" t="str">
        <f>IF(Edges[[#This Row],[Vertex 1]]=Edges[[#This Row],[Vertex 2]],"HIDE","SHOW")</f>
        <v>SHOW</v>
      </c>
      <c r="BE108" s="78" t="str">
        <f>REPLACE(INDEX(GroupVertices[Group], MATCH(Edges[[#This Row],[Vertex 1]],GroupVertices[Vertex],0)),1,1,"")</f>
        <v>EUTRAL</v>
      </c>
      <c r="BF108" s="78" t="str">
        <f>REPLACE(INDEX(GroupVertices[Group], MATCH(Edges[[#This Row],[Vertex 2]],GroupVertices[Vertex],0)),1,1,"")</f>
        <v>EGATIVE</v>
      </c>
    </row>
    <row r="109" spans="1:58" x14ac:dyDescent="0.25">
      <c r="A109" s="64" t="s">
        <v>296</v>
      </c>
      <c r="B109" s="64" t="s">
        <v>1469</v>
      </c>
      <c r="C109" s="65"/>
      <c r="D109" s="66"/>
      <c r="E109" s="67"/>
      <c r="F109" s="68"/>
      <c r="G109" s="65" t="str">
        <f>IF(Edges[[#This Row],[Vertex 1]]=Edges[[#This Row],[Vertex 2]],"HIDE","SHOW")</f>
        <v>SHOW</v>
      </c>
      <c r="H109" s="69"/>
      <c r="I109" s="70"/>
      <c r="J109" s="70"/>
      <c r="K109" s="34" t="s">
        <v>65</v>
      </c>
      <c r="L109" s="77">
        <v>109</v>
      </c>
      <c r="M109" s="77"/>
      <c r="N109" s="72"/>
      <c r="O109" s="79" t="s">
        <v>1646</v>
      </c>
      <c r="P109" s="81">
        <v>42852.130810185183</v>
      </c>
      <c r="Q109" s="79" t="s">
        <v>18359</v>
      </c>
      <c r="R109" s="79"/>
      <c r="S109" s="79"/>
      <c r="T109" s="79" t="s">
        <v>4261</v>
      </c>
      <c r="U109" s="79"/>
      <c r="V109" s="82" t="s">
        <v>4832</v>
      </c>
      <c r="W109" s="81">
        <v>42852.130810185183</v>
      </c>
      <c r="X109" s="82" t="s">
        <v>5867</v>
      </c>
      <c r="Y109" s="79"/>
      <c r="Z109" s="79"/>
      <c r="AA109" s="83" t="s">
        <v>7914</v>
      </c>
      <c r="AB109" s="79"/>
      <c r="AC109" s="79" t="b">
        <v>0</v>
      </c>
      <c r="AD109" s="79">
        <v>0</v>
      </c>
      <c r="AE109" s="83" t="s">
        <v>9915</v>
      </c>
      <c r="AF109" s="79" t="b">
        <v>0</v>
      </c>
      <c r="AG109" s="79" t="s">
        <v>9963</v>
      </c>
      <c r="AH109" s="79"/>
      <c r="AI109" s="83" t="s">
        <v>9915</v>
      </c>
      <c r="AJ109" s="79" t="b">
        <v>0</v>
      </c>
      <c r="AK109" s="79">
        <v>32</v>
      </c>
      <c r="AL109" s="83" t="s">
        <v>9658</v>
      </c>
      <c r="AM109" s="79" t="s">
        <v>9991</v>
      </c>
      <c r="AN109" s="79" t="b">
        <v>0</v>
      </c>
      <c r="AO109" s="83" t="s">
        <v>9658</v>
      </c>
      <c r="AP109" s="79" t="s">
        <v>179</v>
      </c>
      <c r="AQ109" s="79">
        <v>0</v>
      </c>
      <c r="AR109" s="79">
        <v>0</v>
      </c>
      <c r="AS109" s="79"/>
      <c r="AT109" s="79"/>
      <c r="AU109" s="79"/>
      <c r="AV109" s="79"/>
      <c r="AW109" s="79"/>
      <c r="AX109" s="79"/>
      <c r="AY109" s="79"/>
      <c r="AZ109" s="79"/>
      <c r="BA109">
        <v>1</v>
      </c>
      <c r="BB109">
        <v>0</v>
      </c>
      <c r="BC109" s="79" t="str">
        <f>IF(Edges[[#This Row],[Sentiment]]=0,"NEUTRAL",IF(Edges[[#This Row],[Sentiment]]=1,"POSITIVE",IF(Edges[[#This Row],[Sentiment]]=-1,"NEGATIVE")))</f>
        <v>NEUTRAL</v>
      </c>
      <c r="BD109" s="79" t="str">
        <f>IF(Edges[[#This Row],[Vertex 1]]=Edges[[#This Row],[Vertex 2]],"HIDE","SHOW")</f>
        <v>SHOW</v>
      </c>
      <c r="BE109" s="78" t="str">
        <f>REPLACE(INDEX(GroupVertices[Group], MATCH(Edges[[#This Row],[Vertex 1]],GroupVertices[Vertex],0)),1,1,"")</f>
        <v>EUTRAL</v>
      </c>
      <c r="BF109" s="78" t="str">
        <f>REPLACE(INDEX(GroupVertices[Group], MATCH(Edges[[#This Row],[Vertex 2]],GroupVertices[Vertex],0)),1,1,"")</f>
        <v>EUTRAL</v>
      </c>
    </row>
    <row r="110" spans="1:58" hidden="1" x14ac:dyDescent="0.25">
      <c r="A110" s="64" t="s">
        <v>297</v>
      </c>
      <c r="B110" s="64" t="s">
        <v>297</v>
      </c>
      <c r="C110" s="65"/>
      <c r="D110" s="66"/>
      <c r="E110" s="67"/>
      <c r="F110" s="68"/>
      <c r="G110" s="65" t="str">
        <f>IF(Edges[[#This Row],[Vertex 1]]=Edges[[#This Row],[Vertex 2]],"HIDE","SHOW")</f>
        <v>HIDE</v>
      </c>
      <c r="H110" s="69"/>
      <c r="I110" s="70"/>
      <c r="J110" s="70"/>
      <c r="K110" s="34"/>
      <c r="L110" s="77"/>
      <c r="M110" s="77"/>
      <c r="N110" s="72"/>
      <c r="O110" s="79" t="s">
        <v>179</v>
      </c>
      <c r="P110" s="81">
        <v>42847.721805555557</v>
      </c>
      <c r="Q110" s="79" t="s">
        <v>1718</v>
      </c>
      <c r="R110" s="79"/>
      <c r="S110" s="79"/>
      <c r="T110" s="79" t="s">
        <v>4270</v>
      </c>
      <c r="U110" s="79"/>
      <c r="V110" s="82" t="s">
        <v>4833</v>
      </c>
      <c r="W110" s="81">
        <v>42847.721805555557</v>
      </c>
      <c r="X110" s="82" t="s">
        <v>5868</v>
      </c>
      <c r="Y110" s="79"/>
      <c r="Z110" s="79"/>
      <c r="AA110" s="83" t="s">
        <v>7915</v>
      </c>
      <c r="AB110" s="79"/>
      <c r="AC110" s="79" t="b">
        <v>0</v>
      </c>
      <c r="AD110" s="79">
        <v>497</v>
      </c>
      <c r="AE110" s="83" t="s">
        <v>9915</v>
      </c>
      <c r="AF110" s="79" t="b">
        <v>0</v>
      </c>
      <c r="AG110" s="79" t="s">
        <v>9963</v>
      </c>
      <c r="AH110" s="79"/>
      <c r="AI110" s="83" t="s">
        <v>9915</v>
      </c>
      <c r="AJ110" s="79" t="b">
        <v>0</v>
      </c>
      <c r="AK110" s="79">
        <v>61</v>
      </c>
      <c r="AL110" s="83" t="s">
        <v>9915</v>
      </c>
      <c r="AM110" s="79" t="s">
        <v>10008</v>
      </c>
      <c r="AN110" s="79" t="b">
        <v>0</v>
      </c>
      <c r="AO110" s="83" t="s">
        <v>7915</v>
      </c>
      <c r="AP110" s="79" t="s">
        <v>10099</v>
      </c>
      <c r="AQ110" s="79">
        <v>0</v>
      </c>
      <c r="AR110" s="79">
        <v>0</v>
      </c>
      <c r="AS110" s="79"/>
      <c r="AT110" s="79"/>
      <c r="AU110" s="79"/>
      <c r="AV110" s="79"/>
      <c r="AW110" s="79"/>
      <c r="AX110" s="79"/>
      <c r="AY110" s="79"/>
      <c r="AZ110" s="79"/>
      <c r="BA110">
        <v>1</v>
      </c>
      <c r="BB110">
        <v>1</v>
      </c>
      <c r="BC110" s="79" t="str">
        <f>IF(Edges[[#This Row],[Sentiment]]=0,"NEUTRAL",IF(Edges[[#This Row],[Sentiment]]=1,"POSITIVE",IF(Edges[[#This Row],[Sentiment]]=-1,"NEGATIVE")))</f>
        <v>POSITIVE</v>
      </c>
      <c r="BD110" s="79" t="str">
        <f>IF(Edges[[#This Row],[Vertex 1]]=Edges[[#This Row],[Vertex 2]],"HIDE","SHOW")</f>
        <v>HIDE</v>
      </c>
      <c r="BE110" s="124" t="str">
        <f>REPLACE(INDEX(GroupVertices[Group], MATCH(Edges[[#This Row],[Vertex 1]],GroupVertices[Vertex],0)),1,1,"")</f>
        <v>OSITIVE</v>
      </c>
      <c r="BF110" s="124" t="str">
        <f>REPLACE(INDEX(GroupVertices[Group], MATCH(Edges[[#This Row],[Vertex 2]],GroupVertices[Vertex],0)),1,1,"")</f>
        <v>OSITIVE</v>
      </c>
    </row>
    <row r="111" spans="1:58" x14ac:dyDescent="0.25">
      <c r="A111" s="64" t="s">
        <v>298</v>
      </c>
      <c r="B111" s="64" t="s">
        <v>297</v>
      </c>
      <c r="C111" s="65"/>
      <c r="D111" s="66"/>
      <c r="E111" s="67"/>
      <c r="F111" s="68"/>
      <c r="G111" s="65" t="str">
        <f>IF(Edges[[#This Row],[Vertex 1]]=Edges[[#This Row],[Vertex 2]],"HIDE","SHOW")</f>
        <v>SHOW</v>
      </c>
      <c r="H111" s="69"/>
      <c r="I111" s="70"/>
      <c r="J111" s="70"/>
      <c r="K111" s="34" t="s">
        <v>65</v>
      </c>
      <c r="L111" s="77">
        <v>111</v>
      </c>
      <c r="M111" s="77"/>
      <c r="N111" s="72"/>
      <c r="O111" s="79" t="s">
        <v>1646</v>
      </c>
      <c r="P111" s="81">
        <v>42852.133101851854</v>
      </c>
      <c r="Q111" s="79" t="s">
        <v>1685</v>
      </c>
      <c r="R111" s="79"/>
      <c r="S111" s="79"/>
      <c r="T111" s="79" t="s">
        <v>4270</v>
      </c>
      <c r="U111" s="79"/>
      <c r="V111" s="82" t="s">
        <v>4787</v>
      </c>
      <c r="W111" s="81">
        <v>42852.133101851854</v>
      </c>
      <c r="X111" s="82" t="s">
        <v>5869</v>
      </c>
      <c r="Y111" s="79"/>
      <c r="Z111" s="79"/>
      <c r="AA111" s="83" t="s">
        <v>7916</v>
      </c>
      <c r="AB111" s="79"/>
      <c r="AC111" s="79" t="b">
        <v>0</v>
      </c>
      <c r="AD111" s="79">
        <v>0</v>
      </c>
      <c r="AE111" s="83" t="s">
        <v>9915</v>
      </c>
      <c r="AF111" s="79" t="b">
        <v>0</v>
      </c>
      <c r="AG111" s="79" t="s">
        <v>9963</v>
      </c>
      <c r="AH111" s="79"/>
      <c r="AI111" s="83" t="s">
        <v>9915</v>
      </c>
      <c r="AJ111" s="79" t="b">
        <v>0</v>
      </c>
      <c r="AK111" s="79">
        <v>61</v>
      </c>
      <c r="AL111" s="83" t="s">
        <v>7915</v>
      </c>
      <c r="AM111" s="79" t="s">
        <v>10009</v>
      </c>
      <c r="AN111" s="79" t="b">
        <v>0</v>
      </c>
      <c r="AO111" s="83" t="s">
        <v>7915</v>
      </c>
      <c r="AP111" s="79" t="s">
        <v>179</v>
      </c>
      <c r="AQ111" s="79">
        <v>0</v>
      </c>
      <c r="AR111" s="79">
        <v>0</v>
      </c>
      <c r="AS111" s="79"/>
      <c r="AT111" s="79"/>
      <c r="AU111" s="79"/>
      <c r="AV111" s="79"/>
      <c r="AW111" s="79"/>
      <c r="AX111" s="79"/>
      <c r="AY111" s="79"/>
      <c r="AZ111" s="79"/>
      <c r="BA111">
        <v>1</v>
      </c>
      <c r="BB111">
        <v>0</v>
      </c>
      <c r="BC111" s="79" t="str">
        <f>IF(Edges[[#This Row],[Sentiment]]=0,"NEUTRAL",IF(Edges[[#This Row],[Sentiment]]=1,"POSITIVE",IF(Edges[[#This Row],[Sentiment]]=-1,"NEGATIVE")))</f>
        <v>NEUTRAL</v>
      </c>
      <c r="BD111" s="79" t="str">
        <f>IF(Edges[[#This Row],[Vertex 1]]=Edges[[#This Row],[Vertex 2]],"HIDE","SHOW")</f>
        <v>SHOW</v>
      </c>
      <c r="BE111" s="78" t="str">
        <f>REPLACE(INDEX(GroupVertices[Group], MATCH(Edges[[#This Row],[Vertex 1]],GroupVertices[Vertex],0)),1,1,"")</f>
        <v>EUTRAL</v>
      </c>
      <c r="BF111" s="78" t="str">
        <f>REPLACE(INDEX(GroupVertices[Group], MATCH(Edges[[#This Row],[Vertex 2]],GroupVertices[Vertex],0)),1,1,"")</f>
        <v>OSITIVE</v>
      </c>
    </row>
    <row r="112" spans="1:58" hidden="1" x14ac:dyDescent="0.25">
      <c r="A112" s="64" t="s">
        <v>299</v>
      </c>
      <c r="B112" s="64" t="s">
        <v>299</v>
      </c>
      <c r="C112" s="65"/>
      <c r="D112" s="66"/>
      <c r="E112" s="67"/>
      <c r="F112" s="68"/>
      <c r="G112" s="65" t="str">
        <f>IF(Edges[[#This Row],[Vertex 1]]=Edges[[#This Row],[Vertex 2]],"HIDE","SHOW")</f>
        <v>HIDE</v>
      </c>
      <c r="H112" s="69"/>
      <c r="I112" s="70"/>
      <c r="J112" s="70"/>
      <c r="K112" s="34"/>
      <c r="L112" s="77"/>
      <c r="M112" s="77"/>
      <c r="N112" s="72"/>
      <c r="O112" s="79" t="s">
        <v>179</v>
      </c>
      <c r="P112" s="81">
        <v>42851.699062500003</v>
      </c>
      <c r="Q112" s="79" t="s">
        <v>1719</v>
      </c>
      <c r="R112" s="82" t="s">
        <v>3217</v>
      </c>
      <c r="S112" s="79" t="s">
        <v>4047</v>
      </c>
      <c r="T112" s="79"/>
      <c r="U112" s="82" t="s">
        <v>4475</v>
      </c>
      <c r="V112" s="82" t="s">
        <v>4475</v>
      </c>
      <c r="W112" s="81">
        <v>42851.699062500003</v>
      </c>
      <c r="X112" s="82" t="s">
        <v>5870</v>
      </c>
      <c r="Y112" s="79"/>
      <c r="Z112" s="79"/>
      <c r="AA112" s="83" t="s">
        <v>7917</v>
      </c>
      <c r="AB112" s="79"/>
      <c r="AC112" s="79" t="b">
        <v>0</v>
      </c>
      <c r="AD112" s="79">
        <v>0</v>
      </c>
      <c r="AE112" s="83" t="s">
        <v>9915</v>
      </c>
      <c r="AF112" s="79" t="b">
        <v>0</v>
      </c>
      <c r="AG112" s="79" t="s">
        <v>9963</v>
      </c>
      <c r="AH112" s="79"/>
      <c r="AI112" s="83" t="s">
        <v>9915</v>
      </c>
      <c r="AJ112" s="79" t="b">
        <v>0</v>
      </c>
      <c r="AK112" s="79">
        <v>0</v>
      </c>
      <c r="AL112" s="83" t="s">
        <v>9915</v>
      </c>
      <c r="AM112" s="79" t="s">
        <v>4133</v>
      </c>
      <c r="AN112" s="79" t="b">
        <v>0</v>
      </c>
      <c r="AO112" s="83" t="s">
        <v>7917</v>
      </c>
      <c r="AP112" s="79" t="s">
        <v>179</v>
      </c>
      <c r="AQ112" s="79">
        <v>0</v>
      </c>
      <c r="AR112" s="79">
        <v>0</v>
      </c>
      <c r="AS112" s="79"/>
      <c r="AT112" s="79"/>
      <c r="AU112" s="79"/>
      <c r="AV112" s="79"/>
      <c r="AW112" s="79"/>
      <c r="AX112" s="79"/>
      <c r="AY112" s="79"/>
      <c r="AZ112" s="79"/>
      <c r="BA112">
        <v>3</v>
      </c>
      <c r="BB112">
        <v>0</v>
      </c>
      <c r="BC112" s="79" t="str">
        <f>IF(Edges[[#This Row],[Sentiment]]=0,"NEUTRAL",IF(Edges[[#This Row],[Sentiment]]=1,"POSITIVE",IF(Edges[[#This Row],[Sentiment]]=-1,"NEGATIVE")))</f>
        <v>NEUTRAL</v>
      </c>
      <c r="BD112" s="79" t="str">
        <f>IF(Edges[[#This Row],[Vertex 1]]=Edges[[#This Row],[Vertex 2]],"HIDE","SHOW")</f>
        <v>HIDE</v>
      </c>
      <c r="BE112" s="124" t="e">
        <f>REPLACE(INDEX(GroupVertices[Group], MATCH(Edges[[#This Row],[Vertex 1]],GroupVertices[Vertex],0)),1,1,"")</f>
        <v>#N/A</v>
      </c>
      <c r="BF112" s="124" t="e">
        <f>REPLACE(INDEX(GroupVertices[Group], MATCH(Edges[[#This Row],[Vertex 2]],GroupVertices[Vertex],0)),1,1,"")</f>
        <v>#N/A</v>
      </c>
    </row>
    <row r="113" spans="1:58" hidden="1" x14ac:dyDescent="0.25">
      <c r="A113" s="64" t="s">
        <v>299</v>
      </c>
      <c r="B113" s="64" t="s">
        <v>299</v>
      </c>
      <c r="C113" s="65"/>
      <c r="D113" s="66"/>
      <c r="E113" s="67"/>
      <c r="F113" s="68"/>
      <c r="G113" s="65" t="str">
        <f>IF(Edges[[#This Row],[Vertex 1]]=Edges[[#This Row],[Vertex 2]],"HIDE","SHOW")</f>
        <v>HIDE</v>
      </c>
      <c r="H113" s="69"/>
      <c r="I113" s="70"/>
      <c r="J113" s="70"/>
      <c r="K113" s="34"/>
      <c r="L113" s="77"/>
      <c r="M113" s="77"/>
      <c r="N113" s="72"/>
      <c r="O113" s="79" t="s">
        <v>179</v>
      </c>
      <c r="P113" s="81">
        <v>42851.69908564815</v>
      </c>
      <c r="Q113" s="79" t="s">
        <v>1720</v>
      </c>
      <c r="R113" s="82" t="s">
        <v>3218</v>
      </c>
      <c r="S113" s="79" t="s">
        <v>4047</v>
      </c>
      <c r="T113" s="79"/>
      <c r="U113" s="82" t="s">
        <v>4476</v>
      </c>
      <c r="V113" s="82" t="s">
        <v>4476</v>
      </c>
      <c r="W113" s="81">
        <v>42851.69908564815</v>
      </c>
      <c r="X113" s="82" t="s">
        <v>5871</v>
      </c>
      <c r="Y113" s="79"/>
      <c r="Z113" s="79"/>
      <c r="AA113" s="83" t="s">
        <v>7918</v>
      </c>
      <c r="AB113" s="79"/>
      <c r="AC113" s="79" t="b">
        <v>0</v>
      </c>
      <c r="AD113" s="79">
        <v>0</v>
      </c>
      <c r="AE113" s="83" t="s">
        <v>9915</v>
      </c>
      <c r="AF113" s="79" t="b">
        <v>0</v>
      </c>
      <c r="AG113" s="79" t="s">
        <v>9963</v>
      </c>
      <c r="AH113" s="79"/>
      <c r="AI113" s="83" t="s">
        <v>9915</v>
      </c>
      <c r="AJ113" s="79" t="b">
        <v>0</v>
      </c>
      <c r="AK113" s="79">
        <v>0</v>
      </c>
      <c r="AL113" s="83" t="s">
        <v>9915</v>
      </c>
      <c r="AM113" s="79" t="s">
        <v>4133</v>
      </c>
      <c r="AN113" s="79" t="b">
        <v>0</v>
      </c>
      <c r="AO113" s="83" t="s">
        <v>7918</v>
      </c>
      <c r="AP113" s="79" t="s">
        <v>179</v>
      </c>
      <c r="AQ113" s="79">
        <v>0</v>
      </c>
      <c r="AR113" s="79">
        <v>0</v>
      </c>
      <c r="AS113" s="79"/>
      <c r="AT113" s="79"/>
      <c r="AU113" s="79"/>
      <c r="AV113" s="79"/>
      <c r="AW113" s="79"/>
      <c r="AX113" s="79"/>
      <c r="AY113" s="79"/>
      <c r="AZ113" s="79"/>
      <c r="BA113">
        <v>3</v>
      </c>
      <c r="BB113">
        <v>0</v>
      </c>
      <c r="BC113" s="79" t="str">
        <f>IF(Edges[[#This Row],[Sentiment]]=0,"NEUTRAL",IF(Edges[[#This Row],[Sentiment]]=1,"POSITIVE",IF(Edges[[#This Row],[Sentiment]]=-1,"NEGATIVE")))</f>
        <v>NEUTRAL</v>
      </c>
      <c r="BD113" s="79" t="str">
        <f>IF(Edges[[#This Row],[Vertex 1]]=Edges[[#This Row],[Vertex 2]],"HIDE","SHOW")</f>
        <v>HIDE</v>
      </c>
      <c r="BE113" s="124" t="e">
        <f>REPLACE(INDEX(GroupVertices[Group], MATCH(Edges[[#This Row],[Vertex 1]],GroupVertices[Vertex],0)),1,1,"")</f>
        <v>#N/A</v>
      </c>
      <c r="BF113" s="124" t="e">
        <f>REPLACE(INDEX(GroupVertices[Group], MATCH(Edges[[#This Row],[Vertex 2]],GroupVertices[Vertex],0)),1,1,"")</f>
        <v>#N/A</v>
      </c>
    </row>
    <row r="114" spans="1:58" hidden="1" x14ac:dyDescent="0.25">
      <c r="A114" s="64" t="s">
        <v>299</v>
      </c>
      <c r="B114" s="64" t="s">
        <v>299</v>
      </c>
      <c r="C114" s="65"/>
      <c r="D114" s="66"/>
      <c r="E114" s="67"/>
      <c r="F114" s="68"/>
      <c r="G114" s="65" t="str">
        <f>IF(Edges[[#This Row],[Vertex 1]]=Edges[[#This Row],[Vertex 2]],"HIDE","SHOW")</f>
        <v>HIDE</v>
      </c>
      <c r="H114" s="69"/>
      <c r="I114" s="70"/>
      <c r="J114" s="70"/>
      <c r="K114" s="34"/>
      <c r="L114" s="77"/>
      <c r="M114" s="77"/>
      <c r="N114" s="72"/>
      <c r="O114" s="79" t="s">
        <v>179</v>
      </c>
      <c r="P114" s="81">
        <v>42852.13548611111</v>
      </c>
      <c r="Q114" s="79" t="s">
        <v>1721</v>
      </c>
      <c r="R114" s="82" t="s">
        <v>3219</v>
      </c>
      <c r="S114" s="79" t="s">
        <v>4047</v>
      </c>
      <c r="T114" s="79"/>
      <c r="U114" s="79"/>
      <c r="V114" s="82" t="s">
        <v>4834</v>
      </c>
      <c r="W114" s="81">
        <v>42852.13548611111</v>
      </c>
      <c r="X114" s="82" t="s">
        <v>5872</v>
      </c>
      <c r="Y114" s="79"/>
      <c r="Z114" s="79"/>
      <c r="AA114" s="83" t="s">
        <v>7919</v>
      </c>
      <c r="AB114" s="79"/>
      <c r="AC114" s="79" t="b">
        <v>0</v>
      </c>
      <c r="AD114" s="79">
        <v>0</v>
      </c>
      <c r="AE114" s="83" t="s">
        <v>9915</v>
      </c>
      <c r="AF114" s="79" t="b">
        <v>0</v>
      </c>
      <c r="AG114" s="79" t="s">
        <v>9963</v>
      </c>
      <c r="AH114" s="79"/>
      <c r="AI114" s="83" t="s">
        <v>9915</v>
      </c>
      <c r="AJ114" s="79" t="b">
        <v>0</v>
      </c>
      <c r="AK114" s="79">
        <v>0</v>
      </c>
      <c r="AL114" s="83" t="s">
        <v>9915</v>
      </c>
      <c r="AM114" s="79" t="s">
        <v>4133</v>
      </c>
      <c r="AN114" s="79" t="b">
        <v>0</v>
      </c>
      <c r="AO114" s="83" t="s">
        <v>7919</v>
      </c>
      <c r="AP114" s="79" t="s">
        <v>179</v>
      </c>
      <c r="AQ114" s="79">
        <v>0</v>
      </c>
      <c r="AR114" s="79">
        <v>0</v>
      </c>
      <c r="AS114" s="79"/>
      <c r="AT114" s="79"/>
      <c r="AU114" s="79"/>
      <c r="AV114" s="79"/>
      <c r="AW114" s="79"/>
      <c r="AX114" s="79"/>
      <c r="AY114" s="79"/>
      <c r="AZ114" s="79"/>
      <c r="BA114">
        <v>3</v>
      </c>
      <c r="BB114">
        <v>0</v>
      </c>
      <c r="BC114" s="79" t="str">
        <f>IF(Edges[[#This Row],[Sentiment]]=0,"NEUTRAL",IF(Edges[[#This Row],[Sentiment]]=1,"POSITIVE",IF(Edges[[#This Row],[Sentiment]]=-1,"NEGATIVE")))</f>
        <v>NEUTRAL</v>
      </c>
      <c r="BD114" s="79" t="str">
        <f>IF(Edges[[#This Row],[Vertex 1]]=Edges[[#This Row],[Vertex 2]],"HIDE","SHOW")</f>
        <v>HIDE</v>
      </c>
      <c r="BE114" s="124" t="e">
        <f>REPLACE(INDEX(GroupVertices[Group], MATCH(Edges[[#This Row],[Vertex 1]],GroupVertices[Vertex],0)),1,1,"")</f>
        <v>#N/A</v>
      </c>
      <c r="BF114" s="124" t="e">
        <f>REPLACE(INDEX(GroupVertices[Group], MATCH(Edges[[#This Row],[Vertex 2]],GroupVertices[Vertex],0)),1,1,"")</f>
        <v>#N/A</v>
      </c>
    </row>
    <row r="115" spans="1:58" hidden="1" x14ac:dyDescent="0.25">
      <c r="A115" s="64" t="s">
        <v>300</v>
      </c>
      <c r="B115" s="64" t="s">
        <v>300</v>
      </c>
      <c r="C115" s="65"/>
      <c r="D115" s="66"/>
      <c r="E115" s="67"/>
      <c r="F115" s="68"/>
      <c r="G115" s="65" t="str">
        <f>IF(Edges[[#This Row],[Vertex 1]]=Edges[[#This Row],[Vertex 2]],"HIDE","SHOW")</f>
        <v>HIDE</v>
      </c>
      <c r="H115" s="69"/>
      <c r="I115" s="70"/>
      <c r="J115" s="70"/>
      <c r="K115" s="34"/>
      <c r="L115" s="77"/>
      <c r="M115" s="77"/>
      <c r="N115" s="72"/>
      <c r="O115" s="79" t="s">
        <v>179</v>
      </c>
      <c r="P115" s="81">
        <v>42852.140057870369</v>
      </c>
      <c r="Q115" s="79" t="s">
        <v>18365</v>
      </c>
      <c r="R115" s="82" t="s">
        <v>3220</v>
      </c>
      <c r="S115" s="79" t="s">
        <v>4045</v>
      </c>
      <c r="T115" s="79"/>
      <c r="U115" s="79"/>
      <c r="V115" s="82" t="s">
        <v>4835</v>
      </c>
      <c r="W115" s="81">
        <v>42852.140057870369</v>
      </c>
      <c r="X115" s="82" t="s">
        <v>5873</v>
      </c>
      <c r="Y115" s="79"/>
      <c r="Z115" s="79"/>
      <c r="AA115" s="83" t="s">
        <v>7920</v>
      </c>
      <c r="AB115" s="79"/>
      <c r="AC115" s="79" t="b">
        <v>0</v>
      </c>
      <c r="AD115" s="79">
        <v>0</v>
      </c>
      <c r="AE115" s="83" t="s">
        <v>9915</v>
      </c>
      <c r="AF115" s="79" t="b">
        <v>0</v>
      </c>
      <c r="AG115" s="79" t="s">
        <v>9963</v>
      </c>
      <c r="AH115" s="79"/>
      <c r="AI115" s="83" t="s">
        <v>9915</v>
      </c>
      <c r="AJ115" s="79" t="b">
        <v>0</v>
      </c>
      <c r="AK115" s="79">
        <v>0</v>
      </c>
      <c r="AL115" s="83" t="s">
        <v>9915</v>
      </c>
      <c r="AM115" s="79" t="s">
        <v>9993</v>
      </c>
      <c r="AN115" s="79" t="b">
        <v>0</v>
      </c>
      <c r="AO115" s="83" t="s">
        <v>7920</v>
      </c>
      <c r="AP115" s="79" t="s">
        <v>179</v>
      </c>
      <c r="AQ115" s="79">
        <v>0</v>
      </c>
      <c r="AR115" s="79">
        <v>0</v>
      </c>
      <c r="AS115" s="79"/>
      <c r="AT115" s="79"/>
      <c r="AU115" s="79"/>
      <c r="AV115" s="79"/>
      <c r="AW115" s="79"/>
      <c r="AX115" s="79"/>
      <c r="AY115" s="79"/>
      <c r="AZ115" s="79"/>
      <c r="BA115">
        <v>1</v>
      </c>
      <c r="BB115">
        <v>0</v>
      </c>
      <c r="BC115" s="79" t="str">
        <f>IF(Edges[[#This Row],[Sentiment]]=0,"NEUTRAL",IF(Edges[[#This Row],[Sentiment]]=1,"POSITIVE",IF(Edges[[#This Row],[Sentiment]]=-1,"NEGATIVE")))</f>
        <v>NEUTRAL</v>
      </c>
      <c r="BD115" s="79" t="str">
        <f>IF(Edges[[#This Row],[Vertex 1]]=Edges[[#This Row],[Vertex 2]],"HIDE","SHOW")</f>
        <v>HIDE</v>
      </c>
      <c r="BE115" s="124" t="e">
        <f>REPLACE(INDEX(GroupVertices[Group], MATCH(Edges[[#This Row],[Vertex 1]],GroupVertices[Vertex],0)),1,1,"")</f>
        <v>#N/A</v>
      </c>
      <c r="BF115" s="124" t="e">
        <f>REPLACE(INDEX(GroupVertices[Group], MATCH(Edges[[#This Row],[Vertex 2]],GroupVertices[Vertex],0)),1,1,"")</f>
        <v>#N/A</v>
      </c>
    </row>
    <row r="116" spans="1:58" x14ac:dyDescent="0.25">
      <c r="A116" s="64" t="s">
        <v>301</v>
      </c>
      <c r="B116" s="64" t="s">
        <v>1406</v>
      </c>
      <c r="C116" s="65"/>
      <c r="D116" s="66"/>
      <c r="E116" s="67"/>
      <c r="F116" s="68"/>
      <c r="G116" s="65" t="str">
        <f>IF(Edges[[#This Row],[Vertex 1]]=Edges[[#This Row],[Vertex 2]],"HIDE","SHOW")</f>
        <v>SHOW</v>
      </c>
      <c r="H116" s="69"/>
      <c r="I116" s="70"/>
      <c r="J116" s="70"/>
      <c r="K116" s="34" t="s">
        <v>65</v>
      </c>
      <c r="L116" s="77">
        <v>116</v>
      </c>
      <c r="M116" s="77"/>
      <c r="N116" s="72"/>
      <c r="O116" s="79" t="s">
        <v>1646</v>
      </c>
      <c r="P116" s="81">
        <v>42852.143136574072</v>
      </c>
      <c r="Q116" s="79" t="s">
        <v>1722</v>
      </c>
      <c r="R116" s="82" t="s">
        <v>3221</v>
      </c>
      <c r="S116" s="79" t="s">
        <v>4048</v>
      </c>
      <c r="T116" s="79"/>
      <c r="U116" s="79"/>
      <c r="V116" s="82" t="s">
        <v>4836</v>
      </c>
      <c r="W116" s="81">
        <v>42852.143136574072</v>
      </c>
      <c r="X116" s="82" t="s">
        <v>5874</v>
      </c>
      <c r="Y116" s="79"/>
      <c r="Z116" s="79"/>
      <c r="AA116" s="83" t="s">
        <v>7921</v>
      </c>
      <c r="AB116" s="79"/>
      <c r="AC116" s="79" t="b">
        <v>0</v>
      </c>
      <c r="AD116" s="79">
        <v>0</v>
      </c>
      <c r="AE116" s="83" t="s">
        <v>9915</v>
      </c>
      <c r="AF116" s="79" t="b">
        <v>0</v>
      </c>
      <c r="AG116" s="79" t="s">
        <v>9963</v>
      </c>
      <c r="AH116" s="79"/>
      <c r="AI116" s="83" t="s">
        <v>9915</v>
      </c>
      <c r="AJ116" s="79" t="b">
        <v>0</v>
      </c>
      <c r="AK116" s="79">
        <v>0</v>
      </c>
      <c r="AL116" s="83" t="s">
        <v>9915</v>
      </c>
      <c r="AM116" s="79" t="s">
        <v>9991</v>
      </c>
      <c r="AN116" s="79" t="b">
        <v>0</v>
      </c>
      <c r="AO116" s="83" t="s">
        <v>7921</v>
      </c>
      <c r="AP116" s="79" t="s">
        <v>179</v>
      </c>
      <c r="AQ116" s="79">
        <v>0</v>
      </c>
      <c r="AR116" s="79">
        <v>0</v>
      </c>
      <c r="AS116" s="79"/>
      <c r="AT116" s="79"/>
      <c r="AU116" s="79"/>
      <c r="AV116" s="79"/>
      <c r="AW116" s="79"/>
      <c r="AX116" s="79"/>
      <c r="AY116" s="79"/>
      <c r="AZ116" s="79"/>
      <c r="BA116">
        <v>1</v>
      </c>
      <c r="BB116">
        <v>0</v>
      </c>
      <c r="BC116" s="79" t="str">
        <f>IF(Edges[[#This Row],[Sentiment]]=0,"NEUTRAL",IF(Edges[[#This Row],[Sentiment]]=1,"POSITIVE",IF(Edges[[#This Row],[Sentiment]]=-1,"NEGATIVE")))</f>
        <v>NEUTRAL</v>
      </c>
      <c r="BD116" s="79" t="str">
        <f>IF(Edges[[#This Row],[Vertex 1]]=Edges[[#This Row],[Vertex 2]],"HIDE","SHOW")</f>
        <v>SHOW</v>
      </c>
      <c r="BE116" s="78" t="str">
        <f>REPLACE(INDEX(GroupVertices[Group], MATCH(Edges[[#This Row],[Vertex 1]],GroupVertices[Vertex],0)),1,1,"")</f>
        <v>EUTRAL</v>
      </c>
      <c r="BF116" s="78" t="str">
        <f>REPLACE(INDEX(GroupVertices[Group], MATCH(Edges[[#This Row],[Vertex 2]],GroupVertices[Vertex],0)),1,1,"")</f>
        <v>eneral</v>
      </c>
    </row>
    <row r="117" spans="1:58" hidden="1" x14ac:dyDescent="0.25">
      <c r="A117" s="64" t="s">
        <v>302</v>
      </c>
      <c r="B117" s="64" t="s">
        <v>302</v>
      </c>
      <c r="C117" s="65"/>
      <c r="D117" s="66"/>
      <c r="E117" s="67"/>
      <c r="F117" s="68"/>
      <c r="G117" s="65" t="str">
        <f>IF(Edges[[#This Row],[Vertex 1]]=Edges[[#This Row],[Vertex 2]],"HIDE","SHOW")</f>
        <v>HIDE</v>
      </c>
      <c r="H117" s="69"/>
      <c r="I117" s="70"/>
      <c r="J117" s="70"/>
      <c r="K117" s="34"/>
      <c r="L117" s="77"/>
      <c r="M117" s="77"/>
      <c r="N117" s="72"/>
      <c r="O117" s="79" t="s">
        <v>179</v>
      </c>
      <c r="P117" s="81">
        <v>42852.145856481482</v>
      </c>
      <c r="Q117" s="79" t="s">
        <v>1723</v>
      </c>
      <c r="R117" s="82" t="s">
        <v>3222</v>
      </c>
      <c r="S117" s="79" t="s">
        <v>4020</v>
      </c>
      <c r="T117" s="79" t="s">
        <v>4275</v>
      </c>
      <c r="U117" s="79"/>
      <c r="V117" s="82" t="s">
        <v>4837</v>
      </c>
      <c r="W117" s="81">
        <v>42852.145856481482</v>
      </c>
      <c r="X117" s="82" t="s">
        <v>5875</v>
      </c>
      <c r="Y117" s="79"/>
      <c r="Z117" s="79"/>
      <c r="AA117" s="83" t="s">
        <v>7922</v>
      </c>
      <c r="AB117" s="79"/>
      <c r="AC117" s="79" t="b">
        <v>0</v>
      </c>
      <c r="AD117" s="79">
        <v>0</v>
      </c>
      <c r="AE117" s="83" t="s">
        <v>9915</v>
      </c>
      <c r="AF117" s="79" t="b">
        <v>0</v>
      </c>
      <c r="AG117" s="79" t="s">
        <v>9971</v>
      </c>
      <c r="AH117" s="79"/>
      <c r="AI117" s="83" t="s">
        <v>9915</v>
      </c>
      <c r="AJ117" s="79" t="b">
        <v>0</v>
      </c>
      <c r="AK117" s="79">
        <v>0</v>
      </c>
      <c r="AL117" s="83" t="s">
        <v>9915</v>
      </c>
      <c r="AM117" s="79" t="s">
        <v>9996</v>
      </c>
      <c r="AN117" s="79" t="b">
        <v>0</v>
      </c>
      <c r="AO117" s="83" t="s">
        <v>7922</v>
      </c>
      <c r="AP117" s="79" t="s">
        <v>179</v>
      </c>
      <c r="AQ117" s="79">
        <v>0</v>
      </c>
      <c r="AR117" s="79">
        <v>0</v>
      </c>
      <c r="AS117" s="79"/>
      <c r="AT117" s="79"/>
      <c r="AU117" s="79"/>
      <c r="AV117" s="79"/>
      <c r="AW117" s="79"/>
      <c r="AX117" s="79"/>
      <c r="AY117" s="79"/>
      <c r="AZ117" s="79"/>
      <c r="BA117">
        <v>1</v>
      </c>
      <c r="BB117">
        <v>0</v>
      </c>
      <c r="BC117" s="79" t="str">
        <f>IF(Edges[[#This Row],[Sentiment]]=0,"NEUTRAL",IF(Edges[[#This Row],[Sentiment]]=1,"POSITIVE",IF(Edges[[#This Row],[Sentiment]]=-1,"NEGATIVE")))</f>
        <v>NEUTRAL</v>
      </c>
      <c r="BD117" s="79" t="str">
        <f>IF(Edges[[#This Row],[Vertex 1]]=Edges[[#This Row],[Vertex 2]],"HIDE","SHOW")</f>
        <v>HIDE</v>
      </c>
      <c r="BE117" s="124" t="e">
        <f>REPLACE(INDEX(GroupVertices[Group], MATCH(Edges[[#This Row],[Vertex 1]],GroupVertices[Vertex],0)),1,1,"")</f>
        <v>#N/A</v>
      </c>
      <c r="BF117" s="124" t="e">
        <f>REPLACE(INDEX(GroupVertices[Group], MATCH(Edges[[#This Row],[Vertex 2]],GroupVertices[Vertex],0)),1,1,"")</f>
        <v>#N/A</v>
      </c>
    </row>
    <row r="118" spans="1:58" hidden="1" x14ac:dyDescent="0.25">
      <c r="A118" s="64" t="s">
        <v>303</v>
      </c>
      <c r="B118" s="64" t="s">
        <v>303</v>
      </c>
      <c r="C118" s="65"/>
      <c r="D118" s="66"/>
      <c r="E118" s="67"/>
      <c r="F118" s="68"/>
      <c r="G118" s="65" t="str">
        <f>IF(Edges[[#This Row],[Vertex 1]]=Edges[[#This Row],[Vertex 2]],"HIDE","SHOW")</f>
        <v>HIDE</v>
      </c>
      <c r="H118" s="69"/>
      <c r="I118" s="70"/>
      <c r="J118" s="70"/>
      <c r="K118" s="34"/>
      <c r="L118" s="77"/>
      <c r="M118" s="77"/>
      <c r="N118" s="72"/>
      <c r="O118" s="79" t="s">
        <v>179</v>
      </c>
      <c r="P118" s="81">
        <v>42852.164224537039</v>
      </c>
      <c r="Q118" s="82" t="s">
        <v>1724</v>
      </c>
      <c r="R118" s="82" t="s">
        <v>3181</v>
      </c>
      <c r="S118" s="79" t="s">
        <v>4022</v>
      </c>
      <c r="T118" s="79"/>
      <c r="U118" s="79"/>
      <c r="V118" s="82" t="s">
        <v>4838</v>
      </c>
      <c r="W118" s="81">
        <v>42852.164224537039</v>
      </c>
      <c r="X118" s="82" t="s">
        <v>5876</v>
      </c>
      <c r="Y118" s="79"/>
      <c r="Z118" s="79"/>
      <c r="AA118" s="83" t="s">
        <v>7923</v>
      </c>
      <c r="AB118" s="79"/>
      <c r="AC118" s="79" t="b">
        <v>0</v>
      </c>
      <c r="AD118" s="79">
        <v>0</v>
      </c>
      <c r="AE118" s="83" t="s">
        <v>9915</v>
      </c>
      <c r="AF118" s="79" t="b">
        <v>0</v>
      </c>
      <c r="AG118" s="79" t="s">
        <v>9965</v>
      </c>
      <c r="AH118" s="79"/>
      <c r="AI118" s="83" t="s">
        <v>9915</v>
      </c>
      <c r="AJ118" s="79" t="b">
        <v>0</v>
      </c>
      <c r="AK118" s="79">
        <v>0</v>
      </c>
      <c r="AL118" s="83" t="s">
        <v>9915</v>
      </c>
      <c r="AM118" s="79" t="s">
        <v>9990</v>
      </c>
      <c r="AN118" s="79" t="b">
        <v>0</v>
      </c>
      <c r="AO118" s="83" t="s">
        <v>7923</v>
      </c>
      <c r="AP118" s="79" t="s">
        <v>179</v>
      </c>
      <c r="AQ118" s="79">
        <v>0</v>
      </c>
      <c r="AR118" s="79">
        <v>0</v>
      </c>
      <c r="AS118" s="79"/>
      <c r="AT118" s="79"/>
      <c r="AU118" s="79"/>
      <c r="AV118" s="79"/>
      <c r="AW118" s="79"/>
      <c r="AX118" s="79"/>
      <c r="AY118" s="79"/>
      <c r="AZ118" s="79"/>
      <c r="BA118">
        <v>1</v>
      </c>
      <c r="BB118">
        <v>0</v>
      </c>
      <c r="BC118" s="79" t="str">
        <f>IF(Edges[[#This Row],[Sentiment]]=0,"NEUTRAL",IF(Edges[[#This Row],[Sentiment]]=1,"POSITIVE",IF(Edges[[#This Row],[Sentiment]]=-1,"NEGATIVE")))</f>
        <v>NEUTRAL</v>
      </c>
      <c r="BD118" s="79" t="str">
        <f>IF(Edges[[#This Row],[Vertex 1]]=Edges[[#This Row],[Vertex 2]],"HIDE","SHOW")</f>
        <v>HIDE</v>
      </c>
      <c r="BE118" s="124" t="e">
        <f>REPLACE(INDEX(GroupVertices[Group], MATCH(Edges[[#This Row],[Vertex 1]],GroupVertices[Vertex],0)),1,1,"")</f>
        <v>#N/A</v>
      </c>
      <c r="BF118" s="124" t="e">
        <f>REPLACE(INDEX(GroupVertices[Group], MATCH(Edges[[#This Row],[Vertex 2]],GroupVertices[Vertex],0)),1,1,"")</f>
        <v>#N/A</v>
      </c>
    </row>
    <row r="119" spans="1:58" hidden="1" x14ac:dyDescent="0.25">
      <c r="A119" s="64" t="s">
        <v>304</v>
      </c>
      <c r="B119" s="64" t="s">
        <v>304</v>
      </c>
      <c r="C119" s="65"/>
      <c r="D119" s="66"/>
      <c r="E119" s="67"/>
      <c r="F119" s="68"/>
      <c r="G119" s="65" t="str">
        <f>IF(Edges[[#This Row],[Vertex 1]]=Edges[[#This Row],[Vertex 2]],"HIDE","SHOW")</f>
        <v>HIDE</v>
      </c>
      <c r="H119" s="69"/>
      <c r="I119" s="70"/>
      <c r="J119" s="70"/>
      <c r="K119" s="34"/>
      <c r="L119" s="77"/>
      <c r="M119" s="77"/>
      <c r="N119" s="72"/>
      <c r="O119" s="79" t="s">
        <v>179</v>
      </c>
      <c r="P119" s="81">
        <v>42852.164259259262</v>
      </c>
      <c r="Q119" s="79" t="s">
        <v>1725</v>
      </c>
      <c r="R119" s="79"/>
      <c r="S119" s="79"/>
      <c r="T119" s="79"/>
      <c r="U119" s="79"/>
      <c r="V119" s="82" t="s">
        <v>4839</v>
      </c>
      <c r="W119" s="81">
        <v>42852.164259259262</v>
      </c>
      <c r="X119" s="82" t="s">
        <v>5877</v>
      </c>
      <c r="Y119" s="79"/>
      <c r="Z119" s="79"/>
      <c r="AA119" s="83" t="s">
        <v>7924</v>
      </c>
      <c r="AB119" s="79"/>
      <c r="AC119" s="79" t="b">
        <v>0</v>
      </c>
      <c r="AD119" s="79">
        <v>0</v>
      </c>
      <c r="AE119" s="83" t="s">
        <v>9915</v>
      </c>
      <c r="AF119" s="79" t="b">
        <v>0</v>
      </c>
      <c r="AG119" s="79" t="s">
        <v>9972</v>
      </c>
      <c r="AH119" s="79"/>
      <c r="AI119" s="83" t="s">
        <v>9915</v>
      </c>
      <c r="AJ119" s="79" t="b">
        <v>0</v>
      </c>
      <c r="AK119" s="79">
        <v>0</v>
      </c>
      <c r="AL119" s="83" t="s">
        <v>9915</v>
      </c>
      <c r="AM119" s="79" t="s">
        <v>10000</v>
      </c>
      <c r="AN119" s="79" t="b">
        <v>0</v>
      </c>
      <c r="AO119" s="83" t="s">
        <v>7924</v>
      </c>
      <c r="AP119" s="79" t="s">
        <v>179</v>
      </c>
      <c r="AQ119" s="79">
        <v>0</v>
      </c>
      <c r="AR119" s="79">
        <v>0</v>
      </c>
      <c r="AS119" s="79"/>
      <c r="AT119" s="79"/>
      <c r="AU119" s="79"/>
      <c r="AV119" s="79"/>
      <c r="AW119" s="79"/>
      <c r="AX119" s="79"/>
      <c r="AY119" s="79"/>
      <c r="AZ119" s="79"/>
      <c r="BA119">
        <v>1</v>
      </c>
      <c r="BB119">
        <v>0</v>
      </c>
      <c r="BC119" s="79" t="str">
        <f>IF(Edges[[#This Row],[Sentiment]]=0,"NEUTRAL",IF(Edges[[#This Row],[Sentiment]]=1,"POSITIVE",IF(Edges[[#This Row],[Sentiment]]=-1,"NEGATIVE")))</f>
        <v>NEUTRAL</v>
      </c>
      <c r="BD119" s="79" t="str">
        <f>IF(Edges[[#This Row],[Vertex 1]]=Edges[[#This Row],[Vertex 2]],"HIDE","SHOW")</f>
        <v>HIDE</v>
      </c>
      <c r="BE119" s="124" t="e">
        <f>REPLACE(INDEX(GroupVertices[Group], MATCH(Edges[[#This Row],[Vertex 1]],GroupVertices[Vertex],0)),1,1,"")</f>
        <v>#N/A</v>
      </c>
      <c r="BF119" s="124" t="e">
        <f>REPLACE(INDEX(GroupVertices[Group], MATCH(Edges[[#This Row],[Vertex 2]],GroupVertices[Vertex],0)),1,1,"")</f>
        <v>#N/A</v>
      </c>
    </row>
    <row r="120" spans="1:58" x14ac:dyDescent="0.25">
      <c r="A120" s="64" t="s">
        <v>305</v>
      </c>
      <c r="B120" s="64" t="s">
        <v>1543</v>
      </c>
      <c r="C120" s="65"/>
      <c r="D120" s="66"/>
      <c r="E120" s="67"/>
      <c r="F120" s="68"/>
      <c r="G120" s="65" t="str">
        <f>IF(Edges[[#This Row],[Vertex 1]]=Edges[[#This Row],[Vertex 2]],"HIDE","SHOW")</f>
        <v>SHOW</v>
      </c>
      <c r="H120" s="69"/>
      <c r="I120" s="70"/>
      <c r="J120" s="70"/>
      <c r="K120" s="34" t="s">
        <v>65</v>
      </c>
      <c r="L120" s="77">
        <v>120</v>
      </c>
      <c r="M120" s="77"/>
      <c r="N120" s="72"/>
      <c r="O120" s="79" t="s">
        <v>1647</v>
      </c>
      <c r="P120" s="81">
        <v>42852.170416666668</v>
      </c>
      <c r="Q120" s="79" t="s">
        <v>1726</v>
      </c>
      <c r="R120" s="79"/>
      <c r="S120" s="79"/>
      <c r="T120" s="79"/>
      <c r="U120" s="79"/>
      <c r="V120" s="82" t="s">
        <v>4787</v>
      </c>
      <c r="W120" s="81">
        <v>42852.170416666668</v>
      </c>
      <c r="X120" s="82" t="s">
        <v>5878</v>
      </c>
      <c r="Y120" s="79"/>
      <c r="Z120" s="79"/>
      <c r="AA120" s="83" t="s">
        <v>7925</v>
      </c>
      <c r="AB120" s="79"/>
      <c r="AC120" s="79" t="b">
        <v>0</v>
      </c>
      <c r="AD120" s="79">
        <v>0</v>
      </c>
      <c r="AE120" s="83" t="s">
        <v>9916</v>
      </c>
      <c r="AF120" s="79" t="b">
        <v>0</v>
      </c>
      <c r="AG120" s="79" t="s">
        <v>9963</v>
      </c>
      <c r="AH120" s="79"/>
      <c r="AI120" s="83" t="s">
        <v>9915</v>
      </c>
      <c r="AJ120" s="79" t="b">
        <v>0</v>
      </c>
      <c r="AK120" s="79">
        <v>0</v>
      </c>
      <c r="AL120" s="83" t="s">
        <v>9915</v>
      </c>
      <c r="AM120" s="79" t="s">
        <v>9991</v>
      </c>
      <c r="AN120" s="79" t="b">
        <v>0</v>
      </c>
      <c r="AO120" s="83" t="s">
        <v>7925</v>
      </c>
      <c r="AP120" s="79" t="s">
        <v>179</v>
      </c>
      <c r="AQ120" s="79">
        <v>0</v>
      </c>
      <c r="AR120" s="79">
        <v>0</v>
      </c>
      <c r="AS120" s="79"/>
      <c r="AT120" s="79"/>
      <c r="AU120" s="79"/>
      <c r="AV120" s="79"/>
      <c r="AW120" s="79"/>
      <c r="AX120" s="79"/>
      <c r="AY120" s="79"/>
      <c r="AZ120" s="79"/>
      <c r="BA120">
        <v>1</v>
      </c>
      <c r="BB120">
        <v>0</v>
      </c>
      <c r="BC120" s="79" t="str">
        <f>IF(Edges[[#This Row],[Sentiment]]=0,"NEUTRAL",IF(Edges[[#This Row],[Sentiment]]=1,"POSITIVE",IF(Edges[[#This Row],[Sentiment]]=-1,"NEGATIVE")))</f>
        <v>NEUTRAL</v>
      </c>
      <c r="BD120" s="79" t="str">
        <f>IF(Edges[[#This Row],[Vertex 1]]=Edges[[#This Row],[Vertex 2]],"HIDE","SHOW")</f>
        <v>SHOW</v>
      </c>
      <c r="BE120" s="78" t="str">
        <f>REPLACE(INDEX(GroupVertices[Group], MATCH(Edges[[#This Row],[Vertex 1]],GroupVertices[Vertex],0)),1,1,"")</f>
        <v>EUTRAL</v>
      </c>
      <c r="BF120" s="78" t="str">
        <f>REPLACE(INDEX(GroupVertices[Group], MATCH(Edges[[#This Row],[Vertex 2]],GroupVertices[Vertex],0)),1,1,"")</f>
        <v>eneral</v>
      </c>
    </row>
    <row r="121" spans="1:58" x14ac:dyDescent="0.25">
      <c r="A121" s="64" t="s">
        <v>306</v>
      </c>
      <c r="B121" s="64" t="s">
        <v>1558</v>
      </c>
      <c r="C121" s="65"/>
      <c r="D121" s="66"/>
      <c r="E121" s="67"/>
      <c r="F121" s="68"/>
      <c r="G121" s="65" t="str">
        <f>IF(Edges[[#This Row],[Vertex 1]]=Edges[[#This Row],[Vertex 2]],"HIDE","SHOW")</f>
        <v>SHOW</v>
      </c>
      <c r="H121" s="69"/>
      <c r="I121" s="70"/>
      <c r="J121" s="70"/>
      <c r="K121" s="34" t="s">
        <v>65</v>
      </c>
      <c r="L121" s="77">
        <v>121</v>
      </c>
      <c r="M121" s="77"/>
      <c r="N121" s="72"/>
      <c r="O121" s="79" t="s">
        <v>1646</v>
      </c>
      <c r="P121" s="81">
        <v>42852.176817129628</v>
      </c>
      <c r="Q121" s="79" t="s">
        <v>1727</v>
      </c>
      <c r="R121" s="79" t="s">
        <v>3223</v>
      </c>
      <c r="S121" s="79" t="s">
        <v>4049</v>
      </c>
      <c r="T121" s="79"/>
      <c r="U121" s="79"/>
      <c r="V121" s="82" t="s">
        <v>4840</v>
      </c>
      <c r="W121" s="81">
        <v>42852.176817129628</v>
      </c>
      <c r="X121" s="82" t="s">
        <v>5879</v>
      </c>
      <c r="Y121" s="79"/>
      <c r="Z121" s="79"/>
      <c r="AA121" s="83" t="s">
        <v>7926</v>
      </c>
      <c r="AB121" s="79"/>
      <c r="AC121" s="79" t="b">
        <v>0</v>
      </c>
      <c r="AD121" s="79">
        <v>0</v>
      </c>
      <c r="AE121" s="83" t="s">
        <v>9915</v>
      </c>
      <c r="AF121" s="79" t="b">
        <v>0</v>
      </c>
      <c r="AG121" s="79" t="s">
        <v>9973</v>
      </c>
      <c r="AH121" s="79"/>
      <c r="AI121" s="83" t="s">
        <v>9915</v>
      </c>
      <c r="AJ121" s="79" t="b">
        <v>0</v>
      </c>
      <c r="AK121" s="79">
        <v>0</v>
      </c>
      <c r="AL121" s="83" t="s">
        <v>9915</v>
      </c>
      <c r="AM121" s="79" t="s">
        <v>9991</v>
      </c>
      <c r="AN121" s="79" t="b">
        <v>0</v>
      </c>
      <c r="AO121" s="83" t="s">
        <v>7926</v>
      </c>
      <c r="AP121" s="79" t="s">
        <v>179</v>
      </c>
      <c r="AQ121" s="79">
        <v>0</v>
      </c>
      <c r="AR121" s="79">
        <v>0</v>
      </c>
      <c r="AS121" s="79"/>
      <c r="AT121" s="79"/>
      <c r="AU121" s="79"/>
      <c r="AV121" s="79"/>
      <c r="AW121" s="79"/>
      <c r="AX121" s="79"/>
      <c r="AY121" s="79"/>
      <c r="AZ121" s="79"/>
      <c r="BA121">
        <v>1</v>
      </c>
      <c r="BB121">
        <v>0</v>
      </c>
      <c r="BC121" s="79" t="str">
        <f>IF(Edges[[#This Row],[Sentiment]]=0,"NEUTRAL",IF(Edges[[#This Row],[Sentiment]]=1,"POSITIVE",IF(Edges[[#This Row],[Sentiment]]=-1,"NEGATIVE")))</f>
        <v>NEUTRAL</v>
      </c>
      <c r="BD121" s="79" t="str">
        <f>IF(Edges[[#This Row],[Vertex 1]]=Edges[[#This Row],[Vertex 2]],"HIDE","SHOW")</f>
        <v>SHOW</v>
      </c>
      <c r="BE121" s="78" t="str">
        <f>REPLACE(INDEX(GroupVertices[Group], MATCH(Edges[[#This Row],[Vertex 1]],GroupVertices[Vertex],0)),1,1,"")</f>
        <v>EUTRAL</v>
      </c>
      <c r="BF121" s="78" t="str">
        <f>REPLACE(INDEX(GroupVertices[Group], MATCH(Edges[[#This Row],[Vertex 2]],GroupVertices[Vertex],0)),1,1,"")</f>
        <v>EUTRAL</v>
      </c>
    </row>
    <row r="122" spans="1:58" hidden="1" x14ac:dyDescent="0.25">
      <c r="A122" s="64" t="s">
        <v>307</v>
      </c>
      <c r="B122" s="64" t="s">
        <v>307</v>
      </c>
      <c r="C122" s="65"/>
      <c r="D122" s="66"/>
      <c r="E122" s="67"/>
      <c r="F122" s="68"/>
      <c r="G122" s="65" t="str">
        <f>IF(Edges[[#This Row],[Vertex 1]]=Edges[[#This Row],[Vertex 2]],"HIDE","SHOW")</f>
        <v>HIDE</v>
      </c>
      <c r="H122" s="69"/>
      <c r="I122" s="70"/>
      <c r="J122" s="70"/>
      <c r="K122" s="34"/>
      <c r="L122" s="77"/>
      <c r="M122" s="77"/>
      <c r="N122" s="72"/>
      <c r="O122" s="79" t="s">
        <v>179</v>
      </c>
      <c r="P122" s="81">
        <v>42852.178171296298</v>
      </c>
      <c r="Q122" s="79" t="s">
        <v>1728</v>
      </c>
      <c r="R122" s="82" t="s">
        <v>3224</v>
      </c>
      <c r="S122" s="79" t="s">
        <v>4021</v>
      </c>
      <c r="T122" s="79" t="s">
        <v>4276</v>
      </c>
      <c r="U122" s="79"/>
      <c r="V122" s="82" t="s">
        <v>4841</v>
      </c>
      <c r="W122" s="81">
        <v>42852.178171296298</v>
      </c>
      <c r="X122" s="82" t="s">
        <v>5880</v>
      </c>
      <c r="Y122" s="79"/>
      <c r="Z122" s="79"/>
      <c r="AA122" s="83" t="s">
        <v>7927</v>
      </c>
      <c r="AB122" s="79"/>
      <c r="AC122" s="79" t="b">
        <v>0</v>
      </c>
      <c r="AD122" s="79">
        <v>4</v>
      </c>
      <c r="AE122" s="83" t="s">
        <v>9915</v>
      </c>
      <c r="AF122" s="79" t="b">
        <v>0</v>
      </c>
      <c r="AG122" s="79" t="s">
        <v>9963</v>
      </c>
      <c r="AH122" s="79"/>
      <c r="AI122" s="83" t="s">
        <v>9915</v>
      </c>
      <c r="AJ122" s="79" t="b">
        <v>0</v>
      </c>
      <c r="AK122" s="79">
        <v>0</v>
      </c>
      <c r="AL122" s="83" t="s">
        <v>9915</v>
      </c>
      <c r="AM122" s="79" t="s">
        <v>9990</v>
      </c>
      <c r="AN122" s="79" t="b">
        <v>0</v>
      </c>
      <c r="AO122" s="83" t="s">
        <v>7927</v>
      </c>
      <c r="AP122" s="79" t="s">
        <v>179</v>
      </c>
      <c r="AQ122" s="79">
        <v>0</v>
      </c>
      <c r="AR122" s="79">
        <v>0</v>
      </c>
      <c r="AS122" s="79"/>
      <c r="AT122" s="79"/>
      <c r="AU122" s="79"/>
      <c r="AV122" s="79"/>
      <c r="AW122" s="79"/>
      <c r="AX122" s="79"/>
      <c r="AY122" s="79"/>
      <c r="AZ122" s="79"/>
      <c r="BA122">
        <v>1</v>
      </c>
      <c r="BB122">
        <v>0</v>
      </c>
      <c r="BC122" s="79" t="str">
        <f>IF(Edges[[#This Row],[Sentiment]]=0,"NEUTRAL",IF(Edges[[#This Row],[Sentiment]]=1,"POSITIVE",IF(Edges[[#This Row],[Sentiment]]=-1,"NEGATIVE")))</f>
        <v>NEUTRAL</v>
      </c>
      <c r="BD122" s="79" t="str">
        <f>IF(Edges[[#This Row],[Vertex 1]]=Edges[[#This Row],[Vertex 2]],"HIDE","SHOW")</f>
        <v>HIDE</v>
      </c>
      <c r="BE122" s="124" t="e">
        <f>REPLACE(INDEX(GroupVertices[Group], MATCH(Edges[[#This Row],[Vertex 1]],GroupVertices[Vertex],0)),1,1,"")</f>
        <v>#N/A</v>
      </c>
      <c r="BF122" s="124" t="e">
        <f>REPLACE(INDEX(GroupVertices[Group], MATCH(Edges[[#This Row],[Vertex 2]],GroupVertices[Vertex],0)),1,1,"")</f>
        <v>#N/A</v>
      </c>
    </row>
    <row r="123" spans="1:58" hidden="1" x14ac:dyDescent="0.25">
      <c r="A123" s="64" t="s">
        <v>308</v>
      </c>
      <c r="B123" s="64" t="s">
        <v>308</v>
      </c>
      <c r="C123" s="65"/>
      <c r="D123" s="66"/>
      <c r="E123" s="67"/>
      <c r="F123" s="68"/>
      <c r="G123" s="65" t="str">
        <f>IF(Edges[[#This Row],[Vertex 1]]=Edges[[#This Row],[Vertex 2]],"HIDE","SHOW")</f>
        <v>HIDE</v>
      </c>
      <c r="H123" s="69"/>
      <c r="I123" s="70"/>
      <c r="J123" s="70"/>
      <c r="K123" s="34"/>
      <c r="L123" s="77"/>
      <c r="M123" s="77"/>
      <c r="N123" s="72"/>
      <c r="O123" s="79" t="s">
        <v>179</v>
      </c>
      <c r="P123" s="81">
        <v>42852.179560185185</v>
      </c>
      <c r="Q123" s="79" t="s">
        <v>1729</v>
      </c>
      <c r="R123" s="82" t="s">
        <v>3225</v>
      </c>
      <c r="S123" s="79" t="s">
        <v>4050</v>
      </c>
      <c r="T123" s="79"/>
      <c r="U123" s="79"/>
      <c r="V123" s="82" t="s">
        <v>4842</v>
      </c>
      <c r="W123" s="81">
        <v>42852.179560185185</v>
      </c>
      <c r="X123" s="82" t="s">
        <v>5881</v>
      </c>
      <c r="Y123" s="79"/>
      <c r="Z123" s="79"/>
      <c r="AA123" s="83" t="s">
        <v>7928</v>
      </c>
      <c r="AB123" s="79"/>
      <c r="AC123" s="79" t="b">
        <v>0</v>
      </c>
      <c r="AD123" s="79">
        <v>0</v>
      </c>
      <c r="AE123" s="83" t="s">
        <v>9915</v>
      </c>
      <c r="AF123" s="79" t="b">
        <v>0</v>
      </c>
      <c r="AG123" s="79" t="s">
        <v>9963</v>
      </c>
      <c r="AH123" s="79"/>
      <c r="AI123" s="83" t="s">
        <v>9915</v>
      </c>
      <c r="AJ123" s="79" t="b">
        <v>0</v>
      </c>
      <c r="AK123" s="79">
        <v>0</v>
      </c>
      <c r="AL123" s="83" t="s">
        <v>9915</v>
      </c>
      <c r="AM123" s="79" t="s">
        <v>10004</v>
      </c>
      <c r="AN123" s="79" t="b">
        <v>0</v>
      </c>
      <c r="AO123" s="83" t="s">
        <v>7928</v>
      </c>
      <c r="AP123" s="79" t="s">
        <v>179</v>
      </c>
      <c r="AQ123" s="79">
        <v>0</v>
      </c>
      <c r="AR123" s="79">
        <v>0</v>
      </c>
      <c r="AS123" s="79"/>
      <c r="AT123" s="79"/>
      <c r="AU123" s="79"/>
      <c r="AV123" s="79"/>
      <c r="AW123" s="79"/>
      <c r="AX123" s="79"/>
      <c r="AY123" s="79"/>
      <c r="AZ123" s="79"/>
      <c r="BA123">
        <v>1</v>
      </c>
      <c r="BB123">
        <v>0</v>
      </c>
      <c r="BC123" s="79" t="str">
        <f>IF(Edges[[#This Row],[Sentiment]]=0,"NEUTRAL",IF(Edges[[#This Row],[Sentiment]]=1,"POSITIVE",IF(Edges[[#This Row],[Sentiment]]=-1,"NEGATIVE")))</f>
        <v>NEUTRAL</v>
      </c>
      <c r="BD123" s="79" t="str">
        <f>IF(Edges[[#This Row],[Vertex 1]]=Edges[[#This Row],[Vertex 2]],"HIDE","SHOW")</f>
        <v>HIDE</v>
      </c>
      <c r="BE123" s="124" t="e">
        <f>REPLACE(INDEX(GroupVertices[Group], MATCH(Edges[[#This Row],[Vertex 1]],GroupVertices[Vertex],0)),1,1,"")</f>
        <v>#N/A</v>
      </c>
      <c r="BF123" s="124" t="e">
        <f>REPLACE(INDEX(GroupVertices[Group], MATCH(Edges[[#This Row],[Vertex 2]],GroupVertices[Vertex],0)),1,1,"")</f>
        <v>#N/A</v>
      </c>
    </row>
    <row r="124" spans="1:58" hidden="1" x14ac:dyDescent="0.25">
      <c r="A124" s="64" t="s">
        <v>309</v>
      </c>
      <c r="B124" s="64" t="s">
        <v>309</v>
      </c>
      <c r="C124" s="65"/>
      <c r="D124" s="66"/>
      <c r="E124" s="67"/>
      <c r="F124" s="68"/>
      <c r="G124" s="65" t="str">
        <f>IF(Edges[[#This Row],[Vertex 1]]=Edges[[#This Row],[Vertex 2]],"HIDE","SHOW")</f>
        <v>HIDE</v>
      </c>
      <c r="H124" s="69"/>
      <c r="I124" s="70"/>
      <c r="J124" s="70"/>
      <c r="K124" s="34"/>
      <c r="L124" s="77"/>
      <c r="M124" s="77"/>
      <c r="N124" s="72"/>
      <c r="O124" s="79" t="s">
        <v>179</v>
      </c>
      <c r="P124" s="81">
        <v>42852.183842592596</v>
      </c>
      <c r="Q124" s="79" t="s">
        <v>1730</v>
      </c>
      <c r="R124" s="82" t="s">
        <v>3226</v>
      </c>
      <c r="S124" s="79" t="s">
        <v>4036</v>
      </c>
      <c r="T124" s="79"/>
      <c r="U124" s="82" t="s">
        <v>4477</v>
      </c>
      <c r="V124" s="82" t="s">
        <v>4477</v>
      </c>
      <c r="W124" s="81">
        <v>42852.183842592596</v>
      </c>
      <c r="X124" s="82" t="s">
        <v>5882</v>
      </c>
      <c r="Y124" s="79"/>
      <c r="Z124" s="79"/>
      <c r="AA124" s="83" t="s">
        <v>7929</v>
      </c>
      <c r="AB124" s="79"/>
      <c r="AC124" s="79" t="b">
        <v>0</v>
      </c>
      <c r="AD124" s="79">
        <v>0</v>
      </c>
      <c r="AE124" s="83" t="s">
        <v>9915</v>
      </c>
      <c r="AF124" s="79" t="b">
        <v>0</v>
      </c>
      <c r="AG124" s="79" t="s">
        <v>9963</v>
      </c>
      <c r="AH124" s="79"/>
      <c r="AI124" s="83" t="s">
        <v>9915</v>
      </c>
      <c r="AJ124" s="79" t="b">
        <v>0</v>
      </c>
      <c r="AK124" s="79">
        <v>0</v>
      </c>
      <c r="AL124" s="83" t="s">
        <v>9915</v>
      </c>
      <c r="AM124" s="79" t="s">
        <v>9995</v>
      </c>
      <c r="AN124" s="79" t="b">
        <v>0</v>
      </c>
      <c r="AO124" s="83" t="s">
        <v>7929</v>
      </c>
      <c r="AP124" s="79" t="s">
        <v>179</v>
      </c>
      <c r="AQ124" s="79">
        <v>0</v>
      </c>
      <c r="AR124" s="79">
        <v>0</v>
      </c>
      <c r="AS124" s="79"/>
      <c r="AT124" s="79"/>
      <c r="AU124" s="79"/>
      <c r="AV124" s="79"/>
      <c r="AW124" s="79"/>
      <c r="AX124" s="79"/>
      <c r="AY124" s="79"/>
      <c r="AZ124" s="79"/>
      <c r="BA124">
        <v>1</v>
      </c>
      <c r="BB124">
        <v>0</v>
      </c>
      <c r="BC124" s="79" t="str">
        <f>IF(Edges[[#This Row],[Sentiment]]=0,"NEUTRAL",IF(Edges[[#This Row],[Sentiment]]=1,"POSITIVE",IF(Edges[[#This Row],[Sentiment]]=-1,"NEGATIVE")))</f>
        <v>NEUTRAL</v>
      </c>
      <c r="BD124" s="79" t="str">
        <f>IF(Edges[[#This Row],[Vertex 1]]=Edges[[#This Row],[Vertex 2]],"HIDE","SHOW")</f>
        <v>HIDE</v>
      </c>
      <c r="BE124" s="124" t="e">
        <f>REPLACE(INDEX(GroupVertices[Group], MATCH(Edges[[#This Row],[Vertex 1]],GroupVertices[Vertex],0)),1,1,"")</f>
        <v>#N/A</v>
      </c>
      <c r="BF124" s="124" t="e">
        <f>REPLACE(INDEX(GroupVertices[Group], MATCH(Edges[[#This Row],[Vertex 2]],GroupVertices[Vertex],0)),1,1,"")</f>
        <v>#N/A</v>
      </c>
    </row>
    <row r="125" spans="1:58" x14ac:dyDescent="0.25">
      <c r="A125" s="64" t="s">
        <v>310</v>
      </c>
      <c r="B125" s="64" t="s">
        <v>1387</v>
      </c>
      <c r="C125" s="65"/>
      <c r="D125" s="66"/>
      <c r="E125" s="67"/>
      <c r="F125" s="68"/>
      <c r="G125" s="65" t="str">
        <f>IF(Edges[[#This Row],[Vertex 1]]=Edges[[#This Row],[Vertex 2]],"HIDE","SHOW")</f>
        <v>SHOW</v>
      </c>
      <c r="H125" s="69"/>
      <c r="I125" s="70"/>
      <c r="J125" s="70"/>
      <c r="K125" s="34" t="s">
        <v>65</v>
      </c>
      <c r="L125" s="77">
        <v>125</v>
      </c>
      <c r="M125" s="77"/>
      <c r="N125" s="72"/>
      <c r="O125" s="79" t="s">
        <v>1646</v>
      </c>
      <c r="P125" s="81">
        <v>42852.185497685183</v>
      </c>
      <c r="Q125" s="79" t="s">
        <v>18323</v>
      </c>
      <c r="R125" s="79"/>
      <c r="S125" s="79"/>
      <c r="T125" s="79" t="s">
        <v>4259</v>
      </c>
      <c r="U125" s="79"/>
      <c r="V125" s="82" t="s">
        <v>4843</v>
      </c>
      <c r="W125" s="81">
        <v>42852.185497685183</v>
      </c>
      <c r="X125" s="82" t="s">
        <v>5883</v>
      </c>
      <c r="Y125" s="79"/>
      <c r="Z125" s="79"/>
      <c r="AA125" s="83" t="s">
        <v>7930</v>
      </c>
      <c r="AB125" s="79"/>
      <c r="AC125" s="79" t="b">
        <v>0</v>
      </c>
      <c r="AD125" s="79">
        <v>0</v>
      </c>
      <c r="AE125" s="83" t="s">
        <v>9915</v>
      </c>
      <c r="AF125" s="79" t="b">
        <v>0</v>
      </c>
      <c r="AG125" s="79" t="s">
        <v>9964</v>
      </c>
      <c r="AH125" s="79"/>
      <c r="AI125" s="83" t="s">
        <v>9915</v>
      </c>
      <c r="AJ125" s="79" t="b">
        <v>0</v>
      </c>
      <c r="AK125" s="79">
        <v>23</v>
      </c>
      <c r="AL125" s="83" t="s">
        <v>9467</v>
      </c>
      <c r="AM125" s="79" t="s">
        <v>9991</v>
      </c>
      <c r="AN125" s="79" t="b">
        <v>0</v>
      </c>
      <c r="AO125" s="83" t="s">
        <v>9467</v>
      </c>
      <c r="AP125" s="79" t="s">
        <v>179</v>
      </c>
      <c r="AQ125" s="79">
        <v>0</v>
      </c>
      <c r="AR125" s="79">
        <v>0</v>
      </c>
      <c r="AS125" s="79"/>
      <c r="AT125" s="79"/>
      <c r="AU125" s="79"/>
      <c r="AV125" s="79"/>
      <c r="AW125" s="79"/>
      <c r="AX125" s="79"/>
      <c r="AY125" s="79"/>
      <c r="AZ125" s="79"/>
      <c r="BA125">
        <v>1</v>
      </c>
      <c r="BB125">
        <v>0</v>
      </c>
      <c r="BC125" s="79" t="str">
        <f>IF(Edges[[#This Row],[Sentiment]]=0,"NEUTRAL",IF(Edges[[#This Row],[Sentiment]]=1,"POSITIVE",IF(Edges[[#This Row],[Sentiment]]=-1,"NEGATIVE")))</f>
        <v>NEUTRAL</v>
      </c>
      <c r="BD125" s="79" t="str">
        <f>IF(Edges[[#This Row],[Vertex 1]]=Edges[[#This Row],[Vertex 2]],"HIDE","SHOW")</f>
        <v>SHOW</v>
      </c>
      <c r="BE125" s="78" t="str">
        <f>REPLACE(INDEX(GroupVertices[Group], MATCH(Edges[[#This Row],[Vertex 1]],GroupVertices[Vertex],0)),1,1,"")</f>
        <v>EUTRAL</v>
      </c>
      <c r="BF125" s="78" t="str">
        <f>REPLACE(INDEX(GroupVertices[Group], MATCH(Edges[[#This Row],[Vertex 2]],GroupVertices[Vertex],0)),1,1,"")</f>
        <v>EUTRAL</v>
      </c>
    </row>
    <row r="126" spans="1:58" hidden="1" x14ac:dyDescent="0.25">
      <c r="A126" s="64" t="s">
        <v>311</v>
      </c>
      <c r="B126" s="64" t="s">
        <v>311</v>
      </c>
      <c r="C126" s="65"/>
      <c r="D126" s="66"/>
      <c r="E126" s="67"/>
      <c r="F126" s="68"/>
      <c r="G126" s="65" t="str">
        <f>IF(Edges[[#This Row],[Vertex 1]]=Edges[[#This Row],[Vertex 2]],"HIDE","SHOW")</f>
        <v>HIDE</v>
      </c>
      <c r="H126" s="69"/>
      <c r="I126" s="70"/>
      <c r="J126" s="70"/>
      <c r="K126" s="34"/>
      <c r="L126" s="77"/>
      <c r="M126" s="77"/>
      <c r="N126" s="72"/>
      <c r="O126" s="79" t="s">
        <v>179</v>
      </c>
      <c r="P126" s="81">
        <v>42852.191446759258</v>
      </c>
      <c r="Q126" s="79" t="s">
        <v>1731</v>
      </c>
      <c r="R126" s="82" t="s">
        <v>3227</v>
      </c>
      <c r="S126" s="79" t="s">
        <v>4020</v>
      </c>
      <c r="T126" s="79"/>
      <c r="U126" s="79"/>
      <c r="V126" s="82" t="s">
        <v>4844</v>
      </c>
      <c r="W126" s="81">
        <v>42852.191446759258</v>
      </c>
      <c r="X126" s="82" t="s">
        <v>5884</v>
      </c>
      <c r="Y126" s="79"/>
      <c r="Z126" s="79"/>
      <c r="AA126" s="83" t="s">
        <v>7931</v>
      </c>
      <c r="AB126" s="79"/>
      <c r="AC126" s="79" t="b">
        <v>0</v>
      </c>
      <c r="AD126" s="79">
        <v>0</v>
      </c>
      <c r="AE126" s="83" t="s">
        <v>9915</v>
      </c>
      <c r="AF126" s="79" t="b">
        <v>0</v>
      </c>
      <c r="AG126" s="79" t="s">
        <v>9974</v>
      </c>
      <c r="AH126" s="79"/>
      <c r="AI126" s="83" t="s">
        <v>9915</v>
      </c>
      <c r="AJ126" s="79" t="b">
        <v>0</v>
      </c>
      <c r="AK126" s="79">
        <v>0</v>
      </c>
      <c r="AL126" s="83" t="s">
        <v>9915</v>
      </c>
      <c r="AM126" s="79" t="s">
        <v>9996</v>
      </c>
      <c r="AN126" s="79" t="b">
        <v>0</v>
      </c>
      <c r="AO126" s="83" t="s">
        <v>7931</v>
      </c>
      <c r="AP126" s="79" t="s">
        <v>179</v>
      </c>
      <c r="AQ126" s="79">
        <v>0</v>
      </c>
      <c r="AR126" s="79">
        <v>0</v>
      </c>
      <c r="AS126" s="79"/>
      <c r="AT126" s="79"/>
      <c r="AU126" s="79"/>
      <c r="AV126" s="79"/>
      <c r="AW126" s="79"/>
      <c r="AX126" s="79"/>
      <c r="AY126" s="79"/>
      <c r="AZ126" s="79"/>
      <c r="BA126">
        <v>1</v>
      </c>
      <c r="BB126">
        <v>0</v>
      </c>
      <c r="BC126" s="79" t="str">
        <f>IF(Edges[[#This Row],[Sentiment]]=0,"NEUTRAL",IF(Edges[[#This Row],[Sentiment]]=1,"POSITIVE",IF(Edges[[#This Row],[Sentiment]]=-1,"NEGATIVE")))</f>
        <v>NEUTRAL</v>
      </c>
      <c r="BD126" s="79" t="str">
        <f>IF(Edges[[#This Row],[Vertex 1]]=Edges[[#This Row],[Vertex 2]],"HIDE","SHOW")</f>
        <v>HIDE</v>
      </c>
      <c r="BE126" s="124" t="e">
        <f>REPLACE(INDEX(GroupVertices[Group], MATCH(Edges[[#This Row],[Vertex 1]],GroupVertices[Vertex],0)),1,1,"")</f>
        <v>#N/A</v>
      </c>
      <c r="BF126" s="124" t="e">
        <f>REPLACE(INDEX(GroupVertices[Group], MATCH(Edges[[#This Row],[Vertex 2]],GroupVertices[Vertex],0)),1,1,"")</f>
        <v>#N/A</v>
      </c>
    </row>
    <row r="127" spans="1:58" x14ac:dyDescent="0.25">
      <c r="A127" s="64" t="s">
        <v>312</v>
      </c>
      <c r="B127" s="64" t="s">
        <v>1469</v>
      </c>
      <c r="C127" s="65"/>
      <c r="D127" s="66"/>
      <c r="E127" s="67"/>
      <c r="F127" s="68"/>
      <c r="G127" s="65" t="str">
        <f>IF(Edges[[#This Row],[Vertex 1]]=Edges[[#This Row],[Vertex 2]],"HIDE","SHOW")</f>
        <v>SHOW</v>
      </c>
      <c r="H127" s="69"/>
      <c r="I127" s="70"/>
      <c r="J127" s="70"/>
      <c r="K127" s="34" t="s">
        <v>65</v>
      </c>
      <c r="L127" s="77">
        <v>127</v>
      </c>
      <c r="M127" s="77"/>
      <c r="N127" s="72"/>
      <c r="O127" s="79" t="s">
        <v>1646</v>
      </c>
      <c r="P127" s="81">
        <v>42852.193541666667</v>
      </c>
      <c r="Q127" s="79" t="s">
        <v>18327</v>
      </c>
      <c r="R127" s="79"/>
      <c r="S127" s="79"/>
      <c r="T127" s="79" t="s">
        <v>4277</v>
      </c>
      <c r="U127" s="79"/>
      <c r="V127" s="82" t="s">
        <v>4845</v>
      </c>
      <c r="W127" s="81">
        <v>42852.193541666667</v>
      </c>
      <c r="X127" s="82" t="s">
        <v>5885</v>
      </c>
      <c r="Y127" s="79"/>
      <c r="Z127" s="79"/>
      <c r="AA127" s="83" t="s">
        <v>7932</v>
      </c>
      <c r="AB127" s="79"/>
      <c r="AC127" s="79" t="b">
        <v>0</v>
      </c>
      <c r="AD127" s="79">
        <v>0</v>
      </c>
      <c r="AE127" s="83" t="s">
        <v>9915</v>
      </c>
      <c r="AF127" s="79" t="b">
        <v>0</v>
      </c>
      <c r="AG127" s="79" t="s">
        <v>9963</v>
      </c>
      <c r="AH127" s="79"/>
      <c r="AI127" s="83" t="s">
        <v>9915</v>
      </c>
      <c r="AJ127" s="79" t="b">
        <v>0</v>
      </c>
      <c r="AK127" s="79">
        <v>29</v>
      </c>
      <c r="AL127" s="83" t="s">
        <v>9672</v>
      </c>
      <c r="AM127" s="79" t="s">
        <v>9991</v>
      </c>
      <c r="AN127" s="79" t="b">
        <v>0</v>
      </c>
      <c r="AO127" s="83" t="s">
        <v>9672</v>
      </c>
      <c r="AP127" s="79" t="s">
        <v>179</v>
      </c>
      <c r="AQ127" s="79">
        <v>0</v>
      </c>
      <c r="AR127" s="79">
        <v>0</v>
      </c>
      <c r="AS127" s="79"/>
      <c r="AT127" s="79"/>
      <c r="AU127" s="79"/>
      <c r="AV127" s="79"/>
      <c r="AW127" s="79"/>
      <c r="AX127" s="79"/>
      <c r="AY127" s="79"/>
      <c r="AZ127" s="79"/>
      <c r="BA127">
        <v>1</v>
      </c>
      <c r="BB127">
        <v>1</v>
      </c>
      <c r="BC127" s="79" t="str">
        <f>IF(Edges[[#This Row],[Sentiment]]=0,"NEUTRAL",IF(Edges[[#This Row],[Sentiment]]=1,"POSITIVE",IF(Edges[[#This Row],[Sentiment]]=-1,"NEGATIVE")))</f>
        <v>POSITIVE</v>
      </c>
      <c r="BD127" s="79" t="str">
        <f>IF(Edges[[#This Row],[Vertex 1]]=Edges[[#This Row],[Vertex 2]],"HIDE","SHOW")</f>
        <v>SHOW</v>
      </c>
      <c r="BE127" s="78" t="str">
        <f>REPLACE(INDEX(GroupVertices[Group], MATCH(Edges[[#This Row],[Vertex 1]],GroupVertices[Vertex],0)),1,1,"")</f>
        <v>OSITIVE</v>
      </c>
      <c r="BF127" s="78" t="str">
        <f>REPLACE(INDEX(GroupVertices[Group], MATCH(Edges[[#This Row],[Vertex 2]],GroupVertices[Vertex],0)),1,1,"")</f>
        <v>EUTRAL</v>
      </c>
    </row>
    <row r="128" spans="1:58" x14ac:dyDescent="0.25">
      <c r="A128" s="64" t="s">
        <v>313</v>
      </c>
      <c r="B128" s="64" t="s">
        <v>1469</v>
      </c>
      <c r="C128" s="65"/>
      <c r="D128" s="66"/>
      <c r="E128" s="67"/>
      <c r="F128" s="68"/>
      <c r="G128" s="65" t="str">
        <f>IF(Edges[[#This Row],[Vertex 1]]=Edges[[#This Row],[Vertex 2]],"HIDE","SHOW")</f>
        <v>SHOW</v>
      </c>
      <c r="H128" s="69"/>
      <c r="I128" s="70"/>
      <c r="J128" s="70"/>
      <c r="K128" s="34" t="s">
        <v>65</v>
      </c>
      <c r="L128" s="77">
        <v>128</v>
      </c>
      <c r="M128" s="77"/>
      <c r="N128" s="72"/>
      <c r="O128" s="79" t="s">
        <v>1646</v>
      </c>
      <c r="P128" s="81">
        <v>42852.194050925929</v>
      </c>
      <c r="Q128" s="79" t="s">
        <v>18327</v>
      </c>
      <c r="R128" s="79"/>
      <c r="S128" s="79"/>
      <c r="T128" s="79" t="s">
        <v>4277</v>
      </c>
      <c r="U128" s="79"/>
      <c r="V128" s="82" t="s">
        <v>4846</v>
      </c>
      <c r="W128" s="81">
        <v>42852.194050925929</v>
      </c>
      <c r="X128" s="82" t="s">
        <v>5886</v>
      </c>
      <c r="Y128" s="79"/>
      <c r="Z128" s="79"/>
      <c r="AA128" s="83" t="s">
        <v>7933</v>
      </c>
      <c r="AB128" s="79"/>
      <c r="AC128" s="79" t="b">
        <v>0</v>
      </c>
      <c r="AD128" s="79">
        <v>0</v>
      </c>
      <c r="AE128" s="83" t="s">
        <v>9915</v>
      </c>
      <c r="AF128" s="79" t="b">
        <v>0</v>
      </c>
      <c r="AG128" s="79" t="s">
        <v>9963</v>
      </c>
      <c r="AH128" s="79"/>
      <c r="AI128" s="83" t="s">
        <v>9915</v>
      </c>
      <c r="AJ128" s="79" t="b">
        <v>0</v>
      </c>
      <c r="AK128" s="79">
        <v>29</v>
      </c>
      <c r="AL128" s="83" t="s">
        <v>9672</v>
      </c>
      <c r="AM128" s="79" t="s">
        <v>9993</v>
      </c>
      <c r="AN128" s="79" t="b">
        <v>0</v>
      </c>
      <c r="AO128" s="83" t="s">
        <v>9672</v>
      </c>
      <c r="AP128" s="79" t="s">
        <v>179</v>
      </c>
      <c r="AQ128" s="79">
        <v>0</v>
      </c>
      <c r="AR128" s="79">
        <v>0</v>
      </c>
      <c r="AS128" s="79"/>
      <c r="AT128" s="79"/>
      <c r="AU128" s="79"/>
      <c r="AV128" s="79"/>
      <c r="AW128" s="79"/>
      <c r="AX128" s="79"/>
      <c r="AY128" s="79"/>
      <c r="AZ128" s="79"/>
      <c r="BA128">
        <v>1</v>
      </c>
      <c r="BB128">
        <v>0</v>
      </c>
      <c r="BC128" s="79" t="str">
        <f>IF(Edges[[#This Row],[Sentiment]]=0,"NEUTRAL",IF(Edges[[#This Row],[Sentiment]]=1,"POSITIVE",IF(Edges[[#This Row],[Sentiment]]=-1,"NEGATIVE")))</f>
        <v>NEUTRAL</v>
      </c>
      <c r="BD128" s="79" t="str">
        <f>IF(Edges[[#This Row],[Vertex 1]]=Edges[[#This Row],[Vertex 2]],"HIDE","SHOW")</f>
        <v>SHOW</v>
      </c>
      <c r="BE128" s="78" t="str">
        <f>REPLACE(INDEX(GroupVertices[Group], MATCH(Edges[[#This Row],[Vertex 1]],GroupVertices[Vertex],0)),1,1,"")</f>
        <v>EUTRAL</v>
      </c>
      <c r="BF128" s="78" t="str">
        <f>REPLACE(INDEX(GroupVertices[Group], MATCH(Edges[[#This Row],[Vertex 2]],GroupVertices[Vertex],0)),1,1,"")</f>
        <v>EUTRAL</v>
      </c>
    </row>
    <row r="129" spans="1:58" hidden="1" x14ac:dyDescent="0.25">
      <c r="A129" s="64" t="s">
        <v>314</v>
      </c>
      <c r="B129" s="64" t="s">
        <v>314</v>
      </c>
      <c r="C129" s="65"/>
      <c r="D129" s="66"/>
      <c r="E129" s="67"/>
      <c r="F129" s="68"/>
      <c r="G129" s="65" t="str">
        <f>IF(Edges[[#This Row],[Vertex 1]]=Edges[[#This Row],[Vertex 2]],"HIDE","SHOW")</f>
        <v>HIDE</v>
      </c>
      <c r="H129" s="69"/>
      <c r="I129" s="70"/>
      <c r="J129" s="70"/>
      <c r="K129" s="34"/>
      <c r="L129" s="77"/>
      <c r="M129" s="77"/>
      <c r="N129" s="72"/>
      <c r="O129" s="79" t="s">
        <v>179</v>
      </c>
      <c r="P129" s="81">
        <v>42852.199004629627</v>
      </c>
      <c r="Q129" s="79" t="s">
        <v>18328</v>
      </c>
      <c r="R129" s="82" t="s">
        <v>3228</v>
      </c>
      <c r="S129" s="79" t="s">
        <v>4020</v>
      </c>
      <c r="T129" s="79"/>
      <c r="U129" s="79"/>
      <c r="V129" s="82" t="s">
        <v>4847</v>
      </c>
      <c r="W129" s="81">
        <v>42852.199004629627</v>
      </c>
      <c r="X129" s="82" t="s">
        <v>5887</v>
      </c>
      <c r="Y129" s="79"/>
      <c r="Z129" s="79"/>
      <c r="AA129" s="83" t="s">
        <v>7934</v>
      </c>
      <c r="AB129" s="79"/>
      <c r="AC129" s="79" t="b">
        <v>0</v>
      </c>
      <c r="AD129" s="79">
        <v>0</v>
      </c>
      <c r="AE129" s="83" t="s">
        <v>9915</v>
      </c>
      <c r="AF129" s="79" t="b">
        <v>0</v>
      </c>
      <c r="AG129" s="79" t="s">
        <v>9963</v>
      </c>
      <c r="AH129" s="79"/>
      <c r="AI129" s="83" t="s">
        <v>9915</v>
      </c>
      <c r="AJ129" s="79" t="b">
        <v>0</v>
      </c>
      <c r="AK129" s="79">
        <v>0</v>
      </c>
      <c r="AL129" s="83" t="s">
        <v>9915</v>
      </c>
      <c r="AM129" s="79" t="s">
        <v>9996</v>
      </c>
      <c r="AN129" s="79" t="b">
        <v>0</v>
      </c>
      <c r="AO129" s="83" t="s">
        <v>7934</v>
      </c>
      <c r="AP129" s="79" t="s">
        <v>179</v>
      </c>
      <c r="AQ129" s="79">
        <v>0</v>
      </c>
      <c r="AR129" s="79">
        <v>0</v>
      </c>
      <c r="AS129" s="79"/>
      <c r="AT129" s="79"/>
      <c r="AU129" s="79"/>
      <c r="AV129" s="79"/>
      <c r="AW129" s="79"/>
      <c r="AX129" s="79"/>
      <c r="AY129" s="79"/>
      <c r="AZ129" s="79"/>
      <c r="BA129">
        <v>1</v>
      </c>
      <c r="BB129">
        <v>1</v>
      </c>
      <c r="BC129" s="79" t="str">
        <f>IF(Edges[[#This Row],[Sentiment]]=0,"NEUTRAL",IF(Edges[[#This Row],[Sentiment]]=1,"POSITIVE",IF(Edges[[#This Row],[Sentiment]]=-1,"NEGATIVE")))</f>
        <v>POSITIVE</v>
      </c>
      <c r="BD129" s="79" t="str">
        <f>IF(Edges[[#This Row],[Vertex 1]]=Edges[[#This Row],[Vertex 2]],"HIDE","SHOW")</f>
        <v>HIDE</v>
      </c>
      <c r="BE129" s="124" t="e">
        <f>REPLACE(INDEX(GroupVertices[Group], MATCH(Edges[[#This Row],[Vertex 1]],GroupVertices[Vertex],0)),1,1,"")</f>
        <v>#N/A</v>
      </c>
      <c r="BF129" s="124" t="e">
        <f>REPLACE(INDEX(GroupVertices[Group], MATCH(Edges[[#This Row],[Vertex 2]],GroupVertices[Vertex],0)),1,1,"")</f>
        <v>#N/A</v>
      </c>
    </row>
    <row r="130" spans="1:58" x14ac:dyDescent="0.25">
      <c r="A130" s="64" t="s">
        <v>315</v>
      </c>
      <c r="B130" s="64" t="s">
        <v>1549</v>
      </c>
      <c r="C130" s="65"/>
      <c r="D130" s="66"/>
      <c r="E130" s="67"/>
      <c r="F130" s="68"/>
      <c r="G130" s="65" t="str">
        <f>IF(Edges[[#This Row],[Vertex 1]]=Edges[[#This Row],[Vertex 2]],"HIDE","SHOW")</f>
        <v>SHOW</v>
      </c>
      <c r="H130" s="69"/>
      <c r="I130" s="70"/>
      <c r="J130" s="70"/>
      <c r="K130" s="34" t="s">
        <v>65</v>
      </c>
      <c r="L130" s="77">
        <v>130</v>
      </c>
      <c r="M130" s="77"/>
      <c r="N130" s="72"/>
      <c r="O130" s="79" t="s">
        <v>1646</v>
      </c>
      <c r="P130" s="81">
        <v>42852.19902777778</v>
      </c>
      <c r="Q130" s="79" t="s">
        <v>1733</v>
      </c>
      <c r="R130" s="82" t="s">
        <v>3229</v>
      </c>
      <c r="S130" s="79" t="s">
        <v>4027</v>
      </c>
      <c r="T130" s="79"/>
      <c r="U130" s="79"/>
      <c r="V130" s="82" t="s">
        <v>4848</v>
      </c>
      <c r="W130" s="81">
        <v>42852.19902777778</v>
      </c>
      <c r="X130" s="82" t="s">
        <v>5888</v>
      </c>
      <c r="Y130" s="79"/>
      <c r="Z130" s="79"/>
      <c r="AA130" s="83" t="s">
        <v>7935</v>
      </c>
      <c r="AB130" s="79"/>
      <c r="AC130" s="79" t="b">
        <v>0</v>
      </c>
      <c r="AD130" s="79">
        <v>0</v>
      </c>
      <c r="AE130" s="83" t="s">
        <v>9915</v>
      </c>
      <c r="AF130" s="79" t="b">
        <v>0</v>
      </c>
      <c r="AG130" s="79" t="s">
        <v>9963</v>
      </c>
      <c r="AH130" s="79"/>
      <c r="AI130" s="83" t="s">
        <v>9915</v>
      </c>
      <c r="AJ130" s="79" t="b">
        <v>0</v>
      </c>
      <c r="AK130" s="79">
        <v>0</v>
      </c>
      <c r="AL130" s="83" t="s">
        <v>9915</v>
      </c>
      <c r="AM130" s="79" t="s">
        <v>10000</v>
      </c>
      <c r="AN130" s="79" t="b">
        <v>0</v>
      </c>
      <c r="AO130" s="83" t="s">
        <v>7935</v>
      </c>
      <c r="AP130" s="79" t="s">
        <v>179</v>
      </c>
      <c r="AQ130" s="79">
        <v>0</v>
      </c>
      <c r="AR130" s="79">
        <v>0</v>
      </c>
      <c r="AS130" s="79"/>
      <c r="AT130" s="79"/>
      <c r="AU130" s="79"/>
      <c r="AV130" s="79"/>
      <c r="AW130" s="79"/>
      <c r="AX130" s="79"/>
      <c r="AY130" s="79"/>
      <c r="AZ130" s="79"/>
      <c r="BA130">
        <v>1</v>
      </c>
      <c r="BB130">
        <v>1</v>
      </c>
      <c r="BC130" s="79" t="str">
        <f>IF(Edges[[#This Row],[Sentiment]]=0,"NEUTRAL",IF(Edges[[#This Row],[Sentiment]]=1,"POSITIVE",IF(Edges[[#This Row],[Sentiment]]=-1,"NEGATIVE")))</f>
        <v>POSITIVE</v>
      </c>
      <c r="BD130" s="79" t="str">
        <f>IF(Edges[[#This Row],[Vertex 1]]=Edges[[#This Row],[Vertex 2]],"HIDE","SHOW")</f>
        <v>SHOW</v>
      </c>
      <c r="BE130" s="78" t="str">
        <f>REPLACE(INDEX(GroupVertices[Group], MATCH(Edges[[#This Row],[Vertex 1]],GroupVertices[Vertex],0)),1,1,"")</f>
        <v>OSITIVE</v>
      </c>
      <c r="BF130" s="78" t="str">
        <f>REPLACE(INDEX(GroupVertices[Group], MATCH(Edges[[#This Row],[Vertex 2]],GroupVertices[Vertex],0)),1,1,"")</f>
        <v>eneral</v>
      </c>
    </row>
    <row r="131" spans="1:58" hidden="1" x14ac:dyDescent="0.25">
      <c r="A131" s="64" t="s">
        <v>315</v>
      </c>
      <c r="B131" s="64" t="s">
        <v>315</v>
      </c>
      <c r="C131" s="65"/>
      <c r="D131" s="66"/>
      <c r="E131" s="67"/>
      <c r="F131" s="68"/>
      <c r="G131" s="65" t="str">
        <f>IF(Edges[[#This Row],[Vertex 1]]=Edges[[#This Row],[Vertex 2]],"HIDE","SHOW")</f>
        <v>HIDE</v>
      </c>
      <c r="H131" s="69"/>
      <c r="I131" s="70"/>
      <c r="J131" s="70"/>
      <c r="K131" s="34"/>
      <c r="L131" s="77"/>
      <c r="M131" s="77"/>
      <c r="N131" s="72"/>
      <c r="O131" s="79" t="s">
        <v>179</v>
      </c>
      <c r="P131" s="81">
        <v>42852.199131944442</v>
      </c>
      <c r="Q131" s="79" t="s">
        <v>1734</v>
      </c>
      <c r="R131" s="79"/>
      <c r="S131" s="79"/>
      <c r="T131" s="79"/>
      <c r="U131" s="79"/>
      <c r="V131" s="82" t="s">
        <v>4848</v>
      </c>
      <c r="W131" s="81">
        <v>42852.199131944442</v>
      </c>
      <c r="X131" s="82" t="s">
        <v>5889</v>
      </c>
      <c r="Y131" s="79"/>
      <c r="Z131" s="79"/>
      <c r="AA131" s="83" t="s">
        <v>7936</v>
      </c>
      <c r="AB131" s="79"/>
      <c r="AC131" s="79" t="b">
        <v>0</v>
      </c>
      <c r="AD131" s="79">
        <v>0</v>
      </c>
      <c r="AE131" s="83" t="s">
        <v>9915</v>
      </c>
      <c r="AF131" s="79" t="b">
        <v>0</v>
      </c>
      <c r="AG131" s="79" t="s">
        <v>9965</v>
      </c>
      <c r="AH131" s="79"/>
      <c r="AI131" s="83" t="s">
        <v>9915</v>
      </c>
      <c r="AJ131" s="79" t="b">
        <v>0</v>
      </c>
      <c r="AK131" s="79">
        <v>0</v>
      </c>
      <c r="AL131" s="83" t="s">
        <v>9915</v>
      </c>
      <c r="AM131" s="79" t="s">
        <v>10000</v>
      </c>
      <c r="AN131" s="79" t="b">
        <v>0</v>
      </c>
      <c r="AO131" s="83" t="s">
        <v>7936</v>
      </c>
      <c r="AP131" s="79" t="s">
        <v>179</v>
      </c>
      <c r="AQ131" s="79">
        <v>0</v>
      </c>
      <c r="AR131" s="79">
        <v>0</v>
      </c>
      <c r="AS131" s="79"/>
      <c r="AT131" s="79"/>
      <c r="AU131" s="79"/>
      <c r="AV131" s="79"/>
      <c r="AW131" s="79"/>
      <c r="AX131" s="79"/>
      <c r="AY131" s="79"/>
      <c r="AZ131" s="79"/>
      <c r="BA131">
        <v>1</v>
      </c>
      <c r="BB131">
        <v>1</v>
      </c>
      <c r="BC131" s="79" t="str">
        <f>IF(Edges[[#This Row],[Sentiment]]=0,"NEUTRAL",IF(Edges[[#This Row],[Sentiment]]=1,"POSITIVE",IF(Edges[[#This Row],[Sentiment]]=-1,"NEGATIVE")))</f>
        <v>POSITIVE</v>
      </c>
      <c r="BD131" s="79" t="str">
        <f>IF(Edges[[#This Row],[Vertex 1]]=Edges[[#This Row],[Vertex 2]],"HIDE","SHOW")</f>
        <v>HIDE</v>
      </c>
      <c r="BE131" s="124" t="str">
        <f>REPLACE(INDEX(GroupVertices[Group], MATCH(Edges[[#This Row],[Vertex 1]],GroupVertices[Vertex],0)),1,1,"")</f>
        <v>OSITIVE</v>
      </c>
      <c r="BF131" s="124" t="str">
        <f>REPLACE(INDEX(GroupVertices[Group], MATCH(Edges[[#This Row],[Vertex 2]],GroupVertices[Vertex],0)),1,1,"")</f>
        <v>OSITIVE</v>
      </c>
    </row>
    <row r="132" spans="1:58" hidden="1" x14ac:dyDescent="0.25">
      <c r="A132" s="64" t="s">
        <v>316</v>
      </c>
      <c r="B132" s="64" t="s">
        <v>316</v>
      </c>
      <c r="C132" s="65"/>
      <c r="D132" s="66"/>
      <c r="E132" s="67"/>
      <c r="F132" s="68"/>
      <c r="G132" s="65" t="str">
        <f>IF(Edges[[#This Row],[Vertex 1]]=Edges[[#This Row],[Vertex 2]],"HIDE","SHOW")</f>
        <v>HIDE</v>
      </c>
      <c r="H132" s="69"/>
      <c r="I132" s="70"/>
      <c r="J132" s="70"/>
      <c r="K132" s="34"/>
      <c r="L132" s="77"/>
      <c r="M132" s="77"/>
      <c r="N132" s="72"/>
      <c r="O132" s="79" t="s">
        <v>179</v>
      </c>
      <c r="P132" s="81">
        <v>42852.200648148151</v>
      </c>
      <c r="Q132" s="79" t="s">
        <v>1735</v>
      </c>
      <c r="R132" s="82" t="s">
        <v>3230</v>
      </c>
      <c r="S132" s="79" t="s">
        <v>4027</v>
      </c>
      <c r="T132" s="79"/>
      <c r="U132" s="79"/>
      <c r="V132" s="82" t="s">
        <v>4849</v>
      </c>
      <c r="W132" s="81">
        <v>42852.200648148151</v>
      </c>
      <c r="X132" s="82" t="s">
        <v>5890</v>
      </c>
      <c r="Y132" s="79"/>
      <c r="Z132" s="79"/>
      <c r="AA132" s="83" t="s">
        <v>7937</v>
      </c>
      <c r="AB132" s="79"/>
      <c r="AC132" s="79" t="b">
        <v>0</v>
      </c>
      <c r="AD132" s="79">
        <v>2</v>
      </c>
      <c r="AE132" s="83" t="s">
        <v>9915</v>
      </c>
      <c r="AF132" s="79" t="b">
        <v>0</v>
      </c>
      <c r="AG132" s="79" t="s">
        <v>9975</v>
      </c>
      <c r="AH132" s="79"/>
      <c r="AI132" s="83" t="s">
        <v>9915</v>
      </c>
      <c r="AJ132" s="79" t="b">
        <v>0</v>
      </c>
      <c r="AK132" s="79">
        <v>0</v>
      </c>
      <c r="AL132" s="83" t="s">
        <v>9915</v>
      </c>
      <c r="AM132" s="79" t="s">
        <v>10000</v>
      </c>
      <c r="AN132" s="79" t="b">
        <v>0</v>
      </c>
      <c r="AO132" s="83" t="s">
        <v>7937</v>
      </c>
      <c r="AP132" s="79" t="s">
        <v>179</v>
      </c>
      <c r="AQ132" s="79">
        <v>0</v>
      </c>
      <c r="AR132" s="79">
        <v>0</v>
      </c>
      <c r="AS132" s="79"/>
      <c r="AT132" s="79"/>
      <c r="AU132" s="79"/>
      <c r="AV132" s="79"/>
      <c r="AW132" s="79"/>
      <c r="AX132" s="79"/>
      <c r="AY132" s="79"/>
      <c r="AZ132" s="79"/>
      <c r="BA132">
        <v>1</v>
      </c>
      <c r="BB132">
        <v>1</v>
      </c>
      <c r="BC132" s="79" t="str">
        <f>IF(Edges[[#This Row],[Sentiment]]=0,"NEUTRAL",IF(Edges[[#This Row],[Sentiment]]=1,"POSITIVE",IF(Edges[[#This Row],[Sentiment]]=-1,"NEGATIVE")))</f>
        <v>POSITIVE</v>
      </c>
      <c r="BD132" s="79" t="str">
        <f>IF(Edges[[#This Row],[Vertex 1]]=Edges[[#This Row],[Vertex 2]],"HIDE","SHOW")</f>
        <v>HIDE</v>
      </c>
      <c r="BE132" s="124" t="e">
        <f>REPLACE(INDEX(GroupVertices[Group], MATCH(Edges[[#This Row],[Vertex 1]],GroupVertices[Vertex],0)),1,1,"")</f>
        <v>#N/A</v>
      </c>
      <c r="BF132" s="124" t="e">
        <f>REPLACE(INDEX(GroupVertices[Group], MATCH(Edges[[#This Row],[Vertex 2]],GroupVertices[Vertex],0)),1,1,"")</f>
        <v>#N/A</v>
      </c>
    </row>
    <row r="133" spans="1:58" x14ac:dyDescent="0.25">
      <c r="A133" s="64" t="s">
        <v>317</v>
      </c>
      <c r="B133" s="64" t="s">
        <v>1549</v>
      </c>
      <c r="C133" s="65"/>
      <c r="D133" s="66"/>
      <c r="E133" s="67"/>
      <c r="F133" s="68"/>
      <c r="G133" s="65" t="str">
        <f>IF(Edges[[#This Row],[Vertex 1]]=Edges[[#This Row],[Vertex 2]],"HIDE","SHOW")</f>
        <v>SHOW</v>
      </c>
      <c r="H133" s="69"/>
      <c r="I133" s="70"/>
      <c r="J133" s="70"/>
      <c r="K133" s="34" t="s">
        <v>65</v>
      </c>
      <c r="L133" s="77">
        <v>133</v>
      </c>
      <c r="M133" s="77"/>
      <c r="N133" s="72"/>
      <c r="O133" s="79" t="s">
        <v>1646</v>
      </c>
      <c r="P133" s="81">
        <v>42852.203796296293</v>
      </c>
      <c r="Q133" s="79" t="s">
        <v>1736</v>
      </c>
      <c r="R133" s="82" t="s">
        <v>3230</v>
      </c>
      <c r="S133" s="79" t="s">
        <v>4027</v>
      </c>
      <c r="T133" s="79"/>
      <c r="U133" s="79"/>
      <c r="V133" s="82" t="s">
        <v>4850</v>
      </c>
      <c r="W133" s="81">
        <v>42852.203796296293</v>
      </c>
      <c r="X133" s="82" t="s">
        <v>5891</v>
      </c>
      <c r="Y133" s="79"/>
      <c r="Z133" s="79"/>
      <c r="AA133" s="83" t="s">
        <v>7938</v>
      </c>
      <c r="AB133" s="79"/>
      <c r="AC133" s="79" t="b">
        <v>0</v>
      </c>
      <c r="AD133" s="79">
        <v>0</v>
      </c>
      <c r="AE133" s="83" t="s">
        <v>9915</v>
      </c>
      <c r="AF133" s="79" t="b">
        <v>0</v>
      </c>
      <c r="AG133" s="79" t="s">
        <v>9963</v>
      </c>
      <c r="AH133" s="79"/>
      <c r="AI133" s="83" t="s">
        <v>9915</v>
      </c>
      <c r="AJ133" s="79" t="b">
        <v>0</v>
      </c>
      <c r="AK133" s="79">
        <v>0</v>
      </c>
      <c r="AL133" s="83" t="s">
        <v>9915</v>
      </c>
      <c r="AM133" s="79" t="s">
        <v>10000</v>
      </c>
      <c r="AN133" s="79" t="b">
        <v>0</v>
      </c>
      <c r="AO133" s="83" t="s">
        <v>7938</v>
      </c>
      <c r="AP133" s="79" t="s">
        <v>179</v>
      </c>
      <c r="AQ133" s="79">
        <v>0</v>
      </c>
      <c r="AR133" s="79">
        <v>0</v>
      </c>
      <c r="AS133" s="79"/>
      <c r="AT133" s="79"/>
      <c r="AU133" s="79"/>
      <c r="AV133" s="79"/>
      <c r="AW133" s="79"/>
      <c r="AX133" s="79"/>
      <c r="AY133" s="79"/>
      <c r="AZ133" s="79"/>
      <c r="BA133">
        <v>1</v>
      </c>
      <c r="BB133">
        <v>0</v>
      </c>
      <c r="BC133" s="79" t="str">
        <f>IF(Edges[[#This Row],[Sentiment]]=0,"NEUTRAL",IF(Edges[[#This Row],[Sentiment]]=1,"POSITIVE",IF(Edges[[#This Row],[Sentiment]]=-1,"NEGATIVE")))</f>
        <v>NEUTRAL</v>
      </c>
      <c r="BD133" s="79" t="str">
        <f>IF(Edges[[#This Row],[Vertex 1]]=Edges[[#This Row],[Vertex 2]],"HIDE","SHOW")</f>
        <v>SHOW</v>
      </c>
      <c r="BE133" s="78" t="str">
        <f>REPLACE(INDEX(GroupVertices[Group], MATCH(Edges[[#This Row],[Vertex 1]],GroupVertices[Vertex],0)),1,1,"")</f>
        <v>EUTRAL</v>
      </c>
      <c r="BF133" s="78" t="str">
        <f>REPLACE(INDEX(GroupVertices[Group], MATCH(Edges[[#This Row],[Vertex 2]],GroupVertices[Vertex],0)),1,1,"")</f>
        <v>eneral</v>
      </c>
    </row>
    <row r="134" spans="1:58" x14ac:dyDescent="0.25">
      <c r="A134" s="64" t="s">
        <v>318</v>
      </c>
      <c r="B134" s="64" t="s">
        <v>1130</v>
      </c>
      <c r="C134" s="65"/>
      <c r="D134" s="66"/>
      <c r="E134" s="67"/>
      <c r="F134" s="68"/>
      <c r="G134" s="65" t="str">
        <f>IF(Edges[[#This Row],[Vertex 1]]=Edges[[#This Row],[Vertex 2]],"HIDE","SHOW")</f>
        <v>SHOW</v>
      </c>
      <c r="H134" s="69"/>
      <c r="I134" s="70"/>
      <c r="J134" s="70"/>
      <c r="K134" s="34" t="s">
        <v>65</v>
      </c>
      <c r="L134" s="77">
        <v>134</v>
      </c>
      <c r="M134" s="77"/>
      <c r="N134" s="72"/>
      <c r="O134" s="79" t="s">
        <v>1646</v>
      </c>
      <c r="P134" s="81">
        <v>42852.208622685182</v>
      </c>
      <c r="Q134" s="79" t="s">
        <v>1737</v>
      </c>
      <c r="R134" s="79"/>
      <c r="S134" s="79"/>
      <c r="T134" s="79"/>
      <c r="U134" s="79"/>
      <c r="V134" s="82" t="s">
        <v>4851</v>
      </c>
      <c r="W134" s="81">
        <v>42852.208622685182</v>
      </c>
      <c r="X134" s="82" t="s">
        <v>5892</v>
      </c>
      <c r="Y134" s="79"/>
      <c r="Z134" s="79"/>
      <c r="AA134" s="83" t="s">
        <v>7939</v>
      </c>
      <c r="AB134" s="79"/>
      <c r="AC134" s="79" t="b">
        <v>0</v>
      </c>
      <c r="AD134" s="79">
        <v>0</v>
      </c>
      <c r="AE134" s="83" t="s">
        <v>9915</v>
      </c>
      <c r="AF134" s="79" t="b">
        <v>0</v>
      </c>
      <c r="AG134" s="79" t="s">
        <v>9963</v>
      </c>
      <c r="AH134" s="79"/>
      <c r="AI134" s="83" t="s">
        <v>9915</v>
      </c>
      <c r="AJ134" s="79" t="b">
        <v>0</v>
      </c>
      <c r="AK134" s="79">
        <v>6</v>
      </c>
      <c r="AL134" s="83" t="s">
        <v>9053</v>
      </c>
      <c r="AM134" s="79" t="s">
        <v>9991</v>
      </c>
      <c r="AN134" s="79" t="b">
        <v>0</v>
      </c>
      <c r="AO134" s="83" t="s">
        <v>9053</v>
      </c>
      <c r="AP134" s="79" t="s">
        <v>179</v>
      </c>
      <c r="AQ134" s="79">
        <v>0</v>
      </c>
      <c r="AR134" s="79">
        <v>0</v>
      </c>
      <c r="AS134" s="79"/>
      <c r="AT134" s="79"/>
      <c r="AU134" s="79"/>
      <c r="AV134" s="79"/>
      <c r="AW134" s="79"/>
      <c r="AX134" s="79"/>
      <c r="AY134" s="79"/>
      <c r="AZ134" s="79"/>
      <c r="BA134">
        <v>1</v>
      </c>
      <c r="BB134">
        <v>1</v>
      </c>
      <c r="BC134" s="79" t="str">
        <f>IF(Edges[[#This Row],[Sentiment]]=0,"NEUTRAL",IF(Edges[[#This Row],[Sentiment]]=1,"POSITIVE",IF(Edges[[#This Row],[Sentiment]]=-1,"NEGATIVE")))</f>
        <v>POSITIVE</v>
      </c>
      <c r="BD134" s="79" t="str">
        <f>IF(Edges[[#This Row],[Vertex 1]]=Edges[[#This Row],[Vertex 2]],"HIDE","SHOW")</f>
        <v>SHOW</v>
      </c>
      <c r="BE134" s="78" t="str">
        <f>REPLACE(INDEX(GroupVertices[Group], MATCH(Edges[[#This Row],[Vertex 1]],GroupVertices[Vertex],0)),1,1,"")</f>
        <v>OSITIVE</v>
      </c>
      <c r="BF134" s="78" t="str">
        <f>REPLACE(INDEX(GroupVertices[Group], MATCH(Edges[[#This Row],[Vertex 2]],GroupVertices[Vertex],0)),1,1,"")</f>
        <v>EUTRAL</v>
      </c>
    </row>
    <row r="135" spans="1:58" x14ac:dyDescent="0.25">
      <c r="A135" s="64" t="s">
        <v>319</v>
      </c>
      <c r="B135" s="64" t="s">
        <v>1549</v>
      </c>
      <c r="C135" s="65"/>
      <c r="D135" s="66"/>
      <c r="E135" s="67"/>
      <c r="F135" s="68"/>
      <c r="G135" s="65" t="str">
        <f>IF(Edges[[#This Row],[Vertex 1]]=Edges[[#This Row],[Vertex 2]],"HIDE","SHOW")</f>
        <v>SHOW</v>
      </c>
      <c r="H135" s="69"/>
      <c r="I135" s="70"/>
      <c r="J135" s="70"/>
      <c r="K135" s="34" t="s">
        <v>65</v>
      </c>
      <c r="L135" s="77">
        <v>135</v>
      </c>
      <c r="M135" s="77"/>
      <c r="N135" s="72"/>
      <c r="O135" s="79" t="s">
        <v>1646</v>
      </c>
      <c r="P135" s="81">
        <v>42852.223819444444</v>
      </c>
      <c r="Q135" s="79" t="s">
        <v>1738</v>
      </c>
      <c r="R135" s="82" t="s">
        <v>3231</v>
      </c>
      <c r="S135" s="79" t="s">
        <v>4027</v>
      </c>
      <c r="T135" s="79"/>
      <c r="U135" s="79"/>
      <c r="V135" s="82" t="s">
        <v>4852</v>
      </c>
      <c r="W135" s="81">
        <v>42852.223819444444</v>
      </c>
      <c r="X135" s="82" t="s">
        <v>5893</v>
      </c>
      <c r="Y135" s="79"/>
      <c r="Z135" s="79"/>
      <c r="AA135" s="83" t="s">
        <v>7940</v>
      </c>
      <c r="AB135" s="79"/>
      <c r="AC135" s="79" t="b">
        <v>0</v>
      </c>
      <c r="AD135" s="79">
        <v>0</v>
      </c>
      <c r="AE135" s="83" t="s">
        <v>9915</v>
      </c>
      <c r="AF135" s="79" t="b">
        <v>0</v>
      </c>
      <c r="AG135" s="79" t="s">
        <v>9963</v>
      </c>
      <c r="AH135" s="79"/>
      <c r="AI135" s="83" t="s">
        <v>9915</v>
      </c>
      <c r="AJ135" s="79" t="b">
        <v>0</v>
      </c>
      <c r="AK135" s="79">
        <v>0</v>
      </c>
      <c r="AL135" s="83" t="s">
        <v>9915</v>
      </c>
      <c r="AM135" s="79" t="s">
        <v>10000</v>
      </c>
      <c r="AN135" s="79" t="b">
        <v>0</v>
      </c>
      <c r="AO135" s="83" t="s">
        <v>7940</v>
      </c>
      <c r="AP135" s="79" t="s">
        <v>179</v>
      </c>
      <c r="AQ135" s="79">
        <v>0</v>
      </c>
      <c r="AR135" s="79">
        <v>0</v>
      </c>
      <c r="AS135" s="79"/>
      <c r="AT135" s="79"/>
      <c r="AU135" s="79"/>
      <c r="AV135" s="79"/>
      <c r="AW135" s="79"/>
      <c r="AX135" s="79"/>
      <c r="AY135" s="79"/>
      <c r="AZ135" s="79"/>
      <c r="BA135">
        <v>1</v>
      </c>
      <c r="BB135">
        <v>1</v>
      </c>
      <c r="BC135" s="79" t="str">
        <f>IF(Edges[[#This Row],[Sentiment]]=0,"NEUTRAL",IF(Edges[[#This Row],[Sentiment]]=1,"POSITIVE",IF(Edges[[#This Row],[Sentiment]]=-1,"NEGATIVE")))</f>
        <v>POSITIVE</v>
      </c>
      <c r="BD135" s="79" t="str">
        <f>IF(Edges[[#This Row],[Vertex 1]]=Edges[[#This Row],[Vertex 2]],"HIDE","SHOW")</f>
        <v>SHOW</v>
      </c>
      <c r="BE135" s="78" t="str">
        <f>REPLACE(INDEX(GroupVertices[Group], MATCH(Edges[[#This Row],[Vertex 1]],GroupVertices[Vertex],0)),1,1,"")</f>
        <v>OSITIVE</v>
      </c>
      <c r="BF135" s="78" t="str">
        <f>REPLACE(INDEX(GroupVertices[Group], MATCH(Edges[[#This Row],[Vertex 2]],GroupVertices[Vertex],0)),1,1,"")</f>
        <v>eneral</v>
      </c>
    </row>
    <row r="136" spans="1:58" x14ac:dyDescent="0.25">
      <c r="A136" s="64" t="s">
        <v>320</v>
      </c>
      <c r="B136" s="64" t="s">
        <v>1559</v>
      </c>
      <c r="C136" s="65"/>
      <c r="D136" s="66"/>
      <c r="E136" s="67"/>
      <c r="F136" s="68"/>
      <c r="G136" s="65" t="str">
        <f>IF(Edges[[#This Row],[Vertex 1]]=Edges[[#This Row],[Vertex 2]],"HIDE","SHOW")</f>
        <v>SHOW</v>
      </c>
      <c r="H136" s="69"/>
      <c r="I136" s="70"/>
      <c r="J136" s="70"/>
      <c r="K136" s="34" t="s">
        <v>65</v>
      </c>
      <c r="L136" s="77">
        <v>136</v>
      </c>
      <c r="M136" s="77"/>
      <c r="N136" s="72"/>
      <c r="O136" s="79" t="s">
        <v>1646</v>
      </c>
      <c r="P136" s="81">
        <v>42852.231481481482</v>
      </c>
      <c r="Q136" s="79" t="s">
        <v>1739</v>
      </c>
      <c r="R136" s="82" t="s">
        <v>3232</v>
      </c>
      <c r="S136" s="79" t="s">
        <v>4051</v>
      </c>
      <c r="T136" s="79"/>
      <c r="U136" s="79"/>
      <c r="V136" s="82" t="s">
        <v>4853</v>
      </c>
      <c r="W136" s="81">
        <v>42852.231481481482</v>
      </c>
      <c r="X136" s="82" t="s">
        <v>5894</v>
      </c>
      <c r="Y136" s="79"/>
      <c r="Z136" s="79"/>
      <c r="AA136" s="83" t="s">
        <v>7941</v>
      </c>
      <c r="AB136" s="79"/>
      <c r="AC136" s="79" t="b">
        <v>0</v>
      </c>
      <c r="AD136" s="79">
        <v>0</v>
      </c>
      <c r="AE136" s="83" t="s">
        <v>9917</v>
      </c>
      <c r="AF136" s="79" t="b">
        <v>0</v>
      </c>
      <c r="AG136" s="79" t="s">
        <v>9963</v>
      </c>
      <c r="AH136" s="79"/>
      <c r="AI136" s="83" t="s">
        <v>9915</v>
      </c>
      <c r="AJ136" s="79" t="b">
        <v>0</v>
      </c>
      <c r="AK136" s="79">
        <v>0</v>
      </c>
      <c r="AL136" s="83" t="s">
        <v>9915</v>
      </c>
      <c r="AM136" s="79" t="s">
        <v>9991</v>
      </c>
      <c r="AN136" s="79" t="b">
        <v>1</v>
      </c>
      <c r="AO136" s="83" t="s">
        <v>7941</v>
      </c>
      <c r="AP136" s="79" t="s">
        <v>179</v>
      </c>
      <c r="AQ136" s="79">
        <v>0</v>
      </c>
      <c r="AR136" s="79">
        <v>0</v>
      </c>
      <c r="AS136" s="79" t="s">
        <v>10100</v>
      </c>
      <c r="AT136" s="79" t="s">
        <v>10111</v>
      </c>
      <c r="AU136" s="79" t="s">
        <v>10112</v>
      </c>
      <c r="AV136" s="79" t="s">
        <v>10113</v>
      </c>
      <c r="AW136" s="79" t="s">
        <v>10123</v>
      </c>
      <c r="AX136" s="79" t="s">
        <v>10134</v>
      </c>
      <c r="AY136" s="79" t="s">
        <v>10144</v>
      </c>
      <c r="AZ136" s="82" t="s">
        <v>10146</v>
      </c>
      <c r="BA136">
        <v>1</v>
      </c>
      <c r="BB136">
        <v>0</v>
      </c>
      <c r="BC136" s="79" t="str">
        <f>IF(Edges[[#This Row],[Sentiment]]=0,"NEUTRAL",IF(Edges[[#This Row],[Sentiment]]=1,"POSITIVE",IF(Edges[[#This Row],[Sentiment]]=-1,"NEGATIVE")))</f>
        <v>NEUTRAL</v>
      </c>
      <c r="BD136" s="79" t="str">
        <f>IF(Edges[[#This Row],[Vertex 1]]=Edges[[#This Row],[Vertex 2]],"HIDE","SHOW")</f>
        <v>SHOW</v>
      </c>
      <c r="BE136" s="78" t="str">
        <f>REPLACE(INDEX(GroupVertices[Group], MATCH(Edges[[#This Row],[Vertex 1]],GroupVertices[Vertex],0)),1,1,"")</f>
        <v>EUTRAL</v>
      </c>
      <c r="BF136" s="78" t="str">
        <f>REPLACE(INDEX(GroupVertices[Group], MATCH(Edges[[#This Row],[Vertex 2]],GroupVertices[Vertex],0)),1,1,"")</f>
        <v>EUTRAL</v>
      </c>
    </row>
    <row r="137" spans="1:58" x14ac:dyDescent="0.25">
      <c r="A137" s="64" t="s">
        <v>320</v>
      </c>
      <c r="B137" s="64" t="s">
        <v>1560</v>
      </c>
      <c r="C137" s="65"/>
      <c r="D137" s="66"/>
      <c r="E137" s="67"/>
      <c r="F137" s="68"/>
      <c r="G137" s="65" t="str">
        <f>IF(Edges[[#This Row],[Vertex 1]]=Edges[[#This Row],[Vertex 2]],"HIDE","SHOW")</f>
        <v>SHOW</v>
      </c>
      <c r="H137" s="69"/>
      <c r="I137" s="70"/>
      <c r="J137" s="70"/>
      <c r="K137" s="34" t="s">
        <v>65</v>
      </c>
      <c r="L137" s="77">
        <v>137</v>
      </c>
      <c r="M137" s="77"/>
      <c r="N137" s="72"/>
      <c r="O137" s="79" t="s">
        <v>1647</v>
      </c>
      <c r="P137" s="81">
        <v>42852.231481481482</v>
      </c>
      <c r="Q137" s="79" t="s">
        <v>1739</v>
      </c>
      <c r="R137" s="82" t="s">
        <v>3232</v>
      </c>
      <c r="S137" s="79" t="s">
        <v>4051</v>
      </c>
      <c r="T137" s="79"/>
      <c r="U137" s="79"/>
      <c r="V137" s="82" t="s">
        <v>4853</v>
      </c>
      <c r="W137" s="81">
        <v>42852.231481481482</v>
      </c>
      <c r="X137" s="82" t="s">
        <v>5894</v>
      </c>
      <c r="Y137" s="79"/>
      <c r="Z137" s="79"/>
      <c r="AA137" s="83" t="s">
        <v>7941</v>
      </c>
      <c r="AB137" s="79"/>
      <c r="AC137" s="79" t="b">
        <v>0</v>
      </c>
      <c r="AD137" s="79">
        <v>0</v>
      </c>
      <c r="AE137" s="83" t="s">
        <v>9917</v>
      </c>
      <c r="AF137" s="79" t="b">
        <v>0</v>
      </c>
      <c r="AG137" s="79" t="s">
        <v>9963</v>
      </c>
      <c r="AH137" s="79"/>
      <c r="AI137" s="83" t="s">
        <v>9915</v>
      </c>
      <c r="AJ137" s="79" t="b">
        <v>0</v>
      </c>
      <c r="AK137" s="79">
        <v>0</v>
      </c>
      <c r="AL137" s="83" t="s">
        <v>9915</v>
      </c>
      <c r="AM137" s="79" t="s">
        <v>9991</v>
      </c>
      <c r="AN137" s="79" t="b">
        <v>1</v>
      </c>
      <c r="AO137" s="83" t="s">
        <v>7941</v>
      </c>
      <c r="AP137" s="79" t="s">
        <v>179</v>
      </c>
      <c r="AQ137" s="79">
        <v>0</v>
      </c>
      <c r="AR137" s="79">
        <v>0</v>
      </c>
      <c r="AS137" s="79" t="s">
        <v>10100</v>
      </c>
      <c r="AT137" s="79" t="s">
        <v>10111</v>
      </c>
      <c r="AU137" s="79" t="s">
        <v>10112</v>
      </c>
      <c r="AV137" s="79" t="s">
        <v>10113</v>
      </c>
      <c r="AW137" s="79" t="s">
        <v>10123</v>
      </c>
      <c r="AX137" s="79" t="s">
        <v>10134</v>
      </c>
      <c r="AY137" s="79" t="s">
        <v>10144</v>
      </c>
      <c r="AZ137" s="82" t="s">
        <v>10146</v>
      </c>
      <c r="BA137">
        <v>1</v>
      </c>
      <c r="BB137">
        <v>0</v>
      </c>
      <c r="BC137" s="79" t="str">
        <f>IF(Edges[[#This Row],[Sentiment]]=0,"NEUTRAL",IF(Edges[[#This Row],[Sentiment]]=1,"POSITIVE",IF(Edges[[#This Row],[Sentiment]]=-1,"NEGATIVE")))</f>
        <v>NEUTRAL</v>
      </c>
      <c r="BD137" s="79" t="str">
        <f>IF(Edges[[#This Row],[Vertex 1]]=Edges[[#This Row],[Vertex 2]],"HIDE","SHOW")</f>
        <v>SHOW</v>
      </c>
      <c r="BE137" s="78" t="str">
        <f>REPLACE(INDEX(GroupVertices[Group], MATCH(Edges[[#This Row],[Vertex 1]],GroupVertices[Vertex],0)),1,1,"")</f>
        <v>EUTRAL</v>
      </c>
      <c r="BF137" s="78" t="str">
        <f>REPLACE(INDEX(GroupVertices[Group], MATCH(Edges[[#This Row],[Vertex 2]],GroupVertices[Vertex],0)),1,1,"")</f>
        <v>EUTRAL</v>
      </c>
    </row>
    <row r="138" spans="1:58" hidden="1" x14ac:dyDescent="0.25">
      <c r="A138" s="64" t="s">
        <v>321</v>
      </c>
      <c r="B138" s="64" t="s">
        <v>321</v>
      </c>
      <c r="C138" s="65"/>
      <c r="D138" s="66"/>
      <c r="E138" s="67"/>
      <c r="F138" s="68"/>
      <c r="G138" s="65" t="str">
        <f>IF(Edges[[#This Row],[Vertex 1]]=Edges[[#This Row],[Vertex 2]],"HIDE","SHOW")</f>
        <v>HIDE</v>
      </c>
      <c r="H138" s="69"/>
      <c r="I138" s="70"/>
      <c r="J138" s="70"/>
      <c r="K138" s="34"/>
      <c r="L138" s="77"/>
      <c r="M138" s="77"/>
      <c r="N138" s="72"/>
      <c r="O138" s="79" t="s">
        <v>179</v>
      </c>
      <c r="P138" s="81">
        <v>42852.235775462963</v>
      </c>
      <c r="Q138" s="79" t="s">
        <v>1740</v>
      </c>
      <c r="R138" s="82" t="s">
        <v>3233</v>
      </c>
      <c r="S138" s="79" t="s">
        <v>4052</v>
      </c>
      <c r="T138" s="79"/>
      <c r="U138" s="82" t="s">
        <v>4478</v>
      </c>
      <c r="V138" s="82" t="s">
        <v>4478</v>
      </c>
      <c r="W138" s="81">
        <v>42852.235775462963</v>
      </c>
      <c r="X138" s="82" t="s">
        <v>5895</v>
      </c>
      <c r="Y138" s="79"/>
      <c r="Z138" s="79"/>
      <c r="AA138" s="83" t="s">
        <v>7942</v>
      </c>
      <c r="AB138" s="79"/>
      <c r="AC138" s="79" t="b">
        <v>0</v>
      </c>
      <c r="AD138" s="79">
        <v>0</v>
      </c>
      <c r="AE138" s="83" t="s">
        <v>9915</v>
      </c>
      <c r="AF138" s="79" t="b">
        <v>0</v>
      </c>
      <c r="AG138" s="79" t="s">
        <v>9963</v>
      </c>
      <c r="AH138" s="79"/>
      <c r="AI138" s="83" t="s">
        <v>9915</v>
      </c>
      <c r="AJ138" s="79" t="b">
        <v>0</v>
      </c>
      <c r="AK138" s="79">
        <v>0</v>
      </c>
      <c r="AL138" s="83" t="s">
        <v>9915</v>
      </c>
      <c r="AM138" s="79" t="s">
        <v>10005</v>
      </c>
      <c r="AN138" s="79" t="b">
        <v>0</v>
      </c>
      <c r="AO138" s="83" t="s">
        <v>7942</v>
      </c>
      <c r="AP138" s="79" t="s">
        <v>179</v>
      </c>
      <c r="AQ138" s="79">
        <v>0</v>
      </c>
      <c r="AR138" s="79">
        <v>0</v>
      </c>
      <c r="AS138" s="79"/>
      <c r="AT138" s="79"/>
      <c r="AU138" s="79"/>
      <c r="AV138" s="79"/>
      <c r="AW138" s="79"/>
      <c r="AX138" s="79"/>
      <c r="AY138" s="79"/>
      <c r="AZ138" s="79"/>
      <c r="BA138">
        <v>1</v>
      </c>
      <c r="BB138">
        <v>0</v>
      </c>
      <c r="BC138" s="79" t="str">
        <f>IF(Edges[[#This Row],[Sentiment]]=0,"NEUTRAL",IF(Edges[[#This Row],[Sentiment]]=1,"POSITIVE",IF(Edges[[#This Row],[Sentiment]]=-1,"NEGATIVE")))</f>
        <v>NEUTRAL</v>
      </c>
      <c r="BD138" s="79" t="str">
        <f>IF(Edges[[#This Row],[Vertex 1]]=Edges[[#This Row],[Vertex 2]],"HIDE","SHOW")</f>
        <v>HIDE</v>
      </c>
      <c r="BE138" s="124" t="e">
        <f>REPLACE(INDEX(GroupVertices[Group], MATCH(Edges[[#This Row],[Vertex 1]],GroupVertices[Vertex],0)),1,1,"")</f>
        <v>#N/A</v>
      </c>
      <c r="BF138" s="124" t="e">
        <f>REPLACE(INDEX(GroupVertices[Group], MATCH(Edges[[#This Row],[Vertex 2]],GroupVertices[Vertex],0)),1,1,"")</f>
        <v>#N/A</v>
      </c>
    </row>
    <row r="139" spans="1:58" hidden="1" x14ac:dyDescent="0.25">
      <c r="A139" s="64" t="s">
        <v>322</v>
      </c>
      <c r="B139" s="64" t="s">
        <v>322</v>
      </c>
      <c r="C139" s="65"/>
      <c r="D139" s="66"/>
      <c r="E139" s="67"/>
      <c r="F139" s="68"/>
      <c r="G139" s="65" t="str">
        <f>IF(Edges[[#This Row],[Vertex 1]]=Edges[[#This Row],[Vertex 2]],"HIDE","SHOW")</f>
        <v>HIDE</v>
      </c>
      <c r="H139" s="69"/>
      <c r="I139" s="70"/>
      <c r="J139" s="70"/>
      <c r="K139" s="34"/>
      <c r="L139" s="77"/>
      <c r="M139" s="77"/>
      <c r="N139" s="72"/>
      <c r="O139" s="79" t="s">
        <v>179</v>
      </c>
      <c r="P139" s="81">
        <v>42852.240671296298</v>
      </c>
      <c r="Q139" s="79" t="s">
        <v>1741</v>
      </c>
      <c r="R139" s="82" t="s">
        <v>3234</v>
      </c>
      <c r="S139" s="79" t="s">
        <v>4053</v>
      </c>
      <c r="T139" s="79"/>
      <c r="U139" s="79"/>
      <c r="V139" s="82" t="s">
        <v>4854</v>
      </c>
      <c r="W139" s="81">
        <v>42852.240671296298</v>
      </c>
      <c r="X139" s="82" t="s">
        <v>5896</v>
      </c>
      <c r="Y139" s="79"/>
      <c r="Z139" s="79"/>
      <c r="AA139" s="83" t="s">
        <v>7943</v>
      </c>
      <c r="AB139" s="79"/>
      <c r="AC139" s="79" t="b">
        <v>0</v>
      </c>
      <c r="AD139" s="79">
        <v>0</v>
      </c>
      <c r="AE139" s="83" t="s">
        <v>9915</v>
      </c>
      <c r="AF139" s="79" t="b">
        <v>0</v>
      </c>
      <c r="AG139" s="79" t="s">
        <v>9963</v>
      </c>
      <c r="AH139" s="79"/>
      <c r="AI139" s="83" t="s">
        <v>9915</v>
      </c>
      <c r="AJ139" s="79" t="b">
        <v>0</v>
      </c>
      <c r="AK139" s="79">
        <v>0</v>
      </c>
      <c r="AL139" s="83" t="s">
        <v>9915</v>
      </c>
      <c r="AM139" s="79" t="s">
        <v>10010</v>
      </c>
      <c r="AN139" s="79" t="b">
        <v>0</v>
      </c>
      <c r="AO139" s="83" t="s">
        <v>7943</v>
      </c>
      <c r="AP139" s="79" t="s">
        <v>179</v>
      </c>
      <c r="AQ139" s="79">
        <v>0</v>
      </c>
      <c r="AR139" s="79">
        <v>0</v>
      </c>
      <c r="AS139" s="79"/>
      <c r="AT139" s="79"/>
      <c r="AU139" s="79"/>
      <c r="AV139" s="79"/>
      <c r="AW139" s="79"/>
      <c r="AX139" s="79"/>
      <c r="AY139" s="79"/>
      <c r="AZ139" s="79"/>
      <c r="BA139">
        <v>1</v>
      </c>
      <c r="BB139">
        <v>0</v>
      </c>
      <c r="BC139" s="79" t="str">
        <f>IF(Edges[[#This Row],[Sentiment]]=0,"NEUTRAL",IF(Edges[[#This Row],[Sentiment]]=1,"POSITIVE",IF(Edges[[#This Row],[Sentiment]]=-1,"NEGATIVE")))</f>
        <v>NEUTRAL</v>
      </c>
      <c r="BD139" s="79" t="str">
        <f>IF(Edges[[#This Row],[Vertex 1]]=Edges[[#This Row],[Vertex 2]],"HIDE","SHOW")</f>
        <v>HIDE</v>
      </c>
      <c r="BE139" s="124" t="e">
        <f>REPLACE(INDEX(GroupVertices[Group], MATCH(Edges[[#This Row],[Vertex 1]],GroupVertices[Vertex],0)),1,1,"")</f>
        <v>#N/A</v>
      </c>
      <c r="BF139" s="124" t="e">
        <f>REPLACE(INDEX(GroupVertices[Group], MATCH(Edges[[#This Row],[Vertex 2]],GroupVertices[Vertex],0)),1,1,"")</f>
        <v>#N/A</v>
      </c>
    </row>
    <row r="140" spans="1:58" hidden="1" x14ac:dyDescent="0.25">
      <c r="A140" s="64" t="s">
        <v>323</v>
      </c>
      <c r="B140" s="64" t="s">
        <v>323</v>
      </c>
      <c r="C140" s="65"/>
      <c r="D140" s="66"/>
      <c r="E140" s="67"/>
      <c r="F140" s="68"/>
      <c r="G140" s="65" t="str">
        <f>IF(Edges[[#This Row],[Vertex 1]]=Edges[[#This Row],[Vertex 2]],"HIDE","SHOW")</f>
        <v>HIDE</v>
      </c>
      <c r="H140" s="69"/>
      <c r="I140" s="70"/>
      <c r="J140" s="70"/>
      <c r="K140" s="34"/>
      <c r="L140" s="77"/>
      <c r="M140" s="77"/>
      <c r="N140" s="72"/>
      <c r="O140" s="79" t="s">
        <v>179</v>
      </c>
      <c r="P140" s="81">
        <v>42852.243101851855</v>
      </c>
      <c r="Q140" s="79" t="s">
        <v>18329</v>
      </c>
      <c r="R140" s="82" t="s">
        <v>3188</v>
      </c>
      <c r="S140" s="79" t="s">
        <v>4021</v>
      </c>
      <c r="T140" s="79" t="s">
        <v>4278</v>
      </c>
      <c r="U140" s="79"/>
      <c r="V140" s="82" t="s">
        <v>4855</v>
      </c>
      <c r="W140" s="81">
        <v>42852.243101851855</v>
      </c>
      <c r="X140" s="82" t="s">
        <v>5897</v>
      </c>
      <c r="Y140" s="79"/>
      <c r="Z140" s="79"/>
      <c r="AA140" s="83" t="s">
        <v>7944</v>
      </c>
      <c r="AB140" s="79"/>
      <c r="AC140" s="79" t="b">
        <v>0</v>
      </c>
      <c r="AD140" s="79">
        <v>1</v>
      </c>
      <c r="AE140" s="83" t="s">
        <v>9915</v>
      </c>
      <c r="AF140" s="79" t="b">
        <v>0</v>
      </c>
      <c r="AG140" s="79" t="s">
        <v>9963</v>
      </c>
      <c r="AH140" s="79"/>
      <c r="AI140" s="83" t="s">
        <v>9915</v>
      </c>
      <c r="AJ140" s="79" t="b">
        <v>0</v>
      </c>
      <c r="AK140" s="79">
        <v>1</v>
      </c>
      <c r="AL140" s="83" t="s">
        <v>9915</v>
      </c>
      <c r="AM140" s="79" t="s">
        <v>10010</v>
      </c>
      <c r="AN140" s="79" t="b">
        <v>0</v>
      </c>
      <c r="AO140" s="83" t="s">
        <v>7944</v>
      </c>
      <c r="AP140" s="79" t="s">
        <v>179</v>
      </c>
      <c r="AQ140" s="79">
        <v>0</v>
      </c>
      <c r="AR140" s="79">
        <v>0</v>
      </c>
      <c r="AS140" s="79"/>
      <c r="AT140" s="79"/>
      <c r="AU140" s="79"/>
      <c r="AV140" s="79"/>
      <c r="AW140" s="79"/>
      <c r="AX140" s="79"/>
      <c r="AY140" s="79"/>
      <c r="AZ140" s="79"/>
      <c r="BA140">
        <v>1</v>
      </c>
      <c r="BB140">
        <v>0</v>
      </c>
      <c r="BC140" s="79" t="str">
        <f>IF(Edges[[#This Row],[Sentiment]]=0,"NEUTRAL",IF(Edges[[#This Row],[Sentiment]]=1,"POSITIVE",IF(Edges[[#This Row],[Sentiment]]=-1,"NEGATIVE")))</f>
        <v>NEUTRAL</v>
      </c>
      <c r="BD140" s="79" t="str">
        <f>IF(Edges[[#This Row],[Vertex 1]]=Edges[[#This Row],[Vertex 2]],"HIDE","SHOW")</f>
        <v>HIDE</v>
      </c>
      <c r="BE140" s="124" t="str">
        <f>REPLACE(INDEX(GroupVertices[Group], MATCH(Edges[[#This Row],[Vertex 1]],GroupVertices[Vertex],0)),1,1,"")</f>
        <v>EUTRAL</v>
      </c>
      <c r="BF140" s="124" t="str">
        <f>REPLACE(INDEX(GroupVertices[Group], MATCH(Edges[[#This Row],[Vertex 2]],GroupVertices[Vertex],0)),1,1,"")</f>
        <v>EUTRAL</v>
      </c>
    </row>
    <row r="141" spans="1:58" x14ac:dyDescent="0.25">
      <c r="A141" s="64" t="s">
        <v>324</v>
      </c>
      <c r="B141" s="64" t="s">
        <v>323</v>
      </c>
      <c r="C141" s="65"/>
      <c r="D141" s="66"/>
      <c r="E141" s="67"/>
      <c r="F141" s="68"/>
      <c r="G141" s="65" t="str">
        <f>IF(Edges[[#This Row],[Vertex 1]]=Edges[[#This Row],[Vertex 2]],"HIDE","SHOW")</f>
        <v>SHOW</v>
      </c>
      <c r="H141" s="69"/>
      <c r="I141" s="70"/>
      <c r="J141" s="70"/>
      <c r="K141" s="34" t="s">
        <v>65</v>
      </c>
      <c r="L141" s="77">
        <v>141</v>
      </c>
      <c r="M141" s="77"/>
      <c r="N141" s="72"/>
      <c r="O141" s="79" t="s">
        <v>1646</v>
      </c>
      <c r="P141" s="81">
        <v>42852.244166666664</v>
      </c>
      <c r="Q141" s="79" t="s">
        <v>18330</v>
      </c>
      <c r="R141" s="79"/>
      <c r="S141" s="79"/>
      <c r="T141" s="79" t="s">
        <v>4278</v>
      </c>
      <c r="U141" s="79"/>
      <c r="V141" s="82" t="s">
        <v>4856</v>
      </c>
      <c r="W141" s="81">
        <v>42852.244166666664</v>
      </c>
      <c r="X141" s="82" t="s">
        <v>5898</v>
      </c>
      <c r="Y141" s="79"/>
      <c r="Z141" s="79"/>
      <c r="AA141" s="83" t="s">
        <v>7945</v>
      </c>
      <c r="AB141" s="79"/>
      <c r="AC141" s="79" t="b">
        <v>0</v>
      </c>
      <c r="AD141" s="79">
        <v>0</v>
      </c>
      <c r="AE141" s="83" t="s">
        <v>9915</v>
      </c>
      <c r="AF141" s="79" t="b">
        <v>0</v>
      </c>
      <c r="AG141" s="79" t="s">
        <v>9963</v>
      </c>
      <c r="AH141" s="79"/>
      <c r="AI141" s="83" t="s">
        <v>9915</v>
      </c>
      <c r="AJ141" s="79" t="b">
        <v>0</v>
      </c>
      <c r="AK141" s="79">
        <v>1</v>
      </c>
      <c r="AL141" s="83" t="s">
        <v>7944</v>
      </c>
      <c r="AM141" s="79" t="s">
        <v>10011</v>
      </c>
      <c r="AN141" s="79" t="b">
        <v>0</v>
      </c>
      <c r="AO141" s="83" t="s">
        <v>7944</v>
      </c>
      <c r="AP141" s="79" t="s">
        <v>179</v>
      </c>
      <c r="AQ141" s="79">
        <v>0</v>
      </c>
      <c r="AR141" s="79">
        <v>0</v>
      </c>
      <c r="AS141" s="79"/>
      <c r="AT141" s="79"/>
      <c r="AU141" s="79"/>
      <c r="AV141" s="79"/>
      <c r="AW141" s="79"/>
      <c r="AX141" s="79"/>
      <c r="AY141" s="79"/>
      <c r="AZ141" s="79"/>
      <c r="BA141">
        <v>1</v>
      </c>
      <c r="BB141">
        <v>0</v>
      </c>
      <c r="BC141" s="79" t="str">
        <f>IF(Edges[[#This Row],[Sentiment]]=0,"NEUTRAL",IF(Edges[[#This Row],[Sentiment]]=1,"POSITIVE",IF(Edges[[#This Row],[Sentiment]]=-1,"NEGATIVE")))</f>
        <v>NEUTRAL</v>
      </c>
      <c r="BD141" s="79" t="str">
        <f>IF(Edges[[#This Row],[Vertex 1]]=Edges[[#This Row],[Vertex 2]],"HIDE","SHOW")</f>
        <v>SHOW</v>
      </c>
      <c r="BE141" s="78" t="str">
        <f>REPLACE(INDEX(GroupVertices[Group], MATCH(Edges[[#This Row],[Vertex 1]],GroupVertices[Vertex],0)),1,1,"")</f>
        <v>EUTRAL</v>
      </c>
      <c r="BF141" s="78" t="str">
        <f>REPLACE(INDEX(GroupVertices[Group], MATCH(Edges[[#This Row],[Vertex 2]],GroupVertices[Vertex],0)),1,1,"")</f>
        <v>EUTRAL</v>
      </c>
    </row>
    <row r="142" spans="1:58" hidden="1" x14ac:dyDescent="0.25">
      <c r="A142" s="64" t="s">
        <v>325</v>
      </c>
      <c r="B142" s="64" t="s">
        <v>325</v>
      </c>
      <c r="C142" s="65"/>
      <c r="D142" s="66"/>
      <c r="E142" s="67"/>
      <c r="F142" s="68"/>
      <c r="G142" s="65" t="str">
        <f>IF(Edges[[#This Row],[Vertex 1]]=Edges[[#This Row],[Vertex 2]],"HIDE","SHOW")</f>
        <v>HIDE</v>
      </c>
      <c r="H142" s="69"/>
      <c r="I142" s="70"/>
      <c r="J142" s="70"/>
      <c r="K142" s="34"/>
      <c r="L142" s="77"/>
      <c r="M142" s="77"/>
      <c r="N142" s="72"/>
      <c r="O142" s="79" t="s">
        <v>179</v>
      </c>
      <c r="P142" s="81">
        <v>42852.246122685188</v>
      </c>
      <c r="Q142" s="79" t="s">
        <v>1742</v>
      </c>
      <c r="R142" s="82" t="s">
        <v>3235</v>
      </c>
      <c r="S142" s="79" t="s">
        <v>4020</v>
      </c>
      <c r="T142" s="79"/>
      <c r="U142" s="79"/>
      <c r="V142" s="82" t="s">
        <v>4857</v>
      </c>
      <c r="W142" s="81">
        <v>42852.246122685188</v>
      </c>
      <c r="X142" s="82" t="s">
        <v>5899</v>
      </c>
      <c r="Y142" s="79"/>
      <c r="Z142" s="79"/>
      <c r="AA142" s="83" t="s">
        <v>7946</v>
      </c>
      <c r="AB142" s="79"/>
      <c r="AC142" s="79" t="b">
        <v>0</v>
      </c>
      <c r="AD142" s="79">
        <v>0</v>
      </c>
      <c r="AE142" s="83" t="s">
        <v>9915</v>
      </c>
      <c r="AF142" s="79" t="b">
        <v>0</v>
      </c>
      <c r="AG142" s="79" t="s">
        <v>9963</v>
      </c>
      <c r="AH142" s="79"/>
      <c r="AI142" s="83" t="s">
        <v>9915</v>
      </c>
      <c r="AJ142" s="79" t="b">
        <v>0</v>
      </c>
      <c r="AK142" s="79">
        <v>0</v>
      </c>
      <c r="AL142" s="83" t="s">
        <v>9915</v>
      </c>
      <c r="AM142" s="79" t="s">
        <v>9996</v>
      </c>
      <c r="AN142" s="79" t="b">
        <v>0</v>
      </c>
      <c r="AO142" s="83" t="s">
        <v>7946</v>
      </c>
      <c r="AP142" s="79" t="s">
        <v>179</v>
      </c>
      <c r="AQ142" s="79">
        <v>0</v>
      </c>
      <c r="AR142" s="79">
        <v>0</v>
      </c>
      <c r="AS142" s="79"/>
      <c r="AT142" s="79"/>
      <c r="AU142" s="79"/>
      <c r="AV142" s="79"/>
      <c r="AW142" s="79"/>
      <c r="AX142" s="79"/>
      <c r="AY142" s="79"/>
      <c r="AZ142" s="79"/>
      <c r="BA142">
        <v>1</v>
      </c>
      <c r="BB142">
        <v>0</v>
      </c>
      <c r="BC142" s="79" t="str">
        <f>IF(Edges[[#This Row],[Sentiment]]=0,"NEUTRAL",IF(Edges[[#This Row],[Sentiment]]=1,"POSITIVE",IF(Edges[[#This Row],[Sentiment]]=-1,"NEGATIVE")))</f>
        <v>NEUTRAL</v>
      </c>
      <c r="BD142" s="79" t="str">
        <f>IF(Edges[[#This Row],[Vertex 1]]=Edges[[#This Row],[Vertex 2]],"HIDE","SHOW")</f>
        <v>HIDE</v>
      </c>
      <c r="BE142" s="124" t="e">
        <f>REPLACE(INDEX(GroupVertices[Group], MATCH(Edges[[#This Row],[Vertex 1]],GroupVertices[Vertex],0)),1,1,"")</f>
        <v>#N/A</v>
      </c>
      <c r="BF142" s="124" t="e">
        <f>REPLACE(INDEX(GroupVertices[Group], MATCH(Edges[[#This Row],[Vertex 2]],GroupVertices[Vertex],0)),1,1,"")</f>
        <v>#N/A</v>
      </c>
    </row>
    <row r="143" spans="1:58" hidden="1" x14ac:dyDescent="0.25">
      <c r="A143" s="64" t="s">
        <v>326</v>
      </c>
      <c r="B143" s="64" t="s">
        <v>326</v>
      </c>
      <c r="C143" s="65"/>
      <c r="D143" s="66"/>
      <c r="E143" s="67"/>
      <c r="F143" s="68"/>
      <c r="G143" s="65" t="str">
        <f>IF(Edges[[#This Row],[Vertex 1]]=Edges[[#This Row],[Vertex 2]],"HIDE","SHOW")</f>
        <v>HIDE</v>
      </c>
      <c r="H143" s="69"/>
      <c r="I143" s="70"/>
      <c r="J143" s="70"/>
      <c r="K143" s="34"/>
      <c r="L143" s="77"/>
      <c r="M143" s="77"/>
      <c r="N143" s="72"/>
      <c r="O143" s="79" t="s">
        <v>179</v>
      </c>
      <c r="P143" s="81">
        <v>42852.252453703702</v>
      </c>
      <c r="Q143" s="79" t="s">
        <v>1743</v>
      </c>
      <c r="R143" s="82" t="s">
        <v>3236</v>
      </c>
      <c r="S143" s="79" t="s">
        <v>4021</v>
      </c>
      <c r="T143" s="79"/>
      <c r="U143" s="79"/>
      <c r="V143" s="82" t="s">
        <v>4858</v>
      </c>
      <c r="W143" s="81">
        <v>42852.252453703702</v>
      </c>
      <c r="X143" s="82" t="s">
        <v>5900</v>
      </c>
      <c r="Y143" s="79"/>
      <c r="Z143" s="79"/>
      <c r="AA143" s="83" t="s">
        <v>7947</v>
      </c>
      <c r="AB143" s="79"/>
      <c r="AC143" s="79" t="b">
        <v>0</v>
      </c>
      <c r="AD143" s="79">
        <v>0</v>
      </c>
      <c r="AE143" s="83" t="s">
        <v>9915</v>
      </c>
      <c r="AF143" s="79" t="b">
        <v>0</v>
      </c>
      <c r="AG143" s="79" t="s">
        <v>9963</v>
      </c>
      <c r="AH143" s="79"/>
      <c r="AI143" s="83" t="s">
        <v>9915</v>
      </c>
      <c r="AJ143" s="79" t="b">
        <v>0</v>
      </c>
      <c r="AK143" s="79">
        <v>0</v>
      </c>
      <c r="AL143" s="83" t="s">
        <v>9915</v>
      </c>
      <c r="AM143" s="79" t="s">
        <v>9990</v>
      </c>
      <c r="AN143" s="79" t="b">
        <v>0</v>
      </c>
      <c r="AO143" s="83" t="s">
        <v>7947</v>
      </c>
      <c r="AP143" s="79" t="s">
        <v>179</v>
      </c>
      <c r="AQ143" s="79">
        <v>0</v>
      </c>
      <c r="AR143" s="79">
        <v>0</v>
      </c>
      <c r="AS143" s="79"/>
      <c r="AT143" s="79"/>
      <c r="AU143" s="79"/>
      <c r="AV143" s="79"/>
      <c r="AW143" s="79"/>
      <c r="AX143" s="79"/>
      <c r="AY143" s="79"/>
      <c r="AZ143" s="79"/>
      <c r="BA143">
        <v>1</v>
      </c>
      <c r="BB143">
        <v>0</v>
      </c>
      <c r="BC143" s="79" t="str">
        <f>IF(Edges[[#This Row],[Sentiment]]=0,"NEUTRAL",IF(Edges[[#This Row],[Sentiment]]=1,"POSITIVE",IF(Edges[[#This Row],[Sentiment]]=-1,"NEGATIVE")))</f>
        <v>NEUTRAL</v>
      </c>
      <c r="BD143" s="79" t="str">
        <f>IF(Edges[[#This Row],[Vertex 1]]=Edges[[#This Row],[Vertex 2]],"HIDE","SHOW")</f>
        <v>HIDE</v>
      </c>
      <c r="BE143" s="124" t="e">
        <f>REPLACE(INDEX(GroupVertices[Group], MATCH(Edges[[#This Row],[Vertex 1]],GroupVertices[Vertex],0)),1,1,"")</f>
        <v>#N/A</v>
      </c>
      <c r="BF143" s="124" t="e">
        <f>REPLACE(INDEX(GroupVertices[Group], MATCH(Edges[[#This Row],[Vertex 2]],GroupVertices[Vertex],0)),1,1,"")</f>
        <v>#N/A</v>
      </c>
    </row>
    <row r="144" spans="1:58" x14ac:dyDescent="0.25">
      <c r="A144" s="64" t="s">
        <v>327</v>
      </c>
      <c r="B144" s="64" t="s">
        <v>328</v>
      </c>
      <c r="C144" s="65"/>
      <c r="D144" s="66"/>
      <c r="E144" s="67"/>
      <c r="F144" s="68"/>
      <c r="G144" s="65" t="str">
        <f>IF(Edges[[#This Row],[Vertex 1]]=Edges[[#This Row],[Vertex 2]],"HIDE","SHOW")</f>
        <v>SHOW</v>
      </c>
      <c r="H144" s="69"/>
      <c r="I144" s="70"/>
      <c r="J144" s="70"/>
      <c r="K144" s="34" t="s">
        <v>65</v>
      </c>
      <c r="L144" s="77">
        <v>144</v>
      </c>
      <c r="M144" s="77"/>
      <c r="N144" s="72"/>
      <c r="O144" s="79" t="s">
        <v>1646</v>
      </c>
      <c r="P144" s="81">
        <v>42852.264988425923</v>
      </c>
      <c r="Q144" s="79" t="s">
        <v>18331</v>
      </c>
      <c r="R144" s="82" t="s">
        <v>3237</v>
      </c>
      <c r="S144" s="79" t="s">
        <v>4044</v>
      </c>
      <c r="T144" s="79" t="s">
        <v>4279</v>
      </c>
      <c r="U144" s="79"/>
      <c r="V144" s="82" t="s">
        <v>4859</v>
      </c>
      <c r="W144" s="81">
        <v>42852.264988425923</v>
      </c>
      <c r="X144" s="82" t="s">
        <v>5901</v>
      </c>
      <c r="Y144" s="79"/>
      <c r="Z144" s="79"/>
      <c r="AA144" s="83" t="s">
        <v>7948</v>
      </c>
      <c r="AB144" s="79"/>
      <c r="AC144" s="79" t="b">
        <v>0</v>
      </c>
      <c r="AD144" s="79">
        <v>0</v>
      </c>
      <c r="AE144" s="83" t="s">
        <v>9915</v>
      </c>
      <c r="AF144" s="79" t="b">
        <v>0</v>
      </c>
      <c r="AG144" s="79" t="s">
        <v>9973</v>
      </c>
      <c r="AH144" s="79"/>
      <c r="AI144" s="83" t="s">
        <v>9915</v>
      </c>
      <c r="AJ144" s="79" t="b">
        <v>0</v>
      </c>
      <c r="AK144" s="79">
        <v>0</v>
      </c>
      <c r="AL144" s="83" t="s">
        <v>9915</v>
      </c>
      <c r="AM144" s="79" t="s">
        <v>9990</v>
      </c>
      <c r="AN144" s="79" t="b">
        <v>0</v>
      </c>
      <c r="AO144" s="83" t="s">
        <v>7948</v>
      </c>
      <c r="AP144" s="79" t="s">
        <v>179</v>
      </c>
      <c r="AQ144" s="79">
        <v>0</v>
      </c>
      <c r="AR144" s="79">
        <v>0</v>
      </c>
      <c r="AS144" s="79"/>
      <c r="AT144" s="79"/>
      <c r="AU144" s="79"/>
      <c r="AV144" s="79"/>
      <c r="AW144" s="79"/>
      <c r="AX144" s="79"/>
      <c r="AY144" s="79"/>
      <c r="AZ144" s="79"/>
      <c r="BA144">
        <v>1</v>
      </c>
      <c r="BB144">
        <v>0</v>
      </c>
      <c r="BC144" s="79" t="str">
        <f>IF(Edges[[#This Row],[Sentiment]]=0,"NEUTRAL",IF(Edges[[#This Row],[Sentiment]]=1,"POSITIVE",IF(Edges[[#This Row],[Sentiment]]=-1,"NEGATIVE")))</f>
        <v>NEUTRAL</v>
      </c>
      <c r="BD144" s="79" t="str">
        <f>IF(Edges[[#This Row],[Vertex 1]]=Edges[[#This Row],[Vertex 2]],"HIDE","SHOW")</f>
        <v>SHOW</v>
      </c>
      <c r="BE144" s="78" t="str">
        <f>REPLACE(INDEX(GroupVertices[Group], MATCH(Edges[[#This Row],[Vertex 1]],GroupVertices[Vertex],0)),1,1,"")</f>
        <v>EUTRAL</v>
      </c>
      <c r="BF144" s="78" t="str">
        <f>REPLACE(INDEX(GroupVertices[Group], MATCH(Edges[[#This Row],[Vertex 2]],GroupVertices[Vertex],0)),1,1,"")</f>
        <v>EUTRAL</v>
      </c>
    </row>
    <row r="145" spans="1:58" hidden="1" x14ac:dyDescent="0.25">
      <c r="A145" s="64" t="s">
        <v>328</v>
      </c>
      <c r="B145" s="64" t="s">
        <v>328</v>
      </c>
      <c r="C145" s="65"/>
      <c r="D145" s="66"/>
      <c r="E145" s="67"/>
      <c r="F145" s="68"/>
      <c r="G145" s="65" t="str">
        <f>IF(Edges[[#This Row],[Vertex 1]]=Edges[[#This Row],[Vertex 2]],"HIDE","SHOW")</f>
        <v>HIDE</v>
      </c>
      <c r="H145" s="69"/>
      <c r="I145" s="70"/>
      <c r="J145" s="70"/>
      <c r="K145" s="34"/>
      <c r="L145" s="77"/>
      <c r="M145" s="77"/>
      <c r="N145" s="72"/>
      <c r="O145" s="79" t="s">
        <v>179</v>
      </c>
      <c r="P145" s="81">
        <v>42852.265462962961</v>
      </c>
      <c r="Q145" s="79" t="s">
        <v>18332</v>
      </c>
      <c r="R145" s="82" t="s">
        <v>3238</v>
      </c>
      <c r="S145" s="79" t="s">
        <v>4044</v>
      </c>
      <c r="T145" s="79" t="s">
        <v>4280</v>
      </c>
      <c r="U145" s="79"/>
      <c r="V145" s="82" t="s">
        <v>4860</v>
      </c>
      <c r="W145" s="81">
        <v>42852.265462962961</v>
      </c>
      <c r="X145" s="82" t="s">
        <v>5902</v>
      </c>
      <c r="Y145" s="79"/>
      <c r="Z145" s="79"/>
      <c r="AA145" s="83" t="s">
        <v>7949</v>
      </c>
      <c r="AB145" s="79"/>
      <c r="AC145" s="79" t="b">
        <v>0</v>
      </c>
      <c r="AD145" s="79">
        <v>1</v>
      </c>
      <c r="AE145" s="83" t="s">
        <v>9915</v>
      </c>
      <c r="AF145" s="79" t="b">
        <v>0</v>
      </c>
      <c r="AG145" s="79" t="s">
        <v>9973</v>
      </c>
      <c r="AH145" s="79"/>
      <c r="AI145" s="83" t="s">
        <v>9915</v>
      </c>
      <c r="AJ145" s="79" t="b">
        <v>0</v>
      </c>
      <c r="AK145" s="79">
        <v>1</v>
      </c>
      <c r="AL145" s="83" t="s">
        <v>9915</v>
      </c>
      <c r="AM145" s="79" t="s">
        <v>9990</v>
      </c>
      <c r="AN145" s="79" t="b">
        <v>0</v>
      </c>
      <c r="AO145" s="83" t="s">
        <v>7949</v>
      </c>
      <c r="AP145" s="79" t="s">
        <v>179</v>
      </c>
      <c r="AQ145" s="79">
        <v>0</v>
      </c>
      <c r="AR145" s="79">
        <v>0</v>
      </c>
      <c r="AS145" s="79"/>
      <c r="AT145" s="79"/>
      <c r="AU145" s="79"/>
      <c r="AV145" s="79"/>
      <c r="AW145" s="79"/>
      <c r="AX145" s="79"/>
      <c r="AY145" s="79"/>
      <c r="AZ145" s="79"/>
      <c r="BA145">
        <v>1</v>
      </c>
      <c r="BB145">
        <v>0</v>
      </c>
      <c r="BC145" s="79" t="str">
        <f>IF(Edges[[#This Row],[Sentiment]]=0,"NEUTRAL",IF(Edges[[#This Row],[Sentiment]]=1,"POSITIVE",IF(Edges[[#This Row],[Sentiment]]=-1,"NEGATIVE")))</f>
        <v>NEUTRAL</v>
      </c>
      <c r="BD145" s="79" t="str">
        <f>IF(Edges[[#This Row],[Vertex 1]]=Edges[[#This Row],[Vertex 2]],"HIDE","SHOW")</f>
        <v>HIDE</v>
      </c>
      <c r="BE145" s="124" t="str">
        <f>REPLACE(INDEX(GroupVertices[Group], MATCH(Edges[[#This Row],[Vertex 1]],GroupVertices[Vertex],0)),1,1,"")</f>
        <v>EUTRAL</v>
      </c>
      <c r="BF145" s="124" t="str">
        <f>REPLACE(INDEX(GroupVertices[Group], MATCH(Edges[[#This Row],[Vertex 2]],GroupVertices[Vertex],0)),1,1,"")</f>
        <v>EUTRAL</v>
      </c>
    </row>
    <row r="146" spans="1:58" x14ac:dyDescent="0.25">
      <c r="A146" s="64" t="s">
        <v>329</v>
      </c>
      <c r="B146" s="64" t="s">
        <v>328</v>
      </c>
      <c r="C146" s="65"/>
      <c r="D146" s="66"/>
      <c r="E146" s="67"/>
      <c r="F146" s="68"/>
      <c r="G146" s="65" t="str">
        <f>IF(Edges[[#This Row],[Vertex 1]]=Edges[[#This Row],[Vertex 2]],"HIDE","SHOW")</f>
        <v>SHOW</v>
      </c>
      <c r="H146" s="69"/>
      <c r="I146" s="70"/>
      <c r="J146" s="70"/>
      <c r="K146" s="34" t="s">
        <v>65</v>
      </c>
      <c r="L146" s="77">
        <v>146</v>
      </c>
      <c r="M146" s="77"/>
      <c r="N146" s="72"/>
      <c r="O146" s="79" t="s">
        <v>1646</v>
      </c>
      <c r="P146" s="81">
        <v>42852.266481481478</v>
      </c>
      <c r="Q146" s="79" t="s">
        <v>18333</v>
      </c>
      <c r="R146" s="82" t="s">
        <v>3238</v>
      </c>
      <c r="S146" s="79" t="s">
        <v>4044</v>
      </c>
      <c r="T146" s="79" t="s">
        <v>4280</v>
      </c>
      <c r="U146" s="79"/>
      <c r="V146" s="82" t="s">
        <v>4861</v>
      </c>
      <c r="W146" s="81">
        <v>42852.266481481478</v>
      </c>
      <c r="X146" s="82" t="s">
        <v>5903</v>
      </c>
      <c r="Y146" s="79"/>
      <c r="Z146" s="79"/>
      <c r="AA146" s="83" t="s">
        <v>7950</v>
      </c>
      <c r="AB146" s="79"/>
      <c r="AC146" s="79" t="b">
        <v>0</v>
      </c>
      <c r="AD146" s="79">
        <v>0</v>
      </c>
      <c r="AE146" s="83" t="s">
        <v>9915</v>
      </c>
      <c r="AF146" s="79" t="b">
        <v>0</v>
      </c>
      <c r="AG146" s="79" t="s">
        <v>9973</v>
      </c>
      <c r="AH146" s="79"/>
      <c r="AI146" s="83" t="s">
        <v>9915</v>
      </c>
      <c r="AJ146" s="79" t="b">
        <v>0</v>
      </c>
      <c r="AK146" s="79">
        <v>1</v>
      </c>
      <c r="AL146" s="83" t="s">
        <v>7949</v>
      </c>
      <c r="AM146" s="79" t="s">
        <v>10009</v>
      </c>
      <c r="AN146" s="79" t="b">
        <v>0</v>
      </c>
      <c r="AO146" s="83" t="s">
        <v>7949</v>
      </c>
      <c r="AP146" s="79" t="s">
        <v>179</v>
      </c>
      <c r="AQ146" s="79">
        <v>0</v>
      </c>
      <c r="AR146" s="79">
        <v>0</v>
      </c>
      <c r="AS146" s="79"/>
      <c r="AT146" s="79"/>
      <c r="AU146" s="79"/>
      <c r="AV146" s="79"/>
      <c r="AW146" s="79"/>
      <c r="AX146" s="79"/>
      <c r="AY146" s="79"/>
      <c r="AZ146" s="79"/>
      <c r="BA146">
        <v>1</v>
      </c>
      <c r="BB146">
        <v>1</v>
      </c>
      <c r="BC146" s="79" t="str">
        <f>IF(Edges[[#This Row],[Sentiment]]=0,"NEUTRAL",IF(Edges[[#This Row],[Sentiment]]=1,"POSITIVE",IF(Edges[[#This Row],[Sentiment]]=-1,"NEGATIVE")))</f>
        <v>POSITIVE</v>
      </c>
      <c r="BD146" s="79" t="str">
        <f>IF(Edges[[#This Row],[Vertex 1]]=Edges[[#This Row],[Vertex 2]],"HIDE","SHOW")</f>
        <v>SHOW</v>
      </c>
      <c r="BE146" s="78" t="str">
        <f>REPLACE(INDEX(GroupVertices[Group], MATCH(Edges[[#This Row],[Vertex 1]],GroupVertices[Vertex],0)),1,1,"")</f>
        <v>OSITIVE</v>
      </c>
      <c r="BF146" s="78" t="str">
        <f>REPLACE(INDEX(GroupVertices[Group], MATCH(Edges[[#This Row],[Vertex 2]],GroupVertices[Vertex],0)),1,1,"")</f>
        <v>EUTRAL</v>
      </c>
    </row>
    <row r="147" spans="1:58" x14ac:dyDescent="0.25">
      <c r="A147" s="64" t="s">
        <v>330</v>
      </c>
      <c r="B147" s="64" t="s">
        <v>1469</v>
      </c>
      <c r="C147" s="65"/>
      <c r="D147" s="66"/>
      <c r="E147" s="67"/>
      <c r="F147" s="68"/>
      <c r="G147" s="65" t="str">
        <f>IF(Edges[[#This Row],[Vertex 1]]=Edges[[#This Row],[Vertex 2]],"HIDE","SHOW")</f>
        <v>SHOW</v>
      </c>
      <c r="H147" s="69"/>
      <c r="I147" s="70"/>
      <c r="J147" s="70"/>
      <c r="K147" s="34" t="s">
        <v>65</v>
      </c>
      <c r="L147" s="77">
        <v>147</v>
      </c>
      <c r="M147" s="77"/>
      <c r="N147" s="72"/>
      <c r="O147" s="79" t="s">
        <v>1646</v>
      </c>
      <c r="P147" s="81">
        <v>42852.268773148149</v>
      </c>
      <c r="Q147" s="79" t="s">
        <v>18327</v>
      </c>
      <c r="R147" s="79"/>
      <c r="S147" s="79"/>
      <c r="T147" s="79" t="s">
        <v>4277</v>
      </c>
      <c r="U147" s="79"/>
      <c r="V147" s="82" t="s">
        <v>4862</v>
      </c>
      <c r="W147" s="81">
        <v>42852.268773148149</v>
      </c>
      <c r="X147" s="82" t="s">
        <v>5904</v>
      </c>
      <c r="Y147" s="79"/>
      <c r="Z147" s="79"/>
      <c r="AA147" s="83" t="s">
        <v>7951</v>
      </c>
      <c r="AB147" s="79"/>
      <c r="AC147" s="79" t="b">
        <v>0</v>
      </c>
      <c r="AD147" s="79">
        <v>0</v>
      </c>
      <c r="AE147" s="83" t="s">
        <v>9915</v>
      </c>
      <c r="AF147" s="79" t="b">
        <v>0</v>
      </c>
      <c r="AG147" s="79" t="s">
        <v>9963</v>
      </c>
      <c r="AH147" s="79"/>
      <c r="AI147" s="83" t="s">
        <v>9915</v>
      </c>
      <c r="AJ147" s="79" t="b">
        <v>0</v>
      </c>
      <c r="AK147" s="79">
        <v>29</v>
      </c>
      <c r="AL147" s="83" t="s">
        <v>9672</v>
      </c>
      <c r="AM147" s="79" t="s">
        <v>9991</v>
      </c>
      <c r="AN147" s="79" t="b">
        <v>0</v>
      </c>
      <c r="AO147" s="83" t="s">
        <v>9672</v>
      </c>
      <c r="AP147" s="79" t="s">
        <v>179</v>
      </c>
      <c r="AQ147" s="79">
        <v>0</v>
      </c>
      <c r="AR147" s="79">
        <v>0</v>
      </c>
      <c r="AS147" s="79"/>
      <c r="AT147" s="79"/>
      <c r="AU147" s="79"/>
      <c r="AV147" s="79"/>
      <c r="AW147" s="79"/>
      <c r="AX147" s="79"/>
      <c r="AY147" s="79"/>
      <c r="AZ147" s="79"/>
      <c r="BA147">
        <v>3</v>
      </c>
      <c r="BB147">
        <v>1</v>
      </c>
      <c r="BC147" s="79" t="str">
        <f>IF(Edges[[#This Row],[Sentiment]]=0,"NEUTRAL",IF(Edges[[#This Row],[Sentiment]]=1,"POSITIVE",IF(Edges[[#This Row],[Sentiment]]=-1,"NEGATIVE")))</f>
        <v>POSITIVE</v>
      </c>
      <c r="BD147" s="79" t="str">
        <f>IF(Edges[[#This Row],[Vertex 1]]=Edges[[#This Row],[Vertex 2]],"HIDE","SHOW")</f>
        <v>SHOW</v>
      </c>
      <c r="BE147" s="78" t="str">
        <f>REPLACE(INDEX(GroupVertices[Group], MATCH(Edges[[#This Row],[Vertex 1]],GroupVertices[Vertex],0)),1,1,"")</f>
        <v>OSITIVE</v>
      </c>
      <c r="BF147" s="78" t="str">
        <f>REPLACE(INDEX(GroupVertices[Group], MATCH(Edges[[#This Row],[Vertex 2]],GroupVertices[Vertex],0)),1,1,"")</f>
        <v>EUTRAL</v>
      </c>
    </row>
    <row r="148" spans="1:58" x14ac:dyDescent="0.25">
      <c r="A148" s="64" t="s">
        <v>330</v>
      </c>
      <c r="B148" s="64" t="s">
        <v>1469</v>
      </c>
      <c r="C148" s="65"/>
      <c r="D148" s="66"/>
      <c r="E148" s="67"/>
      <c r="F148" s="68"/>
      <c r="G148" s="65" t="str">
        <f>IF(Edges[[#This Row],[Vertex 1]]=Edges[[#This Row],[Vertex 2]],"HIDE","SHOW")</f>
        <v>SHOW</v>
      </c>
      <c r="H148" s="69"/>
      <c r="I148" s="70"/>
      <c r="J148" s="70"/>
      <c r="K148" s="34" t="s">
        <v>65</v>
      </c>
      <c r="L148" s="77">
        <v>148</v>
      </c>
      <c r="M148" s="77"/>
      <c r="N148" s="72"/>
      <c r="O148" s="79" t="s">
        <v>1646</v>
      </c>
      <c r="P148" s="81">
        <v>42852.268877314818</v>
      </c>
      <c r="Q148" s="79" t="s">
        <v>1744</v>
      </c>
      <c r="R148" s="79"/>
      <c r="S148" s="79"/>
      <c r="T148" s="79"/>
      <c r="U148" s="79"/>
      <c r="V148" s="82" t="s">
        <v>4862</v>
      </c>
      <c r="W148" s="81">
        <v>42852.268877314818</v>
      </c>
      <c r="X148" s="82" t="s">
        <v>5905</v>
      </c>
      <c r="Y148" s="79"/>
      <c r="Z148" s="79"/>
      <c r="AA148" s="83" t="s">
        <v>7952</v>
      </c>
      <c r="AB148" s="79"/>
      <c r="AC148" s="79" t="b">
        <v>0</v>
      </c>
      <c r="AD148" s="79">
        <v>0</v>
      </c>
      <c r="AE148" s="83" t="s">
        <v>9915</v>
      </c>
      <c r="AF148" s="79" t="b">
        <v>0</v>
      </c>
      <c r="AG148" s="79" t="s">
        <v>9963</v>
      </c>
      <c r="AH148" s="79"/>
      <c r="AI148" s="83" t="s">
        <v>9915</v>
      </c>
      <c r="AJ148" s="79" t="b">
        <v>0</v>
      </c>
      <c r="AK148" s="79">
        <v>25</v>
      </c>
      <c r="AL148" s="83" t="s">
        <v>9671</v>
      </c>
      <c r="AM148" s="79" t="s">
        <v>9991</v>
      </c>
      <c r="AN148" s="79" t="b">
        <v>0</v>
      </c>
      <c r="AO148" s="83" t="s">
        <v>9671</v>
      </c>
      <c r="AP148" s="79" t="s">
        <v>179</v>
      </c>
      <c r="AQ148" s="79">
        <v>0</v>
      </c>
      <c r="AR148" s="79">
        <v>0</v>
      </c>
      <c r="AS148" s="79"/>
      <c r="AT148" s="79"/>
      <c r="AU148" s="79"/>
      <c r="AV148" s="79"/>
      <c r="AW148" s="79"/>
      <c r="AX148" s="79"/>
      <c r="AY148" s="79"/>
      <c r="AZ148" s="79"/>
      <c r="BA148">
        <v>3</v>
      </c>
      <c r="BB148">
        <v>0</v>
      </c>
      <c r="BC148" s="79" t="str">
        <f>IF(Edges[[#This Row],[Sentiment]]=0,"NEUTRAL",IF(Edges[[#This Row],[Sentiment]]=1,"POSITIVE",IF(Edges[[#This Row],[Sentiment]]=-1,"NEGATIVE")))</f>
        <v>NEUTRAL</v>
      </c>
      <c r="BD148" s="79" t="str">
        <f>IF(Edges[[#This Row],[Vertex 1]]=Edges[[#This Row],[Vertex 2]],"HIDE","SHOW")</f>
        <v>SHOW</v>
      </c>
      <c r="BE148" s="78" t="str">
        <f>REPLACE(INDEX(GroupVertices[Group], MATCH(Edges[[#This Row],[Vertex 1]],GroupVertices[Vertex],0)),1,1,"")</f>
        <v>OSITIVE</v>
      </c>
      <c r="BF148" s="78" t="str">
        <f>REPLACE(INDEX(GroupVertices[Group], MATCH(Edges[[#This Row],[Vertex 2]],GroupVertices[Vertex],0)),1,1,"")</f>
        <v>EUTRAL</v>
      </c>
    </row>
    <row r="149" spans="1:58" x14ac:dyDescent="0.25">
      <c r="A149" s="64" t="s">
        <v>330</v>
      </c>
      <c r="B149" s="64" t="s">
        <v>1543</v>
      </c>
      <c r="C149" s="65"/>
      <c r="D149" s="66"/>
      <c r="E149" s="67"/>
      <c r="F149" s="68"/>
      <c r="G149" s="65" t="str">
        <f>IF(Edges[[#This Row],[Vertex 1]]=Edges[[#This Row],[Vertex 2]],"HIDE","SHOW")</f>
        <v>SHOW</v>
      </c>
      <c r="H149" s="69"/>
      <c r="I149" s="70"/>
      <c r="J149" s="70"/>
      <c r="K149" s="34" t="s">
        <v>65</v>
      </c>
      <c r="L149" s="77">
        <v>149</v>
      </c>
      <c r="M149" s="77"/>
      <c r="N149" s="72"/>
      <c r="O149" s="79" t="s">
        <v>1646</v>
      </c>
      <c r="P149" s="81">
        <v>42852.268912037034</v>
      </c>
      <c r="Q149" s="79" t="s">
        <v>18324</v>
      </c>
      <c r="R149" s="79"/>
      <c r="S149" s="79"/>
      <c r="T149" s="79" t="s">
        <v>4261</v>
      </c>
      <c r="U149" s="79"/>
      <c r="V149" s="82" t="s">
        <v>4862</v>
      </c>
      <c r="W149" s="81">
        <v>42852.268912037034</v>
      </c>
      <c r="X149" s="82" t="s">
        <v>5906</v>
      </c>
      <c r="Y149" s="79"/>
      <c r="Z149" s="79"/>
      <c r="AA149" s="83" t="s">
        <v>7953</v>
      </c>
      <c r="AB149" s="79"/>
      <c r="AC149" s="79" t="b">
        <v>0</v>
      </c>
      <c r="AD149" s="79">
        <v>0</v>
      </c>
      <c r="AE149" s="83" t="s">
        <v>9915</v>
      </c>
      <c r="AF149" s="79" t="b">
        <v>0</v>
      </c>
      <c r="AG149" s="79" t="s">
        <v>9963</v>
      </c>
      <c r="AH149" s="79"/>
      <c r="AI149" s="83" t="s">
        <v>9915</v>
      </c>
      <c r="AJ149" s="79" t="b">
        <v>0</v>
      </c>
      <c r="AK149" s="79">
        <v>32</v>
      </c>
      <c r="AL149" s="83" t="s">
        <v>9658</v>
      </c>
      <c r="AM149" s="79" t="s">
        <v>9991</v>
      </c>
      <c r="AN149" s="79" t="b">
        <v>0</v>
      </c>
      <c r="AO149" s="83" t="s">
        <v>9658</v>
      </c>
      <c r="AP149" s="79" t="s">
        <v>179</v>
      </c>
      <c r="AQ149" s="79">
        <v>0</v>
      </c>
      <c r="AR149" s="79">
        <v>0</v>
      </c>
      <c r="AS149" s="79"/>
      <c r="AT149" s="79"/>
      <c r="AU149" s="79"/>
      <c r="AV149" s="79"/>
      <c r="AW149" s="79"/>
      <c r="AX149" s="79"/>
      <c r="AY149" s="79"/>
      <c r="AZ149" s="79"/>
      <c r="BA149">
        <v>1</v>
      </c>
      <c r="BB149">
        <v>0</v>
      </c>
      <c r="BC149" s="79" t="str">
        <f>IF(Edges[[#This Row],[Sentiment]]=0,"NEUTRAL",IF(Edges[[#This Row],[Sentiment]]=1,"POSITIVE",IF(Edges[[#This Row],[Sentiment]]=-1,"NEGATIVE")))</f>
        <v>NEUTRAL</v>
      </c>
      <c r="BD149" s="79" t="str">
        <f>IF(Edges[[#This Row],[Vertex 1]]=Edges[[#This Row],[Vertex 2]],"HIDE","SHOW")</f>
        <v>SHOW</v>
      </c>
      <c r="BE149" s="78" t="str">
        <f>REPLACE(INDEX(GroupVertices[Group], MATCH(Edges[[#This Row],[Vertex 1]],GroupVertices[Vertex],0)),1,1,"")</f>
        <v>OSITIVE</v>
      </c>
      <c r="BF149" s="78" t="str">
        <f>REPLACE(INDEX(GroupVertices[Group], MATCH(Edges[[#This Row],[Vertex 2]],GroupVertices[Vertex],0)),1,1,"")</f>
        <v>eneral</v>
      </c>
    </row>
    <row r="150" spans="1:58" x14ac:dyDescent="0.25">
      <c r="A150" s="64" t="s">
        <v>330</v>
      </c>
      <c r="B150" s="64" t="s">
        <v>1544</v>
      </c>
      <c r="C150" s="65"/>
      <c r="D150" s="66"/>
      <c r="E150" s="67"/>
      <c r="F150" s="68"/>
      <c r="G150" s="65" t="str">
        <f>IF(Edges[[#This Row],[Vertex 1]]=Edges[[#This Row],[Vertex 2]],"HIDE","SHOW")</f>
        <v>SHOW</v>
      </c>
      <c r="H150" s="69"/>
      <c r="I150" s="70"/>
      <c r="J150" s="70"/>
      <c r="K150" s="34" t="s">
        <v>65</v>
      </c>
      <c r="L150" s="77">
        <v>150</v>
      </c>
      <c r="M150" s="77"/>
      <c r="N150" s="72"/>
      <c r="O150" s="79" t="s">
        <v>1646</v>
      </c>
      <c r="P150" s="81">
        <v>42852.268912037034</v>
      </c>
      <c r="Q150" s="79" t="s">
        <v>18324</v>
      </c>
      <c r="R150" s="79"/>
      <c r="S150" s="79"/>
      <c r="T150" s="79" t="s">
        <v>4261</v>
      </c>
      <c r="U150" s="79"/>
      <c r="V150" s="82" t="s">
        <v>4862</v>
      </c>
      <c r="W150" s="81">
        <v>42852.268912037034</v>
      </c>
      <c r="X150" s="82" t="s">
        <v>5906</v>
      </c>
      <c r="Y150" s="79"/>
      <c r="Z150" s="79"/>
      <c r="AA150" s="83" t="s">
        <v>7953</v>
      </c>
      <c r="AB150" s="79"/>
      <c r="AC150" s="79" t="b">
        <v>0</v>
      </c>
      <c r="AD150" s="79">
        <v>0</v>
      </c>
      <c r="AE150" s="83" t="s">
        <v>9915</v>
      </c>
      <c r="AF150" s="79" t="b">
        <v>0</v>
      </c>
      <c r="AG150" s="79" t="s">
        <v>9963</v>
      </c>
      <c r="AH150" s="79"/>
      <c r="AI150" s="83" t="s">
        <v>9915</v>
      </c>
      <c r="AJ150" s="79" t="b">
        <v>0</v>
      </c>
      <c r="AK150" s="79">
        <v>32</v>
      </c>
      <c r="AL150" s="83" t="s">
        <v>9658</v>
      </c>
      <c r="AM150" s="79" t="s">
        <v>9991</v>
      </c>
      <c r="AN150" s="79" t="b">
        <v>0</v>
      </c>
      <c r="AO150" s="83" t="s">
        <v>9658</v>
      </c>
      <c r="AP150" s="79" t="s">
        <v>179</v>
      </c>
      <c r="AQ150" s="79">
        <v>0</v>
      </c>
      <c r="AR150" s="79">
        <v>0</v>
      </c>
      <c r="AS150" s="79"/>
      <c r="AT150" s="79"/>
      <c r="AU150" s="79"/>
      <c r="AV150" s="79"/>
      <c r="AW150" s="79"/>
      <c r="AX150" s="79"/>
      <c r="AY150" s="79"/>
      <c r="AZ150" s="79"/>
      <c r="BA150">
        <v>1</v>
      </c>
      <c r="BB150">
        <v>0</v>
      </c>
      <c r="BC150" s="79" t="str">
        <f>IF(Edges[[#This Row],[Sentiment]]=0,"NEUTRAL",IF(Edges[[#This Row],[Sentiment]]=1,"POSITIVE",IF(Edges[[#This Row],[Sentiment]]=-1,"NEGATIVE")))</f>
        <v>NEUTRAL</v>
      </c>
      <c r="BD150" s="79" t="str">
        <f>IF(Edges[[#This Row],[Vertex 1]]=Edges[[#This Row],[Vertex 2]],"HIDE","SHOW")</f>
        <v>SHOW</v>
      </c>
      <c r="BE150" s="78" t="str">
        <f>REPLACE(INDEX(GroupVertices[Group], MATCH(Edges[[#This Row],[Vertex 1]],GroupVertices[Vertex],0)),1,1,"")</f>
        <v>OSITIVE</v>
      </c>
      <c r="BF150" s="78" t="str">
        <f>REPLACE(INDEX(GroupVertices[Group], MATCH(Edges[[#This Row],[Vertex 2]],GroupVertices[Vertex],0)),1,1,"")</f>
        <v>eneral</v>
      </c>
    </row>
    <row r="151" spans="1:58" x14ac:dyDescent="0.25">
      <c r="A151" s="64" t="s">
        <v>330</v>
      </c>
      <c r="B151" s="64" t="s">
        <v>1545</v>
      </c>
      <c r="C151" s="65"/>
      <c r="D151" s="66"/>
      <c r="E151" s="67"/>
      <c r="F151" s="68"/>
      <c r="G151" s="65" t="str">
        <f>IF(Edges[[#This Row],[Vertex 1]]=Edges[[#This Row],[Vertex 2]],"HIDE","SHOW")</f>
        <v>SHOW</v>
      </c>
      <c r="H151" s="69"/>
      <c r="I151" s="70"/>
      <c r="J151" s="70"/>
      <c r="K151" s="34" t="s">
        <v>65</v>
      </c>
      <c r="L151" s="77">
        <v>151</v>
      </c>
      <c r="M151" s="77"/>
      <c r="N151" s="72"/>
      <c r="O151" s="79" t="s">
        <v>1646</v>
      </c>
      <c r="P151" s="81">
        <v>42852.268912037034</v>
      </c>
      <c r="Q151" s="79" t="s">
        <v>18324</v>
      </c>
      <c r="R151" s="79"/>
      <c r="S151" s="79"/>
      <c r="T151" s="79" t="s">
        <v>4261</v>
      </c>
      <c r="U151" s="79"/>
      <c r="V151" s="82" t="s">
        <v>4862</v>
      </c>
      <c r="W151" s="81">
        <v>42852.268912037034</v>
      </c>
      <c r="X151" s="82" t="s">
        <v>5906</v>
      </c>
      <c r="Y151" s="79"/>
      <c r="Z151" s="79"/>
      <c r="AA151" s="83" t="s">
        <v>7953</v>
      </c>
      <c r="AB151" s="79"/>
      <c r="AC151" s="79" t="b">
        <v>0</v>
      </c>
      <c r="AD151" s="79">
        <v>0</v>
      </c>
      <c r="AE151" s="83" t="s">
        <v>9915</v>
      </c>
      <c r="AF151" s="79" t="b">
        <v>0</v>
      </c>
      <c r="AG151" s="79" t="s">
        <v>9963</v>
      </c>
      <c r="AH151" s="79"/>
      <c r="AI151" s="83" t="s">
        <v>9915</v>
      </c>
      <c r="AJ151" s="79" t="b">
        <v>0</v>
      </c>
      <c r="AK151" s="79">
        <v>32</v>
      </c>
      <c r="AL151" s="83" t="s">
        <v>9658</v>
      </c>
      <c r="AM151" s="79" t="s">
        <v>9991</v>
      </c>
      <c r="AN151" s="79" t="b">
        <v>0</v>
      </c>
      <c r="AO151" s="83" t="s">
        <v>9658</v>
      </c>
      <c r="AP151" s="79" t="s">
        <v>179</v>
      </c>
      <c r="AQ151" s="79">
        <v>0</v>
      </c>
      <c r="AR151" s="79">
        <v>0</v>
      </c>
      <c r="AS151" s="79"/>
      <c r="AT151" s="79"/>
      <c r="AU151" s="79"/>
      <c r="AV151" s="79"/>
      <c r="AW151" s="79"/>
      <c r="AX151" s="79"/>
      <c r="AY151" s="79"/>
      <c r="AZ151" s="79"/>
      <c r="BA151">
        <v>1</v>
      </c>
      <c r="BB151">
        <v>0</v>
      </c>
      <c r="BC151" s="79" t="str">
        <f>IF(Edges[[#This Row],[Sentiment]]=0,"NEUTRAL",IF(Edges[[#This Row],[Sentiment]]=1,"POSITIVE",IF(Edges[[#This Row],[Sentiment]]=-1,"NEGATIVE")))</f>
        <v>NEUTRAL</v>
      </c>
      <c r="BD151" s="79" t="str">
        <f>IF(Edges[[#This Row],[Vertex 1]]=Edges[[#This Row],[Vertex 2]],"HIDE","SHOW")</f>
        <v>SHOW</v>
      </c>
      <c r="BE151" s="78" t="str">
        <f>REPLACE(INDEX(GroupVertices[Group], MATCH(Edges[[#This Row],[Vertex 1]],GroupVertices[Vertex],0)),1,1,"")</f>
        <v>OSITIVE</v>
      </c>
      <c r="BF151" s="78" t="str">
        <f>REPLACE(INDEX(GroupVertices[Group], MATCH(Edges[[#This Row],[Vertex 2]],GroupVertices[Vertex],0)),1,1,"")</f>
        <v>EGATIVE</v>
      </c>
    </row>
    <row r="152" spans="1:58" x14ac:dyDescent="0.25">
      <c r="A152" s="64" t="s">
        <v>330</v>
      </c>
      <c r="B152" s="64" t="s">
        <v>1469</v>
      </c>
      <c r="C152" s="65"/>
      <c r="D152" s="66"/>
      <c r="E152" s="67"/>
      <c r="F152" s="68"/>
      <c r="G152" s="65" t="str">
        <f>IF(Edges[[#This Row],[Vertex 1]]=Edges[[#This Row],[Vertex 2]],"HIDE","SHOW")</f>
        <v>SHOW</v>
      </c>
      <c r="H152" s="69"/>
      <c r="I152" s="70"/>
      <c r="J152" s="70"/>
      <c r="K152" s="34" t="s">
        <v>65</v>
      </c>
      <c r="L152" s="77">
        <v>152</v>
      </c>
      <c r="M152" s="77"/>
      <c r="N152" s="72"/>
      <c r="O152" s="79" t="s">
        <v>1646</v>
      </c>
      <c r="P152" s="81">
        <v>42852.268912037034</v>
      </c>
      <c r="Q152" s="79" t="s">
        <v>18324</v>
      </c>
      <c r="R152" s="79"/>
      <c r="S152" s="79"/>
      <c r="T152" s="79" t="s">
        <v>4261</v>
      </c>
      <c r="U152" s="79"/>
      <c r="V152" s="82" t="s">
        <v>4862</v>
      </c>
      <c r="W152" s="81">
        <v>42852.268912037034</v>
      </c>
      <c r="X152" s="82" t="s">
        <v>5906</v>
      </c>
      <c r="Y152" s="79"/>
      <c r="Z152" s="79"/>
      <c r="AA152" s="83" t="s">
        <v>7953</v>
      </c>
      <c r="AB152" s="79"/>
      <c r="AC152" s="79" t="b">
        <v>0</v>
      </c>
      <c r="AD152" s="79">
        <v>0</v>
      </c>
      <c r="AE152" s="83" t="s">
        <v>9915</v>
      </c>
      <c r="AF152" s="79" t="b">
        <v>0</v>
      </c>
      <c r="AG152" s="79" t="s">
        <v>9963</v>
      </c>
      <c r="AH152" s="79"/>
      <c r="AI152" s="83" t="s">
        <v>9915</v>
      </c>
      <c r="AJ152" s="79" t="b">
        <v>0</v>
      </c>
      <c r="AK152" s="79">
        <v>32</v>
      </c>
      <c r="AL152" s="83" t="s">
        <v>9658</v>
      </c>
      <c r="AM152" s="79" t="s">
        <v>9991</v>
      </c>
      <c r="AN152" s="79" t="b">
        <v>0</v>
      </c>
      <c r="AO152" s="83" t="s">
        <v>9658</v>
      </c>
      <c r="AP152" s="79" t="s">
        <v>179</v>
      </c>
      <c r="AQ152" s="79">
        <v>0</v>
      </c>
      <c r="AR152" s="79">
        <v>0</v>
      </c>
      <c r="AS152" s="79"/>
      <c r="AT152" s="79"/>
      <c r="AU152" s="79"/>
      <c r="AV152" s="79"/>
      <c r="AW152" s="79"/>
      <c r="AX152" s="79"/>
      <c r="AY152" s="79"/>
      <c r="AZ152" s="79"/>
      <c r="BA152">
        <v>3</v>
      </c>
      <c r="BB152">
        <v>0</v>
      </c>
      <c r="BC152" s="79" t="str">
        <f>IF(Edges[[#This Row],[Sentiment]]=0,"NEUTRAL",IF(Edges[[#This Row],[Sentiment]]=1,"POSITIVE",IF(Edges[[#This Row],[Sentiment]]=-1,"NEGATIVE")))</f>
        <v>NEUTRAL</v>
      </c>
      <c r="BD152" s="79" t="str">
        <f>IF(Edges[[#This Row],[Vertex 1]]=Edges[[#This Row],[Vertex 2]],"HIDE","SHOW")</f>
        <v>SHOW</v>
      </c>
      <c r="BE152" s="78" t="str">
        <f>REPLACE(INDEX(GroupVertices[Group], MATCH(Edges[[#This Row],[Vertex 1]],GroupVertices[Vertex],0)),1,1,"")</f>
        <v>OSITIVE</v>
      </c>
      <c r="BF152" s="78" t="str">
        <f>REPLACE(INDEX(GroupVertices[Group], MATCH(Edges[[#This Row],[Vertex 2]],GroupVertices[Vertex],0)),1,1,"")</f>
        <v>EUTRAL</v>
      </c>
    </row>
    <row r="153" spans="1:58" hidden="1" x14ac:dyDescent="0.25">
      <c r="A153" s="64" t="s">
        <v>331</v>
      </c>
      <c r="B153" s="64" t="s">
        <v>331</v>
      </c>
      <c r="C153" s="65"/>
      <c r="D153" s="66"/>
      <c r="E153" s="67"/>
      <c r="F153" s="68"/>
      <c r="G153" s="65" t="str">
        <f>IF(Edges[[#This Row],[Vertex 1]]=Edges[[#This Row],[Vertex 2]],"HIDE","SHOW")</f>
        <v>HIDE</v>
      </c>
      <c r="H153" s="69"/>
      <c r="I153" s="70"/>
      <c r="J153" s="70"/>
      <c r="K153" s="34"/>
      <c r="L153" s="77"/>
      <c r="M153" s="77"/>
      <c r="N153" s="72"/>
      <c r="O153" s="79" t="s">
        <v>179</v>
      </c>
      <c r="P153" s="81">
        <v>42852.247048611112</v>
      </c>
      <c r="Q153" s="79" t="s">
        <v>18334</v>
      </c>
      <c r="R153" s="79" t="s">
        <v>3239</v>
      </c>
      <c r="S153" s="79" t="s">
        <v>4054</v>
      </c>
      <c r="T153" s="79"/>
      <c r="U153" s="79"/>
      <c r="V153" s="82" t="s">
        <v>4863</v>
      </c>
      <c r="W153" s="81">
        <v>42852.247048611112</v>
      </c>
      <c r="X153" s="82" t="s">
        <v>5907</v>
      </c>
      <c r="Y153" s="79"/>
      <c r="Z153" s="79"/>
      <c r="AA153" s="83" t="s">
        <v>7954</v>
      </c>
      <c r="AB153" s="79"/>
      <c r="AC153" s="79" t="b">
        <v>0</v>
      </c>
      <c r="AD153" s="79">
        <v>0</v>
      </c>
      <c r="AE153" s="83" t="s">
        <v>9915</v>
      </c>
      <c r="AF153" s="79" t="b">
        <v>0</v>
      </c>
      <c r="AG153" s="79" t="s">
        <v>9963</v>
      </c>
      <c r="AH153" s="79"/>
      <c r="AI153" s="83" t="s">
        <v>9915</v>
      </c>
      <c r="AJ153" s="79" t="b">
        <v>0</v>
      </c>
      <c r="AK153" s="79">
        <v>0</v>
      </c>
      <c r="AL153" s="83" t="s">
        <v>9915</v>
      </c>
      <c r="AM153" s="79" t="s">
        <v>10012</v>
      </c>
      <c r="AN153" s="79" t="b">
        <v>1</v>
      </c>
      <c r="AO153" s="83" t="s">
        <v>7954</v>
      </c>
      <c r="AP153" s="79" t="s">
        <v>179</v>
      </c>
      <c r="AQ153" s="79">
        <v>0</v>
      </c>
      <c r="AR153" s="79">
        <v>0</v>
      </c>
      <c r="AS153" s="79"/>
      <c r="AT153" s="79"/>
      <c r="AU153" s="79"/>
      <c r="AV153" s="79"/>
      <c r="AW153" s="79"/>
      <c r="AX153" s="79"/>
      <c r="AY153" s="79"/>
      <c r="AZ153" s="79"/>
      <c r="BA153">
        <v>2</v>
      </c>
      <c r="BB153">
        <v>0</v>
      </c>
      <c r="BC153" s="79" t="str">
        <f>IF(Edges[[#This Row],[Sentiment]]=0,"NEUTRAL",IF(Edges[[#This Row],[Sentiment]]=1,"POSITIVE",IF(Edges[[#This Row],[Sentiment]]=-1,"NEGATIVE")))</f>
        <v>NEUTRAL</v>
      </c>
      <c r="BD153" s="79" t="str">
        <f>IF(Edges[[#This Row],[Vertex 1]]=Edges[[#This Row],[Vertex 2]],"HIDE","SHOW")</f>
        <v>HIDE</v>
      </c>
      <c r="BE153" s="124" t="e">
        <f>REPLACE(INDEX(GroupVertices[Group], MATCH(Edges[[#This Row],[Vertex 1]],GroupVertices[Vertex],0)),1,1,"")</f>
        <v>#N/A</v>
      </c>
      <c r="BF153" s="124" t="e">
        <f>REPLACE(INDEX(GroupVertices[Group], MATCH(Edges[[#This Row],[Vertex 2]],GroupVertices[Vertex],0)),1,1,"")</f>
        <v>#N/A</v>
      </c>
    </row>
    <row r="154" spans="1:58" hidden="1" x14ac:dyDescent="0.25">
      <c r="A154" s="64" t="s">
        <v>331</v>
      </c>
      <c r="B154" s="64" t="s">
        <v>331</v>
      </c>
      <c r="C154" s="65"/>
      <c r="D154" s="66"/>
      <c r="E154" s="67"/>
      <c r="F154" s="68"/>
      <c r="G154" s="65" t="str">
        <f>IF(Edges[[#This Row],[Vertex 1]]=Edges[[#This Row],[Vertex 2]],"HIDE","SHOW")</f>
        <v>HIDE</v>
      </c>
      <c r="H154" s="69"/>
      <c r="I154" s="70"/>
      <c r="J154" s="70"/>
      <c r="K154" s="34"/>
      <c r="L154" s="77"/>
      <c r="M154" s="77"/>
      <c r="N154" s="72"/>
      <c r="O154" s="79" t="s">
        <v>179</v>
      </c>
      <c r="P154" s="81">
        <v>42852.269074074073</v>
      </c>
      <c r="Q154" s="79" t="s">
        <v>18335</v>
      </c>
      <c r="R154" s="79" t="s">
        <v>3240</v>
      </c>
      <c r="S154" s="79" t="s">
        <v>4054</v>
      </c>
      <c r="T154" s="79"/>
      <c r="U154" s="79"/>
      <c r="V154" s="82" t="s">
        <v>4863</v>
      </c>
      <c r="W154" s="81">
        <v>42852.269074074073</v>
      </c>
      <c r="X154" s="82" t="s">
        <v>5908</v>
      </c>
      <c r="Y154" s="79"/>
      <c r="Z154" s="79"/>
      <c r="AA154" s="83" t="s">
        <v>7955</v>
      </c>
      <c r="AB154" s="79"/>
      <c r="AC154" s="79" t="b">
        <v>0</v>
      </c>
      <c r="AD154" s="79">
        <v>0</v>
      </c>
      <c r="AE154" s="83" t="s">
        <v>9915</v>
      </c>
      <c r="AF154" s="79" t="b">
        <v>0</v>
      </c>
      <c r="AG154" s="79" t="s">
        <v>9963</v>
      </c>
      <c r="AH154" s="79"/>
      <c r="AI154" s="83" t="s">
        <v>9915</v>
      </c>
      <c r="AJ154" s="79" t="b">
        <v>0</v>
      </c>
      <c r="AK154" s="79">
        <v>0</v>
      </c>
      <c r="AL154" s="83" t="s">
        <v>9915</v>
      </c>
      <c r="AM154" s="79" t="s">
        <v>10012</v>
      </c>
      <c r="AN154" s="79" t="b">
        <v>1</v>
      </c>
      <c r="AO154" s="83" t="s">
        <v>7955</v>
      </c>
      <c r="AP154" s="79" t="s">
        <v>179</v>
      </c>
      <c r="AQ154" s="79">
        <v>0</v>
      </c>
      <c r="AR154" s="79">
        <v>0</v>
      </c>
      <c r="AS154" s="79"/>
      <c r="AT154" s="79"/>
      <c r="AU154" s="79"/>
      <c r="AV154" s="79"/>
      <c r="AW154" s="79"/>
      <c r="AX154" s="79"/>
      <c r="AY154" s="79"/>
      <c r="AZ154" s="79"/>
      <c r="BA154">
        <v>2</v>
      </c>
      <c r="BB154">
        <v>0</v>
      </c>
      <c r="BC154" s="79" t="str">
        <f>IF(Edges[[#This Row],[Sentiment]]=0,"NEUTRAL",IF(Edges[[#This Row],[Sentiment]]=1,"POSITIVE",IF(Edges[[#This Row],[Sentiment]]=-1,"NEGATIVE")))</f>
        <v>NEUTRAL</v>
      </c>
      <c r="BD154" s="79" t="str">
        <f>IF(Edges[[#This Row],[Vertex 1]]=Edges[[#This Row],[Vertex 2]],"HIDE","SHOW")</f>
        <v>HIDE</v>
      </c>
      <c r="BE154" s="124" t="e">
        <f>REPLACE(INDEX(GroupVertices[Group], MATCH(Edges[[#This Row],[Vertex 1]],GroupVertices[Vertex],0)),1,1,"")</f>
        <v>#N/A</v>
      </c>
      <c r="BF154" s="124" t="e">
        <f>REPLACE(INDEX(GroupVertices[Group], MATCH(Edges[[#This Row],[Vertex 2]],GroupVertices[Vertex],0)),1,1,"")</f>
        <v>#N/A</v>
      </c>
    </row>
    <row r="155" spans="1:58" x14ac:dyDescent="0.25">
      <c r="A155" s="64" t="s">
        <v>332</v>
      </c>
      <c r="B155" s="64" t="s">
        <v>1469</v>
      </c>
      <c r="C155" s="65"/>
      <c r="D155" s="66"/>
      <c r="E155" s="67"/>
      <c r="F155" s="68"/>
      <c r="G155" s="65" t="str">
        <f>IF(Edges[[#This Row],[Vertex 1]]=Edges[[#This Row],[Vertex 2]],"HIDE","SHOW")</f>
        <v>SHOW</v>
      </c>
      <c r="H155" s="69"/>
      <c r="I155" s="70"/>
      <c r="J155" s="70"/>
      <c r="K155" s="34" t="s">
        <v>65</v>
      </c>
      <c r="L155" s="77">
        <v>155</v>
      </c>
      <c r="M155" s="77"/>
      <c r="N155" s="72"/>
      <c r="O155" s="79" t="s">
        <v>1646</v>
      </c>
      <c r="P155" s="81">
        <v>42852.269780092596</v>
      </c>
      <c r="Q155" s="79" t="s">
        <v>18327</v>
      </c>
      <c r="R155" s="79"/>
      <c r="S155" s="79"/>
      <c r="T155" s="79" t="s">
        <v>4277</v>
      </c>
      <c r="U155" s="79"/>
      <c r="V155" s="82" t="s">
        <v>4864</v>
      </c>
      <c r="W155" s="81">
        <v>42852.269780092596</v>
      </c>
      <c r="X155" s="82" t="s">
        <v>5909</v>
      </c>
      <c r="Y155" s="79"/>
      <c r="Z155" s="79"/>
      <c r="AA155" s="83" t="s">
        <v>7956</v>
      </c>
      <c r="AB155" s="79"/>
      <c r="AC155" s="79" t="b">
        <v>0</v>
      </c>
      <c r="AD155" s="79">
        <v>0</v>
      </c>
      <c r="AE155" s="83" t="s">
        <v>9915</v>
      </c>
      <c r="AF155" s="79" t="b">
        <v>0</v>
      </c>
      <c r="AG155" s="79" t="s">
        <v>9963</v>
      </c>
      <c r="AH155" s="79"/>
      <c r="AI155" s="83" t="s">
        <v>9915</v>
      </c>
      <c r="AJ155" s="79" t="b">
        <v>0</v>
      </c>
      <c r="AK155" s="79">
        <v>29</v>
      </c>
      <c r="AL155" s="83" t="s">
        <v>9672</v>
      </c>
      <c r="AM155" s="79" t="s">
        <v>9991</v>
      </c>
      <c r="AN155" s="79" t="b">
        <v>0</v>
      </c>
      <c r="AO155" s="83" t="s">
        <v>9672</v>
      </c>
      <c r="AP155" s="79" t="s">
        <v>179</v>
      </c>
      <c r="AQ155" s="79">
        <v>0</v>
      </c>
      <c r="AR155" s="79">
        <v>0</v>
      </c>
      <c r="AS155" s="79"/>
      <c r="AT155" s="79"/>
      <c r="AU155" s="79"/>
      <c r="AV155" s="79"/>
      <c r="AW155" s="79"/>
      <c r="AX155" s="79"/>
      <c r="AY155" s="79"/>
      <c r="AZ155" s="79"/>
      <c r="BA155">
        <v>3</v>
      </c>
      <c r="BB155">
        <v>0</v>
      </c>
      <c r="BC155" s="79" t="str">
        <f>IF(Edges[[#This Row],[Sentiment]]=0,"NEUTRAL",IF(Edges[[#This Row],[Sentiment]]=1,"POSITIVE",IF(Edges[[#This Row],[Sentiment]]=-1,"NEGATIVE")))</f>
        <v>NEUTRAL</v>
      </c>
      <c r="BD155" s="79" t="str">
        <f>IF(Edges[[#This Row],[Vertex 1]]=Edges[[#This Row],[Vertex 2]],"HIDE","SHOW")</f>
        <v>SHOW</v>
      </c>
      <c r="BE155" s="78" t="str">
        <f>REPLACE(INDEX(GroupVertices[Group], MATCH(Edges[[#This Row],[Vertex 1]],GroupVertices[Vertex],0)),1,1,"")</f>
        <v>EUTRAL</v>
      </c>
      <c r="BF155" s="78" t="str">
        <f>REPLACE(INDEX(GroupVertices[Group], MATCH(Edges[[#This Row],[Vertex 2]],GroupVertices[Vertex],0)),1,1,"")</f>
        <v>EUTRAL</v>
      </c>
    </row>
    <row r="156" spans="1:58" x14ac:dyDescent="0.25">
      <c r="A156" s="64" t="s">
        <v>332</v>
      </c>
      <c r="B156" s="64" t="s">
        <v>1469</v>
      </c>
      <c r="C156" s="65"/>
      <c r="D156" s="66"/>
      <c r="E156" s="67"/>
      <c r="F156" s="68"/>
      <c r="G156" s="65" t="str">
        <f>IF(Edges[[#This Row],[Vertex 1]]=Edges[[#This Row],[Vertex 2]],"HIDE","SHOW")</f>
        <v>SHOW</v>
      </c>
      <c r="H156" s="69"/>
      <c r="I156" s="70"/>
      <c r="J156" s="70"/>
      <c r="K156" s="34" t="s">
        <v>65</v>
      </c>
      <c r="L156" s="77">
        <v>156</v>
      </c>
      <c r="M156" s="77"/>
      <c r="N156" s="72"/>
      <c r="O156" s="79" t="s">
        <v>1646</v>
      </c>
      <c r="P156" s="81">
        <v>42852.269849537035</v>
      </c>
      <c r="Q156" s="79" t="s">
        <v>1744</v>
      </c>
      <c r="R156" s="79"/>
      <c r="S156" s="79"/>
      <c r="T156" s="79"/>
      <c r="U156" s="79"/>
      <c r="V156" s="82" t="s">
        <v>4864</v>
      </c>
      <c r="W156" s="81">
        <v>42852.269849537035</v>
      </c>
      <c r="X156" s="82" t="s">
        <v>5910</v>
      </c>
      <c r="Y156" s="79"/>
      <c r="Z156" s="79"/>
      <c r="AA156" s="83" t="s">
        <v>7957</v>
      </c>
      <c r="AB156" s="79"/>
      <c r="AC156" s="79" t="b">
        <v>0</v>
      </c>
      <c r="AD156" s="79">
        <v>0</v>
      </c>
      <c r="AE156" s="83" t="s">
        <v>9915</v>
      </c>
      <c r="AF156" s="79" t="b">
        <v>0</v>
      </c>
      <c r="AG156" s="79" t="s">
        <v>9963</v>
      </c>
      <c r="AH156" s="79"/>
      <c r="AI156" s="83" t="s">
        <v>9915</v>
      </c>
      <c r="AJ156" s="79" t="b">
        <v>0</v>
      </c>
      <c r="AK156" s="79">
        <v>25</v>
      </c>
      <c r="AL156" s="83" t="s">
        <v>9671</v>
      </c>
      <c r="AM156" s="79" t="s">
        <v>9991</v>
      </c>
      <c r="AN156" s="79" t="b">
        <v>0</v>
      </c>
      <c r="AO156" s="83" t="s">
        <v>9671</v>
      </c>
      <c r="AP156" s="79" t="s">
        <v>179</v>
      </c>
      <c r="AQ156" s="79">
        <v>0</v>
      </c>
      <c r="AR156" s="79">
        <v>0</v>
      </c>
      <c r="AS156" s="79"/>
      <c r="AT156" s="79"/>
      <c r="AU156" s="79"/>
      <c r="AV156" s="79"/>
      <c r="AW156" s="79"/>
      <c r="AX156" s="79"/>
      <c r="AY156" s="79"/>
      <c r="AZ156" s="79"/>
      <c r="BA156">
        <v>3</v>
      </c>
      <c r="BB156">
        <v>0</v>
      </c>
      <c r="BC156" s="79" t="str">
        <f>IF(Edges[[#This Row],[Sentiment]]=0,"NEUTRAL",IF(Edges[[#This Row],[Sentiment]]=1,"POSITIVE",IF(Edges[[#This Row],[Sentiment]]=-1,"NEGATIVE")))</f>
        <v>NEUTRAL</v>
      </c>
      <c r="BD156" s="79" t="str">
        <f>IF(Edges[[#This Row],[Vertex 1]]=Edges[[#This Row],[Vertex 2]],"HIDE","SHOW")</f>
        <v>SHOW</v>
      </c>
      <c r="BE156" s="78" t="str">
        <f>REPLACE(INDEX(GroupVertices[Group], MATCH(Edges[[#This Row],[Vertex 1]],GroupVertices[Vertex],0)),1,1,"")</f>
        <v>EUTRAL</v>
      </c>
      <c r="BF156" s="78" t="str">
        <f>REPLACE(INDEX(GroupVertices[Group], MATCH(Edges[[#This Row],[Vertex 2]],GroupVertices[Vertex],0)),1,1,"")</f>
        <v>EUTRAL</v>
      </c>
    </row>
    <row r="157" spans="1:58" x14ac:dyDescent="0.25">
      <c r="A157" s="64" t="s">
        <v>332</v>
      </c>
      <c r="B157" s="64" t="s">
        <v>1543</v>
      </c>
      <c r="C157" s="65"/>
      <c r="D157" s="66"/>
      <c r="E157" s="67"/>
      <c r="F157" s="68"/>
      <c r="G157" s="65" t="str">
        <f>IF(Edges[[#This Row],[Vertex 1]]=Edges[[#This Row],[Vertex 2]],"HIDE","SHOW")</f>
        <v>SHOW</v>
      </c>
      <c r="H157" s="69"/>
      <c r="I157" s="70"/>
      <c r="J157" s="70"/>
      <c r="K157" s="34" t="s">
        <v>65</v>
      </c>
      <c r="L157" s="77">
        <v>157</v>
      </c>
      <c r="M157" s="77"/>
      <c r="N157" s="72"/>
      <c r="O157" s="79" t="s">
        <v>1646</v>
      </c>
      <c r="P157" s="81">
        <v>42852.269895833335</v>
      </c>
      <c r="Q157" s="79" t="s">
        <v>18324</v>
      </c>
      <c r="R157" s="79"/>
      <c r="S157" s="79"/>
      <c r="T157" s="79" t="s">
        <v>4261</v>
      </c>
      <c r="U157" s="79"/>
      <c r="V157" s="82" t="s">
        <v>4864</v>
      </c>
      <c r="W157" s="81">
        <v>42852.269895833335</v>
      </c>
      <c r="X157" s="82" t="s">
        <v>5911</v>
      </c>
      <c r="Y157" s="79"/>
      <c r="Z157" s="79"/>
      <c r="AA157" s="83" t="s">
        <v>7958</v>
      </c>
      <c r="AB157" s="79"/>
      <c r="AC157" s="79" t="b">
        <v>0</v>
      </c>
      <c r="AD157" s="79">
        <v>0</v>
      </c>
      <c r="AE157" s="83" t="s">
        <v>9915</v>
      </c>
      <c r="AF157" s="79" t="b">
        <v>0</v>
      </c>
      <c r="AG157" s="79" t="s">
        <v>9963</v>
      </c>
      <c r="AH157" s="79"/>
      <c r="AI157" s="83" t="s">
        <v>9915</v>
      </c>
      <c r="AJ157" s="79" t="b">
        <v>0</v>
      </c>
      <c r="AK157" s="79">
        <v>32</v>
      </c>
      <c r="AL157" s="83" t="s">
        <v>9658</v>
      </c>
      <c r="AM157" s="79" t="s">
        <v>9991</v>
      </c>
      <c r="AN157" s="79" t="b">
        <v>0</v>
      </c>
      <c r="AO157" s="83" t="s">
        <v>9658</v>
      </c>
      <c r="AP157" s="79" t="s">
        <v>179</v>
      </c>
      <c r="AQ157" s="79">
        <v>0</v>
      </c>
      <c r="AR157" s="79">
        <v>0</v>
      </c>
      <c r="AS157" s="79"/>
      <c r="AT157" s="79"/>
      <c r="AU157" s="79"/>
      <c r="AV157" s="79"/>
      <c r="AW157" s="79"/>
      <c r="AX157" s="79"/>
      <c r="AY157" s="79"/>
      <c r="AZ157" s="79"/>
      <c r="BA157">
        <v>1</v>
      </c>
      <c r="BB157">
        <v>0</v>
      </c>
      <c r="BC157" s="79" t="str">
        <f>IF(Edges[[#This Row],[Sentiment]]=0,"NEUTRAL",IF(Edges[[#This Row],[Sentiment]]=1,"POSITIVE",IF(Edges[[#This Row],[Sentiment]]=-1,"NEGATIVE")))</f>
        <v>NEUTRAL</v>
      </c>
      <c r="BD157" s="79" t="str">
        <f>IF(Edges[[#This Row],[Vertex 1]]=Edges[[#This Row],[Vertex 2]],"HIDE","SHOW")</f>
        <v>SHOW</v>
      </c>
      <c r="BE157" s="78" t="str">
        <f>REPLACE(INDEX(GroupVertices[Group], MATCH(Edges[[#This Row],[Vertex 1]],GroupVertices[Vertex],0)),1,1,"")</f>
        <v>EUTRAL</v>
      </c>
      <c r="BF157" s="78" t="str">
        <f>REPLACE(INDEX(GroupVertices[Group], MATCH(Edges[[#This Row],[Vertex 2]],GroupVertices[Vertex],0)),1,1,"")</f>
        <v>eneral</v>
      </c>
    </row>
    <row r="158" spans="1:58" x14ac:dyDescent="0.25">
      <c r="A158" s="64" t="s">
        <v>332</v>
      </c>
      <c r="B158" s="64" t="s">
        <v>1544</v>
      </c>
      <c r="C158" s="65"/>
      <c r="D158" s="66"/>
      <c r="E158" s="67"/>
      <c r="F158" s="68"/>
      <c r="G158" s="65" t="str">
        <f>IF(Edges[[#This Row],[Vertex 1]]=Edges[[#This Row],[Vertex 2]],"HIDE","SHOW")</f>
        <v>SHOW</v>
      </c>
      <c r="H158" s="69"/>
      <c r="I158" s="70"/>
      <c r="J158" s="70"/>
      <c r="K158" s="34" t="s">
        <v>65</v>
      </c>
      <c r="L158" s="77">
        <v>158</v>
      </c>
      <c r="M158" s="77"/>
      <c r="N158" s="72"/>
      <c r="O158" s="79" t="s">
        <v>1646</v>
      </c>
      <c r="P158" s="81">
        <v>42852.269895833335</v>
      </c>
      <c r="Q158" s="79" t="s">
        <v>18324</v>
      </c>
      <c r="R158" s="79"/>
      <c r="S158" s="79"/>
      <c r="T158" s="79" t="s">
        <v>4261</v>
      </c>
      <c r="U158" s="79"/>
      <c r="V158" s="82" t="s">
        <v>4864</v>
      </c>
      <c r="W158" s="81">
        <v>42852.269895833335</v>
      </c>
      <c r="X158" s="82" t="s">
        <v>5911</v>
      </c>
      <c r="Y158" s="79"/>
      <c r="Z158" s="79"/>
      <c r="AA158" s="83" t="s">
        <v>7958</v>
      </c>
      <c r="AB158" s="79"/>
      <c r="AC158" s="79" t="b">
        <v>0</v>
      </c>
      <c r="AD158" s="79">
        <v>0</v>
      </c>
      <c r="AE158" s="83" t="s">
        <v>9915</v>
      </c>
      <c r="AF158" s="79" t="b">
        <v>0</v>
      </c>
      <c r="AG158" s="79" t="s">
        <v>9963</v>
      </c>
      <c r="AH158" s="79"/>
      <c r="AI158" s="83" t="s">
        <v>9915</v>
      </c>
      <c r="AJ158" s="79" t="b">
        <v>0</v>
      </c>
      <c r="AK158" s="79">
        <v>32</v>
      </c>
      <c r="AL158" s="83" t="s">
        <v>9658</v>
      </c>
      <c r="AM158" s="79" t="s">
        <v>9991</v>
      </c>
      <c r="AN158" s="79" t="b">
        <v>0</v>
      </c>
      <c r="AO158" s="83" t="s">
        <v>9658</v>
      </c>
      <c r="AP158" s="79" t="s">
        <v>179</v>
      </c>
      <c r="AQ158" s="79">
        <v>0</v>
      </c>
      <c r="AR158" s="79">
        <v>0</v>
      </c>
      <c r="AS158" s="79"/>
      <c r="AT158" s="79"/>
      <c r="AU158" s="79"/>
      <c r="AV158" s="79"/>
      <c r="AW158" s="79"/>
      <c r="AX158" s="79"/>
      <c r="AY158" s="79"/>
      <c r="AZ158" s="79"/>
      <c r="BA158">
        <v>1</v>
      </c>
      <c r="BB158">
        <v>0</v>
      </c>
      <c r="BC158" s="79" t="str">
        <f>IF(Edges[[#This Row],[Sentiment]]=0,"NEUTRAL",IF(Edges[[#This Row],[Sentiment]]=1,"POSITIVE",IF(Edges[[#This Row],[Sentiment]]=-1,"NEGATIVE")))</f>
        <v>NEUTRAL</v>
      </c>
      <c r="BD158" s="79" t="str">
        <f>IF(Edges[[#This Row],[Vertex 1]]=Edges[[#This Row],[Vertex 2]],"HIDE","SHOW")</f>
        <v>SHOW</v>
      </c>
      <c r="BE158" s="78" t="str">
        <f>REPLACE(INDEX(GroupVertices[Group], MATCH(Edges[[#This Row],[Vertex 1]],GroupVertices[Vertex],0)),1,1,"")</f>
        <v>EUTRAL</v>
      </c>
      <c r="BF158" s="78" t="str">
        <f>REPLACE(INDEX(GroupVertices[Group], MATCH(Edges[[#This Row],[Vertex 2]],GroupVertices[Vertex],0)),1,1,"")</f>
        <v>eneral</v>
      </c>
    </row>
    <row r="159" spans="1:58" x14ac:dyDescent="0.25">
      <c r="A159" s="64" t="s">
        <v>332</v>
      </c>
      <c r="B159" s="64" t="s">
        <v>1545</v>
      </c>
      <c r="C159" s="65"/>
      <c r="D159" s="66"/>
      <c r="E159" s="67"/>
      <c r="F159" s="68"/>
      <c r="G159" s="65" t="str">
        <f>IF(Edges[[#This Row],[Vertex 1]]=Edges[[#This Row],[Vertex 2]],"HIDE","SHOW")</f>
        <v>SHOW</v>
      </c>
      <c r="H159" s="69"/>
      <c r="I159" s="70"/>
      <c r="J159" s="70"/>
      <c r="K159" s="34" t="s">
        <v>65</v>
      </c>
      <c r="L159" s="77">
        <v>159</v>
      </c>
      <c r="M159" s="77"/>
      <c r="N159" s="72"/>
      <c r="O159" s="79" t="s">
        <v>1646</v>
      </c>
      <c r="P159" s="81">
        <v>42852.269895833335</v>
      </c>
      <c r="Q159" s="79" t="s">
        <v>18324</v>
      </c>
      <c r="R159" s="79"/>
      <c r="S159" s="79"/>
      <c r="T159" s="79" t="s">
        <v>4261</v>
      </c>
      <c r="U159" s="79"/>
      <c r="V159" s="82" t="s">
        <v>4864</v>
      </c>
      <c r="W159" s="81">
        <v>42852.269895833335</v>
      </c>
      <c r="X159" s="82" t="s">
        <v>5911</v>
      </c>
      <c r="Y159" s="79"/>
      <c r="Z159" s="79"/>
      <c r="AA159" s="83" t="s">
        <v>7958</v>
      </c>
      <c r="AB159" s="79"/>
      <c r="AC159" s="79" t="b">
        <v>0</v>
      </c>
      <c r="AD159" s="79">
        <v>0</v>
      </c>
      <c r="AE159" s="83" t="s">
        <v>9915</v>
      </c>
      <c r="AF159" s="79" t="b">
        <v>0</v>
      </c>
      <c r="AG159" s="79" t="s">
        <v>9963</v>
      </c>
      <c r="AH159" s="79"/>
      <c r="AI159" s="83" t="s">
        <v>9915</v>
      </c>
      <c r="AJ159" s="79" t="b">
        <v>0</v>
      </c>
      <c r="AK159" s="79">
        <v>32</v>
      </c>
      <c r="AL159" s="83" t="s">
        <v>9658</v>
      </c>
      <c r="AM159" s="79" t="s">
        <v>9991</v>
      </c>
      <c r="AN159" s="79" t="b">
        <v>0</v>
      </c>
      <c r="AO159" s="83" t="s">
        <v>9658</v>
      </c>
      <c r="AP159" s="79" t="s">
        <v>179</v>
      </c>
      <c r="AQ159" s="79">
        <v>0</v>
      </c>
      <c r="AR159" s="79">
        <v>0</v>
      </c>
      <c r="AS159" s="79"/>
      <c r="AT159" s="79"/>
      <c r="AU159" s="79"/>
      <c r="AV159" s="79"/>
      <c r="AW159" s="79"/>
      <c r="AX159" s="79"/>
      <c r="AY159" s="79"/>
      <c r="AZ159" s="79"/>
      <c r="BA159">
        <v>1</v>
      </c>
      <c r="BB159">
        <v>0</v>
      </c>
      <c r="BC159" s="79" t="str">
        <f>IF(Edges[[#This Row],[Sentiment]]=0,"NEUTRAL",IF(Edges[[#This Row],[Sentiment]]=1,"POSITIVE",IF(Edges[[#This Row],[Sentiment]]=-1,"NEGATIVE")))</f>
        <v>NEUTRAL</v>
      </c>
      <c r="BD159" s="79" t="str">
        <f>IF(Edges[[#This Row],[Vertex 1]]=Edges[[#This Row],[Vertex 2]],"HIDE","SHOW")</f>
        <v>SHOW</v>
      </c>
      <c r="BE159" s="78" t="str">
        <f>REPLACE(INDEX(GroupVertices[Group], MATCH(Edges[[#This Row],[Vertex 1]],GroupVertices[Vertex],0)),1,1,"")</f>
        <v>EUTRAL</v>
      </c>
      <c r="BF159" s="78" t="str">
        <f>REPLACE(INDEX(GroupVertices[Group], MATCH(Edges[[#This Row],[Vertex 2]],GroupVertices[Vertex],0)),1,1,"")</f>
        <v>EGATIVE</v>
      </c>
    </row>
    <row r="160" spans="1:58" x14ac:dyDescent="0.25">
      <c r="A160" s="64" t="s">
        <v>332</v>
      </c>
      <c r="B160" s="64" t="s">
        <v>1469</v>
      </c>
      <c r="C160" s="65"/>
      <c r="D160" s="66"/>
      <c r="E160" s="67"/>
      <c r="F160" s="68"/>
      <c r="G160" s="65" t="str">
        <f>IF(Edges[[#This Row],[Vertex 1]]=Edges[[#This Row],[Vertex 2]],"HIDE","SHOW")</f>
        <v>SHOW</v>
      </c>
      <c r="H160" s="69"/>
      <c r="I160" s="70"/>
      <c r="J160" s="70"/>
      <c r="K160" s="34" t="s">
        <v>65</v>
      </c>
      <c r="L160" s="77">
        <v>160</v>
      </c>
      <c r="M160" s="77"/>
      <c r="N160" s="72"/>
      <c r="O160" s="79" t="s">
        <v>1646</v>
      </c>
      <c r="P160" s="81">
        <v>42852.269895833335</v>
      </c>
      <c r="Q160" s="79" t="s">
        <v>18324</v>
      </c>
      <c r="R160" s="79"/>
      <c r="S160" s="79"/>
      <c r="T160" s="79" t="s">
        <v>4261</v>
      </c>
      <c r="U160" s="79"/>
      <c r="V160" s="82" t="s">
        <v>4864</v>
      </c>
      <c r="W160" s="81">
        <v>42852.269895833335</v>
      </c>
      <c r="X160" s="82" t="s">
        <v>5911</v>
      </c>
      <c r="Y160" s="79"/>
      <c r="Z160" s="79"/>
      <c r="AA160" s="83" t="s">
        <v>7958</v>
      </c>
      <c r="AB160" s="79"/>
      <c r="AC160" s="79" t="b">
        <v>0</v>
      </c>
      <c r="AD160" s="79">
        <v>0</v>
      </c>
      <c r="AE160" s="83" t="s">
        <v>9915</v>
      </c>
      <c r="AF160" s="79" t="b">
        <v>0</v>
      </c>
      <c r="AG160" s="79" t="s">
        <v>9963</v>
      </c>
      <c r="AH160" s="79"/>
      <c r="AI160" s="83" t="s">
        <v>9915</v>
      </c>
      <c r="AJ160" s="79" t="b">
        <v>0</v>
      </c>
      <c r="AK160" s="79">
        <v>32</v>
      </c>
      <c r="AL160" s="83" t="s">
        <v>9658</v>
      </c>
      <c r="AM160" s="79" t="s">
        <v>9991</v>
      </c>
      <c r="AN160" s="79" t="b">
        <v>0</v>
      </c>
      <c r="AO160" s="83" t="s">
        <v>9658</v>
      </c>
      <c r="AP160" s="79" t="s">
        <v>179</v>
      </c>
      <c r="AQ160" s="79">
        <v>0</v>
      </c>
      <c r="AR160" s="79">
        <v>0</v>
      </c>
      <c r="AS160" s="79"/>
      <c r="AT160" s="79"/>
      <c r="AU160" s="79"/>
      <c r="AV160" s="79"/>
      <c r="AW160" s="79"/>
      <c r="AX160" s="79"/>
      <c r="AY160" s="79"/>
      <c r="AZ160" s="79"/>
      <c r="BA160">
        <v>3</v>
      </c>
      <c r="BB160">
        <v>0</v>
      </c>
      <c r="BC160" s="79" t="str">
        <f>IF(Edges[[#This Row],[Sentiment]]=0,"NEUTRAL",IF(Edges[[#This Row],[Sentiment]]=1,"POSITIVE",IF(Edges[[#This Row],[Sentiment]]=-1,"NEGATIVE")))</f>
        <v>NEUTRAL</v>
      </c>
      <c r="BD160" s="79" t="str">
        <f>IF(Edges[[#This Row],[Vertex 1]]=Edges[[#This Row],[Vertex 2]],"HIDE","SHOW")</f>
        <v>SHOW</v>
      </c>
      <c r="BE160" s="78" t="str">
        <f>REPLACE(INDEX(GroupVertices[Group], MATCH(Edges[[#This Row],[Vertex 1]],GroupVertices[Vertex],0)),1,1,"")</f>
        <v>EUTRAL</v>
      </c>
      <c r="BF160" s="78" t="str">
        <f>REPLACE(INDEX(GroupVertices[Group], MATCH(Edges[[#This Row],[Vertex 2]],GroupVertices[Vertex],0)),1,1,"")</f>
        <v>EUTRAL</v>
      </c>
    </row>
    <row r="161" spans="1:58" hidden="1" x14ac:dyDescent="0.25">
      <c r="A161" s="64" t="s">
        <v>333</v>
      </c>
      <c r="B161" s="64" t="s">
        <v>333</v>
      </c>
      <c r="C161" s="65"/>
      <c r="D161" s="66"/>
      <c r="E161" s="67"/>
      <c r="F161" s="68"/>
      <c r="G161" s="65" t="str">
        <f>IF(Edges[[#This Row],[Vertex 1]]=Edges[[#This Row],[Vertex 2]],"HIDE","SHOW")</f>
        <v>HIDE</v>
      </c>
      <c r="H161" s="69"/>
      <c r="I161" s="70"/>
      <c r="J161" s="70"/>
      <c r="K161" s="34"/>
      <c r="L161" s="77"/>
      <c r="M161" s="77"/>
      <c r="N161" s="72"/>
      <c r="O161" s="79" t="s">
        <v>179</v>
      </c>
      <c r="P161" s="81">
        <v>42852.270208333335</v>
      </c>
      <c r="Q161" s="79" t="s">
        <v>1745</v>
      </c>
      <c r="R161" s="82" t="s">
        <v>3241</v>
      </c>
      <c r="S161" s="79" t="s">
        <v>4055</v>
      </c>
      <c r="T161" s="79" t="s">
        <v>4281</v>
      </c>
      <c r="U161" s="82" t="s">
        <v>4479</v>
      </c>
      <c r="V161" s="82" t="s">
        <v>4479</v>
      </c>
      <c r="W161" s="81">
        <v>42852.270208333335</v>
      </c>
      <c r="X161" s="82" t="s">
        <v>5912</v>
      </c>
      <c r="Y161" s="79"/>
      <c r="Z161" s="79"/>
      <c r="AA161" s="83" t="s">
        <v>7959</v>
      </c>
      <c r="AB161" s="79"/>
      <c r="AC161" s="79" t="b">
        <v>0</v>
      </c>
      <c r="AD161" s="79">
        <v>1</v>
      </c>
      <c r="AE161" s="83" t="s">
        <v>9915</v>
      </c>
      <c r="AF161" s="79" t="b">
        <v>0</v>
      </c>
      <c r="AG161" s="79" t="s">
        <v>9963</v>
      </c>
      <c r="AH161" s="79"/>
      <c r="AI161" s="83" t="s">
        <v>9915</v>
      </c>
      <c r="AJ161" s="79" t="b">
        <v>0</v>
      </c>
      <c r="AK161" s="79">
        <v>0</v>
      </c>
      <c r="AL161" s="83" t="s">
        <v>9915</v>
      </c>
      <c r="AM161" s="79" t="s">
        <v>4133</v>
      </c>
      <c r="AN161" s="79" t="b">
        <v>0</v>
      </c>
      <c r="AO161" s="83" t="s">
        <v>7959</v>
      </c>
      <c r="AP161" s="79" t="s">
        <v>179</v>
      </c>
      <c r="AQ161" s="79">
        <v>0</v>
      </c>
      <c r="AR161" s="79">
        <v>0</v>
      </c>
      <c r="AS161" s="79"/>
      <c r="AT161" s="79"/>
      <c r="AU161" s="79"/>
      <c r="AV161" s="79"/>
      <c r="AW161" s="79"/>
      <c r="AX161" s="79"/>
      <c r="AY161" s="79"/>
      <c r="AZ161" s="79"/>
      <c r="BA161">
        <v>1</v>
      </c>
      <c r="BB161">
        <v>0</v>
      </c>
      <c r="BC161" s="79" t="str">
        <f>IF(Edges[[#This Row],[Sentiment]]=0,"NEUTRAL",IF(Edges[[#This Row],[Sentiment]]=1,"POSITIVE",IF(Edges[[#This Row],[Sentiment]]=-1,"NEGATIVE")))</f>
        <v>NEUTRAL</v>
      </c>
      <c r="BD161" s="79" t="str">
        <f>IF(Edges[[#This Row],[Vertex 1]]=Edges[[#This Row],[Vertex 2]],"HIDE","SHOW")</f>
        <v>HIDE</v>
      </c>
      <c r="BE161" s="124" t="e">
        <f>REPLACE(INDEX(GroupVertices[Group], MATCH(Edges[[#This Row],[Vertex 1]],GroupVertices[Vertex],0)),1,1,"")</f>
        <v>#N/A</v>
      </c>
      <c r="BF161" s="124" t="e">
        <f>REPLACE(INDEX(GroupVertices[Group], MATCH(Edges[[#This Row],[Vertex 2]],GroupVertices[Vertex],0)),1,1,"")</f>
        <v>#N/A</v>
      </c>
    </row>
    <row r="162" spans="1:58" hidden="1" x14ac:dyDescent="0.25">
      <c r="A162" s="64" t="s">
        <v>334</v>
      </c>
      <c r="B162" s="64" t="s">
        <v>334</v>
      </c>
      <c r="C162" s="65"/>
      <c r="D162" s="66"/>
      <c r="E162" s="67"/>
      <c r="F162" s="68"/>
      <c r="G162" s="65" t="str">
        <f>IF(Edges[[#This Row],[Vertex 1]]=Edges[[#This Row],[Vertex 2]],"HIDE","SHOW")</f>
        <v>HIDE</v>
      </c>
      <c r="H162" s="69"/>
      <c r="I162" s="70"/>
      <c r="J162" s="70"/>
      <c r="K162" s="34"/>
      <c r="L162" s="77"/>
      <c r="M162" s="77"/>
      <c r="N162" s="72"/>
      <c r="O162" s="79" t="s">
        <v>179</v>
      </c>
      <c r="P162" s="81">
        <v>42852.270219907405</v>
      </c>
      <c r="Q162" s="79" t="s">
        <v>1746</v>
      </c>
      <c r="R162" s="82" t="s">
        <v>3241</v>
      </c>
      <c r="S162" s="79" t="s">
        <v>4055</v>
      </c>
      <c r="T162" s="79"/>
      <c r="U162" s="82" t="s">
        <v>4480</v>
      </c>
      <c r="V162" s="82" t="s">
        <v>4480</v>
      </c>
      <c r="W162" s="81">
        <v>42852.270219907405</v>
      </c>
      <c r="X162" s="82" t="s">
        <v>5913</v>
      </c>
      <c r="Y162" s="79"/>
      <c r="Z162" s="79"/>
      <c r="AA162" s="83" t="s">
        <v>7960</v>
      </c>
      <c r="AB162" s="79"/>
      <c r="AC162" s="79" t="b">
        <v>0</v>
      </c>
      <c r="AD162" s="79">
        <v>0</v>
      </c>
      <c r="AE162" s="83" t="s">
        <v>9915</v>
      </c>
      <c r="AF162" s="79" t="b">
        <v>0</v>
      </c>
      <c r="AG162" s="79" t="s">
        <v>9963</v>
      </c>
      <c r="AH162" s="79"/>
      <c r="AI162" s="83" t="s">
        <v>9915</v>
      </c>
      <c r="AJ162" s="79" t="b">
        <v>0</v>
      </c>
      <c r="AK162" s="79">
        <v>0</v>
      </c>
      <c r="AL162" s="83" t="s">
        <v>9915</v>
      </c>
      <c r="AM162" s="79" t="s">
        <v>4133</v>
      </c>
      <c r="AN162" s="79" t="b">
        <v>0</v>
      </c>
      <c r="AO162" s="83" t="s">
        <v>7960</v>
      </c>
      <c r="AP162" s="79" t="s">
        <v>179</v>
      </c>
      <c r="AQ162" s="79">
        <v>0</v>
      </c>
      <c r="AR162" s="79">
        <v>0</v>
      </c>
      <c r="AS162" s="79"/>
      <c r="AT162" s="79"/>
      <c r="AU162" s="79"/>
      <c r="AV162" s="79"/>
      <c r="AW162" s="79"/>
      <c r="AX162" s="79"/>
      <c r="AY162" s="79"/>
      <c r="AZ162" s="79"/>
      <c r="BA162">
        <v>1</v>
      </c>
      <c r="BB162">
        <v>0</v>
      </c>
      <c r="BC162" s="79" t="str">
        <f>IF(Edges[[#This Row],[Sentiment]]=0,"NEUTRAL",IF(Edges[[#This Row],[Sentiment]]=1,"POSITIVE",IF(Edges[[#This Row],[Sentiment]]=-1,"NEGATIVE")))</f>
        <v>NEUTRAL</v>
      </c>
      <c r="BD162" s="79" t="str">
        <f>IF(Edges[[#This Row],[Vertex 1]]=Edges[[#This Row],[Vertex 2]],"HIDE","SHOW")</f>
        <v>HIDE</v>
      </c>
      <c r="BE162" s="124" t="e">
        <f>REPLACE(INDEX(GroupVertices[Group], MATCH(Edges[[#This Row],[Vertex 1]],GroupVertices[Vertex],0)),1,1,"")</f>
        <v>#N/A</v>
      </c>
      <c r="BF162" s="124" t="e">
        <f>REPLACE(INDEX(GroupVertices[Group], MATCH(Edges[[#This Row],[Vertex 2]],GroupVertices[Vertex],0)),1,1,"")</f>
        <v>#N/A</v>
      </c>
    </row>
    <row r="163" spans="1:58" x14ac:dyDescent="0.25">
      <c r="A163" s="64" t="s">
        <v>335</v>
      </c>
      <c r="B163" s="64" t="s">
        <v>1469</v>
      </c>
      <c r="C163" s="65"/>
      <c r="D163" s="66"/>
      <c r="E163" s="67"/>
      <c r="F163" s="68"/>
      <c r="G163" s="65" t="str">
        <f>IF(Edges[[#This Row],[Vertex 1]]=Edges[[#This Row],[Vertex 2]],"HIDE","SHOW")</f>
        <v>SHOW</v>
      </c>
      <c r="H163" s="69"/>
      <c r="I163" s="70"/>
      <c r="J163" s="70"/>
      <c r="K163" s="34" t="s">
        <v>65</v>
      </c>
      <c r="L163" s="77">
        <v>163</v>
      </c>
      <c r="M163" s="77"/>
      <c r="N163" s="72"/>
      <c r="O163" s="79" t="s">
        <v>1646</v>
      </c>
      <c r="P163" s="81">
        <v>42852.270983796298</v>
      </c>
      <c r="Q163" s="79" t="s">
        <v>18327</v>
      </c>
      <c r="R163" s="79"/>
      <c r="S163" s="79"/>
      <c r="T163" s="79" t="s">
        <v>4277</v>
      </c>
      <c r="U163" s="79"/>
      <c r="V163" s="82" t="s">
        <v>4865</v>
      </c>
      <c r="W163" s="81">
        <v>42852.270983796298</v>
      </c>
      <c r="X163" s="82" t="s">
        <v>5914</v>
      </c>
      <c r="Y163" s="79"/>
      <c r="Z163" s="79"/>
      <c r="AA163" s="83" t="s">
        <v>7961</v>
      </c>
      <c r="AB163" s="79"/>
      <c r="AC163" s="79" t="b">
        <v>0</v>
      </c>
      <c r="AD163" s="79">
        <v>0</v>
      </c>
      <c r="AE163" s="83" t="s">
        <v>9915</v>
      </c>
      <c r="AF163" s="79" t="b">
        <v>0</v>
      </c>
      <c r="AG163" s="79" t="s">
        <v>9963</v>
      </c>
      <c r="AH163" s="79"/>
      <c r="AI163" s="83" t="s">
        <v>9915</v>
      </c>
      <c r="AJ163" s="79" t="b">
        <v>0</v>
      </c>
      <c r="AK163" s="79">
        <v>29</v>
      </c>
      <c r="AL163" s="83" t="s">
        <v>9672</v>
      </c>
      <c r="AM163" s="79" t="s">
        <v>9991</v>
      </c>
      <c r="AN163" s="79" t="b">
        <v>0</v>
      </c>
      <c r="AO163" s="83" t="s">
        <v>9672</v>
      </c>
      <c r="AP163" s="79" t="s">
        <v>179</v>
      </c>
      <c r="AQ163" s="79">
        <v>0</v>
      </c>
      <c r="AR163" s="79">
        <v>0</v>
      </c>
      <c r="AS163" s="79"/>
      <c r="AT163" s="79"/>
      <c r="AU163" s="79"/>
      <c r="AV163" s="79"/>
      <c r="AW163" s="79"/>
      <c r="AX163" s="79"/>
      <c r="AY163" s="79"/>
      <c r="AZ163" s="79"/>
      <c r="BA163">
        <v>3</v>
      </c>
      <c r="BB163">
        <v>0</v>
      </c>
      <c r="BC163" s="79" t="str">
        <f>IF(Edges[[#This Row],[Sentiment]]=0,"NEUTRAL",IF(Edges[[#This Row],[Sentiment]]=1,"POSITIVE",IF(Edges[[#This Row],[Sentiment]]=-1,"NEGATIVE")))</f>
        <v>NEUTRAL</v>
      </c>
      <c r="BD163" s="79" t="str">
        <f>IF(Edges[[#This Row],[Vertex 1]]=Edges[[#This Row],[Vertex 2]],"HIDE","SHOW")</f>
        <v>SHOW</v>
      </c>
      <c r="BE163" s="78" t="str">
        <f>REPLACE(INDEX(GroupVertices[Group], MATCH(Edges[[#This Row],[Vertex 1]],GroupVertices[Vertex],0)),1,1,"")</f>
        <v>EUTRAL</v>
      </c>
      <c r="BF163" s="78" t="str">
        <f>REPLACE(INDEX(GroupVertices[Group], MATCH(Edges[[#This Row],[Vertex 2]],GroupVertices[Vertex],0)),1,1,"")</f>
        <v>EUTRAL</v>
      </c>
    </row>
    <row r="164" spans="1:58" x14ac:dyDescent="0.25">
      <c r="A164" s="64" t="s">
        <v>335</v>
      </c>
      <c r="B164" s="64" t="s">
        <v>1469</v>
      </c>
      <c r="C164" s="65"/>
      <c r="D164" s="66"/>
      <c r="E164" s="67"/>
      <c r="F164" s="68"/>
      <c r="G164" s="65" t="str">
        <f>IF(Edges[[#This Row],[Vertex 1]]=Edges[[#This Row],[Vertex 2]],"HIDE","SHOW")</f>
        <v>SHOW</v>
      </c>
      <c r="H164" s="69"/>
      <c r="I164" s="70"/>
      <c r="J164" s="70"/>
      <c r="K164" s="34" t="s">
        <v>65</v>
      </c>
      <c r="L164" s="77">
        <v>164</v>
      </c>
      <c r="M164" s="77"/>
      <c r="N164" s="72"/>
      <c r="O164" s="79" t="s">
        <v>1646</v>
      </c>
      <c r="P164" s="81">
        <v>42852.271064814813</v>
      </c>
      <c r="Q164" s="79" t="s">
        <v>1744</v>
      </c>
      <c r="R164" s="79"/>
      <c r="S164" s="79"/>
      <c r="T164" s="79"/>
      <c r="U164" s="79"/>
      <c r="V164" s="82" t="s">
        <v>4865</v>
      </c>
      <c r="W164" s="81">
        <v>42852.271064814813</v>
      </c>
      <c r="X164" s="82" t="s">
        <v>5915</v>
      </c>
      <c r="Y164" s="79"/>
      <c r="Z164" s="79"/>
      <c r="AA164" s="83" t="s">
        <v>7962</v>
      </c>
      <c r="AB164" s="79"/>
      <c r="AC164" s="79" t="b">
        <v>0</v>
      </c>
      <c r="AD164" s="79">
        <v>0</v>
      </c>
      <c r="AE164" s="83" t="s">
        <v>9915</v>
      </c>
      <c r="AF164" s="79" t="b">
        <v>0</v>
      </c>
      <c r="AG164" s="79" t="s">
        <v>9963</v>
      </c>
      <c r="AH164" s="79"/>
      <c r="AI164" s="83" t="s">
        <v>9915</v>
      </c>
      <c r="AJ164" s="79" t="b">
        <v>0</v>
      </c>
      <c r="AK164" s="79">
        <v>25</v>
      </c>
      <c r="AL164" s="83" t="s">
        <v>9671</v>
      </c>
      <c r="AM164" s="79" t="s">
        <v>9991</v>
      </c>
      <c r="AN164" s="79" t="b">
        <v>0</v>
      </c>
      <c r="AO164" s="83" t="s">
        <v>9671</v>
      </c>
      <c r="AP164" s="79" t="s">
        <v>179</v>
      </c>
      <c r="AQ164" s="79">
        <v>0</v>
      </c>
      <c r="AR164" s="79">
        <v>0</v>
      </c>
      <c r="AS164" s="79"/>
      <c r="AT164" s="79"/>
      <c r="AU164" s="79"/>
      <c r="AV164" s="79"/>
      <c r="AW164" s="79"/>
      <c r="AX164" s="79"/>
      <c r="AY164" s="79"/>
      <c r="AZ164" s="79"/>
      <c r="BA164">
        <v>3</v>
      </c>
      <c r="BB164">
        <v>0</v>
      </c>
      <c r="BC164" s="79" t="str">
        <f>IF(Edges[[#This Row],[Sentiment]]=0,"NEUTRAL",IF(Edges[[#This Row],[Sentiment]]=1,"POSITIVE",IF(Edges[[#This Row],[Sentiment]]=-1,"NEGATIVE")))</f>
        <v>NEUTRAL</v>
      </c>
      <c r="BD164" s="79" t="str">
        <f>IF(Edges[[#This Row],[Vertex 1]]=Edges[[#This Row],[Vertex 2]],"HIDE","SHOW")</f>
        <v>SHOW</v>
      </c>
      <c r="BE164" s="78" t="str">
        <f>REPLACE(INDEX(GroupVertices[Group], MATCH(Edges[[#This Row],[Vertex 1]],GroupVertices[Vertex],0)),1,1,"")</f>
        <v>EUTRAL</v>
      </c>
      <c r="BF164" s="78" t="str">
        <f>REPLACE(INDEX(GroupVertices[Group], MATCH(Edges[[#This Row],[Vertex 2]],GroupVertices[Vertex],0)),1,1,"")</f>
        <v>EUTRAL</v>
      </c>
    </row>
    <row r="165" spans="1:58" x14ac:dyDescent="0.25">
      <c r="A165" s="64" t="s">
        <v>335</v>
      </c>
      <c r="B165" s="64" t="s">
        <v>1543</v>
      </c>
      <c r="C165" s="65"/>
      <c r="D165" s="66"/>
      <c r="E165" s="67"/>
      <c r="F165" s="68"/>
      <c r="G165" s="65" t="str">
        <f>IF(Edges[[#This Row],[Vertex 1]]=Edges[[#This Row],[Vertex 2]],"HIDE","SHOW")</f>
        <v>SHOW</v>
      </c>
      <c r="H165" s="69"/>
      <c r="I165" s="70"/>
      <c r="J165" s="70"/>
      <c r="K165" s="34" t="s">
        <v>65</v>
      </c>
      <c r="L165" s="77">
        <v>165</v>
      </c>
      <c r="M165" s="77"/>
      <c r="N165" s="72"/>
      <c r="O165" s="79" t="s">
        <v>1646</v>
      </c>
      <c r="P165" s="81">
        <v>42852.271099537036</v>
      </c>
      <c r="Q165" s="79" t="s">
        <v>18324</v>
      </c>
      <c r="R165" s="79"/>
      <c r="S165" s="79"/>
      <c r="T165" s="79" t="s">
        <v>4261</v>
      </c>
      <c r="U165" s="79"/>
      <c r="V165" s="82" t="s">
        <v>4865</v>
      </c>
      <c r="W165" s="81">
        <v>42852.271099537036</v>
      </c>
      <c r="X165" s="82" t="s">
        <v>5916</v>
      </c>
      <c r="Y165" s="79"/>
      <c r="Z165" s="79"/>
      <c r="AA165" s="83" t="s">
        <v>7963</v>
      </c>
      <c r="AB165" s="79"/>
      <c r="AC165" s="79" t="b">
        <v>0</v>
      </c>
      <c r="AD165" s="79">
        <v>0</v>
      </c>
      <c r="AE165" s="83" t="s">
        <v>9915</v>
      </c>
      <c r="AF165" s="79" t="b">
        <v>0</v>
      </c>
      <c r="AG165" s="79" t="s">
        <v>9963</v>
      </c>
      <c r="AH165" s="79"/>
      <c r="AI165" s="83" t="s">
        <v>9915</v>
      </c>
      <c r="AJ165" s="79" t="b">
        <v>0</v>
      </c>
      <c r="AK165" s="79">
        <v>32</v>
      </c>
      <c r="AL165" s="83" t="s">
        <v>9658</v>
      </c>
      <c r="AM165" s="79" t="s">
        <v>9991</v>
      </c>
      <c r="AN165" s="79" t="b">
        <v>0</v>
      </c>
      <c r="AO165" s="83" t="s">
        <v>9658</v>
      </c>
      <c r="AP165" s="79" t="s">
        <v>179</v>
      </c>
      <c r="AQ165" s="79">
        <v>0</v>
      </c>
      <c r="AR165" s="79">
        <v>0</v>
      </c>
      <c r="AS165" s="79"/>
      <c r="AT165" s="79"/>
      <c r="AU165" s="79"/>
      <c r="AV165" s="79"/>
      <c r="AW165" s="79"/>
      <c r="AX165" s="79"/>
      <c r="AY165" s="79"/>
      <c r="AZ165" s="79"/>
      <c r="BA165">
        <v>1</v>
      </c>
      <c r="BB165">
        <v>0</v>
      </c>
      <c r="BC165" s="79" t="str">
        <f>IF(Edges[[#This Row],[Sentiment]]=0,"NEUTRAL",IF(Edges[[#This Row],[Sentiment]]=1,"POSITIVE",IF(Edges[[#This Row],[Sentiment]]=-1,"NEGATIVE")))</f>
        <v>NEUTRAL</v>
      </c>
      <c r="BD165" s="79" t="str">
        <f>IF(Edges[[#This Row],[Vertex 1]]=Edges[[#This Row],[Vertex 2]],"HIDE","SHOW")</f>
        <v>SHOW</v>
      </c>
      <c r="BE165" s="78" t="str">
        <f>REPLACE(INDEX(GroupVertices[Group], MATCH(Edges[[#This Row],[Vertex 1]],GroupVertices[Vertex],0)),1,1,"")</f>
        <v>EUTRAL</v>
      </c>
      <c r="BF165" s="78" t="str">
        <f>REPLACE(INDEX(GroupVertices[Group], MATCH(Edges[[#This Row],[Vertex 2]],GroupVertices[Vertex],0)),1,1,"")</f>
        <v>eneral</v>
      </c>
    </row>
    <row r="166" spans="1:58" x14ac:dyDescent="0.25">
      <c r="A166" s="64" t="s">
        <v>335</v>
      </c>
      <c r="B166" s="64" t="s">
        <v>1544</v>
      </c>
      <c r="C166" s="65"/>
      <c r="D166" s="66"/>
      <c r="E166" s="67"/>
      <c r="F166" s="68"/>
      <c r="G166" s="65" t="str">
        <f>IF(Edges[[#This Row],[Vertex 1]]=Edges[[#This Row],[Vertex 2]],"HIDE","SHOW")</f>
        <v>SHOW</v>
      </c>
      <c r="H166" s="69"/>
      <c r="I166" s="70"/>
      <c r="J166" s="70"/>
      <c r="K166" s="34" t="s">
        <v>65</v>
      </c>
      <c r="L166" s="77">
        <v>166</v>
      </c>
      <c r="M166" s="77"/>
      <c r="N166" s="72"/>
      <c r="O166" s="79" t="s">
        <v>1646</v>
      </c>
      <c r="P166" s="81">
        <v>42852.271099537036</v>
      </c>
      <c r="Q166" s="79" t="s">
        <v>18324</v>
      </c>
      <c r="R166" s="79"/>
      <c r="S166" s="79"/>
      <c r="T166" s="79" t="s">
        <v>4261</v>
      </c>
      <c r="U166" s="79"/>
      <c r="V166" s="82" t="s">
        <v>4865</v>
      </c>
      <c r="W166" s="81">
        <v>42852.271099537036</v>
      </c>
      <c r="X166" s="82" t="s">
        <v>5916</v>
      </c>
      <c r="Y166" s="79"/>
      <c r="Z166" s="79"/>
      <c r="AA166" s="83" t="s">
        <v>7963</v>
      </c>
      <c r="AB166" s="79"/>
      <c r="AC166" s="79" t="b">
        <v>0</v>
      </c>
      <c r="AD166" s="79">
        <v>0</v>
      </c>
      <c r="AE166" s="83" t="s">
        <v>9915</v>
      </c>
      <c r="AF166" s="79" t="b">
        <v>0</v>
      </c>
      <c r="AG166" s="79" t="s">
        <v>9963</v>
      </c>
      <c r="AH166" s="79"/>
      <c r="AI166" s="83" t="s">
        <v>9915</v>
      </c>
      <c r="AJ166" s="79" t="b">
        <v>0</v>
      </c>
      <c r="AK166" s="79">
        <v>32</v>
      </c>
      <c r="AL166" s="83" t="s">
        <v>9658</v>
      </c>
      <c r="AM166" s="79" t="s">
        <v>9991</v>
      </c>
      <c r="AN166" s="79" t="b">
        <v>0</v>
      </c>
      <c r="AO166" s="83" t="s">
        <v>9658</v>
      </c>
      <c r="AP166" s="79" t="s">
        <v>179</v>
      </c>
      <c r="AQ166" s="79">
        <v>0</v>
      </c>
      <c r="AR166" s="79">
        <v>0</v>
      </c>
      <c r="AS166" s="79"/>
      <c r="AT166" s="79"/>
      <c r="AU166" s="79"/>
      <c r="AV166" s="79"/>
      <c r="AW166" s="79"/>
      <c r="AX166" s="79"/>
      <c r="AY166" s="79"/>
      <c r="AZ166" s="79"/>
      <c r="BA166">
        <v>1</v>
      </c>
      <c r="BB166">
        <v>0</v>
      </c>
      <c r="BC166" s="79" t="str">
        <f>IF(Edges[[#This Row],[Sentiment]]=0,"NEUTRAL",IF(Edges[[#This Row],[Sentiment]]=1,"POSITIVE",IF(Edges[[#This Row],[Sentiment]]=-1,"NEGATIVE")))</f>
        <v>NEUTRAL</v>
      </c>
      <c r="BD166" s="79" t="str">
        <f>IF(Edges[[#This Row],[Vertex 1]]=Edges[[#This Row],[Vertex 2]],"HIDE","SHOW")</f>
        <v>SHOW</v>
      </c>
      <c r="BE166" s="78" t="str">
        <f>REPLACE(INDEX(GroupVertices[Group], MATCH(Edges[[#This Row],[Vertex 1]],GroupVertices[Vertex],0)),1,1,"")</f>
        <v>EUTRAL</v>
      </c>
      <c r="BF166" s="78" t="str">
        <f>REPLACE(INDEX(GroupVertices[Group], MATCH(Edges[[#This Row],[Vertex 2]],GroupVertices[Vertex],0)),1,1,"")</f>
        <v>eneral</v>
      </c>
    </row>
    <row r="167" spans="1:58" x14ac:dyDescent="0.25">
      <c r="A167" s="64" t="s">
        <v>335</v>
      </c>
      <c r="B167" s="64" t="s">
        <v>1545</v>
      </c>
      <c r="C167" s="65"/>
      <c r="D167" s="66"/>
      <c r="E167" s="67"/>
      <c r="F167" s="68"/>
      <c r="G167" s="65" t="str">
        <f>IF(Edges[[#This Row],[Vertex 1]]=Edges[[#This Row],[Vertex 2]],"HIDE","SHOW")</f>
        <v>SHOW</v>
      </c>
      <c r="H167" s="69"/>
      <c r="I167" s="70"/>
      <c r="J167" s="70"/>
      <c r="K167" s="34" t="s">
        <v>65</v>
      </c>
      <c r="L167" s="77">
        <v>167</v>
      </c>
      <c r="M167" s="77"/>
      <c r="N167" s="72"/>
      <c r="O167" s="79" t="s">
        <v>1646</v>
      </c>
      <c r="P167" s="81">
        <v>42852.271099537036</v>
      </c>
      <c r="Q167" s="79" t="s">
        <v>18324</v>
      </c>
      <c r="R167" s="79"/>
      <c r="S167" s="79"/>
      <c r="T167" s="79" t="s">
        <v>4261</v>
      </c>
      <c r="U167" s="79"/>
      <c r="V167" s="82" t="s">
        <v>4865</v>
      </c>
      <c r="W167" s="81">
        <v>42852.271099537036</v>
      </c>
      <c r="X167" s="82" t="s">
        <v>5916</v>
      </c>
      <c r="Y167" s="79"/>
      <c r="Z167" s="79"/>
      <c r="AA167" s="83" t="s">
        <v>7963</v>
      </c>
      <c r="AB167" s="79"/>
      <c r="AC167" s="79" t="b">
        <v>0</v>
      </c>
      <c r="AD167" s="79">
        <v>0</v>
      </c>
      <c r="AE167" s="83" t="s">
        <v>9915</v>
      </c>
      <c r="AF167" s="79" t="b">
        <v>0</v>
      </c>
      <c r="AG167" s="79" t="s">
        <v>9963</v>
      </c>
      <c r="AH167" s="79"/>
      <c r="AI167" s="83" t="s">
        <v>9915</v>
      </c>
      <c r="AJ167" s="79" t="b">
        <v>0</v>
      </c>
      <c r="AK167" s="79">
        <v>32</v>
      </c>
      <c r="AL167" s="83" t="s">
        <v>9658</v>
      </c>
      <c r="AM167" s="79" t="s">
        <v>9991</v>
      </c>
      <c r="AN167" s="79" t="b">
        <v>0</v>
      </c>
      <c r="AO167" s="83" t="s">
        <v>9658</v>
      </c>
      <c r="AP167" s="79" t="s">
        <v>179</v>
      </c>
      <c r="AQ167" s="79">
        <v>0</v>
      </c>
      <c r="AR167" s="79">
        <v>0</v>
      </c>
      <c r="AS167" s="79"/>
      <c r="AT167" s="79"/>
      <c r="AU167" s="79"/>
      <c r="AV167" s="79"/>
      <c r="AW167" s="79"/>
      <c r="AX167" s="79"/>
      <c r="AY167" s="79"/>
      <c r="AZ167" s="79"/>
      <c r="BA167">
        <v>1</v>
      </c>
      <c r="BB167">
        <v>0</v>
      </c>
      <c r="BC167" s="79" t="str">
        <f>IF(Edges[[#This Row],[Sentiment]]=0,"NEUTRAL",IF(Edges[[#This Row],[Sentiment]]=1,"POSITIVE",IF(Edges[[#This Row],[Sentiment]]=-1,"NEGATIVE")))</f>
        <v>NEUTRAL</v>
      </c>
      <c r="BD167" s="79" t="str">
        <f>IF(Edges[[#This Row],[Vertex 1]]=Edges[[#This Row],[Vertex 2]],"HIDE","SHOW")</f>
        <v>SHOW</v>
      </c>
      <c r="BE167" s="78" t="str">
        <f>REPLACE(INDEX(GroupVertices[Group], MATCH(Edges[[#This Row],[Vertex 1]],GroupVertices[Vertex],0)),1,1,"")</f>
        <v>EUTRAL</v>
      </c>
      <c r="BF167" s="78" t="str">
        <f>REPLACE(INDEX(GroupVertices[Group], MATCH(Edges[[#This Row],[Vertex 2]],GroupVertices[Vertex],0)),1,1,"")</f>
        <v>EGATIVE</v>
      </c>
    </row>
    <row r="168" spans="1:58" x14ac:dyDescent="0.25">
      <c r="A168" s="64" t="s">
        <v>335</v>
      </c>
      <c r="B168" s="64" t="s">
        <v>1469</v>
      </c>
      <c r="C168" s="65"/>
      <c r="D168" s="66"/>
      <c r="E168" s="67"/>
      <c r="F168" s="68"/>
      <c r="G168" s="65" t="str">
        <f>IF(Edges[[#This Row],[Vertex 1]]=Edges[[#This Row],[Vertex 2]],"HIDE","SHOW")</f>
        <v>SHOW</v>
      </c>
      <c r="H168" s="69"/>
      <c r="I168" s="70"/>
      <c r="J168" s="70"/>
      <c r="K168" s="34" t="s">
        <v>65</v>
      </c>
      <c r="L168" s="77">
        <v>168</v>
      </c>
      <c r="M168" s="77"/>
      <c r="N168" s="72"/>
      <c r="O168" s="79" t="s">
        <v>1646</v>
      </c>
      <c r="P168" s="81">
        <v>42852.271099537036</v>
      </c>
      <c r="Q168" s="79" t="s">
        <v>18324</v>
      </c>
      <c r="R168" s="79"/>
      <c r="S168" s="79"/>
      <c r="T168" s="79" t="s">
        <v>4261</v>
      </c>
      <c r="U168" s="79"/>
      <c r="V168" s="82" t="s">
        <v>4865</v>
      </c>
      <c r="W168" s="81">
        <v>42852.271099537036</v>
      </c>
      <c r="X168" s="82" t="s">
        <v>5916</v>
      </c>
      <c r="Y168" s="79"/>
      <c r="Z168" s="79"/>
      <c r="AA168" s="83" t="s">
        <v>7963</v>
      </c>
      <c r="AB168" s="79"/>
      <c r="AC168" s="79" t="b">
        <v>0</v>
      </c>
      <c r="AD168" s="79">
        <v>0</v>
      </c>
      <c r="AE168" s="83" t="s">
        <v>9915</v>
      </c>
      <c r="AF168" s="79" t="b">
        <v>0</v>
      </c>
      <c r="AG168" s="79" t="s">
        <v>9963</v>
      </c>
      <c r="AH168" s="79"/>
      <c r="AI168" s="83" t="s">
        <v>9915</v>
      </c>
      <c r="AJ168" s="79" t="b">
        <v>0</v>
      </c>
      <c r="AK168" s="79">
        <v>32</v>
      </c>
      <c r="AL168" s="83" t="s">
        <v>9658</v>
      </c>
      <c r="AM168" s="79" t="s">
        <v>9991</v>
      </c>
      <c r="AN168" s="79" t="b">
        <v>0</v>
      </c>
      <c r="AO168" s="83" t="s">
        <v>9658</v>
      </c>
      <c r="AP168" s="79" t="s">
        <v>179</v>
      </c>
      <c r="AQ168" s="79">
        <v>0</v>
      </c>
      <c r="AR168" s="79">
        <v>0</v>
      </c>
      <c r="AS168" s="79"/>
      <c r="AT168" s="79"/>
      <c r="AU168" s="79"/>
      <c r="AV168" s="79"/>
      <c r="AW168" s="79"/>
      <c r="AX168" s="79"/>
      <c r="AY168" s="79"/>
      <c r="AZ168" s="79"/>
      <c r="BA168">
        <v>3</v>
      </c>
      <c r="BB168">
        <v>0</v>
      </c>
      <c r="BC168" s="79" t="str">
        <f>IF(Edges[[#This Row],[Sentiment]]=0,"NEUTRAL",IF(Edges[[#This Row],[Sentiment]]=1,"POSITIVE",IF(Edges[[#This Row],[Sentiment]]=-1,"NEGATIVE")))</f>
        <v>NEUTRAL</v>
      </c>
      <c r="BD168" s="79" t="str">
        <f>IF(Edges[[#This Row],[Vertex 1]]=Edges[[#This Row],[Vertex 2]],"HIDE","SHOW")</f>
        <v>SHOW</v>
      </c>
      <c r="BE168" s="78" t="str">
        <f>REPLACE(INDEX(GroupVertices[Group], MATCH(Edges[[#This Row],[Vertex 1]],GroupVertices[Vertex],0)),1,1,"")</f>
        <v>EUTRAL</v>
      </c>
      <c r="BF168" s="78" t="str">
        <f>REPLACE(INDEX(GroupVertices[Group], MATCH(Edges[[#This Row],[Vertex 2]],GroupVertices[Vertex],0)),1,1,"")</f>
        <v>EUTRAL</v>
      </c>
    </row>
    <row r="169" spans="1:58" hidden="1" x14ac:dyDescent="0.25">
      <c r="A169" s="64" t="s">
        <v>336</v>
      </c>
      <c r="B169" s="64" t="s">
        <v>336</v>
      </c>
      <c r="C169" s="65"/>
      <c r="D169" s="66"/>
      <c r="E169" s="67"/>
      <c r="F169" s="68"/>
      <c r="G169" s="65" t="str">
        <f>IF(Edges[[#This Row],[Vertex 1]]=Edges[[#This Row],[Vertex 2]],"HIDE","SHOW")</f>
        <v>HIDE</v>
      </c>
      <c r="H169" s="69"/>
      <c r="I169" s="70"/>
      <c r="J169" s="70"/>
      <c r="K169" s="34"/>
      <c r="L169" s="77"/>
      <c r="M169" s="77"/>
      <c r="N169" s="72"/>
      <c r="O169" s="79" t="s">
        <v>179</v>
      </c>
      <c r="P169" s="81">
        <v>42852.272337962961</v>
      </c>
      <c r="Q169" s="79" t="s">
        <v>1747</v>
      </c>
      <c r="R169" s="82" t="s">
        <v>3242</v>
      </c>
      <c r="S169" s="79" t="s">
        <v>4055</v>
      </c>
      <c r="T169" s="79"/>
      <c r="U169" s="79"/>
      <c r="V169" s="82" t="s">
        <v>4866</v>
      </c>
      <c r="W169" s="81">
        <v>42852.272337962961</v>
      </c>
      <c r="X169" s="82" t="s">
        <v>5917</v>
      </c>
      <c r="Y169" s="79"/>
      <c r="Z169" s="79"/>
      <c r="AA169" s="83" t="s">
        <v>7964</v>
      </c>
      <c r="AB169" s="79"/>
      <c r="AC169" s="79" t="b">
        <v>0</v>
      </c>
      <c r="AD169" s="79">
        <v>0</v>
      </c>
      <c r="AE169" s="83" t="s">
        <v>9915</v>
      </c>
      <c r="AF169" s="79" t="b">
        <v>0</v>
      </c>
      <c r="AG169" s="79" t="s">
        <v>9963</v>
      </c>
      <c r="AH169" s="79"/>
      <c r="AI169" s="83" t="s">
        <v>9915</v>
      </c>
      <c r="AJ169" s="79" t="b">
        <v>0</v>
      </c>
      <c r="AK169" s="79">
        <v>0</v>
      </c>
      <c r="AL169" s="83" t="s">
        <v>9915</v>
      </c>
      <c r="AM169" s="79" t="s">
        <v>9998</v>
      </c>
      <c r="AN169" s="79" t="b">
        <v>0</v>
      </c>
      <c r="AO169" s="83" t="s">
        <v>7964</v>
      </c>
      <c r="AP169" s="79" t="s">
        <v>179</v>
      </c>
      <c r="AQ169" s="79">
        <v>0</v>
      </c>
      <c r="AR169" s="79">
        <v>0</v>
      </c>
      <c r="AS169" s="79"/>
      <c r="AT169" s="79"/>
      <c r="AU169" s="79"/>
      <c r="AV169" s="79"/>
      <c r="AW169" s="79"/>
      <c r="AX169" s="79"/>
      <c r="AY169" s="79"/>
      <c r="AZ169" s="79"/>
      <c r="BA169">
        <v>1</v>
      </c>
      <c r="BB169">
        <v>1</v>
      </c>
      <c r="BC169" s="79" t="str">
        <f>IF(Edges[[#This Row],[Sentiment]]=0,"NEUTRAL",IF(Edges[[#This Row],[Sentiment]]=1,"POSITIVE",IF(Edges[[#This Row],[Sentiment]]=-1,"NEGATIVE")))</f>
        <v>POSITIVE</v>
      </c>
      <c r="BD169" s="79" t="str">
        <f>IF(Edges[[#This Row],[Vertex 1]]=Edges[[#This Row],[Vertex 2]],"HIDE","SHOW")</f>
        <v>HIDE</v>
      </c>
      <c r="BE169" s="124" t="e">
        <f>REPLACE(INDEX(GroupVertices[Group], MATCH(Edges[[#This Row],[Vertex 1]],GroupVertices[Vertex],0)),1,1,"")</f>
        <v>#N/A</v>
      </c>
      <c r="BF169" s="124" t="e">
        <f>REPLACE(INDEX(GroupVertices[Group], MATCH(Edges[[#This Row],[Vertex 2]],GroupVertices[Vertex],0)),1,1,"")</f>
        <v>#N/A</v>
      </c>
    </row>
    <row r="170" spans="1:58" x14ac:dyDescent="0.25">
      <c r="A170" s="64" t="s">
        <v>337</v>
      </c>
      <c r="B170" s="64" t="s">
        <v>1469</v>
      </c>
      <c r="C170" s="65"/>
      <c r="D170" s="66"/>
      <c r="E170" s="67"/>
      <c r="F170" s="68"/>
      <c r="G170" s="65" t="str">
        <f>IF(Edges[[#This Row],[Vertex 1]]=Edges[[#This Row],[Vertex 2]],"HIDE","SHOW")</f>
        <v>SHOW</v>
      </c>
      <c r="H170" s="69"/>
      <c r="I170" s="70"/>
      <c r="J170" s="70"/>
      <c r="K170" s="34" t="s">
        <v>65</v>
      </c>
      <c r="L170" s="77">
        <v>170</v>
      </c>
      <c r="M170" s="77"/>
      <c r="N170" s="72"/>
      <c r="O170" s="79" t="s">
        <v>1646</v>
      </c>
      <c r="P170" s="81">
        <v>42852.273287037038</v>
      </c>
      <c r="Q170" s="79" t="s">
        <v>18327</v>
      </c>
      <c r="R170" s="79"/>
      <c r="S170" s="79"/>
      <c r="T170" s="79" t="s">
        <v>4277</v>
      </c>
      <c r="U170" s="79"/>
      <c r="V170" s="82" t="s">
        <v>4867</v>
      </c>
      <c r="W170" s="81">
        <v>42852.273287037038</v>
      </c>
      <c r="X170" s="82" t="s">
        <v>5918</v>
      </c>
      <c r="Y170" s="79"/>
      <c r="Z170" s="79"/>
      <c r="AA170" s="83" t="s">
        <v>7965</v>
      </c>
      <c r="AB170" s="79"/>
      <c r="AC170" s="79" t="b">
        <v>0</v>
      </c>
      <c r="AD170" s="79">
        <v>0</v>
      </c>
      <c r="AE170" s="83" t="s">
        <v>9915</v>
      </c>
      <c r="AF170" s="79" t="b">
        <v>0</v>
      </c>
      <c r="AG170" s="79" t="s">
        <v>9963</v>
      </c>
      <c r="AH170" s="79"/>
      <c r="AI170" s="83" t="s">
        <v>9915</v>
      </c>
      <c r="AJ170" s="79" t="b">
        <v>0</v>
      </c>
      <c r="AK170" s="79">
        <v>29</v>
      </c>
      <c r="AL170" s="83" t="s">
        <v>9672</v>
      </c>
      <c r="AM170" s="79" t="s">
        <v>9991</v>
      </c>
      <c r="AN170" s="79" t="b">
        <v>0</v>
      </c>
      <c r="AO170" s="83" t="s">
        <v>9672</v>
      </c>
      <c r="AP170" s="79" t="s">
        <v>179</v>
      </c>
      <c r="AQ170" s="79">
        <v>0</v>
      </c>
      <c r="AR170" s="79">
        <v>0</v>
      </c>
      <c r="AS170" s="79"/>
      <c r="AT170" s="79"/>
      <c r="AU170" s="79"/>
      <c r="AV170" s="79"/>
      <c r="AW170" s="79"/>
      <c r="AX170" s="79"/>
      <c r="AY170" s="79"/>
      <c r="AZ170" s="79"/>
      <c r="BA170">
        <v>3</v>
      </c>
      <c r="BB170">
        <v>1</v>
      </c>
      <c r="BC170" s="79" t="str">
        <f>IF(Edges[[#This Row],[Sentiment]]=0,"NEUTRAL",IF(Edges[[#This Row],[Sentiment]]=1,"POSITIVE",IF(Edges[[#This Row],[Sentiment]]=-1,"NEGATIVE")))</f>
        <v>POSITIVE</v>
      </c>
      <c r="BD170" s="79" t="str">
        <f>IF(Edges[[#This Row],[Vertex 1]]=Edges[[#This Row],[Vertex 2]],"HIDE","SHOW")</f>
        <v>SHOW</v>
      </c>
      <c r="BE170" s="78" t="str">
        <f>REPLACE(INDEX(GroupVertices[Group], MATCH(Edges[[#This Row],[Vertex 1]],GroupVertices[Vertex],0)),1,1,"")</f>
        <v>OSITIVE</v>
      </c>
      <c r="BF170" s="78" t="str">
        <f>REPLACE(INDEX(GroupVertices[Group], MATCH(Edges[[#This Row],[Vertex 2]],GroupVertices[Vertex],0)),1,1,"")</f>
        <v>EUTRAL</v>
      </c>
    </row>
    <row r="171" spans="1:58" x14ac:dyDescent="0.25">
      <c r="A171" s="64" t="s">
        <v>337</v>
      </c>
      <c r="B171" s="64" t="s">
        <v>1469</v>
      </c>
      <c r="C171" s="65"/>
      <c r="D171" s="66"/>
      <c r="E171" s="67"/>
      <c r="F171" s="68"/>
      <c r="G171" s="65" t="str">
        <f>IF(Edges[[#This Row],[Vertex 1]]=Edges[[#This Row],[Vertex 2]],"HIDE","SHOW")</f>
        <v>SHOW</v>
      </c>
      <c r="H171" s="69"/>
      <c r="I171" s="70"/>
      <c r="J171" s="70"/>
      <c r="K171" s="34" t="s">
        <v>65</v>
      </c>
      <c r="L171" s="77">
        <v>171</v>
      </c>
      <c r="M171" s="77"/>
      <c r="N171" s="72"/>
      <c r="O171" s="79" t="s">
        <v>1646</v>
      </c>
      <c r="P171" s="81">
        <v>42852.273356481484</v>
      </c>
      <c r="Q171" s="79" t="s">
        <v>1744</v>
      </c>
      <c r="R171" s="79"/>
      <c r="S171" s="79"/>
      <c r="T171" s="79"/>
      <c r="U171" s="79"/>
      <c r="V171" s="82" t="s">
        <v>4867</v>
      </c>
      <c r="W171" s="81">
        <v>42852.273356481484</v>
      </c>
      <c r="X171" s="82" t="s">
        <v>5919</v>
      </c>
      <c r="Y171" s="79"/>
      <c r="Z171" s="79"/>
      <c r="AA171" s="83" t="s">
        <v>7966</v>
      </c>
      <c r="AB171" s="79"/>
      <c r="AC171" s="79" t="b">
        <v>0</v>
      </c>
      <c r="AD171" s="79">
        <v>0</v>
      </c>
      <c r="AE171" s="83" t="s">
        <v>9915</v>
      </c>
      <c r="AF171" s="79" t="b">
        <v>0</v>
      </c>
      <c r="AG171" s="79" t="s">
        <v>9963</v>
      </c>
      <c r="AH171" s="79"/>
      <c r="AI171" s="83" t="s">
        <v>9915</v>
      </c>
      <c r="AJ171" s="79" t="b">
        <v>0</v>
      </c>
      <c r="AK171" s="79">
        <v>25</v>
      </c>
      <c r="AL171" s="83" t="s">
        <v>9671</v>
      </c>
      <c r="AM171" s="79" t="s">
        <v>9991</v>
      </c>
      <c r="AN171" s="79" t="b">
        <v>0</v>
      </c>
      <c r="AO171" s="83" t="s">
        <v>9671</v>
      </c>
      <c r="AP171" s="79" t="s">
        <v>179</v>
      </c>
      <c r="AQ171" s="79">
        <v>0</v>
      </c>
      <c r="AR171" s="79">
        <v>0</v>
      </c>
      <c r="AS171" s="79"/>
      <c r="AT171" s="79"/>
      <c r="AU171" s="79"/>
      <c r="AV171" s="79"/>
      <c r="AW171" s="79"/>
      <c r="AX171" s="79"/>
      <c r="AY171" s="79"/>
      <c r="AZ171" s="79"/>
      <c r="BA171">
        <v>3</v>
      </c>
      <c r="BB171">
        <v>1</v>
      </c>
      <c r="BC171" s="79" t="str">
        <f>IF(Edges[[#This Row],[Sentiment]]=0,"NEUTRAL",IF(Edges[[#This Row],[Sentiment]]=1,"POSITIVE",IF(Edges[[#This Row],[Sentiment]]=-1,"NEGATIVE")))</f>
        <v>POSITIVE</v>
      </c>
      <c r="BD171" s="79" t="str">
        <f>IF(Edges[[#This Row],[Vertex 1]]=Edges[[#This Row],[Vertex 2]],"HIDE","SHOW")</f>
        <v>SHOW</v>
      </c>
      <c r="BE171" s="78" t="str">
        <f>REPLACE(INDEX(GroupVertices[Group], MATCH(Edges[[#This Row],[Vertex 1]],GroupVertices[Vertex],0)),1,1,"")</f>
        <v>OSITIVE</v>
      </c>
      <c r="BF171" s="78" t="str">
        <f>REPLACE(INDEX(GroupVertices[Group], MATCH(Edges[[#This Row],[Vertex 2]],GroupVertices[Vertex],0)),1,1,"")</f>
        <v>EUTRAL</v>
      </c>
    </row>
    <row r="172" spans="1:58" x14ac:dyDescent="0.25">
      <c r="A172" s="64" t="s">
        <v>337</v>
      </c>
      <c r="B172" s="64" t="s">
        <v>1543</v>
      </c>
      <c r="C172" s="65"/>
      <c r="D172" s="66"/>
      <c r="E172" s="67"/>
      <c r="F172" s="68"/>
      <c r="G172" s="65" t="str">
        <f>IF(Edges[[#This Row],[Vertex 1]]=Edges[[#This Row],[Vertex 2]],"HIDE","SHOW")</f>
        <v>SHOW</v>
      </c>
      <c r="H172" s="69"/>
      <c r="I172" s="70"/>
      <c r="J172" s="70"/>
      <c r="K172" s="34" t="s">
        <v>65</v>
      </c>
      <c r="L172" s="77">
        <v>172</v>
      </c>
      <c r="M172" s="77"/>
      <c r="N172" s="72"/>
      <c r="O172" s="79" t="s">
        <v>1646</v>
      </c>
      <c r="P172" s="81">
        <v>42852.2733912037</v>
      </c>
      <c r="Q172" s="79" t="s">
        <v>18324</v>
      </c>
      <c r="R172" s="79"/>
      <c r="S172" s="79"/>
      <c r="T172" s="79" t="s">
        <v>4261</v>
      </c>
      <c r="U172" s="79"/>
      <c r="V172" s="82" t="s">
        <v>4867</v>
      </c>
      <c r="W172" s="81">
        <v>42852.2733912037</v>
      </c>
      <c r="X172" s="82" t="s">
        <v>5920</v>
      </c>
      <c r="Y172" s="79"/>
      <c r="Z172" s="79"/>
      <c r="AA172" s="83" t="s">
        <v>7967</v>
      </c>
      <c r="AB172" s="79"/>
      <c r="AC172" s="79" t="b">
        <v>0</v>
      </c>
      <c r="AD172" s="79">
        <v>0</v>
      </c>
      <c r="AE172" s="83" t="s">
        <v>9915</v>
      </c>
      <c r="AF172" s="79" t="b">
        <v>0</v>
      </c>
      <c r="AG172" s="79" t="s">
        <v>9963</v>
      </c>
      <c r="AH172" s="79"/>
      <c r="AI172" s="83" t="s">
        <v>9915</v>
      </c>
      <c r="AJ172" s="79" t="b">
        <v>0</v>
      </c>
      <c r="AK172" s="79">
        <v>32</v>
      </c>
      <c r="AL172" s="83" t="s">
        <v>9658</v>
      </c>
      <c r="AM172" s="79" t="s">
        <v>9991</v>
      </c>
      <c r="AN172" s="79" t="b">
        <v>0</v>
      </c>
      <c r="AO172" s="83" t="s">
        <v>9658</v>
      </c>
      <c r="AP172" s="79" t="s">
        <v>179</v>
      </c>
      <c r="AQ172" s="79">
        <v>0</v>
      </c>
      <c r="AR172" s="79">
        <v>0</v>
      </c>
      <c r="AS172" s="79"/>
      <c r="AT172" s="79"/>
      <c r="AU172" s="79"/>
      <c r="AV172" s="79"/>
      <c r="AW172" s="79"/>
      <c r="AX172" s="79"/>
      <c r="AY172" s="79"/>
      <c r="AZ172" s="79"/>
      <c r="BA172">
        <v>1</v>
      </c>
      <c r="BB172">
        <v>0</v>
      </c>
      <c r="BC172" s="79" t="str">
        <f>IF(Edges[[#This Row],[Sentiment]]=0,"NEUTRAL",IF(Edges[[#This Row],[Sentiment]]=1,"POSITIVE",IF(Edges[[#This Row],[Sentiment]]=-1,"NEGATIVE")))</f>
        <v>NEUTRAL</v>
      </c>
      <c r="BD172" s="79" t="str">
        <f>IF(Edges[[#This Row],[Vertex 1]]=Edges[[#This Row],[Vertex 2]],"HIDE","SHOW")</f>
        <v>SHOW</v>
      </c>
      <c r="BE172" s="78" t="str">
        <f>REPLACE(INDEX(GroupVertices[Group], MATCH(Edges[[#This Row],[Vertex 1]],GroupVertices[Vertex],0)),1,1,"")</f>
        <v>OSITIVE</v>
      </c>
      <c r="BF172" s="78" t="str">
        <f>REPLACE(INDEX(GroupVertices[Group], MATCH(Edges[[#This Row],[Vertex 2]],GroupVertices[Vertex],0)),1,1,"")</f>
        <v>eneral</v>
      </c>
    </row>
    <row r="173" spans="1:58" x14ac:dyDescent="0.25">
      <c r="A173" s="64" t="s">
        <v>337</v>
      </c>
      <c r="B173" s="64" t="s">
        <v>1544</v>
      </c>
      <c r="C173" s="65"/>
      <c r="D173" s="66"/>
      <c r="E173" s="67"/>
      <c r="F173" s="68"/>
      <c r="G173" s="65" t="str">
        <f>IF(Edges[[#This Row],[Vertex 1]]=Edges[[#This Row],[Vertex 2]],"HIDE","SHOW")</f>
        <v>SHOW</v>
      </c>
      <c r="H173" s="69"/>
      <c r="I173" s="70"/>
      <c r="J173" s="70"/>
      <c r="K173" s="34" t="s">
        <v>65</v>
      </c>
      <c r="L173" s="77">
        <v>173</v>
      </c>
      <c r="M173" s="77"/>
      <c r="N173" s="72"/>
      <c r="O173" s="79" t="s">
        <v>1646</v>
      </c>
      <c r="P173" s="81">
        <v>42852.2733912037</v>
      </c>
      <c r="Q173" s="79" t="s">
        <v>18324</v>
      </c>
      <c r="R173" s="79"/>
      <c r="S173" s="79"/>
      <c r="T173" s="79" t="s">
        <v>4261</v>
      </c>
      <c r="U173" s="79"/>
      <c r="V173" s="82" t="s">
        <v>4867</v>
      </c>
      <c r="W173" s="81">
        <v>42852.2733912037</v>
      </c>
      <c r="X173" s="82" t="s">
        <v>5920</v>
      </c>
      <c r="Y173" s="79"/>
      <c r="Z173" s="79"/>
      <c r="AA173" s="83" t="s">
        <v>7967</v>
      </c>
      <c r="AB173" s="79"/>
      <c r="AC173" s="79" t="b">
        <v>0</v>
      </c>
      <c r="AD173" s="79">
        <v>0</v>
      </c>
      <c r="AE173" s="83" t="s">
        <v>9915</v>
      </c>
      <c r="AF173" s="79" t="b">
        <v>0</v>
      </c>
      <c r="AG173" s="79" t="s">
        <v>9963</v>
      </c>
      <c r="AH173" s="79"/>
      <c r="AI173" s="83" t="s">
        <v>9915</v>
      </c>
      <c r="AJ173" s="79" t="b">
        <v>0</v>
      </c>
      <c r="AK173" s="79">
        <v>32</v>
      </c>
      <c r="AL173" s="83" t="s">
        <v>9658</v>
      </c>
      <c r="AM173" s="79" t="s">
        <v>9991</v>
      </c>
      <c r="AN173" s="79" t="b">
        <v>0</v>
      </c>
      <c r="AO173" s="83" t="s">
        <v>9658</v>
      </c>
      <c r="AP173" s="79" t="s">
        <v>179</v>
      </c>
      <c r="AQ173" s="79">
        <v>0</v>
      </c>
      <c r="AR173" s="79">
        <v>0</v>
      </c>
      <c r="AS173" s="79"/>
      <c r="AT173" s="79"/>
      <c r="AU173" s="79"/>
      <c r="AV173" s="79"/>
      <c r="AW173" s="79"/>
      <c r="AX173" s="79"/>
      <c r="AY173" s="79"/>
      <c r="AZ173" s="79"/>
      <c r="BA173">
        <v>1</v>
      </c>
      <c r="BB173">
        <v>1</v>
      </c>
      <c r="BC173" s="79" t="str">
        <f>IF(Edges[[#This Row],[Sentiment]]=0,"NEUTRAL",IF(Edges[[#This Row],[Sentiment]]=1,"POSITIVE",IF(Edges[[#This Row],[Sentiment]]=-1,"NEGATIVE")))</f>
        <v>POSITIVE</v>
      </c>
      <c r="BD173" s="79" t="str">
        <f>IF(Edges[[#This Row],[Vertex 1]]=Edges[[#This Row],[Vertex 2]],"HIDE","SHOW")</f>
        <v>SHOW</v>
      </c>
      <c r="BE173" s="78" t="str">
        <f>REPLACE(INDEX(GroupVertices[Group], MATCH(Edges[[#This Row],[Vertex 1]],GroupVertices[Vertex],0)),1,1,"")</f>
        <v>OSITIVE</v>
      </c>
      <c r="BF173" s="78" t="str">
        <f>REPLACE(INDEX(GroupVertices[Group], MATCH(Edges[[#This Row],[Vertex 2]],GroupVertices[Vertex],0)),1,1,"")</f>
        <v>eneral</v>
      </c>
    </row>
    <row r="174" spans="1:58" x14ac:dyDescent="0.25">
      <c r="A174" s="64" t="s">
        <v>337</v>
      </c>
      <c r="B174" s="64" t="s">
        <v>1545</v>
      </c>
      <c r="C174" s="65"/>
      <c r="D174" s="66"/>
      <c r="E174" s="67"/>
      <c r="F174" s="68"/>
      <c r="G174" s="65" t="str">
        <f>IF(Edges[[#This Row],[Vertex 1]]=Edges[[#This Row],[Vertex 2]],"HIDE","SHOW")</f>
        <v>SHOW</v>
      </c>
      <c r="H174" s="69"/>
      <c r="I174" s="70"/>
      <c r="J174" s="70"/>
      <c r="K174" s="34" t="s">
        <v>65</v>
      </c>
      <c r="L174" s="77">
        <v>174</v>
      </c>
      <c r="M174" s="77"/>
      <c r="N174" s="72"/>
      <c r="O174" s="79" t="s">
        <v>1646</v>
      </c>
      <c r="P174" s="81">
        <v>42852.2733912037</v>
      </c>
      <c r="Q174" s="79" t="s">
        <v>18324</v>
      </c>
      <c r="R174" s="79"/>
      <c r="S174" s="79"/>
      <c r="T174" s="79" t="s">
        <v>4261</v>
      </c>
      <c r="U174" s="79"/>
      <c r="V174" s="82" t="s">
        <v>4867</v>
      </c>
      <c r="W174" s="81">
        <v>42852.2733912037</v>
      </c>
      <c r="X174" s="82" t="s">
        <v>5920</v>
      </c>
      <c r="Y174" s="79"/>
      <c r="Z174" s="79"/>
      <c r="AA174" s="83" t="s">
        <v>7967</v>
      </c>
      <c r="AB174" s="79"/>
      <c r="AC174" s="79" t="b">
        <v>0</v>
      </c>
      <c r="AD174" s="79">
        <v>0</v>
      </c>
      <c r="AE174" s="83" t="s">
        <v>9915</v>
      </c>
      <c r="AF174" s="79" t="b">
        <v>0</v>
      </c>
      <c r="AG174" s="79" t="s">
        <v>9963</v>
      </c>
      <c r="AH174" s="79"/>
      <c r="AI174" s="83" t="s">
        <v>9915</v>
      </c>
      <c r="AJ174" s="79" t="b">
        <v>0</v>
      </c>
      <c r="AK174" s="79">
        <v>32</v>
      </c>
      <c r="AL174" s="83" t="s">
        <v>9658</v>
      </c>
      <c r="AM174" s="79" t="s">
        <v>9991</v>
      </c>
      <c r="AN174" s="79" t="b">
        <v>0</v>
      </c>
      <c r="AO174" s="83" t="s">
        <v>9658</v>
      </c>
      <c r="AP174" s="79" t="s">
        <v>179</v>
      </c>
      <c r="AQ174" s="79">
        <v>0</v>
      </c>
      <c r="AR174" s="79">
        <v>0</v>
      </c>
      <c r="AS174" s="79"/>
      <c r="AT174" s="79"/>
      <c r="AU174" s="79"/>
      <c r="AV174" s="79"/>
      <c r="AW174" s="79"/>
      <c r="AX174" s="79"/>
      <c r="AY174" s="79"/>
      <c r="AZ174" s="79"/>
      <c r="BA174">
        <v>1</v>
      </c>
      <c r="BB174">
        <v>1</v>
      </c>
      <c r="BC174" s="79" t="str">
        <f>IF(Edges[[#This Row],[Sentiment]]=0,"NEUTRAL",IF(Edges[[#This Row],[Sentiment]]=1,"POSITIVE",IF(Edges[[#This Row],[Sentiment]]=-1,"NEGATIVE")))</f>
        <v>POSITIVE</v>
      </c>
      <c r="BD174" s="79" t="str">
        <f>IF(Edges[[#This Row],[Vertex 1]]=Edges[[#This Row],[Vertex 2]],"HIDE","SHOW")</f>
        <v>SHOW</v>
      </c>
      <c r="BE174" s="78" t="str">
        <f>REPLACE(INDEX(GroupVertices[Group], MATCH(Edges[[#This Row],[Vertex 1]],GroupVertices[Vertex],0)),1,1,"")</f>
        <v>OSITIVE</v>
      </c>
      <c r="BF174" s="78" t="str">
        <f>REPLACE(INDEX(GroupVertices[Group], MATCH(Edges[[#This Row],[Vertex 2]],GroupVertices[Vertex],0)),1,1,"")</f>
        <v>EGATIVE</v>
      </c>
    </row>
    <row r="175" spans="1:58" x14ac:dyDescent="0.25">
      <c r="A175" s="64" t="s">
        <v>337</v>
      </c>
      <c r="B175" s="64" t="s">
        <v>1469</v>
      </c>
      <c r="C175" s="65"/>
      <c r="D175" s="66"/>
      <c r="E175" s="67"/>
      <c r="F175" s="68"/>
      <c r="G175" s="65" t="str">
        <f>IF(Edges[[#This Row],[Vertex 1]]=Edges[[#This Row],[Vertex 2]],"HIDE","SHOW")</f>
        <v>SHOW</v>
      </c>
      <c r="H175" s="69"/>
      <c r="I175" s="70"/>
      <c r="J175" s="70"/>
      <c r="K175" s="34" t="s">
        <v>65</v>
      </c>
      <c r="L175" s="77">
        <v>175</v>
      </c>
      <c r="M175" s="77"/>
      <c r="N175" s="72"/>
      <c r="O175" s="79" t="s">
        <v>1646</v>
      </c>
      <c r="P175" s="81">
        <v>42852.2733912037</v>
      </c>
      <c r="Q175" s="79" t="s">
        <v>18324</v>
      </c>
      <c r="R175" s="79"/>
      <c r="S175" s="79"/>
      <c r="T175" s="79" t="s">
        <v>4261</v>
      </c>
      <c r="U175" s="79"/>
      <c r="V175" s="82" t="s">
        <v>4867</v>
      </c>
      <c r="W175" s="81">
        <v>42852.2733912037</v>
      </c>
      <c r="X175" s="82" t="s">
        <v>5920</v>
      </c>
      <c r="Y175" s="79"/>
      <c r="Z175" s="79"/>
      <c r="AA175" s="83" t="s">
        <v>7967</v>
      </c>
      <c r="AB175" s="79"/>
      <c r="AC175" s="79" t="b">
        <v>0</v>
      </c>
      <c r="AD175" s="79">
        <v>0</v>
      </c>
      <c r="AE175" s="83" t="s">
        <v>9915</v>
      </c>
      <c r="AF175" s="79" t="b">
        <v>0</v>
      </c>
      <c r="AG175" s="79" t="s">
        <v>9963</v>
      </c>
      <c r="AH175" s="79"/>
      <c r="AI175" s="83" t="s">
        <v>9915</v>
      </c>
      <c r="AJ175" s="79" t="b">
        <v>0</v>
      </c>
      <c r="AK175" s="79">
        <v>32</v>
      </c>
      <c r="AL175" s="83" t="s">
        <v>9658</v>
      </c>
      <c r="AM175" s="79" t="s">
        <v>9991</v>
      </c>
      <c r="AN175" s="79" t="b">
        <v>0</v>
      </c>
      <c r="AO175" s="83" t="s">
        <v>9658</v>
      </c>
      <c r="AP175" s="79" t="s">
        <v>179</v>
      </c>
      <c r="AQ175" s="79">
        <v>0</v>
      </c>
      <c r="AR175" s="79">
        <v>0</v>
      </c>
      <c r="AS175" s="79"/>
      <c r="AT175" s="79"/>
      <c r="AU175" s="79"/>
      <c r="AV175" s="79"/>
      <c r="AW175" s="79"/>
      <c r="AX175" s="79"/>
      <c r="AY175" s="79"/>
      <c r="AZ175" s="79"/>
      <c r="BA175">
        <v>3</v>
      </c>
      <c r="BB175">
        <v>1</v>
      </c>
      <c r="BC175" s="79" t="str">
        <f>IF(Edges[[#This Row],[Sentiment]]=0,"NEUTRAL",IF(Edges[[#This Row],[Sentiment]]=1,"POSITIVE",IF(Edges[[#This Row],[Sentiment]]=-1,"NEGATIVE")))</f>
        <v>POSITIVE</v>
      </c>
      <c r="BD175" s="79" t="str">
        <f>IF(Edges[[#This Row],[Vertex 1]]=Edges[[#This Row],[Vertex 2]],"HIDE","SHOW")</f>
        <v>SHOW</v>
      </c>
      <c r="BE175" s="78" t="str">
        <f>REPLACE(INDEX(GroupVertices[Group], MATCH(Edges[[#This Row],[Vertex 1]],GroupVertices[Vertex],0)),1,1,"")</f>
        <v>OSITIVE</v>
      </c>
      <c r="BF175" s="78" t="str">
        <f>REPLACE(INDEX(GroupVertices[Group], MATCH(Edges[[#This Row],[Vertex 2]],GroupVertices[Vertex],0)),1,1,"")</f>
        <v>EUTRAL</v>
      </c>
    </row>
    <row r="176" spans="1:58" x14ac:dyDescent="0.25">
      <c r="A176" s="64" t="s">
        <v>338</v>
      </c>
      <c r="B176" s="64" t="s">
        <v>1469</v>
      </c>
      <c r="C176" s="65"/>
      <c r="D176" s="66"/>
      <c r="E176" s="67"/>
      <c r="F176" s="68"/>
      <c r="G176" s="65" t="str">
        <f>IF(Edges[[#This Row],[Vertex 1]]=Edges[[#This Row],[Vertex 2]],"HIDE","SHOW")</f>
        <v>SHOW</v>
      </c>
      <c r="H176" s="69"/>
      <c r="I176" s="70"/>
      <c r="J176" s="70"/>
      <c r="K176" s="34" t="s">
        <v>65</v>
      </c>
      <c r="L176" s="77">
        <v>176</v>
      </c>
      <c r="M176" s="77"/>
      <c r="N176" s="72"/>
      <c r="O176" s="79" t="s">
        <v>1646</v>
      </c>
      <c r="P176" s="81">
        <v>42852.275011574071</v>
      </c>
      <c r="Q176" s="79" t="s">
        <v>18327</v>
      </c>
      <c r="R176" s="79"/>
      <c r="S176" s="79"/>
      <c r="T176" s="79" t="s">
        <v>4277</v>
      </c>
      <c r="U176" s="79"/>
      <c r="V176" s="82" t="s">
        <v>4868</v>
      </c>
      <c r="W176" s="81">
        <v>42852.275011574071</v>
      </c>
      <c r="X176" s="82" t="s">
        <v>5921</v>
      </c>
      <c r="Y176" s="79"/>
      <c r="Z176" s="79"/>
      <c r="AA176" s="83" t="s">
        <v>7968</v>
      </c>
      <c r="AB176" s="79"/>
      <c r="AC176" s="79" t="b">
        <v>0</v>
      </c>
      <c r="AD176" s="79">
        <v>0</v>
      </c>
      <c r="AE176" s="83" t="s">
        <v>9915</v>
      </c>
      <c r="AF176" s="79" t="b">
        <v>0</v>
      </c>
      <c r="AG176" s="79" t="s">
        <v>9963</v>
      </c>
      <c r="AH176" s="79"/>
      <c r="AI176" s="83" t="s">
        <v>9915</v>
      </c>
      <c r="AJ176" s="79" t="b">
        <v>0</v>
      </c>
      <c r="AK176" s="79">
        <v>29</v>
      </c>
      <c r="AL176" s="83" t="s">
        <v>9672</v>
      </c>
      <c r="AM176" s="79" t="s">
        <v>9991</v>
      </c>
      <c r="AN176" s="79" t="b">
        <v>0</v>
      </c>
      <c r="AO176" s="83" t="s">
        <v>9672</v>
      </c>
      <c r="AP176" s="79" t="s">
        <v>179</v>
      </c>
      <c r="AQ176" s="79">
        <v>0</v>
      </c>
      <c r="AR176" s="79">
        <v>0</v>
      </c>
      <c r="AS176" s="79"/>
      <c r="AT176" s="79"/>
      <c r="AU176" s="79"/>
      <c r="AV176" s="79"/>
      <c r="AW176" s="79"/>
      <c r="AX176" s="79"/>
      <c r="AY176" s="79"/>
      <c r="AZ176" s="79"/>
      <c r="BA176">
        <v>3</v>
      </c>
      <c r="BB176">
        <v>1</v>
      </c>
      <c r="BC176" s="79" t="str">
        <f>IF(Edges[[#This Row],[Sentiment]]=0,"NEUTRAL",IF(Edges[[#This Row],[Sentiment]]=1,"POSITIVE",IF(Edges[[#This Row],[Sentiment]]=-1,"NEGATIVE")))</f>
        <v>POSITIVE</v>
      </c>
      <c r="BD176" s="79" t="str">
        <f>IF(Edges[[#This Row],[Vertex 1]]=Edges[[#This Row],[Vertex 2]],"HIDE","SHOW")</f>
        <v>SHOW</v>
      </c>
      <c r="BE176" s="78" t="str">
        <f>REPLACE(INDEX(GroupVertices[Group], MATCH(Edges[[#This Row],[Vertex 1]],GroupVertices[Vertex],0)),1,1,"")</f>
        <v>OSITIVE</v>
      </c>
      <c r="BF176" s="78" t="str">
        <f>REPLACE(INDEX(GroupVertices[Group], MATCH(Edges[[#This Row],[Vertex 2]],GroupVertices[Vertex],0)),1,1,"")</f>
        <v>EUTRAL</v>
      </c>
    </row>
    <row r="177" spans="1:58" x14ac:dyDescent="0.25">
      <c r="A177" s="64" t="s">
        <v>338</v>
      </c>
      <c r="B177" s="64" t="s">
        <v>1469</v>
      </c>
      <c r="C177" s="65"/>
      <c r="D177" s="66"/>
      <c r="E177" s="67"/>
      <c r="F177" s="68"/>
      <c r="G177" s="65" t="str">
        <f>IF(Edges[[#This Row],[Vertex 1]]=Edges[[#This Row],[Vertex 2]],"HIDE","SHOW")</f>
        <v>SHOW</v>
      </c>
      <c r="H177" s="69"/>
      <c r="I177" s="70"/>
      <c r="J177" s="70"/>
      <c r="K177" s="34" t="s">
        <v>65</v>
      </c>
      <c r="L177" s="77">
        <v>177</v>
      </c>
      <c r="M177" s="77"/>
      <c r="N177" s="72"/>
      <c r="O177" s="79" t="s">
        <v>1646</v>
      </c>
      <c r="P177" s="81">
        <v>42852.275069444448</v>
      </c>
      <c r="Q177" s="79" t="s">
        <v>1744</v>
      </c>
      <c r="R177" s="79"/>
      <c r="S177" s="79"/>
      <c r="T177" s="79"/>
      <c r="U177" s="79"/>
      <c r="V177" s="82" t="s">
        <v>4868</v>
      </c>
      <c r="W177" s="81">
        <v>42852.275069444448</v>
      </c>
      <c r="X177" s="82" t="s">
        <v>5922</v>
      </c>
      <c r="Y177" s="79"/>
      <c r="Z177" s="79"/>
      <c r="AA177" s="83" t="s">
        <v>7969</v>
      </c>
      <c r="AB177" s="79"/>
      <c r="AC177" s="79" t="b">
        <v>0</v>
      </c>
      <c r="AD177" s="79">
        <v>0</v>
      </c>
      <c r="AE177" s="83" t="s">
        <v>9915</v>
      </c>
      <c r="AF177" s="79" t="b">
        <v>0</v>
      </c>
      <c r="AG177" s="79" t="s">
        <v>9963</v>
      </c>
      <c r="AH177" s="79"/>
      <c r="AI177" s="83" t="s">
        <v>9915</v>
      </c>
      <c r="AJ177" s="79" t="b">
        <v>0</v>
      </c>
      <c r="AK177" s="79">
        <v>25</v>
      </c>
      <c r="AL177" s="83" t="s">
        <v>9671</v>
      </c>
      <c r="AM177" s="79" t="s">
        <v>9991</v>
      </c>
      <c r="AN177" s="79" t="b">
        <v>0</v>
      </c>
      <c r="AO177" s="83" t="s">
        <v>9671</v>
      </c>
      <c r="AP177" s="79" t="s">
        <v>179</v>
      </c>
      <c r="AQ177" s="79">
        <v>0</v>
      </c>
      <c r="AR177" s="79">
        <v>0</v>
      </c>
      <c r="AS177" s="79"/>
      <c r="AT177" s="79"/>
      <c r="AU177" s="79"/>
      <c r="AV177" s="79"/>
      <c r="AW177" s="79"/>
      <c r="AX177" s="79"/>
      <c r="AY177" s="79"/>
      <c r="AZ177" s="79"/>
      <c r="BA177">
        <v>3</v>
      </c>
      <c r="BB177">
        <v>1</v>
      </c>
      <c r="BC177" s="79" t="str">
        <f>IF(Edges[[#This Row],[Sentiment]]=0,"NEUTRAL",IF(Edges[[#This Row],[Sentiment]]=1,"POSITIVE",IF(Edges[[#This Row],[Sentiment]]=-1,"NEGATIVE")))</f>
        <v>POSITIVE</v>
      </c>
      <c r="BD177" s="79" t="str">
        <f>IF(Edges[[#This Row],[Vertex 1]]=Edges[[#This Row],[Vertex 2]],"HIDE","SHOW")</f>
        <v>SHOW</v>
      </c>
      <c r="BE177" s="78" t="str">
        <f>REPLACE(INDEX(GroupVertices[Group], MATCH(Edges[[#This Row],[Vertex 1]],GroupVertices[Vertex],0)),1,1,"")</f>
        <v>OSITIVE</v>
      </c>
      <c r="BF177" s="78" t="str">
        <f>REPLACE(INDEX(GroupVertices[Group], MATCH(Edges[[#This Row],[Vertex 2]],GroupVertices[Vertex],0)),1,1,"")</f>
        <v>EUTRAL</v>
      </c>
    </row>
    <row r="178" spans="1:58" x14ac:dyDescent="0.25">
      <c r="A178" s="64" t="s">
        <v>338</v>
      </c>
      <c r="B178" s="64" t="s">
        <v>1543</v>
      </c>
      <c r="C178" s="65"/>
      <c r="D178" s="66"/>
      <c r="E178" s="67"/>
      <c r="F178" s="68"/>
      <c r="G178" s="65" t="str">
        <f>IF(Edges[[#This Row],[Vertex 1]]=Edges[[#This Row],[Vertex 2]],"HIDE","SHOW")</f>
        <v>SHOW</v>
      </c>
      <c r="H178" s="69"/>
      <c r="I178" s="70"/>
      <c r="J178" s="70"/>
      <c r="K178" s="34" t="s">
        <v>65</v>
      </c>
      <c r="L178" s="77">
        <v>178</v>
      </c>
      <c r="M178" s="77"/>
      <c r="N178" s="72"/>
      <c r="O178" s="79" t="s">
        <v>1646</v>
      </c>
      <c r="P178" s="81">
        <v>42852.27511574074</v>
      </c>
      <c r="Q178" s="79" t="s">
        <v>18324</v>
      </c>
      <c r="R178" s="79"/>
      <c r="S178" s="79"/>
      <c r="T178" s="79" t="s">
        <v>4261</v>
      </c>
      <c r="U178" s="79"/>
      <c r="V178" s="82" t="s">
        <v>4868</v>
      </c>
      <c r="W178" s="81">
        <v>42852.27511574074</v>
      </c>
      <c r="X178" s="82" t="s">
        <v>5923</v>
      </c>
      <c r="Y178" s="79"/>
      <c r="Z178" s="79"/>
      <c r="AA178" s="83" t="s">
        <v>7970</v>
      </c>
      <c r="AB178" s="79"/>
      <c r="AC178" s="79" t="b">
        <v>0</v>
      </c>
      <c r="AD178" s="79">
        <v>0</v>
      </c>
      <c r="AE178" s="83" t="s">
        <v>9915</v>
      </c>
      <c r="AF178" s="79" t="b">
        <v>0</v>
      </c>
      <c r="AG178" s="79" t="s">
        <v>9963</v>
      </c>
      <c r="AH178" s="79"/>
      <c r="AI178" s="83" t="s">
        <v>9915</v>
      </c>
      <c r="AJ178" s="79" t="b">
        <v>0</v>
      </c>
      <c r="AK178" s="79">
        <v>32</v>
      </c>
      <c r="AL178" s="83" t="s">
        <v>9658</v>
      </c>
      <c r="AM178" s="79" t="s">
        <v>9991</v>
      </c>
      <c r="AN178" s="79" t="b">
        <v>0</v>
      </c>
      <c r="AO178" s="83" t="s">
        <v>9658</v>
      </c>
      <c r="AP178" s="79" t="s">
        <v>179</v>
      </c>
      <c r="AQ178" s="79">
        <v>0</v>
      </c>
      <c r="AR178" s="79">
        <v>0</v>
      </c>
      <c r="AS178" s="79"/>
      <c r="AT178" s="79"/>
      <c r="AU178" s="79"/>
      <c r="AV178" s="79"/>
      <c r="AW178" s="79"/>
      <c r="AX178" s="79"/>
      <c r="AY178" s="79"/>
      <c r="AZ178" s="79"/>
      <c r="BA178">
        <v>1</v>
      </c>
      <c r="BB178">
        <v>-1</v>
      </c>
      <c r="BC178" s="79" t="str">
        <f>IF(Edges[[#This Row],[Sentiment]]=0,"NEUTRAL",IF(Edges[[#This Row],[Sentiment]]=1,"POSITIVE",IF(Edges[[#This Row],[Sentiment]]=-1,"NEGATIVE")))</f>
        <v>NEGATIVE</v>
      </c>
      <c r="BD178" s="79" t="str">
        <f>IF(Edges[[#This Row],[Vertex 1]]=Edges[[#This Row],[Vertex 2]],"HIDE","SHOW")</f>
        <v>SHOW</v>
      </c>
      <c r="BE178" s="78" t="str">
        <f>REPLACE(INDEX(GroupVertices[Group], MATCH(Edges[[#This Row],[Vertex 1]],GroupVertices[Vertex],0)),1,1,"")</f>
        <v>OSITIVE</v>
      </c>
      <c r="BF178" s="78" t="str">
        <f>REPLACE(INDEX(GroupVertices[Group], MATCH(Edges[[#This Row],[Vertex 2]],GroupVertices[Vertex],0)),1,1,"")</f>
        <v>eneral</v>
      </c>
    </row>
    <row r="179" spans="1:58" x14ac:dyDescent="0.25">
      <c r="A179" s="64" t="s">
        <v>338</v>
      </c>
      <c r="B179" s="64" t="s">
        <v>1544</v>
      </c>
      <c r="C179" s="65"/>
      <c r="D179" s="66"/>
      <c r="E179" s="67"/>
      <c r="F179" s="68"/>
      <c r="G179" s="65" t="str">
        <f>IF(Edges[[#This Row],[Vertex 1]]=Edges[[#This Row],[Vertex 2]],"HIDE","SHOW")</f>
        <v>SHOW</v>
      </c>
      <c r="H179" s="69"/>
      <c r="I179" s="70"/>
      <c r="J179" s="70"/>
      <c r="K179" s="34" t="s">
        <v>65</v>
      </c>
      <c r="L179" s="77">
        <v>179</v>
      </c>
      <c r="M179" s="77"/>
      <c r="N179" s="72"/>
      <c r="O179" s="79" t="s">
        <v>1646</v>
      </c>
      <c r="P179" s="81">
        <v>42852.27511574074</v>
      </c>
      <c r="Q179" s="79" t="s">
        <v>18324</v>
      </c>
      <c r="R179" s="79"/>
      <c r="S179" s="79"/>
      <c r="T179" s="79" t="s">
        <v>4261</v>
      </c>
      <c r="U179" s="79"/>
      <c r="V179" s="82" t="s">
        <v>4868</v>
      </c>
      <c r="W179" s="81">
        <v>42852.27511574074</v>
      </c>
      <c r="X179" s="82" t="s">
        <v>5923</v>
      </c>
      <c r="Y179" s="79"/>
      <c r="Z179" s="79"/>
      <c r="AA179" s="83" t="s">
        <v>7970</v>
      </c>
      <c r="AB179" s="79"/>
      <c r="AC179" s="79" t="b">
        <v>0</v>
      </c>
      <c r="AD179" s="79">
        <v>0</v>
      </c>
      <c r="AE179" s="83" t="s">
        <v>9915</v>
      </c>
      <c r="AF179" s="79" t="b">
        <v>0</v>
      </c>
      <c r="AG179" s="79" t="s">
        <v>9963</v>
      </c>
      <c r="AH179" s="79"/>
      <c r="AI179" s="83" t="s">
        <v>9915</v>
      </c>
      <c r="AJ179" s="79" t="b">
        <v>0</v>
      </c>
      <c r="AK179" s="79">
        <v>32</v>
      </c>
      <c r="AL179" s="83" t="s">
        <v>9658</v>
      </c>
      <c r="AM179" s="79" t="s">
        <v>9991</v>
      </c>
      <c r="AN179" s="79" t="b">
        <v>0</v>
      </c>
      <c r="AO179" s="83" t="s">
        <v>9658</v>
      </c>
      <c r="AP179" s="79" t="s">
        <v>179</v>
      </c>
      <c r="AQ179" s="79">
        <v>0</v>
      </c>
      <c r="AR179" s="79">
        <v>0</v>
      </c>
      <c r="AS179" s="79"/>
      <c r="AT179" s="79"/>
      <c r="AU179" s="79"/>
      <c r="AV179" s="79"/>
      <c r="AW179" s="79"/>
      <c r="AX179" s="79"/>
      <c r="AY179" s="79"/>
      <c r="AZ179" s="79"/>
      <c r="BA179">
        <v>1</v>
      </c>
      <c r="BB179">
        <v>0</v>
      </c>
      <c r="BC179" s="79" t="str">
        <f>IF(Edges[[#This Row],[Sentiment]]=0,"NEUTRAL",IF(Edges[[#This Row],[Sentiment]]=1,"POSITIVE",IF(Edges[[#This Row],[Sentiment]]=-1,"NEGATIVE")))</f>
        <v>NEUTRAL</v>
      </c>
      <c r="BD179" s="79" t="str">
        <f>IF(Edges[[#This Row],[Vertex 1]]=Edges[[#This Row],[Vertex 2]],"HIDE","SHOW")</f>
        <v>SHOW</v>
      </c>
      <c r="BE179" s="78" t="str">
        <f>REPLACE(INDEX(GroupVertices[Group], MATCH(Edges[[#This Row],[Vertex 1]],GroupVertices[Vertex],0)),1,1,"")</f>
        <v>OSITIVE</v>
      </c>
      <c r="BF179" s="78" t="str">
        <f>REPLACE(INDEX(GroupVertices[Group], MATCH(Edges[[#This Row],[Vertex 2]],GroupVertices[Vertex],0)),1,1,"")</f>
        <v>eneral</v>
      </c>
    </row>
    <row r="180" spans="1:58" x14ac:dyDescent="0.25">
      <c r="A180" s="64" t="s">
        <v>338</v>
      </c>
      <c r="B180" s="64" t="s">
        <v>1545</v>
      </c>
      <c r="C180" s="65"/>
      <c r="D180" s="66"/>
      <c r="E180" s="67"/>
      <c r="F180" s="68"/>
      <c r="G180" s="65" t="str">
        <f>IF(Edges[[#This Row],[Vertex 1]]=Edges[[#This Row],[Vertex 2]],"HIDE","SHOW")</f>
        <v>SHOW</v>
      </c>
      <c r="H180" s="69"/>
      <c r="I180" s="70"/>
      <c r="J180" s="70"/>
      <c r="K180" s="34" t="s">
        <v>65</v>
      </c>
      <c r="L180" s="77">
        <v>180</v>
      </c>
      <c r="M180" s="77"/>
      <c r="N180" s="72"/>
      <c r="O180" s="79" t="s">
        <v>1646</v>
      </c>
      <c r="P180" s="81">
        <v>42852.27511574074</v>
      </c>
      <c r="Q180" s="79" t="s">
        <v>18324</v>
      </c>
      <c r="R180" s="79"/>
      <c r="S180" s="79"/>
      <c r="T180" s="79" t="s">
        <v>4261</v>
      </c>
      <c r="U180" s="79"/>
      <c r="V180" s="82" t="s">
        <v>4868</v>
      </c>
      <c r="W180" s="81">
        <v>42852.27511574074</v>
      </c>
      <c r="X180" s="82" t="s">
        <v>5923</v>
      </c>
      <c r="Y180" s="79"/>
      <c r="Z180" s="79"/>
      <c r="AA180" s="83" t="s">
        <v>7970</v>
      </c>
      <c r="AB180" s="79"/>
      <c r="AC180" s="79" t="b">
        <v>0</v>
      </c>
      <c r="AD180" s="79">
        <v>0</v>
      </c>
      <c r="AE180" s="83" t="s">
        <v>9915</v>
      </c>
      <c r="AF180" s="79" t="b">
        <v>0</v>
      </c>
      <c r="AG180" s="79" t="s">
        <v>9963</v>
      </c>
      <c r="AH180" s="79"/>
      <c r="AI180" s="83" t="s">
        <v>9915</v>
      </c>
      <c r="AJ180" s="79" t="b">
        <v>0</v>
      </c>
      <c r="AK180" s="79">
        <v>32</v>
      </c>
      <c r="AL180" s="83" t="s">
        <v>9658</v>
      </c>
      <c r="AM180" s="79" t="s">
        <v>9991</v>
      </c>
      <c r="AN180" s="79" t="b">
        <v>0</v>
      </c>
      <c r="AO180" s="83" t="s">
        <v>9658</v>
      </c>
      <c r="AP180" s="79" t="s">
        <v>179</v>
      </c>
      <c r="AQ180" s="79">
        <v>0</v>
      </c>
      <c r="AR180" s="79">
        <v>0</v>
      </c>
      <c r="AS180" s="79"/>
      <c r="AT180" s="79"/>
      <c r="AU180" s="79"/>
      <c r="AV180" s="79"/>
      <c r="AW180" s="79"/>
      <c r="AX180" s="79"/>
      <c r="AY180" s="79"/>
      <c r="AZ180" s="79"/>
      <c r="BA180">
        <v>1</v>
      </c>
      <c r="BB180">
        <v>0</v>
      </c>
      <c r="BC180" s="79" t="str">
        <f>IF(Edges[[#This Row],[Sentiment]]=0,"NEUTRAL",IF(Edges[[#This Row],[Sentiment]]=1,"POSITIVE",IF(Edges[[#This Row],[Sentiment]]=-1,"NEGATIVE")))</f>
        <v>NEUTRAL</v>
      </c>
      <c r="BD180" s="79" t="str">
        <f>IF(Edges[[#This Row],[Vertex 1]]=Edges[[#This Row],[Vertex 2]],"HIDE","SHOW")</f>
        <v>SHOW</v>
      </c>
      <c r="BE180" s="78" t="str">
        <f>REPLACE(INDEX(GroupVertices[Group], MATCH(Edges[[#This Row],[Vertex 1]],GroupVertices[Vertex],0)),1,1,"")</f>
        <v>OSITIVE</v>
      </c>
      <c r="BF180" s="78" t="str">
        <f>REPLACE(INDEX(GroupVertices[Group], MATCH(Edges[[#This Row],[Vertex 2]],GroupVertices[Vertex],0)),1,1,"")</f>
        <v>EGATIVE</v>
      </c>
    </row>
    <row r="181" spans="1:58" x14ac:dyDescent="0.25">
      <c r="A181" s="64" t="s">
        <v>338</v>
      </c>
      <c r="B181" s="64" t="s">
        <v>1469</v>
      </c>
      <c r="C181" s="65"/>
      <c r="D181" s="66"/>
      <c r="E181" s="67"/>
      <c r="F181" s="68"/>
      <c r="G181" s="65" t="str">
        <f>IF(Edges[[#This Row],[Vertex 1]]=Edges[[#This Row],[Vertex 2]],"HIDE","SHOW")</f>
        <v>SHOW</v>
      </c>
      <c r="H181" s="69"/>
      <c r="I181" s="70"/>
      <c r="J181" s="70"/>
      <c r="K181" s="34" t="s">
        <v>65</v>
      </c>
      <c r="L181" s="77">
        <v>181</v>
      </c>
      <c r="M181" s="77"/>
      <c r="N181" s="72"/>
      <c r="O181" s="79" t="s">
        <v>1646</v>
      </c>
      <c r="P181" s="81">
        <v>42852.27511574074</v>
      </c>
      <c r="Q181" s="79" t="s">
        <v>18324</v>
      </c>
      <c r="R181" s="79"/>
      <c r="S181" s="79"/>
      <c r="T181" s="79" t="s">
        <v>4261</v>
      </c>
      <c r="U181" s="79"/>
      <c r="V181" s="82" t="s">
        <v>4868</v>
      </c>
      <c r="W181" s="81">
        <v>42852.27511574074</v>
      </c>
      <c r="X181" s="82" t="s">
        <v>5923</v>
      </c>
      <c r="Y181" s="79"/>
      <c r="Z181" s="79"/>
      <c r="AA181" s="83" t="s">
        <v>7970</v>
      </c>
      <c r="AB181" s="79"/>
      <c r="AC181" s="79" t="b">
        <v>0</v>
      </c>
      <c r="AD181" s="79">
        <v>0</v>
      </c>
      <c r="AE181" s="83" t="s">
        <v>9915</v>
      </c>
      <c r="AF181" s="79" t="b">
        <v>0</v>
      </c>
      <c r="AG181" s="79" t="s">
        <v>9963</v>
      </c>
      <c r="AH181" s="79"/>
      <c r="AI181" s="83" t="s">
        <v>9915</v>
      </c>
      <c r="AJ181" s="79" t="b">
        <v>0</v>
      </c>
      <c r="AK181" s="79">
        <v>32</v>
      </c>
      <c r="AL181" s="83" t="s">
        <v>9658</v>
      </c>
      <c r="AM181" s="79" t="s">
        <v>9991</v>
      </c>
      <c r="AN181" s="79" t="b">
        <v>0</v>
      </c>
      <c r="AO181" s="83" t="s">
        <v>9658</v>
      </c>
      <c r="AP181" s="79" t="s">
        <v>179</v>
      </c>
      <c r="AQ181" s="79">
        <v>0</v>
      </c>
      <c r="AR181" s="79">
        <v>0</v>
      </c>
      <c r="AS181" s="79"/>
      <c r="AT181" s="79"/>
      <c r="AU181" s="79"/>
      <c r="AV181" s="79"/>
      <c r="AW181" s="79"/>
      <c r="AX181" s="79"/>
      <c r="AY181" s="79"/>
      <c r="AZ181" s="79"/>
      <c r="BA181">
        <v>3</v>
      </c>
      <c r="BB181">
        <v>0</v>
      </c>
      <c r="BC181" s="79" t="str">
        <f>IF(Edges[[#This Row],[Sentiment]]=0,"NEUTRAL",IF(Edges[[#This Row],[Sentiment]]=1,"POSITIVE",IF(Edges[[#This Row],[Sentiment]]=-1,"NEGATIVE")))</f>
        <v>NEUTRAL</v>
      </c>
      <c r="BD181" s="79" t="str">
        <f>IF(Edges[[#This Row],[Vertex 1]]=Edges[[#This Row],[Vertex 2]],"HIDE","SHOW")</f>
        <v>SHOW</v>
      </c>
      <c r="BE181" s="78" t="str">
        <f>REPLACE(INDEX(GroupVertices[Group], MATCH(Edges[[#This Row],[Vertex 1]],GroupVertices[Vertex],0)),1,1,"")</f>
        <v>OSITIVE</v>
      </c>
      <c r="BF181" s="78" t="str">
        <f>REPLACE(INDEX(GroupVertices[Group], MATCH(Edges[[#This Row],[Vertex 2]],GroupVertices[Vertex],0)),1,1,"")</f>
        <v>EUTRAL</v>
      </c>
    </row>
    <row r="182" spans="1:58" x14ac:dyDescent="0.25">
      <c r="A182" s="64" t="s">
        <v>339</v>
      </c>
      <c r="B182" s="64" t="s">
        <v>1469</v>
      </c>
      <c r="C182" s="65"/>
      <c r="D182" s="66"/>
      <c r="E182" s="67"/>
      <c r="F182" s="68"/>
      <c r="G182" s="65" t="str">
        <f>IF(Edges[[#This Row],[Vertex 1]]=Edges[[#This Row],[Vertex 2]],"HIDE","SHOW")</f>
        <v>SHOW</v>
      </c>
      <c r="H182" s="69"/>
      <c r="I182" s="70"/>
      <c r="J182" s="70"/>
      <c r="K182" s="34" t="s">
        <v>65</v>
      </c>
      <c r="L182" s="77">
        <v>182</v>
      </c>
      <c r="M182" s="77"/>
      <c r="N182" s="72"/>
      <c r="O182" s="79" t="s">
        <v>1646</v>
      </c>
      <c r="P182" s="81">
        <v>42852.27584490741</v>
      </c>
      <c r="Q182" s="79" t="s">
        <v>18327</v>
      </c>
      <c r="R182" s="79"/>
      <c r="S182" s="79"/>
      <c r="T182" s="79" t="s">
        <v>4277</v>
      </c>
      <c r="U182" s="79"/>
      <c r="V182" s="82" t="s">
        <v>4869</v>
      </c>
      <c r="W182" s="81">
        <v>42852.27584490741</v>
      </c>
      <c r="X182" s="82" t="s">
        <v>5924</v>
      </c>
      <c r="Y182" s="79"/>
      <c r="Z182" s="79"/>
      <c r="AA182" s="83" t="s">
        <v>7971</v>
      </c>
      <c r="AB182" s="79"/>
      <c r="AC182" s="79" t="b">
        <v>0</v>
      </c>
      <c r="AD182" s="79">
        <v>0</v>
      </c>
      <c r="AE182" s="83" t="s">
        <v>9915</v>
      </c>
      <c r="AF182" s="79" t="b">
        <v>0</v>
      </c>
      <c r="AG182" s="79" t="s">
        <v>9963</v>
      </c>
      <c r="AH182" s="79"/>
      <c r="AI182" s="83" t="s">
        <v>9915</v>
      </c>
      <c r="AJ182" s="79" t="b">
        <v>0</v>
      </c>
      <c r="AK182" s="79">
        <v>29</v>
      </c>
      <c r="AL182" s="83" t="s">
        <v>9672</v>
      </c>
      <c r="AM182" s="79" t="s">
        <v>9991</v>
      </c>
      <c r="AN182" s="79" t="b">
        <v>0</v>
      </c>
      <c r="AO182" s="83" t="s">
        <v>9672</v>
      </c>
      <c r="AP182" s="79" t="s">
        <v>179</v>
      </c>
      <c r="AQ182" s="79">
        <v>0</v>
      </c>
      <c r="AR182" s="79">
        <v>0</v>
      </c>
      <c r="AS182" s="79"/>
      <c r="AT182" s="79"/>
      <c r="AU182" s="79"/>
      <c r="AV182" s="79"/>
      <c r="AW182" s="79"/>
      <c r="AX182" s="79"/>
      <c r="AY182" s="79"/>
      <c r="AZ182" s="79"/>
      <c r="BA182">
        <v>3</v>
      </c>
      <c r="BB182">
        <v>0</v>
      </c>
      <c r="BC182" s="79" t="str">
        <f>IF(Edges[[#This Row],[Sentiment]]=0,"NEUTRAL",IF(Edges[[#This Row],[Sentiment]]=1,"POSITIVE",IF(Edges[[#This Row],[Sentiment]]=-1,"NEGATIVE")))</f>
        <v>NEUTRAL</v>
      </c>
      <c r="BD182" s="79" t="str">
        <f>IF(Edges[[#This Row],[Vertex 1]]=Edges[[#This Row],[Vertex 2]],"HIDE","SHOW")</f>
        <v>SHOW</v>
      </c>
      <c r="BE182" s="78" t="str">
        <f>REPLACE(INDEX(GroupVertices[Group], MATCH(Edges[[#This Row],[Vertex 1]],GroupVertices[Vertex],0)),1,1,"")</f>
        <v>EUTRAL</v>
      </c>
      <c r="BF182" s="78" t="str">
        <f>REPLACE(INDEX(GroupVertices[Group], MATCH(Edges[[#This Row],[Vertex 2]],GroupVertices[Vertex],0)),1,1,"")</f>
        <v>EUTRAL</v>
      </c>
    </row>
    <row r="183" spans="1:58" x14ac:dyDescent="0.25">
      <c r="A183" s="64" t="s">
        <v>339</v>
      </c>
      <c r="B183" s="64" t="s">
        <v>1469</v>
      </c>
      <c r="C183" s="65"/>
      <c r="D183" s="66"/>
      <c r="E183" s="67"/>
      <c r="F183" s="68"/>
      <c r="G183" s="65" t="str">
        <f>IF(Edges[[#This Row],[Vertex 1]]=Edges[[#This Row],[Vertex 2]],"HIDE","SHOW")</f>
        <v>SHOW</v>
      </c>
      <c r="H183" s="69"/>
      <c r="I183" s="70"/>
      <c r="J183" s="70"/>
      <c r="K183" s="34" t="s">
        <v>65</v>
      </c>
      <c r="L183" s="77">
        <v>183</v>
      </c>
      <c r="M183" s="77"/>
      <c r="N183" s="72"/>
      <c r="O183" s="79" t="s">
        <v>1646</v>
      </c>
      <c r="P183" s="81">
        <v>42852.275925925926</v>
      </c>
      <c r="Q183" s="79" t="s">
        <v>1744</v>
      </c>
      <c r="R183" s="79"/>
      <c r="S183" s="79"/>
      <c r="T183" s="79"/>
      <c r="U183" s="79"/>
      <c r="V183" s="82" t="s">
        <v>4869</v>
      </c>
      <c r="W183" s="81">
        <v>42852.275925925926</v>
      </c>
      <c r="X183" s="82" t="s">
        <v>5925</v>
      </c>
      <c r="Y183" s="79"/>
      <c r="Z183" s="79"/>
      <c r="AA183" s="83" t="s">
        <v>7972</v>
      </c>
      <c r="AB183" s="79"/>
      <c r="AC183" s="79" t="b">
        <v>0</v>
      </c>
      <c r="AD183" s="79">
        <v>0</v>
      </c>
      <c r="AE183" s="83" t="s">
        <v>9915</v>
      </c>
      <c r="AF183" s="79" t="b">
        <v>0</v>
      </c>
      <c r="AG183" s="79" t="s">
        <v>9963</v>
      </c>
      <c r="AH183" s="79"/>
      <c r="AI183" s="83" t="s">
        <v>9915</v>
      </c>
      <c r="AJ183" s="79" t="b">
        <v>0</v>
      </c>
      <c r="AK183" s="79">
        <v>25</v>
      </c>
      <c r="AL183" s="83" t="s">
        <v>9671</v>
      </c>
      <c r="AM183" s="79" t="s">
        <v>9991</v>
      </c>
      <c r="AN183" s="79" t="b">
        <v>0</v>
      </c>
      <c r="AO183" s="83" t="s">
        <v>9671</v>
      </c>
      <c r="AP183" s="79" t="s">
        <v>179</v>
      </c>
      <c r="AQ183" s="79">
        <v>0</v>
      </c>
      <c r="AR183" s="79">
        <v>0</v>
      </c>
      <c r="AS183" s="79"/>
      <c r="AT183" s="79"/>
      <c r="AU183" s="79"/>
      <c r="AV183" s="79"/>
      <c r="AW183" s="79"/>
      <c r="AX183" s="79"/>
      <c r="AY183" s="79"/>
      <c r="AZ183" s="79"/>
      <c r="BA183">
        <v>3</v>
      </c>
      <c r="BB183">
        <v>0</v>
      </c>
      <c r="BC183" s="79" t="str">
        <f>IF(Edges[[#This Row],[Sentiment]]=0,"NEUTRAL",IF(Edges[[#This Row],[Sentiment]]=1,"POSITIVE",IF(Edges[[#This Row],[Sentiment]]=-1,"NEGATIVE")))</f>
        <v>NEUTRAL</v>
      </c>
      <c r="BD183" s="79" t="str">
        <f>IF(Edges[[#This Row],[Vertex 1]]=Edges[[#This Row],[Vertex 2]],"HIDE","SHOW")</f>
        <v>SHOW</v>
      </c>
      <c r="BE183" s="78" t="str">
        <f>REPLACE(INDEX(GroupVertices[Group], MATCH(Edges[[#This Row],[Vertex 1]],GroupVertices[Vertex],0)),1,1,"")</f>
        <v>EUTRAL</v>
      </c>
      <c r="BF183" s="78" t="str">
        <f>REPLACE(INDEX(GroupVertices[Group], MATCH(Edges[[#This Row],[Vertex 2]],GroupVertices[Vertex],0)),1,1,"")</f>
        <v>EUTRAL</v>
      </c>
    </row>
    <row r="184" spans="1:58" x14ac:dyDescent="0.25">
      <c r="A184" s="64" t="s">
        <v>339</v>
      </c>
      <c r="B184" s="64" t="s">
        <v>1543</v>
      </c>
      <c r="C184" s="65"/>
      <c r="D184" s="66"/>
      <c r="E184" s="67"/>
      <c r="F184" s="68"/>
      <c r="G184" s="65" t="str">
        <f>IF(Edges[[#This Row],[Vertex 1]]=Edges[[#This Row],[Vertex 2]],"HIDE","SHOW")</f>
        <v>SHOW</v>
      </c>
      <c r="H184" s="69"/>
      <c r="I184" s="70"/>
      <c r="J184" s="70"/>
      <c r="K184" s="34" t="s">
        <v>65</v>
      </c>
      <c r="L184" s="77">
        <v>184</v>
      </c>
      <c r="M184" s="77"/>
      <c r="N184" s="72"/>
      <c r="O184" s="79" t="s">
        <v>1646</v>
      </c>
      <c r="P184" s="81">
        <v>42852.275972222225</v>
      </c>
      <c r="Q184" s="79" t="s">
        <v>18324</v>
      </c>
      <c r="R184" s="79"/>
      <c r="S184" s="79"/>
      <c r="T184" s="79" t="s">
        <v>4261</v>
      </c>
      <c r="U184" s="79"/>
      <c r="V184" s="82" t="s">
        <v>4869</v>
      </c>
      <c r="W184" s="81">
        <v>42852.275972222225</v>
      </c>
      <c r="X184" s="82" t="s">
        <v>5926</v>
      </c>
      <c r="Y184" s="79"/>
      <c r="Z184" s="79"/>
      <c r="AA184" s="83" t="s">
        <v>7973</v>
      </c>
      <c r="AB184" s="79"/>
      <c r="AC184" s="79" t="b">
        <v>0</v>
      </c>
      <c r="AD184" s="79">
        <v>0</v>
      </c>
      <c r="AE184" s="83" t="s">
        <v>9915</v>
      </c>
      <c r="AF184" s="79" t="b">
        <v>0</v>
      </c>
      <c r="AG184" s="79" t="s">
        <v>9963</v>
      </c>
      <c r="AH184" s="79"/>
      <c r="AI184" s="83" t="s">
        <v>9915</v>
      </c>
      <c r="AJ184" s="79" t="b">
        <v>0</v>
      </c>
      <c r="AK184" s="79">
        <v>32</v>
      </c>
      <c r="AL184" s="83" t="s">
        <v>9658</v>
      </c>
      <c r="AM184" s="79" t="s">
        <v>9991</v>
      </c>
      <c r="AN184" s="79" t="b">
        <v>0</v>
      </c>
      <c r="AO184" s="83" t="s">
        <v>9658</v>
      </c>
      <c r="AP184" s="79" t="s">
        <v>179</v>
      </c>
      <c r="AQ184" s="79">
        <v>0</v>
      </c>
      <c r="AR184" s="79">
        <v>0</v>
      </c>
      <c r="AS184" s="79"/>
      <c r="AT184" s="79"/>
      <c r="AU184" s="79"/>
      <c r="AV184" s="79"/>
      <c r="AW184" s="79"/>
      <c r="AX184" s="79"/>
      <c r="AY184" s="79"/>
      <c r="AZ184" s="79"/>
      <c r="BA184">
        <v>1</v>
      </c>
      <c r="BB184">
        <v>-1</v>
      </c>
      <c r="BC184" s="79" t="str">
        <f>IF(Edges[[#This Row],[Sentiment]]=0,"NEUTRAL",IF(Edges[[#This Row],[Sentiment]]=1,"POSITIVE",IF(Edges[[#This Row],[Sentiment]]=-1,"NEGATIVE")))</f>
        <v>NEGATIVE</v>
      </c>
      <c r="BD184" s="79" t="str">
        <f>IF(Edges[[#This Row],[Vertex 1]]=Edges[[#This Row],[Vertex 2]],"HIDE","SHOW")</f>
        <v>SHOW</v>
      </c>
      <c r="BE184" s="78" t="str">
        <f>REPLACE(INDEX(GroupVertices[Group], MATCH(Edges[[#This Row],[Vertex 1]],GroupVertices[Vertex],0)),1,1,"")</f>
        <v>EUTRAL</v>
      </c>
      <c r="BF184" s="78" t="str">
        <f>REPLACE(INDEX(GroupVertices[Group], MATCH(Edges[[#This Row],[Vertex 2]],GroupVertices[Vertex],0)),1,1,"")</f>
        <v>eneral</v>
      </c>
    </row>
    <row r="185" spans="1:58" x14ac:dyDescent="0.25">
      <c r="A185" s="64" t="s">
        <v>339</v>
      </c>
      <c r="B185" s="64" t="s">
        <v>1544</v>
      </c>
      <c r="C185" s="65"/>
      <c r="D185" s="66"/>
      <c r="E185" s="67"/>
      <c r="F185" s="68"/>
      <c r="G185" s="65" t="str">
        <f>IF(Edges[[#This Row],[Vertex 1]]=Edges[[#This Row],[Vertex 2]],"HIDE","SHOW")</f>
        <v>SHOW</v>
      </c>
      <c r="H185" s="69"/>
      <c r="I185" s="70"/>
      <c r="J185" s="70"/>
      <c r="K185" s="34" t="s">
        <v>65</v>
      </c>
      <c r="L185" s="77">
        <v>185</v>
      </c>
      <c r="M185" s="77"/>
      <c r="N185" s="72"/>
      <c r="O185" s="79" t="s">
        <v>1646</v>
      </c>
      <c r="P185" s="81">
        <v>42852.275972222225</v>
      </c>
      <c r="Q185" s="79" t="s">
        <v>18324</v>
      </c>
      <c r="R185" s="79"/>
      <c r="S185" s="79"/>
      <c r="T185" s="79" t="s">
        <v>4261</v>
      </c>
      <c r="U185" s="79"/>
      <c r="V185" s="82" t="s">
        <v>4869</v>
      </c>
      <c r="W185" s="81">
        <v>42852.275972222225</v>
      </c>
      <c r="X185" s="82" t="s">
        <v>5926</v>
      </c>
      <c r="Y185" s="79"/>
      <c r="Z185" s="79"/>
      <c r="AA185" s="83" t="s">
        <v>7973</v>
      </c>
      <c r="AB185" s="79"/>
      <c r="AC185" s="79" t="b">
        <v>0</v>
      </c>
      <c r="AD185" s="79">
        <v>0</v>
      </c>
      <c r="AE185" s="83" t="s">
        <v>9915</v>
      </c>
      <c r="AF185" s="79" t="b">
        <v>0</v>
      </c>
      <c r="AG185" s="79" t="s">
        <v>9963</v>
      </c>
      <c r="AH185" s="79"/>
      <c r="AI185" s="83" t="s">
        <v>9915</v>
      </c>
      <c r="AJ185" s="79" t="b">
        <v>0</v>
      </c>
      <c r="AK185" s="79">
        <v>32</v>
      </c>
      <c r="AL185" s="83" t="s">
        <v>9658</v>
      </c>
      <c r="AM185" s="79" t="s">
        <v>9991</v>
      </c>
      <c r="AN185" s="79" t="b">
        <v>0</v>
      </c>
      <c r="AO185" s="83" t="s">
        <v>9658</v>
      </c>
      <c r="AP185" s="79" t="s">
        <v>179</v>
      </c>
      <c r="AQ185" s="79">
        <v>0</v>
      </c>
      <c r="AR185" s="79">
        <v>0</v>
      </c>
      <c r="AS185" s="79"/>
      <c r="AT185" s="79"/>
      <c r="AU185" s="79"/>
      <c r="AV185" s="79"/>
      <c r="AW185" s="79"/>
      <c r="AX185" s="79"/>
      <c r="AY185" s="79"/>
      <c r="AZ185" s="79"/>
      <c r="BA185">
        <v>1</v>
      </c>
      <c r="BB185">
        <v>0</v>
      </c>
      <c r="BC185" s="79" t="str">
        <f>IF(Edges[[#This Row],[Sentiment]]=0,"NEUTRAL",IF(Edges[[#This Row],[Sentiment]]=1,"POSITIVE",IF(Edges[[#This Row],[Sentiment]]=-1,"NEGATIVE")))</f>
        <v>NEUTRAL</v>
      </c>
      <c r="BD185" s="79" t="str">
        <f>IF(Edges[[#This Row],[Vertex 1]]=Edges[[#This Row],[Vertex 2]],"HIDE","SHOW")</f>
        <v>SHOW</v>
      </c>
      <c r="BE185" s="78" t="str">
        <f>REPLACE(INDEX(GroupVertices[Group], MATCH(Edges[[#This Row],[Vertex 1]],GroupVertices[Vertex],0)),1,1,"")</f>
        <v>EUTRAL</v>
      </c>
      <c r="BF185" s="78" t="str">
        <f>REPLACE(INDEX(GroupVertices[Group], MATCH(Edges[[#This Row],[Vertex 2]],GroupVertices[Vertex],0)),1,1,"")</f>
        <v>eneral</v>
      </c>
    </row>
    <row r="186" spans="1:58" x14ac:dyDescent="0.25">
      <c r="A186" s="64" t="s">
        <v>339</v>
      </c>
      <c r="B186" s="64" t="s">
        <v>1545</v>
      </c>
      <c r="C186" s="65"/>
      <c r="D186" s="66"/>
      <c r="E186" s="67"/>
      <c r="F186" s="68"/>
      <c r="G186" s="65" t="str">
        <f>IF(Edges[[#This Row],[Vertex 1]]=Edges[[#This Row],[Vertex 2]],"HIDE","SHOW")</f>
        <v>SHOW</v>
      </c>
      <c r="H186" s="69"/>
      <c r="I186" s="70"/>
      <c r="J186" s="70"/>
      <c r="K186" s="34" t="s">
        <v>65</v>
      </c>
      <c r="L186" s="77">
        <v>186</v>
      </c>
      <c r="M186" s="77"/>
      <c r="N186" s="72"/>
      <c r="O186" s="79" t="s">
        <v>1646</v>
      </c>
      <c r="P186" s="81">
        <v>42852.275972222225</v>
      </c>
      <c r="Q186" s="79" t="s">
        <v>18324</v>
      </c>
      <c r="R186" s="79"/>
      <c r="S186" s="79"/>
      <c r="T186" s="79" t="s">
        <v>4261</v>
      </c>
      <c r="U186" s="79"/>
      <c r="V186" s="82" t="s">
        <v>4869</v>
      </c>
      <c r="W186" s="81">
        <v>42852.275972222225</v>
      </c>
      <c r="X186" s="82" t="s">
        <v>5926</v>
      </c>
      <c r="Y186" s="79"/>
      <c r="Z186" s="79"/>
      <c r="AA186" s="83" t="s">
        <v>7973</v>
      </c>
      <c r="AB186" s="79"/>
      <c r="AC186" s="79" t="b">
        <v>0</v>
      </c>
      <c r="AD186" s="79">
        <v>0</v>
      </c>
      <c r="AE186" s="83" t="s">
        <v>9915</v>
      </c>
      <c r="AF186" s="79" t="b">
        <v>0</v>
      </c>
      <c r="AG186" s="79" t="s">
        <v>9963</v>
      </c>
      <c r="AH186" s="79"/>
      <c r="AI186" s="83" t="s">
        <v>9915</v>
      </c>
      <c r="AJ186" s="79" t="b">
        <v>0</v>
      </c>
      <c r="AK186" s="79">
        <v>32</v>
      </c>
      <c r="AL186" s="83" t="s">
        <v>9658</v>
      </c>
      <c r="AM186" s="79" t="s">
        <v>9991</v>
      </c>
      <c r="AN186" s="79" t="b">
        <v>0</v>
      </c>
      <c r="AO186" s="83" t="s">
        <v>9658</v>
      </c>
      <c r="AP186" s="79" t="s">
        <v>179</v>
      </c>
      <c r="AQ186" s="79">
        <v>0</v>
      </c>
      <c r="AR186" s="79">
        <v>0</v>
      </c>
      <c r="AS186" s="79"/>
      <c r="AT186" s="79"/>
      <c r="AU186" s="79"/>
      <c r="AV186" s="79"/>
      <c r="AW186" s="79"/>
      <c r="AX186" s="79"/>
      <c r="AY186" s="79"/>
      <c r="AZ186" s="79"/>
      <c r="BA186">
        <v>1</v>
      </c>
      <c r="BB186">
        <v>0</v>
      </c>
      <c r="BC186" s="79" t="str">
        <f>IF(Edges[[#This Row],[Sentiment]]=0,"NEUTRAL",IF(Edges[[#This Row],[Sentiment]]=1,"POSITIVE",IF(Edges[[#This Row],[Sentiment]]=-1,"NEGATIVE")))</f>
        <v>NEUTRAL</v>
      </c>
      <c r="BD186" s="79" t="str">
        <f>IF(Edges[[#This Row],[Vertex 1]]=Edges[[#This Row],[Vertex 2]],"HIDE","SHOW")</f>
        <v>SHOW</v>
      </c>
      <c r="BE186" s="78" t="str">
        <f>REPLACE(INDEX(GroupVertices[Group], MATCH(Edges[[#This Row],[Vertex 1]],GroupVertices[Vertex],0)),1,1,"")</f>
        <v>EUTRAL</v>
      </c>
      <c r="BF186" s="78" t="str">
        <f>REPLACE(INDEX(GroupVertices[Group], MATCH(Edges[[#This Row],[Vertex 2]],GroupVertices[Vertex],0)),1,1,"")</f>
        <v>EGATIVE</v>
      </c>
    </row>
    <row r="187" spans="1:58" x14ac:dyDescent="0.25">
      <c r="A187" s="64" t="s">
        <v>339</v>
      </c>
      <c r="B187" s="64" t="s">
        <v>1469</v>
      </c>
      <c r="C187" s="65"/>
      <c r="D187" s="66"/>
      <c r="E187" s="67"/>
      <c r="F187" s="68"/>
      <c r="G187" s="65" t="str">
        <f>IF(Edges[[#This Row],[Vertex 1]]=Edges[[#This Row],[Vertex 2]],"HIDE","SHOW")</f>
        <v>SHOW</v>
      </c>
      <c r="H187" s="69"/>
      <c r="I187" s="70"/>
      <c r="J187" s="70"/>
      <c r="K187" s="34" t="s">
        <v>65</v>
      </c>
      <c r="L187" s="77">
        <v>187</v>
      </c>
      <c r="M187" s="77"/>
      <c r="N187" s="72"/>
      <c r="O187" s="79" t="s">
        <v>1646</v>
      </c>
      <c r="P187" s="81">
        <v>42852.275972222225</v>
      </c>
      <c r="Q187" s="79" t="s">
        <v>18324</v>
      </c>
      <c r="R187" s="79"/>
      <c r="S187" s="79"/>
      <c r="T187" s="79" t="s">
        <v>4261</v>
      </c>
      <c r="U187" s="79"/>
      <c r="V187" s="82" t="s">
        <v>4869</v>
      </c>
      <c r="W187" s="81">
        <v>42852.275972222225</v>
      </c>
      <c r="X187" s="82" t="s">
        <v>5926</v>
      </c>
      <c r="Y187" s="79"/>
      <c r="Z187" s="79"/>
      <c r="AA187" s="83" t="s">
        <v>7973</v>
      </c>
      <c r="AB187" s="79"/>
      <c r="AC187" s="79" t="b">
        <v>0</v>
      </c>
      <c r="AD187" s="79">
        <v>0</v>
      </c>
      <c r="AE187" s="83" t="s">
        <v>9915</v>
      </c>
      <c r="AF187" s="79" t="b">
        <v>0</v>
      </c>
      <c r="AG187" s="79" t="s">
        <v>9963</v>
      </c>
      <c r="AH187" s="79"/>
      <c r="AI187" s="83" t="s">
        <v>9915</v>
      </c>
      <c r="AJ187" s="79" t="b">
        <v>0</v>
      </c>
      <c r="AK187" s="79">
        <v>32</v>
      </c>
      <c r="AL187" s="83" t="s">
        <v>9658</v>
      </c>
      <c r="AM187" s="79" t="s">
        <v>9991</v>
      </c>
      <c r="AN187" s="79" t="b">
        <v>0</v>
      </c>
      <c r="AO187" s="83" t="s">
        <v>9658</v>
      </c>
      <c r="AP187" s="79" t="s">
        <v>179</v>
      </c>
      <c r="AQ187" s="79">
        <v>0</v>
      </c>
      <c r="AR187" s="79">
        <v>0</v>
      </c>
      <c r="AS187" s="79"/>
      <c r="AT187" s="79"/>
      <c r="AU187" s="79"/>
      <c r="AV187" s="79"/>
      <c r="AW187" s="79"/>
      <c r="AX187" s="79"/>
      <c r="AY187" s="79"/>
      <c r="AZ187" s="79"/>
      <c r="BA187">
        <v>3</v>
      </c>
      <c r="BB187">
        <v>0</v>
      </c>
      <c r="BC187" s="79" t="str">
        <f>IF(Edges[[#This Row],[Sentiment]]=0,"NEUTRAL",IF(Edges[[#This Row],[Sentiment]]=1,"POSITIVE",IF(Edges[[#This Row],[Sentiment]]=-1,"NEGATIVE")))</f>
        <v>NEUTRAL</v>
      </c>
      <c r="BD187" s="79" t="str">
        <f>IF(Edges[[#This Row],[Vertex 1]]=Edges[[#This Row],[Vertex 2]],"HIDE","SHOW")</f>
        <v>SHOW</v>
      </c>
      <c r="BE187" s="78" t="str">
        <f>REPLACE(INDEX(GroupVertices[Group], MATCH(Edges[[#This Row],[Vertex 1]],GroupVertices[Vertex],0)),1,1,"")</f>
        <v>EUTRAL</v>
      </c>
      <c r="BF187" s="78" t="str">
        <f>REPLACE(INDEX(GroupVertices[Group], MATCH(Edges[[#This Row],[Vertex 2]],GroupVertices[Vertex],0)),1,1,"")</f>
        <v>EUTRAL</v>
      </c>
    </row>
    <row r="188" spans="1:58" x14ac:dyDescent="0.25">
      <c r="A188" s="64" t="s">
        <v>340</v>
      </c>
      <c r="B188" s="64" t="s">
        <v>1469</v>
      </c>
      <c r="C188" s="65"/>
      <c r="D188" s="66"/>
      <c r="E188" s="67"/>
      <c r="F188" s="68"/>
      <c r="G188" s="65" t="str">
        <f>IF(Edges[[#This Row],[Vertex 1]]=Edges[[#This Row],[Vertex 2]],"HIDE","SHOW")</f>
        <v>SHOW</v>
      </c>
      <c r="H188" s="69"/>
      <c r="I188" s="70"/>
      <c r="J188" s="70"/>
      <c r="K188" s="34" t="s">
        <v>65</v>
      </c>
      <c r="L188" s="77">
        <v>188</v>
      </c>
      <c r="M188" s="77"/>
      <c r="N188" s="72"/>
      <c r="O188" s="79" t="s">
        <v>1646</v>
      </c>
      <c r="P188" s="81">
        <v>42852.27684027778</v>
      </c>
      <c r="Q188" s="79" t="s">
        <v>18327</v>
      </c>
      <c r="R188" s="79"/>
      <c r="S188" s="79"/>
      <c r="T188" s="79" t="s">
        <v>4277</v>
      </c>
      <c r="U188" s="79"/>
      <c r="V188" s="82" t="s">
        <v>4870</v>
      </c>
      <c r="W188" s="81">
        <v>42852.27684027778</v>
      </c>
      <c r="X188" s="82" t="s">
        <v>5927</v>
      </c>
      <c r="Y188" s="79"/>
      <c r="Z188" s="79"/>
      <c r="AA188" s="83" t="s">
        <v>7974</v>
      </c>
      <c r="AB188" s="79"/>
      <c r="AC188" s="79" t="b">
        <v>0</v>
      </c>
      <c r="AD188" s="79">
        <v>0</v>
      </c>
      <c r="AE188" s="83" t="s">
        <v>9915</v>
      </c>
      <c r="AF188" s="79" t="b">
        <v>0</v>
      </c>
      <c r="AG188" s="79" t="s">
        <v>9963</v>
      </c>
      <c r="AH188" s="79"/>
      <c r="AI188" s="83" t="s">
        <v>9915</v>
      </c>
      <c r="AJ188" s="79" t="b">
        <v>0</v>
      </c>
      <c r="AK188" s="79">
        <v>29</v>
      </c>
      <c r="AL188" s="83" t="s">
        <v>9672</v>
      </c>
      <c r="AM188" s="79" t="s">
        <v>9991</v>
      </c>
      <c r="AN188" s="79" t="b">
        <v>0</v>
      </c>
      <c r="AO188" s="83" t="s">
        <v>9672</v>
      </c>
      <c r="AP188" s="79" t="s">
        <v>179</v>
      </c>
      <c r="AQ188" s="79">
        <v>0</v>
      </c>
      <c r="AR188" s="79">
        <v>0</v>
      </c>
      <c r="AS188" s="79"/>
      <c r="AT188" s="79"/>
      <c r="AU188" s="79"/>
      <c r="AV188" s="79"/>
      <c r="AW188" s="79"/>
      <c r="AX188" s="79"/>
      <c r="AY188" s="79"/>
      <c r="AZ188" s="79"/>
      <c r="BA188">
        <v>3</v>
      </c>
      <c r="BB188">
        <v>0</v>
      </c>
      <c r="BC188" s="79" t="str">
        <f>IF(Edges[[#This Row],[Sentiment]]=0,"NEUTRAL",IF(Edges[[#This Row],[Sentiment]]=1,"POSITIVE",IF(Edges[[#This Row],[Sentiment]]=-1,"NEGATIVE")))</f>
        <v>NEUTRAL</v>
      </c>
      <c r="BD188" s="79" t="str">
        <f>IF(Edges[[#This Row],[Vertex 1]]=Edges[[#This Row],[Vertex 2]],"HIDE","SHOW")</f>
        <v>SHOW</v>
      </c>
      <c r="BE188" s="78" t="str">
        <f>REPLACE(INDEX(GroupVertices[Group], MATCH(Edges[[#This Row],[Vertex 1]],GroupVertices[Vertex],0)),1,1,"")</f>
        <v>EUTRAL</v>
      </c>
      <c r="BF188" s="78" t="str">
        <f>REPLACE(INDEX(GroupVertices[Group], MATCH(Edges[[#This Row],[Vertex 2]],GroupVertices[Vertex],0)),1,1,"")</f>
        <v>EUTRAL</v>
      </c>
    </row>
    <row r="189" spans="1:58" x14ac:dyDescent="0.25">
      <c r="A189" s="64" t="s">
        <v>340</v>
      </c>
      <c r="B189" s="64" t="s">
        <v>1469</v>
      </c>
      <c r="C189" s="65"/>
      <c r="D189" s="66"/>
      <c r="E189" s="67"/>
      <c r="F189" s="68"/>
      <c r="G189" s="65" t="str">
        <f>IF(Edges[[#This Row],[Vertex 1]]=Edges[[#This Row],[Vertex 2]],"HIDE","SHOW")</f>
        <v>SHOW</v>
      </c>
      <c r="H189" s="69"/>
      <c r="I189" s="70"/>
      <c r="J189" s="70"/>
      <c r="K189" s="34" t="s">
        <v>65</v>
      </c>
      <c r="L189" s="77">
        <v>189</v>
      </c>
      <c r="M189" s="77"/>
      <c r="N189" s="72"/>
      <c r="O189" s="79" t="s">
        <v>1646</v>
      </c>
      <c r="P189" s="81">
        <v>42852.276909722219</v>
      </c>
      <c r="Q189" s="79" t="s">
        <v>1744</v>
      </c>
      <c r="R189" s="79"/>
      <c r="S189" s="79"/>
      <c r="T189" s="79"/>
      <c r="U189" s="79"/>
      <c r="V189" s="82" t="s">
        <v>4870</v>
      </c>
      <c r="W189" s="81">
        <v>42852.276909722219</v>
      </c>
      <c r="X189" s="82" t="s">
        <v>5928</v>
      </c>
      <c r="Y189" s="79"/>
      <c r="Z189" s="79"/>
      <c r="AA189" s="83" t="s">
        <v>7975</v>
      </c>
      <c r="AB189" s="79"/>
      <c r="AC189" s="79" t="b">
        <v>0</v>
      </c>
      <c r="AD189" s="79">
        <v>0</v>
      </c>
      <c r="AE189" s="83" t="s">
        <v>9915</v>
      </c>
      <c r="AF189" s="79" t="b">
        <v>0</v>
      </c>
      <c r="AG189" s="79" t="s">
        <v>9963</v>
      </c>
      <c r="AH189" s="79"/>
      <c r="AI189" s="83" t="s">
        <v>9915</v>
      </c>
      <c r="AJ189" s="79" t="b">
        <v>0</v>
      </c>
      <c r="AK189" s="79">
        <v>25</v>
      </c>
      <c r="AL189" s="83" t="s">
        <v>9671</v>
      </c>
      <c r="AM189" s="79" t="s">
        <v>9991</v>
      </c>
      <c r="AN189" s="79" t="b">
        <v>0</v>
      </c>
      <c r="AO189" s="83" t="s">
        <v>9671</v>
      </c>
      <c r="AP189" s="79" t="s">
        <v>179</v>
      </c>
      <c r="AQ189" s="79">
        <v>0</v>
      </c>
      <c r="AR189" s="79">
        <v>0</v>
      </c>
      <c r="AS189" s="79"/>
      <c r="AT189" s="79"/>
      <c r="AU189" s="79"/>
      <c r="AV189" s="79"/>
      <c r="AW189" s="79"/>
      <c r="AX189" s="79"/>
      <c r="AY189" s="79"/>
      <c r="AZ189" s="79"/>
      <c r="BA189">
        <v>3</v>
      </c>
      <c r="BB189">
        <v>0</v>
      </c>
      <c r="BC189" s="79" t="str">
        <f>IF(Edges[[#This Row],[Sentiment]]=0,"NEUTRAL",IF(Edges[[#This Row],[Sentiment]]=1,"POSITIVE",IF(Edges[[#This Row],[Sentiment]]=-1,"NEGATIVE")))</f>
        <v>NEUTRAL</v>
      </c>
      <c r="BD189" s="79" t="str">
        <f>IF(Edges[[#This Row],[Vertex 1]]=Edges[[#This Row],[Vertex 2]],"HIDE","SHOW")</f>
        <v>SHOW</v>
      </c>
      <c r="BE189" s="78" t="str">
        <f>REPLACE(INDEX(GroupVertices[Group], MATCH(Edges[[#This Row],[Vertex 1]],GroupVertices[Vertex],0)),1,1,"")</f>
        <v>EUTRAL</v>
      </c>
      <c r="BF189" s="78" t="str">
        <f>REPLACE(INDEX(GroupVertices[Group], MATCH(Edges[[#This Row],[Vertex 2]],GroupVertices[Vertex],0)),1,1,"")</f>
        <v>EUTRAL</v>
      </c>
    </row>
    <row r="190" spans="1:58" x14ac:dyDescent="0.25">
      <c r="A190" s="64" t="s">
        <v>340</v>
      </c>
      <c r="B190" s="64" t="s">
        <v>1543</v>
      </c>
      <c r="C190" s="65"/>
      <c r="D190" s="66"/>
      <c r="E190" s="67"/>
      <c r="F190" s="68"/>
      <c r="G190" s="65" t="str">
        <f>IF(Edges[[#This Row],[Vertex 1]]=Edges[[#This Row],[Vertex 2]],"HIDE","SHOW")</f>
        <v>SHOW</v>
      </c>
      <c r="H190" s="69"/>
      <c r="I190" s="70"/>
      <c r="J190" s="70"/>
      <c r="K190" s="34" t="s">
        <v>65</v>
      </c>
      <c r="L190" s="77">
        <v>190</v>
      </c>
      <c r="M190" s="77"/>
      <c r="N190" s="72"/>
      <c r="O190" s="79" t="s">
        <v>1646</v>
      </c>
      <c r="P190" s="81">
        <v>42852.276979166665</v>
      </c>
      <c r="Q190" s="79" t="s">
        <v>18324</v>
      </c>
      <c r="R190" s="79"/>
      <c r="S190" s="79"/>
      <c r="T190" s="79" t="s">
        <v>4261</v>
      </c>
      <c r="U190" s="79"/>
      <c r="V190" s="82" t="s">
        <v>4870</v>
      </c>
      <c r="W190" s="81">
        <v>42852.276979166665</v>
      </c>
      <c r="X190" s="82" t="s">
        <v>5929</v>
      </c>
      <c r="Y190" s="79"/>
      <c r="Z190" s="79"/>
      <c r="AA190" s="83" t="s">
        <v>7976</v>
      </c>
      <c r="AB190" s="79"/>
      <c r="AC190" s="79" t="b">
        <v>0</v>
      </c>
      <c r="AD190" s="79">
        <v>0</v>
      </c>
      <c r="AE190" s="83" t="s">
        <v>9915</v>
      </c>
      <c r="AF190" s="79" t="b">
        <v>0</v>
      </c>
      <c r="AG190" s="79" t="s">
        <v>9963</v>
      </c>
      <c r="AH190" s="79"/>
      <c r="AI190" s="83" t="s">
        <v>9915</v>
      </c>
      <c r="AJ190" s="79" t="b">
        <v>0</v>
      </c>
      <c r="AK190" s="79">
        <v>32</v>
      </c>
      <c r="AL190" s="83" t="s">
        <v>9658</v>
      </c>
      <c r="AM190" s="79" t="s">
        <v>9991</v>
      </c>
      <c r="AN190" s="79" t="b">
        <v>0</v>
      </c>
      <c r="AO190" s="83" t="s">
        <v>9658</v>
      </c>
      <c r="AP190" s="79" t="s">
        <v>179</v>
      </c>
      <c r="AQ190" s="79">
        <v>0</v>
      </c>
      <c r="AR190" s="79">
        <v>0</v>
      </c>
      <c r="AS190" s="79"/>
      <c r="AT190" s="79"/>
      <c r="AU190" s="79"/>
      <c r="AV190" s="79"/>
      <c r="AW190" s="79"/>
      <c r="AX190" s="79"/>
      <c r="AY190" s="79"/>
      <c r="AZ190" s="79"/>
      <c r="BA190">
        <v>1</v>
      </c>
      <c r="BB190">
        <v>0</v>
      </c>
      <c r="BC190" s="79" t="str">
        <f>IF(Edges[[#This Row],[Sentiment]]=0,"NEUTRAL",IF(Edges[[#This Row],[Sentiment]]=1,"POSITIVE",IF(Edges[[#This Row],[Sentiment]]=-1,"NEGATIVE")))</f>
        <v>NEUTRAL</v>
      </c>
      <c r="BD190" s="79" t="str">
        <f>IF(Edges[[#This Row],[Vertex 1]]=Edges[[#This Row],[Vertex 2]],"HIDE","SHOW")</f>
        <v>SHOW</v>
      </c>
      <c r="BE190" s="78" t="str">
        <f>REPLACE(INDEX(GroupVertices[Group], MATCH(Edges[[#This Row],[Vertex 1]],GroupVertices[Vertex],0)),1,1,"")</f>
        <v>EUTRAL</v>
      </c>
      <c r="BF190" s="78" t="str">
        <f>REPLACE(INDEX(GroupVertices[Group], MATCH(Edges[[#This Row],[Vertex 2]],GroupVertices[Vertex],0)),1,1,"")</f>
        <v>eneral</v>
      </c>
    </row>
    <row r="191" spans="1:58" x14ac:dyDescent="0.25">
      <c r="A191" s="64" t="s">
        <v>340</v>
      </c>
      <c r="B191" s="64" t="s">
        <v>1544</v>
      </c>
      <c r="C191" s="65"/>
      <c r="D191" s="66"/>
      <c r="E191" s="67"/>
      <c r="F191" s="68"/>
      <c r="G191" s="65" t="str">
        <f>IF(Edges[[#This Row],[Vertex 1]]=Edges[[#This Row],[Vertex 2]],"HIDE","SHOW")</f>
        <v>SHOW</v>
      </c>
      <c r="H191" s="69"/>
      <c r="I191" s="70"/>
      <c r="J191" s="70"/>
      <c r="K191" s="34" t="s">
        <v>65</v>
      </c>
      <c r="L191" s="77">
        <v>191</v>
      </c>
      <c r="M191" s="77"/>
      <c r="N191" s="72"/>
      <c r="O191" s="79" t="s">
        <v>1646</v>
      </c>
      <c r="P191" s="81">
        <v>42852.276979166665</v>
      </c>
      <c r="Q191" s="79" t="s">
        <v>18324</v>
      </c>
      <c r="R191" s="79"/>
      <c r="S191" s="79"/>
      <c r="T191" s="79" t="s">
        <v>4261</v>
      </c>
      <c r="U191" s="79"/>
      <c r="V191" s="82" t="s">
        <v>4870</v>
      </c>
      <c r="W191" s="81">
        <v>42852.276979166665</v>
      </c>
      <c r="X191" s="82" t="s">
        <v>5929</v>
      </c>
      <c r="Y191" s="79"/>
      <c r="Z191" s="79"/>
      <c r="AA191" s="83" t="s">
        <v>7976</v>
      </c>
      <c r="AB191" s="79"/>
      <c r="AC191" s="79" t="b">
        <v>0</v>
      </c>
      <c r="AD191" s="79">
        <v>0</v>
      </c>
      <c r="AE191" s="83" t="s">
        <v>9915</v>
      </c>
      <c r="AF191" s="79" t="b">
        <v>0</v>
      </c>
      <c r="AG191" s="79" t="s">
        <v>9963</v>
      </c>
      <c r="AH191" s="79"/>
      <c r="AI191" s="83" t="s">
        <v>9915</v>
      </c>
      <c r="AJ191" s="79" t="b">
        <v>0</v>
      </c>
      <c r="AK191" s="79">
        <v>32</v>
      </c>
      <c r="AL191" s="83" t="s">
        <v>9658</v>
      </c>
      <c r="AM191" s="79" t="s">
        <v>9991</v>
      </c>
      <c r="AN191" s="79" t="b">
        <v>0</v>
      </c>
      <c r="AO191" s="83" t="s">
        <v>9658</v>
      </c>
      <c r="AP191" s="79" t="s">
        <v>179</v>
      </c>
      <c r="AQ191" s="79">
        <v>0</v>
      </c>
      <c r="AR191" s="79">
        <v>0</v>
      </c>
      <c r="AS191" s="79"/>
      <c r="AT191" s="79"/>
      <c r="AU191" s="79"/>
      <c r="AV191" s="79"/>
      <c r="AW191" s="79"/>
      <c r="AX191" s="79"/>
      <c r="AY191" s="79"/>
      <c r="AZ191" s="79"/>
      <c r="BA191">
        <v>1</v>
      </c>
      <c r="BB191">
        <v>-1</v>
      </c>
      <c r="BC191" s="79" t="str">
        <f>IF(Edges[[#This Row],[Sentiment]]=0,"NEUTRAL",IF(Edges[[#This Row],[Sentiment]]=1,"POSITIVE",IF(Edges[[#This Row],[Sentiment]]=-1,"NEGATIVE")))</f>
        <v>NEGATIVE</v>
      </c>
      <c r="BD191" s="79" t="str">
        <f>IF(Edges[[#This Row],[Vertex 1]]=Edges[[#This Row],[Vertex 2]],"HIDE","SHOW")</f>
        <v>SHOW</v>
      </c>
      <c r="BE191" s="78" t="str">
        <f>REPLACE(INDEX(GroupVertices[Group], MATCH(Edges[[#This Row],[Vertex 1]],GroupVertices[Vertex],0)),1,1,"")</f>
        <v>EUTRAL</v>
      </c>
      <c r="BF191" s="78" t="str">
        <f>REPLACE(INDEX(GroupVertices[Group], MATCH(Edges[[#This Row],[Vertex 2]],GroupVertices[Vertex],0)),1,1,"")</f>
        <v>eneral</v>
      </c>
    </row>
    <row r="192" spans="1:58" x14ac:dyDescent="0.25">
      <c r="A192" s="64" t="s">
        <v>340</v>
      </c>
      <c r="B192" s="64" t="s">
        <v>1545</v>
      </c>
      <c r="C192" s="65"/>
      <c r="D192" s="66"/>
      <c r="E192" s="67"/>
      <c r="F192" s="68"/>
      <c r="G192" s="65" t="str">
        <f>IF(Edges[[#This Row],[Vertex 1]]=Edges[[#This Row],[Vertex 2]],"HIDE","SHOW")</f>
        <v>SHOW</v>
      </c>
      <c r="H192" s="69"/>
      <c r="I192" s="70"/>
      <c r="J192" s="70"/>
      <c r="K192" s="34" t="s">
        <v>65</v>
      </c>
      <c r="L192" s="77">
        <v>192</v>
      </c>
      <c r="M192" s="77"/>
      <c r="N192" s="72"/>
      <c r="O192" s="79" t="s">
        <v>1646</v>
      </c>
      <c r="P192" s="81">
        <v>42852.276979166665</v>
      </c>
      <c r="Q192" s="79" t="s">
        <v>18324</v>
      </c>
      <c r="R192" s="79"/>
      <c r="S192" s="79"/>
      <c r="T192" s="79" t="s">
        <v>4261</v>
      </c>
      <c r="U192" s="79"/>
      <c r="V192" s="82" t="s">
        <v>4870</v>
      </c>
      <c r="W192" s="81">
        <v>42852.276979166665</v>
      </c>
      <c r="X192" s="82" t="s">
        <v>5929</v>
      </c>
      <c r="Y192" s="79"/>
      <c r="Z192" s="79"/>
      <c r="AA192" s="83" t="s">
        <v>7976</v>
      </c>
      <c r="AB192" s="79"/>
      <c r="AC192" s="79" t="b">
        <v>0</v>
      </c>
      <c r="AD192" s="79">
        <v>0</v>
      </c>
      <c r="AE192" s="83" t="s">
        <v>9915</v>
      </c>
      <c r="AF192" s="79" t="b">
        <v>0</v>
      </c>
      <c r="AG192" s="79" t="s">
        <v>9963</v>
      </c>
      <c r="AH192" s="79"/>
      <c r="AI192" s="83" t="s">
        <v>9915</v>
      </c>
      <c r="AJ192" s="79" t="b">
        <v>0</v>
      </c>
      <c r="AK192" s="79">
        <v>32</v>
      </c>
      <c r="AL192" s="83" t="s">
        <v>9658</v>
      </c>
      <c r="AM192" s="79" t="s">
        <v>9991</v>
      </c>
      <c r="AN192" s="79" t="b">
        <v>0</v>
      </c>
      <c r="AO192" s="83" t="s">
        <v>9658</v>
      </c>
      <c r="AP192" s="79" t="s">
        <v>179</v>
      </c>
      <c r="AQ192" s="79">
        <v>0</v>
      </c>
      <c r="AR192" s="79">
        <v>0</v>
      </c>
      <c r="AS192" s="79"/>
      <c r="AT192" s="79"/>
      <c r="AU192" s="79"/>
      <c r="AV192" s="79"/>
      <c r="AW192" s="79"/>
      <c r="AX192" s="79"/>
      <c r="AY192" s="79"/>
      <c r="AZ192" s="79"/>
      <c r="BA192">
        <v>1</v>
      </c>
      <c r="BB192">
        <v>-1</v>
      </c>
      <c r="BC192" s="79" t="str">
        <f>IF(Edges[[#This Row],[Sentiment]]=0,"NEUTRAL",IF(Edges[[#This Row],[Sentiment]]=1,"POSITIVE",IF(Edges[[#This Row],[Sentiment]]=-1,"NEGATIVE")))</f>
        <v>NEGATIVE</v>
      </c>
      <c r="BD192" s="79" t="str">
        <f>IF(Edges[[#This Row],[Vertex 1]]=Edges[[#This Row],[Vertex 2]],"HIDE","SHOW")</f>
        <v>SHOW</v>
      </c>
      <c r="BE192" s="78" t="str">
        <f>REPLACE(INDEX(GroupVertices[Group], MATCH(Edges[[#This Row],[Vertex 1]],GroupVertices[Vertex],0)),1,1,"")</f>
        <v>EUTRAL</v>
      </c>
      <c r="BF192" s="78" t="str">
        <f>REPLACE(INDEX(GroupVertices[Group], MATCH(Edges[[#This Row],[Vertex 2]],GroupVertices[Vertex],0)),1,1,"")</f>
        <v>EGATIVE</v>
      </c>
    </row>
    <row r="193" spans="1:58" x14ac:dyDescent="0.25">
      <c r="A193" s="64" t="s">
        <v>340</v>
      </c>
      <c r="B193" s="64" t="s">
        <v>1469</v>
      </c>
      <c r="C193" s="65"/>
      <c r="D193" s="66"/>
      <c r="E193" s="67"/>
      <c r="F193" s="68"/>
      <c r="G193" s="65" t="str">
        <f>IF(Edges[[#This Row],[Vertex 1]]=Edges[[#This Row],[Vertex 2]],"HIDE","SHOW")</f>
        <v>SHOW</v>
      </c>
      <c r="H193" s="69"/>
      <c r="I193" s="70"/>
      <c r="J193" s="70"/>
      <c r="K193" s="34" t="s">
        <v>65</v>
      </c>
      <c r="L193" s="77">
        <v>193</v>
      </c>
      <c r="M193" s="77"/>
      <c r="N193" s="72"/>
      <c r="O193" s="79" t="s">
        <v>1646</v>
      </c>
      <c r="P193" s="81">
        <v>42852.276979166665</v>
      </c>
      <c r="Q193" s="79" t="s">
        <v>18324</v>
      </c>
      <c r="R193" s="79"/>
      <c r="S193" s="79"/>
      <c r="T193" s="79" t="s">
        <v>4261</v>
      </c>
      <c r="U193" s="79"/>
      <c r="V193" s="82" t="s">
        <v>4870</v>
      </c>
      <c r="W193" s="81">
        <v>42852.276979166665</v>
      </c>
      <c r="X193" s="82" t="s">
        <v>5929</v>
      </c>
      <c r="Y193" s="79"/>
      <c r="Z193" s="79"/>
      <c r="AA193" s="83" t="s">
        <v>7976</v>
      </c>
      <c r="AB193" s="79"/>
      <c r="AC193" s="79" t="b">
        <v>0</v>
      </c>
      <c r="AD193" s="79">
        <v>0</v>
      </c>
      <c r="AE193" s="83" t="s">
        <v>9915</v>
      </c>
      <c r="AF193" s="79" t="b">
        <v>0</v>
      </c>
      <c r="AG193" s="79" t="s">
        <v>9963</v>
      </c>
      <c r="AH193" s="79"/>
      <c r="AI193" s="83" t="s">
        <v>9915</v>
      </c>
      <c r="AJ193" s="79" t="b">
        <v>0</v>
      </c>
      <c r="AK193" s="79">
        <v>32</v>
      </c>
      <c r="AL193" s="83" t="s">
        <v>9658</v>
      </c>
      <c r="AM193" s="79" t="s">
        <v>9991</v>
      </c>
      <c r="AN193" s="79" t="b">
        <v>0</v>
      </c>
      <c r="AO193" s="83" t="s">
        <v>9658</v>
      </c>
      <c r="AP193" s="79" t="s">
        <v>179</v>
      </c>
      <c r="AQ193" s="79">
        <v>0</v>
      </c>
      <c r="AR193" s="79">
        <v>0</v>
      </c>
      <c r="AS193" s="79"/>
      <c r="AT193" s="79"/>
      <c r="AU193" s="79"/>
      <c r="AV193" s="79"/>
      <c r="AW193" s="79"/>
      <c r="AX193" s="79"/>
      <c r="AY193" s="79"/>
      <c r="AZ193" s="79"/>
      <c r="BA193">
        <v>3</v>
      </c>
      <c r="BB193">
        <v>-1</v>
      </c>
      <c r="BC193" s="79" t="str">
        <f>IF(Edges[[#This Row],[Sentiment]]=0,"NEUTRAL",IF(Edges[[#This Row],[Sentiment]]=1,"POSITIVE",IF(Edges[[#This Row],[Sentiment]]=-1,"NEGATIVE")))</f>
        <v>NEGATIVE</v>
      </c>
      <c r="BD193" s="79" t="str">
        <f>IF(Edges[[#This Row],[Vertex 1]]=Edges[[#This Row],[Vertex 2]],"HIDE","SHOW")</f>
        <v>SHOW</v>
      </c>
      <c r="BE193" s="78" t="str">
        <f>REPLACE(INDEX(GroupVertices[Group], MATCH(Edges[[#This Row],[Vertex 1]],GroupVertices[Vertex],0)),1,1,"")</f>
        <v>EUTRAL</v>
      </c>
      <c r="BF193" s="78" t="str">
        <f>REPLACE(INDEX(GroupVertices[Group], MATCH(Edges[[#This Row],[Vertex 2]],GroupVertices[Vertex],0)),1,1,"")</f>
        <v>EUTRAL</v>
      </c>
    </row>
    <row r="194" spans="1:58" x14ac:dyDescent="0.25">
      <c r="A194" s="64" t="s">
        <v>341</v>
      </c>
      <c r="B194" s="64" t="s">
        <v>1469</v>
      </c>
      <c r="C194" s="65"/>
      <c r="D194" s="66"/>
      <c r="E194" s="67"/>
      <c r="F194" s="68"/>
      <c r="G194" s="65" t="str">
        <f>IF(Edges[[#This Row],[Vertex 1]]=Edges[[#This Row],[Vertex 2]],"HIDE","SHOW")</f>
        <v>SHOW</v>
      </c>
      <c r="H194" s="69"/>
      <c r="I194" s="70"/>
      <c r="J194" s="70"/>
      <c r="K194" s="34" t="s">
        <v>65</v>
      </c>
      <c r="L194" s="77">
        <v>194</v>
      </c>
      <c r="M194" s="77"/>
      <c r="N194" s="72"/>
      <c r="O194" s="79" t="s">
        <v>1646</v>
      </c>
      <c r="P194" s="81">
        <v>42852.277974537035</v>
      </c>
      <c r="Q194" s="79" t="s">
        <v>18327</v>
      </c>
      <c r="R194" s="79"/>
      <c r="S194" s="79"/>
      <c r="T194" s="79" t="s">
        <v>4277</v>
      </c>
      <c r="U194" s="79"/>
      <c r="V194" s="82" t="s">
        <v>4871</v>
      </c>
      <c r="W194" s="81">
        <v>42852.277974537035</v>
      </c>
      <c r="X194" s="82" t="s">
        <v>5930</v>
      </c>
      <c r="Y194" s="79"/>
      <c r="Z194" s="79"/>
      <c r="AA194" s="83" t="s">
        <v>7977</v>
      </c>
      <c r="AB194" s="79"/>
      <c r="AC194" s="79" t="b">
        <v>0</v>
      </c>
      <c r="AD194" s="79">
        <v>0</v>
      </c>
      <c r="AE194" s="83" t="s">
        <v>9915</v>
      </c>
      <c r="AF194" s="79" t="b">
        <v>0</v>
      </c>
      <c r="AG194" s="79" t="s">
        <v>9963</v>
      </c>
      <c r="AH194" s="79"/>
      <c r="AI194" s="83" t="s">
        <v>9915</v>
      </c>
      <c r="AJ194" s="79" t="b">
        <v>0</v>
      </c>
      <c r="AK194" s="79">
        <v>29</v>
      </c>
      <c r="AL194" s="83" t="s">
        <v>9672</v>
      </c>
      <c r="AM194" s="79" t="s">
        <v>9991</v>
      </c>
      <c r="AN194" s="79" t="b">
        <v>0</v>
      </c>
      <c r="AO194" s="83" t="s">
        <v>9672</v>
      </c>
      <c r="AP194" s="79" t="s">
        <v>179</v>
      </c>
      <c r="AQ194" s="79">
        <v>0</v>
      </c>
      <c r="AR194" s="79">
        <v>0</v>
      </c>
      <c r="AS194" s="79"/>
      <c r="AT194" s="79"/>
      <c r="AU194" s="79"/>
      <c r="AV194" s="79"/>
      <c r="AW194" s="79"/>
      <c r="AX194" s="79"/>
      <c r="AY194" s="79"/>
      <c r="AZ194" s="79"/>
      <c r="BA194">
        <v>3</v>
      </c>
      <c r="BB194">
        <v>0</v>
      </c>
      <c r="BC194" s="79" t="str">
        <f>IF(Edges[[#This Row],[Sentiment]]=0,"NEUTRAL",IF(Edges[[#This Row],[Sentiment]]=1,"POSITIVE",IF(Edges[[#This Row],[Sentiment]]=-1,"NEGATIVE")))</f>
        <v>NEUTRAL</v>
      </c>
      <c r="BD194" s="79" t="str">
        <f>IF(Edges[[#This Row],[Vertex 1]]=Edges[[#This Row],[Vertex 2]],"HIDE","SHOW")</f>
        <v>SHOW</v>
      </c>
      <c r="BE194" s="78" t="str">
        <f>REPLACE(INDEX(GroupVertices[Group], MATCH(Edges[[#This Row],[Vertex 1]],GroupVertices[Vertex],0)),1,1,"")</f>
        <v>EUTRAL</v>
      </c>
      <c r="BF194" s="78" t="str">
        <f>REPLACE(INDEX(GroupVertices[Group], MATCH(Edges[[#This Row],[Vertex 2]],GroupVertices[Vertex],0)),1,1,"")</f>
        <v>EUTRAL</v>
      </c>
    </row>
    <row r="195" spans="1:58" x14ac:dyDescent="0.25">
      <c r="A195" s="64" t="s">
        <v>341</v>
      </c>
      <c r="B195" s="64" t="s">
        <v>1469</v>
      </c>
      <c r="C195" s="65"/>
      <c r="D195" s="66"/>
      <c r="E195" s="67"/>
      <c r="F195" s="68"/>
      <c r="G195" s="65" t="str">
        <f>IF(Edges[[#This Row],[Vertex 1]]=Edges[[#This Row],[Vertex 2]],"HIDE","SHOW")</f>
        <v>SHOW</v>
      </c>
      <c r="H195" s="69"/>
      <c r="I195" s="70"/>
      <c r="J195" s="70"/>
      <c r="K195" s="34" t="s">
        <v>65</v>
      </c>
      <c r="L195" s="77">
        <v>195</v>
      </c>
      <c r="M195" s="77"/>
      <c r="N195" s="72"/>
      <c r="O195" s="79" t="s">
        <v>1646</v>
      </c>
      <c r="P195" s="81">
        <v>42852.278078703705</v>
      </c>
      <c r="Q195" s="79" t="s">
        <v>1744</v>
      </c>
      <c r="R195" s="79"/>
      <c r="S195" s="79"/>
      <c r="T195" s="79"/>
      <c r="U195" s="79"/>
      <c r="V195" s="82" t="s">
        <v>4871</v>
      </c>
      <c r="W195" s="81">
        <v>42852.278078703705</v>
      </c>
      <c r="X195" s="82" t="s">
        <v>5931</v>
      </c>
      <c r="Y195" s="79"/>
      <c r="Z195" s="79"/>
      <c r="AA195" s="83" t="s">
        <v>7978</v>
      </c>
      <c r="AB195" s="79"/>
      <c r="AC195" s="79" t="b">
        <v>0</v>
      </c>
      <c r="AD195" s="79">
        <v>0</v>
      </c>
      <c r="AE195" s="83" t="s">
        <v>9915</v>
      </c>
      <c r="AF195" s="79" t="b">
        <v>0</v>
      </c>
      <c r="AG195" s="79" t="s">
        <v>9963</v>
      </c>
      <c r="AH195" s="79"/>
      <c r="AI195" s="83" t="s">
        <v>9915</v>
      </c>
      <c r="AJ195" s="79" t="b">
        <v>0</v>
      </c>
      <c r="AK195" s="79">
        <v>25</v>
      </c>
      <c r="AL195" s="83" t="s">
        <v>9671</v>
      </c>
      <c r="AM195" s="79" t="s">
        <v>9991</v>
      </c>
      <c r="AN195" s="79" t="b">
        <v>0</v>
      </c>
      <c r="AO195" s="83" t="s">
        <v>9671</v>
      </c>
      <c r="AP195" s="79" t="s">
        <v>179</v>
      </c>
      <c r="AQ195" s="79">
        <v>0</v>
      </c>
      <c r="AR195" s="79">
        <v>0</v>
      </c>
      <c r="AS195" s="79"/>
      <c r="AT195" s="79"/>
      <c r="AU195" s="79"/>
      <c r="AV195" s="79"/>
      <c r="AW195" s="79"/>
      <c r="AX195" s="79"/>
      <c r="AY195" s="79"/>
      <c r="AZ195" s="79"/>
      <c r="BA195">
        <v>3</v>
      </c>
      <c r="BB195">
        <v>0</v>
      </c>
      <c r="BC195" s="79" t="str">
        <f>IF(Edges[[#This Row],[Sentiment]]=0,"NEUTRAL",IF(Edges[[#This Row],[Sentiment]]=1,"POSITIVE",IF(Edges[[#This Row],[Sentiment]]=-1,"NEGATIVE")))</f>
        <v>NEUTRAL</v>
      </c>
      <c r="BD195" s="79" t="str">
        <f>IF(Edges[[#This Row],[Vertex 1]]=Edges[[#This Row],[Vertex 2]],"HIDE","SHOW")</f>
        <v>SHOW</v>
      </c>
      <c r="BE195" s="78" t="str">
        <f>REPLACE(INDEX(GroupVertices[Group], MATCH(Edges[[#This Row],[Vertex 1]],GroupVertices[Vertex],0)),1,1,"")</f>
        <v>EUTRAL</v>
      </c>
      <c r="BF195" s="78" t="str">
        <f>REPLACE(INDEX(GroupVertices[Group], MATCH(Edges[[#This Row],[Vertex 2]],GroupVertices[Vertex],0)),1,1,"")</f>
        <v>EUTRAL</v>
      </c>
    </row>
    <row r="196" spans="1:58" x14ac:dyDescent="0.25">
      <c r="A196" s="64" t="s">
        <v>341</v>
      </c>
      <c r="B196" s="64" t="s">
        <v>1543</v>
      </c>
      <c r="C196" s="65"/>
      <c r="D196" s="66"/>
      <c r="E196" s="67"/>
      <c r="F196" s="68"/>
      <c r="G196" s="65" t="str">
        <f>IF(Edges[[#This Row],[Vertex 1]]=Edges[[#This Row],[Vertex 2]],"HIDE","SHOW")</f>
        <v>SHOW</v>
      </c>
      <c r="H196" s="69"/>
      <c r="I196" s="70"/>
      <c r="J196" s="70"/>
      <c r="K196" s="34" t="s">
        <v>65</v>
      </c>
      <c r="L196" s="77">
        <v>196</v>
      </c>
      <c r="M196" s="77"/>
      <c r="N196" s="72"/>
      <c r="O196" s="79" t="s">
        <v>1646</v>
      </c>
      <c r="P196" s="81">
        <v>42852.278124999997</v>
      </c>
      <c r="Q196" s="79" t="s">
        <v>18324</v>
      </c>
      <c r="R196" s="79"/>
      <c r="S196" s="79"/>
      <c r="T196" s="79" t="s">
        <v>4261</v>
      </c>
      <c r="U196" s="79"/>
      <c r="V196" s="82" t="s">
        <v>4871</v>
      </c>
      <c r="W196" s="81">
        <v>42852.278124999997</v>
      </c>
      <c r="X196" s="82" t="s">
        <v>5932</v>
      </c>
      <c r="Y196" s="79"/>
      <c r="Z196" s="79"/>
      <c r="AA196" s="83" t="s">
        <v>7979</v>
      </c>
      <c r="AB196" s="79"/>
      <c r="AC196" s="79" t="b">
        <v>0</v>
      </c>
      <c r="AD196" s="79">
        <v>0</v>
      </c>
      <c r="AE196" s="83" t="s">
        <v>9915</v>
      </c>
      <c r="AF196" s="79" t="b">
        <v>0</v>
      </c>
      <c r="AG196" s="79" t="s">
        <v>9963</v>
      </c>
      <c r="AH196" s="79"/>
      <c r="AI196" s="83" t="s">
        <v>9915</v>
      </c>
      <c r="AJ196" s="79" t="b">
        <v>0</v>
      </c>
      <c r="AK196" s="79">
        <v>32</v>
      </c>
      <c r="AL196" s="83" t="s">
        <v>9658</v>
      </c>
      <c r="AM196" s="79" t="s">
        <v>9991</v>
      </c>
      <c r="AN196" s="79" t="b">
        <v>0</v>
      </c>
      <c r="AO196" s="83" t="s">
        <v>9658</v>
      </c>
      <c r="AP196" s="79" t="s">
        <v>179</v>
      </c>
      <c r="AQ196" s="79">
        <v>0</v>
      </c>
      <c r="AR196" s="79">
        <v>0</v>
      </c>
      <c r="AS196" s="79"/>
      <c r="AT196" s="79"/>
      <c r="AU196" s="79"/>
      <c r="AV196" s="79"/>
      <c r="AW196" s="79"/>
      <c r="AX196" s="79"/>
      <c r="AY196" s="79"/>
      <c r="AZ196" s="79"/>
      <c r="BA196">
        <v>1</v>
      </c>
      <c r="BB196">
        <v>-1</v>
      </c>
      <c r="BC196" s="79" t="str">
        <f>IF(Edges[[#This Row],[Sentiment]]=0,"NEUTRAL",IF(Edges[[#This Row],[Sentiment]]=1,"POSITIVE",IF(Edges[[#This Row],[Sentiment]]=-1,"NEGATIVE")))</f>
        <v>NEGATIVE</v>
      </c>
      <c r="BD196" s="79" t="str">
        <f>IF(Edges[[#This Row],[Vertex 1]]=Edges[[#This Row],[Vertex 2]],"HIDE","SHOW")</f>
        <v>SHOW</v>
      </c>
      <c r="BE196" s="78" t="str">
        <f>REPLACE(INDEX(GroupVertices[Group], MATCH(Edges[[#This Row],[Vertex 1]],GroupVertices[Vertex],0)),1,1,"")</f>
        <v>EUTRAL</v>
      </c>
      <c r="BF196" s="78" t="str">
        <f>REPLACE(INDEX(GroupVertices[Group], MATCH(Edges[[#This Row],[Vertex 2]],GroupVertices[Vertex],0)),1,1,"")</f>
        <v>eneral</v>
      </c>
    </row>
    <row r="197" spans="1:58" x14ac:dyDescent="0.25">
      <c r="A197" s="64" t="s">
        <v>341</v>
      </c>
      <c r="B197" s="64" t="s">
        <v>1544</v>
      </c>
      <c r="C197" s="65"/>
      <c r="D197" s="66"/>
      <c r="E197" s="67"/>
      <c r="F197" s="68"/>
      <c r="G197" s="65" t="str">
        <f>IF(Edges[[#This Row],[Vertex 1]]=Edges[[#This Row],[Vertex 2]],"HIDE","SHOW")</f>
        <v>SHOW</v>
      </c>
      <c r="H197" s="69"/>
      <c r="I197" s="70"/>
      <c r="J197" s="70"/>
      <c r="K197" s="34" t="s">
        <v>65</v>
      </c>
      <c r="L197" s="77">
        <v>197</v>
      </c>
      <c r="M197" s="77"/>
      <c r="N197" s="72"/>
      <c r="O197" s="79" t="s">
        <v>1646</v>
      </c>
      <c r="P197" s="81">
        <v>42852.278124999997</v>
      </c>
      <c r="Q197" s="79" t="s">
        <v>18324</v>
      </c>
      <c r="R197" s="79"/>
      <c r="S197" s="79"/>
      <c r="T197" s="79" t="s">
        <v>4261</v>
      </c>
      <c r="U197" s="79"/>
      <c r="V197" s="82" t="s">
        <v>4871</v>
      </c>
      <c r="W197" s="81">
        <v>42852.278124999997</v>
      </c>
      <c r="X197" s="82" t="s">
        <v>5932</v>
      </c>
      <c r="Y197" s="79"/>
      <c r="Z197" s="79"/>
      <c r="AA197" s="83" t="s">
        <v>7979</v>
      </c>
      <c r="AB197" s="79"/>
      <c r="AC197" s="79" t="b">
        <v>0</v>
      </c>
      <c r="AD197" s="79">
        <v>0</v>
      </c>
      <c r="AE197" s="83" t="s">
        <v>9915</v>
      </c>
      <c r="AF197" s="79" t="b">
        <v>0</v>
      </c>
      <c r="AG197" s="79" t="s">
        <v>9963</v>
      </c>
      <c r="AH197" s="79"/>
      <c r="AI197" s="83" t="s">
        <v>9915</v>
      </c>
      <c r="AJ197" s="79" t="b">
        <v>0</v>
      </c>
      <c r="AK197" s="79">
        <v>32</v>
      </c>
      <c r="AL197" s="83" t="s">
        <v>9658</v>
      </c>
      <c r="AM197" s="79" t="s">
        <v>9991</v>
      </c>
      <c r="AN197" s="79" t="b">
        <v>0</v>
      </c>
      <c r="AO197" s="83" t="s">
        <v>9658</v>
      </c>
      <c r="AP197" s="79" t="s">
        <v>179</v>
      </c>
      <c r="AQ197" s="79">
        <v>0</v>
      </c>
      <c r="AR197" s="79">
        <v>0</v>
      </c>
      <c r="AS197" s="79"/>
      <c r="AT197" s="79"/>
      <c r="AU197" s="79"/>
      <c r="AV197" s="79"/>
      <c r="AW197" s="79"/>
      <c r="AX197" s="79"/>
      <c r="AY197" s="79"/>
      <c r="AZ197" s="79"/>
      <c r="BA197">
        <v>1</v>
      </c>
      <c r="BB197">
        <v>-1</v>
      </c>
      <c r="BC197" s="79" t="str">
        <f>IF(Edges[[#This Row],[Sentiment]]=0,"NEUTRAL",IF(Edges[[#This Row],[Sentiment]]=1,"POSITIVE",IF(Edges[[#This Row],[Sentiment]]=-1,"NEGATIVE")))</f>
        <v>NEGATIVE</v>
      </c>
      <c r="BD197" s="79" t="str">
        <f>IF(Edges[[#This Row],[Vertex 1]]=Edges[[#This Row],[Vertex 2]],"HIDE","SHOW")</f>
        <v>SHOW</v>
      </c>
      <c r="BE197" s="78" t="str">
        <f>REPLACE(INDEX(GroupVertices[Group], MATCH(Edges[[#This Row],[Vertex 1]],GroupVertices[Vertex],0)),1,1,"")</f>
        <v>EUTRAL</v>
      </c>
      <c r="BF197" s="78" t="str">
        <f>REPLACE(INDEX(GroupVertices[Group], MATCH(Edges[[#This Row],[Vertex 2]],GroupVertices[Vertex],0)),1,1,"")</f>
        <v>eneral</v>
      </c>
    </row>
    <row r="198" spans="1:58" x14ac:dyDescent="0.25">
      <c r="A198" s="64" t="s">
        <v>341</v>
      </c>
      <c r="B198" s="64" t="s">
        <v>1545</v>
      </c>
      <c r="C198" s="65"/>
      <c r="D198" s="66"/>
      <c r="E198" s="67"/>
      <c r="F198" s="68"/>
      <c r="G198" s="65" t="str">
        <f>IF(Edges[[#This Row],[Vertex 1]]=Edges[[#This Row],[Vertex 2]],"HIDE","SHOW")</f>
        <v>SHOW</v>
      </c>
      <c r="H198" s="69"/>
      <c r="I198" s="70"/>
      <c r="J198" s="70"/>
      <c r="K198" s="34" t="s">
        <v>65</v>
      </c>
      <c r="L198" s="77">
        <v>198</v>
      </c>
      <c r="M198" s="77"/>
      <c r="N198" s="72"/>
      <c r="O198" s="79" t="s">
        <v>1646</v>
      </c>
      <c r="P198" s="81">
        <v>42852.278124999997</v>
      </c>
      <c r="Q198" s="79" t="s">
        <v>18324</v>
      </c>
      <c r="R198" s="79"/>
      <c r="S198" s="79"/>
      <c r="T198" s="79" t="s">
        <v>4261</v>
      </c>
      <c r="U198" s="79"/>
      <c r="V198" s="82" t="s">
        <v>4871</v>
      </c>
      <c r="W198" s="81">
        <v>42852.278124999997</v>
      </c>
      <c r="X198" s="82" t="s">
        <v>5932</v>
      </c>
      <c r="Y198" s="79"/>
      <c r="Z198" s="79"/>
      <c r="AA198" s="83" t="s">
        <v>7979</v>
      </c>
      <c r="AB198" s="79"/>
      <c r="AC198" s="79" t="b">
        <v>0</v>
      </c>
      <c r="AD198" s="79">
        <v>0</v>
      </c>
      <c r="AE198" s="83" t="s">
        <v>9915</v>
      </c>
      <c r="AF198" s="79" t="b">
        <v>0</v>
      </c>
      <c r="AG198" s="79" t="s">
        <v>9963</v>
      </c>
      <c r="AH198" s="79"/>
      <c r="AI198" s="83" t="s">
        <v>9915</v>
      </c>
      <c r="AJ198" s="79" t="b">
        <v>0</v>
      </c>
      <c r="AK198" s="79">
        <v>32</v>
      </c>
      <c r="AL198" s="83" t="s">
        <v>9658</v>
      </c>
      <c r="AM198" s="79" t="s">
        <v>9991</v>
      </c>
      <c r="AN198" s="79" t="b">
        <v>0</v>
      </c>
      <c r="AO198" s="83" t="s">
        <v>9658</v>
      </c>
      <c r="AP198" s="79" t="s">
        <v>179</v>
      </c>
      <c r="AQ198" s="79">
        <v>0</v>
      </c>
      <c r="AR198" s="79">
        <v>0</v>
      </c>
      <c r="AS198" s="79"/>
      <c r="AT198" s="79"/>
      <c r="AU198" s="79"/>
      <c r="AV198" s="79"/>
      <c r="AW198" s="79"/>
      <c r="AX198" s="79"/>
      <c r="AY198" s="79"/>
      <c r="AZ198" s="79"/>
      <c r="BA198">
        <v>1</v>
      </c>
      <c r="BB198">
        <v>0</v>
      </c>
      <c r="BC198" s="79" t="str">
        <f>IF(Edges[[#This Row],[Sentiment]]=0,"NEUTRAL",IF(Edges[[#This Row],[Sentiment]]=1,"POSITIVE",IF(Edges[[#This Row],[Sentiment]]=-1,"NEGATIVE")))</f>
        <v>NEUTRAL</v>
      </c>
      <c r="BD198" s="79" t="str">
        <f>IF(Edges[[#This Row],[Vertex 1]]=Edges[[#This Row],[Vertex 2]],"HIDE","SHOW")</f>
        <v>SHOW</v>
      </c>
      <c r="BE198" s="78" t="str">
        <f>REPLACE(INDEX(GroupVertices[Group], MATCH(Edges[[#This Row],[Vertex 1]],GroupVertices[Vertex],0)),1,1,"")</f>
        <v>EUTRAL</v>
      </c>
      <c r="BF198" s="78" t="str">
        <f>REPLACE(INDEX(GroupVertices[Group], MATCH(Edges[[#This Row],[Vertex 2]],GroupVertices[Vertex],0)),1,1,"")</f>
        <v>EGATIVE</v>
      </c>
    </row>
    <row r="199" spans="1:58" x14ac:dyDescent="0.25">
      <c r="A199" s="64" t="s">
        <v>341</v>
      </c>
      <c r="B199" s="64" t="s">
        <v>1469</v>
      </c>
      <c r="C199" s="65"/>
      <c r="D199" s="66"/>
      <c r="E199" s="67"/>
      <c r="F199" s="68"/>
      <c r="G199" s="65" t="str">
        <f>IF(Edges[[#This Row],[Vertex 1]]=Edges[[#This Row],[Vertex 2]],"HIDE","SHOW")</f>
        <v>SHOW</v>
      </c>
      <c r="H199" s="69"/>
      <c r="I199" s="70"/>
      <c r="J199" s="70"/>
      <c r="K199" s="34" t="s">
        <v>65</v>
      </c>
      <c r="L199" s="77">
        <v>199</v>
      </c>
      <c r="M199" s="77"/>
      <c r="N199" s="72"/>
      <c r="O199" s="79" t="s">
        <v>1646</v>
      </c>
      <c r="P199" s="81">
        <v>42852.278124999997</v>
      </c>
      <c r="Q199" s="79" t="s">
        <v>18324</v>
      </c>
      <c r="R199" s="79"/>
      <c r="S199" s="79"/>
      <c r="T199" s="79" t="s">
        <v>4261</v>
      </c>
      <c r="U199" s="79"/>
      <c r="V199" s="82" t="s">
        <v>4871</v>
      </c>
      <c r="W199" s="81">
        <v>42852.278124999997</v>
      </c>
      <c r="X199" s="82" t="s">
        <v>5932</v>
      </c>
      <c r="Y199" s="79"/>
      <c r="Z199" s="79"/>
      <c r="AA199" s="83" t="s">
        <v>7979</v>
      </c>
      <c r="AB199" s="79"/>
      <c r="AC199" s="79" t="b">
        <v>0</v>
      </c>
      <c r="AD199" s="79">
        <v>0</v>
      </c>
      <c r="AE199" s="83" t="s">
        <v>9915</v>
      </c>
      <c r="AF199" s="79" t="b">
        <v>0</v>
      </c>
      <c r="AG199" s="79" t="s">
        <v>9963</v>
      </c>
      <c r="AH199" s="79"/>
      <c r="AI199" s="83" t="s">
        <v>9915</v>
      </c>
      <c r="AJ199" s="79" t="b">
        <v>0</v>
      </c>
      <c r="AK199" s="79">
        <v>32</v>
      </c>
      <c r="AL199" s="83" t="s">
        <v>9658</v>
      </c>
      <c r="AM199" s="79" t="s">
        <v>9991</v>
      </c>
      <c r="AN199" s="79" t="b">
        <v>0</v>
      </c>
      <c r="AO199" s="83" t="s">
        <v>9658</v>
      </c>
      <c r="AP199" s="79" t="s">
        <v>179</v>
      </c>
      <c r="AQ199" s="79">
        <v>0</v>
      </c>
      <c r="AR199" s="79">
        <v>0</v>
      </c>
      <c r="AS199" s="79"/>
      <c r="AT199" s="79"/>
      <c r="AU199" s="79"/>
      <c r="AV199" s="79"/>
      <c r="AW199" s="79"/>
      <c r="AX199" s="79"/>
      <c r="AY199" s="79"/>
      <c r="AZ199" s="79"/>
      <c r="BA199">
        <v>3</v>
      </c>
      <c r="BB199">
        <v>-1</v>
      </c>
      <c r="BC199" s="79" t="str">
        <f>IF(Edges[[#This Row],[Sentiment]]=0,"NEUTRAL",IF(Edges[[#This Row],[Sentiment]]=1,"POSITIVE",IF(Edges[[#This Row],[Sentiment]]=-1,"NEGATIVE")))</f>
        <v>NEGATIVE</v>
      </c>
      <c r="BD199" s="79" t="str">
        <f>IF(Edges[[#This Row],[Vertex 1]]=Edges[[#This Row],[Vertex 2]],"HIDE","SHOW")</f>
        <v>SHOW</v>
      </c>
      <c r="BE199" s="78" t="str">
        <f>REPLACE(INDEX(GroupVertices[Group], MATCH(Edges[[#This Row],[Vertex 1]],GroupVertices[Vertex],0)),1,1,"")</f>
        <v>EUTRAL</v>
      </c>
      <c r="BF199" s="78" t="str">
        <f>REPLACE(INDEX(GroupVertices[Group], MATCH(Edges[[#This Row],[Vertex 2]],GroupVertices[Vertex],0)),1,1,"")</f>
        <v>EUTRAL</v>
      </c>
    </row>
    <row r="200" spans="1:58" x14ac:dyDescent="0.25">
      <c r="A200" s="64" t="s">
        <v>342</v>
      </c>
      <c r="B200" s="64" t="s">
        <v>1469</v>
      </c>
      <c r="C200" s="65"/>
      <c r="D200" s="66"/>
      <c r="E200" s="67"/>
      <c r="F200" s="68"/>
      <c r="G200" s="65" t="str">
        <f>IF(Edges[[#This Row],[Vertex 1]]=Edges[[#This Row],[Vertex 2]],"HIDE","SHOW")</f>
        <v>SHOW</v>
      </c>
      <c r="H200" s="69"/>
      <c r="I200" s="70"/>
      <c r="J200" s="70"/>
      <c r="K200" s="34" t="s">
        <v>65</v>
      </c>
      <c r="L200" s="77">
        <v>200</v>
      </c>
      <c r="M200" s="77"/>
      <c r="N200" s="72"/>
      <c r="O200" s="79" t="s">
        <v>1646</v>
      </c>
      <c r="P200" s="81">
        <v>42852.278854166667</v>
      </c>
      <c r="Q200" s="79" t="s">
        <v>18327</v>
      </c>
      <c r="R200" s="79"/>
      <c r="S200" s="79"/>
      <c r="T200" s="79" t="s">
        <v>4277</v>
      </c>
      <c r="U200" s="79"/>
      <c r="V200" s="82" t="s">
        <v>4872</v>
      </c>
      <c r="W200" s="81">
        <v>42852.278854166667</v>
      </c>
      <c r="X200" s="82" t="s">
        <v>5933</v>
      </c>
      <c r="Y200" s="79"/>
      <c r="Z200" s="79"/>
      <c r="AA200" s="83" t="s">
        <v>7980</v>
      </c>
      <c r="AB200" s="79"/>
      <c r="AC200" s="79" t="b">
        <v>0</v>
      </c>
      <c r="AD200" s="79">
        <v>0</v>
      </c>
      <c r="AE200" s="83" t="s">
        <v>9915</v>
      </c>
      <c r="AF200" s="79" t="b">
        <v>0</v>
      </c>
      <c r="AG200" s="79" t="s">
        <v>9963</v>
      </c>
      <c r="AH200" s="79"/>
      <c r="AI200" s="83" t="s">
        <v>9915</v>
      </c>
      <c r="AJ200" s="79" t="b">
        <v>0</v>
      </c>
      <c r="AK200" s="79">
        <v>29</v>
      </c>
      <c r="AL200" s="83" t="s">
        <v>9672</v>
      </c>
      <c r="AM200" s="79" t="s">
        <v>9991</v>
      </c>
      <c r="AN200" s="79" t="b">
        <v>0</v>
      </c>
      <c r="AO200" s="83" t="s">
        <v>9672</v>
      </c>
      <c r="AP200" s="79" t="s">
        <v>179</v>
      </c>
      <c r="AQ200" s="79">
        <v>0</v>
      </c>
      <c r="AR200" s="79">
        <v>0</v>
      </c>
      <c r="AS200" s="79"/>
      <c r="AT200" s="79"/>
      <c r="AU200" s="79"/>
      <c r="AV200" s="79"/>
      <c r="AW200" s="79"/>
      <c r="AX200" s="79"/>
      <c r="AY200" s="79"/>
      <c r="AZ200" s="79"/>
      <c r="BA200">
        <v>3</v>
      </c>
      <c r="BB200">
        <v>-1</v>
      </c>
      <c r="BC200" s="79" t="str">
        <f>IF(Edges[[#This Row],[Sentiment]]=0,"NEUTRAL",IF(Edges[[#This Row],[Sentiment]]=1,"POSITIVE",IF(Edges[[#This Row],[Sentiment]]=-1,"NEGATIVE")))</f>
        <v>NEGATIVE</v>
      </c>
      <c r="BD200" s="79" t="str">
        <f>IF(Edges[[#This Row],[Vertex 1]]=Edges[[#This Row],[Vertex 2]],"HIDE","SHOW")</f>
        <v>SHOW</v>
      </c>
      <c r="BE200" s="78" t="str">
        <f>REPLACE(INDEX(GroupVertices[Group], MATCH(Edges[[#This Row],[Vertex 1]],GroupVertices[Vertex],0)),1,1,"")</f>
        <v>EGATIVE</v>
      </c>
      <c r="BF200" s="78" t="str">
        <f>REPLACE(INDEX(GroupVertices[Group], MATCH(Edges[[#This Row],[Vertex 2]],GroupVertices[Vertex],0)),1,1,"")</f>
        <v>EUTRAL</v>
      </c>
    </row>
    <row r="201" spans="1:58" x14ac:dyDescent="0.25">
      <c r="A201" s="64" t="s">
        <v>342</v>
      </c>
      <c r="B201" s="64" t="s">
        <v>1469</v>
      </c>
      <c r="C201" s="65"/>
      <c r="D201" s="66"/>
      <c r="E201" s="67"/>
      <c r="F201" s="68"/>
      <c r="G201" s="65" t="str">
        <f>IF(Edges[[#This Row],[Vertex 1]]=Edges[[#This Row],[Vertex 2]],"HIDE","SHOW")</f>
        <v>SHOW</v>
      </c>
      <c r="H201" s="69"/>
      <c r="I201" s="70"/>
      <c r="J201" s="70"/>
      <c r="K201" s="34" t="s">
        <v>65</v>
      </c>
      <c r="L201" s="77">
        <v>201</v>
      </c>
      <c r="M201" s="77"/>
      <c r="N201" s="72"/>
      <c r="O201" s="79" t="s">
        <v>1646</v>
      </c>
      <c r="P201" s="81">
        <v>42852.278935185182</v>
      </c>
      <c r="Q201" s="79" t="s">
        <v>1744</v>
      </c>
      <c r="R201" s="79"/>
      <c r="S201" s="79"/>
      <c r="T201" s="79"/>
      <c r="U201" s="79"/>
      <c r="V201" s="82" t="s">
        <v>4872</v>
      </c>
      <c r="W201" s="81">
        <v>42852.278935185182</v>
      </c>
      <c r="X201" s="82" t="s">
        <v>5934</v>
      </c>
      <c r="Y201" s="79"/>
      <c r="Z201" s="79"/>
      <c r="AA201" s="83" t="s">
        <v>7981</v>
      </c>
      <c r="AB201" s="79"/>
      <c r="AC201" s="79" t="b">
        <v>0</v>
      </c>
      <c r="AD201" s="79">
        <v>0</v>
      </c>
      <c r="AE201" s="83" t="s">
        <v>9915</v>
      </c>
      <c r="AF201" s="79" t="b">
        <v>0</v>
      </c>
      <c r="AG201" s="79" t="s">
        <v>9963</v>
      </c>
      <c r="AH201" s="79"/>
      <c r="AI201" s="83" t="s">
        <v>9915</v>
      </c>
      <c r="AJ201" s="79" t="b">
        <v>0</v>
      </c>
      <c r="AK201" s="79">
        <v>25</v>
      </c>
      <c r="AL201" s="83" t="s">
        <v>9671</v>
      </c>
      <c r="AM201" s="79" t="s">
        <v>9991</v>
      </c>
      <c r="AN201" s="79" t="b">
        <v>0</v>
      </c>
      <c r="AO201" s="83" t="s">
        <v>9671</v>
      </c>
      <c r="AP201" s="79" t="s">
        <v>179</v>
      </c>
      <c r="AQ201" s="79">
        <v>0</v>
      </c>
      <c r="AR201" s="79">
        <v>0</v>
      </c>
      <c r="AS201" s="79"/>
      <c r="AT201" s="79"/>
      <c r="AU201" s="79"/>
      <c r="AV201" s="79"/>
      <c r="AW201" s="79"/>
      <c r="AX201" s="79"/>
      <c r="AY201" s="79"/>
      <c r="AZ201" s="79"/>
      <c r="BA201">
        <v>3</v>
      </c>
      <c r="BB201">
        <v>-1</v>
      </c>
      <c r="BC201" s="79" t="str">
        <f>IF(Edges[[#This Row],[Sentiment]]=0,"NEUTRAL",IF(Edges[[#This Row],[Sentiment]]=1,"POSITIVE",IF(Edges[[#This Row],[Sentiment]]=-1,"NEGATIVE")))</f>
        <v>NEGATIVE</v>
      </c>
      <c r="BD201" s="79" t="str">
        <f>IF(Edges[[#This Row],[Vertex 1]]=Edges[[#This Row],[Vertex 2]],"HIDE","SHOW")</f>
        <v>SHOW</v>
      </c>
      <c r="BE201" s="78" t="str">
        <f>REPLACE(INDEX(GroupVertices[Group], MATCH(Edges[[#This Row],[Vertex 1]],GroupVertices[Vertex],0)),1,1,"")</f>
        <v>EGATIVE</v>
      </c>
      <c r="BF201" s="78" t="str">
        <f>REPLACE(INDEX(GroupVertices[Group], MATCH(Edges[[#This Row],[Vertex 2]],GroupVertices[Vertex],0)),1,1,"")</f>
        <v>EUTRAL</v>
      </c>
    </row>
    <row r="202" spans="1:58" x14ac:dyDescent="0.25">
      <c r="A202" s="64" t="s">
        <v>342</v>
      </c>
      <c r="B202" s="64" t="s">
        <v>1543</v>
      </c>
      <c r="C202" s="65"/>
      <c r="D202" s="66"/>
      <c r="E202" s="67"/>
      <c r="F202" s="68"/>
      <c r="G202" s="65" t="str">
        <f>IF(Edges[[#This Row],[Vertex 1]]=Edges[[#This Row],[Vertex 2]],"HIDE","SHOW")</f>
        <v>SHOW</v>
      </c>
      <c r="H202" s="69"/>
      <c r="I202" s="70"/>
      <c r="J202" s="70"/>
      <c r="K202" s="34" t="s">
        <v>65</v>
      </c>
      <c r="L202" s="77">
        <v>202</v>
      </c>
      <c r="M202" s="77"/>
      <c r="N202" s="72"/>
      <c r="O202" s="79" t="s">
        <v>1646</v>
      </c>
      <c r="P202" s="81">
        <v>42852.278958333336</v>
      </c>
      <c r="Q202" s="79" t="s">
        <v>18324</v>
      </c>
      <c r="R202" s="79"/>
      <c r="S202" s="79"/>
      <c r="T202" s="79" t="s">
        <v>4261</v>
      </c>
      <c r="U202" s="79"/>
      <c r="V202" s="82" t="s">
        <v>4872</v>
      </c>
      <c r="W202" s="81">
        <v>42852.278958333336</v>
      </c>
      <c r="X202" s="82" t="s">
        <v>5935</v>
      </c>
      <c r="Y202" s="79"/>
      <c r="Z202" s="79"/>
      <c r="AA202" s="83" t="s">
        <v>7982</v>
      </c>
      <c r="AB202" s="79"/>
      <c r="AC202" s="79" t="b">
        <v>0</v>
      </c>
      <c r="AD202" s="79">
        <v>0</v>
      </c>
      <c r="AE202" s="83" t="s">
        <v>9915</v>
      </c>
      <c r="AF202" s="79" t="b">
        <v>0</v>
      </c>
      <c r="AG202" s="79" t="s">
        <v>9963</v>
      </c>
      <c r="AH202" s="79"/>
      <c r="AI202" s="83" t="s">
        <v>9915</v>
      </c>
      <c r="AJ202" s="79" t="b">
        <v>0</v>
      </c>
      <c r="AK202" s="79">
        <v>32</v>
      </c>
      <c r="AL202" s="83" t="s">
        <v>9658</v>
      </c>
      <c r="AM202" s="79" t="s">
        <v>9991</v>
      </c>
      <c r="AN202" s="79" t="b">
        <v>0</v>
      </c>
      <c r="AO202" s="83" t="s">
        <v>9658</v>
      </c>
      <c r="AP202" s="79" t="s">
        <v>179</v>
      </c>
      <c r="AQ202" s="79">
        <v>0</v>
      </c>
      <c r="AR202" s="79">
        <v>0</v>
      </c>
      <c r="AS202" s="79"/>
      <c r="AT202" s="79"/>
      <c r="AU202" s="79"/>
      <c r="AV202" s="79"/>
      <c r="AW202" s="79"/>
      <c r="AX202" s="79"/>
      <c r="AY202" s="79"/>
      <c r="AZ202" s="79"/>
      <c r="BA202">
        <v>1</v>
      </c>
      <c r="BB202">
        <v>-1</v>
      </c>
      <c r="BC202" s="79" t="str">
        <f>IF(Edges[[#This Row],[Sentiment]]=0,"NEUTRAL",IF(Edges[[#This Row],[Sentiment]]=1,"POSITIVE",IF(Edges[[#This Row],[Sentiment]]=-1,"NEGATIVE")))</f>
        <v>NEGATIVE</v>
      </c>
      <c r="BD202" s="79" t="str">
        <f>IF(Edges[[#This Row],[Vertex 1]]=Edges[[#This Row],[Vertex 2]],"HIDE","SHOW")</f>
        <v>SHOW</v>
      </c>
      <c r="BE202" s="78" t="str">
        <f>REPLACE(INDEX(GroupVertices[Group], MATCH(Edges[[#This Row],[Vertex 1]],GroupVertices[Vertex],0)),1,1,"")</f>
        <v>EGATIVE</v>
      </c>
      <c r="BF202" s="78" t="str">
        <f>REPLACE(INDEX(GroupVertices[Group], MATCH(Edges[[#This Row],[Vertex 2]],GroupVertices[Vertex],0)),1,1,"")</f>
        <v>eneral</v>
      </c>
    </row>
    <row r="203" spans="1:58" x14ac:dyDescent="0.25">
      <c r="A203" s="64" t="s">
        <v>342</v>
      </c>
      <c r="B203" s="64" t="s">
        <v>1544</v>
      </c>
      <c r="C203" s="65"/>
      <c r="D203" s="66"/>
      <c r="E203" s="67"/>
      <c r="F203" s="68"/>
      <c r="G203" s="65" t="str">
        <f>IF(Edges[[#This Row],[Vertex 1]]=Edges[[#This Row],[Vertex 2]],"HIDE","SHOW")</f>
        <v>SHOW</v>
      </c>
      <c r="H203" s="69"/>
      <c r="I203" s="70"/>
      <c r="J203" s="70"/>
      <c r="K203" s="34" t="s">
        <v>65</v>
      </c>
      <c r="L203" s="77">
        <v>203</v>
      </c>
      <c r="M203" s="77"/>
      <c r="N203" s="72"/>
      <c r="O203" s="79" t="s">
        <v>1646</v>
      </c>
      <c r="P203" s="81">
        <v>42852.278958333336</v>
      </c>
      <c r="Q203" s="79" t="s">
        <v>18324</v>
      </c>
      <c r="R203" s="79"/>
      <c r="S203" s="79"/>
      <c r="T203" s="79" t="s">
        <v>4261</v>
      </c>
      <c r="U203" s="79"/>
      <c r="V203" s="82" t="s">
        <v>4872</v>
      </c>
      <c r="W203" s="81">
        <v>42852.278958333336</v>
      </c>
      <c r="X203" s="82" t="s">
        <v>5935</v>
      </c>
      <c r="Y203" s="79"/>
      <c r="Z203" s="79"/>
      <c r="AA203" s="83" t="s">
        <v>7982</v>
      </c>
      <c r="AB203" s="79"/>
      <c r="AC203" s="79" t="b">
        <v>0</v>
      </c>
      <c r="AD203" s="79">
        <v>0</v>
      </c>
      <c r="AE203" s="83" t="s">
        <v>9915</v>
      </c>
      <c r="AF203" s="79" t="b">
        <v>0</v>
      </c>
      <c r="AG203" s="79" t="s">
        <v>9963</v>
      </c>
      <c r="AH203" s="79"/>
      <c r="AI203" s="83" t="s">
        <v>9915</v>
      </c>
      <c r="AJ203" s="79" t="b">
        <v>0</v>
      </c>
      <c r="AK203" s="79">
        <v>32</v>
      </c>
      <c r="AL203" s="83" t="s">
        <v>9658</v>
      </c>
      <c r="AM203" s="79" t="s">
        <v>9991</v>
      </c>
      <c r="AN203" s="79" t="b">
        <v>0</v>
      </c>
      <c r="AO203" s="83" t="s">
        <v>9658</v>
      </c>
      <c r="AP203" s="79" t="s">
        <v>179</v>
      </c>
      <c r="AQ203" s="79">
        <v>0</v>
      </c>
      <c r="AR203" s="79">
        <v>0</v>
      </c>
      <c r="AS203" s="79"/>
      <c r="AT203" s="79"/>
      <c r="AU203" s="79"/>
      <c r="AV203" s="79"/>
      <c r="AW203" s="79"/>
      <c r="AX203" s="79"/>
      <c r="AY203" s="79"/>
      <c r="AZ203" s="79"/>
      <c r="BA203">
        <v>1</v>
      </c>
      <c r="BB203">
        <v>0</v>
      </c>
      <c r="BC203" s="79" t="str">
        <f>IF(Edges[[#This Row],[Sentiment]]=0,"NEUTRAL",IF(Edges[[#This Row],[Sentiment]]=1,"POSITIVE",IF(Edges[[#This Row],[Sentiment]]=-1,"NEGATIVE")))</f>
        <v>NEUTRAL</v>
      </c>
      <c r="BD203" s="79" t="str">
        <f>IF(Edges[[#This Row],[Vertex 1]]=Edges[[#This Row],[Vertex 2]],"HIDE","SHOW")</f>
        <v>SHOW</v>
      </c>
      <c r="BE203" s="78" t="str">
        <f>REPLACE(INDEX(GroupVertices[Group], MATCH(Edges[[#This Row],[Vertex 1]],GroupVertices[Vertex],0)),1,1,"")</f>
        <v>EGATIVE</v>
      </c>
      <c r="BF203" s="78" t="str">
        <f>REPLACE(INDEX(GroupVertices[Group], MATCH(Edges[[#This Row],[Vertex 2]],GroupVertices[Vertex],0)),1,1,"")</f>
        <v>eneral</v>
      </c>
    </row>
    <row r="204" spans="1:58" x14ac:dyDescent="0.25">
      <c r="A204" s="64" t="s">
        <v>342</v>
      </c>
      <c r="B204" s="64" t="s">
        <v>1545</v>
      </c>
      <c r="C204" s="65"/>
      <c r="D204" s="66"/>
      <c r="E204" s="67"/>
      <c r="F204" s="68"/>
      <c r="G204" s="65" t="str">
        <f>IF(Edges[[#This Row],[Vertex 1]]=Edges[[#This Row],[Vertex 2]],"HIDE","SHOW")</f>
        <v>SHOW</v>
      </c>
      <c r="H204" s="69"/>
      <c r="I204" s="70"/>
      <c r="J204" s="70"/>
      <c r="K204" s="34" t="s">
        <v>65</v>
      </c>
      <c r="L204" s="77">
        <v>204</v>
      </c>
      <c r="M204" s="77"/>
      <c r="N204" s="72"/>
      <c r="O204" s="79" t="s">
        <v>1646</v>
      </c>
      <c r="P204" s="81">
        <v>42852.278958333336</v>
      </c>
      <c r="Q204" s="79" t="s">
        <v>18324</v>
      </c>
      <c r="R204" s="79"/>
      <c r="S204" s="79"/>
      <c r="T204" s="79" t="s">
        <v>4261</v>
      </c>
      <c r="U204" s="79"/>
      <c r="V204" s="82" t="s">
        <v>4872</v>
      </c>
      <c r="W204" s="81">
        <v>42852.278958333336</v>
      </c>
      <c r="X204" s="82" t="s">
        <v>5935</v>
      </c>
      <c r="Y204" s="79"/>
      <c r="Z204" s="79"/>
      <c r="AA204" s="83" t="s">
        <v>7982</v>
      </c>
      <c r="AB204" s="79"/>
      <c r="AC204" s="79" t="b">
        <v>0</v>
      </c>
      <c r="AD204" s="79">
        <v>0</v>
      </c>
      <c r="AE204" s="83" t="s">
        <v>9915</v>
      </c>
      <c r="AF204" s="79" t="b">
        <v>0</v>
      </c>
      <c r="AG204" s="79" t="s">
        <v>9963</v>
      </c>
      <c r="AH204" s="79"/>
      <c r="AI204" s="83" t="s">
        <v>9915</v>
      </c>
      <c r="AJ204" s="79" t="b">
        <v>0</v>
      </c>
      <c r="AK204" s="79">
        <v>32</v>
      </c>
      <c r="AL204" s="83" t="s">
        <v>9658</v>
      </c>
      <c r="AM204" s="79" t="s">
        <v>9991</v>
      </c>
      <c r="AN204" s="79" t="b">
        <v>0</v>
      </c>
      <c r="AO204" s="83" t="s">
        <v>9658</v>
      </c>
      <c r="AP204" s="79" t="s">
        <v>179</v>
      </c>
      <c r="AQ204" s="79">
        <v>0</v>
      </c>
      <c r="AR204" s="79">
        <v>0</v>
      </c>
      <c r="AS204" s="79"/>
      <c r="AT204" s="79"/>
      <c r="AU204" s="79"/>
      <c r="AV204" s="79"/>
      <c r="AW204" s="79"/>
      <c r="AX204" s="79"/>
      <c r="AY204" s="79"/>
      <c r="AZ204" s="79"/>
      <c r="BA204">
        <v>1</v>
      </c>
      <c r="BB204">
        <v>0</v>
      </c>
      <c r="BC204" s="79" t="str">
        <f>IF(Edges[[#This Row],[Sentiment]]=0,"NEUTRAL",IF(Edges[[#This Row],[Sentiment]]=1,"POSITIVE",IF(Edges[[#This Row],[Sentiment]]=-1,"NEGATIVE")))</f>
        <v>NEUTRAL</v>
      </c>
      <c r="BD204" s="79" t="str">
        <f>IF(Edges[[#This Row],[Vertex 1]]=Edges[[#This Row],[Vertex 2]],"HIDE","SHOW")</f>
        <v>SHOW</v>
      </c>
      <c r="BE204" s="78" t="str">
        <f>REPLACE(INDEX(GroupVertices[Group], MATCH(Edges[[#This Row],[Vertex 1]],GroupVertices[Vertex],0)),1,1,"")</f>
        <v>EGATIVE</v>
      </c>
      <c r="BF204" s="78" t="str">
        <f>REPLACE(INDEX(GroupVertices[Group], MATCH(Edges[[#This Row],[Vertex 2]],GroupVertices[Vertex],0)),1,1,"")</f>
        <v>EGATIVE</v>
      </c>
    </row>
    <row r="205" spans="1:58" x14ac:dyDescent="0.25">
      <c r="A205" s="64" t="s">
        <v>342</v>
      </c>
      <c r="B205" s="64" t="s">
        <v>1469</v>
      </c>
      <c r="C205" s="65"/>
      <c r="D205" s="66"/>
      <c r="E205" s="67"/>
      <c r="F205" s="68"/>
      <c r="G205" s="65" t="str">
        <f>IF(Edges[[#This Row],[Vertex 1]]=Edges[[#This Row],[Vertex 2]],"HIDE","SHOW")</f>
        <v>SHOW</v>
      </c>
      <c r="H205" s="69"/>
      <c r="I205" s="70"/>
      <c r="J205" s="70"/>
      <c r="K205" s="34" t="s">
        <v>65</v>
      </c>
      <c r="L205" s="77">
        <v>205</v>
      </c>
      <c r="M205" s="77"/>
      <c r="N205" s="72"/>
      <c r="O205" s="79" t="s">
        <v>1646</v>
      </c>
      <c r="P205" s="81">
        <v>42852.278958333336</v>
      </c>
      <c r="Q205" s="79" t="s">
        <v>18324</v>
      </c>
      <c r="R205" s="79"/>
      <c r="S205" s="79"/>
      <c r="T205" s="79" t="s">
        <v>4261</v>
      </c>
      <c r="U205" s="79"/>
      <c r="V205" s="82" t="s">
        <v>4872</v>
      </c>
      <c r="W205" s="81">
        <v>42852.278958333336</v>
      </c>
      <c r="X205" s="82" t="s">
        <v>5935</v>
      </c>
      <c r="Y205" s="79"/>
      <c r="Z205" s="79"/>
      <c r="AA205" s="83" t="s">
        <v>7982</v>
      </c>
      <c r="AB205" s="79"/>
      <c r="AC205" s="79" t="b">
        <v>0</v>
      </c>
      <c r="AD205" s="79">
        <v>0</v>
      </c>
      <c r="AE205" s="83" t="s">
        <v>9915</v>
      </c>
      <c r="AF205" s="79" t="b">
        <v>0</v>
      </c>
      <c r="AG205" s="79" t="s">
        <v>9963</v>
      </c>
      <c r="AH205" s="79"/>
      <c r="AI205" s="83" t="s">
        <v>9915</v>
      </c>
      <c r="AJ205" s="79" t="b">
        <v>0</v>
      </c>
      <c r="AK205" s="79">
        <v>32</v>
      </c>
      <c r="AL205" s="83" t="s">
        <v>9658</v>
      </c>
      <c r="AM205" s="79" t="s">
        <v>9991</v>
      </c>
      <c r="AN205" s="79" t="b">
        <v>0</v>
      </c>
      <c r="AO205" s="83" t="s">
        <v>9658</v>
      </c>
      <c r="AP205" s="79" t="s">
        <v>179</v>
      </c>
      <c r="AQ205" s="79">
        <v>0</v>
      </c>
      <c r="AR205" s="79">
        <v>0</v>
      </c>
      <c r="AS205" s="79"/>
      <c r="AT205" s="79"/>
      <c r="AU205" s="79"/>
      <c r="AV205" s="79"/>
      <c r="AW205" s="79"/>
      <c r="AX205" s="79"/>
      <c r="AY205" s="79"/>
      <c r="AZ205" s="79"/>
      <c r="BA205">
        <v>3</v>
      </c>
      <c r="BB205">
        <v>0</v>
      </c>
      <c r="BC205" s="79" t="str">
        <f>IF(Edges[[#This Row],[Sentiment]]=0,"NEUTRAL",IF(Edges[[#This Row],[Sentiment]]=1,"POSITIVE",IF(Edges[[#This Row],[Sentiment]]=-1,"NEGATIVE")))</f>
        <v>NEUTRAL</v>
      </c>
      <c r="BD205" s="79" t="str">
        <f>IF(Edges[[#This Row],[Vertex 1]]=Edges[[#This Row],[Vertex 2]],"HIDE","SHOW")</f>
        <v>SHOW</v>
      </c>
      <c r="BE205" s="78" t="str">
        <f>REPLACE(INDEX(GroupVertices[Group], MATCH(Edges[[#This Row],[Vertex 1]],GroupVertices[Vertex],0)),1,1,"")</f>
        <v>EGATIVE</v>
      </c>
      <c r="BF205" s="78" t="str">
        <f>REPLACE(INDEX(GroupVertices[Group], MATCH(Edges[[#This Row],[Vertex 2]],GroupVertices[Vertex],0)),1,1,"")</f>
        <v>EUTRAL</v>
      </c>
    </row>
    <row r="206" spans="1:58" x14ac:dyDescent="0.25">
      <c r="A206" s="64" t="s">
        <v>343</v>
      </c>
      <c r="B206" s="64" t="s">
        <v>1039</v>
      </c>
      <c r="C206" s="65"/>
      <c r="D206" s="66"/>
      <c r="E206" s="67"/>
      <c r="F206" s="68"/>
      <c r="G206" s="65" t="str">
        <f>IF(Edges[[#This Row],[Vertex 1]]=Edges[[#This Row],[Vertex 2]],"HIDE","SHOW")</f>
        <v>SHOW</v>
      </c>
      <c r="H206" s="69"/>
      <c r="I206" s="70"/>
      <c r="J206" s="70"/>
      <c r="K206" s="34" t="s">
        <v>65</v>
      </c>
      <c r="L206" s="77">
        <v>206</v>
      </c>
      <c r="M206" s="77"/>
      <c r="N206" s="72"/>
      <c r="O206" s="79" t="s">
        <v>1646</v>
      </c>
      <c r="P206" s="81">
        <v>42852.279722222222</v>
      </c>
      <c r="Q206" s="79" t="s">
        <v>18336</v>
      </c>
      <c r="R206" s="79"/>
      <c r="S206" s="79"/>
      <c r="T206" s="79" t="s">
        <v>4282</v>
      </c>
      <c r="U206" s="79"/>
      <c r="V206" s="82" t="s">
        <v>4873</v>
      </c>
      <c r="W206" s="81">
        <v>42852.279722222222</v>
      </c>
      <c r="X206" s="82" t="s">
        <v>5936</v>
      </c>
      <c r="Y206" s="79"/>
      <c r="Z206" s="79"/>
      <c r="AA206" s="83" t="s">
        <v>7983</v>
      </c>
      <c r="AB206" s="79"/>
      <c r="AC206" s="79" t="b">
        <v>0</v>
      </c>
      <c r="AD206" s="79">
        <v>0</v>
      </c>
      <c r="AE206" s="83" t="s">
        <v>9915</v>
      </c>
      <c r="AF206" s="79" t="b">
        <v>0</v>
      </c>
      <c r="AG206" s="79" t="s">
        <v>9963</v>
      </c>
      <c r="AH206" s="79"/>
      <c r="AI206" s="83" t="s">
        <v>9915</v>
      </c>
      <c r="AJ206" s="79" t="b">
        <v>0</v>
      </c>
      <c r="AK206" s="79">
        <v>2</v>
      </c>
      <c r="AL206" s="83" t="s">
        <v>8922</v>
      </c>
      <c r="AM206" s="79" t="s">
        <v>9994</v>
      </c>
      <c r="AN206" s="79" t="b">
        <v>0</v>
      </c>
      <c r="AO206" s="83" t="s">
        <v>8922</v>
      </c>
      <c r="AP206" s="79" t="s">
        <v>179</v>
      </c>
      <c r="AQ206" s="79">
        <v>0</v>
      </c>
      <c r="AR206" s="79">
        <v>0</v>
      </c>
      <c r="AS206" s="79"/>
      <c r="AT206" s="79"/>
      <c r="AU206" s="79"/>
      <c r="AV206" s="79"/>
      <c r="AW206" s="79"/>
      <c r="AX206" s="79"/>
      <c r="AY206" s="79"/>
      <c r="AZ206" s="79"/>
      <c r="BA206">
        <v>1</v>
      </c>
      <c r="BB206">
        <v>1</v>
      </c>
      <c r="BC206" s="79" t="str">
        <f>IF(Edges[[#This Row],[Sentiment]]=0,"NEUTRAL",IF(Edges[[#This Row],[Sentiment]]=1,"POSITIVE",IF(Edges[[#This Row],[Sentiment]]=-1,"NEGATIVE")))</f>
        <v>POSITIVE</v>
      </c>
      <c r="BD206" s="79" t="str">
        <f>IF(Edges[[#This Row],[Vertex 1]]=Edges[[#This Row],[Vertex 2]],"HIDE","SHOW")</f>
        <v>SHOW</v>
      </c>
      <c r="BE206" s="78" t="str">
        <f>REPLACE(INDEX(GroupVertices[Group], MATCH(Edges[[#This Row],[Vertex 1]],GroupVertices[Vertex],0)),1,1,"")</f>
        <v>OSITIVE</v>
      </c>
      <c r="BF206" s="78" t="str">
        <f>REPLACE(INDEX(GroupVertices[Group], MATCH(Edges[[#This Row],[Vertex 2]],GroupVertices[Vertex],0)),1,1,"")</f>
        <v>eneral</v>
      </c>
    </row>
    <row r="207" spans="1:58" x14ac:dyDescent="0.25">
      <c r="A207" s="64" t="s">
        <v>344</v>
      </c>
      <c r="B207" s="64" t="s">
        <v>1469</v>
      </c>
      <c r="C207" s="65"/>
      <c r="D207" s="66"/>
      <c r="E207" s="67"/>
      <c r="F207" s="68"/>
      <c r="G207" s="65" t="str">
        <f>IF(Edges[[#This Row],[Vertex 1]]=Edges[[#This Row],[Vertex 2]],"HIDE","SHOW")</f>
        <v>SHOW</v>
      </c>
      <c r="H207" s="69"/>
      <c r="I207" s="70"/>
      <c r="J207" s="70"/>
      <c r="K207" s="34" t="s">
        <v>65</v>
      </c>
      <c r="L207" s="77">
        <v>207</v>
      </c>
      <c r="M207" s="77"/>
      <c r="N207" s="72"/>
      <c r="O207" s="79" t="s">
        <v>1646</v>
      </c>
      <c r="P207" s="81">
        <v>42852.280949074076</v>
      </c>
      <c r="Q207" s="79" t="s">
        <v>18327</v>
      </c>
      <c r="R207" s="79"/>
      <c r="S207" s="79"/>
      <c r="T207" s="79" t="s">
        <v>4277</v>
      </c>
      <c r="U207" s="79"/>
      <c r="V207" s="82" t="s">
        <v>4874</v>
      </c>
      <c r="W207" s="81">
        <v>42852.280949074076</v>
      </c>
      <c r="X207" s="82" t="s">
        <v>5937</v>
      </c>
      <c r="Y207" s="79"/>
      <c r="Z207" s="79"/>
      <c r="AA207" s="83" t="s">
        <v>7984</v>
      </c>
      <c r="AB207" s="79"/>
      <c r="AC207" s="79" t="b">
        <v>0</v>
      </c>
      <c r="AD207" s="79">
        <v>0</v>
      </c>
      <c r="AE207" s="83" t="s">
        <v>9915</v>
      </c>
      <c r="AF207" s="79" t="b">
        <v>0</v>
      </c>
      <c r="AG207" s="79" t="s">
        <v>9963</v>
      </c>
      <c r="AH207" s="79"/>
      <c r="AI207" s="83" t="s">
        <v>9915</v>
      </c>
      <c r="AJ207" s="79" t="b">
        <v>0</v>
      </c>
      <c r="AK207" s="79">
        <v>29</v>
      </c>
      <c r="AL207" s="83" t="s">
        <v>9672</v>
      </c>
      <c r="AM207" s="79" t="s">
        <v>9991</v>
      </c>
      <c r="AN207" s="79" t="b">
        <v>0</v>
      </c>
      <c r="AO207" s="83" t="s">
        <v>9672</v>
      </c>
      <c r="AP207" s="79" t="s">
        <v>179</v>
      </c>
      <c r="AQ207" s="79">
        <v>0</v>
      </c>
      <c r="AR207" s="79">
        <v>0</v>
      </c>
      <c r="AS207" s="79"/>
      <c r="AT207" s="79"/>
      <c r="AU207" s="79"/>
      <c r="AV207" s="79"/>
      <c r="AW207" s="79"/>
      <c r="AX207" s="79"/>
      <c r="AY207" s="79"/>
      <c r="AZ207" s="79"/>
      <c r="BA207">
        <v>9</v>
      </c>
      <c r="BB207">
        <v>1</v>
      </c>
      <c r="BC207" s="79" t="str">
        <f>IF(Edges[[#This Row],[Sentiment]]=0,"NEUTRAL",IF(Edges[[#This Row],[Sentiment]]=1,"POSITIVE",IF(Edges[[#This Row],[Sentiment]]=-1,"NEGATIVE")))</f>
        <v>POSITIVE</v>
      </c>
      <c r="BD207" s="79" t="str">
        <f>IF(Edges[[#This Row],[Vertex 1]]=Edges[[#This Row],[Vertex 2]],"HIDE","SHOW")</f>
        <v>SHOW</v>
      </c>
      <c r="BE207" s="78" t="str">
        <f>REPLACE(INDEX(GroupVertices[Group], MATCH(Edges[[#This Row],[Vertex 1]],GroupVertices[Vertex],0)),1,1,"")</f>
        <v>OSITIVE</v>
      </c>
      <c r="BF207" s="78" t="str">
        <f>REPLACE(INDEX(GroupVertices[Group], MATCH(Edges[[#This Row],[Vertex 2]],GroupVertices[Vertex],0)),1,1,"")</f>
        <v>EUTRAL</v>
      </c>
    </row>
    <row r="208" spans="1:58" x14ac:dyDescent="0.25">
      <c r="A208" s="64" t="s">
        <v>344</v>
      </c>
      <c r="B208" s="64" t="s">
        <v>1469</v>
      </c>
      <c r="C208" s="65"/>
      <c r="D208" s="66"/>
      <c r="E208" s="67"/>
      <c r="F208" s="68"/>
      <c r="G208" s="65" t="str">
        <f>IF(Edges[[#This Row],[Vertex 1]]=Edges[[#This Row],[Vertex 2]],"HIDE","SHOW")</f>
        <v>SHOW</v>
      </c>
      <c r="H208" s="69"/>
      <c r="I208" s="70"/>
      <c r="J208" s="70"/>
      <c r="K208" s="34" t="s">
        <v>65</v>
      </c>
      <c r="L208" s="77">
        <v>208</v>
      </c>
      <c r="M208" s="77"/>
      <c r="N208" s="72"/>
      <c r="O208" s="79" t="s">
        <v>1646</v>
      </c>
      <c r="P208" s="81">
        <v>42852.281041666669</v>
      </c>
      <c r="Q208" s="79" t="s">
        <v>1744</v>
      </c>
      <c r="R208" s="79"/>
      <c r="S208" s="79"/>
      <c r="T208" s="79"/>
      <c r="U208" s="79"/>
      <c r="V208" s="82" t="s">
        <v>4874</v>
      </c>
      <c r="W208" s="81">
        <v>42852.281041666669</v>
      </c>
      <c r="X208" s="82" t="s">
        <v>5938</v>
      </c>
      <c r="Y208" s="79"/>
      <c r="Z208" s="79"/>
      <c r="AA208" s="83" t="s">
        <v>7985</v>
      </c>
      <c r="AB208" s="79"/>
      <c r="AC208" s="79" t="b">
        <v>0</v>
      </c>
      <c r="AD208" s="79">
        <v>0</v>
      </c>
      <c r="AE208" s="83" t="s">
        <v>9915</v>
      </c>
      <c r="AF208" s="79" t="b">
        <v>0</v>
      </c>
      <c r="AG208" s="79" t="s">
        <v>9963</v>
      </c>
      <c r="AH208" s="79"/>
      <c r="AI208" s="83" t="s">
        <v>9915</v>
      </c>
      <c r="AJ208" s="79" t="b">
        <v>0</v>
      </c>
      <c r="AK208" s="79">
        <v>25</v>
      </c>
      <c r="AL208" s="83" t="s">
        <v>9671</v>
      </c>
      <c r="AM208" s="79" t="s">
        <v>9991</v>
      </c>
      <c r="AN208" s="79" t="b">
        <v>0</v>
      </c>
      <c r="AO208" s="83" t="s">
        <v>9671</v>
      </c>
      <c r="AP208" s="79" t="s">
        <v>179</v>
      </c>
      <c r="AQ208" s="79">
        <v>0</v>
      </c>
      <c r="AR208" s="79">
        <v>0</v>
      </c>
      <c r="AS208" s="79"/>
      <c r="AT208" s="79"/>
      <c r="AU208" s="79"/>
      <c r="AV208" s="79"/>
      <c r="AW208" s="79"/>
      <c r="AX208" s="79"/>
      <c r="AY208" s="79"/>
      <c r="AZ208" s="79"/>
      <c r="BA208">
        <v>9</v>
      </c>
      <c r="BB208">
        <v>0</v>
      </c>
      <c r="BC208" s="79" t="str">
        <f>IF(Edges[[#This Row],[Sentiment]]=0,"NEUTRAL",IF(Edges[[#This Row],[Sentiment]]=1,"POSITIVE",IF(Edges[[#This Row],[Sentiment]]=-1,"NEGATIVE")))</f>
        <v>NEUTRAL</v>
      </c>
      <c r="BD208" s="79" t="str">
        <f>IF(Edges[[#This Row],[Vertex 1]]=Edges[[#This Row],[Vertex 2]],"HIDE","SHOW")</f>
        <v>SHOW</v>
      </c>
      <c r="BE208" s="78" t="str">
        <f>REPLACE(INDEX(GroupVertices[Group], MATCH(Edges[[#This Row],[Vertex 1]],GroupVertices[Vertex],0)),1,1,"")</f>
        <v>OSITIVE</v>
      </c>
      <c r="BF208" s="78" t="str">
        <f>REPLACE(INDEX(GroupVertices[Group], MATCH(Edges[[#This Row],[Vertex 2]],GroupVertices[Vertex],0)),1,1,"")</f>
        <v>EUTRAL</v>
      </c>
    </row>
    <row r="209" spans="1:58" x14ac:dyDescent="0.25">
      <c r="A209" s="64" t="s">
        <v>344</v>
      </c>
      <c r="B209" s="64" t="s">
        <v>1543</v>
      </c>
      <c r="C209" s="65"/>
      <c r="D209" s="66"/>
      <c r="E209" s="67"/>
      <c r="F209" s="68"/>
      <c r="G209" s="65" t="str">
        <f>IF(Edges[[#This Row],[Vertex 1]]=Edges[[#This Row],[Vertex 2]],"HIDE","SHOW")</f>
        <v>SHOW</v>
      </c>
      <c r="H209" s="69"/>
      <c r="I209" s="70"/>
      <c r="J209" s="70"/>
      <c r="K209" s="34" t="s">
        <v>65</v>
      </c>
      <c r="L209" s="77">
        <v>209</v>
      </c>
      <c r="M209" s="77"/>
      <c r="N209" s="72"/>
      <c r="O209" s="79" t="s">
        <v>1646</v>
      </c>
      <c r="P209" s="81">
        <v>42852.281087962961</v>
      </c>
      <c r="Q209" s="79" t="s">
        <v>18324</v>
      </c>
      <c r="R209" s="79"/>
      <c r="S209" s="79"/>
      <c r="T209" s="79" t="s">
        <v>4261</v>
      </c>
      <c r="U209" s="79"/>
      <c r="V209" s="82" t="s">
        <v>4874</v>
      </c>
      <c r="W209" s="81">
        <v>42852.281087962961</v>
      </c>
      <c r="X209" s="82" t="s">
        <v>5939</v>
      </c>
      <c r="Y209" s="79"/>
      <c r="Z209" s="79"/>
      <c r="AA209" s="83" t="s">
        <v>7986</v>
      </c>
      <c r="AB209" s="79"/>
      <c r="AC209" s="79" t="b">
        <v>0</v>
      </c>
      <c r="AD209" s="79">
        <v>0</v>
      </c>
      <c r="AE209" s="83" t="s">
        <v>9915</v>
      </c>
      <c r="AF209" s="79" t="b">
        <v>0</v>
      </c>
      <c r="AG209" s="79" t="s">
        <v>9963</v>
      </c>
      <c r="AH209" s="79"/>
      <c r="AI209" s="83" t="s">
        <v>9915</v>
      </c>
      <c r="AJ209" s="79" t="b">
        <v>0</v>
      </c>
      <c r="AK209" s="79">
        <v>32</v>
      </c>
      <c r="AL209" s="83" t="s">
        <v>9658</v>
      </c>
      <c r="AM209" s="79" t="s">
        <v>9991</v>
      </c>
      <c r="AN209" s="79" t="b">
        <v>0</v>
      </c>
      <c r="AO209" s="83" t="s">
        <v>9658</v>
      </c>
      <c r="AP209" s="79" t="s">
        <v>179</v>
      </c>
      <c r="AQ209" s="79">
        <v>0</v>
      </c>
      <c r="AR209" s="79">
        <v>0</v>
      </c>
      <c r="AS209" s="79"/>
      <c r="AT209" s="79"/>
      <c r="AU209" s="79"/>
      <c r="AV209" s="79"/>
      <c r="AW209" s="79"/>
      <c r="AX209" s="79"/>
      <c r="AY209" s="79"/>
      <c r="AZ209" s="79"/>
      <c r="BA209">
        <v>1</v>
      </c>
      <c r="BB209">
        <v>0</v>
      </c>
      <c r="BC209" s="79" t="str">
        <f>IF(Edges[[#This Row],[Sentiment]]=0,"NEUTRAL",IF(Edges[[#This Row],[Sentiment]]=1,"POSITIVE",IF(Edges[[#This Row],[Sentiment]]=-1,"NEGATIVE")))</f>
        <v>NEUTRAL</v>
      </c>
      <c r="BD209" s="79" t="str">
        <f>IF(Edges[[#This Row],[Vertex 1]]=Edges[[#This Row],[Vertex 2]],"HIDE","SHOW")</f>
        <v>SHOW</v>
      </c>
      <c r="BE209" s="78" t="str">
        <f>REPLACE(INDEX(GroupVertices[Group], MATCH(Edges[[#This Row],[Vertex 1]],GroupVertices[Vertex],0)),1,1,"")</f>
        <v>OSITIVE</v>
      </c>
      <c r="BF209" s="78" t="str">
        <f>REPLACE(INDEX(GroupVertices[Group], MATCH(Edges[[#This Row],[Vertex 2]],GroupVertices[Vertex],0)),1,1,"")</f>
        <v>eneral</v>
      </c>
    </row>
    <row r="210" spans="1:58" x14ac:dyDescent="0.25">
      <c r="A210" s="64" t="s">
        <v>344</v>
      </c>
      <c r="B210" s="64" t="s">
        <v>1544</v>
      </c>
      <c r="C210" s="65"/>
      <c r="D210" s="66"/>
      <c r="E210" s="67"/>
      <c r="F210" s="68"/>
      <c r="G210" s="65" t="str">
        <f>IF(Edges[[#This Row],[Vertex 1]]=Edges[[#This Row],[Vertex 2]],"HIDE","SHOW")</f>
        <v>SHOW</v>
      </c>
      <c r="H210" s="69"/>
      <c r="I210" s="70"/>
      <c r="J210" s="70"/>
      <c r="K210" s="34" t="s">
        <v>65</v>
      </c>
      <c r="L210" s="77">
        <v>210</v>
      </c>
      <c r="M210" s="77"/>
      <c r="N210" s="72"/>
      <c r="O210" s="79" t="s">
        <v>1646</v>
      </c>
      <c r="P210" s="81">
        <v>42852.281087962961</v>
      </c>
      <c r="Q210" s="79" t="s">
        <v>18324</v>
      </c>
      <c r="R210" s="79"/>
      <c r="S210" s="79"/>
      <c r="T210" s="79" t="s">
        <v>4261</v>
      </c>
      <c r="U210" s="79"/>
      <c r="V210" s="82" t="s">
        <v>4874</v>
      </c>
      <c r="W210" s="81">
        <v>42852.281087962961</v>
      </c>
      <c r="X210" s="82" t="s">
        <v>5939</v>
      </c>
      <c r="Y210" s="79"/>
      <c r="Z210" s="79"/>
      <c r="AA210" s="83" t="s">
        <v>7986</v>
      </c>
      <c r="AB210" s="79"/>
      <c r="AC210" s="79" t="b">
        <v>0</v>
      </c>
      <c r="AD210" s="79">
        <v>0</v>
      </c>
      <c r="AE210" s="83" t="s">
        <v>9915</v>
      </c>
      <c r="AF210" s="79" t="b">
        <v>0</v>
      </c>
      <c r="AG210" s="79" t="s">
        <v>9963</v>
      </c>
      <c r="AH210" s="79"/>
      <c r="AI210" s="83" t="s">
        <v>9915</v>
      </c>
      <c r="AJ210" s="79" t="b">
        <v>0</v>
      </c>
      <c r="AK210" s="79">
        <v>32</v>
      </c>
      <c r="AL210" s="83" t="s">
        <v>9658</v>
      </c>
      <c r="AM210" s="79" t="s">
        <v>9991</v>
      </c>
      <c r="AN210" s="79" t="b">
        <v>0</v>
      </c>
      <c r="AO210" s="83" t="s">
        <v>9658</v>
      </c>
      <c r="AP210" s="79" t="s">
        <v>179</v>
      </c>
      <c r="AQ210" s="79">
        <v>0</v>
      </c>
      <c r="AR210" s="79">
        <v>0</v>
      </c>
      <c r="AS210" s="79"/>
      <c r="AT210" s="79"/>
      <c r="AU210" s="79"/>
      <c r="AV210" s="79"/>
      <c r="AW210" s="79"/>
      <c r="AX210" s="79"/>
      <c r="AY210" s="79"/>
      <c r="AZ210" s="79"/>
      <c r="BA210">
        <v>1</v>
      </c>
      <c r="BB210">
        <v>0</v>
      </c>
      <c r="BC210" s="79" t="str">
        <f>IF(Edges[[#This Row],[Sentiment]]=0,"NEUTRAL",IF(Edges[[#This Row],[Sentiment]]=1,"POSITIVE",IF(Edges[[#This Row],[Sentiment]]=-1,"NEGATIVE")))</f>
        <v>NEUTRAL</v>
      </c>
      <c r="BD210" s="79" t="str">
        <f>IF(Edges[[#This Row],[Vertex 1]]=Edges[[#This Row],[Vertex 2]],"HIDE","SHOW")</f>
        <v>SHOW</v>
      </c>
      <c r="BE210" s="78" t="str">
        <f>REPLACE(INDEX(GroupVertices[Group], MATCH(Edges[[#This Row],[Vertex 1]],GroupVertices[Vertex],0)),1,1,"")</f>
        <v>OSITIVE</v>
      </c>
      <c r="BF210" s="78" t="str">
        <f>REPLACE(INDEX(GroupVertices[Group], MATCH(Edges[[#This Row],[Vertex 2]],GroupVertices[Vertex],0)),1,1,"")</f>
        <v>eneral</v>
      </c>
    </row>
    <row r="211" spans="1:58" x14ac:dyDescent="0.25">
      <c r="A211" s="64" t="s">
        <v>344</v>
      </c>
      <c r="B211" s="64" t="s">
        <v>1545</v>
      </c>
      <c r="C211" s="65"/>
      <c r="D211" s="66"/>
      <c r="E211" s="67"/>
      <c r="F211" s="68"/>
      <c r="G211" s="65" t="str">
        <f>IF(Edges[[#This Row],[Vertex 1]]=Edges[[#This Row],[Vertex 2]],"HIDE","SHOW")</f>
        <v>SHOW</v>
      </c>
      <c r="H211" s="69"/>
      <c r="I211" s="70"/>
      <c r="J211" s="70"/>
      <c r="K211" s="34" t="s">
        <v>65</v>
      </c>
      <c r="L211" s="77">
        <v>211</v>
      </c>
      <c r="M211" s="77"/>
      <c r="N211" s="72"/>
      <c r="O211" s="79" t="s">
        <v>1646</v>
      </c>
      <c r="P211" s="81">
        <v>42852.281087962961</v>
      </c>
      <c r="Q211" s="79" t="s">
        <v>18324</v>
      </c>
      <c r="R211" s="79"/>
      <c r="S211" s="79"/>
      <c r="T211" s="79" t="s">
        <v>4261</v>
      </c>
      <c r="U211" s="79"/>
      <c r="V211" s="82" t="s">
        <v>4874</v>
      </c>
      <c r="W211" s="81">
        <v>42852.281087962961</v>
      </c>
      <c r="X211" s="82" t="s">
        <v>5939</v>
      </c>
      <c r="Y211" s="79"/>
      <c r="Z211" s="79"/>
      <c r="AA211" s="83" t="s">
        <v>7986</v>
      </c>
      <c r="AB211" s="79"/>
      <c r="AC211" s="79" t="b">
        <v>0</v>
      </c>
      <c r="AD211" s="79">
        <v>0</v>
      </c>
      <c r="AE211" s="83" t="s">
        <v>9915</v>
      </c>
      <c r="AF211" s="79" t="b">
        <v>0</v>
      </c>
      <c r="AG211" s="79" t="s">
        <v>9963</v>
      </c>
      <c r="AH211" s="79"/>
      <c r="AI211" s="83" t="s">
        <v>9915</v>
      </c>
      <c r="AJ211" s="79" t="b">
        <v>0</v>
      </c>
      <c r="AK211" s="79">
        <v>32</v>
      </c>
      <c r="AL211" s="83" t="s">
        <v>9658</v>
      </c>
      <c r="AM211" s="79" t="s">
        <v>9991</v>
      </c>
      <c r="AN211" s="79" t="b">
        <v>0</v>
      </c>
      <c r="AO211" s="83" t="s">
        <v>9658</v>
      </c>
      <c r="AP211" s="79" t="s">
        <v>179</v>
      </c>
      <c r="AQ211" s="79">
        <v>0</v>
      </c>
      <c r="AR211" s="79">
        <v>0</v>
      </c>
      <c r="AS211" s="79"/>
      <c r="AT211" s="79"/>
      <c r="AU211" s="79"/>
      <c r="AV211" s="79"/>
      <c r="AW211" s="79"/>
      <c r="AX211" s="79"/>
      <c r="AY211" s="79"/>
      <c r="AZ211" s="79"/>
      <c r="BA211">
        <v>1</v>
      </c>
      <c r="BB211">
        <v>0</v>
      </c>
      <c r="BC211" s="79" t="str">
        <f>IF(Edges[[#This Row],[Sentiment]]=0,"NEUTRAL",IF(Edges[[#This Row],[Sentiment]]=1,"POSITIVE",IF(Edges[[#This Row],[Sentiment]]=-1,"NEGATIVE")))</f>
        <v>NEUTRAL</v>
      </c>
      <c r="BD211" s="79" t="str">
        <f>IF(Edges[[#This Row],[Vertex 1]]=Edges[[#This Row],[Vertex 2]],"HIDE","SHOW")</f>
        <v>SHOW</v>
      </c>
      <c r="BE211" s="78" t="str">
        <f>REPLACE(INDEX(GroupVertices[Group], MATCH(Edges[[#This Row],[Vertex 1]],GroupVertices[Vertex],0)),1,1,"")</f>
        <v>OSITIVE</v>
      </c>
      <c r="BF211" s="78" t="str">
        <f>REPLACE(INDEX(GroupVertices[Group], MATCH(Edges[[#This Row],[Vertex 2]],GroupVertices[Vertex],0)),1,1,"")</f>
        <v>EGATIVE</v>
      </c>
    </row>
    <row r="212" spans="1:58" x14ac:dyDescent="0.25">
      <c r="A212" s="64" t="s">
        <v>344</v>
      </c>
      <c r="B212" s="64" t="s">
        <v>1469</v>
      </c>
      <c r="C212" s="65"/>
      <c r="D212" s="66"/>
      <c r="E212" s="67"/>
      <c r="F212" s="68"/>
      <c r="G212" s="65" t="str">
        <f>IF(Edges[[#This Row],[Vertex 1]]=Edges[[#This Row],[Vertex 2]],"HIDE","SHOW")</f>
        <v>SHOW</v>
      </c>
      <c r="H212" s="69"/>
      <c r="I212" s="70"/>
      <c r="J212" s="70"/>
      <c r="K212" s="34" t="s">
        <v>65</v>
      </c>
      <c r="L212" s="77">
        <v>212</v>
      </c>
      <c r="M212" s="77"/>
      <c r="N212" s="72"/>
      <c r="O212" s="79" t="s">
        <v>1646</v>
      </c>
      <c r="P212" s="81">
        <v>42852.281087962961</v>
      </c>
      <c r="Q212" s="79" t="s">
        <v>18324</v>
      </c>
      <c r="R212" s="79"/>
      <c r="S212" s="79"/>
      <c r="T212" s="79" t="s">
        <v>4261</v>
      </c>
      <c r="U212" s="79"/>
      <c r="V212" s="82" t="s">
        <v>4874</v>
      </c>
      <c r="W212" s="81">
        <v>42852.281087962961</v>
      </c>
      <c r="X212" s="82" t="s">
        <v>5939</v>
      </c>
      <c r="Y212" s="79"/>
      <c r="Z212" s="79"/>
      <c r="AA212" s="83" t="s">
        <v>7986</v>
      </c>
      <c r="AB212" s="79"/>
      <c r="AC212" s="79" t="b">
        <v>0</v>
      </c>
      <c r="AD212" s="79">
        <v>0</v>
      </c>
      <c r="AE212" s="83" t="s">
        <v>9915</v>
      </c>
      <c r="AF212" s="79" t="b">
        <v>0</v>
      </c>
      <c r="AG212" s="79" t="s">
        <v>9963</v>
      </c>
      <c r="AH212" s="79"/>
      <c r="AI212" s="83" t="s">
        <v>9915</v>
      </c>
      <c r="AJ212" s="79" t="b">
        <v>0</v>
      </c>
      <c r="AK212" s="79">
        <v>32</v>
      </c>
      <c r="AL212" s="83" t="s">
        <v>9658</v>
      </c>
      <c r="AM212" s="79" t="s">
        <v>9991</v>
      </c>
      <c r="AN212" s="79" t="b">
        <v>0</v>
      </c>
      <c r="AO212" s="83" t="s">
        <v>9658</v>
      </c>
      <c r="AP212" s="79" t="s">
        <v>179</v>
      </c>
      <c r="AQ212" s="79">
        <v>0</v>
      </c>
      <c r="AR212" s="79">
        <v>0</v>
      </c>
      <c r="AS212" s="79"/>
      <c r="AT212" s="79"/>
      <c r="AU212" s="79"/>
      <c r="AV212" s="79"/>
      <c r="AW212" s="79"/>
      <c r="AX212" s="79"/>
      <c r="AY212" s="79"/>
      <c r="AZ212" s="79"/>
      <c r="BA212">
        <v>9</v>
      </c>
      <c r="BB212">
        <v>1</v>
      </c>
      <c r="BC212" s="79" t="str">
        <f>IF(Edges[[#This Row],[Sentiment]]=0,"NEUTRAL",IF(Edges[[#This Row],[Sentiment]]=1,"POSITIVE",IF(Edges[[#This Row],[Sentiment]]=-1,"NEGATIVE")))</f>
        <v>POSITIVE</v>
      </c>
      <c r="BD212" s="79" t="str">
        <f>IF(Edges[[#This Row],[Vertex 1]]=Edges[[#This Row],[Vertex 2]],"HIDE","SHOW")</f>
        <v>SHOW</v>
      </c>
      <c r="BE212" s="78" t="str">
        <f>REPLACE(INDEX(GroupVertices[Group], MATCH(Edges[[#This Row],[Vertex 1]],GroupVertices[Vertex],0)),1,1,"")</f>
        <v>OSITIVE</v>
      </c>
      <c r="BF212" s="78" t="str">
        <f>REPLACE(INDEX(GroupVertices[Group], MATCH(Edges[[#This Row],[Vertex 2]],GroupVertices[Vertex],0)),1,1,"")</f>
        <v>EUTRAL</v>
      </c>
    </row>
    <row r="213" spans="1:58" x14ac:dyDescent="0.25">
      <c r="A213" s="64" t="s">
        <v>344</v>
      </c>
      <c r="B213" s="64" t="s">
        <v>1469</v>
      </c>
      <c r="C213" s="65"/>
      <c r="D213" s="66"/>
      <c r="E213" s="67"/>
      <c r="F213" s="68"/>
      <c r="G213" s="65" t="str">
        <f>IF(Edges[[#This Row],[Vertex 1]]=Edges[[#This Row],[Vertex 2]],"HIDE","SHOW")</f>
        <v>SHOW</v>
      </c>
      <c r="H213" s="69"/>
      <c r="I213" s="70"/>
      <c r="J213" s="70"/>
      <c r="K213" s="34" t="s">
        <v>65</v>
      </c>
      <c r="L213" s="77">
        <v>213</v>
      </c>
      <c r="M213" s="77"/>
      <c r="N213" s="72"/>
      <c r="O213" s="79" t="s">
        <v>1646</v>
      </c>
      <c r="P213" s="81">
        <v>42852.281643518516</v>
      </c>
      <c r="Q213" s="79" t="s">
        <v>1748</v>
      </c>
      <c r="R213" s="79"/>
      <c r="S213" s="79"/>
      <c r="T213" s="79" t="s">
        <v>4283</v>
      </c>
      <c r="U213" s="79"/>
      <c r="V213" s="82" t="s">
        <v>4874</v>
      </c>
      <c r="W213" s="81">
        <v>42852.281643518516</v>
      </c>
      <c r="X213" s="82" t="s">
        <v>5940</v>
      </c>
      <c r="Y213" s="79"/>
      <c r="Z213" s="79"/>
      <c r="AA213" s="83" t="s">
        <v>7987</v>
      </c>
      <c r="AB213" s="79"/>
      <c r="AC213" s="79" t="b">
        <v>0</v>
      </c>
      <c r="AD213" s="79">
        <v>0</v>
      </c>
      <c r="AE213" s="83" t="s">
        <v>9915</v>
      </c>
      <c r="AF213" s="79" t="b">
        <v>0</v>
      </c>
      <c r="AG213" s="79" t="s">
        <v>9963</v>
      </c>
      <c r="AH213" s="79"/>
      <c r="AI213" s="83" t="s">
        <v>9915</v>
      </c>
      <c r="AJ213" s="79" t="b">
        <v>0</v>
      </c>
      <c r="AK213" s="79">
        <v>50</v>
      </c>
      <c r="AL213" s="83" t="s">
        <v>9670</v>
      </c>
      <c r="AM213" s="79" t="s">
        <v>9991</v>
      </c>
      <c r="AN213" s="79" t="b">
        <v>0</v>
      </c>
      <c r="AO213" s="83" t="s">
        <v>9670</v>
      </c>
      <c r="AP213" s="79" t="s">
        <v>179</v>
      </c>
      <c r="AQ213" s="79">
        <v>0</v>
      </c>
      <c r="AR213" s="79">
        <v>0</v>
      </c>
      <c r="AS213" s="79"/>
      <c r="AT213" s="79"/>
      <c r="AU213" s="79"/>
      <c r="AV213" s="79"/>
      <c r="AW213" s="79"/>
      <c r="AX213" s="79"/>
      <c r="AY213" s="79"/>
      <c r="AZ213" s="79"/>
      <c r="BA213">
        <v>9</v>
      </c>
      <c r="BB213">
        <v>0</v>
      </c>
      <c r="BC213" s="79" t="str">
        <f>IF(Edges[[#This Row],[Sentiment]]=0,"NEUTRAL",IF(Edges[[#This Row],[Sentiment]]=1,"POSITIVE",IF(Edges[[#This Row],[Sentiment]]=-1,"NEGATIVE")))</f>
        <v>NEUTRAL</v>
      </c>
      <c r="BD213" s="79" t="str">
        <f>IF(Edges[[#This Row],[Vertex 1]]=Edges[[#This Row],[Vertex 2]],"HIDE","SHOW")</f>
        <v>SHOW</v>
      </c>
      <c r="BE213" s="78" t="str">
        <f>REPLACE(INDEX(GroupVertices[Group], MATCH(Edges[[#This Row],[Vertex 1]],GroupVertices[Vertex],0)),1,1,"")</f>
        <v>OSITIVE</v>
      </c>
      <c r="BF213" s="78" t="str">
        <f>REPLACE(INDEX(GroupVertices[Group], MATCH(Edges[[#This Row],[Vertex 2]],GroupVertices[Vertex],0)),1,1,"")</f>
        <v>EUTRAL</v>
      </c>
    </row>
    <row r="214" spans="1:58" x14ac:dyDescent="0.25">
      <c r="A214" s="64" t="s">
        <v>344</v>
      </c>
      <c r="B214" s="64" t="s">
        <v>1469</v>
      </c>
      <c r="C214" s="65"/>
      <c r="D214" s="66"/>
      <c r="E214" s="67"/>
      <c r="F214" s="68"/>
      <c r="G214" s="65" t="str">
        <f>IF(Edges[[#This Row],[Vertex 1]]=Edges[[#This Row],[Vertex 2]],"HIDE","SHOW")</f>
        <v>SHOW</v>
      </c>
      <c r="H214" s="69"/>
      <c r="I214" s="70"/>
      <c r="J214" s="70"/>
      <c r="K214" s="34" t="s">
        <v>65</v>
      </c>
      <c r="L214" s="77">
        <v>214</v>
      </c>
      <c r="M214" s="77"/>
      <c r="N214" s="72"/>
      <c r="O214" s="79" t="s">
        <v>1646</v>
      </c>
      <c r="P214" s="81">
        <v>42852.281701388885</v>
      </c>
      <c r="Q214" s="79" t="s">
        <v>18337</v>
      </c>
      <c r="R214" s="82" t="s">
        <v>3243</v>
      </c>
      <c r="S214" s="79" t="s">
        <v>4051</v>
      </c>
      <c r="T214" s="79" t="s">
        <v>4282</v>
      </c>
      <c r="U214" s="79"/>
      <c r="V214" s="82" t="s">
        <v>4874</v>
      </c>
      <c r="W214" s="81">
        <v>42852.281701388885</v>
      </c>
      <c r="X214" s="82" t="s">
        <v>5941</v>
      </c>
      <c r="Y214" s="79"/>
      <c r="Z214" s="79"/>
      <c r="AA214" s="83" t="s">
        <v>7988</v>
      </c>
      <c r="AB214" s="79"/>
      <c r="AC214" s="79" t="b">
        <v>0</v>
      </c>
      <c r="AD214" s="79">
        <v>0</v>
      </c>
      <c r="AE214" s="83" t="s">
        <v>9915</v>
      </c>
      <c r="AF214" s="79" t="b">
        <v>1</v>
      </c>
      <c r="AG214" s="79" t="s">
        <v>9963</v>
      </c>
      <c r="AH214" s="79"/>
      <c r="AI214" s="83" t="s">
        <v>9666</v>
      </c>
      <c r="AJ214" s="79" t="b">
        <v>0</v>
      </c>
      <c r="AK214" s="79">
        <v>26</v>
      </c>
      <c r="AL214" s="83" t="s">
        <v>9665</v>
      </c>
      <c r="AM214" s="79" t="s">
        <v>9991</v>
      </c>
      <c r="AN214" s="79" t="b">
        <v>0</v>
      </c>
      <c r="AO214" s="83" t="s">
        <v>9665</v>
      </c>
      <c r="AP214" s="79" t="s">
        <v>179</v>
      </c>
      <c r="AQ214" s="79">
        <v>0</v>
      </c>
      <c r="AR214" s="79">
        <v>0</v>
      </c>
      <c r="AS214" s="79"/>
      <c r="AT214" s="79"/>
      <c r="AU214" s="79"/>
      <c r="AV214" s="79"/>
      <c r="AW214" s="79"/>
      <c r="AX214" s="79"/>
      <c r="AY214" s="79"/>
      <c r="AZ214" s="79"/>
      <c r="BA214">
        <v>9</v>
      </c>
      <c r="BB214">
        <v>0</v>
      </c>
      <c r="BC214" s="79" t="str">
        <f>IF(Edges[[#This Row],[Sentiment]]=0,"NEUTRAL",IF(Edges[[#This Row],[Sentiment]]=1,"POSITIVE",IF(Edges[[#This Row],[Sentiment]]=-1,"NEGATIVE")))</f>
        <v>NEUTRAL</v>
      </c>
      <c r="BD214" s="79" t="str">
        <f>IF(Edges[[#This Row],[Vertex 1]]=Edges[[#This Row],[Vertex 2]],"HIDE","SHOW")</f>
        <v>SHOW</v>
      </c>
      <c r="BE214" s="78" t="str">
        <f>REPLACE(INDEX(GroupVertices[Group], MATCH(Edges[[#This Row],[Vertex 1]],GroupVertices[Vertex],0)),1,1,"")</f>
        <v>OSITIVE</v>
      </c>
      <c r="BF214" s="78" t="str">
        <f>REPLACE(INDEX(GroupVertices[Group], MATCH(Edges[[#This Row],[Vertex 2]],GroupVertices[Vertex],0)),1,1,"")</f>
        <v>EUTRAL</v>
      </c>
    </row>
    <row r="215" spans="1:58" x14ac:dyDescent="0.25">
      <c r="A215" s="64" t="s">
        <v>344</v>
      </c>
      <c r="B215" s="64" t="s">
        <v>1469</v>
      </c>
      <c r="C215" s="65"/>
      <c r="D215" s="66"/>
      <c r="E215" s="67"/>
      <c r="F215" s="68"/>
      <c r="G215" s="65" t="str">
        <f>IF(Edges[[#This Row],[Vertex 1]]=Edges[[#This Row],[Vertex 2]],"HIDE","SHOW")</f>
        <v>SHOW</v>
      </c>
      <c r="H215" s="69"/>
      <c r="I215" s="70"/>
      <c r="J215" s="70"/>
      <c r="K215" s="34" t="s">
        <v>65</v>
      </c>
      <c r="L215" s="77">
        <v>215</v>
      </c>
      <c r="M215" s="77"/>
      <c r="N215" s="72"/>
      <c r="O215" s="79" t="s">
        <v>1646</v>
      </c>
      <c r="P215" s="81">
        <v>42852.281701388885</v>
      </c>
      <c r="Q215" s="79" t="s">
        <v>1749</v>
      </c>
      <c r="R215" s="79"/>
      <c r="S215" s="79"/>
      <c r="T215" s="79" t="s">
        <v>4284</v>
      </c>
      <c r="U215" s="79"/>
      <c r="V215" s="82" t="s">
        <v>4874</v>
      </c>
      <c r="W215" s="81">
        <v>42852.281701388885</v>
      </c>
      <c r="X215" s="82" t="s">
        <v>5942</v>
      </c>
      <c r="Y215" s="79"/>
      <c r="Z215" s="79"/>
      <c r="AA215" s="83" t="s">
        <v>7989</v>
      </c>
      <c r="AB215" s="79"/>
      <c r="AC215" s="79" t="b">
        <v>0</v>
      </c>
      <c r="AD215" s="79">
        <v>0</v>
      </c>
      <c r="AE215" s="83" t="s">
        <v>9915</v>
      </c>
      <c r="AF215" s="79" t="b">
        <v>0</v>
      </c>
      <c r="AG215" s="79" t="s">
        <v>9963</v>
      </c>
      <c r="AH215" s="79"/>
      <c r="AI215" s="83" t="s">
        <v>9915</v>
      </c>
      <c r="AJ215" s="79" t="b">
        <v>0</v>
      </c>
      <c r="AK215" s="79">
        <v>30</v>
      </c>
      <c r="AL215" s="83" t="s">
        <v>9666</v>
      </c>
      <c r="AM215" s="79" t="s">
        <v>9991</v>
      </c>
      <c r="AN215" s="79" t="b">
        <v>0</v>
      </c>
      <c r="AO215" s="83" t="s">
        <v>9666</v>
      </c>
      <c r="AP215" s="79" t="s">
        <v>179</v>
      </c>
      <c r="AQ215" s="79">
        <v>0</v>
      </c>
      <c r="AR215" s="79">
        <v>0</v>
      </c>
      <c r="AS215" s="79"/>
      <c r="AT215" s="79"/>
      <c r="AU215" s="79"/>
      <c r="AV215" s="79"/>
      <c r="AW215" s="79"/>
      <c r="AX215" s="79"/>
      <c r="AY215" s="79"/>
      <c r="AZ215" s="79"/>
      <c r="BA215">
        <v>9</v>
      </c>
      <c r="BB215">
        <v>0</v>
      </c>
      <c r="BC215" s="79" t="str">
        <f>IF(Edges[[#This Row],[Sentiment]]=0,"NEUTRAL",IF(Edges[[#This Row],[Sentiment]]=1,"POSITIVE",IF(Edges[[#This Row],[Sentiment]]=-1,"NEGATIVE")))</f>
        <v>NEUTRAL</v>
      </c>
      <c r="BD215" s="79" t="str">
        <f>IF(Edges[[#This Row],[Vertex 1]]=Edges[[#This Row],[Vertex 2]],"HIDE","SHOW")</f>
        <v>SHOW</v>
      </c>
      <c r="BE215" s="78" t="str">
        <f>REPLACE(INDEX(GroupVertices[Group], MATCH(Edges[[#This Row],[Vertex 1]],GroupVertices[Vertex],0)),1,1,"")</f>
        <v>OSITIVE</v>
      </c>
      <c r="BF215" s="78" t="str">
        <f>REPLACE(INDEX(GroupVertices[Group], MATCH(Edges[[#This Row],[Vertex 2]],GroupVertices[Vertex],0)),1,1,"")</f>
        <v>EUTRAL</v>
      </c>
    </row>
    <row r="216" spans="1:58" x14ac:dyDescent="0.25">
      <c r="A216" s="64" t="s">
        <v>344</v>
      </c>
      <c r="B216" s="64" t="s">
        <v>1469</v>
      </c>
      <c r="C216" s="65"/>
      <c r="D216" s="66"/>
      <c r="E216" s="67"/>
      <c r="F216" s="68"/>
      <c r="G216" s="65" t="str">
        <f>IF(Edges[[#This Row],[Vertex 1]]=Edges[[#This Row],[Vertex 2]],"HIDE","SHOW")</f>
        <v>SHOW</v>
      </c>
      <c r="H216" s="69"/>
      <c r="I216" s="70"/>
      <c r="J216" s="70"/>
      <c r="K216" s="34" t="s">
        <v>65</v>
      </c>
      <c r="L216" s="77">
        <v>216</v>
      </c>
      <c r="M216" s="77"/>
      <c r="N216" s="72"/>
      <c r="O216" s="79" t="s">
        <v>1646</v>
      </c>
      <c r="P216" s="81">
        <v>42852.281759259262</v>
      </c>
      <c r="Q216" s="79" t="s">
        <v>1750</v>
      </c>
      <c r="R216" s="79"/>
      <c r="S216" s="79"/>
      <c r="T216" s="79" t="s">
        <v>4285</v>
      </c>
      <c r="U216" s="79"/>
      <c r="V216" s="82" t="s">
        <v>4874</v>
      </c>
      <c r="W216" s="81">
        <v>42852.281759259262</v>
      </c>
      <c r="X216" s="82" t="s">
        <v>5943</v>
      </c>
      <c r="Y216" s="79"/>
      <c r="Z216" s="79"/>
      <c r="AA216" s="83" t="s">
        <v>7990</v>
      </c>
      <c r="AB216" s="79"/>
      <c r="AC216" s="79" t="b">
        <v>0</v>
      </c>
      <c r="AD216" s="79">
        <v>0</v>
      </c>
      <c r="AE216" s="83" t="s">
        <v>9915</v>
      </c>
      <c r="AF216" s="79" t="b">
        <v>0</v>
      </c>
      <c r="AG216" s="79" t="s">
        <v>9963</v>
      </c>
      <c r="AH216" s="79"/>
      <c r="AI216" s="83" t="s">
        <v>9915</v>
      </c>
      <c r="AJ216" s="79" t="b">
        <v>0</v>
      </c>
      <c r="AK216" s="79">
        <v>26</v>
      </c>
      <c r="AL216" s="83" t="s">
        <v>9667</v>
      </c>
      <c r="AM216" s="79" t="s">
        <v>9991</v>
      </c>
      <c r="AN216" s="79" t="b">
        <v>0</v>
      </c>
      <c r="AO216" s="83" t="s">
        <v>9667</v>
      </c>
      <c r="AP216" s="79" t="s">
        <v>179</v>
      </c>
      <c r="AQ216" s="79">
        <v>0</v>
      </c>
      <c r="AR216" s="79">
        <v>0</v>
      </c>
      <c r="AS216" s="79"/>
      <c r="AT216" s="79"/>
      <c r="AU216" s="79"/>
      <c r="AV216" s="79"/>
      <c r="AW216" s="79"/>
      <c r="AX216" s="79"/>
      <c r="AY216" s="79"/>
      <c r="AZ216" s="79"/>
      <c r="BA216">
        <v>9</v>
      </c>
      <c r="BB216">
        <v>0</v>
      </c>
      <c r="BC216" s="79" t="str">
        <f>IF(Edges[[#This Row],[Sentiment]]=0,"NEUTRAL",IF(Edges[[#This Row],[Sentiment]]=1,"POSITIVE",IF(Edges[[#This Row],[Sentiment]]=-1,"NEGATIVE")))</f>
        <v>NEUTRAL</v>
      </c>
      <c r="BD216" s="79" t="str">
        <f>IF(Edges[[#This Row],[Vertex 1]]=Edges[[#This Row],[Vertex 2]],"HIDE","SHOW")</f>
        <v>SHOW</v>
      </c>
      <c r="BE216" s="78" t="str">
        <f>REPLACE(INDEX(GroupVertices[Group], MATCH(Edges[[#This Row],[Vertex 1]],GroupVertices[Vertex],0)),1,1,"")</f>
        <v>OSITIVE</v>
      </c>
      <c r="BF216" s="78" t="str">
        <f>REPLACE(INDEX(GroupVertices[Group], MATCH(Edges[[#This Row],[Vertex 2]],GroupVertices[Vertex],0)),1,1,"")</f>
        <v>EUTRAL</v>
      </c>
    </row>
    <row r="217" spans="1:58" x14ac:dyDescent="0.25">
      <c r="A217" s="64" t="s">
        <v>344</v>
      </c>
      <c r="B217" s="64" t="s">
        <v>1469</v>
      </c>
      <c r="C217" s="65"/>
      <c r="D217" s="66"/>
      <c r="E217" s="67"/>
      <c r="F217" s="68"/>
      <c r="G217" s="65" t="str">
        <f>IF(Edges[[#This Row],[Vertex 1]]=Edges[[#This Row],[Vertex 2]],"HIDE","SHOW")</f>
        <v>SHOW</v>
      </c>
      <c r="H217" s="69"/>
      <c r="I217" s="70"/>
      <c r="J217" s="70"/>
      <c r="K217" s="34" t="s">
        <v>65</v>
      </c>
      <c r="L217" s="77">
        <v>217</v>
      </c>
      <c r="M217" s="77"/>
      <c r="N217" s="72"/>
      <c r="O217" s="79" t="s">
        <v>1646</v>
      </c>
      <c r="P217" s="81">
        <v>42852.281793981485</v>
      </c>
      <c r="Q217" s="79" t="s">
        <v>1751</v>
      </c>
      <c r="R217" s="79"/>
      <c r="S217" s="79"/>
      <c r="T217" s="79" t="s">
        <v>4286</v>
      </c>
      <c r="U217" s="79"/>
      <c r="V217" s="82" t="s">
        <v>4874</v>
      </c>
      <c r="W217" s="81">
        <v>42852.281793981485</v>
      </c>
      <c r="X217" s="82" t="s">
        <v>5944</v>
      </c>
      <c r="Y217" s="79"/>
      <c r="Z217" s="79"/>
      <c r="AA217" s="83" t="s">
        <v>7991</v>
      </c>
      <c r="AB217" s="79"/>
      <c r="AC217" s="79" t="b">
        <v>0</v>
      </c>
      <c r="AD217" s="79">
        <v>0</v>
      </c>
      <c r="AE217" s="83" t="s">
        <v>9915</v>
      </c>
      <c r="AF217" s="79" t="b">
        <v>0</v>
      </c>
      <c r="AG217" s="79" t="s">
        <v>9963</v>
      </c>
      <c r="AH217" s="79"/>
      <c r="AI217" s="83" t="s">
        <v>9915</v>
      </c>
      <c r="AJ217" s="79" t="b">
        <v>0</v>
      </c>
      <c r="AK217" s="79">
        <v>34</v>
      </c>
      <c r="AL217" s="83" t="s">
        <v>9668</v>
      </c>
      <c r="AM217" s="79" t="s">
        <v>9991</v>
      </c>
      <c r="AN217" s="79" t="b">
        <v>0</v>
      </c>
      <c r="AO217" s="83" t="s">
        <v>9668</v>
      </c>
      <c r="AP217" s="79" t="s">
        <v>179</v>
      </c>
      <c r="AQ217" s="79">
        <v>0</v>
      </c>
      <c r="AR217" s="79">
        <v>0</v>
      </c>
      <c r="AS217" s="79"/>
      <c r="AT217" s="79"/>
      <c r="AU217" s="79"/>
      <c r="AV217" s="79"/>
      <c r="AW217" s="79"/>
      <c r="AX217" s="79"/>
      <c r="AY217" s="79"/>
      <c r="AZ217" s="79"/>
      <c r="BA217">
        <v>9</v>
      </c>
      <c r="BB217">
        <v>0</v>
      </c>
      <c r="BC217" s="79" t="str">
        <f>IF(Edges[[#This Row],[Sentiment]]=0,"NEUTRAL",IF(Edges[[#This Row],[Sentiment]]=1,"POSITIVE",IF(Edges[[#This Row],[Sentiment]]=-1,"NEGATIVE")))</f>
        <v>NEUTRAL</v>
      </c>
      <c r="BD217" s="79" t="str">
        <f>IF(Edges[[#This Row],[Vertex 1]]=Edges[[#This Row],[Vertex 2]],"HIDE","SHOW")</f>
        <v>SHOW</v>
      </c>
      <c r="BE217" s="78" t="str">
        <f>REPLACE(INDEX(GroupVertices[Group], MATCH(Edges[[#This Row],[Vertex 1]],GroupVertices[Vertex],0)),1,1,"")</f>
        <v>OSITIVE</v>
      </c>
      <c r="BF217" s="78" t="str">
        <f>REPLACE(INDEX(GroupVertices[Group], MATCH(Edges[[#This Row],[Vertex 2]],GroupVertices[Vertex],0)),1,1,"")</f>
        <v>EUTRAL</v>
      </c>
    </row>
    <row r="218" spans="1:58" x14ac:dyDescent="0.25">
      <c r="A218" s="64" t="s">
        <v>344</v>
      </c>
      <c r="B218" s="64" t="s">
        <v>1561</v>
      </c>
      <c r="C218" s="65"/>
      <c r="D218" s="66"/>
      <c r="E218" s="67"/>
      <c r="F218" s="68"/>
      <c r="G218" s="65" t="str">
        <f>IF(Edges[[#This Row],[Vertex 1]]=Edges[[#This Row],[Vertex 2]],"HIDE","SHOW")</f>
        <v>SHOW</v>
      </c>
      <c r="H218" s="69"/>
      <c r="I218" s="70"/>
      <c r="J218" s="70"/>
      <c r="K218" s="34" t="s">
        <v>65</v>
      </c>
      <c r="L218" s="77">
        <v>218</v>
      </c>
      <c r="M218" s="77"/>
      <c r="N218" s="72"/>
      <c r="O218" s="79" t="s">
        <v>1646</v>
      </c>
      <c r="P218" s="81">
        <v>42852.281817129631</v>
      </c>
      <c r="Q218" s="79" t="s">
        <v>1752</v>
      </c>
      <c r="R218" s="79"/>
      <c r="S218" s="79"/>
      <c r="T218" s="79" t="s">
        <v>4283</v>
      </c>
      <c r="U218" s="79"/>
      <c r="V218" s="82" t="s">
        <v>4874</v>
      </c>
      <c r="W218" s="81">
        <v>42852.281817129631</v>
      </c>
      <c r="X218" s="82" t="s">
        <v>5945</v>
      </c>
      <c r="Y218" s="79"/>
      <c r="Z218" s="79"/>
      <c r="AA218" s="83" t="s">
        <v>7992</v>
      </c>
      <c r="AB218" s="79"/>
      <c r="AC218" s="79" t="b">
        <v>0</v>
      </c>
      <c r="AD218" s="79">
        <v>0</v>
      </c>
      <c r="AE218" s="83" t="s">
        <v>9915</v>
      </c>
      <c r="AF218" s="79" t="b">
        <v>0</v>
      </c>
      <c r="AG218" s="79" t="s">
        <v>9963</v>
      </c>
      <c r="AH218" s="79"/>
      <c r="AI218" s="83" t="s">
        <v>9915</v>
      </c>
      <c r="AJ218" s="79" t="b">
        <v>0</v>
      </c>
      <c r="AK218" s="79">
        <v>26</v>
      </c>
      <c r="AL218" s="83" t="s">
        <v>9659</v>
      </c>
      <c r="AM218" s="79" t="s">
        <v>9991</v>
      </c>
      <c r="AN218" s="79" t="b">
        <v>0</v>
      </c>
      <c r="AO218" s="83" t="s">
        <v>9659</v>
      </c>
      <c r="AP218" s="79" t="s">
        <v>179</v>
      </c>
      <c r="AQ218" s="79">
        <v>0</v>
      </c>
      <c r="AR218" s="79">
        <v>0</v>
      </c>
      <c r="AS218" s="79"/>
      <c r="AT218" s="79"/>
      <c r="AU218" s="79"/>
      <c r="AV218" s="79"/>
      <c r="AW218" s="79"/>
      <c r="AX218" s="79"/>
      <c r="AY218" s="79"/>
      <c r="AZ218" s="79"/>
      <c r="BA218">
        <v>1</v>
      </c>
      <c r="BB218">
        <v>0</v>
      </c>
      <c r="BC218" s="79" t="str">
        <f>IF(Edges[[#This Row],[Sentiment]]=0,"NEUTRAL",IF(Edges[[#This Row],[Sentiment]]=1,"POSITIVE",IF(Edges[[#This Row],[Sentiment]]=-1,"NEGATIVE")))</f>
        <v>NEUTRAL</v>
      </c>
      <c r="BD218" s="79" t="str">
        <f>IF(Edges[[#This Row],[Vertex 1]]=Edges[[#This Row],[Vertex 2]],"HIDE","SHOW")</f>
        <v>SHOW</v>
      </c>
      <c r="BE218" s="78" t="str">
        <f>REPLACE(INDEX(GroupVertices[Group], MATCH(Edges[[#This Row],[Vertex 1]],GroupVertices[Vertex],0)),1,1,"")</f>
        <v>OSITIVE</v>
      </c>
      <c r="BF218" s="78" t="str">
        <f>REPLACE(INDEX(GroupVertices[Group], MATCH(Edges[[#This Row],[Vertex 2]],GroupVertices[Vertex],0)),1,1,"")</f>
        <v>EUTRAL</v>
      </c>
    </row>
    <row r="219" spans="1:58" x14ac:dyDescent="0.25">
      <c r="A219" s="64" t="s">
        <v>344</v>
      </c>
      <c r="B219" s="64" t="s">
        <v>1469</v>
      </c>
      <c r="C219" s="65"/>
      <c r="D219" s="66"/>
      <c r="E219" s="67"/>
      <c r="F219" s="68"/>
      <c r="G219" s="65" t="str">
        <f>IF(Edges[[#This Row],[Vertex 1]]=Edges[[#This Row],[Vertex 2]],"HIDE","SHOW")</f>
        <v>SHOW</v>
      </c>
      <c r="H219" s="69"/>
      <c r="I219" s="70"/>
      <c r="J219" s="70"/>
      <c r="K219" s="34" t="s">
        <v>65</v>
      </c>
      <c r="L219" s="77">
        <v>219</v>
      </c>
      <c r="M219" s="77"/>
      <c r="N219" s="72"/>
      <c r="O219" s="79" t="s">
        <v>1646</v>
      </c>
      <c r="P219" s="81">
        <v>42852.281817129631</v>
      </c>
      <c r="Q219" s="79" t="s">
        <v>1752</v>
      </c>
      <c r="R219" s="79"/>
      <c r="S219" s="79"/>
      <c r="T219" s="79" t="s">
        <v>4283</v>
      </c>
      <c r="U219" s="79"/>
      <c r="V219" s="82" t="s">
        <v>4874</v>
      </c>
      <c r="W219" s="81">
        <v>42852.281817129631</v>
      </c>
      <c r="X219" s="82" t="s">
        <v>5945</v>
      </c>
      <c r="Y219" s="79"/>
      <c r="Z219" s="79"/>
      <c r="AA219" s="83" t="s">
        <v>7992</v>
      </c>
      <c r="AB219" s="79"/>
      <c r="AC219" s="79" t="b">
        <v>0</v>
      </c>
      <c r="AD219" s="79">
        <v>0</v>
      </c>
      <c r="AE219" s="83" t="s">
        <v>9915</v>
      </c>
      <c r="AF219" s="79" t="b">
        <v>0</v>
      </c>
      <c r="AG219" s="79" t="s">
        <v>9963</v>
      </c>
      <c r="AH219" s="79"/>
      <c r="AI219" s="83" t="s">
        <v>9915</v>
      </c>
      <c r="AJ219" s="79" t="b">
        <v>0</v>
      </c>
      <c r="AK219" s="79">
        <v>26</v>
      </c>
      <c r="AL219" s="83" t="s">
        <v>9659</v>
      </c>
      <c r="AM219" s="79" t="s">
        <v>9991</v>
      </c>
      <c r="AN219" s="79" t="b">
        <v>0</v>
      </c>
      <c r="AO219" s="83" t="s">
        <v>9659</v>
      </c>
      <c r="AP219" s="79" t="s">
        <v>179</v>
      </c>
      <c r="AQ219" s="79">
        <v>0</v>
      </c>
      <c r="AR219" s="79">
        <v>0</v>
      </c>
      <c r="AS219" s="79"/>
      <c r="AT219" s="79"/>
      <c r="AU219" s="79"/>
      <c r="AV219" s="79"/>
      <c r="AW219" s="79"/>
      <c r="AX219" s="79"/>
      <c r="AY219" s="79"/>
      <c r="AZ219" s="79"/>
      <c r="BA219">
        <v>9</v>
      </c>
      <c r="BB219">
        <v>0</v>
      </c>
      <c r="BC219" s="79" t="str">
        <f>IF(Edges[[#This Row],[Sentiment]]=0,"NEUTRAL",IF(Edges[[#This Row],[Sentiment]]=1,"POSITIVE",IF(Edges[[#This Row],[Sentiment]]=-1,"NEGATIVE")))</f>
        <v>NEUTRAL</v>
      </c>
      <c r="BD219" s="79" t="str">
        <f>IF(Edges[[#This Row],[Vertex 1]]=Edges[[#This Row],[Vertex 2]],"HIDE","SHOW")</f>
        <v>SHOW</v>
      </c>
      <c r="BE219" s="78" t="str">
        <f>REPLACE(INDEX(GroupVertices[Group], MATCH(Edges[[#This Row],[Vertex 1]],GroupVertices[Vertex],0)),1,1,"")</f>
        <v>OSITIVE</v>
      </c>
      <c r="BF219" s="78" t="str">
        <f>REPLACE(INDEX(GroupVertices[Group], MATCH(Edges[[#This Row],[Vertex 2]],GroupVertices[Vertex],0)),1,1,"")</f>
        <v>EUTRAL</v>
      </c>
    </row>
    <row r="220" spans="1:58" hidden="1" x14ac:dyDescent="0.25">
      <c r="A220" s="64" t="s">
        <v>345</v>
      </c>
      <c r="B220" s="64" t="s">
        <v>345</v>
      </c>
      <c r="C220" s="65"/>
      <c r="D220" s="66"/>
      <c r="E220" s="67"/>
      <c r="F220" s="68"/>
      <c r="G220" s="65" t="str">
        <f>IF(Edges[[#This Row],[Vertex 1]]=Edges[[#This Row],[Vertex 2]],"HIDE","SHOW")</f>
        <v>HIDE</v>
      </c>
      <c r="H220" s="69"/>
      <c r="I220" s="70"/>
      <c r="J220" s="70"/>
      <c r="K220" s="34"/>
      <c r="L220" s="77"/>
      <c r="M220" s="77"/>
      <c r="N220" s="72"/>
      <c r="O220" s="79" t="s">
        <v>179</v>
      </c>
      <c r="P220" s="81">
        <v>42852.282465277778</v>
      </c>
      <c r="Q220" s="79" t="s">
        <v>1753</v>
      </c>
      <c r="R220" s="82" t="s">
        <v>3244</v>
      </c>
      <c r="S220" s="79" t="s">
        <v>4015</v>
      </c>
      <c r="T220" s="79" t="s">
        <v>4287</v>
      </c>
      <c r="U220" s="79"/>
      <c r="V220" s="82" t="s">
        <v>4875</v>
      </c>
      <c r="W220" s="81">
        <v>42852.282465277778</v>
      </c>
      <c r="X220" s="82" t="s">
        <v>5946</v>
      </c>
      <c r="Y220" s="79"/>
      <c r="Z220" s="79"/>
      <c r="AA220" s="83" t="s">
        <v>7993</v>
      </c>
      <c r="AB220" s="79"/>
      <c r="AC220" s="79" t="b">
        <v>0</v>
      </c>
      <c r="AD220" s="79">
        <v>0</v>
      </c>
      <c r="AE220" s="83" t="s">
        <v>9915</v>
      </c>
      <c r="AF220" s="79" t="b">
        <v>0</v>
      </c>
      <c r="AG220" s="79" t="s">
        <v>9963</v>
      </c>
      <c r="AH220" s="79"/>
      <c r="AI220" s="83" t="s">
        <v>9915</v>
      </c>
      <c r="AJ220" s="79" t="b">
        <v>0</v>
      </c>
      <c r="AK220" s="79">
        <v>0</v>
      </c>
      <c r="AL220" s="83" t="s">
        <v>9915</v>
      </c>
      <c r="AM220" s="79" t="s">
        <v>10010</v>
      </c>
      <c r="AN220" s="79" t="b">
        <v>0</v>
      </c>
      <c r="AO220" s="83" t="s">
        <v>7993</v>
      </c>
      <c r="AP220" s="79" t="s">
        <v>179</v>
      </c>
      <c r="AQ220" s="79">
        <v>0</v>
      </c>
      <c r="AR220" s="79">
        <v>0</v>
      </c>
      <c r="AS220" s="79"/>
      <c r="AT220" s="79"/>
      <c r="AU220" s="79"/>
      <c r="AV220" s="79"/>
      <c r="AW220" s="79"/>
      <c r="AX220" s="79"/>
      <c r="AY220" s="79"/>
      <c r="AZ220" s="79"/>
      <c r="BA220">
        <v>1</v>
      </c>
      <c r="BB220">
        <v>-1</v>
      </c>
      <c r="BC220" s="79" t="str">
        <f>IF(Edges[[#This Row],[Sentiment]]=0,"NEUTRAL",IF(Edges[[#This Row],[Sentiment]]=1,"POSITIVE",IF(Edges[[#This Row],[Sentiment]]=-1,"NEGATIVE")))</f>
        <v>NEGATIVE</v>
      </c>
      <c r="BD220" s="79" t="str">
        <f>IF(Edges[[#This Row],[Vertex 1]]=Edges[[#This Row],[Vertex 2]],"HIDE","SHOW")</f>
        <v>HIDE</v>
      </c>
      <c r="BE220" s="124" t="e">
        <f>REPLACE(INDEX(GroupVertices[Group], MATCH(Edges[[#This Row],[Vertex 1]],GroupVertices[Vertex],0)),1,1,"")</f>
        <v>#N/A</v>
      </c>
      <c r="BF220" s="124" t="e">
        <f>REPLACE(INDEX(GroupVertices[Group], MATCH(Edges[[#This Row],[Vertex 2]],GroupVertices[Vertex],0)),1,1,"")</f>
        <v>#N/A</v>
      </c>
    </row>
    <row r="221" spans="1:58" x14ac:dyDescent="0.25">
      <c r="A221" s="64" t="s">
        <v>346</v>
      </c>
      <c r="B221" s="64" t="s">
        <v>1469</v>
      </c>
      <c r="C221" s="65"/>
      <c r="D221" s="66"/>
      <c r="E221" s="67"/>
      <c r="F221" s="68"/>
      <c r="G221" s="65" t="str">
        <f>IF(Edges[[#This Row],[Vertex 1]]=Edges[[#This Row],[Vertex 2]],"HIDE","SHOW")</f>
        <v>SHOW</v>
      </c>
      <c r="H221" s="69"/>
      <c r="I221" s="70"/>
      <c r="J221" s="70"/>
      <c r="K221" s="34" t="s">
        <v>65</v>
      </c>
      <c r="L221" s="77">
        <v>221</v>
      </c>
      <c r="M221" s="77"/>
      <c r="N221" s="72"/>
      <c r="O221" s="79" t="s">
        <v>1646</v>
      </c>
      <c r="P221" s="81">
        <v>42852.283530092594</v>
      </c>
      <c r="Q221" s="79" t="s">
        <v>18327</v>
      </c>
      <c r="R221" s="79"/>
      <c r="S221" s="79"/>
      <c r="T221" s="79" t="s">
        <v>4277</v>
      </c>
      <c r="U221" s="79"/>
      <c r="V221" s="82" t="s">
        <v>4876</v>
      </c>
      <c r="W221" s="81">
        <v>42852.283530092594</v>
      </c>
      <c r="X221" s="82" t="s">
        <v>5947</v>
      </c>
      <c r="Y221" s="79"/>
      <c r="Z221" s="79"/>
      <c r="AA221" s="83" t="s">
        <v>7994</v>
      </c>
      <c r="AB221" s="79"/>
      <c r="AC221" s="79" t="b">
        <v>0</v>
      </c>
      <c r="AD221" s="79">
        <v>0</v>
      </c>
      <c r="AE221" s="83" t="s">
        <v>9915</v>
      </c>
      <c r="AF221" s="79" t="b">
        <v>0</v>
      </c>
      <c r="AG221" s="79" t="s">
        <v>9963</v>
      </c>
      <c r="AH221" s="79"/>
      <c r="AI221" s="83" t="s">
        <v>9915</v>
      </c>
      <c r="AJ221" s="79" t="b">
        <v>0</v>
      </c>
      <c r="AK221" s="79">
        <v>29</v>
      </c>
      <c r="AL221" s="83" t="s">
        <v>9672</v>
      </c>
      <c r="AM221" s="79" t="s">
        <v>9991</v>
      </c>
      <c r="AN221" s="79" t="b">
        <v>0</v>
      </c>
      <c r="AO221" s="83" t="s">
        <v>9672</v>
      </c>
      <c r="AP221" s="79" t="s">
        <v>179</v>
      </c>
      <c r="AQ221" s="79">
        <v>0</v>
      </c>
      <c r="AR221" s="79">
        <v>0</v>
      </c>
      <c r="AS221" s="79"/>
      <c r="AT221" s="79"/>
      <c r="AU221" s="79"/>
      <c r="AV221" s="79"/>
      <c r="AW221" s="79"/>
      <c r="AX221" s="79"/>
      <c r="AY221" s="79"/>
      <c r="AZ221" s="79"/>
      <c r="BA221">
        <v>3</v>
      </c>
      <c r="BB221">
        <v>0</v>
      </c>
      <c r="BC221" s="79" t="str">
        <f>IF(Edges[[#This Row],[Sentiment]]=0,"NEUTRAL",IF(Edges[[#This Row],[Sentiment]]=1,"POSITIVE",IF(Edges[[#This Row],[Sentiment]]=-1,"NEGATIVE")))</f>
        <v>NEUTRAL</v>
      </c>
      <c r="BD221" s="79" t="str">
        <f>IF(Edges[[#This Row],[Vertex 1]]=Edges[[#This Row],[Vertex 2]],"HIDE","SHOW")</f>
        <v>SHOW</v>
      </c>
      <c r="BE221" s="78" t="str">
        <f>REPLACE(INDEX(GroupVertices[Group], MATCH(Edges[[#This Row],[Vertex 1]],GroupVertices[Vertex],0)),1,1,"")</f>
        <v>EUTRAL</v>
      </c>
      <c r="BF221" s="78" t="str">
        <f>REPLACE(INDEX(GroupVertices[Group], MATCH(Edges[[#This Row],[Vertex 2]],GroupVertices[Vertex],0)),1,1,"")</f>
        <v>EUTRAL</v>
      </c>
    </row>
    <row r="222" spans="1:58" x14ac:dyDescent="0.25">
      <c r="A222" s="64" t="s">
        <v>346</v>
      </c>
      <c r="B222" s="64" t="s">
        <v>1469</v>
      </c>
      <c r="C222" s="65"/>
      <c r="D222" s="66"/>
      <c r="E222" s="67"/>
      <c r="F222" s="68"/>
      <c r="G222" s="65" t="str">
        <f>IF(Edges[[#This Row],[Vertex 1]]=Edges[[#This Row],[Vertex 2]],"HIDE","SHOW")</f>
        <v>SHOW</v>
      </c>
      <c r="H222" s="69"/>
      <c r="I222" s="70"/>
      <c r="J222" s="70"/>
      <c r="K222" s="34" t="s">
        <v>65</v>
      </c>
      <c r="L222" s="77">
        <v>222</v>
      </c>
      <c r="M222" s="77"/>
      <c r="N222" s="72"/>
      <c r="O222" s="79" t="s">
        <v>1646</v>
      </c>
      <c r="P222" s="81">
        <v>42852.28361111111</v>
      </c>
      <c r="Q222" s="79" t="s">
        <v>1744</v>
      </c>
      <c r="R222" s="79"/>
      <c r="S222" s="79"/>
      <c r="T222" s="79"/>
      <c r="U222" s="79"/>
      <c r="V222" s="82" t="s">
        <v>4876</v>
      </c>
      <c r="W222" s="81">
        <v>42852.28361111111</v>
      </c>
      <c r="X222" s="82" t="s">
        <v>5948</v>
      </c>
      <c r="Y222" s="79"/>
      <c r="Z222" s="79"/>
      <c r="AA222" s="83" t="s">
        <v>7995</v>
      </c>
      <c r="AB222" s="79"/>
      <c r="AC222" s="79" t="b">
        <v>0</v>
      </c>
      <c r="AD222" s="79">
        <v>0</v>
      </c>
      <c r="AE222" s="83" t="s">
        <v>9915</v>
      </c>
      <c r="AF222" s="79" t="b">
        <v>0</v>
      </c>
      <c r="AG222" s="79" t="s">
        <v>9963</v>
      </c>
      <c r="AH222" s="79"/>
      <c r="AI222" s="83" t="s">
        <v>9915</v>
      </c>
      <c r="AJ222" s="79" t="b">
        <v>0</v>
      </c>
      <c r="AK222" s="79">
        <v>25</v>
      </c>
      <c r="AL222" s="83" t="s">
        <v>9671</v>
      </c>
      <c r="AM222" s="79" t="s">
        <v>9991</v>
      </c>
      <c r="AN222" s="79" t="b">
        <v>0</v>
      </c>
      <c r="AO222" s="83" t="s">
        <v>9671</v>
      </c>
      <c r="AP222" s="79" t="s">
        <v>179</v>
      </c>
      <c r="AQ222" s="79">
        <v>0</v>
      </c>
      <c r="AR222" s="79">
        <v>0</v>
      </c>
      <c r="AS222" s="79"/>
      <c r="AT222" s="79"/>
      <c r="AU222" s="79"/>
      <c r="AV222" s="79"/>
      <c r="AW222" s="79"/>
      <c r="AX222" s="79"/>
      <c r="AY222" s="79"/>
      <c r="AZ222" s="79"/>
      <c r="BA222">
        <v>3</v>
      </c>
      <c r="BB222">
        <v>0</v>
      </c>
      <c r="BC222" s="79" t="str">
        <f>IF(Edges[[#This Row],[Sentiment]]=0,"NEUTRAL",IF(Edges[[#This Row],[Sentiment]]=1,"POSITIVE",IF(Edges[[#This Row],[Sentiment]]=-1,"NEGATIVE")))</f>
        <v>NEUTRAL</v>
      </c>
      <c r="BD222" s="79" t="str">
        <f>IF(Edges[[#This Row],[Vertex 1]]=Edges[[#This Row],[Vertex 2]],"HIDE","SHOW")</f>
        <v>SHOW</v>
      </c>
      <c r="BE222" s="78" t="str">
        <f>REPLACE(INDEX(GroupVertices[Group], MATCH(Edges[[#This Row],[Vertex 1]],GroupVertices[Vertex],0)),1,1,"")</f>
        <v>EUTRAL</v>
      </c>
      <c r="BF222" s="78" t="str">
        <f>REPLACE(INDEX(GroupVertices[Group], MATCH(Edges[[#This Row],[Vertex 2]],GroupVertices[Vertex],0)),1,1,"")</f>
        <v>EUTRAL</v>
      </c>
    </row>
    <row r="223" spans="1:58" x14ac:dyDescent="0.25">
      <c r="A223" s="64" t="s">
        <v>346</v>
      </c>
      <c r="B223" s="64" t="s">
        <v>1543</v>
      </c>
      <c r="C223" s="65"/>
      <c r="D223" s="66"/>
      <c r="E223" s="67"/>
      <c r="F223" s="68"/>
      <c r="G223" s="65" t="str">
        <f>IF(Edges[[#This Row],[Vertex 1]]=Edges[[#This Row],[Vertex 2]],"HIDE","SHOW")</f>
        <v>SHOW</v>
      </c>
      <c r="H223" s="69"/>
      <c r="I223" s="70"/>
      <c r="J223" s="70"/>
      <c r="K223" s="34" t="s">
        <v>65</v>
      </c>
      <c r="L223" s="77">
        <v>223</v>
      </c>
      <c r="M223" s="77"/>
      <c r="N223" s="72"/>
      <c r="O223" s="79" t="s">
        <v>1646</v>
      </c>
      <c r="P223" s="81">
        <v>42852.28365740741</v>
      </c>
      <c r="Q223" s="79" t="s">
        <v>18324</v>
      </c>
      <c r="R223" s="79"/>
      <c r="S223" s="79"/>
      <c r="T223" s="79" t="s">
        <v>4261</v>
      </c>
      <c r="U223" s="79"/>
      <c r="V223" s="82" t="s">
        <v>4876</v>
      </c>
      <c r="W223" s="81">
        <v>42852.28365740741</v>
      </c>
      <c r="X223" s="82" t="s">
        <v>5949</v>
      </c>
      <c r="Y223" s="79"/>
      <c r="Z223" s="79"/>
      <c r="AA223" s="83" t="s">
        <v>7996</v>
      </c>
      <c r="AB223" s="79"/>
      <c r="AC223" s="79" t="b">
        <v>0</v>
      </c>
      <c r="AD223" s="79">
        <v>0</v>
      </c>
      <c r="AE223" s="83" t="s">
        <v>9915</v>
      </c>
      <c r="AF223" s="79" t="b">
        <v>0</v>
      </c>
      <c r="AG223" s="79" t="s">
        <v>9963</v>
      </c>
      <c r="AH223" s="79"/>
      <c r="AI223" s="83" t="s">
        <v>9915</v>
      </c>
      <c r="AJ223" s="79" t="b">
        <v>0</v>
      </c>
      <c r="AK223" s="79">
        <v>32</v>
      </c>
      <c r="AL223" s="83" t="s">
        <v>9658</v>
      </c>
      <c r="AM223" s="79" t="s">
        <v>9991</v>
      </c>
      <c r="AN223" s="79" t="b">
        <v>0</v>
      </c>
      <c r="AO223" s="83" t="s">
        <v>9658</v>
      </c>
      <c r="AP223" s="79" t="s">
        <v>179</v>
      </c>
      <c r="AQ223" s="79">
        <v>0</v>
      </c>
      <c r="AR223" s="79">
        <v>0</v>
      </c>
      <c r="AS223" s="79"/>
      <c r="AT223" s="79"/>
      <c r="AU223" s="79"/>
      <c r="AV223" s="79"/>
      <c r="AW223" s="79"/>
      <c r="AX223" s="79"/>
      <c r="AY223" s="79"/>
      <c r="AZ223" s="79"/>
      <c r="BA223">
        <v>1</v>
      </c>
      <c r="BB223">
        <v>0</v>
      </c>
      <c r="BC223" s="79" t="str">
        <f>IF(Edges[[#This Row],[Sentiment]]=0,"NEUTRAL",IF(Edges[[#This Row],[Sentiment]]=1,"POSITIVE",IF(Edges[[#This Row],[Sentiment]]=-1,"NEGATIVE")))</f>
        <v>NEUTRAL</v>
      </c>
      <c r="BD223" s="79" t="str">
        <f>IF(Edges[[#This Row],[Vertex 1]]=Edges[[#This Row],[Vertex 2]],"HIDE","SHOW")</f>
        <v>SHOW</v>
      </c>
      <c r="BE223" s="78" t="str">
        <f>REPLACE(INDEX(GroupVertices[Group], MATCH(Edges[[#This Row],[Vertex 1]],GroupVertices[Vertex],0)),1,1,"")</f>
        <v>EUTRAL</v>
      </c>
      <c r="BF223" s="78" t="str">
        <f>REPLACE(INDEX(GroupVertices[Group], MATCH(Edges[[#This Row],[Vertex 2]],GroupVertices[Vertex],0)),1,1,"")</f>
        <v>eneral</v>
      </c>
    </row>
    <row r="224" spans="1:58" x14ac:dyDescent="0.25">
      <c r="A224" s="64" t="s">
        <v>346</v>
      </c>
      <c r="B224" s="64" t="s">
        <v>1544</v>
      </c>
      <c r="C224" s="65"/>
      <c r="D224" s="66"/>
      <c r="E224" s="67"/>
      <c r="F224" s="68"/>
      <c r="G224" s="65" t="str">
        <f>IF(Edges[[#This Row],[Vertex 1]]=Edges[[#This Row],[Vertex 2]],"HIDE","SHOW")</f>
        <v>SHOW</v>
      </c>
      <c r="H224" s="69"/>
      <c r="I224" s="70"/>
      <c r="J224" s="70"/>
      <c r="K224" s="34" t="s">
        <v>65</v>
      </c>
      <c r="L224" s="77">
        <v>224</v>
      </c>
      <c r="M224" s="77"/>
      <c r="N224" s="72"/>
      <c r="O224" s="79" t="s">
        <v>1646</v>
      </c>
      <c r="P224" s="81">
        <v>42852.28365740741</v>
      </c>
      <c r="Q224" s="79" t="s">
        <v>18324</v>
      </c>
      <c r="R224" s="79"/>
      <c r="S224" s="79"/>
      <c r="T224" s="79" t="s">
        <v>4261</v>
      </c>
      <c r="U224" s="79"/>
      <c r="V224" s="82" t="s">
        <v>4876</v>
      </c>
      <c r="W224" s="81">
        <v>42852.28365740741</v>
      </c>
      <c r="X224" s="82" t="s">
        <v>5949</v>
      </c>
      <c r="Y224" s="79"/>
      <c r="Z224" s="79"/>
      <c r="AA224" s="83" t="s">
        <v>7996</v>
      </c>
      <c r="AB224" s="79"/>
      <c r="AC224" s="79" t="b">
        <v>0</v>
      </c>
      <c r="AD224" s="79">
        <v>0</v>
      </c>
      <c r="AE224" s="83" t="s">
        <v>9915</v>
      </c>
      <c r="AF224" s="79" t="b">
        <v>0</v>
      </c>
      <c r="AG224" s="79" t="s">
        <v>9963</v>
      </c>
      <c r="AH224" s="79"/>
      <c r="AI224" s="83" t="s">
        <v>9915</v>
      </c>
      <c r="AJ224" s="79" t="b">
        <v>0</v>
      </c>
      <c r="AK224" s="79">
        <v>32</v>
      </c>
      <c r="AL224" s="83" t="s">
        <v>9658</v>
      </c>
      <c r="AM224" s="79" t="s">
        <v>9991</v>
      </c>
      <c r="AN224" s="79" t="b">
        <v>0</v>
      </c>
      <c r="AO224" s="83" t="s">
        <v>9658</v>
      </c>
      <c r="AP224" s="79" t="s">
        <v>179</v>
      </c>
      <c r="AQ224" s="79">
        <v>0</v>
      </c>
      <c r="AR224" s="79">
        <v>0</v>
      </c>
      <c r="AS224" s="79"/>
      <c r="AT224" s="79"/>
      <c r="AU224" s="79"/>
      <c r="AV224" s="79"/>
      <c r="AW224" s="79"/>
      <c r="AX224" s="79"/>
      <c r="AY224" s="79"/>
      <c r="AZ224" s="79"/>
      <c r="BA224">
        <v>1</v>
      </c>
      <c r="BB224">
        <v>0</v>
      </c>
      <c r="BC224" s="79" t="str">
        <f>IF(Edges[[#This Row],[Sentiment]]=0,"NEUTRAL",IF(Edges[[#This Row],[Sentiment]]=1,"POSITIVE",IF(Edges[[#This Row],[Sentiment]]=-1,"NEGATIVE")))</f>
        <v>NEUTRAL</v>
      </c>
      <c r="BD224" s="79" t="str">
        <f>IF(Edges[[#This Row],[Vertex 1]]=Edges[[#This Row],[Vertex 2]],"HIDE","SHOW")</f>
        <v>SHOW</v>
      </c>
      <c r="BE224" s="78" t="str">
        <f>REPLACE(INDEX(GroupVertices[Group], MATCH(Edges[[#This Row],[Vertex 1]],GroupVertices[Vertex],0)),1,1,"")</f>
        <v>EUTRAL</v>
      </c>
      <c r="BF224" s="78" t="str">
        <f>REPLACE(INDEX(GroupVertices[Group], MATCH(Edges[[#This Row],[Vertex 2]],GroupVertices[Vertex],0)),1,1,"")</f>
        <v>eneral</v>
      </c>
    </row>
    <row r="225" spans="1:58" x14ac:dyDescent="0.25">
      <c r="A225" s="64" t="s">
        <v>346</v>
      </c>
      <c r="B225" s="64" t="s">
        <v>1545</v>
      </c>
      <c r="C225" s="65"/>
      <c r="D225" s="66"/>
      <c r="E225" s="67"/>
      <c r="F225" s="68"/>
      <c r="G225" s="65" t="str">
        <f>IF(Edges[[#This Row],[Vertex 1]]=Edges[[#This Row],[Vertex 2]],"HIDE","SHOW")</f>
        <v>SHOW</v>
      </c>
      <c r="H225" s="69"/>
      <c r="I225" s="70"/>
      <c r="J225" s="70"/>
      <c r="K225" s="34" t="s">
        <v>65</v>
      </c>
      <c r="L225" s="77">
        <v>225</v>
      </c>
      <c r="M225" s="77"/>
      <c r="N225" s="72"/>
      <c r="O225" s="79" t="s">
        <v>1646</v>
      </c>
      <c r="P225" s="81">
        <v>42852.28365740741</v>
      </c>
      <c r="Q225" s="79" t="s">
        <v>18324</v>
      </c>
      <c r="R225" s="79"/>
      <c r="S225" s="79"/>
      <c r="T225" s="79" t="s">
        <v>4261</v>
      </c>
      <c r="U225" s="79"/>
      <c r="V225" s="82" t="s">
        <v>4876</v>
      </c>
      <c r="W225" s="81">
        <v>42852.28365740741</v>
      </c>
      <c r="X225" s="82" t="s">
        <v>5949</v>
      </c>
      <c r="Y225" s="79"/>
      <c r="Z225" s="79"/>
      <c r="AA225" s="83" t="s">
        <v>7996</v>
      </c>
      <c r="AB225" s="79"/>
      <c r="AC225" s="79" t="b">
        <v>0</v>
      </c>
      <c r="AD225" s="79">
        <v>0</v>
      </c>
      <c r="AE225" s="83" t="s">
        <v>9915</v>
      </c>
      <c r="AF225" s="79" t="b">
        <v>0</v>
      </c>
      <c r="AG225" s="79" t="s">
        <v>9963</v>
      </c>
      <c r="AH225" s="79"/>
      <c r="AI225" s="83" t="s">
        <v>9915</v>
      </c>
      <c r="AJ225" s="79" t="b">
        <v>0</v>
      </c>
      <c r="AK225" s="79">
        <v>32</v>
      </c>
      <c r="AL225" s="83" t="s">
        <v>9658</v>
      </c>
      <c r="AM225" s="79" t="s">
        <v>9991</v>
      </c>
      <c r="AN225" s="79" t="b">
        <v>0</v>
      </c>
      <c r="AO225" s="83" t="s">
        <v>9658</v>
      </c>
      <c r="AP225" s="79" t="s">
        <v>179</v>
      </c>
      <c r="AQ225" s="79">
        <v>0</v>
      </c>
      <c r="AR225" s="79">
        <v>0</v>
      </c>
      <c r="AS225" s="79"/>
      <c r="AT225" s="79"/>
      <c r="AU225" s="79"/>
      <c r="AV225" s="79"/>
      <c r="AW225" s="79"/>
      <c r="AX225" s="79"/>
      <c r="AY225" s="79"/>
      <c r="AZ225" s="79"/>
      <c r="BA225">
        <v>1</v>
      </c>
      <c r="BB225">
        <v>0</v>
      </c>
      <c r="BC225" s="79" t="str">
        <f>IF(Edges[[#This Row],[Sentiment]]=0,"NEUTRAL",IF(Edges[[#This Row],[Sentiment]]=1,"POSITIVE",IF(Edges[[#This Row],[Sentiment]]=-1,"NEGATIVE")))</f>
        <v>NEUTRAL</v>
      </c>
      <c r="BD225" s="79" t="str">
        <f>IF(Edges[[#This Row],[Vertex 1]]=Edges[[#This Row],[Vertex 2]],"HIDE","SHOW")</f>
        <v>SHOW</v>
      </c>
      <c r="BE225" s="78" t="str">
        <f>REPLACE(INDEX(GroupVertices[Group], MATCH(Edges[[#This Row],[Vertex 1]],GroupVertices[Vertex],0)),1,1,"")</f>
        <v>EUTRAL</v>
      </c>
      <c r="BF225" s="78" t="str">
        <f>REPLACE(INDEX(GroupVertices[Group], MATCH(Edges[[#This Row],[Vertex 2]],GroupVertices[Vertex],0)),1,1,"")</f>
        <v>EGATIVE</v>
      </c>
    </row>
    <row r="226" spans="1:58" x14ac:dyDescent="0.25">
      <c r="A226" s="64" t="s">
        <v>346</v>
      </c>
      <c r="B226" s="64" t="s">
        <v>1469</v>
      </c>
      <c r="C226" s="65"/>
      <c r="D226" s="66"/>
      <c r="E226" s="67"/>
      <c r="F226" s="68"/>
      <c r="G226" s="65" t="str">
        <f>IF(Edges[[#This Row],[Vertex 1]]=Edges[[#This Row],[Vertex 2]],"HIDE","SHOW")</f>
        <v>SHOW</v>
      </c>
      <c r="H226" s="69"/>
      <c r="I226" s="70"/>
      <c r="J226" s="70"/>
      <c r="K226" s="34" t="s">
        <v>65</v>
      </c>
      <c r="L226" s="77">
        <v>226</v>
      </c>
      <c r="M226" s="77"/>
      <c r="N226" s="72"/>
      <c r="O226" s="79" t="s">
        <v>1646</v>
      </c>
      <c r="P226" s="81">
        <v>42852.28365740741</v>
      </c>
      <c r="Q226" s="79" t="s">
        <v>18324</v>
      </c>
      <c r="R226" s="79"/>
      <c r="S226" s="79"/>
      <c r="T226" s="79" t="s">
        <v>4261</v>
      </c>
      <c r="U226" s="79"/>
      <c r="V226" s="82" t="s">
        <v>4876</v>
      </c>
      <c r="W226" s="81">
        <v>42852.28365740741</v>
      </c>
      <c r="X226" s="82" t="s">
        <v>5949</v>
      </c>
      <c r="Y226" s="79"/>
      <c r="Z226" s="79"/>
      <c r="AA226" s="83" t="s">
        <v>7996</v>
      </c>
      <c r="AB226" s="79"/>
      <c r="AC226" s="79" t="b">
        <v>0</v>
      </c>
      <c r="AD226" s="79">
        <v>0</v>
      </c>
      <c r="AE226" s="83" t="s">
        <v>9915</v>
      </c>
      <c r="AF226" s="79" t="b">
        <v>0</v>
      </c>
      <c r="AG226" s="79" t="s">
        <v>9963</v>
      </c>
      <c r="AH226" s="79"/>
      <c r="AI226" s="83" t="s">
        <v>9915</v>
      </c>
      <c r="AJ226" s="79" t="b">
        <v>0</v>
      </c>
      <c r="AK226" s="79">
        <v>32</v>
      </c>
      <c r="AL226" s="83" t="s">
        <v>9658</v>
      </c>
      <c r="AM226" s="79" t="s">
        <v>9991</v>
      </c>
      <c r="AN226" s="79" t="b">
        <v>0</v>
      </c>
      <c r="AO226" s="83" t="s">
        <v>9658</v>
      </c>
      <c r="AP226" s="79" t="s">
        <v>179</v>
      </c>
      <c r="AQ226" s="79">
        <v>0</v>
      </c>
      <c r="AR226" s="79">
        <v>0</v>
      </c>
      <c r="AS226" s="79"/>
      <c r="AT226" s="79"/>
      <c r="AU226" s="79"/>
      <c r="AV226" s="79"/>
      <c r="AW226" s="79"/>
      <c r="AX226" s="79"/>
      <c r="AY226" s="79"/>
      <c r="AZ226" s="79"/>
      <c r="BA226">
        <v>3</v>
      </c>
      <c r="BB226">
        <v>0</v>
      </c>
      <c r="BC226" s="79" t="str">
        <f>IF(Edges[[#This Row],[Sentiment]]=0,"NEUTRAL",IF(Edges[[#This Row],[Sentiment]]=1,"POSITIVE",IF(Edges[[#This Row],[Sentiment]]=-1,"NEGATIVE")))</f>
        <v>NEUTRAL</v>
      </c>
      <c r="BD226" s="79" t="str">
        <f>IF(Edges[[#This Row],[Vertex 1]]=Edges[[#This Row],[Vertex 2]],"HIDE","SHOW")</f>
        <v>SHOW</v>
      </c>
      <c r="BE226" s="78" t="str">
        <f>REPLACE(INDEX(GroupVertices[Group], MATCH(Edges[[#This Row],[Vertex 1]],GroupVertices[Vertex],0)),1,1,"")</f>
        <v>EUTRAL</v>
      </c>
      <c r="BF226" s="78" t="str">
        <f>REPLACE(INDEX(GroupVertices[Group], MATCH(Edges[[#This Row],[Vertex 2]],GroupVertices[Vertex],0)),1,1,"")</f>
        <v>EUTRAL</v>
      </c>
    </row>
    <row r="227" spans="1:58" x14ac:dyDescent="0.25">
      <c r="A227" s="64" t="s">
        <v>347</v>
      </c>
      <c r="B227" s="64" t="s">
        <v>1469</v>
      </c>
      <c r="C227" s="65"/>
      <c r="D227" s="66"/>
      <c r="E227" s="67"/>
      <c r="F227" s="68"/>
      <c r="G227" s="65" t="str">
        <f>IF(Edges[[#This Row],[Vertex 1]]=Edges[[#This Row],[Vertex 2]],"HIDE","SHOW")</f>
        <v>SHOW</v>
      </c>
      <c r="H227" s="69"/>
      <c r="I227" s="70"/>
      <c r="J227" s="70"/>
      <c r="K227" s="34" t="s">
        <v>65</v>
      </c>
      <c r="L227" s="77">
        <v>227</v>
      </c>
      <c r="M227" s="77"/>
      <c r="N227" s="72"/>
      <c r="O227" s="79" t="s">
        <v>1646</v>
      </c>
      <c r="P227" s="81">
        <v>42852.284675925926</v>
      </c>
      <c r="Q227" s="79" t="s">
        <v>18327</v>
      </c>
      <c r="R227" s="79"/>
      <c r="S227" s="79"/>
      <c r="T227" s="79" t="s">
        <v>4277</v>
      </c>
      <c r="U227" s="79"/>
      <c r="V227" s="82" t="s">
        <v>4877</v>
      </c>
      <c r="W227" s="81">
        <v>42852.284675925926</v>
      </c>
      <c r="X227" s="82" t="s">
        <v>5950</v>
      </c>
      <c r="Y227" s="79"/>
      <c r="Z227" s="79"/>
      <c r="AA227" s="83" t="s">
        <v>7997</v>
      </c>
      <c r="AB227" s="79"/>
      <c r="AC227" s="79" t="b">
        <v>0</v>
      </c>
      <c r="AD227" s="79">
        <v>0</v>
      </c>
      <c r="AE227" s="83" t="s">
        <v>9915</v>
      </c>
      <c r="AF227" s="79" t="b">
        <v>0</v>
      </c>
      <c r="AG227" s="79" t="s">
        <v>9963</v>
      </c>
      <c r="AH227" s="79"/>
      <c r="AI227" s="83" t="s">
        <v>9915</v>
      </c>
      <c r="AJ227" s="79" t="b">
        <v>0</v>
      </c>
      <c r="AK227" s="79">
        <v>29</v>
      </c>
      <c r="AL227" s="83" t="s">
        <v>9672</v>
      </c>
      <c r="AM227" s="79" t="s">
        <v>9991</v>
      </c>
      <c r="AN227" s="79" t="b">
        <v>0</v>
      </c>
      <c r="AO227" s="83" t="s">
        <v>9672</v>
      </c>
      <c r="AP227" s="79" t="s">
        <v>179</v>
      </c>
      <c r="AQ227" s="79">
        <v>0</v>
      </c>
      <c r="AR227" s="79">
        <v>0</v>
      </c>
      <c r="AS227" s="79"/>
      <c r="AT227" s="79"/>
      <c r="AU227" s="79"/>
      <c r="AV227" s="79"/>
      <c r="AW227" s="79"/>
      <c r="AX227" s="79"/>
      <c r="AY227" s="79"/>
      <c r="AZ227" s="79"/>
      <c r="BA227">
        <v>3</v>
      </c>
      <c r="BB227">
        <v>0</v>
      </c>
      <c r="BC227" s="79" t="str">
        <f>IF(Edges[[#This Row],[Sentiment]]=0,"NEUTRAL",IF(Edges[[#This Row],[Sentiment]]=1,"POSITIVE",IF(Edges[[#This Row],[Sentiment]]=-1,"NEGATIVE")))</f>
        <v>NEUTRAL</v>
      </c>
      <c r="BD227" s="79" t="str">
        <f>IF(Edges[[#This Row],[Vertex 1]]=Edges[[#This Row],[Vertex 2]],"HIDE","SHOW")</f>
        <v>SHOW</v>
      </c>
      <c r="BE227" s="78" t="str">
        <f>REPLACE(INDEX(GroupVertices[Group], MATCH(Edges[[#This Row],[Vertex 1]],GroupVertices[Vertex],0)),1,1,"")</f>
        <v>EUTRAL</v>
      </c>
      <c r="BF227" s="78" t="str">
        <f>REPLACE(INDEX(GroupVertices[Group], MATCH(Edges[[#This Row],[Vertex 2]],GroupVertices[Vertex],0)),1,1,"")</f>
        <v>EUTRAL</v>
      </c>
    </row>
    <row r="228" spans="1:58" x14ac:dyDescent="0.25">
      <c r="A228" s="64" t="s">
        <v>347</v>
      </c>
      <c r="B228" s="64" t="s">
        <v>1469</v>
      </c>
      <c r="C228" s="65"/>
      <c r="D228" s="66"/>
      <c r="E228" s="67"/>
      <c r="F228" s="68"/>
      <c r="G228" s="65" t="str">
        <f>IF(Edges[[#This Row],[Vertex 1]]=Edges[[#This Row],[Vertex 2]],"HIDE","SHOW")</f>
        <v>SHOW</v>
      </c>
      <c r="H228" s="69"/>
      <c r="I228" s="70"/>
      <c r="J228" s="70"/>
      <c r="K228" s="34" t="s">
        <v>65</v>
      </c>
      <c r="L228" s="77">
        <v>228</v>
      </c>
      <c r="M228" s="77"/>
      <c r="N228" s="72"/>
      <c r="O228" s="79" t="s">
        <v>1646</v>
      </c>
      <c r="P228" s="81">
        <v>42852.284756944442</v>
      </c>
      <c r="Q228" s="79" t="s">
        <v>1744</v>
      </c>
      <c r="R228" s="79"/>
      <c r="S228" s="79"/>
      <c r="T228" s="79"/>
      <c r="U228" s="79"/>
      <c r="V228" s="82" t="s">
        <v>4877</v>
      </c>
      <c r="W228" s="81">
        <v>42852.284756944442</v>
      </c>
      <c r="X228" s="82" t="s">
        <v>5951</v>
      </c>
      <c r="Y228" s="79"/>
      <c r="Z228" s="79"/>
      <c r="AA228" s="83" t="s">
        <v>7998</v>
      </c>
      <c r="AB228" s="79"/>
      <c r="AC228" s="79" t="b">
        <v>0</v>
      </c>
      <c r="AD228" s="79">
        <v>0</v>
      </c>
      <c r="AE228" s="83" t="s">
        <v>9915</v>
      </c>
      <c r="AF228" s="79" t="b">
        <v>0</v>
      </c>
      <c r="AG228" s="79" t="s">
        <v>9963</v>
      </c>
      <c r="AH228" s="79"/>
      <c r="AI228" s="83" t="s">
        <v>9915</v>
      </c>
      <c r="AJ228" s="79" t="b">
        <v>0</v>
      </c>
      <c r="AK228" s="79">
        <v>25</v>
      </c>
      <c r="AL228" s="83" t="s">
        <v>9671</v>
      </c>
      <c r="AM228" s="79" t="s">
        <v>9991</v>
      </c>
      <c r="AN228" s="79" t="b">
        <v>0</v>
      </c>
      <c r="AO228" s="83" t="s">
        <v>9671</v>
      </c>
      <c r="AP228" s="79" t="s">
        <v>179</v>
      </c>
      <c r="AQ228" s="79">
        <v>0</v>
      </c>
      <c r="AR228" s="79">
        <v>0</v>
      </c>
      <c r="AS228" s="79"/>
      <c r="AT228" s="79"/>
      <c r="AU228" s="79"/>
      <c r="AV228" s="79"/>
      <c r="AW228" s="79"/>
      <c r="AX228" s="79"/>
      <c r="AY228" s="79"/>
      <c r="AZ228" s="79"/>
      <c r="BA228">
        <v>3</v>
      </c>
      <c r="BB228">
        <v>0</v>
      </c>
      <c r="BC228" s="79" t="str">
        <f>IF(Edges[[#This Row],[Sentiment]]=0,"NEUTRAL",IF(Edges[[#This Row],[Sentiment]]=1,"POSITIVE",IF(Edges[[#This Row],[Sentiment]]=-1,"NEGATIVE")))</f>
        <v>NEUTRAL</v>
      </c>
      <c r="BD228" s="79" t="str">
        <f>IF(Edges[[#This Row],[Vertex 1]]=Edges[[#This Row],[Vertex 2]],"HIDE","SHOW")</f>
        <v>SHOW</v>
      </c>
      <c r="BE228" s="78" t="str">
        <f>REPLACE(INDEX(GroupVertices[Group], MATCH(Edges[[#This Row],[Vertex 1]],GroupVertices[Vertex],0)),1,1,"")</f>
        <v>EUTRAL</v>
      </c>
      <c r="BF228" s="78" t="str">
        <f>REPLACE(INDEX(GroupVertices[Group], MATCH(Edges[[#This Row],[Vertex 2]],GroupVertices[Vertex],0)),1,1,"")</f>
        <v>EUTRAL</v>
      </c>
    </row>
    <row r="229" spans="1:58" x14ac:dyDescent="0.25">
      <c r="A229" s="64" t="s">
        <v>347</v>
      </c>
      <c r="B229" s="64" t="s">
        <v>1543</v>
      </c>
      <c r="C229" s="65"/>
      <c r="D229" s="66"/>
      <c r="E229" s="67"/>
      <c r="F229" s="68"/>
      <c r="G229" s="65" t="str">
        <f>IF(Edges[[#This Row],[Vertex 1]]=Edges[[#This Row],[Vertex 2]],"HIDE","SHOW")</f>
        <v>SHOW</v>
      </c>
      <c r="H229" s="69"/>
      <c r="I229" s="70"/>
      <c r="J229" s="70"/>
      <c r="K229" s="34" t="s">
        <v>65</v>
      </c>
      <c r="L229" s="77">
        <v>229</v>
      </c>
      <c r="M229" s="77"/>
      <c r="N229" s="72"/>
      <c r="O229" s="79" t="s">
        <v>1646</v>
      </c>
      <c r="P229" s="81">
        <v>42852.284791666665</v>
      </c>
      <c r="Q229" s="79" t="s">
        <v>18324</v>
      </c>
      <c r="R229" s="79"/>
      <c r="S229" s="79"/>
      <c r="T229" s="79" t="s">
        <v>4261</v>
      </c>
      <c r="U229" s="79"/>
      <c r="V229" s="82" t="s">
        <v>4877</v>
      </c>
      <c r="W229" s="81">
        <v>42852.284791666665</v>
      </c>
      <c r="X229" s="82" t="s">
        <v>5952</v>
      </c>
      <c r="Y229" s="79"/>
      <c r="Z229" s="79"/>
      <c r="AA229" s="83" t="s">
        <v>7999</v>
      </c>
      <c r="AB229" s="79"/>
      <c r="AC229" s="79" t="b">
        <v>0</v>
      </c>
      <c r="AD229" s="79">
        <v>0</v>
      </c>
      <c r="AE229" s="83" t="s">
        <v>9915</v>
      </c>
      <c r="AF229" s="79" t="b">
        <v>0</v>
      </c>
      <c r="AG229" s="79" t="s">
        <v>9963</v>
      </c>
      <c r="AH229" s="79"/>
      <c r="AI229" s="83" t="s">
        <v>9915</v>
      </c>
      <c r="AJ229" s="79" t="b">
        <v>0</v>
      </c>
      <c r="AK229" s="79">
        <v>32</v>
      </c>
      <c r="AL229" s="83" t="s">
        <v>9658</v>
      </c>
      <c r="AM229" s="79" t="s">
        <v>9991</v>
      </c>
      <c r="AN229" s="79" t="b">
        <v>0</v>
      </c>
      <c r="AO229" s="83" t="s">
        <v>9658</v>
      </c>
      <c r="AP229" s="79" t="s">
        <v>179</v>
      </c>
      <c r="AQ229" s="79">
        <v>0</v>
      </c>
      <c r="AR229" s="79">
        <v>0</v>
      </c>
      <c r="AS229" s="79"/>
      <c r="AT229" s="79"/>
      <c r="AU229" s="79"/>
      <c r="AV229" s="79"/>
      <c r="AW229" s="79"/>
      <c r="AX229" s="79"/>
      <c r="AY229" s="79"/>
      <c r="AZ229" s="79"/>
      <c r="BA229">
        <v>1</v>
      </c>
      <c r="BB229">
        <v>0</v>
      </c>
      <c r="BC229" s="79" t="str">
        <f>IF(Edges[[#This Row],[Sentiment]]=0,"NEUTRAL",IF(Edges[[#This Row],[Sentiment]]=1,"POSITIVE",IF(Edges[[#This Row],[Sentiment]]=-1,"NEGATIVE")))</f>
        <v>NEUTRAL</v>
      </c>
      <c r="BD229" s="79" t="str">
        <f>IF(Edges[[#This Row],[Vertex 1]]=Edges[[#This Row],[Vertex 2]],"HIDE","SHOW")</f>
        <v>SHOW</v>
      </c>
      <c r="BE229" s="78" t="str">
        <f>REPLACE(INDEX(GroupVertices[Group], MATCH(Edges[[#This Row],[Vertex 1]],GroupVertices[Vertex],0)),1,1,"")</f>
        <v>EUTRAL</v>
      </c>
      <c r="BF229" s="78" t="str">
        <f>REPLACE(INDEX(GroupVertices[Group], MATCH(Edges[[#This Row],[Vertex 2]],GroupVertices[Vertex],0)),1,1,"")</f>
        <v>eneral</v>
      </c>
    </row>
    <row r="230" spans="1:58" x14ac:dyDescent="0.25">
      <c r="A230" s="64" t="s">
        <v>347</v>
      </c>
      <c r="B230" s="64" t="s">
        <v>1544</v>
      </c>
      <c r="C230" s="65"/>
      <c r="D230" s="66"/>
      <c r="E230" s="67"/>
      <c r="F230" s="68"/>
      <c r="G230" s="65" t="str">
        <f>IF(Edges[[#This Row],[Vertex 1]]=Edges[[#This Row],[Vertex 2]],"HIDE","SHOW")</f>
        <v>SHOW</v>
      </c>
      <c r="H230" s="69"/>
      <c r="I230" s="70"/>
      <c r="J230" s="70"/>
      <c r="K230" s="34" t="s">
        <v>65</v>
      </c>
      <c r="L230" s="77">
        <v>230</v>
      </c>
      <c r="M230" s="77"/>
      <c r="N230" s="72"/>
      <c r="O230" s="79" t="s">
        <v>1646</v>
      </c>
      <c r="P230" s="81">
        <v>42852.284791666665</v>
      </c>
      <c r="Q230" s="79" t="s">
        <v>18324</v>
      </c>
      <c r="R230" s="79"/>
      <c r="S230" s="79"/>
      <c r="T230" s="79" t="s">
        <v>4261</v>
      </c>
      <c r="U230" s="79"/>
      <c r="V230" s="82" t="s">
        <v>4877</v>
      </c>
      <c r="W230" s="81">
        <v>42852.284791666665</v>
      </c>
      <c r="X230" s="82" t="s">
        <v>5952</v>
      </c>
      <c r="Y230" s="79"/>
      <c r="Z230" s="79"/>
      <c r="AA230" s="83" t="s">
        <v>7999</v>
      </c>
      <c r="AB230" s="79"/>
      <c r="AC230" s="79" t="b">
        <v>0</v>
      </c>
      <c r="AD230" s="79">
        <v>0</v>
      </c>
      <c r="AE230" s="83" t="s">
        <v>9915</v>
      </c>
      <c r="AF230" s="79" t="b">
        <v>0</v>
      </c>
      <c r="AG230" s="79" t="s">
        <v>9963</v>
      </c>
      <c r="AH230" s="79"/>
      <c r="AI230" s="83" t="s">
        <v>9915</v>
      </c>
      <c r="AJ230" s="79" t="b">
        <v>0</v>
      </c>
      <c r="AK230" s="79">
        <v>32</v>
      </c>
      <c r="AL230" s="83" t="s">
        <v>9658</v>
      </c>
      <c r="AM230" s="79" t="s">
        <v>9991</v>
      </c>
      <c r="AN230" s="79" t="b">
        <v>0</v>
      </c>
      <c r="AO230" s="83" t="s">
        <v>9658</v>
      </c>
      <c r="AP230" s="79" t="s">
        <v>179</v>
      </c>
      <c r="AQ230" s="79">
        <v>0</v>
      </c>
      <c r="AR230" s="79">
        <v>0</v>
      </c>
      <c r="AS230" s="79"/>
      <c r="AT230" s="79"/>
      <c r="AU230" s="79"/>
      <c r="AV230" s="79"/>
      <c r="AW230" s="79"/>
      <c r="AX230" s="79"/>
      <c r="AY230" s="79"/>
      <c r="AZ230" s="79"/>
      <c r="BA230">
        <v>1</v>
      </c>
      <c r="BB230">
        <v>-1</v>
      </c>
      <c r="BC230" s="79" t="str">
        <f>IF(Edges[[#This Row],[Sentiment]]=0,"NEUTRAL",IF(Edges[[#This Row],[Sentiment]]=1,"POSITIVE",IF(Edges[[#This Row],[Sentiment]]=-1,"NEGATIVE")))</f>
        <v>NEGATIVE</v>
      </c>
      <c r="BD230" s="79" t="str">
        <f>IF(Edges[[#This Row],[Vertex 1]]=Edges[[#This Row],[Vertex 2]],"HIDE","SHOW")</f>
        <v>SHOW</v>
      </c>
      <c r="BE230" s="78" t="str">
        <f>REPLACE(INDEX(GroupVertices[Group], MATCH(Edges[[#This Row],[Vertex 1]],GroupVertices[Vertex],0)),1,1,"")</f>
        <v>EUTRAL</v>
      </c>
      <c r="BF230" s="78" t="str">
        <f>REPLACE(INDEX(GroupVertices[Group], MATCH(Edges[[#This Row],[Vertex 2]],GroupVertices[Vertex],0)),1,1,"")</f>
        <v>eneral</v>
      </c>
    </row>
    <row r="231" spans="1:58" x14ac:dyDescent="0.25">
      <c r="A231" s="64" t="s">
        <v>347</v>
      </c>
      <c r="B231" s="64" t="s">
        <v>1545</v>
      </c>
      <c r="C231" s="65"/>
      <c r="D231" s="66"/>
      <c r="E231" s="67"/>
      <c r="F231" s="68"/>
      <c r="G231" s="65" t="str">
        <f>IF(Edges[[#This Row],[Vertex 1]]=Edges[[#This Row],[Vertex 2]],"HIDE","SHOW")</f>
        <v>SHOW</v>
      </c>
      <c r="H231" s="69"/>
      <c r="I231" s="70"/>
      <c r="J231" s="70"/>
      <c r="K231" s="34" t="s">
        <v>65</v>
      </c>
      <c r="L231" s="77">
        <v>231</v>
      </c>
      <c r="M231" s="77"/>
      <c r="N231" s="72"/>
      <c r="O231" s="79" t="s">
        <v>1646</v>
      </c>
      <c r="P231" s="81">
        <v>42852.284791666665</v>
      </c>
      <c r="Q231" s="79" t="s">
        <v>18324</v>
      </c>
      <c r="R231" s="79"/>
      <c r="S231" s="79"/>
      <c r="T231" s="79" t="s">
        <v>4261</v>
      </c>
      <c r="U231" s="79"/>
      <c r="V231" s="82" t="s">
        <v>4877</v>
      </c>
      <c r="W231" s="81">
        <v>42852.284791666665</v>
      </c>
      <c r="X231" s="82" t="s">
        <v>5952</v>
      </c>
      <c r="Y231" s="79"/>
      <c r="Z231" s="79"/>
      <c r="AA231" s="83" t="s">
        <v>7999</v>
      </c>
      <c r="AB231" s="79"/>
      <c r="AC231" s="79" t="b">
        <v>0</v>
      </c>
      <c r="AD231" s="79">
        <v>0</v>
      </c>
      <c r="AE231" s="83" t="s">
        <v>9915</v>
      </c>
      <c r="AF231" s="79" t="b">
        <v>0</v>
      </c>
      <c r="AG231" s="79" t="s">
        <v>9963</v>
      </c>
      <c r="AH231" s="79"/>
      <c r="AI231" s="83" t="s">
        <v>9915</v>
      </c>
      <c r="AJ231" s="79" t="b">
        <v>0</v>
      </c>
      <c r="AK231" s="79">
        <v>32</v>
      </c>
      <c r="AL231" s="83" t="s">
        <v>9658</v>
      </c>
      <c r="AM231" s="79" t="s">
        <v>9991</v>
      </c>
      <c r="AN231" s="79" t="b">
        <v>0</v>
      </c>
      <c r="AO231" s="83" t="s">
        <v>9658</v>
      </c>
      <c r="AP231" s="79" t="s">
        <v>179</v>
      </c>
      <c r="AQ231" s="79">
        <v>0</v>
      </c>
      <c r="AR231" s="79">
        <v>0</v>
      </c>
      <c r="AS231" s="79"/>
      <c r="AT231" s="79"/>
      <c r="AU231" s="79"/>
      <c r="AV231" s="79"/>
      <c r="AW231" s="79"/>
      <c r="AX231" s="79"/>
      <c r="AY231" s="79"/>
      <c r="AZ231" s="79"/>
      <c r="BA231">
        <v>1</v>
      </c>
      <c r="BB231">
        <v>-1</v>
      </c>
      <c r="BC231" s="79" t="str">
        <f>IF(Edges[[#This Row],[Sentiment]]=0,"NEUTRAL",IF(Edges[[#This Row],[Sentiment]]=1,"POSITIVE",IF(Edges[[#This Row],[Sentiment]]=-1,"NEGATIVE")))</f>
        <v>NEGATIVE</v>
      </c>
      <c r="BD231" s="79" t="str">
        <f>IF(Edges[[#This Row],[Vertex 1]]=Edges[[#This Row],[Vertex 2]],"HIDE","SHOW")</f>
        <v>SHOW</v>
      </c>
      <c r="BE231" s="78" t="str">
        <f>REPLACE(INDEX(GroupVertices[Group], MATCH(Edges[[#This Row],[Vertex 1]],GroupVertices[Vertex],0)),1,1,"")</f>
        <v>EUTRAL</v>
      </c>
      <c r="BF231" s="78" t="str">
        <f>REPLACE(INDEX(GroupVertices[Group], MATCH(Edges[[#This Row],[Vertex 2]],GroupVertices[Vertex],0)),1,1,"")</f>
        <v>EGATIVE</v>
      </c>
    </row>
    <row r="232" spans="1:58" x14ac:dyDescent="0.25">
      <c r="A232" s="64" t="s">
        <v>347</v>
      </c>
      <c r="B232" s="64" t="s">
        <v>1469</v>
      </c>
      <c r="C232" s="65"/>
      <c r="D232" s="66"/>
      <c r="E232" s="67"/>
      <c r="F232" s="68"/>
      <c r="G232" s="65" t="str">
        <f>IF(Edges[[#This Row],[Vertex 1]]=Edges[[#This Row],[Vertex 2]],"HIDE","SHOW")</f>
        <v>SHOW</v>
      </c>
      <c r="H232" s="69"/>
      <c r="I232" s="70"/>
      <c r="J232" s="70"/>
      <c r="K232" s="34" t="s">
        <v>65</v>
      </c>
      <c r="L232" s="77">
        <v>232</v>
      </c>
      <c r="M232" s="77"/>
      <c r="N232" s="72"/>
      <c r="O232" s="79" t="s">
        <v>1646</v>
      </c>
      <c r="P232" s="81">
        <v>42852.284791666665</v>
      </c>
      <c r="Q232" s="79" t="s">
        <v>18324</v>
      </c>
      <c r="R232" s="79"/>
      <c r="S232" s="79"/>
      <c r="T232" s="79" t="s">
        <v>4261</v>
      </c>
      <c r="U232" s="79"/>
      <c r="V232" s="82" t="s">
        <v>4877</v>
      </c>
      <c r="W232" s="81">
        <v>42852.284791666665</v>
      </c>
      <c r="X232" s="82" t="s">
        <v>5952</v>
      </c>
      <c r="Y232" s="79"/>
      <c r="Z232" s="79"/>
      <c r="AA232" s="83" t="s">
        <v>7999</v>
      </c>
      <c r="AB232" s="79"/>
      <c r="AC232" s="79" t="b">
        <v>0</v>
      </c>
      <c r="AD232" s="79">
        <v>0</v>
      </c>
      <c r="AE232" s="83" t="s">
        <v>9915</v>
      </c>
      <c r="AF232" s="79" t="b">
        <v>0</v>
      </c>
      <c r="AG232" s="79" t="s">
        <v>9963</v>
      </c>
      <c r="AH232" s="79"/>
      <c r="AI232" s="83" t="s">
        <v>9915</v>
      </c>
      <c r="AJ232" s="79" t="b">
        <v>0</v>
      </c>
      <c r="AK232" s="79">
        <v>32</v>
      </c>
      <c r="AL232" s="83" t="s">
        <v>9658</v>
      </c>
      <c r="AM232" s="79" t="s">
        <v>9991</v>
      </c>
      <c r="AN232" s="79" t="b">
        <v>0</v>
      </c>
      <c r="AO232" s="83" t="s">
        <v>9658</v>
      </c>
      <c r="AP232" s="79" t="s">
        <v>179</v>
      </c>
      <c r="AQ232" s="79">
        <v>0</v>
      </c>
      <c r="AR232" s="79">
        <v>0</v>
      </c>
      <c r="AS232" s="79"/>
      <c r="AT232" s="79"/>
      <c r="AU232" s="79"/>
      <c r="AV232" s="79"/>
      <c r="AW232" s="79"/>
      <c r="AX232" s="79"/>
      <c r="AY232" s="79"/>
      <c r="AZ232" s="79"/>
      <c r="BA232">
        <v>3</v>
      </c>
      <c r="BB232">
        <v>-1</v>
      </c>
      <c r="BC232" s="79" t="str">
        <f>IF(Edges[[#This Row],[Sentiment]]=0,"NEUTRAL",IF(Edges[[#This Row],[Sentiment]]=1,"POSITIVE",IF(Edges[[#This Row],[Sentiment]]=-1,"NEGATIVE")))</f>
        <v>NEGATIVE</v>
      </c>
      <c r="BD232" s="79" t="str">
        <f>IF(Edges[[#This Row],[Vertex 1]]=Edges[[#This Row],[Vertex 2]],"HIDE","SHOW")</f>
        <v>SHOW</v>
      </c>
      <c r="BE232" s="78" t="str">
        <f>REPLACE(INDEX(GroupVertices[Group], MATCH(Edges[[#This Row],[Vertex 1]],GroupVertices[Vertex],0)),1,1,"")</f>
        <v>EUTRAL</v>
      </c>
      <c r="BF232" s="78" t="str">
        <f>REPLACE(INDEX(GroupVertices[Group], MATCH(Edges[[#This Row],[Vertex 2]],GroupVertices[Vertex],0)),1,1,"")</f>
        <v>EUTRAL</v>
      </c>
    </row>
    <row r="233" spans="1:58" x14ac:dyDescent="0.25">
      <c r="A233" s="64" t="s">
        <v>348</v>
      </c>
      <c r="B233" s="64" t="s">
        <v>1469</v>
      </c>
      <c r="C233" s="65"/>
      <c r="D233" s="66"/>
      <c r="E233" s="67"/>
      <c r="F233" s="68"/>
      <c r="G233" s="65" t="str">
        <f>IF(Edges[[#This Row],[Vertex 1]]=Edges[[#This Row],[Vertex 2]],"HIDE","SHOW")</f>
        <v>SHOW</v>
      </c>
      <c r="H233" s="69"/>
      <c r="I233" s="70"/>
      <c r="J233" s="70"/>
      <c r="K233" s="34" t="s">
        <v>65</v>
      </c>
      <c r="L233" s="77">
        <v>233</v>
      </c>
      <c r="M233" s="77"/>
      <c r="N233" s="72"/>
      <c r="O233" s="79" t="s">
        <v>1646</v>
      </c>
      <c r="P233" s="81">
        <v>42852.285902777781</v>
      </c>
      <c r="Q233" s="79" t="s">
        <v>18327</v>
      </c>
      <c r="R233" s="79"/>
      <c r="S233" s="79"/>
      <c r="T233" s="79" t="s">
        <v>4277</v>
      </c>
      <c r="U233" s="79"/>
      <c r="V233" s="82" t="s">
        <v>4878</v>
      </c>
      <c r="W233" s="81">
        <v>42852.285902777781</v>
      </c>
      <c r="X233" s="82" t="s">
        <v>5953</v>
      </c>
      <c r="Y233" s="79"/>
      <c r="Z233" s="79"/>
      <c r="AA233" s="83" t="s">
        <v>8000</v>
      </c>
      <c r="AB233" s="79"/>
      <c r="AC233" s="79" t="b">
        <v>0</v>
      </c>
      <c r="AD233" s="79">
        <v>0</v>
      </c>
      <c r="AE233" s="83" t="s">
        <v>9915</v>
      </c>
      <c r="AF233" s="79" t="b">
        <v>0</v>
      </c>
      <c r="AG233" s="79" t="s">
        <v>9963</v>
      </c>
      <c r="AH233" s="79"/>
      <c r="AI233" s="83" t="s">
        <v>9915</v>
      </c>
      <c r="AJ233" s="79" t="b">
        <v>0</v>
      </c>
      <c r="AK233" s="79">
        <v>29</v>
      </c>
      <c r="AL233" s="83" t="s">
        <v>9672</v>
      </c>
      <c r="AM233" s="79" t="s">
        <v>9991</v>
      </c>
      <c r="AN233" s="79" t="b">
        <v>0</v>
      </c>
      <c r="AO233" s="83" t="s">
        <v>9672</v>
      </c>
      <c r="AP233" s="79" t="s">
        <v>179</v>
      </c>
      <c r="AQ233" s="79">
        <v>0</v>
      </c>
      <c r="AR233" s="79">
        <v>0</v>
      </c>
      <c r="AS233" s="79"/>
      <c r="AT233" s="79"/>
      <c r="AU233" s="79"/>
      <c r="AV233" s="79"/>
      <c r="AW233" s="79"/>
      <c r="AX233" s="79"/>
      <c r="AY233" s="79"/>
      <c r="AZ233" s="79"/>
      <c r="BA233">
        <v>3</v>
      </c>
      <c r="BB233">
        <v>-1</v>
      </c>
      <c r="BC233" s="79" t="str">
        <f>IF(Edges[[#This Row],[Sentiment]]=0,"NEUTRAL",IF(Edges[[#This Row],[Sentiment]]=1,"POSITIVE",IF(Edges[[#This Row],[Sentiment]]=-1,"NEGATIVE")))</f>
        <v>NEGATIVE</v>
      </c>
      <c r="BD233" s="79" t="str">
        <f>IF(Edges[[#This Row],[Vertex 1]]=Edges[[#This Row],[Vertex 2]],"HIDE","SHOW")</f>
        <v>SHOW</v>
      </c>
      <c r="BE233" s="78" t="str">
        <f>REPLACE(INDEX(GroupVertices[Group], MATCH(Edges[[#This Row],[Vertex 1]],GroupVertices[Vertex],0)),1,1,"")</f>
        <v>EGATIVE</v>
      </c>
      <c r="BF233" s="78" t="str">
        <f>REPLACE(INDEX(GroupVertices[Group], MATCH(Edges[[#This Row],[Vertex 2]],GroupVertices[Vertex],0)),1,1,"")</f>
        <v>EUTRAL</v>
      </c>
    </row>
    <row r="234" spans="1:58" x14ac:dyDescent="0.25">
      <c r="A234" s="64" t="s">
        <v>348</v>
      </c>
      <c r="B234" s="64" t="s">
        <v>1469</v>
      </c>
      <c r="C234" s="65"/>
      <c r="D234" s="66"/>
      <c r="E234" s="67"/>
      <c r="F234" s="68"/>
      <c r="G234" s="65" t="str">
        <f>IF(Edges[[#This Row],[Vertex 1]]=Edges[[#This Row],[Vertex 2]],"HIDE","SHOW")</f>
        <v>SHOW</v>
      </c>
      <c r="H234" s="69"/>
      <c r="I234" s="70"/>
      <c r="J234" s="70"/>
      <c r="K234" s="34" t="s">
        <v>65</v>
      </c>
      <c r="L234" s="77">
        <v>234</v>
      </c>
      <c r="M234" s="77"/>
      <c r="N234" s="72"/>
      <c r="O234" s="79" t="s">
        <v>1646</v>
      </c>
      <c r="P234" s="81">
        <v>42852.285983796297</v>
      </c>
      <c r="Q234" s="79" t="s">
        <v>1744</v>
      </c>
      <c r="R234" s="79"/>
      <c r="S234" s="79"/>
      <c r="T234" s="79"/>
      <c r="U234" s="79"/>
      <c r="V234" s="82" t="s">
        <v>4878</v>
      </c>
      <c r="W234" s="81">
        <v>42852.285983796297</v>
      </c>
      <c r="X234" s="82" t="s">
        <v>5954</v>
      </c>
      <c r="Y234" s="79"/>
      <c r="Z234" s="79"/>
      <c r="AA234" s="83" t="s">
        <v>8001</v>
      </c>
      <c r="AB234" s="79"/>
      <c r="AC234" s="79" t="b">
        <v>0</v>
      </c>
      <c r="AD234" s="79">
        <v>0</v>
      </c>
      <c r="AE234" s="83" t="s">
        <v>9915</v>
      </c>
      <c r="AF234" s="79" t="b">
        <v>0</v>
      </c>
      <c r="AG234" s="79" t="s">
        <v>9963</v>
      </c>
      <c r="AH234" s="79"/>
      <c r="AI234" s="83" t="s">
        <v>9915</v>
      </c>
      <c r="AJ234" s="79" t="b">
        <v>0</v>
      </c>
      <c r="AK234" s="79">
        <v>25</v>
      </c>
      <c r="AL234" s="83" t="s">
        <v>9671</v>
      </c>
      <c r="AM234" s="79" t="s">
        <v>9991</v>
      </c>
      <c r="AN234" s="79" t="b">
        <v>0</v>
      </c>
      <c r="AO234" s="83" t="s">
        <v>9671</v>
      </c>
      <c r="AP234" s="79" t="s">
        <v>179</v>
      </c>
      <c r="AQ234" s="79">
        <v>0</v>
      </c>
      <c r="AR234" s="79">
        <v>0</v>
      </c>
      <c r="AS234" s="79"/>
      <c r="AT234" s="79"/>
      <c r="AU234" s="79"/>
      <c r="AV234" s="79"/>
      <c r="AW234" s="79"/>
      <c r="AX234" s="79"/>
      <c r="AY234" s="79"/>
      <c r="AZ234" s="79"/>
      <c r="BA234">
        <v>3</v>
      </c>
      <c r="BB234">
        <v>-1</v>
      </c>
      <c r="BC234" s="79" t="str">
        <f>IF(Edges[[#This Row],[Sentiment]]=0,"NEUTRAL",IF(Edges[[#This Row],[Sentiment]]=1,"POSITIVE",IF(Edges[[#This Row],[Sentiment]]=-1,"NEGATIVE")))</f>
        <v>NEGATIVE</v>
      </c>
      <c r="BD234" s="79" t="str">
        <f>IF(Edges[[#This Row],[Vertex 1]]=Edges[[#This Row],[Vertex 2]],"HIDE","SHOW")</f>
        <v>SHOW</v>
      </c>
      <c r="BE234" s="78" t="str">
        <f>REPLACE(INDEX(GroupVertices[Group], MATCH(Edges[[#This Row],[Vertex 1]],GroupVertices[Vertex],0)),1,1,"")</f>
        <v>EGATIVE</v>
      </c>
      <c r="BF234" s="78" t="str">
        <f>REPLACE(INDEX(GroupVertices[Group], MATCH(Edges[[#This Row],[Vertex 2]],GroupVertices[Vertex],0)),1,1,"")</f>
        <v>EUTRAL</v>
      </c>
    </row>
    <row r="235" spans="1:58" x14ac:dyDescent="0.25">
      <c r="A235" s="64" t="s">
        <v>348</v>
      </c>
      <c r="B235" s="64" t="s">
        <v>1543</v>
      </c>
      <c r="C235" s="65"/>
      <c r="D235" s="66"/>
      <c r="E235" s="67"/>
      <c r="F235" s="68"/>
      <c r="G235" s="65" t="str">
        <f>IF(Edges[[#This Row],[Vertex 1]]=Edges[[#This Row],[Vertex 2]],"HIDE","SHOW")</f>
        <v>SHOW</v>
      </c>
      <c r="H235" s="69"/>
      <c r="I235" s="70"/>
      <c r="J235" s="70"/>
      <c r="K235" s="34" t="s">
        <v>65</v>
      </c>
      <c r="L235" s="77">
        <v>235</v>
      </c>
      <c r="M235" s="77"/>
      <c r="N235" s="72"/>
      <c r="O235" s="79" t="s">
        <v>1646</v>
      </c>
      <c r="P235" s="81">
        <v>42852.286030092589</v>
      </c>
      <c r="Q235" s="79" t="s">
        <v>18324</v>
      </c>
      <c r="R235" s="79"/>
      <c r="S235" s="79"/>
      <c r="T235" s="79" t="s">
        <v>4261</v>
      </c>
      <c r="U235" s="79"/>
      <c r="V235" s="82" t="s">
        <v>4878</v>
      </c>
      <c r="W235" s="81">
        <v>42852.286030092589</v>
      </c>
      <c r="X235" s="82" t="s">
        <v>5955</v>
      </c>
      <c r="Y235" s="79"/>
      <c r="Z235" s="79"/>
      <c r="AA235" s="83" t="s">
        <v>8002</v>
      </c>
      <c r="AB235" s="79"/>
      <c r="AC235" s="79" t="b">
        <v>0</v>
      </c>
      <c r="AD235" s="79">
        <v>0</v>
      </c>
      <c r="AE235" s="83" t="s">
        <v>9915</v>
      </c>
      <c r="AF235" s="79" t="b">
        <v>0</v>
      </c>
      <c r="AG235" s="79" t="s">
        <v>9963</v>
      </c>
      <c r="AH235" s="79"/>
      <c r="AI235" s="83" t="s">
        <v>9915</v>
      </c>
      <c r="AJ235" s="79" t="b">
        <v>0</v>
      </c>
      <c r="AK235" s="79">
        <v>32</v>
      </c>
      <c r="AL235" s="83" t="s">
        <v>9658</v>
      </c>
      <c r="AM235" s="79" t="s">
        <v>9991</v>
      </c>
      <c r="AN235" s="79" t="b">
        <v>0</v>
      </c>
      <c r="AO235" s="83" t="s">
        <v>9658</v>
      </c>
      <c r="AP235" s="79" t="s">
        <v>179</v>
      </c>
      <c r="AQ235" s="79">
        <v>0</v>
      </c>
      <c r="AR235" s="79">
        <v>0</v>
      </c>
      <c r="AS235" s="79"/>
      <c r="AT235" s="79"/>
      <c r="AU235" s="79"/>
      <c r="AV235" s="79"/>
      <c r="AW235" s="79"/>
      <c r="AX235" s="79"/>
      <c r="AY235" s="79"/>
      <c r="AZ235" s="79"/>
      <c r="BA235">
        <v>1</v>
      </c>
      <c r="BB235">
        <v>-1</v>
      </c>
      <c r="BC235" s="79" t="str">
        <f>IF(Edges[[#This Row],[Sentiment]]=0,"NEUTRAL",IF(Edges[[#This Row],[Sentiment]]=1,"POSITIVE",IF(Edges[[#This Row],[Sentiment]]=-1,"NEGATIVE")))</f>
        <v>NEGATIVE</v>
      </c>
      <c r="BD235" s="79" t="str">
        <f>IF(Edges[[#This Row],[Vertex 1]]=Edges[[#This Row],[Vertex 2]],"HIDE","SHOW")</f>
        <v>SHOW</v>
      </c>
      <c r="BE235" s="78" t="str">
        <f>REPLACE(INDEX(GroupVertices[Group], MATCH(Edges[[#This Row],[Vertex 1]],GroupVertices[Vertex],0)),1,1,"")</f>
        <v>EGATIVE</v>
      </c>
      <c r="BF235" s="78" t="str">
        <f>REPLACE(INDEX(GroupVertices[Group], MATCH(Edges[[#This Row],[Vertex 2]],GroupVertices[Vertex],0)),1,1,"")</f>
        <v>eneral</v>
      </c>
    </row>
    <row r="236" spans="1:58" x14ac:dyDescent="0.25">
      <c r="A236" s="64" t="s">
        <v>348</v>
      </c>
      <c r="B236" s="64" t="s">
        <v>1544</v>
      </c>
      <c r="C236" s="65"/>
      <c r="D236" s="66"/>
      <c r="E236" s="67"/>
      <c r="F236" s="68"/>
      <c r="G236" s="65" t="str">
        <f>IF(Edges[[#This Row],[Vertex 1]]=Edges[[#This Row],[Vertex 2]],"HIDE","SHOW")</f>
        <v>SHOW</v>
      </c>
      <c r="H236" s="69"/>
      <c r="I236" s="70"/>
      <c r="J236" s="70"/>
      <c r="K236" s="34" t="s">
        <v>65</v>
      </c>
      <c r="L236" s="77">
        <v>236</v>
      </c>
      <c r="M236" s="77"/>
      <c r="N236" s="72"/>
      <c r="O236" s="79" t="s">
        <v>1646</v>
      </c>
      <c r="P236" s="81">
        <v>42852.286030092589</v>
      </c>
      <c r="Q236" s="79" t="s">
        <v>18324</v>
      </c>
      <c r="R236" s="79"/>
      <c r="S236" s="79"/>
      <c r="T236" s="79" t="s">
        <v>4261</v>
      </c>
      <c r="U236" s="79"/>
      <c r="V236" s="82" t="s">
        <v>4878</v>
      </c>
      <c r="W236" s="81">
        <v>42852.286030092589</v>
      </c>
      <c r="X236" s="82" t="s">
        <v>5955</v>
      </c>
      <c r="Y236" s="79"/>
      <c r="Z236" s="79"/>
      <c r="AA236" s="83" t="s">
        <v>8002</v>
      </c>
      <c r="AB236" s="79"/>
      <c r="AC236" s="79" t="b">
        <v>0</v>
      </c>
      <c r="AD236" s="79">
        <v>0</v>
      </c>
      <c r="AE236" s="83" t="s">
        <v>9915</v>
      </c>
      <c r="AF236" s="79" t="b">
        <v>0</v>
      </c>
      <c r="AG236" s="79" t="s">
        <v>9963</v>
      </c>
      <c r="AH236" s="79"/>
      <c r="AI236" s="83" t="s">
        <v>9915</v>
      </c>
      <c r="AJ236" s="79" t="b">
        <v>0</v>
      </c>
      <c r="AK236" s="79">
        <v>32</v>
      </c>
      <c r="AL236" s="83" t="s">
        <v>9658</v>
      </c>
      <c r="AM236" s="79" t="s">
        <v>9991</v>
      </c>
      <c r="AN236" s="79" t="b">
        <v>0</v>
      </c>
      <c r="AO236" s="83" t="s">
        <v>9658</v>
      </c>
      <c r="AP236" s="79" t="s">
        <v>179</v>
      </c>
      <c r="AQ236" s="79">
        <v>0</v>
      </c>
      <c r="AR236" s="79">
        <v>0</v>
      </c>
      <c r="AS236" s="79"/>
      <c r="AT236" s="79"/>
      <c r="AU236" s="79"/>
      <c r="AV236" s="79"/>
      <c r="AW236" s="79"/>
      <c r="AX236" s="79"/>
      <c r="AY236" s="79"/>
      <c r="AZ236" s="79"/>
      <c r="BA236">
        <v>1</v>
      </c>
      <c r="BB236">
        <v>-1</v>
      </c>
      <c r="BC236" s="79" t="str">
        <f>IF(Edges[[#This Row],[Sentiment]]=0,"NEUTRAL",IF(Edges[[#This Row],[Sentiment]]=1,"POSITIVE",IF(Edges[[#This Row],[Sentiment]]=-1,"NEGATIVE")))</f>
        <v>NEGATIVE</v>
      </c>
      <c r="BD236" s="79" t="str">
        <f>IF(Edges[[#This Row],[Vertex 1]]=Edges[[#This Row],[Vertex 2]],"HIDE","SHOW")</f>
        <v>SHOW</v>
      </c>
      <c r="BE236" s="78" t="str">
        <f>REPLACE(INDEX(GroupVertices[Group], MATCH(Edges[[#This Row],[Vertex 1]],GroupVertices[Vertex],0)),1,1,"")</f>
        <v>EGATIVE</v>
      </c>
      <c r="BF236" s="78" t="str">
        <f>REPLACE(INDEX(GroupVertices[Group], MATCH(Edges[[#This Row],[Vertex 2]],GroupVertices[Vertex],0)),1,1,"")</f>
        <v>eneral</v>
      </c>
    </row>
    <row r="237" spans="1:58" x14ac:dyDescent="0.25">
      <c r="A237" s="64" t="s">
        <v>348</v>
      </c>
      <c r="B237" s="64" t="s">
        <v>1545</v>
      </c>
      <c r="C237" s="65"/>
      <c r="D237" s="66"/>
      <c r="E237" s="67"/>
      <c r="F237" s="68"/>
      <c r="G237" s="65" t="str">
        <f>IF(Edges[[#This Row],[Vertex 1]]=Edges[[#This Row],[Vertex 2]],"HIDE","SHOW")</f>
        <v>SHOW</v>
      </c>
      <c r="H237" s="69"/>
      <c r="I237" s="70"/>
      <c r="J237" s="70"/>
      <c r="K237" s="34" t="s">
        <v>65</v>
      </c>
      <c r="L237" s="77">
        <v>237</v>
      </c>
      <c r="M237" s="77"/>
      <c r="N237" s="72"/>
      <c r="O237" s="79" t="s">
        <v>1646</v>
      </c>
      <c r="P237" s="81">
        <v>42852.286030092589</v>
      </c>
      <c r="Q237" s="79" t="s">
        <v>18324</v>
      </c>
      <c r="R237" s="79"/>
      <c r="S237" s="79"/>
      <c r="T237" s="79" t="s">
        <v>4261</v>
      </c>
      <c r="U237" s="79"/>
      <c r="V237" s="82" t="s">
        <v>4878</v>
      </c>
      <c r="W237" s="81">
        <v>42852.286030092589</v>
      </c>
      <c r="X237" s="82" t="s">
        <v>5955</v>
      </c>
      <c r="Y237" s="79"/>
      <c r="Z237" s="79"/>
      <c r="AA237" s="83" t="s">
        <v>8002</v>
      </c>
      <c r="AB237" s="79"/>
      <c r="AC237" s="79" t="b">
        <v>0</v>
      </c>
      <c r="AD237" s="79">
        <v>0</v>
      </c>
      <c r="AE237" s="83" t="s">
        <v>9915</v>
      </c>
      <c r="AF237" s="79" t="b">
        <v>0</v>
      </c>
      <c r="AG237" s="79" t="s">
        <v>9963</v>
      </c>
      <c r="AH237" s="79"/>
      <c r="AI237" s="83" t="s">
        <v>9915</v>
      </c>
      <c r="AJ237" s="79" t="b">
        <v>0</v>
      </c>
      <c r="AK237" s="79">
        <v>32</v>
      </c>
      <c r="AL237" s="83" t="s">
        <v>9658</v>
      </c>
      <c r="AM237" s="79" t="s">
        <v>9991</v>
      </c>
      <c r="AN237" s="79" t="b">
        <v>0</v>
      </c>
      <c r="AO237" s="83" t="s">
        <v>9658</v>
      </c>
      <c r="AP237" s="79" t="s">
        <v>179</v>
      </c>
      <c r="AQ237" s="79">
        <v>0</v>
      </c>
      <c r="AR237" s="79">
        <v>0</v>
      </c>
      <c r="AS237" s="79"/>
      <c r="AT237" s="79"/>
      <c r="AU237" s="79"/>
      <c r="AV237" s="79"/>
      <c r="AW237" s="79"/>
      <c r="AX237" s="79"/>
      <c r="AY237" s="79"/>
      <c r="AZ237" s="79"/>
      <c r="BA237">
        <v>1</v>
      </c>
      <c r="BB237">
        <v>0</v>
      </c>
      <c r="BC237" s="79" t="str">
        <f>IF(Edges[[#This Row],[Sentiment]]=0,"NEUTRAL",IF(Edges[[#This Row],[Sentiment]]=1,"POSITIVE",IF(Edges[[#This Row],[Sentiment]]=-1,"NEGATIVE")))</f>
        <v>NEUTRAL</v>
      </c>
      <c r="BD237" s="79" t="str">
        <f>IF(Edges[[#This Row],[Vertex 1]]=Edges[[#This Row],[Vertex 2]],"HIDE","SHOW")</f>
        <v>SHOW</v>
      </c>
      <c r="BE237" s="78" t="str">
        <f>REPLACE(INDEX(GroupVertices[Group], MATCH(Edges[[#This Row],[Vertex 1]],GroupVertices[Vertex],0)),1,1,"")</f>
        <v>EGATIVE</v>
      </c>
      <c r="BF237" s="78" t="str">
        <f>REPLACE(INDEX(GroupVertices[Group], MATCH(Edges[[#This Row],[Vertex 2]],GroupVertices[Vertex],0)),1,1,"")</f>
        <v>EGATIVE</v>
      </c>
    </row>
    <row r="238" spans="1:58" x14ac:dyDescent="0.25">
      <c r="A238" s="64" t="s">
        <v>348</v>
      </c>
      <c r="B238" s="64" t="s">
        <v>1469</v>
      </c>
      <c r="C238" s="65"/>
      <c r="D238" s="66"/>
      <c r="E238" s="67"/>
      <c r="F238" s="68"/>
      <c r="G238" s="65" t="str">
        <f>IF(Edges[[#This Row],[Vertex 1]]=Edges[[#This Row],[Vertex 2]],"HIDE","SHOW")</f>
        <v>SHOW</v>
      </c>
      <c r="H238" s="69"/>
      <c r="I238" s="70"/>
      <c r="J238" s="70"/>
      <c r="K238" s="34" t="s">
        <v>65</v>
      </c>
      <c r="L238" s="77">
        <v>238</v>
      </c>
      <c r="M238" s="77"/>
      <c r="N238" s="72"/>
      <c r="O238" s="79" t="s">
        <v>1646</v>
      </c>
      <c r="P238" s="81">
        <v>42852.286030092589</v>
      </c>
      <c r="Q238" s="79" t="s">
        <v>18324</v>
      </c>
      <c r="R238" s="79"/>
      <c r="S238" s="79"/>
      <c r="T238" s="79" t="s">
        <v>4261</v>
      </c>
      <c r="U238" s="79"/>
      <c r="V238" s="82" t="s">
        <v>4878</v>
      </c>
      <c r="W238" s="81">
        <v>42852.286030092589</v>
      </c>
      <c r="X238" s="82" t="s">
        <v>5955</v>
      </c>
      <c r="Y238" s="79"/>
      <c r="Z238" s="79"/>
      <c r="AA238" s="83" t="s">
        <v>8002</v>
      </c>
      <c r="AB238" s="79"/>
      <c r="AC238" s="79" t="b">
        <v>0</v>
      </c>
      <c r="AD238" s="79">
        <v>0</v>
      </c>
      <c r="AE238" s="83" t="s">
        <v>9915</v>
      </c>
      <c r="AF238" s="79" t="b">
        <v>0</v>
      </c>
      <c r="AG238" s="79" t="s">
        <v>9963</v>
      </c>
      <c r="AH238" s="79"/>
      <c r="AI238" s="83" t="s">
        <v>9915</v>
      </c>
      <c r="AJ238" s="79" t="b">
        <v>0</v>
      </c>
      <c r="AK238" s="79">
        <v>32</v>
      </c>
      <c r="AL238" s="83" t="s">
        <v>9658</v>
      </c>
      <c r="AM238" s="79" t="s">
        <v>9991</v>
      </c>
      <c r="AN238" s="79" t="b">
        <v>0</v>
      </c>
      <c r="AO238" s="83" t="s">
        <v>9658</v>
      </c>
      <c r="AP238" s="79" t="s">
        <v>179</v>
      </c>
      <c r="AQ238" s="79">
        <v>0</v>
      </c>
      <c r="AR238" s="79">
        <v>0</v>
      </c>
      <c r="AS238" s="79"/>
      <c r="AT238" s="79"/>
      <c r="AU238" s="79"/>
      <c r="AV238" s="79"/>
      <c r="AW238" s="79"/>
      <c r="AX238" s="79"/>
      <c r="AY238" s="79"/>
      <c r="AZ238" s="79"/>
      <c r="BA238">
        <v>3</v>
      </c>
      <c r="BB238">
        <v>-1</v>
      </c>
      <c r="BC238" s="79" t="str">
        <f>IF(Edges[[#This Row],[Sentiment]]=0,"NEUTRAL",IF(Edges[[#This Row],[Sentiment]]=1,"POSITIVE",IF(Edges[[#This Row],[Sentiment]]=-1,"NEGATIVE")))</f>
        <v>NEGATIVE</v>
      </c>
      <c r="BD238" s="79" t="str">
        <f>IF(Edges[[#This Row],[Vertex 1]]=Edges[[#This Row],[Vertex 2]],"HIDE","SHOW")</f>
        <v>SHOW</v>
      </c>
      <c r="BE238" s="78" t="str">
        <f>REPLACE(INDEX(GroupVertices[Group], MATCH(Edges[[#This Row],[Vertex 1]],GroupVertices[Vertex],0)),1,1,"")</f>
        <v>EGATIVE</v>
      </c>
      <c r="BF238" s="78" t="str">
        <f>REPLACE(INDEX(GroupVertices[Group], MATCH(Edges[[#This Row],[Vertex 2]],GroupVertices[Vertex],0)),1,1,"")</f>
        <v>EUTRAL</v>
      </c>
    </row>
    <row r="239" spans="1:58" hidden="1" x14ac:dyDescent="0.25">
      <c r="A239" s="64" t="s">
        <v>349</v>
      </c>
      <c r="B239" s="64" t="s">
        <v>349</v>
      </c>
      <c r="C239" s="65"/>
      <c r="D239" s="66"/>
      <c r="E239" s="67"/>
      <c r="F239" s="68"/>
      <c r="G239" s="65" t="str">
        <f>IF(Edges[[#This Row],[Vertex 1]]=Edges[[#This Row],[Vertex 2]],"HIDE","SHOW")</f>
        <v>HIDE</v>
      </c>
      <c r="H239" s="69"/>
      <c r="I239" s="70"/>
      <c r="J239" s="70"/>
      <c r="K239" s="34"/>
      <c r="L239" s="77"/>
      <c r="M239" s="77"/>
      <c r="N239" s="72"/>
      <c r="O239" s="79" t="s">
        <v>179</v>
      </c>
      <c r="P239" s="81">
        <v>42852.289722222224</v>
      </c>
      <c r="Q239" s="79" t="s">
        <v>18338</v>
      </c>
      <c r="R239" s="82" t="s">
        <v>3242</v>
      </c>
      <c r="S239" s="79" t="s">
        <v>4055</v>
      </c>
      <c r="T239" s="79"/>
      <c r="U239" s="82" t="s">
        <v>4481</v>
      </c>
      <c r="V239" s="82" t="s">
        <v>4481</v>
      </c>
      <c r="W239" s="81">
        <v>42852.289722222224</v>
      </c>
      <c r="X239" s="82" t="s">
        <v>5956</v>
      </c>
      <c r="Y239" s="79"/>
      <c r="Z239" s="79"/>
      <c r="AA239" s="83" t="s">
        <v>8003</v>
      </c>
      <c r="AB239" s="79"/>
      <c r="AC239" s="79" t="b">
        <v>0</v>
      </c>
      <c r="AD239" s="79">
        <v>0</v>
      </c>
      <c r="AE239" s="83" t="s">
        <v>9915</v>
      </c>
      <c r="AF239" s="79" t="b">
        <v>0</v>
      </c>
      <c r="AG239" s="79" t="s">
        <v>9963</v>
      </c>
      <c r="AH239" s="79"/>
      <c r="AI239" s="83" t="s">
        <v>9915</v>
      </c>
      <c r="AJ239" s="79" t="b">
        <v>0</v>
      </c>
      <c r="AK239" s="79">
        <v>0</v>
      </c>
      <c r="AL239" s="83" t="s">
        <v>9915</v>
      </c>
      <c r="AM239" s="79" t="s">
        <v>9992</v>
      </c>
      <c r="AN239" s="79" t="b">
        <v>0</v>
      </c>
      <c r="AO239" s="83" t="s">
        <v>8003</v>
      </c>
      <c r="AP239" s="79" t="s">
        <v>179</v>
      </c>
      <c r="AQ239" s="79">
        <v>0</v>
      </c>
      <c r="AR239" s="79">
        <v>0</v>
      </c>
      <c r="AS239" s="79"/>
      <c r="AT239" s="79"/>
      <c r="AU239" s="79"/>
      <c r="AV239" s="79"/>
      <c r="AW239" s="79"/>
      <c r="AX239" s="79"/>
      <c r="AY239" s="79"/>
      <c r="AZ239" s="79"/>
      <c r="BA239">
        <v>1</v>
      </c>
      <c r="BB239">
        <v>0</v>
      </c>
      <c r="BC239" s="79" t="str">
        <f>IF(Edges[[#This Row],[Sentiment]]=0,"NEUTRAL",IF(Edges[[#This Row],[Sentiment]]=1,"POSITIVE",IF(Edges[[#This Row],[Sentiment]]=-1,"NEGATIVE")))</f>
        <v>NEUTRAL</v>
      </c>
      <c r="BD239" s="79" t="str">
        <f>IF(Edges[[#This Row],[Vertex 1]]=Edges[[#This Row],[Vertex 2]],"HIDE","SHOW")</f>
        <v>HIDE</v>
      </c>
      <c r="BE239" s="124" t="e">
        <f>REPLACE(INDEX(GroupVertices[Group], MATCH(Edges[[#This Row],[Vertex 1]],GroupVertices[Vertex],0)),1,1,"")</f>
        <v>#N/A</v>
      </c>
      <c r="BF239" s="124" t="e">
        <f>REPLACE(INDEX(GroupVertices[Group], MATCH(Edges[[#This Row],[Vertex 2]],GroupVertices[Vertex],0)),1,1,"")</f>
        <v>#N/A</v>
      </c>
    </row>
    <row r="240" spans="1:58" hidden="1" x14ac:dyDescent="0.25">
      <c r="A240" s="64" t="s">
        <v>350</v>
      </c>
      <c r="B240" s="64" t="s">
        <v>350</v>
      </c>
      <c r="C240" s="65"/>
      <c r="D240" s="66"/>
      <c r="E240" s="67"/>
      <c r="F240" s="68"/>
      <c r="G240" s="65" t="str">
        <f>IF(Edges[[#This Row],[Vertex 1]]=Edges[[#This Row],[Vertex 2]],"HIDE","SHOW")</f>
        <v>HIDE</v>
      </c>
      <c r="H240" s="69"/>
      <c r="I240" s="70"/>
      <c r="J240" s="70"/>
      <c r="K240" s="34"/>
      <c r="L240" s="77"/>
      <c r="M240" s="77"/>
      <c r="N240" s="72"/>
      <c r="O240" s="79" t="s">
        <v>179</v>
      </c>
      <c r="P240" s="81">
        <v>42852.268912037034</v>
      </c>
      <c r="Q240" s="79" t="s">
        <v>1754</v>
      </c>
      <c r="R240" s="82" t="s">
        <v>3245</v>
      </c>
      <c r="S240" s="79" t="s">
        <v>4056</v>
      </c>
      <c r="T240" s="79"/>
      <c r="U240" s="79"/>
      <c r="V240" s="82" t="s">
        <v>4879</v>
      </c>
      <c r="W240" s="81">
        <v>42852.268912037034</v>
      </c>
      <c r="X240" s="82" t="s">
        <v>5957</v>
      </c>
      <c r="Y240" s="79"/>
      <c r="Z240" s="79"/>
      <c r="AA240" s="83" t="s">
        <v>8004</v>
      </c>
      <c r="AB240" s="79"/>
      <c r="AC240" s="79" t="b">
        <v>0</v>
      </c>
      <c r="AD240" s="79">
        <v>0</v>
      </c>
      <c r="AE240" s="83" t="s">
        <v>9915</v>
      </c>
      <c r="AF240" s="79" t="b">
        <v>0</v>
      </c>
      <c r="AG240" s="79" t="s">
        <v>9963</v>
      </c>
      <c r="AH240" s="79"/>
      <c r="AI240" s="83" t="s">
        <v>9915</v>
      </c>
      <c r="AJ240" s="79" t="b">
        <v>0</v>
      </c>
      <c r="AK240" s="79">
        <v>0</v>
      </c>
      <c r="AL240" s="83" t="s">
        <v>9915</v>
      </c>
      <c r="AM240" s="79" t="s">
        <v>10000</v>
      </c>
      <c r="AN240" s="79" t="b">
        <v>0</v>
      </c>
      <c r="AO240" s="83" t="s">
        <v>8004</v>
      </c>
      <c r="AP240" s="79" t="s">
        <v>179</v>
      </c>
      <c r="AQ240" s="79">
        <v>0</v>
      </c>
      <c r="AR240" s="79">
        <v>0</v>
      </c>
      <c r="AS240" s="79"/>
      <c r="AT240" s="79"/>
      <c r="AU240" s="79"/>
      <c r="AV240" s="79"/>
      <c r="AW240" s="79"/>
      <c r="AX240" s="79"/>
      <c r="AY240" s="79"/>
      <c r="AZ240" s="79"/>
      <c r="BA240">
        <v>2</v>
      </c>
      <c r="BB240">
        <v>0</v>
      </c>
      <c r="BC240" s="79" t="str">
        <f>IF(Edges[[#This Row],[Sentiment]]=0,"NEUTRAL",IF(Edges[[#This Row],[Sentiment]]=1,"POSITIVE",IF(Edges[[#This Row],[Sentiment]]=-1,"NEGATIVE")))</f>
        <v>NEUTRAL</v>
      </c>
      <c r="BD240" s="79" t="str">
        <f>IF(Edges[[#This Row],[Vertex 1]]=Edges[[#This Row],[Vertex 2]],"HIDE","SHOW")</f>
        <v>HIDE</v>
      </c>
      <c r="BE240" s="124" t="e">
        <f>REPLACE(INDEX(GroupVertices[Group], MATCH(Edges[[#This Row],[Vertex 1]],GroupVertices[Vertex],0)),1,1,"")</f>
        <v>#N/A</v>
      </c>
      <c r="BF240" s="124" t="e">
        <f>REPLACE(INDEX(GroupVertices[Group], MATCH(Edges[[#This Row],[Vertex 2]],GroupVertices[Vertex],0)),1,1,"")</f>
        <v>#N/A</v>
      </c>
    </row>
    <row r="241" spans="1:58" hidden="1" x14ac:dyDescent="0.25">
      <c r="A241" s="64" t="s">
        <v>350</v>
      </c>
      <c r="B241" s="64" t="s">
        <v>350</v>
      </c>
      <c r="C241" s="65"/>
      <c r="D241" s="66"/>
      <c r="E241" s="67"/>
      <c r="F241" s="68"/>
      <c r="G241" s="65" t="str">
        <f>IF(Edges[[#This Row],[Vertex 1]]=Edges[[#This Row],[Vertex 2]],"HIDE","SHOW")</f>
        <v>HIDE</v>
      </c>
      <c r="H241" s="69"/>
      <c r="I241" s="70"/>
      <c r="J241" s="70"/>
      <c r="K241" s="34"/>
      <c r="L241" s="77"/>
      <c r="M241" s="77"/>
      <c r="N241" s="72"/>
      <c r="O241" s="79" t="s">
        <v>179</v>
      </c>
      <c r="P241" s="81">
        <v>42852.289722222224</v>
      </c>
      <c r="Q241" s="79" t="s">
        <v>18339</v>
      </c>
      <c r="R241" s="82" t="s">
        <v>3242</v>
      </c>
      <c r="S241" s="79" t="s">
        <v>4055</v>
      </c>
      <c r="T241" s="79"/>
      <c r="U241" s="82" t="s">
        <v>4482</v>
      </c>
      <c r="V241" s="82" t="s">
        <v>4482</v>
      </c>
      <c r="W241" s="81">
        <v>42852.289722222224</v>
      </c>
      <c r="X241" s="82" t="s">
        <v>5958</v>
      </c>
      <c r="Y241" s="79"/>
      <c r="Z241" s="79"/>
      <c r="AA241" s="83" t="s">
        <v>8005</v>
      </c>
      <c r="AB241" s="79"/>
      <c r="AC241" s="79" t="b">
        <v>0</v>
      </c>
      <c r="AD241" s="79">
        <v>0</v>
      </c>
      <c r="AE241" s="83" t="s">
        <v>9915</v>
      </c>
      <c r="AF241" s="79" t="b">
        <v>0</v>
      </c>
      <c r="AG241" s="79" t="s">
        <v>9963</v>
      </c>
      <c r="AH241" s="79"/>
      <c r="AI241" s="83" t="s">
        <v>9915</v>
      </c>
      <c r="AJ241" s="79" t="b">
        <v>0</v>
      </c>
      <c r="AK241" s="79">
        <v>0</v>
      </c>
      <c r="AL241" s="83" t="s">
        <v>9915</v>
      </c>
      <c r="AM241" s="79" t="s">
        <v>9992</v>
      </c>
      <c r="AN241" s="79" t="b">
        <v>0</v>
      </c>
      <c r="AO241" s="83" t="s">
        <v>8005</v>
      </c>
      <c r="AP241" s="79" t="s">
        <v>179</v>
      </c>
      <c r="AQ241" s="79">
        <v>0</v>
      </c>
      <c r="AR241" s="79">
        <v>0</v>
      </c>
      <c r="AS241" s="79"/>
      <c r="AT241" s="79"/>
      <c r="AU241" s="79"/>
      <c r="AV241" s="79"/>
      <c r="AW241" s="79"/>
      <c r="AX241" s="79"/>
      <c r="AY241" s="79"/>
      <c r="AZ241" s="79"/>
      <c r="BA241">
        <v>2</v>
      </c>
      <c r="BB241">
        <v>0</v>
      </c>
      <c r="BC241" s="79" t="str">
        <f>IF(Edges[[#This Row],[Sentiment]]=0,"NEUTRAL",IF(Edges[[#This Row],[Sentiment]]=1,"POSITIVE",IF(Edges[[#This Row],[Sentiment]]=-1,"NEGATIVE")))</f>
        <v>NEUTRAL</v>
      </c>
      <c r="BD241" s="79" t="str">
        <f>IF(Edges[[#This Row],[Vertex 1]]=Edges[[#This Row],[Vertex 2]],"HIDE","SHOW")</f>
        <v>HIDE</v>
      </c>
      <c r="BE241" s="124" t="e">
        <f>REPLACE(INDEX(GroupVertices[Group], MATCH(Edges[[#This Row],[Vertex 1]],GroupVertices[Vertex],0)),1,1,"")</f>
        <v>#N/A</v>
      </c>
      <c r="BF241" s="124" t="e">
        <f>REPLACE(INDEX(GroupVertices[Group], MATCH(Edges[[#This Row],[Vertex 2]],GroupVertices[Vertex],0)),1,1,"")</f>
        <v>#N/A</v>
      </c>
    </row>
    <row r="242" spans="1:58" hidden="1" x14ac:dyDescent="0.25">
      <c r="A242" s="64" t="s">
        <v>351</v>
      </c>
      <c r="B242" s="64" t="s">
        <v>351</v>
      </c>
      <c r="C242" s="65"/>
      <c r="D242" s="66"/>
      <c r="E242" s="67"/>
      <c r="F242" s="68"/>
      <c r="G242" s="65" t="str">
        <f>IF(Edges[[#This Row],[Vertex 1]]=Edges[[#This Row],[Vertex 2]],"HIDE","SHOW")</f>
        <v>HIDE</v>
      </c>
      <c r="H242" s="69"/>
      <c r="I242" s="70"/>
      <c r="J242" s="70"/>
      <c r="K242" s="34"/>
      <c r="L242" s="77"/>
      <c r="M242" s="77"/>
      <c r="N242" s="72"/>
      <c r="O242" s="79" t="s">
        <v>179</v>
      </c>
      <c r="P242" s="81">
        <v>42852.289722222224</v>
      </c>
      <c r="Q242" s="79" t="s">
        <v>18340</v>
      </c>
      <c r="R242" s="82" t="s">
        <v>3242</v>
      </c>
      <c r="S242" s="79" t="s">
        <v>4055</v>
      </c>
      <c r="T242" s="79"/>
      <c r="U242" s="82" t="s">
        <v>4483</v>
      </c>
      <c r="V242" s="82" t="s">
        <v>4483</v>
      </c>
      <c r="W242" s="81">
        <v>42852.289722222224</v>
      </c>
      <c r="X242" s="82" t="s">
        <v>5959</v>
      </c>
      <c r="Y242" s="79"/>
      <c r="Z242" s="79"/>
      <c r="AA242" s="83" t="s">
        <v>8006</v>
      </c>
      <c r="AB242" s="79"/>
      <c r="AC242" s="79" t="b">
        <v>0</v>
      </c>
      <c r="AD242" s="79">
        <v>0</v>
      </c>
      <c r="AE242" s="83" t="s">
        <v>9915</v>
      </c>
      <c r="AF242" s="79" t="b">
        <v>0</v>
      </c>
      <c r="AG242" s="79" t="s">
        <v>9963</v>
      </c>
      <c r="AH242" s="79"/>
      <c r="AI242" s="83" t="s">
        <v>9915</v>
      </c>
      <c r="AJ242" s="79" t="b">
        <v>0</v>
      </c>
      <c r="AK242" s="79">
        <v>0</v>
      </c>
      <c r="AL242" s="83" t="s">
        <v>9915</v>
      </c>
      <c r="AM242" s="79" t="s">
        <v>9992</v>
      </c>
      <c r="AN242" s="79" t="b">
        <v>0</v>
      </c>
      <c r="AO242" s="83" t="s">
        <v>8006</v>
      </c>
      <c r="AP242" s="79" t="s">
        <v>179</v>
      </c>
      <c r="AQ242" s="79">
        <v>0</v>
      </c>
      <c r="AR242" s="79">
        <v>0</v>
      </c>
      <c r="AS242" s="79"/>
      <c r="AT242" s="79"/>
      <c r="AU242" s="79"/>
      <c r="AV242" s="79"/>
      <c r="AW242" s="79"/>
      <c r="AX242" s="79"/>
      <c r="AY242" s="79"/>
      <c r="AZ242" s="79"/>
      <c r="BA242">
        <v>1</v>
      </c>
      <c r="BB242">
        <v>0</v>
      </c>
      <c r="BC242" s="79" t="str">
        <f>IF(Edges[[#This Row],[Sentiment]]=0,"NEUTRAL",IF(Edges[[#This Row],[Sentiment]]=1,"POSITIVE",IF(Edges[[#This Row],[Sentiment]]=-1,"NEGATIVE")))</f>
        <v>NEUTRAL</v>
      </c>
      <c r="BD242" s="79" t="str">
        <f>IF(Edges[[#This Row],[Vertex 1]]=Edges[[#This Row],[Vertex 2]],"HIDE","SHOW")</f>
        <v>HIDE</v>
      </c>
      <c r="BE242" s="124" t="e">
        <f>REPLACE(INDEX(GroupVertices[Group], MATCH(Edges[[#This Row],[Vertex 1]],GroupVertices[Vertex],0)),1,1,"")</f>
        <v>#N/A</v>
      </c>
      <c r="BF242" s="124" t="e">
        <f>REPLACE(INDEX(GroupVertices[Group], MATCH(Edges[[#This Row],[Vertex 2]],GroupVertices[Vertex],0)),1,1,"")</f>
        <v>#N/A</v>
      </c>
    </row>
    <row r="243" spans="1:58" hidden="1" x14ac:dyDescent="0.25">
      <c r="A243" s="64" t="s">
        <v>352</v>
      </c>
      <c r="B243" s="64" t="s">
        <v>352</v>
      </c>
      <c r="C243" s="65"/>
      <c r="D243" s="66"/>
      <c r="E243" s="67"/>
      <c r="F243" s="68"/>
      <c r="G243" s="65" t="str">
        <f>IF(Edges[[#This Row],[Vertex 1]]=Edges[[#This Row],[Vertex 2]],"HIDE","SHOW")</f>
        <v>HIDE</v>
      </c>
      <c r="H243" s="69"/>
      <c r="I243" s="70"/>
      <c r="J243" s="70"/>
      <c r="K243" s="34"/>
      <c r="L243" s="77"/>
      <c r="M243" s="77"/>
      <c r="N243" s="72"/>
      <c r="O243" s="79" t="s">
        <v>179</v>
      </c>
      <c r="P243" s="81">
        <v>42852.289722222224</v>
      </c>
      <c r="Q243" s="79" t="s">
        <v>18341</v>
      </c>
      <c r="R243" s="82" t="s">
        <v>3242</v>
      </c>
      <c r="S243" s="79" t="s">
        <v>4055</v>
      </c>
      <c r="T243" s="79"/>
      <c r="U243" s="82" t="s">
        <v>4484</v>
      </c>
      <c r="V243" s="82" t="s">
        <v>4484</v>
      </c>
      <c r="W243" s="81">
        <v>42852.289722222224</v>
      </c>
      <c r="X243" s="82" t="s">
        <v>5960</v>
      </c>
      <c r="Y243" s="79"/>
      <c r="Z243" s="79"/>
      <c r="AA243" s="83" t="s">
        <v>8007</v>
      </c>
      <c r="AB243" s="79"/>
      <c r="AC243" s="79" t="b">
        <v>0</v>
      </c>
      <c r="AD243" s="79">
        <v>0</v>
      </c>
      <c r="AE243" s="83" t="s">
        <v>9915</v>
      </c>
      <c r="AF243" s="79" t="b">
        <v>0</v>
      </c>
      <c r="AG243" s="79" t="s">
        <v>9963</v>
      </c>
      <c r="AH243" s="79"/>
      <c r="AI243" s="83" t="s">
        <v>9915</v>
      </c>
      <c r="AJ243" s="79" t="b">
        <v>0</v>
      </c>
      <c r="AK243" s="79">
        <v>0</v>
      </c>
      <c r="AL243" s="83" t="s">
        <v>9915</v>
      </c>
      <c r="AM243" s="79" t="s">
        <v>9992</v>
      </c>
      <c r="AN243" s="79" t="b">
        <v>0</v>
      </c>
      <c r="AO243" s="83" t="s">
        <v>8007</v>
      </c>
      <c r="AP243" s="79" t="s">
        <v>179</v>
      </c>
      <c r="AQ243" s="79">
        <v>0</v>
      </c>
      <c r="AR243" s="79">
        <v>0</v>
      </c>
      <c r="AS243" s="79"/>
      <c r="AT243" s="79"/>
      <c r="AU243" s="79"/>
      <c r="AV243" s="79"/>
      <c r="AW243" s="79"/>
      <c r="AX243" s="79"/>
      <c r="AY243" s="79"/>
      <c r="AZ243" s="79"/>
      <c r="BA243">
        <v>1</v>
      </c>
      <c r="BB243">
        <v>0</v>
      </c>
      <c r="BC243" s="79" t="str">
        <f>IF(Edges[[#This Row],[Sentiment]]=0,"NEUTRAL",IF(Edges[[#This Row],[Sentiment]]=1,"POSITIVE",IF(Edges[[#This Row],[Sentiment]]=-1,"NEGATIVE")))</f>
        <v>NEUTRAL</v>
      </c>
      <c r="BD243" s="79" t="str">
        <f>IF(Edges[[#This Row],[Vertex 1]]=Edges[[#This Row],[Vertex 2]],"HIDE","SHOW")</f>
        <v>HIDE</v>
      </c>
      <c r="BE243" s="124" t="e">
        <f>REPLACE(INDEX(GroupVertices[Group], MATCH(Edges[[#This Row],[Vertex 1]],GroupVertices[Vertex],0)),1,1,"")</f>
        <v>#N/A</v>
      </c>
      <c r="BF243" s="124" t="e">
        <f>REPLACE(INDEX(GroupVertices[Group], MATCH(Edges[[#This Row],[Vertex 2]],GroupVertices[Vertex],0)),1,1,"")</f>
        <v>#N/A</v>
      </c>
    </row>
    <row r="244" spans="1:58" hidden="1" x14ac:dyDescent="0.25">
      <c r="A244" s="64" t="s">
        <v>353</v>
      </c>
      <c r="B244" s="64" t="s">
        <v>353</v>
      </c>
      <c r="C244" s="65"/>
      <c r="D244" s="66"/>
      <c r="E244" s="67"/>
      <c r="F244" s="68"/>
      <c r="G244" s="65" t="str">
        <f>IF(Edges[[#This Row],[Vertex 1]]=Edges[[#This Row],[Vertex 2]],"HIDE","SHOW")</f>
        <v>HIDE</v>
      </c>
      <c r="H244" s="69"/>
      <c r="I244" s="70"/>
      <c r="J244" s="70"/>
      <c r="K244" s="34"/>
      <c r="L244" s="77"/>
      <c r="M244" s="77"/>
      <c r="N244" s="72"/>
      <c r="O244" s="79" t="s">
        <v>179</v>
      </c>
      <c r="P244" s="81">
        <v>42852.289722222224</v>
      </c>
      <c r="Q244" s="79" t="s">
        <v>18342</v>
      </c>
      <c r="R244" s="82" t="s">
        <v>3242</v>
      </c>
      <c r="S244" s="79" t="s">
        <v>4055</v>
      </c>
      <c r="T244" s="79"/>
      <c r="U244" s="82" t="s">
        <v>4485</v>
      </c>
      <c r="V244" s="82" t="s">
        <v>4485</v>
      </c>
      <c r="W244" s="81">
        <v>42852.289722222224</v>
      </c>
      <c r="X244" s="82" t="s">
        <v>5961</v>
      </c>
      <c r="Y244" s="79"/>
      <c r="Z244" s="79"/>
      <c r="AA244" s="83" t="s">
        <v>8008</v>
      </c>
      <c r="AB244" s="79"/>
      <c r="AC244" s="79" t="b">
        <v>0</v>
      </c>
      <c r="AD244" s="79">
        <v>0</v>
      </c>
      <c r="AE244" s="83" t="s">
        <v>9915</v>
      </c>
      <c r="AF244" s="79" t="b">
        <v>0</v>
      </c>
      <c r="AG244" s="79" t="s">
        <v>9963</v>
      </c>
      <c r="AH244" s="79"/>
      <c r="AI244" s="83" t="s">
        <v>9915</v>
      </c>
      <c r="AJ244" s="79" t="b">
        <v>0</v>
      </c>
      <c r="AK244" s="79">
        <v>0</v>
      </c>
      <c r="AL244" s="83" t="s">
        <v>9915</v>
      </c>
      <c r="AM244" s="79" t="s">
        <v>9992</v>
      </c>
      <c r="AN244" s="79" t="b">
        <v>0</v>
      </c>
      <c r="AO244" s="83" t="s">
        <v>8008</v>
      </c>
      <c r="AP244" s="79" t="s">
        <v>179</v>
      </c>
      <c r="AQ244" s="79">
        <v>0</v>
      </c>
      <c r="AR244" s="79">
        <v>0</v>
      </c>
      <c r="AS244" s="79"/>
      <c r="AT244" s="79"/>
      <c r="AU244" s="79"/>
      <c r="AV244" s="79"/>
      <c r="AW244" s="79"/>
      <c r="AX244" s="79"/>
      <c r="AY244" s="79"/>
      <c r="AZ244" s="79"/>
      <c r="BA244">
        <v>1</v>
      </c>
      <c r="BB244">
        <v>0</v>
      </c>
      <c r="BC244" s="79" t="str">
        <f>IF(Edges[[#This Row],[Sentiment]]=0,"NEUTRAL",IF(Edges[[#This Row],[Sentiment]]=1,"POSITIVE",IF(Edges[[#This Row],[Sentiment]]=-1,"NEGATIVE")))</f>
        <v>NEUTRAL</v>
      </c>
      <c r="BD244" s="79" t="str">
        <f>IF(Edges[[#This Row],[Vertex 1]]=Edges[[#This Row],[Vertex 2]],"HIDE","SHOW")</f>
        <v>HIDE</v>
      </c>
      <c r="BE244" s="124" t="e">
        <f>REPLACE(INDEX(GroupVertices[Group], MATCH(Edges[[#This Row],[Vertex 1]],GroupVertices[Vertex],0)),1,1,"")</f>
        <v>#N/A</v>
      </c>
      <c r="BF244" s="124" t="e">
        <f>REPLACE(INDEX(GroupVertices[Group], MATCH(Edges[[#This Row],[Vertex 2]],GroupVertices[Vertex],0)),1,1,"")</f>
        <v>#N/A</v>
      </c>
    </row>
    <row r="245" spans="1:58" hidden="1" x14ac:dyDescent="0.25">
      <c r="A245" s="64" t="s">
        <v>354</v>
      </c>
      <c r="B245" s="64" t="s">
        <v>354</v>
      </c>
      <c r="C245" s="65"/>
      <c r="D245" s="66"/>
      <c r="E245" s="67"/>
      <c r="F245" s="68"/>
      <c r="G245" s="65" t="str">
        <f>IF(Edges[[#This Row],[Vertex 1]]=Edges[[#This Row],[Vertex 2]],"HIDE","SHOW")</f>
        <v>HIDE</v>
      </c>
      <c r="H245" s="69"/>
      <c r="I245" s="70"/>
      <c r="J245" s="70"/>
      <c r="K245" s="34"/>
      <c r="L245" s="77"/>
      <c r="M245" s="77"/>
      <c r="N245" s="72"/>
      <c r="O245" s="79" t="s">
        <v>179</v>
      </c>
      <c r="P245" s="81">
        <v>42852.289722222224</v>
      </c>
      <c r="Q245" s="79" t="s">
        <v>18343</v>
      </c>
      <c r="R245" s="82" t="s">
        <v>3242</v>
      </c>
      <c r="S245" s="79" t="s">
        <v>4055</v>
      </c>
      <c r="T245" s="79"/>
      <c r="U245" s="82" t="s">
        <v>4486</v>
      </c>
      <c r="V245" s="82" t="s">
        <v>4486</v>
      </c>
      <c r="W245" s="81">
        <v>42852.289722222224</v>
      </c>
      <c r="X245" s="82" t="s">
        <v>5962</v>
      </c>
      <c r="Y245" s="79"/>
      <c r="Z245" s="79"/>
      <c r="AA245" s="83" t="s">
        <v>8009</v>
      </c>
      <c r="AB245" s="79"/>
      <c r="AC245" s="79" t="b">
        <v>0</v>
      </c>
      <c r="AD245" s="79">
        <v>0</v>
      </c>
      <c r="AE245" s="83" t="s">
        <v>9915</v>
      </c>
      <c r="AF245" s="79" t="b">
        <v>0</v>
      </c>
      <c r="AG245" s="79" t="s">
        <v>9963</v>
      </c>
      <c r="AH245" s="79"/>
      <c r="AI245" s="83" t="s">
        <v>9915</v>
      </c>
      <c r="AJ245" s="79" t="b">
        <v>0</v>
      </c>
      <c r="AK245" s="79">
        <v>0</v>
      </c>
      <c r="AL245" s="83" t="s">
        <v>9915</v>
      </c>
      <c r="AM245" s="79" t="s">
        <v>9992</v>
      </c>
      <c r="AN245" s="79" t="b">
        <v>0</v>
      </c>
      <c r="AO245" s="83" t="s">
        <v>8009</v>
      </c>
      <c r="AP245" s="79" t="s">
        <v>179</v>
      </c>
      <c r="AQ245" s="79">
        <v>0</v>
      </c>
      <c r="AR245" s="79">
        <v>0</v>
      </c>
      <c r="AS245" s="79"/>
      <c r="AT245" s="79"/>
      <c r="AU245" s="79"/>
      <c r="AV245" s="79"/>
      <c r="AW245" s="79"/>
      <c r="AX245" s="79"/>
      <c r="AY245" s="79"/>
      <c r="AZ245" s="79"/>
      <c r="BA245">
        <v>1</v>
      </c>
      <c r="BB245">
        <v>0</v>
      </c>
      <c r="BC245" s="79" t="str">
        <f>IF(Edges[[#This Row],[Sentiment]]=0,"NEUTRAL",IF(Edges[[#This Row],[Sentiment]]=1,"POSITIVE",IF(Edges[[#This Row],[Sentiment]]=-1,"NEGATIVE")))</f>
        <v>NEUTRAL</v>
      </c>
      <c r="BD245" s="79" t="str">
        <f>IF(Edges[[#This Row],[Vertex 1]]=Edges[[#This Row],[Vertex 2]],"HIDE","SHOW")</f>
        <v>HIDE</v>
      </c>
      <c r="BE245" s="124" t="e">
        <f>REPLACE(INDEX(GroupVertices[Group], MATCH(Edges[[#This Row],[Vertex 1]],GroupVertices[Vertex],0)),1,1,"")</f>
        <v>#N/A</v>
      </c>
      <c r="BF245" s="124" t="e">
        <f>REPLACE(INDEX(GroupVertices[Group], MATCH(Edges[[#This Row],[Vertex 2]],GroupVertices[Vertex],0)),1,1,"")</f>
        <v>#N/A</v>
      </c>
    </row>
    <row r="246" spans="1:58" x14ac:dyDescent="0.25">
      <c r="A246" s="64" t="s">
        <v>355</v>
      </c>
      <c r="B246" s="64" t="s">
        <v>386</v>
      </c>
      <c r="C246" s="65"/>
      <c r="D246" s="66"/>
      <c r="E246" s="67"/>
      <c r="F246" s="68"/>
      <c r="G246" s="65" t="str">
        <f>IF(Edges[[#This Row],[Vertex 1]]=Edges[[#This Row],[Vertex 2]],"HIDE","SHOW")</f>
        <v>SHOW</v>
      </c>
      <c r="H246" s="69"/>
      <c r="I246" s="70"/>
      <c r="J246" s="70"/>
      <c r="K246" s="34" t="s">
        <v>65</v>
      </c>
      <c r="L246" s="77">
        <v>246</v>
      </c>
      <c r="M246" s="77"/>
      <c r="N246" s="72"/>
      <c r="O246" s="79" t="s">
        <v>1646</v>
      </c>
      <c r="P246" s="81">
        <v>42852.29277777778</v>
      </c>
      <c r="Q246" s="79" t="s">
        <v>18344</v>
      </c>
      <c r="R246" s="82" t="s">
        <v>3242</v>
      </c>
      <c r="S246" s="79" t="s">
        <v>4055</v>
      </c>
      <c r="T246" s="79"/>
      <c r="U246" s="79"/>
      <c r="V246" s="82" t="s">
        <v>4880</v>
      </c>
      <c r="W246" s="81">
        <v>42852.29277777778</v>
      </c>
      <c r="X246" s="82" t="s">
        <v>5963</v>
      </c>
      <c r="Y246" s="79"/>
      <c r="Z246" s="79"/>
      <c r="AA246" s="83" t="s">
        <v>8010</v>
      </c>
      <c r="AB246" s="79"/>
      <c r="AC246" s="79" t="b">
        <v>0</v>
      </c>
      <c r="AD246" s="79">
        <v>0</v>
      </c>
      <c r="AE246" s="83" t="s">
        <v>9915</v>
      </c>
      <c r="AF246" s="79" t="b">
        <v>0</v>
      </c>
      <c r="AG246" s="79" t="s">
        <v>9963</v>
      </c>
      <c r="AH246" s="79"/>
      <c r="AI246" s="83" t="s">
        <v>9915</v>
      </c>
      <c r="AJ246" s="79" t="b">
        <v>0</v>
      </c>
      <c r="AK246" s="79">
        <v>2</v>
      </c>
      <c r="AL246" s="83" t="s">
        <v>8091</v>
      </c>
      <c r="AM246" s="79" t="s">
        <v>9993</v>
      </c>
      <c r="AN246" s="79" t="b">
        <v>0</v>
      </c>
      <c r="AO246" s="83" t="s">
        <v>8091</v>
      </c>
      <c r="AP246" s="79" t="s">
        <v>179</v>
      </c>
      <c r="AQ246" s="79">
        <v>0</v>
      </c>
      <c r="AR246" s="79">
        <v>0</v>
      </c>
      <c r="AS246" s="79"/>
      <c r="AT246" s="79"/>
      <c r="AU246" s="79"/>
      <c r="AV246" s="79"/>
      <c r="AW246" s="79"/>
      <c r="AX246" s="79"/>
      <c r="AY246" s="79"/>
      <c r="AZ246" s="79"/>
      <c r="BA246">
        <v>1</v>
      </c>
      <c r="BB246">
        <v>0</v>
      </c>
      <c r="BC246" s="79" t="str">
        <f>IF(Edges[[#This Row],[Sentiment]]=0,"NEUTRAL",IF(Edges[[#This Row],[Sentiment]]=1,"POSITIVE",IF(Edges[[#This Row],[Sentiment]]=-1,"NEGATIVE")))</f>
        <v>NEUTRAL</v>
      </c>
      <c r="BD246" s="79" t="str">
        <f>IF(Edges[[#This Row],[Vertex 1]]=Edges[[#This Row],[Vertex 2]],"HIDE","SHOW")</f>
        <v>SHOW</v>
      </c>
      <c r="BE246" s="78" t="str">
        <f>REPLACE(INDEX(GroupVertices[Group], MATCH(Edges[[#This Row],[Vertex 1]],GroupVertices[Vertex],0)),1,1,"")</f>
        <v>EUTRAL</v>
      </c>
      <c r="BF246" s="78" t="str">
        <f>REPLACE(INDEX(GroupVertices[Group], MATCH(Edges[[#This Row],[Vertex 2]],GroupVertices[Vertex],0)),1,1,"")</f>
        <v>EUTRAL</v>
      </c>
    </row>
    <row r="247" spans="1:58" x14ac:dyDescent="0.25">
      <c r="A247" s="64" t="s">
        <v>356</v>
      </c>
      <c r="B247" s="64" t="s">
        <v>1469</v>
      </c>
      <c r="C247" s="65"/>
      <c r="D247" s="66"/>
      <c r="E247" s="67"/>
      <c r="F247" s="68"/>
      <c r="G247" s="65" t="str">
        <f>IF(Edges[[#This Row],[Vertex 1]]=Edges[[#This Row],[Vertex 2]],"HIDE","SHOW")</f>
        <v>SHOW</v>
      </c>
      <c r="H247" s="69"/>
      <c r="I247" s="70"/>
      <c r="J247" s="70"/>
      <c r="K247" s="34" t="s">
        <v>65</v>
      </c>
      <c r="L247" s="77">
        <v>247</v>
      </c>
      <c r="M247" s="77"/>
      <c r="N247" s="72"/>
      <c r="O247" s="79" t="s">
        <v>1646</v>
      </c>
      <c r="P247" s="81">
        <v>42852.292719907404</v>
      </c>
      <c r="Q247" s="79" t="s">
        <v>18327</v>
      </c>
      <c r="R247" s="79"/>
      <c r="S247" s="79"/>
      <c r="T247" s="79" t="s">
        <v>4277</v>
      </c>
      <c r="U247" s="79"/>
      <c r="V247" s="82" t="s">
        <v>4881</v>
      </c>
      <c r="W247" s="81">
        <v>42852.292719907404</v>
      </c>
      <c r="X247" s="82" t="s">
        <v>5964</v>
      </c>
      <c r="Y247" s="79"/>
      <c r="Z247" s="79"/>
      <c r="AA247" s="83" t="s">
        <v>8011</v>
      </c>
      <c r="AB247" s="79"/>
      <c r="AC247" s="79" t="b">
        <v>0</v>
      </c>
      <c r="AD247" s="79">
        <v>0</v>
      </c>
      <c r="AE247" s="83" t="s">
        <v>9915</v>
      </c>
      <c r="AF247" s="79" t="b">
        <v>0</v>
      </c>
      <c r="AG247" s="79" t="s">
        <v>9963</v>
      </c>
      <c r="AH247" s="79"/>
      <c r="AI247" s="83" t="s">
        <v>9915</v>
      </c>
      <c r="AJ247" s="79" t="b">
        <v>0</v>
      </c>
      <c r="AK247" s="79">
        <v>29</v>
      </c>
      <c r="AL247" s="83" t="s">
        <v>9672</v>
      </c>
      <c r="AM247" s="79" t="s">
        <v>9991</v>
      </c>
      <c r="AN247" s="79" t="b">
        <v>0</v>
      </c>
      <c r="AO247" s="83" t="s">
        <v>9672</v>
      </c>
      <c r="AP247" s="79" t="s">
        <v>179</v>
      </c>
      <c r="AQ247" s="79">
        <v>0</v>
      </c>
      <c r="AR247" s="79">
        <v>0</v>
      </c>
      <c r="AS247" s="79"/>
      <c r="AT247" s="79"/>
      <c r="AU247" s="79"/>
      <c r="AV247" s="79"/>
      <c r="AW247" s="79"/>
      <c r="AX247" s="79"/>
      <c r="AY247" s="79"/>
      <c r="AZ247" s="79"/>
      <c r="BA247">
        <v>3</v>
      </c>
      <c r="BB247">
        <v>-1</v>
      </c>
      <c r="BC247" s="79" t="str">
        <f>IF(Edges[[#This Row],[Sentiment]]=0,"NEUTRAL",IF(Edges[[#This Row],[Sentiment]]=1,"POSITIVE",IF(Edges[[#This Row],[Sentiment]]=-1,"NEGATIVE")))</f>
        <v>NEGATIVE</v>
      </c>
      <c r="BD247" s="79" t="str">
        <f>IF(Edges[[#This Row],[Vertex 1]]=Edges[[#This Row],[Vertex 2]],"HIDE","SHOW")</f>
        <v>SHOW</v>
      </c>
      <c r="BE247" s="78" t="str">
        <f>REPLACE(INDEX(GroupVertices[Group], MATCH(Edges[[#This Row],[Vertex 1]],GroupVertices[Vertex],0)),1,1,"")</f>
        <v>EGATIVE</v>
      </c>
      <c r="BF247" s="78" t="str">
        <f>REPLACE(INDEX(GroupVertices[Group], MATCH(Edges[[#This Row],[Vertex 2]],GroupVertices[Vertex],0)),1,1,"")</f>
        <v>EUTRAL</v>
      </c>
    </row>
    <row r="248" spans="1:58" x14ac:dyDescent="0.25">
      <c r="A248" s="64" t="s">
        <v>356</v>
      </c>
      <c r="B248" s="64" t="s">
        <v>1469</v>
      </c>
      <c r="C248" s="65"/>
      <c r="D248" s="66"/>
      <c r="E248" s="67"/>
      <c r="F248" s="68"/>
      <c r="G248" s="65" t="str">
        <f>IF(Edges[[#This Row],[Vertex 1]]=Edges[[#This Row],[Vertex 2]],"HIDE","SHOW")</f>
        <v>SHOW</v>
      </c>
      <c r="H248" s="69"/>
      <c r="I248" s="70"/>
      <c r="J248" s="70"/>
      <c r="K248" s="34" t="s">
        <v>65</v>
      </c>
      <c r="L248" s="77">
        <v>248</v>
      </c>
      <c r="M248" s="77"/>
      <c r="N248" s="72"/>
      <c r="O248" s="79" t="s">
        <v>1646</v>
      </c>
      <c r="P248" s="81">
        <v>42852.29278935185</v>
      </c>
      <c r="Q248" s="79" t="s">
        <v>1744</v>
      </c>
      <c r="R248" s="79"/>
      <c r="S248" s="79"/>
      <c r="T248" s="79"/>
      <c r="U248" s="79"/>
      <c r="V248" s="82" t="s">
        <v>4881</v>
      </c>
      <c r="W248" s="81">
        <v>42852.29278935185</v>
      </c>
      <c r="X248" s="82" t="s">
        <v>5965</v>
      </c>
      <c r="Y248" s="79"/>
      <c r="Z248" s="79"/>
      <c r="AA248" s="83" t="s">
        <v>8012</v>
      </c>
      <c r="AB248" s="79"/>
      <c r="AC248" s="79" t="b">
        <v>0</v>
      </c>
      <c r="AD248" s="79">
        <v>0</v>
      </c>
      <c r="AE248" s="83" t="s">
        <v>9915</v>
      </c>
      <c r="AF248" s="79" t="b">
        <v>0</v>
      </c>
      <c r="AG248" s="79" t="s">
        <v>9963</v>
      </c>
      <c r="AH248" s="79"/>
      <c r="AI248" s="83" t="s">
        <v>9915</v>
      </c>
      <c r="AJ248" s="79" t="b">
        <v>0</v>
      </c>
      <c r="AK248" s="79">
        <v>25</v>
      </c>
      <c r="AL248" s="83" t="s">
        <v>9671</v>
      </c>
      <c r="AM248" s="79" t="s">
        <v>9991</v>
      </c>
      <c r="AN248" s="79" t="b">
        <v>0</v>
      </c>
      <c r="AO248" s="83" t="s">
        <v>9671</v>
      </c>
      <c r="AP248" s="79" t="s">
        <v>179</v>
      </c>
      <c r="AQ248" s="79">
        <v>0</v>
      </c>
      <c r="AR248" s="79">
        <v>0</v>
      </c>
      <c r="AS248" s="79"/>
      <c r="AT248" s="79"/>
      <c r="AU248" s="79"/>
      <c r="AV248" s="79"/>
      <c r="AW248" s="79"/>
      <c r="AX248" s="79"/>
      <c r="AY248" s="79"/>
      <c r="AZ248" s="79"/>
      <c r="BA248">
        <v>3</v>
      </c>
      <c r="BB248">
        <v>-1</v>
      </c>
      <c r="BC248" s="79" t="str">
        <f>IF(Edges[[#This Row],[Sentiment]]=0,"NEUTRAL",IF(Edges[[#This Row],[Sentiment]]=1,"POSITIVE",IF(Edges[[#This Row],[Sentiment]]=-1,"NEGATIVE")))</f>
        <v>NEGATIVE</v>
      </c>
      <c r="BD248" s="79" t="str">
        <f>IF(Edges[[#This Row],[Vertex 1]]=Edges[[#This Row],[Vertex 2]],"HIDE","SHOW")</f>
        <v>SHOW</v>
      </c>
      <c r="BE248" s="78" t="str">
        <f>REPLACE(INDEX(GroupVertices[Group], MATCH(Edges[[#This Row],[Vertex 1]],GroupVertices[Vertex],0)),1,1,"")</f>
        <v>EGATIVE</v>
      </c>
      <c r="BF248" s="78" t="str">
        <f>REPLACE(INDEX(GroupVertices[Group], MATCH(Edges[[#This Row],[Vertex 2]],GroupVertices[Vertex],0)),1,1,"")</f>
        <v>EUTRAL</v>
      </c>
    </row>
    <row r="249" spans="1:58" x14ac:dyDescent="0.25">
      <c r="A249" s="64" t="s">
        <v>356</v>
      </c>
      <c r="B249" s="64" t="s">
        <v>1543</v>
      </c>
      <c r="C249" s="65"/>
      <c r="D249" s="66"/>
      <c r="E249" s="67"/>
      <c r="F249" s="68"/>
      <c r="G249" s="65" t="str">
        <f>IF(Edges[[#This Row],[Vertex 1]]=Edges[[#This Row],[Vertex 2]],"HIDE","SHOW")</f>
        <v>SHOW</v>
      </c>
      <c r="H249" s="69"/>
      <c r="I249" s="70"/>
      <c r="J249" s="70"/>
      <c r="K249" s="34" t="s">
        <v>65</v>
      </c>
      <c r="L249" s="77">
        <v>249</v>
      </c>
      <c r="M249" s="77"/>
      <c r="N249" s="72"/>
      <c r="O249" s="79" t="s">
        <v>1646</v>
      </c>
      <c r="P249" s="81">
        <v>42852.292824074073</v>
      </c>
      <c r="Q249" s="79" t="s">
        <v>18324</v>
      </c>
      <c r="R249" s="79"/>
      <c r="S249" s="79"/>
      <c r="T249" s="79" t="s">
        <v>4261</v>
      </c>
      <c r="U249" s="79"/>
      <c r="V249" s="82" t="s">
        <v>4881</v>
      </c>
      <c r="W249" s="81">
        <v>42852.292824074073</v>
      </c>
      <c r="X249" s="82" t="s">
        <v>5966</v>
      </c>
      <c r="Y249" s="79"/>
      <c r="Z249" s="79"/>
      <c r="AA249" s="83" t="s">
        <v>8013</v>
      </c>
      <c r="AB249" s="79"/>
      <c r="AC249" s="79" t="b">
        <v>0</v>
      </c>
      <c r="AD249" s="79">
        <v>0</v>
      </c>
      <c r="AE249" s="83" t="s">
        <v>9915</v>
      </c>
      <c r="AF249" s="79" t="b">
        <v>0</v>
      </c>
      <c r="AG249" s="79" t="s">
        <v>9963</v>
      </c>
      <c r="AH249" s="79"/>
      <c r="AI249" s="83" t="s">
        <v>9915</v>
      </c>
      <c r="AJ249" s="79" t="b">
        <v>0</v>
      </c>
      <c r="AK249" s="79">
        <v>32</v>
      </c>
      <c r="AL249" s="83" t="s">
        <v>9658</v>
      </c>
      <c r="AM249" s="79" t="s">
        <v>9991</v>
      </c>
      <c r="AN249" s="79" t="b">
        <v>0</v>
      </c>
      <c r="AO249" s="83" t="s">
        <v>9658</v>
      </c>
      <c r="AP249" s="79" t="s">
        <v>179</v>
      </c>
      <c r="AQ249" s="79">
        <v>0</v>
      </c>
      <c r="AR249" s="79">
        <v>0</v>
      </c>
      <c r="AS249" s="79"/>
      <c r="AT249" s="79"/>
      <c r="AU249" s="79"/>
      <c r="AV249" s="79"/>
      <c r="AW249" s="79"/>
      <c r="AX249" s="79"/>
      <c r="AY249" s="79"/>
      <c r="AZ249" s="79"/>
      <c r="BA249">
        <v>1</v>
      </c>
      <c r="BB249">
        <v>-1</v>
      </c>
      <c r="BC249" s="79" t="str">
        <f>IF(Edges[[#This Row],[Sentiment]]=0,"NEUTRAL",IF(Edges[[#This Row],[Sentiment]]=1,"POSITIVE",IF(Edges[[#This Row],[Sentiment]]=-1,"NEGATIVE")))</f>
        <v>NEGATIVE</v>
      </c>
      <c r="BD249" s="79" t="str">
        <f>IF(Edges[[#This Row],[Vertex 1]]=Edges[[#This Row],[Vertex 2]],"HIDE","SHOW")</f>
        <v>SHOW</v>
      </c>
      <c r="BE249" s="78" t="str">
        <f>REPLACE(INDEX(GroupVertices[Group], MATCH(Edges[[#This Row],[Vertex 1]],GroupVertices[Vertex],0)),1,1,"")</f>
        <v>EGATIVE</v>
      </c>
      <c r="BF249" s="78" t="str">
        <f>REPLACE(INDEX(GroupVertices[Group], MATCH(Edges[[#This Row],[Vertex 2]],GroupVertices[Vertex],0)),1,1,"")</f>
        <v>eneral</v>
      </c>
    </row>
    <row r="250" spans="1:58" x14ac:dyDescent="0.25">
      <c r="A250" s="64" t="s">
        <v>356</v>
      </c>
      <c r="B250" s="64" t="s">
        <v>1544</v>
      </c>
      <c r="C250" s="65"/>
      <c r="D250" s="66"/>
      <c r="E250" s="67"/>
      <c r="F250" s="68"/>
      <c r="G250" s="65" t="str">
        <f>IF(Edges[[#This Row],[Vertex 1]]=Edges[[#This Row],[Vertex 2]],"HIDE","SHOW")</f>
        <v>SHOW</v>
      </c>
      <c r="H250" s="69"/>
      <c r="I250" s="70"/>
      <c r="J250" s="70"/>
      <c r="K250" s="34" t="s">
        <v>65</v>
      </c>
      <c r="L250" s="77">
        <v>250</v>
      </c>
      <c r="M250" s="77"/>
      <c r="N250" s="72"/>
      <c r="O250" s="79" t="s">
        <v>1646</v>
      </c>
      <c r="P250" s="81">
        <v>42852.292824074073</v>
      </c>
      <c r="Q250" s="79" t="s">
        <v>18324</v>
      </c>
      <c r="R250" s="79"/>
      <c r="S250" s="79"/>
      <c r="T250" s="79" t="s">
        <v>4261</v>
      </c>
      <c r="U250" s="79"/>
      <c r="V250" s="82" t="s">
        <v>4881</v>
      </c>
      <c r="W250" s="81">
        <v>42852.292824074073</v>
      </c>
      <c r="X250" s="82" t="s">
        <v>5966</v>
      </c>
      <c r="Y250" s="79"/>
      <c r="Z250" s="79"/>
      <c r="AA250" s="83" t="s">
        <v>8013</v>
      </c>
      <c r="AB250" s="79"/>
      <c r="AC250" s="79" t="b">
        <v>0</v>
      </c>
      <c r="AD250" s="79">
        <v>0</v>
      </c>
      <c r="AE250" s="83" t="s">
        <v>9915</v>
      </c>
      <c r="AF250" s="79" t="b">
        <v>0</v>
      </c>
      <c r="AG250" s="79" t="s">
        <v>9963</v>
      </c>
      <c r="AH250" s="79"/>
      <c r="AI250" s="83" t="s">
        <v>9915</v>
      </c>
      <c r="AJ250" s="79" t="b">
        <v>0</v>
      </c>
      <c r="AK250" s="79">
        <v>32</v>
      </c>
      <c r="AL250" s="83" t="s">
        <v>9658</v>
      </c>
      <c r="AM250" s="79" t="s">
        <v>9991</v>
      </c>
      <c r="AN250" s="79" t="b">
        <v>0</v>
      </c>
      <c r="AO250" s="83" t="s">
        <v>9658</v>
      </c>
      <c r="AP250" s="79" t="s">
        <v>179</v>
      </c>
      <c r="AQ250" s="79">
        <v>0</v>
      </c>
      <c r="AR250" s="79">
        <v>0</v>
      </c>
      <c r="AS250" s="79"/>
      <c r="AT250" s="79"/>
      <c r="AU250" s="79"/>
      <c r="AV250" s="79"/>
      <c r="AW250" s="79"/>
      <c r="AX250" s="79"/>
      <c r="AY250" s="79"/>
      <c r="AZ250" s="79"/>
      <c r="BA250">
        <v>1</v>
      </c>
      <c r="BB250">
        <v>-1</v>
      </c>
      <c r="BC250" s="79" t="str">
        <f>IF(Edges[[#This Row],[Sentiment]]=0,"NEUTRAL",IF(Edges[[#This Row],[Sentiment]]=1,"POSITIVE",IF(Edges[[#This Row],[Sentiment]]=-1,"NEGATIVE")))</f>
        <v>NEGATIVE</v>
      </c>
      <c r="BD250" s="79" t="str">
        <f>IF(Edges[[#This Row],[Vertex 1]]=Edges[[#This Row],[Vertex 2]],"HIDE","SHOW")</f>
        <v>SHOW</v>
      </c>
      <c r="BE250" s="78" t="str">
        <f>REPLACE(INDEX(GroupVertices[Group], MATCH(Edges[[#This Row],[Vertex 1]],GroupVertices[Vertex],0)),1,1,"")</f>
        <v>EGATIVE</v>
      </c>
      <c r="BF250" s="78" t="str">
        <f>REPLACE(INDEX(GroupVertices[Group], MATCH(Edges[[#This Row],[Vertex 2]],GroupVertices[Vertex],0)),1,1,"")</f>
        <v>eneral</v>
      </c>
    </row>
    <row r="251" spans="1:58" x14ac:dyDescent="0.25">
      <c r="A251" s="64" t="s">
        <v>356</v>
      </c>
      <c r="B251" s="64" t="s">
        <v>1545</v>
      </c>
      <c r="C251" s="65"/>
      <c r="D251" s="66"/>
      <c r="E251" s="67"/>
      <c r="F251" s="68"/>
      <c r="G251" s="65" t="str">
        <f>IF(Edges[[#This Row],[Vertex 1]]=Edges[[#This Row],[Vertex 2]],"HIDE","SHOW")</f>
        <v>SHOW</v>
      </c>
      <c r="H251" s="69"/>
      <c r="I251" s="70"/>
      <c r="J251" s="70"/>
      <c r="K251" s="34" t="s">
        <v>65</v>
      </c>
      <c r="L251" s="77">
        <v>251</v>
      </c>
      <c r="M251" s="77"/>
      <c r="N251" s="72"/>
      <c r="O251" s="79" t="s">
        <v>1646</v>
      </c>
      <c r="P251" s="81">
        <v>42852.292824074073</v>
      </c>
      <c r="Q251" s="79" t="s">
        <v>18324</v>
      </c>
      <c r="R251" s="79"/>
      <c r="S251" s="79"/>
      <c r="T251" s="79" t="s">
        <v>4261</v>
      </c>
      <c r="U251" s="79"/>
      <c r="V251" s="82" t="s">
        <v>4881</v>
      </c>
      <c r="W251" s="81">
        <v>42852.292824074073</v>
      </c>
      <c r="X251" s="82" t="s">
        <v>5966</v>
      </c>
      <c r="Y251" s="79"/>
      <c r="Z251" s="79"/>
      <c r="AA251" s="83" t="s">
        <v>8013</v>
      </c>
      <c r="AB251" s="79"/>
      <c r="AC251" s="79" t="b">
        <v>0</v>
      </c>
      <c r="AD251" s="79">
        <v>0</v>
      </c>
      <c r="AE251" s="83" t="s">
        <v>9915</v>
      </c>
      <c r="AF251" s="79" t="b">
        <v>0</v>
      </c>
      <c r="AG251" s="79" t="s">
        <v>9963</v>
      </c>
      <c r="AH251" s="79"/>
      <c r="AI251" s="83" t="s">
        <v>9915</v>
      </c>
      <c r="AJ251" s="79" t="b">
        <v>0</v>
      </c>
      <c r="AK251" s="79">
        <v>32</v>
      </c>
      <c r="AL251" s="83" t="s">
        <v>9658</v>
      </c>
      <c r="AM251" s="79" t="s">
        <v>9991</v>
      </c>
      <c r="AN251" s="79" t="b">
        <v>0</v>
      </c>
      <c r="AO251" s="83" t="s">
        <v>9658</v>
      </c>
      <c r="AP251" s="79" t="s">
        <v>179</v>
      </c>
      <c r="AQ251" s="79">
        <v>0</v>
      </c>
      <c r="AR251" s="79">
        <v>0</v>
      </c>
      <c r="AS251" s="79"/>
      <c r="AT251" s="79"/>
      <c r="AU251" s="79"/>
      <c r="AV251" s="79"/>
      <c r="AW251" s="79"/>
      <c r="AX251" s="79"/>
      <c r="AY251" s="79"/>
      <c r="AZ251" s="79"/>
      <c r="BA251">
        <v>1</v>
      </c>
      <c r="BB251">
        <v>0</v>
      </c>
      <c r="BC251" s="79" t="str">
        <f>IF(Edges[[#This Row],[Sentiment]]=0,"NEUTRAL",IF(Edges[[#This Row],[Sentiment]]=1,"POSITIVE",IF(Edges[[#This Row],[Sentiment]]=-1,"NEGATIVE")))</f>
        <v>NEUTRAL</v>
      </c>
      <c r="BD251" s="79" t="str">
        <f>IF(Edges[[#This Row],[Vertex 1]]=Edges[[#This Row],[Vertex 2]],"HIDE","SHOW")</f>
        <v>SHOW</v>
      </c>
      <c r="BE251" s="78" t="str">
        <f>REPLACE(INDEX(GroupVertices[Group], MATCH(Edges[[#This Row],[Vertex 1]],GroupVertices[Vertex],0)),1,1,"")</f>
        <v>EGATIVE</v>
      </c>
      <c r="BF251" s="78" t="str">
        <f>REPLACE(INDEX(GroupVertices[Group], MATCH(Edges[[#This Row],[Vertex 2]],GroupVertices[Vertex],0)),1,1,"")</f>
        <v>EGATIVE</v>
      </c>
    </row>
    <row r="252" spans="1:58" x14ac:dyDescent="0.25">
      <c r="A252" s="64" t="s">
        <v>356</v>
      </c>
      <c r="B252" s="64" t="s">
        <v>1469</v>
      </c>
      <c r="C252" s="65"/>
      <c r="D252" s="66"/>
      <c r="E252" s="67"/>
      <c r="F252" s="68"/>
      <c r="G252" s="65" t="str">
        <f>IF(Edges[[#This Row],[Vertex 1]]=Edges[[#This Row],[Vertex 2]],"HIDE","SHOW")</f>
        <v>SHOW</v>
      </c>
      <c r="H252" s="69"/>
      <c r="I252" s="70"/>
      <c r="J252" s="70"/>
      <c r="K252" s="34" t="s">
        <v>65</v>
      </c>
      <c r="L252" s="77">
        <v>252</v>
      </c>
      <c r="M252" s="77"/>
      <c r="N252" s="72"/>
      <c r="O252" s="79" t="s">
        <v>1646</v>
      </c>
      <c r="P252" s="81">
        <v>42852.292824074073</v>
      </c>
      <c r="Q252" s="79" t="s">
        <v>18324</v>
      </c>
      <c r="R252" s="79"/>
      <c r="S252" s="79"/>
      <c r="T252" s="79" t="s">
        <v>4261</v>
      </c>
      <c r="U252" s="79"/>
      <c r="V252" s="82" t="s">
        <v>4881</v>
      </c>
      <c r="W252" s="81">
        <v>42852.292824074073</v>
      </c>
      <c r="X252" s="82" t="s">
        <v>5966</v>
      </c>
      <c r="Y252" s="79"/>
      <c r="Z252" s="79"/>
      <c r="AA252" s="83" t="s">
        <v>8013</v>
      </c>
      <c r="AB252" s="79"/>
      <c r="AC252" s="79" t="b">
        <v>0</v>
      </c>
      <c r="AD252" s="79">
        <v>0</v>
      </c>
      <c r="AE252" s="83" t="s">
        <v>9915</v>
      </c>
      <c r="AF252" s="79" t="b">
        <v>0</v>
      </c>
      <c r="AG252" s="79" t="s">
        <v>9963</v>
      </c>
      <c r="AH252" s="79"/>
      <c r="AI252" s="83" t="s">
        <v>9915</v>
      </c>
      <c r="AJ252" s="79" t="b">
        <v>0</v>
      </c>
      <c r="AK252" s="79">
        <v>32</v>
      </c>
      <c r="AL252" s="83" t="s">
        <v>9658</v>
      </c>
      <c r="AM252" s="79" t="s">
        <v>9991</v>
      </c>
      <c r="AN252" s="79" t="b">
        <v>0</v>
      </c>
      <c r="AO252" s="83" t="s">
        <v>9658</v>
      </c>
      <c r="AP252" s="79" t="s">
        <v>179</v>
      </c>
      <c r="AQ252" s="79">
        <v>0</v>
      </c>
      <c r="AR252" s="79">
        <v>0</v>
      </c>
      <c r="AS252" s="79"/>
      <c r="AT252" s="79"/>
      <c r="AU252" s="79"/>
      <c r="AV252" s="79"/>
      <c r="AW252" s="79"/>
      <c r="AX252" s="79"/>
      <c r="AY252" s="79"/>
      <c r="AZ252" s="79"/>
      <c r="BA252">
        <v>3</v>
      </c>
      <c r="BB252">
        <v>0</v>
      </c>
      <c r="BC252" s="79" t="str">
        <f>IF(Edges[[#This Row],[Sentiment]]=0,"NEUTRAL",IF(Edges[[#This Row],[Sentiment]]=1,"POSITIVE",IF(Edges[[#This Row],[Sentiment]]=-1,"NEGATIVE")))</f>
        <v>NEUTRAL</v>
      </c>
      <c r="BD252" s="79" t="str">
        <f>IF(Edges[[#This Row],[Vertex 1]]=Edges[[#This Row],[Vertex 2]],"HIDE","SHOW")</f>
        <v>SHOW</v>
      </c>
      <c r="BE252" s="78" t="str">
        <f>REPLACE(INDEX(GroupVertices[Group], MATCH(Edges[[#This Row],[Vertex 1]],GroupVertices[Vertex],0)),1,1,"")</f>
        <v>EGATIVE</v>
      </c>
      <c r="BF252" s="78" t="str">
        <f>REPLACE(INDEX(GroupVertices[Group], MATCH(Edges[[#This Row],[Vertex 2]],GroupVertices[Vertex],0)),1,1,"")</f>
        <v>EUTRAL</v>
      </c>
    </row>
    <row r="253" spans="1:58" x14ac:dyDescent="0.25">
      <c r="A253" s="64" t="s">
        <v>357</v>
      </c>
      <c r="B253" s="64" t="s">
        <v>1469</v>
      </c>
      <c r="C253" s="65"/>
      <c r="D253" s="66"/>
      <c r="E253" s="67"/>
      <c r="F253" s="68"/>
      <c r="G253" s="65" t="str">
        <f>IF(Edges[[#This Row],[Vertex 1]]=Edges[[#This Row],[Vertex 2]],"HIDE","SHOW")</f>
        <v>SHOW</v>
      </c>
      <c r="H253" s="69"/>
      <c r="I253" s="70"/>
      <c r="J253" s="70"/>
      <c r="K253" s="34" t="s">
        <v>65</v>
      </c>
      <c r="L253" s="77">
        <v>253</v>
      </c>
      <c r="M253" s="77"/>
      <c r="N253" s="72"/>
      <c r="O253" s="79" t="s">
        <v>1646</v>
      </c>
      <c r="P253" s="81">
        <v>42852.293958333335</v>
      </c>
      <c r="Q253" s="79" t="s">
        <v>18327</v>
      </c>
      <c r="R253" s="79"/>
      <c r="S253" s="79"/>
      <c r="T253" s="79" t="s">
        <v>4277</v>
      </c>
      <c r="U253" s="79"/>
      <c r="V253" s="82" t="s">
        <v>4882</v>
      </c>
      <c r="W253" s="81">
        <v>42852.293958333335</v>
      </c>
      <c r="X253" s="82" t="s">
        <v>5967</v>
      </c>
      <c r="Y253" s="79"/>
      <c r="Z253" s="79"/>
      <c r="AA253" s="83" t="s">
        <v>8014</v>
      </c>
      <c r="AB253" s="79"/>
      <c r="AC253" s="79" t="b">
        <v>0</v>
      </c>
      <c r="AD253" s="79">
        <v>0</v>
      </c>
      <c r="AE253" s="83" t="s">
        <v>9915</v>
      </c>
      <c r="AF253" s="79" t="b">
        <v>0</v>
      </c>
      <c r="AG253" s="79" t="s">
        <v>9963</v>
      </c>
      <c r="AH253" s="79"/>
      <c r="AI253" s="83" t="s">
        <v>9915</v>
      </c>
      <c r="AJ253" s="79" t="b">
        <v>0</v>
      </c>
      <c r="AK253" s="79">
        <v>29</v>
      </c>
      <c r="AL253" s="83" t="s">
        <v>9672</v>
      </c>
      <c r="AM253" s="79" t="s">
        <v>9991</v>
      </c>
      <c r="AN253" s="79" t="b">
        <v>0</v>
      </c>
      <c r="AO253" s="83" t="s">
        <v>9672</v>
      </c>
      <c r="AP253" s="79" t="s">
        <v>179</v>
      </c>
      <c r="AQ253" s="79">
        <v>0</v>
      </c>
      <c r="AR253" s="79">
        <v>0</v>
      </c>
      <c r="AS253" s="79"/>
      <c r="AT253" s="79"/>
      <c r="AU253" s="79"/>
      <c r="AV253" s="79"/>
      <c r="AW253" s="79"/>
      <c r="AX253" s="79"/>
      <c r="AY253" s="79"/>
      <c r="AZ253" s="79"/>
      <c r="BA253">
        <v>10</v>
      </c>
      <c r="BB253">
        <v>-1</v>
      </c>
      <c r="BC253" s="79" t="str">
        <f>IF(Edges[[#This Row],[Sentiment]]=0,"NEUTRAL",IF(Edges[[#This Row],[Sentiment]]=1,"POSITIVE",IF(Edges[[#This Row],[Sentiment]]=-1,"NEGATIVE")))</f>
        <v>NEGATIVE</v>
      </c>
      <c r="BD253" s="79" t="str">
        <f>IF(Edges[[#This Row],[Vertex 1]]=Edges[[#This Row],[Vertex 2]],"HIDE","SHOW")</f>
        <v>SHOW</v>
      </c>
      <c r="BE253" s="78" t="str">
        <f>REPLACE(INDEX(GroupVertices[Group], MATCH(Edges[[#This Row],[Vertex 1]],GroupVertices[Vertex],0)),1,1,"")</f>
        <v>EGATIVE</v>
      </c>
      <c r="BF253" s="78" t="str">
        <f>REPLACE(INDEX(GroupVertices[Group], MATCH(Edges[[#This Row],[Vertex 2]],GroupVertices[Vertex],0)),1,1,"")</f>
        <v>EUTRAL</v>
      </c>
    </row>
    <row r="254" spans="1:58" x14ac:dyDescent="0.25">
      <c r="A254" s="64" t="s">
        <v>357</v>
      </c>
      <c r="B254" s="64" t="s">
        <v>1469</v>
      </c>
      <c r="C254" s="65"/>
      <c r="D254" s="66"/>
      <c r="E254" s="67"/>
      <c r="F254" s="68"/>
      <c r="G254" s="65" t="str">
        <f>IF(Edges[[#This Row],[Vertex 1]]=Edges[[#This Row],[Vertex 2]],"HIDE","SHOW")</f>
        <v>SHOW</v>
      </c>
      <c r="H254" s="69"/>
      <c r="I254" s="70"/>
      <c r="J254" s="70"/>
      <c r="K254" s="34" t="s">
        <v>65</v>
      </c>
      <c r="L254" s="77">
        <v>254</v>
      </c>
      <c r="M254" s="77"/>
      <c r="N254" s="72"/>
      <c r="O254" s="79" t="s">
        <v>1646</v>
      </c>
      <c r="P254" s="81">
        <v>42852.294027777774</v>
      </c>
      <c r="Q254" s="79" t="s">
        <v>1744</v>
      </c>
      <c r="R254" s="79"/>
      <c r="S254" s="79"/>
      <c r="T254" s="79"/>
      <c r="U254" s="79"/>
      <c r="V254" s="82" t="s">
        <v>4882</v>
      </c>
      <c r="W254" s="81">
        <v>42852.294027777774</v>
      </c>
      <c r="X254" s="82" t="s">
        <v>5968</v>
      </c>
      <c r="Y254" s="79"/>
      <c r="Z254" s="79"/>
      <c r="AA254" s="83" t="s">
        <v>8015</v>
      </c>
      <c r="AB254" s="79"/>
      <c r="AC254" s="79" t="b">
        <v>0</v>
      </c>
      <c r="AD254" s="79">
        <v>0</v>
      </c>
      <c r="AE254" s="83" t="s">
        <v>9915</v>
      </c>
      <c r="AF254" s="79" t="b">
        <v>0</v>
      </c>
      <c r="AG254" s="79" t="s">
        <v>9963</v>
      </c>
      <c r="AH254" s="79"/>
      <c r="AI254" s="83" t="s">
        <v>9915</v>
      </c>
      <c r="AJ254" s="79" t="b">
        <v>0</v>
      </c>
      <c r="AK254" s="79">
        <v>25</v>
      </c>
      <c r="AL254" s="83" t="s">
        <v>9671</v>
      </c>
      <c r="AM254" s="79" t="s">
        <v>9991</v>
      </c>
      <c r="AN254" s="79" t="b">
        <v>0</v>
      </c>
      <c r="AO254" s="83" t="s">
        <v>9671</v>
      </c>
      <c r="AP254" s="79" t="s">
        <v>179</v>
      </c>
      <c r="AQ254" s="79">
        <v>0</v>
      </c>
      <c r="AR254" s="79">
        <v>0</v>
      </c>
      <c r="AS254" s="79"/>
      <c r="AT254" s="79"/>
      <c r="AU254" s="79"/>
      <c r="AV254" s="79"/>
      <c r="AW254" s="79"/>
      <c r="AX254" s="79"/>
      <c r="AY254" s="79"/>
      <c r="AZ254" s="79"/>
      <c r="BA254">
        <v>10</v>
      </c>
      <c r="BB254">
        <v>-1</v>
      </c>
      <c r="BC254" s="79" t="str">
        <f>IF(Edges[[#This Row],[Sentiment]]=0,"NEUTRAL",IF(Edges[[#This Row],[Sentiment]]=1,"POSITIVE",IF(Edges[[#This Row],[Sentiment]]=-1,"NEGATIVE")))</f>
        <v>NEGATIVE</v>
      </c>
      <c r="BD254" s="79" t="str">
        <f>IF(Edges[[#This Row],[Vertex 1]]=Edges[[#This Row],[Vertex 2]],"HIDE","SHOW")</f>
        <v>SHOW</v>
      </c>
      <c r="BE254" s="78" t="str">
        <f>REPLACE(INDEX(GroupVertices[Group], MATCH(Edges[[#This Row],[Vertex 1]],GroupVertices[Vertex],0)),1,1,"")</f>
        <v>EGATIVE</v>
      </c>
      <c r="BF254" s="78" t="str">
        <f>REPLACE(INDEX(GroupVertices[Group], MATCH(Edges[[#This Row],[Vertex 2]],GroupVertices[Vertex],0)),1,1,"")</f>
        <v>EUTRAL</v>
      </c>
    </row>
    <row r="255" spans="1:58" x14ac:dyDescent="0.25">
      <c r="A255" s="64" t="s">
        <v>357</v>
      </c>
      <c r="B255" s="64" t="s">
        <v>1543</v>
      </c>
      <c r="C255" s="65"/>
      <c r="D255" s="66"/>
      <c r="E255" s="67"/>
      <c r="F255" s="68"/>
      <c r="G255" s="65" t="str">
        <f>IF(Edges[[#This Row],[Vertex 1]]=Edges[[#This Row],[Vertex 2]],"HIDE","SHOW")</f>
        <v>SHOW</v>
      </c>
      <c r="H255" s="69"/>
      <c r="I255" s="70"/>
      <c r="J255" s="70"/>
      <c r="K255" s="34" t="s">
        <v>65</v>
      </c>
      <c r="L255" s="77">
        <v>255</v>
      </c>
      <c r="M255" s="77"/>
      <c r="N255" s="72"/>
      <c r="O255" s="79" t="s">
        <v>1646</v>
      </c>
      <c r="P255" s="81">
        <v>42852.294074074074</v>
      </c>
      <c r="Q255" s="79" t="s">
        <v>18324</v>
      </c>
      <c r="R255" s="79"/>
      <c r="S255" s="79"/>
      <c r="T255" s="79" t="s">
        <v>4261</v>
      </c>
      <c r="U255" s="79"/>
      <c r="V255" s="82" t="s">
        <v>4882</v>
      </c>
      <c r="W255" s="81">
        <v>42852.294074074074</v>
      </c>
      <c r="X255" s="82" t="s">
        <v>5969</v>
      </c>
      <c r="Y255" s="79"/>
      <c r="Z255" s="79"/>
      <c r="AA255" s="83" t="s">
        <v>8016</v>
      </c>
      <c r="AB255" s="79"/>
      <c r="AC255" s="79" t="b">
        <v>0</v>
      </c>
      <c r="AD255" s="79">
        <v>0</v>
      </c>
      <c r="AE255" s="83" t="s">
        <v>9915</v>
      </c>
      <c r="AF255" s="79" t="b">
        <v>0</v>
      </c>
      <c r="AG255" s="79" t="s">
        <v>9963</v>
      </c>
      <c r="AH255" s="79"/>
      <c r="AI255" s="83" t="s">
        <v>9915</v>
      </c>
      <c r="AJ255" s="79" t="b">
        <v>0</v>
      </c>
      <c r="AK255" s="79">
        <v>32</v>
      </c>
      <c r="AL255" s="83" t="s">
        <v>9658</v>
      </c>
      <c r="AM255" s="79" t="s">
        <v>9991</v>
      </c>
      <c r="AN255" s="79" t="b">
        <v>0</v>
      </c>
      <c r="AO255" s="83" t="s">
        <v>9658</v>
      </c>
      <c r="AP255" s="79" t="s">
        <v>179</v>
      </c>
      <c r="AQ255" s="79">
        <v>0</v>
      </c>
      <c r="AR255" s="79">
        <v>0</v>
      </c>
      <c r="AS255" s="79"/>
      <c r="AT255" s="79"/>
      <c r="AU255" s="79"/>
      <c r="AV255" s="79"/>
      <c r="AW255" s="79"/>
      <c r="AX255" s="79"/>
      <c r="AY255" s="79"/>
      <c r="AZ255" s="79"/>
      <c r="BA255">
        <v>1</v>
      </c>
      <c r="BB255">
        <v>0</v>
      </c>
      <c r="BC255" s="79" t="str">
        <f>IF(Edges[[#This Row],[Sentiment]]=0,"NEUTRAL",IF(Edges[[#This Row],[Sentiment]]=1,"POSITIVE",IF(Edges[[#This Row],[Sentiment]]=-1,"NEGATIVE")))</f>
        <v>NEUTRAL</v>
      </c>
      <c r="BD255" s="79" t="str">
        <f>IF(Edges[[#This Row],[Vertex 1]]=Edges[[#This Row],[Vertex 2]],"HIDE","SHOW")</f>
        <v>SHOW</v>
      </c>
      <c r="BE255" s="78" t="str">
        <f>REPLACE(INDEX(GroupVertices[Group], MATCH(Edges[[#This Row],[Vertex 1]],GroupVertices[Vertex],0)),1,1,"")</f>
        <v>EGATIVE</v>
      </c>
      <c r="BF255" s="78" t="str">
        <f>REPLACE(INDEX(GroupVertices[Group], MATCH(Edges[[#This Row],[Vertex 2]],GroupVertices[Vertex],0)),1,1,"")</f>
        <v>eneral</v>
      </c>
    </row>
    <row r="256" spans="1:58" x14ac:dyDescent="0.25">
      <c r="A256" s="64" t="s">
        <v>357</v>
      </c>
      <c r="B256" s="64" t="s">
        <v>1544</v>
      </c>
      <c r="C256" s="65"/>
      <c r="D256" s="66"/>
      <c r="E256" s="67"/>
      <c r="F256" s="68"/>
      <c r="G256" s="65" t="str">
        <f>IF(Edges[[#This Row],[Vertex 1]]=Edges[[#This Row],[Vertex 2]],"HIDE","SHOW")</f>
        <v>SHOW</v>
      </c>
      <c r="H256" s="69"/>
      <c r="I256" s="70"/>
      <c r="J256" s="70"/>
      <c r="K256" s="34" t="s">
        <v>65</v>
      </c>
      <c r="L256" s="77">
        <v>256</v>
      </c>
      <c r="M256" s="77"/>
      <c r="N256" s="72"/>
      <c r="O256" s="79" t="s">
        <v>1646</v>
      </c>
      <c r="P256" s="81">
        <v>42852.294074074074</v>
      </c>
      <c r="Q256" s="79" t="s">
        <v>18324</v>
      </c>
      <c r="R256" s="79"/>
      <c r="S256" s="79"/>
      <c r="T256" s="79" t="s">
        <v>4261</v>
      </c>
      <c r="U256" s="79"/>
      <c r="V256" s="82" t="s">
        <v>4882</v>
      </c>
      <c r="W256" s="81">
        <v>42852.294074074074</v>
      </c>
      <c r="X256" s="82" t="s">
        <v>5969</v>
      </c>
      <c r="Y256" s="79"/>
      <c r="Z256" s="79"/>
      <c r="AA256" s="83" t="s">
        <v>8016</v>
      </c>
      <c r="AB256" s="79"/>
      <c r="AC256" s="79" t="b">
        <v>0</v>
      </c>
      <c r="AD256" s="79">
        <v>0</v>
      </c>
      <c r="AE256" s="83" t="s">
        <v>9915</v>
      </c>
      <c r="AF256" s="79" t="b">
        <v>0</v>
      </c>
      <c r="AG256" s="79" t="s">
        <v>9963</v>
      </c>
      <c r="AH256" s="79"/>
      <c r="AI256" s="83" t="s">
        <v>9915</v>
      </c>
      <c r="AJ256" s="79" t="b">
        <v>0</v>
      </c>
      <c r="AK256" s="79">
        <v>32</v>
      </c>
      <c r="AL256" s="83" t="s">
        <v>9658</v>
      </c>
      <c r="AM256" s="79" t="s">
        <v>9991</v>
      </c>
      <c r="AN256" s="79" t="b">
        <v>0</v>
      </c>
      <c r="AO256" s="83" t="s">
        <v>9658</v>
      </c>
      <c r="AP256" s="79" t="s">
        <v>179</v>
      </c>
      <c r="AQ256" s="79">
        <v>0</v>
      </c>
      <c r="AR256" s="79">
        <v>0</v>
      </c>
      <c r="AS256" s="79"/>
      <c r="AT256" s="79"/>
      <c r="AU256" s="79"/>
      <c r="AV256" s="79"/>
      <c r="AW256" s="79"/>
      <c r="AX256" s="79"/>
      <c r="AY256" s="79"/>
      <c r="AZ256" s="79"/>
      <c r="BA256">
        <v>1</v>
      </c>
      <c r="BB256">
        <v>0</v>
      </c>
      <c r="BC256" s="79" t="str">
        <f>IF(Edges[[#This Row],[Sentiment]]=0,"NEUTRAL",IF(Edges[[#This Row],[Sentiment]]=1,"POSITIVE",IF(Edges[[#This Row],[Sentiment]]=-1,"NEGATIVE")))</f>
        <v>NEUTRAL</v>
      </c>
      <c r="BD256" s="79" t="str">
        <f>IF(Edges[[#This Row],[Vertex 1]]=Edges[[#This Row],[Vertex 2]],"HIDE","SHOW")</f>
        <v>SHOW</v>
      </c>
      <c r="BE256" s="78" t="str">
        <f>REPLACE(INDEX(GroupVertices[Group], MATCH(Edges[[#This Row],[Vertex 1]],GroupVertices[Vertex],0)),1,1,"")</f>
        <v>EGATIVE</v>
      </c>
      <c r="BF256" s="78" t="str">
        <f>REPLACE(INDEX(GroupVertices[Group], MATCH(Edges[[#This Row],[Vertex 2]],GroupVertices[Vertex],0)),1,1,"")</f>
        <v>eneral</v>
      </c>
    </row>
    <row r="257" spans="1:58" x14ac:dyDescent="0.25">
      <c r="A257" s="64" t="s">
        <v>357</v>
      </c>
      <c r="B257" s="64" t="s">
        <v>1545</v>
      </c>
      <c r="C257" s="65"/>
      <c r="D257" s="66"/>
      <c r="E257" s="67"/>
      <c r="F257" s="68"/>
      <c r="G257" s="65" t="str">
        <f>IF(Edges[[#This Row],[Vertex 1]]=Edges[[#This Row],[Vertex 2]],"HIDE","SHOW")</f>
        <v>SHOW</v>
      </c>
      <c r="H257" s="69"/>
      <c r="I257" s="70"/>
      <c r="J257" s="70"/>
      <c r="K257" s="34" t="s">
        <v>65</v>
      </c>
      <c r="L257" s="77">
        <v>257</v>
      </c>
      <c r="M257" s="77"/>
      <c r="N257" s="72"/>
      <c r="O257" s="79" t="s">
        <v>1646</v>
      </c>
      <c r="P257" s="81">
        <v>42852.294074074074</v>
      </c>
      <c r="Q257" s="79" t="s">
        <v>18324</v>
      </c>
      <c r="R257" s="79"/>
      <c r="S257" s="79"/>
      <c r="T257" s="79" t="s">
        <v>4261</v>
      </c>
      <c r="U257" s="79"/>
      <c r="V257" s="82" t="s">
        <v>4882</v>
      </c>
      <c r="W257" s="81">
        <v>42852.294074074074</v>
      </c>
      <c r="X257" s="82" t="s">
        <v>5969</v>
      </c>
      <c r="Y257" s="79"/>
      <c r="Z257" s="79"/>
      <c r="AA257" s="83" t="s">
        <v>8016</v>
      </c>
      <c r="AB257" s="79"/>
      <c r="AC257" s="79" t="b">
        <v>0</v>
      </c>
      <c r="AD257" s="79">
        <v>0</v>
      </c>
      <c r="AE257" s="83" t="s">
        <v>9915</v>
      </c>
      <c r="AF257" s="79" t="b">
        <v>0</v>
      </c>
      <c r="AG257" s="79" t="s">
        <v>9963</v>
      </c>
      <c r="AH257" s="79"/>
      <c r="AI257" s="83" t="s">
        <v>9915</v>
      </c>
      <c r="AJ257" s="79" t="b">
        <v>0</v>
      </c>
      <c r="AK257" s="79">
        <v>32</v>
      </c>
      <c r="AL257" s="83" t="s">
        <v>9658</v>
      </c>
      <c r="AM257" s="79" t="s">
        <v>9991</v>
      </c>
      <c r="AN257" s="79" t="b">
        <v>0</v>
      </c>
      <c r="AO257" s="83" t="s">
        <v>9658</v>
      </c>
      <c r="AP257" s="79" t="s">
        <v>179</v>
      </c>
      <c r="AQ257" s="79">
        <v>0</v>
      </c>
      <c r="AR257" s="79">
        <v>0</v>
      </c>
      <c r="AS257" s="79"/>
      <c r="AT257" s="79"/>
      <c r="AU257" s="79"/>
      <c r="AV257" s="79"/>
      <c r="AW257" s="79"/>
      <c r="AX257" s="79"/>
      <c r="AY257" s="79"/>
      <c r="AZ257" s="79"/>
      <c r="BA257">
        <v>1</v>
      </c>
      <c r="BB257">
        <v>0</v>
      </c>
      <c r="BC257" s="79" t="str">
        <f>IF(Edges[[#This Row],[Sentiment]]=0,"NEUTRAL",IF(Edges[[#This Row],[Sentiment]]=1,"POSITIVE",IF(Edges[[#This Row],[Sentiment]]=-1,"NEGATIVE")))</f>
        <v>NEUTRAL</v>
      </c>
      <c r="BD257" s="79" t="str">
        <f>IF(Edges[[#This Row],[Vertex 1]]=Edges[[#This Row],[Vertex 2]],"HIDE","SHOW")</f>
        <v>SHOW</v>
      </c>
      <c r="BE257" s="78" t="str">
        <f>REPLACE(INDEX(GroupVertices[Group], MATCH(Edges[[#This Row],[Vertex 1]],GroupVertices[Vertex],0)),1,1,"")</f>
        <v>EGATIVE</v>
      </c>
      <c r="BF257" s="78" t="str">
        <f>REPLACE(INDEX(GroupVertices[Group], MATCH(Edges[[#This Row],[Vertex 2]],GroupVertices[Vertex],0)),1,1,"")</f>
        <v>EGATIVE</v>
      </c>
    </row>
    <row r="258" spans="1:58" x14ac:dyDescent="0.25">
      <c r="A258" s="64" t="s">
        <v>357</v>
      </c>
      <c r="B258" s="64" t="s">
        <v>1469</v>
      </c>
      <c r="C258" s="65"/>
      <c r="D258" s="66"/>
      <c r="E258" s="67"/>
      <c r="F258" s="68"/>
      <c r="G258" s="65" t="str">
        <f>IF(Edges[[#This Row],[Vertex 1]]=Edges[[#This Row],[Vertex 2]],"HIDE","SHOW")</f>
        <v>SHOW</v>
      </c>
      <c r="H258" s="69"/>
      <c r="I258" s="70"/>
      <c r="J258" s="70"/>
      <c r="K258" s="34" t="s">
        <v>65</v>
      </c>
      <c r="L258" s="77">
        <v>258</v>
      </c>
      <c r="M258" s="77"/>
      <c r="N258" s="72"/>
      <c r="O258" s="79" t="s">
        <v>1646</v>
      </c>
      <c r="P258" s="81">
        <v>42852.294074074074</v>
      </c>
      <c r="Q258" s="79" t="s">
        <v>18324</v>
      </c>
      <c r="R258" s="79"/>
      <c r="S258" s="79"/>
      <c r="T258" s="79" t="s">
        <v>4261</v>
      </c>
      <c r="U258" s="79"/>
      <c r="V258" s="82" t="s">
        <v>4882</v>
      </c>
      <c r="W258" s="81">
        <v>42852.294074074074</v>
      </c>
      <c r="X258" s="82" t="s">
        <v>5969</v>
      </c>
      <c r="Y258" s="79"/>
      <c r="Z258" s="79"/>
      <c r="AA258" s="83" t="s">
        <v>8016</v>
      </c>
      <c r="AB258" s="79"/>
      <c r="AC258" s="79" t="b">
        <v>0</v>
      </c>
      <c r="AD258" s="79">
        <v>0</v>
      </c>
      <c r="AE258" s="83" t="s">
        <v>9915</v>
      </c>
      <c r="AF258" s="79" t="b">
        <v>0</v>
      </c>
      <c r="AG258" s="79" t="s">
        <v>9963</v>
      </c>
      <c r="AH258" s="79"/>
      <c r="AI258" s="83" t="s">
        <v>9915</v>
      </c>
      <c r="AJ258" s="79" t="b">
        <v>0</v>
      </c>
      <c r="AK258" s="79">
        <v>32</v>
      </c>
      <c r="AL258" s="83" t="s">
        <v>9658</v>
      </c>
      <c r="AM258" s="79" t="s">
        <v>9991</v>
      </c>
      <c r="AN258" s="79" t="b">
        <v>0</v>
      </c>
      <c r="AO258" s="83" t="s">
        <v>9658</v>
      </c>
      <c r="AP258" s="79" t="s">
        <v>179</v>
      </c>
      <c r="AQ258" s="79">
        <v>0</v>
      </c>
      <c r="AR258" s="79">
        <v>0</v>
      </c>
      <c r="AS258" s="79"/>
      <c r="AT258" s="79"/>
      <c r="AU258" s="79"/>
      <c r="AV258" s="79"/>
      <c r="AW258" s="79"/>
      <c r="AX258" s="79"/>
      <c r="AY258" s="79"/>
      <c r="AZ258" s="79"/>
      <c r="BA258">
        <v>10</v>
      </c>
      <c r="BB258">
        <v>0</v>
      </c>
      <c r="BC258" s="79" t="str">
        <f>IF(Edges[[#This Row],[Sentiment]]=0,"NEUTRAL",IF(Edges[[#This Row],[Sentiment]]=1,"POSITIVE",IF(Edges[[#This Row],[Sentiment]]=-1,"NEGATIVE")))</f>
        <v>NEUTRAL</v>
      </c>
      <c r="BD258" s="79" t="str">
        <f>IF(Edges[[#This Row],[Vertex 1]]=Edges[[#This Row],[Vertex 2]],"HIDE","SHOW")</f>
        <v>SHOW</v>
      </c>
      <c r="BE258" s="78" t="str">
        <f>REPLACE(INDEX(GroupVertices[Group], MATCH(Edges[[#This Row],[Vertex 1]],GroupVertices[Vertex],0)),1,1,"")</f>
        <v>EGATIVE</v>
      </c>
      <c r="BF258" s="78" t="str">
        <f>REPLACE(INDEX(GroupVertices[Group], MATCH(Edges[[#This Row],[Vertex 2]],GroupVertices[Vertex],0)),1,1,"")</f>
        <v>EUTRAL</v>
      </c>
    </row>
    <row r="259" spans="1:58" x14ac:dyDescent="0.25">
      <c r="A259" s="64" t="s">
        <v>357</v>
      </c>
      <c r="B259" s="64" t="s">
        <v>1469</v>
      </c>
      <c r="C259" s="65"/>
      <c r="D259" s="66"/>
      <c r="E259" s="67"/>
      <c r="F259" s="68"/>
      <c r="G259" s="65" t="str">
        <f>IF(Edges[[#This Row],[Vertex 1]]=Edges[[#This Row],[Vertex 2]],"HIDE","SHOW")</f>
        <v>SHOW</v>
      </c>
      <c r="H259" s="69"/>
      <c r="I259" s="70"/>
      <c r="J259" s="70"/>
      <c r="K259" s="34" t="s">
        <v>65</v>
      </c>
      <c r="L259" s="77">
        <v>259</v>
      </c>
      <c r="M259" s="77"/>
      <c r="N259" s="72"/>
      <c r="O259" s="79" t="s">
        <v>1646</v>
      </c>
      <c r="P259" s="81">
        <v>42852.294618055559</v>
      </c>
      <c r="Q259" s="79" t="s">
        <v>1748</v>
      </c>
      <c r="R259" s="79"/>
      <c r="S259" s="79"/>
      <c r="T259" s="79" t="s">
        <v>4283</v>
      </c>
      <c r="U259" s="79"/>
      <c r="V259" s="82" t="s">
        <v>4882</v>
      </c>
      <c r="W259" s="81">
        <v>42852.294618055559</v>
      </c>
      <c r="X259" s="82" t="s">
        <v>5970</v>
      </c>
      <c r="Y259" s="79"/>
      <c r="Z259" s="79"/>
      <c r="AA259" s="83" t="s">
        <v>8017</v>
      </c>
      <c r="AB259" s="79"/>
      <c r="AC259" s="79" t="b">
        <v>0</v>
      </c>
      <c r="AD259" s="79">
        <v>0</v>
      </c>
      <c r="AE259" s="83" t="s">
        <v>9915</v>
      </c>
      <c r="AF259" s="79" t="b">
        <v>0</v>
      </c>
      <c r="AG259" s="79" t="s">
        <v>9963</v>
      </c>
      <c r="AH259" s="79"/>
      <c r="AI259" s="83" t="s">
        <v>9915</v>
      </c>
      <c r="AJ259" s="79" t="b">
        <v>0</v>
      </c>
      <c r="AK259" s="79">
        <v>50</v>
      </c>
      <c r="AL259" s="83" t="s">
        <v>9670</v>
      </c>
      <c r="AM259" s="79" t="s">
        <v>9991</v>
      </c>
      <c r="AN259" s="79" t="b">
        <v>0</v>
      </c>
      <c r="AO259" s="83" t="s">
        <v>9670</v>
      </c>
      <c r="AP259" s="79" t="s">
        <v>179</v>
      </c>
      <c r="AQ259" s="79">
        <v>0</v>
      </c>
      <c r="AR259" s="79">
        <v>0</v>
      </c>
      <c r="AS259" s="79"/>
      <c r="AT259" s="79"/>
      <c r="AU259" s="79"/>
      <c r="AV259" s="79"/>
      <c r="AW259" s="79"/>
      <c r="AX259" s="79"/>
      <c r="AY259" s="79"/>
      <c r="AZ259" s="79"/>
      <c r="BA259">
        <v>10</v>
      </c>
      <c r="BB259">
        <v>0</v>
      </c>
      <c r="BC259" s="79" t="str">
        <f>IF(Edges[[#This Row],[Sentiment]]=0,"NEUTRAL",IF(Edges[[#This Row],[Sentiment]]=1,"POSITIVE",IF(Edges[[#This Row],[Sentiment]]=-1,"NEGATIVE")))</f>
        <v>NEUTRAL</v>
      </c>
      <c r="BD259" s="79" t="str">
        <f>IF(Edges[[#This Row],[Vertex 1]]=Edges[[#This Row],[Vertex 2]],"HIDE","SHOW")</f>
        <v>SHOW</v>
      </c>
      <c r="BE259" s="78" t="str">
        <f>REPLACE(INDEX(GroupVertices[Group], MATCH(Edges[[#This Row],[Vertex 1]],GroupVertices[Vertex],0)),1,1,"")</f>
        <v>EGATIVE</v>
      </c>
      <c r="BF259" s="78" t="str">
        <f>REPLACE(INDEX(GroupVertices[Group], MATCH(Edges[[#This Row],[Vertex 2]],GroupVertices[Vertex],0)),1,1,"")</f>
        <v>EUTRAL</v>
      </c>
    </row>
    <row r="260" spans="1:58" x14ac:dyDescent="0.25">
      <c r="A260" s="64" t="s">
        <v>357</v>
      </c>
      <c r="B260" s="64" t="s">
        <v>1469</v>
      </c>
      <c r="C260" s="65"/>
      <c r="D260" s="66"/>
      <c r="E260" s="67"/>
      <c r="F260" s="68"/>
      <c r="G260" s="65" t="str">
        <f>IF(Edges[[#This Row],[Vertex 1]]=Edges[[#This Row],[Vertex 2]],"HIDE","SHOW")</f>
        <v>SHOW</v>
      </c>
      <c r="H260" s="69"/>
      <c r="I260" s="70"/>
      <c r="J260" s="70"/>
      <c r="K260" s="34" t="s">
        <v>65</v>
      </c>
      <c r="L260" s="77">
        <v>260</v>
      </c>
      <c r="M260" s="77"/>
      <c r="N260" s="72"/>
      <c r="O260" s="79" t="s">
        <v>1646</v>
      </c>
      <c r="P260" s="81">
        <v>42852.294652777775</v>
      </c>
      <c r="Q260" s="79" t="s">
        <v>18337</v>
      </c>
      <c r="R260" s="82" t="s">
        <v>3243</v>
      </c>
      <c r="S260" s="79" t="s">
        <v>4051</v>
      </c>
      <c r="T260" s="79" t="s">
        <v>4282</v>
      </c>
      <c r="U260" s="79"/>
      <c r="V260" s="82" t="s">
        <v>4882</v>
      </c>
      <c r="W260" s="81">
        <v>42852.294652777775</v>
      </c>
      <c r="X260" s="82" t="s">
        <v>5971</v>
      </c>
      <c r="Y260" s="79"/>
      <c r="Z260" s="79"/>
      <c r="AA260" s="83" t="s">
        <v>8018</v>
      </c>
      <c r="AB260" s="79"/>
      <c r="AC260" s="79" t="b">
        <v>0</v>
      </c>
      <c r="AD260" s="79">
        <v>0</v>
      </c>
      <c r="AE260" s="83" t="s">
        <v>9915</v>
      </c>
      <c r="AF260" s="79" t="b">
        <v>1</v>
      </c>
      <c r="AG260" s="79" t="s">
        <v>9963</v>
      </c>
      <c r="AH260" s="79"/>
      <c r="AI260" s="83" t="s">
        <v>9666</v>
      </c>
      <c r="AJ260" s="79" t="b">
        <v>0</v>
      </c>
      <c r="AK260" s="79">
        <v>26</v>
      </c>
      <c r="AL260" s="83" t="s">
        <v>9665</v>
      </c>
      <c r="AM260" s="79" t="s">
        <v>9991</v>
      </c>
      <c r="AN260" s="79" t="b">
        <v>0</v>
      </c>
      <c r="AO260" s="83" t="s">
        <v>9665</v>
      </c>
      <c r="AP260" s="79" t="s">
        <v>179</v>
      </c>
      <c r="AQ260" s="79">
        <v>0</v>
      </c>
      <c r="AR260" s="79">
        <v>0</v>
      </c>
      <c r="AS260" s="79"/>
      <c r="AT260" s="79"/>
      <c r="AU260" s="79"/>
      <c r="AV260" s="79"/>
      <c r="AW260" s="79"/>
      <c r="AX260" s="79"/>
      <c r="AY260" s="79"/>
      <c r="AZ260" s="79"/>
      <c r="BA260">
        <v>10</v>
      </c>
      <c r="BB260">
        <v>-1</v>
      </c>
      <c r="BC260" s="79" t="str">
        <f>IF(Edges[[#This Row],[Sentiment]]=0,"NEUTRAL",IF(Edges[[#This Row],[Sentiment]]=1,"POSITIVE",IF(Edges[[#This Row],[Sentiment]]=-1,"NEGATIVE")))</f>
        <v>NEGATIVE</v>
      </c>
      <c r="BD260" s="79" t="str">
        <f>IF(Edges[[#This Row],[Vertex 1]]=Edges[[#This Row],[Vertex 2]],"HIDE","SHOW")</f>
        <v>SHOW</v>
      </c>
      <c r="BE260" s="78" t="str">
        <f>REPLACE(INDEX(GroupVertices[Group], MATCH(Edges[[#This Row],[Vertex 1]],GroupVertices[Vertex],0)),1,1,"")</f>
        <v>EGATIVE</v>
      </c>
      <c r="BF260" s="78" t="str">
        <f>REPLACE(INDEX(GroupVertices[Group], MATCH(Edges[[#This Row],[Vertex 2]],GroupVertices[Vertex],0)),1,1,"")</f>
        <v>EUTRAL</v>
      </c>
    </row>
    <row r="261" spans="1:58" x14ac:dyDescent="0.25">
      <c r="A261" s="64" t="s">
        <v>357</v>
      </c>
      <c r="B261" s="64" t="s">
        <v>1469</v>
      </c>
      <c r="C261" s="65"/>
      <c r="D261" s="66"/>
      <c r="E261" s="67"/>
      <c r="F261" s="68"/>
      <c r="G261" s="65" t="str">
        <f>IF(Edges[[#This Row],[Vertex 1]]=Edges[[#This Row],[Vertex 2]],"HIDE","SHOW")</f>
        <v>SHOW</v>
      </c>
      <c r="H261" s="69"/>
      <c r="I261" s="70"/>
      <c r="J261" s="70"/>
      <c r="K261" s="34" t="s">
        <v>65</v>
      </c>
      <c r="L261" s="77">
        <v>261</v>
      </c>
      <c r="M261" s="77"/>
      <c r="N261" s="72"/>
      <c r="O261" s="79" t="s">
        <v>1646</v>
      </c>
      <c r="P261" s="81">
        <v>42852.294675925928</v>
      </c>
      <c r="Q261" s="79" t="s">
        <v>1749</v>
      </c>
      <c r="R261" s="79"/>
      <c r="S261" s="79"/>
      <c r="T261" s="79" t="s">
        <v>4284</v>
      </c>
      <c r="U261" s="79"/>
      <c r="V261" s="82" t="s">
        <v>4882</v>
      </c>
      <c r="W261" s="81">
        <v>42852.294675925928</v>
      </c>
      <c r="X261" s="82" t="s">
        <v>5972</v>
      </c>
      <c r="Y261" s="79"/>
      <c r="Z261" s="79"/>
      <c r="AA261" s="83" t="s">
        <v>8019</v>
      </c>
      <c r="AB261" s="79"/>
      <c r="AC261" s="79" t="b">
        <v>0</v>
      </c>
      <c r="AD261" s="79">
        <v>0</v>
      </c>
      <c r="AE261" s="83" t="s">
        <v>9915</v>
      </c>
      <c r="AF261" s="79" t="b">
        <v>0</v>
      </c>
      <c r="AG261" s="79" t="s">
        <v>9963</v>
      </c>
      <c r="AH261" s="79"/>
      <c r="AI261" s="83" t="s">
        <v>9915</v>
      </c>
      <c r="AJ261" s="79" t="b">
        <v>0</v>
      </c>
      <c r="AK261" s="79">
        <v>30</v>
      </c>
      <c r="AL261" s="83" t="s">
        <v>9666</v>
      </c>
      <c r="AM261" s="79" t="s">
        <v>9991</v>
      </c>
      <c r="AN261" s="79" t="b">
        <v>0</v>
      </c>
      <c r="AO261" s="83" t="s">
        <v>9666</v>
      </c>
      <c r="AP261" s="79" t="s">
        <v>179</v>
      </c>
      <c r="AQ261" s="79">
        <v>0</v>
      </c>
      <c r="AR261" s="79">
        <v>0</v>
      </c>
      <c r="AS261" s="79"/>
      <c r="AT261" s="79"/>
      <c r="AU261" s="79"/>
      <c r="AV261" s="79"/>
      <c r="AW261" s="79"/>
      <c r="AX261" s="79"/>
      <c r="AY261" s="79"/>
      <c r="AZ261" s="79"/>
      <c r="BA261">
        <v>10</v>
      </c>
      <c r="BB261">
        <v>-1</v>
      </c>
      <c r="BC261" s="79" t="str">
        <f>IF(Edges[[#This Row],[Sentiment]]=0,"NEUTRAL",IF(Edges[[#This Row],[Sentiment]]=1,"POSITIVE",IF(Edges[[#This Row],[Sentiment]]=-1,"NEGATIVE")))</f>
        <v>NEGATIVE</v>
      </c>
      <c r="BD261" s="79" t="str">
        <f>IF(Edges[[#This Row],[Vertex 1]]=Edges[[#This Row],[Vertex 2]],"HIDE","SHOW")</f>
        <v>SHOW</v>
      </c>
      <c r="BE261" s="78" t="str">
        <f>REPLACE(INDEX(GroupVertices[Group], MATCH(Edges[[#This Row],[Vertex 1]],GroupVertices[Vertex],0)),1,1,"")</f>
        <v>EGATIVE</v>
      </c>
      <c r="BF261" s="78" t="str">
        <f>REPLACE(INDEX(GroupVertices[Group], MATCH(Edges[[#This Row],[Vertex 2]],GroupVertices[Vertex],0)),1,1,"")</f>
        <v>EUTRAL</v>
      </c>
    </row>
    <row r="262" spans="1:58" x14ac:dyDescent="0.25">
      <c r="A262" s="64" t="s">
        <v>357</v>
      </c>
      <c r="B262" s="64" t="s">
        <v>1469</v>
      </c>
      <c r="C262" s="65"/>
      <c r="D262" s="66"/>
      <c r="E262" s="67"/>
      <c r="F262" s="68"/>
      <c r="G262" s="65" t="str">
        <f>IF(Edges[[#This Row],[Vertex 1]]=Edges[[#This Row],[Vertex 2]],"HIDE","SHOW")</f>
        <v>SHOW</v>
      </c>
      <c r="H262" s="69"/>
      <c r="I262" s="70"/>
      <c r="J262" s="70"/>
      <c r="K262" s="34" t="s">
        <v>65</v>
      </c>
      <c r="L262" s="77">
        <v>262</v>
      </c>
      <c r="M262" s="77"/>
      <c r="N262" s="72"/>
      <c r="O262" s="79" t="s">
        <v>1646</v>
      </c>
      <c r="P262" s="81">
        <v>42852.294745370367</v>
      </c>
      <c r="Q262" s="79" t="s">
        <v>1750</v>
      </c>
      <c r="R262" s="79"/>
      <c r="S262" s="79"/>
      <c r="T262" s="79" t="s">
        <v>4285</v>
      </c>
      <c r="U262" s="79"/>
      <c r="V262" s="82" t="s">
        <v>4882</v>
      </c>
      <c r="W262" s="81">
        <v>42852.294745370367</v>
      </c>
      <c r="X262" s="82" t="s">
        <v>5973</v>
      </c>
      <c r="Y262" s="79"/>
      <c r="Z262" s="79"/>
      <c r="AA262" s="83" t="s">
        <v>8020</v>
      </c>
      <c r="AB262" s="79"/>
      <c r="AC262" s="79" t="b">
        <v>0</v>
      </c>
      <c r="AD262" s="79">
        <v>0</v>
      </c>
      <c r="AE262" s="83" t="s">
        <v>9915</v>
      </c>
      <c r="AF262" s="79" t="b">
        <v>0</v>
      </c>
      <c r="AG262" s="79" t="s">
        <v>9963</v>
      </c>
      <c r="AH262" s="79"/>
      <c r="AI262" s="83" t="s">
        <v>9915</v>
      </c>
      <c r="AJ262" s="79" t="b">
        <v>0</v>
      </c>
      <c r="AK262" s="79">
        <v>26</v>
      </c>
      <c r="AL262" s="83" t="s">
        <v>9667</v>
      </c>
      <c r="AM262" s="79" t="s">
        <v>9991</v>
      </c>
      <c r="AN262" s="79" t="b">
        <v>0</v>
      </c>
      <c r="AO262" s="83" t="s">
        <v>9667</v>
      </c>
      <c r="AP262" s="79" t="s">
        <v>179</v>
      </c>
      <c r="AQ262" s="79">
        <v>0</v>
      </c>
      <c r="AR262" s="79">
        <v>0</v>
      </c>
      <c r="AS262" s="79"/>
      <c r="AT262" s="79"/>
      <c r="AU262" s="79"/>
      <c r="AV262" s="79"/>
      <c r="AW262" s="79"/>
      <c r="AX262" s="79"/>
      <c r="AY262" s="79"/>
      <c r="AZ262" s="79"/>
      <c r="BA262">
        <v>10</v>
      </c>
      <c r="BB262">
        <v>-1</v>
      </c>
      <c r="BC262" s="79" t="str">
        <f>IF(Edges[[#This Row],[Sentiment]]=0,"NEUTRAL",IF(Edges[[#This Row],[Sentiment]]=1,"POSITIVE",IF(Edges[[#This Row],[Sentiment]]=-1,"NEGATIVE")))</f>
        <v>NEGATIVE</v>
      </c>
      <c r="BD262" s="79" t="str">
        <f>IF(Edges[[#This Row],[Vertex 1]]=Edges[[#This Row],[Vertex 2]],"HIDE","SHOW")</f>
        <v>SHOW</v>
      </c>
      <c r="BE262" s="78" t="str">
        <f>REPLACE(INDEX(GroupVertices[Group], MATCH(Edges[[#This Row],[Vertex 1]],GroupVertices[Vertex],0)),1,1,"")</f>
        <v>EGATIVE</v>
      </c>
      <c r="BF262" s="78" t="str">
        <f>REPLACE(INDEX(GroupVertices[Group], MATCH(Edges[[#This Row],[Vertex 2]],GroupVertices[Vertex],0)),1,1,"")</f>
        <v>EUTRAL</v>
      </c>
    </row>
    <row r="263" spans="1:58" x14ac:dyDescent="0.25">
      <c r="A263" s="64" t="s">
        <v>357</v>
      </c>
      <c r="B263" s="64" t="s">
        <v>1469</v>
      </c>
      <c r="C263" s="65"/>
      <c r="D263" s="66"/>
      <c r="E263" s="67"/>
      <c r="F263" s="68"/>
      <c r="G263" s="65" t="str">
        <f>IF(Edges[[#This Row],[Vertex 1]]=Edges[[#This Row],[Vertex 2]],"HIDE","SHOW")</f>
        <v>SHOW</v>
      </c>
      <c r="H263" s="69"/>
      <c r="I263" s="70"/>
      <c r="J263" s="70"/>
      <c r="K263" s="34" t="s">
        <v>65</v>
      </c>
      <c r="L263" s="77">
        <v>263</v>
      </c>
      <c r="M263" s="77"/>
      <c r="N263" s="72"/>
      <c r="O263" s="79" t="s">
        <v>1646</v>
      </c>
      <c r="P263" s="81">
        <v>42852.294768518521</v>
      </c>
      <c r="Q263" s="79" t="s">
        <v>1751</v>
      </c>
      <c r="R263" s="79"/>
      <c r="S263" s="79"/>
      <c r="T263" s="79" t="s">
        <v>4286</v>
      </c>
      <c r="U263" s="79"/>
      <c r="V263" s="82" t="s">
        <v>4882</v>
      </c>
      <c r="W263" s="81">
        <v>42852.294768518521</v>
      </c>
      <c r="X263" s="82" t="s">
        <v>5974</v>
      </c>
      <c r="Y263" s="79"/>
      <c r="Z263" s="79"/>
      <c r="AA263" s="83" t="s">
        <v>8021</v>
      </c>
      <c r="AB263" s="79"/>
      <c r="AC263" s="79" t="b">
        <v>0</v>
      </c>
      <c r="AD263" s="79">
        <v>0</v>
      </c>
      <c r="AE263" s="83" t="s">
        <v>9915</v>
      </c>
      <c r="AF263" s="79" t="b">
        <v>0</v>
      </c>
      <c r="AG263" s="79" t="s">
        <v>9963</v>
      </c>
      <c r="AH263" s="79"/>
      <c r="AI263" s="83" t="s">
        <v>9915</v>
      </c>
      <c r="AJ263" s="79" t="b">
        <v>0</v>
      </c>
      <c r="AK263" s="79">
        <v>34</v>
      </c>
      <c r="AL263" s="83" t="s">
        <v>9668</v>
      </c>
      <c r="AM263" s="79" t="s">
        <v>9991</v>
      </c>
      <c r="AN263" s="79" t="b">
        <v>0</v>
      </c>
      <c r="AO263" s="83" t="s">
        <v>9668</v>
      </c>
      <c r="AP263" s="79" t="s">
        <v>179</v>
      </c>
      <c r="AQ263" s="79">
        <v>0</v>
      </c>
      <c r="AR263" s="79">
        <v>0</v>
      </c>
      <c r="AS263" s="79"/>
      <c r="AT263" s="79"/>
      <c r="AU263" s="79"/>
      <c r="AV263" s="79"/>
      <c r="AW263" s="79"/>
      <c r="AX263" s="79"/>
      <c r="AY263" s="79"/>
      <c r="AZ263" s="79"/>
      <c r="BA263">
        <v>10</v>
      </c>
      <c r="BB263">
        <v>-1</v>
      </c>
      <c r="BC263" s="79" t="str">
        <f>IF(Edges[[#This Row],[Sentiment]]=0,"NEUTRAL",IF(Edges[[#This Row],[Sentiment]]=1,"POSITIVE",IF(Edges[[#This Row],[Sentiment]]=-1,"NEGATIVE")))</f>
        <v>NEGATIVE</v>
      </c>
      <c r="BD263" s="79" t="str">
        <f>IF(Edges[[#This Row],[Vertex 1]]=Edges[[#This Row],[Vertex 2]],"HIDE","SHOW")</f>
        <v>SHOW</v>
      </c>
      <c r="BE263" s="78" t="str">
        <f>REPLACE(INDEX(GroupVertices[Group], MATCH(Edges[[#This Row],[Vertex 1]],GroupVertices[Vertex],0)),1,1,"")</f>
        <v>EGATIVE</v>
      </c>
      <c r="BF263" s="78" t="str">
        <f>REPLACE(INDEX(GroupVertices[Group], MATCH(Edges[[#This Row],[Vertex 2]],GroupVertices[Vertex],0)),1,1,"")</f>
        <v>EUTRAL</v>
      </c>
    </row>
    <row r="264" spans="1:58" x14ac:dyDescent="0.25">
      <c r="A264" s="64" t="s">
        <v>357</v>
      </c>
      <c r="B264" s="64" t="s">
        <v>1561</v>
      </c>
      <c r="C264" s="65"/>
      <c r="D264" s="66"/>
      <c r="E264" s="67"/>
      <c r="F264" s="68"/>
      <c r="G264" s="65" t="str">
        <f>IF(Edges[[#This Row],[Vertex 1]]=Edges[[#This Row],[Vertex 2]],"HIDE","SHOW")</f>
        <v>SHOW</v>
      </c>
      <c r="H264" s="69"/>
      <c r="I264" s="70"/>
      <c r="J264" s="70"/>
      <c r="K264" s="34" t="s">
        <v>65</v>
      </c>
      <c r="L264" s="77">
        <v>264</v>
      </c>
      <c r="M264" s="77"/>
      <c r="N264" s="72"/>
      <c r="O264" s="79" t="s">
        <v>1646</v>
      </c>
      <c r="P264" s="81">
        <v>42852.294803240744</v>
      </c>
      <c r="Q264" s="79" t="s">
        <v>1752</v>
      </c>
      <c r="R264" s="79"/>
      <c r="S264" s="79"/>
      <c r="T264" s="79" t="s">
        <v>4283</v>
      </c>
      <c r="U264" s="79"/>
      <c r="V264" s="82" t="s">
        <v>4882</v>
      </c>
      <c r="W264" s="81">
        <v>42852.294803240744</v>
      </c>
      <c r="X264" s="82" t="s">
        <v>5975</v>
      </c>
      <c r="Y264" s="79"/>
      <c r="Z264" s="79"/>
      <c r="AA264" s="83" t="s">
        <v>8022</v>
      </c>
      <c r="AB264" s="79"/>
      <c r="AC264" s="79" t="b">
        <v>0</v>
      </c>
      <c r="AD264" s="79">
        <v>0</v>
      </c>
      <c r="AE264" s="83" t="s">
        <v>9915</v>
      </c>
      <c r="AF264" s="79" t="b">
        <v>0</v>
      </c>
      <c r="AG264" s="79" t="s">
        <v>9963</v>
      </c>
      <c r="AH264" s="79"/>
      <c r="AI264" s="83" t="s">
        <v>9915</v>
      </c>
      <c r="AJ264" s="79" t="b">
        <v>0</v>
      </c>
      <c r="AK264" s="79">
        <v>26</v>
      </c>
      <c r="AL264" s="83" t="s">
        <v>9659</v>
      </c>
      <c r="AM264" s="79" t="s">
        <v>9991</v>
      </c>
      <c r="AN264" s="79" t="b">
        <v>0</v>
      </c>
      <c r="AO264" s="83" t="s">
        <v>9659</v>
      </c>
      <c r="AP264" s="79" t="s">
        <v>179</v>
      </c>
      <c r="AQ264" s="79">
        <v>0</v>
      </c>
      <c r="AR264" s="79">
        <v>0</v>
      </c>
      <c r="AS264" s="79"/>
      <c r="AT264" s="79"/>
      <c r="AU264" s="79"/>
      <c r="AV264" s="79"/>
      <c r="AW264" s="79"/>
      <c r="AX264" s="79"/>
      <c r="AY264" s="79"/>
      <c r="AZ264" s="79"/>
      <c r="BA264">
        <v>1</v>
      </c>
      <c r="BB264">
        <v>-1</v>
      </c>
      <c r="BC264" s="79" t="str">
        <f>IF(Edges[[#This Row],[Sentiment]]=0,"NEUTRAL",IF(Edges[[#This Row],[Sentiment]]=1,"POSITIVE",IF(Edges[[#This Row],[Sentiment]]=-1,"NEGATIVE")))</f>
        <v>NEGATIVE</v>
      </c>
      <c r="BD264" s="79" t="str">
        <f>IF(Edges[[#This Row],[Vertex 1]]=Edges[[#This Row],[Vertex 2]],"HIDE","SHOW")</f>
        <v>SHOW</v>
      </c>
      <c r="BE264" s="78" t="str">
        <f>REPLACE(INDEX(GroupVertices[Group], MATCH(Edges[[#This Row],[Vertex 1]],GroupVertices[Vertex],0)),1,1,"")</f>
        <v>EGATIVE</v>
      </c>
      <c r="BF264" s="78" t="str">
        <f>REPLACE(INDEX(GroupVertices[Group], MATCH(Edges[[#This Row],[Vertex 2]],GroupVertices[Vertex],0)),1,1,"")</f>
        <v>EUTRAL</v>
      </c>
    </row>
    <row r="265" spans="1:58" x14ac:dyDescent="0.25">
      <c r="A265" s="64" t="s">
        <v>357</v>
      </c>
      <c r="B265" s="64" t="s">
        <v>1469</v>
      </c>
      <c r="C265" s="65"/>
      <c r="D265" s="66"/>
      <c r="E265" s="67"/>
      <c r="F265" s="68"/>
      <c r="G265" s="65" t="str">
        <f>IF(Edges[[#This Row],[Vertex 1]]=Edges[[#This Row],[Vertex 2]],"HIDE","SHOW")</f>
        <v>SHOW</v>
      </c>
      <c r="H265" s="69"/>
      <c r="I265" s="70"/>
      <c r="J265" s="70"/>
      <c r="K265" s="34" t="s">
        <v>65</v>
      </c>
      <c r="L265" s="77">
        <v>265</v>
      </c>
      <c r="M265" s="77"/>
      <c r="N265" s="72"/>
      <c r="O265" s="79" t="s">
        <v>1646</v>
      </c>
      <c r="P265" s="81">
        <v>42852.294803240744</v>
      </c>
      <c r="Q265" s="79" t="s">
        <v>1752</v>
      </c>
      <c r="R265" s="79"/>
      <c r="S265" s="79"/>
      <c r="T265" s="79" t="s">
        <v>4283</v>
      </c>
      <c r="U265" s="79"/>
      <c r="V265" s="82" t="s">
        <v>4882</v>
      </c>
      <c r="W265" s="81">
        <v>42852.294803240744</v>
      </c>
      <c r="X265" s="82" t="s">
        <v>5975</v>
      </c>
      <c r="Y265" s="79"/>
      <c r="Z265" s="79"/>
      <c r="AA265" s="83" t="s">
        <v>8022</v>
      </c>
      <c r="AB265" s="79"/>
      <c r="AC265" s="79" t="b">
        <v>0</v>
      </c>
      <c r="AD265" s="79">
        <v>0</v>
      </c>
      <c r="AE265" s="83" t="s">
        <v>9915</v>
      </c>
      <c r="AF265" s="79" t="b">
        <v>0</v>
      </c>
      <c r="AG265" s="79" t="s">
        <v>9963</v>
      </c>
      <c r="AH265" s="79"/>
      <c r="AI265" s="83" t="s">
        <v>9915</v>
      </c>
      <c r="AJ265" s="79" t="b">
        <v>0</v>
      </c>
      <c r="AK265" s="79">
        <v>26</v>
      </c>
      <c r="AL265" s="83" t="s">
        <v>9659</v>
      </c>
      <c r="AM265" s="79" t="s">
        <v>9991</v>
      </c>
      <c r="AN265" s="79" t="b">
        <v>0</v>
      </c>
      <c r="AO265" s="83" t="s">
        <v>9659</v>
      </c>
      <c r="AP265" s="79" t="s">
        <v>179</v>
      </c>
      <c r="AQ265" s="79">
        <v>0</v>
      </c>
      <c r="AR265" s="79">
        <v>0</v>
      </c>
      <c r="AS265" s="79"/>
      <c r="AT265" s="79"/>
      <c r="AU265" s="79"/>
      <c r="AV265" s="79"/>
      <c r="AW265" s="79"/>
      <c r="AX265" s="79"/>
      <c r="AY265" s="79"/>
      <c r="AZ265" s="79"/>
      <c r="BA265">
        <v>10</v>
      </c>
      <c r="BB265">
        <v>-1</v>
      </c>
      <c r="BC265" s="79" t="str">
        <f>IF(Edges[[#This Row],[Sentiment]]=0,"NEUTRAL",IF(Edges[[#This Row],[Sentiment]]=1,"POSITIVE",IF(Edges[[#This Row],[Sentiment]]=-1,"NEGATIVE")))</f>
        <v>NEGATIVE</v>
      </c>
      <c r="BD265" s="79" t="str">
        <f>IF(Edges[[#This Row],[Vertex 1]]=Edges[[#This Row],[Vertex 2]],"HIDE","SHOW")</f>
        <v>SHOW</v>
      </c>
      <c r="BE265" s="78" t="str">
        <f>REPLACE(INDEX(GroupVertices[Group], MATCH(Edges[[#This Row],[Vertex 1]],GroupVertices[Vertex],0)),1,1,"")</f>
        <v>EGATIVE</v>
      </c>
      <c r="BF265" s="78" t="str">
        <f>REPLACE(INDEX(GroupVertices[Group], MATCH(Edges[[#This Row],[Vertex 2]],GroupVertices[Vertex],0)),1,1,"")</f>
        <v>EUTRAL</v>
      </c>
    </row>
    <row r="266" spans="1:58" x14ac:dyDescent="0.25">
      <c r="A266" s="64" t="s">
        <v>357</v>
      </c>
      <c r="B266" s="64" t="s">
        <v>1469</v>
      </c>
      <c r="C266" s="65"/>
      <c r="D266" s="66"/>
      <c r="E266" s="67"/>
      <c r="F266" s="68"/>
      <c r="G266" s="65" t="str">
        <f>IF(Edges[[#This Row],[Vertex 1]]=Edges[[#This Row],[Vertex 2]],"HIDE","SHOW")</f>
        <v>SHOW</v>
      </c>
      <c r="H266" s="69"/>
      <c r="I266" s="70"/>
      <c r="J266" s="70"/>
      <c r="K266" s="34" t="s">
        <v>65</v>
      </c>
      <c r="L266" s="77">
        <v>266</v>
      </c>
      <c r="M266" s="77"/>
      <c r="N266" s="72"/>
      <c r="O266" s="79" t="s">
        <v>1646</v>
      </c>
      <c r="P266" s="81">
        <v>42852.29482638889</v>
      </c>
      <c r="Q266" s="79" t="s">
        <v>1755</v>
      </c>
      <c r="R266" s="79"/>
      <c r="S266" s="79"/>
      <c r="T266" s="79"/>
      <c r="U266" s="79"/>
      <c r="V266" s="82" t="s">
        <v>4882</v>
      </c>
      <c r="W266" s="81">
        <v>42852.29482638889</v>
      </c>
      <c r="X266" s="82" t="s">
        <v>5976</v>
      </c>
      <c r="Y266" s="79"/>
      <c r="Z266" s="79"/>
      <c r="AA266" s="83" t="s">
        <v>8023</v>
      </c>
      <c r="AB266" s="79"/>
      <c r="AC266" s="79" t="b">
        <v>0</v>
      </c>
      <c r="AD266" s="79">
        <v>0</v>
      </c>
      <c r="AE266" s="83" t="s">
        <v>9915</v>
      </c>
      <c r="AF266" s="79" t="b">
        <v>0</v>
      </c>
      <c r="AG266" s="79" t="s">
        <v>9963</v>
      </c>
      <c r="AH266" s="79"/>
      <c r="AI266" s="83" t="s">
        <v>9915</v>
      </c>
      <c r="AJ266" s="79" t="b">
        <v>0</v>
      </c>
      <c r="AK266" s="79">
        <v>51</v>
      </c>
      <c r="AL266" s="83" t="s">
        <v>9669</v>
      </c>
      <c r="AM266" s="79" t="s">
        <v>9991</v>
      </c>
      <c r="AN266" s="79" t="b">
        <v>0</v>
      </c>
      <c r="AO266" s="83" t="s">
        <v>9669</v>
      </c>
      <c r="AP266" s="79" t="s">
        <v>179</v>
      </c>
      <c r="AQ266" s="79">
        <v>0</v>
      </c>
      <c r="AR266" s="79">
        <v>0</v>
      </c>
      <c r="AS266" s="79"/>
      <c r="AT266" s="79"/>
      <c r="AU266" s="79"/>
      <c r="AV266" s="79"/>
      <c r="AW266" s="79"/>
      <c r="AX266" s="79"/>
      <c r="AY266" s="79"/>
      <c r="AZ266" s="79"/>
      <c r="BA266">
        <v>10</v>
      </c>
      <c r="BB266">
        <v>1</v>
      </c>
      <c r="BC266" s="79" t="str">
        <f>IF(Edges[[#This Row],[Sentiment]]=0,"NEUTRAL",IF(Edges[[#This Row],[Sentiment]]=1,"POSITIVE",IF(Edges[[#This Row],[Sentiment]]=-1,"NEGATIVE")))</f>
        <v>POSITIVE</v>
      </c>
      <c r="BD266" s="79" t="str">
        <f>IF(Edges[[#This Row],[Vertex 1]]=Edges[[#This Row],[Vertex 2]],"HIDE","SHOW")</f>
        <v>SHOW</v>
      </c>
      <c r="BE266" s="78" t="str">
        <f>REPLACE(INDEX(GroupVertices[Group], MATCH(Edges[[#This Row],[Vertex 1]],GroupVertices[Vertex],0)),1,1,"")</f>
        <v>EGATIVE</v>
      </c>
      <c r="BF266" s="78" t="str">
        <f>REPLACE(INDEX(GroupVertices[Group], MATCH(Edges[[#This Row],[Vertex 2]],GroupVertices[Vertex],0)),1,1,"")</f>
        <v>EUTRAL</v>
      </c>
    </row>
    <row r="267" spans="1:58" hidden="1" x14ac:dyDescent="0.25">
      <c r="A267" s="64" t="s">
        <v>358</v>
      </c>
      <c r="B267" s="64" t="s">
        <v>358</v>
      </c>
      <c r="C267" s="65"/>
      <c r="D267" s="66"/>
      <c r="E267" s="67"/>
      <c r="F267" s="68"/>
      <c r="G267" s="65" t="str">
        <f>IF(Edges[[#This Row],[Vertex 1]]=Edges[[#This Row],[Vertex 2]],"HIDE","SHOW")</f>
        <v>HIDE</v>
      </c>
      <c r="H267" s="69"/>
      <c r="I267" s="70"/>
      <c r="J267" s="70"/>
      <c r="K267" s="34"/>
      <c r="L267" s="77"/>
      <c r="M267" s="77"/>
      <c r="N267" s="72"/>
      <c r="O267" s="79" t="s">
        <v>179</v>
      </c>
      <c r="P267" s="81">
        <v>42852.295624999999</v>
      </c>
      <c r="Q267" s="79" t="s">
        <v>1756</v>
      </c>
      <c r="R267" s="82" t="s">
        <v>3246</v>
      </c>
      <c r="S267" s="79" t="s">
        <v>4057</v>
      </c>
      <c r="T267" s="79"/>
      <c r="U267" s="82" t="s">
        <v>4487</v>
      </c>
      <c r="V267" s="82" t="s">
        <v>4487</v>
      </c>
      <c r="W267" s="81">
        <v>42852.295624999999</v>
      </c>
      <c r="X267" s="82" t="s">
        <v>5977</v>
      </c>
      <c r="Y267" s="79"/>
      <c r="Z267" s="79"/>
      <c r="AA267" s="83" t="s">
        <v>8024</v>
      </c>
      <c r="AB267" s="79"/>
      <c r="AC267" s="79" t="b">
        <v>0</v>
      </c>
      <c r="AD267" s="79">
        <v>0</v>
      </c>
      <c r="AE267" s="83" t="s">
        <v>9915</v>
      </c>
      <c r="AF267" s="79" t="b">
        <v>0</v>
      </c>
      <c r="AG267" s="79" t="s">
        <v>9963</v>
      </c>
      <c r="AH267" s="79"/>
      <c r="AI267" s="83" t="s">
        <v>9915</v>
      </c>
      <c r="AJ267" s="79" t="b">
        <v>0</v>
      </c>
      <c r="AK267" s="79">
        <v>0</v>
      </c>
      <c r="AL267" s="83" t="s">
        <v>9915</v>
      </c>
      <c r="AM267" s="79" t="s">
        <v>10013</v>
      </c>
      <c r="AN267" s="79" t="b">
        <v>0</v>
      </c>
      <c r="AO267" s="83" t="s">
        <v>8024</v>
      </c>
      <c r="AP267" s="79" t="s">
        <v>179</v>
      </c>
      <c r="AQ267" s="79">
        <v>0</v>
      </c>
      <c r="AR267" s="79">
        <v>0</v>
      </c>
      <c r="AS267" s="79"/>
      <c r="AT267" s="79"/>
      <c r="AU267" s="79"/>
      <c r="AV267" s="79"/>
      <c r="AW267" s="79"/>
      <c r="AX267" s="79"/>
      <c r="AY267" s="79"/>
      <c r="AZ267" s="79"/>
      <c r="BA267">
        <v>1</v>
      </c>
      <c r="BB267">
        <v>-1</v>
      </c>
      <c r="BC267" s="79" t="str">
        <f>IF(Edges[[#This Row],[Sentiment]]=0,"NEUTRAL",IF(Edges[[#This Row],[Sentiment]]=1,"POSITIVE",IF(Edges[[#This Row],[Sentiment]]=-1,"NEGATIVE")))</f>
        <v>NEGATIVE</v>
      </c>
      <c r="BD267" s="79" t="str">
        <f>IF(Edges[[#This Row],[Vertex 1]]=Edges[[#This Row],[Vertex 2]],"HIDE","SHOW")</f>
        <v>HIDE</v>
      </c>
      <c r="BE267" s="124" t="e">
        <f>REPLACE(INDEX(GroupVertices[Group], MATCH(Edges[[#This Row],[Vertex 1]],GroupVertices[Vertex],0)),1,1,"")</f>
        <v>#N/A</v>
      </c>
      <c r="BF267" s="124" t="e">
        <f>REPLACE(INDEX(GroupVertices[Group], MATCH(Edges[[#This Row],[Vertex 2]],GroupVertices[Vertex],0)),1,1,"")</f>
        <v>#N/A</v>
      </c>
    </row>
    <row r="268" spans="1:58" hidden="1" x14ac:dyDescent="0.25">
      <c r="A268" s="64" t="s">
        <v>359</v>
      </c>
      <c r="B268" s="64" t="s">
        <v>359</v>
      </c>
      <c r="C268" s="65"/>
      <c r="D268" s="66"/>
      <c r="E268" s="67"/>
      <c r="F268" s="68"/>
      <c r="G268" s="65" t="str">
        <f>IF(Edges[[#This Row],[Vertex 1]]=Edges[[#This Row],[Vertex 2]],"HIDE","SHOW")</f>
        <v>HIDE</v>
      </c>
      <c r="H268" s="69"/>
      <c r="I268" s="70"/>
      <c r="J268" s="70"/>
      <c r="K268" s="34"/>
      <c r="L268" s="77"/>
      <c r="M268" s="77"/>
      <c r="N268" s="72"/>
      <c r="O268" s="79" t="s">
        <v>179</v>
      </c>
      <c r="P268" s="81">
        <v>42852.2969212963</v>
      </c>
      <c r="Q268" s="79" t="s">
        <v>1757</v>
      </c>
      <c r="R268" s="82" t="s">
        <v>3247</v>
      </c>
      <c r="S268" s="79" t="s">
        <v>4019</v>
      </c>
      <c r="T268" s="79"/>
      <c r="U268" s="79"/>
      <c r="V268" s="82" t="s">
        <v>4883</v>
      </c>
      <c r="W268" s="81">
        <v>42852.2969212963</v>
      </c>
      <c r="X268" s="82" t="s">
        <v>5978</v>
      </c>
      <c r="Y268" s="79"/>
      <c r="Z268" s="79"/>
      <c r="AA268" s="83" t="s">
        <v>8025</v>
      </c>
      <c r="AB268" s="79"/>
      <c r="AC268" s="79" t="b">
        <v>0</v>
      </c>
      <c r="AD268" s="79">
        <v>2</v>
      </c>
      <c r="AE268" s="83" t="s">
        <v>9915</v>
      </c>
      <c r="AF268" s="79" t="b">
        <v>0</v>
      </c>
      <c r="AG268" s="79" t="s">
        <v>9963</v>
      </c>
      <c r="AH268" s="79"/>
      <c r="AI268" s="83" t="s">
        <v>9915</v>
      </c>
      <c r="AJ268" s="79" t="b">
        <v>0</v>
      </c>
      <c r="AK268" s="79">
        <v>0</v>
      </c>
      <c r="AL268" s="83" t="s">
        <v>9915</v>
      </c>
      <c r="AM268" s="79" t="s">
        <v>9991</v>
      </c>
      <c r="AN268" s="79" t="b">
        <v>0</v>
      </c>
      <c r="AO268" s="83" t="s">
        <v>8025</v>
      </c>
      <c r="AP268" s="79" t="s">
        <v>179</v>
      </c>
      <c r="AQ268" s="79">
        <v>0</v>
      </c>
      <c r="AR268" s="79">
        <v>0</v>
      </c>
      <c r="AS268" s="79"/>
      <c r="AT268" s="79"/>
      <c r="AU268" s="79"/>
      <c r="AV268" s="79"/>
      <c r="AW268" s="79"/>
      <c r="AX268" s="79"/>
      <c r="AY268" s="79"/>
      <c r="AZ268" s="79"/>
      <c r="BA268">
        <v>1</v>
      </c>
      <c r="BB268">
        <v>-1</v>
      </c>
      <c r="BC268" s="79" t="str">
        <f>IF(Edges[[#This Row],[Sentiment]]=0,"NEUTRAL",IF(Edges[[#This Row],[Sentiment]]=1,"POSITIVE",IF(Edges[[#This Row],[Sentiment]]=-1,"NEGATIVE")))</f>
        <v>NEGATIVE</v>
      </c>
      <c r="BD268" s="79" t="str">
        <f>IF(Edges[[#This Row],[Vertex 1]]=Edges[[#This Row],[Vertex 2]],"HIDE","SHOW")</f>
        <v>HIDE</v>
      </c>
      <c r="BE268" s="124" t="e">
        <f>REPLACE(INDEX(GroupVertices[Group], MATCH(Edges[[#This Row],[Vertex 1]],GroupVertices[Vertex],0)),1,1,"")</f>
        <v>#N/A</v>
      </c>
      <c r="BF268" s="124" t="e">
        <f>REPLACE(INDEX(GroupVertices[Group], MATCH(Edges[[#This Row],[Vertex 2]],GroupVertices[Vertex],0)),1,1,"")</f>
        <v>#N/A</v>
      </c>
    </row>
    <row r="269" spans="1:58" x14ac:dyDescent="0.25">
      <c r="A269" s="64" t="s">
        <v>360</v>
      </c>
      <c r="B269" s="64" t="s">
        <v>1469</v>
      </c>
      <c r="C269" s="65"/>
      <c r="D269" s="66"/>
      <c r="E269" s="67"/>
      <c r="F269" s="68"/>
      <c r="G269" s="65" t="str">
        <f>IF(Edges[[#This Row],[Vertex 1]]=Edges[[#This Row],[Vertex 2]],"HIDE","SHOW")</f>
        <v>SHOW</v>
      </c>
      <c r="H269" s="69"/>
      <c r="I269" s="70"/>
      <c r="J269" s="70"/>
      <c r="K269" s="34" t="s">
        <v>65</v>
      </c>
      <c r="L269" s="77">
        <v>269</v>
      </c>
      <c r="M269" s="77"/>
      <c r="N269" s="72"/>
      <c r="O269" s="79" t="s">
        <v>1646</v>
      </c>
      <c r="P269" s="81">
        <v>42852.297430555554</v>
      </c>
      <c r="Q269" s="79" t="s">
        <v>18327</v>
      </c>
      <c r="R269" s="79"/>
      <c r="S269" s="79"/>
      <c r="T269" s="79" t="s">
        <v>4277</v>
      </c>
      <c r="U269" s="79"/>
      <c r="V269" s="82" t="s">
        <v>4884</v>
      </c>
      <c r="W269" s="81">
        <v>42852.297430555554</v>
      </c>
      <c r="X269" s="82" t="s">
        <v>5979</v>
      </c>
      <c r="Y269" s="79"/>
      <c r="Z269" s="79"/>
      <c r="AA269" s="83" t="s">
        <v>8026</v>
      </c>
      <c r="AB269" s="79"/>
      <c r="AC269" s="79" t="b">
        <v>0</v>
      </c>
      <c r="AD269" s="79">
        <v>0</v>
      </c>
      <c r="AE269" s="83" t="s">
        <v>9915</v>
      </c>
      <c r="AF269" s="79" t="b">
        <v>0</v>
      </c>
      <c r="AG269" s="79" t="s">
        <v>9963</v>
      </c>
      <c r="AH269" s="79"/>
      <c r="AI269" s="83" t="s">
        <v>9915</v>
      </c>
      <c r="AJ269" s="79" t="b">
        <v>0</v>
      </c>
      <c r="AK269" s="79">
        <v>29</v>
      </c>
      <c r="AL269" s="83" t="s">
        <v>9672</v>
      </c>
      <c r="AM269" s="79" t="s">
        <v>9991</v>
      </c>
      <c r="AN269" s="79" t="b">
        <v>0</v>
      </c>
      <c r="AO269" s="83" t="s">
        <v>9672</v>
      </c>
      <c r="AP269" s="79" t="s">
        <v>179</v>
      </c>
      <c r="AQ269" s="79">
        <v>0</v>
      </c>
      <c r="AR269" s="79">
        <v>0</v>
      </c>
      <c r="AS269" s="79"/>
      <c r="AT269" s="79"/>
      <c r="AU269" s="79"/>
      <c r="AV269" s="79"/>
      <c r="AW269" s="79"/>
      <c r="AX269" s="79"/>
      <c r="AY269" s="79"/>
      <c r="AZ269" s="79"/>
      <c r="BA269">
        <v>9</v>
      </c>
      <c r="BB269">
        <v>0</v>
      </c>
      <c r="BC269" s="79" t="str">
        <f>IF(Edges[[#This Row],[Sentiment]]=0,"NEUTRAL",IF(Edges[[#This Row],[Sentiment]]=1,"POSITIVE",IF(Edges[[#This Row],[Sentiment]]=-1,"NEGATIVE")))</f>
        <v>NEUTRAL</v>
      </c>
      <c r="BD269" s="79" t="str">
        <f>IF(Edges[[#This Row],[Vertex 1]]=Edges[[#This Row],[Vertex 2]],"HIDE","SHOW")</f>
        <v>SHOW</v>
      </c>
      <c r="BE269" s="78" t="str">
        <f>REPLACE(INDEX(GroupVertices[Group], MATCH(Edges[[#This Row],[Vertex 1]],GroupVertices[Vertex],0)),1,1,"")</f>
        <v>EUTRAL</v>
      </c>
      <c r="BF269" s="78" t="str">
        <f>REPLACE(INDEX(GroupVertices[Group], MATCH(Edges[[#This Row],[Vertex 2]],GroupVertices[Vertex],0)),1,1,"")</f>
        <v>EUTRAL</v>
      </c>
    </row>
    <row r="270" spans="1:58" x14ac:dyDescent="0.25">
      <c r="A270" s="64" t="s">
        <v>360</v>
      </c>
      <c r="B270" s="64" t="s">
        <v>1469</v>
      </c>
      <c r="C270" s="65"/>
      <c r="D270" s="66"/>
      <c r="E270" s="67"/>
      <c r="F270" s="68"/>
      <c r="G270" s="65" t="str">
        <f>IF(Edges[[#This Row],[Vertex 1]]=Edges[[#This Row],[Vertex 2]],"HIDE","SHOW")</f>
        <v>SHOW</v>
      </c>
      <c r="H270" s="69"/>
      <c r="I270" s="70"/>
      <c r="J270" s="70"/>
      <c r="K270" s="34" t="s">
        <v>65</v>
      </c>
      <c r="L270" s="77">
        <v>270</v>
      </c>
      <c r="M270" s="77"/>
      <c r="N270" s="72"/>
      <c r="O270" s="79" t="s">
        <v>1646</v>
      </c>
      <c r="P270" s="81">
        <v>42852.297500000001</v>
      </c>
      <c r="Q270" s="79" t="s">
        <v>1744</v>
      </c>
      <c r="R270" s="79"/>
      <c r="S270" s="79"/>
      <c r="T270" s="79"/>
      <c r="U270" s="79"/>
      <c r="V270" s="82" t="s">
        <v>4884</v>
      </c>
      <c r="W270" s="81">
        <v>42852.297500000001</v>
      </c>
      <c r="X270" s="82" t="s">
        <v>5980</v>
      </c>
      <c r="Y270" s="79"/>
      <c r="Z270" s="79"/>
      <c r="AA270" s="83" t="s">
        <v>8027</v>
      </c>
      <c r="AB270" s="79"/>
      <c r="AC270" s="79" t="b">
        <v>0</v>
      </c>
      <c r="AD270" s="79">
        <v>0</v>
      </c>
      <c r="AE270" s="83" t="s">
        <v>9915</v>
      </c>
      <c r="AF270" s="79" t="b">
        <v>0</v>
      </c>
      <c r="AG270" s="79" t="s">
        <v>9963</v>
      </c>
      <c r="AH270" s="79"/>
      <c r="AI270" s="83" t="s">
        <v>9915</v>
      </c>
      <c r="AJ270" s="79" t="b">
        <v>0</v>
      </c>
      <c r="AK270" s="79">
        <v>25</v>
      </c>
      <c r="AL270" s="83" t="s">
        <v>9671</v>
      </c>
      <c r="AM270" s="79" t="s">
        <v>9991</v>
      </c>
      <c r="AN270" s="79" t="b">
        <v>0</v>
      </c>
      <c r="AO270" s="83" t="s">
        <v>9671</v>
      </c>
      <c r="AP270" s="79" t="s">
        <v>179</v>
      </c>
      <c r="AQ270" s="79">
        <v>0</v>
      </c>
      <c r="AR270" s="79">
        <v>0</v>
      </c>
      <c r="AS270" s="79"/>
      <c r="AT270" s="79"/>
      <c r="AU270" s="79"/>
      <c r="AV270" s="79"/>
      <c r="AW270" s="79"/>
      <c r="AX270" s="79"/>
      <c r="AY270" s="79"/>
      <c r="AZ270" s="79"/>
      <c r="BA270">
        <v>9</v>
      </c>
      <c r="BB270">
        <v>0</v>
      </c>
      <c r="BC270" s="79" t="str">
        <f>IF(Edges[[#This Row],[Sentiment]]=0,"NEUTRAL",IF(Edges[[#This Row],[Sentiment]]=1,"POSITIVE",IF(Edges[[#This Row],[Sentiment]]=-1,"NEGATIVE")))</f>
        <v>NEUTRAL</v>
      </c>
      <c r="BD270" s="79" t="str">
        <f>IF(Edges[[#This Row],[Vertex 1]]=Edges[[#This Row],[Vertex 2]],"HIDE","SHOW")</f>
        <v>SHOW</v>
      </c>
      <c r="BE270" s="78" t="str">
        <f>REPLACE(INDEX(GroupVertices[Group], MATCH(Edges[[#This Row],[Vertex 1]],GroupVertices[Vertex],0)),1,1,"")</f>
        <v>EUTRAL</v>
      </c>
      <c r="BF270" s="78" t="str">
        <f>REPLACE(INDEX(GroupVertices[Group], MATCH(Edges[[#This Row],[Vertex 2]],GroupVertices[Vertex],0)),1,1,"")</f>
        <v>EUTRAL</v>
      </c>
    </row>
    <row r="271" spans="1:58" x14ac:dyDescent="0.25">
      <c r="A271" s="64" t="s">
        <v>360</v>
      </c>
      <c r="B271" s="64" t="s">
        <v>1543</v>
      </c>
      <c r="C271" s="65"/>
      <c r="D271" s="66"/>
      <c r="E271" s="67"/>
      <c r="F271" s="68"/>
      <c r="G271" s="65" t="str">
        <f>IF(Edges[[#This Row],[Vertex 1]]=Edges[[#This Row],[Vertex 2]],"HIDE","SHOW")</f>
        <v>SHOW</v>
      </c>
      <c r="H271" s="69"/>
      <c r="I271" s="70"/>
      <c r="J271" s="70"/>
      <c r="K271" s="34" t="s">
        <v>65</v>
      </c>
      <c r="L271" s="77">
        <v>271</v>
      </c>
      <c r="M271" s="77"/>
      <c r="N271" s="72"/>
      <c r="O271" s="79" t="s">
        <v>1646</v>
      </c>
      <c r="P271" s="81">
        <v>42852.297534722224</v>
      </c>
      <c r="Q271" s="79" t="s">
        <v>18324</v>
      </c>
      <c r="R271" s="79"/>
      <c r="S271" s="79"/>
      <c r="T271" s="79" t="s">
        <v>4261</v>
      </c>
      <c r="U271" s="79"/>
      <c r="V271" s="82" t="s">
        <v>4884</v>
      </c>
      <c r="W271" s="81">
        <v>42852.297534722224</v>
      </c>
      <c r="X271" s="82" t="s">
        <v>5981</v>
      </c>
      <c r="Y271" s="79"/>
      <c r="Z271" s="79"/>
      <c r="AA271" s="83" t="s">
        <v>8028</v>
      </c>
      <c r="AB271" s="79"/>
      <c r="AC271" s="79" t="b">
        <v>0</v>
      </c>
      <c r="AD271" s="79">
        <v>0</v>
      </c>
      <c r="AE271" s="83" t="s">
        <v>9915</v>
      </c>
      <c r="AF271" s="79" t="b">
        <v>0</v>
      </c>
      <c r="AG271" s="79" t="s">
        <v>9963</v>
      </c>
      <c r="AH271" s="79"/>
      <c r="AI271" s="83" t="s">
        <v>9915</v>
      </c>
      <c r="AJ271" s="79" t="b">
        <v>0</v>
      </c>
      <c r="AK271" s="79">
        <v>32</v>
      </c>
      <c r="AL271" s="83" t="s">
        <v>9658</v>
      </c>
      <c r="AM271" s="79" t="s">
        <v>9991</v>
      </c>
      <c r="AN271" s="79" t="b">
        <v>0</v>
      </c>
      <c r="AO271" s="83" t="s">
        <v>9658</v>
      </c>
      <c r="AP271" s="79" t="s">
        <v>179</v>
      </c>
      <c r="AQ271" s="79">
        <v>0</v>
      </c>
      <c r="AR271" s="79">
        <v>0</v>
      </c>
      <c r="AS271" s="79"/>
      <c r="AT271" s="79"/>
      <c r="AU271" s="79"/>
      <c r="AV271" s="79"/>
      <c r="AW271" s="79"/>
      <c r="AX271" s="79"/>
      <c r="AY271" s="79"/>
      <c r="AZ271" s="79"/>
      <c r="BA271">
        <v>1</v>
      </c>
      <c r="BB271">
        <v>0</v>
      </c>
      <c r="BC271" s="79" t="str">
        <f>IF(Edges[[#This Row],[Sentiment]]=0,"NEUTRAL",IF(Edges[[#This Row],[Sentiment]]=1,"POSITIVE",IF(Edges[[#This Row],[Sentiment]]=-1,"NEGATIVE")))</f>
        <v>NEUTRAL</v>
      </c>
      <c r="BD271" s="79" t="str">
        <f>IF(Edges[[#This Row],[Vertex 1]]=Edges[[#This Row],[Vertex 2]],"HIDE","SHOW")</f>
        <v>SHOW</v>
      </c>
      <c r="BE271" s="78" t="str">
        <f>REPLACE(INDEX(GroupVertices[Group], MATCH(Edges[[#This Row],[Vertex 1]],GroupVertices[Vertex],0)),1,1,"")</f>
        <v>EUTRAL</v>
      </c>
      <c r="BF271" s="78" t="str">
        <f>REPLACE(INDEX(GroupVertices[Group], MATCH(Edges[[#This Row],[Vertex 2]],GroupVertices[Vertex],0)),1,1,"")</f>
        <v>eneral</v>
      </c>
    </row>
    <row r="272" spans="1:58" x14ac:dyDescent="0.25">
      <c r="A272" s="64" t="s">
        <v>360</v>
      </c>
      <c r="B272" s="64" t="s">
        <v>1544</v>
      </c>
      <c r="C272" s="65"/>
      <c r="D272" s="66"/>
      <c r="E272" s="67"/>
      <c r="F272" s="68"/>
      <c r="G272" s="65" t="str">
        <f>IF(Edges[[#This Row],[Vertex 1]]=Edges[[#This Row],[Vertex 2]],"HIDE","SHOW")</f>
        <v>SHOW</v>
      </c>
      <c r="H272" s="69"/>
      <c r="I272" s="70"/>
      <c r="J272" s="70"/>
      <c r="K272" s="34" t="s">
        <v>65</v>
      </c>
      <c r="L272" s="77">
        <v>272</v>
      </c>
      <c r="M272" s="77"/>
      <c r="N272" s="72"/>
      <c r="O272" s="79" t="s">
        <v>1646</v>
      </c>
      <c r="P272" s="81">
        <v>42852.297534722224</v>
      </c>
      <c r="Q272" s="79" t="s">
        <v>18324</v>
      </c>
      <c r="R272" s="79"/>
      <c r="S272" s="79"/>
      <c r="T272" s="79" t="s">
        <v>4261</v>
      </c>
      <c r="U272" s="79"/>
      <c r="V272" s="82" t="s">
        <v>4884</v>
      </c>
      <c r="W272" s="81">
        <v>42852.297534722224</v>
      </c>
      <c r="X272" s="82" t="s">
        <v>5981</v>
      </c>
      <c r="Y272" s="79"/>
      <c r="Z272" s="79"/>
      <c r="AA272" s="83" t="s">
        <v>8028</v>
      </c>
      <c r="AB272" s="79"/>
      <c r="AC272" s="79" t="b">
        <v>0</v>
      </c>
      <c r="AD272" s="79">
        <v>0</v>
      </c>
      <c r="AE272" s="83" t="s">
        <v>9915</v>
      </c>
      <c r="AF272" s="79" t="b">
        <v>0</v>
      </c>
      <c r="AG272" s="79" t="s">
        <v>9963</v>
      </c>
      <c r="AH272" s="79"/>
      <c r="AI272" s="83" t="s">
        <v>9915</v>
      </c>
      <c r="AJ272" s="79" t="b">
        <v>0</v>
      </c>
      <c r="AK272" s="79">
        <v>32</v>
      </c>
      <c r="AL272" s="83" t="s">
        <v>9658</v>
      </c>
      <c r="AM272" s="79" t="s">
        <v>9991</v>
      </c>
      <c r="AN272" s="79" t="b">
        <v>0</v>
      </c>
      <c r="AO272" s="83" t="s">
        <v>9658</v>
      </c>
      <c r="AP272" s="79" t="s">
        <v>179</v>
      </c>
      <c r="AQ272" s="79">
        <v>0</v>
      </c>
      <c r="AR272" s="79">
        <v>0</v>
      </c>
      <c r="AS272" s="79"/>
      <c r="AT272" s="79"/>
      <c r="AU272" s="79"/>
      <c r="AV272" s="79"/>
      <c r="AW272" s="79"/>
      <c r="AX272" s="79"/>
      <c r="AY272" s="79"/>
      <c r="AZ272" s="79"/>
      <c r="BA272">
        <v>1</v>
      </c>
      <c r="BB272">
        <v>0</v>
      </c>
      <c r="BC272" s="79" t="str">
        <f>IF(Edges[[#This Row],[Sentiment]]=0,"NEUTRAL",IF(Edges[[#This Row],[Sentiment]]=1,"POSITIVE",IF(Edges[[#This Row],[Sentiment]]=-1,"NEGATIVE")))</f>
        <v>NEUTRAL</v>
      </c>
      <c r="BD272" s="79" t="str">
        <f>IF(Edges[[#This Row],[Vertex 1]]=Edges[[#This Row],[Vertex 2]],"HIDE","SHOW")</f>
        <v>SHOW</v>
      </c>
      <c r="BE272" s="78" t="str">
        <f>REPLACE(INDEX(GroupVertices[Group], MATCH(Edges[[#This Row],[Vertex 1]],GroupVertices[Vertex],0)),1,1,"")</f>
        <v>EUTRAL</v>
      </c>
      <c r="BF272" s="78" t="str">
        <f>REPLACE(INDEX(GroupVertices[Group], MATCH(Edges[[#This Row],[Vertex 2]],GroupVertices[Vertex],0)),1,1,"")</f>
        <v>eneral</v>
      </c>
    </row>
    <row r="273" spans="1:58" x14ac:dyDescent="0.25">
      <c r="A273" s="64" t="s">
        <v>360</v>
      </c>
      <c r="B273" s="64" t="s">
        <v>1545</v>
      </c>
      <c r="C273" s="65"/>
      <c r="D273" s="66"/>
      <c r="E273" s="67"/>
      <c r="F273" s="68"/>
      <c r="G273" s="65" t="str">
        <f>IF(Edges[[#This Row],[Vertex 1]]=Edges[[#This Row],[Vertex 2]],"HIDE","SHOW")</f>
        <v>SHOW</v>
      </c>
      <c r="H273" s="69"/>
      <c r="I273" s="70"/>
      <c r="J273" s="70"/>
      <c r="K273" s="34" t="s">
        <v>65</v>
      </c>
      <c r="L273" s="77">
        <v>273</v>
      </c>
      <c r="M273" s="77"/>
      <c r="N273" s="72"/>
      <c r="O273" s="79" t="s">
        <v>1646</v>
      </c>
      <c r="P273" s="81">
        <v>42852.297534722224</v>
      </c>
      <c r="Q273" s="79" t="s">
        <v>18324</v>
      </c>
      <c r="R273" s="79"/>
      <c r="S273" s="79"/>
      <c r="T273" s="79" t="s">
        <v>4261</v>
      </c>
      <c r="U273" s="79"/>
      <c r="V273" s="82" t="s">
        <v>4884</v>
      </c>
      <c r="W273" s="81">
        <v>42852.297534722224</v>
      </c>
      <c r="X273" s="82" t="s">
        <v>5981</v>
      </c>
      <c r="Y273" s="79"/>
      <c r="Z273" s="79"/>
      <c r="AA273" s="83" t="s">
        <v>8028</v>
      </c>
      <c r="AB273" s="79"/>
      <c r="AC273" s="79" t="b">
        <v>0</v>
      </c>
      <c r="AD273" s="79">
        <v>0</v>
      </c>
      <c r="AE273" s="83" t="s">
        <v>9915</v>
      </c>
      <c r="AF273" s="79" t="b">
        <v>0</v>
      </c>
      <c r="AG273" s="79" t="s">
        <v>9963</v>
      </c>
      <c r="AH273" s="79"/>
      <c r="AI273" s="83" t="s">
        <v>9915</v>
      </c>
      <c r="AJ273" s="79" t="b">
        <v>0</v>
      </c>
      <c r="AK273" s="79">
        <v>32</v>
      </c>
      <c r="AL273" s="83" t="s">
        <v>9658</v>
      </c>
      <c r="AM273" s="79" t="s">
        <v>9991</v>
      </c>
      <c r="AN273" s="79" t="b">
        <v>0</v>
      </c>
      <c r="AO273" s="83" t="s">
        <v>9658</v>
      </c>
      <c r="AP273" s="79" t="s">
        <v>179</v>
      </c>
      <c r="AQ273" s="79">
        <v>0</v>
      </c>
      <c r="AR273" s="79">
        <v>0</v>
      </c>
      <c r="AS273" s="79"/>
      <c r="AT273" s="79"/>
      <c r="AU273" s="79"/>
      <c r="AV273" s="79"/>
      <c r="AW273" s="79"/>
      <c r="AX273" s="79"/>
      <c r="AY273" s="79"/>
      <c r="AZ273" s="79"/>
      <c r="BA273">
        <v>1</v>
      </c>
      <c r="BB273">
        <v>0</v>
      </c>
      <c r="BC273" s="79" t="str">
        <f>IF(Edges[[#This Row],[Sentiment]]=0,"NEUTRAL",IF(Edges[[#This Row],[Sentiment]]=1,"POSITIVE",IF(Edges[[#This Row],[Sentiment]]=-1,"NEGATIVE")))</f>
        <v>NEUTRAL</v>
      </c>
      <c r="BD273" s="79" t="str">
        <f>IF(Edges[[#This Row],[Vertex 1]]=Edges[[#This Row],[Vertex 2]],"HIDE","SHOW")</f>
        <v>SHOW</v>
      </c>
      <c r="BE273" s="78" t="str">
        <f>REPLACE(INDEX(GroupVertices[Group], MATCH(Edges[[#This Row],[Vertex 1]],GroupVertices[Vertex],0)),1,1,"")</f>
        <v>EUTRAL</v>
      </c>
      <c r="BF273" s="78" t="str">
        <f>REPLACE(INDEX(GroupVertices[Group], MATCH(Edges[[#This Row],[Vertex 2]],GroupVertices[Vertex],0)),1,1,"")</f>
        <v>EGATIVE</v>
      </c>
    </row>
    <row r="274" spans="1:58" x14ac:dyDescent="0.25">
      <c r="A274" s="64" t="s">
        <v>360</v>
      </c>
      <c r="B274" s="64" t="s">
        <v>1469</v>
      </c>
      <c r="C274" s="65"/>
      <c r="D274" s="66"/>
      <c r="E274" s="67"/>
      <c r="F274" s="68"/>
      <c r="G274" s="65" t="str">
        <f>IF(Edges[[#This Row],[Vertex 1]]=Edges[[#This Row],[Vertex 2]],"HIDE","SHOW")</f>
        <v>SHOW</v>
      </c>
      <c r="H274" s="69"/>
      <c r="I274" s="70"/>
      <c r="J274" s="70"/>
      <c r="K274" s="34" t="s">
        <v>65</v>
      </c>
      <c r="L274" s="77">
        <v>274</v>
      </c>
      <c r="M274" s="77"/>
      <c r="N274" s="72"/>
      <c r="O274" s="79" t="s">
        <v>1646</v>
      </c>
      <c r="P274" s="81">
        <v>42852.297534722224</v>
      </c>
      <c r="Q274" s="79" t="s">
        <v>18324</v>
      </c>
      <c r="R274" s="79"/>
      <c r="S274" s="79"/>
      <c r="T274" s="79" t="s">
        <v>4261</v>
      </c>
      <c r="U274" s="79"/>
      <c r="V274" s="82" t="s">
        <v>4884</v>
      </c>
      <c r="W274" s="81">
        <v>42852.297534722224</v>
      </c>
      <c r="X274" s="82" t="s">
        <v>5981</v>
      </c>
      <c r="Y274" s="79"/>
      <c r="Z274" s="79"/>
      <c r="AA274" s="83" t="s">
        <v>8028</v>
      </c>
      <c r="AB274" s="79"/>
      <c r="AC274" s="79" t="b">
        <v>0</v>
      </c>
      <c r="AD274" s="79">
        <v>0</v>
      </c>
      <c r="AE274" s="83" t="s">
        <v>9915</v>
      </c>
      <c r="AF274" s="79" t="b">
        <v>0</v>
      </c>
      <c r="AG274" s="79" t="s">
        <v>9963</v>
      </c>
      <c r="AH274" s="79"/>
      <c r="AI274" s="83" t="s">
        <v>9915</v>
      </c>
      <c r="AJ274" s="79" t="b">
        <v>0</v>
      </c>
      <c r="AK274" s="79">
        <v>32</v>
      </c>
      <c r="AL274" s="83" t="s">
        <v>9658</v>
      </c>
      <c r="AM274" s="79" t="s">
        <v>9991</v>
      </c>
      <c r="AN274" s="79" t="b">
        <v>0</v>
      </c>
      <c r="AO274" s="83" t="s">
        <v>9658</v>
      </c>
      <c r="AP274" s="79" t="s">
        <v>179</v>
      </c>
      <c r="AQ274" s="79">
        <v>0</v>
      </c>
      <c r="AR274" s="79">
        <v>0</v>
      </c>
      <c r="AS274" s="79"/>
      <c r="AT274" s="79"/>
      <c r="AU274" s="79"/>
      <c r="AV274" s="79"/>
      <c r="AW274" s="79"/>
      <c r="AX274" s="79"/>
      <c r="AY274" s="79"/>
      <c r="AZ274" s="79"/>
      <c r="BA274">
        <v>9</v>
      </c>
      <c r="BB274">
        <v>0</v>
      </c>
      <c r="BC274" s="79" t="str">
        <f>IF(Edges[[#This Row],[Sentiment]]=0,"NEUTRAL",IF(Edges[[#This Row],[Sentiment]]=1,"POSITIVE",IF(Edges[[#This Row],[Sentiment]]=-1,"NEGATIVE")))</f>
        <v>NEUTRAL</v>
      </c>
      <c r="BD274" s="79" t="str">
        <f>IF(Edges[[#This Row],[Vertex 1]]=Edges[[#This Row],[Vertex 2]],"HIDE","SHOW")</f>
        <v>SHOW</v>
      </c>
      <c r="BE274" s="78" t="str">
        <f>REPLACE(INDEX(GroupVertices[Group], MATCH(Edges[[#This Row],[Vertex 1]],GroupVertices[Vertex],0)),1,1,"")</f>
        <v>EUTRAL</v>
      </c>
      <c r="BF274" s="78" t="str">
        <f>REPLACE(INDEX(GroupVertices[Group], MATCH(Edges[[#This Row],[Vertex 2]],GroupVertices[Vertex],0)),1,1,"")</f>
        <v>EUTRAL</v>
      </c>
    </row>
    <row r="275" spans="1:58" x14ac:dyDescent="0.25">
      <c r="A275" s="64" t="s">
        <v>360</v>
      </c>
      <c r="B275" s="64" t="s">
        <v>1469</v>
      </c>
      <c r="C275" s="65"/>
      <c r="D275" s="66"/>
      <c r="E275" s="67"/>
      <c r="F275" s="68"/>
      <c r="G275" s="65" t="str">
        <f>IF(Edges[[#This Row],[Vertex 1]]=Edges[[#This Row],[Vertex 2]],"HIDE","SHOW")</f>
        <v>SHOW</v>
      </c>
      <c r="H275" s="69"/>
      <c r="I275" s="70"/>
      <c r="J275" s="70"/>
      <c r="K275" s="34" t="s">
        <v>65</v>
      </c>
      <c r="L275" s="77">
        <v>275</v>
      </c>
      <c r="M275" s="77"/>
      <c r="N275" s="72"/>
      <c r="O275" s="79" t="s">
        <v>1646</v>
      </c>
      <c r="P275" s="81">
        <v>42852.298032407409</v>
      </c>
      <c r="Q275" s="79" t="s">
        <v>1748</v>
      </c>
      <c r="R275" s="79"/>
      <c r="S275" s="79"/>
      <c r="T275" s="79" t="s">
        <v>4283</v>
      </c>
      <c r="U275" s="79"/>
      <c r="V275" s="82" t="s">
        <v>4884</v>
      </c>
      <c r="W275" s="81">
        <v>42852.298032407409</v>
      </c>
      <c r="X275" s="82" t="s">
        <v>5982</v>
      </c>
      <c r="Y275" s="79"/>
      <c r="Z275" s="79"/>
      <c r="AA275" s="83" t="s">
        <v>8029</v>
      </c>
      <c r="AB275" s="79"/>
      <c r="AC275" s="79" t="b">
        <v>0</v>
      </c>
      <c r="AD275" s="79">
        <v>0</v>
      </c>
      <c r="AE275" s="83" t="s">
        <v>9915</v>
      </c>
      <c r="AF275" s="79" t="b">
        <v>0</v>
      </c>
      <c r="AG275" s="79" t="s">
        <v>9963</v>
      </c>
      <c r="AH275" s="79"/>
      <c r="AI275" s="83" t="s">
        <v>9915</v>
      </c>
      <c r="AJ275" s="79" t="b">
        <v>0</v>
      </c>
      <c r="AK275" s="79">
        <v>50</v>
      </c>
      <c r="AL275" s="83" t="s">
        <v>9670</v>
      </c>
      <c r="AM275" s="79" t="s">
        <v>9991</v>
      </c>
      <c r="AN275" s="79" t="b">
        <v>0</v>
      </c>
      <c r="AO275" s="83" t="s">
        <v>9670</v>
      </c>
      <c r="AP275" s="79" t="s">
        <v>179</v>
      </c>
      <c r="AQ275" s="79">
        <v>0</v>
      </c>
      <c r="AR275" s="79">
        <v>0</v>
      </c>
      <c r="AS275" s="79"/>
      <c r="AT275" s="79"/>
      <c r="AU275" s="79"/>
      <c r="AV275" s="79"/>
      <c r="AW275" s="79"/>
      <c r="AX275" s="79"/>
      <c r="AY275" s="79"/>
      <c r="AZ275" s="79"/>
      <c r="BA275">
        <v>9</v>
      </c>
      <c r="BB275">
        <v>0</v>
      </c>
      <c r="BC275" s="79" t="str">
        <f>IF(Edges[[#This Row],[Sentiment]]=0,"NEUTRAL",IF(Edges[[#This Row],[Sentiment]]=1,"POSITIVE",IF(Edges[[#This Row],[Sentiment]]=-1,"NEGATIVE")))</f>
        <v>NEUTRAL</v>
      </c>
      <c r="BD275" s="79" t="str">
        <f>IF(Edges[[#This Row],[Vertex 1]]=Edges[[#This Row],[Vertex 2]],"HIDE","SHOW")</f>
        <v>SHOW</v>
      </c>
      <c r="BE275" s="78" t="str">
        <f>REPLACE(INDEX(GroupVertices[Group], MATCH(Edges[[#This Row],[Vertex 1]],GroupVertices[Vertex],0)),1,1,"")</f>
        <v>EUTRAL</v>
      </c>
      <c r="BF275" s="78" t="str">
        <f>REPLACE(INDEX(GroupVertices[Group], MATCH(Edges[[#This Row],[Vertex 2]],GroupVertices[Vertex],0)),1,1,"")</f>
        <v>EUTRAL</v>
      </c>
    </row>
    <row r="276" spans="1:58" x14ac:dyDescent="0.25">
      <c r="A276" s="64" t="s">
        <v>360</v>
      </c>
      <c r="B276" s="64" t="s">
        <v>1469</v>
      </c>
      <c r="C276" s="65"/>
      <c r="D276" s="66"/>
      <c r="E276" s="67"/>
      <c r="F276" s="68"/>
      <c r="G276" s="65" t="str">
        <f>IF(Edges[[#This Row],[Vertex 1]]=Edges[[#This Row],[Vertex 2]],"HIDE","SHOW")</f>
        <v>SHOW</v>
      </c>
      <c r="H276" s="69"/>
      <c r="I276" s="70"/>
      <c r="J276" s="70"/>
      <c r="K276" s="34" t="s">
        <v>65</v>
      </c>
      <c r="L276" s="77">
        <v>276</v>
      </c>
      <c r="M276" s="77"/>
      <c r="N276" s="72"/>
      <c r="O276" s="79" t="s">
        <v>1646</v>
      </c>
      <c r="P276" s="81">
        <v>42852.298090277778</v>
      </c>
      <c r="Q276" s="79" t="s">
        <v>1749</v>
      </c>
      <c r="R276" s="79"/>
      <c r="S276" s="79"/>
      <c r="T276" s="79" t="s">
        <v>4284</v>
      </c>
      <c r="U276" s="79"/>
      <c r="V276" s="82" t="s">
        <v>4884</v>
      </c>
      <c r="W276" s="81">
        <v>42852.298090277778</v>
      </c>
      <c r="X276" s="82" t="s">
        <v>5983</v>
      </c>
      <c r="Y276" s="79"/>
      <c r="Z276" s="79"/>
      <c r="AA276" s="83" t="s">
        <v>8030</v>
      </c>
      <c r="AB276" s="79"/>
      <c r="AC276" s="79" t="b">
        <v>0</v>
      </c>
      <c r="AD276" s="79">
        <v>0</v>
      </c>
      <c r="AE276" s="83" t="s">
        <v>9915</v>
      </c>
      <c r="AF276" s="79" t="b">
        <v>0</v>
      </c>
      <c r="AG276" s="79" t="s">
        <v>9963</v>
      </c>
      <c r="AH276" s="79"/>
      <c r="AI276" s="83" t="s">
        <v>9915</v>
      </c>
      <c r="AJ276" s="79" t="b">
        <v>0</v>
      </c>
      <c r="AK276" s="79">
        <v>30</v>
      </c>
      <c r="AL276" s="83" t="s">
        <v>9666</v>
      </c>
      <c r="AM276" s="79" t="s">
        <v>9991</v>
      </c>
      <c r="AN276" s="79" t="b">
        <v>0</v>
      </c>
      <c r="AO276" s="83" t="s">
        <v>9666</v>
      </c>
      <c r="AP276" s="79" t="s">
        <v>179</v>
      </c>
      <c r="AQ276" s="79">
        <v>0</v>
      </c>
      <c r="AR276" s="79">
        <v>0</v>
      </c>
      <c r="AS276" s="79"/>
      <c r="AT276" s="79"/>
      <c r="AU276" s="79"/>
      <c r="AV276" s="79"/>
      <c r="AW276" s="79"/>
      <c r="AX276" s="79"/>
      <c r="AY276" s="79"/>
      <c r="AZ276" s="79"/>
      <c r="BA276">
        <v>9</v>
      </c>
      <c r="BB276">
        <v>0</v>
      </c>
      <c r="BC276" s="79" t="str">
        <f>IF(Edges[[#This Row],[Sentiment]]=0,"NEUTRAL",IF(Edges[[#This Row],[Sentiment]]=1,"POSITIVE",IF(Edges[[#This Row],[Sentiment]]=-1,"NEGATIVE")))</f>
        <v>NEUTRAL</v>
      </c>
      <c r="BD276" s="79" t="str">
        <f>IF(Edges[[#This Row],[Vertex 1]]=Edges[[#This Row],[Vertex 2]],"HIDE","SHOW")</f>
        <v>SHOW</v>
      </c>
      <c r="BE276" s="78" t="str">
        <f>REPLACE(INDEX(GroupVertices[Group], MATCH(Edges[[#This Row],[Vertex 1]],GroupVertices[Vertex],0)),1,1,"")</f>
        <v>EUTRAL</v>
      </c>
      <c r="BF276" s="78" t="str">
        <f>REPLACE(INDEX(GroupVertices[Group], MATCH(Edges[[#This Row],[Vertex 2]],GroupVertices[Vertex],0)),1,1,"")</f>
        <v>EUTRAL</v>
      </c>
    </row>
    <row r="277" spans="1:58" x14ac:dyDescent="0.25">
      <c r="A277" s="64" t="s">
        <v>360</v>
      </c>
      <c r="B277" s="64" t="s">
        <v>1469</v>
      </c>
      <c r="C277" s="65"/>
      <c r="D277" s="66"/>
      <c r="E277" s="67"/>
      <c r="F277" s="68"/>
      <c r="G277" s="65" t="str">
        <f>IF(Edges[[#This Row],[Vertex 1]]=Edges[[#This Row],[Vertex 2]],"HIDE","SHOW")</f>
        <v>SHOW</v>
      </c>
      <c r="H277" s="69"/>
      <c r="I277" s="70"/>
      <c r="J277" s="70"/>
      <c r="K277" s="34" t="s">
        <v>65</v>
      </c>
      <c r="L277" s="77">
        <v>277</v>
      </c>
      <c r="M277" s="77"/>
      <c r="N277" s="72"/>
      <c r="O277" s="79" t="s">
        <v>1646</v>
      </c>
      <c r="P277" s="81">
        <v>42852.298159722224</v>
      </c>
      <c r="Q277" s="79" t="s">
        <v>1750</v>
      </c>
      <c r="R277" s="79"/>
      <c r="S277" s="79"/>
      <c r="T277" s="79" t="s">
        <v>4285</v>
      </c>
      <c r="U277" s="79"/>
      <c r="V277" s="82" t="s">
        <v>4884</v>
      </c>
      <c r="W277" s="81">
        <v>42852.298159722224</v>
      </c>
      <c r="X277" s="82" t="s">
        <v>5984</v>
      </c>
      <c r="Y277" s="79"/>
      <c r="Z277" s="79"/>
      <c r="AA277" s="83" t="s">
        <v>8031</v>
      </c>
      <c r="AB277" s="79"/>
      <c r="AC277" s="79" t="b">
        <v>0</v>
      </c>
      <c r="AD277" s="79">
        <v>0</v>
      </c>
      <c r="AE277" s="83" t="s">
        <v>9915</v>
      </c>
      <c r="AF277" s="79" t="b">
        <v>0</v>
      </c>
      <c r="AG277" s="79" t="s">
        <v>9963</v>
      </c>
      <c r="AH277" s="79"/>
      <c r="AI277" s="83" t="s">
        <v>9915</v>
      </c>
      <c r="AJ277" s="79" t="b">
        <v>0</v>
      </c>
      <c r="AK277" s="79">
        <v>26</v>
      </c>
      <c r="AL277" s="83" t="s">
        <v>9667</v>
      </c>
      <c r="AM277" s="79" t="s">
        <v>9991</v>
      </c>
      <c r="AN277" s="79" t="b">
        <v>0</v>
      </c>
      <c r="AO277" s="83" t="s">
        <v>9667</v>
      </c>
      <c r="AP277" s="79" t="s">
        <v>179</v>
      </c>
      <c r="AQ277" s="79">
        <v>0</v>
      </c>
      <c r="AR277" s="79">
        <v>0</v>
      </c>
      <c r="AS277" s="79"/>
      <c r="AT277" s="79"/>
      <c r="AU277" s="79"/>
      <c r="AV277" s="79"/>
      <c r="AW277" s="79"/>
      <c r="AX277" s="79"/>
      <c r="AY277" s="79"/>
      <c r="AZ277" s="79"/>
      <c r="BA277">
        <v>9</v>
      </c>
      <c r="BB277">
        <v>0</v>
      </c>
      <c r="BC277" s="79" t="str">
        <f>IF(Edges[[#This Row],[Sentiment]]=0,"NEUTRAL",IF(Edges[[#This Row],[Sentiment]]=1,"POSITIVE",IF(Edges[[#This Row],[Sentiment]]=-1,"NEGATIVE")))</f>
        <v>NEUTRAL</v>
      </c>
      <c r="BD277" s="79" t="str">
        <f>IF(Edges[[#This Row],[Vertex 1]]=Edges[[#This Row],[Vertex 2]],"HIDE","SHOW")</f>
        <v>SHOW</v>
      </c>
      <c r="BE277" s="78" t="str">
        <f>REPLACE(INDEX(GroupVertices[Group], MATCH(Edges[[#This Row],[Vertex 1]],GroupVertices[Vertex],0)),1,1,"")</f>
        <v>EUTRAL</v>
      </c>
      <c r="BF277" s="78" t="str">
        <f>REPLACE(INDEX(GroupVertices[Group], MATCH(Edges[[#This Row],[Vertex 2]],GroupVertices[Vertex],0)),1,1,"")</f>
        <v>EUTRAL</v>
      </c>
    </row>
    <row r="278" spans="1:58" x14ac:dyDescent="0.25">
      <c r="A278" s="64" t="s">
        <v>360</v>
      </c>
      <c r="B278" s="64" t="s">
        <v>1469</v>
      </c>
      <c r="C278" s="65"/>
      <c r="D278" s="66"/>
      <c r="E278" s="67"/>
      <c r="F278" s="68"/>
      <c r="G278" s="65" t="str">
        <f>IF(Edges[[#This Row],[Vertex 1]]=Edges[[#This Row],[Vertex 2]],"HIDE","SHOW")</f>
        <v>SHOW</v>
      </c>
      <c r="H278" s="69"/>
      <c r="I278" s="70"/>
      <c r="J278" s="70"/>
      <c r="K278" s="34" t="s">
        <v>65</v>
      </c>
      <c r="L278" s="77">
        <v>278</v>
      </c>
      <c r="M278" s="77"/>
      <c r="N278" s="72"/>
      <c r="O278" s="79" t="s">
        <v>1646</v>
      </c>
      <c r="P278" s="81">
        <v>42852.298194444447</v>
      </c>
      <c r="Q278" s="79" t="s">
        <v>1751</v>
      </c>
      <c r="R278" s="79"/>
      <c r="S278" s="79"/>
      <c r="T278" s="79" t="s">
        <v>4286</v>
      </c>
      <c r="U278" s="79"/>
      <c r="V278" s="82" t="s">
        <v>4884</v>
      </c>
      <c r="W278" s="81">
        <v>42852.298194444447</v>
      </c>
      <c r="X278" s="82" t="s">
        <v>5985</v>
      </c>
      <c r="Y278" s="79"/>
      <c r="Z278" s="79"/>
      <c r="AA278" s="83" t="s">
        <v>8032</v>
      </c>
      <c r="AB278" s="79"/>
      <c r="AC278" s="79" t="b">
        <v>0</v>
      </c>
      <c r="AD278" s="79">
        <v>0</v>
      </c>
      <c r="AE278" s="83" t="s">
        <v>9915</v>
      </c>
      <c r="AF278" s="79" t="b">
        <v>0</v>
      </c>
      <c r="AG278" s="79" t="s">
        <v>9963</v>
      </c>
      <c r="AH278" s="79"/>
      <c r="AI278" s="83" t="s">
        <v>9915</v>
      </c>
      <c r="AJ278" s="79" t="b">
        <v>0</v>
      </c>
      <c r="AK278" s="79">
        <v>34</v>
      </c>
      <c r="AL278" s="83" t="s">
        <v>9668</v>
      </c>
      <c r="AM278" s="79" t="s">
        <v>9991</v>
      </c>
      <c r="AN278" s="79" t="b">
        <v>0</v>
      </c>
      <c r="AO278" s="83" t="s">
        <v>9668</v>
      </c>
      <c r="AP278" s="79" t="s">
        <v>179</v>
      </c>
      <c r="AQ278" s="79">
        <v>0</v>
      </c>
      <c r="AR278" s="79">
        <v>0</v>
      </c>
      <c r="AS278" s="79"/>
      <c r="AT278" s="79"/>
      <c r="AU278" s="79"/>
      <c r="AV278" s="79"/>
      <c r="AW278" s="79"/>
      <c r="AX278" s="79"/>
      <c r="AY278" s="79"/>
      <c r="AZ278" s="79"/>
      <c r="BA278">
        <v>9</v>
      </c>
      <c r="BB278">
        <v>0</v>
      </c>
      <c r="BC278" s="79" t="str">
        <f>IF(Edges[[#This Row],[Sentiment]]=0,"NEUTRAL",IF(Edges[[#This Row],[Sentiment]]=1,"POSITIVE",IF(Edges[[#This Row],[Sentiment]]=-1,"NEGATIVE")))</f>
        <v>NEUTRAL</v>
      </c>
      <c r="BD278" s="79" t="str">
        <f>IF(Edges[[#This Row],[Vertex 1]]=Edges[[#This Row],[Vertex 2]],"HIDE","SHOW")</f>
        <v>SHOW</v>
      </c>
      <c r="BE278" s="78" t="str">
        <f>REPLACE(INDEX(GroupVertices[Group], MATCH(Edges[[#This Row],[Vertex 1]],GroupVertices[Vertex],0)),1,1,"")</f>
        <v>EUTRAL</v>
      </c>
      <c r="BF278" s="78" t="str">
        <f>REPLACE(INDEX(GroupVertices[Group], MATCH(Edges[[#This Row],[Vertex 2]],GroupVertices[Vertex],0)),1,1,"")</f>
        <v>EUTRAL</v>
      </c>
    </row>
    <row r="279" spans="1:58" x14ac:dyDescent="0.25">
      <c r="A279" s="64" t="s">
        <v>360</v>
      </c>
      <c r="B279" s="64" t="s">
        <v>1561</v>
      </c>
      <c r="C279" s="65"/>
      <c r="D279" s="66"/>
      <c r="E279" s="67"/>
      <c r="F279" s="68"/>
      <c r="G279" s="65" t="str">
        <f>IF(Edges[[#This Row],[Vertex 1]]=Edges[[#This Row],[Vertex 2]],"HIDE","SHOW")</f>
        <v>SHOW</v>
      </c>
      <c r="H279" s="69"/>
      <c r="I279" s="70"/>
      <c r="J279" s="70"/>
      <c r="K279" s="34" t="s">
        <v>65</v>
      </c>
      <c r="L279" s="77">
        <v>279</v>
      </c>
      <c r="M279" s="77"/>
      <c r="N279" s="72"/>
      <c r="O279" s="79" t="s">
        <v>1646</v>
      </c>
      <c r="P279" s="81">
        <v>42852.298217592594</v>
      </c>
      <c r="Q279" s="79" t="s">
        <v>1752</v>
      </c>
      <c r="R279" s="79"/>
      <c r="S279" s="79"/>
      <c r="T279" s="79" t="s">
        <v>4283</v>
      </c>
      <c r="U279" s="79"/>
      <c r="V279" s="82" t="s">
        <v>4884</v>
      </c>
      <c r="W279" s="81">
        <v>42852.298217592594</v>
      </c>
      <c r="X279" s="82" t="s">
        <v>5986</v>
      </c>
      <c r="Y279" s="79"/>
      <c r="Z279" s="79"/>
      <c r="AA279" s="83" t="s">
        <v>8033</v>
      </c>
      <c r="AB279" s="79"/>
      <c r="AC279" s="79" t="b">
        <v>0</v>
      </c>
      <c r="AD279" s="79">
        <v>0</v>
      </c>
      <c r="AE279" s="83" t="s">
        <v>9915</v>
      </c>
      <c r="AF279" s="79" t="b">
        <v>0</v>
      </c>
      <c r="AG279" s="79" t="s">
        <v>9963</v>
      </c>
      <c r="AH279" s="79"/>
      <c r="AI279" s="83" t="s">
        <v>9915</v>
      </c>
      <c r="AJ279" s="79" t="b">
        <v>0</v>
      </c>
      <c r="AK279" s="79">
        <v>26</v>
      </c>
      <c r="AL279" s="83" t="s">
        <v>9659</v>
      </c>
      <c r="AM279" s="79" t="s">
        <v>9991</v>
      </c>
      <c r="AN279" s="79" t="b">
        <v>0</v>
      </c>
      <c r="AO279" s="83" t="s">
        <v>9659</v>
      </c>
      <c r="AP279" s="79" t="s">
        <v>179</v>
      </c>
      <c r="AQ279" s="79">
        <v>0</v>
      </c>
      <c r="AR279" s="79">
        <v>0</v>
      </c>
      <c r="AS279" s="79"/>
      <c r="AT279" s="79"/>
      <c r="AU279" s="79"/>
      <c r="AV279" s="79"/>
      <c r="AW279" s="79"/>
      <c r="AX279" s="79"/>
      <c r="AY279" s="79"/>
      <c r="AZ279" s="79"/>
      <c r="BA279">
        <v>1</v>
      </c>
      <c r="BB279">
        <v>0</v>
      </c>
      <c r="BC279" s="79" t="str">
        <f>IF(Edges[[#This Row],[Sentiment]]=0,"NEUTRAL",IF(Edges[[#This Row],[Sentiment]]=1,"POSITIVE",IF(Edges[[#This Row],[Sentiment]]=-1,"NEGATIVE")))</f>
        <v>NEUTRAL</v>
      </c>
      <c r="BD279" s="79" t="str">
        <f>IF(Edges[[#This Row],[Vertex 1]]=Edges[[#This Row],[Vertex 2]],"HIDE","SHOW")</f>
        <v>SHOW</v>
      </c>
      <c r="BE279" s="78" t="str">
        <f>REPLACE(INDEX(GroupVertices[Group], MATCH(Edges[[#This Row],[Vertex 1]],GroupVertices[Vertex],0)),1,1,"")</f>
        <v>EUTRAL</v>
      </c>
      <c r="BF279" s="78" t="str">
        <f>REPLACE(INDEX(GroupVertices[Group], MATCH(Edges[[#This Row],[Vertex 2]],GroupVertices[Vertex],0)),1,1,"")</f>
        <v>EUTRAL</v>
      </c>
    </row>
    <row r="280" spans="1:58" x14ac:dyDescent="0.25">
      <c r="A280" s="64" t="s">
        <v>360</v>
      </c>
      <c r="B280" s="64" t="s">
        <v>1469</v>
      </c>
      <c r="C280" s="65"/>
      <c r="D280" s="66"/>
      <c r="E280" s="67"/>
      <c r="F280" s="68"/>
      <c r="G280" s="65" t="str">
        <f>IF(Edges[[#This Row],[Vertex 1]]=Edges[[#This Row],[Vertex 2]],"HIDE","SHOW")</f>
        <v>SHOW</v>
      </c>
      <c r="H280" s="69"/>
      <c r="I280" s="70"/>
      <c r="J280" s="70"/>
      <c r="K280" s="34" t="s">
        <v>65</v>
      </c>
      <c r="L280" s="77">
        <v>280</v>
      </c>
      <c r="M280" s="77"/>
      <c r="N280" s="72"/>
      <c r="O280" s="79" t="s">
        <v>1646</v>
      </c>
      <c r="P280" s="81">
        <v>42852.298217592594</v>
      </c>
      <c r="Q280" s="79" t="s">
        <v>1752</v>
      </c>
      <c r="R280" s="79"/>
      <c r="S280" s="79"/>
      <c r="T280" s="79" t="s">
        <v>4283</v>
      </c>
      <c r="U280" s="79"/>
      <c r="V280" s="82" t="s">
        <v>4884</v>
      </c>
      <c r="W280" s="81">
        <v>42852.298217592594</v>
      </c>
      <c r="X280" s="82" t="s">
        <v>5986</v>
      </c>
      <c r="Y280" s="79"/>
      <c r="Z280" s="79"/>
      <c r="AA280" s="83" t="s">
        <v>8033</v>
      </c>
      <c r="AB280" s="79"/>
      <c r="AC280" s="79" t="b">
        <v>0</v>
      </c>
      <c r="AD280" s="79">
        <v>0</v>
      </c>
      <c r="AE280" s="83" t="s">
        <v>9915</v>
      </c>
      <c r="AF280" s="79" t="b">
        <v>0</v>
      </c>
      <c r="AG280" s="79" t="s">
        <v>9963</v>
      </c>
      <c r="AH280" s="79"/>
      <c r="AI280" s="83" t="s">
        <v>9915</v>
      </c>
      <c r="AJ280" s="79" t="b">
        <v>0</v>
      </c>
      <c r="AK280" s="79">
        <v>26</v>
      </c>
      <c r="AL280" s="83" t="s">
        <v>9659</v>
      </c>
      <c r="AM280" s="79" t="s">
        <v>9991</v>
      </c>
      <c r="AN280" s="79" t="b">
        <v>0</v>
      </c>
      <c r="AO280" s="83" t="s">
        <v>9659</v>
      </c>
      <c r="AP280" s="79" t="s">
        <v>179</v>
      </c>
      <c r="AQ280" s="79">
        <v>0</v>
      </c>
      <c r="AR280" s="79">
        <v>0</v>
      </c>
      <c r="AS280" s="79"/>
      <c r="AT280" s="79"/>
      <c r="AU280" s="79"/>
      <c r="AV280" s="79"/>
      <c r="AW280" s="79"/>
      <c r="AX280" s="79"/>
      <c r="AY280" s="79"/>
      <c r="AZ280" s="79"/>
      <c r="BA280">
        <v>9</v>
      </c>
      <c r="BB280">
        <v>0</v>
      </c>
      <c r="BC280" s="79" t="str">
        <f>IF(Edges[[#This Row],[Sentiment]]=0,"NEUTRAL",IF(Edges[[#This Row],[Sentiment]]=1,"POSITIVE",IF(Edges[[#This Row],[Sentiment]]=-1,"NEGATIVE")))</f>
        <v>NEUTRAL</v>
      </c>
      <c r="BD280" s="79" t="str">
        <f>IF(Edges[[#This Row],[Vertex 1]]=Edges[[#This Row],[Vertex 2]],"HIDE","SHOW")</f>
        <v>SHOW</v>
      </c>
      <c r="BE280" s="78" t="str">
        <f>REPLACE(INDEX(GroupVertices[Group], MATCH(Edges[[#This Row],[Vertex 1]],GroupVertices[Vertex],0)),1,1,"")</f>
        <v>EUTRAL</v>
      </c>
      <c r="BF280" s="78" t="str">
        <f>REPLACE(INDEX(GroupVertices[Group], MATCH(Edges[[#This Row],[Vertex 2]],GroupVertices[Vertex],0)),1,1,"")</f>
        <v>EUTRAL</v>
      </c>
    </row>
    <row r="281" spans="1:58" x14ac:dyDescent="0.25">
      <c r="A281" s="64" t="s">
        <v>360</v>
      </c>
      <c r="B281" s="64" t="s">
        <v>1469</v>
      </c>
      <c r="C281" s="65"/>
      <c r="D281" s="66"/>
      <c r="E281" s="67"/>
      <c r="F281" s="68"/>
      <c r="G281" s="65" t="str">
        <f>IF(Edges[[#This Row],[Vertex 1]]=Edges[[#This Row],[Vertex 2]],"HIDE","SHOW")</f>
        <v>SHOW</v>
      </c>
      <c r="H281" s="69"/>
      <c r="I281" s="70"/>
      <c r="J281" s="70"/>
      <c r="K281" s="34" t="s">
        <v>65</v>
      </c>
      <c r="L281" s="77">
        <v>281</v>
      </c>
      <c r="M281" s="77"/>
      <c r="N281" s="72"/>
      <c r="O281" s="79" t="s">
        <v>1646</v>
      </c>
      <c r="P281" s="81">
        <v>42852.29824074074</v>
      </c>
      <c r="Q281" s="79" t="s">
        <v>1755</v>
      </c>
      <c r="R281" s="79"/>
      <c r="S281" s="79"/>
      <c r="T281" s="79"/>
      <c r="U281" s="79"/>
      <c r="V281" s="82" t="s">
        <v>4884</v>
      </c>
      <c r="W281" s="81">
        <v>42852.29824074074</v>
      </c>
      <c r="X281" s="82" t="s">
        <v>5987</v>
      </c>
      <c r="Y281" s="79"/>
      <c r="Z281" s="79"/>
      <c r="AA281" s="83" t="s">
        <v>8034</v>
      </c>
      <c r="AB281" s="79"/>
      <c r="AC281" s="79" t="b">
        <v>0</v>
      </c>
      <c r="AD281" s="79">
        <v>0</v>
      </c>
      <c r="AE281" s="83" t="s">
        <v>9915</v>
      </c>
      <c r="AF281" s="79" t="b">
        <v>0</v>
      </c>
      <c r="AG281" s="79" t="s">
        <v>9963</v>
      </c>
      <c r="AH281" s="79"/>
      <c r="AI281" s="83" t="s">
        <v>9915</v>
      </c>
      <c r="AJ281" s="79" t="b">
        <v>0</v>
      </c>
      <c r="AK281" s="79">
        <v>51</v>
      </c>
      <c r="AL281" s="83" t="s">
        <v>9669</v>
      </c>
      <c r="AM281" s="79" t="s">
        <v>9991</v>
      </c>
      <c r="AN281" s="79" t="b">
        <v>0</v>
      </c>
      <c r="AO281" s="83" t="s">
        <v>9669</v>
      </c>
      <c r="AP281" s="79" t="s">
        <v>179</v>
      </c>
      <c r="AQ281" s="79">
        <v>0</v>
      </c>
      <c r="AR281" s="79">
        <v>0</v>
      </c>
      <c r="AS281" s="79"/>
      <c r="AT281" s="79"/>
      <c r="AU281" s="79"/>
      <c r="AV281" s="79"/>
      <c r="AW281" s="79"/>
      <c r="AX281" s="79"/>
      <c r="AY281" s="79"/>
      <c r="AZ281" s="79"/>
      <c r="BA281">
        <v>9</v>
      </c>
      <c r="BB281">
        <v>0</v>
      </c>
      <c r="BC281" s="79" t="str">
        <f>IF(Edges[[#This Row],[Sentiment]]=0,"NEUTRAL",IF(Edges[[#This Row],[Sentiment]]=1,"POSITIVE",IF(Edges[[#This Row],[Sentiment]]=-1,"NEGATIVE")))</f>
        <v>NEUTRAL</v>
      </c>
      <c r="BD281" s="79" t="str">
        <f>IF(Edges[[#This Row],[Vertex 1]]=Edges[[#This Row],[Vertex 2]],"HIDE","SHOW")</f>
        <v>SHOW</v>
      </c>
      <c r="BE281" s="78" t="str">
        <f>REPLACE(INDEX(GroupVertices[Group], MATCH(Edges[[#This Row],[Vertex 1]],GroupVertices[Vertex],0)),1,1,"")</f>
        <v>EUTRAL</v>
      </c>
      <c r="BF281" s="78" t="str">
        <f>REPLACE(INDEX(GroupVertices[Group], MATCH(Edges[[#This Row],[Vertex 2]],GroupVertices[Vertex],0)),1,1,"")</f>
        <v>EUTRAL</v>
      </c>
    </row>
    <row r="282" spans="1:58" hidden="1" x14ac:dyDescent="0.25">
      <c r="A282" s="64" t="s">
        <v>361</v>
      </c>
      <c r="B282" s="64" t="s">
        <v>361</v>
      </c>
      <c r="C282" s="65"/>
      <c r="D282" s="66"/>
      <c r="E282" s="67"/>
      <c r="F282" s="68"/>
      <c r="G282" s="65" t="str">
        <f>IF(Edges[[#This Row],[Vertex 1]]=Edges[[#This Row],[Vertex 2]],"HIDE","SHOW")</f>
        <v>HIDE</v>
      </c>
      <c r="H282" s="69"/>
      <c r="I282" s="70"/>
      <c r="J282" s="70"/>
      <c r="K282" s="34"/>
      <c r="L282" s="77"/>
      <c r="M282" s="77"/>
      <c r="N282" s="72"/>
      <c r="O282" s="79" t="s">
        <v>179</v>
      </c>
      <c r="P282" s="81">
        <v>42852.299942129626</v>
      </c>
      <c r="Q282" s="79" t="s">
        <v>18345</v>
      </c>
      <c r="R282" s="82" t="s">
        <v>3236</v>
      </c>
      <c r="S282" s="79" t="s">
        <v>4021</v>
      </c>
      <c r="T282" s="79"/>
      <c r="U282" s="79"/>
      <c r="V282" s="82" t="s">
        <v>4885</v>
      </c>
      <c r="W282" s="81">
        <v>42852.299942129626</v>
      </c>
      <c r="X282" s="82" t="s">
        <v>5988</v>
      </c>
      <c r="Y282" s="79"/>
      <c r="Z282" s="79"/>
      <c r="AA282" s="83" t="s">
        <v>8035</v>
      </c>
      <c r="AB282" s="79"/>
      <c r="AC282" s="79" t="b">
        <v>0</v>
      </c>
      <c r="AD282" s="79">
        <v>0</v>
      </c>
      <c r="AE282" s="83" t="s">
        <v>9915</v>
      </c>
      <c r="AF282" s="79" t="b">
        <v>0</v>
      </c>
      <c r="AG282" s="79" t="s">
        <v>9963</v>
      </c>
      <c r="AH282" s="79"/>
      <c r="AI282" s="83" t="s">
        <v>9915</v>
      </c>
      <c r="AJ282" s="79" t="b">
        <v>0</v>
      </c>
      <c r="AK282" s="79">
        <v>0</v>
      </c>
      <c r="AL282" s="83" t="s">
        <v>9915</v>
      </c>
      <c r="AM282" s="79" t="s">
        <v>9990</v>
      </c>
      <c r="AN282" s="79" t="b">
        <v>0</v>
      </c>
      <c r="AO282" s="83" t="s">
        <v>8035</v>
      </c>
      <c r="AP282" s="79" t="s">
        <v>179</v>
      </c>
      <c r="AQ282" s="79">
        <v>0</v>
      </c>
      <c r="AR282" s="79">
        <v>0</v>
      </c>
      <c r="AS282" s="79"/>
      <c r="AT282" s="79"/>
      <c r="AU282" s="79"/>
      <c r="AV282" s="79"/>
      <c r="AW282" s="79"/>
      <c r="AX282" s="79"/>
      <c r="AY282" s="79"/>
      <c r="AZ282" s="79"/>
      <c r="BA282">
        <v>2</v>
      </c>
      <c r="BB282">
        <v>0</v>
      </c>
      <c r="BC282" s="79" t="str">
        <f>IF(Edges[[#This Row],[Sentiment]]=0,"NEUTRAL",IF(Edges[[#This Row],[Sentiment]]=1,"POSITIVE",IF(Edges[[#This Row],[Sentiment]]=-1,"NEGATIVE")))</f>
        <v>NEUTRAL</v>
      </c>
      <c r="BD282" s="79" t="str">
        <f>IF(Edges[[#This Row],[Vertex 1]]=Edges[[#This Row],[Vertex 2]],"HIDE","SHOW")</f>
        <v>HIDE</v>
      </c>
      <c r="BE282" s="124" t="e">
        <f>REPLACE(INDEX(GroupVertices[Group], MATCH(Edges[[#This Row],[Vertex 1]],GroupVertices[Vertex],0)),1,1,"")</f>
        <v>#N/A</v>
      </c>
      <c r="BF282" s="124" t="e">
        <f>REPLACE(INDEX(GroupVertices[Group], MATCH(Edges[[#This Row],[Vertex 2]],GroupVertices[Vertex],0)),1,1,"")</f>
        <v>#N/A</v>
      </c>
    </row>
    <row r="283" spans="1:58" hidden="1" x14ac:dyDescent="0.25">
      <c r="A283" s="64" t="s">
        <v>361</v>
      </c>
      <c r="B283" s="64" t="s">
        <v>361</v>
      </c>
      <c r="C283" s="65"/>
      <c r="D283" s="66"/>
      <c r="E283" s="67"/>
      <c r="F283" s="68"/>
      <c r="G283" s="65" t="str">
        <f>IF(Edges[[#This Row],[Vertex 1]]=Edges[[#This Row],[Vertex 2]],"HIDE","SHOW")</f>
        <v>HIDE</v>
      </c>
      <c r="H283" s="69"/>
      <c r="I283" s="70"/>
      <c r="J283" s="70"/>
      <c r="K283" s="34"/>
      <c r="L283" s="77"/>
      <c r="M283" s="77"/>
      <c r="N283" s="72"/>
      <c r="O283" s="79" t="s">
        <v>179</v>
      </c>
      <c r="P283" s="81">
        <v>42852.300625000003</v>
      </c>
      <c r="Q283" s="79" t="s">
        <v>18346</v>
      </c>
      <c r="R283" s="82" t="s">
        <v>3248</v>
      </c>
      <c r="S283" s="79" t="s">
        <v>4021</v>
      </c>
      <c r="T283" s="79"/>
      <c r="U283" s="79"/>
      <c r="V283" s="82" t="s">
        <v>4885</v>
      </c>
      <c r="W283" s="81">
        <v>42852.300625000003</v>
      </c>
      <c r="X283" s="82" t="s">
        <v>5989</v>
      </c>
      <c r="Y283" s="79"/>
      <c r="Z283" s="79"/>
      <c r="AA283" s="83" t="s">
        <v>8036</v>
      </c>
      <c r="AB283" s="79"/>
      <c r="AC283" s="79" t="b">
        <v>0</v>
      </c>
      <c r="AD283" s="79">
        <v>0</v>
      </c>
      <c r="AE283" s="83" t="s">
        <v>9915</v>
      </c>
      <c r="AF283" s="79" t="b">
        <v>0</v>
      </c>
      <c r="AG283" s="79" t="s">
        <v>9963</v>
      </c>
      <c r="AH283" s="79"/>
      <c r="AI283" s="83" t="s">
        <v>9915</v>
      </c>
      <c r="AJ283" s="79" t="b">
        <v>0</v>
      </c>
      <c r="AK283" s="79">
        <v>0</v>
      </c>
      <c r="AL283" s="83" t="s">
        <v>9915</v>
      </c>
      <c r="AM283" s="79" t="s">
        <v>9990</v>
      </c>
      <c r="AN283" s="79" t="b">
        <v>0</v>
      </c>
      <c r="AO283" s="83" t="s">
        <v>8036</v>
      </c>
      <c r="AP283" s="79" t="s">
        <v>179</v>
      </c>
      <c r="AQ283" s="79">
        <v>0</v>
      </c>
      <c r="AR283" s="79">
        <v>0</v>
      </c>
      <c r="AS283" s="79"/>
      <c r="AT283" s="79"/>
      <c r="AU283" s="79"/>
      <c r="AV283" s="79"/>
      <c r="AW283" s="79"/>
      <c r="AX283" s="79"/>
      <c r="AY283" s="79"/>
      <c r="AZ283" s="79"/>
      <c r="BA283">
        <v>2</v>
      </c>
      <c r="BB283">
        <v>0</v>
      </c>
      <c r="BC283" s="79" t="str">
        <f>IF(Edges[[#This Row],[Sentiment]]=0,"NEUTRAL",IF(Edges[[#This Row],[Sentiment]]=1,"POSITIVE",IF(Edges[[#This Row],[Sentiment]]=-1,"NEGATIVE")))</f>
        <v>NEUTRAL</v>
      </c>
      <c r="BD283" s="79" t="str">
        <f>IF(Edges[[#This Row],[Vertex 1]]=Edges[[#This Row],[Vertex 2]],"HIDE","SHOW")</f>
        <v>HIDE</v>
      </c>
      <c r="BE283" s="124" t="e">
        <f>REPLACE(INDEX(GroupVertices[Group], MATCH(Edges[[#This Row],[Vertex 1]],GroupVertices[Vertex],0)),1,1,"")</f>
        <v>#N/A</v>
      </c>
      <c r="BF283" s="124" t="e">
        <f>REPLACE(INDEX(GroupVertices[Group], MATCH(Edges[[#This Row],[Vertex 2]],GroupVertices[Vertex],0)),1,1,"")</f>
        <v>#N/A</v>
      </c>
    </row>
    <row r="284" spans="1:58" x14ac:dyDescent="0.25">
      <c r="A284" s="64" t="s">
        <v>362</v>
      </c>
      <c r="B284" s="64" t="s">
        <v>1469</v>
      </c>
      <c r="C284" s="65"/>
      <c r="D284" s="66"/>
      <c r="E284" s="67"/>
      <c r="F284" s="68"/>
      <c r="G284" s="65" t="str">
        <f>IF(Edges[[#This Row],[Vertex 1]]=Edges[[#This Row],[Vertex 2]],"HIDE","SHOW")</f>
        <v>SHOW</v>
      </c>
      <c r="H284" s="69"/>
      <c r="I284" s="70"/>
      <c r="J284" s="70"/>
      <c r="K284" s="34" t="s">
        <v>65</v>
      </c>
      <c r="L284" s="77">
        <v>284</v>
      </c>
      <c r="M284" s="77"/>
      <c r="N284" s="72"/>
      <c r="O284" s="79" t="s">
        <v>1646</v>
      </c>
      <c r="P284" s="81">
        <v>42852.301307870373</v>
      </c>
      <c r="Q284" s="79" t="s">
        <v>18327</v>
      </c>
      <c r="R284" s="79"/>
      <c r="S284" s="79"/>
      <c r="T284" s="79" t="s">
        <v>4277</v>
      </c>
      <c r="U284" s="79"/>
      <c r="V284" s="82" t="s">
        <v>4886</v>
      </c>
      <c r="W284" s="81">
        <v>42852.301307870373</v>
      </c>
      <c r="X284" s="82" t="s">
        <v>5990</v>
      </c>
      <c r="Y284" s="79"/>
      <c r="Z284" s="79"/>
      <c r="AA284" s="83" t="s">
        <v>8037</v>
      </c>
      <c r="AB284" s="79"/>
      <c r="AC284" s="79" t="b">
        <v>0</v>
      </c>
      <c r="AD284" s="79">
        <v>0</v>
      </c>
      <c r="AE284" s="83" t="s">
        <v>9915</v>
      </c>
      <c r="AF284" s="79" t="b">
        <v>0</v>
      </c>
      <c r="AG284" s="79" t="s">
        <v>9963</v>
      </c>
      <c r="AH284" s="79"/>
      <c r="AI284" s="83" t="s">
        <v>9915</v>
      </c>
      <c r="AJ284" s="79" t="b">
        <v>0</v>
      </c>
      <c r="AK284" s="79">
        <v>29</v>
      </c>
      <c r="AL284" s="83" t="s">
        <v>9672</v>
      </c>
      <c r="AM284" s="79" t="s">
        <v>9991</v>
      </c>
      <c r="AN284" s="79" t="b">
        <v>0</v>
      </c>
      <c r="AO284" s="83" t="s">
        <v>9672</v>
      </c>
      <c r="AP284" s="79" t="s">
        <v>179</v>
      </c>
      <c r="AQ284" s="79">
        <v>0</v>
      </c>
      <c r="AR284" s="79">
        <v>0</v>
      </c>
      <c r="AS284" s="79"/>
      <c r="AT284" s="79"/>
      <c r="AU284" s="79"/>
      <c r="AV284" s="79"/>
      <c r="AW284" s="79"/>
      <c r="AX284" s="79"/>
      <c r="AY284" s="79"/>
      <c r="AZ284" s="79"/>
      <c r="BA284">
        <v>10</v>
      </c>
      <c r="BB284">
        <v>0</v>
      </c>
      <c r="BC284" s="79" t="str">
        <f>IF(Edges[[#This Row],[Sentiment]]=0,"NEUTRAL",IF(Edges[[#This Row],[Sentiment]]=1,"POSITIVE",IF(Edges[[#This Row],[Sentiment]]=-1,"NEGATIVE")))</f>
        <v>NEUTRAL</v>
      </c>
      <c r="BD284" s="79" t="str">
        <f>IF(Edges[[#This Row],[Vertex 1]]=Edges[[#This Row],[Vertex 2]],"HIDE","SHOW")</f>
        <v>SHOW</v>
      </c>
      <c r="BE284" s="78" t="str">
        <f>REPLACE(INDEX(GroupVertices[Group], MATCH(Edges[[#This Row],[Vertex 1]],GroupVertices[Vertex],0)),1,1,"")</f>
        <v>EUTRAL</v>
      </c>
      <c r="BF284" s="78" t="str">
        <f>REPLACE(INDEX(GroupVertices[Group], MATCH(Edges[[#This Row],[Vertex 2]],GroupVertices[Vertex],0)),1,1,"")</f>
        <v>EUTRAL</v>
      </c>
    </row>
    <row r="285" spans="1:58" x14ac:dyDescent="0.25">
      <c r="A285" s="64" t="s">
        <v>362</v>
      </c>
      <c r="B285" s="64" t="s">
        <v>1469</v>
      </c>
      <c r="C285" s="65"/>
      <c r="D285" s="66"/>
      <c r="E285" s="67"/>
      <c r="F285" s="68"/>
      <c r="G285" s="65" t="str">
        <f>IF(Edges[[#This Row],[Vertex 1]]=Edges[[#This Row],[Vertex 2]],"HIDE","SHOW")</f>
        <v>SHOW</v>
      </c>
      <c r="H285" s="69"/>
      <c r="I285" s="70"/>
      <c r="J285" s="70"/>
      <c r="K285" s="34" t="s">
        <v>65</v>
      </c>
      <c r="L285" s="77">
        <v>285</v>
      </c>
      <c r="M285" s="77"/>
      <c r="N285" s="72"/>
      <c r="O285" s="79" t="s">
        <v>1646</v>
      </c>
      <c r="P285" s="81">
        <v>42852.301388888889</v>
      </c>
      <c r="Q285" s="79" t="s">
        <v>1744</v>
      </c>
      <c r="R285" s="79"/>
      <c r="S285" s="79"/>
      <c r="T285" s="79"/>
      <c r="U285" s="79"/>
      <c r="V285" s="82" t="s">
        <v>4886</v>
      </c>
      <c r="W285" s="81">
        <v>42852.301388888889</v>
      </c>
      <c r="X285" s="82" t="s">
        <v>5991</v>
      </c>
      <c r="Y285" s="79"/>
      <c r="Z285" s="79"/>
      <c r="AA285" s="83" t="s">
        <v>8038</v>
      </c>
      <c r="AB285" s="79"/>
      <c r="AC285" s="79" t="b">
        <v>0</v>
      </c>
      <c r="AD285" s="79">
        <v>0</v>
      </c>
      <c r="AE285" s="83" t="s">
        <v>9915</v>
      </c>
      <c r="AF285" s="79" t="b">
        <v>0</v>
      </c>
      <c r="AG285" s="79" t="s">
        <v>9963</v>
      </c>
      <c r="AH285" s="79"/>
      <c r="AI285" s="83" t="s">
        <v>9915</v>
      </c>
      <c r="AJ285" s="79" t="b">
        <v>0</v>
      </c>
      <c r="AK285" s="79">
        <v>25</v>
      </c>
      <c r="AL285" s="83" t="s">
        <v>9671</v>
      </c>
      <c r="AM285" s="79" t="s">
        <v>9991</v>
      </c>
      <c r="AN285" s="79" t="b">
        <v>0</v>
      </c>
      <c r="AO285" s="83" t="s">
        <v>9671</v>
      </c>
      <c r="AP285" s="79" t="s">
        <v>179</v>
      </c>
      <c r="AQ285" s="79">
        <v>0</v>
      </c>
      <c r="AR285" s="79">
        <v>0</v>
      </c>
      <c r="AS285" s="79"/>
      <c r="AT285" s="79"/>
      <c r="AU285" s="79"/>
      <c r="AV285" s="79"/>
      <c r="AW285" s="79"/>
      <c r="AX285" s="79"/>
      <c r="AY285" s="79"/>
      <c r="AZ285" s="79"/>
      <c r="BA285">
        <v>10</v>
      </c>
      <c r="BB285">
        <v>0</v>
      </c>
      <c r="BC285" s="79" t="str">
        <f>IF(Edges[[#This Row],[Sentiment]]=0,"NEUTRAL",IF(Edges[[#This Row],[Sentiment]]=1,"POSITIVE",IF(Edges[[#This Row],[Sentiment]]=-1,"NEGATIVE")))</f>
        <v>NEUTRAL</v>
      </c>
      <c r="BD285" s="79" t="str">
        <f>IF(Edges[[#This Row],[Vertex 1]]=Edges[[#This Row],[Vertex 2]],"HIDE","SHOW")</f>
        <v>SHOW</v>
      </c>
      <c r="BE285" s="78" t="str">
        <f>REPLACE(INDEX(GroupVertices[Group], MATCH(Edges[[#This Row],[Vertex 1]],GroupVertices[Vertex],0)),1,1,"")</f>
        <v>EUTRAL</v>
      </c>
      <c r="BF285" s="78" t="str">
        <f>REPLACE(INDEX(GroupVertices[Group], MATCH(Edges[[#This Row],[Vertex 2]],GroupVertices[Vertex],0)),1,1,"")</f>
        <v>EUTRAL</v>
      </c>
    </row>
    <row r="286" spans="1:58" x14ac:dyDescent="0.25">
      <c r="A286" s="64" t="s">
        <v>362</v>
      </c>
      <c r="B286" s="64" t="s">
        <v>1543</v>
      </c>
      <c r="C286" s="65"/>
      <c r="D286" s="66"/>
      <c r="E286" s="67"/>
      <c r="F286" s="68"/>
      <c r="G286" s="65" t="str">
        <f>IF(Edges[[#This Row],[Vertex 1]]=Edges[[#This Row],[Vertex 2]],"HIDE","SHOW")</f>
        <v>SHOW</v>
      </c>
      <c r="H286" s="69"/>
      <c r="I286" s="70"/>
      <c r="J286" s="70"/>
      <c r="K286" s="34" t="s">
        <v>65</v>
      </c>
      <c r="L286" s="77">
        <v>286</v>
      </c>
      <c r="M286" s="77"/>
      <c r="N286" s="72"/>
      <c r="O286" s="79" t="s">
        <v>1646</v>
      </c>
      <c r="P286" s="81">
        <v>42852.301435185182</v>
      </c>
      <c r="Q286" s="79" t="s">
        <v>18324</v>
      </c>
      <c r="R286" s="79"/>
      <c r="S286" s="79"/>
      <c r="T286" s="79" t="s">
        <v>4261</v>
      </c>
      <c r="U286" s="79"/>
      <c r="V286" s="82" t="s">
        <v>4886</v>
      </c>
      <c r="W286" s="81">
        <v>42852.301435185182</v>
      </c>
      <c r="X286" s="82" t="s">
        <v>5992</v>
      </c>
      <c r="Y286" s="79"/>
      <c r="Z286" s="79"/>
      <c r="AA286" s="83" t="s">
        <v>8039</v>
      </c>
      <c r="AB286" s="79"/>
      <c r="AC286" s="79" t="b">
        <v>0</v>
      </c>
      <c r="AD286" s="79">
        <v>0</v>
      </c>
      <c r="AE286" s="83" t="s">
        <v>9915</v>
      </c>
      <c r="AF286" s="79" t="b">
        <v>0</v>
      </c>
      <c r="AG286" s="79" t="s">
        <v>9963</v>
      </c>
      <c r="AH286" s="79"/>
      <c r="AI286" s="83" t="s">
        <v>9915</v>
      </c>
      <c r="AJ286" s="79" t="b">
        <v>0</v>
      </c>
      <c r="AK286" s="79">
        <v>32</v>
      </c>
      <c r="AL286" s="83" t="s">
        <v>9658</v>
      </c>
      <c r="AM286" s="79" t="s">
        <v>9991</v>
      </c>
      <c r="AN286" s="79" t="b">
        <v>0</v>
      </c>
      <c r="AO286" s="83" t="s">
        <v>9658</v>
      </c>
      <c r="AP286" s="79" t="s">
        <v>179</v>
      </c>
      <c r="AQ286" s="79">
        <v>0</v>
      </c>
      <c r="AR286" s="79">
        <v>0</v>
      </c>
      <c r="AS286" s="79"/>
      <c r="AT286" s="79"/>
      <c r="AU286" s="79"/>
      <c r="AV286" s="79"/>
      <c r="AW286" s="79"/>
      <c r="AX286" s="79"/>
      <c r="AY286" s="79"/>
      <c r="AZ286" s="79"/>
      <c r="BA286">
        <v>1</v>
      </c>
      <c r="BB286">
        <v>0</v>
      </c>
      <c r="BC286" s="79" t="str">
        <f>IF(Edges[[#This Row],[Sentiment]]=0,"NEUTRAL",IF(Edges[[#This Row],[Sentiment]]=1,"POSITIVE",IF(Edges[[#This Row],[Sentiment]]=-1,"NEGATIVE")))</f>
        <v>NEUTRAL</v>
      </c>
      <c r="BD286" s="79" t="str">
        <f>IF(Edges[[#This Row],[Vertex 1]]=Edges[[#This Row],[Vertex 2]],"HIDE","SHOW")</f>
        <v>SHOW</v>
      </c>
      <c r="BE286" s="78" t="str">
        <f>REPLACE(INDEX(GroupVertices[Group], MATCH(Edges[[#This Row],[Vertex 1]],GroupVertices[Vertex],0)),1,1,"")</f>
        <v>EUTRAL</v>
      </c>
      <c r="BF286" s="78" t="str">
        <f>REPLACE(INDEX(GroupVertices[Group], MATCH(Edges[[#This Row],[Vertex 2]],GroupVertices[Vertex],0)),1,1,"")</f>
        <v>eneral</v>
      </c>
    </row>
    <row r="287" spans="1:58" x14ac:dyDescent="0.25">
      <c r="A287" s="64" t="s">
        <v>362</v>
      </c>
      <c r="B287" s="64" t="s">
        <v>1544</v>
      </c>
      <c r="C287" s="65"/>
      <c r="D287" s="66"/>
      <c r="E287" s="67"/>
      <c r="F287" s="68"/>
      <c r="G287" s="65" t="str">
        <f>IF(Edges[[#This Row],[Vertex 1]]=Edges[[#This Row],[Vertex 2]],"HIDE","SHOW")</f>
        <v>SHOW</v>
      </c>
      <c r="H287" s="69"/>
      <c r="I287" s="70"/>
      <c r="J287" s="70"/>
      <c r="K287" s="34" t="s">
        <v>65</v>
      </c>
      <c r="L287" s="77">
        <v>287</v>
      </c>
      <c r="M287" s="77"/>
      <c r="N287" s="72"/>
      <c r="O287" s="79" t="s">
        <v>1646</v>
      </c>
      <c r="P287" s="81">
        <v>42852.301435185182</v>
      </c>
      <c r="Q287" s="79" t="s">
        <v>18324</v>
      </c>
      <c r="R287" s="79"/>
      <c r="S287" s="79"/>
      <c r="T287" s="79" t="s">
        <v>4261</v>
      </c>
      <c r="U287" s="79"/>
      <c r="V287" s="82" t="s">
        <v>4886</v>
      </c>
      <c r="W287" s="81">
        <v>42852.301435185182</v>
      </c>
      <c r="X287" s="82" t="s">
        <v>5992</v>
      </c>
      <c r="Y287" s="79"/>
      <c r="Z287" s="79"/>
      <c r="AA287" s="83" t="s">
        <v>8039</v>
      </c>
      <c r="AB287" s="79"/>
      <c r="AC287" s="79" t="b">
        <v>0</v>
      </c>
      <c r="AD287" s="79">
        <v>0</v>
      </c>
      <c r="AE287" s="83" t="s">
        <v>9915</v>
      </c>
      <c r="AF287" s="79" t="b">
        <v>0</v>
      </c>
      <c r="AG287" s="79" t="s">
        <v>9963</v>
      </c>
      <c r="AH287" s="79"/>
      <c r="AI287" s="83" t="s">
        <v>9915</v>
      </c>
      <c r="AJ287" s="79" t="b">
        <v>0</v>
      </c>
      <c r="AK287" s="79">
        <v>32</v>
      </c>
      <c r="AL287" s="83" t="s">
        <v>9658</v>
      </c>
      <c r="AM287" s="79" t="s">
        <v>9991</v>
      </c>
      <c r="AN287" s="79" t="b">
        <v>0</v>
      </c>
      <c r="AO287" s="83" t="s">
        <v>9658</v>
      </c>
      <c r="AP287" s="79" t="s">
        <v>179</v>
      </c>
      <c r="AQ287" s="79">
        <v>0</v>
      </c>
      <c r="AR287" s="79">
        <v>0</v>
      </c>
      <c r="AS287" s="79"/>
      <c r="AT287" s="79"/>
      <c r="AU287" s="79"/>
      <c r="AV287" s="79"/>
      <c r="AW287" s="79"/>
      <c r="AX287" s="79"/>
      <c r="AY287" s="79"/>
      <c r="AZ287" s="79"/>
      <c r="BA287">
        <v>1</v>
      </c>
      <c r="BB287">
        <v>0</v>
      </c>
      <c r="BC287" s="79" t="str">
        <f>IF(Edges[[#This Row],[Sentiment]]=0,"NEUTRAL",IF(Edges[[#This Row],[Sentiment]]=1,"POSITIVE",IF(Edges[[#This Row],[Sentiment]]=-1,"NEGATIVE")))</f>
        <v>NEUTRAL</v>
      </c>
      <c r="BD287" s="79" t="str">
        <f>IF(Edges[[#This Row],[Vertex 1]]=Edges[[#This Row],[Vertex 2]],"HIDE","SHOW")</f>
        <v>SHOW</v>
      </c>
      <c r="BE287" s="78" t="str">
        <f>REPLACE(INDEX(GroupVertices[Group], MATCH(Edges[[#This Row],[Vertex 1]],GroupVertices[Vertex],0)),1,1,"")</f>
        <v>EUTRAL</v>
      </c>
      <c r="BF287" s="78" t="str">
        <f>REPLACE(INDEX(GroupVertices[Group], MATCH(Edges[[#This Row],[Vertex 2]],GroupVertices[Vertex],0)),1,1,"")</f>
        <v>eneral</v>
      </c>
    </row>
    <row r="288" spans="1:58" x14ac:dyDescent="0.25">
      <c r="A288" s="64" t="s">
        <v>362</v>
      </c>
      <c r="B288" s="64" t="s">
        <v>1545</v>
      </c>
      <c r="C288" s="65"/>
      <c r="D288" s="66"/>
      <c r="E288" s="67"/>
      <c r="F288" s="68"/>
      <c r="G288" s="65" t="str">
        <f>IF(Edges[[#This Row],[Vertex 1]]=Edges[[#This Row],[Vertex 2]],"HIDE","SHOW")</f>
        <v>SHOW</v>
      </c>
      <c r="H288" s="69"/>
      <c r="I288" s="70"/>
      <c r="J288" s="70"/>
      <c r="K288" s="34" t="s">
        <v>65</v>
      </c>
      <c r="L288" s="77">
        <v>288</v>
      </c>
      <c r="M288" s="77"/>
      <c r="N288" s="72"/>
      <c r="O288" s="79" t="s">
        <v>1646</v>
      </c>
      <c r="P288" s="81">
        <v>42852.301435185182</v>
      </c>
      <c r="Q288" s="79" t="s">
        <v>18324</v>
      </c>
      <c r="R288" s="79"/>
      <c r="S288" s="79"/>
      <c r="T288" s="79" t="s">
        <v>4261</v>
      </c>
      <c r="U288" s="79"/>
      <c r="V288" s="82" t="s">
        <v>4886</v>
      </c>
      <c r="W288" s="81">
        <v>42852.301435185182</v>
      </c>
      <c r="X288" s="82" t="s">
        <v>5992</v>
      </c>
      <c r="Y288" s="79"/>
      <c r="Z288" s="79"/>
      <c r="AA288" s="83" t="s">
        <v>8039</v>
      </c>
      <c r="AB288" s="79"/>
      <c r="AC288" s="79" t="b">
        <v>0</v>
      </c>
      <c r="AD288" s="79">
        <v>0</v>
      </c>
      <c r="AE288" s="83" t="s">
        <v>9915</v>
      </c>
      <c r="AF288" s="79" t="b">
        <v>0</v>
      </c>
      <c r="AG288" s="79" t="s">
        <v>9963</v>
      </c>
      <c r="AH288" s="79"/>
      <c r="AI288" s="83" t="s">
        <v>9915</v>
      </c>
      <c r="AJ288" s="79" t="b">
        <v>0</v>
      </c>
      <c r="AK288" s="79">
        <v>32</v>
      </c>
      <c r="AL288" s="83" t="s">
        <v>9658</v>
      </c>
      <c r="AM288" s="79" t="s">
        <v>9991</v>
      </c>
      <c r="AN288" s="79" t="b">
        <v>0</v>
      </c>
      <c r="AO288" s="83" t="s">
        <v>9658</v>
      </c>
      <c r="AP288" s="79" t="s">
        <v>179</v>
      </c>
      <c r="AQ288" s="79">
        <v>0</v>
      </c>
      <c r="AR288" s="79">
        <v>0</v>
      </c>
      <c r="AS288" s="79"/>
      <c r="AT288" s="79"/>
      <c r="AU288" s="79"/>
      <c r="AV288" s="79"/>
      <c r="AW288" s="79"/>
      <c r="AX288" s="79"/>
      <c r="AY288" s="79"/>
      <c r="AZ288" s="79"/>
      <c r="BA288">
        <v>1</v>
      </c>
      <c r="BB288">
        <v>0</v>
      </c>
      <c r="BC288" s="79" t="str">
        <f>IF(Edges[[#This Row],[Sentiment]]=0,"NEUTRAL",IF(Edges[[#This Row],[Sentiment]]=1,"POSITIVE",IF(Edges[[#This Row],[Sentiment]]=-1,"NEGATIVE")))</f>
        <v>NEUTRAL</v>
      </c>
      <c r="BD288" s="79" t="str">
        <f>IF(Edges[[#This Row],[Vertex 1]]=Edges[[#This Row],[Vertex 2]],"HIDE","SHOW")</f>
        <v>SHOW</v>
      </c>
      <c r="BE288" s="78" t="str">
        <f>REPLACE(INDEX(GroupVertices[Group], MATCH(Edges[[#This Row],[Vertex 1]],GroupVertices[Vertex],0)),1,1,"")</f>
        <v>EUTRAL</v>
      </c>
      <c r="BF288" s="78" t="str">
        <f>REPLACE(INDEX(GroupVertices[Group], MATCH(Edges[[#This Row],[Vertex 2]],GroupVertices[Vertex],0)),1,1,"")</f>
        <v>EGATIVE</v>
      </c>
    </row>
    <row r="289" spans="1:58" x14ac:dyDescent="0.25">
      <c r="A289" s="64" t="s">
        <v>362</v>
      </c>
      <c r="B289" s="64" t="s">
        <v>1469</v>
      </c>
      <c r="C289" s="65"/>
      <c r="D289" s="66"/>
      <c r="E289" s="67"/>
      <c r="F289" s="68"/>
      <c r="G289" s="65" t="str">
        <f>IF(Edges[[#This Row],[Vertex 1]]=Edges[[#This Row],[Vertex 2]],"HIDE","SHOW")</f>
        <v>SHOW</v>
      </c>
      <c r="H289" s="69"/>
      <c r="I289" s="70"/>
      <c r="J289" s="70"/>
      <c r="K289" s="34" t="s">
        <v>65</v>
      </c>
      <c r="L289" s="77">
        <v>289</v>
      </c>
      <c r="M289" s="77"/>
      <c r="N289" s="72"/>
      <c r="O289" s="79" t="s">
        <v>1646</v>
      </c>
      <c r="P289" s="81">
        <v>42852.301435185182</v>
      </c>
      <c r="Q289" s="79" t="s">
        <v>18324</v>
      </c>
      <c r="R289" s="79"/>
      <c r="S289" s="79"/>
      <c r="T289" s="79" t="s">
        <v>4261</v>
      </c>
      <c r="U289" s="79"/>
      <c r="V289" s="82" t="s">
        <v>4886</v>
      </c>
      <c r="W289" s="81">
        <v>42852.301435185182</v>
      </c>
      <c r="X289" s="82" t="s">
        <v>5992</v>
      </c>
      <c r="Y289" s="79"/>
      <c r="Z289" s="79"/>
      <c r="AA289" s="83" t="s">
        <v>8039</v>
      </c>
      <c r="AB289" s="79"/>
      <c r="AC289" s="79" t="b">
        <v>0</v>
      </c>
      <c r="AD289" s="79">
        <v>0</v>
      </c>
      <c r="AE289" s="83" t="s">
        <v>9915</v>
      </c>
      <c r="AF289" s="79" t="b">
        <v>0</v>
      </c>
      <c r="AG289" s="79" t="s">
        <v>9963</v>
      </c>
      <c r="AH289" s="79"/>
      <c r="AI289" s="83" t="s">
        <v>9915</v>
      </c>
      <c r="AJ289" s="79" t="b">
        <v>0</v>
      </c>
      <c r="AK289" s="79">
        <v>32</v>
      </c>
      <c r="AL289" s="83" t="s">
        <v>9658</v>
      </c>
      <c r="AM289" s="79" t="s">
        <v>9991</v>
      </c>
      <c r="AN289" s="79" t="b">
        <v>0</v>
      </c>
      <c r="AO289" s="83" t="s">
        <v>9658</v>
      </c>
      <c r="AP289" s="79" t="s">
        <v>179</v>
      </c>
      <c r="AQ289" s="79">
        <v>0</v>
      </c>
      <c r="AR289" s="79">
        <v>0</v>
      </c>
      <c r="AS289" s="79"/>
      <c r="AT289" s="79"/>
      <c r="AU289" s="79"/>
      <c r="AV289" s="79"/>
      <c r="AW289" s="79"/>
      <c r="AX289" s="79"/>
      <c r="AY289" s="79"/>
      <c r="AZ289" s="79"/>
      <c r="BA289">
        <v>10</v>
      </c>
      <c r="BB289">
        <v>0</v>
      </c>
      <c r="BC289" s="79" t="str">
        <f>IF(Edges[[#This Row],[Sentiment]]=0,"NEUTRAL",IF(Edges[[#This Row],[Sentiment]]=1,"POSITIVE",IF(Edges[[#This Row],[Sentiment]]=-1,"NEGATIVE")))</f>
        <v>NEUTRAL</v>
      </c>
      <c r="BD289" s="79" t="str">
        <f>IF(Edges[[#This Row],[Vertex 1]]=Edges[[#This Row],[Vertex 2]],"HIDE","SHOW")</f>
        <v>SHOW</v>
      </c>
      <c r="BE289" s="78" t="str">
        <f>REPLACE(INDEX(GroupVertices[Group], MATCH(Edges[[#This Row],[Vertex 1]],GroupVertices[Vertex],0)),1,1,"")</f>
        <v>EUTRAL</v>
      </c>
      <c r="BF289" s="78" t="str">
        <f>REPLACE(INDEX(GroupVertices[Group], MATCH(Edges[[#This Row],[Vertex 2]],GroupVertices[Vertex],0)),1,1,"")</f>
        <v>EUTRAL</v>
      </c>
    </row>
    <row r="290" spans="1:58" x14ac:dyDescent="0.25">
      <c r="A290" s="64" t="s">
        <v>362</v>
      </c>
      <c r="B290" s="64" t="s">
        <v>1469</v>
      </c>
      <c r="C290" s="65"/>
      <c r="D290" s="66"/>
      <c r="E290" s="67"/>
      <c r="F290" s="68"/>
      <c r="G290" s="65" t="str">
        <f>IF(Edges[[#This Row],[Vertex 1]]=Edges[[#This Row],[Vertex 2]],"HIDE","SHOW")</f>
        <v>SHOW</v>
      </c>
      <c r="H290" s="69"/>
      <c r="I290" s="70"/>
      <c r="J290" s="70"/>
      <c r="K290" s="34" t="s">
        <v>65</v>
      </c>
      <c r="L290" s="77">
        <v>290</v>
      </c>
      <c r="M290" s="77"/>
      <c r="N290" s="72"/>
      <c r="O290" s="79" t="s">
        <v>1646</v>
      </c>
      <c r="P290" s="81">
        <v>42852.30196759259</v>
      </c>
      <c r="Q290" s="79" t="s">
        <v>1748</v>
      </c>
      <c r="R290" s="79"/>
      <c r="S290" s="79"/>
      <c r="T290" s="79" t="s">
        <v>4283</v>
      </c>
      <c r="U290" s="79"/>
      <c r="V290" s="82" t="s">
        <v>4886</v>
      </c>
      <c r="W290" s="81">
        <v>42852.30196759259</v>
      </c>
      <c r="X290" s="82" t="s">
        <v>5993</v>
      </c>
      <c r="Y290" s="79"/>
      <c r="Z290" s="79"/>
      <c r="AA290" s="83" t="s">
        <v>8040</v>
      </c>
      <c r="AB290" s="79"/>
      <c r="AC290" s="79" t="b">
        <v>0</v>
      </c>
      <c r="AD290" s="79">
        <v>0</v>
      </c>
      <c r="AE290" s="83" t="s">
        <v>9915</v>
      </c>
      <c r="AF290" s="79" t="b">
        <v>0</v>
      </c>
      <c r="AG290" s="79" t="s">
        <v>9963</v>
      </c>
      <c r="AH290" s="79"/>
      <c r="AI290" s="83" t="s">
        <v>9915</v>
      </c>
      <c r="AJ290" s="79" t="b">
        <v>0</v>
      </c>
      <c r="AK290" s="79">
        <v>50</v>
      </c>
      <c r="AL290" s="83" t="s">
        <v>9670</v>
      </c>
      <c r="AM290" s="79" t="s">
        <v>9991</v>
      </c>
      <c r="AN290" s="79" t="b">
        <v>0</v>
      </c>
      <c r="AO290" s="83" t="s">
        <v>9670</v>
      </c>
      <c r="AP290" s="79" t="s">
        <v>179</v>
      </c>
      <c r="AQ290" s="79">
        <v>0</v>
      </c>
      <c r="AR290" s="79">
        <v>0</v>
      </c>
      <c r="AS290" s="79"/>
      <c r="AT290" s="79"/>
      <c r="AU290" s="79"/>
      <c r="AV290" s="79"/>
      <c r="AW290" s="79"/>
      <c r="AX290" s="79"/>
      <c r="AY290" s="79"/>
      <c r="AZ290" s="79"/>
      <c r="BA290">
        <v>10</v>
      </c>
      <c r="BB290">
        <v>0</v>
      </c>
      <c r="BC290" s="79" t="str">
        <f>IF(Edges[[#This Row],[Sentiment]]=0,"NEUTRAL",IF(Edges[[#This Row],[Sentiment]]=1,"POSITIVE",IF(Edges[[#This Row],[Sentiment]]=-1,"NEGATIVE")))</f>
        <v>NEUTRAL</v>
      </c>
      <c r="BD290" s="79" t="str">
        <f>IF(Edges[[#This Row],[Vertex 1]]=Edges[[#This Row],[Vertex 2]],"HIDE","SHOW")</f>
        <v>SHOW</v>
      </c>
      <c r="BE290" s="78" t="str">
        <f>REPLACE(INDEX(GroupVertices[Group], MATCH(Edges[[#This Row],[Vertex 1]],GroupVertices[Vertex],0)),1,1,"")</f>
        <v>EUTRAL</v>
      </c>
      <c r="BF290" s="78" t="str">
        <f>REPLACE(INDEX(GroupVertices[Group], MATCH(Edges[[#This Row],[Vertex 2]],GroupVertices[Vertex],0)),1,1,"")</f>
        <v>EUTRAL</v>
      </c>
    </row>
    <row r="291" spans="1:58" x14ac:dyDescent="0.25">
      <c r="A291" s="64" t="s">
        <v>362</v>
      </c>
      <c r="B291" s="64" t="s">
        <v>1469</v>
      </c>
      <c r="C291" s="65"/>
      <c r="D291" s="66"/>
      <c r="E291" s="67"/>
      <c r="F291" s="68"/>
      <c r="G291" s="65" t="str">
        <f>IF(Edges[[#This Row],[Vertex 1]]=Edges[[#This Row],[Vertex 2]],"HIDE","SHOW")</f>
        <v>SHOW</v>
      </c>
      <c r="H291" s="69"/>
      <c r="I291" s="70"/>
      <c r="J291" s="70"/>
      <c r="K291" s="34" t="s">
        <v>65</v>
      </c>
      <c r="L291" s="77">
        <v>291</v>
      </c>
      <c r="M291" s="77"/>
      <c r="N291" s="72"/>
      <c r="O291" s="79" t="s">
        <v>1646</v>
      </c>
      <c r="P291" s="81">
        <v>42852.302002314813</v>
      </c>
      <c r="Q291" s="79" t="s">
        <v>18337</v>
      </c>
      <c r="R291" s="82" t="s">
        <v>3243</v>
      </c>
      <c r="S291" s="79" t="s">
        <v>4051</v>
      </c>
      <c r="T291" s="79" t="s">
        <v>4282</v>
      </c>
      <c r="U291" s="79"/>
      <c r="V291" s="82" t="s">
        <v>4886</v>
      </c>
      <c r="W291" s="81">
        <v>42852.302002314813</v>
      </c>
      <c r="X291" s="82" t="s">
        <v>5994</v>
      </c>
      <c r="Y291" s="79"/>
      <c r="Z291" s="79"/>
      <c r="AA291" s="83" t="s">
        <v>8041</v>
      </c>
      <c r="AB291" s="79"/>
      <c r="AC291" s="79" t="b">
        <v>0</v>
      </c>
      <c r="AD291" s="79">
        <v>0</v>
      </c>
      <c r="AE291" s="83" t="s">
        <v>9915</v>
      </c>
      <c r="AF291" s="79" t="b">
        <v>1</v>
      </c>
      <c r="AG291" s="79" t="s">
        <v>9963</v>
      </c>
      <c r="AH291" s="79"/>
      <c r="AI291" s="83" t="s">
        <v>9666</v>
      </c>
      <c r="AJ291" s="79" t="b">
        <v>0</v>
      </c>
      <c r="AK291" s="79">
        <v>26</v>
      </c>
      <c r="AL291" s="83" t="s">
        <v>9665</v>
      </c>
      <c r="AM291" s="79" t="s">
        <v>9991</v>
      </c>
      <c r="AN291" s="79" t="b">
        <v>0</v>
      </c>
      <c r="AO291" s="83" t="s">
        <v>9665</v>
      </c>
      <c r="AP291" s="79" t="s">
        <v>179</v>
      </c>
      <c r="AQ291" s="79">
        <v>0</v>
      </c>
      <c r="AR291" s="79">
        <v>0</v>
      </c>
      <c r="AS291" s="79"/>
      <c r="AT291" s="79"/>
      <c r="AU291" s="79"/>
      <c r="AV291" s="79"/>
      <c r="AW291" s="79"/>
      <c r="AX291" s="79"/>
      <c r="AY291" s="79"/>
      <c r="AZ291" s="79"/>
      <c r="BA291">
        <v>10</v>
      </c>
      <c r="BB291">
        <v>0</v>
      </c>
      <c r="BC291" s="79" t="str">
        <f>IF(Edges[[#This Row],[Sentiment]]=0,"NEUTRAL",IF(Edges[[#This Row],[Sentiment]]=1,"POSITIVE",IF(Edges[[#This Row],[Sentiment]]=-1,"NEGATIVE")))</f>
        <v>NEUTRAL</v>
      </c>
      <c r="BD291" s="79" t="str">
        <f>IF(Edges[[#This Row],[Vertex 1]]=Edges[[#This Row],[Vertex 2]],"HIDE","SHOW")</f>
        <v>SHOW</v>
      </c>
      <c r="BE291" s="78" t="str">
        <f>REPLACE(INDEX(GroupVertices[Group], MATCH(Edges[[#This Row],[Vertex 1]],GroupVertices[Vertex],0)),1,1,"")</f>
        <v>EUTRAL</v>
      </c>
      <c r="BF291" s="78" t="str">
        <f>REPLACE(INDEX(GroupVertices[Group], MATCH(Edges[[#This Row],[Vertex 2]],GroupVertices[Vertex],0)),1,1,"")</f>
        <v>EUTRAL</v>
      </c>
    </row>
    <row r="292" spans="1:58" x14ac:dyDescent="0.25">
      <c r="A292" s="64" t="s">
        <v>362</v>
      </c>
      <c r="B292" s="64" t="s">
        <v>1469</v>
      </c>
      <c r="C292" s="65"/>
      <c r="D292" s="66"/>
      <c r="E292" s="67"/>
      <c r="F292" s="68"/>
      <c r="G292" s="65" t="str">
        <f>IF(Edges[[#This Row],[Vertex 1]]=Edges[[#This Row],[Vertex 2]],"HIDE","SHOW")</f>
        <v>SHOW</v>
      </c>
      <c r="H292" s="69"/>
      <c r="I292" s="70"/>
      <c r="J292" s="70"/>
      <c r="K292" s="34" t="s">
        <v>65</v>
      </c>
      <c r="L292" s="77">
        <v>292</v>
      </c>
      <c r="M292" s="77"/>
      <c r="N292" s="72"/>
      <c r="O292" s="79" t="s">
        <v>1646</v>
      </c>
      <c r="P292" s="81">
        <v>42852.302037037036</v>
      </c>
      <c r="Q292" s="79" t="s">
        <v>1749</v>
      </c>
      <c r="R292" s="79"/>
      <c r="S292" s="79"/>
      <c r="T292" s="79" t="s">
        <v>4284</v>
      </c>
      <c r="U292" s="79"/>
      <c r="V292" s="82" t="s">
        <v>4886</v>
      </c>
      <c r="W292" s="81">
        <v>42852.302037037036</v>
      </c>
      <c r="X292" s="82" t="s">
        <v>5995</v>
      </c>
      <c r="Y292" s="79"/>
      <c r="Z292" s="79"/>
      <c r="AA292" s="83" t="s">
        <v>8042</v>
      </c>
      <c r="AB292" s="79"/>
      <c r="AC292" s="79" t="b">
        <v>0</v>
      </c>
      <c r="AD292" s="79">
        <v>0</v>
      </c>
      <c r="AE292" s="83" t="s">
        <v>9915</v>
      </c>
      <c r="AF292" s="79" t="b">
        <v>0</v>
      </c>
      <c r="AG292" s="79" t="s">
        <v>9963</v>
      </c>
      <c r="AH292" s="79"/>
      <c r="AI292" s="83" t="s">
        <v>9915</v>
      </c>
      <c r="AJ292" s="79" t="b">
        <v>0</v>
      </c>
      <c r="AK292" s="79">
        <v>30</v>
      </c>
      <c r="AL292" s="83" t="s">
        <v>9666</v>
      </c>
      <c r="AM292" s="79" t="s">
        <v>9991</v>
      </c>
      <c r="AN292" s="79" t="b">
        <v>0</v>
      </c>
      <c r="AO292" s="83" t="s">
        <v>9666</v>
      </c>
      <c r="AP292" s="79" t="s">
        <v>179</v>
      </c>
      <c r="AQ292" s="79">
        <v>0</v>
      </c>
      <c r="AR292" s="79">
        <v>0</v>
      </c>
      <c r="AS292" s="79"/>
      <c r="AT292" s="79"/>
      <c r="AU292" s="79"/>
      <c r="AV292" s="79"/>
      <c r="AW292" s="79"/>
      <c r="AX292" s="79"/>
      <c r="AY292" s="79"/>
      <c r="AZ292" s="79"/>
      <c r="BA292">
        <v>10</v>
      </c>
      <c r="BB292">
        <v>0</v>
      </c>
      <c r="BC292" s="79" t="str">
        <f>IF(Edges[[#This Row],[Sentiment]]=0,"NEUTRAL",IF(Edges[[#This Row],[Sentiment]]=1,"POSITIVE",IF(Edges[[#This Row],[Sentiment]]=-1,"NEGATIVE")))</f>
        <v>NEUTRAL</v>
      </c>
      <c r="BD292" s="79" t="str">
        <f>IF(Edges[[#This Row],[Vertex 1]]=Edges[[#This Row],[Vertex 2]],"HIDE","SHOW")</f>
        <v>SHOW</v>
      </c>
      <c r="BE292" s="78" t="str">
        <f>REPLACE(INDEX(GroupVertices[Group], MATCH(Edges[[#This Row],[Vertex 1]],GroupVertices[Vertex],0)),1,1,"")</f>
        <v>EUTRAL</v>
      </c>
      <c r="BF292" s="78" t="str">
        <f>REPLACE(INDEX(GroupVertices[Group], MATCH(Edges[[#This Row],[Vertex 2]],GroupVertices[Vertex],0)),1,1,"")</f>
        <v>EUTRAL</v>
      </c>
    </row>
    <row r="293" spans="1:58" x14ac:dyDescent="0.25">
      <c r="A293" s="64" t="s">
        <v>362</v>
      </c>
      <c r="B293" s="64" t="s">
        <v>1469</v>
      </c>
      <c r="C293" s="65"/>
      <c r="D293" s="66"/>
      <c r="E293" s="67"/>
      <c r="F293" s="68"/>
      <c r="G293" s="65" t="str">
        <f>IF(Edges[[#This Row],[Vertex 1]]=Edges[[#This Row],[Vertex 2]],"HIDE","SHOW")</f>
        <v>SHOW</v>
      </c>
      <c r="H293" s="69"/>
      <c r="I293" s="70"/>
      <c r="J293" s="70"/>
      <c r="K293" s="34" t="s">
        <v>65</v>
      </c>
      <c r="L293" s="77">
        <v>293</v>
      </c>
      <c r="M293" s="77"/>
      <c r="N293" s="72"/>
      <c r="O293" s="79" t="s">
        <v>1646</v>
      </c>
      <c r="P293" s="81">
        <v>42852.302094907405</v>
      </c>
      <c r="Q293" s="79" t="s">
        <v>1750</v>
      </c>
      <c r="R293" s="79"/>
      <c r="S293" s="79"/>
      <c r="T293" s="79" t="s">
        <v>4285</v>
      </c>
      <c r="U293" s="79"/>
      <c r="V293" s="82" t="s">
        <v>4886</v>
      </c>
      <c r="W293" s="81">
        <v>42852.302094907405</v>
      </c>
      <c r="X293" s="82" t="s">
        <v>5996</v>
      </c>
      <c r="Y293" s="79"/>
      <c r="Z293" s="79"/>
      <c r="AA293" s="83" t="s">
        <v>8043</v>
      </c>
      <c r="AB293" s="79"/>
      <c r="AC293" s="79" t="b">
        <v>0</v>
      </c>
      <c r="AD293" s="79">
        <v>0</v>
      </c>
      <c r="AE293" s="83" t="s">
        <v>9915</v>
      </c>
      <c r="AF293" s="79" t="b">
        <v>0</v>
      </c>
      <c r="AG293" s="79" t="s">
        <v>9963</v>
      </c>
      <c r="AH293" s="79"/>
      <c r="AI293" s="83" t="s">
        <v>9915</v>
      </c>
      <c r="AJ293" s="79" t="b">
        <v>0</v>
      </c>
      <c r="AK293" s="79">
        <v>26</v>
      </c>
      <c r="AL293" s="83" t="s">
        <v>9667</v>
      </c>
      <c r="AM293" s="79" t="s">
        <v>9991</v>
      </c>
      <c r="AN293" s="79" t="b">
        <v>0</v>
      </c>
      <c r="AO293" s="83" t="s">
        <v>9667</v>
      </c>
      <c r="AP293" s="79" t="s">
        <v>179</v>
      </c>
      <c r="AQ293" s="79">
        <v>0</v>
      </c>
      <c r="AR293" s="79">
        <v>0</v>
      </c>
      <c r="AS293" s="79"/>
      <c r="AT293" s="79"/>
      <c r="AU293" s="79"/>
      <c r="AV293" s="79"/>
      <c r="AW293" s="79"/>
      <c r="AX293" s="79"/>
      <c r="AY293" s="79"/>
      <c r="AZ293" s="79"/>
      <c r="BA293">
        <v>10</v>
      </c>
      <c r="BB293">
        <v>0</v>
      </c>
      <c r="BC293" s="79" t="str">
        <f>IF(Edges[[#This Row],[Sentiment]]=0,"NEUTRAL",IF(Edges[[#This Row],[Sentiment]]=1,"POSITIVE",IF(Edges[[#This Row],[Sentiment]]=-1,"NEGATIVE")))</f>
        <v>NEUTRAL</v>
      </c>
      <c r="BD293" s="79" t="str">
        <f>IF(Edges[[#This Row],[Vertex 1]]=Edges[[#This Row],[Vertex 2]],"HIDE","SHOW")</f>
        <v>SHOW</v>
      </c>
      <c r="BE293" s="78" t="str">
        <f>REPLACE(INDEX(GroupVertices[Group], MATCH(Edges[[#This Row],[Vertex 1]],GroupVertices[Vertex],0)),1,1,"")</f>
        <v>EUTRAL</v>
      </c>
      <c r="BF293" s="78" t="str">
        <f>REPLACE(INDEX(GroupVertices[Group], MATCH(Edges[[#This Row],[Vertex 2]],GroupVertices[Vertex],0)),1,1,"")</f>
        <v>EUTRAL</v>
      </c>
    </row>
    <row r="294" spans="1:58" x14ac:dyDescent="0.25">
      <c r="A294" s="64" t="s">
        <v>362</v>
      </c>
      <c r="B294" s="64" t="s">
        <v>1469</v>
      </c>
      <c r="C294" s="65"/>
      <c r="D294" s="66"/>
      <c r="E294" s="67"/>
      <c r="F294" s="68"/>
      <c r="G294" s="65" t="str">
        <f>IF(Edges[[#This Row],[Vertex 1]]=Edges[[#This Row],[Vertex 2]],"HIDE","SHOW")</f>
        <v>SHOW</v>
      </c>
      <c r="H294" s="69"/>
      <c r="I294" s="70"/>
      <c r="J294" s="70"/>
      <c r="K294" s="34" t="s">
        <v>65</v>
      </c>
      <c r="L294" s="77">
        <v>294</v>
      </c>
      <c r="M294" s="77"/>
      <c r="N294" s="72"/>
      <c r="O294" s="79" t="s">
        <v>1646</v>
      </c>
      <c r="P294" s="81">
        <v>42852.302129629628</v>
      </c>
      <c r="Q294" s="79" t="s">
        <v>1751</v>
      </c>
      <c r="R294" s="79"/>
      <c r="S294" s="79"/>
      <c r="T294" s="79" t="s">
        <v>4286</v>
      </c>
      <c r="U294" s="79"/>
      <c r="V294" s="82" t="s">
        <v>4886</v>
      </c>
      <c r="W294" s="81">
        <v>42852.302129629628</v>
      </c>
      <c r="X294" s="82" t="s">
        <v>5997</v>
      </c>
      <c r="Y294" s="79"/>
      <c r="Z294" s="79"/>
      <c r="AA294" s="83" t="s">
        <v>8044</v>
      </c>
      <c r="AB294" s="79"/>
      <c r="AC294" s="79" t="b">
        <v>0</v>
      </c>
      <c r="AD294" s="79">
        <v>0</v>
      </c>
      <c r="AE294" s="83" t="s">
        <v>9915</v>
      </c>
      <c r="AF294" s="79" t="b">
        <v>0</v>
      </c>
      <c r="AG294" s="79" t="s">
        <v>9963</v>
      </c>
      <c r="AH294" s="79"/>
      <c r="AI294" s="83" t="s">
        <v>9915</v>
      </c>
      <c r="AJ294" s="79" t="b">
        <v>0</v>
      </c>
      <c r="AK294" s="79">
        <v>34</v>
      </c>
      <c r="AL294" s="83" t="s">
        <v>9668</v>
      </c>
      <c r="AM294" s="79" t="s">
        <v>9991</v>
      </c>
      <c r="AN294" s="79" t="b">
        <v>0</v>
      </c>
      <c r="AO294" s="83" t="s">
        <v>9668</v>
      </c>
      <c r="AP294" s="79" t="s">
        <v>179</v>
      </c>
      <c r="AQ294" s="79">
        <v>0</v>
      </c>
      <c r="AR294" s="79">
        <v>0</v>
      </c>
      <c r="AS294" s="79"/>
      <c r="AT294" s="79"/>
      <c r="AU294" s="79"/>
      <c r="AV294" s="79"/>
      <c r="AW294" s="79"/>
      <c r="AX294" s="79"/>
      <c r="AY294" s="79"/>
      <c r="AZ294" s="79"/>
      <c r="BA294">
        <v>10</v>
      </c>
      <c r="BB294">
        <v>0</v>
      </c>
      <c r="BC294" s="79" t="str">
        <f>IF(Edges[[#This Row],[Sentiment]]=0,"NEUTRAL",IF(Edges[[#This Row],[Sentiment]]=1,"POSITIVE",IF(Edges[[#This Row],[Sentiment]]=-1,"NEGATIVE")))</f>
        <v>NEUTRAL</v>
      </c>
      <c r="BD294" s="79" t="str">
        <f>IF(Edges[[#This Row],[Vertex 1]]=Edges[[#This Row],[Vertex 2]],"HIDE","SHOW")</f>
        <v>SHOW</v>
      </c>
      <c r="BE294" s="78" t="str">
        <f>REPLACE(INDEX(GroupVertices[Group], MATCH(Edges[[#This Row],[Vertex 1]],GroupVertices[Vertex],0)),1,1,"")</f>
        <v>EUTRAL</v>
      </c>
      <c r="BF294" s="78" t="str">
        <f>REPLACE(INDEX(GroupVertices[Group], MATCH(Edges[[#This Row],[Vertex 2]],GroupVertices[Vertex],0)),1,1,"")</f>
        <v>EUTRAL</v>
      </c>
    </row>
    <row r="295" spans="1:58" x14ac:dyDescent="0.25">
      <c r="A295" s="64" t="s">
        <v>362</v>
      </c>
      <c r="B295" s="64" t="s">
        <v>1561</v>
      </c>
      <c r="C295" s="65"/>
      <c r="D295" s="66"/>
      <c r="E295" s="67"/>
      <c r="F295" s="68"/>
      <c r="G295" s="65" t="str">
        <f>IF(Edges[[#This Row],[Vertex 1]]=Edges[[#This Row],[Vertex 2]],"HIDE","SHOW")</f>
        <v>SHOW</v>
      </c>
      <c r="H295" s="69"/>
      <c r="I295" s="70"/>
      <c r="J295" s="70"/>
      <c r="K295" s="34" t="s">
        <v>65</v>
      </c>
      <c r="L295" s="77">
        <v>295</v>
      </c>
      <c r="M295" s="77"/>
      <c r="N295" s="72"/>
      <c r="O295" s="79" t="s">
        <v>1646</v>
      </c>
      <c r="P295" s="81">
        <v>42852.302152777775</v>
      </c>
      <c r="Q295" s="79" t="s">
        <v>1752</v>
      </c>
      <c r="R295" s="79"/>
      <c r="S295" s="79"/>
      <c r="T295" s="79" t="s">
        <v>4283</v>
      </c>
      <c r="U295" s="79"/>
      <c r="V295" s="82" t="s">
        <v>4886</v>
      </c>
      <c r="W295" s="81">
        <v>42852.302152777775</v>
      </c>
      <c r="X295" s="82" t="s">
        <v>5998</v>
      </c>
      <c r="Y295" s="79"/>
      <c r="Z295" s="79"/>
      <c r="AA295" s="83" t="s">
        <v>8045</v>
      </c>
      <c r="AB295" s="79"/>
      <c r="AC295" s="79" t="b">
        <v>0</v>
      </c>
      <c r="AD295" s="79">
        <v>0</v>
      </c>
      <c r="AE295" s="83" t="s">
        <v>9915</v>
      </c>
      <c r="AF295" s="79" t="b">
        <v>0</v>
      </c>
      <c r="AG295" s="79" t="s">
        <v>9963</v>
      </c>
      <c r="AH295" s="79"/>
      <c r="AI295" s="83" t="s">
        <v>9915</v>
      </c>
      <c r="AJ295" s="79" t="b">
        <v>0</v>
      </c>
      <c r="AK295" s="79">
        <v>26</v>
      </c>
      <c r="AL295" s="83" t="s">
        <v>9659</v>
      </c>
      <c r="AM295" s="79" t="s">
        <v>9991</v>
      </c>
      <c r="AN295" s="79" t="b">
        <v>0</v>
      </c>
      <c r="AO295" s="83" t="s">
        <v>9659</v>
      </c>
      <c r="AP295" s="79" t="s">
        <v>179</v>
      </c>
      <c r="AQ295" s="79">
        <v>0</v>
      </c>
      <c r="AR295" s="79">
        <v>0</v>
      </c>
      <c r="AS295" s="79"/>
      <c r="AT295" s="79"/>
      <c r="AU295" s="79"/>
      <c r="AV295" s="79"/>
      <c r="AW295" s="79"/>
      <c r="AX295" s="79"/>
      <c r="AY295" s="79"/>
      <c r="AZ295" s="79"/>
      <c r="BA295">
        <v>1</v>
      </c>
      <c r="BB295">
        <v>0</v>
      </c>
      <c r="BC295" s="79" t="str">
        <f>IF(Edges[[#This Row],[Sentiment]]=0,"NEUTRAL",IF(Edges[[#This Row],[Sentiment]]=1,"POSITIVE",IF(Edges[[#This Row],[Sentiment]]=-1,"NEGATIVE")))</f>
        <v>NEUTRAL</v>
      </c>
      <c r="BD295" s="79" t="str">
        <f>IF(Edges[[#This Row],[Vertex 1]]=Edges[[#This Row],[Vertex 2]],"HIDE","SHOW")</f>
        <v>SHOW</v>
      </c>
      <c r="BE295" s="78" t="str">
        <f>REPLACE(INDEX(GroupVertices[Group], MATCH(Edges[[#This Row],[Vertex 1]],GroupVertices[Vertex],0)),1,1,"")</f>
        <v>EUTRAL</v>
      </c>
      <c r="BF295" s="78" t="str">
        <f>REPLACE(INDEX(GroupVertices[Group], MATCH(Edges[[#This Row],[Vertex 2]],GroupVertices[Vertex],0)),1,1,"")</f>
        <v>EUTRAL</v>
      </c>
    </row>
    <row r="296" spans="1:58" x14ac:dyDescent="0.25">
      <c r="A296" s="64" t="s">
        <v>362</v>
      </c>
      <c r="B296" s="64" t="s">
        <v>1469</v>
      </c>
      <c r="C296" s="65"/>
      <c r="D296" s="66"/>
      <c r="E296" s="67"/>
      <c r="F296" s="68"/>
      <c r="G296" s="65" t="str">
        <f>IF(Edges[[#This Row],[Vertex 1]]=Edges[[#This Row],[Vertex 2]],"HIDE","SHOW")</f>
        <v>SHOW</v>
      </c>
      <c r="H296" s="69"/>
      <c r="I296" s="70"/>
      <c r="J296" s="70"/>
      <c r="K296" s="34" t="s">
        <v>65</v>
      </c>
      <c r="L296" s="77">
        <v>296</v>
      </c>
      <c r="M296" s="77"/>
      <c r="N296" s="72"/>
      <c r="O296" s="79" t="s">
        <v>1646</v>
      </c>
      <c r="P296" s="81">
        <v>42852.302152777775</v>
      </c>
      <c r="Q296" s="79" t="s">
        <v>1752</v>
      </c>
      <c r="R296" s="79"/>
      <c r="S296" s="79"/>
      <c r="T296" s="79" t="s">
        <v>4283</v>
      </c>
      <c r="U296" s="79"/>
      <c r="V296" s="82" t="s">
        <v>4886</v>
      </c>
      <c r="W296" s="81">
        <v>42852.302152777775</v>
      </c>
      <c r="X296" s="82" t="s">
        <v>5998</v>
      </c>
      <c r="Y296" s="79"/>
      <c r="Z296" s="79"/>
      <c r="AA296" s="83" t="s">
        <v>8045</v>
      </c>
      <c r="AB296" s="79"/>
      <c r="AC296" s="79" t="b">
        <v>0</v>
      </c>
      <c r="AD296" s="79">
        <v>0</v>
      </c>
      <c r="AE296" s="83" t="s">
        <v>9915</v>
      </c>
      <c r="AF296" s="79" t="b">
        <v>0</v>
      </c>
      <c r="AG296" s="79" t="s">
        <v>9963</v>
      </c>
      <c r="AH296" s="79"/>
      <c r="AI296" s="83" t="s">
        <v>9915</v>
      </c>
      <c r="AJ296" s="79" t="b">
        <v>0</v>
      </c>
      <c r="AK296" s="79">
        <v>26</v>
      </c>
      <c r="AL296" s="83" t="s">
        <v>9659</v>
      </c>
      <c r="AM296" s="79" t="s">
        <v>9991</v>
      </c>
      <c r="AN296" s="79" t="b">
        <v>0</v>
      </c>
      <c r="AO296" s="83" t="s">
        <v>9659</v>
      </c>
      <c r="AP296" s="79" t="s">
        <v>179</v>
      </c>
      <c r="AQ296" s="79">
        <v>0</v>
      </c>
      <c r="AR296" s="79">
        <v>0</v>
      </c>
      <c r="AS296" s="79"/>
      <c r="AT296" s="79"/>
      <c r="AU296" s="79"/>
      <c r="AV296" s="79"/>
      <c r="AW296" s="79"/>
      <c r="AX296" s="79"/>
      <c r="AY296" s="79"/>
      <c r="AZ296" s="79"/>
      <c r="BA296">
        <v>10</v>
      </c>
      <c r="BB296">
        <v>0</v>
      </c>
      <c r="BC296" s="79" t="str">
        <f>IF(Edges[[#This Row],[Sentiment]]=0,"NEUTRAL",IF(Edges[[#This Row],[Sentiment]]=1,"POSITIVE",IF(Edges[[#This Row],[Sentiment]]=-1,"NEGATIVE")))</f>
        <v>NEUTRAL</v>
      </c>
      <c r="BD296" s="79" t="str">
        <f>IF(Edges[[#This Row],[Vertex 1]]=Edges[[#This Row],[Vertex 2]],"HIDE","SHOW")</f>
        <v>SHOW</v>
      </c>
      <c r="BE296" s="78" t="str">
        <f>REPLACE(INDEX(GroupVertices[Group], MATCH(Edges[[#This Row],[Vertex 1]],GroupVertices[Vertex],0)),1,1,"")</f>
        <v>EUTRAL</v>
      </c>
      <c r="BF296" s="78" t="str">
        <f>REPLACE(INDEX(GroupVertices[Group], MATCH(Edges[[#This Row],[Vertex 2]],GroupVertices[Vertex],0)),1,1,"")</f>
        <v>EUTRAL</v>
      </c>
    </row>
    <row r="297" spans="1:58" x14ac:dyDescent="0.25">
      <c r="A297" s="64" t="s">
        <v>362</v>
      </c>
      <c r="B297" s="64" t="s">
        <v>1469</v>
      </c>
      <c r="C297" s="65"/>
      <c r="D297" s="66"/>
      <c r="E297" s="67"/>
      <c r="F297" s="68"/>
      <c r="G297" s="65" t="str">
        <f>IF(Edges[[#This Row],[Vertex 1]]=Edges[[#This Row],[Vertex 2]],"HIDE","SHOW")</f>
        <v>SHOW</v>
      </c>
      <c r="H297" s="69"/>
      <c r="I297" s="70"/>
      <c r="J297" s="70"/>
      <c r="K297" s="34" t="s">
        <v>65</v>
      </c>
      <c r="L297" s="77">
        <v>297</v>
      </c>
      <c r="M297" s="77"/>
      <c r="N297" s="72"/>
      <c r="O297" s="79" t="s">
        <v>1646</v>
      </c>
      <c r="P297" s="81">
        <v>42852.302187499998</v>
      </c>
      <c r="Q297" s="79" t="s">
        <v>1755</v>
      </c>
      <c r="R297" s="79"/>
      <c r="S297" s="79"/>
      <c r="T297" s="79"/>
      <c r="U297" s="79"/>
      <c r="V297" s="82" t="s">
        <v>4886</v>
      </c>
      <c r="W297" s="81">
        <v>42852.302187499998</v>
      </c>
      <c r="X297" s="82" t="s">
        <v>5999</v>
      </c>
      <c r="Y297" s="79"/>
      <c r="Z297" s="79"/>
      <c r="AA297" s="83" t="s">
        <v>8046</v>
      </c>
      <c r="AB297" s="79"/>
      <c r="AC297" s="79" t="b">
        <v>0</v>
      </c>
      <c r="AD297" s="79">
        <v>0</v>
      </c>
      <c r="AE297" s="83" t="s">
        <v>9915</v>
      </c>
      <c r="AF297" s="79" t="b">
        <v>0</v>
      </c>
      <c r="AG297" s="79" t="s">
        <v>9963</v>
      </c>
      <c r="AH297" s="79"/>
      <c r="AI297" s="83" t="s">
        <v>9915</v>
      </c>
      <c r="AJ297" s="79" t="b">
        <v>0</v>
      </c>
      <c r="AK297" s="79">
        <v>51</v>
      </c>
      <c r="AL297" s="83" t="s">
        <v>9669</v>
      </c>
      <c r="AM297" s="79" t="s">
        <v>9991</v>
      </c>
      <c r="AN297" s="79" t="b">
        <v>0</v>
      </c>
      <c r="AO297" s="83" t="s">
        <v>9669</v>
      </c>
      <c r="AP297" s="79" t="s">
        <v>179</v>
      </c>
      <c r="AQ297" s="79">
        <v>0</v>
      </c>
      <c r="AR297" s="79">
        <v>0</v>
      </c>
      <c r="AS297" s="79"/>
      <c r="AT297" s="79"/>
      <c r="AU297" s="79"/>
      <c r="AV297" s="79"/>
      <c r="AW297" s="79"/>
      <c r="AX297" s="79"/>
      <c r="AY297" s="79"/>
      <c r="AZ297" s="79"/>
      <c r="BA297">
        <v>10</v>
      </c>
      <c r="BB297">
        <v>0</v>
      </c>
      <c r="BC297" s="79" t="str">
        <f>IF(Edges[[#This Row],[Sentiment]]=0,"NEUTRAL",IF(Edges[[#This Row],[Sentiment]]=1,"POSITIVE",IF(Edges[[#This Row],[Sentiment]]=-1,"NEGATIVE")))</f>
        <v>NEUTRAL</v>
      </c>
      <c r="BD297" s="79" t="str">
        <f>IF(Edges[[#This Row],[Vertex 1]]=Edges[[#This Row],[Vertex 2]],"HIDE","SHOW")</f>
        <v>SHOW</v>
      </c>
      <c r="BE297" s="78" t="str">
        <f>REPLACE(INDEX(GroupVertices[Group], MATCH(Edges[[#This Row],[Vertex 1]],GroupVertices[Vertex],0)),1,1,"")</f>
        <v>EUTRAL</v>
      </c>
      <c r="BF297" s="78" t="str">
        <f>REPLACE(INDEX(GroupVertices[Group], MATCH(Edges[[#This Row],[Vertex 2]],GroupVertices[Vertex],0)),1,1,"")</f>
        <v>EUTRAL</v>
      </c>
    </row>
    <row r="298" spans="1:58" hidden="1" x14ac:dyDescent="0.25">
      <c r="A298" s="64" t="s">
        <v>363</v>
      </c>
      <c r="B298" s="64" t="s">
        <v>363</v>
      </c>
      <c r="C298" s="65"/>
      <c r="D298" s="66"/>
      <c r="E298" s="67"/>
      <c r="F298" s="68"/>
      <c r="G298" s="65" t="str">
        <f>IF(Edges[[#This Row],[Vertex 1]]=Edges[[#This Row],[Vertex 2]],"HIDE","SHOW")</f>
        <v>HIDE</v>
      </c>
      <c r="H298" s="69"/>
      <c r="I298" s="70"/>
      <c r="J298" s="70"/>
      <c r="K298" s="34"/>
      <c r="L298" s="77"/>
      <c r="M298" s="77"/>
      <c r="N298" s="72"/>
      <c r="O298" s="79" t="s">
        <v>179</v>
      </c>
      <c r="P298" s="81">
        <v>42852.303877314815</v>
      </c>
      <c r="Q298" s="79" t="s">
        <v>1758</v>
      </c>
      <c r="R298" s="82" t="s">
        <v>3249</v>
      </c>
      <c r="S298" s="79" t="s">
        <v>4058</v>
      </c>
      <c r="T298" s="79" t="s">
        <v>4281</v>
      </c>
      <c r="U298" s="79"/>
      <c r="V298" s="82" t="s">
        <v>4887</v>
      </c>
      <c r="W298" s="81">
        <v>42852.303877314815</v>
      </c>
      <c r="X298" s="82" t="s">
        <v>6000</v>
      </c>
      <c r="Y298" s="79"/>
      <c r="Z298" s="79"/>
      <c r="AA298" s="83" t="s">
        <v>8047</v>
      </c>
      <c r="AB298" s="79"/>
      <c r="AC298" s="79" t="b">
        <v>0</v>
      </c>
      <c r="AD298" s="79">
        <v>0</v>
      </c>
      <c r="AE298" s="83" t="s">
        <v>9915</v>
      </c>
      <c r="AF298" s="79" t="b">
        <v>0</v>
      </c>
      <c r="AG298" s="79" t="s">
        <v>9963</v>
      </c>
      <c r="AH298" s="79"/>
      <c r="AI298" s="83" t="s">
        <v>9915</v>
      </c>
      <c r="AJ298" s="79" t="b">
        <v>0</v>
      </c>
      <c r="AK298" s="79">
        <v>0</v>
      </c>
      <c r="AL298" s="83" t="s">
        <v>9915</v>
      </c>
      <c r="AM298" s="79" t="s">
        <v>10010</v>
      </c>
      <c r="AN298" s="79" t="b">
        <v>0</v>
      </c>
      <c r="AO298" s="83" t="s">
        <v>8047</v>
      </c>
      <c r="AP298" s="79" t="s">
        <v>179</v>
      </c>
      <c r="AQ298" s="79">
        <v>0</v>
      </c>
      <c r="AR298" s="79">
        <v>0</v>
      </c>
      <c r="AS298" s="79"/>
      <c r="AT298" s="79"/>
      <c r="AU298" s="79"/>
      <c r="AV298" s="79"/>
      <c r="AW298" s="79"/>
      <c r="AX298" s="79"/>
      <c r="AY298" s="79"/>
      <c r="AZ298" s="79"/>
      <c r="BA298">
        <v>1</v>
      </c>
      <c r="BB298">
        <v>0</v>
      </c>
      <c r="BC298" s="79" t="str">
        <f>IF(Edges[[#This Row],[Sentiment]]=0,"NEUTRAL",IF(Edges[[#This Row],[Sentiment]]=1,"POSITIVE",IF(Edges[[#This Row],[Sentiment]]=-1,"NEGATIVE")))</f>
        <v>NEUTRAL</v>
      </c>
      <c r="BD298" s="79" t="str">
        <f>IF(Edges[[#This Row],[Vertex 1]]=Edges[[#This Row],[Vertex 2]],"HIDE","SHOW")</f>
        <v>HIDE</v>
      </c>
      <c r="BE298" s="124" t="e">
        <f>REPLACE(INDEX(GroupVertices[Group], MATCH(Edges[[#This Row],[Vertex 1]],GroupVertices[Vertex],0)),1,1,"")</f>
        <v>#N/A</v>
      </c>
      <c r="BF298" s="124" t="e">
        <f>REPLACE(INDEX(GroupVertices[Group], MATCH(Edges[[#This Row],[Vertex 2]],GroupVertices[Vertex],0)),1,1,"")</f>
        <v>#N/A</v>
      </c>
    </row>
    <row r="299" spans="1:58" x14ac:dyDescent="0.25">
      <c r="A299" s="64" t="s">
        <v>364</v>
      </c>
      <c r="B299" s="64" t="s">
        <v>1469</v>
      </c>
      <c r="C299" s="65"/>
      <c r="D299" s="66"/>
      <c r="E299" s="67"/>
      <c r="F299" s="68"/>
      <c r="G299" s="65" t="str">
        <f>IF(Edges[[#This Row],[Vertex 1]]=Edges[[#This Row],[Vertex 2]],"HIDE","SHOW")</f>
        <v>SHOW</v>
      </c>
      <c r="H299" s="69"/>
      <c r="I299" s="70"/>
      <c r="J299" s="70"/>
      <c r="K299" s="34" t="s">
        <v>65</v>
      </c>
      <c r="L299" s="77">
        <v>299</v>
      </c>
      <c r="M299" s="77"/>
      <c r="N299" s="72"/>
      <c r="O299" s="79" t="s">
        <v>1646</v>
      </c>
      <c r="P299" s="81">
        <v>42852.304293981484</v>
      </c>
      <c r="Q299" s="79" t="s">
        <v>18327</v>
      </c>
      <c r="R299" s="79"/>
      <c r="S299" s="79"/>
      <c r="T299" s="79" t="s">
        <v>4277</v>
      </c>
      <c r="U299" s="79"/>
      <c r="V299" s="82" t="s">
        <v>4888</v>
      </c>
      <c r="W299" s="81">
        <v>42852.304293981484</v>
      </c>
      <c r="X299" s="82" t="s">
        <v>6001</v>
      </c>
      <c r="Y299" s="79"/>
      <c r="Z299" s="79"/>
      <c r="AA299" s="83" t="s">
        <v>8048</v>
      </c>
      <c r="AB299" s="79"/>
      <c r="AC299" s="79" t="b">
        <v>0</v>
      </c>
      <c r="AD299" s="79">
        <v>0</v>
      </c>
      <c r="AE299" s="83" t="s">
        <v>9915</v>
      </c>
      <c r="AF299" s="79" t="b">
        <v>0</v>
      </c>
      <c r="AG299" s="79" t="s">
        <v>9963</v>
      </c>
      <c r="AH299" s="79"/>
      <c r="AI299" s="83" t="s">
        <v>9915</v>
      </c>
      <c r="AJ299" s="79" t="b">
        <v>0</v>
      </c>
      <c r="AK299" s="79">
        <v>29</v>
      </c>
      <c r="AL299" s="83" t="s">
        <v>9672</v>
      </c>
      <c r="AM299" s="79" t="s">
        <v>9991</v>
      </c>
      <c r="AN299" s="79" t="b">
        <v>0</v>
      </c>
      <c r="AO299" s="83" t="s">
        <v>9672</v>
      </c>
      <c r="AP299" s="79" t="s">
        <v>179</v>
      </c>
      <c r="AQ299" s="79">
        <v>0</v>
      </c>
      <c r="AR299" s="79">
        <v>0</v>
      </c>
      <c r="AS299" s="79"/>
      <c r="AT299" s="79"/>
      <c r="AU299" s="79"/>
      <c r="AV299" s="79"/>
      <c r="AW299" s="79"/>
      <c r="AX299" s="79"/>
      <c r="AY299" s="79"/>
      <c r="AZ299" s="79"/>
      <c r="BA299">
        <v>10</v>
      </c>
      <c r="BB299">
        <v>0</v>
      </c>
      <c r="BC299" s="79" t="str">
        <f>IF(Edges[[#This Row],[Sentiment]]=0,"NEUTRAL",IF(Edges[[#This Row],[Sentiment]]=1,"POSITIVE",IF(Edges[[#This Row],[Sentiment]]=-1,"NEGATIVE")))</f>
        <v>NEUTRAL</v>
      </c>
      <c r="BD299" s="79" t="str">
        <f>IF(Edges[[#This Row],[Vertex 1]]=Edges[[#This Row],[Vertex 2]],"HIDE","SHOW")</f>
        <v>SHOW</v>
      </c>
      <c r="BE299" s="78" t="str">
        <f>REPLACE(INDEX(GroupVertices[Group], MATCH(Edges[[#This Row],[Vertex 1]],GroupVertices[Vertex],0)),1,1,"")</f>
        <v>EUTRAL</v>
      </c>
      <c r="BF299" s="78" t="str">
        <f>REPLACE(INDEX(GroupVertices[Group], MATCH(Edges[[#This Row],[Vertex 2]],GroupVertices[Vertex],0)),1,1,"")</f>
        <v>EUTRAL</v>
      </c>
    </row>
    <row r="300" spans="1:58" x14ac:dyDescent="0.25">
      <c r="A300" s="64" t="s">
        <v>364</v>
      </c>
      <c r="B300" s="64" t="s">
        <v>1469</v>
      </c>
      <c r="C300" s="65"/>
      <c r="D300" s="66"/>
      <c r="E300" s="67"/>
      <c r="F300" s="68"/>
      <c r="G300" s="65" t="str">
        <f>IF(Edges[[#This Row],[Vertex 1]]=Edges[[#This Row],[Vertex 2]],"HIDE","SHOW")</f>
        <v>SHOW</v>
      </c>
      <c r="H300" s="69"/>
      <c r="I300" s="70"/>
      <c r="J300" s="70"/>
      <c r="K300" s="34" t="s">
        <v>65</v>
      </c>
      <c r="L300" s="77">
        <v>300</v>
      </c>
      <c r="M300" s="77"/>
      <c r="N300" s="72"/>
      <c r="O300" s="79" t="s">
        <v>1646</v>
      </c>
      <c r="P300" s="81">
        <v>42852.304386574076</v>
      </c>
      <c r="Q300" s="79" t="s">
        <v>1744</v>
      </c>
      <c r="R300" s="79"/>
      <c r="S300" s="79"/>
      <c r="T300" s="79"/>
      <c r="U300" s="79"/>
      <c r="V300" s="82" t="s">
        <v>4888</v>
      </c>
      <c r="W300" s="81">
        <v>42852.304386574076</v>
      </c>
      <c r="X300" s="82" t="s">
        <v>6002</v>
      </c>
      <c r="Y300" s="79"/>
      <c r="Z300" s="79"/>
      <c r="AA300" s="83" t="s">
        <v>8049</v>
      </c>
      <c r="AB300" s="79"/>
      <c r="AC300" s="79" t="b">
        <v>0</v>
      </c>
      <c r="AD300" s="79">
        <v>0</v>
      </c>
      <c r="AE300" s="83" t="s">
        <v>9915</v>
      </c>
      <c r="AF300" s="79" t="b">
        <v>0</v>
      </c>
      <c r="AG300" s="79" t="s">
        <v>9963</v>
      </c>
      <c r="AH300" s="79"/>
      <c r="AI300" s="83" t="s">
        <v>9915</v>
      </c>
      <c r="AJ300" s="79" t="b">
        <v>0</v>
      </c>
      <c r="AK300" s="79">
        <v>25</v>
      </c>
      <c r="AL300" s="83" t="s">
        <v>9671</v>
      </c>
      <c r="AM300" s="79" t="s">
        <v>9991</v>
      </c>
      <c r="AN300" s="79" t="b">
        <v>0</v>
      </c>
      <c r="AO300" s="83" t="s">
        <v>9671</v>
      </c>
      <c r="AP300" s="79" t="s">
        <v>179</v>
      </c>
      <c r="AQ300" s="79">
        <v>0</v>
      </c>
      <c r="AR300" s="79">
        <v>0</v>
      </c>
      <c r="AS300" s="79"/>
      <c r="AT300" s="79"/>
      <c r="AU300" s="79"/>
      <c r="AV300" s="79"/>
      <c r="AW300" s="79"/>
      <c r="AX300" s="79"/>
      <c r="AY300" s="79"/>
      <c r="AZ300" s="79"/>
      <c r="BA300">
        <v>10</v>
      </c>
      <c r="BB300">
        <v>0</v>
      </c>
      <c r="BC300" s="79" t="str">
        <f>IF(Edges[[#This Row],[Sentiment]]=0,"NEUTRAL",IF(Edges[[#This Row],[Sentiment]]=1,"POSITIVE",IF(Edges[[#This Row],[Sentiment]]=-1,"NEGATIVE")))</f>
        <v>NEUTRAL</v>
      </c>
      <c r="BD300" s="79" t="str">
        <f>IF(Edges[[#This Row],[Vertex 1]]=Edges[[#This Row],[Vertex 2]],"HIDE","SHOW")</f>
        <v>SHOW</v>
      </c>
      <c r="BE300" s="78" t="str">
        <f>REPLACE(INDEX(GroupVertices[Group], MATCH(Edges[[#This Row],[Vertex 1]],GroupVertices[Vertex],0)),1,1,"")</f>
        <v>EUTRAL</v>
      </c>
      <c r="BF300" s="78" t="str">
        <f>REPLACE(INDEX(GroupVertices[Group], MATCH(Edges[[#This Row],[Vertex 2]],GroupVertices[Vertex],0)),1,1,"")</f>
        <v>EUTRAL</v>
      </c>
    </row>
    <row r="301" spans="1:58" x14ac:dyDescent="0.25">
      <c r="A301" s="64" t="s">
        <v>364</v>
      </c>
      <c r="B301" s="64" t="s">
        <v>1543</v>
      </c>
      <c r="C301" s="65"/>
      <c r="D301" s="66"/>
      <c r="E301" s="67"/>
      <c r="F301" s="68"/>
      <c r="G301" s="65" t="str">
        <f>IF(Edges[[#This Row],[Vertex 1]]=Edges[[#This Row],[Vertex 2]],"HIDE","SHOW")</f>
        <v>SHOW</v>
      </c>
      <c r="H301" s="69"/>
      <c r="I301" s="70"/>
      <c r="J301" s="70"/>
      <c r="K301" s="34" t="s">
        <v>65</v>
      </c>
      <c r="L301" s="77">
        <v>301</v>
      </c>
      <c r="M301" s="77"/>
      <c r="N301" s="72"/>
      <c r="O301" s="79" t="s">
        <v>1646</v>
      </c>
      <c r="P301" s="81">
        <v>42852.3044212963</v>
      </c>
      <c r="Q301" s="79" t="s">
        <v>18324</v>
      </c>
      <c r="R301" s="79"/>
      <c r="S301" s="79"/>
      <c r="T301" s="79" t="s">
        <v>4261</v>
      </c>
      <c r="U301" s="79"/>
      <c r="V301" s="82" t="s">
        <v>4888</v>
      </c>
      <c r="W301" s="81">
        <v>42852.3044212963</v>
      </c>
      <c r="X301" s="82" t="s">
        <v>6003</v>
      </c>
      <c r="Y301" s="79"/>
      <c r="Z301" s="79"/>
      <c r="AA301" s="83" t="s">
        <v>8050</v>
      </c>
      <c r="AB301" s="79"/>
      <c r="AC301" s="79" t="b">
        <v>0</v>
      </c>
      <c r="AD301" s="79">
        <v>0</v>
      </c>
      <c r="AE301" s="83" t="s">
        <v>9915</v>
      </c>
      <c r="AF301" s="79" t="b">
        <v>0</v>
      </c>
      <c r="AG301" s="79" t="s">
        <v>9963</v>
      </c>
      <c r="AH301" s="79"/>
      <c r="AI301" s="83" t="s">
        <v>9915</v>
      </c>
      <c r="AJ301" s="79" t="b">
        <v>0</v>
      </c>
      <c r="AK301" s="79">
        <v>32</v>
      </c>
      <c r="AL301" s="83" t="s">
        <v>9658</v>
      </c>
      <c r="AM301" s="79" t="s">
        <v>9991</v>
      </c>
      <c r="AN301" s="79" t="b">
        <v>0</v>
      </c>
      <c r="AO301" s="83" t="s">
        <v>9658</v>
      </c>
      <c r="AP301" s="79" t="s">
        <v>179</v>
      </c>
      <c r="AQ301" s="79">
        <v>0</v>
      </c>
      <c r="AR301" s="79">
        <v>0</v>
      </c>
      <c r="AS301" s="79"/>
      <c r="AT301" s="79"/>
      <c r="AU301" s="79"/>
      <c r="AV301" s="79"/>
      <c r="AW301" s="79"/>
      <c r="AX301" s="79"/>
      <c r="AY301" s="79"/>
      <c r="AZ301" s="79"/>
      <c r="BA301">
        <v>1</v>
      </c>
      <c r="BB301">
        <v>0</v>
      </c>
      <c r="BC301" s="79" t="str">
        <f>IF(Edges[[#This Row],[Sentiment]]=0,"NEUTRAL",IF(Edges[[#This Row],[Sentiment]]=1,"POSITIVE",IF(Edges[[#This Row],[Sentiment]]=-1,"NEGATIVE")))</f>
        <v>NEUTRAL</v>
      </c>
      <c r="BD301" s="79" t="str">
        <f>IF(Edges[[#This Row],[Vertex 1]]=Edges[[#This Row],[Vertex 2]],"HIDE","SHOW")</f>
        <v>SHOW</v>
      </c>
      <c r="BE301" s="78" t="str">
        <f>REPLACE(INDEX(GroupVertices[Group], MATCH(Edges[[#This Row],[Vertex 1]],GroupVertices[Vertex],0)),1,1,"")</f>
        <v>EUTRAL</v>
      </c>
      <c r="BF301" s="78" t="str">
        <f>REPLACE(INDEX(GroupVertices[Group], MATCH(Edges[[#This Row],[Vertex 2]],GroupVertices[Vertex],0)),1,1,"")</f>
        <v>eneral</v>
      </c>
    </row>
    <row r="302" spans="1:58" x14ac:dyDescent="0.25">
      <c r="A302" s="64" t="s">
        <v>364</v>
      </c>
      <c r="B302" s="64" t="s">
        <v>1544</v>
      </c>
      <c r="C302" s="65"/>
      <c r="D302" s="66"/>
      <c r="E302" s="67"/>
      <c r="F302" s="68"/>
      <c r="G302" s="65" t="str">
        <f>IF(Edges[[#This Row],[Vertex 1]]=Edges[[#This Row],[Vertex 2]],"HIDE","SHOW")</f>
        <v>SHOW</v>
      </c>
      <c r="H302" s="69"/>
      <c r="I302" s="70"/>
      <c r="J302" s="70"/>
      <c r="K302" s="34" t="s">
        <v>65</v>
      </c>
      <c r="L302" s="77">
        <v>302</v>
      </c>
      <c r="M302" s="77"/>
      <c r="N302" s="72"/>
      <c r="O302" s="79" t="s">
        <v>1646</v>
      </c>
      <c r="P302" s="81">
        <v>42852.3044212963</v>
      </c>
      <c r="Q302" s="79" t="s">
        <v>18324</v>
      </c>
      <c r="R302" s="79"/>
      <c r="S302" s="79"/>
      <c r="T302" s="79" t="s">
        <v>4261</v>
      </c>
      <c r="U302" s="79"/>
      <c r="V302" s="82" t="s">
        <v>4888</v>
      </c>
      <c r="W302" s="81">
        <v>42852.3044212963</v>
      </c>
      <c r="X302" s="82" t="s">
        <v>6003</v>
      </c>
      <c r="Y302" s="79"/>
      <c r="Z302" s="79"/>
      <c r="AA302" s="83" t="s">
        <v>8050</v>
      </c>
      <c r="AB302" s="79"/>
      <c r="AC302" s="79" t="b">
        <v>0</v>
      </c>
      <c r="AD302" s="79">
        <v>0</v>
      </c>
      <c r="AE302" s="83" t="s">
        <v>9915</v>
      </c>
      <c r="AF302" s="79" t="b">
        <v>0</v>
      </c>
      <c r="AG302" s="79" t="s">
        <v>9963</v>
      </c>
      <c r="AH302" s="79"/>
      <c r="AI302" s="83" t="s">
        <v>9915</v>
      </c>
      <c r="AJ302" s="79" t="b">
        <v>0</v>
      </c>
      <c r="AK302" s="79">
        <v>32</v>
      </c>
      <c r="AL302" s="83" t="s">
        <v>9658</v>
      </c>
      <c r="AM302" s="79" t="s">
        <v>9991</v>
      </c>
      <c r="AN302" s="79" t="b">
        <v>0</v>
      </c>
      <c r="AO302" s="83" t="s">
        <v>9658</v>
      </c>
      <c r="AP302" s="79" t="s">
        <v>179</v>
      </c>
      <c r="AQ302" s="79">
        <v>0</v>
      </c>
      <c r="AR302" s="79">
        <v>0</v>
      </c>
      <c r="AS302" s="79"/>
      <c r="AT302" s="79"/>
      <c r="AU302" s="79"/>
      <c r="AV302" s="79"/>
      <c r="AW302" s="79"/>
      <c r="AX302" s="79"/>
      <c r="AY302" s="79"/>
      <c r="AZ302" s="79"/>
      <c r="BA302">
        <v>1</v>
      </c>
      <c r="BB302">
        <v>0</v>
      </c>
      <c r="BC302" s="79" t="str">
        <f>IF(Edges[[#This Row],[Sentiment]]=0,"NEUTRAL",IF(Edges[[#This Row],[Sentiment]]=1,"POSITIVE",IF(Edges[[#This Row],[Sentiment]]=-1,"NEGATIVE")))</f>
        <v>NEUTRAL</v>
      </c>
      <c r="BD302" s="79" t="str">
        <f>IF(Edges[[#This Row],[Vertex 1]]=Edges[[#This Row],[Vertex 2]],"HIDE","SHOW")</f>
        <v>SHOW</v>
      </c>
      <c r="BE302" s="78" t="str">
        <f>REPLACE(INDEX(GroupVertices[Group], MATCH(Edges[[#This Row],[Vertex 1]],GroupVertices[Vertex],0)),1,1,"")</f>
        <v>EUTRAL</v>
      </c>
      <c r="BF302" s="78" t="str">
        <f>REPLACE(INDEX(GroupVertices[Group], MATCH(Edges[[#This Row],[Vertex 2]],GroupVertices[Vertex],0)),1,1,"")</f>
        <v>eneral</v>
      </c>
    </row>
    <row r="303" spans="1:58" x14ac:dyDescent="0.25">
      <c r="A303" s="64" t="s">
        <v>364</v>
      </c>
      <c r="B303" s="64" t="s">
        <v>1545</v>
      </c>
      <c r="C303" s="65"/>
      <c r="D303" s="66"/>
      <c r="E303" s="67"/>
      <c r="F303" s="68"/>
      <c r="G303" s="65" t="str">
        <f>IF(Edges[[#This Row],[Vertex 1]]=Edges[[#This Row],[Vertex 2]],"HIDE","SHOW")</f>
        <v>SHOW</v>
      </c>
      <c r="H303" s="69"/>
      <c r="I303" s="70"/>
      <c r="J303" s="70"/>
      <c r="K303" s="34" t="s">
        <v>65</v>
      </c>
      <c r="L303" s="77">
        <v>303</v>
      </c>
      <c r="M303" s="77"/>
      <c r="N303" s="72"/>
      <c r="O303" s="79" t="s">
        <v>1646</v>
      </c>
      <c r="P303" s="81">
        <v>42852.3044212963</v>
      </c>
      <c r="Q303" s="79" t="s">
        <v>18324</v>
      </c>
      <c r="R303" s="79"/>
      <c r="S303" s="79"/>
      <c r="T303" s="79" t="s">
        <v>4261</v>
      </c>
      <c r="U303" s="79"/>
      <c r="V303" s="82" t="s">
        <v>4888</v>
      </c>
      <c r="W303" s="81">
        <v>42852.3044212963</v>
      </c>
      <c r="X303" s="82" t="s">
        <v>6003</v>
      </c>
      <c r="Y303" s="79"/>
      <c r="Z303" s="79"/>
      <c r="AA303" s="83" t="s">
        <v>8050</v>
      </c>
      <c r="AB303" s="79"/>
      <c r="AC303" s="79" t="b">
        <v>0</v>
      </c>
      <c r="AD303" s="79">
        <v>0</v>
      </c>
      <c r="AE303" s="83" t="s">
        <v>9915</v>
      </c>
      <c r="AF303" s="79" t="b">
        <v>0</v>
      </c>
      <c r="AG303" s="79" t="s">
        <v>9963</v>
      </c>
      <c r="AH303" s="79"/>
      <c r="AI303" s="83" t="s">
        <v>9915</v>
      </c>
      <c r="AJ303" s="79" t="b">
        <v>0</v>
      </c>
      <c r="AK303" s="79">
        <v>32</v>
      </c>
      <c r="AL303" s="83" t="s">
        <v>9658</v>
      </c>
      <c r="AM303" s="79" t="s">
        <v>9991</v>
      </c>
      <c r="AN303" s="79" t="b">
        <v>0</v>
      </c>
      <c r="AO303" s="83" t="s">
        <v>9658</v>
      </c>
      <c r="AP303" s="79" t="s">
        <v>179</v>
      </c>
      <c r="AQ303" s="79">
        <v>0</v>
      </c>
      <c r="AR303" s="79">
        <v>0</v>
      </c>
      <c r="AS303" s="79"/>
      <c r="AT303" s="79"/>
      <c r="AU303" s="79"/>
      <c r="AV303" s="79"/>
      <c r="AW303" s="79"/>
      <c r="AX303" s="79"/>
      <c r="AY303" s="79"/>
      <c r="AZ303" s="79"/>
      <c r="BA303">
        <v>1</v>
      </c>
      <c r="BB303">
        <v>0</v>
      </c>
      <c r="BC303" s="79" t="str">
        <f>IF(Edges[[#This Row],[Sentiment]]=0,"NEUTRAL",IF(Edges[[#This Row],[Sentiment]]=1,"POSITIVE",IF(Edges[[#This Row],[Sentiment]]=-1,"NEGATIVE")))</f>
        <v>NEUTRAL</v>
      </c>
      <c r="BD303" s="79" t="str">
        <f>IF(Edges[[#This Row],[Vertex 1]]=Edges[[#This Row],[Vertex 2]],"HIDE","SHOW")</f>
        <v>SHOW</v>
      </c>
      <c r="BE303" s="78" t="str">
        <f>REPLACE(INDEX(GroupVertices[Group], MATCH(Edges[[#This Row],[Vertex 1]],GroupVertices[Vertex],0)),1,1,"")</f>
        <v>EUTRAL</v>
      </c>
      <c r="BF303" s="78" t="str">
        <f>REPLACE(INDEX(GroupVertices[Group], MATCH(Edges[[#This Row],[Vertex 2]],GroupVertices[Vertex],0)),1,1,"")</f>
        <v>EGATIVE</v>
      </c>
    </row>
    <row r="304" spans="1:58" x14ac:dyDescent="0.25">
      <c r="A304" s="64" t="s">
        <v>364</v>
      </c>
      <c r="B304" s="64" t="s">
        <v>1469</v>
      </c>
      <c r="C304" s="65"/>
      <c r="D304" s="66"/>
      <c r="E304" s="67"/>
      <c r="F304" s="68"/>
      <c r="G304" s="65" t="str">
        <f>IF(Edges[[#This Row],[Vertex 1]]=Edges[[#This Row],[Vertex 2]],"HIDE","SHOW")</f>
        <v>SHOW</v>
      </c>
      <c r="H304" s="69"/>
      <c r="I304" s="70"/>
      <c r="J304" s="70"/>
      <c r="K304" s="34" t="s">
        <v>65</v>
      </c>
      <c r="L304" s="77">
        <v>304</v>
      </c>
      <c r="M304" s="77"/>
      <c r="N304" s="72"/>
      <c r="O304" s="79" t="s">
        <v>1646</v>
      </c>
      <c r="P304" s="81">
        <v>42852.3044212963</v>
      </c>
      <c r="Q304" s="79" t="s">
        <v>18324</v>
      </c>
      <c r="R304" s="79"/>
      <c r="S304" s="79"/>
      <c r="T304" s="79" t="s">
        <v>4261</v>
      </c>
      <c r="U304" s="79"/>
      <c r="V304" s="82" t="s">
        <v>4888</v>
      </c>
      <c r="W304" s="81">
        <v>42852.3044212963</v>
      </c>
      <c r="X304" s="82" t="s">
        <v>6003</v>
      </c>
      <c r="Y304" s="79"/>
      <c r="Z304" s="79"/>
      <c r="AA304" s="83" t="s">
        <v>8050</v>
      </c>
      <c r="AB304" s="79"/>
      <c r="AC304" s="79" t="b">
        <v>0</v>
      </c>
      <c r="AD304" s="79">
        <v>0</v>
      </c>
      <c r="AE304" s="83" t="s">
        <v>9915</v>
      </c>
      <c r="AF304" s="79" t="b">
        <v>0</v>
      </c>
      <c r="AG304" s="79" t="s">
        <v>9963</v>
      </c>
      <c r="AH304" s="79"/>
      <c r="AI304" s="83" t="s">
        <v>9915</v>
      </c>
      <c r="AJ304" s="79" t="b">
        <v>0</v>
      </c>
      <c r="AK304" s="79">
        <v>32</v>
      </c>
      <c r="AL304" s="83" t="s">
        <v>9658</v>
      </c>
      <c r="AM304" s="79" t="s">
        <v>9991</v>
      </c>
      <c r="AN304" s="79" t="b">
        <v>0</v>
      </c>
      <c r="AO304" s="83" t="s">
        <v>9658</v>
      </c>
      <c r="AP304" s="79" t="s">
        <v>179</v>
      </c>
      <c r="AQ304" s="79">
        <v>0</v>
      </c>
      <c r="AR304" s="79">
        <v>0</v>
      </c>
      <c r="AS304" s="79"/>
      <c r="AT304" s="79"/>
      <c r="AU304" s="79"/>
      <c r="AV304" s="79"/>
      <c r="AW304" s="79"/>
      <c r="AX304" s="79"/>
      <c r="AY304" s="79"/>
      <c r="AZ304" s="79"/>
      <c r="BA304">
        <v>10</v>
      </c>
      <c r="BB304">
        <v>0</v>
      </c>
      <c r="BC304" s="79" t="str">
        <f>IF(Edges[[#This Row],[Sentiment]]=0,"NEUTRAL",IF(Edges[[#This Row],[Sentiment]]=1,"POSITIVE",IF(Edges[[#This Row],[Sentiment]]=-1,"NEGATIVE")))</f>
        <v>NEUTRAL</v>
      </c>
      <c r="BD304" s="79" t="str">
        <f>IF(Edges[[#This Row],[Vertex 1]]=Edges[[#This Row],[Vertex 2]],"HIDE","SHOW")</f>
        <v>SHOW</v>
      </c>
      <c r="BE304" s="78" t="str">
        <f>REPLACE(INDEX(GroupVertices[Group], MATCH(Edges[[#This Row],[Vertex 1]],GroupVertices[Vertex],0)),1,1,"")</f>
        <v>EUTRAL</v>
      </c>
      <c r="BF304" s="78" t="str">
        <f>REPLACE(INDEX(GroupVertices[Group], MATCH(Edges[[#This Row],[Vertex 2]],GroupVertices[Vertex],0)),1,1,"")</f>
        <v>EUTRAL</v>
      </c>
    </row>
    <row r="305" spans="1:58" x14ac:dyDescent="0.25">
      <c r="A305" s="64" t="s">
        <v>364</v>
      </c>
      <c r="B305" s="64" t="s">
        <v>1469</v>
      </c>
      <c r="C305" s="65"/>
      <c r="D305" s="66"/>
      <c r="E305" s="67"/>
      <c r="F305" s="68"/>
      <c r="G305" s="65" t="str">
        <f>IF(Edges[[#This Row],[Vertex 1]]=Edges[[#This Row],[Vertex 2]],"HIDE","SHOW")</f>
        <v>SHOW</v>
      </c>
      <c r="H305" s="69"/>
      <c r="I305" s="70"/>
      <c r="J305" s="70"/>
      <c r="K305" s="34" t="s">
        <v>65</v>
      </c>
      <c r="L305" s="77">
        <v>305</v>
      </c>
      <c r="M305" s="77"/>
      <c r="N305" s="72"/>
      <c r="O305" s="79" t="s">
        <v>1646</v>
      </c>
      <c r="P305" s="81">
        <v>42852.304942129631</v>
      </c>
      <c r="Q305" s="79" t="s">
        <v>1748</v>
      </c>
      <c r="R305" s="79"/>
      <c r="S305" s="79"/>
      <c r="T305" s="79" t="s">
        <v>4283</v>
      </c>
      <c r="U305" s="79"/>
      <c r="V305" s="82" t="s">
        <v>4888</v>
      </c>
      <c r="W305" s="81">
        <v>42852.304942129631</v>
      </c>
      <c r="X305" s="82" t="s">
        <v>6004</v>
      </c>
      <c r="Y305" s="79"/>
      <c r="Z305" s="79"/>
      <c r="AA305" s="83" t="s">
        <v>8051</v>
      </c>
      <c r="AB305" s="79"/>
      <c r="AC305" s="79" t="b">
        <v>0</v>
      </c>
      <c r="AD305" s="79">
        <v>0</v>
      </c>
      <c r="AE305" s="83" t="s">
        <v>9915</v>
      </c>
      <c r="AF305" s="79" t="b">
        <v>0</v>
      </c>
      <c r="AG305" s="79" t="s">
        <v>9963</v>
      </c>
      <c r="AH305" s="79"/>
      <c r="AI305" s="83" t="s">
        <v>9915</v>
      </c>
      <c r="AJ305" s="79" t="b">
        <v>0</v>
      </c>
      <c r="AK305" s="79">
        <v>50</v>
      </c>
      <c r="AL305" s="83" t="s">
        <v>9670</v>
      </c>
      <c r="AM305" s="79" t="s">
        <v>9991</v>
      </c>
      <c r="AN305" s="79" t="b">
        <v>0</v>
      </c>
      <c r="AO305" s="83" t="s">
        <v>9670</v>
      </c>
      <c r="AP305" s="79" t="s">
        <v>179</v>
      </c>
      <c r="AQ305" s="79">
        <v>0</v>
      </c>
      <c r="AR305" s="79">
        <v>0</v>
      </c>
      <c r="AS305" s="79"/>
      <c r="AT305" s="79"/>
      <c r="AU305" s="79"/>
      <c r="AV305" s="79"/>
      <c r="AW305" s="79"/>
      <c r="AX305" s="79"/>
      <c r="AY305" s="79"/>
      <c r="AZ305" s="79"/>
      <c r="BA305">
        <v>10</v>
      </c>
      <c r="BB305">
        <v>0</v>
      </c>
      <c r="BC305" s="79" t="str">
        <f>IF(Edges[[#This Row],[Sentiment]]=0,"NEUTRAL",IF(Edges[[#This Row],[Sentiment]]=1,"POSITIVE",IF(Edges[[#This Row],[Sentiment]]=-1,"NEGATIVE")))</f>
        <v>NEUTRAL</v>
      </c>
      <c r="BD305" s="79" t="str">
        <f>IF(Edges[[#This Row],[Vertex 1]]=Edges[[#This Row],[Vertex 2]],"HIDE","SHOW")</f>
        <v>SHOW</v>
      </c>
      <c r="BE305" s="78" t="str">
        <f>REPLACE(INDEX(GroupVertices[Group], MATCH(Edges[[#This Row],[Vertex 1]],GroupVertices[Vertex],0)),1,1,"")</f>
        <v>EUTRAL</v>
      </c>
      <c r="BF305" s="78" t="str">
        <f>REPLACE(INDEX(GroupVertices[Group], MATCH(Edges[[#This Row],[Vertex 2]],GroupVertices[Vertex],0)),1,1,"")</f>
        <v>EUTRAL</v>
      </c>
    </row>
    <row r="306" spans="1:58" x14ac:dyDescent="0.25">
      <c r="A306" s="64" t="s">
        <v>364</v>
      </c>
      <c r="B306" s="64" t="s">
        <v>1469</v>
      </c>
      <c r="C306" s="65"/>
      <c r="D306" s="66"/>
      <c r="E306" s="67"/>
      <c r="F306" s="68"/>
      <c r="G306" s="65" t="str">
        <f>IF(Edges[[#This Row],[Vertex 1]]=Edges[[#This Row],[Vertex 2]],"HIDE","SHOW")</f>
        <v>SHOW</v>
      </c>
      <c r="H306" s="69"/>
      <c r="I306" s="70"/>
      <c r="J306" s="70"/>
      <c r="K306" s="34" t="s">
        <v>65</v>
      </c>
      <c r="L306" s="77">
        <v>306</v>
      </c>
      <c r="M306" s="77"/>
      <c r="N306" s="72"/>
      <c r="O306" s="79" t="s">
        <v>1646</v>
      </c>
      <c r="P306" s="81">
        <v>42852.304976851854</v>
      </c>
      <c r="Q306" s="79" t="s">
        <v>18337</v>
      </c>
      <c r="R306" s="82" t="s">
        <v>3243</v>
      </c>
      <c r="S306" s="79" t="s">
        <v>4051</v>
      </c>
      <c r="T306" s="79" t="s">
        <v>4282</v>
      </c>
      <c r="U306" s="79"/>
      <c r="V306" s="82" t="s">
        <v>4888</v>
      </c>
      <c r="W306" s="81">
        <v>42852.304976851854</v>
      </c>
      <c r="X306" s="82" t="s">
        <v>6005</v>
      </c>
      <c r="Y306" s="79"/>
      <c r="Z306" s="79"/>
      <c r="AA306" s="83" t="s">
        <v>8052</v>
      </c>
      <c r="AB306" s="79"/>
      <c r="AC306" s="79" t="b">
        <v>0</v>
      </c>
      <c r="AD306" s="79">
        <v>0</v>
      </c>
      <c r="AE306" s="83" t="s">
        <v>9915</v>
      </c>
      <c r="AF306" s="79" t="b">
        <v>1</v>
      </c>
      <c r="AG306" s="79" t="s">
        <v>9963</v>
      </c>
      <c r="AH306" s="79"/>
      <c r="AI306" s="83" t="s">
        <v>9666</v>
      </c>
      <c r="AJ306" s="79" t="b">
        <v>0</v>
      </c>
      <c r="AK306" s="79">
        <v>26</v>
      </c>
      <c r="AL306" s="83" t="s">
        <v>9665</v>
      </c>
      <c r="AM306" s="79" t="s">
        <v>9991</v>
      </c>
      <c r="AN306" s="79" t="b">
        <v>0</v>
      </c>
      <c r="AO306" s="83" t="s">
        <v>9665</v>
      </c>
      <c r="AP306" s="79" t="s">
        <v>179</v>
      </c>
      <c r="AQ306" s="79">
        <v>0</v>
      </c>
      <c r="AR306" s="79">
        <v>0</v>
      </c>
      <c r="AS306" s="79"/>
      <c r="AT306" s="79"/>
      <c r="AU306" s="79"/>
      <c r="AV306" s="79"/>
      <c r="AW306" s="79"/>
      <c r="AX306" s="79"/>
      <c r="AY306" s="79"/>
      <c r="AZ306" s="79"/>
      <c r="BA306">
        <v>10</v>
      </c>
      <c r="BB306">
        <v>0</v>
      </c>
      <c r="BC306" s="79" t="str">
        <f>IF(Edges[[#This Row],[Sentiment]]=0,"NEUTRAL",IF(Edges[[#This Row],[Sentiment]]=1,"POSITIVE",IF(Edges[[#This Row],[Sentiment]]=-1,"NEGATIVE")))</f>
        <v>NEUTRAL</v>
      </c>
      <c r="BD306" s="79" t="str">
        <f>IF(Edges[[#This Row],[Vertex 1]]=Edges[[#This Row],[Vertex 2]],"HIDE","SHOW")</f>
        <v>SHOW</v>
      </c>
      <c r="BE306" s="78" t="str">
        <f>REPLACE(INDEX(GroupVertices[Group], MATCH(Edges[[#This Row],[Vertex 1]],GroupVertices[Vertex],0)),1,1,"")</f>
        <v>EUTRAL</v>
      </c>
      <c r="BF306" s="78" t="str">
        <f>REPLACE(INDEX(GroupVertices[Group], MATCH(Edges[[#This Row],[Vertex 2]],GroupVertices[Vertex],0)),1,1,"")</f>
        <v>EUTRAL</v>
      </c>
    </row>
    <row r="307" spans="1:58" x14ac:dyDescent="0.25">
      <c r="A307" s="64" t="s">
        <v>364</v>
      </c>
      <c r="B307" s="64" t="s">
        <v>1469</v>
      </c>
      <c r="C307" s="65"/>
      <c r="D307" s="66"/>
      <c r="E307" s="67"/>
      <c r="F307" s="68"/>
      <c r="G307" s="65" t="str">
        <f>IF(Edges[[#This Row],[Vertex 1]]=Edges[[#This Row],[Vertex 2]],"HIDE","SHOW")</f>
        <v>SHOW</v>
      </c>
      <c r="H307" s="69"/>
      <c r="I307" s="70"/>
      <c r="J307" s="70"/>
      <c r="K307" s="34" t="s">
        <v>65</v>
      </c>
      <c r="L307" s="77">
        <v>307</v>
      </c>
      <c r="M307" s="77"/>
      <c r="N307" s="72"/>
      <c r="O307" s="79" t="s">
        <v>1646</v>
      </c>
      <c r="P307" s="81">
        <v>42852.305011574077</v>
      </c>
      <c r="Q307" s="79" t="s">
        <v>1749</v>
      </c>
      <c r="R307" s="79"/>
      <c r="S307" s="79"/>
      <c r="T307" s="79" t="s">
        <v>4284</v>
      </c>
      <c r="U307" s="79"/>
      <c r="V307" s="82" t="s">
        <v>4888</v>
      </c>
      <c r="W307" s="81">
        <v>42852.305011574077</v>
      </c>
      <c r="X307" s="82" t="s">
        <v>6006</v>
      </c>
      <c r="Y307" s="79"/>
      <c r="Z307" s="79"/>
      <c r="AA307" s="83" t="s">
        <v>8053</v>
      </c>
      <c r="AB307" s="79"/>
      <c r="AC307" s="79" t="b">
        <v>0</v>
      </c>
      <c r="AD307" s="79">
        <v>0</v>
      </c>
      <c r="AE307" s="83" t="s">
        <v>9915</v>
      </c>
      <c r="AF307" s="79" t="b">
        <v>0</v>
      </c>
      <c r="AG307" s="79" t="s">
        <v>9963</v>
      </c>
      <c r="AH307" s="79"/>
      <c r="AI307" s="83" t="s">
        <v>9915</v>
      </c>
      <c r="AJ307" s="79" t="b">
        <v>0</v>
      </c>
      <c r="AK307" s="79">
        <v>30</v>
      </c>
      <c r="AL307" s="83" t="s">
        <v>9666</v>
      </c>
      <c r="AM307" s="79" t="s">
        <v>9991</v>
      </c>
      <c r="AN307" s="79" t="b">
        <v>0</v>
      </c>
      <c r="AO307" s="83" t="s">
        <v>9666</v>
      </c>
      <c r="AP307" s="79" t="s">
        <v>179</v>
      </c>
      <c r="AQ307" s="79">
        <v>0</v>
      </c>
      <c r="AR307" s="79">
        <v>0</v>
      </c>
      <c r="AS307" s="79"/>
      <c r="AT307" s="79"/>
      <c r="AU307" s="79"/>
      <c r="AV307" s="79"/>
      <c r="AW307" s="79"/>
      <c r="AX307" s="79"/>
      <c r="AY307" s="79"/>
      <c r="AZ307" s="79"/>
      <c r="BA307">
        <v>10</v>
      </c>
      <c r="BB307">
        <v>0</v>
      </c>
      <c r="BC307" s="79" t="str">
        <f>IF(Edges[[#This Row],[Sentiment]]=0,"NEUTRAL",IF(Edges[[#This Row],[Sentiment]]=1,"POSITIVE",IF(Edges[[#This Row],[Sentiment]]=-1,"NEGATIVE")))</f>
        <v>NEUTRAL</v>
      </c>
      <c r="BD307" s="79" t="str">
        <f>IF(Edges[[#This Row],[Vertex 1]]=Edges[[#This Row],[Vertex 2]],"HIDE","SHOW")</f>
        <v>SHOW</v>
      </c>
      <c r="BE307" s="78" t="str">
        <f>REPLACE(INDEX(GroupVertices[Group], MATCH(Edges[[#This Row],[Vertex 1]],GroupVertices[Vertex],0)),1,1,"")</f>
        <v>EUTRAL</v>
      </c>
      <c r="BF307" s="78" t="str">
        <f>REPLACE(INDEX(GroupVertices[Group], MATCH(Edges[[#This Row],[Vertex 2]],GroupVertices[Vertex],0)),1,1,"")</f>
        <v>EUTRAL</v>
      </c>
    </row>
    <row r="308" spans="1:58" x14ac:dyDescent="0.25">
      <c r="A308" s="64" t="s">
        <v>364</v>
      </c>
      <c r="B308" s="64" t="s">
        <v>1469</v>
      </c>
      <c r="C308" s="65"/>
      <c r="D308" s="66"/>
      <c r="E308" s="67"/>
      <c r="F308" s="68"/>
      <c r="G308" s="65" t="str">
        <f>IF(Edges[[#This Row],[Vertex 1]]=Edges[[#This Row],[Vertex 2]],"HIDE","SHOW")</f>
        <v>SHOW</v>
      </c>
      <c r="H308" s="69"/>
      <c r="I308" s="70"/>
      <c r="J308" s="70"/>
      <c r="K308" s="34" t="s">
        <v>65</v>
      </c>
      <c r="L308" s="77">
        <v>308</v>
      </c>
      <c r="M308" s="77"/>
      <c r="N308" s="72"/>
      <c r="O308" s="79" t="s">
        <v>1646</v>
      </c>
      <c r="P308" s="81">
        <v>42852.30505787037</v>
      </c>
      <c r="Q308" s="79" t="s">
        <v>1750</v>
      </c>
      <c r="R308" s="79"/>
      <c r="S308" s="79"/>
      <c r="T308" s="79" t="s">
        <v>4285</v>
      </c>
      <c r="U308" s="79"/>
      <c r="V308" s="82" t="s">
        <v>4888</v>
      </c>
      <c r="W308" s="81">
        <v>42852.30505787037</v>
      </c>
      <c r="X308" s="82" t="s">
        <v>6007</v>
      </c>
      <c r="Y308" s="79"/>
      <c r="Z308" s="79"/>
      <c r="AA308" s="83" t="s">
        <v>8054</v>
      </c>
      <c r="AB308" s="79"/>
      <c r="AC308" s="79" t="b">
        <v>0</v>
      </c>
      <c r="AD308" s="79">
        <v>0</v>
      </c>
      <c r="AE308" s="83" t="s">
        <v>9915</v>
      </c>
      <c r="AF308" s="79" t="b">
        <v>0</v>
      </c>
      <c r="AG308" s="79" t="s">
        <v>9963</v>
      </c>
      <c r="AH308" s="79"/>
      <c r="AI308" s="83" t="s">
        <v>9915</v>
      </c>
      <c r="AJ308" s="79" t="b">
        <v>0</v>
      </c>
      <c r="AK308" s="79">
        <v>26</v>
      </c>
      <c r="AL308" s="83" t="s">
        <v>9667</v>
      </c>
      <c r="AM308" s="79" t="s">
        <v>9991</v>
      </c>
      <c r="AN308" s="79" t="b">
        <v>0</v>
      </c>
      <c r="AO308" s="83" t="s">
        <v>9667</v>
      </c>
      <c r="AP308" s="79" t="s">
        <v>179</v>
      </c>
      <c r="AQ308" s="79">
        <v>0</v>
      </c>
      <c r="AR308" s="79">
        <v>0</v>
      </c>
      <c r="AS308" s="79"/>
      <c r="AT308" s="79"/>
      <c r="AU308" s="79"/>
      <c r="AV308" s="79"/>
      <c r="AW308" s="79"/>
      <c r="AX308" s="79"/>
      <c r="AY308" s="79"/>
      <c r="AZ308" s="79"/>
      <c r="BA308">
        <v>10</v>
      </c>
      <c r="BB308">
        <v>0</v>
      </c>
      <c r="BC308" s="79" t="str">
        <f>IF(Edges[[#This Row],[Sentiment]]=0,"NEUTRAL",IF(Edges[[#This Row],[Sentiment]]=1,"POSITIVE",IF(Edges[[#This Row],[Sentiment]]=-1,"NEGATIVE")))</f>
        <v>NEUTRAL</v>
      </c>
      <c r="BD308" s="79" t="str">
        <f>IF(Edges[[#This Row],[Vertex 1]]=Edges[[#This Row],[Vertex 2]],"HIDE","SHOW")</f>
        <v>SHOW</v>
      </c>
      <c r="BE308" s="78" t="str">
        <f>REPLACE(INDEX(GroupVertices[Group], MATCH(Edges[[#This Row],[Vertex 1]],GroupVertices[Vertex],0)),1,1,"")</f>
        <v>EUTRAL</v>
      </c>
      <c r="BF308" s="78" t="str">
        <f>REPLACE(INDEX(GroupVertices[Group], MATCH(Edges[[#This Row],[Vertex 2]],GroupVertices[Vertex],0)),1,1,"")</f>
        <v>EUTRAL</v>
      </c>
    </row>
    <row r="309" spans="1:58" x14ac:dyDescent="0.25">
      <c r="A309" s="64" t="s">
        <v>364</v>
      </c>
      <c r="B309" s="64" t="s">
        <v>1469</v>
      </c>
      <c r="C309" s="65"/>
      <c r="D309" s="66"/>
      <c r="E309" s="67"/>
      <c r="F309" s="68"/>
      <c r="G309" s="65" t="str">
        <f>IF(Edges[[#This Row],[Vertex 1]]=Edges[[#This Row],[Vertex 2]],"HIDE","SHOW")</f>
        <v>SHOW</v>
      </c>
      <c r="H309" s="69"/>
      <c r="I309" s="70"/>
      <c r="J309" s="70"/>
      <c r="K309" s="34" t="s">
        <v>65</v>
      </c>
      <c r="L309" s="77">
        <v>309</v>
      </c>
      <c r="M309" s="77"/>
      <c r="N309" s="72"/>
      <c r="O309" s="79" t="s">
        <v>1646</v>
      </c>
      <c r="P309" s="81">
        <v>42852.305104166669</v>
      </c>
      <c r="Q309" s="79" t="s">
        <v>1751</v>
      </c>
      <c r="R309" s="79"/>
      <c r="S309" s="79"/>
      <c r="T309" s="79" t="s">
        <v>4286</v>
      </c>
      <c r="U309" s="79"/>
      <c r="V309" s="82" t="s">
        <v>4888</v>
      </c>
      <c r="W309" s="81">
        <v>42852.305104166669</v>
      </c>
      <c r="X309" s="82" t="s">
        <v>6008</v>
      </c>
      <c r="Y309" s="79"/>
      <c r="Z309" s="79"/>
      <c r="AA309" s="83" t="s">
        <v>8055</v>
      </c>
      <c r="AB309" s="79"/>
      <c r="AC309" s="79" t="b">
        <v>0</v>
      </c>
      <c r="AD309" s="79">
        <v>0</v>
      </c>
      <c r="AE309" s="83" t="s">
        <v>9915</v>
      </c>
      <c r="AF309" s="79" t="b">
        <v>0</v>
      </c>
      <c r="AG309" s="79" t="s">
        <v>9963</v>
      </c>
      <c r="AH309" s="79"/>
      <c r="AI309" s="83" t="s">
        <v>9915</v>
      </c>
      <c r="AJ309" s="79" t="b">
        <v>0</v>
      </c>
      <c r="AK309" s="79">
        <v>34</v>
      </c>
      <c r="AL309" s="83" t="s">
        <v>9668</v>
      </c>
      <c r="AM309" s="79" t="s">
        <v>9991</v>
      </c>
      <c r="AN309" s="79" t="b">
        <v>0</v>
      </c>
      <c r="AO309" s="83" t="s">
        <v>9668</v>
      </c>
      <c r="AP309" s="79" t="s">
        <v>179</v>
      </c>
      <c r="AQ309" s="79">
        <v>0</v>
      </c>
      <c r="AR309" s="79">
        <v>0</v>
      </c>
      <c r="AS309" s="79"/>
      <c r="AT309" s="79"/>
      <c r="AU309" s="79"/>
      <c r="AV309" s="79"/>
      <c r="AW309" s="79"/>
      <c r="AX309" s="79"/>
      <c r="AY309" s="79"/>
      <c r="AZ309" s="79"/>
      <c r="BA309">
        <v>10</v>
      </c>
      <c r="BB309">
        <v>0</v>
      </c>
      <c r="BC309" s="79" t="str">
        <f>IF(Edges[[#This Row],[Sentiment]]=0,"NEUTRAL",IF(Edges[[#This Row],[Sentiment]]=1,"POSITIVE",IF(Edges[[#This Row],[Sentiment]]=-1,"NEGATIVE")))</f>
        <v>NEUTRAL</v>
      </c>
      <c r="BD309" s="79" t="str">
        <f>IF(Edges[[#This Row],[Vertex 1]]=Edges[[#This Row],[Vertex 2]],"HIDE","SHOW")</f>
        <v>SHOW</v>
      </c>
      <c r="BE309" s="78" t="str">
        <f>REPLACE(INDEX(GroupVertices[Group], MATCH(Edges[[#This Row],[Vertex 1]],GroupVertices[Vertex],0)),1,1,"")</f>
        <v>EUTRAL</v>
      </c>
      <c r="BF309" s="78" t="str">
        <f>REPLACE(INDEX(GroupVertices[Group], MATCH(Edges[[#This Row],[Vertex 2]],GroupVertices[Vertex],0)),1,1,"")</f>
        <v>EUTRAL</v>
      </c>
    </row>
    <row r="310" spans="1:58" x14ac:dyDescent="0.25">
      <c r="A310" s="64" t="s">
        <v>364</v>
      </c>
      <c r="B310" s="64" t="s">
        <v>1561</v>
      </c>
      <c r="C310" s="65"/>
      <c r="D310" s="66"/>
      <c r="E310" s="67"/>
      <c r="F310" s="68"/>
      <c r="G310" s="65" t="str">
        <f>IF(Edges[[#This Row],[Vertex 1]]=Edges[[#This Row],[Vertex 2]],"HIDE","SHOW")</f>
        <v>SHOW</v>
      </c>
      <c r="H310" s="69"/>
      <c r="I310" s="70"/>
      <c r="J310" s="70"/>
      <c r="K310" s="34" t="s">
        <v>65</v>
      </c>
      <c r="L310" s="77">
        <v>310</v>
      </c>
      <c r="M310" s="77"/>
      <c r="N310" s="72"/>
      <c r="O310" s="79" t="s">
        <v>1646</v>
      </c>
      <c r="P310" s="81">
        <v>42852.305127314816</v>
      </c>
      <c r="Q310" s="79" t="s">
        <v>1752</v>
      </c>
      <c r="R310" s="79"/>
      <c r="S310" s="79"/>
      <c r="T310" s="79" t="s">
        <v>4283</v>
      </c>
      <c r="U310" s="79"/>
      <c r="V310" s="82" t="s">
        <v>4888</v>
      </c>
      <c r="W310" s="81">
        <v>42852.305127314816</v>
      </c>
      <c r="X310" s="82" t="s">
        <v>6009</v>
      </c>
      <c r="Y310" s="79"/>
      <c r="Z310" s="79"/>
      <c r="AA310" s="83" t="s">
        <v>8056</v>
      </c>
      <c r="AB310" s="79"/>
      <c r="AC310" s="79" t="b">
        <v>0</v>
      </c>
      <c r="AD310" s="79">
        <v>0</v>
      </c>
      <c r="AE310" s="83" t="s">
        <v>9915</v>
      </c>
      <c r="AF310" s="79" t="b">
        <v>0</v>
      </c>
      <c r="AG310" s="79" t="s">
        <v>9963</v>
      </c>
      <c r="AH310" s="79"/>
      <c r="AI310" s="83" t="s">
        <v>9915</v>
      </c>
      <c r="AJ310" s="79" t="b">
        <v>0</v>
      </c>
      <c r="AK310" s="79">
        <v>26</v>
      </c>
      <c r="AL310" s="83" t="s">
        <v>9659</v>
      </c>
      <c r="AM310" s="79" t="s">
        <v>9991</v>
      </c>
      <c r="AN310" s="79" t="b">
        <v>0</v>
      </c>
      <c r="AO310" s="83" t="s">
        <v>9659</v>
      </c>
      <c r="AP310" s="79" t="s">
        <v>179</v>
      </c>
      <c r="AQ310" s="79">
        <v>0</v>
      </c>
      <c r="AR310" s="79">
        <v>0</v>
      </c>
      <c r="AS310" s="79"/>
      <c r="AT310" s="79"/>
      <c r="AU310" s="79"/>
      <c r="AV310" s="79"/>
      <c r="AW310" s="79"/>
      <c r="AX310" s="79"/>
      <c r="AY310" s="79"/>
      <c r="AZ310" s="79"/>
      <c r="BA310">
        <v>1</v>
      </c>
      <c r="BB310">
        <v>0</v>
      </c>
      <c r="BC310" s="79" t="str">
        <f>IF(Edges[[#This Row],[Sentiment]]=0,"NEUTRAL",IF(Edges[[#This Row],[Sentiment]]=1,"POSITIVE",IF(Edges[[#This Row],[Sentiment]]=-1,"NEGATIVE")))</f>
        <v>NEUTRAL</v>
      </c>
      <c r="BD310" s="79" t="str">
        <f>IF(Edges[[#This Row],[Vertex 1]]=Edges[[#This Row],[Vertex 2]],"HIDE","SHOW")</f>
        <v>SHOW</v>
      </c>
      <c r="BE310" s="78" t="str">
        <f>REPLACE(INDEX(GroupVertices[Group], MATCH(Edges[[#This Row],[Vertex 1]],GroupVertices[Vertex],0)),1,1,"")</f>
        <v>EUTRAL</v>
      </c>
      <c r="BF310" s="78" t="str">
        <f>REPLACE(INDEX(GroupVertices[Group], MATCH(Edges[[#This Row],[Vertex 2]],GroupVertices[Vertex],0)),1,1,"")</f>
        <v>EUTRAL</v>
      </c>
    </row>
    <row r="311" spans="1:58" x14ac:dyDescent="0.25">
      <c r="A311" s="64" t="s">
        <v>364</v>
      </c>
      <c r="B311" s="64" t="s">
        <v>1469</v>
      </c>
      <c r="C311" s="65"/>
      <c r="D311" s="66"/>
      <c r="E311" s="67"/>
      <c r="F311" s="68"/>
      <c r="G311" s="65" t="str">
        <f>IF(Edges[[#This Row],[Vertex 1]]=Edges[[#This Row],[Vertex 2]],"HIDE","SHOW")</f>
        <v>SHOW</v>
      </c>
      <c r="H311" s="69"/>
      <c r="I311" s="70"/>
      <c r="J311" s="70"/>
      <c r="K311" s="34" t="s">
        <v>65</v>
      </c>
      <c r="L311" s="77">
        <v>311</v>
      </c>
      <c r="M311" s="77"/>
      <c r="N311" s="72"/>
      <c r="O311" s="79" t="s">
        <v>1646</v>
      </c>
      <c r="P311" s="81">
        <v>42852.305127314816</v>
      </c>
      <c r="Q311" s="79" t="s">
        <v>1752</v>
      </c>
      <c r="R311" s="79"/>
      <c r="S311" s="79"/>
      <c r="T311" s="79" t="s">
        <v>4283</v>
      </c>
      <c r="U311" s="79"/>
      <c r="V311" s="82" t="s">
        <v>4888</v>
      </c>
      <c r="W311" s="81">
        <v>42852.305127314816</v>
      </c>
      <c r="X311" s="82" t="s">
        <v>6009</v>
      </c>
      <c r="Y311" s="79"/>
      <c r="Z311" s="79"/>
      <c r="AA311" s="83" t="s">
        <v>8056</v>
      </c>
      <c r="AB311" s="79"/>
      <c r="AC311" s="79" t="b">
        <v>0</v>
      </c>
      <c r="AD311" s="79">
        <v>0</v>
      </c>
      <c r="AE311" s="83" t="s">
        <v>9915</v>
      </c>
      <c r="AF311" s="79" t="b">
        <v>0</v>
      </c>
      <c r="AG311" s="79" t="s">
        <v>9963</v>
      </c>
      <c r="AH311" s="79"/>
      <c r="AI311" s="83" t="s">
        <v>9915</v>
      </c>
      <c r="AJ311" s="79" t="b">
        <v>0</v>
      </c>
      <c r="AK311" s="79">
        <v>26</v>
      </c>
      <c r="AL311" s="83" t="s">
        <v>9659</v>
      </c>
      <c r="AM311" s="79" t="s">
        <v>9991</v>
      </c>
      <c r="AN311" s="79" t="b">
        <v>0</v>
      </c>
      <c r="AO311" s="83" t="s">
        <v>9659</v>
      </c>
      <c r="AP311" s="79" t="s">
        <v>179</v>
      </c>
      <c r="AQ311" s="79">
        <v>0</v>
      </c>
      <c r="AR311" s="79">
        <v>0</v>
      </c>
      <c r="AS311" s="79"/>
      <c r="AT311" s="79"/>
      <c r="AU311" s="79"/>
      <c r="AV311" s="79"/>
      <c r="AW311" s="79"/>
      <c r="AX311" s="79"/>
      <c r="AY311" s="79"/>
      <c r="AZ311" s="79"/>
      <c r="BA311">
        <v>10</v>
      </c>
      <c r="BB311">
        <v>0</v>
      </c>
      <c r="BC311" s="79" t="str">
        <f>IF(Edges[[#This Row],[Sentiment]]=0,"NEUTRAL",IF(Edges[[#This Row],[Sentiment]]=1,"POSITIVE",IF(Edges[[#This Row],[Sentiment]]=-1,"NEGATIVE")))</f>
        <v>NEUTRAL</v>
      </c>
      <c r="BD311" s="79" t="str">
        <f>IF(Edges[[#This Row],[Vertex 1]]=Edges[[#This Row],[Vertex 2]],"HIDE","SHOW")</f>
        <v>SHOW</v>
      </c>
      <c r="BE311" s="78" t="str">
        <f>REPLACE(INDEX(GroupVertices[Group], MATCH(Edges[[#This Row],[Vertex 1]],GroupVertices[Vertex],0)),1,1,"")</f>
        <v>EUTRAL</v>
      </c>
      <c r="BF311" s="78" t="str">
        <f>REPLACE(INDEX(GroupVertices[Group], MATCH(Edges[[#This Row],[Vertex 2]],GroupVertices[Vertex],0)),1,1,"")</f>
        <v>EUTRAL</v>
      </c>
    </row>
    <row r="312" spans="1:58" x14ac:dyDescent="0.25">
      <c r="A312" s="64" t="s">
        <v>364</v>
      </c>
      <c r="B312" s="64" t="s">
        <v>1469</v>
      </c>
      <c r="C312" s="65"/>
      <c r="D312" s="66"/>
      <c r="E312" s="67"/>
      <c r="F312" s="68"/>
      <c r="G312" s="65" t="str">
        <f>IF(Edges[[#This Row],[Vertex 1]]=Edges[[#This Row],[Vertex 2]],"HIDE","SHOW")</f>
        <v>SHOW</v>
      </c>
      <c r="H312" s="69"/>
      <c r="I312" s="70"/>
      <c r="J312" s="70"/>
      <c r="K312" s="34" t="s">
        <v>65</v>
      </c>
      <c r="L312" s="77">
        <v>312</v>
      </c>
      <c r="M312" s="77"/>
      <c r="N312" s="72"/>
      <c r="O312" s="79" t="s">
        <v>1646</v>
      </c>
      <c r="P312" s="81">
        <v>42852.305150462962</v>
      </c>
      <c r="Q312" s="79" t="s">
        <v>1755</v>
      </c>
      <c r="R312" s="79"/>
      <c r="S312" s="79"/>
      <c r="T312" s="79"/>
      <c r="U312" s="79"/>
      <c r="V312" s="82" t="s">
        <v>4888</v>
      </c>
      <c r="W312" s="81">
        <v>42852.305150462962</v>
      </c>
      <c r="X312" s="82" t="s">
        <v>6010</v>
      </c>
      <c r="Y312" s="79"/>
      <c r="Z312" s="79"/>
      <c r="AA312" s="83" t="s">
        <v>8057</v>
      </c>
      <c r="AB312" s="79"/>
      <c r="AC312" s="79" t="b">
        <v>0</v>
      </c>
      <c r="AD312" s="79">
        <v>0</v>
      </c>
      <c r="AE312" s="83" t="s">
        <v>9915</v>
      </c>
      <c r="AF312" s="79" t="b">
        <v>0</v>
      </c>
      <c r="AG312" s="79" t="s">
        <v>9963</v>
      </c>
      <c r="AH312" s="79"/>
      <c r="AI312" s="83" t="s">
        <v>9915</v>
      </c>
      <c r="AJ312" s="79" t="b">
        <v>0</v>
      </c>
      <c r="AK312" s="79">
        <v>51</v>
      </c>
      <c r="AL312" s="83" t="s">
        <v>9669</v>
      </c>
      <c r="AM312" s="79" t="s">
        <v>9991</v>
      </c>
      <c r="AN312" s="79" t="b">
        <v>0</v>
      </c>
      <c r="AO312" s="83" t="s">
        <v>9669</v>
      </c>
      <c r="AP312" s="79" t="s">
        <v>179</v>
      </c>
      <c r="AQ312" s="79">
        <v>0</v>
      </c>
      <c r="AR312" s="79">
        <v>0</v>
      </c>
      <c r="AS312" s="79"/>
      <c r="AT312" s="79"/>
      <c r="AU312" s="79"/>
      <c r="AV312" s="79"/>
      <c r="AW312" s="79"/>
      <c r="AX312" s="79"/>
      <c r="AY312" s="79"/>
      <c r="AZ312" s="79"/>
      <c r="BA312">
        <v>10</v>
      </c>
      <c r="BB312">
        <v>0</v>
      </c>
      <c r="BC312" s="79" t="str">
        <f>IF(Edges[[#This Row],[Sentiment]]=0,"NEUTRAL",IF(Edges[[#This Row],[Sentiment]]=1,"POSITIVE",IF(Edges[[#This Row],[Sentiment]]=-1,"NEGATIVE")))</f>
        <v>NEUTRAL</v>
      </c>
      <c r="BD312" s="79" t="str">
        <f>IF(Edges[[#This Row],[Vertex 1]]=Edges[[#This Row],[Vertex 2]],"HIDE","SHOW")</f>
        <v>SHOW</v>
      </c>
      <c r="BE312" s="78" t="str">
        <f>REPLACE(INDEX(GroupVertices[Group], MATCH(Edges[[#This Row],[Vertex 1]],GroupVertices[Vertex],0)),1,1,"")</f>
        <v>EUTRAL</v>
      </c>
      <c r="BF312" s="78" t="str">
        <f>REPLACE(INDEX(GroupVertices[Group], MATCH(Edges[[#This Row],[Vertex 2]],GroupVertices[Vertex],0)),1,1,"")</f>
        <v>EUTRAL</v>
      </c>
    </row>
    <row r="313" spans="1:58" hidden="1" x14ac:dyDescent="0.25">
      <c r="A313" s="64" t="s">
        <v>365</v>
      </c>
      <c r="B313" s="64" t="s">
        <v>365</v>
      </c>
      <c r="C313" s="65"/>
      <c r="D313" s="66"/>
      <c r="E313" s="67"/>
      <c r="F313" s="68"/>
      <c r="G313" s="65" t="str">
        <f>IF(Edges[[#This Row],[Vertex 1]]=Edges[[#This Row],[Vertex 2]],"HIDE","SHOW")</f>
        <v>HIDE</v>
      </c>
      <c r="H313" s="69"/>
      <c r="I313" s="70"/>
      <c r="J313" s="70"/>
      <c r="K313" s="34"/>
      <c r="L313" s="77"/>
      <c r="M313" s="77"/>
      <c r="N313" s="72"/>
      <c r="O313" s="79" t="s">
        <v>179</v>
      </c>
      <c r="P313" s="81">
        <v>42852.305335648147</v>
      </c>
      <c r="Q313" s="79" t="s">
        <v>1759</v>
      </c>
      <c r="R313" s="82" t="s">
        <v>3250</v>
      </c>
      <c r="S313" s="79" t="s">
        <v>4056</v>
      </c>
      <c r="T313" s="79" t="s">
        <v>4288</v>
      </c>
      <c r="U313" s="79"/>
      <c r="V313" s="82" t="s">
        <v>4889</v>
      </c>
      <c r="W313" s="81">
        <v>42852.305335648147</v>
      </c>
      <c r="X313" s="82" t="s">
        <v>6011</v>
      </c>
      <c r="Y313" s="79"/>
      <c r="Z313" s="79"/>
      <c r="AA313" s="83" t="s">
        <v>8058</v>
      </c>
      <c r="AB313" s="79"/>
      <c r="AC313" s="79" t="b">
        <v>0</v>
      </c>
      <c r="AD313" s="79">
        <v>2</v>
      </c>
      <c r="AE313" s="83" t="s">
        <v>9915</v>
      </c>
      <c r="AF313" s="79" t="b">
        <v>0</v>
      </c>
      <c r="AG313" s="79" t="s">
        <v>9963</v>
      </c>
      <c r="AH313" s="79"/>
      <c r="AI313" s="83" t="s">
        <v>9915</v>
      </c>
      <c r="AJ313" s="79" t="b">
        <v>0</v>
      </c>
      <c r="AK313" s="79">
        <v>0</v>
      </c>
      <c r="AL313" s="83" t="s">
        <v>9915</v>
      </c>
      <c r="AM313" s="79" t="s">
        <v>10000</v>
      </c>
      <c r="AN313" s="79" t="b">
        <v>0</v>
      </c>
      <c r="AO313" s="83" t="s">
        <v>8058</v>
      </c>
      <c r="AP313" s="79" t="s">
        <v>179</v>
      </c>
      <c r="AQ313" s="79">
        <v>0</v>
      </c>
      <c r="AR313" s="79">
        <v>0</v>
      </c>
      <c r="AS313" s="79"/>
      <c r="AT313" s="79"/>
      <c r="AU313" s="79"/>
      <c r="AV313" s="79"/>
      <c r="AW313" s="79"/>
      <c r="AX313" s="79"/>
      <c r="AY313" s="79"/>
      <c r="AZ313" s="79"/>
      <c r="BA313">
        <v>1</v>
      </c>
      <c r="BB313">
        <v>0</v>
      </c>
      <c r="BC313" s="79" t="str">
        <f>IF(Edges[[#This Row],[Sentiment]]=0,"NEUTRAL",IF(Edges[[#This Row],[Sentiment]]=1,"POSITIVE",IF(Edges[[#This Row],[Sentiment]]=-1,"NEGATIVE")))</f>
        <v>NEUTRAL</v>
      </c>
      <c r="BD313" s="79" t="str">
        <f>IF(Edges[[#This Row],[Vertex 1]]=Edges[[#This Row],[Vertex 2]],"HIDE","SHOW")</f>
        <v>HIDE</v>
      </c>
      <c r="BE313" s="124" t="e">
        <f>REPLACE(INDEX(GroupVertices[Group], MATCH(Edges[[#This Row],[Vertex 1]],GroupVertices[Vertex],0)),1,1,"")</f>
        <v>#N/A</v>
      </c>
      <c r="BF313" s="124" t="e">
        <f>REPLACE(INDEX(GroupVertices[Group], MATCH(Edges[[#This Row],[Vertex 2]],GroupVertices[Vertex],0)),1,1,"")</f>
        <v>#N/A</v>
      </c>
    </row>
    <row r="314" spans="1:58" x14ac:dyDescent="0.25">
      <c r="A314" s="64" t="s">
        <v>366</v>
      </c>
      <c r="B314" s="64" t="s">
        <v>1469</v>
      </c>
      <c r="C314" s="65"/>
      <c r="D314" s="66"/>
      <c r="E314" s="67"/>
      <c r="F314" s="68"/>
      <c r="G314" s="65" t="str">
        <f>IF(Edges[[#This Row],[Vertex 1]]=Edges[[#This Row],[Vertex 2]],"HIDE","SHOW")</f>
        <v>SHOW</v>
      </c>
      <c r="H314" s="69"/>
      <c r="I314" s="70"/>
      <c r="J314" s="70"/>
      <c r="K314" s="34" t="s">
        <v>65</v>
      </c>
      <c r="L314" s="77">
        <v>314</v>
      </c>
      <c r="M314" s="77"/>
      <c r="N314" s="72"/>
      <c r="O314" s="79" t="s">
        <v>1646</v>
      </c>
      <c r="P314" s="81">
        <v>42852.306840277779</v>
      </c>
      <c r="Q314" s="79" t="s">
        <v>18327</v>
      </c>
      <c r="R314" s="79"/>
      <c r="S314" s="79"/>
      <c r="T314" s="79" t="s">
        <v>4277</v>
      </c>
      <c r="U314" s="79"/>
      <c r="V314" s="82" t="s">
        <v>4890</v>
      </c>
      <c r="W314" s="81">
        <v>42852.306840277779</v>
      </c>
      <c r="X314" s="82" t="s">
        <v>6012</v>
      </c>
      <c r="Y314" s="79"/>
      <c r="Z314" s="79"/>
      <c r="AA314" s="83" t="s">
        <v>8059</v>
      </c>
      <c r="AB314" s="79"/>
      <c r="AC314" s="79" t="b">
        <v>0</v>
      </c>
      <c r="AD314" s="79">
        <v>0</v>
      </c>
      <c r="AE314" s="83" t="s">
        <v>9915</v>
      </c>
      <c r="AF314" s="79" t="b">
        <v>0</v>
      </c>
      <c r="AG314" s="79" t="s">
        <v>9963</v>
      </c>
      <c r="AH314" s="79"/>
      <c r="AI314" s="83" t="s">
        <v>9915</v>
      </c>
      <c r="AJ314" s="79" t="b">
        <v>0</v>
      </c>
      <c r="AK314" s="79">
        <v>29</v>
      </c>
      <c r="AL314" s="83" t="s">
        <v>9672</v>
      </c>
      <c r="AM314" s="79" t="s">
        <v>9991</v>
      </c>
      <c r="AN314" s="79" t="b">
        <v>0</v>
      </c>
      <c r="AO314" s="83" t="s">
        <v>9672</v>
      </c>
      <c r="AP314" s="79" t="s">
        <v>179</v>
      </c>
      <c r="AQ314" s="79">
        <v>0</v>
      </c>
      <c r="AR314" s="79">
        <v>0</v>
      </c>
      <c r="AS314" s="79"/>
      <c r="AT314" s="79"/>
      <c r="AU314" s="79"/>
      <c r="AV314" s="79"/>
      <c r="AW314" s="79"/>
      <c r="AX314" s="79"/>
      <c r="AY314" s="79"/>
      <c r="AZ314" s="79"/>
      <c r="BA314">
        <v>3</v>
      </c>
      <c r="BB314">
        <v>0</v>
      </c>
      <c r="BC314" s="79" t="str">
        <f>IF(Edges[[#This Row],[Sentiment]]=0,"NEUTRAL",IF(Edges[[#This Row],[Sentiment]]=1,"POSITIVE",IF(Edges[[#This Row],[Sentiment]]=-1,"NEGATIVE")))</f>
        <v>NEUTRAL</v>
      </c>
      <c r="BD314" s="79" t="str">
        <f>IF(Edges[[#This Row],[Vertex 1]]=Edges[[#This Row],[Vertex 2]],"HIDE","SHOW")</f>
        <v>SHOW</v>
      </c>
      <c r="BE314" s="78" t="str">
        <f>REPLACE(INDEX(GroupVertices[Group], MATCH(Edges[[#This Row],[Vertex 1]],GroupVertices[Vertex],0)),1,1,"")</f>
        <v>EUTRAL</v>
      </c>
      <c r="BF314" s="78" t="str">
        <f>REPLACE(INDEX(GroupVertices[Group], MATCH(Edges[[#This Row],[Vertex 2]],GroupVertices[Vertex],0)),1,1,"")</f>
        <v>EUTRAL</v>
      </c>
    </row>
    <row r="315" spans="1:58" x14ac:dyDescent="0.25">
      <c r="A315" s="64" t="s">
        <v>366</v>
      </c>
      <c r="B315" s="64" t="s">
        <v>1469</v>
      </c>
      <c r="C315" s="65"/>
      <c r="D315" s="66"/>
      <c r="E315" s="67"/>
      <c r="F315" s="68"/>
      <c r="G315" s="65" t="str">
        <f>IF(Edges[[#This Row],[Vertex 1]]=Edges[[#This Row],[Vertex 2]],"HIDE","SHOW")</f>
        <v>SHOW</v>
      </c>
      <c r="H315" s="69"/>
      <c r="I315" s="70"/>
      <c r="J315" s="70"/>
      <c r="K315" s="34" t="s">
        <v>65</v>
      </c>
      <c r="L315" s="77">
        <v>315</v>
      </c>
      <c r="M315" s="77"/>
      <c r="N315" s="72"/>
      <c r="O315" s="79" t="s">
        <v>1646</v>
      </c>
      <c r="P315" s="81">
        <v>42852.306921296295</v>
      </c>
      <c r="Q315" s="79" t="s">
        <v>1744</v>
      </c>
      <c r="R315" s="79"/>
      <c r="S315" s="79"/>
      <c r="T315" s="79"/>
      <c r="U315" s="79"/>
      <c r="V315" s="82" t="s">
        <v>4890</v>
      </c>
      <c r="W315" s="81">
        <v>42852.306921296295</v>
      </c>
      <c r="X315" s="82" t="s">
        <v>6013</v>
      </c>
      <c r="Y315" s="79"/>
      <c r="Z315" s="79"/>
      <c r="AA315" s="83" t="s">
        <v>8060</v>
      </c>
      <c r="AB315" s="79"/>
      <c r="AC315" s="79" t="b">
        <v>0</v>
      </c>
      <c r="AD315" s="79">
        <v>0</v>
      </c>
      <c r="AE315" s="83" t="s">
        <v>9915</v>
      </c>
      <c r="AF315" s="79" t="b">
        <v>0</v>
      </c>
      <c r="AG315" s="79" t="s">
        <v>9963</v>
      </c>
      <c r="AH315" s="79"/>
      <c r="AI315" s="83" t="s">
        <v>9915</v>
      </c>
      <c r="AJ315" s="79" t="b">
        <v>0</v>
      </c>
      <c r="AK315" s="79">
        <v>25</v>
      </c>
      <c r="AL315" s="83" t="s">
        <v>9671</v>
      </c>
      <c r="AM315" s="79" t="s">
        <v>9991</v>
      </c>
      <c r="AN315" s="79" t="b">
        <v>0</v>
      </c>
      <c r="AO315" s="83" t="s">
        <v>9671</v>
      </c>
      <c r="AP315" s="79" t="s">
        <v>179</v>
      </c>
      <c r="AQ315" s="79">
        <v>0</v>
      </c>
      <c r="AR315" s="79">
        <v>0</v>
      </c>
      <c r="AS315" s="79"/>
      <c r="AT315" s="79"/>
      <c r="AU315" s="79"/>
      <c r="AV315" s="79"/>
      <c r="AW315" s="79"/>
      <c r="AX315" s="79"/>
      <c r="AY315" s="79"/>
      <c r="AZ315" s="79"/>
      <c r="BA315">
        <v>3</v>
      </c>
      <c r="BB315">
        <v>0</v>
      </c>
      <c r="BC315" s="79" t="str">
        <f>IF(Edges[[#This Row],[Sentiment]]=0,"NEUTRAL",IF(Edges[[#This Row],[Sentiment]]=1,"POSITIVE",IF(Edges[[#This Row],[Sentiment]]=-1,"NEGATIVE")))</f>
        <v>NEUTRAL</v>
      </c>
      <c r="BD315" s="79" t="str">
        <f>IF(Edges[[#This Row],[Vertex 1]]=Edges[[#This Row],[Vertex 2]],"HIDE","SHOW")</f>
        <v>SHOW</v>
      </c>
      <c r="BE315" s="78" t="str">
        <f>REPLACE(INDEX(GroupVertices[Group], MATCH(Edges[[#This Row],[Vertex 1]],GroupVertices[Vertex],0)),1,1,"")</f>
        <v>EUTRAL</v>
      </c>
      <c r="BF315" s="78" t="str">
        <f>REPLACE(INDEX(GroupVertices[Group], MATCH(Edges[[#This Row],[Vertex 2]],GroupVertices[Vertex],0)),1,1,"")</f>
        <v>EUTRAL</v>
      </c>
    </row>
    <row r="316" spans="1:58" x14ac:dyDescent="0.25">
      <c r="A316" s="64" t="s">
        <v>366</v>
      </c>
      <c r="B316" s="64" t="s">
        <v>1543</v>
      </c>
      <c r="C316" s="65"/>
      <c r="D316" s="66"/>
      <c r="E316" s="67"/>
      <c r="F316" s="68"/>
      <c r="G316" s="65" t="str">
        <f>IF(Edges[[#This Row],[Vertex 1]]=Edges[[#This Row],[Vertex 2]],"HIDE","SHOW")</f>
        <v>SHOW</v>
      </c>
      <c r="H316" s="69"/>
      <c r="I316" s="70"/>
      <c r="J316" s="70"/>
      <c r="K316" s="34" t="s">
        <v>65</v>
      </c>
      <c r="L316" s="77">
        <v>316</v>
      </c>
      <c r="M316" s="77"/>
      <c r="N316" s="72"/>
      <c r="O316" s="79" t="s">
        <v>1646</v>
      </c>
      <c r="P316" s="81">
        <v>42852.306944444441</v>
      </c>
      <c r="Q316" s="79" t="s">
        <v>18324</v>
      </c>
      <c r="R316" s="79"/>
      <c r="S316" s="79"/>
      <c r="T316" s="79" t="s">
        <v>4261</v>
      </c>
      <c r="U316" s="79"/>
      <c r="V316" s="82" t="s">
        <v>4890</v>
      </c>
      <c r="W316" s="81">
        <v>42852.306944444441</v>
      </c>
      <c r="X316" s="82" t="s">
        <v>6014</v>
      </c>
      <c r="Y316" s="79"/>
      <c r="Z316" s="79"/>
      <c r="AA316" s="83" t="s">
        <v>8061</v>
      </c>
      <c r="AB316" s="79"/>
      <c r="AC316" s="79" t="b">
        <v>0</v>
      </c>
      <c r="AD316" s="79">
        <v>0</v>
      </c>
      <c r="AE316" s="83" t="s">
        <v>9915</v>
      </c>
      <c r="AF316" s="79" t="b">
        <v>0</v>
      </c>
      <c r="AG316" s="79" t="s">
        <v>9963</v>
      </c>
      <c r="AH316" s="79"/>
      <c r="AI316" s="83" t="s">
        <v>9915</v>
      </c>
      <c r="AJ316" s="79" t="b">
        <v>0</v>
      </c>
      <c r="AK316" s="79">
        <v>32</v>
      </c>
      <c r="AL316" s="83" t="s">
        <v>9658</v>
      </c>
      <c r="AM316" s="79" t="s">
        <v>9991</v>
      </c>
      <c r="AN316" s="79" t="b">
        <v>0</v>
      </c>
      <c r="AO316" s="83" t="s">
        <v>9658</v>
      </c>
      <c r="AP316" s="79" t="s">
        <v>179</v>
      </c>
      <c r="AQ316" s="79">
        <v>0</v>
      </c>
      <c r="AR316" s="79">
        <v>0</v>
      </c>
      <c r="AS316" s="79"/>
      <c r="AT316" s="79"/>
      <c r="AU316" s="79"/>
      <c r="AV316" s="79"/>
      <c r="AW316" s="79"/>
      <c r="AX316" s="79"/>
      <c r="AY316" s="79"/>
      <c r="AZ316" s="79"/>
      <c r="BA316">
        <v>1</v>
      </c>
      <c r="BB316">
        <v>0</v>
      </c>
      <c r="BC316" s="79" t="str">
        <f>IF(Edges[[#This Row],[Sentiment]]=0,"NEUTRAL",IF(Edges[[#This Row],[Sentiment]]=1,"POSITIVE",IF(Edges[[#This Row],[Sentiment]]=-1,"NEGATIVE")))</f>
        <v>NEUTRAL</v>
      </c>
      <c r="BD316" s="79" t="str">
        <f>IF(Edges[[#This Row],[Vertex 1]]=Edges[[#This Row],[Vertex 2]],"HIDE","SHOW")</f>
        <v>SHOW</v>
      </c>
      <c r="BE316" s="78" t="str">
        <f>REPLACE(INDEX(GroupVertices[Group], MATCH(Edges[[#This Row],[Vertex 1]],GroupVertices[Vertex],0)),1,1,"")</f>
        <v>EUTRAL</v>
      </c>
      <c r="BF316" s="78" t="str">
        <f>REPLACE(INDEX(GroupVertices[Group], MATCH(Edges[[#This Row],[Vertex 2]],GroupVertices[Vertex],0)),1,1,"")</f>
        <v>eneral</v>
      </c>
    </row>
    <row r="317" spans="1:58" x14ac:dyDescent="0.25">
      <c r="A317" s="64" t="s">
        <v>366</v>
      </c>
      <c r="B317" s="64" t="s">
        <v>1544</v>
      </c>
      <c r="C317" s="65"/>
      <c r="D317" s="66"/>
      <c r="E317" s="67"/>
      <c r="F317" s="68"/>
      <c r="G317" s="65" t="str">
        <f>IF(Edges[[#This Row],[Vertex 1]]=Edges[[#This Row],[Vertex 2]],"HIDE","SHOW")</f>
        <v>SHOW</v>
      </c>
      <c r="H317" s="69"/>
      <c r="I317" s="70"/>
      <c r="J317" s="70"/>
      <c r="K317" s="34" t="s">
        <v>65</v>
      </c>
      <c r="L317" s="77">
        <v>317</v>
      </c>
      <c r="M317" s="77"/>
      <c r="N317" s="72"/>
      <c r="O317" s="79" t="s">
        <v>1646</v>
      </c>
      <c r="P317" s="81">
        <v>42852.306944444441</v>
      </c>
      <c r="Q317" s="79" t="s">
        <v>18324</v>
      </c>
      <c r="R317" s="79"/>
      <c r="S317" s="79"/>
      <c r="T317" s="79" t="s">
        <v>4261</v>
      </c>
      <c r="U317" s="79"/>
      <c r="V317" s="82" t="s">
        <v>4890</v>
      </c>
      <c r="W317" s="81">
        <v>42852.306944444441</v>
      </c>
      <c r="X317" s="82" t="s">
        <v>6014</v>
      </c>
      <c r="Y317" s="79"/>
      <c r="Z317" s="79"/>
      <c r="AA317" s="83" t="s">
        <v>8061</v>
      </c>
      <c r="AB317" s="79"/>
      <c r="AC317" s="79" t="b">
        <v>0</v>
      </c>
      <c r="AD317" s="79">
        <v>0</v>
      </c>
      <c r="AE317" s="83" t="s">
        <v>9915</v>
      </c>
      <c r="AF317" s="79" t="b">
        <v>0</v>
      </c>
      <c r="AG317" s="79" t="s">
        <v>9963</v>
      </c>
      <c r="AH317" s="79"/>
      <c r="AI317" s="83" t="s">
        <v>9915</v>
      </c>
      <c r="AJ317" s="79" t="b">
        <v>0</v>
      </c>
      <c r="AK317" s="79">
        <v>32</v>
      </c>
      <c r="AL317" s="83" t="s">
        <v>9658</v>
      </c>
      <c r="AM317" s="79" t="s">
        <v>9991</v>
      </c>
      <c r="AN317" s="79" t="b">
        <v>0</v>
      </c>
      <c r="AO317" s="83" t="s">
        <v>9658</v>
      </c>
      <c r="AP317" s="79" t="s">
        <v>179</v>
      </c>
      <c r="AQ317" s="79">
        <v>0</v>
      </c>
      <c r="AR317" s="79">
        <v>0</v>
      </c>
      <c r="AS317" s="79"/>
      <c r="AT317" s="79"/>
      <c r="AU317" s="79"/>
      <c r="AV317" s="79"/>
      <c r="AW317" s="79"/>
      <c r="AX317" s="79"/>
      <c r="AY317" s="79"/>
      <c r="AZ317" s="79"/>
      <c r="BA317">
        <v>1</v>
      </c>
      <c r="BB317">
        <v>0</v>
      </c>
      <c r="BC317" s="79" t="str">
        <f>IF(Edges[[#This Row],[Sentiment]]=0,"NEUTRAL",IF(Edges[[#This Row],[Sentiment]]=1,"POSITIVE",IF(Edges[[#This Row],[Sentiment]]=-1,"NEGATIVE")))</f>
        <v>NEUTRAL</v>
      </c>
      <c r="BD317" s="79" t="str">
        <f>IF(Edges[[#This Row],[Vertex 1]]=Edges[[#This Row],[Vertex 2]],"HIDE","SHOW")</f>
        <v>SHOW</v>
      </c>
      <c r="BE317" s="78" t="str">
        <f>REPLACE(INDEX(GroupVertices[Group], MATCH(Edges[[#This Row],[Vertex 1]],GroupVertices[Vertex],0)),1,1,"")</f>
        <v>EUTRAL</v>
      </c>
      <c r="BF317" s="78" t="str">
        <f>REPLACE(INDEX(GroupVertices[Group], MATCH(Edges[[#This Row],[Vertex 2]],GroupVertices[Vertex],0)),1,1,"")</f>
        <v>eneral</v>
      </c>
    </row>
    <row r="318" spans="1:58" x14ac:dyDescent="0.25">
      <c r="A318" s="64" t="s">
        <v>366</v>
      </c>
      <c r="B318" s="64" t="s">
        <v>1545</v>
      </c>
      <c r="C318" s="65"/>
      <c r="D318" s="66"/>
      <c r="E318" s="67"/>
      <c r="F318" s="68"/>
      <c r="G318" s="65" t="str">
        <f>IF(Edges[[#This Row],[Vertex 1]]=Edges[[#This Row],[Vertex 2]],"HIDE","SHOW")</f>
        <v>SHOW</v>
      </c>
      <c r="H318" s="69"/>
      <c r="I318" s="70"/>
      <c r="J318" s="70"/>
      <c r="K318" s="34" t="s">
        <v>65</v>
      </c>
      <c r="L318" s="77">
        <v>318</v>
      </c>
      <c r="M318" s="77"/>
      <c r="N318" s="72"/>
      <c r="O318" s="79" t="s">
        <v>1646</v>
      </c>
      <c r="P318" s="81">
        <v>42852.306944444441</v>
      </c>
      <c r="Q318" s="79" t="s">
        <v>18324</v>
      </c>
      <c r="R318" s="79"/>
      <c r="S318" s="79"/>
      <c r="T318" s="79" t="s">
        <v>4261</v>
      </c>
      <c r="U318" s="79"/>
      <c r="V318" s="82" t="s">
        <v>4890</v>
      </c>
      <c r="W318" s="81">
        <v>42852.306944444441</v>
      </c>
      <c r="X318" s="82" t="s">
        <v>6014</v>
      </c>
      <c r="Y318" s="79"/>
      <c r="Z318" s="79"/>
      <c r="AA318" s="83" t="s">
        <v>8061</v>
      </c>
      <c r="AB318" s="79"/>
      <c r="AC318" s="79" t="b">
        <v>0</v>
      </c>
      <c r="AD318" s="79">
        <v>0</v>
      </c>
      <c r="AE318" s="83" t="s">
        <v>9915</v>
      </c>
      <c r="AF318" s="79" t="b">
        <v>0</v>
      </c>
      <c r="AG318" s="79" t="s">
        <v>9963</v>
      </c>
      <c r="AH318" s="79"/>
      <c r="AI318" s="83" t="s">
        <v>9915</v>
      </c>
      <c r="AJ318" s="79" t="b">
        <v>0</v>
      </c>
      <c r="AK318" s="79">
        <v>32</v>
      </c>
      <c r="AL318" s="83" t="s">
        <v>9658</v>
      </c>
      <c r="AM318" s="79" t="s">
        <v>9991</v>
      </c>
      <c r="AN318" s="79" t="b">
        <v>0</v>
      </c>
      <c r="AO318" s="83" t="s">
        <v>9658</v>
      </c>
      <c r="AP318" s="79" t="s">
        <v>179</v>
      </c>
      <c r="AQ318" s="79">
        <v>0</v>
      </c>
      <c r="AR318" s="79">
        <v>0</v>
      </c>
      <c r="AS318" s="79"/>
      <c r="AT318" s="79"/>
      <c r="AU318" s="79"/>
      <c r="AV318" s="79"/>
      <c r="AW318" s="79"/>
      <c r="AX318" s="79"/>
      <c r="AY318" s="79"/>
      <c r="AZ318" s="79"/>
      <c r="BA318">
        <v>1</v>
      </c>
      <c r="BB318">
        <v>0</v>
      </c>
      <c r="BC318" s="79" t="str">
        <f>IF(Edges[[#This Row],[Sentiment]]=0,"NEUTRAL",IF(Edges[[#This Row],[Sentiment]]=1,"POSITIVE",IF(Edges[[#This Row],[Sentiment]]=-1,"NEGATIVE")))</f>
        <v>NEUTRAL</v>
      </c>
      <c r="BD318" s="79" t="str">
        <f>IF(Edges[[#This Row],[Vertex 1]]=Edges[[#This Row],[Vertex 2]],"HIDE","SHOW")</f>
        <v>SHOW</v>
      </c>
      <c r="BE318" s="78" t="str">
        <f>REPLACE(INDEX(GroupVertices[Group], MATCH(Edges[[#This Row],[Vertex 1]],GroupVertices[Vertex],0)),1,1,"")</f>
        <v>EUTRAL</v>
      </c>
      <c r="BF318" s="78" t="str">
        <f>REPLACE(INDEX(GroupVertices[Group], MATCH(Edges[[#This Row],[Vertex 2]],GroupVertices[Vertex],0)),1,1,"")</f>
        <v>EGATIVE</v>
      </c>
    </row>
    <row r="319" spans="1:58" x14ac:dyDescent="0.25">
      <c r="A319" s="64" t="s">
        <v>366</v>
      </c>
      <c r="B319" s="64" t="s">
        <v>1469</v>
      </c>
      <c r="C319" s="65"/>
      <c r="D319" s="66"/>
      <c r="E319" s="67"/>
      <c r="F319" s="68"/>
      <c r="G319" s="65" t="str">
        <f>IF(Edges[[#This Row],[Vertex 1]]=Edges[[#This Row],[Vertex 2]],"HIDE","SHOW")</f>
        <v>SHOW</v>
      </c>
      <c r="H319" s="69"/>
      <c r="I319" s="70"/>
      <c r="J319" s="70"/>
      <c r="K319" s="34" t="s">
        <v>65</v>
      </c>
      <c r="L319" s="77">
        <v>319</v>
      </c>
      <c r="M319" s="77"/>
      <c r="N319" s="72"/>
      <c r="O319" s="79" t="s">
        <v>1646</v>
      </c>
      <c r="P319" s="81">
        <v>42852.306944444441</v>
      </c>
      <c r="Q319" s="79" t="s">
        <v>18324</v>
      </c>
      <c r="R319" s="79"/>
      <c r="S319" s="79"/>
      <c r="T319" s="79" t="s">
        <v>4261</v>
      </c>
      <c r="U319" s="79"/>
      <c r="V319" s="82" t="s">
        <v>4890</v>
      </c>
      <c r="W319" s="81">
        <v>42852.306944444441</v>
      </c>
      <c r="X319" s="82" t="s">
        <v>6014</v>
      </c>
      <c r="Y319" s="79"/>
      <c r="Z319" s="79"/>
      <c r="AA319" s="83" t="s">
        <v>8061</v>
      </c>
      <c r="AB319" s="79"/>
      <c r="AC319" s="79" t="b">
        <v>0</v>
      </c>
      <c r="AD319" s="79">
        <v>0</v>
      </c>
      <c r="AE319" s="83" t="s">
        <v>9915</v>
      </c>
      <c r="AF319" s="79" t="b">
        <v>0</v>
      </c>
      <c r="AG319" s="79" t="s">
        <v>9963</v>
      </c>
      <c r="AH319" s="79"/>
      <c r="AI319" s="83" t="s">
        <v>9915</v>
      </c>
      <c r="AJ319" s="79" t="b">
        <v>0</v>
      </c>
      <c r="AK319" s="79">
        <v>32</v>
      </c>
      <c r="AL319" s="83" t="s">
        <v>9658</v>
      </c>
      <c r="AM319" s="79" t="s">
        <v>9991</v>
      </c>
      <c r="AN319" s="79" t="b">
        <v>0</v>
      </c>
      <c r="AO319" s="83" t="s">
        <v>9658</v>
      </c>
      <c r="AP319" s="79" t="s">
        <v>179</v>
      </c>
      <c r="AQ319" s="79">
        <v>0</v>
      </c>
      <c r="AR319" s="79">
        <v>0</v>
      </c>
      <c r="AS319" s="79"/>
      <c r="AT319" s="79"/>
      <c r="AU319" s="79"/>
      <c r="AV319" s="79"/>
      <c r="AW319" s="79"/>
      <c r="AX319" s="79"/>
      <c r="AY319" s="79"/>
      <c r="AZ319" s="79"/>
      <c r="BA319">
        <v>3</v>
      </c>
      <c r="BB319">
        <v>0</v>
      </c>
      <c r="BC319" s="79" t="str">
        <f>IF(Edges[[#This Row],[Sentiment]]=0,"NEUTRAL",IF(Edges[[#This Row],[Sentiment]]=1,"POSITIVE",IF(Edges[[#This Row],[Sentiment]]=-1,"NEGATIVE")))</f>
        <v>NEUTRAL</v>
      </c>
      <c r="BD319" s="79" t="str">
        <f>IF(Edges[[#This Row],[Vertex 1]]=Edges[[#This Row],[Vertex 2]],"HIDE","SHOW")</f>
        <v>SHOW</v>
      </c>
      <c r="BE319" s="78" t="str">
        <f>REPLACE(INDEX(GroupVertices[Group], MATCH(Edges[[#This Row],[Vertex 1]],GroupVertices[Vertex],0)),1,1,"")</f>
        <v>EUTRAL</v>
      </c>
      <c r="BF319" s="78" t="str">
        <f>REPLACE(INDEX(GroupVertices[Group], MATCH(Edges[[#This Row],[Vertex 2]],GroupVertices[Vertex],0)),1,1,"")</f>
        <v>EUTRAL</v>
      </c>
    </row>
    <row r="320" spans="1:58" x14ac:dyDescent="0.25">
      <c r="A320" s="64" t="s">
        <v>367</v>
      </c>
      <c r="B320" s="64" t="s">
        <v>1469</v>
      </c>
      <c r="C320" s="65"/>
      <c r="D320" s="66"/>
      <c r="E320" s="67"/>
      <c r="F320" s="68"/>
      <c r="G320" s="65" t="str">
        <f>IF(Edges[[#This Row],[Vertex 1]]=Edges[[#This Row],[Vertex 2]],"HIDE","SHOW")</f>
        <v>SHOW</v>
      </c>
      <c r="H320" s="69"/>
      <c r="I320" s="70"/>
      <c r="J320" s="70"/>
      <c r="K320" s="34" t="s">
        <v>65</v>
      </c>
      <c r="L320" s="77">
        <v>320</v>
      </c>
      <c r="M320" s="77"/>
      <c r="N320" s="72"/>
      <c r="O320" s="79" t="s">
        <v>1646</v>
      </c>
      <c r="P320" s="81">
        <v>42852.307650462964</v>
      </c>
      <c r="Q320" s="79" t="s">
        <v>18327</v>
      </c>
      <c r="R320" s="79"/>
      <c r="S320" s="79"/>
      <c r="T320" s="79" t="s">
        <v>4277</v>
      </c>
      <c r="U320" s="79"/>
      <c r="V320" s="82" t="s">
        <v>4891</v>
      </c>
      <c r="W320" s="81">
        <v>42852.307650462964</v>
      </c>
      <c r="X320" s="82" t="s">
        <v>6015</v>
      </c>
      <c r="Y320" s="79"/>
      <c r="Z320" s="79"/>
      <c r="AA320" s="83" t="s">
        <v>8062</v>
      </c>
      <c r="AB320" s="79"/>
      <c r="AC320" s="79" t="b">
        <v>0</v>
      </c>
      <c r="AD320" s="79">
        <v>0</v>
      </c>
      <c r="AE320" s="83" t="s">
        <v>9915</v>
      </c>
      <c r="AF320" s="79" t="b">
        <v>0</v>
      </c>
      <c r="AG320" s="79" t="s">
        <v>9963</v>
      </c>
      <c r="AH320" s="79"/>
      <c r="AI320" s="83" t="s">
        <v>9915</v>
      </c>
      <c r="AJ320" s="79" t="b">
        <v>0</v>
      </c>
      <c r="AK320" s="79">
        <v>29</v>
      </c>
      <c r="AL320" s="83" t="s">
        <v>9672</v>
      </c>
      <c r="AM320" s="79" t="s">
        <v>9991</v>
      </c>
      <c r="AN320" s="79" t="b">
        <v>0</v>
      </c>
      <c r="AO320" s="83" t="s">
        <v>9672</v>
      </c>
      <c r="AP320" s="79" t="s">
        <v>179</v>
      </c>
      <c r="AQ320" s="79">
        <v>0</v>
      </c>
      <c r="AR320" s="79">
        <v>0</v>
      </c>
      <c r="AS320" s="79"/>
      <c r="AT320" s="79"/>
      <c r="AU320" s="79"/>
      <c r="AV320" s="79"/>
      <c r="AW320" s="79"/>
      <c r="AX320" s="79"/>
      <c r="AY320" s="79"/>
      <c r="AZ320" s="79"/>
      <c r="BA320">
        <v>10</v>
      </c>
      <c r="BB320">
        <v>0</v>
      </c>
      <c r="BC320" s="79" t="str">
        <f>IF(Edges[[#This Row],[Sentiment]]=0,"NEUTRAL",IF(Edges[[#This Row],[Sentiment]]=1,"POSITIVE",IF(Edges[[#This Row],[Sentiment]]=-1,"NEGATIVE")))</f>
        <v>NEUTRAL</v>
      </c>
      <c r="BD320" s="79" t="str">
        <f>IF(Edges[[#This Row],[Vertex 1]]=Edges[[#This Row],[Vertex 2]],"HIDE","SHOW")</f>
        <v>SHOW</v>
      </c>
      <c r="BE320" s="78" t="str">
        <f>REPLACE(INDEX(GroupVertices[Group], MATCH(Edges[[#This Row],[Vertex 1]],GroupVertices[Vertex],0)),1,1,"")</f>
        <v>EUTRAL</v>
      </c>
      <c r="BF320" s="78" t="str">
        <f>REPLACE(INDEX(GroupVertices[Group], MATCH(Edges[[#This Row],[Vertex 2]],GroupVertices[Vertex],0)),1,1,"")</f>
        <v>EUTRAL</v>
      </c>
    </row>
    <row r="321" spans="1:58" x14ac:dyDescent="0.25">
      <c r="A321" s="64" t="s">
        <v>367</v>
      </c>
      <c r="B321" s="64" t="s">
        <v>1469</v>
      </c>
      <c r="C321" s="65"/>
      <c r="D321" s="66"/>
      <c r="E321" s="67"/>
      <c r="F321" s="68"/>
      <c r="G321" s="65" t="str">
        <f>IF(Edges[[#This Row],[Vertex 1]]=Edges[[#This Row],[Vertex 2]],"HIDE","SHOW")</f>
        <v>SHOW</v>
      </c>
      <c r="H321" s="69"/>
      <c r="I321" s="70"/>
      <c r="J321" s="70"/>
      <c r="K321" s="34" t="s">
        <v>65</v>
      </c>
      <c r="L321" s="77">
        <v>321</v>
      </c>
      <c r="M321" s="77"/>
      <c r="N321" s="72"/>
      <c r="O321" s="79" t="s">
        <v>1646</v>
      </c>
      <c r="P321" s="81">
        <v>42852.307719907411</v>
      </c>
      <c r="Q321" s="79" t="s">
        <v>1744</v>
      </c>
      <c r="R321" s="79"/>
      <c r="S321" s="79"/>
      <c r="T321" s="79"/>
      <c r="U321" s="79"/>
      <c r="V321" s="82" t="s">
        <v>4891</v>
      </c>
      <c r="W321" s="81">
        <v>42852.307719907411</v>
      </c>
      <c r="X321" s="82" t="s">
        <v>6016</v>
      </c>
      <c r="Y321" s="79"/>
      <c r="Z321" s="79"/>
      <c r="AA321" s="83" t="s">
        <v>8063</v>
      </c>
      <c r="AB321" s="79"/>
      <c r="AC321" s="79" t="b">
        <v>0</v>
      </c>
      <c r="AD321" s="79">
        <v>0</v>
      </c>
      <c r="AE321" s="83" t="s">
        <v>9915</v>
      </c>
      <c r="AF321" s="79" t="b">
        <v>0</v>
      </c>
      <c r="AG321" s="79" t="s">
        <v>9963</v>
      </c>
      <c r="AH321" s="79"/>
      <c r="AI321" s="83" t="s">
        <v>9915</v>
      </c>
      <c r="AJ321" s="79" t="b">
        <v>0</v>
      </c>
      <c r="AK321" s="79">
        <v>25</v>
      </c>
      <c r="AL321" s="83" t="s">
        <v>9671</v>
      </c>
      <c r="AM321" s="79" t="s">
        <v>9991</v>
      </c>
      <c r="AN321" s="79" t="b">
        <v>0</v>
      </c>
      <c r="AO321" s="83" t="s">
        <v>9671</v>
      </c>
      <c r="AP321" s="79" t="s">
        <v>179</v>
      </c>
      <c r="AQ321" s="79">
        <v>0</v>
      </c>
      <c r="AR321" s="79">
        <v>0</v>
      </c>
      <c r="AS321" s="79"/>
      <c r="AT321" s="79"/>
      <c r="AU321" s="79"/>
      <c r="AV321" s="79"/>
      <c r="AW321" s="79"/>
      <c r="AX321" s="79"/>
      <c r="AY321" s="79"/>
      <c r="AZ321" s="79"/>
      <c r="BA321">
        <v>10</v>
      </c>
      <c r="BB321">
        <v>0</v>
      </c>
      <c r="BC321" s="79" t="str">
        <f>IF(Edges[[#This Row],[Sentiment]]=0,"NEUTRAL",IF(Edges[[#This Row],[Sentiment]]=1,"POSITIVE",IF(Edges[[#This Row],[Sentiment]]=-1,"NEGATIVE")))</f>
        <v>NEUTRAL</v>
      </c>
      <c r="BD321" s="79" t="str">
        <f>IF(Edges[[#This Row],[Vertex 1]]=Edges[[#This Row],[Vertex 2]],"HIDE","SHOW")</f>
        <v>SHOW</v>
      </c>
      <c r="BE321" s="78" t="str">
        <f>REPLACE(INDEX(GroupVertices[Group], MATCH(Edges[[#This Row],[Vertex 1]],GroupVertices[Vertex],0)),1,1,"")</f>
        <v>EUTRAL</v>
      </c>
      <c r="BF321" s="78" t="str">
        <f>REPLACE(INDEX(GroupVertices[Group], MATCH(Edges[[#This Row],[Vertex 2]],GroupVertices[Vertex],0)),1,1,"")</f>
        <v>EUTRAL</v>
      </c>
    </row>
    <row r="322" spans="1:58" x14ac:dyDescent="0.25">
      <c r="A322" s="64" t="s">
        <v>367</v>
      </c>
      <c r="B322" s="64" t="s">
        <v>1543</v>
      </c>
      <c r="C322" s="65"/>
      <c r="D322" s="66"/>
      <c r="E322" s="67"/>
      <c r="F322" s="68"/>
      <c r="G322" s="65" t="str">
        <f>IF(Edges[[#This Row],[Vertex 1]]=Edges[[#This Row],[Vertex 2]],"HIDE","SHOW")</f>
        <v>SHOW</v>
      </c>
      <c r="H322" s="69"/>
      <c r="I322" s="70"/>
      <c r="J322" s="70"/>
      <c r="K322" s="34" t="s">
        <v>65</v>
      </c>
      <c r="L322" s="77">
        <v>322</v>
      </c>
      <c r="M322" s="77"/>
      <c r="N322" s="72"/>
      <c r="O322" s="79" t="s">
        <v>1646</v>
      </c>
      <c r="P322" s="81">
        <v>42852.307766203703</v>
      </c>
      <c r="Q322" s="79" t="s">
        <v>18324</v>
      </c>
      <c r="R322" s="79"/>
      <c r="S322" s="79"/>
      <c r="T322" s="79" t="s">
        <v>4261</v>
      </c>
      <c r="U322" s="79"/>
      <c r="V322" s="82" t="s">
        <v>4891</v>
      </c>
      <c r="W322" s="81">
        <v>42852.307766203703</v>
      </c>
      <c r="X322" s="82" t="s">
        <v>6017</v>
      </c>
      <c r="Y322" s="79"/>
      <c r="Z322" s="79"/>
      <c r="AA322" s="83" t="s">
        <v>8064</v>
      </c>
      <c r="AB322" s="79"/>
      <c r="AC322" s="79" t="b">
        <v>0</v>
      </c>
      <c r="AD322" s="79">
        <v>0</v>
      </c>
      <c r="AE322" s="83" t="s">
        <v>9915</v>
      </c>
      <c r="AF322" s="79" t="b">
        <v>0</v>
      </c>
      <c r="AG322" s="79" t="s">
        <v>9963</v>
      </c>
      <c r="AH322" s="79"/>
      <c r="AI322" s="83" t="s">
        <v>9915</v>
      </c>
      <c r="AJ322" s="79" t="b">
        <v>0</v>
      </c>
      <c r="AK322" s="79">
        <v>32</v>
      </c>
      <c r="AL322" s="83" t="s">
        <v>9658</v>
      </c>
      <c r="AM322" s="79" t="s">
        <v>9991</v>
      </c>
      <c r="AN322" s="79" t="b">
        <v>0</v>
      </c>
      <c r="AO322" s="83" t="s">
        <v>9658</v>
      </c>
      <c r="AP322" s="79" t="s">
        <v>179</v>
      </c>
      <c r="AQ322" s="79">
        <v>0</v>
      </c>
      <c r="AR322" s="79">
        <v>0</v>
      </c>
      <c r="AS322" s="79"/>
      <c r="AT322" s="79"/>
      <c r="AU322" s="79"/>
      <c r="AV322" s="79"/>
      <c r="AW322" s="79"/>
      <c r="AX322" s="79"/>
      <c r="AY322" s="79"/>
      <c r="AZ322" s="79"/>
      <c r="BA322">
        <v>1</v>
      </c>
      <c r="BB322">
        <v>0</v>
      </c>
      <c r="BC322" s="79" t="str">
        <f>IF(Edges[[#This Row],[Sentiment]]=0,"NEUTRAL",IF(Edges[[#This Row],[Sentiment]]=1,"POSITIVE",IF(Edges[[#This Row],[Sentiment]]=-1,"NEGATIVE")))</f>
        <v>NEUTRAL</v>
      </c>
      <c r="BD322" s="79" t="str">
        <f>IF(Edges[[#This Row],[Vertex 1]]=Edges[[#This Row],[Vertex 2]],"HIDE","SHOW")</f>
        <v>SHOW</v>
      </c>
      <c r="BE322" s="78" t="str">
        <f>REPLACE(INDEX(GroupVertices[Group], MATCH(Edges[[#This Row],[Vertex 1]],GroupVertices[Vertex],0)),1,1,"")</f>
        <v>EUTRAL</v>
      </c>
      <c r="BF322" s="78" t="str">
        <f>REPLACE(INDEX(GroupVertices[Group], MATCH(Edges[[#This Row],[Vertex 2]],GroupVertices[Vertex],0)),1,1,"")</f>
        <v>eneral</v>
      </c>
    </row>
    <row r="323" spans="1:58" x14ac:dyDescent="0.25">
      <c r="A323" s="64" t="s">
        <v>367</v>
      </c>
      <c r="B323" s="64" t="s">
        <v>1544</v>
      </c>
      <c r="C323" s="65"/>
      <c r="D323" s="66"/>
      <c r="E323" s="67"/>
      <c r="F323" s="68"/>
      <c r="G323" s="65" t="str">
        <f>IF(Edges[[#This Row],[Vertex 1]]=Edges[[#This Row],[Vertex 2]],"HIDE","SHOW")</f>
        <v>SHOW</v>
      </c>
      <c r="H323" s="69"/>
      <c r="I323" s="70"/>
      <c r="J323" s="70"/>
      <c r="K323" s="34" t="s">
        <v>65</v>
      </c>
      <c r="L323" s="77">
        <v>323</v>
      </c>
      <c r="M323" s="77"/>
      <c r="N323" s="72"/>
      <c r="O323" s="79" t="s">
        <v>1646</v>
      </c>
      <c r="P323" s="81">
        <v>42852.307766203703</v>
      </c>
      <c r="Q323" s="79" t="s">
        <v>18324</v>
      </c>
      <c r="R323" s="79"/>
      <c r="S323" s="79"/>
      <c r="T323" s="79" t="s">
        <v>4261</v>
      </c>
      <c r="U323" s="79"/>
      <c r="V323" s="82" t="s">
        <v>4891</v>
      </c>
      <c r="W323" s="81">
        <v>42852.307766203703</v>
      </c>
      <c r="X323" s="82" t="s">
        <v>6017</v>
      </c>
      <c r="Y323" s="79"/>
      <c r="Z323" s="79"/>
      <c r="AA323" s="83" t="s">
        <v>8064</v>
      </c>
      <c r="AB323" s="79"/>
      <c r="AC323" s="79" t="b">
        <v>0</v>
      </c>
      <c r="AD323" s="79">
        <v>0</v>
      </c>
      <c r="AE323" s="83" t="s">
        <v>9915</v>
      </c>
      <c r="AF323" s="79" t="b">
        <v>0</v>
      </c>
      <c r="AG323" s="79" t="s">
        <v>9963</v>
      </c>
      <c r="AH323" s="79"/>
      <c r="AI323" s="83" t="s">
        <v>9915</v>
      </c>
      <c r="AJ323" s="79" t="b">
        <v>0</v>
      </c>
      <c r="AK323" s="79">
        <v>32</v>
      </c>
      <c r="AL323" s="83" t="s">
        <v>9658</v>
      </c>
      <c r="AM323" s="79" t="s">
        <v>9991</v>
      </c>
      <c r="AN323" s="79" t="b">
        <v>0</v>
      </c>
      <c r="AO323" s="83" t="s">
        <v>9658</v>
      </c>
      <c r="AP323" s="79" t="s">
        <v>179</v>
      </c>
      <c r="AQ323" s="79">
        <v>0</v>
      </c>
      <c r="AR323" s="79">
        <v>0</v>
      </c>
      <c r="AS323" s="79"/>
      <c r="AT323" s="79"/>
      <c r="AU323" s="79"/>
      <c r="AV323" s="79"/>
      <c r="AW323" s="79"/>
      <c r="AX323" s="79"/>
      <c r="AY323" s="79"/>
      <c r="AZ323" s="79"/>
      <c r="BA323">
        <v>1</v>
      </c>
      <c r="BB323">
        <v>0</v>
      </c>
      <c r="BC323" s="79" t="str">
        <f>IF(Edges[[#This Row],[Sentiment]]=0,"NEUTRAL",IF(Edges[[#This Row],[Sentiment]]=1,"POSITIVE",IF(Edges[[#This Row],[Sentiment]]=-1,"NEGATIVE")))</f>
        <v>NEUTRAL</v>
      </c>
      <c r="BD323" s="79" t="str">
        <f>IF(Edges[[#This Row],[Vertex 1]]=Edges[[#This Row],[Vertex 2]],"HIDE","SHOW")</f>
        <v>SHOW</v>
      </c>
      <c r="BE323" s="78" t="str">
        <f>REPLACE(INDEX(GroupVertices[Group], MATCH(Edges[[#This Row],[Vertex 1]],GroupVertices[Vertex],0)),1,1,"")</f>
        <v>EUTRAL</v>
      </c>
      <c r="BF323" s="78" t="str">
        <f>REPLACE(INDEX(GroupVertices[Group], MATCH(Edges[[#This Row],[Vertex 2]],GroupVertices[Vertex],0)),1,1,"")</f>
        <v>eneral</v>
      </c>
    </row>
    <row r="324" spans="1:58" x14ac:dyDescent="0.25">
      <c r="A324" s="64" t="s">
        <v>367</v>
      </c>
      <c r="B324" s="64" t="s">
        <v>1545</v>
      </c>
      <c r="C324" s="65"/>
      <c r="D324" s="66"/>
      <c r="E324" s="67"/>
      <c r="F324" s="68"/>
      <c r="G324" s="65" t="str">
        <f>IF(Edges[[#This Row],[Vertex 1]]=Edges[[#This Row],[Vertex 2]],"HIDE","SHOW")</f>
        <v>SHOW</v>
      </c>
      <c r="H324" s="69"/>
      <c r="I324" s="70"/>
      <c r="J324" s="70"/>
      <c r="K324" s="34" t="s">
        <v>65</v>
      </c>
      <c r="L324" s="77">
        <v>324</v>
      </c>
      <c r="M324" s="77"/>
      <c r="N324" s="72"/>
      <c r="O324" s="79" t="s">
        <v>1646</v>
      </c>
      <c r="P324" s="81">
        <v>42852.307766203703</v>
      </c>
      <c r="Q324" s="79" t="s">
        <v>18324</v>
      </c>
      <c r="R324" s="79"/>
      <c r="S324" s="79"/>
      <c r="T324" s="79" t="s">
        <v>4261</v>
      </c>
      <c r="U324" s="79"/>
      <c r="V324" s="82" t="s">
        <v>4891</v>
      </c>
      <c r="W324" s="81">
        <v>42852.307766203703</v>
      </c>
      <c r="X324" s="82" t="s">
        <v>6017</v>
      </c>
      <c r="Y324" s="79"/>
      <c r="Z324" s="79"/>
      <c r="AA324" s="83" t="s">
        <v>8064</v>
      </c>
      <c r="AB324" s="79"/>
      <c r="AC324" s="79" t="b">
        <v>0</v>
      </c>
      <c r="AD324" s="79">
        <v>0</v>
      </c>
      <c r="AE324" s="83" t="s">
        <v>9915</v>
      </c>
      <c r="AF324" s="79" t="b">
        <v>0</v>
      </c>
      <c r="AG324" s="79" t="s">
        <v>9963</v>
      </c>
      <c r="AH324" s="79"/>
      <c r="AI324" s="83" t="s">
        <v>9915</v>
      </c>
      <c r="AJ324" s="79" t="b">
        <v>0</v>
      </c>
      <c r="AK324" s="79">
        <v>32</v>
      </c>
      <c r="AL324" s="83" t="s">
        <v>9658</v>
      </c>
      <c r="AM324" s="79" t="s">
        <v>9991</v>
      </c>
      <c r="AN324" s="79" t="b">
        <v>0</v>
      </c>
      <c r="AO324" s="83" t="s">
        <v>9658</v>
      </c>
      <c r="AP324" s="79" t="s">
        <v>179</v>
      </c>
      <c r="AQ324" s="79">
        <v>0</v>
      </c>
      <c r="AR324" s="79">
        <v>0</v>
      </c>
      <c r="AS324" s="79"/>
      <c r="AT324" s="79"/>
      <c r="AU324" s="79"/>
      <c r="AV324" s="79"/>
      <c r="AW324" s="79"/>
      <c r="AX324" s="79"/>
      <c r="AY324" s="79"/>
      <c r="AZ324" s="79"/>
      <c r="BA324">
        <v>1</v>
      </c>
      <c r="BB324">
        <v>0</v>
      </c>
      <c r="BC324" s="79" t="str">
        <f>IF(Edges[[#This Row],[Sentiment]]=0,"NEUTRAL",IF(Edges[[#This Row],[Sentiment]]=1,"POSITIVE",IF(Edges[[#This Row],[Sentiment]]=-1,"NEGATIVE")))</f>
        <v>NEUTRAL</v>
      </c>
      <c r="BD324" s="79" t="str">
        <f>IF(Edges[[#This Row],[Vertex 1]]=Edges[[#This Row],[Vertex 2]],"HIDE","SHOW")</f>
        <v>SHOW</v>
      </c>
      <c r="BE324" s="78" t="str">
        <f>REPLACE(INDEX(GroupVertices[Group], MATCH(Edges[[#This Row],[Vertex 1]],GroupVertices[Vertex],0)),1,1,"")</f>
        <v>EUTRAL</v>
      </c>
      <c r="BF324" s="78" t="str">
        <f>REPLACE(INDEX(GroupVertices[Group], MATCH(Edges[[#This Row],[Vertex 2]],GroupVertices[Vertex],0)),1,1,"")</f>
        <v>EGATIVE</v>
      </c>
    </row>
    <row r="325" spans="1:58" x14ac:dyDescent="0.25">
      <c r="A325" s="64" t="s">
        <v>367</v>
      </c>
      <c r="B325" s="64" t="s">
        <v>1469</v>
      </c>
      <c r="C325" s="65"/>
      <c r="D325" s="66"/>
      <c r="E325" s="67"/>
      <c r="F325" s="68"/>
      <c r="G325" s="65" t="str">
        <f>IF(Edges[[#This Row],[Vertex 1]]=Edges[[#This Row],[Vertex 2]],"HIDE","SHOW")</f>
        <v>SHOW</v>
      </c>
      <c r="H325" s="69"/>
      <c r="I325" s="70"/>
      <c r="J325" s="70"/>
      <c r="K325" s="34" t="s">
        <v>65</v>
      </c>
      <c r="L325" s="77">
        <v>325</v>
      </c>
      <c r="M325" s="77"/>
      <c r="N325" s="72"/>
      <c r="O325" s="79" t="s">
        <v>1646</v>
      </c>
      <c r="P325" s="81">
        <v>42852.307766203703</v>
      </c>
      <c r="Q325" s="79" t="s">
        <v>18324</v>
      </c>
      <c r="R325" s="79"/>
      <c r="S325" s="79"/>
      <c r="T325" s="79" t="s">
        <v>4261</v>
      </c>
      <c r="U325" s="79"/>
      <c r="V325" s="82" t="s">
        <v>4891</v>
      </c>
      <c r="W325" s="81">
        <v>42852.307766203703</v>
      </c>
      <c r="X325" s="82" t="s">
        <v>6017</v>
      </c>
      <c r="Y325" s="79"/>
      <c r="Z325" s="79"/>
      <c r="AA325" s="83" t="s">
        <v>8064</v>
      </c>
      <c r="AB325" s="79"/>
      <c r="AC325" s="79" t="b">
        <v>0</v>
      </c>
      <c r="AD325" s="79">
        <v>0</v>
      </c>
      <c r="AE325" s="83" t="s">
        <v>9915</v>
      </c>
      <c r="AF325" s="79" t="b">
        <v>0</v>
      </c>
      <c r="AG325" s="79" t="s">
        <v>9963</v>
      </c>
      <c r="AH325" s="79"/>
      <c r="AI325" s="83" t="s">
        <v>9915</v>
      </c>
      <c r="AJ325" s="79" t="b">
        <v>0</v>
      </c>
      <c r="AK325" s="79">
        <v>32</v>
      </c>
      <c r="AL325" s="83" t="s">
        <v>9658</v>
      </c>
      <c r="AM325" s="79" t="s">
        <v>9991</v>
      </c>
      <c r="AN325" s="79" t="b">
        <v>0</v>
      </c>
      <c r="AO325" s="83" t="s">
        <v>9658</v>
      </c>
      <c r="AP325" s="79" t="s">
        <v>179</v>
      </c>
      <c r="AQ325" s="79">
        <v>0</v>
      </c>
      <c r="AR325" s="79">
        <v>0</v>
      </c>
      <c r="AS325" s="79"/>
      <c r="AT325" s="79"/>
      <c r="AU325" s="79"/>
      <c r="AV325" s="79"/>
      <c r="AW325" s="79"/>
      <c r="AX325" s="79"/>
      <c r="AY325" s="79"/>
      <c r="AZ325" s="79"/>
      <c r="BA325">
        <v>10</v>
      </c>
      <c r="BB325">
        <v>0</v>
      </c>
      <c r="BC325" s="79" t="str">
        <f>IF(Edges[[#This Row],[Sentiment]]=0,"NEUTRAL",IF(Edges[[#This Row],[Sentiment]]=1,"POSITIVE",IF(Edges[[#This Row],[Sentiment]]=-1,"NEGATIVE")))</f>
        <v>NEUTRAL</v>
      </c>
      <c r="BD325" s="79" t="str">
        <f>IF(Edges[[#This Row],[Vertex 1]]=Edges[[#This Row],[Vertex 2]],"HIDE","SHOW")</f>
        <v>SHOW</v>
      </c>
      <c r="BE325" s="78" t="str">
        <f>REPLACE(INDEX(GroupVertices[Group], MATCH(Edges[[#This Row],[Vertex 1]],GroupVertices[Vertex],0)),1,1,"")</f>
        <v>EUTRAL</v>
      </c>
      <c r="BF325" s="78" t="str">
        <f>REPLACE(INDEX(GroupVertices[Group], MATCH(Edges[[#This Row],[Vertex 2]],GroupVertices[Vertex],0)),1,1,"")</f>
        <v>EUTRAL</v>
      </c>
    </row>
    <row r="326" spans="1:58" x14ac:dyDescent="0.25">
      <c r="A326" s="64" t="s">
        <v>367</v>
      </c>
      <c r="B326" s="64" t="s">
        <v>1469</v>
      </c>
      <c r="C326" s="65"/>
      <c r="D326" s="66"/>
      <c r="E326" s="67"/>
      <c r="F326" s="68"/>
      <c r="G326" s="65" t="str">
        <f>IF(Edges[[#This Row],[Vertex 1]]=Edges[[#This Row],[Vertex 2]],"HIDE","SHOW")</f>
        <v>SHOW</v>
      </c>
      <c r="H326" s="69"/>
      <c r="I326" s="70"/>
      <c r="J326" s="70"/>
      <c r="K326" s="34" t="s">
        <v>65</v>
      </c>
      <c r="L326" s="77">
        <v>326</v>
      </c>
      <c r="M326" s="77"/>
      <c r="N326" s="72"/>
      <c r="O326" s="79" t="s">
        <v>1646</v>
      </c>
      <c r="P326" s="81">
        <v>42852.308263888888</v>
      </c>
      <c r="Q326" s="79" t="s">
        <v>1748</v>
      </c>
      <c r="R326" s="79"/>
      <c r="S326" s="79"/>
      <c r="T326" s="79" t="s">
        <v>4283</v>
      </c>
      <c r="U326" s="79"/>
      <c r="V326" s="82" t="s">
        <v>4891</v>
      </c>
      <c r="W326" s="81">
        <v>42852.308263888888</v>
      </c>
      <c r="X326" s="82" t="s">
        <v>6018</v>
      </c>
      <c r="Y326" s="79"/>
      <c r="Z326" s="79"/>
      <c r="AA326" s="83" t="s">
        <v>8065</v>
      </c>
      <c r="AB326" s="79"/>
      <c r="AC326" s="79" t="b">
        <v>0</v>
      </c>
      <c r="AD326" s="79">
        <v>0</v>
      </c>
      <c r="AE326" s="83" t="s">
        <v>9915</v>
      </c>
      <c r="AF326" s="79" t="b">
        <v>0</v>
      </c>
      <c r="AG326" s="79" t="s">
        <v>9963</v>
      </c>
      <c r="AH326" s="79"/>
      <c r="AI326" s="83" t="s">
        <v>9915</v>
      </c>
      <c r="AJ326" s="79" t="b">
        <v>0</v>
      </c>
      <c r="AK326" s="79">
        <v>50</v>
      </c>
      <c r="AL326" s="83" t="s">
        <v>9670</v>
      </c>
      <c r="AM326" s="79" t="s">
        <v>9991</v>
      </c>
      <c r="AN326" s="79" t="b">
        <v>0</v>
      </c>
      <c r="AO326" s="83" t="s">
        <v>9670</v>
      </c>
      <c r="AP326" s="79" t="s">
        <v>179</v>
      </c>
      <c r="AQ326" s="79">
        <v>0</v>
      </c>
      <c r="AR326" s="79">
        <v>0</v>
      </c>
      <c r="AS326" s="79"/>
      <c r="AT326" s="79"/>
      <c r="AU326" s="79"/>
      <c r="AV326" s="79"/>
      <c r="AW326" s="79"/>
      <c r="AX326" s="79"/>
      <c r="AY326" s="79"/>
      <c r="AZ326" s="79"/>
      <c r="BA326">
        <v>10</v>
      </c>
      <c r="BB326">
        <v>0</v>
      </c>
      <c r="BC326" s="79" t="str">
        <f>IF(Edges[[#This Row],[Sentiment]]=0,"NEUTRAL",IF(Edges[[#This Row],[Sentiment]]=1,"POSITIVE",IF(Edges[[#This Row],[Sentiment]]=-1,"NEGATIVE")))</f>
        <v>NEUTRAL</v>
      </c>
      <c r="BD326" s="79" t="str">
        <f>IF(Edges[[#This Row],[Vertex 1]]=Edges[[#This Row],[Vertex 2]],"HIDE","SHOW")</f>
        <v>SHOW</v>
      </c>
      <c r="BE326" s="78" t="str">
        <f>REPLACE(INDEX(GroupVertices[Group], MATCH(Edges[[#This Row],[Vertex 1]],GroupVertices[Vertex],0)),1,1,"")</f>
        <v>EUTRAL</v>
      </c>
      <c r="BF326" s="78" t="str">
        <f>REPLACE(INDEX(GroupVertices[Group], MATCH(Edges[[#This Row],[Vertex 2]],GroupVertices[Vertex],0)),1,1,"")</f>
        <v>EUTRAL</v>
      </c>
    </row>
    <row r="327" spans="1:58" x14ac:dyDescent="0.25">
      <c r="A327" s="64" t="s">
        <v>367</v>
      </c>
      <c r="B327" s="64" t="s">
        <v>1469</v>
      </c>
      <c r="C327" s="65"/>
      <c r="D327" s="66"/>
      <c r="E327" s="67"/>
      <c r="F327" s="68"/>
      <c r="G327" s="65" t="str">
        <f>IF(Edges[[#This Row],[Vertex 1]]=Edges[[#This Row],[Vertex 2]],"HIDE","SHOW")</f>
        <v>SHOW</v>
      </c>
      <c r="H327" s="69"/>
      <c r="I327" s="70"/>
      <c r="J327" s="70"/>
      <c r="K327" s="34" t="s">
        <v>65</v>
      </c>
      <c r="L327" s="77">
        <v>327</v>
      </c>
      <c r="M327" s="77"/>
      <c r="N327" s="72"/>
      <c r="O327" s="79" t="s">
        <v>1646</v>
      </c>
      <c r="P327" s="81">
        <v>42852.308321759258</v>
      </c>
      <c r="Q327" s="79" t="s">
        <v>18337</v>
      </c>
      <c r="R327" s="82" t="s">
        <v>3243</v>
      </c>
      <c r="S327" s="79" t="s">
        <v>4051</v>
      </c>
      <c r="T327" s="79" t="s">
        <v>4282</v>
      </c>
      <c r="U327" s="79"/>
      <c r="V327" s="82" t="s">
        <v>4891</v>
      </c>
      <c r="W327" s="81">
        <v>42852.308321759258</v>
      </c>
      <c r="X327" s="82" t="s">
        <v>6019</v>
      </c>
      <c r="Y327" s="79"/>
      <c r="Z327" s="79"/>
      <c r="AA327" s="83" t="s">
        <v>8066</v>
      </c>
      <c r="AB327" s="79"/>
      <c r="AC327" s="79" t="b">
        <v>0</v>
      </c>
      <c r="AD327" s="79">
        <v>0</v>
      </c>
      <c r="AE327" s="83" t="s">
        <v>9915</v>
      </c>
      <c r="AF327" s="79" t="b">
        <v>1</v>
      </c>
      <c r="AG327" s="79" t="s">
        <v>9963</v>
      </c>
      <c r="AH327" s="79"/>
      <c r="AI327" s="83" t="s">
        <v>9666</v>
      </c>
      <c r="AJ327" s="79" t="b">
        <v>0</v>
      </c>
      <c r="AK327" s="79">
        <v>26</v>
      </c>
      <c r="AL327" s="83" t="s">
        <v>9665</v>
      </c>
      <c r="AM327" s="79" t="s">
        <v>9991</v>
      </c>
      <c r="AN327" s="79" t="b">
        <v>0</v>
      </c>
      <c r="AO327" s="83" t="s">
        <v>9665</v>
      </c>
      <c r="AP327" s="79" t="s">
        <v>179</v>
      </c>
      <c r="AQ327" s="79">
        <v>0</v>
      </c>
      <c r="AR327" s="79">
        <v>0</v>
      </c>
      <c r="AS327" s="79"/>
      <c r="AT327" s="79"/>
      <c r="AU327" s="79"/>
      <c r="AV327" s="79"/>
      <c r="AW327" s="79"/>
      <c r="AX327" s="79"/>
      <c r="AY327" s="79"/>
      <c r="AZ327" s="79"/>
      <c r="BA327">
        <v>10</v>
      </c>
      <c r="BB327">
        <v>0</v>
      </c>
      <c r="BC327" s="79" t="str">
        <f>IF(Edges[[#This Row],[Sentiment]]=0,"NEUTRAL",IF(Edges[[#This Row],[Sentiment]]=1,"POSITIVE",IF(Edges[[#This Row],[Sentiment]]=-1,"NEGATIVE")))</f>
        <v>NEUTRAL</v>
      </c>
      <c r="BD327" s="79" t="str">
        <f>IF(Edges[[#This Row],[Vertex 1]]=Edges[[#This Row],[Vertex 2]],"HIDE","SHOW")</f>
        <v>SHOW</v>
      </c>
      <c r="BE327" s="78" t="str">
        <f>REPLACE(INDEX(GroupVertices[Group], MATCH(Edges[[#This Row],[Vertex 1]],GroupVertices[Vertex],0)),1,1,"")</f>
        <v>EUTRAL</v>
      </c>
      <c r="BF327" s="78" t="str">
        <f>REPLACE(INDEX(GroupVertices[Group], MATCH(Edges[[#This Row],[Vertex 2]],GroupVertices[Vertex],0)),1,1,"")</f>
        <v>EUTRAL</v>
      </c>
    </row>
    <row r="328" spans="1:58" x14ac:dyDescent="0.25">
      <c r="A328" s="64" t="s">
        <v>367</v>
      </c>
      <c r="B328" s="64" t="s">
        <v>1469</v>
      </c>
      <c r="C328" s="65"/>
      <c r="D328" s="66"/>
      <c r="E328" s="67"/>
      <c r="F328" s="68"/>
      <c r="G328" s="65" t="str">
        <f>IF(Edges[[#This Row],[Vertex 1]]=Edges[[#This Row],[Vertex 2]],"HIDE","SHOW")</f>
        <v>SHOW</v>
      </c>
      <c r="H328" s="69"/>
      <c r="I328" s="70"/>
      <c r="J328" s="70"/>
      <c r="K328" s="34" t="s">
        <v>65</v>
      </c>
      <c r="L328" s="77">
        <v>328</v>
      </c>
      <c r="M328" s="77"/>
      <c r="N328" s="72"/>
      <c r="O328" s="79" t="s">
        <v>1646</v>
      </c>
      <c r="P328" s="81">
        <v>42852.308344907404</v>
      </c>
      <c r="Q328" s="79" t="s">
        <v>1749</v>
      </c>
      <c r="R328" s="79"/>
      <c r="S328" s="79"/>
      <c r="T328" s="79" t="s">
        <v>4284</v>
      </c>
      <c r="U328" s="79"/>
      <c r="V328" s="82" t="s">
        <v>4891</v>
      </c>
      <c r="W328" s="81">
        <v>42852.308344907404</v>
      </c>
      <c r="X328" s="82" t="s">
        <v>6020</v>
      </c>
      <c r="Y328" s="79"/>
      <c r="Z328" s="79"/>
      <c r="AA328" s="83" t="s">
        <v>8067</v>
      </c>
      <c r="AB328" s="79"/>
      <c r="AC328" s="79" t="b">
        <v>0</v>
      </c>
      <c r="AD328" s="79">
        <v>0</v>
      </c>
      <c r="AE328" s="83" t="s">
        <v>9915</v>
      </c>
      <c r="AF328" s="79" t="b">
        <v>0</v>
      </c>
      <c r="AG328" s="79" t="s">
        <v>9963</v>
      </c>
      <c r="AH328" s="79"/>
      <c r="AI328" s="83" t="s">
        <v>9915</v>
      </c>
      <c r="AJ328" s="79" t="b">
        <v>0</v>
      </c>
      <c r="AK328" s="79">
        <v>30</v>
      </c>
      <c r="AL328" s="83" t="s">
        <v>9666</v>
      </c>
      <c r="AM328" s="79" t="s">
        <v>9991</v>
      </c>
      <c r="AN328" s="79" t="b">
        <v>0</v>
      </c>
      <c r="AO328" s="83" t="s">
        <v>9666</v>
      </c>
      <c r="AP328" s="79" t="s">
        <v>179</v>
      </c>
      <c r="AQ328" s="79">
        <v>0</v>
      </c>
      <c r="AR328" s="79">
        <v>0</v>
      </c>
      <c r="AS328" s="79"/>
      <c r="AT328" s="79"/>
      <c r="AU328" s="79"/>
      <c r="AV328" s="79"/>
      <c r="AW328" s="79"/>
      <c r="AX328" s="79"/>
      <c r="AY328" s="79"/>
      <c r="AZ328" s="79"/>
      <c r="BA328">
        <v>10</v>
      </c>
      <c r="BB328">
        <v>0</v>
      </c>
      <c r="BC328" s="79" t="str">
        <f>IF(Edges[[#This Row],[Sentiment]]=0,"NEUTRAL",IF(Edges[[#This Row],[Sentiment]]=1,"POSITIVE",IF(Edges[[#This Row],[Sentiment]]=-1,"NEGATIVE")))</f>
        <v>NEUTRAL</v>
      </c>
      <c r="BD328" s="79" t="str">
        <f>IF(Edges[[#This Row],[Vertex 1]]=Edges[[#This Row],[Vertex 2]],"HIDE","SHOW")</f>
        <v>SHOW</v>
      </c>
      <c r="BE328" s="78" t="str">
        <f>REPLACE(INDEX(GroupVertices[Group], MATCH(Edges[[#This Row],[Vertex 1]],GroupVertices[Vertex],0)),1,1,"")</f>
        <v>EUTRAL</v>
      </c>
      <c r="BF328" s="78" t="str">
        <f>REPLACE(INDEX(GroupVertices[Group], MATCH(Edges[[#This Row],[Vertex 2]],GroupVertices[Vertex],0)),1,1,"")</f>
        <v>EUTRAL</v>
      </c>
    </row>
    <row r="329" spans="1:58" x14ac:dyDescent="0.25">
      <c r="A329" s="64" t="s">
        <v>367</v>
      </c>
      <c r="B329" s="64" t="s">
        <v>1469</v>
      </c>
      <c r="C329" s="65"/>
      <c r="D329" s="66"/>
      <c r="E329" s="67"/>
      <c r="F329" s="68"/>
      <c r="G329" s="65" t="str">
        <f>IF(Edges[[#This Row],[Vertex 1]]=Edges[[#This Row],[Vertex 2]],"HIDE","SHOW")</f>
        <v>SHOW</v>
      </c>
      <c r="H329" s="69"/>
      <c r="I329" s="70"/>
      <c r="J329" s="70"/>
      <c r="K329" s="34" t="s">
        <v>65</v>
      </c>
      <c r="L329" s="77">
        <v>329</v>
      </c>
      <c r="M329" s="77"/>
      <c r="N329" s="72"/>
      <c r="O329" s="79" t="s">
        <v>1646</v>
      </c>
      <c r="P329" s="81">
        <v>42852.308425925927</v>
      </c>
      <c r="Q329" s="79" t="s">
        <v>1750</v>
      </c>
      <c r="R329" s="79"/>
      <c r="S329" s="79"/>
      <c r="T329" s="79" t="s">
        <v>4285</v>
      </c>
      <c r="U329" s="79"/>
      <c r="V329" s="82" t="s">
        <v>4891</v>
      </c>
      <c r="W329" s="81">
        <v>42852.308425925927</v>
      </c>
      <c r="X329" s="82" t="s">
        <v>6021</v>
      </c>
      <c r="Y329" s="79"/>
      <c r="Z329" s="79"/>
      <c r="AA329" s="83" t="s">
        <v>8068</v>
      </c>
      <c r="AB329" s="79"/>
      <c r="AC329" s="79" t="b">
        <v>0</v>
      </c>
      <c r="AD329" s="79">
        <v>0</v>
      </c>
      <c r="AE329" s="83" t="s">
        <v>9915</v>
      </c>
      <c r="AF329" s="79" t="b">
        <v>0</v>
      </c>
      <c r="AG329" s="79" t="s">
        <v>9963</v>
      </c>
      <c r="AH329" s="79"/>
      <c r="AI329" s="83" t="s">
        <v>9915</v>
      </c>
      <c r="AJ329" s="79" t="b">
        <v>0</v>
      </c>
      <c r="AK329" s="79">
        <v>26</v>
      </c>
      <c r="AL329" s="83" t="s">
        <v>9667</v>
      </c>
      <c r="AM329" s="79" t="s">
        <v>9991</v>
      </c>
      <c r="AN329" s="79" t="b">
        <v>0</v>
      </c>
      <c r="AO329" s="83" t="s">
        <v>9667</v>
      </c>
      <c r="AP329" s="79" t="s">
        <v>179</v>
      </c>
      <c r="AQ329" s="79">
        <v>0</v>
      </c>
      <c r="AR329" s="79">
        <v>0</v>
      </c>
      <c r="AS329" s="79"/>
      <c r="AT329" s="79"/>
      <c r="AU329" s="79"/>
      <c r="AV329" s="79"/>
      <c r="AW329" s="79"/>
      <c r="AX329" s="79"/>
      <c r="AY329" s="79"/>
      <c r="AZ329" s="79"/>
      <c r="BA329">
        <v>10</v>
      </c>
      <c r="BB329">
        <v>0</v>
      </c>
      <c r="BC329" s="79" t="str">
        <f>IF(Edges[[#This Row],[Sentiment]]=0,"NEUTRAL",IF(Edges[[#This Row],[Sentiment]]=1,"POSITIVE",IF(Edges[[#This Row],[Sentiment]]=-1,"NEGATIVE")))</f>
        <v>NEUTRAL</v>
      </c>
      <c r="BD329" s="79" t="str">
        <f>IF(Edges[[#This Row],[Vertex 1]]=Edges[[#This Row],[Vertex 2]],"HIDE","SHOW")</f>
        <v>SHOW</v>
      </c>
      <c r="BE329" s="78" t="str">
        <f>REPLACE(INDEX(GroupVertices[Group], MATCH(Edges[[#This Row],[Vertex 1]],GroupVertices[Vertex],0)),1,1,"")</f>
        <v>EUTRAL</v>
      </c>
      <c r="BF329" s="78" t="str">
        <f>REPLACE(INDEX(GroupVertices[Group], MATCH(Edges[[#This Row],[Vertex 2]],GroupVertices[Vertex],0)),1,1,"")</f>
        <v>EUTRAL</v>
      </c>
    </row>
    <row r="330" spans="1:58" x14ac:dyDescent="0.25">
      <c r="A330" s="64" t="s">
        <v>367</v>
      </c>
      <c r="B330" s="64" t="s">
        <v>1469</v>
      </c>
      <c r="C330" s="65"/>
      <c r="D330" s="66"/>
      <c r="E330" s="67"/>
      <c r="F330" s="68"/>
      <c r="G330" s="65" t="str">
        <f>IF(Edges[[#This Row],[Vertex 1]]=Edges[[#This Row],[Vertex 2]],"HIDE","SHOW")</f>
        <v>SHOW</v>
      </c>
      <c r="H330" s="69"/>
      <c r="I330" s="70"/>
      <c r="J330" s="70"/>
      <c r="K330" s="34" t="s">
        <v>65</v>
      </c>
      <c r="L330" s="77">
        <v>330</v>
      </c>
      <c r="M330" s="77"/>
      <c r="N330" s="72"/>
      <c r="O330" s="79" t="s">
        <v>1646</v>
      </c>
      <c r="P330" s="81">
        <v>42852.308449074073</v>
      </c>
      <c r="Q330" s="79" t="s">
        <v>1751</v>
      </c>
      <c r="R330" s="79"/>
      <c r="S330" s="79"/>
      <c r="T330" s="79" t="s">
        <v>4286</v>
      </c>
      <c r="U330" s="79"/>
      <c r="V330" s="82" t="s">
        <v>4891</v>
      </c>
      <c r="W330" s="81">
        <v>42852.308449074073</v>
      </c>
      <c r="X330" s="82" t="s">
        <v>6022</v>
      </c>
      <c r="Y330" s="79"/>
      <c r="Z330" s="79"/>
      <c r="AA330" s="83" t="s">
        <v>8069</v>
      </c>
      <c r="AB330" s="79"/>
      <c r="AC330" s="79" t="b">
        <v>0</v>
      </c>
      <c r="AD330" s="79">
        <v>0</v>
      </c>
      <c r="AE330" s="83" t="s">
        <v>9915</v>
      </c>
      <c r="AF330" s="79" t="b">
        <v>0</v>
      </c>
      <c r="AG330" s="79" t="s">
        <v>9963</v>
      </c>
      <c r="AH330" s="79"/>
      <c r="AI330" s="83" t="s">
        <v>9915</v>
      </c>
      <c r="AJ330" s="79" t="b">
        <v>0</v>
      </c>
      <c r="AK330" s="79">
        <v>34</v>
      </c>
      <c r="AL330" s="83" t="s">
        <v>9668</v>
      </c>
      <c r="AM330" s="79" t="s">
        <v>9991</v>
      </c>
      <c r="AN330" s="79" t="b">
        <v>0</v>
      </c>
      <c r="AO330" s="83" t="s">
        <v>9668</v>
      </c>
      <c r="AP330" s="79" t="s">
        <v>179</v>
      </c>
      <c r="AQ330" s="79">
        <v>0</v>
      </c>
      <c r="AR330" s="79">
        <v>0</v>
      </c>
      <c r="AS330" s="79"/>
      <c r="AT330" s="79"/>
      <c r="AU330" s="79"/>
      <c r="AV330" s="79"/>
      <c r="AW330" s="79"/>
      <c r="AX330" s="79"/>
      <c r="AY330" s="79"/>
      <c r="AZ330" s="79"/>
      <c r="BA330">
        <v>10</v>
      </c>
      <c r="BB330">
        <v>0</v>
      </c>
      <c r="BC330" s="79" t="str">
        <f>IF(Edges[[#This Row],[Sentiment]]=0,"NEUTRAL",IF(Edges[[#This Row],[Sentiment]]=1,"POSITIVE",IF(Edges[[#This Row],[Sentiment]]=-1,"NEGATIVE")))</f>
        <v>NEUTRAL</v>
      </c>
      <c r="BD330" s="79" t="str">
        <f>IF(Edges[[#This Row],[Vertex 1]]=Edges[[#This Row],[Vertex 2]],"HIDE","SHOW")</f>
        <v>SHOW</v>
      </c>
      <c r="BE330" s="78" t="str">
        <f>REPLACE(INDEX(GroupVertices[Group], MATCH(Edges[[#This Row],[Vertex 1]],GroupVertices[Vertex],0)),1,1,"")</f>
        <v>EUTRAL</v>
      </c>
      <c r="BF330" s="78" t="str">
        <f>REPLACE(INDEX(GroupVertices[Group], MATCH(Edges[[#This Row],[Vertex 2]],GroupVertices[Vertex],0)),1,1,"")</f>
        <v>EUTRAL</v>
      </c>
    </row>
    <row r="331" spans="1:58" x14ac:dyDescent="0.25">
      <c r="A331" s="64" t="s">
        <v>367</v>
      </c>
      <c r="B331" s="64" t="s">
        <v>1561</v>
      </c>
      <c r="C331" s="65"/>
      <c r="D331" s="66"/>
      <c r="E331" s="67"/>
      <c r="F331" s="68"/>
      <c r="G331" s="65" t="str">
        <f>IF(Edges[[#This Row],[Vertex 1]]=Edges[[#This Row],[Vertex 2]],"HIDE","SHOW")</f>
        <v>SHOW</v>
      </c>
      <c r="H331" s="69"/>
      <c r="I331" s="70"/>
      <c r="J331" s="70"/>
      <c r="K331" s="34" t="s">
        <v>65</v>
      </c>
      <c r="L331" s="77">
        <v>331</v>
      </c>
      <c r="M331" s="77"/>
      <c r="N331" s="72"/>
      <c r="O331" s="79" t="s">
        <v>1646</v>
      </c>
      <c r="P331" s="81">
        <v>42852.308483796296</v>
      </c>
      <c r="Q331" s="79" t="s">
        <v>1752</v>
      </c>
      <c r="R331" s="79"/>
      <c r="S331" s="79"/>
      <c r="T331" s="79" t="s">
        <v>4283</v>
      </c>
      <c r="U331" s="79"/>
      <c r="V331" s="82" t="s">
        <v>4891</v>
      </c>
      <c r="W331" s="81">
        <v>42852.308483796296</v>
      </c>
      <c r="X331" s="82" t="s">
        <v>6023</v>
      </c>
      <c r="Y331" s="79"/>
      <c r="Z331" s="79"/>
      <c r="AA331" s="83" t="s">
        <v>8070</v>
      </c>
      <c r="AB331" s="79"/>
      <c r="AC331" s="79" t="b">
        <v>0</v>
      </c>
      <c r="AD331" s="79">
        <v>0</v>
      </c>
      <c r="AE331" s="83" t="s">
        <v>9915</v>
      </c>
      <c r="AF331" s="79" t="b">
        <v>0</v>
      </c>
      <c r="AG331" s="79" t="s">
        <v>9963</v>
      </c>
      <c r="AH331" s="79"/>
      <c r="AI331" s="83" t="s">
        <v>9915</v>
      </c>
      <c r="AJ331" s="79" t="b">
        <v>0</v>
      </c>
      <c r="AK331" s="79">
        <v>26</v>
      </c>
      <c r="AL331" s="83" t="s">
        <v>9659</v>
      </c>
      <c r="AM331" s="79" t="s">
        <v>9991</v>
      </c>
      <c r="AN331" s="79" t="b">
        <v>0</v>
      </c>
      <c r="AO331" s="83" t="s">
        <v>9659</v>
      </c>
      <c r="AP331" s="79" t="s">
        <v>179</v>
      </c>
      <c r="AQ331" s="79">
        <v>0</v>
      </c>
      <c r="AR331" s="79">
        <v>0</v>
      </c>
      <c r="AS331" s="79"/>
      <c r="AT331" s="79"/>
      <c r="AU331" s="79"/>
      <c r="AV331" s="79"/>
      <c r="AW331" s="79"/>
      <c r="AX331" s="79"/>
      <c r="AY331" s="79"/>
      <c r="AZ331" s="79"/>
      <c r="BA331">
        <v>1</v>
      </c>
      <c r="BB331">
        <v>0</v>
      </c>
      <c r="BC331" s="79" t="str">
        <f>IF(Edges[[#This Row],[Sentiment]]=0,"NEUTRAL",IF(Edges[[#This Row],[Sentiment]]=1,"POSITIVE",IF(Edges[[#This Row],[Sentiment]]=-1,"NEGATIVE")))</f>
        <v>NEUTRAL</v>
      </c>
      <c r="BD331" s="79" t="str">
        <f>IF(Edges[[#This Row],[Vertex 1]]=Edges[[#This Row],[Vertex 2]],"HIDE","SHOW")</f>
        <v>SHOW</v>
      </c>
      <c r="BE331" s="78" t="str">
        <f>REPLACE(INDEX(GroupVertices[Group], MATCH(Edges[[#This Row],[Vertex 1]],GroupVertices[Vertex],0)),1,1,"")</f>
        <v>EUTRAL</v>
      </c>
      <c r="BF331" s="78" t="str">
        <f>REPLACE(INDEX(GroupVertices[Group], MATCH(Edges[[#This Row],[Vertex 2]],GroupVertices[Vertex],0)),1,1,"")</f>
        <v>EUTRAL</v>
      </c>
    </row>
    <row r="332" spans="1:58" x14ac:dyDescent="0.25">
      <c r="A332" s="64" t="s">
        <v>367</v>
      </c>
      <c r="B332" s="64" t="s">
        <v>1469</v>
      </c>
      <c r="C332" s="65"/>
      <c r="D332" s="66"/>
      <c r="E332" s="67"/>
      <c r="F332" s="68"/>
      <c r="G332" s="65" t="str">
        <f>IF(Edges[[#This Row],[Vertex 1]]=Edges[[#This Row],[Vertex 2]],"HIDE","SHOW")</f>
        <v>SHOW</v>
      </c>
      <c r="H332" s="69"/>
      <c r="I332" s="70"/>
      <c r="J332" s="70"/>
      <c r="K332" s="34" t="s">
        <v>65</v>
      </c>
      <c r="L332" s="77">
        <v>332</v>
      </c>
      <c r="M332" s="77"/>
      <c r="N332" s="72"/>
      <c r="O332" s="79" t="s">
        <v>1646</v>
      </c>
      <c r="P332" s="81">
        <v>42852.308483796296</v>
      </c>
      <c r="Q332" s="79" t="s">
        <v>1752</v>
      </c>
      <c r="R332" s="79"/>
      <c r="S332" s="79"/>
      <c r="T332" s="79" t="s">
        <v>4283</v>
      </c>
      <c r="U332" s="79"/>
      <c r="V332" s="82" t="s">
        <v>4891</v>
      </c>
      <c r="W332" s="81">
        <v>42852.308483796296</v>
      </c>
      <c r="X332" s="82" t="s">
        <v>6023</v>
      </c>
      <c r="Y332" s="79"/>
      <c r="Z332" s="79"/>
      <c r="AA332" s="83" t="s">
        <v>8070</v>
      </c>
      <c r="AB332" s="79"/>
      <c r="AC332" s="79" t="b">
        <v>0</v>
      </c>
      <c r="AD332" s="79">
        <v>0</v>
      </c>
      <c r="AE332" s="83" t="s">
        <v>9915</v>
      </c>
      <c r="AF332" s="79" t="b">
        <v>0</v>
      </c>
      <c r="AG332" s="79" t="s">
        <v>9963</v>
      </c>
      <c r="AH332" s="79"/>
      <c r="AI332" s="83" t="s">
        <v>9915</v>
      </c>
      <c r="AJ332" s="79" t="b">
        <v>0</v>
      </c>
      <c r="AK332" s="79">
        <v>26</v>
      </c>
      <c r="AL332" s="83" t="s">
        <v>9659</v>
      </c>
      <c r="AM332" s="79" t="s">
        <v>9991</v>
      </c>
      <c r="AN332" s="79" t="b">
        <v>0</v>
      </c>
      <c r="AO332" s="83" t="s">
        <v>9659</v>
      </c>
      <c r="AP332" s="79" t="s">
        <v>179</v>
      </c>
      <c r="AQ332" s="79">
        <v>0</v>
      </c>
      <c r="AR332" s="79">
        <v>0</v>
      </c>
      <c r="AS332" s="79"/>
      <c r="AT332" s="79"/>
      <c r="AU332" s="79"/>
      <c r="AV332" s="79"/>
      <c r="AW332" s="79"/>
      <c r="AX332" s="79"/>
      <c r="AY332" s="79"/>
      <c r="AZ332" s="79"/>
      <c r="BA332">
        <v>10</v>
      </c>
      <c r="BB332">
        <v>1</v>
      </c>
      <c r="BC332" s="79" t="str">
        <f>IF(Edges[[#This Row],[Sentiment]]=0,"NEUTRAL",IF(Edges[[#This Row],[Sentiment]]=1,"POSITIVE",IF(Edges[[#This Row],[Sentiment]]=-1,"NEGATIVE")))</f>
        <v>POSITIVE</v>
      </c>
      <c r="BD332" s="79" t="str">
        <f>IF(Edges[[#This Row],[Vertex 1]]=Edges[[#This Row],[Vertex 2]],"HIDE","SHOW")</f>
        <v>SHOW</v>
      </c>
      <c r="BE332" s="78" t="str">
        <f>REPLACE(INDEX(GroupVertices[Group], MATCH(Edges[[#This Row],[Vertex 1]],GroupVertices[Vertex],0)),1,1,"")</f>
        <v>EUTRAL</v>
      </c>
      <c r="BF332" s="78" t="str">
        <f>REPLACE(INDEX(GroupVertices[Group], MATCH(Edges[[#This Row],[Vertex 2]],GroupVertices[Vertex],0)),1,1,"")</f>
        <v>EUTRAL</v>
      </c>
    </row>
    <row r="333" spans="1:58" x14ac:dyDescent="0.25">
      <c r="A333" s="64" t="s">
        <v>367</v>
      </c>
      <c r="B333" s="64" t="s">
        <v>1469</v>
      </c>
      <c r="C333" s="65"/>
      <c r="D333" s="66"/>
      <c r="E333" s="67"/>
      <c r="F333" s="68"/>
      <c r="G333" s="65" t="str">
        <f>IF(Edges[[#This Row],[Vertex 1]]=Edges[[#This Row],[Vertex 2]],"HIDE","SHOW")</f>
        <v>SHOW</v>
      </c>
      <c r="H333" s="69"/>
      <c r="I333" s="70"/>
      <c r="J333" s="70"/>
      <c r="K333" s="34" t="s">
        <v>65</v>
      </c>
      <c r="L333" s="77">
        <v>333</v>
      </c>
      <c r="M333" s="77"/>
      <c r="N333" s="72"/>
      <c r="O333" s="79" t="s">
        <v>1646</v>
      </c>
      <c r="P333" s="81">
        <v>42852.308506944442</v>
      </c>
      <c r="Q333" s="79" t="s">
        <v>1755</v>
      </c>
      <c r="R333" s="79"/>
      <c r="S333" s="79"/>
      <c r="T333" s="79"/>
      <c r="U333" s="79"/>
      <c r="V333" s="82" t="s">
        <v>4891</v>
      </c>
      <c r="W333" s="81">
        <v>42852.308506944442</v>
      </c>
      <c r="X333" s="82" t="s">
        <v>6024</v>
      </c>
      <c r="Y333" s="79"/>
      <c r="Z333" s="79"/>
      <c r="AA333" s="83" t="s">
        <v>8071</v>
      </c>
      <c r="AB333" s="79"/>
      <c r="AC333" s="79" t="b">
        <v>0</v>
      </c>
      <c r="AD333" s="79">
        <v>0</v>
      </c>
      <c r="AE333" s="83" t="s">
        <v>9915</v>
      </c>
      <c r="AF333" s="79" t="b">
        <v>0</v>
      </c>
      <c r="AG333" s="79" t="s">
        <v>9963</v>
      </c>
      <c r="AH333" s="79"/>
      <c r="AI333" s="83" t="s">
        <v>9915</v>
      </c>
      <c r="AJ333" s="79" t="b">
        <v>0</v>
      </c>
      <c r="AK333" s="79">
        <v>51</v>
      </c>
      <c r="AL333" s="83" t="s">
        <v>9669</v>
      </c>
      <c r="AM333" s="79" t="s">
        <v>9991</v>
      </c>
      <c r="AN333" s="79" t="b">
        <v>0</v>
      </c>
      <c r="AO333" s="83" t="s">
        <v>9669</v>
      </c>
      <c r="AP333" s="79" t="s">
        <v>179</v>
      </c>
      <c r="AQ333" s="79">
        <v>0</v>
      </c>
      <c r="AR333" s="79">
        <v>0</v>
      </c>
      <c r="AS333" s="79"/>
      <c r="AT333" s="79"/>
      <c r="AU333" s="79"/>
      <c r="AV333" s="79"/>
      <c r="AW333" s="79"/>
      <c r="AX333" s="79"/>
      <c r="AY333" s="79"/>
      <c r="AZ333" s="79"/>
      <c r="BA333">
        <v>10</v>
      </c>
      <c r="BB333">
        <v>0</v>
      </c>
      <c r="BC333" s="79" t="str">
        <f>IF(Edges[[#This Row],[Sentiment]]=0,"NEUTRAL",IF(Edges[[#This Row],[Sentiment]]=1,"POSITIVE",IF(Edges[[#This Row],[Sentiment]]=-1,"NEGATIVE")))</f>
        <v>NEUTRAL</v>
      </c>
      <c r="BD333" s="79" t="str">
        <f>IF(Edges[[#This Row],[Vertex 1]]=Edges[[#This Row],[Vertex 2]],"HIDE","SHOW")</f>
        <v>SHOW</v>
      </c>
      <c r="BE333" s="78" t="str">
        <f>REPLACE(INDEX(GroupVertices[Group], MATCH(Edges[[#This Row],[Vertex 1]],GroupVertices[Vertex],0)),1,1,"")</f>
        <v>EUTRAL</v>
      </c>
      <c r="BF333" s="78" t="str">
        <f>REPLACE(INDEX(GroupVertices[Group], MATCH(Edges[[#This Row],[Vertex 2]],GroupVertices[Vertex],0)),1,1,"")</f>
        <v>EUTRAL</v>
      </c>
    </row>
    <row r="334" spans="1:58" hidden="1" x14ac:dyDescent="0.25">
      <c r="A334" s="64" t="s">
        <v>368</v>
      </c>
      <c r="B334" s="64" t="s">
        <v>368</v>
      </c>
      <c r="C334" s="65"/>
      <c r="D334" s="66"/>
      <c r="E334" s="67"/>
      <c r="F334" s="68"/>
      <c r="G334" s="65" t="str">
        <f>IF(Edges[[#This Row],[Vertex 1]]=Edges[[#This Row],[Vertex 2]],"HIDE","SHOW")</f>
        <v>HIDE</v>
      </c>
      <c r="H334" s="69"/>
      <c r="I334" s="70"/>
      <c r="J334" s="70"/>
      <c r="K334" s="34"/>
      <c r="L334" s="77"/>
      <c r="M334" s="77"/>
      <c r="N334" s="72"/>
      <c r="O334" s="79" t="s">
        <v>179</v>
      </c>
      <c r="P334" s="81">
        <v>42852.31144675926</v>
      </c>
      <c r="Q334" s="79" t="s">
        <v>1760</v>
      </c>
      <c r="R334" s="79"/>
      <c r="S334" s="79"/>
      <c r="T334" s="79"/>
      <c r="U334" s="79"/>
      <c r="V334" s="82" t="s">
        <v>4892</v>
      </c>
      <c r="W334" s="81">
        <v>42852.31144675926</v>
      </c>
      <c r="X334" s="82" t="s">
        <v>6025</v>
      </c>
      <c r="Y334" s="79"/>
      <c r="Z334" s="79"/>
      <c r="AA334" s="83" t="s">
        <v>8072</v>
      </c>
      <c r="AB334" s="79"/>
      <c r="AC334" s="79" t="b">
        <v>0</v>
      </c>
      <c r="AD334" s="79">
        <v>0</v>
      </c>
      <c r="AE334" s="83" t="s">
        <v>9915</v>
      </c>
      <c r="AF334" s="79" t="b">
        <v>0</v>
      </c>
      <c r="AG334" s="79" t="s">
        <v>9963</v>
      </c>
      <c r="AH334" s="79"/>
      <c r="AI334" s="83" t="s">
        <v>9915</v>
      </c>
      <c r="AJ334" s="79" t="b">
        <v>0</v>
      </c>
      <c r="AK334" s="79">
        <v>0</v>
      </c>
      <c r="AL334" s="83" t="s">
        <v>9915</v>
      </c>
      <c r="AM334" s="79" t="s">
        <v>10014</v>
      </c>
      <c r="AN334" s="79" t="b">
        <v>0</v>
      </c>
      <c r="AO334" s="83" t="s">
        <v>8072</v>
      </c>
      <c r="AP334" s="79" t="s">
        <v>179</v>
      </c>
      <c r="AQ334" s="79">
        <v>0</v>
      </c>
      <c r="AR334" s="79">
        <v>0</v>
      </c>
      <c r="AS334" s="79"/>
      <c r="AT334" s="79"/>
      <c r="AU334" s="79"/>
      <c r="AV334" s="79"/>
      <c r="AW334" s="79"/>
      <c r="AX334" s="79"/>
      <c r="AY334" s="79"/>
      <c r="AZ334" s="79"/>
      <c r="BA334">
        <v>1</v>
      </c>
      <c r="BB334">
        <v>0</v>
      </c>
      <c r="BC334" s="79" t="str">
        <f>IF(Edges[[#This Row],[Sentiment]]=0,"NEUTRAL",IF(Edges[[#This Row],[Sentiment]]=1,"POSITIVE",IF(Edges[[#This Row],[Sentiment]]=-1,"NEGATIVE")))</f>
        <v>NEUTRAL</v>
      </c>
      <c r="BD334" s="79" t="str">
        <f>IF(Edges[[#This Row],[Vertex 1]]=Edges[[#This Row],[Vertex 2]],"HIDE","SHOW")</f>
        <v>HIDE</v>
      </c>
      <c r="BE334" s="124" t="e">
        <f>REPLACE(INDEX(GroupVertices[Group], MATCH(Edges[[#This Row],[Vertex 1]],GroupVertices[Vertex],0)),1,1,"")</f>
        <v>#N/A</v>
      </c>
      <c r="BF334" s="124" t="e">
        <f>REPLACE(INDEX(GroupVertices[Group], MATCH(Edges[[#This Row],[Vertex 2]],GroupVertices[Vertex],0)),1,1,"")</f>
        <v>#N/A</v>
      </c>
    </row>
    <row r="335" spans="1:58" hidden="1" x14ac:dyDescent="0.25">
      <c r="A335" s="64" t="s">
        <v>369</v>
      </c>
      <c r="B335" s="64" t="s">
        <v>369</v>
      </c>
      <c r="C335" s="65"/>
      <c r="D335" s="66"/>
      <c r="E335" s="67"/>
      <c r="F335" s="68"/>
      <c r="G335" s="65" t="str">
        <f>IF(Edges[[#This Row],[Vertex 1]]=Edges[[#This Row],[Vertex 2]],"HIDE","SHOW")</f>
        <v>HIDE</v>
      </c>
      <c r="H335" s="69"/>
      <c r="I335" s="70"/>
      <c r="J335" s="70"/>
      <c r="K335" s="34"/>
      <c r="L335" s="77"/>
      <c r="M335" s="77"/>
      <c r="N335" s="72"/>
      <c r="O335" s="79" t="s">
        <v>179</v>
      </c>
      <c r="P335" s="81">
        <v>42852.325243055559</v>
      </c>
      <c r="Q335" s="79" t="s">
        <v>1761</v>
      </c>
      <c r="R335" s="79" t="s">
        <v>3251</v>
      </c>
      <c r="S335" s="79" t="s">
        <v>4059</v>
      </c>
      <c r="T335" s="79"/>
      <c r="U335" s="79"/>
      <c r="V335" s="82" t="s">
        <v>4893</v>
      </c>
      <c r="W335" s="81">
        <v>42852.325243055559</v>
      </c>
      <c r="X335" s="82" t="s">
        <v>6026</v>
      </c>
      <c r="Y335" s="79"/>
      <c r="Z335" s="79"/>
      <c r="AA335" s="83" t="s">
        <v>8073</v>
      </c>
      <c r="AB335" s="79"/>
      <c r="AC335" s="79" t="b">
        <v>0</v>
      </c>
      <c r="AD335" s="79">
        <v>0</v>
      </c>
      <c r="AE335" s="83" t="s">
        <v>9915</v>
      </c>
      <c r="AF335" s="79" t="b">
        <v>0</v>
      </c>
      <c r="AG335" s="79" t="s">
        <v>9963</v>
      </c>
      <c r="AH335" s="79"/>
      <c r="AI335" s="83" t="s">
        <v>9915</v>
      </c>
      <c r="AJ335" s="79" t="b">
        <v>0</v>
      </c>
      <c r="AK335" s="79">
        <v>0</v>
      </c>
      <c r="AL335" s="83" t="s">
        <v>9915</v>
      </c>
      <c r="AM335" s="79" t="s">
        <v>10005</v>
      </c>
      <c r="AN335" s="79" t="b">
        <v>0</v>
      </c>
      <c r="AO335" s="83" t="s">
        <v>8073</v>
      </c>
      <c r="AP335" s="79" t="s">
        <v>179</v>
      </c>
      <c r="AQ335" s="79">
        <v>0</v>
      </c>
      <c r="AR335" s="79">
        <v>0</v>
      </c>
      <c r="AS335" s="79"/>
      <c r="AT335" s="79"/>
      <c r="AU335" s="79"/>
      <c r="AV335" s="79"/>
      <c r="AW335" s="79"/>
      <c r="AX335" s="79"/>
      <c r="AY335" s="79"/>
      <c r="AZ335" s="79"/>
      <c r="BA335">
        <v>2</v>
      </c>
      <c r="BB335">
        <v>0</v>
      </c>
      <c r="BC335" s="79" t="str">
        <f>IF(Edges[[#This Row],[Sentiment]]=0,"NEUTRAL",IF(Edges[[#This Row],[Sentiment]]=1,"POSITIVE",IF(Edges[[#This Row],[Sentiment]]=-1,"NEGATIVE")))</f>
        <v>NEUTRAL</v>
      </c>
      <c r="BD335" s="79" t="str">
        <f>IF(Edges[[#This Row],[Vertex 1]]=Edges[[#This Row],[Vertex 2]],"HIDE","SHOW")</f>
        <v>HIDE</v>
      </c>
      <c r="BE335" s="124" t="e">
        <f>REPLACE(INDEX(GroupVertices[Group], MATCH(Edges[[#This Row],[Vertex 1]],GroupVertices[Vertex],0)),1,1,"")</f>
        <v>#N/A</v>
      </c>
      <c r="BF335" s="124" t="e">
        <f>REPLACE(INDEX(GroupVertices[Group], MATCH(Edges[[#This Row],[Vertex 2]],GroupVertices[Vertex],0)),1,1,"")</f>
        <v>#N/A</v>
      </c>
    </row>
    <row r="336" spans="1:58" hidden="1" x14ac:dyDescent="0.25">
      <c r="A336" s="64" t="s">
        <v>369</v>
      </c>
      <c r="B336" s="64" t="s">
        <v>369</v>
      </c>
      <c r="C336" s="65"/>
      <c r="D336" s="66"/>
      <c r="E336" s="67"/>
      <c r="F336" s="68"/>
      <c r="G336" s="65" t="str">
        <f>IF(Edges[[#This Row],[Vertex 1]]=Edges[[#This Row],[Vertex 2]],"HIDE","SHOW")</f>
        <v>HIDE</v>
      </c>
      <c r="H336" s="69"/>
      <c r="I336" s="70"/>
      <c r="J336" s="70"/>
      <c r="K336" s="34"/>
      <c r="L336" s="77"/>
      <c r="M336" s="77"/>
      <c r="N336" s="72"/>
      <c r="O336" s="79" t="s">
        <v>179</v>
      </c>
      <c r="P336" s="81">
        <v>42852.326180555552</v>
      </c>
      <c r="Q336" s="79" t="s">
        <v>1762</v>
      </c>
      <c r="R336" s="82" t="s">
        <v>3252</v>
      </c>
      <c r="S336" s="79" t="s">
        <v>4060</v>
      </c>
      <c r="T336" s="79"/>
      <c r="U336" s="82" t="s">
        <v>4488</v>
      </c>
      <c r="V336" s="82" t="s">
        <v>4488</v>
      </c>
      <c r="W336" s="81">
        <v>42852.326180555552</v>
      </c>
      <c r="X336" s="82" t="s">
        <v>6027</v>
      </c>
      <c r="Y336" s="79"/>
      <c r="Z336" s="79"/>
      <c r="AA336" s="83" t="s">
        <v>8074</v>
      </c>
      <c r="AB336" s="79"/>
      <c r="AC336" s="79" t="b">
        <v>0</v>
      </c>
      <c r="AD336" s="79">
        <v>0</v>
      </c>
      <c r="AE336" s="83" t="s">
        <v>9915</v>
      </c>
      <c r="AF336" s="79" t="b">
        <v>0</v>
      </c>
      <c r="AG336" s="79" t="s">
        <v>9963</v>
      </c>
      <c r="AH336" s="79"/>
      <c r="AI336" s="83" t="s">
        <v>9915</v>
      </c>
      <c r="AJ336" s="79" t="b">
        <v>0</v>
      </c>
      <c r="AK336" s="79">
        <v>0</v>
      </c>
      <c r="AL336" s="83" t="s">
        <v>9915</v>
      </c>
      <c r="AM336" s="79" t="s">
        <v>10005</v>
      </c>
      <c r="AN336" s="79" t="b">
        <v>0</v>
      </c>
      <c r="AO336" s="83" t="s">
        <v>8074</v>
      </c>
      <c r="AP336" s="79" t="s">
        <v>179</v>
      </c>
      <c r="AQ336" s="79">
        <v>0</v>
      </c>
      <c r="AR336" s="79">
        <v>0</v>
      </c>
      <c r="AS336" s="79"/>
      <c r="AT336" s="79"/>
      <c r="AU336" s="79"/>
      <c r="AV336" s="79"/>
      <c r="AW336" s="79"/>
      <c r="AX336" s="79"/>
      <c r="AY336" s="79"/>
      <c r="AZ336" s="79"/>
      <c r="BA336">
        <v>2</v>
      </c>
      <c r="BB336">
        <v>0</v>
      </c>
      <c r="BC336" s="79" t="str">
        <f>IF(Edges[[#This Row],[Sentiment]]=0,"NEUTRAL",IF(Edges[[#This Row],[Sentiment]]=1,"POSITIVE",IF(Edges[[#This Row],[Sentiment]]=-1,"NEGATIVE")))</f>
        <v>NEUTRAL</v>
      </c>
      <c r="BD336" s="79" t="str">
        <f>IF(Edges[[#This Row],[Vertex 1]]=Edges[[#This Row],[Vertex 2]],"HIDE","SHOW")</f>
        <v>HIDE</v>
      </c>
      <c r="BE336" s="124" t="e">
        <f>REPLACE(INDEX(GroupVertices[Group], MATCH(Edges[[#This Row],[Vertex 1]],GroupVertices[Vertex],0)),1,1,"")</f>
        <v>#N/A</v>
      </c>
      <c r="BF336" s="124" t="e">
        <f>REPLACE(INDEX(GroupVertices[Group], MATCH(Edges[[#This Row],[Vertex 2]],GroupVertices[Vertex],0)),1,1,"")</f>
        <v>#N/A</v>
      </c>
    </row>
    <row r="337" spans="1:58" hidden="1" x14ac:dyDescent="0.25">
      <c r="A337" s="64" t="s">
        <v>370</v>
      </c>
      <c r="B337" s="64" t="s">
        <v>370</v>
      </c>
      <c r="C337" s="65"/>
      <c r="D337" s="66"/>
      <c r="E337" s="67"/>
      <c r="F337" s="68"/>
      <c r="G337" s="65" t="str">
        <f>IF(Edges[[#This Row],[Vertex 1]]=Edges[[#This Row],[Vertex 2]],"HIDE","SHOW")</f>
        <v>HIDE</v>
      </c>
      <c r="H337" s="69"/>
      <c r="I337" s="70"/>
      <c r="J337" s="70"/>
      <c r="K337" s="34"/>
      <c r="L337" s="77"/>
      <c r="M337" s="77"/>
      <c r="N337" s="72"/>
      <c r="O337" s="79" t="s">
        <v>179</v>
      </c>
      <c r="P337" s="81">
        <v>42852.332094907404</v>
      </c>
      <c r="Q337" s="79" t="s">
        <v>1763</v>
      </c>
      <c r="R337" s="82" t="s">
        <v>3253</v>
      </c>
      <c r="S337" s="79" t="s">
        <v>4061</v>
      </c>
      <c r="T337" s="79"/>
      <c r="U337" s="79"/>
      <c r="V337" s="82" t="s">
        <v>4894</v>
      </c>
      <c r="W337" s="81">
        <v>42852.332094907404</v>
      </c>
      <c r="X337" s="82" t="s">
        <v>6028</v>
      </c>
      <c r="Y337" s="79"/>
      <c r="Z337" s="79"/>
      <c r="AA337" s="83" t="s">
        <v>8075</v>
      </c>
      <c r="AB337" s="79"/>
      <c r="AC337" s="79" t="b">
        <v>0</v>
      </c>
      <c r="AD337" s="79">
        <v>0</v>
      </c>
      <c r="AE337" s="83" t="s">
        <v>9915</v>
      </c>
      <c r="AF337" s="79" t="b">
        <v>0</v>
      </c>
      <c r="AG337" s="79" t="s">
        <v>9965</v>
      </c>
      <c r="AH337" s="79"/>
      <c r="AI337" s="83" t="s">
        <v>9915</v>
      </c>
      <c r="AJ337" s="79" t="b">
        <v>0</v>
      </c>
      <c r="AK337" s="79">
        <v>0</v>
      </c>
      <c r="AL337" s="83" t="s">
        <v>9915</v>
      </c>
      <c r="AM337" s="79" t="s">
        <v>9990</v>
      </c>
      <c r="AN337" s="79" t="b">
        <v>0</v>
      </c>
      <c r="AO337" s="83" t="s">
        <v>8075</v>
      </c>
      <c r="AP337" s="79" t="s">
        <v>179</v>
      </c>
      <c r="AQ337" s="79">
        <v>0</v>
      </c>
      <c r="AR337" s="79">
        <v>0</v>
      </c>
      <c r="AS337" s="79"/>
      <c r="AT337" s="79"/>
      <c r="AU337" s="79"/>
      <c r="AV337" s="79"/>
      <c r="AW337" s="79"/>
      <c r="AX337" s="79"/>
      <c r="AY337" s="79"/>
      <c r="AZ337" s="79"/>
      <c r="BA337">
        <v>1</v>
      </c>
      <c r="BB337">
        <v>0</v>
      </c>
      <c r="BC337" s="79" t="str">
        <f>IF(Edges[[#This Row],[Sentiment]]=0,"NEUTRAL",IF(Edges[[#This Row],[Sentiment]]=1,"POSITIVE",IF(Edges[[#This Row],[Sentiment]]=-1,"NEGATIVE")))</f>
        <v>NEUTRAL</v>
      </c>
      <c r="BD337" s="79" t="str">
        <f>IF(Edges[[#This Row],[Vertex 1]]=Edges[[#This Row],[Vertex 2]],"HIDE","SHOW")</f>
        <v>HIDE</v>
      </c>
      <c r="BE337" s="124" t="e">
        <f>REPLACE(INDEX(GroupVertices[Group], MATCH(Edges[[#This Row],[Vertex 1]],GroupVertices[Vertex],0)),1,1,"")</f>
        <v>#N/A</v>
      </c>
      <c r="BF337" s="124" t="e">
        <f>REPLACE(INDEX(GroupVertices[Group], MATCH(Edges[[#This Row],[Vertex 2]],GroupVertices[Vertex],0)),1,1,"")</f>
        <v>#N/A</v>
      </c>
    </row>
    <row r="338" spans="1:58" hidden="1" x14ac:dyDescent="0.25">
      <c r="A338" s="64" t="s">
        <v>371</v>
      </c>
      <c r="B338" s="64" t="s">
        <v>371</v>
      </c>
      <c r="C338" s="65"/>
      <c r="D338" s="66"/>
      <c r="E338" s="67"/>
      <c r="F338" s="68"/>
      <c r="G338" s="65" t="str">
        <f>IF(Edges[[#This Row],[Vertex 1]]=Edges[[#This Row],[Vertex 2]],"HIDE","SHOW")</f>
        <v>HIDE</v>
      </c>
      <c r="H338" s="69"/>
      <c r="I338" s="70"/>
      <c r="J338" s="70"/>
      <c r="K338" s="34"/>
      <c r="L338" s="77"/>
      <c r="M338" s="77"/>
      <c r="N338" s="72"/>
      <c r="O338" s="79" t="s">
        <v>179</v>
      </c>
      <c r="P338" s="81">
        <v>42852.337604166663</v>
      </c>
      <c r="Q338" s="79" t="s">
        <v>1764</v>
      </c>
      <c r="R338" s="79"/>
      <c r="S338" s="79"/>
      <c r="T338" s="79"/>
      <c r="U338" s="79"/>
      <c r="V338" s="82" t="s">
        <v>4895</v>
      </c>
      <c r="W338" s="81">
        <v>42852.337604166663</v>
      </c>
      <c r="X338" s="82" t="s">
        <v>6029</v>
      </c>
      <c r="Y338" s="79"/>
      <c r="Z338" s="79"/>
      <c r="AA338" s="83" t="s">
        <v>8076</v>
      </c>
      <c r="AB338" s="79"/>
      <c r="AC338" s="79" t="b">
        <v>0</v>
      </c>
      <c r="AD338" s="79">
        <v>0</v>
      </c>
      <c r="AE338" s="83" t="s">
        <v>9915</v>
      </c>
      <c r="AF338" s="79" t="b">
        <v>0</v>
      </c>
      <c r="AG338" s="79" t="s">
        <v>9963</v>
      </c>
      <c r="AH338" s="79"/>
      <c r="AI338" s="83" t="s">
        <v>9915</v>
      </c>
      <c r="AJ338" s="79" t="b">
        <v>0</v>
      </c>
      <c r="AK338" s="79">
        <v>0</v>
      </c>
      <c r="AL338" s="83" t="s">
        <v>9915</v>
      </c>
      <c r="AM338" s="79" t="s">
        <v>9990</v>
      </c>
      <c r="AN338" s="79" t="b">
        <v>0</v>
      </c>
      <c r="AO338" s="83" t="s">
        <v>8076</v>
      </c>
      <c r="AP338" s="79" t="s">
        <v>179</v>
      </c>
      <c r="AQ338" s="79">
        <v>0</v>
      </c>
      <c r="AR338" s="79">
        <v>0</v>
      </c>
      <c r="AS338" s="79"/>
      <c r="AT338" s="79"/>
      <c r="AU338" s="79"/>
      <c r="AV338" s="79"/>
      <c r="AW338" s="79"/>
      <c r="AX338" s="79"/>
      <c r="AY338" s="79"/>
      <c r="AZ338" s="79"/>
      <c r="BA338">
        <v>1</v>
      </c>
      <c r="BB338">
        <v>-1</v>
      </c>
      <c r="BC338" s="79" t="str">
        <f>IF(Edges[[#This Row],[Sentiment]]=0,"NEUTRAL",IF(Edges[[#This Row],[Sentiment]]=1,"POSITIVE",IF(Edges[[#This Row],[Sentiment]]=-1,"NEGATIVE")))</f>
        <v>NEGATIVE</v>
      </c>
      <c r="BD338" s="79" t="str">
        <f>IF(Edges[[#This Row],[Vertex 1]]=Edges[[#This Row],[Vertex 2]],"HIDE","SHOW")</f>
        <v>HIDE</v>
      </c>
      <c r="BE338" s="124" t="e">
        <f>REPLACE(INDEX(GroupVertices[Group], MATCH(Edges[[#This Row],[Vertex 1]],GroupVertices[Vertex],0)),1,1,"")</f>
        <v>#N/A</v>
      </c>
      <c r="BF338" s="124" t="e">
        <f>REPLACE(INDEX(GroupVertices[Group], MATCH(Edges[[#This Row],[Vertex 2]],GroupVertices[Vertex],0)),1,1,"")</f>
        <v>#N/A</v>
      </c>
    </row>
    <row r="339" spans="1:58" hidden="1" x14ac:dyDescent="0.25">
      <c r="A339" s="64" t="s">
        <v>372</v>
      </c>
      <c r="B339" s="64" t="s">
        <v>372</v>
      </c>
      <c r="C339" s="65"/>
      <c r="D339" s="66"/>
      <c r="E339" s="67"/>
      <c r="F339" s="68"/>
      <c r="G339" s="65" t="str">
        <f>IF(Edges[[#This Row],[Vertex 1]]=Edges[[#This Row],[Vertex 2]],"HIDE","SHOW")</f>
        <v>HIDE</v>
      </c>
      <c r="H339" s="69"/>
      <c r="I339" s="70"/>
      <c r="J339" s="70"/>
      <c r="K339" s="34"/>
      <c r="L339" s="77"/>
      <c r="M339" s="77"/>
      <c r="N339" s="72"/>
      <c r="O339" s="79" t="s">
        <v>179</v>
      </c>
      <c r="P339" s="81">
        <v>42852.337777777779</v>
      </c>
      <c r="Q339" s="79" t="s">
        <v>1765</v>
      </c>
      <c r="R339" s="82" t="s">
        <v>3254</v>
      </c>
      <c r="S339" s="79" t="s">
        <v>4062</v>
      </c>
      <c r="T339" s="79"/>
      <c r="U339" s="82" t="s">
        <v>4489</v>
      </c>
      <c r="V339" s="82" t="s">
        <v>4489</v>
      </c>
      <c r="W339" s="81">
        <v>42852.337777777779</v>
      </c>
      <c r="X339" s="82" t="s">
        <v>6030</v>
      </c>
      <c r="Y339" s="79"/>
      <c r="Z339" s="79"/>
      <c r="AA339" s="83" t="s">
        <v>8077</v>
      </c>
      <c r="AB339" s="79"/>
      <c r="AC339" s="79" t="b">
        <v>0</v>
      </c>
      <c r="AD339" s="79">
        <v>0</v>
      </c>
      <c r="AE339" s="83" t="s">
        <v>9915</v>
      </c>
      <c r="AF339" s="79" t="b">
        <v>0</v>
      </c>
      <c r="AG339" s="79" t="s">
        <v>9963</v>
      </c>
      <c r="AH339" s="79"/>
      <c r="AI339" s="83" t="s">
        <v>9915</v>
      </c>
      <c r="AJ339" s="79" t="b">
        <v>0</v>
      </c>
      <c r="AK339" s="79">
        <v>0</v>
      </c>
      <c r="AL339" s="83" t="s">
        <v>9915</v>
      </c>
      <c r="AM339" s="79" t="s">
        <v>10005</v>
      </c>
      <c r="AN339" s="79" t="b">
        <v>0</v>
      </c>
      <c r="AO339" s="83" t="s">
        <v>8077</v>
      </c>
      <c r="AP339" s="79" t="s">
        <v>179</v>
      </c>
      <c r="AQ339" s="79">
        <v>0</v>
      </c>
      <c r="AR339" s="79">
        <v>0</v>
      </c>
      <c r="AS339" s="79"/>
      <c r="AT339" s="79"/>
      <c r="AU339" s="79"/>
      <c r="AV339" s="79"/>
      <c r="AW339" s="79"/>
      <c r="AX339" s="79"/>
      <c r="AY339" s="79"/>
      <c r="AZ339" s="79"/>
      <c r="BA339">
        <v>1</v>
      </c>
      <c r="BB339">
        <v>-1</v>
      </c>
      <c r="BC339" s="79" t="str">
        <f>IF(Edges[[#This Row],[Sentiment]]=0,"NEUTRAL",IF(Edges[[#This Row],[Sentiment]]=1,"POSITIVE",IF(Edges[[#This Row],[Sentiment]]=-1,"NEGATIVE")))</f>
        <v>NEGATIVE</v>
      </c>
      <c r="BD339" s="79" t="str">
        <f>IF(Edges[[#This Row],[Vertex 1]]=Edges[[#This Row],[Vertex 2]],"HIDE","SHOW")</f>
        <v>HIDE</v>
      </c>
      <c r="BE339" s="124" t="e">
        <f>REPLACE(INDEX(GroupVertices[Group], MATCH(Edges[[#This Row],[Vertex 1]],GroupVertices[Vertex],0)),1,1,"")</f>
        <v>#N/A</v>
      </c>
      <c r="BF339" s="124" t="e">
        <f>REPLACE(INDEX(GroupVertices[Group], MATCH(Edges[[#This Row],[Vertex 2]],GroupVertices[Vertex],0)),1,1,"")</f>
        <v>#N/A</v>
      </c>
    </row>
    <row r="340" spans="1:58" hidden="1" x14ac:dyDescent="0.25">
      <c r="A340" s="64" t="s">
        <v>373</v>
      </c>
      <c r="B340" s="64" t="s">
        <v>373</v>
      </c>
      <c r="C340" s="65"/>
      <c r="D340" s="66"/>
      <c r="E340" s="67"/>
      <c r="F340" s="68"/>
      <c r="G340" s="65" t="str">
        <f>IF(Edges[[#This Row],[Vertex 1]]=Edges[[#This Row],[Vertex 2]],"HIDE","SHOW")</f>
        <v>HIDE</v>
      </c>
      <c r="H340" s="69"/>
      <c r="I340" s="70"/>
      <c r="J340" s="70"/>
      <c r="K340" s="34"/>
      <c r="L340" s="77"/>
      <c r="M340" s="77"/>
      <c r="N340" s="72"/>
      <c r="O340" s="79" t="s">
        <v>179</v>
      </c>
      <c r="P340" s="81">
        <v>42852.347951388889</v>
      </c>
      <c r="Q340" s="79" t="s">
        <v>1766</v>
      </c>
      <c r="R340" s="79"/>
      <c r="S340" s="79"/>
      <c r="T340" s="79"/>
      <c r="U340" s="79"/>
      <c r="V340" s="82" t="s">
        <v>4896</v>
      </c>
      <c r="W340" s="81">
        <v>42852.347951388889</v>
      </c>
      <c r="X340" s="82" t="s">
        <v>6031</v>
      </c>
      <c r="Y340" s="79"/>
      <c r="Z340" s="79"/>
      <c r="AA340" s="83" t="s">
        <v>8078</v>
      </c>
      <c r="AB340" s="79"/>
      <c r="AC340" s="79" t="b">
        <v>0</v>
      </c>
      <c r="AD340" s="79">
        <v>0</v>
      </c>
      <c r="AE340" s="83" t="s">
        <v>9915</v>
      </c>
      <c r="AF340" s="79" t="b">
        <v>0</v>
      </c>
      <c r="AG340" s="79" t="s">
        <v>9963</v>
      </c>
      <c r="AH340" s="79"/>
      <c r="AI340" s="83" t="s">
        <v>9915</v>
      </c>
      <c r="AJ340" s="79" t="b">
        <v>0</v>
      </c>
      <c r="AK340" s="79">
        <v>0</v>
      </c>
      <c r="AL340" s="83" t="s">
        <v>9915</v>
      </c>
      <c r="AM340" s="79" t="s">
        <v>9990</v>
      </c>
      <c r="AN340" s="79" t="b">
        <v>0</v>
      </c>
      <c r="AO340" s="83" t="s">
        <v>8078</v>
      </c>
      <c r="AP340" s="79" t="s">
        <v>179</v>
      </c>
      <c r="AQ340" s="79">
        <v>0</v>
      </c>
      <c r="AR340" s="79">
        <v>0</v>
      </c>
      <c r="AS340" s="79"/>
      <c r="AT340" s="79"/>
      <c r="AU340" s="79"/>
      <c r="AV340" s="79"/>
      <c r="AW340" s="79"/>
      <c r="AX340" s="79"/>
      <c r="AY340" s="79"/>
      <c r="AZ340" s="79"/>
      <c r="BA340">
        <v>1</v>
      </c>
      <c r="BB340">
        <v>-1</v>
      </c>
      <c r="BC340" s="79" t="str">
        <f>IF(Edges[[#This Row],[Sentiment]]=0,"NEUTRAL",IF(Edges[[#This Row],[Sentiment]]=1,"POSITIVE",IF(Edges[[#This Row],[Sentiment]]=-1,"NEGATIVE")))</f>
        <v>NEGATIVE</v>
      </c>
      <c r="BD340" s="79" t="str">
        <f>IF(Edges[[#This Row],[Vertex 1]]=Edges[[#This Row],[Vertex 2]],"HIDE","SHOW")</f>
        <v>HIDE</v>
      </c>
      <c r="BE340" s="124" t="e">
        <f>REPLACE(INDEX(GroupVertices[Group], MATCH(Edges[[#This Row],[Vertex 1]],GroupVertices[Vertex],0)),1,1,"")</f>
        <v>#N/A</v>
      </c>
      <c r="BF340" s="124" t="e">
        <f>REPLACE(INDEX(GroupVertices[Group], MATCH(Edges[[#This Row],[Vertex 2]],GroupVertices[Vertex],0)),1,1,"")</f>
        <v>#N/A</v>
      </c>
    </row>
    <row r="341" spans="1:58" x14ac:dyDescent="0.25">
      <c r="A341" s="64" t="s">
        <v>374</v>
      </c>
      <c r="B341" s="64" t="s">
        <v>1547</v>
      </c>
      <c r="C341" s="65"/>
      <c r="D341" s="66"/>
      <c r="E341" s="67"/>
      <c r="F341" s="68"/>
      <c r="G341" s="65" t="str">
        <f>IF(Edges[[#This Row],[Vertex 1]]=Edges[[#This Row],[Vertex 2]],"HIDE","SHOW")</f>
        <v>SHOW</v>
      </c>
      <c r="H341" s="69"/>
      <c r="I341" s="70"/>
      <c r="J341" s="70"/>
      <c r="K341" s="34" t="s">
        <v>65</v>
      </c>
      <c r="L341" s="77">
        <v>341</v>
      </c>
      <c r="M341" s="77"/>
      <c r="N341" s="72"/>
      <c r="O341" s="79" t="s">
        <v>1646</v>
      </c>
      <c r="P341" s="81">
        <v>42852.350231481483</v>
      </c>
      <c r="Q341" s="79" t="s">
        <v>1767</v>
      </c>
      <c r="R341" s="82" t="s">
        <v>3255</v>
      </c>
      <c r="S341" s="79" t="s">
        <v>4024</v>
      </c>
      <c r="T341" s="79" t="s">
        <v>4266</v>
      </c>
      <c r="U341" s="79"/>
      <c r="V341" s="82" t="s">
        <v>4897</v>
      </c>
      <c r="W341" s="81">
        <v>42852.350231481483</v>
      </c>
      <c r="X341" s="82" t="s">
        <v>6032</v>
      </c>
      <c r="Y341" s="79"/>
      <c r="Z341" s="79"/>
      <c r="AA341" s="83" t="s">
        <v>8079</v>
      </c>
      <c r="AB341" s="79"/>
      <c r="AC341" s="79" t="b">
        <v>0</v>
      </c>
      <c r="AD341" s="79">
        <v>0</v>
      </c>
      <c r="AE341" s="83" t="s">
        <v>9915</v>
      </c>
      <c r="AF341" s="79" t="b">
        <v>0</v>
      </c>
      <c r="AG341" s="79" t="s">
        <v>9963</v>
      </c>
      <c r="AH341" s="79"/>
      <c r="AI341" s="83" t="s">
        <v>9915</v>
      </c>
      <c r="AJ341" s="79" t="b">
        <v>0</v>
      </c>
      <c r="AK341" s="79">
        <v>0</v>
      </c>
      <c r="AL341" s="83" t="s">
        <v>9915</v>
      </c>
      <c r="AM341" s="79" t="s">
        <v>9990</v>
      </c>
      <c r="AN341" s="79" t="b">
        <v>0</v>
      </c>
      <c r="AO341" s="83" t="s">
        <v>8079</v>
      </c>
      <c r="AP341" s="79" t="s">
        <v>179</v>
      </c>
      <c r="AQ341" s="79">
        <v>0</v>
      </c>
      <c r="AR341" s="79">
        <v>0</v>
      </c>
      <c r="AS341" s="79"/>
      <c r="AT341" s="79"/>
      <c r="AU341" s="79"/>
      <c r="AV341" s="79"/>
      <c r="AW341" s="79"/>
      <c r="AX341" s="79"/>
      <c r="AY341" s="79"/>
      <c r="AZ341" s="79"/>
      <c r="BA341">
        <v>1</v>
      </c>
      <c r="BB341">
        <v>0</v>
      </c>
      <c r="BC341" s="79" t="str">
        <f>IF(Edges[[#This Row],[Sentiment]]=0,"NEUTRAL",IF(Edges[[#This Row],[Sentiment]]=1,"POSITIVE",IF(Edges[[#This Row],[Sentiment]]=-1,"NEGATIVE")))</f>
        <v>NEUTRAL</v>
      </c>
      <c r="BD341" s="79" t="str">
        <f>IF(Edges[[#This Row],[Vertex 1]]=Edges[[#This Row],[Vertex 2]],"HIDE","SHOW")</f>
        <v>SHOW</v>
      </c>
      <c r="BE341" s="78" t="str">
        <f>REPLACE(INDEX(GroupVertices[Group], MATCH(Edges[[#This Row],[Vertex 1]],GroupVertices[Vertex],0)),1,1,"")</f>
        <v>EUTRAL</v>
      </c>
      <c r="BF341" s="78" t="str">
        <f>REPLACE(INDEX(GroupVertices[Group], MATCH(Edges[[#This Row],[Vertex 2]],GroupVertices[Vertex],0)),1,1,"")</f>
        <v>EUTRAL</v>
      </c>
    </row>
    <row r="342" spans="1:58" x14ac:dyDescent="0.25">
      <c r="A342" s="64" t="s">
        <v>375</v>
      </c>
      <c r="B342" s="64" t="s">
        <v>1549</v>
      </c>
      <c r="C342" s="65"/>
      <c r="D342" s="66"/>
      <c r="E342" s="67"/>
      <c r="F342" s="68"/>
      <c r="G342" s="65" t="str">
        <f>IF(Edges[[#This Row],[Vertex 1]]=Edges[[#This Row],[Vertex 2]],"HIDE","SHOW")</f>
        <v>SHOW</v>
      </c>
      <c r="H342" s="69"/>
      <c r="I342" s="70"/>
      <c r="J342" s="70"/>
      <c r="K342" s="34" t="s">
        <v>65</v>
      </c>
      <c r="L342" s="77">
        <v>342</v>
      </c>
      <c r="M342" s="77"/>
      <c r="N342" s="72"/>
      <c r="O342" s="79" t="s">
        <v>1646</v>
      </c>
      <c r="P342" s="81">
        <v>42852.355856481481</v>
      </c>
      <c r="Q342" s="79" t="s">
        <v>1768</v>
      </c>
      <c r="R342" s="82" t="s">
        <v>3256</v>
      </c>
      <c r="S342" s="79" t="s">
        <v>4027</v>
      </c>
      <c r="T342" s="79"/>
      <c r="U342" s="79"/>
      <c r="V342" s="82" t="s">
        <v>4898</v>
      </c>
      <c r="W342" s="81">
        <v>42852.355856481481</v>
      </c>
      <c r="X342" s="82" t="s">
        <v>6033</v>
      </c>
      <c r="Y342" s="79"/>
      <c r="Z342" s="79"/>
      <c r="AA342" s="83" t="s">
        <v>8080</v>
      </c>
      <c r="AB342" s="79"/>
      <c r="AC342" s="79" t="b">
        <v>0</v>
      </c>
      <c r="AD342" s="79">
        <v>0</v>
      </c>
      <c r="AE342" s="83" t="s">
        <v>9915</v>
      </c>
      <c r="AF342" s="79" t="b">
        <v>0</v>
      </c>
      <c r="AG342" s="79" t="s">
        <v>9963</v>
      </c>
      <c r="AH342" s="79"/>
      <c r="AI342" s="83" t="s">
        <v>9915</v>
      </c>
      <c r="AJ342" s="79" t="b">
        <v>0</v>
      </c>
      <c r="AK342" s="79">
        <v>0</v>
      </c>
      <c r="AL342" s="83" t="s">
        <v>9915</v>
      </c>
      <c r="AM342" s="79" t="s">
        <v>9990</v>
      </c>
      <c r="AN342" s="79" t="b">
        <v>0</v>
      </c>
      <c r="AO342" s="83" t="s">
        <v>8080</v>
      </c>
      <c r="AP342" s="79" t="s">
        <v>179</v>
      </c>
      <c r="AQ342" s="79">
        <v>0</v>
      </c>
      <c r="AR342" s="79">
        <v>0</v>
      </c>
      <c r="AS342" s="79"/>
      <c r="AT342" s="79"/>
      <c r="AU342" s="79"/>
      <c r="AV342" s="79"/>
      <c r="AW342" s="79"/>
      <c r="AX342" s="79"/>
      <c r="AY342" s="79"/>
      <c r="AZ342" s="79"/>
      <c r="BA342">
        <v>1</v>
      </c>
      <c r="BB342">
        <v>0</v>
      </c>
      <c r="BC342" s="79" t="str">
        <f>IF(Edges[[#This Row],[Sentiment]]=0,"NEUTRAL",IF(Edges[[#This Row],[Sentiment]]=1,"POSITIVE",IF(Edges[[#This Row],[Sentiment]]=-1,"NEGATIVE")))</f>
        <v>NEUTRAL</v>
      </c>
      <c r="BD342" s="79" t="str">
        <f>IF(Edges[[#This Row],[Vertex 1]]=Edges[[#This Row],[Vertex 2]],"HIDE","SHOW")</f>
        <v>SHOW</v>
      </c>
      <c r="BE342" s="78" t="str">
        <f>REPLACE(INDEX(GroupVertices[Group], MATCH(Edges[[#This Row],[Vertex 1]],GroupVertices[Vertex],0)),1,1,"")</f>
        <v>EUTRAL</v>
      </c>
      <c r="BF342" s="78" t="str">
        <f>REPLACE(INDEX(GroupVertices[Group], MATCH(Edges[[#This Row],[Vertex 2]],GroupVertices[Vertex],0)),1,1,"")</f>
        <v>eneral</v>
      </c>
    </row>
    <row r="343" spans="1:58" x14ac:dyDescent="0.25">
      <c r="A343" s="64" t="s">
        <v>376</v>
      </c>
      <c r="B343" s="64" t="s">
        <v>1453</v>
      </c>
      <c r="C343" s="65"/>
      <c r="D343" s="66"/>
      <c r="E343" s="67"/>
      <c r="F343" s="68"/>
      <c r="G343" s="65" t="str">
        <f>IF(Edges[[#This Row],[Vertex 1]]=Edges[[#This Row],[Vertex 2]],"HIDE","SHOW")</f>
        <v>SHOW</v>
      </c>
      <c r="H343" s="69"/>
      <c r="I343" s="70"/>
      <c r="J343" s="70"/>
      <c r="K343" s="34" t="s">
        <v>65</v>
      </c>
      <c r="L343" s="77">
        <v>343</v>
      </c>
      <c r="M343" s="77"/>
      <c r="N343" s="72"/>
      <c r="O343" s="79" t="s">
        <v>1647</v>
      </c>
      <c r="P343" s="81">
        <v>42852.356458333335</v>
      </c>
      <c r="Q343" s="79" t="s">
        <v>1769</v>
      </c>
      <c r="R343" s="82" t="s">
        <v>3257</v>
      </c>
      <c r="S343" s="79" t="s">
        <v>4051</v>
      </c>
      <c r="T343" s="79"/>
      <c r="U343" s="79"/>
      <c r="V343" s="82" t="s">
        <v>4899</v>
      </c>
      <c r="W343" s="81">
        <v>42852.356458333335</v>
      </c>
      <c r="X343" s="82" t="s">
        <v>6034</v>
      </c>
      <c r="Y343" s="79"/>
      <c r="Z343" s="79"/>
      <c r="AA343" s="83" t="s">
        <v>8081</v>
      </c>
      <c r="AB343" s="83" t="s">
        <v>9876</v>
      </c>
      <c r="AC343" s="79" t="b">
        <v>0</v>
      </c>
      <c r="AD343" s="79">
        <v>0</v>
      </c>
      <c r="AE343" s="83" t="s">
        <v>9918</v>
      </c>
      <c r="AF343" s="79" t="b">
        <v>0</v>
      </c>
      <c r="AG343" s="79" t="s">
        <v>9963</v>
      </c>
      <c r="AH343" s="79"/>
      <c r="AI343" s="83" t="s">
        <v>9915</v>
      </c>
      <c r="AJ343" s="79" t="b">
        <v>0</v>
      </c>
      <c r="AK343" s="79">
        <v>0</v>
      </c>
      <c r="AL343" s="83" t="s">
        <v>9915</v>
      </c>
      <c r="AM343" s="79" t="s">
        <v>9993</v>
      </c>
      <c r="AN343" s="79" t="b">
        <v>1</v>
      </c>
      <c r="AO343" s="83" t="s">
        <v>9876</v>
      </c>
      <c r="AP343" s="79" t="s">
        <v>179</v>
      </c>
      <c r="AQ343" s="79">
        <v>0</v>
      </c>
      <c r="AR343" s="79">
        <v>0</v>
      </c>
      <c r="AS343" s="79"/>
      <c r="AT343" s="79"/>
      <c r="AU343" s="79"/>
      <c r="AV343" s="79"/>
      <c r="AW343" s="79"/>
      <c r="AX343" s="79"/>
      <c r="AY343" s="79"/>
      <c r="AZ343" s="79"/>
      <c r="BA343">
        <v>1</v>
      </c>
      <c r="BB343">
        <v>0</v>
      </c>
      <c r="BC343" s="79" t="str">
        <f>IF(Edges[[#This Row],[Sentiment]]=0,"NEUTRAL",IF(Edges[[#This Row],[Sentiment]]=1,"POSITIVE",IF(Edges[[#This Row],[Sentiment]]=-1,"NEGATIVE")))</f>
        <v>NEUTRAL</v>
      </c>
      <c r="BD343" s="79" t="str">
        <f>IF(Edges[[#This Row],[Vertex 1]]=Edges[[#This Row],[Vertex 2]],"HIDE","SHOW")</f>
        <v>SHOW</v>
      </c>
      <c r="BE343" s="78" t="str">
        <f>REPLACE(INDEX(GroupVertices[Group], MATCH(Edges[[#This Row],[Vertex 1]],GroupVertices[Vertex],0)),1,1,"")</f>
        <v>EUTRAL</v>
      </c>
      <c r="BF343" s="78" t="str">
        <f>REPLACE(INDEX(GroupVertices[Group], MATCH(Edges[[#This Row],[Vertex 2]],GroupVertices[Vertex],0)),1,1,"")</f>
        <v>eneral</v>
      </c>
    </row>
    <row r="344" spans="1:58" x14ac:dyDescent="0.25">
      <c r="A344" s="64" t="s">
        <v>377</v>
      </c>
      <c r="B344" s="64" t="s">
        <v>1562</v>
      </c>
      <c r="C344" s="65"/>
      <c r="D344" s="66"/>
      <c r="E344" s="67"/>
      <c r="F344" s="68"/>
      <c r="G344" s="65" t="str">
        <f>IF(Edges[[#This Row],[Vertex 1]]=Edges[[#This Row],[Vertex 2]],"HIDE","SHOW")</f>
        <v>SHOW</v>
      </c>
      <c r="H344" s="69"/>
      <c r="I344" s="70"/>
      <c r="J344" s="70"/>
      <c r="K344" s="34" t="s">
        <v>65</v>
      </c>
      <c r="L344" s="77">
        <v>344</v>
      </c>
      <c r="M344" s="77"/>
      <c r="N344" s="72"/>
      <c r="O344" s="79" t="s">
        <v>1646</v>
      </c>
      <c r="P344" s="81">
        <v>42852.360925925925</v>
      </c>
      <c r="Q344" s="79" t="s">
        <v>1770</v>
      </c>
      <c r="R344" s="82" t="s">
        <v>3258</v>
      </c>
      <c r="S344" s="79" t="s">
        <v>4051</v>
      </c>
      <c r="T344" s="79"/>
      <c r="U344" s="79"/>
      <c r="V344" s="82" t="s">
        <v>4900</v>
      </c>
      <c r="W344" s="81">
        <v>42852.360925925925</v>
      </c>
      <c r="X344" s="82" t="s">
        <v>6035</v>
      </c>
      <c r="Y344" s="79"/>
      <c r="Z344" s="79"/>
      <c r="AA344" s="83" t="s">
        <v>8082</v>
      </c>
      <c r="AB344" s="83" t="s">
        <v>9877</v>
      </c>
      <c r="AC344" s="79" t="b">
        <v>0</v>
      </c>
      <c r="AD344" s="79">
        <v>0</v>
      </c>
      <c r="AE344" s="83" t="s">
        <v>9919</v>
      </c>
      <c r="AF344" s="79" t="b">
        <v>0</v>
      </c>
      <c r="AG344" s="79" t="s">
        <v>9963</v>
      </c>
      <c r="AH344" s="79"/>
      <c r="AI344" s="83" t="s">
        <v>9915</v>
      </c>
      <c r="AJ344" s="79" t="b">
        <v>0</v>
      </c>
      <c r="AK344" s="79">
        <v>0</v>
      </c>
      <c r="AL344" s="83" t="s">
        <v>9915</v>
      </c>
      <c r="AM344" s="79" t="s">
        <v>9990</v>
      </c>
      <c r="AN344" s="79" t="b">
        <v>1</v>
      </c>
      <c r="AO344" s="83" t="s">
        <v>9877</v>
      </c>
      <c r="AP344" s="79" t="s">
        <v>179</v>
      </c>
      <c r="AQ344" s="79">
        <v>0</v>
      </c>
      <c r="AR344" s="79">
        <v>0</v>
      </c>
      <c r="AS344" s="79"/>
      <c r="AT344" s="79"/>
      <c r="AU344" s="79"/>
      <c r="AV344" s="79"/>
      <c r="AW344" s="79"/>
      <c r="AX344" s="79"/>
      <c r="AY344" s="79"/>
      <c r="AZ344" s="79"/>
      <c r="BA344">
        <v>1</v>
      </c>
      <c r="BB344">
        <v>0</v>
      </c>
      <c r="BC344" s="79" t="str">
        <f>IF(Edges[[#This Row],[Sentiment]]=0,"NEUTRAL",IF(Edges[[#This Row],[Sentiment]]=1,"POSITIVE",IF(Edges[[#This Row],[Sentiment]]=-1,"NEGATIVE")))</f>
        <v>NEUTRAL</v>
      </c>
      <c r="BD344" s="79" t="str">
        <f>IF(Edges[[#This Row],[Vertex 1]]=Edges[[#This Row],[Vertex 2]],"HIDE","SHOW")</f>
        <v>SHOW</v>
      </c>
      <c r="BE344" s="78" t="str">
        <f>REPLACE(INDEX(GroupVertices[Group], MATCH(Edges[[#This Row],[Vertex 1]],GroupVertices[Vertex],0)),1,1,"")</f>
        <v>EUTRAL</v>
      </c>
      <c r="BF344" s="78" t="str">
        <f>REPLACE(INDEX(GroupVertices[Group], MATCH(Edges[[#This Row],[Vertex 2]],GroupVertices[Vertex],0)),1,1,"")</f>
        <v>EUTRAL</v>
      </c>
    </row>
    <row r="345" spans="1:58" x14ac:dyDescent="0.25">
      <c r="A345" s="64" t="s">
        <v>377</v>
      </c>
      <c r="B345" s="64" t="s">
        <v>1563</v>
      </c>
      <c r="C345" s="65"/>
      <c r="D345" s="66"/>
      <c r="E345" s="67"/>
      <c r="F345" s="68"/>
      <c r="G345" s="65" t="str">
        <f>IF(Edges[[#This Row],[Vertex 1]]=Edges[[#This Row],[Vertex 2]],"HIDE","SHOW")</f>
        <v>SHOW</v>
      </c>
      <c r="H345" s="69"/>
      <c r="I345" s="70"/>
      <c r="J345" s="70"/>
      <c r="K345" s="34" t="s">
        <v>65</v>
      </c>
      <c r="L345" s="77">
        <v>345</v>
      </c>
      <c r="M345" s="77"/>
      <c r="N345" s="72"/>
      <c r="O345" s="79" t="s">
        <v>1646</v>
      </c>
      <c r="P345" s="81">
        <v>42852.360925925925</v>
      </c>
      <c r="Q345" s="79" t="s">
        <v>1770</v>
      </c>
      <c r="R345" s="82" t="s">
        <v>3258</v>
      </c>
      <c r="S345" s="79" t="s">
        <v>4051</v>
      </c>
      <c r="T345" s="79"/>
      <c r="U345" s="79"/>
      <c r="V345" s="82" t="s">
        <v>4900</v>
      </c>
      <c r="W345" s="81">
        <v>42852.360925925925</v>
      </c>
      <c r="X345" s="82" t="s">
        <v>6035</v>
      </c>
      <c r="Y345" s="79"/>
      <c r="Z345" s="79"/>
      <c r="AA345" s="83" t="s">
        <v>8082</v>
      </c>
      <c r="AB345" s="83" t="s">
        <v>9877</v>
      </c>
      <c r="AC345" s="79" t="b">
        <v>0</v>
      </c>
      <c r="AD345" s="79">
        <v>0</v>
      </c>
      <c r="AE345" s="83" t="s">
        <v>9919</v>
      </c>
      <c r="AF345" s="79" t="b">
        <v>0</v>
      </c>
      <c r="AG345" s="79" t="s">
        <v>9963</v>
      </c>
      <c r="AH345" s="79"/>
      <c r="AI345" s="83" t="s">
        <v>9915</v>
      </c>
      <c r="AJ345" s="79" t="b">
        <v>0</v>
      </c>
      <c r="AK345" s="79">
        <v>0</v>
      </c>
      <c r="AL345" s="83" t="s">
        <v>9915</v>
      </c>
      <c r="AM345" s="79" t="s">
        <v>9990</v>
      </c>
      <c r="AN345" s="79" t="b">
        <v>1</v>
      </c>
      <c r="AO345" s="83" t="s">
        <v>9877</v>
      </c>
      <c r="AP345" s="79" t="s">
        <v>179</v>
      </c>
      <c r="AQ345" s="79">
        <v>0</v>
      </c>
      <c r="AR345" s="79">
        <v>0</v>
      </c>
      <c r="AS345" s="79"/>
      <c r="AT345" s="79"/>
      <c r="AU345" s="79"/>
      <c r="AV345" s="79"/>
      <c r="AW345" s="79"/>
      <c r="AX345" s="79"/>
      <c r="AY345" s="79"/>
      <c r="AZ345" s="79"/>
      <c r="BA345">
        <v>1</v>
      </c>
      <c r="BB345">
        <v>0</v>
      </c>
      <c r="BC345" s="79" t="str">
        <f>IF(Edges[[#This Row],[Sentiment]]=0,"NEUTRAL",IF(Edges[[#This Row],[Sentiment]]=1,"POSITIVE",IF(Edges[[#This Row],[Sentiment]]=-1,"NEGATIVE")))</f>
        <v>NEUTRAL</v>
      </c>
      <c r="BD345" s="79" t="str">
        <f>IF(Edges[[#This Row],[Vertex 1]]=Edges[[#This Row],[Vertex 2]],"HIDE","SHOW")</f>
        <v>SHOW</v>
      </c>
      <c r="BE345" s="78" t="str">
        <f>REPLACE(INDEX(GroupVertices[Group], MATCH(Edges[[#This Row],[Vertex 1]],GroupVertices[Vertex],0)),1,1,"")</f>
        <v>EUTRAL</v>
      </c>
      <c r="BF345" s="78" t="str">
        <f>REPLACE(INDEX(GroupVertices[Group], MATCH(Edges[[#This Row],[Vertex 2]],GroupVertices[Vertex],0)),1,1,"")</f>
        <v>EUTRAL</v>
      </c>
    </row>
    <row r="346" spans="1:58" x14ac:dyDescent="0.25">
      <c r="A346" s="64" t="s">
        <v>377</v>
      </c>
      <c r="B346" s="64" t="s">
        <v>1564</v>
      </c>
      <c r="C346" s="65"/>
      <c r="D346" s="66"/>
      <c r="E346" s="67"/>
      <c r="F346" s="68"/>
      <c r="G346" s="65" t="str">
        <f>IF(Edges[[#This Row],[Vertex 1]]=Edges[[#This Row],[Vertex 2]],"HIDE","SHOW")</f>
        <v>SHOW</v>
      </c>
      <c r="H346" s="69"/>
      <c r="I346" s="70"/>
      <c r="J346" s="70"/>
      <c r="K346" s="34" t="s">
        <v>65</v>
      </c>
      <c r="L346" s="77">
        <v>346</v>
      </c>
      <c r="M346" s="77"/>
      <c r="N346" s="72"/>
      <c r="O346" s="79" t="s">
        <v>1647</v>
      </c>
      <c r="P346" s="81">
        <v>42852.360925925925</v>
      </c>
      <c r="Q346" s="79" t="s">
        <v>1770</v>
      </c>
      <c r="R346" s="82" t="s">
        <v>3258</v>
      </c>
      <c r="S346" s="79" t="s">
        <v>4051</v>
      </c>
      <c r="T346" s="79"/>
      <c r="U346" s="79"/>
      <c r="V346" s="82" t="s">
        <v>4900</v>
      </c>
      <c r="W346" s="81">
        <v>42852.360925925925</v>
      </c>
      <c r="X346" s="82" t="s">
        <v>6035</v>
      </c>
      <c r="Y346" s="79"/>
      <c r="Z346" s="79"/>
      <c r="AA346" s="83" t="s">
        <v>8082</v>
      </c>
      <c r="AB346" s="83" t="s">
        <v>9877</v>
      </c>
      <c r="AC346" s="79" t="b">
        <v>0</v>
      </c>
      <c r="AD346" s="79">
        <v>0</v>
      </c>
      <c r="AE346" s="83" t="s">
        <v>9919</v>
      </c>
      <c r="AF346" s="79" t="b">
        <v>0</v>
      </c>
      <c r="AG346" s="79" t="s">
        <v>9963</v>
      </c>
      <c r="AH346" s="79"/>
      <c r="AI346" s="83" t="s">
        <v>9915</v>
      </c>
      <c r="AJ346" s="79" t="b">
        <v>0</v>
      </c>
      <c r="AK346" s="79">
        <v>0</v>
      </c>
      <c r="AL346" s="83" t="s">
        <v>9915</v>
      </c>
      <c r="AM346" s="79" t="s">
        <v>9990</v>
      </c>
      <c r="AN346" s="79" t="b">
        <v>1</v>
      </c>
      <c r="AO346" s="83" t="s">
        <v>9877</v>
      </c>
      <c r="AP346" s="79" t="s">
        <v>179</v>
      </c>
      <c r="AQ346" s="79">
        <v>0</v>
      </c>
      <c r="AR346" s="79">
        <v>0</v>
      </c>
      <c r="AS346" s="79"/>
      <c r="AT346" s="79"/>
      <c r="AU346" s="79"/>
      <c r="AV346" s="79"/>
      <c r="AW346" s="79"/>
      <c r="AX346" s="79"/>
      <c r="AY346" s="79"/>
      <c r="AZ346" s="79"/>
      <c r="BA346">
        <v>1</v>
      </c>
      <c r="BB346">
        <v>0</v>
      </c>
      <c r="BC346" s="79" t="str">
        <f>IF(Edges[[#This Row],[Sentiment]]=0,"NEUTRAL",IF(Edges[[#This Row],[Sentiment]]=1,"POSITIVE",IF(Edges[[#This Row],[Sentiment]]=-1,"NEGATIVE")))</f>
        <v>NEUTRAL</v>
      </c>
      <c r="BD346" s="79" t="str">
        <f>IF(Edges[[#This Row],[Vertex 1]]=Edges[[#This Row],[Vertex 2]],"HIDE","SHOW")</f>
        <v>SHOW</v>
      </c>
      <c r="BE346" s="78" t="str">
        <f>REPLACE(INDEX(GroupVertices[Group], MATCH(Edges[[#This Row],[Vertex 1]],GroupVertices[Vertex],0)),1,1,"")</f>
        <v>EUTRAL</v>
      </c>
      <c r="BF346" s="78" t="str">
        <f>REPLACE(INDEX(GroupVertices[Group], MATCH(Edges[[#This Row],[Vertex 2]],GroupVertices[Vertex],0)),1,1,"")</f>
        <v>EUTRAL</v>
      </c>
    </row>
    <row r="347" spans="1:58" x14ac:dyDescent="0.25">
      <c r="A347" s="64" t="s">
        <v>378</v>
      </c>
      <c r="B347" s="64" t="s">
        <v>1518</v>
      </c>
      <c r="C347" s="65"/>
      <c r="D347" s="66"/>
      <c r="E347" s="67"/>
      <c r="F347" s="68"/>
      <c r="G347" s="65" t="str">
        <f>IF(Edges[[#This Row],[Vertex 1]]=Edges[[#This Row],[Vertex 2]],"HIDE","SHOW")</f>
        <v>SHOW</v>
      </c>
      <c r="H347" s="69"/>
      <c r="I347" s="70"/>
      <c r="J347" s="70"/>
      <c r="K347" s="34" t="s">
        <v>65</v>
      </c>
      <c r="L347" s="77">
        <v>347</v>
      </c>
      <c r="M347" s="77"/>
      <c r="N347" s="72"/>
      <c r="O347" s="79" t="s">
        <v>1646</v>
      </c>
      <c r="P347" s="81">
        <v>42852.362951388888</v>
      </c>
      <c r="Q347" s="79" t="s">
        <v>1771</v>
      </c>
      <c r="R347" s="82" t="s">
        <v>3259</v>
      </c>
      <c r="S347" s="79" t="s">
        <v>4041</v>
      </c>
      <c r="T347" s="79" t="s">
        <v>4283</v>
      </c>
      <c r="U347" s="79"/>
      <c r="V347" s="82" t="s">
        <v>4901</v>
      </c>
      <c r="W347" s="81">
        <v>42852.362951388888</v>
      </c>
      <c r="X347" s="82" t="s">
        <v>6036</v>
      </c>
      <c r="Y347" s="79"/>
      <c r="Z347" s="79"/>
      <c r="AA347" s="83" t="s">
        <v>8083</v>
      </c>
      <c r="AB347" s="79"/>
      <c r="AC347" s="79" t="b">
        <v>0</v>
      </c>
      <c r="AD347" s="79">
        <v>0</v>
      </c>
      <c r="AE347" s="83" t="s">
        <v>9915</v>
      </c>
      <c r="AF347" s="79" t="b">
        <v>0</v>
      </c>
      <c r="AG347" s="79" t="s">
        <v>9963</v>
      </c>
      <c r="AH347" s="79"/>
      <c r="AI347" s="83" t="s">
        <v>9915</v>
      </c>
      <c r="AJ347" s="79" t="b">
        <v>0</v>
      </c>
      <c r="AK347" s="79">
        <v>2</v>
      </c>
      <c r="AL347" s="83" t="s">
        <v>8087</v>
      </c>
      <c r="AM347" s="79" t="s">
        <v>9992</v>
      </c>
      <c r="AN347" s="79" t="b">
        <v>0</v>
      </c>
      <c r="AO347" s="83" t="s">
        <v>8087</v>
      </c>
      <c r="AP347" s="79" t="s">
        <v>179</v>
      </c>
      <c r="AQ347" s="79">
        <v>0</v>
      </c>
      <c r="AR347" s="79">
        <v>0</v>
      </c>
      <c r="AS347" s="79"/>
      <c r="AT347" s="79"/>
      <c r="AU347" s="79"/>
      <c r="AV347" s="79"/>
      <c r="AW347" s="79"/>
      <c r="AX347" s="79"/>
      <c r="AY347" s="79"/>
      <c r="AZ347" s="79"/>
      <c r="BA347">
        <v>1</v>
      </c>
      <c r="BB347">
        <v>0</v>
      </c>
      <c r="BC347" s="79" t="str">
        <f>IF(Edges[[#This Row],[Sentiment]]=0,"NEUTRAL",IF(Edges[[#This Row],[Sentiment]]=1,"POSITIVE",IF(Edges[[#This Row],[Sentiment]]=-1,"NEGATIVE")))</f>
        <v>NEUTRAL</v>
      </c>
      <c r="BD347" s="79" t="str">
        <f>IF(Edges[[#This Row],[Vertex 1]]=Edges[[#This Row],[Vertex 2]],"HIDE","SHOW")</f>
        <v>SHOW</v>
      </c>
      <c r="BE347" s="78" t="str">
        <f>REPLACE(INDEX(GroupVertices[Group], MATCH(Edges[[#This Row],[Vertex 1]],GroupVertices[Vertex],0)),1,1,"")</f>
        <v>EUTRAL</v>
      </c>
      <c r="BF347" s="78" t="str">
        <f>REPLACE(INDEX(GroupVertices[Group], MATCH(Edges[[#This Row],[Vertex 2]],GroupVertices[Vertex],0)),1,1,"")</f>
        <v>EUTRAL</v>
      </c>
    </row>
    <row r="348" spans="1:58" x14ac:dyDescent="0.25">
      <c r="A348" s="64" t="s">
        <v>378</v>
      </c>
      <c r="B348" s="64" t="s">
        <v>382</v>
      </c>
      <c r="C348" s="65"/>
      <c r="D348" s="66"/>
      <c r="E348" s="67"/>
      <c r="F348" s="68"/>
      <c r="G348" s="65" t="str">
        <f>IF(Edges[[#This Row],[Vertex 1]]=Edges[[#This Row],[Vertex 2]],"HIDE","SHOW")</f>
        <v>SHOW</v>
      </c>
      <c r="H348" s="69"/>
      <c r="I348" s="70"/>
      <c r="J348" s="70"/>
      <c r="K348" s="34" t="s">
        <v>65</v>
      </c>
      <c r="L348" s="77">
        <v>348</v>
      </c>
      <c r="M348" s="77"/>
      <c r="N348" s="72"/>
      <c r="O348" s="79" t="s">
        <v>1646</v>
      </c>
      <c r="P348" s="81">
        <v>42852.362951388888</v>
      </c>
      <c r="Q348" s="79" t="s">
        <v>1771</v>
      </c>
      <c r="R348" s="82" t="s">
        <v>3259</v>
      </c>
      <c r="S348" s="79" t="s">
        <v>4041</v>
      </c>
      <c r="T348" s="79" t="s">
        <v>4283</v>
      </c>
      <c r="U348" s="79"/>
      <c r="V348" s="82" t="s">
        <v>4901</v>
      </c>
      <c r="W348" s="81">
        <v>42852.362951388888</v>
      </c>
      <c r="X348" s="82" t="s">
        <v>6036</v>
      </c>
      <c r="Y348" s="79"/>
      <c r="Z348" s="79"/>
      <c r="AA348" s="83" t="s">
        <v>8083</v>
      </c>
      <c r="AB348" s="79"/>
      <c r="AC348" s="79" t="b">
        <v>0</v>
      </c>
      <c r="AD348" s="79">
        <v>0</v>
      </c>
      <c r="AE348" s="83" t="s">
        <v>9915</v>
      </c>
      <c r="AF348" s="79" t="b">
        <v>0</v>
      </c>
      <c r="AG348" s="79" t="s">
        <v>9963</v>
      </c>
      <c r="AH348" s="79"/>
      <c r="AI348" s="83" t="s">
        <v>9915</v>
      </c>
      <c r="AJ348" s="79" t="b">
        <v>0</v>
      </c>
      <c r="AK348" s="79">
        <v>2</v>
      </c>
      <c r="AL348" s="83" t="s">
        <v>8087</v>
      </c>
      <c r="AM348" s="79" t="s">
        <v>9992</v>
      </c>
      <c r="AN348" s="79" t="b">
        <v>0</v>
      </c>
      <c r="AO348" s="83" t="s">
        <v>8087</v>
      </c>
      <c r="AP348" s="79" t="s">
        <v>179</v>
      </c>
      <c r="AQ348" s="79">
        <v>0</v>
      </c>
      <c r="AR348" s="79">
        <v>0</v>
      </c>
      <c r="AS348" s="79"/>
      <c r="AT348" s="79"/>
      <c r="AU348" s="79"/>
      <c r="AV348" s="79"/>
      <c r="AW348" s="79"/>
      <c r="AX348" s="79"/>
      <c r="AY348" s="79"/>
      <c r="AZ348" s="79"/>
      <c r="BA348">
        <v>1</v>
      </c>
      <c r="BB348">
        <v>0</v>
      </c>
      <c r="BC348" s="79" t="str">
        <f>IF(Edges[[#This Row],[Sentiment]]=0,"NEUTRAL",IF(Edges[[#This Row],[Sentiment]]=1,"POSITIVE",IF(Edges[[#This Row],[Sentiment]]=-1,"NEGATIVE")))</f>
        <v>NEUTRAL</v>
      </c>
      <c r="BD348" s="79" t="str">
        <f>IF(Edges[[#This Row],[Vertex 1]]=Edges[[#This Row],[Vertex 2]],"HIDE","SHOW")</f>
        <v>SHOW</v>
      </c>
      <c r="BE348" s="78" t="str">
        <f>REPLACE(INDEX(GroupVertices[Group], MATCH(Edges[[#This Row],[Vertex 1]],GroupVertices[Vertex],0)),1,1,"")</f>
        <v>EUTRAL</v>
      </c>
      <c r="BF348" s="78" t="str">
        <f>REPLACE(INDEX(GroupVertices[Group], MATCH(Edges[[#This Row],[Vertex 2]],GroupVertices[Vertex],0)),1,1,"")</f>
        <v>EUTRAL</v>
      </c>
    </row>
    <row r="349" spans="1:58" hidden="1" x14ac:dyDescent="0.25">
      <c r="A349" s="64" t="s">
        <v>379</v>
      </c>
      <c r="B349" s="64" t="s">
        <v>379</v>
      </c>
      <c r="C349" s="65"/>
      <c r="D349" s="66"/>
      <c r="E349" s="67"/>
      <c r="F349" s="68"/>
      <c r="G349" s="65" t="str">
        <f>IF(Edges[[#This Row],[Vertex 1]]=Edges[[#This Row],[Vertex 2]],"HIDE","SHOW")</f>
        <v>HIDE</v>
      </c>
      <c r="H349" s="69"/>
      <c r="I349" s="70"/>
      <c r="J349" s="70"/>
      <c r="K349" s="34"/>
      <c r="L349" s="77"/>
      <c r="M349" s="77"/>
      <c r="N349" s="72"/>
      <c r="O349" s="79" t="s">
        <v>179</v>
      </c>
      <c r="P349" s="81">
        <v>42852.364270833335</v>
      </c>
      <c r="Q349" s="82" t="s">
        <v>1772</v>
      </c>
      <c r="R349" s="82" t="s">
        <v>3260</v>
      </c>
      <c r="S349" s="79" t="s">
        <v>4063</v>
      </c>
      <c r="T349" s="79"/>
      <c r="U349" s="79"/>
      <c r="V349" s="82" t="s">
        <v>4902</v>
      </c>
      <c r="W349" s="81">
        <v>42852.364270833335</v>
      </c>
      <c r="X349" s="82" t="s">
        <v>6037</v>
      </c>
      <c r="Y349" s="79"/>
      <c r="Z349" s="79"/>
      <c r="AA349" s="83" t="s">
        <v>8084</v>
      </c>
      <c r="AB349" s="79"/>
      <c r="AC349" s="79" t="b">
        <v>0</v>
      </c>
      <c r="AD349" s="79">
        <v>0</v>
      </c>
      <c r="AE349" s="83" t="s">
        <v>9915</v>
      </c>
      <c r="AF349" s="79" t="b">
        <v>0</v>
      </c>
      <c r="AG349" s="79" t="s">
        <v>9965</v>
      </c>
      <c r="AH349" s="79"/>
      <c r="AI349" s="83" t="s">
        <v>9915</v>
      </c>
      <c r="AJ349" s="79" t="b">
        <v>0</v>
      </c>
      <c r="AK349" s="79">
        <v>0</v>
      </c>
      <c r="AL349" s="83" t="s">
        <v>9915</v>
      </c>
      <c r="AM349" s="79" t="s">
        <v>9990</v>
      </c>
      <c r="AN349" s="79" t="b">
        <v>0</v>
      </c>
      <c r="AO349" s="83" t="s">
        <v>8084</v>
      </c>
      <c r="AP349" s="79" t="s">
        <v>179</v>
      </c>
      <c r="AQ349" s="79">
        <v>0</v>
      </c>
      <c r="AR349" s="79">
        <v>0</v>
      </c>
      <c r="AS349" s="79"/>
      <c r="AT349" s="79"/>
      <c r="AU349" s="79"/>
      <c r="AV349" s="79"/>
      <c r="AW349" s="79"/>
      <c r="AX349" s="79"/>
      <c r="AY349" s="79"/>
      <c r="AZ349" s="79"/>
      <c r="BA349">
        <v>1</v>
      </c>
      <c r="BB349">
        <v>0</v>
      </c>
      <c r="BC349" s="79" t="str">
        <f>IF(Edges[[#This Row],[Sentiment]]=0,"NEUTRAL",IF(Edges[[#This Row],[Sentiment]]=1,"POSITIVE",IF(Edges[[#This Row],[Sentiment]]=-1,"NEGATIVE")))</f>
        <v>NEUTRAL</v>
      </c>
      <c r="BD349" s="79" t="str">
        <f>IF(Edges[[#This Row],[Vertex 1]]=Edges[[#This Row],[Vertex 2]],"HIDE","SHOW")</f>
        <v>HIDE</v>
      </c>
      <c r="BE349" s="124" t="e">
        <f>REPLACE(INDEX(GroupVertices[Group], MATCH(Edges[[#This Row],[Vertex 1]],GroupVertices[Vertex],0)),1,1,"")</f>
        <v>#N/A</v>
      </c>
      <c r="BF349" s="124" t="e">
        <f>REPLACE(INDEX(GroupVertices[Group], MATCH(Edges[[#This Row],[Vertex 2]],GroupVertices[Vertex],0)),1,1,"")</f>
        <v>#N/A</v>
      </c>
    </row>
    <row r="350" spans="1:58" x14ac:dyDescent="0.25">
      <c r="A350" s="64" t="s">
        <v>380</v>
      </c>
      <c r="B350" s="64" t="s">
        <v>1544</v>
      </c>
      <c r="C350" s="65"/>
      <c r="D350" s="66"/>
      <c r="E350" s="67"/>
      <c r="F350" s="68"/>
      <c r="G350" s="65" t="str">
        <f>IF(Edges[[#This Row],[Vertex 1]]=Edges[[#This Row],[Vertex 2]],"HIDE","SHOW")</f>
        <v>SHOW</v>
      </c>
      <c r="H350" s="69"/>
      <c r="I350" s="70"/>
      <c r="J350" s="70"/>
      <c r="K350" s="34" t="s">
        <v>65</v>
      </c>
      <c r="L350" s="77">
        <v>350</v>
      </c>
      <c r="M350" s="77"/>
      <c r="N350" s="72"/>
      <c r="O350" s="79" t="s">
        <v>1646</v>
      </c>
      <c r="P350" s="81">
        <v>42852.366226851853</v>
      </c>
      <c r="Q350" s="79" t="s">
        <v>18347</v>
      </c>
      <c r="R350" s="82" t="s">
        <v>3261</v>
      </c>
      <c r="S350" s="79" t="s">
        <v>4064</v>
      </c>
      <c r="T350" s="79" t="s">
        <v>4289</v>
      </c>
      <c r="U350" s="82" t="s">
        <v>4490</v>
      </c>
      <c r="V350" s="82" t="s">
        <v>4490</v>
      </c>
      <c r="W350" s="81">
        <v>42852.366226851853</v>
      </c>
      <c r="X350" s="82" t="s">
        <v>6038</v>
      </c>
      <c r="Y350" s="79"/>
      <c r="Z350" s="79"/>
      <c r="AA350" s="83" t="s">
        <v>8085</v>
      </c>
      <c r="AB350" s="79"/>
      <c r="AC350" s="79" t="b">
        <v>0</v>
      </c>
      <c r="AD350" s="79">
        <v>0</v>
      </c>
      <c r="AE350" s="83" t="s">
        <v>9915</v>
      </c>
      <c r="AF350" s="79" t="b">
        <v>0</v>
      </c>
      <c r="AG350" s="79" t="s">
        <v>9964</v>
      </c>
      <c r="AH350" s="79"/>
      <c r="AI350" s="83" t="s">
        <v>9915</v>
      </c>
      <c r="AJ350" s="79" t="b">
        <v>0</v>
      </c>
      <c r="AK350" s="79">
        <v>0</v>
      </c>
      <c r="AL350" s="83" t="s">
        <v>9915</v>
      </c>
      <c r="AM350" s="79" t="s">
        <v>9990</v>
      </c>
      <c r="AN350" s="79" t="b">
        <v>0</v>
      </c>
      <c r="AO350" s="83" t="s">
        <v>8085</v>
      </c>
      <c r="AP350" s="79" t="s">
        <v>179</v>
      </c>
      <c r="AQ350" s="79">
        <v>0</v>
      </c>
      <c r="AR350" s="79">
        <v>0</v>
      </c>
      <c r="AS350" s="79" t="s">
        <v>10101</v>
      </c>
      <c r="AT350" s="79" t="s">
        <v>10111</v>
      </c>
      <c r="AU350" s="79" t="s">
        <v>10112</v>
      </c>
      <c r="AV350" s="79" t="s">
        <v>10114</v>
      </c>
      <c r="AW350" s="79" t="s">
        <v>10124</v>
      </c>
      <c r="AX350" s="79" t="s">
        <v>10135</v>
      </c>
      <c r="AY350" s="79" t="s">
        <v>10144</v>
      </c>
      <c r="AZ350" s="82" t="s">
        <v>10147</v>
      </c>
      <c r="BA350">
        <v>1</v>
      </c>
      <c r="BB350">
        <v>0</v>
      </c>
      <c r="BC350" s="79" t="str">
        <f>IF(Edges[[#This Row],[Sentiment]]=0,"NEUTRAL",IF(Edges[[#This Row],[Sentiment]]=1,"POSITIVE",IF(Edges[[#This Row],[Sentiment]]=-1,"NEGATIVE")))</f>
        <v>NEUTRAL</v>
      </c>
      <c r="BD350" s="79" t="str">
        <f>IF(Edges[[#This Row],[Vertex 1]]=Edges[[#This Row],[Vertex 2]],"HIDE","SHOW")</f>
        <v>SHOW</v>
      </c>
      <c r="BE350" s="78" t="str">
        <f>REPLACE(INDEX(GroupVertices[Group], MATCH(Edges[[#This Row],[Vertex 1]],GroupVertices[Vertex],0)),1,1,"")</f>
        <v>EUTRAL</v>
      </c>
      <c r="BF350" s="78" t="str">
        <f>REPLACE(INDEX(GroupVertices[Group], MATCH(Edges[[#This Row],[Vertex 2]],GroupVertices[Vertex],0)),1,1,"")</f>
        <v>eneral</v>
      </c>
    </row>
    <row r="351" spans="1:58" hidden="1" x14ac:dyDescent="0.25">
      <c r="A351" s="64" t="s">
        <v>381</v>
      </c>
      <c r="B351" s="64" t="s">
        <v>381</v>
      </c>
      <c r="C351" s="65"/>
      <c r="D351" s="66"/>
      <c r="E351" s="67"/>
      <c r="F351" s="68"/>
      <c r="G351" s="65" t="str">
        <f>IF(Edges[[#This Row],[Vertex 1]]=Edges[[#This Row],[Vertex 2]],"HIDE","SHOW")</f>
        <v>HIDE</v>
      </c>
      <c r="H351" s="69"/>
      <c r="I351" s="70"/>
      <c r="J351" s="70"/>
      <c r="K351" s="34"/>
      <c r="L351" s="77"/>
      <c r="M351" s="77"/>
      <c r="N351" s="72"/>
      <c r="O351" s="79" t="s">
        <v>179</v>
      </c>
      <c r="P351" s="81">
        <v>42852.3671412037</v>
      </c>
      <c r="Q351" s="79" t="s">
        <v>1773</v>
      </c>
      <c r="R351" s="82" t="s">
        <v>3262</v>
      </c>
      <c r="S351" s="79" t="s">
        <v>4020</v>
      </c>
      <c r="T351" s="79"/>
      <c r="U351" s="79"/>
      <c r="V351" s="82" t="s">
        <v>4903</v>
      </c>
      <c r="W351" s="81">
        <v>42852.3671412037</v>
      </c>
      <c r="X351" s="82" t="s">
        <v>6039</v>
      </c>
      <c r="Y351" s="79"/>
      <c r="Z351" s="79"/>
      <c r="AA351" s="83" t="s">
        <v>8086</v>
      </c>
      <c r="AB351" s="79"/>
      <c r="AC351" s="79" t="b">
        <v>0</v>
      </c>
      <c r="AD351" s="79">
        <v>0</v>
      </c>
      <c r="AE351" s="83" t="s">
        <v>9915</v>
      </c>
      <c r="AF351" s="79" t="b">
        <v>0</v>
      </c>
      <c r="AG351" s="79" t="s">
        <v>9976</v>
      </c>
      <c r="AH351" s="79"/>
      <c r="AI351" s="83" t="s">
        <v>9915</v>
      </c>
      <c r="AJ351" s="79" t="b">
        <v>0</v>
      </c>
      <c r="AK351" s="79">
        <v>0</v>
      </c>
      <c r="AL351" s="83" t="s">
        <v>9915</v>
      </c>
      <c r="AM351" s="79" t="s">
        <v>9996</v>
      </c>
      <c r="AN351" s="79" t="b">
        <v>0</v>
      </c>
      <c r="AO351" s="83" t="s">
        <v>8086</v>
      </c>
      <c r="AP351" s="79" t="s">
        <v>179</v>
      </c>
      <c r="AQ351" s="79">
        <v>0</v>
      </c>
      <c r="AR351" s="79">
        <v>0</v>
      </c>
      <c r="AS351" s="79"/>
      <c r="AT351" s="79"/>
      <c r="AU351" s="79"/>
      <c r="AV351" s="79"/>
      <c r="AW351" s="79"/>
      <c r="AX351" s="79"/>
      <c r="AY351" s="79"/>
      <c r="AZ351" s="79"/>
      <c r="BA351">
        <v>1</v>
      </c>
      <c r="BB351">
        <v>0</v>
      </c>
      <c r="BC351" s="79" t="str">
        <f>IF(Edges[[#This Row],[Sentiment]]=0,"NEUTRAL",IF(Edges[[#This Row],[Sentiment]]=1,"POSITIVE",IF(Edges[[#This Row],[Sentiment]]=-1,"NEGATIVE")))</f>
        <v>NEUTRAL</v>
      </c>
      <c r="BD351" s="79" t="str">
        <f>IF(Edges[[#This Row],[Vertex 1]]=Edges[[#This Row],[Vertex 2]],"HIDE","SHOW")</f>
        <v>HIDE</v>
      </c>
      <c r="BE351" s="124" t="e">
        <f>REPLACE(INDEX(GroupVertices[Group], MATCH(Edges[[#This Row],[Vertex 1]],GroupVertices[Vertex],0)),1,1,"")</f>
        <v>#N/A</v>
      </c>
      <c r="BF351" s="124" t="e">
        <f>REPLACE(INDEX(GroupVertices[Group], MATCH(Edges[[#This Row],[Vertex 2]],GroupVertices[Vertex],0)),1,1,"")</f>
        <v>#N/A</v>
      </c>
    </row>
    <row r="352" spans="1:58" x14ac:dyDescent="0.25">
      <c r="A352" s="64" t="s">
        <v>382</v>
      </c>
      <c r="B352" s="64" t="s">
        <v>1518</v>
      </c>
      <c r="C352" s="65"/>
      <c r="D352" s="66"/>
      <c r="E352" s="67"/>
      <c r="F352" s="68"/>
      <c r="G352" s="65" t="str">
        <f>IF(Edges[[#This Row],[Vertex 1]]=Edges[[#This Row],[Vertex 2]],"HIDE","SHOW")</f>
        <v>SHOW</v>
      </c>
      <c r="H352" s="69"/>
      <c r="I352" s="70"/>
      <c r="J352" s="70"/>
      <c r="K352" s="34" t="s">
        <v>65</v>
      </c>
      <c r="L352" s="77">
        <v>352</v>
      </c>
      <c r="M352" s="77"/>
      <c r="N352" s="72"/>
      <c r="O352" s="79" t="s">
        <v>1646</v>
      </c>
      <c r="P352" s="81">
        <v>42852.361909722225</v>
      </c>
      <c r="Q352" s="79" t="s">
        <v>1774</v>
      </c>
      <c r="R352" s="82" t="s">
        <v>3259</v>
      </c>
      <c r="S352" s="79" t="s">
        <v>4041</v>
      </c>
      <c r="T352" s="79" t="s">
        <v>4283</v>
      </c>
      <c r="U352" s="79"/>
      <c r="V352" s="82" t="s">
        <v>4904</v>
      </c>
      <c r="W352" s="81">
        <v>42852.361909722225</v>
      </c>
      <c r="X352" s="82" t="s">
        <v>6040</v>
      </c>
      <c r="Y352" s="79"/>
      <c r="Z352" s="79"/>
      <c r="AA352" s="83" t="s">
        <v>8087</v>
      </c>
      <c r="AB352" s="79"/>
      <c r="AC352" s="79" t="b">
        <v>0</v>
      </c>
      <c r="AD352" s="79">
        <v>1</v>
      </c>
      <c r="AE352" s="83" t="s">
        <v>9915</v>
      </c>
      <c r="AF352" s="79" t="b">
        <v>0</v>
      </c>
      <c r="AG352" s="79" t="s">
        <v>9963</v>
      </c>
      <c r="AH352" s="79"/>
      <c r="AI352" s="83" t="s">
        <v>9915</v>
      </c>
      <c r="AJ352" s="79" t="b">
        <v>0</v>
      </c>
      <c r="AK352" s="79">
        <v>2</v>
      </c>
      <c r="AL352" s="83" t="s">
        <v>9915</v>
      </c>
      <c r="AM352" s="79" t="s">
        <v>9991</v>
      </c>
      <c r="AN352" s="79" t="b">
        <v>0</v>
      </c>
      <c r="AO352" s="83" t="s">
        <v>8087</v>
      </c>
      <c r="AP352" s="79" t="s">
        <v>179</v>
      </c>
      <c r="AQ352" s="79">
        <v>0</v>
      </c>
      <c r="AR352" s="79">
        <v>0</v>
      </c>
      <c r="AS352" s="79"/>
      <c r="AT352" s="79"/>
      <c r="AU352" s="79"/>
      <c r="AV352" s="79"/>
      <c r="AW352" s="79"/>
      <c r="AX352" s="79"/>
      <c r="AY352" s="79"/>
      <c r="AZ352" s="79"/>
      <c r="BA352">
        <v>1</v>
      </c>
      <c r="BB352">
        <v>0</v>
      </c>
      <c r="BC352" s="79" t="str">
        <f>IF(Edges[[#This Row],[Sentiment]]=0,"NEUTRAL",IF(Edges[[#This Row],[Sentiment]]=1,"POSITIVE",IF(Edges[[#This Row],[Sentiment]]=-1,"NEGATIVE")))</f>
        <v>NEUTRAL</v>
      </c>
      <c r="BD352" s="79" t="str">
        <f>IF(Edges[[#This Row],[Vertex 1]]=Edges[[#This Row],[Vertex 2]],"HIDE","SHOW")</f>
        <v>SHOW</v>
      </c>
      <c r="BE352" s="78" t="str">
        <f>REPLACE(INDEX(GroupVertices[Group], MATCH(Edges[[#This Row],[Vertex 1]],GroupVertices[Vertex],0)),1,1,"")</f>
        <v>EUTRAL</v>
      </c>
      <c r="BF352" s="78" t="str">
        <f>REPLACE(INDEX(GroupVertices[Group], MATCH(Edges[[#This Row],[Vertex 2]],GroupVertices[Vertex],0)),1,1,"")</f>
        <v>EUTRAL</v>
      </c>
    </row>
    <row r="353" spans="1:58" x14ac:dyDescent="0.25">
      <c r="A353" s="64" t="s">
        <v>383</v>
      </c>
      <c r="B353" s="64" t="s">
        <v>382</v>
      </c>
      <c r="C353" s="65"/>
      <c r="D353" s="66"/>
      <c r="E353" s="67"/>
      <c r="F353" s="68"/>
      <c r="G353" s="65" t="str">
        <f>IF(Edges[[#This Row],[Vertex 1]]=Edges[[#This Row],[Vertex 2]],"HIDE","SHOW")</f>
        <v>SHOW</v>
      </c>
      <c r="H353" s="69"/>
      <c r="I353" s="70"/>
      <c r="J353" s="70"/>
      <c r="K353" s="34" t="s">
        <v>65</v>
      </c>
      <c r="L353" s="77">
        <v>353</v>
      </c>
      <c r="M353" s="77"/>
      <c r="N353" s="72"/>
      <c r="O353" s="79" t="s">
        <v>1646</v>
      </c>
      <c r="P353" s="81">
        <v>42852.367291666669</v>
      </c>
      <c r="Q353" s="79" t="s">
        <v>1771</v>
      </c>
      <c r="R353" s="82" t="s">
        <v>3259</v>
      </c>
      <c r="S353" s="79" t="s">
        <v>4041</v>
      </c>
      <c r="T353" s="79" t="s">
        <v>4283</v>
      </c>
      <c r="U353" s="79"/>
      <c r="V353" s="82" t="s">
        <v>4905</v>
      </c>
      <c r="W353" s="81">
        <v>42852.367291666669</v>
      </c>
      <c r="X353" s="82" t="s">
        <v>6041</v>
      </c>
      <c r="Y353" s="79"/>
      <c r="Z353" s="79"/>
      <c r="AA353" s="83" t="s">
        <v>8088</v>
      </c>
      <c r="AB353" s="79"/>
      <c r="AC353" s="79" t="b">
        <v>0</v>
      </c>
      <c r="AD353" s="79">
        <v>0</v>
      </c>
      <c r="AE353" s="83" t="s">
        <v>9915</v>
      </c>
      <c r="AF353" s="79" t="b">
        <v>0</v>
      </c>
      <c r="AG353" s="79" t="s">
        <v>9963</v>
      </c>
      <c r="AH353" s="79"/>
      <c r="AI353" s="83" t="s">
        <v>9915</v>
      </c>
      <c r="AJ353" s="79" t="b">
        <v>0</v>
      </c>
      <c r="AK353" s="79">
        <v>2</v>
      </c>
      <c r="AL353" s="83" t="s">
        <v>8087</v>
      </c>
      <c r="AM353" s="79" t="s">
        <v>9991</v>
      </c>
      <c r="AN353" s="79" t="b">
        <v>0</v>
      </c>
      <c r="AO353" s="83" t="s">
        <v>8087</v>
      </c>
      <c r="AP353" s="79" t="s">
        <v>179</v>
      </c>
      <c r="AQ353" s="79">
        <v>0</v>
      </c>
      <c r="AR353" s="79">
        <v>0</v>
      </c>
      <c r="AS353" s="79"/>
      <c r="AT353" s="79"/>
      <c r="AU353" s="79"/>
      <c r="AV353" s="79"/>
      <c r="AW353" s="79"/>
      <c r="AX353" s="79"/>
      <c r="AY353" s="79"/>
      <c r="AZ353" s="79"/>
      <c r="BA353">
        <v>1</v>
      </c>
      <c r="BB353">
        <v>1</v>
      </c>
      <c r="BC353" s="79" t="str">
        <f>IF(Edges[[#This Row],[Sentiment]]=0,"NEUTRAL",IF(Edges[[#This Row],[Sentiment]]=1,"POSITIVE",IF(Edges[[#This Row],[Sentiment]]=-1,"NEGATIVE")))</f>
        <v>POSITIVE</v>
      </c>
      <c r="BD353" s="79" t="str">
        <f>IF(Edges[[#This Row],[Vertex 1]]=Edges[[#This Row],[Vertex 2]],"HIDE","SHOW")</f>
        <v>SHOW</v>
      </c>
      <c r="BE353" s="78" t="str">
        <f>REPLACE(INDEX(GroupVertices[Group], MATCH(Edges[[#This Row],[Vertex 1]],GroupVertices[Vertex],0)),1,1,"")</f>
        <v>OSITIVE</v>
      </c>
      <c r="BF353" s="78" t="str">
        <f>REPLACE(INDEX(GroupVertices[Group], MATCH(Edges[[#This Row],[Vertex 2]],GroupVertices[Vertex],0)),1,1,"")</f>
        <v>EUTRAL</v>
      </c>
    </row>
    <row r="354" spans="1:58" x14ac:dyDescent="0.25">
      <c r="A354" s="64" t="s">
        <v>383</v>
      </c>
      <c r="B354" s="64" t="s">
        <v>1518</v>
      </c>
      <c r="C354" s="65"/>
      <c r="D354" s="66"/>
      <c r="E354" s="67"/>
      <c r="F354" s="68"/>
      <c r="G354" s="65" t="str">
        <f>IF(Edges[[#This Row],[Vertex 1]]=Edges[[#This Row],[Vertex 2]],"HIDE","SHOW")</f>
        <v>SHOW</v>
      </c>
      <c r="H354" s="69"/>
      <c r="I354" s="70"/>
      <c r="J354" s="70"/>
      <c r="K354" s="34" t="s">
        <v>65</v>
      </c>
      <c r="L354" s="77">
        <v>354</v>
      </c>
      <c r="M354" s="77"/>
      <c r="N354" s="72"/>
      <c r="O354" s="79" t="s">
        <v>1646</v>
      </c>
      <c r="P354" s="81">
        <v>42852.367291666669</v>
      </c>
      <c r="Q354" s="79" t="s">
        <v>1771</v>
      </c>
      <c r="R354" s="82" t="s">
        <v>3259</v>
      </c>
      <c r="S354" s="79" t="s">
        <v>4041</v>
      </c>
      <c r="T354" s="79" t="s">
        <v>4283</v>
      </c>
      <c r="U354" s="79"/>
      <c r="V354" s="82" t="s">
        <v>4905</v>
      </c>
      <c r="W354" s="81">
        <v>42852.367291666669</v>
      </c>
      <c r="X354" s="82" t="s">
        <v>6041</v>
      </c>
      <c r="Y354" s="79"/>
      <c r="Z354" s="79"/>
      <c r="AA354" s="83" t="s">
        <v>8088</v>
      </c>
      <c r="AB354" s="79"/>
      <c r="AC354" s="79" t="b">
        <v>0</v>
      </c>
      <c r="AD354" s="79">
        <v>0</v>
      </c>
      <c r="AE354" s="83" t="s">
        <v>9915</v>
      </c>
      <c r="AF354" s="79" t="b">
        <v>0</v>
      </c>
      <c r="AG354" s="79" t="s">
        <v>9963</v>
      </c>
      <c r="AH354" s="79"/>
      <c r="AI354" s="83" t="s">
        <v>9915</v>
      </c>
      <c r="AJ354" s="79" t="b">
        <v>0</v>
      </c>
      <c r="AK354" s="79">
        <v>2</v>
      </c>
      <c r="AL354" s="83" t="s">
        <v>8087</v>
      </c>
      <c r="AM354" s="79" t="s">
        <v>9991</v>
      </c>
      <c r="AN354" s="79" t="b">
        <v>0</v>
      </c>
      <c r="AO354" s="83" t="s">
        <v>8087</v>
      </c>
      <c r="AP354" s="79" t="s">
        <v>179</v>
      </c>
      <c r="AQ354" s="79">
        <v>0</v>
      </c>
      <c r="AR354" s="79">
        <v>0</v>
      </c>
      <c r="AS354" s="79"/>
      <c r="AT354" s="79"/>
      <c r="AU354" s="79"/>
      <c r="AV354" s="79"/>
      <c r="AW354" s="79"/>
      <c r="AX354" s="79"/>
      <c r="AY354" s="79"/>
      <c r="AZ354" s="79"/>
      <c r="BA354">
        <v>1</v>
      </c>
      <c r="BB354">
        <v>1</v>
      </c>
      <c r="BC354" s="79" t="str">
        <f>IF(Edges[[#This Row],[Sentiment]]=0,"NEUTRAL",IF(Edges[[#This Row],[Sentiment]]=1,"POSITIVE",IF(Edges[[#This Row],[Sentiment]]=-1,"NEGATIVE")))</f>
        <v>POSITIVE</v>
      </c>
      <c r="BD354" s="79" t="str">
        <f>IF(Edges[[#This Row],[Vertex 1]]=Edges[[#This Row],[Vertex 2]],"HIDE","SHOW")</f>
        <v>SHOW</v>
      </c>
      <c r="BE354" s="78" t="str">
        <f>REPLACE(INDEX(GroupVertices[Group], MATCH(Edges[[#This Row],[Vertex 1]],GroupVertices[Vertex],0)),1,1,"")</f>
        <v>OSITIVE</v>
      </c>
      <c r="BF354" s="78" t="str">
        <f>REPLACE(INDEX(GroupVertices[Group], MATCH(Edges[[#This Row],[Vertex 2]],GroupVertices[Vertex],0)),1,1,"")</f>
        <v>EUTRAL</v>
      </c>
    </row>
    <row r="355" spans="1:58" hidden="1" x14ac:dyDescent="0.25">
      <c r="A355" s="64" t="s">
        <v>384</v>
      </c>
      <c r="B355" s="64" t="s">
        <v>384</v>
      </c>
      <c r="C355" s="65"/>
      <c r="D355" s="66"/>
      <c r="E355" s="67"/>
      <c r="F355" s="68"/>
      <c r="G355" s="65" t="str">
        <f>IF(Edges[[#This Row],[Vertex 1]]=Edges[[#This Row],[Vertex 2]],"HIDE","SHOW")</f>
        <v>HIDE</v>
      </c>
      <c r="H355" s="69"/>
      <c r="I355" s="70"/>
      <c r="J355" s="70"/>
      <c r="K355" s="34"/>
      <c r="L355" s="77"/>
      <c r="M355" s="77"/>
      <c r="N355" s="72"/>
      <c r="O355" s="79" t="s">
        <v>179</v>
      </c>
      <c r="P355" s="81">
        <v>42852.37300925926</v>
      </c>
      <c r="Q355" s="79" t="s">
        <v>1775</v>
      </c>
      <c r="R355" s="82" t="s">
        <v>3241</v>
      </c>
      <c r="S355" s="79" t="s">
        <v>4055</v>
      </c>
      <c r="T355" s="79"/>
      <c r="U355" s="79"/>
      <c r="V355" s="82" t="s">
        <v>4906</v>
      </c>
      <c r="W355" s="81">
        <v>42852.37300925926</v>
      </c>
      <c r="X355" s="82" t="s">
        <v>6042</v>
      </c>
      <c r="Y355" s="79"/>
      <c r="Z355" s="79"/>
      <c r="AA355" s="83" t="s">
        <v>8089</v>
      </c>
      <c r="AB355" s="79"/>
      <c r="AC355" s="79" t="b">
        <v>0</v>
      </c>
      <c r="AD355" s="79">
        <v>0</v>
      </c>
      <c r="AE355" s="83" t="s">
        <v>9915</v>
      </c>
      <c r="AF355" s="79" t="b">
        <v>0</v>
      </c>
      <c r="AG355" s="79" t="s">
        <v>9963</v>
      </c>
      <c r="AH355" s="79"/>
      <c r="AI355" s="83" t="s">
        <v>9915</v>
      </c>
      <c r="AJ355" s="79" t="b">
        <v>0</v>
      </c>
      <c r="AK355" s="79">
        <v>0</v>
      </c>
      <c r="AL355" s="83" t="s">
        <v>9915</v>
      </c>
      <c r="AM355" s="79" t="s">
        <v>4133</v>
      </c>
      <c r="AN355" s="79" t="b">
        <v>0</v>
      </c>
      <c r="AO355" s="83" t="s">
        <v>8089</v>
      </c>
      <c r="AP355" s="79" t="s">
        <v>179</v>
      </c>
      <c r="AQ355" s="79">
        <v>0</v>
      </c>
      <c r="AR355" s="79">
        <v>0</v>
      </c>
      <c r="AS355" s="79"/>
      <c r="AT355" s="79"/>
      <c r="AU355" s="79"/>
      <c r="AV355" s="79"/>
      <c r="AW355" s="79"/>
      <c r="AX355" s="79"/>
      <c r="AY355" s="79"/>
      <c r="AZ355" s="79"/>
      <c r="BA355">
        <v>1</v>
      </c>
      <c r="BB355">
        <v>1</v>
      </c>
      <c r="BC355" s="79" t="str">
        <f>IF(Edges[[#This Row],[Sentiment]]=0,"NEUTRAL",IF(Edges[[#This Row],[Sentiment]]=1,"POSITIVE",IF(Edges[[#This Row],[Sentiment]]=-1,"NEGATIVE")))</f>
        <v>POSITIVE</v>
      </c>
      <c r="BD355" s="79" t="str">
        <f>IF(Edges[[#This Row],[Vertex 1]]=Edges[[#This Row],[Vertex 2]],"HIDE","SHOW")</f>
        <v>HIDE</v>
      </c>
      <c r="BE355" s="124" t="e">
        <f>REPLACE(INDEX(GroupVertices[Group], MATCH(Edges[[#This Row],[Vertex 1]],GroupVertices[Vertex],0)),1,1,"")</f>
        <v>#N/A</v>
      </c>
      <c r="BF355" s="124" t="e">
        <f>REPLACE(INDEX(GroupVertices[Group], MATCH(Edges[[#This Row],[Vertex 2]],GroupVertices[Vertex],0)),1,1,"")</f>
        <v>#N/A</v>
      </c>
    </row>
    <row r="356" spans="1:58" hidden="1" x14ac:dyDescent="0.25">
      <c r="A356" s="64" t="s">
        <v>385</v>
      </c>
      <c r="B356" s="64" t="s">
        <v>385</v>
      </c>
      <c r="C356" s="65"/>
      <c r="D356" s="66"/>
      <c r="E356" s="67"/>
      <c r="F356" s="68"/>
      <c r="G356" s="65" t="str">
        <f>IF(Edges[[#This Row],[Vertex 1]]=Edges[[#This Row],[Vertex 2]],"HIDE","SHOW")</f>
        <v>HIDE</v>
      </c>
      <c r="H356" s="69"/>
      <c r="I356" s="70"/>
      <c r="J356" s="70"/>
      <c r="K356" s="34"/>
      <c r="L356" s="77"/>
      <c r="M356" s="77"/>
      <c r="N356" s="72"/>
      <c r="O356" s="79" t="s">
        <v>179</v>
      </c>
      <c r="P356" s="81">
        <v>42852.373032407406</v>
      </c>
      <c r="Q356" s="79" t="s">
        <v>1776</v>
      </c>
      <c r="R356" s="82" t="s">
        <v>3241</v>
      </c>
      <c r="S356" s="79" t="s">
        <v>4055</v>
      </c>
      <c r="T356" s="79"/>
      <c r="U356" s="79"/>
      <c r="V356" s="82" t="s">
        <v>4907</v>
      </c>
      <c r="W356" s="81">
        <v>42852.373032407406</v>
      </c>
      <c r="X356" s="82" t="s">
        <v>6043</v>
      </c>
      <c r="Y356" s="79"/>
      <c r="Z356" s="79"/>
      <c r="AA356" s="83" t="s">
        <v>8090</v>
      </c>
      <c r="AB356" s="79"/>
      <c r="AC356" s="79" t="b">
        <v>0</v>
      </c>
      <c r="AD356" s="79">
        <v>0</v>
      </c>
      <c r="AE356" s="83" t="s">
        <v>9915</v>
      </c>
      <c r="AF356" s="79" t="b">
        <v>0</v>
      </c>
      <c r="AG356" s="79" t="s">
        <v>9963</v>
      </c>
      <c r="AH356" s="79"/>
      <c r="AI356" s="83" t="s">
        <v>9915</v>
      </c>
      <c r="AJ356" s="79" t="b">
        <v>0</v>
      </c>
      <c r="AK356" s="79">
        <v>0</v>
      </c>
      <c r="AL356" s="83" t="s">
        <v>9915</v>
      </c>
      <c r="AM356" s="79" t="s">
        <v>4133</v>
      </c>
      <c r="AN356" s="79" t="b">
        <v>0</v>
      </c>
      <c r="AO356" s="83" t="s">
        <v>8090</v>
      </c>
      <c r="AP356" s="79" t="s">
        <v>179</v>
      </c>
      <c r="AQ356" s="79">
        <v>0</v>
      </c>
      <c r="AR356" s="79">
        <v>0</v>
      </c>
      <c r="AS356" s="79"/>
      <c r="AT356" s="79"/>
      <c r="AU356" s="79"/>
      <c r="AV356" s="79"/>
      <c r="AW356" s="79"/>
      <c r="AX356" s="79"/>
      <c r="AY356" s="79"/>
      <c r="AZ356" s="79"/>
      <c r="BA356">
        <v>1</v>
      </c>
      <c r="BB356">
        <v>1</v>
      </c>
      <c r="BC356" s="79" t="str">
        <f>IF(Edges[[#This Row],[Sentiment]]=0,"NEUTRAL",IF(Edges[[#This Row],[Sentiment]]=1,"POSITIVE",IF(Edges[[#This Row],[Sentiment]]=-1,"NEGATIVE")))</f>
        <v>POSITIVE</v>
      </c>
      <c r="BD356" s="79" t="str">
        <f>IF(Edges[[#This Row],[Vertex 1]]=Edges[[#This Row],[Vertex 2]],"HIDE","SHOW")</f>
        <v>HIDE</v>
      </c>
      <c r="BE356" s="124" t="e">
        <f>REPLACE(INDEX(GroupVertices[Group], MATCH(Edges[[#This Row],[Vertex 1]],GroupVertices[Vertex],0)),1,1,"")</f>
        <v>#N/A</v>
      </c>
      <c r="BF356" s="124" t="e">
        <f>REPLACE(INDEX(GroupVertices[Group], MATCH(Edges[[#This Row],[Vertex 2]],GroupVertices[Vertex],0)),1,1,"")</f>
        <v>#N/A</v>
      </c>
    </row>
    <row r="357" spans="1:58" hidden="1" x14ac:dyDescent="0.25">
      <c r="A357" s="64" t="s">
        <v>386</v>
      </c>
      <c r="B357" s="64" t="s">
        <v>386</v>
      </c>
      <c r="C357" s="65"/>
      <c r="D357" s="66"/>
      <c r="E357" s="67"/>
      <c r="F357" s="68"/>
      <c r="G357" s="65" t="str">
        <f>IF(Edges[[#This Row],[Vertex 1]]=Edges[[#This Row],[Vertex 2]],"HIDE","SHOW")</f>
        <v>HIDE</v>
      </c>
      <c r="H357" s="69"/>
      <c r="I357" s="70"/>
      <c r="J357" s="70"/>
      <c r="K357" s="34"/>
      <c r="L357" s="77"/>
      <c r="M357" s="77"/>
      <c r="N357" s="72"/>
      <c r="O357" s="79" t="s">
        <v>179</v>
      </c>
      <c r="P357" s="81">
        <v>42852.289722222224</v>
      </c>
      <c r="Q357" s="79" t="s">
        <v>18348</v>
      </c>
      <c r="R357" s="82" t="s">
        <v>3242</v>
      </c>
      <c r="S357" s="79" t="s">
        <v>4055</v>
      </c>
      <c r="T357" s="79"/>
      <c r="U357" s="82" t="s">
        <v>4491</v>
      </c>
      <c r="V357" s="82" t="s">
        <v>4491</v>
      </c>
      <c r="W357" s="81">
        <v>42852.289722222224</v>
      </c>
      <c r="X357" s="82" t="s">
        <v>6044</v>
      </c>
      <c r="Y357" s="79"/>
      <c r="Z357" s="79"/>
      <c r="AA357" s="83" t="s">
        <v>8091</v>
      </c>
      <c r="AB357" s="79"/>
      <c r="AC357" s="79" t="b">
        <v>0</v>
      </c>
      <c r="AD357" s="79">
        <v>1</v>
      </c>
      <c r="AE357" s="83" t="s">
        <v>9915</v>
      </c>
      <c r="AF357" s="79" t="b">
        <v>0</v>
      </c>
      <c r="AG357" s="79" t="s">
        <v>9963</v>
      </c>
      <c r="AH357" s="79"/>
      <c r="AI357" s="83" t="s">
        <v>9915</v>
      </c>
      <c r="AJ357" s="79" t="b">
        <v>0</v>
      </c>
      <c r="AK357" s="79">
        <v>2</v>
      </c>
      <c r="AL357" s="83" t="s">
        <v>9915</v>
      </c>
      <c r="AM357" s="79" t="s">
        <v>9992</v>
      </c>
      <c r="AN357" s="79" t="b">
        <v>0</v>
      </c>
      <c r="AO357" s="83" t="s">
        <v>8091</v>
      </c>
      <c r="AP357" s="79" t="s">
        <v>179</v>
      </c>
      <c r="AQ357" s="79">
        <v>0</v>
      </c>
      <c r="AR357" s="79">
        <v>0</v>
      </c>
      <c r="AS357" s="79"/>
      <c r="AT357" s="79"/>
      <c r="AU357" s="79"/>
      <c r="AV357" s="79"/>
      <c r="AW357" s="79"/>
      <c r="AX357" s="79"/>
      <c r="AY357" s="79"/>
      <c r="AZ357" s="79"/>
      <c r="BA357">
        <v>1</v>
      </c>
      <c r="BB357">
        <v>0</v>
      </c>
      <c r="BC357" s="79" t="str">
        <f>IF(Edges[[#This Row],[Sentiment]]=0,"NEUTRAL",IF(Edges[[#This Row],[Sentiment]]=1,"POSITIVE",IF(Edges[[#This Row],[Sentiment]]=-1,"NEGATIVE")))</f>
        <v>NEUTRAL</v>
      </c>
      <c r="BD357" s="79" t="str">
        <f>IF(Edges[[#This Row],[Vertex 1]]=Edges[[#This Row],[Vertex 2]],"HIDE","SHOW")</f>
        <v>HIDE</v>
      </c>
      <c r="BE357" s="124" t="str">
        <f>REPLACE(INDEX(GroupVertices[Group], MATCH(Edges[[#This Row],[Vertex 1]],GroupVertices[Vertex],0)),1,1,"")</f>
        <v>EUTRAL</v>
      </c>
      <c r="BF357" s="124" t="str">
        <f>REPLACE(INDEX(GroupVertices[Group], MATCH(Edges[[#This Row],[Vertex 2]],GroupVertices[Vertex],0)),1,1,"")</f>
        <v>EUTRAL</v>
      </c>
    </row>
    <row r="358" spans="1:58" x14ac:dyDescent="0.25">
      <c r="A358" s="64" t="s">
        <v>387</v>
      </c>
      <c r="B358" s="64" t="s">
        <v>386</v>
      </c>
      <c r="C358" s="65"/>
      <c r="D358" s="66"/>
      <c r="E358" s="67"/>
      <c r="F358" s="68"/>
      <c r="G358" s="65" t="str">
        <f>IF(Edges[[#This Row],[Vertex 1]]=Edges[[#This Row],[Vertex 2]],"HIDE","SHOW")</f>
        <v>SHOW</v>
      </c>
      <c r="H358" s="69"/>
      <c r="I358" s="70"/>
      <c r="J358" s="70"/>
      <c r="K358" s="34" t="s">
        <v>65</v>
      </c>
      <c r="L358" s="77">
        <v>358</v>
      </c>
      <c r="M358" s="77"/>
      <c r="N358" s="72"/>
      <c r="O358" s="79" t="s">
        <v>1646</v>
      </c>
      <c r="P358" s="81">
        <v>42852.382511574076</v>
      </c>
      <c r="Q358" s="79" t="s">
        <v>18344</v>
      </c>
      <c r="R358" s="82" t="s">
        <v>3242</v>
      </c>
      <c r="S358" s="79" t="s">
        <v>4055</v>
      </c>
      <c r="T358" s="79"/>
      <c r="U358" s="79"/>
      <c r="V358" s="82" t="s">
        <v>4908</v>
      </c>
      <c r="W358" s="81">
        <v>42852.382511574076</v>
      </c>
      <c r="X358" s="82" t="s">
        <v>6045</v>
      </c>
      <c r="Y358" s="79"/>
      <c r="Z358" s="79"/>
      <c r="AA358" s="83" t="s">
        <v>8092</v>
      </c>
      <c r="AB358" s="79"/>
      <c r="AC358" s="79" t="b">
        <v>0</v>
      </c>
      <c r="AD358" s="79">
        <v>0</v>
      </c>
      <c r="AE358" s="83" t="s">
        <v>9915</v>
      </c>
      <c r="AF358" s="79" t="b">
        <v>0</v>
      </c>
      <c r="AG358" s="79" t="s">
        <v>9963</v>
      </c>
      <c r="AH358" s="79"/>
      <c r="AI358" s="83" t="s">
        <v>9915</v>
      </c>
      <c r="AJ358" s="79" t="b">
        <v>0</v>
      </c>
      <c r="AK358" s="79">
        <v>2</v>
      </c>
      <c r="AL358" s="83" t="s">
        <v>8091</v>
      </c>
      <c r="AM358" s="79" t="s">
        <v>9993</v>
      </c>
      <c r="AN358" s="79" t="b">
        <v>0</v>
      </c>
      <c r="AO358" s="83" t="s">
        <v>8091</v>
      </c>
      <c r="AP358" s="79" t="s">
        <v>179</v>
      </c>
      <c r="AQ358" s="79">
        <v>0</v>
      </c>
      <c r="AR358" s="79">
        <v>0</v>
      </c>
      <c r="AS358" s="79"/>
      <c r="AT358" s="79"/>
      <c r="AU358" s="79"/>
      <c r="AV358" s="79"/>
      <c r="AW358" s="79"/>
      <c r="AX358" s="79"/>
      <c r="AY358" s="79"/>
      <c r="AZ358" s="79"/>
      <c r="BA358">
        <v>1</v>
      </c>
      <c r="BB358">
        <v>0</v>
      </c>
      <c r="BC358" s="79" t="str">
        <f>IF(Edges[[#This Row],[Sentiment]]=0,"NEUTRAL",IF(Edges[[#This Row],[Sentiment]]=1,"POSITIVE",IF(Edges[[#This Row],[Sentiment]]=-1,"NEGATIVE")))</f>
        <v>NEUTRAL</v>
      </c>
      <c r="BD358" s="79" t="str">
        <f>IF(Edges[[#This Row],[Vertex 1]]=Edges[[#This Row],[Vertex 2]],"HIDE","SHOW")</f>
        <v>SHOW</v>
      </c>
      <c r="BE358" s="78" t="str">
        <f>REPLACE(INDEX(GroupVertices[Group], MATCH(Edges[[#This Row],[Vertex 1]],GroupVertices[Vertex],0)),1,1,"")</f>
        <v>EUTRAL</v>
      </c>
      <c r="BF358" s="78" t="str">
        <f>REPLACE(INDEX(GroupVertices[Group], MATCH(Edges[[#This Row],[Vertex 2]],GroupVertices[Vertex],0)),1,1,"")</f>
        <v>EUTRAL</v>
      </c>
    </row>
    <row r="359" spans="1:58" x14ac:dyDescent="0.25">
      <c r="A359" s="64" t="s">
        <v>388</v>
      </c>
      <c r="B359" s="64" t="s">
        <v>1229</v>
      </c>
      <c r="C359" s="65"/>
      <c r="D359" s="66"/>
      <c r="E359" s="67"/>
      <c r="F359" s="68"/>
      <c r="G359" s="65" t="str">
        <f>IF(Edges[[#This Row],[Vertex 1]]=Edges[[#This Row],[Vertex 2]],"HIDE","SHOW")</f>
        <v>SHOW</v>
      </c>
      <c r="H359" s="69"/>
      <c r="I359" s="70"/>
      <c r="J359" s="70"/>
      <c r="K359" s="34" t="s">
        <v>65</v>
      </c>
      <c r="L359" s="77">
        <v>359</v>
      </c>
      <c r="M359" s="77"/>
      <c r="N359" s="72"/>
      <c r="O359" s="79" t="s">
        <v>1646</v>
      </c>
      <c r="P359" s="81">
        <v>42852.384513888886</v>
      </c>
      <c r="Q359" s="79" t="s">
        <v>18326</v>
      </c>
      <c r="R359" s="82" t="s">
        <v>3208</v>
      </c>
      <c r="S359" s="79" t="s">
        <v>4040</v>
      </c>
      <c r="T359" s="79"/>
      <c r="U359" s="79"/>
      <c r="V359" s="82" t="s">
        <v>4909</v>
      </c>
      <c r="W359" s="81">
        <v>42852.384513888886</v>
      </c>
      <c r="X359" s="82" t="s">
        <v>6046</v>
      </c>
      <c r="Y359" s="79"/>
      <c r="Z359" s="79"/>
      <c r="AA359" s="83" t="s">
        <v>8093</v>
      </c>
      <c r="AB359" s="79"/>
      <c r="AC359" s="79" t="b">
        <v>0</v>
      </c>
      <c r="AD359" s="79">
        <v>0</v>
      </c>
      <c r="AE359" s="83" t="s">
        <v>9915</v>
      </c>
      <c r="AF359" s="79" t="b">
        <v>0</v>
      </c>
      <c r="AG359" s="79" t="s">
        <v>9963</v>
      </c>
      <c r="AH359" s="79"/>
      <c r="AI359" s="83" t="s">
        <v>9915</v>
      </c>
      <c r="AJ359" s="79" t="b">
        <v>0</v>
      </c>
      <c r="AK359" s="79">
        <v>8</v>
      </c>
      <c r="AL359" s="83" t="s">
        <v>9204</v>
      </c>
      <c r="AM359" s="79" t="s">
        <v>9990</v>
      </c>
      <c r="AN359" s="79" t="b">
        <v>0</v>
      </c>
      <c r="AO359" s="83" t="s">
        <v>9204</v>
      </c>
      <c r="AP359" s="79" t="s">
        <v>179</v>
      </c>
      <c r="AQ359" s="79">
        <v>0</v>
      </c>
      <c r="AR359" s="79">
        <v>0</v>
      </c>
      <c r="AS359" s="79"/>
      <c r="AT359" s="79"/>
      <c r="AU359" s="79"/>
      <c r="AV359" s="79"/>
      <c r="AW359" s="79"/>
      <c r="AX359" s="79"/>
      <c r="AY359" s="79"/>
      <c r="AZ359" s="79"/>
      <c r="BA359">
        <v>1</v>
      </c>
      <c r="BB359">
        <v>0</v>
      </c>
      <c r="BC359" s="79" t="str">
        <f>IF(Edges[[#This Row],[Sentiment]]=0,"NEUTRAL",IF(Edges[[#This Row],[Sentiment]]=1,"POSITIVE",IF(Edges[[#This Row],[Sentiment]]=-1,"NEGATIVE")))</f>
        <v>NEUTRAL</v>
      </c>
      <c r="BD359" s="79" t="str">
        <f>IF(Edges[[#This Row],[Vertex 1]]=Edges[[#This Row],[Vertex 2]],"HIDE","SHOW")</f>
        <v>SHOW</v>
      </c>
      <c r="BE359" s="78" t="str">
        <f>REPLACE(INDEX(GroupVertices[Group], MATCH(Edges[[#This Row],[Vertex 1]],GroupVertices[Vertex],0)),1,1,"")</f>
        <v>EUTRAL</v>
      </c>
      <c r="BF359" s="78" t="str">
        <f>REPLACE(INDEX(GroupVertices[Group], MATCH(Edges[[#This Row],[Vertex 2]],GroupVertices[Vertex],0)),1,1,"")</f>
        <v>EUTRAL</v>
      </c>
    </row>
    <row r="360" spans="1:58" x14ac:dyDescent="0.25">
      <c r="A360" s="64" t="s">
        <v>389</v>
      </c>
      <c r="B360" s="64" t="s">
        <v>1469</v>
      </c>
      <c r="C360" s="65"/>
      <c r="D360" s="66"/>
      <c r="E360" s="67"/>
      <c r="F360" s="68"/>
      <c r="G360" s="65" t="str">
        <f>IF(Edges[[#This Row],[Vertex 1]]=Edges[[#This Row],[Vertex 2]],"HIDE","SHOW")</f>
        <v>SHOW</v>
      </c>
      <c r="H360" s="69"/>
      <c r="I360" s="70"/>
      <c r="J360" s="70"/>
      <c r="K360" s="34" t="s">
        <v>65</v>
      </c>
      <c r="L360" s="77">
        <v>360</v>
      </c>
      <c r="M360" s="77"/>
      <c r="N360" s="72"/>
      <c r="O360" s="79" t="s">
        <v>1646</v>
      </c>
      <c r="P360" s="81">
        <v>42852.386018518519</v>
      </c>
      <c r="Q360" s="79" t="s">
        <v>18327</v>
      </c>
      <c r="R360" s="79"/>
      <c r="S360" s="79"/>
      <c r="T360" s="79" t="s">
        <v>4277</v>
      </c>
      <c r="U360" s="79"/>
      <c r="V360" s="82" t="s">
        <v>4910</v>
      </c>
      <c r="W360" s="81">
        <v>42852.386018518519</v>
      </c>
      <c r="X360" s="82" t="s">
        <v>6047</v>
      </c>
      <c r="Y360" s="79"/>
      <c r="Z360" s="79"/>
      <c r="AA360" s="83" t="s">
        <v>8094</v>
      </c>
      <c r="AB360" s="79"/>
      <c r="AC360" s="79" t="b">
        <v>0</v>
      </c>
      <c r="AD360" s="79">
        <v>0</v>
      </c>
      <c r="AE360" s="83" t="s">
        <v>9915</v>
      </c>
      <c r="AF360" s="79" t="b">
        <v>0</v>
      </c>
      <c r="AG360" s="79" t="s">
        <v>9963</v>
      </c>
      <c r="AH360" s="79"/>
      <c r="AI360" s="83" t="s">
        <v>9915</v>
      </c>
      <c r="AJ360" s="79" t="b">
        <v>0</v>
      </c>
      <c r="AK360" s="79">
        <v>29</v>
      </c>
      <c r="AL360" s="83" t="s">
        <v>9672</v>
      </c>
      <c r="AM360" s="79" t="s">
        <v>9991</v>
      </c>
      <c r="AN360" s="79" t="b">
        <v>0</v>
      </c>
      <c r="AO360" s="83" t="s">
        <v>9672</v>
      </c>
      <c r="AP360" s="79" t="s">
        <v>179</v>
      </c>
      <c r="AQ360" s="79">
        <v>0</v>
      </c>
      <c r="AR360" s="79">
        <v>0</v>
      </c>
      <c r="AS360" s="79"/>
      <c r="AT360" s="79"/>
      <c r="AU360" s="79"/>
      <c r="AV360" s="79"/>
      <c r="AW360" s="79"/>
      <c r="AX360" s="79"/>
      <c r="AY360" s="79"/>
      <c r="AZ360" s="79"/>
      <c r="BA360">
        <v>8</v>
      </c>
      <c r="BB360">
        <v>0</v>
      </c>
      <c r="BC360" s="79" t="str">
        <f>IF(Edges[[#This Row],[Sentiment]]=0,"NEUTRAL",IF(Edges[[#This Row],[Sentiment]]=1,"POSITIVE",IF(Edges[[#This Row],[Sentiment]]=-1,"NEGATIVE")))</f>
        <v>NEUTRAL</v>
      </c>
      <c r="BD360" s="79" t="str">
        <f>IF(Edges[[#This Row],[Vertex 1]]=Edges[[#This Row],[Vertex 2]],"HIDE","SHOW")</f>
        <v>SHOW</v>
      </c>
      <c r="BE360" s="78" t="str">
        <f>REPLACE(INDEX(GroupVertices[Group], MATCH(Edges[[#This Row],[Vertex 1]],GroupVertices[Vertex],0)),1,1,"")</f>
        <v>EUTRAL</v>
      </c>
      <c r="BF360" s="78" t="str">
        <f>REPLACE(INDEX(GroupVertices[Group], MATCH(Edges[[#This Row],[Vertex 2]],GroupVertices[Vertex],0)),1,1,"")</f>
        <v>EUTRAL</v>
      </c>
    </row>
    <row r="361" spans="1:58" x14ac:dyDescent="0.25">
      <c r="A361" s="64" t="s">
        <v>389</v>
      </c>
      <c r="B361" s="64" t="s">
        <v>1469</v>
      </c>
      <c r="C361" s="65"/>
      <c r="D361" s="66"/>
      <c r="E361" s="67"/>
      <c r="F361" s="68"/>
      <c r="G361" s="65" t="str">
        <f>IF(Edges[[#This Row],[Vertex 1]]=Edges[[#This Row],[Vertex 2]],"HIDE","SHOW")</f>
        <v>SHOW</v>
      </c>
      <c r="H361" s="69"/>
      <c r="I361" s="70"/>
      <c r="J361" s="70"/>
      <c r="K361" s="34" t="s">
        <v>65</v>
      </c>
      <c r="L361" s="77">
        <v>361</v>
      </c>
      <c r="M361" s="77"/>
      <c r="N361" s="72"/>
      <c r="O361" s="79" t="s">
        <v>1646</v>
      </c>
      <c r="P361" s="81">
        <v>42852.386087962965</v>
      </c>
      <c r="Q361" s="79" t="s">
        <v>1744</v>
      </c>
      <c r="R361" s="79"/>
      <c r="S361" s="79"/>
      <c r="T361" s="79"/>
      <c r="U361" s="79"/>
      <c r="V361" s="82" t="s">
        <v>4910</v>
      </c>
      <c r="W361" s="81">
        <v>42852.386087962965</v>
      </c>
      <c r="X361" s="82" t="s">
        <v>6048</v>
      </c>
      <c r="Y361" s="79"/>
      <c r="Z361" s="79"/>
      <c r="AA361" s="83" t="s">
        <v>8095</v>
      </c>
      <c r="AB361" s="79"/>
      <c r="AC361" s="79" t="b">
        <v>0</v>
      </c>
      <c r="AD361" s="79">
        <v>0</v>
      </c>
      <c r="AE361" s="83" t="s">
        <v>9915</v>
      </c>
      <c r="AF361" s="79" t="b">
        <v>0</v>
      </c>
      <c r="AG361" s="79" t="s">
        <v>9963</v>
      </c>
      <c r="AH361" s="79"/>
      <c r="AI361" s="83" t="s">
        <v>9915</v>
      </c>
      <c r="AJ361" s="79" t="b">
        <v>0</v>
      </c>
      <c r="AK361" s="79">
        <v>25</v>
      </c>
      <c r="AL361" s="83" t="s">
        <v>9671</v>
      </c>
      <c r="AM361" s="79" t="s">
        <v>9991</v>
      </c>
      <c r="AN361" s="79" t="b">
        <v>0</v>
      </c>
      <c r="AO361" s="83" t="s">
        <v>9671</v>
      </c>
      <c r="AP361" s="79" t="s">
        <v>179</v>
      </c>
      <c r="AQ361" s="79">
        <v>0</v>
      </c>
      <c r="AR361" s="79">
        <v>0</v>
      </c>
      <c r="AS361" s="79"/>
      <c r="AT361" s="79"/>
      <c r="AU361" s="79"/>
      <c r="AV361" s="79"/>
      <c r="AW361" s="79"/>
      <c r="AX361" s="79"/>
      <c r="AY361" s="79"/>
      <c r="AZ361" s="79"/>
      <c r="BA361">
        <v>8</v>
      </c>
      <c r="BB361">
        <v>0</v>
      </c>
      <c r="BC361" s="79" t="str">
        <f>IF(Edges[[#This Row],[Sentiment]]=0,"NEUTRAL",IF(Edges[[#This Row],[Sentiment]]=1,"POSITIVE",IF(Edges[[#This Row],[Sentiment]]=-1,"NEGATIVE")))</f>
        <v>NEUTRAL</v>
      </c>
      <c r="BD361" s="79" t="str">
        <f>IF(Edges[[#This Row],[Vertex 1]]=Edges[[#This Row],[Vertex 2]],"HIDE","SHOW")</f>
        <v>SHOW</v>
      </c>
      <c r="BE361" s="78" t="str">
        <f>REPLACE(INDEX(GroupVertices[Group], MATCH(Edges[[#This Row],[Vertex 1]],GroupVertices[Vertex],0)),1,1,"")</f>
        <v>EUTRAL</v>
      </c>
      <c r="BF361" s="78" t="str">
        <f>REPLACE(INDEX(GroupVertices[Group], MATCH(Edges[[#This Row],[Vertex 2]],GroupVertices[Vertex],0)),1,1,"")</f>
        <v>EUTRAL</v>
      </c>
    </row>
    <row r="362" spans="1:58" x14ac:dyDescent="0.25">
      <c r="A362" s="64" t="s">
        <v>389</v>
      </c>
      <c r="B362" s="64" t="s">
        <v>1543</v>
      </c>
      <c r="C362" s="65"/>
      <c r="D362" s="66"/>
      <c r="E362" s="67"/>
      <c r="F362" s="68"/>
      <c r="G362" s="65" t="str">
        <f>IF(Edges[[#This Row],[Vertex 1]]=Edges[[#This Row],[Vertex 2]],"HIDE","SHOW")</f>
        <v>SHOW</v>
      </c>
      <c r="H362" s="69"/>
      <c r="I362" s="70"/>
      <c r="J362" s="70"/>
      <c r="K362" s="34" t="s">
        <v>65</v>
      </c>
      <c r="L362" s="77">
        <v>362</v>
      </c>
      <c r="M362" s="77"/>
      <c r="N362" s="72"/>
      <c r="O362" s="79" t="s">
        <v>1646</v>
      </c>
      <c r="P362" s="81">
        <v>42852.386134259257</v>
      </c>
      <c r="Q362" s="79" t="s">
        <v>18324</v>
      </c>
      <c r="R362" s="79"/>
      <c r="S362" s="79"/>
      <c r="T362" s="79" t="s">
        <v>4261</v>
      </c>
      <c r="U362" s="79"/>
      <c r="V362" s="82" t="s">
        <v>4910</v>
      </c>
      <c r="W362" s="81">
        <v>42852.386134259257</v>
      </c>
      <c r="X362" s="82" t="s">
        <v>6049</v>
      </c>
      <c r="Y362" s="79"/>
      <c r="Z362" s="79"/>
      <c r="AA362" s="83" t="s">
        <v>8096</v>
      </c>
      <c r="AB362" s="79"/>
      <c r="AC362" s="79" t="b">
        <v>0</v>
      </c>
      <c r="AD362" s="79">
        <v>0</v>
      </c>
      <c r="AE362" s="83" t="s">
        <v>9915</v>
      </c>
      <c r="AF362" s="79" t="b">
        <v>0</v>
      </c>
      <c r="AG362" s="79" t="s">
        <v>9963</v>
      </c>
      <c r="AH362" s="79"/>
      <c r="AI362" s="83" t="s">
        <v>9915</v>
      </c>
      <c r="AJ362" s="79" t="b">
        <v>0</v>
      </c>
      <c r="AK362" s="79">
        <v>32</v>
      </c>
      <c r="AL362" s="83" t="s">
        <v>9658</v>
      </c>
      <c r="AM362" s="79" t="s">
        <v>9991</v>
      </c>
      <c r="AN362" s="79" t="b">
        <v>0</v>
      </c>
      <c r="AO362" s="83" t="s">
        <v>9658</v>
      </c>
      <c r="AP362" s="79" t="s">
        <v>179</v>
      </c>
      <c r="AQ362" s="79">
        <v>0</v>
      </c>
      <c r="AR362" s="79">
        <v>0</v>
      </c>
      <c r="AS362" s="79"/>
      <c r="AT362" s="79"/>
      <c r="AU362" s="79"/>
      <c r="AV362" s="79"/>
      <c r="AW362" s="79"/>
      <c r="AX362" s="79"/>
      <c r="AY362" s="79"/>
      <c r="AZ362" s="79"/>
      <c r="BA362">
        <v>1</v>
      </c>
      <c r="BB362">
        <v>0</v>
      </c>
      <c r="BC362" s="79" t="str">
        <f>IF(Edges[[#This Row],[Sentiment]]=0,"NEUTRAL",IF(Edges[[#This Row],[Sentiment]]=1,"POSITIVE",IF(Edges[[#This Row],[Sentiment]]=-1,"NEGATIVE")))</f>
        <v>NEUTRAL</v>
      </c>
      <c r="BD362" s="79" t="str">
        <f>IF(Edges[[#This Row],[Vertex 1]]=Edges[[#This Row],[Vertex 2]],"HIDE","SHOW")</f>
        <v>SHOW</v>
      </c>
      <c r="BE362" s="78" t="str">
        <f>REPLACE(INDEX(GroupVertices[Group], MATCH(Edges[[#This Row],[Vertex 1]],GroupVertices[Vertex],0)),1,1,"")</f>
        <v>EUTRAL</v>
      </c>
      <c r="BF362" s="78" t="str">
        <f>REPLACE(INDEX(GroupVertices[Group], MATCH(Edges[[#This Row],[Vertex 2]],GroupVertices[Vertex],0)),1,1,"")</f>
        <v>eneral</v>
      </c>
    </row>
    <row r="363" spans="1:58" x14ac:dyDescent="0.25">
      <c r="A363" s="64" t="s">
        <v>389</v>
      </c>
      <c r="B363" s="64" t="s">
        <v>1544</v>
      </c>
      <c r="C363" s="65"/>
      <c r="D363" s="66"/>
      <c r="E363" s="67"/>
      <c r="F363" s="68"/>
      <c r="G363" s="65" t="str">
        <f>IF(Edges[[#This Row],[Vertex 1]]=Edges[[#This Row],[Vertex 2]],"HIDE","SHOW")</f>
        <v>SHOW</v>
      </c>
      <c r="H363" s="69"/>
      <c r="I363" s="70"/>
      <c r="J363" s="70"/>
      <c r="K363" s="34" t="s">
        <v>65</v>
      </c>
      <c r="L363" s="77">
        <v>363</v>
      </c>
      <c r="M363" s="77"/>
      <c r="N363" s="72"/>
      <c r="O363" s="79" t="s">
        <v>1646</v>
      </c>
      <c r="P363" s="81">
        <v>42852.386134259257</v>
      </c>
      <c r="Q363" s="79" t="s">
        <v>18324</v>
      </c>
      <c r="R363" s="79"/>
      <c r="S363" s="79"/>
      <c r="T363" s="79" t="s">
        <v>4261</v>
      </c>
      <c r="U363" s="79"/>
      <c r="V363" s="82" t="s">
        <v>4910</v>
      </c>
      <c r="W363" s="81">
        <v>42852.386134259257</v>
      </c>
      <c r="X363" s="82" t="s">
        <v>6049</v>
      </c>
      <c r="Y363" s="79"/>
      <c r="Z363" s="79"/>
      <c r="AA363" s="83" t="s">
        <v>8096</v>
      </c>
      <c r="AB363" s="79"/>
      <c r="AC363" s="79" t="b">
        <v>0</v>
      </c>
      <c r="AD363" s="79">
        <v>0</v>
      </c>
      <c r="AE363" s="83" t="s">
        <v>9915</v>
      </c>
      <c r="AF363" s="79" t="b">
        <v>0</v>
      </c>
      <c r="AG363" s="79" t="s">
        <v>9963</v>
      </c>
      <c r="AH363" s="79"/>
      <c r="AI363" s="83" t="s">
        <v>9915</v>
      </c>
      <c r="AJ363" s="79" t="b">
        <v>0</v>
      </c>
      <c r="AK363" s="79">
        <v>32</v>
      </c>
      <c r="AL363" s="83" t="s">
        <v>9658</v>
      </c>
      <c r="AM363" s="79" t="s">
        <v>9991</v>
      </c>
      <c r="AN363" s="79" t="b">
        <v>0</v>
      </c>
      <c r="AO363" s="83" t="s">
        <v>9658</v>
      </c>
      <c r="AP363" s="79" t="s">
        <v>179</v>
      </c>
      <c r="AQ363" s="79">
        <v>0</v>
      </c>
      <c r="AR363" s="79">
        <v>0</v>
      </c>
      <c r="AS363" s="79"/>
      <c r="AT363" s="79"/>
      <c r="AU363" s="79"/>
      <c r="AV363" s="79"/>
      <c r="AW363" s="79"/>
      <c r="AX363" s="79"/>
      <c r="AY363" s="79"/>
      <c r="AZ363" s="79"/>
      <c r="BA363">
        <v>1</v>
      </c>
      <c r="BB363">
        <v>0</v>
      </c>
      <c r="BC363" s="79" t="str">
        <f>IF(Edges[[#This Row],[Sentiment]]=0,"NEUTRAL",IF(Edges[[#This Row],[Sentiment]]=1,"POSITIVE",IF(Edges[[#This Row],[Sentiment]]=-1,"NEGATIVE")))</f>
        <v>NEUTRAL</v>
      </c>
      <c r="BD363" s="79" t="str">
        <f>IF(Edges[[#This Row],[Vertex 1]]=Edges[[#This Row],[Vertex 2]],"HIDE","SHOW")</f>
        <v>SHOW</v>
      </c>
      <c r="BE363" s="78" t="str">
        <f>REPLACE(INDEX(GroupVertices[Group], MATCH(Edges[[#This Row],[Vertex 1]],GroupVertices[Vertex],0)),1,1,"")</f>
        <v>EUTRAL</v>
      </c>
      <c r="BF363" s="78" t="str">
        <f>REPLACE(INDEX(GroupVertices[Group], MATCH(Edges[[#This Row],[Vertex 2]],GroupVertices[Vertex],0)),1,1,"")</f>
        <v>eneral</v>
      </c>
    </row>
    <row r="364" spans="1:58" x14ac:dyDescent="0.25">
      <c r="A364" s="64" t="s">
        <v>389</v>
      </c>
      <c r="B364" s="64" t="s">
        <v>1545</v>
      </c>
      <c r="C364" s="65"/>
      <c r="D364" s="66"/>
      <c r="E364" s="67"/>
      <c r="F364" s="68"/>
      <c r="G364" s="65" t="str">
        <f>IF(Edges[[#This Row],[Vertex 1]]=Edges[[#This Row],[Vertex 2]],"HIDE","SHOW")</f>
        <v>SHOW</v>
      </c>
      <c r="H364" s="69"/>
      <c r="I364" s="70"/>
      <c r="J364" s="70"/>
      <c r="K364" s="34" t="s">
        <v>65</v>
      </c>
      <c r="L364" s="77">
        <v>364</v>
      </c>
      <c r="M364" s="77"/>
      <c r="N364" s="72"/>
      <c r="O364" s="79" t="s">
        <v>1646</v>
      </c>
      <c r="P364" s="81">
        <v>42852.386134259257</v>
      </c>
      <c r="Q364" s="79" t="s">
        <v>18324</v>
      </c>
      <c r="R364" s="79"/>
      <c r="S364" s="79"/>
      <c r="T364" s="79" t="s">
        <v>4261</v>
      </c>
      <c r="U364" s="79"/>
      <c r="V364" s="82" t="s">
        <v>4910</v>
      </c>
      <c r="W364" s="81">
        <v>42852.386134259257</v>
      </c>
      <c r="X364" s="82" t="s">
        <v>6049</v>
      </c>
      <c r="Y364" s="79"/>
      <c r="Z364" s="79"/>
      <c r="AA364" s="83" t="s">
        <v>8096</v>
      </c>
      <c r="AB364" s="79"/>
      <c r="AC364" s="79" t="b">
        <v>0</v>
      </c>
      <c r="AD364" s="79">
        <v>0</v>
      </c>
      <c r="AE364" s="83" t="s">
        <v>9915</v>
      </c>
      <c r="AF364" s="79" t="b">
        <v>0</v>
      </c>
      <c r="AG364" s="79" t="s">
        <v>9963</v>
      </c>
      <c r="AH364" s="79"/>
      <c r="AI364" s="83" t="s">
        <v>9915</v>
      </c>
      <c r="AJ364" s="79" t="b">
        <v>0</v>
      </c>
      <c r="AK364" s="79">
        <v>32</v>
      </c>
      <c r="AL364" s="83" t="s">
        <v>9658</v>
      </c>
      <c r="AM364" s="79" t="s">
        <v>9991</v>
      </c>
      <c r="AN364" s="79" t="b">
        <v>0</v>
      </c>
      <c r="AO364" s="83" t="s">
        <v>9658</v>
      </c>
      <c r="AP364" s="79" t="s">
        <v>179</v>
      </c>
      <c r="AQ364" s="79">
        <v>0</v>
      </c>
      <c r="AR364" s="79">
        <v>0</v>
      </c>
      <c r="AS364" s="79"/>
      <c r="AT364" s="79"/>
      <c r="AU364" s="79"/>
      <c r="AV364" s="79"/>
      <c r="AW364" s="79"/>
      <c r="AX364" s="79"/>
      <c r="AY364" s="79"/>
      <c r="AZ364" s="79"/>
      <c r="BA364">
        <v>1</v>
      </c>
      <c r="BB364">
        <v>0</v>
      </c>
      <c r="BC364" s="79" t="str">
        <f>IF(Edges[[#This Row],[Sentiment]]=0,"NEUTRAL",IF(Edges[[#This Row],[Sentiment]]=1,"POSITIVE",IF(Edges[[#This Row],[Sentiment]]=-1,"NEGATIVE")))</f>
        <v>NEUTRAL</v>
      </c>
      <c r="BD364" s="79" t="str">
        <f>IF(Edges[[#This Row],[Vertex 1]]=Edges[[#This Row],[Vertex 2]],"HIDE","SHOW")</f>
        <v>SHOW</v>
      </c>
      <c r="BE364" s="78" t="str">
        <f>REPLACE(INDEX(GroupVertices[Group], MATCH(Edges[[#This Row],[Vertex 1]],GroupVertices[Vertex],0)),1,1,"")</f>
        <v>EUTRAL</v>
      </c>
      <c r="BF364" s="78" t="str">
        <f>REPLACE(INDEX(GroupVertices[Group], MATCH(Edges[[#This Row],[Vertex 2]],GroupVertices[Vertex],0)),1,1,"")</f>
        <v>EGATIVE</v>
      </c>
    </row>
    <row r="365" spans="1:58" x14ac:dyDescent="0.25">
      <c r="A365" s="64" t="s">
        <v>389</v>
      </c>
      <c r="B365" s="64" t="s">
        <v>1469</v>
      </c>
      <c r="C365" s="65"/>
      <c r="D365" s="66"/>
      <c r="E365" s="67"/>
      <c r="F365" s="68"/>
      <c r="G365" s="65" t="str">
        <f>IF(Edges[[#This Row],[Vertex 1]]=Edges[[#This Row],[Vertex 2]],"HIDE","SHOW")</f>
        <v>SHOW</v>
      </c>
      <c r="H365" s="69"/>
      <c r="I365" s="70"/>
      <c r="J365" s="70"/>
      <c r="K365" s="34" t="s">
        <v>65</v>
      </c>
      <c r="L365" s="77">
        <v>365</v>
      </c>
      <c r="M365" s="77"/>
      <c r="N365" s="72"/>
      <c r="O365" s="79" t="s">
        <v>1646</v>
      </c>
      <c r="P365" s="81">
        <v>42852.386134259257</v>
      </c>
      <c r="Q365" s="79" t="s">
        <v>18324</v>
      </c>
      <c r="R365" s="79"/>
      <c r="S365" s="79"/>
      <c r="T365" s="79" t="s">
        <v>4261</v>
      </c>
      <c r="U365" s="79"/>
      <c r="V365" s="82" t="s">
        <v>4910</v>
      </c>
      <c r="W365" s="81">
        <v>42852.386134259257</v>
      </c>
      <c r="X365" s="82" t="s">
        <v>6049</v>
      </c>
      <c r="Y365" s="79"/>
      <c r="Z365" s="79"/>
      <c r="AA365" s="83" t="s">
        <v>8096</v>
      </c>
      <c r="AB365" s="79"/>
      <c r="AC365" s="79" t="b">
        <v>0</v>
      </c>
      <c r="AD365" s="79">
        <v>0</v>
      </c>
      <c r="AE365" s="83" t="s">
        <v>9915</v>
      </c>
      <c r="AF365" s="79" t="b">
        <v>0</v>
      </c>
      <c r="AG365" s="79" t="s">
        <v>9963</v>
      </c>
      <c r="AH365" s="79"/>
      <c r="AI365" s="83" t="s">
        <v>9915</v>
      </c>
      <c r="AJ365" s="79" t="b">
        <v>0</v>
      </c>
      <c r="AK365" s="79">
        <v>32</v>
      </c>
      <c r="AL365" s="83" t="s">
        <v>9658</v>
      </c>
      <c r="AM365" s="79" t="s">
        <v>9991</v>
      </c>
      <c r="AN365" s="79" t="b">
        <v>0</v>
      </c>
      <c r="AO365" s="83" t="s">
        <v>9658</v>
      </c>
      <c r="AP365" s="79" t="s">
        <v>179</v>
      </c>
      <c r="AQ365" s="79">
        <v>0</v>
      </c>
      <c r="AR365" s="79">
        <v>0</v>
      </c>
      <c r="AS365" s="79"/>
      <c r="AT365" s="79"/>
      <c r="AU365" s="79"/>
      <c r="AV365" s="79"/>
      <c r="AW365" s="79"/>
      <c r="AX365" s="79"/>
      <c r="AY365" s="79"/>
      <c r="AZ365" s="79"/>
      <c r="BA365">
        <v>8</v>
      </c>
      <c r="BB365">
        <v>0</v>
      </c>
      <c r="BC365" s="79" t="str">
        <f>IF(Edges[[#This Row],[Sentiment]]=0,"NEUTRAL",IF(Edges[[#This Row],[Sentiment]]=1,"POSITIVE",IF(Edges[[#This Row],[Sentiment]]=-1,"NEGATIVE")))</f>
        <v>NEUTRAL</v>
      </c>
      <c r="BD365" s="79" t="str">
        <f>IF(Edges[[#This Row],[Vertex 1]]=Edges[[#This Row],[Vertex 2]],"HIDE","SHOW")</f>
        <v>SHOW</v>
      </c>
      <c r="BE365" s="78" t="str">
        <f>REPLACE(INDEX(GroupVertices[Group], MATCH(Edges[[#This Row],[Vertex 1]],GroupVertices[Vertex],0)),1,1,"")</f>
        <v>EUTRAL</v>
      </c>
      <c r="BF365" s="78" t="str">
        <f>REPLACE(INDEX(GroupVertices[Group], MATCH(Edges[[#This Row],[Vertex 2]],GroupVertices[Vertex],0)),1,1,"")</f>
        <v>EUTRAL</v>
      </c>
    </row>
    <row r="366" spans="1:58" x14ac:dyDescent="0.25">
      <c r="A366" s="64" t="s">
        <v>389</v>
      </c>
      <c r="B366" s="64" t="s">
        <v>1469</v>
      </c>
      <c r="C366" s="65"/>
      <c r="D366" s="66"/>
      <c r="E366" s="67"/>
      <c r="F366" s="68"/>
      <c r="G366" s="65" t="str">
        <f>IF(Edges[[#This Row],[Vertex 1]]=Edges[[#This Row],[Vertex 2]],"HIDE","SHOW")</f>
        <v>SHOW</v>
      </c>
      <c r="H366" s="69"/>
      <c r="I366" s="70"/>
      <c r="J366" s="70"/>
      <c r="K366" s="34" t="s">
        <v>65</v>
      </c>
      <c r="L366" s="77">
        <v>366</v>
      </c>
      <c r="M366" s="77"/>
      <c r="N366" s="72"/>
      <c r="O366" s="79" t="s">
        <v>1646</v>
      </c>
      <c r="P366" s="81">
        <v>42852.387372685182</v>
      </c>
      <c r="Q366" s="79" t="s">
        <v>1748</v>
      </c>
      <c r="R366" s="79"/>
      <c r="S366" s="79"/>
      <c r="T366" s="79" t="s">
        <v>4283</v>
      </c>
      <c r="U366" s="79"/>
      <c r="V366" s="82" t="s">
        <v>4910</v>
      </c>
      <c r="W366" s="81">
        <v>42852.387372685182</v>
      </c>
      <c r="X366" s="82" t="s">
        <v>6050</v>
      </c>
      <c r="Y366" s="79"/>
      <c r="Z366" s="79"/>
      <c r="AA366" s="83" t="s">
        <v>8097</v>
      </c>
      <c r="AB366" s="79"/>
      <c r="AC366" s="79" t="b">
        <v>0</v>
      </c>
      <c r="AD366" s="79">
        <v>0</v>
      </c>
      <c r="AE366" s="83" t="s">
        <v>9915</v>
      </c>
      <c r="AF366" s="79" t="b">
        <v>0</v>
      </c>
      <c r="AG366" s="79" t="s">
        <v>9963</v>
      </c>
      <c r="AH366" s="79"/>
      <c r="AI366" s="83" t="s">
        <v>9915</v>
      </c>
      <c r="AJ366" s="79" t="b">
        <v>0</v>
      </c>
      <c r="AK366" s="79">
        <v>50</v>
      </c>
      <c r="AL366" s="83" t="s">
        <v>9670</v>
      </c>
      <c r="AM366" s="79" t="s">
        <v>9991</v>
      </c>
      <c r="AN366" s="79" t="b">
        <v>0</v>
      </c>
      <c r="AO366" s="83" t="s">
        <v>9670</v>
      </c>
      <c r="AP366" s="79" t="s">
        <v>179</v>
      </c>
      <c r="AQ366" s="79">
        <v>0</v>
      </c>
      <c r="AR366" s="79">
        <v>0</v>
      </c>
      <c r="AS366" s="79"/>
      <c r="AT366" s="79"/>
      <c r="AU366" s="79"/>
      <c r="AV366" s="79"/>
      <c r="AW366" s="79"/>
      <c r="AX366" s="79"/>
      <c r="AY366" s="79"/>
      <c r="AZ366" s="79"/>
      <c r="BA366">
        <v>8</v>
      </c>
      <c r="BB366">
        <v>0</v>
      </c>
      <c r="BC366" s="79" t="str">
        <f>IF(Edges[[#This Row],[Sentiment]]=0,"NEUTRAL",IF(Edges[[#This Row],[Sentiment]]=1,"POSITIVE",IF(Edges[[#This Row],[Sentiment]]=-1,"NEGATIVE")))</f>
        <v>NEUTRAL</v>
      </c>
      <c r="BD366" s="79" t="str">
        <f>IF(Edges[[#This Row],[Vertex 1]]=Edges[[#This Row],[Vertex 2]],"HIDE","SHOW")</f>
        <v>SHOW</v>
      </c>
      <c r="BE366" s="78" t="str">
        <f>REPLACE(INDEX(GroupVertices[Group], MATCH(Edges[[#This Row],[Vertex 1]],GroupVertices[Vertex],0)),1,1,"")</f>
        <v>EUTRAL</v>
      </c>
      <c r="BF366" s="78" t="str">
        <f>REPLACE(INDEX(GroupVertices[Group], MATCH(Edges[[#This Row],[Vertex 2]],GroupVertices[Vertex],0)),1,1,"")</f>
        <v>EUTRAL</v>
      </c>
    </row>
    <row r="367" spans="1:58" x14ac:dyDescent="0.25">
      <c r="A367" s="64" t="s">
        <v>389</v>
      </c>
      <c r="B367" s="64" t="s">
        <v>1469</v>
      </c>
      <c r="C367" s="65"/>
      <c r="D367" s="66"/>
      <c r="E367" s="67"/>
      <c r="F367" s="68"/>
      <c r="G367" s="65" t="str">
        <f>IF(Edges[[#This Row],[Vertex 1]]=Edges[[#This Row],[Vertex 2]],"HIDE","SHOW")</f>
        <v>SHOW</v>
      </c>
      <c r="H367" s="69"/>
      <c r="I367" s="70"/>
      <c r="J367" s="70"/>
      <c r="K367" s="34" t="s">
        <v>65</v>
      </c>
      <c r="L367" s="77">
        <v>367</v>
      </c>
      <c r="M367" s="77"/>
      <c r="N367" s="72"/>
      <c r="O367" s="79" t="s">
        <v>1646</v>
      </c>
      <c r="P367" s="81">
        <v>42852.387465277781</v>
      </c>
      <c r="Q367" s="79" t="s">
        <v>1750</v>
      </c>
      <c r="R367" s="79"/>
      <c r="S367" s="79"/>
      <c r="T367" s="79" t="s">
        <v>4285</v>
      </c>
      <c r="U367" s="79"/>
      <c r="V367" s="82" t="s">
        <v>4910</v>
      </c>
      <c r="W367" s="81">
        <v>42852.387465277781</v>
      </c>
      <c r="X367" s="82" t="s">
        <v>6051</v>
      </c>
      <c r="Y367" s="79"/>
      <c r="Z367" s="79"/>
      <c r="AA367" s="83" t="s">
        <v>8098</v>
      </c>
      <c r="AB367" s="79"/>
      <c r="AC367" s="79" t="b">
        <v>0</v>
      </c>
      <c r="AD367" s="79">
        <v>0</v>
      </c>
      <c r="AE367" s="83" t="s">
        <v>9915</v>
      </c>
      <c r="AF367" s="79" t="b">
        <v>0</v>
      </c>
      <c r="AG367" s="79" t="s">
        <v>9963</v>
      </c>
      <c r="AH367" s="79"/>
      <c r="AI367" s="83" t="s">
        <v>9915</v>
      </c>
      <c r="AJ367" s="79" t="b">
        <v>0</v>
      </c>
      <c r="AK367" s="79">
        <v>26</v>
      </c>
      <c r="AL367" s="83" t="s">
        <v>9667</v>
      </c>
      <c r="AM367" s="79" t="s">
        <v>9991</v>
      </c>
      <c r="AN367" s="79" t="b">
        <v>0</v>
      </c>
      <c r="AO367" s="83" t="s">
        <v>9667</v>
      </c>
      <c r="AP367" s="79" t="s">
        <v>179</v>
      </c>
      <c r="AQ367" s="79">
        <v>0</v>
      </c>
      <c r="AR367" s="79">
        <v>0</v>
      </c>
      <c r="AS367" s="79"/>
      <c r="AT367" s="79"/>
      <c r="AU367" s="79"/>
      <c r="AV367" s="79"/>
      <c r="AW367" s="79"/>
      <c r="AX367" s="79"/>
      <c r="AY367" s="79"/>
      <c r="AZ367" s="79"/>
      <c r="BA367">
        <v>8</v>
      </c>
      <c r="BB367">
        <v>0</v>
      </c>
      <c r="BC367" s="79" t="str">
        <f>IF(Edges[[#This Row],[Sentiment]]=0,"NEUTRAL",IF(Edges[[#This Row],[Sentiment]]=1,"POSITIVE",IF(Edges[[#This Row],[Sentiment]]=-1,"NEGATIVE")))</f>
        <v>NEUTRAL</v>
      </c>
      <c r="BD367" s="79" t="str">
        <f>IF(Edges[[#This Row],[Vertex 1]]=Edges[[#This Row],[Vertex 2]],"HIDE","SHOW")</f>
        <v>SHOW</v>
      </c>
      <c r="BE367" s="78" t="str">
        <f>REPLACE(INDEX(GroupVertices[Group], MATCH(Edges[[#This Row],[Vertex 1]],GroupVertices[Vertex],0)),1,1,"")</f>
        <v>EUTRAL</v>
      </c>
      <c r="BF367" s="78" t="str">
        <f>REPLACE(INDEX(GroupVertices[Group], MATCH(Edges[[#This Row],[Vertex 2]],GroupVertices[Vertex],0)),1,1,"")</f>
        <v>EUTRAL</v>
      </c>
    </row>
    <row r="368" spans="1:58" x14ac:dyDescent="0.25">
      <c r="A368" s="64" t="s">
        <v>389</v>
      </c>
      <c r="B368" s="64" t="s">
        <v>1469</v>
      </c>
      <c r="C368" s="65"/>
      <c r="D368" s="66"/>
      <c r="E368" s="67"/>
      <c r="F368" s="68"/>
      <c r="G368" s="65" t="str">
        <f>IF(Edges[[#This Row],[Vertex 1]]=Edges[[#This Row],[Vertex 2]],"HIDE","SHOW")</f>
        <v>SHOW</v>
      </c>
      <c r="H368" s="69"/>
      <c r="I368" s="70"/>
      <c r="J368" s="70"/>
      <c r="K368" s="34" t="s">
        <v>65</v>
      </c>
      <c r="L368" s="77">
        <v>368</v>
      </c>
      <c r="M368" s="77"/>
      <c r="N368" s="72"/>
      <c r="O368" s="79" t="s">
        <v>1646</v>
      </c>
      <c r="P368" s="81">
        <v>42852.387557870374</v>
      </c>
      <c r="Q368" s="79" t="s">
        <v>1751</v>
      </c>
      <c r="R368" s="79"/>
      <c r="S368" s="79"/>
      <c r="T368" s="79" t="s">
        <v>4286</v>
      </c>
      <c r="U368" s="79"/>
      <c r="V368" s="82" t="s">
        <v>4910</v>
      </c>
      <c r="W368" s="81">
        <v>42852.387557870374</v>
      </c>
      <c r="X368" s="82" t="s">
        <v>6052</v>
      </c>
      <c r="Y368" s="79"/>
      <c r="Z368" s="79"/>
      <c r="AA368" s="83" t="s">
        <v>8099</v>
      </c>
      <c r="AB368" s="79"/>
      <c r="AC368" s="79" t="b">
        <v>0</v>
      </c>
      <c r="AD368" s="79">
        <v>0</v>
      </c>
      <c r="AE368" s="83" t="s">
        <v>9915</v>
      </c>
      <c r="AF368" s="79" t="b">
        <v>0</v>
      </c>
      <c r="AG368" s="79" t="s">
        <v>9963</v>
      </c>
      <c r="AH368" s="79"/>
      <c r="AI368" s="83" t="s">
        <v>9915</v>
      </c>
      <c r="AJ368" s="79" t="b">
        <v>0</v>
      </c>
      <c r="AK368" s="79">
        <v>34</v>
      </c>
      <c r="AL368" s="83" t="s">
        <v>9668</v>
      </c>
      <c r="AM368" s="79" t="s">
        <v>9991</v>
      </c>
      <c r="AN368" s="79" t="b">
        <v>0</v>
      </c>
      <c r="AO368" s="83" t="s">
        <v>9668</v>
      </c>
      <c r="AP368" s="79" t="s">
        <v>179</v>
      </c>
      <c r="AQ368" s="79">
        <v>0</v>
      </c>
      <c r="AR368" s="79">
        <v>0</v>
      </c>
      <c r="AS368" s="79"/>
      <c r="AT368" s="79"/>
      <c r="AU368" s="79"/>
      <c r="AV368" s="79"/>
      <c r="AW368" s="79"/>
      <c r="AX368" s="79"/>
      <c r="AY368" s="79"/>
      <c r="AZ368" s="79"/>
      <c r="BA368">
        <v>8</v>
      </c>
      <c r="BB368">
        <v>0</v>
      </c>
      <c r="BC368" s="79" t="str">
        <f>IF(Edges[[#This Row],[Sentiment]]=0,"NEUTRAL",IF(Edges[[#This Row],[Sentiment]]=1,"POSITIVE",IF(Edges[[#This Row],[Sentiment]]=-1,"NEGATIVE")))</f>
        <v>NEUTRAL</v>
      </c>
      <c r="BD368" s="79" t="str">
        <f>IF(Edges[[#This Row],[Vertex 1]]=Edges[[#This Row],[Vertex 2]],"HIDE","SHOW")</f>
        <v>SHOW</v>
      </c>
      <c r="BE368" s="78" t="str">
        <f>REPLACE(INDEX(GroupVertices[Group], MATCH(Edges[[#This Row],[Vertex 1]],GroupVertices[Vertex],0)),1,1,"")</f>
        <v>EUTRAL</v>
      </c>
      <c r="BF368" s="78" t="str">
        <f>REPLACE(INDEX(GroupVertices[Group], MATCH(Edges[[#This Row],[Vertex 2]],GroupVertices[Vertex],0)),1,1,"")</f>
        <v>EUTRAL</v>
      </c>
    </row>
    <row r="369" spans="1:58" x14ac:dyDescent="0.25">
      <c r="A369" s="64" t="s">
        <v>389</v>
      </c>
      <c r="B369" s="64" t="s">
        <v>1561</v>
      </c>
      <c r="C369" s="65"/>
      <c r="D369" s="66"/>
      <c r="E369" s="67"/>
      <c r="F369" s="68"/>
      <c r="G369" s="65" t="str">
        <f>IF(Edges[[#This Row],[Vertex 1]]=Edges[[#This Row],[Vertex 2]],"HIDE","SHOW")</f>
        <v>SHOW</v>
      </c>
      <c r="H369" s="69"/>
      <c r="I369" s="70"/>
      <c r="J369" s="70"/>
      <c r="K369" s="34" t="s">
        <v>65</v>
      </c>
      <c r="L369" s="77">
        <v>369</v>
      </c>
      <c r="M369" s="77"/>
      <c r="N369" s="72"/>
      <c r="O369" s="79" t="s">
        <v>1646</v>
      </c>
      <c r="P369" s="81">
        <v>42852.38758101852</v>
      </c>
      <c r="Q369" s="79" t="s">
        <v>1752</v>
      </c>
      <c r="R369" s="79"/>
      <c r="S369" s="79"/>
      <c r="T369" s="79" t="s">
        <v>4283</v>
      </c>
      <c r="U369" s="79"/>
      <c r="V369" s="82" t="s">
        <v>4910</v>
      </c>
      <c r="W369" s="81">
        <v>42852.38758101852</v>
      </c>
      <c r="X369" s="82" t="s">
        <v>6053</v>
      </c>
      <c r="Y369" s="79"/>
      <c r="Z369" s="79"/>
      <c r="AA369" s="83" t="s">
        <v>8100</v>
      </c>
      <c r="AB369" s="79"/>
      <c r="AC369" s="79" t="b">
        <v>0</v>
      </c>
      <c r="AD369" s="79">
        <v>0</v>
      </c>
      <c r="AE369" s="83" t="s">
        <v>9915</v>
      </c>
      <c r="AF369" s="79" t="b">
        <v>0</v>
      </c>
      <c r="AG369" s="79" t="s">
        <v>9963</v>
      </c>
      <c r="AH369" s="79"/>
      <c r="AI369" s="83" t="s">
        <v>9915</v>
      </c>
      <c r="AJ369" s="79" t="b">
        <v>0</v>
      </c>
      <c r="AK369" s="79">
        <v>26</v>
      </c>
      <c r="AL369" s="83" t="s">
        <v>9659</v>
      </c>
      <c r="AM369" s="79" t="s">
        <v>9991</v>
      </c>
      <c r="AN369" s="79" t="b">
        <v>0</v>
      </c>
      <c r="AO369" s="83" t="s">
        <v>9659</v>
      </c>
      <c r="AP369" s="79" t="s">
        <v>179</v>
      </c>
      <c r="AQ369" s="79">
        <v>0</v>
      </c>
      <c r="AR369" s="79">
        <v>0</v>
      </c>
      <c r="AS369" s="79"/>
      <c r="AT369" s="79"/>
      <c r="AU369" s="79"/>
      <c r="AV369" s="79"/>
      <c r="AW369" s="79"/>
      <c r="AX369" s="79"/>
      <c r="AY369" s="79"/>
      <c r="AZ369" s="79"/>
      <c r="BA369">
        <v>1</v>
      </c>
      <c r="BB369">
        <v>0</v>
      </c>
      <c r="BC369" s="79" t="str">
        <f>IF(Edges[[#This Row],[Sentiment]]=0,"NEUTRAL",IF(Edges[[#This Row],[Sentiment]]=1,"POSITIVE",IF(Edges[[#This Row],[Sentiment]]=-1,"NEGATIVE")))</f>
        <v>NEUTRAL</v>
      </c>
      <c r="BD369" s="79" t="str">
        <f>IF(Edges[[#This Row],[Vertex 1]]=Edges[[#This Row],[Vertex 2]],"HIDE","SHOW")</f>
        <v>SHOW</v>
      </c>
      <c r="BE369" s="78" t="str">
        <f>REPLACE(INDEX(GroupVertices[Group], MATCH(Edges[[#This Row],[Vertex 1]],GroupVertices[Vertex],0)),1,1,"")</f>
        <v>EUTRAL</v>
      </c>
      <c r="BF369" s="78" t="str">
        <f>REPLACE(INDEX(GroupVertices[Group], MATCH(Edges[[#This Row],[Vertex 2]],GroupVertices[Vertex],0)),1,1,"")</f>
        <v>EUTRAL</v>
      </c>
    </row>
    <row r="370" spans="1:58" x14ac:dyDescent="0.25">
      <c r="A370" s="64" t="s">
        <v>389</v>
      </c>
      <c r="B370" s="64" t="s">
        <v>1469</v>
      </c>
      <c r="C370" s="65"/>
      <c r="D370" s="66"/>
      <c r="E370" s="67"/>
      <c r="F370" s="68"/>
      <c r="G370" s="65" t="str">
        <f>IF(Edges[[#This Row],[Vertex 1]]=Edges[[#This Row],[Vertex 2]],"HIDE","SHOW")</f>
        <v>SHOW</v>
      </c>
      <c r="H370" s="69"/>
      <c r="I370" s="70"/>
      <c r="J370" s="70"/>
      <c r="K370" s="34" t="s">
        <v>65</v>
      </c>
      <c r="L370" s="77">
        <v>370</v>
      </c>
      <c r="M370" s="77"/>
      <c r="N370" s="72"/>
      <c r="O370" s="79" t="s">
        <v>1646</v>
      </c>
      <c r="P370" s="81">
        <v>42852.38758101852</v>
      </c>
      <c r="Q370" s="79" t="s">
        <v>1752</v>
      </c>
      <c r="R370" s="79"/>
      <c r="S370" s="79"/>
      <c r="T370" s="79" t="s">
        <v>4283</v>
      </c>
      <c r="U370" s="79"/>
      <c r="V370" s="82" t="s">
        <v>4910</v>
      </c>
      <c r="W370" s="81">
        <v>42852.38758101852</v>
      </c>
      <c r="X370" s="82" t="s">
        <v>6053</v>
      </c>
      <c r="Y370" s="79"/>
      <c r="Z370" s="79"/>
      <c r="AA370" s="83" t="s">
        <v>8100</v>
      </c>
      <c r="AB370" s="79"/>
      <c r="AC370" s="79" t="b">
        <v>0</v>
      </c>
      <c r="AD370" s="79">
        <v>0</v>
      </c>
      <c r="AE370" s="83" t="s">
        <v>9915</v>
      </c>
      <c r="AF370" s="79" t="b">
        <v>0</v>
      </c>
      <c r="AG370" s="79" t="s">
        <v>9963</v>
      </c>
      <c r="AH370" s="79"/>
      <c r="AI370" s="83" t="s">
        <v>9915</v>
      </c>
      <c r="AJ370" s="79" t="b">
        <v>0</v>
      </c>
      <c r="AK370" s="79">
        <v>26</v>
      </c>
      <c r="AL370" s="83" t="s">
        <v>9659</v>
      </c>
      <c r="AM370" s="79" t="s">
        <v>9991</v>
      </c>
      <c r="AN370" s="79" t="b">
        <v>0</v>
      </c>
      <c r="AO370" s="83" t="s">
        <v>9659</v>
      </c>
      <c r="AP370" s="79" t="s">
        <v>179</v>
      </c>
      <c r="AQ370" s="79">
        <v>0</v>
      </c>
      <c r="AR370" s="79">
        <v>0</v>
      </c>
      <c r="AS370" s="79"/>
      <c r="AT370" s="79"/>
      <c r="AU370" s="79"/>
      <c r="AV370" s="79"/>
      <c r="AW370" s="79"/>
      <c r="AX370" s="79"/>
      <c r="AY370" s="79"/>
      <c r="AZ370" s="79"/>
      <c r="BA370">
        <v>8</v>
      </c>
      <c r="BB370">
        <v>0</v>
      </c>
      <c r="BC370" s="79" t="str">
        <f>IF(Edges[[#This Row],[Sentiment]]=0,"NEUTRAL",IF(Edges[[#This Row],[Sentiment]]=1,"POSITIVE",IF(Edges[[#This Row],[Sentiment]]=-1,"NEGATIVE")))</f>
        <v>NEUTRAL</v>
      </c>
      <c r="BD370" s="79" t="str">
        <f>IF(Edges[[#This Row],[Vertex 1]]=Edges[[#This Row],[Vertex 2]],"HIDE","SHOW")</f>
        <v>SHOW</v>
      </c>
      <c r="BE370" s="78" t="str">
        <f>REPLACE(INDEX(GroupVertices[Group], MATCH(Edges[[#This Row],[Vertex 1]],GroupVertices[Vertex],0)),1,1,"")</f>
        <v>EUTRAL</v>
      </c>
      <c r="BF370" s="78" t="str">
        <f>REPLACE(INDEX(GroupVertices[Group], MATCH(Edges[[#This Row],[Vertex 2]],GroupVertices[Vertex],0)),1,1,"")</f>
        <v>EUTRAL</v>
      </c>
    </row>
    <row r="371" spans="1:58" x14ac:dyDescent="0.25">
      <c r="A371" s="64" t="s">
        <v>389</v>
      </c>
      <c r="B371" s="64" t="s">
        <v>1469</v>
      </c>
      <c r="C371" s="65"/>
      <c r="D371" s="66"/>
      <c r="E371" s="67"/>
      <c r="F371" s="68"/>
      <c r="G371" s="65" t="str">
        <f>IF(Edges[[#This Row],[Vertex 1]]=Edges[[#This Row],[Vertex 2]],"HIDE","SHOW")</f>
        <v>SHOW</v>
      </c>
      <c r="H371" s="69"/>
      <c r="I371" s="70"/>
      <c r="J371" s="70"/>
      <c r="K371" s="34" t="s">
        <v>65</v>
      </c>
      <c r="L371" s="77">
        <v>371</v>
      </c>
      <c r="M371" s="77"/>
      <c r="N371" s="72"/>
      <c r="O371" s="79" t="s">
        <v>1646</v>
      </c>
      <c r="P371" s="81">
        <v>42852.387604166666</v>
      </c>
      <c r="Q371" s="79" t="s">
        <v>1755</v>
      </c>
      <c r="R371" s="79"/>
      <c r="S371" s="79"/>
      <c r="T371" s="79"/>
      <c r="U371" s="79"/>
      <c r="V371" s="82" t="s">
        <v>4910</v>
      </c>
      <c r="W371" s="81">
        <v>42852.387604166666</v>
      </c>
      <c r="X371" s="82" t="s">
        <v>6054</v>
      </c>
      <c r="Y371" s="79"/>
      <c r="Z371" s="79"/>
      <c r="AA371" s="83" t="s">
        <v>8101</v>
      </c>
      <c r="AB371" s="79"/>
      <c r="AC371" s="79" t="b">
        <v>0</v>
      </c>
      <c r="AD371" s="79">
        <v>0</v>
      </c>
      <c r="AE371" s="83" t="s">
        <v>9915</v>
      </c>
      <c r="AF371" s="79" t="b">
        <v>0</v>
      </c>
      <c r="AG371" s="79" t="s">
        <v>9963</v>
      </c>
      <c r="AH371" s="79"/>
      <c r="AI371" s="83" t="s">
        <v>9915</v>
      </c>
      <c r="AJ371" s="79" t="b">
        <v>0</v>
      </c>
      <c r="AK371" s="79">
        <v>51</v>
      </c>
      <c r="AL371" s="83" t="s">
        <v>9669</v>
      </c>
      <c r="AM371" s="79" t="s">
        <v>9991</v>
      </c>
      <c r="AN371" s="79" t="b">
        <v>0</v>
      </c>
      <c r="AO371" s="83" t="s">
        <v>9669</v>
      </c>
      <c r="AP371" s="79" t="s">
        <v>179</v>
      </c>
      <c r="AQ371" s="79">
        <v>0</v>
      </c>
      <c r="AR371" s="79">
        <v>0</v>
      </c>
      <c r="AS371" s="79"/>
      <c r="AT371" s="79"/>
      <c r="AU371" s="79"/>
      <c r="AV371" s="79"/>
      <c r="AW371" s="79"/>
      <c r="AX371" s="79"/>
      <c r="AY371" s="79"/>
      <c r="AZ371" s="79"/>
      <c r="BA371">
        <v>8</v>
      </c>
      <c r="BB371">
        <v>0</v>
      </c>
      <c r="BC371" s="79" t="str">
        <f>IF(Edges[[#This Row],[Sentiment]]=0,"NEUTRAL",IF(Edges[[#This Row],[Sentiment]]=1,"POSITIVE",IF(Edges[[#This Row],[Sentiment]]=-1,"NEGATIVE")))</f>
        <v>NEUTRAL</v>
      </c>
      <c r="BD371" s="79" t="str">
        <f>IF(Edges[[#This Row],[Vertex 1]]=Edges[[#This Row],[Vertex 2]],"HIDE","SHOW")</f>
        <v>SHOW</v>
      </c>
      <c r="BE371" s="78" t="str">
        <f>REPLACE(INDEX(GroupVertices[Group], MATCH(Edges[[#This Row],[Vertex 1]],GroupVertices[Vertex],0)),1,1,"")</f>
        <v>EUTRAL</v>
      </c>
      <c r="BF371" s="78" t="str">
        <f>REPLACE(INDEX(GroupVertices[Group], MATCH(Edges[[#This Row],[Vertex 2]],GroupVertices[Vertex],0)),1,1,"")</f>
        <v>EUTRAL</v>
      </c>
    </row>
    <row r="372" spans="1:58" hidden="1" x14ac:dyDescent="0.25">
      <c r="A372" s="64" t="s">
        <v>390</v>
      </c>
      <c r="B372" s="64" t="s">
        <v>390</v>
      </c>
      <c r="C372" s="65"/>
      <c r="D372" s="66"/>
      <c r="E372" s="67"/>
      <c r="F372" s="68"/>
      <c r="G372" s="65" t="str">
        <f>IF(Edges[[#This Row],[Vertex 1]]=Edges[[#This Row],[Vertex 2]],"HIDE","SHOW")</f>
        <v>HIDE</v>
      </c>
      <c r="H372" s="69"/>
      <c r="I372" s="70"/>
      <c r="J372" s="70"/>
      <c r="K372" s="34"/>
      <c r="L372" s="77"/>
      <c r="M372" s="77"/>
      <c r="N372" s="72"/>
      <c r="O372" s="79" t="s">
        <v>179</v>
      </c>
      <c r="P372" s="81">
        <v>42852.389421296299</v>
      </c>
      <c r="Q372" s="79" t="s">
        <v>1777</v>
      </c>
      <c r="R372" s="82" t="s">
        <v>3263</v>
      </c>
      <c r="S372" s="79" t="s">
        <v>4052</v>
      </c>
      <c r="T372" s="79"/>
      <c r="U372" s="82" t="s">
        <v>4492</v>
      </c>
      <c r="V372" s="82" t="s">
        <v>4492</v>
      </c>
      <c r="W372" s="81">
        <v>42852.389421296299</v>
      </c>
      <c r="X372" s="82" t="s">
        <v>6055</v>
      </c>
      <c r="Y372" s="79"/>
      <c r="Z372" s="79"/>
      <c r="AA372" s="83" t="s">
        <v>8102</v>
      </c>
      <c r="AB372" s="79"/>
      <c r="AC372" s="79" t="b">
        <v>0</v>
      </c>
      <c r="AD372" s="79">
        <v>0</v>
      </c>
      <c r="AE372" s="83" t="s">
        <v>9915</v>
      </c>
      <c r="AF372" s="79" t="b">
        <v>0</v>
      </c>
      <c r="AG372" s="79" t="s">
        <v>9963</v>
      </c>
      <c r="AH372" s="79"/>
      <c r="AI372" s="83" t="s">
        <v>9915</v>
      </c>
      <c r="AJ372" s="79" t="b">
        <v>0</v>
      </c>
      <c r="AK372" s="79">
        <v>0</v>
      </c>
      <c r="AL372" s="83" t="s">
        <v>9915</v>
      </c>
      <c r="AM372" s="79" t="s">
        <v>10005</v>
      </c>
      <c r="AN372" s="79" t="b">
        <v>0</v>
      </c>
      <c r="AO372" s="83" t="s">
        <v>8102</v>
      </c>
      <c r="AP372" s="79" t="s">
        <v>179</v>
      </c>
      <c r="AQ372" s="79">
        <v>0</v>
      </c>
      <c r="AR372" s="79">
        <v>0</v>
      </c>
      <c r="AS372" s="79"/>
      <c r="AT372" s="79"/>
      <c r="AU372" s="79"/>
      <c r="AV372" s="79"/>
      <c r="AW372" s="79"/>
      <c r="AX372" s="79"/>
      <c r="AY372" s="79"/>
      <c r="AZ372" s="79"/>
      <c r="BA372">
        <v>1</v>
      </c>
      <c r="BB372">
        <v>0</v>
      </c>
      <c r="BC372" s="79" t="str">
        <f>IF(Edges[[#This Row],[Sentiment]]=0,"NEUTRAL",IF(Edges[[#This Row],[Sentiment]]=1,"POSITIVE",IF(Edges[[#This Row],[Sentiment]]=-1,"NEGATIVE")))</f>
        <v>NEUTRAL</v>
      </c>
      <c r="BD372" s="79" t="str">
        <f>IF(Edges[[#This Row],[Vertex 1]]=Edges[[#This Row],[Vertex 2]],"HIDE","SHOW")</f>
        <v>HIDE</v>
      </c>
      <c r="BE372" s="124" t="e">
        <f>REPLACE(INDEX(GroupVertices[Group], MATCH(Edges[[#This Row],[Vertex 1]],GroupVertices[Vertex],0)),1,1,"")</f>
        <v>#N/A</v>
      </c>
      <c r="BF372" s="124" t="e">
        <f>REPLACE(INDEX(GroupVertices[Group], MATCH(Edges[[#This Row],[Vertex 2]],GroupVertices[Vertex],0)),1,1,"")</f>
        <v>#N/A</v>
      </c>
    </row>
    <row r="373" spans="1:58" x14ac:dyDescent="0.25">
      <c r="A373" s="64" t="s">
        <v>391</v>
      </c>
      <c r="B373" s="64" t="s">
        <v>1469</v>
      </c>
      <c r="C373" s="65"/>
      <c r="D373" s="66"/>
      <c r="E373" s="67"/>
      <c r="F373" s="68"/>
      <c r="G373" s="65" t="str">
        <f>IF(Edges[[#This Row],[Vertex 1]]=Edges[[#This Row],[Vertex 2]],"HIDE","SHOW")</f>
        <v>SHOW</v>
      </c>
      <c r="H373" s="69"/>
      <c r="I373" s="70"/>
      <c r="J373" s="70"/>
      <c r="K373" s="34" t="s">
        <v>65</v>
      </c>
      <c r="L373" s="77">
        <v>373</v>
      </c>
      <c r="M373" s="77"/>
      <c r="N373" s="72"/>
      <c r="O373" s="79" t="s">
        <v>1646</v>
      </c>
      <c r="P373" s="81">
        <v>42852.390127314815</v>
      </c>
      <c r="Q373" s="79" t="s">
        <v>18327</v>
      </c>
      <c r="R373" s="79"/>
      <c r="S373" s="79"/>
      <c r="T373" s="79" t="s">
        <v>4277</v>
      </c>
      <c r="U373" s="79"/>
      <c r="V373" s="82" t="s">
        <v>4911</v>
      </c>
      <c r="W373" s="81">
        <v>42852.390127314815</v>
      </c>
      <c r="X373" s="82" t="s">
        <v>6056</v>
      </c>
      <c r="Y373" s="79"/>
      <c r="Z373" s="79"/>
      <c r="AA373" s="83" t="s">
        <v>8103</v>
      </c>
      <c r="AB373" s="79"/>
      <c r="AC373" s="79" t="b">
        <v>0</v>
      </c>
      <c r="AD373" s="79">
        <v>0</v>
      </c>
      <c r="AE373" s="83" t="s">
        <v>9915</v>
      </c>
      <c r="AF373" s="79" t="b">
        <v>0</v>
      </c>
      <c r="AG373" s="79" t="s">
        <v>9963</v>
      </c>
      <c r="AH373" s="79"/>
      <c r="AI373" s="83" t="s">
        <v>9915</v>
      </c>
      <c r="AJ373" s="79" t="b">
        <v>0</v>
      </c>
      <c r="AK373" s="79">
        <v>29</v>
      </c>
      <c r="AL373" s="83" t="s">
        <v>9672</v>
      </c>
      <c r="AM373" s="79" t="s">
        <v>9991</v>
      </c>
      <c r="AN373" s="79" t="b">
        <v>0</v>
      </c>
      <c r="AO373" s="83" t="s">
        <v>9672</v>
      </c>
      <c r="AP373" s="79" t="s">
        <v>179</v>
      </c>
      <c r="AQ373" s="79">
        <v>0</v>
      </c>
      <c r="AR373" s="79">
        <v>0</v>
      </c>
      <c r="AS373" s="79"/>
      <c r="AT373" s="79"/>
      <c r="AU373" s="79"/>
      <c r="AV373" s="79"/>
      <c r="AW373" s="79"/>
      <c r="AX373" s="79"/>
      <c r="AY373" s="79"/>
      <c r="AZ373" s="79"/>
      <c r="BA373">
        <v>9</v>
      </c>
      <c r="BB373">
        <v>0</v>
      </c>
      <c r="BC373" s="79" t="str">
        <f>IF(Edges[[#This Row],[Sentiment]]=0,"NEUTRAL",IF(Edges[[#This Row],[Sentiment]]=1,"POSITIVE",IF(Edges[[#This Row],[Sentiment]]=-1,"NEGATIVE")))</f>
        <v>NEUTRAL</v>
      </c>
      <c r="BD373" s="79" t="str">
        <f>IF(Edges[[#This Row],[Vertex 1]]=Edges[[#This Row],[Vertex 2]],"HIDE","SHOW")</f>
        <v>SHOW</v>
      </c>
      <c r="BE373" s="78" t="str">
        <f>REPLACE(INDEX(GroupVertices[Group], MATCH(Edges[[#This Row],[Vertex 1]],GroupVertices[Vertex],0)),1,1,"")</f>
        <v>EUTRAL</v>
      </c>
      <c r="BF373" s="78" t="str">
        <f>REPLACE(INDEX(GroupVertices[Group], MATCH(Edges[[#This Row],[Vertex 2]],GroupVertices[Vertex],0)),1,1,"")</f>
        <v>EUTRAL</v>
      </c>
    </row>
    <row r="374" spans="1:58" x14ac:dyDescent="0.25">
      <c r="A374" s="64" t="s">
        <v>391</v>
      </c>
      <c r="B374" s="64" t="s">
        <v>1469</v>
      </c>
      <c r="C374" s="65"/>
      <c r="D374" s="66"/>
      <c r="E374" s="67"/>
      <c r="F374" s="68"/>
      <c r="G374" s="65" t="str">
        <f>IF(Edges[[#This Row],[Vertex 1]]=Edges[[#This Row],[Vertex 2]],"HIDE","SHOW")</f>
        <v>SHOW</v>
      </c>
      <c r="H374" s="69"/>
      <c r="I374" s="70"/>
      <c r="J374" s="70"/>
      <c r="K374" s="34" t="s">
        <v>65</v>
      </c>
      <c r="L374" s="77">
        <v>374</v>
      </c>
      <c r="M374" s="77"/>
      <c r="N374" s="72"/>
      <c r="O374" s="79" t="s">
        <v>1646</v>
      </c>
      <c r="P374" s="81">
        <v>42852.390196759261</v>
      </c>
      <c r="Q374" s="79" t="s">
        <v>1744</v>
      </c>
      <c r="R374" s="79"/>
      <c r="S374" s="79"/>
      <c r="T374" s="79"/>
      <c r="U374" s="79"/>
      <c r="V374" s="82" t="s">
        <v>4911</v>
      </c>
      <c r="W374" s="81">
        <v>42852.390196759261</v>
      </c>
      <c r="X374" s="82" t="s">
        <v>6057</v>
      </c>
      <c r="Y374" s="79"/>
      <c r="Z374" s="79"/>
      <c r="AA374" s="83" t="s">
        <v>8104</v>
      </c>
      <c r="AB374" s="79"/>
      <c r="AC374" s="79" t="b">
        <v>0</v>
      </c>
      <c r="AD374" s="79">
        <v>0</v>
      </c>
      <c r="AE374" s="83" t="s">
        <v>9915</v>
      </c>
      <c r="AF374" s="79" t="b">
        <v>0</v>
      </c>
      <c r="AG374" s="79" t="s">
        <v>9963</v>
      </c>
      <c r="AH374" s="79"/>
      <c r="AI374" s="83" t="s">
        <v>9915</v>
      </c>
      <c r="AJ374" s="79" t="b">
        <v>0</v>
      </c>
      <c r="AK374" s="79">
        <v>25</v>
      </c>
      <c r="AL374" s="83" t="s">
        <v>9671</v>
      </c>
      <c r="AM374" s="79" t="s">
        <v>9991</v>
      </c>
      <c r="AN374" s="79" t="b">
        <v>0</v>
      </c>
      <c r="AO374" s="83" t="s">
        <v>9671</v>
      </c>
      <c r="AP374" s="79" t="s">
        <v>179</v>
      </c>
      <c r="AQ374" s="79">
        <v>0</v>
      </c>
      <c r="AR374" s="79">
        <v>0</v>
      </c>
      <c r="AS374" s="79"/>
      <c r="AT374" s="79"/>
      <c r="AU374" s="79"/>
      <c r="AV374" s="79"/>
      <c r="AW374" s="79"/>
      <c r="AX374" s="79"/>
      <c r="AY374" s="79"/>
      <c r="AZ374" s="79"/>
      <c r="BA374">
        <v>9</v>
      </c>
      <c r="BB374">
        <v>0</v>
      </c>
      <c r="BC374" s="79" t="str">
        <f>IF(Edges[[#This Row],[Sentiment]]=0,"NEUTRAL",IF(Edges[[#This Row],[Sentiment]]=1,"POSITIVE",IF(Edges[[#This Row],[Sentiment]]=-1,"NEGATIVE")))</f>
        <v>NEUTRAL</v>
      </c>
      <c r="BD374" s="79" t="str">
        <f>IF(Edges[[#This Row],[Vertex 1]]=Edges[[#This Row],[Vertex 2]],"HIDE","SHOW")</f>
        <v>SHOW</v>
      </c>
      <c r="BE374" s="78" t="str">
        <f>REPLACE(INDEX(GroupVertices[Group], MATCH(Edges[[#This Row],[Vertex 1]],GroupVertices[Vertex],0)),1,1,"")</f>
        <v>EUTRAL</v>
      </c>
      <c r="BF374" s="78" t="str">
        <f>REPLACE(INDEX(GroupVertices[Group], MATCH(Edges[[#This Row],[Vertex 2]],GroupVertices[Vertex],0)),1,1,"")</f>
        <v>EUTRAL</v>
      </c>
    </row>
    <row r="375" spans="1:58" x14ac:dyDescent="0.25">
      <c r="A375" s="64" t="s">
        <v>391</v>
      </c>
      <c r="B375" s="64" t="s">
        <v>1543</v>
      </c>
      <c r="C375" s="65"/>
      <c r="D375" s="66"/>
      <c r="E375" s="67"/>
      <c r="F375" s="68"/>
      <c r="G375" s="65" t="str">
        <f>IF(Edges[[#This Row],[Vertex 1]]=Edges[[#This Row],[Vertex 2]],"HIDE","SHOW")</f>
        <v>SHOW</v>
      </c>
      <c r="H375" s="69"/>
      <c r="I375" s="70"/>
      <c r="J375" s="70"/>
      <c r="K375" s="34" t="s">
        <v>65</v>
      </c>
      <c r="L375" s="77">
        <v>375</v>
      </c>
      <c r="M375" s="77"/>
      <c r="N375" s="72"/>
      <c r="O375" s="79" t="s">
        <v>1646</v>
      </c>
      <c r="P375" s="81">
        <v>42852.390243055554</v>
      </c>
      <c r="Q375" s="79" t="s">
        <v>18324</v>
      </c>
      <c r="R375" s="79"/>
      <c r="S375" s="79"/>
      <c r="T375" s="79" t="s">
        <v>4261</v>
      </c>
      <c r="U375" s="79"/>
      <c r="V375" s="82" t="s">
        <v>4911</v>
      </c>
      <c r="W375" s="81">
        <v>42852.390243055554</v>
      </c>
      <c r="X375" s="82" t="s">
        <v>6058</v>
      </c>
      <c r="Y375" s="79"/>
      <c r="Z375" s="79"/>
      <c r="AA375" s="83" t="s">
        <v>8105</v>
      </c>
      <c r="AB375" s="79"/>
      <c r="AC375" s="79" t="b">
        <v>0</v>
      </c>
      <c r="AD375" s="79">
        <v>0</v>
      </c>
      <c r="AE375" s="83" t="s">
        <v>9915</v>
      </c>
      <c r="AF375" s="79" t="b">
        <v>0</v>
      </c>
      <c r="AG375" s="79" t="s">
        <v>9963</v>
      </c>
      <c r="AH375" s="79"/>
      <c r="AI375" s="83" t="s">
        <v>9915</v>
      </c>
      <c r="AJ375" s="79" t="b">
        <v>0</v>
      </c>
      <c r="AK375" s="79">
        <v>32</v>
      </c>
      <c r="AL375" s="83" t="s">
        <v>9658</v>
      </c>
      <c r="AM375" s="79" t="s">
        <v>9991</v>
      </c>
      <c r="AN375" s="79" t="b">
        <v>0</v>
      </c>
      <c r="AO375" s="83" t="s">
        <v>9658</v>
      </c>
      <c r="AP375" s="79" t="s">
        <v>179</v>
      </c>
      <c r="AQ375" s="79">
        <v>0</v>
      </c>
      <c r="AR375" s="79">
        <v>0</v>
      </c>
      <c r="AS375" s="79"/>
      <c r="AT375" s="79"/>
      <c r="AU375" s="79"/>
      <c r="AV375" s="79"/>
      <c r="AW375" s="79"/>
      <c r="AX375" s="79"/>
      <c r="AY375" s="79"/>
      <c r="AZ375" s="79"/>
      <c r="BA375">
        <v>1</v>
      </c>
      <c r="BB375">
        <v>0</v>
      </c>
      <c r="BC375" s="79" t="str">
        <f>IF(Edges[[#This Row],[Sentiment]]=0,"NEUTRAL",IF(Edges[[#This Row],[Sentiment]]=1,"POSITIVE",IF(Edges[[#This Row],[Sentiment]]=-1,"NEGATIVE")))</f>
        <v>NEUTRAL</v>
      </c>
      <c r="BD375" s="79" t="str">
        <f>IF(Edges[[#This Row],[Vertex 1]]=Edges[[#This Row],[Vertex 2]],"HIDE","SHOW")</f>
        <v>SHOW</v>
      </c>
      <c r="BE375" s="78" t="str">
        <f>REPLACE(INDEX(GroupVertices[Group], MATCH(Edges[[#This Row],[Vertex 1]],GroupVertices[Vertex],0)),1,1,"")</f>
        <v>EUTRAL</v>
      </c>
      <c r="BF375" s="78" t="str">
        <f>REPLACE(INDEX(GroupVertices[Group], MATCH(Edges[[#This Row],[Vertex 2]],GroupVertices[Vertex],0)),1,1,"")</f>
        <v>eneral</v>
      </c>
    </row>
    <row r="376" spans="1:58" x14ac:dyDescent="0.25">
      <c r="A376" s="64" t="s">
        <v>391</v>
      </c>
      <c r="B376" s="64" t="s">
        <v>1544</v>
      </c>
      <c r="C376" s="65"/>
      <c r="D376" s="66"/>
      <c r="E376" s="67"/>
      <c r="F376" s="68"/>
      <c r="G376" s="65" t="str">
        <f>IF(Edges[[#This Row],[Vertex 1]]=Edges[[#This Row],[Vertex 2]],"HIDE","SHOW")</f>
        <v>SHOW</v>
      </c>
      <c r="H376" s="69"/>
      <c r="I376" s="70"/>
      <c r="J376" s="70"/>
      <c r="K376" s="34" t="s">
        <v>65</v>
      </c>
      <c r="L376" s="77">
        <v>376</v>
      </c>
      <c r="M376" s="77"/>
      <c r="N376" s="72"/>
      <c r="O376" s="79" t="s">
        <v>1646</v>
      </c>
      <c r="P376" s="81">
        <v>42852.390243055554</v>
      </c>
      <c r="Q376" s="79" t="s">
        <v>18324</v>
      </c>
      <c r="R376" s="79"/>
      <c r="S376" s="79"/>
      <c r="T376" s="79" t="s">
        <v>4261</v>
      </c>
      <c r="U376" s="79"/>
      <c r="V376" s="82" t="s">
        <v>4911</v>
      </c>
      <c r="W376" s="81">
        <v>42852.390243055554</v>
      </c>
      <c r="X376" s="82" t="s">
        <v>6058</v>
      </c>
      <c r="Y376" s="79"/>
      <c r="Z376" s="79"/>
      <c r="AA376" s="83" t="s">
        <v>8105</v>
      </c>
      <c r="AB376" s="79"/>
      <c r="AC376" s="79" t="b">
        <v>0</v>
      </c>
      <c r="AD376" s="79">
        <v>0</v>
      </c>
      <c r="AE376" s="83" t="s">
        <v>9915</v>
      </c>
      <c r="AF376" s="79" t="b">
        <v>0</v>
      </c>
      <c r="AG376" s="79" t="s">
        <v>9963</v>
      </c>
      <c r="AH376" s="79"/>
      <c r="AI376" s="83" t="s">
        <v>9915</v>
      </c>
      <c r="AJ376" s="79" t="b">
        <v>0</v>
      </c>
      <c r="AK376" s="79">
        <v>32</v>
      </c>
      <c r="AL376" s="83" t="s">
        <v>9658</v>
      </c>
      <c r="AM376" s="79" t="s">
        <v>9991</v>
      </c>
      <c r="AN376" s="79" t="b">
        <v>0</v>
      </c>
      <c r="AO376" s="83" t="s">
        <v>9658</v>
      </c>
      <c r="AP376" s="79" t="s">
        <v>179</v>
      </c>
      <c r="AQ376" s="79">
        <v>0</v>
      </c>
      <c r="AR376" s="79">
        <v>0</v>
      </c>
      <c r="AS376" s="79"/>
      <c r="AT376" s="79"/>
      <c r="AU376" s="79"/>
      <c r="AV376" s="79"/>
      <c r="AW376" s="79"/>
      <c r="AX376" s="79"/>
      <c r="AY376" s="79"/>
      <c r="AZ376" s="79"/>
      <c r="BA376">
        <v>1</v>
      </c>
      <c r="BB376">
        <v>0</v>
      </c>
      <c r="BC376" s="79" t="str">
        <f>IF(Edges[[#This Row],[Sentiment]]=0,"NEUTRAL",IF(Edges[[#This Row],[Sentiment]]=1,"POSITIVE",IF(Edges[[#This Row],[Sentiment]]=-1,"NEGATIVE")))</f>
        <v>NEUTRAL</v>
      </c>
      <c r="BD376" s="79" t="str">
        <f>IF(Edges[[#This Row],[Vertex 1]]=Edges[[#This Row],[Vertex 2]],"HIDE","SHOW")</f>
        <v>SHOW</v>
      </c>
      <c r="BE376" s="78" t="str">
        <f>REPLACE(INDEX(GroupVertices[Group], MATCH(Edges[[#This Row],[Vertex 1]],GroupVertices[Vertex],0)),1,1,"")</f>
        <v>EUTRAL</v>
      </c>
      <c r="BF376" s="78" t="str">
        <f>REPLACE(INDEX(GroupVertices[Group], MATCH(Edges[[#This Row],[Vertex 2]],GroupVertices[Vertex],0)),1,1,"")</f>
        <v>eneral</v>
      </c>
    </row>
    <row r="377" spans="1:58" x14ac:dyDescent="0.25">
      <c r="A377" s="64" t="s">
        <v>391</v>
      </c>
      <c r="B377" s="64" t="s">
        <v>1545</v>
      </c>
      <c r="C377" s="65"/>
      <c r="D377" s="66"/>
      <c r="E377" s="67"/>
      <c r="F377" s="68"/>
      <c r="G377" s="65" t="str">
        <f>IF(Edges[[#This Row],[Vertex 1]]=Edges[[#This Row],[Vertex 2]],"HIDE","SHOW")</f>
        <v>SHOW</v>
      </c>
      <c r="H377" s="69"/>
      <c r="I377" s="70"/>
      <c r="J377" s="70"/>
      <c r="K377" s="34" t="s">
        <v>65</v>
      </c>
      <c r="L377" s="77">
        <v>377</v>
      </c>
      <c r="M377" s="77"/>
      <c r="N377" s="72"/>
      <c r="O377" s="79" t="s">
        <v>1646</v>
      </c>
      <c r="P377" s="81">
        <v>42852.390243055554</v>
      </c>
      <c r="Q377" s="79" t="s">
        <v>18324</v>
      </c>
      <c r="R377" s="79"/>
      <c r="S377" s="79"/>
      <c r="T377" s="79" t="s">
        <v>4261</v>
      </c>
      <c r="U377" s="79"/>
      <c r="V377" s="82" t="s">
        <v>4911</v>
      </c>
      <c r="W377" s="81">
        <v>42852.390243055554</v>
      </c>
      <c r="X377" s="82" t="s">
        <v>6058</v>
      </c>
      <c r="Y377" s="79"/>
      <c r="Z377" s="79"/>
      <c r="AA377" s="83" t="s">
        <v>8105</v>
      </c>
      <c r="AB377" s="79"/>
      <c r="AC377" s="79" t="b">
        <v>0</v>
      </c>
      <c r="AD377" s="79">
        <v>0</v>
      </c>
      <c r="AE377" s="83" t="s">
        <v>9915</v>
      </c>
      <c r="AF377" s="79" t="b">
        <v>0</v>
      </c>
      <c r="AG377" s="79" t="s">
        <v>9963</v>
      </c>
      <c r="AH377" s="79"/>
      <c r="AI377" s="83" t="s">
        <v>9915</v>
      </c>
      <c r="AJ377" s="79" t="b">
        <v>0</v>
      </c>
      <c r="AK377" s="79">
        <v>32</v>
      </c>
      <c r="AL377" s="83" t="s">
        <v>9658</v>
      </c>
      <c r="AM377" s="79" t="s">
        <v>9991</v>
      </c>
      <c r="AN377" s="79" t="b">
        <v>0</v>
      </c>
      <c r="AO377" s="83" t="s">
        <v>9658</v>
      </c>
      <c r="AP377" s="79" t="s">
        <v>179</v>
      </c>
      <c r="AQ377" s="79">
        <v>0</v>
      </c>
      <c r="AR377" s="79">
        <v>0</v>
      </c>
      <c r="AS377" s="79"/>
      <c r="AT377" s="79"/>
      <c r="AU377" s="79"/>
      <c r="AV377" s="79"/>
      <c r="AW377" s="79"/>
      <c r="AX377" s="79"/>
      <c r="AY377" s="79"/>
      <c r="AZ377" s="79"/>
      <c r="BA377">
        <v>1</v>
      </c>
      <c r="BB377">
        <v>0</v>
      </c>
      <c r="BC377" s="79" t="str">
        <f>IF(Edges[[#This Row],[Sentiment]]=0,"NEUTRAL",IF(Edges[[#This Row],[Sentiment]]=1,"POSITIVE",IF(Edges[[#This Row],[Sentiment]]=-1,"NEGATIVE")))</f>
        <v>NEUTRAL</v>
      </c>
      <c r="BD377" s="79" t="str">
        <f>IF(Edges[[#This Row],[Vertex 1]]=Edges[[#This Row],[Vertex 2]],"HIDE","SHOW")</f>
        <v>SHOW</v>
      </c>
      <c r="BE377" s="78" t="str">
        <f>REPLACE(INDEX(GroupVertices[Group], MATCH(Edges[[#This Row],[Vertex 1]],GroupVertices[Vertex],0)),1,1,"")</f>
        <v>EUTRAL</v>
      </c>
      <c r="BF377" s="78" t="str">
        <f>REPLACE(INDEX(GroupVertices[Group], MATCH(Edges[[#This Row],[Vertex 2]],GroupVertices[Vertex],0)),1,1,"")</f>
        <v>EGATIVE</v>
      </c>
    </row>
    <row r="378" spans="1:58" x14ac:dyDescent="0.25">
      <c r="A378" s="64" t="s">
        <v>391</v>
      </c>
      <c r="B378" s="64" t="s">
        <v>1469</v>
      </c>
      <c r="C378" s="65"/>
      <c r="D378" s="66"/>
      <c r="E378" s="67"/>
      <c r="F378" s="68"/>
      <c r="G378" s="65" t="str">
        <f>IF(Edges[[#This Row],[Vertex 1]]=Edges[[#This Row],[Vertex 2]],"HIDE","SHOW")</f>
        <v>SHOW</v>
      </c>
      <c r="H378" s="69"/>
      <c r="I378" s="70"/>
      <c r="J378" s="70"/>
      <c r="K378" s="34" t="s">
        <v>65</v>
      </c>
      <c r="L378" s="77">
        <v>378</v>
      </c>
      <c r="M378" s="77"/>
      <c r="N378" s="72"/>
      <c r="O378" s="79" t="s">
        <v>1646</v>
      </c>
      <c r="P378" s="81">
        <v>42852.390243055554</v>
      </c>
      <c r="Q378" s="79" t="s">
        <v>18324</v>
      </c>
      <c r="R378" s="79"/>
      <c r="S378" s="79"/>
      <c r="T378" s="79" t="s">
        <v>4261</v>
      </c>
      <c r="U378" s="79"/>
      <c r="V378" s="82" t="s">
        <v>4911</v>
      </c>
      <c r="W378" s="81">
        <v>42852.390243055554</v>
      </c>
      <c r="X378" s="82" t="s">
        <v>6058</v>
      </c>
      <c r="Y378" s="79"/>
      <c r="Z378" s="79"/>
      <c r="AA378" s="83" t="s">
        <v>8105</v>
      </c>
      <c r="AB378" s="79"/>
      <c r="AC378" s="79" t="b">
        <v>0</v>
      </c>
      <c r="AD378" s="79">
        <v>0</v>
      </c>
      <c r="AE378" s="83" t="s">
        <v>9915</v>
      </c>
      <c r="AF378" s="79" t="b">
        <v>0</v>
      </c>
      <c r="AG378" s="79" t="s">
        <v>9963</v>
      </c>
      <c r="AH378" s="79"/>
      <c r="AI378" s="83" t="s">
        <v>9915</v>
      </c>
      <c r="AJ378" s="79" t="b">
        <v>0</v>
      </c>
      <c r="AK378" s="79">
        <v>32</v>
      </c>
      <c r="AL378" s="83" t="s">
        <v>9658</v>
      </c>
      <c r="AM378" s="79" t="s">
        <v>9991</v>
      </c>
      <c r="AN378" s="79" t="b">
        <v>0</v>
      </c>
      <c r="AO378" s="83" t="s">
        <v>9658</v>
      </c>
      <c r="AP378" s="79" t="s">
        <v>179</v>
      </c>
      <c r="AQ378" s="79">
        <v>0</v>
      </c>
      <c r="AR378" s="79">
        <v>0</v>
      </c>
      <c r="AS378" s="79"/>
      <c r="AT378" s="79"/>
      <c r="AU378" s="79"/>
      <c r="AV378" s="79"/>
      <c r="AW378" s="79"/>
      <c r="AX378" s="79"/>
      <c r="AY378" s="79"/>
      <c r="AZ378" s="79"/>
      <c r="BA378">
        <v>9</v>
      </c>
      <c r="BB378">
        <v>0</v>
      </c>
      <c r="BC378" s="79" t="str">
        <f>IF(Edges[[#This Row],[Sentiment]]=0,"NEUTRAL",IF(Edges[[#This Row],[Sentiment]]=1,"POSITIVE",IF(Edges[[#This Row],[Sentiment]]=-1,"NEGATIVE")))</f>
        <v>NEUTRAL</v>
      </c>
      <c r="BD378" s="79" t="str">
        <f>IF(Edges[[#This Row],[Vertex 1]]=Edges[[#This Row],[Vertex 2]],"HIDE","SHOW")</f>
        <v>SHOW</v>
      </c>
      <c r="BE378" s="78" t="str">
        <f>REPLACE(INDEX(GroupVertices[Group], MATCH(Edges[[#This Row],[Vertex 1]],GroupVertices[Vertex],0)),1,1,"")</f>
        <v>EUTRAL</v>
      </c>
      <c r="BF378" s="78" t="str">
        <f>REPLACE(INDEX(GroupVertices[Group], MATCH(Edges[[#This Row],[Vertex 2]],GroupVertices[Vertex],0)),1,1,"")</f>
        <v>EUTRAL</v>
      </c>
    </row>
    <row r="379" spans="1:58" x14ac:dyDescent="0.25">
      <c r="A379" s="64" t="s">
        <v>391</v>
      </c>
      <c r="B379" s="64" t="s">
        <v>1469</v>
      </c>
      <c r="C379" s="65"/>
      <c r="D379" s="66"/>
      <c r="E379" s="67"/>
      <c r="F379" s="68"/>
      <c r="G379" s="65" t="str">
        <f>IF(Edges[[#This Row],[Vertex 1]]=Edges[[#This Row],[Vertex 2]],"HIDE","SHOW")</f>
        <v>SHOW</v>
      </c>
      <c r="H379" s="69"/>
      <c r="I379" s="70"/>
      <c r="J379" s="70"/>
      <c r="K379" s="34" t="s">
        <v>65</v>
      </c>
      <c r="L379" s="77">
        <v>379</v>
      </c>
      <c r="M379" s="77"/>
      <c r="N379" s="72"/>
      <c r="O379" s="79" t="s">
        <v>1646</v>
      </c>
      <c r="P379" s="81">
        <v>42852.390868055554</v>
      </c>
      <c r="Q379" s="79" t="s">
        <v>1748</v>
      </c>
      <c r="R379" s="79"/>
      <c r="S379" s="79"/>
      <c r="T379" s="79" t="s">
        <v>4283</v>
      </c>
      <c r="U379" s="79"/>
      <c r="V379" s="82" t="s">
        <v>4911</v>
      </c>
      <c r="W379" s="81">
        <v>42852.390868055554</v>
      </c>
      <c r="X379" s="82" t="s">
        <v>6059</v>
      </c>
      <c r="Y379" s="79"/>
      <c r="Z379" s="79"/>
      <c r="AA379" s="83" t="s">
        <v>8106</v>
      </c>
      <c r="AB379" s="79"/>
      <c r="AC379" s="79" t="b">
        <v>0</v>
      </c>
      <c r="AD379" s="79">
        <v>0</v>
      </c>
      <c r="AE379" s="83" t="s">
        <v>9915</v>
      </c>
      <c r="AF379" s="79" t="b">
        <v>0</v>
      </c>
      <c r="AG379" s="79" t="s">
        <v>9963</v>
      </c>
      <c r="AH379" s="79"/>
      <c r="AI379" s="83" t="s">
        <v>9915</v>
      </c>
      <c r="AJ379" s="79" t="b">
        <v>0</v>
      </c>
      <c r="AK379" s="79">
        <v>50</v>
      </c>
      <c r="AL379" s="83" t="s">
        <v>9670</v>
      </c>
      <c r="AM379" s="79" t="s">
        <v>9991</v>
      </c>
      <c r="AN379" s="79" t="b">
        <v>0</v>
      </c>
      <c r="AO379" s="83" t="s">
        <v>9670</v>
      </c>
      <c r="AP379" s="79" t="s">
        <v>179</v>
      </c>
      <c r="AQ379" s="79">
        <v>0</v>
      </c>
      <c r="AR379" s="79">
        <v>0</v>
      </c>
      <c r="AS379" s="79"/>
      <c r="AT379" s="79"/>
      <c r="AU379" s="79"/>
      <c r="AV379" s="79"/>
      <c r="AW379" s="79"/>
      <c r="AX379" s="79"/>
      <c r="AY379" s="79"/>
      <c r="AZ379" s="79"/>
      <c r="BA379">
        <v>9</v>
      </c>
      <c r="BB379">
        <v>0</v>
      </c>
      <c r="BC379" s="79" t="str">
        <f>IF(Edges[[#This Row],[Sentiment]]=0,"NEUTRAL",IF(Edges[[#This Row],[Sentiment]]=1,"POSITIVE",IF(Edges[[#This Row],[Sentiment]]=-1,"NEGATIVE")))</f>
        <v>NEUTRAL</v>
      </c>
      <c r="BD379" s="79" t="str">
        <f>IF(Edges[[#This Row],[Vertex 1]]=Edges[[#This Row],[Vertex 2]],"HIDE","SHOW")</f>
        <v>SHOW</v>
      </c>
      <c r="BE379" s="78" t="str">
        <f>REPLACE(INDEX(GroupVertices[Group], MATCH(Edges[[#This Row],[Vertex 1]],GroupVertices[Vertex],0)),1,1,"")</f>
        <v>EUTRAL</v>
      </c>
      <c r="BF379" s="78" t="str">
        <f>REPLACE(INDEX(GroupVertices[Group], MATCH(Edges[[#This Row],[Vertex 2]],GroupVertices[Vertex],0)),1,1,"")</f>
        <v>EUTRAL</v>
      </c>
    </row>
    <row r="380" spans="1:58" x14ac:dyDescent="0.25">
      <c r="A380" s="64" t="s">
        <v>391</v>
      </c>
      <c r="B380" s="64" t="s">
        <v>1469</v>
      </c>
      <c r="C380" s="65"/>
      <c r="D380" s="66"/>
      <c r="E380" s="67"/>
      <c r="F380" s="68"/>
      <c r="G380" s="65" t="str">
        <f>IF(Edges[[#This Row],[Vertex 1]]=Edges[[#This Row],[Vertex 2]],"HIDE","SHOW")</f>
        <v>SHOW</v>
      </c>
      <c r="H380" s="69"/>
      <c r="I380" s="70"/>
      <c r="J380" s="70"/>
      <c r="K380" s="34" t="s">
        <v>65</v>
      </c>
      <c r="L380" s="77">
        <v>380</v>
      </c>
      <c r="M380" s="77"/>
      <c r="N380" s="72"/>
      <c r="O380" s="79" t="s">
        <v>1646</v>
      </c>
      <c r="P380" s="81">
        <v>42852.390949074077</v>
      </c>
      <c r="Q380" s="79" t="s">
        <v>1749</v>
      </c>
      <c r="R380" s="79"/>
      <c r="S380" s="79"/>
      <c r="T380" s="79" t="s">
        <v>4284</v>
      </c>
      <c r="U380" s="79"/>
      <c r="V380" s="82" t="s">
        <v>4911</v>
      </c>
      <c r="W380" s="81">
        <v>42852.390949074077</v>
      </c>
      <c r="X380" s="82" t="s">
        <v>6060</v>
      </c>
      <c r="Y380" s="79"/>
      <c r="Z380" s="79"/>
      <c r="AA380" s="83" t="s">
        <v>8107</v>
      </c>
      <c r="AB380" s="79"/>
      <c r="AC380" s="79" t="b">
        <v>0</v>
      </c>
      <c r="AD380" s="79">
        <v>0</v>
      </c>
      <c r="AE380" s="83" t="s">
        <v>9915</v>
      </c>
      <c r="AF380" s="79" t="b">
        <v>0</v>
      </c>
      <c r="AG380" s="79" t="s">
        <v>9963</v>
      </c>
      <c r="AH380" s="79"/>
      <c r="AI380" s="83" t="s">
        <v>9915</v>
      </c>
      <c r="AJ380" s="79" t="b">
        <v>0</v>
      </c>
      <c r="AK380" s="79">
        <v>30</v>
      </c>
      <c r="AL380" s="83" t="s">
        <v>9666</v>
      </c>
      <c r="AM380" s="79" t="s">
        <v>9991</v>
      </c>
      <c r="AN380" s="79" t="b">
        <v>0</v>
      </c>
      <c r="AO380" s="83" t="s">
        <v>9666</v>
      </c>
      <c r="AP380" s="79" t="s">
        <v>179</v>
      </c>
      <c r="AQ380" s="79">
        <v>0</v>
      </c>
      <c r="AR380" s="79">
        <v>0</v>
      </c>
      <c r="AS380" s="79"/>
      <c r="AT380" s="79"/>
      <c r="AU380" s="79"/>
      <c r="AV380" s="79"/>
      <c r="AW380" s="79"/>
      <c r="AX380" s="79"/>
      <c r="AY380" s="79"/>
      <c r="AZ380" s="79"/>
      <c r="BA380">
        <v>9</v>
      </c>
      <c r="BB380">
        <v>0</v>
      </c>
      <c r="BC380" s="79" t="str">
        <f>IF(Edges[[#This Row],[Sentiment]]=0,"NEUTRAL",IF(Edges[[#This Row],[Sentiment]]=1,"POSITIVE",IF(Edges[[#This Row],[Sentiment]]=-1,"NEGATIVE")))</f>
        <v>NEUTRAL</v>
      </c>
      <c r="BD380" s="79" t="str">
        <f>IF(Edges[[#This Row],[Vertex 1]]=Edges[[#This Row],[Vertex 2]],"HIDE","SHOW")</f>
        <v>SHOW</v>
      </c>
      <c r="BE380" s="78" t="str">
        <f>REPLACE(INDEX(GroupVertices[Group], MATCH(Edges[[#This Row],[Vertex 1]],GroupVertices[Vertex],0)),1,1,"")</f>
        <v>EUTRAL</v>
      </c>
      <c r="BF380" s="78" t="str">
        <f>REPLACE(INDEX(GroupVertices[Group], MATCH(Edges[[#This Row],[Vertex 2]],GroupVertices[Vertex],0)),1,1,"")</f>
        <v>EUTRAL</v>
      </c>
    </row>
    <row r="381" spans="1:58" x14ac:dyDescent="0.25">
      <c r="A381" s="64" t="s">
        <v>391</v>
      </c>
      <c r="B381" s="64" t="s">
        <v>1469</v>
      </c>
      <c r="C381" s="65"/>
      <c r="D381" s="66"/>
      <c r="E381" s="67"/>
      <c r="F381" s="68"/>
      <c r="G381" s="65" t="str">
        <f>IF(Edges[[#This Row],[Vertex 1]]=Edges[[#This Row],[Vertex 2]],"HIDE","SHOW")</f>
        <v>SHOW</v>
      </c>
      <c r="H381" s="69"/>
      <c r="I381" s="70"/>
      <c r="J381" s="70"/>
      <c r="K381" s="34" t="s">
        <v>65</v>
      </c>
      <c r="L381" s="77">
        <v>381</v>
      </c>
      <c r="M381" s="77"/>
      <c r="N381" s="72"/>
      <c r="O381" s="79" t="s">
        <v>1646</v>
      </c>
      <c r="P381" s="81">
        <v>42852.39099537037</v>
      </c>
      <c r="Q381" s="79" t="s">
        <v>1750</v>
      </c>
      <c r="R381" s="79"/>
      <c r="S381" s="79"/>
      <c r="T381" s="79" t="s">
        <v>4285</v>
      </c>
      <c r="U381" s="79"/>
      <c r="V381" s="82" t="s">
        <v>4911</v>
      </c>
      <c r="W381" s="81">
        <v>42852.39099537037</v>
      </c>
      <c r="X381" s="82" t="s">
        <v>6061</v>
      </c>
      <c r="Y381" s="79"/>
      <c r="Z381" s="79"/>
      <c r="AA381" s="83" t="s">
        <v>8108</v>
      </c>
      <c r="AB381" s="79"/>
      <c r="AC381" s="79" t="b">
        <v>0</v>
      </c>
      <c r="AD381" s="79">
        <v>0</v>
      </c>
      <c r="AE381" s="83" t="s">
        <v>9915</v>
      </c>
      <c r="AF381" s="79" t="b">
        <v>0</v>
      </c>
      <c r="AG381" s="79" t="s">
        <v>9963</v>
      </c>
      <c r="AH381" s="79"/>
      <c r="AI381" s="83" t="s">
        <v>9915</v>
      </c>
      <c r="AJ381" s="79" t="b">
        <v>0</v>
      </c>
      <c r="AK381" s="79">
        <v>26</v>
      </c>
      <c r="AL381" s="83" t="s">
        <v>9667</v>
      </c>
      <c r="AM381" s="79" t="s">
        <v>9991</v>
      </c>
      <c r="AN381" s="79" t="b">
        <v>0</v>
      </c>
      <c r="AO381" s="83" t="s">
        <v>9667</v>
      </c>
      <c r="AP381" s="79" t="s">
        <v>179</v>
      </c>
      <c r="AQ381" s="79">
        <v>0</v>
      </c>
      <c r="AR381" s="79">
        <v>0</v>
      </c>
      <c r="AS381" s="79"/>
      <c r="AT381" s="79"/>
      <c r="AU381" s="79"/>
      <c r="AV381" s="79"/>
      <c r="AW381" s="79"/>
      <c r="AX381" s="79"/>
      <c r="AY381" s="79"/>
      <c r="AZ381" s="79"/>
      <c r="BA381">
        <v>9</v>
      </c>
      <c r="BB381">
        <v>0</v>
      </c>
      <c r="BC381" s="79" t="str">
        <f>IF(Edges[[#This Row],[Sentiment]]=0,"NEUTRAL",IF(Edges[[#This Row],[Sentiment]]=1,"POSITIVE",IF(Edges[[#This Row],[Sentiment]]=-1,"NEGATIVE")))</f>
        <v>NEUTRAL</v>
      </c>
      <c r="BD381" s="79" t="str">
        <f>IF(Edges[[#This Row],[Vertex 1]]=Edges[[#This Row],[Vertex 2]],"HIDE","SHOW")</f>
        <v>SHOW</v>
      </c>
      <c r="BE381" s="78" t="str">
        <f>REPLACE(INDEX(GroupVertices[Group], MATCH(Edges[[#This Row],[Vertex 1]],GroupVertices[Vertex],0)),1,1,"")</f>
        <v>EUTRAL</v>
      </c>
      <c r="BF381" s="78" t="str">
        <f>REPLACE(INDEX(GroupVertices[Group], MATCH(Edges[[#This Row],[Vertex 2]],GroupVertices[Vertex],0)),1,1,"")</f>
        <v>EUTRAL</v>
      </c>
    </row>
    <row r="382" spans="1:58" x14ac:dyDescent="0.25">
      <c r="A382" s="64" t="s">
        <v>391</v>
      </c>
      <c r="B382" s="64" t="s">
        <v>1469</v>
      </c>
      <c r="C382" s="65"/>
      <c r="D382" s="66"/>
      <c r="E382" s="67"/>
      <c r="F382" s="68"/>
      <c r="G382" s="65" t="str">
        <f>IF(Edges[[#This Row],[Vertex 1]]=Edges[[#This Row],[Vertex 2]],"HIDE","SHOW")</f>
        <v>SHOW</v>
      </c>
      <c r="H382" s="69"/>
      <c r="I382" s="70"/>
      <c r="J382" s="70"/>
      <c r="K382" s="34" t="s">
        <v>65</v>
      </c>
      <c r="L382" s="77">
        <v>382</v>
      </c>
      <c r="M382" s="77"/>
      <c r="N382" s="72"/>
      <c r="O382" s="79" t="s">
        <v>1646</v>
      </c>
      <c r="P382" s="81">
        <v>42852.391030092593</v>
      </c>
      <c r="Q382" s="79" t="s">
        <v>1751</v>
      </c>
      <c r="R382" s="79"/>
      <c r="S382" s="79"/>
      <c r="T382" s="79" t="s">
        <v>4286</v>
      </c>
      <c r="U382" s="79"/>
      <c r="V382" s="82" t="s">
        <v>4911</v>
      </c>
      <c r="W382" s="81">
        <v>42852.391030092593</v>
      </c>
      <c r="X382" s="82" t="s">
        <v>6062</v>
      </c>
      <c r="Y382" s="79"/>
      <c r="Z382" s="79"/>
      <c r="AA382" s="83" t="s">
        <v>8109</v>
      </c>
      <c r="AB382" s="79"/>
      <c r="AC382" s="79" t="b">
        <v>0</v>
      </c>
      <c r="AD382" s="79">
        <v>0</v>
      </c>
      <c r="AE382" s="83" t="s">
        <v>9915</v>
      </c>
      <c r="AF382" s="79" t="b">
        <v>0</v>
      </c>
      <c r="AG382" s="79" t="s">
        <v>9963</v>
      </c>
      <c r="AH382" s="79"/>
      <c r="AI382" s="83" t="s">
        <v>9915</v>
      </c>
      <c r="AJ382" s="79" t="b">
        <v>0</v>
      </c>
      <c r="AK382" s="79">
        <v>34</v>
      </c>
      <c r="AL382" s="83" t="s">
        <v>9668</v>
      </c>
      <c r="AM382" s="79" t="s">
        <v>9991</v>
      </c>
      <c r="AN382" s="79" t="b">
        <v>0</v>
      </c>
      <c r="AO382" s="83" t="s">
        <v>9668</v>
      </c>
      <c r="AP382" s="79" t="s">
        <v>179</v>
      </c>
      <c r="AQ382" s="79">
        <v>0</v>
      </c>
      <c r="AR382" s="79">
        <v>0</v>
      </c>
      <c r="AS382" s="79"/>
      <c r="AT382" s="79"/>
      <c r="AU382" s="79"/>
      <c r="AV382" s="79"/>
      <c r="AW382" s="79"/>
      <c r="AX382" s="79"/>
      <c r="AY382" s="79"/>
      <c r="AZ382" s="79"/>
      <c r="BA382">
        <v>9</v>
      </c>
      <c r="BB382">
        <v>0</v>
      </c>
      <c r="BC382" s="79" t="str">
        <f>IF(Edges[[#This Row],[Sentiment]]=0,"NEUTRAL",IF(Edges[[#This Row],[Sentiment]]=1,"POSITIVE",IF(Edges[[#This Row],[Sentiment]]=-1,"NEGATIVE")))</f>
        <v>NEUTRAL</v>
      </c>
      <c r="BD382" s="79" t="str">
        <f>IF(Edges[[#This Row],[Vertex 1]]=Edges[[#This Row],[Vertex 2]],"HIDE","SHOW")</f>
        <v>SHOW</v>
      </c>
      <c r="BE382" s="78" t="str">
        <f>REPLACE(INDEX(GroupVertices[Group], MATCH(Edges[[#This Row],[Vertex 1]],GroupVertices[Vertex],0)),1,1,"")</f>
        <v>EUTRAL</v>
      </c>
      <c r="BF382" s="78" t="str">
        <f>REPLACE(INDEX(GroupVertices[Group], MATCH(Edges[[#This Row],[Vertex 2]],GroupVertices[Vertex],0)),1,1,"")</f>
        <v>EUTRAL</v>
      </c>
    </row>
    <row r="383" spans="1:58" x14ac:dyDescent="0.25">
      <c r="A383" s="64" t="s">
        <v>391</v>
      </c>
      <c r="B383" s="64" t="s">
        <v>1561</v>
      </c>
      <c r="C383" s="65"/>
      <c r="D383" s="66"/>
      <c r="E383" s="67"/>
      <c r="F383" s="68"/>
      <c r="G383" s="65" t="str">
        <f>IF(Edges[[#This Row],[Vertex 1]]=Edges[[#This Row],[Vertex 2]],"HIDE","SHOW")</f>
        <v>SHOW</v>
      </c>
      <c r="H383" s="69"/>
      <c r="I383" s="70"/>
      <c r="J383" s="70"/>
      <c r="K383" s="34" t="s">
        <v>65</v>
      </c>
      <c r="L383" s="77">
        <v>383</v>
      </c>
      <c r="M383" s="77"/>
      <c r="N383" s="72"/>
      <c r="O383" s="79" t="s">
        <v>1646</v>
      </c>
      <c r="P383" s="81">
        <v>42852.391053240739</v>
      </c>
      <c r="Q383" s="79" t="s">
        <v>1752</v>
      </c>
      <c r="R383" s="79"/>
      <c r="S383" s="79"/>
      <c r="T383" s="79" t="s">
        <v>4283</v>
      </c>
      <c r="U383" s="79"/>
      <c r="V383" s="82" t="s">
        <v>4911</v>
      </c>
      <c r="W383" s="81">
        <v>42852.391053240739</v>
      </c>
      <c r="X383" s="82" t="s">
        <v>6063</v>
      </c>
      <c r="Y383" s="79"/>
      <c r="Z383" s="79"/>
      <c r="AA383" s="83" t="s">
        <v>8110</v>
      </c>
      <c r="AB383" s="79"/>
      <c r="AC383" s="79" t="b">
        <v>0</v>
      </c>
      <c r="AD383" s="79">
        <v>0</v>
      </c>
      <c r="AE383" s="83" t="s">
        <v>9915</v>
      </c>
      <c r="AF383" s="79" t="b">
        <v>0</v>
      </c>
      <c r="AG383" s="79" t="s">
        <v>9963</v>
      </c>
      <c r="AH383" s="79"/>
      <c r="AI383" s="83" t="s">
        <v>9915</v>
      </c>
      <c r="AJ383" s="79" t="b">
        <v>0</v>
      </c>
      <c r="AK383" s="79">
        <v>26</v>
      </c>
      <c r="AL383" s="83" t="s">
        <v>9659</v>
      </c>
      <c r="AM383" s="79" t="s">
        <v>9991</v>
      </c>
      <c r="AN383" s="79" t="b">
        <v>0</v>
      </c>
      <c r="AO383" s="83" t="s">
        <v>9659</v>
      </c>
      <c r="AP383" s="79" t="s">
        <v>179</v>
      </c>
      <c r="AQ383" s="79">
        <v>0</v>
      </c>
      <c r="AR383" s="79">
        <v>0</v>
      </c>
      <c r="AS383" s="79"/>
      <c r="AT383" s="79"/>
      <c r="AU383" s="79"/>
      <c r="AV383" s="79"/>
      <c r="AW383" s="79"/>
      <c r="AX383" s="79"/>
      <c r="AY383" s="79"/>
      <c r="AZ383" s="79"/>
      <c r="BA383">
        <v>1</v>
      </c>
      <c r="BB383">
        <v>0</v>
      </c>
      <c r="BC383" s="79" t="str">
        <f>IF(Edges[[#This Row],[Sentiment]]=0,"NEUTRAL",IF(Edges[[#This Row],[Sentiment]]=1,"POSITIVE",IF(Edges[[#This Row],[Sentiment]]=-1,"NEGATIVE")))</f>
        <v>NEUTRAL</v>
      </c>
      <c r="BD383" s="79" t="str">
        <f>IF(Edges[[#This Row],[Vertex 1]]=Edges[[#This Row],[Vertex 2]],"HIDE","SHOW")</f>
        <v>SHOW</v>
      </c>
      <c r="BE383" s="78" t="str">
        <f>REPLACE(INDEX(GroupVertices[Group], MATCH(Edges[[#This Row],[Vertex 1]],GroupVertices[Vertex],0)),1,1,"")</f>
        <v>EUTRAL</v>
      </c>
      <c r="BF383" s="78" t="str">
        <f>REPLACE(INDEX(GroupVertices[Group], MATCH(Edges[[#This Row],[Vertex 2]],GroupVertices[Vertex],0)),1,1,"")</f>
        <v>EUTRAL</v>
      </c>
    </row>
    <row r="384" spans="1:58" x14ac:dyDescent="0.25">
      <c r="A384" s="64" t="s">
        <v>391</v>
      </c>
      <c r="B384" s="64" t="s">
        <v>1469</v>
      </c>
      <c r="C384" s="65"/>
      <c r="D384" s="66"/>
      <c r="E384" s="67"/>
      <c r="F384" s="68"/>
      <c r="G384" s="65" t="str">
        <f>IF(Edges[[#This Row],[Vertex 1]]=Edges[[#This Row],[Vertex 2]],"HIDE","SHOW")</f>
        <v>SHOW</v>
      </c>
      <c r="H384" s="69"/>
      <c r="I384" s="70"/>
      <c r="J384" s="70"/>
      <c r="K384" s="34" t="s">
        <v>65</v>
      </c>
      <c r="L384" s="77">
        <v>384</v>
      </c>
      <c r="M384" s="77"/>
      <c r="N384" s="72"/>
      <c r="O384" s="79" t="s">
        <v>1646</v>
      </c>
      <c r="P384" s="81">
        <v>42852.391053240739</v>
      </c>
      <c r="Q384" s="79" t="s">
        <v>1752</v>
      </c>
      <c r="R384" s="79"/>
      <c r="S384" s="79"/>
      <c r="T384" s="79" t="s">
        <v>4283</v>
      </c>
      <c r="U384" s="79"/>
      <c r="V384" s="82" t="s">
        <v>4911</v>
      </c>
      <c r="W384" s="81">
        <v>42852.391053240739</v>
      </c>
      <c r="X384" s="82" t="s">
        <v>6063</v>
      </c>
      <c r="Y384" s="79"/>
      <c r="Z384" s="79"/>
      <c r="AA384" s="83" t="s">
        <v>8110</v>
      </c>
      <c r="AB384" s="79"/>
      <c r="AC384" s="79" t="b">
        <v>0</v>
      </c>
      <c r="AD384" s="79">
        <v>0</v>
      </c>
      <c r="AE384" s="83" t="s">
        <v>9915</v>
      </c>
      <c r="AF384" s="79" t="b">
        <v>0</v>
      </c>
      <c r="AG384" s="79" t="s">
        <v>9963</v>
      </c>
      <c r="AH384" s="79"/>
      <c r="AI384" s="83" t="s">
        <v>9915</v>
      </c>
      <c r="AJ384" s="79" t="b">
        <v>0</v>
      </c>
      <c r="AK384" s="79">
        <v>26</v>
      </c>
      <c r="AL384" s="83" t="s">
        <v>9659</v>
      </c>
      <c r="AM384" s="79" t="s">
        <v>9991</v>
      </c>
      <c r="AN384" s="79" t="b">
        <v>0</v>
      </c>
      <c r="AO384" s="83" t="s">
        <v>9659</v>
      </c>
      <c r="AP384" s="79" t="s">
        <v>179</v>
      </c>
      <c r="AQ384" s="79">
        <v>0</v>
      </c>
      <c r="AR384" s="79">
        <v>0</v>
      </c>
      <c r="AS384" s="79"/>
      <c r="AT384" s="79"/>
      <c r="AU384" s="79"/>
      <c r="AV384" s="79"/>
      <c r="AW384" s="79"/>
      <c r="AX384" s="79"/>
      <c r="AY384" s="79"/>
      <c r="AZ384" s="79"/>
      <c r="BA384">
        <v>9</v>
      </c>
      <c r="BB384">
        <v>0</v>
      </c>
      <c r="BC384" s="79" t="str">
        <f>IF(Edges[[#This Row],[Sentiment]]=0,"NEUTRAL",IF(Edges[[#This Row],[Sentiment]]=1,"POSITIVE",IF(Edges[[#This Row],[Sentiment]]=-1,"NEGATIVE")))</f>
        <v>NEUTRAL</v>
      </c>
      <c r="BD384" s="79" t="str">
        <f>IF(Edges[[#This Row],[Vertex 1]]=Edges[[#This Row],[Vertex 2]],"HIDE","SHOW")</f>
        <v>SHOW</v>
      </c>
      <c r="BE384" s="78" t="str">
        <f>REPLACE(INDEX(GroupVertices[Group], MATCH(Edges[[#This Row],[Vertex 1]],GroupVertices[Vertex],0)),1,1,"")</f>
        <v>EUTRAL</v>
      </c>
      <c r="BF384" s="78" t="str">
        <f>REPLACE(INDEX(GroupVertices[Group], MATCH(Edges[[#This Row],[Vertex 2]],GroupVertices[Vertex],0)),1,1,"")</f>
        <v>EUTRAL</v>
      </c>
    </row>
    <row r="385" spans="1:58" x14ac:dyDescent="0.25">
      <c r="A385" s="64" t="s">
        <v>391</v>
      </c>
      <c r="B385" s="64" t="s">
        <v>1469</v>
      </c>
      <c r="C385" s="65"/>
      <c r="D385" s="66"/>
      <c r="E385" s="67"/>
      <c r="F385" s="68"/>
      <c r="G385" s="65" t="str">
        <f>IF(Edges[[#This Row],[Vertex 1]]=Edges[[#This Row],[Vertex 2]],"HIDE","SHOW")</f>
        <v>SHOW</v>
      </c>
      <c r="H385" s="69"/>
      <c r="I385" s="70"/>
      <c r="J385" s="70"/>
      <c r="K385" s="34" t="s">
        <v>65</v>
      </c>
      <c r="L385" s="77">
        <v>385</v>
      </c>
      <c r="M385" s="77"/>
      <c r="N385" s="72"/>
      <c r="O385" s="79" t="s">
        <v>1646</v>
      </c>
      <c r="P385" s="81">
        <v>42852.391099537039</v>
      </c>
      <c r="Q385" s="79" t="s">
        <v>1755</v>
      </c>
      <c r="R385" s="79"/>
      <c r="S385" s="79"/>
      <c r="T385" s="79"/>
      <c r="U385" s="79"/>
      <c r="V385" s="82" t="s">
        <v>4911</v>
      </c>
      <c r="W385" s="81">
        <v>42852.391099537039</v>
      </c>
      <c r="X385" s="82" t="s">
        <v>6064</v>
      </c>
      <c r="Y385" s="79"/>
      <c r="Z385" s="79"/>
      <c r="AA385" s="83" t="s">
        <v>8111</v>
      </c>
      <c r="AB385" s="79"/>
      <c r="AC385" s="79" t="b">
        <v>0</v>
      </c>
      <c r="AD385" s="79">
        <v>0</v>
      </c>
      <c r="AE385" s="83" t="s">
        <v>9915</v>
      </c>
      <c r="AF385" s="79" t="b">
        <v>0</v>
      </c>
      <c r="AG385" s="79" t="s">
        <v>9963</v>
      </c>
      <c r="AH385" s="79"/>
      <c r="AI385" s="83" t="s">
        <v>9915</v>
      </c>
      <c r="AJ385" s="79" t="b">
        <v>0</v>
      </c>
      <c r="AK385" s="79">
        <v>51</v>
      </c>
      <c r="AL385" s="83" t="s">
        <v>9669</v>
      </c>
      <c r="AM385" s="79" t="s">
        <v>9991</v>
      </c>
      <c r="AN385" s="79" t="b">
        <v>0</v>
      </c>
      <c r="AO385" s="83" t="s">
        <v>9669</v>
      </c>
      <c r="AP385" s="79" t="s">
        <v>179</v>
      </c>
      <c r="AQ385" s="79">
        <v>0</v>
      </c>
      <c r="AR385" s="79">
        <v>0</v>
      </c>
      <c r="AS385" s="79"/>
      <c r="AT385" s="79"/>
      <c r="AU385" s="79"/>
      <c r="AV385" s="79"/>
      <c r="AW385" s="79"/>
      <c r="AX385" s="79"/>
      <c r="AY385" s="79"/>
      <c r="AZ385" s="79"/>
      <c r="BA385">
        <v>9</v>
      </c>
      <c r="BB385">
        <v>0</v>
      </c>
      <c r="BC385" s="79" t="str">
        <f>IF(Edges[[#This Row],[Sentiment]]=0,"NEUTRAL",IF(Edges[[#This Row],[Sentiment]]=1,"POSITIVE",IF(Edges[[#This Row],[Sentiment]]=-1,"NEGATIVE")))</f>
        <v>NEUTRAL</v>
      </c>
      <c r="BD385" s="79" t="str">
        <f>IF(Edges[[#This Row],[Vertex 1]]=Edges[[#This Row],[Vertex 2]],"HIDE","SHOW")</f>
        <v>SHOW</v>
      </c>
      <c r="BE385" s="78" t="str">
        <f>REPLACE(INDEX(GroupVertices[Group], MATCH(Edges[[#This Row],[Vertex 1]],GroupVertices[Vertex],0)),1,1,"")</f>
        <v>EUTRAL</v>
      </c>
      <c r="BF385" s="78" t="str">
        <f>REPLACE(INDEX(GroupVertices[Group], MATCH(Edges[[#This Row],[Vertex 2]],GroupVertices[Vertex],0)),1,1,"")</f>
        <v>EUTRAL</v>
      </c>
    </row>
    <row r="386" spans="1:58" x14ac:dyDescent="0.25">
      <c r="A386" s="64" t="s">
        <v>392</v>
      </c>
      <c r="B386" s="64" t="s">
        <v>1565</v>
      </c>
      <c r="C386" s="65"/>
      <c r="D386" s="66"/>
      <c r="E386" s="67"/>
      <c r="F386" s="68"/>
      <c r="G386" s="65" t="str">
        <f>IF(Edges[[#This Row],[Vertex 1]]=Edges[[#This Row],[Vertex 2]],"HIDE","SHOW")</f>
        <v>SHOW</v>
      </c>
      <c r="H386" s="69"/>
      <c r="I386" s="70"/>
      <c r="J386" s="70"/>
      <c r="K386" s="34" t="s">
        <v>65</v>
      </c>
      <c r="L386" s="77">
        <v>386</v>
      </c>
      <c r="M386" s="77"/>
      <c r="N386" s="72"/>
      <c r="O386" s="79" t="s">
        <v>1646</v>
      </c>
      <c r="P386" s="81">
        <v>42852.393067129633</v>
      </c>
      <c r="Q386" s="79" t="s">
        <v>1778</v>
      </c>
      <c r="R386" s="82" t="s">
        <v>3264</v>
      </c>
      <c r="S386" s="79" t="s">
        <v>4032</v>
      </c>
      <c r="T386" s="79" t="s">
        <v>4290</v>
      </c>
      <c r="U386" s="79"/>
      <c r="V386" s="82" t="s">
        <v>4912</v>
      </c>
      <c r="W386" s="81">
        <v>42852.393067129633</v>
      </c>
      <c r="X386" s="82" t="s">
        <v>6065</v>
      </c>
      <c r="Y386" s="79"/>
      <c r="Z386" s="79"/>
      <c r="AA386" s="83" t="s">
        <v>8112</v>
      </c>
      <c r="AB386" s="79"/>
      <c r="AC386" s="79" t="b">
        <v>0</v>
      </c>
      <c r="AD386" s="79">
        <v>1</v>
      </c>
      <c r="AE386" s="83" t="s">
        <v>9915</v>
      </c>
      <c r="AF386" s="79" t="b">
        <v>0</v>
      </c>
      <c r="AG386" s="79" t="s">
        <v>9963</v>
      </c>
      <c r="AH386" s="79"/>
      <c r="AI386" s="83" t="s">
        <v>9915</v>
      </c>
      <c r="AJ386" s="79" t="b">
        <v>0</v>
      </c>
      <c r="AK386" s="79">
        <v>0</v>
      </c>
      <c r="AL386" s="83" t="s">
        <v>9915</v>
      </c>
      <c r="AM386" s="79" t="s">
        <v>9990</v>
      </c>
      <c r="AN386" s="79" t="b">
        <v>0</v>
      </c>
      <c r="AO386" s="83" t="s">
        <v>8112</v>
      </c>
      <c r="AP386" s="79" t="s">
        <v>179</v>
      </c>
      <c r="AQ386" s="79">
        <v>0</v>
      </c>
      <c r="AR386" s="79">
        <v>0</v>
      </c>
      <c r="AS386" s="79"/>
      <c r="AT386" s="79"/>
      <c r="AU386" s="79"/>
      <c r="AV386" s="79"/>
      <c r="AW386" s="79"/>
      <c r="AX386" s="79"/>
      <c r="AY386" s="79"/>
      <c r="AZ386" s="79"/>
      <c r="BA386">
        <v>1</v>
      </c>
      <c r="BB386">
        <v>0</v>
      </c>
      <c r="BC386" s="79" t="str">
        <f>IF(Edges[[#This Row],[Sentiment]]=0,"NEUTRAL",IF(Edges[[#This Row],[Sentiment]]=1,"POSITIVE",IF(Edges[[#This Row],[Sentiment]]=-1,"NEGATIVE")))</f>
        <v>NEUTRAL</v>
      </c>
      <c r="BD386" s="79" t="str">
        <f>IF(Edges[[#This Row],[Vertex 1]]=Edges[[#This Row],[Vertex 2]],"HIDE","SHOW")</f>
        <v>SHOW</v>
      </c>
      <c r="BE386" s="78" t="str">
        <f>REPLACE(INDEX(GroupVertices[Group], MATCH(Edges[[#This Row],[Vertex 1]],GroupVertices[Vertex],0)),1,1,"")</f>
        <v>EUTRAL</v>
      </c>
      <c r="BF386" s="78" t="str">
        <f>REPLACE(INDEX(GroupVertices[Group], MATCH(Edges[[#This Row],[Vertex 2]],GroupVertices[Vertex],0)),1,1,"")</f>
        <v>EUTRAL</v>
      </c>
    </row>
    <row r="387" spans="1:58" x14ac:dyDescent="0.25">
      <c r="A387" s="64" t="s">
        <v>393</v>
      </c>
      <c r="B387" s="64" t="s">
        <v>533</v>
      </c>
      <c r="C387" s="65"/>
      <c r="D387" s="66"/>
      <c r="E387" s="67"/>
      <c r="F387" s="68"/>
      <c r="G387" s="65" t="str">
        <f>IF(Edges[[#This Row],[Vertex 1]]=Edges[[#This Row],[Vertex 2]],"HIDE","SHOW")</f>
        <v>SHOW</v>
      </c>
      <c r="H387" s="69"/>
      <c r="I387" s="70"/>
      <c r="J387" s="70"/>
      <c r="K387" s="34" t="s">
        <v>65</v>
      </c>
      <c r="L387" s="77">
        <v>387</v>
      </c>
      <c r="M387" s="77"/>
      <c r="N387" s="72"/>
      <c r="O387" s="79" t="s">
        <v>1646</v>
      </c>
      <c r="P387" s="81">
        <v>42852.39502314815</v>
      </c>
      <c r="Q387" s="79" t="s">
        <v>18349</v>
      </c>
      <c r="R387" s="82" t="s">
        <v>3265</v>
      </c>
      <c r="S387" s="79" t="s">
        <v>4065</v>
      </c>
      <c r="T387" s="79" t="s">
        <v>4291</v>
      </c>
      <c r="U387" s="79"/>
      <c r="V387" s="82" t="s">
        <v>4913</v>
      </c>
      <c r="W387" s="81">
        <v>42852.39502314815</v>
      </c>
      <c r="X387" s="82" t="s">
        <v>6066</v>
      </c>
      <c r="Y387" s="79"/>
      <c r="Z387" s="79"/>
      <c r="AA387" s="83" t="s">
        <v>8113</v>
      </c>
      <c r="AB387" s="79"/>
      <c r="AC387" s="79" t="b">
        <v>0</v>
      </c>
      <c r="AD387" s="79">
        <v>0</v>
      </c>
      <c r="AE387" s="83" t="s">
        <v>9915</v>
      </c>
      <c r="AF387" s="79" t="b">
        <v>0</v>
      </c>
      <c r="AG387" s="79" t="s">
        <v>9964</v>
      </c>
      <c r="AH387" s="79"/>
      <c r="AI387" s="83" t="s">
        <v>9915</v>
      </c>
      <c r="AJ387" s="79" t="b">
        <v>0</v>
      </c>
      <c r="AK387" s="79">
        <v>5</v>
      </c>
      <c r="AL387" s="83" t="s">
        <v>8287</v>
      </c>
      <c r="AM387" s="79" t="s">
        <v>9991</v>
      </c>
      <c r="AN387" s="79" t="b">
        <v>0</v>
      </c>
      <c r="AO387" s="83" t="s">
        <v>8287</v>
      </c>
      <c r="AP387" s="79" t="s">
        <v>179</v>
      </c>
      <c r="AQ387" s="79">
        <v>0</v>
      </c>
      <c r="AR387" s="79">
        <v>0</v>
      </c>
      <c r="AS387" s="79"/>
      <c r="AT387" s="79"/>
      <c r="AU387" s="79"/>
      <c r="AV387" s="79"/>
      <c r="AW387" s="79"/>
      <c r="AX387" s="79"/>
      <c r="AY387" s="79"/>
      <c r="AZ387" s="79"/>
      <c r="BA387">
        <v>1</v>
      </c>
      <c r="BB387">
        <v>0</v>
      </c>
      <c r="BC387" s="79" t="str">
        <f>IF(Edges[[#This Row],[Sentiment]]=0,"NEUTRAL",IF(Edges[[#This Row],[Sentiment]]=1,"POSITIVE",IF(Edges[[#This Row],[Sentiment]]=-1,"NEGATIVE")))</f>
        <v>NEUTRAL</v>
      </c>
      <c r="BD387" s="79" t="str">
        <f>IF(Edges[[#This Row],[Vertex 1]]=Edges[[#This Row],[Vertex 2]],"HIDE","SHOW")</f>
        <v>SHOW</v>
      </c>
      <c r="BE387" s="78" t="str">
        <f>REPLACE(INDEX(GroupVertices[Group], MATCH(Edges[[#This Row],[Vertex 1]],GroupVertices[Vertex],0)),1,1,"")</f>
        <v>EUTRAL</v>
      </c>
      <c r="BF387" s="78" t="str">
        <f>REPLACE(INDEX(GroupVertices[Group], MATCH(Edges[[#This Row],[Vertex 2]],GroupVertices[Vertex],0)),1,1,"")</f>
        <v>EUTRAL</v>
      </c>
    </row>
    <row r="388" spans="1:58" x14ac:dyDescent="0.25">
      <c r="A388" s="64" t="s">
        <v>394</v>
      </c>
      <c r="B388" s="64" t="s">
        <v>533</v>
      </c>
      <c r="C388" s="65"/>
      <c r="D388" s="66"/>
      <c r="E388" s="67"/>
      <c r="F388" s="68"/>
      <c r="G388" s="65" t="str">
        <f>IF(Edges[[#This Row],[Vertex 1]]=Edges[[#This Row],[Vertex 2]],"HIDE","SHOW")</f>
        <v>SHOW</v>
      </c>
      <c r="H388" s="69"/>
      <c r="I388" s="70"/>
      <c r="J388" s="70"/>
      <c r="K388" s="34" t="s">
        <v>65</v>
      </c>
      <c r="L388" s="77">
        <v>388</v>
      </c>
      <c r="M388" s="77"/>
      <c r="N388" s="72"/>
      <c r="O388" s="79" t="s">
        <v>1646</v>
      </c>
      <c r="P388" s="81">
        <v>42852.397268518522</v>
      </c>
      <c r="Q388" s="79" t="s">
        <v>18349</v>
      </c>
      <c r="R388" s="82" t="s">
        <v>3265</v>
      </c>
      <c r="S388" s="79" t="s">
        <v>4065</v>
      </c>
      <c r="T388" s="79" t="s">
        <v>4291</v>
      </c>
      <c r="U388" s="79"/>
      <c r="V388" s="82" t="s">
        <v>4914</v>
      </c>
      <c r="W388" s="81">
        <v>42852.397268518522</v>
      </c>
      <c r="X388" s="82" t="s">
        <v>6067</v>
      </c>
      <c r="Y388" s="79"/>
      <c r="Z388" s="79"/>
      <c r="AA388" s="83" t="s">
        <v>8114</v>
      </c>
      <c r="AB388" s="79"/>
      <c r="AC388" s="79" t="b">
        <v>0</v>
      </c>
      <c r="AD388" s="79">
        <v>0</v>
      </c>
      <c r="AE388" s="83" t="s">
        <v>9915</v>
      </c>
      <c r="AF388" s="79" t="b">
        <v>0</v>
      </c>
      <c r="AG388" s="79" t="s">
        <v>9964</v>
      </c>
      <c r="AH388" s="79"/>
      <c r="AI388" s="83" t="s">
        <v>9915</v>
      </c>
      <c r="AJ388" s="79" t="b">
        <v>0</v>
      </c>
      <c r="AK388" s="79">
        <v>5</v>
      </c>
      <c r="AL388" s="83" t="s">
        <v>8287</v>
      </c>
      <c r="AM388" s="79" t="s">
        <v>9991</v>
      </c>
      <c r="AN388" s="79" t="b">
        <v>0</v>
      </c>
      <c r="AO388" s="83" t="s">
        <v>8287</v>
      </c>
      <c r="AP388" s="79" t="s">
        <v>179</v>
      </c>
      <c r="AQ388" s="79">
        <v>0</v>
      </c>
      <c r="AR388" s="79">
        <v>0</v>
      </c>
      <c r="AS388" s="79"/>
      <c r="AT388" s="79"/>
      <c r="AU388" s="79"/>
      <c r="AV388" s="79"/>
      <c r="AW388" s="79"/>
      <c r="AX388" s="79"/>
      <c r="AY388" s="79"/>
      <c r="AZ388" s="79"/>
      <c r="BA388">
        <v>1</v>
      </c>
      <c r="BB388">
        <v>0</v>
      </c>
      <c r="BC388" s="79" t="str">
        <f>IF(Edges[[#This Row],[Sentiment]]=0,"NEUTRAL",IF(Edges[[#This Row],[Sentiment]]=1,"POSITIVE",IF(Edges[[#This Row],[Sentiment]]=-1,"NEGATIVE")))</f>
        <v>NEUTRAL</v>
      </c>
      <c r="BD388" s="79" t="str">
        <f>IF(Edges[[#This Row],[Vertex 1]]=Edges[[#This Row],[Vertex 2]],"HIDE","SHOW")</f>
        <v>SHOW</v>
      </c>
      <c r="BE388" s="78" t="str">
        <f>REPLACE(INDEX(GroupVertices[Group], MATCH(Edges[[#This Row],[Vertex 1]],GroupVertices[Vertex],0)),1,1,"")</f>
        <v>EUTRAL</v>
      </c>
      <c r="BF388" s="78" t="str">
        <f>REPLACE(INDEX(GroupVertices[Group], MATCH(Edges[[#This Row],[Vertex 2]],GroupVertices[Vertex],0)),1,1,"")</f>
        <v>EUTRAL</v>
      </c>
    </row>
    <row r="389" spans="1:58" x14ac:dyDescent="0.25">
      <c r="A389" s="64" t="s">
        <v>395</v>
      </c>
      <c r="B389" s="64" t="s">
        <v>1549</v>
      </c>
      <c r="C389" s="65"/>
      <c r="D389" s="66"/>
      <c r="E389" s="67"/>
      <c r="F389" s="68"/>
      <c r="G389" s="65" t="str">
        <f>IF(Edges[[#This Row],[Vertex 1]]=Edges[[#This Row],[Vertex 2]],"HIDE","SHOW")</f>
        <v>SHOW</v>
      </c>
      <c r="H389" s="69"/>
      <c r="I389" s="70"/>
      <c r="J389" s="70"/>
      <c r="K389" s="34" t="s">
        <v>65</v>
      </c>
      <c r="L389" s="77">
        <v>389</v>
      </c>
      <c r="M389" s="77"/>
      <c r="N389" s="72"/>
      <c r="O389" s="79" t="s">
        <v>1646</v>
      </c>
      <c r="P389" s="81">
        <v>42852.400891203702</v>
      </c>
      <c r="Q389" s="79" t="s">
        <v>1780</v>
      </c>
      <c r="R389" s="82" t="s">
        <v>3266</v>
      </c>
      <c r="S389" s="79" t="s">
        <v>4027</v>
      </c>
      <c r="T389" s="79"/>
      <c r="U389" s="79"/>
      <c r="V389" s="82" t="s">
        <v>4915</v>
      </c>
      <c r="W389" s="81">
        <v>42852.400891203702</v>
      </c>
      <c r="X389" s="82" t="s">
        <v>6068</v>
      </c>
      <c r="Y389" s="79"/>
      <c r="Z389" s="79"/>
      <c r="AA389" s="83" t="s">
        <v>8115</v>
      </c>
      <c r="AB389" s="79"/>
      <c r="AC389" s="79" t="b">
        <v>0</v>
      </c>
      <c r="AD389" s="79">
        <v>0</v>
      </c>
      <c r="AE389" s="83" t="s">
        <v>9915</v>
      </c>
      <c r="AF389" s="79" t="b">
        <v>0</v>
      </c>
      <c r="AG389" s="79" t="s">
        <v>9963</v>
      </c>
      <c r="AH389" s="79"/>
      <c r="AI389" s="83" t="s">
        <v>9915</v>
      </c>
      <c r="AJ389" s="79" t="b">
        <v>0</v>
      </c>
      <c r="AK389" s="79">
        <v>0</v>
      </c>
      <c r="AL389" s="83" t="s">
        <v>9915</v>
      </c>
      <c r="AM389" s="79" t="s">
        <v>10000</v>
      </c>
      <c r="AN389" s="79" t="b">
        <v>0</v>
      </c>
      <c r="AO389" s="83" t="s">
        <v>8115</v>
      </c>
      <c r="AP389" s="79" t="s">
        <v>179</v>
      </c>
      <c r="AQ389" s="79">
        <v>0</v>
      </c>
      <c r="AR389" s="79">
        <v>0</v>
      </c>
      <c r="AS389" s="79"/>
      <c r="AT389" s="79"/>
      <c r="AU389" s="79"/>
      <c r="AV389" s="79"/>
      <c r="AW389" s="79"/>
      <c r="AX389" s="79"/>
      <c r="AY389" s="79"/>
      <c r="AZ389" s="79"/>
      <c r="BA389">
        <v>1</v>
      </c>
      <c r="BB389">
        <v>0</v>
      </c>
      <c r="BC389" s="79" t="str">
        <f>IF(Edges[[#This Row],[Sentiment]]=0,"NEUTRAL",IF(Edges[[#This Row],[Sentiment]]=1,"POSITIVE",IF(Edges[[#This Row],[Sentiment]]=-1,"NEGATIVE")))</f>
        <v>NEUTRAL</v>
      </c>
      <c r="BD389" s="79" t="str">
        <f>IF(Edges[[#This Row],[Vertex 1]]=Edges[[#This Row],[Vertex 2]],"HIDE","SHOW")</f>
        <v>SHOW</v>
      </c>
      <c r="BE389" s="78" t="str">
        <f>REPLACE(INDEX(GroupVertices[Group], MATCH(Edges[[#This Row],[Vertex 1]],GroupVertices[Vertex],0)),1,1,"")</f>
        <v>EUTRAL</v>
      </c>
      <c r="BF389" s="78" t="str">
        <f>REPLACE(INDEX(GroupVertices[Group], MATCH(Edges[[#This Row],[Vertex 2]],GroupVertices[Vertex],0)),1,1,"")</f>
        <v>eneral</v>
      </c>
    </row>
    <row r="390" spans="1:58" hidden="1" x14ac:dyDescent="0.25">
      <c r="A390" s="64" t="s">
        <v>396</v>
      </c>
      <c r="B390" s="64" t="s">
        <v>396</v>
      </c>
      <c r="C390" s="65"/>
      <c r="D390" s="66"/>
      <c r="E390" s="67"/>
      <c r="F390" s="68"/>
      <c r="G390" s="65" t="str">
        <f>IF(Edges[[#This Row],[Vertex 1]]=Edges[[#This Row],[Vertex 2]],"HIDE","SHOW")</f>
        <v>HIDE</v>
      </c>
      <c r="H390" s="69"/>
      <c r="I390" s="70"/>
      <c r="J390" s="70"/>
      <c r="K390" s="34"/>
      <c r="L390" s="77"/>
      <c r="M390" s="77"/>
      <c r="N390" s="72"/>
      <c r="O390" s="79" t="s">
        <v>179</v>
      </c>
      <c r="P390" s="81">
        <v>42852.400949074072</v>
      </c>
      <c r="Q390" s="79" t="s">
        <v>1781</v>
      </c>
      <c r="R390" s="82" t="s">
        <v>3267</v>
      </c>
      <c r="S390" s="79" t="s">
        <v>4056</v>
      </c>
      <c r="T390" s="79" t="s">
        <v>4292</v>
      </c>
      <c r="U390" s="79"/>
      <c r="V390" s="82" t="s">
        <v>4916</v>
      </c>
      <c r="W390" s="81">
        <v>42852.400949074072</v>
      </c>
      <c r="X390" s="82" t="s">
        <v>6069</v>
      </c>
      <c r="Y390" s="79"/>
      <c r="Z390" s="79"/>
      <c r="AA390" s="83" t="s">
        <v>8116</v>
      </c>
      <c r="AB390" s="79"/>
      <c r="AC390" s="79" t="b">
        <v>0</v>
      </c>
      <c r="AD390" s="79">
        <v>0</v>
      </c>
      <c r="AE390" s="83" t="s">
        <v>9915</v>
      </c>
      <c r="AF390" s="79" t="b">
        <v>0</v>
      </c>
      <c r="AG390" s="79" t="s">
        <v>9963</v>
      </c>
      <c r="AH390" s="79"/>
      <c r="AI390" s="83" t="s">
        <v>9915</v>
      </c>
      <c r="AJ390" s="79" t="b">
        <v>0</v>
      </c>
      <c r="AK390" s="79">
        <v>0</v>
      </c>
      <c r="AL390" s="83" t="s">
        <v>9915</v>
      </c>
      <c r="AM390" s="79" t="s">
        <v>10000</v>
      </c>
      <c r="AN390" s="79" t="b">
        <v>0</v>
      </c>
      <c r="AO390" s="83" t="s">
        <v>8116</v>
      </c>
      <c r="AP390" s="79" t="s">
        <v>179</v>
      </c>
      <c r="AQ390" s="79">
        <v>0</v>
      </c>
      <c r="AR390" s="79">
        <v>0</v>
      </c>
      <c r="AS390" s="79"/>
      <c r="AT390" s="79"/>
      <c r="AU390" s="79"/>
      <c r="AV390" s="79"/>
      <c r="AW390" s="79"/>
      <c r="AX390" s="79"/>
      <c r="AY390" s="79"/>
      <c r="AZ390" s="79"/>
      <c r="BA390">
        <v>4</v>
      </c>
      <c r="BB390">
        <v>0</v>
      </c>
      <c r="BC390" s="79" t="str">
        <f>IF(Edges[[#This Row],[Sentiment]]=0,"NEUTRAL",IF(Edges[[#This Row],[Sentiment]]=1,"POSITIVE",IF(Edges[[#This Row],[Sentiment]]=-1,"NEGATIVE")))</f>
        <v>NEUTRAL</v>
      </c>
      <c r="BD390" s="79" t="str">
        <f>IF(Edges[[#This Row],[Vertex 1]]=Edges[[#This Row],[Vertex 2]],"HIDE","SHOW")</f>
        <v>HIDE</v>
      </c>
      <c r="BE390" s="124" t="e">
        <f>REPLACE(INDEX(GroupVertices[Group], MATCH(Edges[[#This Row],[Vertex 1]],GroupVertices[Vertex],0)),1,1,"")</f>
        <v>#N/A</v>
      </c>
      <c r="BF390" s="124" t="e">
        <f>REPLACE(INDEX(GroupVertices[Group], MATCH(Edges[[#This Row],[Vertex 2]],GroupVertices[Vertex],0)),1,1,"")</f>
        <v>#N/A</v>
      </c>
    </row>
    <row r="391" spans="1:58" hidden="1" x14ac:dyDescent="0.25">
      <c r="A391" s="64" t="s">
        <v>396</v>
      </c>
      <c r="B391" s="64" t="s">
        <v>396</v>
      </c>
      <c r="C391" s="65"/>
      <c r="D391" s="66"/>
      <c r="E391" s="67"/>
      <c r="F391" s="68"/>
      <c r="G391" s="65" t="str">
        <f>IF(Edges[[#This Row],[Vertex 1]]=Edges[[#This Row],[Vertex 2]],"HIDE","SHOW")</f>
        <v>HIDE</v>
      </c>
      <c r="H391" s="69"/>
      <c r="I391" s="70"/>
      <c r="J391" s="70"/>
      <c r="K391" s="34"/>
      <c r="L391" s="77"/>
      <c r="M391" s="77"/>
      <c r="N391" s="72"/>
      <c r="O391" s="79" t="s">
        <v>179</v>
      </c>
      <c r="P391" s="81">
        <v>42852.400949074072</v>
      </c>
      <c r="Q391" s="79" t="s">
        <v>1782</v>
      </c>
      <c r="R391" s="82" t="s">
        <v>3268</v>
      </c>
      <c r="S391" s="79" t="s">
        <v>4056</v>
      </c>
      <c r="T391" s="79" t="s">
        <v>4292</v>
      </c>
      <c r="U391" s="79"/>
      <c r="V391" s="82" t="s">
        <v>4916</v>
      </c>
      <c r="W391" s="81">
        <v>42852.400949074072</v>
      </c>
      <c r="X391" s="82" t="s">
        <v>6070</v>
      </c>
      <c r="Y391" s="79"/>
      <c r="Z391" s="79"/>
      <c r="AA391" s="83" t="s">
        <v>8117</v>
      </c>
      <c r="AB391" s="79"/>
      <c r="AC391" s="79" t="b">
        <v>0</v>
      </c>
      <c r="AD391" s="79">
        <v>0</v>
      </c>
      <c r="AE391" s="83" t="s">
        <v>9915</v>
      </c>
      <c r="AF391" s="79" t="b">
        <v>0</v>
      </c>
      <c r="AG391" s="79" t="s">
        <v>9963</v>
      </c>
      <c r="AH391" s="79"/>
      <c r="AI391" s="83" t="s">
        <v>9915</v>
      </c>
      <c r="AJ391" s="79" t="b">
        <v>0</v>
      </c>
      <c r="AK391" s="79">
        <v>0</v>
      </c>
      <c r="AL391" s="83" t="s">
        <v>9915</v>
      </c>
      <c r="AM391" s="79" t="s">
        <v>10000</v>
      </c>
      <c r="AN391" s="79" t="b">
        <v>0</v>
      </c>
      <c r="AO391" s="83" t="s">
        <v>8117</v>
      </c>
      <c r="AP391" s="79" t="s">
        <v>179</v>
      </c>
      <c r="AQ391" s="79">
        <v>0</v>
      </c>
      <c r="AR391" s="79">
        <v>0</v>
      </c>
      <c r="AS391" s="79"/>
      <c r="AT391" s="79"/>
      <c r="AU391" s="79"/>
      <c r="AV391" s="79"/>
      <c r="AW391" s="79"/>
      <c r="AX391" s="79"/>
      <c r="AY391" s="79"/>
      <c r="AZ391" s="79"/>
      <c r="BA391">
        <v>4</v>
      </c>
      <c r="BB391">
        <v>-1</v>
      </c>
      <c r="BC391" s="79" t="str">
        <f>IF(Edges[[#This Row],[Sentiment]]=0,"NEUTRAL",IF(Edges[[#This Row],[Sentiment]]=1,"POSITIVE",IF(Edges[[#This Row],[Sentiment]]=-1,"NEGATIVE")))</f>
        <v>NEGATIVE</v>
      </c>
      <c r="BD391" s="79" t="str">
        <f>IF(Edges[[#This Row],[Vertex 1]]=Edges[[#This Row],[Vertex 2]],"HIDE","SHOW")</f>
        <v>HIDE</v>
      </c>
      <c r="BE391" s="124" t="e">
        <f>REPLACE(INDEX(GroupVertices[Group], MATCH(Edges[[#This Row],[Vertex 1]],GroupVertices[Vertex],0)),1,1,"")</f>
        <v>#N/A</v>
      </c>
      <c r="BF391" s="124" t="e">
        <f>REPLACE(INDEX(GroupVertices[Group], MATCH(Edges[[#This Row],[Vertex 2]],GroupVertices[Vertex],0)),1,1,"")</f>
        <v>#N/A</v>
      </c>
    </row>
    <row r="392" spans="1:58" hidden="1" x14ac:dyDescent="0.25">
      <c r="A392" s="64" t="s">
        <v>396</v>
      </c>
      <c r="B392" s="64" t="s">
        <v>396</v>
      </c>
      <c r="C392" s="65"/>
      <c r="D392" s="66"/>
      <c r="E392" s="67"/>
      <c r="F392" s="68"/>
      <c r="G392" s="65" t="str">
        <f>IF(Edges[[#This Row],[Vertex 1]]=Edges[[#This Row],[Vertex 2]],"HIDE","SHOW")</f>
        <v>HIDE</v>
      </c>
      <c r="H392" s="69"/>
      <c r="I392" s="70"/>
      <c r="J392" s="70"/>
      <c r="K392" s="34"/>
      <c r="L392" s="77"/>
      <c r="M392" s="77"/>
      <c r="N392" s="72"/>
      <c r="O392" s="79" t="s">
        <v>179</v>
      </c>
      <c r="P392" s="81">
        <v>42852.401064814818</v>
      </c>
      <c r="Q392" s="79" t="s">
        <v>1783</v>
      </c>
      <c r="R392" s="82" t="s">
        <v>3269</v>
      </c>
      <c r="S392" s="79" t="s">
        <v>4056</v>
      </c>
      <c r="T392" s="79"/>
      <c r="U392" s="79"/>
      <c r="V392" s="82" t="s">
        <v>4916</v>
      </c>
      <c r="W392" s="81">
        <v>42852.401064814818</v>
      </c>
      <c r="X392" s="82" t="s">
        <v>6071</v>
      </c>
      <c r="Y392" s="79"/>
      <c r="Z392" s="79"/>
      <c r="AA392" s="83" t="s">
        <v>8118</v>
      </c>
      <c r="AB392" s="79"/>
      <c r="AC392" s="79" t="b">
        <v>0</v>
      </c>
      <c r="AD392" s="79">
        <v>0</v>
      </c>
      <c r="AE392" s="83" t="s">
        <v>9915</v>
      </c>
      <c r="AF392" s="79" t="b">
        <v>0</v>
      </c>
      <c r="AG392" s="79" t="s">
        <v>9963</v>
      </c>
      <c r="AH392" s="79"/>
      <c r="AI392" s="83" t="s">
        <v>9915</v>
      </c>
      <c r="AJ392" s="79" t="b">
        <v>0</v>
      </c>
      <c r="AK392" s="79">
        <v>0</v>
      </c>
      <c r="AL392" s="83" t="s">
        <v>9915</v>
      </c>
      <c r="AM392" s="79" t="s">
        <v>10000</v>
      </c>
      <c r="AN392" s="79" t="b">
        <v>0</v>
      </c>
      <c r="AO392" s="83" t="s">
        <v>8118</v>
      </c>
      <c r="AP392" s="79" t="s">
        <v>179</v>
      </c>
      <c r="AQ392" s="79">
        <v>0</v>
      </c>
      <c r="AR392" s="79">
        <v>0</v>
      </c>
      <c r="AS392" s="79"/>
      <c r="AT392" s="79"/>
      <c r="AU392" s="79"/>
      <c r="AV392" s="79"/>
      <c r="AW392" s="79"/>
      <c r="AX392" s="79"/>
      <c r="AY392" s="79"/>
      <c r="AZ392" s="79"/>
      <c r="BA392">
        <v>4</v>
      </c>
      <c r="BB392">
        <v>0</v>
      </c>
      <c r="BC392" s="79" t="str">
        <f>IF(Edges[[#This Row],[Sentiment]]=0,"NEUTRAL",IF(Edges[[#This Row],[Sentiment]]=1,"POSITIVE",IF(Edges[[#This Row],[Sentiment]]=-1,"NEGATIVE")))</f>
        <v>NEUTRAL</v>
      </c>
      <c r="BD392" s="79" t="str">
        <f>IF(Edges[[#This Row],[Vertex 1]]=Edges[[#This Row],[Vertex 2]],"HIDE","SHOW")</f>
        <v>HIDE</v>
      </c>
      <c r="BE392" s="124" t="e">
        <f>REPLACE(INDEX(GroupVertices[Group], MATCH(Edges[[#This Row],[Vertex 1]],GroupVertices[Vertex],0)),1,1,"")</f>
        <v>#N/A</v>
      </c>
      <c r="BF392" s="124" t="e">
        <f>REPLACE(INDEX(GroupVertices[Group], MATCH(Edges[[#This Row],[Vertex 2]],GroupVertices[Vertex],0)),1,1,"")</f>
        <v>#N/A</v>
      </c>
    </row>
    <row r="393" spans="1:58" hidden="1" x14ac:dyDescent="0.25">
      <c r="A393" s="64" t="s">
        <v>396</v>
      </c>
      <c r="B393" s="64" t="s">
        <v>396</v>
      </c>
      <c r="C393" s="65"/>
      <c r="D393" s="66"/>
      <c r="E393" s="67"/>
      <c r="F393" s="68"/>
      <c r="G393" s="65" t="str">
        <f>IF(Edges[[#This Row],[Vertex 1]]=Edges[[#This Row],[Vertex 2]],"HIDE","SHOW")</f>
        <v>HIDE</v>
      </c>
      <c r="H393" s="69"/>
      <c r="I393" s="70"/>
      <c r="J393" s="70"/>
      <c r="K393" s="34"/>
      <c r="L393" s="77"/>
      <c r="M393" s="77"/>
      <c r="N393" s="72"/>
      <c r="O393" s="79" t="s">
        <v>179</v>
      </c>
      <c r="P393" s="81">
        <v>42852.401099537034</v>
      </c>
      <c r="Q393" s="79" t="s">
        <v>1784</v>
      </c>
      <c r="R393" s="82" t="s">
        <v>3270</v>
      </c>
      <c r="S393" s="79" t="s">
        <v>4056</v>
      </c>
      <c r="T393" s="79"/>
      <c r="U393" s="79"/>
      <c r="V393" s="82" t="s">
        <v>4916</v>
      </c>
      <c r="W393" s="81">
        <v>42852.401099537034</v>
      </c>
      <c r="X393" s="82" t="s">
        <v>6072</v>
      </c>
      <c r="Y393" s="79"/>
      <c r="Z393" s="79"/>
      <c r="AA393" s="83" t="s">
        <v>8119</v>
      </c>
      <c r="AB393" s="79"/>
      <c r="AC393" s="79" t="b">
        <v>0</v>
      </c>
      <c r="AD393" s="79">
        <v>0</v>
      </c>
      <c r="AE393" s="83" t="s">
        <v>9915</v>
      </c>
      <c r="AF393" s="79" t="b">
        <v>0</v>
      </c>
      <c r="AG393" s="79" t="s">
        <v>9963</v>
      </c>
      <c r="AH393" s="79"/>
      <c r="AI393" s="83" t="s">
        <v>9915</v>
      </c>
      <c r="AJ393" s="79" t="b">
        <v>0</v>
      </c>
      <c r="AK393" s="79">
        <v>0</v>
      </c>
      <c r="AL393" s="83" t="s">
        <v>9915</v>
      </c>
      <c r="AM393" s="79" t="s">
        <v>10000</v>
      </c>
      <c r="AN393" s="79" t="b">
        <v>0</v>
      </c>
      <c r="AO393" s="83" t="s">
        <v>8119</v>
      </c>
      <c r="AP393" s="79" t="s">
        <v>179</v>
      </c>
      <c r="AQ393" s="79">
        <v>0</v>
      </c>
      <c r="AR393" s="79">
        <v>0</v>
      </c>
      <c r="AS393" s="79"/>
      <c r="AT393" s="79"/>
      <c r="AU393" s="79"/>
      <c r="AV393" s="79"/>
      <c r="AW393" s="79"/>
      <c r="AX393" s="79"/>
      <c r="AY393" s="79"/>
      <c r="AZ393" s="79"/>
      <c r="BA393">
        <v>4</v>
      </c>
      <c r="BB393">
        <v>0</v>
      </c>
      <c r="BC393" s="79" t="str">
        <f>IF(Edges[[#This Row],[Sentiment]]=0,"NEUTRAL",IF(Edges[[#This Row],[Sentiment]]=1,"POSITIVE",IF(Edges[[#This Row],[Sentiment]]=-1,"NEGATIVE")))</f>
        <v>NEUTRAL</v>
      </c>
      <c r="BD393" s="79" t="str">
        <f>IF(Edges[[#This Row],[Vertex 1]]=Edges[[#This Row],[Vertex 2]],"HIDE","SHOW")</f>
        <v>HIDE</v>
      </c>
      <c r="BE393" s="124" t="e">
        <f>REPLACE(INDEX(GroupVertices[Group], MATCH(Edges[[#This Row],[Vertex 1]],GroupVertices[Vertex],0)),1,1,"")</f>
        <v>#N/A</v>
      </c>
      <c r="BF393" s="124" t="e">
        <f>REPLACE(INDEX(GroupVertices[Group], MATCH(Edges[[#This Row],[Vertex 2]],GroupVertices[Vertex],0)),1,1,"")</f>
        <v>#N/A</v>
      </c>
    </row>
    <row r="394" spans="1:58" hidden="1" x14ac:dyDescent="0.25">
      <c r="A394" s="64" t="s">
        <v>397</v>
      </c>
      <c r="B394" s="64" t="s">
        <v>397</v>
      </c>
      <c r="C394" s="65"/>
      <c r="D394" s="66"/>
      <c r="E394" s="67"/>
      <c r="F394" s="68"/>
      <c r="G394" s="65" t="str">
        <f>IF(Edges[[#This Row],[Vertex 1]]=Edges[[#This Row],[Vertex 2]],"HIDE","SHOW")</f>
        <v>HIDE</v>
      </c>
      <c r="H394" s="69"/>
      <c r="I394" s="70"/>
      <c r="J394" s="70"/>
      <c r="K394" s="34"/>
      <c r="L394" s="77"/>
      <c r="M394" s="77"/>
      <c r="N394" s="72"/>
      <c r="O394" s="79" t="s">
        <v>179</v>
      </c>
      <c r="P394" s="81">
        <v>42852.401562500003</v>
      </c>
      <c r="Q394" s="79" t="s">
        <v>1785</v>
      </c>
      <c r="R394" s="82" t="s">
        <v>3271</v>
      </c>
      <c r="S394" s="79" t="s">
        <v>4020</v>
      </c>
      <c r="T394" s="79"/>
      <c r="U394" s="79"/>
      <c r="V394" s="82" t="s">
        <v>4917</v>
      </c>
      <c r="W394" s="81">
        <v>42852.401562500003</v>
      </c>
      <c r="X394" s="82" t="s">
        <v>6073</v>
      </c>
      <c r="Y394" s="79"/>
      <c r="Z394" s="79"/>
      <c r="AA394" s="83" t="s">
        <v>8120</v>
      </c>
      <c r="AB394" s="79"/>
      <c r="AC394" s="79" t="b">
        <v>0</v>
      </c>
      <c r="AD394" s="79">
        <v>0</v>
      </c>
      <c r="AE394" s="83" t="s">
        <v>9915</v>
      </c>
      <c r="AF394" s="79" t="b">
        <v>0</v>
      </c>
      <c r="AG394" s="79" t="s">
        <v>9964</v>
      </c>
      <c r="AH394" s="79"/>
      <c r="AI394" s="83" t="s">
        <v>9915</v>
      </c>
      <c r="AJ394" s="79" t="b">
        <v>0</v>
      </c>
      <c r="AK394" s="79">
        <v>0</v>
      </c>
      <c r="AL394" s="83" t="s">
        <v>9915</v>
      </c>
      <c r="AM394" s="79" t="s">
        <v>9996</v>
      </c>
      <c r="AN394" s="79" t="b">
        <v>0</v>
      </c>
      <c r="AO394" s="83" t="s">
        <v>8120</v>
      </c>
      <c r="AP394" s="79" t="s">
        <v>179</v>
      </c>
      <c r="AQ394" s="79">
        <v>0</v>
      </c>
      <c r="AR394" s="79">
        <v>0</v>
      </c>
      <c r="AS394" s="79"/>
      <c r="AT394" s="79"/>
      <c r="AU394" s="79"/>
      <c r="AV394" s="79"/>
      <c r="AW394" s="79"/>
      <c r="AX394" s="79"/>
      <c r="AY394" s="79"/>
      <c r="AZ394" s="79"/>
      <c r="BA394">
        <v>1</v>
      </c>
      <c r="BB394">
        <v>0</v>
      </c>
      <c r="BC394" s="79" t="str">
        <f>IF(Edges[[#This Row],[Sentiment]]=0,"NEUTRAL",IF(Edges[[#This Row],[Sentiment]]=1,"POSITIVE",IF(Edges[[#This Row],[Sentiment]]=-1,"NEGATIVE")))</f>
        <v>NEUTRAL</v>
      </c>
      <c r="BD394" s="79" t="str">
        <f>IF(Edges[[#This Row],[Vertex 1]]=Edges[[#This Row],[Vertex 2]],"HIDE","SHOW")</f>
        <v>HIDE</v>
      </c>
      <c r="BE394" s="124" t="e">
        <f>REPLACE(INDEX(GroupVertices[Group], MATCH(Edges[[#This Row],[Vertex 1]],GroupVertices[Vertex],0)),1,1,"")</f>
        <v>#N/A</v>
      </c>
      <c r="BF394" s="124" t="e">
        <f>REPLACE(INDEX(GroupVertices[Group], MATCH(Edges[[#This Row],[Vertex 2]],GroupVertices[Vertex],0)),1,1,"")</f>
        <v>#N/A</v>
      </c>
    </row>
    <row r="395" spans="1:58" x14ac:dyDescent="0.25">
      <c r="A395" s="64" t="s">
        <v>398</v>
      </c>
      <c r="B395" s="64" t="s">
        <v>1544</v>
      </c>
      <c r="C395" s="65"/>
      <c r="D395" s="66"/>
      <c r="E395" s="67"/>
      <c r="F395" s="68"/>
      <c r="G395" s="65" t="str">
        <f>IF(Edges[[#This Row],[Vertex 1]]=Edges[[#This Row],[Vertex 2]],"HIDE","SHOW")</f>
        <v>SHOW</v>
      </c>
      <c r="H395" s="69"/>
      <c r="I395" s="70"/>
      <c r="J395" s="70"/>
      <c r="K395" s="34" t="s">
        <v>65</v>
      </c>
      <c r="L395" s="77">
        <v>395</v>
      </c>
      <c r="M395" s="77"/>
      <c r="N395" s="72"/>
      <c r="O395" s="79" t="s">
        <v>1646</v>
      </c>
      <c r="P395" s="81">
        <v>42852.401747685188</v>
      </c>
      <c r="Q395" s="79" t="s">
        <v>1786</v>
      </c>
      <c r="R395" s="82" t="s">
        <v>3272</v>
      </c>
      <c r="S395" s="79" t="s">
        <v>4066</v>
      </c>
      <c r="T395" s="79"/>
      <c r="U395" s="79"/>
      <c r="V395" s="82" t="s">
        <v>4787</v>
      </c>
      <c r="W395" s="81">
        <v>42852.401747685188</v>
      </c>
      <c r="X395" s="82" t="s">
        <v>6074</v>
      </c>
      <c r="Y395" s="79"/>
      <c r="Z395" s="79"/>
      <c r="AA395" s="83" t="s">
        <v>8121</v>
      </c>
      <c r="AB395" s="79"/>
      <c r="AC395" s="79" t="b">
        <v>0</v>
      </c>
      <c r="AD395" s="79">
        <v>0</v>
      </c>
      <c r="AE395" s="83" t="s">
        <v>9915</v>
      </c>
      <c r="AF395" s="79" t="b">
        <v>0</v>
      </c>
      <c r="AG395" s="79" t="s">
        <v>9963</v>
      </c>
      <c r="AH395" s="79"/>
      <c r="AI395" s="83" t="s">
        <v>9915</v>
      </c>
      <c r="AJ395" s="79" t="b">
        <v>0</v>
      </c>
      <c r="AK395" s="79">
        <v>5</v>
      </c>
      <c r="AL395" s="83" t="s">
        <v>9856</v>
      </c>
      <c r="AM395" s="79" t="s">
        <v>9990</v>
      </c>
      <c r="AN395" s="79" t="b">
        <v>0</v>
      </c>
      <c r="AO395" s="83" t="s">
        <v>9856</v>
      </c>
      <c r="AP395" s="79" t="s">
        <v>179</v>
      </c>
      <c r="AQ395" s="79">
        <v>0</v>
      </c>
      <c r="AR395" s="79">
        <v>0</v>
      </c>
      <c r="AS395" s="79"/>
      <c r="AT395" s="79"/>
      <c r="AU395" s="79"/>
      <c r="AV395" s="79"/>
      <c r="AW395" s="79"/>
      <c r="AX395" s="79"/>
      <c r="AY395" s="79"/>
      <c r="AZ395" s="79"/>
      <c r="BA395">
        <v>1</v>
      </c>
      <c r="BB395">
        <v>0</v>
      </c>
      <c r="BC395" s="79" t="str">
        <f>IF(Edges[[#This Row],[Sentiment]]=0,"NEUTRAL",IF(Edges[[#This Row],[Sentiment]]=1,"POSITIVE",IF(Edges[[#This Row],[Sentiment]]=-1,"NEGATIVE")))</f>
        <v>NEUTRAL</v>
      </c>
      <c r="BD395" s="79" t="str">
        <f>IF(Edges[[#This Row],[Vertex 1]]=Edges[[#This Row],[Vertex 2]],"HIDE","SHOW")</f>
        <v>SHOW</v>
      </c>
      <c r="BE395" s="78" t="str">
        <f>REPLACE(INDEX(GroupVertices[Group], MATCH(Edges[[#This Row],[Vertex 1]],GroupVertices[Vertex],0)),1,1,"")</f>
        <v>EUTRAL</v>
      </c>
      <c r="BF395" s="78" t="str">
        <f>REPLACE(INDEX(GroupVertices[Group], MATCH(Edges[[#This Row],[Vertex 2]],GroupVertices[Vertex],0)),1,1,"")</f>
        <v>eneral</v>
      </c>
    </row>
    <row r="396" spans="1:58" x14ac:dyDescent="0.25">
      <c r="A396" s="64" t="s">
        <v>398</v>
      </c>
      <c r="B396" s="64" t="s">
        <v>1537</v>
      </c>
      <c r="C396" s="65"/>
      <c r="D396" s="66"/>
      <c r="E396" s="67"/>
      <c r="F396" s="68"/>
      <c r="G396" s="65" t="str">
        <f>IF(Edges[[#This Row],[Vertex 1]]=Edges[[#This Row],[Vertex 2]],"HIDE","SHOW")</f>
        <v>SHOW</v>
      </c>
      <c r="H396" s="69"/>
      <c r="I396" s="70"/>
      <c r="J396" s="70"/>
      <c r="K396" s="34" t="s">
        <v>65</v>
      </c>
      <c r="L396" s="77">
        <v>396</v>
      </c>
      <c r="M396" s="77"/>
      <c r="N396" s="72"/>
      <c r="O396" s="79" t="s">
        <v>1646</v>
      </c>
      <c r="P396" s="81">
        <v>42852.401747685188</v>
      </c>
      <c r="Q396" s="79" t="s">
        <v>1786</v>
      </c>
      <c r="R396" s="82" t="s">
        <v>3272</v>
      </c>
      <c r="S396" s="79" t="s">
        <v>4066</v>
      </c>
      <c r="T396" s="79"/>
      <c r="U396" s="79"/>
      <c r="V396" s="82" t="s">
        <v>4787</v>
      </c>
      <c r="W396" s="81">
        <v>42852.401747685188</v>
      </c>
      <c r="X396" s="82" t="s">
        <v>6074</v>
      </c>
      <c r="Y396" s="79"/>
      <c r="Z396" s="79"/>
      <c r="AA396" s="83" t="s">
        <v>8121</v>
      </c>
      <c r="AB396" s="79"/>
      <c r="AC396" s="79" t="b">
        <v>0</v>
      </c>
      <c r="AD396" s="79">
        <v>0</v>
      </c>
      <c r="AE396" s="83" t="s">
        <v>9915</v>
      </c>
      <c r="AF396" s="79" t="b">
        <v>0</v>
      </c>
      <c r="AG396" s="79" t="s">
        <v>9963</v>
      </c>
      <c r="AH396" s="79"/>
      <c r="AI396" s="83" t="s">
        <v>9915</v>
      </c>
      <c r="AJ396" s="79" t="b">
        <v>0</v>
      </c>
      <c r="AK396" s="79">
        <v>5</v>
      </c>
      <c r="AL396" s="83" t="s">
        <v>9856</v>
      </c>
      <c r="AM396" s="79" t="s">
        <v>9990</v>
      </c>
      <c r="AN396" s="79" t="b">
        <v>0</v>
      </c>
      <c r="AO396" s="83" t="s">
        <v>9856</v>
      </c>
      <c r="AP396" s="79" t="s">
        <v>179</v>
      </c>
      <c r="AQ396" s="79">
        <v>0</v>
      </c>
      <c r="AR396" s="79">
        <v>0</v>
      </c>
      <c r="AS396" s="79"/>
      <c r="AT396" s="79"/>
      <c r="AU396" s="79"/>
      <c r="AV396" s="79"/>
      <c r="AW396" s="79"/>
      <c r="AX396" s="79"/>
      <c r="AY396" s="79"/>
      <c r="AZ396" s="79"/>
      <c r="BA396">
        <v>1</v>
      </c>
      <c r="BB396">
        <v>0</v>
      </c>
      <c r="BC396" s="79" t="str">
        <f>IF(Edges[[#This Row],[Sentiment]]=0,"NEUTRAL",IF(Edges[[#This Row],[Sentiment]]=1,"POSITIVE",IF(Edges[[#This Row],[Sentiment]]=-1,"NEGATIVE")))</f>
        <v>NEUTRAL</v>
      </c>
      <c r="BD396" s="79" t="str">
        <f>IF(Edges[[#This Row],[Vertex 1]]=Edges[[#This Row],[Vertex 2]],"HIDE","SHOW")</f>
        <v>SHOW</v>
      </c>
      <c r="BE396" s="78" t="str">
        <f>REPLACE(INDEX(GroupVertices[Group], MATCH(Edges[[#This Row],[Vertex 1]],GroupVertices[Vertex],0)),1,1,"")</f>
        <v>EUTRAL</v>
      </c>
      <c r="BF396" s="78" t="str">
        <f>REPLACE(INDEX(GroupVertices[Group], MATCH(Edges[[#This Row],[Vertex 2]],GroupVertices[Vertex],0)),1,1,"")</f>
        <v>EUTRAL</v>
      </c>
    </row>
    <row r="397" spans="1:58" hidden="1" x14ac:dyDescent="0.25">
      <c r="A397" s="64" t="s">
        <v>399</v>
      </c>
      <c r="B397" s="64" t="s">
        <v>399</v>
      </c>
      <c r="C397" s="65"/>
      <c r="D397" s="66"/>
      <c r="E397" s="67"/>
      <c r="F397" s="68"/>
      <c r="G397" s="65" t="str">
        <f>IF(Edges[[#This Row],[Vertex 1]]=Edges[[#This Row],[Vertex 2]],"HIDE","SHOW")</f>
        <v>HIDE</v>
      </c>
      <c r="H397" s="69"/>
      <c r="I397" s="70"/>
      <c r="J397" s="70"/>
      <c r="K397" s="34"/>
      <c r="L397" s="77"/>
      <c r="M397" s="77"/>
      <c r="N397" s="72"/>
      <c r="O397" s="79" t="s">
        <v>179</v>
      </c>
      <c r="P397" s="81">
        <v>42852.403553240743</v>
      </c>
      <c r="Q397" s="79" t="s">
        <v>1787</v>
      </c>
      <c r="R397" s="79"/>
      <c r="S397" s="79"/>
      <c r="T397" s="79" t="s">
        <v>4293</v>
      </c>
      <c r="U397" s="79"/>
      <c r="V397" s="82" t="s">
        <v>4918</v>
      </c>
      <c r="W397" s="81">
        <v>42852.403553240743</v>
      </c>
      <c r="X397" s="82" t="s">
        <v>6075</v>
      </c>
      <c r="Y397" s="79"/>
      <c r="Z397" s="79"/>
      <c r="AA397" s="83" t="s">
        <v>8122</v>
      </c>
      <c r="AB397" s="79"/>
      <c r="AC397" s="79" t="b">
        <v>0</v>
      </c>
      <c r="AD397" s="79">
        <v>2</v>
      </c>
      <c r="AE397" s="83" t="s">
        <v>9915</v>
      </c>
      <c r="AF397" s="79" t="b">
        <v>0</v>
      </c>
      <c r="AG397" s="79" t="s">
        <v>9963</v>
      </c>
      <c r="AH397" s="79"/>
      <c r="AI397" s="83" t="s">
        <v>9915</v>
      </c>
      <c r="AJ397" s="79" t="b">
        <v>0</v>
      </c>
      <c r="AK397" s="79">
        <v>1</v>
      </c>
      <c r="AL397" s="83" t="s">
        <v>9915</v>
      </c>
      <c r="AM397" s="79" t="s">
        <v>9991</v>
      </c>
      <c r="AN397" s="79" t="b">
        <v>0</v>
      </c>
      <c r="AO397" s="83" t="s">
        <v>8122</v>
      </c>
      <c r="AP397" s="79" t="s">
        <v>179</v>
      </c>
      <c r="AQ397" s="79">
        <v>0</v>
      </c>
      <c r="AR397" s="79">
        <v>0</v>
      </c>
      <c r="AS397" s="79"/>
      <c r="AT397" s="79"/>
      <c r="AU397" s="79"/>
      <c r="AV397" s="79"/>
      <c r="AW397" s="79"/>
      <c r="AX397" s="79"/>
      <c r="AY397" s="79"/>
      <c r="AZ397" s="79"/>
      <c r="BA397">
        <v>2</v>
      </c>
      <c r="BB397">
        <v>0</v>
      </c>
      <c r="BC397" s="79" t="str">
        <f>IF(Edges[[#This Row],[Sentiment]]=0,"NEUTRAL",IF(Edges[[#This Row],[Sentiment]]=1,"POSITIVE",IF(Edges[[#This Row],[Sentiment]]=-1,"NEGATIVE")))</f>
        <v>NEUTRAL</v>
      </c>
      <c r="BD397" s="79" t="str">
        <f>IF(Edges[[#This Row],[Vertex 1]]=Edges[[#This Row],[Vertex 2]],"HIDE","SHOW")</f>
        <v>HIDE</v>
      </c>
      <c r="BE397" s="124" t="e">
        <f>REPLACE(INDEX(GroupVertices[Group], MATCH(Edges[[#This Row],[Vertex 1]],GroupVertices[Vertex],0)),1,1,"")</f>
        <v>#N/A</v>
      </c>
      <c r="BF397" s="124" t="e">
        <f>REPLACE(INDEX(GroupVertices[Group], MATCH(Edges[[#This Row],[Vertex 2]],GroupVertices[Vertex],0)),1,1,"")</f>
        <v>#N/A</v>
      </c>
    </row>
    <row r="398" spans="1:58" hidden="1" x14ac:dyDescent="0.25">
      <c r="A398" s="64" t="s">
        <v>399</v>
      </c>
      <c r="B398" s="64" t="s">
        <v>399</v>
      </c>
      <c r="C398" s="65"/>
      <c r="D398" s="66"/>
      <c r="E398" s="67"/>
      <c r="F398" s="68"/>
      <c r="G398" s="65" t="str">
        <f>IF(Edges[[#This Row],[Vertex 1]]=Edges[[#This Row],[Vertex 2]],"HIDE","SHOW")</f>
        <v>HIDE</v>
      </c>
      <c r="H398" s="69"/>
      <c r="I398" s="70"/>
      <c r="J398" s="70"/>
      <c r="K398" s="34"/>
      <c r="L398" s="77"/>
      <c r="M398" s="77"/>
      <c r="N398" s="72"/>
      <c r="O398" s="79" t="s">
        <v>179</v>
      </c>
      <c r="P398" s="81">
        <v>42852.403946759259</v>
      </c>
      <c r="Q398" s="79" t="s">
        <v>1788</v>
      </c>
      <c r="R398" s="79"/>
      <c r="S398" s="79"/>
      <c r="T398" s="79" t="s">
        <v>4293</v>
      </c>
      <c r="U398" s="79"/>
      <c r="V398" s="82" t="s">
        <v>4918</v>
      </c>
      <c r="W398" s="81">
        <v>42852.403946759259</v>
      </c>
      <c r="X398" s="82" t="s">
        <v>6076</v>
      </c>
      <c r="Y398" s="79"/>
      <c r="Z398" s="79"/>
      <c r="AA398" s="83" t="s">
        <v>8123</v>
      </c>
      <c r="AB398" s="79"/>
      <c r="AC398" s="79" t="b">
        <v>0</v>
      </c>
      <c r="AD398" s="79">
        <v>0</v>
      </c>
      <c r="AE398" s="83" t="s">
        <v>9915</v>
      </c>
      <c r="AF398" s="79" t="b">
        <v>0</v>
      </c>
      <c r="AG398" s="79" t="s">
        <v>9963</v>
      </c>
      <c r="AH398" s="79"/>
      <c r="AI398" s="83" t="s">
        <v>9915</v>
      </c>
      <c r="AJ398" s="79" t="b">
        <v>0</v>
      </c>
      <c r="AK398" s="79">
        <v>1</v>
      </c>
      <c r="AL398" s="83" t="s">
        <v>8122</v>
      </c>
      <c r="AM398" s="79" t="s">
        <v>9991</v>
      </c>
      <c r="AN398" s="79" t="b">
        <v>0</v>
      </c>
      <c r="AO398" s="83" t="s">
        <v>8122</v>
      </c>
      <c r="AP398" s="79" t="s">
        <v>179</v>
      </c>
      <c r="AQ398" s="79">
        <v>0</v>
      </c>
      <c r="AR398" s="79">
        <v>0</v>
      </c>
      <c r="AS398" s="79"/>
      <c r="AT398" s="79"/>
      <c r="AU398" s="79"/>
      <c r="AV398" s="79"/>
      <c r="AW398" s="79"/>
      <c r="AX398" s="79"/>
      <c r="AY398" s="79"/>
      <c r="AZ398" s="79"/>
      <c r="BA398">
        <v>2</v>
      </c>
      <c r="BB398">
        <v>0</v>
      </c>
      <c r="BC398" s="79" t="str">
        <f>IF(Edges[[#This Row],[Sentiment]]=0,"NEUTRAL",IF(Edges[[#This Row],[Sentiment]]=1,"POSITIVE",IF(Edges[[#This Row],[Sentiment]]=-1,"NEGATIVE")))</f>
        <v>NEUTRAL</v>
      </c>
      <c r="BD398" s="79" t="str">
        <f>IF(Edges[[#This Row],[Vertex 1]]=Edges[[#This Row],[Vertex 2]],"HIDE","SHOW")</f>
        <v>HIDE</v>
      </c>
      <c r="BE398" s="124" t="e">
        <f>REPLACE(INDEX(GroupVertices[Group], MATCH(Edges[[#This Row],[Vertex 1]],GroupVertices[Vertex],0)),1,1,"")</f>
        <v>#N/A</v>
      </c>
      <c r="BF398" s="124" t="e">
        <f>REPLACE(INDEX(GroupVertices[Group], MATCH(Edges[[#This Row],[Vertex 2]],GroupVertices[Vertex],0)),1,1,"")</f>
        <v>#N/A</v>
      </c>
    </row>
    <row r="399" spans="1:58" x14ac:dyDescent="0.25">
      <c r="A399" s="64" t="s">
        <v>400</v>
      </c>
      <c r="B399" s="64" t="s">
        <v>1469</v>
      </c>
      <c r="C399" s="65"/>
      <c r="D399" s="66"/>
      <c r="E399" s="67"/>
      <c r="F399" s="68"/>
      <c r="G399" s="65" t="str">
        <f>IF(Edges[[#This Row],[Vertex 1]]=Edges[[#This Row],[Vertex 2]],"HIDE","SHOW")</f>
        <v>SHOW</v>
      </c>
      <c r="H399" s="69"/>
      <c r="I399" s="70"/>
      <c r="J399" s="70"/>
      <c r="K399" s="34" t="s">
        <v>65</v>
      </c>
      <c r="L399" s="77">
        <v>399</v>
      </c>
      <c r="M399" s="77"/>
      <c r="N399" s="72"/>
      <c r="O399" s="79" t="s">
        <v>1646</v>
      </c>
      <c r="P399" s="81">
        <v>42852.407534722224</v>
      </c>
      <c r="Q399" s="79" t="s">
        <v>1748</v>
      </c>
      <c r="R399" s="79"/>
      <c r="S399" s="79"/>
      <c r="T399" s="79" t="s">
        <v>4283</v>
      </c>
      <c r="U399" s="79"/>
      <c r="V399" s="82" t="s">
        <v>4919</v>
      </c>
      <c r="W399" s="81">
        <v>42852.407534722224</v>
      </c>
      <c r="X399" s="82" t="s">
        <v>6077</v>
      </c>
      <c r="Y399" s="79"/>
      <c r="Z399" s="79"/>
      <c r="AA399" s="83" t="s">
        <v>8124</v>
      </c>
      <c r="AB399" s="79"/>
      <c r="AC399" s="79" t="b">
        <v>0</v>
      </c>
      <c r="AD399" s="79">
        <v>0</v>
      </c>
      <c r="AE399" s="83" t="s">
        <v>9915</v>
      </c>
      <c r="AF399" s="79" t="b">
        <v>0</v>
      </c>
      <c r="AG399" s="79" t="s">
        <v>9963</v>
      </c>
      <c r="AH399" s="79"/>
      <c r="AI399" s="83" t="s">
        <v>9915</v>
      </c>
      <c r="AJ399" s="79" t="b">
        <v>0</v>
      </c>
      <c r="AK399" s="79">
        <v>50</v>
      </c>
      <c r="AL399" s="83" t="s">
        <v>9670</v>
      </c>
      <c r="AM399" s="79" t="s">
        <v>9991</v>
      </c>
      <c r="AN399" s="79" t="b">
        <v>0</v>
      </c>
      <c r="AO399" s="83" t="s">
        <v>9670</v>
      </c>
      <c r="AP399" s="79" t="s">
        <v>179</v>
      </c>
      <c r="AQ399" s="79">
        <v>0</v>
      </c>
      <c r="AR399" s="79">
        <v>0</v>
      </c>
      <c r="AS399" s="79"/>
      <c r="AT399" s="79"/>
      <c r="AU399" s="79"/>
      <c r="AV399" s="79"/>
      <c r="AW399" s="79"/>
      <c r="AX399" s="79"/>
      <c r="AY399" s="79"/>
      <c r="AZ399" s="79"/>
      <c r="BA399">
        <v>1</v>
      </c>
      <c r="BB399">
        <v>0</v>
      </c>
      <c r="BC399" s="79" t="str">
        <f>IF(Edges[[#This Row],[Sentiment]]=0,"NEUTRAL",IF(Edges[[#This Row],[Sentiment]]=1,"POSITIVE",IF(Edges[[#This Row],[Sentiment]]=-1,"NEGATIVE")))</f>
        <v>NEUTRAL</v>
      </c>
      <c r="BD399" s="79" t="str">
        <f>IF(Edges[[#This Row],[Vertex 1]]=Edges[[#This Row],[Vertex 2]],"HIDE","SHOW")</f>
        <v>SHOW</v>
      </c>
      <c r="BE399" s="78" t="str">
        <f>REPLACE(INDEX(GroupVertices[Group], MATCH(Edges[[#This Row],[Vertex 1]],GroupVertices[Vertex],0)),1,1,"")</f>
        <v>EUTRAL</v>
      </c>
      <c r="BF399" s="78" t="str">
        <f>REPLACE(INDEX(GroupVertices[Group], MATCH(Edges[[#This Row],[Vertex 2]],GroupVertices[Vertex],0)),1,1,"")</f>
        <v>EUTRAL</v>
      </c>
    </row>
    <row r="400" spans="1:58" hidden="1" x14ac:dyDescent="0.25">
      <c r="A400" s="64" t="s">
        <v>401</v>
      </c>
      <c r="B400" s="64" t="s">
        <v>401</v>
      </c>
      <c r="C400" s="65"/>
      <c r="D400" s="66"/>
      <c r="E400" s="67"/>
      <c r="F400" s="68"/>
      <c r="G400" s="65" t="str">
        <f>IF(Edges[[#This Row],[Vertex 1]]=Edges[[#This Row],[Vertex 2]],"HIDE","SHOW")</f>
        <v>HIDE</v>
      </c>
      <c r="H400" s="69"/>
      <c r="I400" s="70"/>
      <c r="J400" s="70"/>
      <c r="K400" s="34"/>
      <c r="L400" s="77"/>
      <c r="M400" s="77"/>
      <c r="N400" s="72"/>
      <c r="O400" s="79" t="s">
        <v>179</v>
      </c>
      <c r="P400" s="81">
        <v>42852.410694444443</v>
      </c>
      <c r="Q400" s="79" t="s">
        <v>1789</v>
      </c>
      <c r="R400" s="82" t="s">
        <v>3273</v>
      </c>
      <c r="S400" s="79" t="s">
        <v>4056</v>
      </c>
      <c r="T400" s="79"/>
      <c r="U400" s="79"/>
      <c r="V400" s="82" t="s">
        <v>4920</v>
      </c>
      <c r="W400" s="81">
        <v>42852.410694444443</v>
      </c>
      <c r="X400" s="82" t="s">
        <v>6078</v>
      </c>
      <c r="Y400" s="79"/>
      <c r="Z400" s="79"/>
      <c r="AA400" s="83" t="s">
        <v>8125</v>
      </c>
      <c r="AB400" s="79"/>
      <c r="AC400" s="79" t="b">
        <v>0</v>
      </c>
      <c r="AD400" s="79">
        <v>0</v>
      </c>
      <c r="AE400" s="83" t="s">
        <v>9915</v>
      </c>
      <c r="AF400" s="79" t="b">
        <v>0</v>
      </c>
      <c r="AG400" s="79" t="s">
        <v>9963</v>
      </c>
      <c r="AH400" s="79"/>
      <c r="AI400" s="83" t="s">
        <v>9915</v>
      </c>
      <c r="AJ400" s="79" t="b">
        <v>0</v>
      </c>
      <c r="AK400" s="79">
        <v>0</v>
      </c>
      <c r="AL400" s="83" t="s">
        <v>9915</v>
      </c>
      <c r="AM400" s="79" t="s">
        <v>10000</v>
      </c>
      <c r="AN400" s="79" t="b">
        <v>0</v>
      </c>
      <c r="AO400" s="83" t="s">
        <v>8125</v>
      </c>
      <c r="AP400" s="79" t="s">
        <v>179</v>
      </c>
      <c r="AQ400" s="79">
        <v>0</v>
      </c>
      <c r="AR400" s="79">
        <v>0</v>
      </c>
      <c r="AS400" s="79"/>
      <c r="AT400" s="79"/>
      <c r="AU400" s="79"/>
      <c r="AV400" s="79"/>
      <c r="AW400" s="79"/>
      <c r="AX400" s="79"/>
      <c r="AY400" s="79"/>
      <c r="AZ400" s="79"/>
      <c r="BA400">
        <v>2</v>
      </c>
      <c r="BB400">
        <v>0</v>
      </c>
      <c r="BC400" s="79" t="str">
        <f>IF(Edges[[#This Row],[Sentiment]]=0,"NEUTRAL",IF(Edges[[#This Row],[Sentiment]]=1,"POSITIVE",IF(Edges[[#This Row],[Sentiment]]=-1,"NEGATIVE")))</f>
        <v>NEUTRAL</v>
      </c>
      <c r="BD400" s="79" t="str">
        <f>IF(Edges[[#This Row],[Vertex 1]]=Edges[[#This Row],[Vertex 2]],"HIDE","SHOW")</f>
        <v>HIDE</v>
      </c>
      <c r="BE400" s="124" t="e">
        <f>REPLACE(INDEX(GroupVertices[Group], MATCH(Edges[[#This Row],[Vertex 1]],GroupVertices[Vertex],0)),1,1,"")</f>
        <v>#N/A</v>
      </c>
      <c r="BF400" s="124" t="e">
        <f>REPLACE(INDEX(GroupVertices[Group], MATCH(Edges[[#This Row],[Vertex 2]],GroupVertices[Vertex],0)),1,1,"")</f>
        <v>#N/A</v>
      </c>
    </row>
    <row r="401" spans="1:58" hidden="1" x14ac:dyDescent="0.25">
      <c r="A401" s="64" t="s">
        <v>401</v>
      </c>
      <c r="B401" s="64" t="s">
        <v>401</v>
      </c>
      <c r="C401" s="65"/>
      <c r="D401" s="66"/>
      <c r="E401" s="67"/>
      <c r="F401" s="68"/>
      <c r="G401" s="65" t="str">
        <f>IF(Edges[[#This Row],[Vertex 1]]=Edges[[#This Row],[Vertex 2]],"HIDE","SHOW")</f>
        <v>HIDE</v>
      </c>
      <c r="H401" s="69"/>
      <c r="I401" s="70"/>
      <c r="J401" s="70"/>
      <c r="K401" s="34"/>
      <c r="L401" s="77"/>
      <c r="M401" s="77"/>
      <c r="N401" s="72"/>
      <c r="O401" s="79" t="s">
        <v>179</v>
      </c>
      <c r="P401" s="81">
        <v>42852.41070601852</v>
      </c>
      <c r="Q401" s="79" t="s">
        <v>1790</v>
      </c>
      <c r="R401" s="82" t="s">
        <v>3274</v>
      </c>
      <c r="S401" s="79" t="s">
        <v>4056</v>
      </c>
      <c r="T401" s="79"/>
      <c r="U401" s="79"/>
      <c r="V401" s="82" t="s">
        <v>4920</v>
      </c>
      <c r="W401" s="81">
        <v>42852.41070601852</v>
      </c>
      <c r="X401" s="82" t="s">
        <v>6079</v>
      </c>
      <c r="Y401" s="79"/>
      <c r="Z401" s="79"/>
      <c r="AA401" s="83" t="s">
        <v>8126</v>
      </c>
      <c r="AB401" s="79"/>
      <c r="AC401" s="79" t="b">
        <v>0</v>
      </c>
      <c r="AD401" s="79">
        <v>0</v>
      </c>
      <c r="AE401" s="83" t="s">
        <v>9915</v>
      </c>
      <c r="AF401" s="79" t="b">
        <v>0</v>
      </c>
      <c r="AG401" s="79" t="s">
        <v>9963</v>
      </c>
      <c r="AH401" s="79"/>
      <c r="AI401" s="83" t="s">
        <v>9915</v>
      </c>
      <c r="AJ401" s="79" t="b">
        <v>0</v>
      </c>
      <c r="AK401" s="79">
        <v>0</v>
      </c>
      <c r="AL401" s="83" t="s">
        <v>9915</v>
      </c>
      <c r="AM401" s="79" t="s">
        <v>10000</v>
      </c>
      <c r="AN401" s="79" t="b">
        <v>0</v>
      </c>
      <c r="AO401" s="83" t="s">
        <v>8126</v>
      </c>
      <c r="AP401" s="79" t="s">
        <v>179</v>
      </c>
      <c r="AQ401" s="79">
        <v>0</v>
      </c>
      <c r="AR401" s="79">
        <v>0</v>
      </c>
      <c r="AS401" s="79"/>
      <c r="AT401" s="79"/>
      <c r="AU401" s="79"/>
      <c r="AV401" s="79"/>
      <c r="AW401" s="79"/>
      <c r="AX401" s="79"/>
      <c r="AY401" s="79"/>
      <c r="AZ401" s="79"/>
      <c r="BA401">
        <v>2</v>
      </c>
      <c r="BB401">
        <v>0</v>
      </c>
      <c r="BC401" s="79" t="str">
        <f>IF(Edges[[#This Row],[Sentiment]]=0,"NEUTRAL",IF(Edges[[#This Row],[Sentiment]]=1,"POSITIVE",IF(Edges[[#This Row],[Sentiment]]=-1,"NEGATIVE")))</f>
        <v>NEUTRAL</v>
      </c>
      <c r="BD401" s="79" t="str">
        <f>IF(Edges[[#This Row],[Vertex 1]]=Edges[[#This Row],[Vertex 2]],"HIDE","SHOW")</f>
        <v>HIDE</v>
      </c>
      <c r="BE401" s="124" t="e">
        <f>REPLACE(INDEX(GroupVertices[Group], MATCH(Edges[[#This Row],[Vertex 1]],GroupVertices[Vertex],0)),1,1,"")</f>
        <v>#N/A</v>
      </c>
      <c r="BF401" s="124" t="e">
        <f>REPLACE(INDEX(GroupVertices[Group], MATCH(Edges[[#This Row],[Vertex 2]],GroupVertices[Vertex],0)),1,1,"")</f>
        <v>#N/A</v>
      </c>
    </row>
    <row r="402" spans="1:58" hidden="1" x14ac:dyDescent="0.25">
      <c r="A402" s="64" t="s">
        <v>402</v>
      </c>
      <c r="B402" s="64" t="s">
        <v>402</v>
      </c>
      <c r="C402" s="65"/>
      <c r="D402" s="66"/>
      <c r="E402" s="67"/>
      <c r="F402" s="68"/>
      <c r="G402" s="65" t="str">
        <f>IF(Edges[[#This Row],[Vertex 1]]=Edges[[#This Row],[Vertex 2]],"HIDE","SHOW")</f>
        <v>HIDE</v>
      </c>
      <c r="H402" s="69"/>
      <c r="I402" s="70"/>
      <c r="J402" s="70"/>
      <c r="K402" s="34"/>
      <c r="L402" s="77"/>
      <c r="M402" s="77"/>
      <c r="N402" s="72"/>
      <c r="O402" s="79" t="s">
        <v>179</v>
      </c>
      <c r="P402" s="81">
        <v>42852.41134259259</v>
      </c>
      <c r="Q402" s="79" t="s">
        <v>1791</v>
      </c>
      <c r="R402" s="82" t="s">
        <v>3275</v>
      </c>
      <c r="S402" s="79" t="s">
        <v>4056</v>
      </c>
      <c r="T402" s="79"/>
      <c r="U402" s="79"/>
      <c r="V402" s="82" t="s">
        <v>4921</v>
      </c>
      <c r="W402" s="81">
        <v>42852.41134259259</v>
      </c>
      <c r="X402" s="82" t="s">
        <v>6080</v>
      </c>
      <c r="Y402" s="79"/>
      <c r="Z402" s="79"/>
      <c r="AA402" s="83" t="s">
        <v>8127</v>
      </c>
      <c r="AB402" s="79"/>
      <c r="AC402" s="79" t="b">
        <v>0</v>
      </c>
      <c r="AD402" s="79">
        <v>0</v>
      </c>
      <c r="AE402" s="83" t="s">
        <v>9915</v>
      </c>
      <c r="AF402" s="79" t="b">
        <v>0</v>
      </c>
      <c r="AG402" s="79" t="s">
        <v>9963</v>
      </c>
      <c r="AH402" s="79"/>
      <c r="AI402" s="83" t="s">
        <v>9915</v>
      </c>
      <c r="AJ402" s="79" t="b">
        <v>0</v>
      </c>
      <c r="AK402" s="79">
        <v>0</v>
      </c>
      <c r="AL402" s="83" t="s">
        <v>9915</v>
      </c>
      <c r="AM402" s="79" t="s">
        <v>10000</v>
      </c>
      <c r="AN402" s="79" t="b">
        <v>0</v>
      </c>
      <c r="AO402" s="83" t="s">
        <v>8127</v>
      </c>
      <c r="AP402" s="79" t="s">
        <v>179</v>
      </c>
      <c r="AQ402" s="79">
        <v>0</v>
      </c>
      <c r="AR402" s="79">
        <v>0</v>
      </c>
      <c r="AS402" s="79"/>
      <c r="AT402" s="79"/>
      <c r="AU402" s="79"/>
      <c r="AV402" s="79"/>
      <c r="AW402" s="79"/>
      <c r="AX402" s="79"/>
      <c r="AY402" s="79"/>
      <c r="AZ402" s="79"/>
      <c r="BA402">
        <v>1</v>
      </c>
      <c r="BB402">
        <v>0</v>
      </c>
      <c r="BC402" s="79" t="str">
        <f>IF(Edges[[#This Row],[Sentiment]]=0,"NEUTRAL",IF(Edges[[#This Row],[Sentiment]]=1,"POSITIVE",IF(Edges[[#This Row],[Sentiment]]=-1,"NEGATIVE")))</f>
        <v>NEUTRAL</v>
      </c>
      <c r="BD402" s="79" t="str">
        <f>IF(Edges[[#This Row],[Vertex 1]]=Edges[[#This Row],[Vertex 2]],"HIDE","SHOW")</f>
        <v>HIDE</v>
      </c>
      <c r="BE402" s="124" t="e">
        <f>REPLACE(INDEX(GroupVertices[Group], MATCH(Edges[[#This Row],[Vertex 1]],GroupVertices[Vertex],0)),1,1,"")</f>
        <v>#N/A</v>
      </c>
      <c r="BF402" s="124" t="e">
        <f>REPLACE(INDEX(GroupVertices[Group], MATCH(Edges[[#This Row],[Vertex 2]],GroupVertices[Vertex],0)),1,1,"")</f>
        <v>#N/A</v>
      </c>
    </row>
    <row r="403" spans="1:58" hidden="1" x14ac:dyDescent="0.25">
      <c r="A403" s="64" t="s">
        <v>403</v>
      </c>
      <c r="B403" s="64" t="s">
        <v>403</v>
      </c>
      <c r="C403" s="65"/>
      <c r="D403" s="66"/>
      <c r="E403" s="67"/>
      <c r="F403" s="68"/>
      <c r="G403" s="65" t="str">
        <f>IF(Edges[[#This Row],[Vertex 1]]=Edges[[#This Row],[Vertex 2]],"HIDE","SHOW")</f>
        <v>HIDE</v>
      </c>
      <c r="H403" s="69"/>
      <c r="I403" s="70"/>
      <c r="J403" s="70"/>
      <c r="K403" s="34"/>
      <c r="L403" s="77"/>
      <c r="M403" s="77"/>
      <c r="N403" s="72"/>
      <c r="O403" s="79" t="s">
        <v>179</v>
      </c>
      <c r="P403" s="81">
        <v>42852.415196759262</v>
      </c>
      <c r="Q403" s="79" t="s">
        <v>1792</v>
      </c>
      <c r="R403" s="82" t="s">
        <v>3276</v>
      </c>
      <c r="S403" s="79" t="s">
        <v>4020</v>
      </c>
      <c r="T403" s="79"/>
      <c r="U403" s="79"/>
      <c r="V403" s="82" t="s">
        <v>4922</v>
      </c>
      <c r="W403" s="81">
        <v>42852.415196759262</v>
      </c>
      <c r="X403" s="82" t="s">
        <v>6081</v>
      </c>
      <c r="Y403" s="79"/>
      <c r="Z403" s="79"/>
      <c r="AA403" s="83" t="s">
        <v>8128</v>
      </c>
      <c r="AB403" s="79"/>
      <c r="AC403" s="79" t="b">
        <v>0</v>
      </c>
      <c r="AD403" s="79">
        <v>0</v>
      </c>
      <c r="AE403" s="83" t="s">
        <v>9915</v>
      </c>
      <c r="AF403" s="79" t="b">
        <v>0</v>
      </c>
      <c r="AG403" s="79" t="s">
        <v>9976</v>
      </c>
      <c r="AH403" s="79"/>
      <c r="AI403" s="83" t="s">
        <v>9915</v>
      </c>
      <c r="AJ403" s="79" t="b">
        <v>0</v>
      </c>
      <c r="AK403" s="79">
        <v>0</v>
      </c>
      <c r="AL403" s="83" t="s">
        <v>9915</v>
      </c>
      <c r="AM403" s="79" t="s">
        <v>9996</v>
      </c>
      <c r="AN403" s="79" t="b">
        <v>0</v>
      </c>
      <c r="AO403" s="83" t="s">
        <v>8128</v>
      </c>
      <c r="AP403" s="79" t="s">
        <v>179</v>
      </c>
      <c r="AQ403" s="79">
        <v>0</v>
      </c>
      <c r="AR403" s="79">
        <v>0</v>
      </c>
      <c r="AS403" s="79"/>
      <c r="AT403" s="79"/>
      <c r="AU403" s="79"/>
      <c r="AV403" s="79"/>
      <c r="AW403" s="79"/>
      <c r="AX403" s="79"/>
      <c r="AY403" s="79"/>
      <c r="AZ403" s="79"/>
      <c r="BA403">
        <v>1</v>
      </c>
      <c r="BB403">
        <v>0</v>
      </c>
      <c r="BC403" s="79" t="str">
        <f>IF(Edges[[#This Row],[Sentiment]]=0,"NEUTRAL",IF(Edges[[#This Row],[Sentiment]]=1,"POSITIVE",IF(Edges[[#This Row],[Sentiment]]=-1,"NEGATIVE")))</f>
        <v>NEUTRAL</v>
      </c>
      <c r="BD403" s="79" t="str">
        <f>IF(Edges[[#This Row],[Vertex 1]]=Edges[[#This Row],[Vertex 2]],"HIDE","SHOW")</f>
        <v>HIDE</v>
      </c>
      <c r="BE403" s="124" t="e">
        <f>REPLACE(INDEX(GroupVertices[Group], MATCH(Edges[[#This Row],[Vertex 1]],GroupVertices[Vertex],0)),1,1,"")</f>
        <v>#N/A</v>
      </c>
      <c r="BF403" s="124" t="e">
        <f>REPLACE(INDEX(GroupVertices[Group], MATCH(Edges[[#This Row],[Vertex 2]],GroupVertices[Vertex],0)),1,1,"")</f>
        <v>#N/A</v>
      </c>
    </row>
    <row r="404" spans="1:58" hidden="1" x14ac:dyDescent="0.25">
      <c r="A404" s="64" t="s">
        <v>404</v>
      </c>
      <c r="B404" s="64" t="s">
        <v>404</v>
      </c>
      <c r="C404" s="65"/>
      <c r="D404" s="66"/>
      <c r="E404" s="67"/>
      <c r="F404" s="68"/>
      <c r="G404" s="65" t="str">
        <f>IF(Edges[[#This Row],[Vertex 1]]=Edges[[#This Row],[Vertex 2]],"HIDE","SHOW")</f>
        <v>HIDE</v>
      </c>
      <c r="H404" s="69"/>
      <c r="I404" s="70"/>
      <c r="J404" s="70"/>
      <c r="K404" s="34"/>
      <c r="L404" s="77"/>
      <c r="M404" s="77"/>
      <c r="N404" s="72"/>
      <c r="O404" s="79" t="s">
        <v>179</v>
      </c>
      <c r="P404" s="81">
        <v>42852.416064814817</v>
      </c>
      <c r="Q404" s="79" t="s">
        <v>18350</v>
      </c>
      <c r="R404" s="82" t="s">
        <v>3277</v>
      </c>
      <c r="S404" s="79" t="s">
        <v>4022</v>
      </c>
      <c r="T404" s="79"/>
      <c r="U404" s="79"/>
      <c r="V404" s="82" t="s">
        <v>4923</v>
      </c>
      <c r="W404" s="81">
        <v>42852.416064814817</v>
      </c>
      <c r="X404" s="82" t="s">
        <v>6082</v>
      </c>
      <c r="Y404" s="79"/>
      <c r="Z404" s="79"/>
      <c r="AA404" s="83" t="s">
        <v>8129</v>
      </c>
      <c r="AB404" s="79"/>
      <c r="AC404" s="79" t="b">
        <v>0</v>
      </c>
      <c r="AD404" s="79">
        <v>1</v>
      </c>
      <c r="AE404" s="83" t="s">
        <v>9915</v>
      </c>
      <c r="AF404" s="79" t="b">
        <v>0</v>
      </c>
      <c r="AG404" s="79" t="s">
        <v>9963</v>
      </c>
      <c r="AH404" s="79"/>
      <c r="AI404" s="83" t="s">
        <v>9915</v>
      </c>
      <c r="AJ404" s="79" t="b">
        <v>0</v>
      </c>
      <c r="AK404" s="79">
        <v>0</v>
      </c>
      <c r="AL404" s="83" t="s">
        <v>9915</v>
      </c>
      <c r="AM404" s="79" t="s">
        <v>9990</v>
      </c>
      <c r="AN404" s="79" t="b">
        <v>0</v>
      </c>
      <c r="AO404" s="83" t="s">
        <v>8129</v>
      </c>
      <c r="AP404" s="79" t="s">
        <v>179</v>
      </c>
      <c r="AQ404" s="79">
        <v>0</v>
      </c>
      <c r="AR404" s="79">
        <v>0</v>
      </c>
      <c r="AS404" s="79"/>
      <c r="AT404" s="79"/>
      <c r="AU404" s="79"/>
      <c r="AV404" s="79"/>
      <c r="AW404" s="79"/>
      <c r="AX404" s="79"/>
      <c r="AY404" s="79"/>
      <c r="AZ404" s="79"/>
      <c r="BA404">
        <v>1</v>
      </c>
      <c r="BB404">
        <v>0</v>
      </c>
      <c r="BC404" s="79" t="str">
        <f>IF(Edges[[#This Row],[Sentiment]]=0,"NEUTRAL",IF(Edges[[#This Row],[Sentiment]]=1,"POSITIVE",IF(Edges[[#This Row],[Sentiment]]=-1,"NEGATIVE")))</f>
        <v>NEUTRAL</v>
      </c>
      <c r="BD404" s="79" t="str">
        <f>IF(Edges[[#This Row],[Vertex 1]]=Edges[[#This Row],[Vertex 2]],"HIDE","SHOW")</f>
        <v>HIDE</v>
      </c>
      <c r="BE404" s="124" t="e">
        <f>REPLACE(INDEX(GroupVertices[Group], MATCH(Edges[[#This Row],[Vertex 1]],GroupVertices[Vertex],0)),1,1,"")</f>
        <v>#N/A</v>
      </c>
      <c r="BF404" s="124" t="e">
        <f>REPLACE(INDEX(GroupVertices[Group], MATCH(Edges[[#This Row],[Vertex 2]],GroupVertices[Vertex],0)),1,1,"")</f>
        <v>#N/A</v>
      </c>
    </row>
    <row r="405" spans="1:58" hidden="1" x14ac:dyDescent="0.25">
      <c r="A405" s="64" t="s">
        <v>405</v>
      </c>
      <c r="B405" s="64" t="s">
        <v>405</v>
      </c>
      <c r="C405" s="65"/>
      <c r="D405" s="66"/>
      <c r="E405" s="67"/>
      <c r="F405" s="68"/>
      <c r="G405" s="65" t="str">
        <f>IF(Edges[[#This Row],[Vertex 1]]=Edges[[#This Row],[Vertex 2]],"HIDE","SHOW")</f>
        <v>HIDE</v>
      </c>
      <c r="H405" s="69"/>
      <c r="I405" s="70"/>
      <c r="J405" s="70"/>
      <c r="K405" s="34"/>
      <c r="L405" s="77"/>
      <c r="M405" s="77"/>
      <c r="N405" s="72"/>
      <c r="O405" s="79" t="s">
        <v>179</v>
      </c>
      <c r="P405" s="81">
        <v>42852.4216087963</v>
      </c>
      <c r="Q405" s="79" t="s">
        <v>18351</v>
      </c>
      <c r="R405" s="82" t="s">
        <v>3278</v>
      </c>
      <c r="S405" s="79" t="s">
        <v>4051</v>
      </c>
      <c r="T405" s="79" t="s">
        <v>4294</v>
      </c>
      <c r="U405" s="79"/>
      <c r="V405" s="82" t="s">
        <v>4924</v>
      </c>
      <c r="W405" s="81">
        <v>42852.4216087963</v>
      </c>
      <c r="X405" s="82" t="s">
        <v>6083</v>
      </c>
      <c r="Y405" s="79"/>
      <c r="Z405" s="79"/>
      <c r="AA405" s="83" t="s">
        <v>8130</v>
      </c>
      <c r="AB405" s="79"/>
      <c r="AC405" s="79" t="b">
        <v>0</v>
      </c>
      <c r="AD405" s="79">
        <v>0</v>
      </c>
      <c r="AE405" s="83" t="s">
        <v>9915</v>
      </c>
      <c r="AF405" s="79" t="b">
        <v>0</v>
      </c>
      <c r="AG405" s="79" t="s">
        <v>9963</v>
      </c>
      <c r="AH405" s="79"/>
      <c r="AI405" s="83" t="s">
        <v>9915</v>
      </c>
      <c r="AJ405" s="79" t="b">
        <v>0</v>
      </c>
      <c r="AK405" s="79">
        <v>0</v>
      </c>
      <c r="AL405" s="83" t="s">
        <v>9915</v>
      </c>
      <c r="AM405" s="79" t="s">
        <v>10015</v>
      </c>
      <c r="AN405" s="79" t="b">
        <v>1</v>
      </c>
      <c r="AO405" s="83" t="s">
        <v>8130</v>
      </c>
      <c r="AP405" s="79" t="s">
        <v>179</v>
      </c>
      <c r="AQ405" s="79">
        <v>0</v>
      </c>
      <c r="AR405" s="79">
        <v>0</v>
      </c>
      <c r="AS405" s="79"/>
      <c r="AT405" s="79"/>
      <c r="AU405" s="79"/>
      <c r="AV405" s="79"/>
      <c r="AW405" s="79"/>
      <c r="AX405" s="79"/>
      <c r="AY405" s="79"/>
      <c r="AZ405" s="79"/>
      <c r="BA405">
        <v>1</v>
      </c>
      <c r="BB405">
        <v>0</v>
      </c>
      <c r="BC405" s="79" t="str">
        <f>IF(Edges[[#This Row],[Sentiment]]=0,"NEUTRAL",IF(Edges[[#This Row],[Sentiment]]=1,"POSITIVE",IF(Edges[[#This Row],[Sentiment]]=-1,"NEGATIVE")))</f>
        <v>NEUTRAL</v>
      </c>
      <c r="BD405" s="79" t="str">
        <f>IF(Edges[[#This Row],[Vertex 1]]=Edges[[#This Row],[Vertex 2]],"HIDE","SHOW")</f>
        <v>HIDE</v>
      </c>
      <c r="BE405" s="124" t="e">
        <f>REPLACE(INDEX(GroupVertices[Group], MATCH(Edges[[#This Row],[Vertex 1]],GroupVertices[Vertex],0)),1,1,"")</f>
        <v>#N/A</v>
      </c>
      <c r="BF405" s="124" t="e">
        <f>REPLACE(INDEX(GroupVertices[Group], MATCH(Edges[[#This Row],[Vertex 2]],GroupVertices[Vertex],0)),1,1,"")</f>
        <v>#N/A</v>
      </c>
    </row>
    <row r="406" spans="1:58" hidden="1" x14ac:dyDescent="0.25">
      <c r="A406" s="64" t="s">
        <v>406</v>
      </c>
      <c r="B406" s="64" t="s">
        <v>406</v>
      </c>
      <c r="C406" s="65"/>
      <c r="D406" s="66"/>
      <c r="E406" s="67"/>
      <c r="F406" s="68"/>
      <c r="G406" s="65" t="str">
        <f>IF(Edges[[#This Row],[Vertex 1]]=Edges[[#This Row],[Vertex 2]],"HIDE","SHOW")</f>
        <v>HIDE</v>
      </c>
      <c r="H406" s="69"/>
      <c r="I406" s="70"/>
      <c r="J406" s="70"/>
      <c r="K406" s="34"/>
      <c r="L406" s="77"/>
      <c r="M406" s="77"/>
      <c r="N406" s="72"/>
      <c r="O406" s="79" t="s">
        <v>179</v>
      </c>
      <c r="P406" s="81">
        <v>42852.423252314817</v>
      </c>
      <c r="Q406" s="79" t="s">
        <v>1793</v>
      </c>
      <c r="R406" s="82" t="s">
        <v>3277</v>
      </c>
      <c r="S406" s="79" t="s">
        <v>4022</v>
      </c>
      <c r="T406" s="79"/>
      <c r="U406" s="79"/>
      <c r="V406" s="82" t="s">
        <v>4925</v>
      </c>
      <c r="W406" s="81">
        <v>42852.423252314817</v>
      </c>
      <c r="X406" s="82" t="s">
        <v>6084</v>
      </c>
      <c r="Y406" s="79"/>
      <c r="Z406" s="79"/>
      <c r="AA406" s="83" t="s">
        <v>8131</v>
      </c>
      <c r="AB406" s="79"/>
      <c r="AC406" s="79" t="b">
        <v>0</v>
      </c>
      <c r="AD406" s="79">
        <v>0</v>
      </c>
      <c r="AE406" s="83" t="s">
        <v>9915</v>
      </c>
      <c r="AF406" s="79" t="b">
        <v>0</v>
      </c>
      <c r="AG406" s="79" t="s">
        <v>9963</v>
      </c>
      <c r="AH406" s="79"/>
      <c r="AI406" s="83" t="s">
        <v>9915</v>
      </c>
      <c r="AJ406" s="79" t="b">
        <v>0</v>
      </c>
      <c r="AK406" s="79">
        <v>0</v>
      </c>
      <c r="AL406" s="83" t="s">
        <v>9915</v>
      </c>
      <c r="AM406" s="79" t="s">
        <v>10001</v>
      </c>
      <c r="AN406" s="79" t="b">
        <v>0</v>
      </c>
      <c r="AO406" s="83" t="s">
        <v>8131</v>
      </c>
      <c r="AP406" s="79" t="s">
        <v>179</v>
      </c>
      <c r="AQ406" s="79">
        <v>0</v>
      </c>
      <c r="AR406" s="79">
        <v>0</v>
      </c>
      <c r="AS406" s="79"/>
      <c r="AT406" s="79"/>
      <c r="AU406" s="79"/>
      <c r="AV406" s="79"/>
      <c r="AW406" s="79"/>
      <c r="AX406" s="79"/>
      <c r="AY406" s="79"/>
      <c r="AZ406" s="79"/>
      <c r="BA406">
        <v>1</v>
      </c>
      <c r="BB406">
        <v>0</v>
      </c>
      <c r="BC406" s="79" t="str">
        <f>IF(Edges[[#This Row],[Sentiment]]=0,"NEUTRAL",IF(Edges[[#This Row],[Sentiment]]=1,"POSITIVE",IF(Edges[[#This Row],[Sentiment]]=-1,"NEGATIVE")))</f>
        <v>NEUTRAL</v>
      </c>
      <c r="BD406" s="79" t="str">
        <f>IF(Edges[[#This Row],[Vertex 1]]=Edges[[#This Row],[Vertex 2]],"HIDE","SHOW")</f>
        <v>HIDE</v>
      </c>
      <c r="BE406" s="124" t="e">
        <f>REPLACE(INDEX(GroupVertices[Group], MATCH(Edges[[#This Row],[Vertex 1]],GroupVertices[Vertex],0)),1,1,"")</f>
        <v>#N/A</v>
      </c>
      <c r="BF406" s="124" t="e">
        <f>REPLACE(INDEX(GroupVertices[Group], MATCH(Edges[[#This Row],[Vertex 2]],GroupVertices[Vertex],0)),1,1,"")</f>
        <v>#N/A</v>
      </c>
    </row>
    <row r="407" spans="1:58" hidden="1" x14ac:dyDescent="0.25">
      <c r="A407" s="64" t="s">
        <v>407</v>
      </c>
      <c r="B407" s="64" t="s">
        <v>407</v>
      </c>
      <c r="C407" s="65"/>
      <c r="D407" s="66"/>
      <c r="E407" s="67"/>
      <c r="F407" s="68"/>
      <c r="G407" s="65" t="str">
        <f>IF(Edges[[#This Row],[Vertex 1]]=Edges[[#This Row],[Vertex 2]],"HIDE","SHOW")</f>
        <v>HIDE</v>
      </c>
      <c r="H407" s="69"/>
      <c r="I407" s="70"/>
      <c r="J407" s="70"/>
      <c r="K407" s="34"/>
      <c r="L407" s="77"/>
      <c r="M407" s="77"/>
      <c r="N407" s="72"/>
      <c r="O407" s="79" t="s">
        <v>179</v>
      </c>
      <c r="P407" s="81">
        <v>42852.424525462964</v>
      </c>
      <c r="Q407" s="79" t="s">
        <v>1794</v>
      </c>
      <c r="R407" s="82" t="s">
        <v>3279</v>
      </c>
      <c r="S407" s="79" t="s">
        <v>4067</v>
      </c>
      <c r="T407" s="79"/>
      <c r="U407" s="82" t="s">
        <v>4493</v>
      </c>
      <c r="V407" s="82" t="s">
        <v>4493</v>
      </c>
      <c r="W407" s="81">
        <v>42852.424525462964</v>
      </c>
      <c r="X407" s="82" t="s">
        <v>6085</v>
      </c>
      <c r="Y407" s="79"/>
      <c r="Z407" s="79"/>
      <c r="AA407" s="83" t="s">
        <v>8132</v>
      </c>
      <c r="AB407" s="79"/>
      <c r="AC407" s="79" t="b">
        <v>0</v>
      </c>
      <c r="AD407" s="79">
        <v>0</v>
      </c>
      <c r="AE407" s="83" t="s">
        <v>9915</v>
      </c>
      <c r="AF407" s="79" t="b">
        <v>0</v>
      </c>
      <c r="AG407" s="79" t="s">
        <v>9964</v>
      </c>
      <c r="AH407" s="79"/>
      <c r="AI407" s="83" t="s">
        <v>9915</v>
      </c>
      <c r="AJ407" s="79" t="b">
        <v>0</v>
      </c>
      <c r="AK407" s="79">
        <v>0</v>
      </c>
      <c r="AL407" s="83" t="s">
        <v>9915</v>
      </c>
      <c r="AM407" s="79" t="s">
        <v>4133</v>
      </c>
      <c r="AN407" s="79" t="b">
        <v>0</v>
      </c>
      <c r="AO407" s="83" t="s">
        <v>8132</v>
      </c>
      <c r="AP407" s="79" t="s">
        <v>179</v>
      </c>
      <c r="AQ407" s="79">
        <v>0</v>
      </c>
      <c r="AR407" s="79">
        <v>0</v>
      </c>
      <c r="AS407" s="79"/>
      <c r="AT407" s="79"/>
      <c r="AU407" s="79"/>
      <c r="AV407" s="79"/>
      <c r="AW407" s="79"/>
      <c r="AX407" s="79"/>
      <c r="AY407" s="79"/>
      <c r="AZ407" s="79"/>
      <c r="BA407">
        <v>1</v>
      </c>
      <c r="BB407">
        <v>0</v>
      </c>
      <c r="BC407" s="79" t="str">
        <f>IF(Edges[[#This Row],[Sentiment]]=0,"NEUTRAL",IF(Edges[[#This Row],[Sentiment]]=1,"POSITIVE",IF(Edges[[#This Row],[Sentiment]]=-1,"NEGATIVE")))</f>
        <v>NEUTRAL</v>
      </c>
      <c r="BD407" s="79" t="str">
        <f>IF(Edges[[#This Row],[Vertex 1]]=Edges[[#This Row],[Vertex 2]],"HIDE","SHOW")</f>
        <v>HIDE</v>
      </c>
      <c r="BE407" s="124" t="e">
        <f>REPLACE(INDEX(GroupVertices[Group], MATCH(Edges[[#This Row],[Vertex 1]],GroupVertices[Vertex],0)),1,1,"")</f>
        <v>#N/A</v>
      </c>
      <c r="BF407" s="124" t="e">
        <f>REPLACE(INDEX(GroupVertices[Group], MATCH(Edges[[#This Row],[Vertex 2]],GroupVertices[Vertex],0)),1,1,"")</f>
        <v>#N/A</v>
      </c>
    </row>
    <row r="408" spans="1:58" x14ac:dyDescent="0.25">
      <c r="A408" s="64" t="s">
        <v>408</v>
      </c>
      <c r="B408" s="64" t="s">
        <v>1387</v>
      </c>
      <c r="C408" s="65"/>
      <c r="D408" s="66"/>
      <c r="E408" s="67"/>
      <c r="F408" s="68"/>
      <c r="G408" s="65" t="str">
        <f>IF(Edges[[#This Row],[Vertex 1]]=Edges[[#This Row],[Vertex 2]],"HIDE","SHOW")</f>
        <v>SHOW</v>
      </c>
      <c r="H408" s="69"/>
      <c r="I408" s="70"/>
      <c r="J408" s="70"/>
      <c r="K408" s="34" t="s">
        <v>65</v>
      </c>
      <c r="L408" s="77">
        <v>408</v>
      </c>
      <c r="M408" s="77"/>
      <c r="N408" s="72"/>
      <c r="O408" s="79" t="s">
        <v>1646</v>
      </c>
      <c r="P408" s="81">
        <v>42852.426666666666</v>
      </c>
      <c r="Q408" s="79" t="s">
        <v>18323</v>
      </c>
      <c r="R408" s="79"/>
      <c r="S408" s="79"/>
      <c r="T408" s="79" t="s">
        <v>4259</v>
      </c>
      <c r="U408" s="79"/>
      <c r="V408" s="82" t="s">
        <v>4926</v>
      </c>
      <c r="W408" s="81">
        <v>42852.426666666666</v>
      </c>
      <c r="X408" s="82" t="s">
        <v>6086</v>
      </c>
      <c r="Y408" s="79"/>
      <c r="Z408" s="79"/>
      <c r="AA408" s="83" t="s">
        <v>8133</v>
      </c>
      <c r="AB408" s="79"/>
      <c r="AC408" s="79" t="b">
        <v>0</v>
      </c>
      <c r="AD408" s="79">
        <v>0</v>
      </c>
      <c r="AE408" s="83" t="s">
        <v>9915</v>
      </c>
      <c r="AF408" s="79" t="b">
        <v>0</v>
      </c>
      <c r="AG408" s="79" t="s">
        <v>9964</v>
      </c>
      <c r="AH408" s="79"/>
      <c r="AI408" s="83" t="s">
        <v>9915</v>
      </c>
      <c r="AJ408" s="79" t="b">
        <v>0</v>
      </c>
      <c r="AK408" s="79">
        <v>23</v>
      </c>
      <c r="AL408" s="83" t="s">
        <v>9467</v>
      </c>
      <c r="AM408" s="79" t="s">
        <v>9991</v>
      </c>
      <c r="AN408" s="79" t="b">
        <v>0</v>
      </c>
      <c r="AO408" s="83" t="s">
        <v>9467</v>
      </c>
      <c r="AP408" s="79" t="s">
        <v>179</v>
      </c>
      <c r="AQ408" s="79">
        <v>0</v>
      </c>
      <c r="AR408" s="79">
        <v>0</v>
      </c>
      <c r="AS408" s="79"/>
      <c r="AT408" s="79"/>
      <c r="AU408" s="79"/>
      <c r="AV408" s="79"/>
      <c r="AW408" s="79"/>
      <c r="AX408" s="79"/>
      <c r="AY408" s="79"/>
      <c r="AZ408" s="79"/>
      <c r="BA408">
        <v>1</v>
      </c>
      <c r="BB408">
        <v>1</v>
      </c>
      <c r="BC408" s="79" t="str">
        <f>IF(Edges[[#This Row],[Sentiment]]=0,"NEUTRAL",IF(Edges[[#This Row],[Sentiment]]=1,"POSITIVE",IF(Edges[[#This Row],[Sentiment]]=-1,"NEGATIVE")))</f>
        <v>POSITIVE</v>
      </c>
      <c r="BD408" s="79" t="str">
        <f>IF(Edges[[#This Row],[Vertex 1]]=Edges[[#This Row],[Vertex 2]],"HIDE","SHOW")</f>
        <v>SHOW</v>
      </c>
      <c r="BE408" s="78" t="str">
        <f>REPLACE(INDEX(GroupVertices[Group], MATCH(Edges[[#This Row],[Vertex 1]],GroupVertices[Vertex],0)),1,1,"")</f>
        <v>OSITIVE</v>
      </c>
      <c r="BF408" s="78" t="str">
        <f>REPLACE(INDEX(GroupVertices[Group], MATCH(Edges[[#This Row],[Vertex 2]],GroupVertices[Vertex],0)),1,1,"")</f>
        <v>EUTRAL</v>
      </c>
    </row>
    <row r="409" spans="1:58" x14ac:dyDescent="0.25">
      <c r="A409" s="64" t="s">
        <v>409</v>
      </c>
      <c r="B409" s="64" t="s">
        <v>1544</v>
      </c>
      <c r="C409" s="65"/>
      <c r="D409" s="66"/>
      <c r="E409" s="67"/>
      <c r="F409" s="68"/>
      <c r="G409" s="65" t="str">
        <f>IF(Edges[[#This Row],[Vertex 1]]=Edges[[#This Row],[Vertex 2]],"HIDE","SHOW")</f>
        <v>SHOW</v>
      </c>
      <c r="H409" s="69"/>
      <c r="I409" s="70"/>
      <c r="J409" s="70"/>
      <c r="K409" s="34" t="s">
        <v>65</v>
      </c>
      <c r="L409" s="77">
        <v>409</v>
      </c>
      <c r="M409" s="77"/>
      <c r="N409" s="72"/>
      <c r="O409" s="79" t="s">
        <v>1646</v>
      </c>
      <c r="P409" s="81">
        <v>42852.43246527778</v>
      </c>
      <c r="Q409" s="79" t="s">
        <v>1795</v>
      </c>
      <c r="R409" s="82" t="s">
        <v>3280</v>
      </c>
      <c r="S409" s="79" t="s">
        <v>4066</v>
      </c>
      <c r="T409" s="79"/>
      <c r="U409" s="79"/>
      <c r="V409" s="82" t="s">
        <v>4927</v>
      </c>
      <c r="W409" s="81">
        <v>42852.43246527778</v>
      </c>
      <c r="X409" s="82" t="s">
        <v>6087</v>
      </c>
      <c r="Y409" s="79"/>
      <c r="Z409" s="79"/>
      <c r="AA409" s="83" t="s">
        <v>8134</v>
      </c>
      <c r="AB409" s="79"/>
      <c r="AC409" s="79" t="b">
        <v>0</v>
      </c>
      <c r="AD409" s="79">
        <v>0</v>
      </c>
      <c r="AE409" s="83" t="s">
        <v>9915</v>
      </c>
      <c r="AF409" s="79" t="b">
        <v>0</v>
      </c>
      <c r="AG409" s="79" t="s">
        <v>9963</v>
      </c>
      <c r="AH409" s="79"/>
      <c r="AI409" s="83" t="s">
        <v>9915</v>
      </c>
      <c r="AJ409" s="79" t="b">
        <v>0</v>
      </c>
      <c r="AK409" s="79">
        <v>1</v>
      </c>
      <c r="AL409" s="83" t="s">
        <v>9855</v>
      </c>
      <c r="AM409" s="79" t="s">
        <v>9991</v>
      </c>
      <c r="AN409" s="79" t="b">
        <v>0</v>
      </c>
      <c r="AO409" s="83" t="s">
        <v>9855</v>
      </c>
      <c r="AP409" s="79" t="s">
        <v>179</v>
      </c>
      <c r="AQ409" s="79">
        <v>0</v>
      </c>
      <c r="AR409" s="79">
        <v>0</v>
      </c>
      <c r="AS409" s="79"/>
      <c r="AT409" s="79"/>
      <c r="AU409" s="79"/>
      <c r="AV409" s="79"/>
      <c r="AW409" s="79"/>
      <c r="AX409" s="79"/>
      <c r="AY409" s="79"/>
      <c r="AZ409" s="79"/>
      <c r="BA409">
        <v>1</v>
      </c>
      <c r="BB409">
        <v>1</v>
      </c>
      <c r="BC409" s="79" t="str">
        <f>IF(Edges[[#This Row],[Sentiment]]=0,"NEUTRAL",IF(Edges[[#This Row],[Sentiment]]=1,"POSITIVE",IF(Edges[[#This Row],[Sentiment]]=-1,"NEGATIVE")))</f>
        <v>POSITIVE</v>
      </c>
      <c r="BD409" s="79" t="str">
        <f>IF(Edges[[#This Row],[Vertex 1]]=Edges[[#This Row],[Vertex 2]],"HIDE","SHOW")</f>
        <v>SHOW</v>
      </c>
      <c r="BE409" s="78" t="str">
        <f>REPLACE(INDEX(GroupVertices[Group], MATCH(Edges[[#This Row],[Vertex 1]],GroupVertices[Vertex],0)),1,1,"")</f>
        <v>OSITIVE</v>
      </c>
      <c r="BF409" s="78" t="str">
        <f>REPLACE(INDEX(GroupVertices[Group], MATCH(Edges[[#This Row],[Vertex 2]],GroupVertices[Vertex],0)),1,1,"")</f>
        <v>eneral</v>
      </c>
    </row>
    <row r="410" spans="1:58" x14ac:dyDescent="0.25">
      <c r="A410" s="64" t="s">
        <v>409</v>
      </c>
      <c r="B410" s="64" t="s">
        <v>1537</v>
      </c>
      <c r="C410" s="65"/>
      <c r="D410" s="66"/>
      <c r="E410" s="67"/>
      <c r="F410" s="68"/>
      <c r="G410" s="65" t="str">
        <f>IF(Edges[[#This Row],[Vertex 1]]=Edges[[#This Row],[Vertex 2]],"HIDE","SHOW")</f>
        <v>SHOW</v>
      </c>
      <c r="H410" s="69"/>
      <c r="I410" s="70"/>
      <c r="J410" s="70"/>
      <c r="K410" s="34" t="s">
        <v>65</v>
      </c>
      <c r="L410" s="77">
        <v>410</v>
      </c>
      <c r="M410" s="77"/>
      <c r="N410" s="72"/>
      <c r="O410" s="79" t="s">
        <v>1646</v>
      </c>
      <c r="P410" s="81">
        <v>42852.43246527778</v>
      </c>
      <c r="Q410" s="79" t="s">
        <v>1795</v>
      </c>
      <c r="R410" s="82" t="s">
        <v>3280</v>
      </c>
      <c r="S410" s="79" t="s">
        <v>4066</v>
      </c>
      <c r="T410" s="79"/>
      <c r="U410" s="79"/>
      <c r="V410" s="82" t="s">
        <v>4927</v>
      </c>
      <c r="W410" s="81">
        <v>42852.43246527778</v>
      </c>
      <c r="X410" s="82" t="s">
        <v>6087</v>
      </c>
      <c r="Y410" s="79"/>
      <c r="Z410" s="79"/>
      <c r="AA410" s="83" t="s">
        <v>8134</v>
      </c>
      <c r="AB410" s="79"/>
      <c r="AC410" s="79" t="b">
        <v>0</v>
      </c>
      <c r="AD410" s="79">
        <v>0</v>
      </c>
      <c r="AE410" s="83" t="s">
        <v>9915</v>
      </c>
      <c r="AF410" s="79" t="b">
        <v>0</v>
      </c>
      <c r="AG410" s="79" t="s">
        <v>9963</v>
      </c>
      <c r="AH410" s="79"/>
      <c r="AI410" s="83" t="s">
        <v>9915</v>
      </c>
      <c r="AJ410" s="79" t="b">
        <v>0</v>
      </c>
      <c r="AK410" s="79">
        <v>1</v>
      </c>
      <c r="AL410" s="83" t="s">
        <v>9855</v>
      </c>
      <c r="AM410" s="79" t="s">
        <v>9991</v>
      </c>
      <c r="AN410" s="79" t="b">
        <v>0</v>
      </c>
      <c r="AO410" s="83" t="s">
        <v>9855</v>
      </c>
      <c r="AP410" s="79" t="s">
        <v>179</v>
      </c>
      <c r="AQ410" s="79">
        <v>0</v>
      </c>
      <c r="AR410" s="79">
        <v>0</v>
      </c>
      <c r="AS410" s="79"/>
      <c r="AT410" s="79"/>
      <c r="AU410" s="79"/>
      <c r="AV410" s="79"/>
      <c r="AW410" s="79"/>
      <c r="AX410" s="79"/>
      <c r="AY410" s="79"/>
      <c r="AZ410" s="79"/>
      <c r="BA410">
        <v>1</v>
      </c>
      <c r="BB410">
        <v>1</v>
      </c>
      <c r="BC410" s="79" t="str">
        <f>IF(Edges[[#This Row],[Sentiment]]=0,"NEUTRAL",IF(Edges[[#This Row],[Sentiment]]=1,"POSITIVE",IF(Edges[[#This Row],[Sentiment]]=-1,"NEGATIVE")))</f>
        <v>POSITIVE</v>
      </c>
      <c r="BD410" s="79" t="str">
        <f>IF(Edges[[#This Row],[Vertex 1]]=Edges[[#This Row],[Vertex 2]],"HIDE","SHOW")</f>
        <v>SHOW</v>
      </c>
      <c r="BE410" s="78" t="str">
        <f>REPLACE(INDEX(GroupVertices[Group], MATCH(Edges[[#This Row],[Vertex 1]],GroupVertices[Vertex],0)),1,1,"")</f>
        <v>OSITIVE</v>
      </c>
      <c r="BF410" s="78" t="str">
        <f>REPLACE(INDEX(GroupVertices[Group], MATCH(Edges[[#This Row],[Vertex 2]],GroupVertices[Vertex],0)),1,1,"")</f>
        <v>EUTRAL</v>
      </c>
    </row>
    <row r="411" spans="1:58" hidden="1" x14ac:dyDescent="0.25">
      <c r="A411" s="64" t="s">
        <v>410</v>
      </c>
      <c r="B411" s="64" t="s">
        <v>410</v>
      </c>
      <c r="C411" s="65"/>
      <c r="D411" s="66"/>
      <c r="E411" s="67"/>
      <c r="F411" s="68"/>
      <c r="G411" s="65" t="str">
        <f>IF(Edges[[#This Row],[Vertex 1]]=Edges[[#This Row],[Vertex 2]],"HIDE","SHOW")</f>
        <v>HIDE</v>
      </c>
      <c r="H411" s="69"/>
      <c r="I411" s="70"/>
      <c r="J411" s="70"/>
      <c r="K411" s="34"/>
      <c r="L411" s="77"/>
      <c r="M411" s="77"/>
      <c r="N411" s="72"/>
      <c r="O411" s="79" t="s">
        <v>179</v>
      </c>
      <c r="P411" s="81">
        <v>42852.436909722222</v>
      </c>
      <c r="Q411" s="79" t="s">
        <v>1796</v>
      </c>
      <c r="R411" s="82" t="s">
        <v>3281</v>
      </c>
      <c r="S411" s="79" t="s">
        <v>4056</v>
      </c>
      <c r="T411" s="79"/>
      <c r="U411" s="79"/>
      <c r="V411" s="82" t="s">
        <v>4928</v>
      </c>
      <c r="W411" s="81">
        <v>42852.436909722222</v>
      </c>
      <c r="X411" s="82" t="s">
        <v>6088</v>
      </c>
      <c r="Y411" s="79"/>
      <c r="Z411" s="79"/>
      <c r="AA411" s="83" t="s">
        <v>8135</v>
      </c>
      <c r="AB411" s="79"/>
      <c r="AC411" s="79" t="b">
        <v>0</v>
      </c>
      <c r="AD411" s="79">
        <v>0</v>
      </c>
      <c r="AE411" s="83" t="s">
        <v>9915</v>
      </c>
      <c r="AF411" s="79" t="b">
        <v>0</v>
      </c>
      <c r="AG411" s="79" t="s">
        <v>9963</v>
      </c>
      <c r="AH411" s="79"/>
      <c r="AI411" s="83" t="s">
        <v>9915</v>
      </c>
      <c r="AJ411" s="79" t="b">
        <v>0</v>
      </c>
      <c r="AK411" s="79">
        <v>0</v>
      </c>
      <c r="AL411" s="83" t="s">
        <v>9915</v>
      </c>
      <c r="AM411" s="79" t="s">
        <v>10000</v>
      </c>
      <c r="AN411" s="79" t="b">
        <v>0</v>
      </c>
      <c r="AO411" s="83" t="s">
        <v>8135</v>
      </c>
      <c r="AP411" s="79" t="s">
        <v>179</v>
      </c>
      <c r="AQ411" s="79">
        <v>0</v>
      </c>
      <c r="AR411" s="79">
        <v>0</v>
      </c>
      <c r="AS411" s="79"/>
      <c r="AT411" s="79"/>
      <c r="AU411" s="79"/>
      <c r="AV411" s="79"/>
      <c r="AW411" s="79"/>
      <c r="AX411" s="79"/>
      <c r="AY411" s="79"/>
      <c r="AZ411" s="79"/>
      <c r="BA411">
        <v>2</v>
      </c>
      <c r="BB411">
        <v>1</v>
      </c>
      <c r="BC411" s="79" t="str">
        <f>IF(Edges[[#This Row],[Sentiment]]=0,"NEUTRAL",IF(Edges[[#This Row],[Sentiment]]=1,"POSITIVE",IF(Edges[[#This Row],[Sentiment]]=-1,"NEGATIVE")))</f>
        <v>POSITIVE</v>
      </c>
      <c r="BD411" s="79" t="str">
        <f>IF(Edges[[#This Row],[Vertex 1]]=Edges[[#This Row],[Vertex 2]],"HIDE","SHOW")</f>
        <v>HIDE</v>
      </c>
      <c r="BE411" s="124" t="e">
        <f>REPLACE(INDEX(GroupVertices[Group], MATCH(Edges[[#This Row],[Vertex 1]],GroupVertices[Vertex],0)),1,1,"")</f>
        <v>#N/A</v>
      </c>
      <c r="BF411" s="124" t="e">
        <f>REPLACE(INDEX(GroupVertices[Group], MATCH(Edges[[#This Row],[Vertex 2]],GroupVertices[Vertex],0)),1,1,"")</f>
        <v>#N/A</v>
      </c>
    </row>
    <row r="412" spans="1:58" hidden="1" x14ac:dyDescent="0.25">
      <c r="A412" s="64" t="s">
        <v>410</v>
      </c>
      <c r="B412" s="64" t="s">
        <v>410</v>
      </c>
      <c r="C412" s="65"/>
      <c r="D412" s="66"/>
      <c r="E412" s="67"/>
      <c r="F412" s="68"/>
      <c r="G412" s="65" t="str">
        <f>IF(Edges[[#This Row],[Vertex 1]]=Edges[[#This Row],[Vertex 2]],"HIDE","SHOW")</f>
        <v>HIDE</v>
      </c>
      <c r="H412" s="69"/>
      <c r="I412" s="70"/>
      <c r="J412" s="70"/>
      <c r="K412" s="34"/>
      <c r="L412" s="77"/>
      <c r="M412" s="77"/>
      <c r="N412" s="72"/>
      <c r="O412" s="79" t="s">
        <v>179</v>
      </c>
      <c r="P412" s="81">
        <v>42852.436921296299</v>
      </c>
      <c r="Q412" s="79" t="s">
        <v>1797</v>
      </c>
      <c r="R412" s="82" t="s">
        <v>3282</v>
      </c>
      <c r="S412" s="79" t="s">
        <v>4056</v>
      </c>
      <c r="T412" s="79"/>
      <c r="U412" s="79"/>
      <c r="V412" s="82" t="s">
        <v>4928</v>
      </c>
      <c r="W412" s="81">
        <v>42852.436921296299</v>
      </c>
      <c r="X412" s="82" t="s">
        <v>6089</v>
      </c>
      <c r="Y412" s="79"/>
      <c r="Z412" s="79"/>
      <c r="AA412" s="83" t="s">
        <v>8136</v>
      </c>
      <c r="AB412" s="79"/>
      <c r="AC412" s="79" t="b">
        <v>0</v>
      </c>
      <c r="AD412" s="79">
        <v>0</v>
      </c>
      <c r="AE412" s="83" t="s">
        <v>9915</v>
      </c>
      <c r="AF412" s="79" t="b">
        <v>0</v>
      </c>
      <c r="AG412" s="79" t="s">
        <v>9963</v>
      </c>
      <c r="AH412" s="79"/>
      <c r="AI412" s="83" t="s">
        <v>9915</v>
      </c>
      <c r="AJ412" s="79" t="b">
        <v>0</v>
      </c>
      <c r="AK412" s="79">
        <v>0</v>
      </c>
      <c r="AL412" s="83" t="s">
        <v>9915</v>
      </c>
      <c r="AM412" s="79" t="s">
        <v>10000</v>
      </c>
      <c r="AN412" s="79" t="b">
        <v>0</v>
      </c>
      <c r="AO412" s="83" t="s">
        <v>8136</v>
      </c>
      <c r="AP412" s="79" t="s">
        <v>179</v>
      </c>
      <c r="AQ412" s="79">
        <v>0</v>
      </c>
      <c r="AR412" s="79">
        <v>0</v>
      </c>
      <c r="AS412" s="79"/>
      <c r="AT412" s="79"/>
      <c r="AU412" s="79"/>
      <c r="AV412" s="79"/>
      <c r="AW412" s="79"/>
      <c r="AX412" s="79"/>
      <c r="AY412" s="79"/>
      <c r="AZ412" s="79"/>
      <c r="BA412">
        <v>2</v>
      </c>
      <c r="BB412">
        <v>0</v>
      </c>
      <c r="BC412" s="79" t="str">
        <f>IF(Edges[[#This Row],[Sentiment]]=0,"NEUTRAL",IF(Edges[[#This Row],[Sentiment]]=1,"POSITIVE",IF(Edges[[#This Row],[Sentiment]]=-1,"NEGATIVE")))</f>
        <v>NEUTRAL</v>
      </c>
      <c r="BD412" s="79" t="str">
        <f>IF(Edges[[#This Row],[Vertex 1]]=Edges[[#This Row],[Vertex 2]],"HIDE","SHOW")</f>
        <v>HIDE</v>
      </c>
      <c r="BE412" s="124" t="e">
        <f>REPLACE(INDEX(GroupVertices[Group], MATCH(Edges[[#This Row],[Vertex 1]],GroupVertices[Vertex],0)),1,1,"")</f>
        <v>#N/A</v>
      </c>
      <c r="BF412" s="124" t="e">
        <f>REPLACE(INDEX(GroupVertices[Group], MATCH(Edges[[#This Row],[Vertex 2]],GroupVertices[Vertex],0)),1,1,"")</f>
        <v>#N/A</v>
      </c>
    </row>
    <row r="413" spans="1:58" hidden="1" x14ac:dyDescent="0.25">
      <c r="A413" s="64" t="s">
        <v>411</v>
      </c>
      <c r="B413" s="64" t="s">
        <v>411</v>
      </c>
      <c r="C413" s="65"/>
      <c r="D413" s="66"/>
      <c r="E413" s="67"/>
      <c r="F413" s="68"/>
      <c r="G413" s="65" t="str">
        <f>IF(Edges[[#This Row],[Vertex 1]]=Edges[[#This Row],[Vertex 2]],"HIDE","SHOW")</f>
        <v>HIDE</v>
      </c>
      <c r="H413" s="69"/>
      <c r="I413" s="70"/>
      <c r="J413" s="70"/>
      <c r="K413" s="34"/>
      <c r="L413" s="77"/>
      <c r="M413" s="77"/>
      <c r="N413" s="72"/>
      <c r="O413" s="79" t="s">
        <v>179</v>
      </c>
      <c r="P413" s="81">
        <v>42852.437673611108</v>
      </c>
      <c r="Q413" s="79" t="s">
        <v>18352</v>
      </c>
      <c r="R413" s="82" t="s">
        <v>3283</v>
      </c>
      <c r="S413" s="79" t="s">
        <v>4068</v>
      </c>
      <c r="T413" s="79"/>
      <c r="U413" s="79"/>
      <c r="V413" s="82" t="s">
        <v>4929</v>
      </c>
      <c r="W413" s="81">
        <v>42852.437673611108</v>
      </c>
      <c r="X413" s="82" t="s">
        <v>6090</v>
      </c>
      <c r="Y413" s="79"/>
      <c r="Z413" s="79"/>
      <c r="AA413" s="83" t="s">
        <v>8137</v>
      </c>
      <c r="AB413" s="79"/>
      <c r="AC413" s="79" t="b">
        <v>0</v>
      </c>
      <c r="AD413" s="79">
        <v>0</v>
      </c>
      <c r="AE413" s="83" t="s">
        <v>9915</v>
      </c>
      <c r="AF413" s="79" t="b">
        <v>0</v>
      </c>
      <c r="AG413" s="79" t="s">
        <v>9963</v>
      </c>
      <c r="AH413" s="79"/>
      <c r="AI413" s="83" t="s">
        <v>9915</v>
      </c>
      <c r="AJ413" s="79" t="b">
        <v>0</v>
      </c>
      <c r="AK413" s="79">
        <v>0</v>
      </c>
      <c r="AL413" s="83" t="s">
        <v>9915</v>
      </c>
      <c r="AM413" s="79" t="s">
        <v>10016</v>
      </c>
      <c r="AN413" s="79" t="b">
        <v>0</v>
      </c>
      <c r="AO413" s="83" t="s">
        <v>8137</v>
      </c>
      <c r="AP413" s="79" t="s">
        <v>179</v>
      </c>
      <c r="AQ413" s="79">
        <v>0</v>
      </c>
      <c r="AR413" s="79">
        <v>0</v>
      </c>
      <c r="AS413" s="79"/>
      <c r="AT413" s="79"/>
      <c r="AU413" s="79"/>
      <c r="AV413" s="79"/>
      <c r="AW413" s="79"/>
      <c r="AX413" s="79"/>
      <c r="AY413" s="79"/>
      <c r="AZ413" s="79"/>
      <c r="BA413">
        <v>1</v>
      </c>
      <c r="BB413">
        <v>0</v>
      </c>
      <c r="BC413" s="79" t="str">
        <f>IF(Edges[[#This Row],[Sentiment]]=0,"NEUTRAL",IF(Edges[[#This Row],[Sentiment]]=1,"POSITIVE",IF(Edges[[#This Row],[Sentiment]]=-1,"NEGATIVE")))</f>
        <v>NEUTRAL</v>
      </c>
      <c r="BD413" s="79" t="str">
        <f>IF(Edges[[#This Row],[Vertex 1]]=Edges[[#This Row],[Vertex 2]],"HIDE","SHOW")</f>
        <v>HIDE</v>
      </c>
      <c r="BE413" s="124" t="e">
        <f>REPLACE(INDEX(GroupVertices[Group], MATCH(Edges[[#This Row],[Vertex 1]],GroupVertices[Vertex],0)),1,1,"")</f>
        <v>#N/A</v>
      </c>
      <c r="BF413" s="124" t="e">
        <f>REPLACE(INDEX(GroupVertices[Group], MATCH(Edges[[#This Row],[Vertex 2]],GroupVertices[Vertex],0)),1,1,"")</f>
        <v>#N/A</v>
      </c>
    </row>
    <row r="414" spans="1:58" hidden="1" x14ac:dyDescent="0.25">
      <c r="A414" s="64" t="s">
        <v>412</v>
      </c>
      <c r="B414" s="64" t="s">
        <v>412</v>
      </c>
      <c r="C414" s="65"/>
      <c r="D414" s="66"/>
      <c r="E414" s="67"/>
      <c r="F414" s="68"/>
      <c r="G414" s="65" t="str">
        <f>IF(Edges[[#This Row],[Vertex 1]]=Edges[[#This Row],[Vertex 2]],"HIDE","SHOW")</f>
        <v>HIDE</v>
      </c>
      <c r="H414" s="69"/>
      <c r="I414" s="70"/>
      <c r="J414" s="70"/>
      <c r="K414" s="34"/>
      <c r="L414" s="77"/>
      <c r="M414" s="77"/>
      <c r="N414" s="72"/>
      <c r="O414" s="79" t="s">
        <v>179</v>
      </c>
      <c r="P414" s="81">
        <v>42852.439085648148</v>
      </c>
      <c r="Q414" s="79" t="s">
        <v>1798</v>
      </c>
      <c r="R414" s="82" t="s">
        <v>3206</v>
      </c>
      <c r="S414" s="79" t="s">
        <v>4019</v>
      </c>
      <c r="T414" s="79"/>
      <c r="U414" s="79"/>
      <c r="V414" s="82" t="s">
        <v>4930</v>
      </c>
      <c r="W414" s="81">
        <v>42852.439085648148</v>
      </c>
      <c r="X414" s="82" t="s">
        <v>6091</v>
      </c>
      <c r="Y414" s="79"/>
      <c r="Z414" s="79"/>
      <c r="AA414" s="83" t="s">
        <v>8138</v>
      </c>
      <c r="AB414" s="79"/>
      <c r="AC414" s="79" t="b">
        <v>0</v>
      </c>
      <c r="AD414" s="79">
        <v>0</v>
      </c>
      <c r="AE414" s="83" t="s">
        <v>9915</v>
      </c>
      <c r="AF414" s="79" t="b">
        <v>0</v>
      </c>
      <c r="AG414" s="79" t="s">
        <v>9963</v>
      </c>
      <c r="AH414" s="79"/>
      <c r="AI414" s="83" t="s">
        <v>9915</v>
      </c>
      <c r="AJ414" s="79" t="b">
        <v>0</v>
      </c>
      <c r="AK414" s="79">
        <v>0</v>
      </c>
      <c r="AL414" s="83" t="s">
        <v>9915</v>
      </c>
      <c r="AM414" s="79" t="s">
        <v>9990</v>
      </c>
      <c r="AN414" s="79" t="b">
        <v>0</v>
      </c>
      <c r="AO414" s="83" t="s">
        <v>8138</v>
      </c>
      <c r="AP414" s="79" t="s">
        <v>179</v>
      </c>
      <c r="AQ414" s="79">
        <v>0</v>
      </c>
      <c r="AR414" s="79">
        <v>0</v>
      </c>
      <c r="AS414" s="79"/>
      <c r="AT414" s="79"/>
      <c r="AU414" s="79"/>
      <c r="AV414" s="79"/>
      <c r="AW414" s="79"/>
      <c r="AX414" s="79"/>
      <c r="AY414" s="79"/>
      <c r="AZ414" s="79"/>
      <c r="BA414">
        <v>1</v>
      </c>
      <c r="BB414">
        <v>0</v>
      </c>
      <c r="BC414" s="79" t="str">
        <f>IF(Edges[[#This Row],[Sentiment]]=0,"NEUTRAL",IF(Edges[[#This Row],[Sentiment]]=1,"POSITIVE",IF(Edges[[#This Row],[Sentiment]]=-1,"NEGATIVE")))</f>
        <v>NEUTRAL</v>
      </c>
      <c r="BD414" s="79" t="str">
        <f>IF(Edges[[#This Row],[Vertex 1]]=Edges[[#This Row],[Vertex 2]],"HIDE","SHOW")</f>
        <v>HIDE</v>
      </c>
      <c r="BE414" s="124" t="e">
        <f>REPLACE(INDEX(GroupVertices[Group], MATCH(Edges[[#This Row],[Vertex 1]],GroupVertices[Vertex],0)),1,1,"")</f>
        <v>#N/A</v>
      </c>
      <c r="BF414" s="124" t="e">
        <f>REPLACE(INDEX(GroupVertices[Group], MATCH(Edges[[#This Row],[Vertex 2]],GroupVertices[Vertex],0)),1,1,"")</f>
        <v>#N/A</v>
      </c>
    </row>
    <row r="415" spans="1:58" x14ac:dyDescent="0.25">
      <c r="A415" s="64" t="s">
        <v>413</v>
      </c>
      <c r="B415" s="64" t="s">
        <v>1387</v>
      </c>
      <c r="C415" s="65"/>
      <c r="D415" s="66"/>
      <c r="E415" s="67"/>
      <c r="F415" s="68"/>
      <c r="G415" s="65" t="str">
        <f>IF(Edges[[#This Row],[Vertex 1]]=Edges[[#This Row],[Vertex 2]],"HIDE","SHOW")</f>
        <v>SHOW</v>
      </c>
      <c r="H415" s="69"/>
      <c r="I415" s="70"/>
      <c r="J415" s="70"/>
      <c r="K415" s="34" t="s">
        <v>65</v>
      </c>
      <c r="L415" s="77">
        <v>415</v>
      </c>
      <c r="M415" s="77"/>
      <c r="N415" s="72"/>
      <c r="O415" s="79" t="s">
        <v>1646</v>
      </c>
      <c r="P415" s="81">
        <v>42852.438634259262</v>
      </c>
      <c r="Q415" s="79" t="s">
        <v>18325</v>
      </c>
      <c r="R415" s="79"/>
      <c r="S415" s="79"/>
      <c r="T415" s="79" t="s">
        <v>4263</v>
      </c>
      <c r="U415" s="79"/>
      <c r="V415" s="82" t="s">
        <v>4931</v>
      </c>
      <c r="W415" s="81">
        <v>42852.438634259262</v>
      </c>
      <c r="X415" s="82" t="s">
        <v>6092</v>
      </c>
      <c r="Y415" s="79"/>
      <c r="Z415" s="79"/>
      <c r="AA415" s="83" t="s">
        <v>8139</v>
      </c>
      <c r="AB415" s="79"/>
      <c r="AC415" s="79" t="b">
        <v>0</v>
      </c>
      <c r="AD415" s="79">
        <v>0</v>
      </c>
      <c r="AE415" s="83" t="s">
        <v>9915</v>
      </c>
      <c r="AF415" s="79" t="b">
        <v>0</v>
      </c>
      <c r="AG415" s="79" t="s">
        <v>9963</v>
      </c>
      <c r="AH415" s="79"/>
      <c r="AI415" s="83" t="s">
        <v>9915</v>
      </c>
      <c r="AJ415" s="79" t="b">
        <v>0</v>
      </c>
      <c r="AK415" s="79">
        <v>36</v>
      </c>
      <c r="AL415" s="83" t="s">
        <v>9466</v>
      </c>
      <c r="AM415" s="79" t="s">
        <v>9991</v>
      </c>
      <c r="AN415" s="79" t="b">
        <v>0</v>
      </c>
      <c r="AO415" s="83" t="s">
        <v>9466</v>
      </c>
      <c r="AP415" s="79" t="s">
        <v>179</v>
      </c>
      <c r="AQ415" s="79">
        <v>0</v>
      </c>
      <c r="AR415" s="79">
        <v>0</v>
      </c>
      <c r="AS415" s="79"/>
      <c r="AT415" s="79"/>
      <c r="AU415" s="79"/>
      <c r="AV415" s="79"/>
      <c r="AW415" s="79"/>
      <c r="AX415" s="79"/>
      <c r="AY415" s="79"/>
      <c r="AZ415" s="79"/>
      <c r="BA415">
        <v>2</v>
      </c>
      <c r="BB415">
        <v>0</v>
      </c>
      <c r="BC415" s="79" t="str">
        <f>IF(Edges[[#This Row],[Sentiment]]=0,"NEUTRAL",IF(Edges[[#This Row],[Sentiment]]=1,"POSITIVE",IF(Edges[[#This Row],[Sentiment]]=-1,"NEGATIVE")))</f>
        <v>NEUTRAL</v>
      </c>
      <c r="BD415" s="79" t="str">
        <f>IF(Edges[[#This Row],[Vertex 1]]=Edges[[#This Row],[Vertex 2]],"HIDE","SHOW")</f>
        <v>SHOW</v>
      </c>
      <c r="BE415" s="78" t="str">
        <f>REPLACE(INDEX(GroupVertices[Group], MATCH(Edges[[#This Row],[Vertex 1]],GroupVertices[Vertex],0)),1,1,"")</f>
        <v>EUTRAL</v>
      </c>
      <c r="BF415" s="78" t="str">
        <f>REPLACE(INDEX(GroupVertices[Group], MATCH(Edges[[#This Row],[Vertex 2]],GroupVertices[Vertex],0)),1,1,"")</f>
        <v>EUTRAL</v>
      </c>
    </row>
    <row r="416" spans="1:58" x14ac:dyDescent="0.25">
      <c r="A416" s="64" t="s">
        <v>413</v>
      </c>
      <c r="B416" s="64" t="s">
        <v>1387</v>
      </c>
      <c r="C416" s="65"/>
      <c r="D416" s="66"/>
      <c r="E416" s="67"/>
      <c r="F416" s="68"/>
      <c r="G416" s="65" t="str">
        <f>IF(Edges[[#This Row],[Vertex 1]]=Edges[[#This Row],[Vertex 2]],"HIDE","SHOW")</f>
        <v>SHOW</v>
      </c>
      <c r="H416" s="69"/>
      <c r="I416" s="70"/>
      <c r="J416" s="70"/>
      <c r="K416" s="34" t="s">
        <v>65</v>
      </c>
      <c r="L416" s="77">
        <v>416</v>
      </c>
      <c r="M416" s="77"/>
      <c r="N416" s="72"/>
      <c r="O416" s="79" t="s">
        <v>1646</v>
      </c>
      <c r="P416" s="81">
        <v>42852.441412037035</v>
      </c>
      <c r="Q416" s="79" t="s">
        <v>18323</v>
      </c>
      <c r="R416" s="79"/>
      <c r="S416" s="79"/>
      <c r="T416" s="79" t="s">
        <v>4259</v>
      </c>
      <c r="U416" s="79"/>
      <c r="V416" s="82" t="s">
        <v>4931</v>
      </c>
      <c r="W416" s="81">
        <v>42852.441412037035</v>
      </c>
      <c r="X416" s="82" t="s">
        <v>6093</v>
      </c>
      <c r="Y416" s="79"/>
      <c r="Z416" s="79"/>
      <c r="AA416" s="83" t="s">
        <v>8140</v>
      </c>
      <c r="AB416" s="79"/>
      <c r="AC416" s="79" t="b">
        <v>0</v>
      </c>
      <c r="AD416" s="79">
        <v>0</v>
      </c>
      <c r="AE416" s="83" t="s">
        <v>9915</v>
      </c>
      <c r="AF416" s="79" t="b">
        <v>0</v>
      </c>
      <c r="AG416" s="79" t="s">
        <v>9964</v>
      </c>
      <c r="AH416" s="79"/>
      <c r="AI416" s="83" t="s">
        <v>9915</v>
      </c>
      <c r="AJ416" s="79" t="b">
        <v>0</v>
      </c>
      <c r="AK416" s="79">
        <v>23</v>
      </c>
      <c r="AL416" s="83" t="s">
        <v>9467</v>
      </c>
      <c r="AM416" s="79" t="s">
        <v>9991</v>
      </c>
      <c r="AN416" s="79" t="b">
        <v>0</v>
      </c>
      <c r="AO416" s="83" t="s">
        <v>9467</v>
      </c>
      <c r="AP416" s="79" t="s">
        <v>179</v>
      </c>
      <c r="AQ416" s="79">
        <v>0</v>
      </c>
      <c r="AR416" s="79">
        <v>0</v>
      </c>
      <c r="AS416" s="79"/>
      <c r="AT416" s="79"/>
      <c r="AU416" s="79"/>
      <c r="AV416" s="79"/>
      <c r="AW416" s="79"/>
      <c r="AX416" s="79"/>
      <c r="AY416" s="79"/>
      <c r="AZ416" s="79"/>
      <c r="BA416">
        <v>2</v>
      </c>
      <c r="BB416">
        <v>0</v>
      </c>
      <c r="BC416" s="79" t="str">
        <f>IF(Edges[[#This Row],[Sentiment]]=0,"NEUTRAL",IF(Edges[[#This Row],[Sentiment]]=1,"POSITIVE",IF(Edges[[#This Row],[Sentiment]]=-1,"NEGATIVE")))</f>
        <v>NEUTRAL</v>
      </c>
      <c r="BD416" s="79" t="str">
        <f>IF(Edges[[#This Row],[Vertex 1]]=Edges[[#This Row],[Vertex 2]],"HIDE","SHOW")</f>
        <v>SHOW</v>
      </c>
      <c r="BE416" s="78" t="str">
        <f>REPLACE(INDEX(GroupVertices[Group], MATCH(Edges[[#This Row],[Vertex 1]],GroupVertices[Vertex],0)),1,1,"")</f>
        <v>EUTRAL</v>
      </c>
      <c r="BF416" s="78" t="str">
        <f>REPLACE(INDEX(GroupVertices[Group], MATCH(Edges[[#This Row],[Vertex 2]],GroupVertices[Vertex],0)),1,1,"")</f>
        <v>EUTRAL</v>
      </c>
    </row>
    <row r="417" spans="1:58" hidden="1" x14ac:dyDescent="0.25">
      <c r="A417" s="64" t="s">
        <v>414</v>
      </c>
      <c r="B417" s="64" t="s">
        <v>414</v>
      </c>
      <c r="C417" s="65"/>
      <c r="D417" s="66"/>
      <c r="E417" s="67"/>
      <c r="F417" s="68"/>
      <c r="G417" s="65" t="str">
        <f>IF(Edges[[#This Row],[Vertex 1]]=Edges[[#This Row],[Vertex 2]],"HIDE","SHOW")</f>
        <v>HIDE</v>
      </c>
      <c r="H417" s="69"/>
      <c r="I417" s="70"/>
      <c r="J417" s="70"/>
      <c r="K417" s="34"/>
      <c r="L417" s="77"/>
      <c r="M417" s="77"/>
      <c r="N417" s="72"/>
      <c r="O417" s="79" t="s">
        <v>179</v>
      </c>
      <c r="P417" s="81">
        <v>42852.429930555554</v>
      </c>
      <c r="Q417" s="79" t="s">
        <v>1799</v>
      </c>
      <c r="R417" s="79"/>
      <c r="S417" s="79"/>
      <c r="T417" s="79"/>
      <c r="U417" s="82" t="s">
        <v>4494</v>
      </c>
      <c r="V417" s="82" t="s">
        <v>4494</v>
      </c>
      <c r="W417" s="81">
        <v>42852.429930555554</v>
      </c>
      <c r="X417" s="82" t="s">
        <v>6094</v>
      </c>
      <c r="Y417" s="79"/>
      <c r="Z417" s="79"/>
      <c r="AA417" s="83" t="s">
        <v>8141</v>
      </c>
      <c r="AB417" s="79"/>
      <c r="AC417" s="79" t="b">
        <v>0</v>
      </c>
      <c r="AD417" s="79">
        <v>0</v>
      </c>
      <c r="AE417" s="83" t="s">
        <v>9915</v>
      </c>
      <c r="AF417" s="79" t="b">
        <v>0</v>
      </c>
      <c r="AG417" s="79" t="s">
        <v>9963</v>
      </c>
      <c r="AH417" s="79"/>
      <c r="AI417" s="83" t="s">
        <v>9915</v>
      </c>
      <c r="AJ417" s="79" t="b">
        <v>0</v>
      </c>
      <c r="AK417" s="79">
        <v>0</v>
      </c>
      <c r="AL417" s="83" t="s">
        <v>9915</v>
      </c>
      <c r="AM417" s="79" t="s">
        <v>9998</v>
      </c>
      <c r="AN417" s="79" t="b">
        <v>0</v>
      </c>
      <c r="AO417" s="83" t="s">
        <v>8141</v>
      </c>
      <c r="AP417" s="79" t="s">
        <v>179</v>
      </c>
      <c r="AQ417" s="79">
        <v>0</v>
      </c>
      <c r="AR417" s="79">
        <v>0</v>
      </c>
      <c r="AS417" s="79"/>
      <c r="AT417" s="79"/>
      <c r="AU417" s="79"/>
      <c r="AV417" s="79"/>
      <c r="AW417" s="79"/>
      <c r="AX417" s="79"/>
      <c r="AY417" s="79"/>
      <c r="AZ417" s="79"/>
      <c r="BA417">
        <v>2</v>
      </c>
      <c r="BB417">
        <v>0</v>
      </c>
      <c r="BC417" s="79" t="str">
        <f>IF(Edges[[#This Row],[Sentiment]]=0,"NEUTRAL",IF(Edges[[#This Row],[Sentiment]]=1,"POSITIVE",IF(Edges[[#This Row],[Sentiment]]=-1,"NEGATIVE")))</f>
        <v>NEUTRAL</v>
      </c>
      <c r="BD417" s="79" t="str">
        <f>IF(Edges[[#This Row],[Vertex 1]]=Edges[[#This Row],[Vertex 2]],"HIDE","SHOW")</f>
        <v>HIDE</v>
      </c>
      <c r="BE417" s="124" t="e">
        <f>REPLACE(INDEX(GroupVertices[Group], MATCH(Edges[[#This Row],[Vertex 1]],GroupVertices[Vertex],0)),1,1,"")</f>
        <v>#N/A</v>
      </c>
      <c r="BF417" s="124" t="e">
        <f>REPLACE(INDEX(GroupVertices[Group], MATCH(Edges[[#This Row],[Vertex 2]],GroupVertices[Vertex],0)),1,1,"")</f>
        <v>#N/A</v>
      </c>
    </row>
    <row r="418" spans="1:58" hidden="1" x14ac:dyDescent="0.25">
      <c r="A418" s="64" t="s">
        <v>414</v>
      </c>
      <c r="B418" s="64" t="s">
        <v>414</v>
      </c>
      <c r="C418" s="65"/>
      <c r="D418" s="66"/>
      <c r="E418" s="67"/>
      <c r="F418" s="68"/>
      <c r="G418" s="65" t="str">
        <f>IF(Edges[[#This Row],[Vertex 1]]=Edges[[#This Row],[Vertex 2]],"HIDE","SHOW")</f>
        <v>HIDE</v>
      </c>
      <c r="H418" s="69"/>
      <c r="I418" s="70"/>
      <c r="J418" s="70"/>
      <c r="K418" s="34"/>
      <c r="L418" s="77"/>
      <c r="M418" s="77"/>
      <c r="N418" s="72"/>
      <c r="O418" s="79" t="s">
        <v>179</v>
      </c>
      <c r="P418" s="81">
        <v>42852.444108796299</v>
      </c>
      <c r="Q418" s="79" t="s">
        <v>1800</v>
      </c>
      <c r="R418" s="79"/>
      <c r="S418" s="79"/>
      <c r="T418" s="79"/>
      <c r="U418" s="82" t="s">
        <v>4495</v>
      </c>
      <c r="V418" s="82" t="s">
        <v>4495</v>
      </c>
      <c r="W418" s="81">
        <v>42852.444108796299</v>
      </c>
      <c r="X418" s="82" t="s">
        <v>6095</v>
      </c>
      <c r="Y418" s="79"/>
      <c r="Z418" s="79"/>
      <c r="AA418" s="83" t="s">
        <v>8142</v>
      </c>
      <c r="AB418" s="79"/>
      <c r="AC418" s="79" t="b">
        <v>0</v>
      </c>
      <c r="AD418" s="79">
        <v>0</v>
      </c>
      <c r="AE418" s="83" t="s">
        <v>9915</v>
      </c>
      <c r="AF418" s="79" t="b">
        <v>0</v>
      </c>
      <c r="AG418" s="79" t="s">
        <v>9963</v>
      </c>
      <c r="AH418" s="79"/>
      <c r="AI418" s="83" t="s">
        <v>9915</v>
      </c>
      <c r="AJ418" s="79" t="b">
        <v>0</v>
      </c>
      <c r="AK418" s="79">
        <v>0</v>
      </c>
      <c r="AL418" s="83" t="s">
        <v>9915</v>
      </c>
      <c r="AM418" s="79" t="s">
        <v>9998</v>
      </c>
      <c r="AN418" s="79" t="b">
        <v>0</v>
      </c>
      <c r="AO418" s="83" t="s">
        <v>8142</v>
      </c>
      <c r="AP418" s="79" t="s">
        <v>179</v>
      </c>
      <c r="AQ418" s="79">
        <v>0</v>
      </c>
      <c r="AR418" s="79">
        <v>0</v>
      </c>
      <c r="AS418" s="79"/>
      <c r="AT418" s="79"/>
      <c r="AU418" s="79"/>
      <c r="AV418" s="79"/>
      <c r="AW418" s="79"/>
      <c r="AX418" s="79"/>
      <c r="AY418" s="79"/>
      <c r="AZ418" s="79"/>
      <c r="BA418">
        <v>2</v>
      </c>
      <c r="BB418">
        <v>0</v>
      </c>
      <c r="BC418" s="79" t="str">
        <f>IF(Edges[[#This Row],[Sentiment]]=0,"NEUTRAL",IF(Edges[[#This Row],[Sentiment]]=1,"POSITIVE",IF(Edges[[#This Row],[Sentiment]]=-1,"NEGATIVE")))</f>
        <v>NEUTRAL</v>
      </c>
      <c r="BD418" s="79" t="str">
        <f>IF(Edges[[#This Row],[Vertex 1]]=Edges[[#This Row],[Vertex 2]],"HIDE","SHOW")</f>
        <v>HIDE</v>
      </c>
      <c r="BE418" s="124" t="e">
        <f>REPLACE(INDEX(GroupVertices[Group], MATCH(Edges[[#This Row],[Vertex 1]],GroupVertices[Vertex],0)),1,1,"")</f>
        <v>#N/A</v>
      </c>
      <c r="BF418" s="124" t="e">
        <f>REPLACE(INDEX(GroupVertices[Group], MATCH(Edges[[#This Row],[Vertex 2]],GroupVertices[Vertex],0)),1,1,"")</f>
        <v>#N/A</v>
      </c>
    </row>
    <row r="419" spans="1:58" hidden="1" x14ac:dyDescent="0.25">
      <c r="A419" s="64" t="s">
        <v>415</v>
      </c>
      <c r="B419" s="64" t="s">
        <v>415</v>
      </c>
      <c r="C419" s="65"/>
      <c r="D419" s="66"/>
      <c r="E419" s="67"/>
      <c r="F419" s="68"/>
      <c r="G419" s="65" t="str">
        <f>IF(Edges[[#This Row],[Vertex 1]]=Edges[[#This Row],[Vertex 2]],"HIDE","SHOW")</f>
        <v>HIDE</v>
      </c>
      <c r="H419" s="69"/>
      <c r="I419" s="70"/>
      <c r="J419" s="70"/>
      <c r="K419" s="34"/>
      <c r="L419" s="77"/>
      <c r="M419" s="77"/>
      <c r="N419" s="72"/>
      <c r="O419" s="79" t="s">
        <v>179</v>
      </c>
      <c r="P419" s="81">
        <v>42851.849293981482</v>
      </c>
      <c r="Q419" s="79" t="s">
        <v>1801</v>
      </c>
      <c r="R419" s="82" t="s">
        <v>3284</v>
      </c>
      <c r="S419" s="79" t="s">
        <v>4051</v>
      </c>
      <c r="T419" s="79"/>
      <c r="U419" s="79"/>
      <c r="V419" s="82" t="s">
        <v>4932</v>
      </c>
      <c r="W419" s="81">
        <v>42851.849293981482</v>
      </c>
      <c r="X419" s="82" t="s">
        <v>6096</v>
      </c>
      <c r="Y419" s="79"/>
      <c r="Z419" s="79"/>
      <c r="AA419" s="83" t="s">
        <v>8143</v>
      </c>
      <c r="AB419" s="79"/>
      <c r="AC419" s="79" t="b">
        <v>0</v>
      </c>
      <c r="AD419" s="79">
        <v>0</v>
      </c>
      <c r="AE419" s="83" t="s">
        <v>9915</v>
      </c>
      <c r="AF419" s="79" t="b">
        <v>0</v>
      </c>
      <c r="AG419" s="79" t="s">
        <v>9963</v>
      </c>
      <c r="AH419" s="79"/>
      <c r="AI419" s="83" t="s">
        <v>9915</v>
      </c>
      <c r="AJ419" s="79" t="b">
        <v>0</v>
      </c>
      <c r="AK419" s="79">
        <v>0</v>
      </c>
      <c r="AL419" s="83" t="s">
        <v>9915</v>
      </c>
      <c r="AM419" s="79" t="s">
        <v>10017</v>
      </c>
      <c r="AN419" s="79" t="b">
        <v>1</v>
      </c>
      <c r="AO419" s="83" t="s">
        <v>8143</v>
      </c>
      <c r="AP419" s="79" t="s">
        <v>179</v>
      </c>
      <c r="AQ419" s="79">
        <v>0</v>
      </c>
      <c r="AR419" s="79">
        <v>0</v>
      </c>
      <c r="AS419" s="79"/>
      <c r="AT419" s="79"/>
      <c r="AU419" s="79"/>
      <c r="AV419" s="79"/>
      <c r="AW419" s="79"/>
      <c r="AX419" s="79"/>
      <c r="AY419" s="79"/>
      <c r="AZ419" s="79"/>
      <c r="BA419">
        <v>2</v>
      </c>
      <c r="BB419">
        <v>0</v>
      </c>
      <c r="BC419" s="79" t="str">
        <f>IF(Edges[[#This Row],[Sentiment]]=0,"NEUTRAL",IF(Edges[[#This Row],[Sentiment]]=1,"POSITIVE",IF(Edges[[#This Row],[Sentiment]]=-1,"NEGATIVE")))</f>
        <v>NEUTRAL</v>
      </c>
      <c r="BD419" s="79" t="str">
        <f>IF(Edges[[#This Row],[Vertex 1]]=Edges[[#This Row],[Vertex 2]],"HIDE","SHOW")</f>
        <v>HIDE</v>
      </c>
      <c r="BE419" s="124" t="e">
        <f>REPLACE(INDEX(GroupVertices[Group], MATCH(Edges[[#This Row],[Vertex 1]],GroupVertices[Vertex],0)),1,1,"")</f>
        <v>#N/A</v>
      </c>
      <c r="BF419" s="124" t="e">
        <f>REPLACE(INDEX(GroupVertices[Group], MATCH(Edges[[#This Row],[Vertex 2]],GroupVertices[Vertex],0)),1,1,"")</f>
        <v>#N/A</v>
      </c>
    </row>
    <row r="420" spans="1:58" hidden="1" x14ac:dyDescent="0.25">
      <c r="A420" s="64" t="s">
        <v>415</v>
      </c>
      <c r="B420" s="64" t="s">
        <v>415</v>
      </c>
      <c r="C420" s="65"/>
      <c r="D420" s="66"/>
      <c r="E420" s="67"/>
      <c r="F420" s="68"/>
      <c r="G420" s="65" t="str">
        <f>IF(Edges[[#This Row],[Vertex 1]]=Edges[[#This Row],[Vertex 2]],"HIDE","SHOW")</f>
        <v>HIDE</v>
      </c>
      <c r="H420" s="69"/>
      <c r="I420" s="70"/>
      <c r="J420" s="70"/>
      <c r="K420" s="34"/>
      <c r="L420" s="77"/>
      <c r="M420" s="77"/>
      <c r="N420" s="72"/>
      <c r="O420" s="79" t="s">
        <v>179</v>
      </c>
      <c r="P420" s="81">
        <v>42852.444652777776</v>
      </c>
      <c r="Q420" s="79" t="s">
        <v>1802</v>
      </c>
      <c r="R420" s="82" t="s">
        <v>3285</v>
      </c>
      <c r="S420" s="79" t="s">
        <v>4069</v>
      </c>
      <c r="T420" s="79" t="s">
        <v>4295</v>
      </c>
      <c r="U420" s="82" t="s">
        <v>4496</v>
      </c>
      <c r="V420" s="82" t="s">
        <v>4496</v>
      </c>
      <c r="W420" s="81">
        <v>42852.444652777776</v>
      </c>
      <c r="X420" s="82" t="s">
        <v>6097</v>
      </c>
      <c r="Y420" s="79"/>
      <c r="Z420" s="79"/>
      <c r="AA420" s="83" t="s">
        <v>8144</v>
      </c>
      <c r="AB420" s="79"/>
      <c r="AC420" s="79" t="b">
        <v>0</v>
      </c>
      <c r="AD420" s="79">
        <v>0</v>
      </c>
      <c r="AE420" s="83" t="s">
        <v>9915</v>
      </c>
      <c r="AF420" s="79" t="b">
        <v>0</v>
      </c>
      <c r="AG420" s="79" t="s">
        <v>9963</v>
      </c>
      <c r="AH420" s="79"/>
      <c r="AI420" s="83" t="s">
        <v>9915</v>
      </c>
      <c r="AJ420" s="79" t="b">
        <v>0</v>
      </c>
      <c r="AK420" s="79">
        <v>0</v>
      </c>
      <c r="AL420" s="83" t="s">
        <v>9915</v>
      </c>
      <c r="AM420" s="79" t="s">
        <v>10017</v>
      </c>
      <c r="AN420" s="79" t="b">
        <v>0</v>
      </c>
      <c r="AO420" s="83" t="s">
        <v>8144</v>
      </c>
      <c r="AP420" s="79" t="s">
        <v>179</v>
      </c>
      <c r="AQ420" s="79">
        <v>0</v>
      </c>
      <c r="AR420" s="79">
        <v>0</v>
      </c>
      <c r="AS420" s="79"/>
      <c r="AT420" s="79"/>
      <c r="AU420" s="79"/>
      <c r="AV420" s="79"/>
      <c r="AW420" s="79"/>
      <c r="AX420" s="79"/>
      <c r="AY420" s="79"/>
      <c r="AZ420" s="79"/>
      <c r="BA420">
        <v>2</v>
      </c>
      <c r="BB420">
        <v>0</v>
      </c>
      <c r="BC420" s="79" t="str">
        <f>IF(Edges[[#This Row],[Sentiment]]=0,"NEUTRAL",IF(Edges[[#This Row],[Sentiment]]=1,"POSITIVE",IF(Edges[[#This Row],[Sentiment]]=-1,"NEGATIVE")))</f>
        <v>NEUTRAL</v>
      </c>
      <c r="BD420" s="79" t="str">
        <f>IF(Edges[[#This Row],[Vertex 1]]=Edges[[#This Row],[Vertex 2]],"HIDE","SHOW")</f>
        <v>HIDE</v>
      </c>
      <c r="BE420" s="124" t="e">
        <f>REPLACE(INDEX(GroupVertices[Group], MATCH(Edges[[#This Row],[Vertex 1]],GroupVertices[Vertex],0)),1,1,"")</f>
        <v>#N/A</v>
      </c>
      <c r="BF420" s="124" t="e">
        <f>REPLACE(INDEX(GroupVertices[Group], MATCH(Edges[[#This Row],[Vertex 2]],GroupVertices[Vertex],0)),1,1,"")</f>
        <v>#N/A</v>
      </c>
    </row>
    <row r="421" spans="1:58" x14ac:dyDescent="0.25">
      <c r="A421" s="64" t="s">
        <v>416</v>
      </c>
      <c r="B421" s="64" t="s">
        <v>1039</v>
      </c>
      <c r="C421" s="65"/>
      <c r="D421" s="66"/>
      <c r="E421" s="67"/>
      <c r="F421" s="68"/>
      <c r="G421" s="65" t="str">
        <f>IF(Edges[[#This Row],[Vertex 1]]=Edges[[#This Row],[Vertex 2]],"HIDE","SHOW")</f>
        <v>SHOW</v>
      </c>
      <c r="H421" s="69"/>
      <c r="I421" s="70"/>
      <c r="J421" s="70"/>
      <c r="K421" s="34" t="s">
        <v>65</v>
      </c>
      <c r="L421" s="77">
        <v>421</v>
      </c>
      <c r="M421" s="77"/>
      <c r="N421" s="72"/>
      <c r="O421" s="79" t="s">
        <v>1646</v>
      </c>
      <c r="P421" s="81">
        <v>42852.445740740739</v>
      </c>
      <c r="Q421" s="79" t="s">
        <v>1803</v>
      </c>
      <c r="R421" s="82" t="s">
        <v>3286</v>
      </c>
      <c r="S421" s="79" t="s">
        <v>4061</v>
      </c>
      <c r="T421" s="79" t="s">
        <v>4296</v>
      </c>
      <c r="U421" s="79"/>
      <c r="V421" s="82" t="s">
        <v>4933</v>
      </c>
      <c r="W421" s="81">
        <v>42852.445740740739</v>
      </c>
      <c r="X421" s="82" t="s">
        <v>6098</v>
      </c>
      <c r="Y421" s="79"/>
      <c r="Z421" s="79"/>
      <c r="AA421" s="83" t="s">
        <v>8145</v>
      </c>
      <c r="AB421" s="79"/>
      <c r="AC421" s="79" t="b">
        <v>0</v>
      </c>
      <c r="AD421" s="79">
        <v>0</v>
      </c>
      <c r="AE421" s="83" t="s">
        <v>9915</v>
      </c>
      <c r="AF421" s="79" t="b">
        <v>0</v>
      </c>
      <c r="AG421" s="79" t="s">
        <v>9963</v>
      </c>
      <c r="AH421" s="79"/>
      <c r="AI421" s="83" t="s">
        <v>9915</v>
      </c>
      <c r="AJ421" s="79" t="b">
        <v>0</v>
      </c>
      <c r="AK421" s="79">
        <v>3</v>
      </c>
      <c r="AL421" s="83" t="s">
        <v>8923</v>
      </c>
      <c r="AM421" s="79" t="s">
        <v>9991</v>
      </c>
      <c r="AN421" s="79" t="b">
        <v>0</v>
      </c>
      <c r="AO421" s="83" t="s">
        <v>8923</v>
      </c>
      <c r="AP421" s="79" t="s">
        <v>179</v>
      </c>
      <c r="AQ421" s="79">
        <v>0</v>
      </c>
      <c r="AR421" s="79">
        <v>0</v>
      </c>
      <c r="AS421" s="79"/>
      <c r="AT421" s="79"/>
      <c r="AU421" s="79"/>
      <c r="AV421" s="79"/>
      <c r="AW421" s="79"/>
      <c r="AX421" s="79"/>
      <c r="AY421" s="79"/>
      <c r="AZ421" s="79"/>
      <c r="BA421">
        <v>1</v>
      </c>
      <c r="BB421">
        <v>0</v>
      </c>
      <c r="BC421" s="79" t="str">
        <f>IF(Edges[[#This Row],[Sentiment]]=0,"NEUTRAL",IF(Edges[[#This Row],[Sentiment]]=1,"POSITIVE",IF(Edges[[#This Row],[Sentiment]]=-1,"NEGATIVE")))</f>
        <v>NEUTRAL</v>
      </c>
      <c r="BD421" s="79" t="str">
        <f>IF(Edges[[#This Row],[Vertex 1]]=Edges[[#This Row],[Vertex 2]],"HIDE","SHOW")</f>
        <v>SHOW</v>
      </c>
      <c r="BE421" s="78" t="str">
        <f>REPLACE(INDEX(GroupVertices[Group], MATCH(Edges[[#This Row],[Vertex 1]],GroupVertices[Vertex],0)),1,1,"")</f>
        <v>EUTRAL</v>
      </c>
      <c r="BF421" s="78" t="str">
        <f>REPLACE(INDEX(GroupVertices[Group], MATCH(Edges[[#This Row],[Vertex 2]],GroupVertices[Vertex],0)),1,1,"")</f>
        <v>eneral</v>
      </c>
    </row>
    <row r="422" spans="1:58" x14ac:dyDescent="0.25">
      <c r="A422" s="64" t="s">
        <v>417</v>
      </c>
      <c r="B422" s="64" t="s">
        <v>533</v>
      </c>
      <c r="C422" s="65"/>
      <c r="D422" s="66"/>
      <c r="E422" s="67"/>
      <c r="F422" s="68"/>
      <c r="G422" s="65" t="str">
        <f>IF(Edges[[#This Row],[Vertex 1]]=Edges[[#This Row],[Vertex 2]],"HIDE","SHOW")</f>
        <v>SHOW</v>
      </c>
      <c r="H422" s="69"/>
      <c r="I422" s="70"/>
      <c r="J422" s="70"/>
      <c r="K422" s="34" t="s">
        <v>65</v>
      </c>
      <c r="L422" s="77">
        <v>422</v>
      </c>
      <c r="M422" s="77"/>
      <c r="N422" s="72"/>
      <c r="O422" s="79" t="s">
        <v>1646</v>
      </c>
      <c r="P422" s="81">
        <v>42852.451168981483</v>
      </c>
      <c r="Q422" s="79" t="s">
        <v>18349</v>
      </c>
      <c r="R422" s="82" t="s">
        <v>3265</v>
      </c>
      <c r="S422" s="79" t="s">
        <v>4065</v>
      </c>
      <c r="T422" s="79" t="s">
        <v>4291</v>
      </c>
      <c r="U422" s="79"/>
      <c r="V422" s="82" t="s">
        <v>4934</v>
      </c>
      <c r="W422" s="81">
        <v>42852.451168981483</v>
      </c>
      <c r="X422" s="82" t="s">
        <v>6099</v>
      </c>
      <c r="Y422" s="79"/>
      <c r="Z422" s="79"/>
      <c r="AA422" s="83" t="s">
        <v>8146</v>
      </c>
      <c r="AB422" s="79"/>
      <c r="AC422" s="79" t="b">
        <v>0</v>
      </c>
      <c r="AD422" s="79">
        <v>0</v>
      </c>
      <c r="AE422" s="83" t="s">
        <v>9915</v>
      </c>
      <c r="AF422" s="79" t="b">
        <v>0</v>
      </c>
      <c r="AG422" s="79" t="s">
        <v>9964</v>
      </c>
      <c r="AH422" s="79"/>
      <c r="AI422" s="83" t="s">
        <v>9915</v>
      </c>
      <c r="AJ422" s="79" t="b">
        <v>0</v>
      </c>
      <c r="AK422" s="79">
        <v>5</v>
      </c>
      <c r="AL422" s="83" t="s">
        <v>8287</v>
      </c>
      <c r="AM422" s="79" t="s">
        <v>9991</v>
      </c>
      <c r="AN422" s="79" t="b">
        <v>0</v>
      </c>
      <c r="AO422" s="83" t="s">
        <v>8287</v>
      </c>
      <c r="AP422" s="79" t="s">
        <v>179</v>
      </c>
      <c r="AQ422" s="79">
        <v>0</v>
      </c>
      <c r="AR422" s="79">
        <v>0</v>
      </c>
      <c r="AS422" s="79"/>
      <c r="AT422" s="79"/>
      <c r="AU422" s="79"/>
      <c r="AV422" s="79"/>
      <c r="AW422" s="79"/>
      <c r="AX422" s="79"/>
      <c r="AY422" s="79"/>
      <c r="AZ422" s="79"/>
      <c r="BA422">
        <v>1</v>
      </c>
      <c r="BB422">
        <v>0</v>
      </c>
      <c r="BC422" s="79" t="str">
        <f>IF(Edges[[#This Row],[Sentiment]]=0,"NEUTRAL",IF(Edges[[#This Row],[Sentiment]]=1,"POSITIVE",IF(Edges[[#This Row],[Sentiment]]=-1,"NEGATIVE")))</f>
        <v>NEUTRAL</v>
      </c>
      <c r="BD422" s="79" t="str">
        <f>IF(Edges[[#This Row],[Vertex 1]]=Edges[[#This Row],[Vertex 2]],"HIDE","SHOW")</f>
        <v>SHOW</v>
      </c>
      <c r="BE422" s="78" t="str">
        <f>REPLACE(INDEX(GroupVertices[Group], MATCH(Edges[[#This Row],[Vertex 1]],GroupVertices[Vertex],0)),1,1,"")</f>
        <v>EUTRAL</v>
      </c>
      <c r="BF422" s="78" t="str">
        <f>REPLACE(INDEX(GroupVertices[Group], MATCH(Edges[[#This Row],[Vertex 2]],GroupVertices[Vertex],0)),1,1,"")</f>
        <v>EUTRAL</v>
      </c>
    </row>
    <row r="423" spans="1:58" hidden="1" x14ac:dyDescent="0.25">
      <c r="A423" s="64" t="s">
        <v>418</v>
      </c>
      <c r="B423" s="64" t="s">
        <v>418</v>
      </c>
      <c r="C423" s="65"/>
      <c r="D423" s="66"/>
      <c r="E423" s="67"/>
      <c r="F423" s="68"/>
      <c r="G423" s="65" t="str">
        <f>IF(Edges[[#This Row],[Vertex 1]]=Edges[[#This Row],[Vertex 2]],"HIDE","SHOW")</f>
        <v>HIDE</v>
      </c>
      <c r="H423" s="69"/>
      <c r="I423" s="70"/>
      <c r="J423" s="70"/>
      <c r="K423" s="34"/>
      <c r="L423" s="77"/>
      <c r="M423" s="77"/>
      <c r="N423" s="72"/>
      <c r="O423" s="79" t="s">
        <v>179</v>
      </c>
      <c r="P423" s="81">
        <v>42852.456122685187</v>
      </c>
      <c r="Q423" s="79" t="s">
        <v>1804</v>
      </c>
      <c r="R423" s="82" t="s">
        <v>3287</v>
      </c>
      <c r="S423" s="79" t="s">
        <v>4070</v>
      </c>
      <c r="T423" s="79" t="s">
        <v>1544</v>
      </c>
      <c r="U423" s="79"/>
      <c r="V423" s="82" t="s">
        <v>4935</v>
      </c>
      <c r="W423" s="81">
        <v>42852.456122685187</v>
      </c>
      <c r="X423" s="82" t="s">
        <v>6100</v>
      </c>
      <c r="Y423" s="79"/>
      <c r="Z423" s="79"/>
      <c r="AA423" s="83" t="s">
        <v>8147</v>
      </c>
      <c r="AB423" s="79"/>
      <c r="AC423" s="79" t="b">
        <v>0</v>
      </c>
      <c r="AD423" s="79">
        <v>5</v>
      </c>
      <c r="AE423" s="83" t="s">
        <v>9915</v>
      </c>
      <c r="AF423" s="79" t="b">
        <v>0</v>
      </c>
      <c r="AG423" s="79" t="s">
        <v>9963</v>
      </c>
      <c r="AH423" s="79"/>
      <c r="AI423" s="83" t="s">
        <v>9915</v>
      </c>
      <c r="AJ423" s="79" t="b">
        <v>0</v>
      </c>
      <c r="AK423" s="79">
        <v>0</v>
      </c>
      <c r="AL423" s="83" t="s">
        <v>9915</v>
      </c>
      <c r="AM423" s="79" t="s">
        <v>9990</v>
      </c>
      <c r="AN423" s="79" t="b">
        <v>0</v>
      </c>
      <c r="AO423" s="83" t="s">
        <v>8147</v>
      </c>
      <c r="AP423" s="79" t="s">
        <v>179</v>
      </c>
      <c r="AQ423" s="79">
        <v>0</v>
      </c>
      <c r="AR423" s="79">
        <v>0</v>
      </c>
      <c r="AS423" s="79"/>
      <c r="AT423" s="79"/>
      <c r="AU423" s="79"/>
      <c r="AV423" s="79"/>
      <c r="AW423" s="79"/>
      <c r="AX423" s="79"/>
      <c r="AY423" s="79"/>
      <c r="AZ423" s="79"/>
      <c r="BA423">
        <v>1</v>
      </c>
      <c r="BB423">
        <v>0</v>
      </c>
      <c r="BC423" s="79" t="str">
        <f>IF(Edges[[#This Row],[Sentiment]]=0,"NEUTRAL",IF(Edges[[#This Row],[Sentiment]]=1,"POSITIVE",IF(Edges[[#This Row],[Sentiment]]=-1,"NEGATIVE")))</f>
        <v>NEUTRAL</v>
      </c>
      <c r="BD423" s="79" t="str">
        <f>IF(Edges[[#This Row],[Vertex 1]]=Edges[[#This Row],[Vertex 2]],"HIDE","SHOW")</f>
        <v>HIDE</v>
      </c>
      <c r="BE423" s="124" t="e">
        <f>REPLACE(INDEX(GroupVertices[Group], MATCH(Edges[[#This Row],[Vertex 1]],GroupVertices[Vertex],0)),1,1,"")</f>
        <v>#N/A</v>
      </c>
      <c r="BF423" s="124" t="e">
        <f>REPLACE(INDEX(GroupVertices[Group], MATCH(Edges[[#This Row],[Vertex 2]],GroupVertices[Vertex],0)),1,1,"")</f>
        <v>#N/A</v>
      </c>
    </row>
    <row r="424" spans="1:58" hidden="1" x14ac:dyDescent="0.25">
      <c r="A424" s="64" t="s">
        <v>419</v>
      </c>
      <c r="B424" s="64" t="s">
        <v>419</v>
      </c>
      <c r="C424" s="65"/>
      <c r="D424" s="66"/>
      <c r="E424" s="67"/>
      <c r="F424" s="68"/>
      <c r="G424" s="65" t="str">
        <f>IF(Edges[[#This Row],[Vertex 1]]=Edges[[#This Row],[Vertex 2]],"HIDE","SHOW")</f>
        <v>HIDE</v>
      </c>
      <c r="H424" s="69"/>
      <c r="I424" s="70"/>
      <c r="J424" s="70"/>
      <c r="K424" s="34"/>
      <c r="L424" s="77"/>
      <c r="M424" s="77"/>
      <c r="N424" s="72"/>
      <c r="O424" s="79" t="s">
        <v>179</v>
      </c>
      <c r="P424" s="81">
        <v>42852.457511574074</v>
      </c>
      <c r="Q424" s="79" t="s">
        <v>1805</v>
      </c>
      <c r="R424" s="82" t="s">
        <v>3288</v>
      </c>
      <c r="S424" s="79" t="s">
        <v>4027</v>
      </c>
      <c r="T424" s="79"/>
      <c r="U424" s="82" t="s">
        <v>4497</v>
      </c>
      <c r="V424" s="82" t="s">
        <v>4497</v>
      </c>
      <c r="W424" s="81">
        <v>42852.457511574074</v>
      </c>
      <c r="X424" s="82" t="s">
        <v>6101</v>
      </c>
      <c r="Y424" s="79"/>
      <c r="Z424" s="79"/>
      <c r="AA424" s="83" t="s">
        <v>8148</v>
      </c>
      <c r="AB424" s="79"/>
      <c r="AC424" s="79" t="b">
        <v>0</v>
      </c>
      <c r="AD424" s="79">
        <v>0</v>
      </c>
      <c r="AE424" s="83" t="s">
        <v>9915</v>
      </c>
      <c r="AF424" s="79" t="b">
        <v>0</v>
      </c>
      <c r="AG424" s="79" t="s">
        <v>9966</v>
      </c>
      <c r="AH424" s="79"/>
      <c r="AI424" s="83" t="s">
        <v>9915</v>
      </c>
      <c r="AJ424" s="79" t="b">
        <v>0</v>
      </c>
      <c r="AK424" s="79">
        <v>0</v>
      </c>
      <c r="AL424" s="83" t="s">
        <v>9915</v>
      </c>
      <c r="AM424" s="79" t="s">
        <v>9991</v>
      </c>
      <c r="AN424" s="79" t="b">
        <v>0</v>
      </c>
      <c r="AO424" s="83" t="s">
        <v>8148</v>
      </c>
      <c r="AP424" s="79" t="s">
        <v>179</v>
      </c>
      <c r="AQ424" s="79">
        <v>0</v>
      </c>
      <c r="AR424" s="79">
        <v>0</v>
      </c>
      <c r="AS424" s="79"/>
      <c r="AT424" s="79"/>
      <c r="AU424" s="79"/>
      <c r="AV424" s="79"/>
      <c r="AW424" s="79"/>
      <c r="AX424" s="79"/>
      <c r="AY424" s="79"/>
      <c r="AZ424" s="79"/>
      <c r="BA424">
        <v>1</v>
      </c>
      <c r="BB424">
        <v>0</v>
      </c>
      <c r="BC424" s="79" t="str">
        <f>IF(Edges[[#This Row],[Sentiment]]=0,"NEUTRAL",IF(Edges[[#This Row],[Sentiment]]=1,"POSITIVE",IF(Edges[[#This Row],[Sentiment]]=-1,"NEGATIVE")))</f>
        <v>NEUTRAL</v>
      </c>
      <c r="BD424" s="79" t="str">
        <f>IF(Edges[[#This Row],[Vertex 1]]=Edges[[#This Row],[Vertex 2]],"HIDE","SHOW")</f>
        <v>HIDE</v>
      </c>
      <c r="BE424" s="124" t="e">
        <f>REPLACE(INDEX(GroupVertices[Group], MATCH(Edges[[#This Row],[Vertex 1]],GroupVertices[Vertex],0)),1,1,"")</f>
        <v>#N/A</v>
      </c>
      <c r="BF424" s="124" t="e">
        <f>REPLACE(INDEX(GroupVertices[Group], MATCH(Edges[[#This Row],[Vertex 2]],GroupVertices[Vertex],0)),1,1,"")</f>
        <v>#N/A</v>
      </c>
    </row>
    <row r="425" spans="1:58" x14ac:dyDescent="0.25">
      <c r="A425" s="64" t="s">
        <v>420</v>
      </c>
      <c r="B425" s="64" t="s">
        <v>1549</v>
      </c>
      <c r="C425" s="65"/>
      <c r="D425" s="66"/>
      <c r="E425" s="67"/>
      <c r="F425" s="68"/>
      <c r="G425" s="65" t="str">
        <f>IF(Edges[[#This Row],[Vertex 1]]=Edges[[#This Row],[Vertex 2]],"HIDE","SHOW")</f>
        <v>SHOW</v>
      </c>
      <c r="H425" s="69"/>
      <c r="I425" s="70"/>
      <c r="J425" s="70"/>
      <c r="K425" s="34" t="s">
        <v>65</v>
      </c>
      <c r="L425" s="77">
        <v>425</v>
      </c>
      <c r="M425" s="77"/>
      <c r="N425" s="72"/>
      <c r="O425" s="79" t="s">
        <v>1646</v>
      </c>
      <c r="P425" s="81">
        <v>42852.46125</v>
      </c>
      <c r="Q425" s="79" t="s">
        <v>1806</v>
      </c>
      <c r="R425" s="82" t="s">
        <v>3289</v>
      </c>
      <c r="S425" s="79" t="s">
        <v>4027</v>
      </c>
      <c r="T425" s="79"/>
      <c r="U425" s="79"/>
      <c r="V425" s="82" t="s">
        <v>4936</v>
      </c>
      <c r="W425" s="81">
        <v>42852.46125</v>
      </c>
      <c r="X425" s="82" t="s">
        <v>6102</v>
      </c>
      <c r="Y425" s="79"/>
      <c r="Z425" s="79"/>
      <c r="AA425" s="83" t="s">
        <v>8149</v>
      </c>
      <c r="AB425" s="79"/>
      <c r="AC425" s="79" t="b">
        <v>0</v>
      </c>
      <c r="AD425" s="79">
        <v>0</v>
      </c>
      <c r="AE425" s="83" t="s">
        <v>9915</v>
      </c>
      <c r="AF425" s="79" t="b">
        <v>0</v>
      </c>
      <c r="AG425" s="79" t="s">
        <v>9963</v>
      </c>
      <c r="AH425" s="79"/>
      <c r="AI425" s="83" t="s">
        <v>9915</v>
      </c>
      <c r="AJ425" s="79" t="b">
        <v>0</v>
      </c>
      <c r="AK425" s="79">
        <v>0</v>
      </c>
      <c r="AL425" s="83" t="s">
        <v>9915</v>
      </c>
      <c r="AM425" s="79" t="s">
        <v>10000</v>
      </c>
      <c r="AN425" s="79" t="b">
        <v>0</v>
      </c>
      <c r="AO425" s="83" t="s">
        <v>8149</v>
      </c>
      <c r="AP425" s="79" t="s">
        <v>179</v>
      </c>
      <c r="AQ425" s="79">
        <v>0</v>
      </c>
      <c r="AR425" s="79">
        <v>0</v>
      </c>
      <c r="AS425" s="79"/>
      <c r="AT425" s="79"/>
      <c r="AU425" s="79"/>
      <c r="AV425" s="79"/>
      <c r="AW425" s="79"/>
      <c r="AX425" s="79"/>
      <c r="AY425" s="79"/>
      <c r="AZ425" s="79"/>
      <c r="BA425">
        <v>1</v>
      </c>
      <c r="BB425">
        <v>0</v>
      </c>
      <c r="BC425" s="79" t="str">
        <f>IF(Edges[[#This Row],[Sentiment]]=0,"NEUTRAL",IF(Edges[[#This Row],[Sentiment]]=1,"POSITIVE",IF(Edges[[#This Row],[Sentiment]]=-1,"NEGATIVE")))</f>
        <v>NEUTRAL</v>
      </c>
      <c r="BD425" s="79" t="str">
        <f>IF(Edges[[#This Row],[Vertex 1]]=Edges[[#This Row],[Vertex 2]],"HIDE","SHOW")</f>
        <v>SHOW</v>
      </c>
      <c r="BE425" s="78" t="str">
        <f>REPLACE(INDEX(GroupVertices[Group], MATCH(Edges[[#This Row],[Vertex 1]],GroupVertices[Vertex],0)),1,1,"")</f>
        <v>EUTRAL</v>
      </c>
      <c r="BF425" s="78" t="str">
        <f>REPLACE(INDEX(GroupVertices[Group], MATCH(Edges[[#This Row],[Vertex 2]],GroupVertices[Vertex],0)),1,1,"")</f>
        <v>eneral</v>
      </c>
    </row>
    <row r="426" spans="1:58" hidden="1" x14ac:dyDescent="0.25">
      <c r="A426" s="64" t="s">
        <v>421</v>
      </c>
      <c r="B426" s="64" t="s">
        <v>421</v>
      </c>
      <c r="C426" s="65"/>
      <c r="D426" s="66"/>
      <c r="E426" s="67"/>
      <c r="F426" s="68"/>
      <c r="G426" s="65" t="str">
        <f>IF(Edges[[#This Row],[Vertex 1]]=Edges[[#This Row],[Vertex 2]],"HIDE","SHOW")</f>
        <v>HIDE</v>
      </c>
      <c r="H426" s="69"/>
      <c r="I426" s="70"/>
      <c r="J426" s="70"/>
      <c r="K426" s="34"/>
      <c r="L426" s="77"/>
      <c r="M426" s="77"/>
      <c r="N426" s="72"/>
      <c r="O426" s="79" t="s">
        <v>179</v>
      </c>
      <c r="P426" s="81">
        <v>42852.461296296293</v>
      </c>
      <c r="Q426" s="79" t="s">
        <v>1807</v>
      </c>
      <c r="R426" s="82" t="s">
        <v>3290</v>
      </c>
      <c r="S426" s="79" t="s">
        <v>4071</v>
      </c>
      <c r="T426" s="79"/>
      <c r="U426" s="82" t="s">
        <v>4498</v>
      </c>
      <c r="V426" s="82" t="s">
        <v>4498</v>
      </c>
      <c r="W426" s="81">
        <v>42852.461296296293</v>
      </c>
      <c r="X426" s="82" t="s">
        <v>6103</v>
      </c>
      <c r="Y426" s="79"/>
      <c r="Z426" s="79"/>
      <c r="AA426" s="83" t="s">
        <v>8150</v>
      </c>
      <c r="AB426" s="79"/>
      <c r="AC426" s="79" t="b">
        <v>0</v>
      </c>
      <c r="AD426" s="79">
        <v>0</v>
      </c>
      <c r="AE426" s="83" t="s">
        <v>9915</v>
      </c>
      <c r="AF426" s="79" t="b">
        <v>0</v>
      </c>
      <c r="AG426" s="79" t="s">
        <v>9963</v>
      </c>
      <c r="AH426" s="79"/>
      <c r="AI426" s="83" t="s">
        <v>9915</v>
      </c>
      <c r="AJ426" s="79" t="b">
        <v>0</v>
      </c>
      <c r="AK426" s="79">
        <v>0</v>
      </c>
      <c r="AL426" s="83" t="s">
        <v>9915</v>
      </c>
      <c r="AM426" s="79" t="s">
        <v>10005</v>
      </c>
      <c r="AN426" s="79" t="b">
        <v>0</v>
      </c>
      <c r="AO426" s="83" t="s">
        <v>8150</v>
      </c>
      <c r="AP426" s="79" t="s">
        <v>179</v>
      </c>
      <c r="AQ426" s="79">
        <v>0</v>
      </c>
      <c r="AR426" s="79">
        <v>0</v>
      </c>
      <c r="AS426" s="79"/>
      <c r="AT426" s="79"/>
      <c r="AU426" s="79"/>
      <c r="AV426" s="79"/>
      <c r="AW426" s="79"/>
      <c r="AX426" s="79"/>
      <c r="AY426" s="79"/>
      <c r="AZ426" s="79"/>
      <c r="BA426">
        <v>2</v>
      </c>
      <c r="BB426">
        <v>0</v>
      </c>
      <c r="BC426" s="79" t="str">
        <f>IF(Edges[[#This Row],[Sentiment]]=0,"NEUTRAL",IF(Edges[[#This Row],[Sentiment]]=1,"POSITIVE",IF(Edges[[#This Row],[Sentiment]]=-1,"NEGATIVE")))</f>
        <v>NEUTRAL</v>
      </c>
      <c r="BD426" s="79" t="str">
        <f>IF(Edges[[#This Row],[Vertex 1]]=Edges[[#This Row],[Vertex 2]],"HIDE","SHOW")</f>
        <v>HIDE</v>
      </c>
      <c r="BE426" s="124" t="e">
        <f>REPLACE(INDEX(GroupVertices[Group], MATCH(Edges[[#This Row],[Vertex 1]],GroupVertices[Vertex],0)),1,1,"")</f>
        <v>#N/A</v>
      </c>
      <c r="BF426" s="124" t="e">
        <f>REPLACE(INDEX(GroupVertices[Group], MATCH(Edges[[#This Row],[Vertex 2]],GroupVertices[Vertex],0)),1,1,"")</f>
        <v>#N/A</v>
      </c>
    </row>
    <row r="427" spans="1:58" hidden="1" x14ac:dyDescent="0.25">
      <c r="A427" s="64" t="s">
        <v>421</v>
      </c>
      <c r="B427" s="64" t="s">
        <v>421</v>
      </c>
      <c r="C427" s="65"/>
      <c r="D427" s="66"/>
      <c r="E427" s="67"/>
      <c r="F427" s="68"/>
      <c r="G427" s="65" t="str">
        <f>IF(Edges[[#This Row],[Vertex 1]]=Edges[[#This Row],[Vertex 2]],"HIDE","SHOW")</f>
        <v>HIDE</v>
      </c>
      <c r="H427" s="69"/>
      <c r="I427" s="70"/>
      <c r="J427" s="70"/>
      <c r="K427" s="34"/>
      <c r="L427" s="77"/>
      <c r="M427" s="77"/>
      <c r="N427" s="72"/>
      <c r="O427" s="79" t="s">
        <v>179</v>
      </c>
      <c r="P427" s="81">
        <v>42852.461377314816</v>
      </c>
      <c r="Q427" s="79" t="s">
        <v>1808</v>
      </c>
      <c r="R427" s="82" t="s">
        <v>3291</v>
      </c>
      <c r="S427" s="79" t="s">
        <v>4020</v>
      </c>
      <c r="T427" s="79"/>
      <c r="U427" s="79"/>
      <c r="V427" s="82" t="s">
        <v>4937</v>
      </c>
      <c r="W427" s="81">
        <v>42852.461377314816</v>
      </c>
      <c r="X427" s="82" t="s">
        <v>6104</v>
      </c>
      <c r="Y427" s="79"/>
      <c r="Z427" s="79"/>
      <c r="AA427" s="83" t="s">
        <v>8151</v>
      </c>
      <c r="AB427" s="79"/>
      <c r="AC427" s="79" t="b">
        <v>0</v>
      </c>
      <c r="AD427" s="79">
        <v>0</v>
      </c>
      <c r="AE427" s="83" t="s">
        <v>9915</v>
      </c>
      <c r="AF427" s="79" t="b">
        <v>0</v>
      </c>
      <c r="AG427" s="79" t="s">
        <v>9963</v>
      </c>
      <c r="AH427" s="79"/>
      <c r="AI427" s="83" t="s">
        <v>9915</v>
      </c>
      <c r="AJ427" s="79" t="b">
        <v>0</v>
      </c>
      <c r="AK427" s="79">
        <v>0</v>
      </c>
      <c r="AL427" s="83" t="s">
        <v>9915</v>
      </c>
      <c r="AM427" s="79" t="s">
        <v>9996</v>
      </c>
      <c r="AN427" s="79" t="b">
        <v>0</v>
      </c>
      <c r="AO427" s="83" t="s">
        <v>8151</v>
      </c>
      <c r="AP427" s="79" t="s">
        <v>179</v>
      </c>
      <c r="AQ427" s="79">
        <v>0</v>
      </c>
      <c r="AR427" s="79">
        <v>0</v>
      </c>
      <c r="AS427" s="79"/>
      <c r="AT427" s="79"/>
      <c r="AU427" s="79"/>
      <c r="AV427" s="79"/>
      <c r="AW427" s="79"/>
      <c r="AX427" s="79"/>
      <c r="AY427" s="79"/>
      <c r="AZ427" s="79"/>
      <c r="BA427">
        <v>2</v>
      </c>
      <c r="BB427">
        <v>0</v>
      </c>
      <c r="BC427" s="79" t="str">
        <f>IF(Edges[[#This Row],[Sentiment]]=0,"NEUTRAL",IF(Edges[[#This Row],[Sentiment]]=1,"POSITIVE",IF(Edges[[#This Row],[Sentiment]]=-1,"NEGATIVE")))</f>
        <v>NEUTRAL</v>
      </c>
      <c r="BD427" s="79" t="str">
        <f>IF(Edges[[#This Row],[Vertex 1]]=Edges[[#This Row],[Vertex 2]],"HIDE","SHOW")</f>
        <v>HIDE</v>
      </c>
      <c r="BE427" s="124" t="e">
        <f>REPLACE(INDEX(GroupVertices[Group], MATCH(Edges[[#This Row],[Vertex 1]],GroupVertices[Vertex],0)),1,1,"")</f>
        <v>#N/A</v>
      </c>
      <c r="BF427" s="124" t="e">
        <f>REPLACE(INDEX(GroupVertices[Group], MATCH(Edges[[#This Row],[Vertex 2]],GroupVertices[Vertex],0)),1,1,"")</f>
        <v>#N/A</v>
      </c>
    </row>
    <row r="428" spans="1:58" hidden="1" x14ac:dyDescent="0.25">
      <c r="A428" s="64" t="s">
        <v>422</v>
      </c>
      <c r="B428" s="64" t="s">
        <v>422</v>
      </c>
      <c r="C428" s="65"/>
      <c r="D428" s="66"/>
      <c r="E428" s="67"/>
      <c r="F428" s="68"/>
      <c r="G428" s="65" t="str">
        <f>IF(Edges[[#This Row],[Vertex 1]]=Edges[[#This Row],[Vertex 2]],"HIDE","SHOW")</f>
        <v>HIDE</v>
      </c>
      <c r="H428" s="69"/>
      <c r="I428" s="70"/>
      <c r="J428" s="70"/>
      <c r="K428" s="34"/>
      <c r="L428" s="77"/>
      <c r="M428" s="77"/>
      <c r="N428" s="72"/>
      <c r="O428" s="79" t="s">
        <v>179</v>
      </c>
      <c r="P428" s="81">
        <v>42852.463900462964</v>
      </c>
      <c r="Q428" s="79" t="s">
        <v>1809</v>
      </c>
      <c r="R428" s="82" t="s">
        <v>3181</v>
      </c>
      <c r="S428" s="79" t="s">
        <v>4022</v>
      </c>
      <c r="T428" s="79"/>
      <c r="U428" s="79"/>
      <c r="V428" s="82" t="s">
        <v>4787</v>
      </c>
      <c r="W428" s="81">
        <v>42852.463900462964</v>
      </c>
      <c r="X428" s="82" t="s">
        <v>6105</v>
      </c>
      <c r="Y428" s="79"/>
      <c r="Z428" s="79"/>
      <c r="AA428" s="83" t="s">
        <v>8152</v>
      </c>
      <c r="AB428" s="79"/>
      <c r="AC428" s="79" t="b">
        <v>0</v>
      </c>
      <c r="AD428" s="79">
        <v>0</v>
      </c>
      <c r="AE428" s="83" t="s">
        <v>9915</v>
      </c>
      <c r="AF428" s="79" t="b">
        <v>0</v>
      </c>
      <c r="AG428" s="79" t="s">
        <v>9966</v>
      </c>
      <c r="AH428" s="79"/>
      <c r="AI428" s="83" t="s">
        <v>9915</v>
      </c>
      <c r="AJ428" s="79" t="b">
        <v>0</v>
      </c>
      <c r="AK428" s="79">
        <v>0</v>
      </c>
      <c r="AL428" s="83" t="s">
        <v>9915</v>
      </c>
      <c r="AM428" s="79" t="s">
        <v>9990</v>
      </c>
      <c r="AN428" s="79" t="b">
        <v>0</v>
      </c>
      <c r="AO428" s="83" t="s">
        <v>8152</v>
      </c>
      <c r="AP428" s="79" t="s">
        <v>179</v>
      </c>
      <c r="AQ428" s="79">
        <v>0</v>
      </c>
      <c r="AR428" s="79">
        <v>0</v>
      </c>
      <c r="AS428" s="79"/>
      <c r="AT428" s="79"/>
      <c r="AU428" s="79"/>
      <c r="AV428" s="79"/>
      <c r="AW428" s="79"/>
      <c r="AX428" s="79"/>
      <c r="AY428" s="79"/>
      <c r="AZ428" s="79"/>
      <c r="BA428">
        <v>1</v>
      </c>
      <c r="BB428">
        <v>0</v>
      </c>
      <c r="BC428" s="79" t="str">
        <f>IF(Edges[[#This Row],[Sentiment]]=0,"NEUTRAL",IF(Edges[[#This Row],[Sentiment]]=1,"POSITIVE",IF(Edges[[#This Row],[Sentiment]]=-1,"NEGATIVE")))</f>
        <v>NEUTRAL</v>
      </c>
      <c r="BD428" s="79" t="str">
        <f>IF(Edges[[#This Row],[Vertex 1]]=Edges[[#This Row],[Vertex 2]],"HIDE","SHOW")</f>
        <v>HIDE</v>
      </c>
      <c r="BE428" s="124" t="e">
        <f>REPLACE(INDEX(GroupVertices[Group], MATCH(Edges[[#This Row],[Vertex 1]],GroupVertices[Vertex],0)),1,1,"")</f>
        <v>#N/A</v>
      </c>
      <c r="BF428" s="124" t="e">
        <f>REPLACE(INDEX(GroupVertices[Group], MATCH(Edges[[#This Row],[Vertex 2]],GroupVertices[Vertex],0)),1,1,"")</f>
        <v>#N/A</v>
      </c>
    </row>
    <row r="429" spans="1:58" x14ac:dyDescent="0.25">
      <c r="A429" s="64" t="s">
        <v>423</v>
      </c>
      <c r="B429" s="64" t="s">
        <v>1566</v>
      </c>
      <c r="C429" s="65"/>
      <c r="D429" s="66"/>
      <c r="E429" s="67"/>
      <c r="F429" s="68"/>
      <c r="G429" s="65" t="str">
        <f>IF(Edges[[#This Row],[Vertex 1]]=Edges[[#This Row],[Vertex 2]],"HIDE","SHOW")</f>
        <v>SHOW</v>
      </c>
      <c r="H429" s="69"/>
      <c r="I429" s="70"/>
      <c r="J429" s="70"/>
      <c r="K429" s="34" t="s">
        <v>65</v>
      </c>
      <c r="L429" s="77">
        <v>429</v>
      </c>
      <c r="M429" s="77"/>
      <c r="N429" s="72"/>
      <c r="O429" s="79" t="s">
        <v>1646</v>
      </c>
      <c r="P429" s="81">
        <v>42852.469039351854</v>
      </c>
      <c r="Q429" s="79" t="s">
        <v>1810</v>
      </c>
      <c r="R429" s="82" t="s">
        <v>3292</v>
      </c>
      <c r="S429" s="79" t="s">
        <v>4021</v>
      </c>
      <c r="T429" s="79" t="s">
        <v>4297</v>
      </c>
      <c r="U429" s="79"/>
      <c r="V429" s="82" t="s">
        <v>4938</v>
      </c>
      <c r="W429" s="81">
        <v>42852.469039351854</v>
      </c>
      <c r="X429" s="82" t="s">
        <v>6106</v>
      </c>
      <c r="Y429" s="79"/>
      <c r="Z429" s="79"/>
      <c r="AA429" s="83" t="s">
        <v>8153</v>
      </c>
      <c r="AB429" s="79"/>
      <c r="AC429" s="79" t="b">
        <v>0</v>
      </c>
      <c r="AD429" s="79">
        <v>1</v>
      </c>
      <c r="AE429" s="83" t="s">
        <v>9915</v>
      </c>
      <c r="AF429" s="79" t="b">
        <v>0</v>
      </c>
      <c r="AG429" s="79" t="s">
        <v>9963</v>
      </c>
      <c r="AH429" s="79"/>
      <c r="AI429" s="83" t="s">
        <v>9915</v>
      </c>
      <c r="AJ429" s="79" t="b">
        <v>0</v>
      </c>
      <c r="AK429" s="79">
        <v>0</v>
      </c>
      <c r="AL429" s="83" t="s">
        <v>9915</v>
      </c>
      <c r="AM429" s="79" t="s">
        <v>10009</v>
      </c>
      <c r="AN429" s="79" t="b">
        <v>0</v>
      </c>
      <c r="AO429" s="83" t="s">
        <v>8153</v>
      </c>
      <c r="AP429" s="79" t="s">
        <v>179</v>
      </c>
      <c r="AQ429" s="79">
        <v>0</v>
      </c>
      <c r="AR429" s="79">
        <v>0</v>
      </c>
      <c r="AS429" s="79"/>
      <c r="AT429" s="79"/>
      <c r="AU429" s="79"/>
      <c r="AV429" s="79"/>
      <c r="AW429" s="79"/>
      <c r="AX429" s="79"/>
      <c r="AY429" s="79"/>
      <c r="AZ429" s="79"/>
      <c r="BA429">
        <v>1</v>
      </c>
      <c r="BB429">
        <v>0</v>
      </c>
      <c r="BC429" s="79" t="str">
        <f>IF(Edges[[#This Row],[Sentiment]]=0,"NEUTRAL",IF(Edges[[#This Row],[Sentiment]]=1,"POSITIVE",IF(Edges[[#This Row],[Sentiment]]=-1,"NEGATIVE")))</f>
        <v>NEUTRAL</v>
      </c>
      <c r="BD429" s="79" t="str">
        <f>IF(Edges[[#This Row],[Vertex 1]]=Edges[[#This Row],[Vertex 2]],"HIDE","SHOW")</f>
        <v>SHOW</v>
      </c>
      <c r="BE429" s="78" t="str">
        <f>REPLACE(INDEX(GroupVertices[Group], MATCH(Edges[[#This Row],[Vertex 1]],GroupVertices[Vertex],0)),1,1,"")</f>
        <v>EUTRAL</v>
      </c>
      <c r="BF429" s="78" t="str">
        <f>REPLACE(INDEX(GroupVertices[Group], MATCH(Edges[[#This Row],[Vertex 2]],GroupVertices[Vertex],0)),1,1,"")</f>
        <v>EUTRAL</v>
      </c>
    </row>
    <row r="430" spans="1:58" x14ac:dyDescent="0.25">
      <c r="A430" s="64" t="s">
        <v>424</v>
      </c>
      <c r="B430" s="64" t="s">
        <v>1453</v>
      </c>
      <c r="C430" s="65"/>
      <c r="D430" s="66"/>
      <c r="E430" s="67"/>
      <c r="F430" s="68"/>
      <c r="G430" s="65" t="str">
        <f>IF(Edges[[#This Row],[Vertex 1]]=Edges[[#This Row],[Vertex 2]],"HIDE","SHOW")</f>
        <v>SHOW</v>
      </c>
      <c r="H430" s="69"/>
      <c r="I430" s="70"/>
      <c r="J430" s="70"/>
      <c r="K430" s="34" t="s">
        <v>65</v>
      </c>
      <c r="L430" s="77">
        <v>430</v>
      </c>
      <c r="M430" s="77"/>
      <c r="N430" s="72"/>
      <c r="O430" s="79" t="s">
        <v>1647</v>
      </c>
      <c r="P430" s="81">
        <v>42852.47284722222</v>
      </c>
      <c r="Q430" s="79" t="s">
        <v>1811</v>
      </c>
      <c r="R430" s="79"/>
      <c r="S430" s="79"/>
      <c r="T430" s="79"/>
      <c r="U430" s="79"/>
      <c r="V430" s="82" t="s">
        <v>4787</v>
      </c>
      <c r="W430" s="81">
        <v>42852.47284722222</v>
      </c>
      <c r="X430" s="82" t="s">
        <v>6107</v>
      </c>
      <c r="Y430" s="79"/>
      <c r="Z430" s="79"/>
      <c r="AA430" s="83" t="s">
        <v>8154</v>
      </c>
      <c r="AB430" s="83" t="s">
        <v>9878</v>
      </c>
      <c r="AC430" s="79" t="b">
        <v>0</v>
      </c>
      <c r="AD430" s="79">
        <v>0</v>
      </c>
      <c r="AE430" s="83" t="s">
        <v>9920</v>
      </c>
      <c r="AF430" s="79" t="b">
        <v>0</v>
      </c>
      <c r="AG430" s="79" t="s">
        <v>9963</v>
      </c>
      <c r="AH430" s="79"/>
      <c r="AI430" s="83" t="s">
        <v>9915</v>
      </c>
      <c r="AJ430" s="79" t="b">
        <v>0</v>
      </c>
      <c r="AK430" s="79">
        <v>0</v>
      </c>
      <c r="AL430" s="83" t="s">
        <v>9915</v>
      </c>
      <c r="AM430" s="79" t="s">
        <v>9991</v>
      </c>
      <c r="AN430" s="79" t="b">
        <v>0</v>
      </c>
      <c r="AO430" s="83" t="s">
        <v>9878</v>
      </c>
      <c r="AP430" s="79" t="s">
        <v>179</v>
      </c>
      <c r="AQ430" s="79">
        <v>0</v>
      </c>
      <c r="AR430" s="79">
        <v>0</v>
      </c>
      <c r="AS430" s="79"/>
      <c r="AT430" s="79"/>
      <c r="AU430" s="79"/>
      <c r="AV430" s="79"/>
      <c r="AW430" s="79"/>
      <c r="AX430" s="79"/>
      <c r="AY430" s="79"/>
      <c r="AZ430" s="79"/>
      <c r="BA430">
        <v>2</v>
      </c>
      <c r="BB430">
        <v>0</v>
      </c>
      <c r="BC430" s="79" t="str">
        <f>IF(Edges[[#This Row],[Sentiment]]=0,"NEUTRAL",IF(Edges[[#This Row],[Sentiment]]=1,"POSITIVE",IF(Edges[[#This Row],[Sentiment]]=-1,"NEGATIVE")))</f>
        <v>NEUTRAL</v>
      </c>
      <c r="BD430" s="79" t="str">
        <f>IF(Edges[[#This Row],[Vertex 1]]=Edges[[#This Row],[Vertex 2]],"HIDE","SHOW")</f>
        <v>SHOW</v>
      </c>
      <c r="BE430" s="78" t="str">
        <f>REPLACE(INDEX(GroupVertices[Group], MATCH(Edges[[#This Row],[Vertex 1]],GroupVertices[Vertex],0)),1,1,"")</f>
        <v>EUTRAL</v>
      </c>
      <c r="BF430" s="78" t="str">
        <f>REPLACE(INDEX(GroupVertices[Group], MATCH(Edges[[#This Row],[Vertex 2]],GroupVertices[Vertex],0)),1,1,"")</f>
        <v>eneral</v>
      </c>
    </row>
    <row r="431" spans="1:58" x14ac:dyDescent="0.25">
      <c r="A431" s="64" t="s">
        <v>424</v>
      </c>
      <c r="B431" s="64" t="s">
        <v>1453</v>
      </c>
      <c r="C431" s="65"/>
      <c r="D431" s="66"/>
      <c r="E431" s="67"/>
      <c r="F431" s="68"/>
      <c r="G431" s="65" t="str">
        <f>IF(Edges[[#This Row],[Vertex 1]]=Edges[[#This Row],[Vertex 2]],"HIDE","SHOW")</f>
        <v>SHOW</v>
      </c>
      <c r="H431" s="69"/>
      <c r="I431" s="70"/>
      <c r="J431" s="70"/>
      <c r="K431" s="34" t="s">
        <v>65</v>
      </c>
      <c r="L431" s="77">
        <v>431</v>
      </c>
      <c r="M431" s="77"/>
      <c r="N431" s="72"/>
      <c r="O431" s="79" t="s">
        <v>1647</v>
      </c>
      <c r="P431" s="81">
        <v>42852.474270833336</v>
      </c>
      <c r="Q431" s="79" t="s">
        <v>1812</v>
      </c>
      <c r="R431" s="79"/>
      <c r="S431" s="79"/>
      <c r="T431" s="79"/>
      <c r="U431" s="79"/>
      <c r="V431" s="82" t="s">
        <v>4787</v>
      </c>
      <c r="W431" s="81">
        <v>42852.474270833336</v>
      </c>
      <c r="X431" s="82" t="s">
        <v>6108</v>
      </c>
      <c r="Y431" s="79"/>
      <c r="Z431" s="79"/>
      <c r="AA431" s="83" t="s">
        <v>8155</v>
      </c>
      <c r="AB431" s="83" t="s">
        <v>9621</v>
      </c>
      <c r="AC431" s="79" t="b">
        <v>0</v>
      </c>
      <c r="AD431" s="79">
        <v>0</v>
      </c>
      <c r="AE431" s="83" t="s">
        <v>9918</v>
      </c>
      <c r="AF431" s="79" t="b">
        <v>0</v>
      </c>
      <c r="AG431" s="79" t="s">
        <v>9963</v>
      </c>
      <c r="AH431" s="79"/>
      <c r="AI431" s="83" t="s">
        <v>9915</v>
      </c>
      <c r="AJ431" s="79" t="b">
        <v>0</v>
      </c>
      <c r="AK431" s="79">
        <v>0</v>
      </c>
      <c r="AL431" s="83" t="s">
        <v>9915</v>
      </c>
      <c r="AM431" s="79" t="s">
        <v>9991</v>
      </c>
      <c r="AN431" s="79" t="b">
        <v>0</v>
      </c>
      <c r="AO431" s="83" t="s">
        <v>9621</v>
      </c>
      <c r="AP431" s="79" t="s">
        <v>179</v>
      </c>
      <c r="AQ431" s="79">
        <v>0</v>
      </c>
      <c r="AR431" s="79">
        <v>0</v>
      </c>
      <c r="AS431" s="79"/>
      <c r="AT431" s="79"/>
      <c r="AU431" s="79"/>
      <c r="AV431" s="79"/>
      <c r="AW431" s="79"/>
      <c r="AX431" s="79"/>
      <c r="AY431" s="79"/>
      <c r="AZ431" s="79"/>
      <c r="BA431">
        <v>2</v>
      </c>
      <c r="BB431">
        <v>0</v>
      </c>
      <c r="BC431" s="79" t="str">
        <f>IF(Edges[[#This Row],[Sentiment]]=0,"NEUTRAL",IF(Edges[[#This Row],[Sentiment]]=1,"POSITIVE",IF(Edges[[#This Row],[Sentiment]]=-1,"NEGATIVE")))</f>
        <v>NEUTRAL</v>
      </c>
      <c r="BD431" s="79" t="str">
        <f>IF(Edges[[#This Row],[Vertex 1]]=Edges[[#This Row],[Vertex 2]],"HIDE","SHOW")</f>
        <v>SHOW</v>
      </c>
      <c r="BE431" s="78" t="str">
        <f>REPLACE(INDEX(GroupVertices[Group], MATCH(Edges[[#This Row],[Vertex 1]],GroupVertices[Vertex],0)),1,1,"")</f>
        <v>EUTRAL</v>
      </c>
      <c r="BF431" s="78" t="str">
        <f>REPLACE(INDEX(GroupVertices[Group], MATCH(Edges[[#This Row],[Vertex 2]],GroupVertices[Vertex],0)),1,1,"")</f>
        <v>eneral</v>
      </c>
    </row>
    <row r="432" spans="1:58" hidden="1" x14ac:dyDescent="0.25">
      <c r="A432" s="64" t="s">
        <v>425</v>
      </c>
      <c r="B432" s="64" t="s">
        <v>425</v>
      </c>
      <c r="C432" s="65"/>
      <c r="D432" s="66"/>
      <c r="E432" s="67"/>
      <c r="F432" s="68"/>
      <c r="G432" s="65" t="str">
        <f>IF(Edges[[#This Row],[Vertex 1]]=Edges[[#This Row],[Vertex 2]],"HIDE","SHOW")</f>
        <v>HIDE</v>
      </c>
      <c r="H432" s="69"/>
      <c r="I432" s="70"/>
      <c r="J432" s="70"/>
      <c r="K432" s="34"/>
      <c r="L432" s="77"/>
      <c r="M432" s="77"/>
      <c r="N432" s="72"/>
      <c r="O432" s="79" t="s">
        <v>179</v>
      </c>
      <c r="P432" s="81">
        <v>42852.476030092592</v>
      </c>
      <c r="Q432" s="79" t="s">
        <v>1813</v>
      </c>
      <c r="R432" s="82" t="s">
        <v>3253</v>
      </c>
      <c r="S432" s="79" t="s">
        <v>4061</v>
      </c>
      <c r="T432" s="79"/>
      <c r="U432" s="79"/>
      <c r="V432" s="82" t="s">
        <v>4939</v>
      </c>
      <c r="W432" s="81">
        <v>42852.476030092592</v>
      </c>
      <c r="X432" s="82" t="s">
        <v>6109</v>
      </c>
      <c r="Y432" s="79"/>
      <c r="Z432" s="79"/>
      <c r="AA432" s="83" t="s">
        <v>8156</v>
      </c>
      <c r="AB432" s="79"/>
      <c r="AC432" s="79" t="b">
        <v>0</v>
      </c>
      <c r="AD432" s="79">
        <v>0</v>
      </c>
      <c r="AE432" s="83" t="s">
        <v>9915</v>
      </c>
      <c r="AF432" s="79" t="b">
        <v>0</v>
      </c>
      <c r="AG432" s="79" t="s">
        <v>9963</v>
      </c>
      <c r="AH432" s="79"/>
      <c r="AI432" s="83" t="s">
        <v>9915</v>
      </c>
      <c r="AJ432" s="79" t="b">
        <v>0</v>
      </c>
      <c r="AK432" s="79">
        <v>0</v>
      </c>
      <c r="AL432" s="83" t="s">
        <v>9915</v>
      </c>
      <c r="AM432" s="79" t="s">
        <v>9990</v>
      </c>
      <c r="AN432" s="79" t="b">
        <v>0</v>
      </c>
      <c r="AO432" s="83" t="s">
        <v>8156</v>
      </c>
      <c r="AP432" s="79" t="s">
        <v>179</v>
      </c>
      <c r="AQ432" s="79">
        <v>0</v>
      </c>
      <c r="AR432" s="79">
        <v>0</v>
      </c>
      <c r="AS432" s="79"/>
      <c r="AT432" s="79"/>
      <c r="AU432" s="79"/>
      <c r="AV432" s="79"/>
      <c r="AW432" s="79"/>
      <c r="AX432" s="79"/>
      <c r="AY432" s="79"/>
      <c r="AZ432" s="79"/>
      <c r="BA432">
        <v>1</v>
      </c>
      <c r="BB432">
        <v>0</v>
      </c>
      <c r="BC432" s="79" t="str">
        <f>IF(Edges[[#This Row],[Sentiment]]=0,"NEUTRAL",IF(Edges[[#This Row],[Sentiment]]=1,"POSITIVE",IF(Edges[[#This Row],[Sentiment]]=-1,"NEGATIVE")))</f>
        <v>NEUTRAL</v>
      </c>
      <c r="BD432" s="79" t="str">
        <f>IF(Edges[[#This Row],[Vertex 1]]=Edges[[#This Row],[Vertex 2]],"HIDE","SHOW")</f>
        <v>HIDE</v>
      </c>
      <c r="BE432" s="124" t="e">
        <f>REPLACE(INDEX(GroupVertices[Group], MATCH(Edges[[#This Row],[Vertex 1]],GroupVertices[Vertex],0)),1,1,"")</f>
        <v>#N/A</v>
      </c>
      <c r="BF432" s="124" t="e">
        <f>REPLACE(INDEX(GroupVertices[Group], MATCH(Edges[[#This Row],[Vertex 2]],GroupVertices[Vertex],0)),1,1,"")</f>
        <v>#N/A</v>
      </c>
    </row>
    <row r="433" spans="1:58" x14ac:dyDescent="0.25">
      <c r="A433" s="64" t="s">
        <v>426</v>
      </c>
      <c r="B433" s="64" t="s">
        <v>1532</v>
      </c>
      <c r="C433" s="65"/>
      <c r="D433" s="66"/>
      <c r="E433" s="67"/>
      <c r="F433" s="68"/>
      <c r="G433" s="65" t="str">
        <f>IF(Edges[[#This Row],[Vertex 1]]=Edges[[#This Row],[Vertex 2]],"HIDE","SHOW")</f>
        <v>SHOW</v>
      </c>
      <c r="H433" s="69"/>
      <c r="I433" s="70"/>
      <c r="J433" s="70"/>
      <c r="K433" s="34" t="s">
        <v>65</v>
      </c>
      <c r="L433" s="77">
        <v>433</v>
      </c>
      <c r="M433" s="77"/>
      <c r="N433" s="72"/>
      <c r="O433" s="79" t="s">
        <v>1646</v>
      </c>
      <c r="P433" s="81">
        <v>42852.478159722225</v>
      </c>
      <c r="Q433" s="79" t="s">
        <v>18353</v>
      </c>
      <c r="R433" s="82" t="s">
        <v>3293</v>
      </c>
      <c r="S433" s="79" t="s">
        <v>4022</v>
      </c>
      <c r="T433" s="79"/>
      <c r="U433" s="82" t="s">
        <v>4499</v>
      </c>
      <c r="V433" s="82" t="s">
        <v>4499</v>
      </c>
      <c r="W433" s="81">
        <v>42852.478159722225</v>
      </c>
      <c r="X433" s="82" t="s">
        <v>6110</v>
      </c>
      <c r="Y433" s="79"/>
      <c r="Z433" s="79"/>
      <c r="AA433" s="83" t="s">
        <v>8157</v>
      </c>
      <c r="AB433" s="79"/>
      <c r="AC433" s="79" t="b">
        <v>0</v>
      </c>
      <c r="AD433" s="79">
        <v>0</v>
      </c>
      <c r="AE433" s="83" t="s">
        <v>9915</v>
      </c>
      <c r="AF433" s="79" t="b">
        <v>0</v>
      </c>
      <c r="AG433" s="79" t="s">
        <v>9963</v>
      </c>
      <c r="AH433" s="79"/>
      <c r="AI433" s="83" t="s">
        <v>9915</v>
      </c>
      <c r="AJ433" s="79" t="b">
        <v>0</v>
      </c>
      <c r="AK433" s="79">
        <v>7</v>
      </c>
      <c r="AL433" s="83" t="s">
        <v>9840</v>
      </c>
      <c r="AM433" s="79" t="s">
        <v>9990</v>
      </c>
      <c r="AN433" s="79" t="b">
        <v>0</v>
      </c>
      <c r="AO433" s="83" t="s">
        <v>9840</v>
      </c>
      <c r="AP433" s="79" t="s">
        <v>179</v>
      </c>
      <c r="AQ433" s="79">
        <v>0</v>
      </c>
      <c r="AR433" s="79">
        <v>0</v>
      </c>
      <c r="AS433" s="79"/>
      <c r="AT433" s="79"/>
      <c r="AU433" s="79"/>
      <c r="AV433" s="79"/>
      <c r="AW433" s="79"/>
      <c r="AX433" s="79"/>
      <c r="AY433" s="79"/>
      <c r="AZ433" s="79"/>
      <c r="BA433">
        <v>1</v>
      </c>
      <c r="BB433">
        <v>0</v>
      </c>
      <c r="BC433" s="79" t="str">
        <f>IF(Edges[[#This Row],[Sentiment]]=0,"NEUTRAL",IF(Edges[[#This Row],[Sentiment]]=1,"POSITIVE",IF(Edges[[#This Row],[Sentiment]]=-1,"NEGATIVE")))</f>
        <v>NEUTRAL</v>
      </c>
      <c r="BD433" s="79" t="str">
        <f>IF(Edges[[#This Row],[Vertex 1]]=Edges[[#This Row],[Vertex 2]],"HIDE","SHOW")</f>
        <v>SHOW</v>
      </c>
      <c r="BE433" s="78" t="str">
        <f>REPLACE(INDEX(GroupVertices[Group], MATCH(Edges[[#This Row],[Vertex 1]],GroupVertices[Vertex],0)),1,1,"")</f>
        <v>EUTRAL</v>
      </c>
      <c r="BF433" s="78" t="str">
        <f>REPLACE(INDEX(GroupVertices[Group], MATCH(Edges[[#This Row],[Vertex 2]],GroupVertices[Vertex],0)),1,1,"")</f>
        <v>eneral</v>
      </c>
    </row>
    <row r="434" spans="1:58" hidden="1" x14ac:dyDescent="0.25">
      <c r="A434" s="64" t="s">
        <v>427</v>
      </c>
      <c r="B434" s="64" t="s">
        <v>427</v>
      </c>
      <c r="C434" s="65"/>
      <c r="D434" s="66"/>
      <c r="E434" s="67"/>
      <c r="F434" s="68"/>
      <c r="G434" s="65" t="str">
        <f>IF(Edges[[#This Row],[Vertex 1]]=Edges[[#This Row],[Vertex 2]],"HIDE","SHOW")</f>
        <v>HIDE</v>
      </c>
      <c r="H434" s="69"/>
      <c r="I434" s="70"/>
      <c r="J434" s="70"/>
      <c r="K434" s="34"/>
      <c r="L434" s="77"/>
      <c r="M434" s="77"/>
      <c r="N434" s="72"/>
      <c r="O434" s="79" t="s">
        <v>179</v>
      </c>
      <c r="P434" s="81">
        <v>42852.08730324074</v>
      </c>
      <c r="Q434" s="79" t="s">
        <v>1815</v>
      </c>
      <c r="R434" s="82" t="s">
        <v>3294</v>
      </c>
      <c r="S434" s="79" t="s">
        <v>4056</v>
      </c>
      <c r="T434" s="79"/>
      <c r="U434" s="79"/>
      <c r="V434" s="82" t="s">
        <v>4940</v>
      </c>
      <c r="W434" s="81">
        <v>42852.08730324074</v>
      </c>
      <c r="X434" s="82" t="s">
        <v>6111</v>
      </c>
      <c r="Y434" s="79"/>
      <c r="Z434" s="79"/>
      <c r="AA434" s="83" t="s">
        <v>8158</v>
      </c>
      <c r="AB434" s="79"/>
      <c r="AC434" s="79" t="b">
        <v>0</v>
      </c>
      <c r="AD434" s="79">
        <v>0</v>
      </c>
      <c r="AE434" s="83" t="s">
        <v>9915</v>
      </c>
      <c r="AF434" s="79" t="b">
        <v>0</v>
      </c>
      <c r="AG434" s="79" t="s">
        <v>9963</v>
      </c>
      <c r="AH434" s="79"/>
      <c r="AI434" s="83" t="s">
        <v>9915</v>
      </c>
      <c r="AJ434" s="79" t="b">
        <v>0</v>
      </c>
      <c r="AK434" s="79">
        <v>0</v>
      </c>
      <c r="AL434" s="83" t="s">
        <v>9915</v>
      </c>
      <c r="AM434" s="79" t="s">
        <v>10000</v>
      </c>
      <c r="AN434" s="79" t="b">
        <v>0</v>
      </c>
      <c r="AO434" s="83" t="s">
        <v>8158</v>
      </c>
      <c r="AP434" s="79" t="s">
        <v>179</v>
      </c>
      <c r="AQ434" s="79">
        <v>0</v>
      </c>
      <c r="AR434" s="79">
        <v>0</v>
      </c>
      <c r="AS434" s="79"/>
      <c r="AT434" s="79"/>
      <c r="AU434" s="79"/>
      <c r="AV434" s="79"/>
      <c r="AW434" s="79"/>
      <c r="AX434" s="79"/>
      <c r="AY434" s="79"/>
      <c r="AZ434" s="79"/>
      <c r="BA434">
        <v>8</v>
      </c>
      <c r="BB434">
        <v>0</v>
      </c>
      <c r="BC434" s="79" t="str">
        <f>IF(Edges[[#This Row],[Sentiment]]=0,"NEUTRAL",IF(Edges[[#This Row],[Sentiment]]=1,"POSITIVE",IF(Edges[[#This Row],[Sentiment]]=-1,"NEGATIVE")))</f>
        <v>NEUTRAL</v>
      </c>
      <c r="BD434" s="79" t="str">
        <f>IF(Edges[[#This Row],[Vertex 1]]=Edges[[#This Row],[Vertex 2]],"HIDE","SHOW")</f>
        <v>HIDE</v>
      </c>
      <c r="BE434" s="124" t="e">
        <f>REPLACE(INDEX(GroupVertices[Group], MATCH(Edges[[#This Row],[Vertex 1]],GroupVertices[Vertex],0)),1,1,"")</f>
        <v>#N/A</v>
      </c>
      <c r="BF434" s="124" t="e">
        <f>REPLACE(INDEX(GroupVertices[Group], MATCH(Edges[[#This Row],[Vertex 2]],GroupVertices[Vertex],0)),1,1,"")</f>
        <v>#N/A</v>
      </c>
    </row>
    <row r="435" spans="1:58" hidden="1" x14ac:dyDescent="0.25">
      <c r="A435" s="64" t="s">
        <v>427</v>
      </c>
      <c r="B435" s="64" t="s">
        <v>427</v>
      </c>
      <c r="C435" s="65"/>
      <c r="D435" s="66"/>
      <c r="E435" s="67"/>
      <c r="F435" s="68"/>
      <c r="G435" s="65" t="str">
        <f>IF(Edges[[#This Row],[Vertex 1]]=Edges[[#This Row],[Vertex 2]],"HIDE","SHOW")</f>
        <v>HIDE</v>
      </c>
      <c r="H435" s="69"/>
      <c r="I435" s="70"/>
      <c r="J435" s="70"/>
      <c r="K435" s="34"/>
      <c r="L435" s="77"/>
      <c r="M435" s="77"/>
      <c r="N435" s="72"/>
      <c r="O435" s="79" t="s">
        <v>179</v>
      </c>
      <c r="P435" s="81">
        <v>42852.139398148145</v>
      </c>
      <c r="Q435" s="79" t="s">
        <v>1816</v>
      </c>
      <c r="R435" s="82" t="s">
        <v>3295</v>
      </c>
      <c r="S435" s="79" t="s">
        <v>4056</v>
      </c>
      <c r="T435" s="79"/>
      <c r="U435" s="79"/>
      <c r="V435" s="82" t="s">
        <v>4940</v>
      </c>
      <c r="W435" s="81">
        <v>42852.139398148145</v>
      </c>
      <c r="X435" s="82" t="s">
        <v>6112</v>
      </c>
      <c r="Y435" s="79"/>
      <c r="Z435" s="79"/>
      <c r="AA435" s="83" t="s">
        <v>8159</v>
      </c>
      <c r="AB435" s="79"/>
      <c r="AC435" s="79" t="b">
        <v>0</v>
      </c>
      <c r="AD435" s="79">
        <v>0</v>
      </c>
      <c r="AE435" s="83" t="s">
        <v>9915</v>
      </c>
      <c r="AF435" s="79" t="b">
        <v>0</v>
      </c>
      <c r="AG435" s="79" t="s">
        <v>9963</v>
      </c>
      <c r="AH435" s="79"/>
      <c r="AI435" s="83" t="s">
        <v>9915</v>
      </c>
      <c r="AJ435" s="79" t="b">
        <v>0</v>
      </c>
      <c r="AK435" s="79">
        <v>0</v>
      </c>
      <c r="AL435" s="83" t="s">
        <v>9915</v>
      </c>
      <c r="AM435" s="79" t="s">
        <v>10000</v>
      </c>
      <c r="AN435" s="79" t="b">
        <v>0</v>
      </c>
      <c r="AO435" s="83" t="s">
        <v>8159</v>
      </c>
      <c r="AP435" s="79" t="s">
        <v>179</v>
      </c>
      <c r="AQ435" s="79">
        <v>0</v>
      </c>
      <c r="AR435" s="79">
        <v>0</v>
      </c>
      <c r="AS435" s="79"/>
      <c r="AT435" s="79"/>
      <c r="AU435" s="79"/>
      <c r="AV435" s="79"/>
      <c r="AW435" s="79"/>
      <c r="AX435" s="79"/>
      <c r="AY435" s="79"/>
      <c r="AZ435" s="79"/>
      <c r="BA435">
        <v>8</v>
      </c>
      <c r="BB435">
        <v>0</v>
      </c>
      <c r="BC435" s="79" t="str">
        <f>IF(Edges[[#This Row],[Sentiment]]=0,"NEUTRAL",IF(Edges[[#This Row],[Sentiment]]=1,"POSITIVE",IF(Edges[[#This Row],[Sentiment]]=-1,"NEGATIVE")))</f>
        <v>NEUTRAL</v>
      </c>
      <c r="BD435" s="79" t="str">
        <f>IF(Edges[[#This Row],[Vertex 1]]=Edges[[#This Row],[Vertex 2]],"HIDE","SHOW")</f>
        <v>HIDE</v>
      </c>
      <c r="BE435" s="124" t="e">
        <f>REPLACE(INDEX(GroupVertices[Group], MATCH(Edges[[#This Row],[Vertex 1]],GroupVertices[Vertex],0)),1,1,"")</f>
        <v>#N/A</v>
      </c>
      <c r="BF435" s="124" t="e">
        <f>REPLACE(INDEX(GroupVertices[Group], MATCH(Edges[[#This Row],[Vertex 2]],GroupVertices[Vertex],0)),1,1,"")</f>
        <v>#N/A</v>
      </c>
    </row>
    <row r="436" spans="1:58" hidden="1" x14ac:dyDescent="0.25">
      <c r="A436" s="64" t="s">
        <v>427</v>
      </c>
      <c r="B436" s="64" t="s">
        <v>427</v>
      </c>
      <c r="C436" s="65"/>
      <c r="D436" s="66"/>
      <c r="E436" s="67"/>
      <c r="F436" s="68"/>
      <c r="G436" s="65" t="str">
        <f>IF(Edges[[#This Row],[Vertex 1]]=Edges[[#This Row],[Vertex 2]],"HIDE","SHOW")</f>
        <v>HIDE</v>
      </c>
      <c r="H436" s="69"/>
      <c r="I436" s="70"/>
      <c r="J436" s="70"/>
      <c r="K436" s="34"/>
      <c r="L436" s="77"/>
      <c r="M436" s="77"/>
      <c r="N436" s="72"/>
      <c r="O436" s="79" t="s">
        <v>179</v>
      </c>
      <c r="P436" s="81">
        <v>42852.19122685185</v>
      </c>
      <c r="Q436" s="79" t="s">
        <v>1817</v>
      </c>
      <c r="R436" s="82" t="s">
        <v>3296</v>
      </c>
      <c r="S436" s="79" t="s">
        <v>4056</v>
      </c>
      <c r="T436" s="79"/>
      <c r="U436" s="79"/>
      <c r="V436" s="82" t="s">
        <v>4940</v>
      </c>
      <c r="W436" s="81">
        <v>42852.19122685185</v>
      </c>
      <c r="X436" s="82" t="s">
        <v>6113</v>
      </c>
      <c r="Y436" s="79"/>
      <c r="Z436" s="79"/>
      <c r="AA436" s="83" t="s">
        <v>8160</v>
      </c>
      <c r="AB436" s="79"/>
      <c r="AC436" s="79" t="b">
        <v>0</v>
      </c>
      <c r="AD436" s="79">
        <v>0</v>
      </c>
      <c r="AE436" s="83" t="s">
        <v>9915</v>
      </c>
      <c r="AF436" s="79" t="b">
        <v>0</v>
      </c>
      <c r="AG436" s="79" t="s">
        <v>9963</v>
      </c>
      <c r="AH436" s="79"/>
      <c r="AI436" s="83" t="s">
        <v>9915</v>
      </c>
      <c r="AJ436" s="79" t="b">
        <v>0</v>
      </c>
      <c r="AK436" s="79">
        <v>0</v>
      </c>
      <c r="AL436" s="83" t="s">
        <v>9915</v>
      </c>
      <c r="AM436" s="79" t="s">
        <v>10000</v>
      </c>
      <c r="AN436" s="79" t="b">
        <v>0</v>
      </c>
      <c r="AO436" s="83" t="s">
        <v>8160</v>
      </c>
      <c r="AP436" s="79" t="s">
        <v>179</v>
      </c>
      <c r="AQ436" s="79">
        <v>0</v>
      </c>
      <c r="AR436" s="79">
        <v>0</v>
      </c>
      <c r="AS436" s="79"/>
      <c r="AT436" s="79"/>
      <c r="AU436" s="79"/>
      <c r="AV436" s="79"/>
      <c r="AW436" s="79"/>
      <c r="AX436" s="79"/>
      <c r="AY436" s="79"/>
      <c r="AZ436" s="79"/>
      <c r="BA436">
        <v>8</v>
      </c>
      <c r="BB436">
        <v>0</v>
      </c>
      <c r="BC436" s="79" t="str">
        <f>IF(Edges[[#This Row],[Sentiment]]=0,"NEUTRAL",IF(Edges[[#This Row],[Sentiment]]=1,"POSITIVE",IF(Edges[[#This Row],[Sentiment]]=-1,"NEGATIVE")))</f>
        <v>NEUTRAL</v>
      </c>
      <c r="BD436" s="79" t="str">
        <f>IF(Edges[[#This Row],[Vertex 1]]=Edges[[#This Row],[Vertex 2]],"HIDE","SHOW")</f>
        <v>HIDE</v>
      </c>
      <c r="BE436" s="124" t="e">
        <f>REPLACE(INDEX(GroupVertices[Group], MATCH(Edges[[#This Row],[Vertex 1]],GroupVertices[Vertex],0)),1,1,"")</f>
        <v>#N/A</v>
      </c>
      <c r="BF436" s="124" t="e">
        <f>REPLACE(INDEX(GroupVertices[Group], MATCH(Edges[[#This Row],[Vertex 2]],GroupVertices[Vertex],0)),1,1,"")</f>
        <v>#N/A</v>
      </c>
    </row>
    <row r="437" spans="1:58" hidden="1" x14ac:dyDescent="0.25">
      <c r="A437" s="64" t="s">
        <v>427</v>
      </c>
      <c r="B437" s="64" t="s">
        <v>427</v>
      </c>
      <c r="C437" s="65"/>
      <c r="D437" s="66"/>
      <c r="E437" s="67"/>
      <c r="F437" s="68"/>
      <c r="G437" s="65" t="str">
        <f>IF(Edges[[#This Row],[Vertex 1]]=Edges[[#This Row],[Vertex 2]],"HIDE","SHOW")</f>
        <v>HIDE</v>
      </c>
      <c r="H437" s="69"/>
      <c r="I437" s="70"/>
      <c r="J437" s="70"/>
      <c r="K437" s="34"/>
      <c r="L437" s="77"/>
      <c r="M437" s="77"/>
      <c r="N437" s="72"/>
      <c r="O437" s="79" t="s">
        <v>179</v>
      </c>
      <c r="P437" s="81">
        <v>42852.241215277776</v>
      </c>
      <c r="Q437" s="79" t="s">
        <v>1818</v>
      </c>
      <c r="R437" s="82" t="s">
        <v>3297</v>
      </c>
      <c r="S437" s="79" t="s">
        <v>4056</v>
      </c>
      <c r="T437" s="79"/>
      <c r="U437" s="79"/>
      <c r="V437" s="82" t="s">
        <v>4940</v>
      </c>
      <c r="W437" s="81">
        <v>42852.241215277776</v>
      </c>
      <c r="X437" s="82" t="s">
        <v>6114</v>
      </c>
      <c r="Y437" s="79"/>
      <c r="Z437" s="79"/>
      <c r="AA437" s="83" t="s">
        <v>8161</v>
      </c>
      <c r="AB437" s="79"/>
      <c r="AC437" s="79" t="b">
        <v>0</v>
      </c>
      <c r="AD437" s="79">
        <v>0</v>
      </c>
      <c r="AE437" s="83" t="s">
        <v>9915</v>
      </c>
      <c r="AF437" s="79" t="b">
        <v>0</v>
      </c>
      <c r="AG437" s="79" t="s">
        <v>9963</v>
      </c>
      <c r="AH437" s="79"/>
      <c r="AI437" s="83" t="s">
        <v>9915</v>
      </c>
      <c r="AJ437" s="79" t="b">
        <v>0</v>
      </c>
      <c r="AK437" s="79">
        <v>0</v>
      </c>
      <c r="AL437" s="83" t="s">
        <v>9915</v>
      </c>
      <c r="AM437" s="79" t="s">
        <v>10000</v>
      </c>
      <c r="AN437" s="79" t="b">
        <v>0</v>
      </c>
      <c r="AO437" s="83" t="s">
        <v>8161</v>
      </c>
      <c r="AP437" s="79" t="s">
        <v>179</v>
      </c>
      <c r="AQ437" s="79">
        <v>0</v>
      </c>
      <c r="AR437" s="79">
        <v>0</v>
      </c>
      <c r="AS437" s="79"/>
      <c r="AT437" s="79"/>
      <c r="AU437" s="79"/>
      <c r="AV437" s="79"/>
      <c r="AW437" s="79"/>
      <c r="AX437" s="79"/>
      <c r="AY437" s="79"/>
      <c r="AZ437" s="79"/>
      <c r="BA437">
        <v>8</v>
      </c>
      <c r="BB437">
        <v>0</v>
      </c>
      <c r="BC437" s="79" t="str">
        <f>IF(Edges[[#This Row],[Sentiment]]=0,"NEUTRAL",IF(Edges[[#This Row],[Sentiment]]=1,"POSITIVE",IF(Edges[[#This Row],[Sentiment]]=-1,"NEGATIVE")))</f>
        <v>NEUTRAL</v>
      </c>
      <c r="BD437" s="79" t="str">
        <f>IF(Edges[[#This Row],[Vertex 1]]=Edges[[#This Row],[Vertex 2]],"HIDE","SHOW")</f>
        <v>HIDE</v>
      </c>
      <c r="BE437" s="124" t="e">
        <f>REPLACE(INDEX(GroupVertices[Group], MATCH(Edges[[#This Row],[Vertex 1]],GroupVertices[Vertex],0)),1,1,"")</f>
        <v>#N/A</v>
      </c>
      <c r="BF437" s="124" t="e">
        <f>REPLACE(INDEX(GroupVertices[Group], MATCH(Edges[[#This Row],[Vertex 2]],GroupVertices[Vertex],0)),1,1,"")</f>
        <v>#N/A</v>
      </c>
    </row>
    <row r="438" spans="1:58" hidden="1" x14ac:dyDescent="0.25">
      <c r="A438" s="64" t="s">
        <v>427</v>
      </c>
      <c r="B438" s="64" t="s">
        <v>427</v>
      </c>
      <c r="C438" s="65"/>
      <c r="D438" s="66"/>
      <c r="E438" s="67"/>
      <c r="F438" s="68"/>
      <c r="G438" s="65" t="str">
        <f>IF(Edges[[#This Row],[Vertex 1]]=Edges[[#This Row],[Vertex 2]],"HIDE","SHOW")</f>
        <v>HIDE</v>
      </c>
      <c r="H438" s="69"/>
      <c r="I438" s="70"/>
      <c r="J438" s="70"/>
      <c r="K438" s="34"/>
      <c r="L438" s="77"/>
      <c r="M438" s="77"/>
      <c r="N438" s="72"/>
      <c r="O438" s="79" t="s">
        <v>179</v>
      </c>
      <c r="P438" s="81">
        <v>42852.296851851854</v>
      </c>
      <c r="Q438" s="79" t="s">
        <v>1819</v>
      </c>
      <c r="R438" s="82" t="s">
        <v>3298</v>
      </c>
      <c r="S438" s="79" t="s">
        <v>4056</v>
      </c>
      <c r="T438" s="79"/>
      <c r="U438" s="79"/>
      <c r="V438" s="82" t="s">
        <v>4940</v>
      </c>
      <c r="W438" s="81">
        <v>42852.296851851854</v>
      </c>
      <c r="X438" s="82" t="s">
        <v>6115</v>
      </c>
      <c r="Y438" s="79"/>
      <c r="Z438" s="79"/>
      <c r="AA438" s="83" t="s">
        <v>8162</v>
      </c>
      <c r="AB438" s="79"/>
      <c r="AC438" s="79" t="b">
        <v>0</v>
      </c>
      <c r="AD438" s="79">
        <v>0</v>
      </c>
      <c r="AE438" s="83" t="s">
        <v>9915</v>
      </c>
      <c r="AF438" s="79" t="b">
        <v>0</v>
      </c>
      <c r="AG438" s="79" t="s">
        <v>9963</v>
      </c>
      <c r="AH438" s="79"/>
      <c r="AI438" s="83" t="s">
        <v>9915</v>
      </c>
      <c r="AJ438" s="79" t="b">
        <v>0</v>
      </c>
      <c r="AK438" s="79">
        <v>0</v>
      </c>
      <c r="AL438" s="83" t="s">
        <v>9915</v>
      </c>
      <c r="AM438" s="79" t="s">
        <v>10000</v>
      </c>
      <c r="AN438" s="79" t="b">
        <v>0</v>
      </c>
      <c r="AO438" s="83" t="s">
        <v>8162</v>
      </c>
      <c r="AP438" s="79" t="s">
        <v>179</v>
      </c>
      <c r="AQ438" s="79">
        <v>0</v>
      </c>
      <c r="AR438" s="79">
        <v>0</v>
      </c>
      <c r="AS438" s="79"/>
      <c r="AT438" s="79"/>
      <c r="AU438" s="79"/>
      <c r="AV438" s="79"/>
      <c r="AW438" s="79"/>
      <c r="AX438" s="79"/>
      <c r="AY438" s="79"/>
      <c r="AZ438" s="79"/>
      <c r="BA438">
        <v>8</v>
      </c>
      <c r="BB438">
        <v>0</v>
      </c>
      <c r="BC438" s="79" t="str">
        <f>IF(Edges[[#This Row],[Sentiment]]=0,"NEUTRAL",IF(Edges[[#This Row],[Sentiment]]=1,"POSITIVE",IF(Edges[[#This Row],[Sentiment]]=-1,"NEGATIVE")))</f>
        <v>NEUTRAL</v>
      </c>
      <c r="BD438" s="79" t="str">
        <f>IF(Edges[[#This Row],[Vertex 1]]=Edges[[#This Row],[Vertex 2]],"HIDE","SHOW")</f>
        <v>HIDE</v>
      </c>
      <c r="BE438" s="124" t="e">
        <f>REPLACE(INDEX(GroupVertices[Group], MATCH(Edges[[#This Row],[Vertex 1]],GroupVertices[Vertex],0)),1,1,"")</f>
        <v>#N/A</v>
      </c>
      <c r="BF438" s="124" t="e">
        <f>REPLACE(INDEX(GroupVertices[Group], MATCH(Edges[[#This Row],[Vertex 2]],GroupVertices[Vertex],0)),1,1,"")</f>
        <v>#N/A</v>
      </c>
    </row>
    <row r="439" spans="1:58" hidden="1" x14ac:dyDescent="0.25">
      <c r="A439" s="64" t="s">
        <v>427</v>
      </c>
      <c r="B439" s="64" t="s">
        <v>427</v>
      </c>
      <c r="C439" s="65"/>
      <c r="D439" s="66"/>
      <c r="E439" s="67"/>
      <c r="F439" s="68"/>
      <c r="G439" s="65" t="str">
        <f>IF(Edges[[#This Row],[Vertex 1]]=Edges[[#This Row],[Vertex 2]],"HIDE","SHOW")</f>
        <v>HIDE</v>
      </c>
      <c r="H439" s="69"/>
      <c r="I439" s="70"/>
      <c r="J439" s="70"/>
      <c r="K439" s="34"/>
      <c r="L439" s="77"/>
      <c r="M439" s="77"/>
      <c r="N439" s="72"/>
      <c r="O439" s="79" t="s">
        <v>179</v>
      </c>
      <c r="P439" s="81">
        <v>42852.355347222219</v>
      </c>
      <c r="Q439" s="79" t="s">
        <v>1820</v>
      </c>
      <c r="R439" s="82" t="s">
        <v>3299</v>
      </c>
      <c r="S439" s="79" t="s">
        <v>4056</v>
      </c>
      <c r="T439" s="79"/>
      <c r="U439" s="79"/>
      <c r="V439" s="82" t="s">
        <v>4940</v>
      </c>
      <c r="W439" s="81">
        <v>42852.355347222219</v>
      </c>
      <c r="X439" s="82" t="s">
        <v>6116</v>
      </c>
      <c r="Y439" s="79"/>
      <c r="Z439" s="79"/>
      <c r="AA439" s="83" t="s">
        <v>8163</v>
      </c>
      <c r="AB439" s="79"/>
      <c r="AC439" s="79" t="b">
        <v>0</v>
      </c>
      <c r="AD439" s="79">
        <v>0</v>
      </c>
      <c r="AE439" s="83" t="s">
        <v>9915</v>
      </c>
      <c r="AF439" s="79" t="b">
        <v>0</v>
      </c>
      <c r="AG439" s="79" t="s">
        <v>9963</v>
      </c>
      <c r="AH439" s="79"/>
      <c r="AI439" s="83" t="s">
        <v>9915</v>
      </c>
      <c r="AJ439" s="79" t="b">
        <v>0</v>
      </c>
      <c r="AK439" s="79">
        <v>0</v>
      </c>
      <c r="AL439" s="83" t="s">
        <v>9915</v>
      </c>
      <c r="AM439" s="79" t="s">
        <v>10000</v>
      </c>
      <c r="AN439" s="79" t="b">
        <v>0</v>
      </c>
      <c r="AO439" s="83" t="s">
        <v>8163</v>
      </c>
      <c r="AP439" s="79" t="s">
        <v>179</v>
      </c>
      <c r="AQ439" s="79">
        <v>0</v>
      </c>
      <c r="AR439" s="79">
        <v>0</v>
      </c>
      <c r="AS439" s="79"/>
      <c r="AT439" s="79"/>
      <c r="AU439" s="79"/>
      <c r="AV439" s="79"/>
      <c r="AW439" s="79"/>
      <c r="AX439" s="79"/>
      <c r="AY439" s="79"/>
      <c r="AZ439" s="79"/>
      <c r="BA439">
        <v>8</v>
      </c>
      <c r="BB439">
        <v>0</v>
      </c>
      <c r="BC439" s="79" t="str">
        <f>IF(Edges[[#This Row],[Sentiment]]=0,"NEUTRAL",IF(Edges[[#This Row],[Sentiment]]=1,"POSITIVE",IF(Edges[[#This Row],[Sentiment]]=-1,"NEGATIVE")))</f>
        <v>NEUTRAL</v>
      </c>
      <c r="BD439" s="79" t="str">
        <f>IF(Edges[[#This Row],[Vertex 1]]=Edges[[#This Row],[Vertex 2]],"HIDE","SHOW")</f>
        <v>HIDE</v>
      </c>
      <c r="BE439" s="124" t="e">
        <f>REPLACE(INDEX(GroupVertices[Group], MATCH(Edges[[#This Row],[Vertex 1]],GroupVertices[Vertex],0)),1,1,"")</f>
        <v>#N/A</v>
      </c>
      <c r="BF439" s="124" t="e">
        <f>REPLACE(INDEX(GroupVertices[Group], MATCH(Edges[[#This Row],[Vertex 2]],GroupVertices[Vertex],0)),1,1,"")</f>
        <v>#N/A</v>
      </c>
    </row>
    <row r="440" spans="1:58" hidden="1" x14ac:dyDescent="0.25">
      <c r="A440" s="64" t="s">
        <v>427</v>
      </c>
      <c r="B440" s="64" t="s">
        <v>427</v>
      </c>
      <c r="C440" s="65"/>
      <c r="D440" s="66"/>
      <c r="E440" s="67"/>
      <c r="F440" s="68"/>
      <c r="G440" s="65" t="str">
        <f>IF(Edges[[#This Row],[Vertex 1]]=Edges[[#This Row],[Vertex 2]],"HIDE","SHOW")</f>
        <v>HIDE</v>
      </c>
      <c r="H440" s="69"/>
      <c r="I440" s="70"/>
      <c r="J440" s="70"/>
      <c r="K440" s="34"/>
      <c r="L440" s="77"/>
      <c r="M440" s="77"/>
      <c r="N440" s="72"/>
      <c r="O440" s="79" t="s">
        <v>179</v>
      </c>
      <c r="P440" s="81">
        <v>42852.420914351853</v>
      </c>
      <c r="Q440" s="79" t="s">
        <v>1821</v>
      </c>
      <c r="R440" s="82" t="s">
        <v>3300</v>
      </c>
      <c r="S440" s="79" t="s">
        <v>4056</v>
      </c>
      <c r="T440" s="79"/>
      <c r="U440" s="79"/>
      <c r="V440" s="82" t="s">
        <v>4940</v>
      </c>
      <c r="W440" s="81">
        <v>42852.420914351853</v>
      </c>
      <c r="X440" s="82" t="s">
        <v>6117</v>
      </c>
      <c r="Y440" s="79"/>
      <c r="Z440" s="79"/>
      <c r="AA440" s="83" t="s">
        <v>8164</v>
      </c>
      <c r="AB440" s="79"/>
      <c r="AC440" s="79" t="b">
        <v>0</v>
      </c>
      <c r="AD440" s="79">
        <v>0</v>
      </c>
      <c r="AE440" s="83" t="s">
        <v>9915</v>
      </c>
      <c r="AF440" s="79" t="b">
        <v>0</v>
      </c>
      <c r="AG440" s="79" t="s">
        <v>9963</v>
      </c>
      <c r="AH440" s="79"/>
      <c r="AI440" s="83" t="s">
        <v>9915</v>
      </c>
      <c r="AJ440" s="79" t="b">
        <v>0</v>
      </c>
      <c r="AK440" s="79">
        <v>0</v>
      </c>
      <c r="AL440" s="83" t="s">
        <v>9915</v>
      </c>
      <c r="AM440" s="79" t="s">
        <v>10000</v>
      </c>
      <c r="AN440" s="79" t="b">
        <v>0</v>
      </c>
      <c r="AO440" s="83" t="s">
        <v>8164</v>
      </c>
      <c r="AP440" s="79" t="s">
        <v>179</v>
      </c>
      <c r="AQ440" s="79">
        <v>0</v>
      </c>
      <c r="AR440" s="79">
        <v>0</v>
      </c>
      <c r="AS440" s="79"/>
      <c r="AT440" s="79"/>
      <c r="AU440" s="79"/>
      <c r="AV440" s="79"/>
      <c r="AW440" s="79"/>
      <c r="AX440" s="79"/>
      <c r="AY440" s="79"/>
      <c r="AZ440" s="79"/>
      <c r="BA440">
        <v>8</v>
      </c>
      <c r="BB440">
        <v>0</v>
      </c>
      <c r="BC440" s="79" t="str">
        <f>IF(Edges[[#This Row],[Sentiment]]=0,"NEUTRAL",IF(Edges[[#This Row],[Sentiment]]=1,"POSITIVE",IF(Edges[[#This Row],[Sentiment]]=-1,"NEGATIVE")))</f>
        <v>NEUTRAL</v>
      </c>
      <c r="BD440" s="79" t="str">
        <f>IF(Edges[[#This Row],[Vertex 1]]=Edges[[#This Row],[Vertex 2]],"HIDE","SHOW")</f>
        <v>HIDE</v>
      </c>
      <c r="BE440" s="124" t="e">
        <f>REPLACE(INDEX(GroupVertices[Group], MATCH(Edges[[#This Row],[Vertex 1]],GroupVertices[Vertex],0)),1,1,"")</f>
        <v>#N/A</v>
      </c>
      <c r="BF440" s="124" t="e">
        <f>REPLACE(INDEX(GroupVertices[Group], MATCH(Edges[[#This Row],[Vertex 2]],GroupVertices[Vertex],0)),1,1,"")</f>
        <v>#N/A</v>
      </c>
    </row>
    <row r="441" spans="1:58" hidden="1" x14ac:dyDescent="0.25">
      <c r="A441" s="64" t="s">
        <v>427</v>
      </c>
      <c r="B441" s="64" t="s">
        <v>427</v>
      </c>
      <c r="C441" s="65"/>
      <c r="D441" s="66"/>
      <c r="E441" s="67"/>
      <c r="F441" s="68"/>
      <c r="G441" s="65" t="str">
        <f>IF(Edges[[#This Row],[Vertex 1]]=Edges[[#This Row],[Vertex 2]],"HIDE","SHOW")</f>
        <v>HIDE</v>
      </c>
      <c r="H441" s="69"/>
      <c r="I441" s="70"/>
      <c r="J441" s="70"/>
      <c r="K441" s="34"/>
      <c r="L441" s="77"/>
      <c r="M441" s="77"/>
      <c r="N441" s="72"/>
      <c r="O441" s="79" t="s">
        <v>179</v>
      </c>
      <c r="P441" s="81">
        <v>42852.483310185184</v>
      </c>
      <c r="Q441" s="79" t="s">
        <v>1822</v>
      </c>
      <c r="R441" s="82" t="s">
        <v>3301</v>
      </c>
      <c r="S441" s="79" t="s">
        <v>4056</v>
      </c>
      <c r="T441" s="79"/>
      <c r="U441" s="79"/>
      <c r="V441" s="82" t="s">
        <v>4940</v>
      </c>
      <c r="W441" s="81">
        <v>42852.483310185184</v>
      </c>
      <c r="X441" s="82" t="s">
        <v>6118</v>
      </c>
      <c r="Y441" s="79"/>
      <c r="Z441" s="79"/>
      <c r="AA441" s="83" t="s">
        <v>8165</v>
      </c>
      <c r="AB441" s="79"/>
      <c r="AC441" s="79" t="b">
        <v>0</v>
      </c>
      <c r="AD441" s="79">
        <v>0</v>
      </c>
      <c r="AE441" s="83" t="s">
        <v>9915</v>
      </c>
      <c r="AF441" s="79" t="b">
        <v>0</v>
      </c>
      <c r="AG441" s="79" t="s">
        <v>9963</v>
      </c>
      <c r="AH441" s="79"/>
      <c r="AI441" s="83" t="s">
        <v>9915</v>
      </c>
      <c r="AJ441" s="79" t="b">
        <v>0</v>
      </c>
      <c r="AK441" s="79">
        <v>0</v>
      </c>
      <c r="AL441" s="83" t="s">
        <v>9915</v>
      </c>
      <c r="AM441" s="79" t="s">
        <v>10000</v>
      </c>
      <c r="AN441" s="79" t="b">
        <v>0</v>
      </c>
      <c r="AO441" s="83" t="s">
        <v>8165</v>
      </c>
      <c r="AP441" s="79" t="s">
        <v>179</v>
      </c>
      <c r="AQ441" s="79">
        <v>0</v>
      </c>
      <c r="AR441" s="79">
        <v>0</v>
      </c>
      <c r="AS441" s="79"/>
      <c r="AT441" s="79"/>
      <c r="AU441" s="79"/>
      <c r="AV441" s="79"/>
      <c r="AW441" s="79"/>
      <c r="AX441" s="79"/>
      <c r="AY441" s="79"/>
      <c r="AZ441" s="79"/>
      <c r="BA441">
        <v>8</v>
      </c>
      <c r="BB441">
        <v>0</v>
      </c>
      <c r="BC441" s="79" t="str">
        <f>IF(Edges[[#This Row],[Sentiment]]=0,"NEUTRAL",IF(Edges[[#This Row],[Sentiment]]=1,"POSITIVE",IF(Edges[[#This Row],[Sentiment]]=-1,"NEGATIVE")))</f>
        <v>NEUTRAL</v>
      </c>
      <c r="BD441" s="79" t="str">
        <f>IF(Edges[[#This Row],[Vertex 1]]=Edges[[#This Row],[Vertex 2]],"HIDE","SHOW")</f>
        <v>HIDE</v>
      </c>
      <c r="BE441" s="124" t="e">
        <f>REPLACE(INDEX(GroupVertices[Group], MATCH(Edges[[#This Row],[Vertex 1]],GroupVertices[Vertex],0)),1,1,"")</f>
        <v>#N/A</v>
      </c>
      <c r="BF441" s="124" t="e">
        <f>REPLACE(INDEX(GroupVertices[Group], MATCH(Edges[[#This Row],[Vertex 2]],GroupVertices[Vertex],0)),1,1,"")</f>
        <v>#N/A</v>
      </c>
    </row>
    <row r="442" spans="1:58" hidden="1" x14ac:dyDescent="0.25">
      <c r="A442" s="64" t="s">
        <v>428</v>
      </c>
      <c r="B442" s="64" t="s">
        <v>428</v>
      </c>
      <c r="C442" s="65"/>
      <c r="D442" s="66"/>
      <c r="E442" s="67"/>
      <c r="F442" s="68"/>
      <c r="G442" s="65" t="str">
        <f>IF(Edges[[#This Row],[Vertex 1]]=Edges[[#This Row],[Vertex 2]],"HIDE","SHOW")</f>
        <v>HIDE</v>
      </c>
      <c r="H442" s="69"/>
      <c r="I442" s="70"/>
      <c r="J442" s="70"/>
      <c r="K442" s="34"/>
      <c r="L442" s="77"/>
      <c r="M442" s="77"/>
      <c r="N442" s="72"/>
      <c r="O442" s="79" t="s">
        <v>179</v>
      </c>
      <c r="P442" s="81">
        <v>42852.427361111113</v>
      </c>
      <c r="Q442" s="79" t="s">
        <v>1823</v>
      </c>
      <c r="R442" s="82" t="s">
        <v>3302</v>
      </c>
      <c r="S442" s="79" t="s">
        <v>4072</v>
      </c>
      <c r="T442" s="79"/>
      <c r="U442" s="79"/>
      <c r="V442" s="82" t="s">
        <v>4941</v>
      </c>
      <c r="W442" s="81">
        <v>42852.427361111113</v>
      </c>
      <c r="X442" s="82" t="s">
        <v>6119</v>
      </c>
      <c r="Y442" s="79"/>
      <c r="Z442" s="79"/>
      <c r="AA442" s="83" t="s">
        <v>8166</v>
      </c>
      <c r="AB442" s="79"/>
      <c r="AC442" s="79" t="b">
        <v>0</v>
      </c>
      <c r="AD442" s="79">
        <v>0</v>
      </c>
      <c r="AE442" s="83" t="s">
        <v>9915</v>
      </c>
      <c r="AF442" s="79" t="b">
        <v>0</v>
      </c>
      <c r="AG442" s="79" t="s">
        <v>9963</v>
      </c>
      <c r="AH442" s="79"/>
      <c r="AI442" s="83" t="s">
        <v>9915</v>
      </c>
      <c r="AJ442" s="79" t="b">
        <v>0</v>
      </c>
      <c r="AK442" s="79">
        <v>0</v>
      </c>
      <c r="AL442" s="83" t="s">
        <v>9915</v>
      </c>
      <c r="AM442" s="79" t="s">
        <v>10005</v>
      </c>
      <c r="AN442" s="79" t="b">
        <v>0</v>
      </c>
      <c r="AO442" s="83" t="s">
        <v>8166</v>
      </c>
      <c r="AP442" s="79" t="s">
        <v>179</v>
      </c>
      <c r="AQ442" s="79">
        <v>0</v>
      </c>
      <c r="AR442" s="79">
        <v>0</v>
      </c>
      <c r="AS442" s="79"/>
      <c r="AT442" s="79"/>
      <c r="AU442" s="79"/>
      <c r="AV442" s="79"/>
      <c r="AW442" s="79"/>
      <c r="AX442" s="79"/>
      <c r="AY442" s="79"/>
      <c r="AZ442" s="79"/>
      <c r="BA442">
        <v>2</v>
      </c>
      <c r="BB442">
        <v>0</v>
      </c>
      <c r="BC442" s="79" t="str">
        <f>IF(Edges[[#This Row],[Sentiment]]=0,"NEUTRAL",IF(Edges[[#This Row],[Sentiment]]=1,"POSITIVE",IF(Edges[[#This Row],[Sentiment]]=-1,"NEGATIVE")))</f>
        <v>NEUTRAL</v>
      </c>
      <c r="BD442" s="79" t="str">
        <f>IF(Edges[[#This Row],[Vertex 1]]=Edges[[#This Row],[Vertex 2]],"HIDE","SHOW")</f>
        <v>HIDE</v>
      </c>
      <c r="BE442" s="124" t="e">
        <f>REPLACE(INDEX(GroupVertices[Group], MATCH(Edges[[#This Row],[Vertex 1]],GroupVertices[Vertex],0)),1,1,"")</f>
        <v>#N/A</v>
      </c>
      <c r="BF442" s="124" t="e">
        <f>REPLACE(INDEX(GroupVertices[Group], MATCH(Edges[[#This Row],[Vertex 2]],GroupVertices[Vertex],0)),1,1,"")</f>
        <v>#N/A</v>
      </c>
    </row>
    <row r="443" spans="1:58" hidden="1" x14ac:dyDescent="0.25">
      <c r="A443" s="64" t="s">
        <v>428</v>
      </c>
      <c r="B443" s="64" t="s">
        <v>428</v>
      </c>
      <c r="C443" s="65"/>
      <c r="D443" s="66"/>
      <c r="E443" s="67"/>
      <c r="F443" s="68"/>
      <c r="G443" s="65" t="str">
        <f>IF(Edges[[#This Row],[Vertex 1]]=Edges[[#This Row],[Vertex 2]],"HIDE","SHOW")</f>
        <v>HIDE</v>
      </c>
      <c r="H443" s="69"/>
      <c r="I443" s="70"/>
      <c r="J443" s="70"/>
      <c r="K443" s="34"/>
      <c r="L443" s="77"/>
      <c r="M443" s="77"/>
      <c r="N443" s="72"/>
      <c r="O443" s="79" t="s">
        <v>179</v>
      </c>
      <c r="P443" s="81">
        <v>42852.485023148147</v>
      </c>
      <c r="Q443" s="79" t="s">
        <v>1824</v>
      </c>
      <c r="R443" s="82" t="s">
        <v>3303</v>
      </c>
      <c r="S443" s="79" t="s">
        <v>4072</v>
      </c>
      <c r="T443" s="79"/>
      <c r="U443" s="79"/>
      <c r="V443" s="82" t="s">
        <v>4941</v>
      </c>
      <c r="W443" s="81">
        <v>42852.485023148147</v>
      </c>
      <c r="X443" s="82" t="s">
        <v>6120</v>
      </c>
      <c r="Y443" s="79"/>
      <c r="Z443" s="79"/>
      <c r="AA443" s="83" t="s">
        <v>8167</v>
      </c>
      <c r="AB443" s="79"/>
      <c r="AC443" s="79" t="b">
        <v>0</v>
      </c>
      <c r="AD443" s="79">
        <v>0</v>
      </c>
      <c r="AE443" s="83" t="s">
        <v>9915</v>
      </c>
      <c r="AF443" s="79" t="b">
        <v>0</v>
      </c>
      <c r="AG443" s="79" t="s">
        <v>9963</v>
      </c>
      <c r="AH443" s="79"/>
      <c r="AI443" s="83" t="s">
        <v>9915</v>
      </c>
      <c r="AJ443" s="79" t="b">
        <v>0</v>
      </c>
      <c r="AK443" s="79">
        <v>0</v>
      </c>
      <c r="AL443" s="83" t="s">
        <v>9915</v>
      </c>
      <c r="AM443" s="79" t="s">
        <v>10005</v>
      </c>
      <c r="AN443" s="79" t="b">
        <v>0</v>
      </c>
      <c r="AO443" s="83" t="s">
        <v>8167</v>
      </c>
      <c r="AP443" s="79" t="s">
        <v>179</v>
      </c>
      <c r="AQ443" s="79">
        <v>0</v>
      </c>
      <c r="AR443" s="79">
        <v>0</v>
      </c>
      <c r="AS443" s="79"/>
      <c r="AT443" s="79"/>
      <c r="AU443" s="79"/>
      <c r="AV443" s="79"/>
      <c r="AW443" s="79"/>
      <c r="AX443" s="79"/>
      <c r="AY443" s="79"/>
      <c r="AZ443" s="79"/>
      <c r="BA443">
        <v>2</v>
      </c>
      <c r="BB443">
        <v>0</v>
      </c>
      <c r="BC443" s="79" t="str">
        <f>IF(Edges[[#This Row],[Sentiment]]=0,"NEUTRAL",IF(Edges[[#This Row],[Sentiment]]=1,"POSITIVE",IF(Edges[[#This Row],[Sentiment]]=-1,"NEGATIVE")))</f>
        <v>NEUTRAL</v>
      </c>
      <c r="BD443" s="79" t="str">
        <f>IF(Edges[[#This Row],[Vertex 1]]=Edges[[#This Row],[Vertex 2]],"HIDE","SHOW")</f>
        <v>HIDE</v>
      </c>
      <c r="BE443" s="124" t="e">
        <f>REPLACE(INDEX(GroupVertices[Group], MATCH(Edges[[#This Row],[Vertex 1]],GroupVertices[Vertex],0)),1,1,"")</f>
        <v>#N/A</v>
      </c>
      <c r="BF443" s="124" t="e">
        <f>REPLACE(INDEX(GroupVertices[Group], MATCH(Edges[[#This Row],[Vertex 2]],GroupVertices[Vertex],0)),1,1,"")</f>
        <v>#N/A</v>
      </c>
    </row>
    <row r="444" spans="1:58" x14ac:dyDescent="0.25">
      <c r="A444" s="64" t="s">
        <v>429</v>
      </c>
      <c r="B444" s="64" t="s">
        <v>1544</v>
      </c>
      <c r="C444" s="65"/>
      <c r="D444" s="66"/>
      <c r="E444" s="67"/>
      <c r="F444" s="68"/>
      <c r="G444" s="65" t="str">
        <f>IF(Edges[[#This Row],[Vertex 1]]=Edges[[#This Row],[Vertex 2]],"HIDE","SHOW")</f>
        <v>SHOW</v>
      </c>
      <c r="H444" s="69"/>
      <c r="I444" s="70"/>
      <c r="J444" s="70"/>
      <c r="K444" s="34" t="s">
        <v>65</v>
      </c>
      <c r="L444" s="77">
        <v>444</v>
      </c>
      <c r="M444" s="77"/>
      <c r="N444" s="72"/>
      <c r="O444" s="79" t="s">
        <v>1646</v>
      </c>
      <c r="P444" s="81">
        <v>42852.48704861111</v>
      </c>
      <c r="Q444" s="79" t="s">
        <v>18354</v>
      </c>
      <c r="R444" s="82" t="s">
        <v>3206</v>
      </c>
      <c r="S444" s="79" t="s">
        <v>4019</v>
      </c>
      <c r="T444" s="79" t="s">
        <v>4298</v>
      </c>
      <c r="U444" s="79"/>
      <c r="V444" s="82" t="s">
        <v>4942</v>
      </c>
      <c r="W444" s="81">
        <v>42852.48704861111</v>
      </c>
      <c r="X444" s="82" t="s">
        <v>6121</v>
      </c>
      <c r="Y444" s="79"/>
      <c r="Z444" s="79"/>
      <c r="AA444" s="83" t="s">
        <v>8168</v>
      </c>
      <c r="AB444" s="79"/>
      <c r="AC444" s="79" t="b">
        <v>0</v>
      </c>
      <c r="AD444" s="79">
        <v>1</v>
      </c>
      <c r="AE444" s="83" t="s">
        <v>9915</v>
      </c>
      <c r="AF444" s="79" t="b">
        <v>0</v>
      </c>
      <c r="AG444" s="79" t="s">
        <v>9963</v>
      </c>
      <c r="AH444" s="79"/>
      <c r="AI444" s="83" t="s">
        <v>9915</v>
      </c>
      <c r="AJ444" s="79" t="b">
        <v>0</v>
      </c>
      <c r="AK444" s="79">
        <v>0</v>
      </c>
      <c r="AL444" s="83" t="s">
        <v>9915</v>
      </c>
      <c r="AM444" s="79" t="s">
        <v>9990</v>
      </c>
      <c r="AN444" s="79" t="b">
        <v>0</v>
      </c>
      <c r="AO444" s="83" t="s">
        <v>8168</v>
      </c>
      <c r="AP444" s="79" t="s">
        <v>179</v>
      </c>
      <c r="AQ444" s="79">
        <v>0</v>
      </c>
      <c r="AR444" s="79">
        <v>0</v>
      </c>
      <c r="AS444" s="79"/>
      <c r="AT444" s="79"/>
      <c r="AU444" s="79"/>
      <c r="AV444" s="79"/>
      <c r="AW444" s="79"/>
      <c r="AX444" s="79"/>
      <c r="AY444" s="79"/>
      <c r="AZ444" s="79"/>
      <c r="BA444">
        <v>1</v>
      </c>
      <c r="BB444">
        <v>0</v>
      </c>
      <c r="BC444" s="79" t="str">
        <f>IF(Edges[[#This Row],[Sentiment]]=0,"NEUTRAL",IF(Edges[[#This Row],[Sentiment]]=1,"POSITIVE",IF(Edges[[#This Row],[Sentiment]]=-1,"NEGATIVE")))</f>
        <v>NEUTRAL</v>
      </c>
      <c r="BD444" s="79" t="str">
        <f>IF(Edges[[#This Row],[Vertex 1]]=Edges[[#This Row],[Vertex 2]],"HIDE","SHOW")</f>
        <v>SHOW</v>
      </c>
      <c r="BE444" s="78" t="str">
        <f>REPLACE(INDEX(GroupVertices[Group], MATCH(Edges[[#This Row],[Vertex 1]],GroupVertices[Vertex],0)),1,1,"")</f>
        <v>EUTRAL</v>
      </c>
      <c r="BF444" s="78" t="str">
        <f>REPLACE(INDEX(GroupVertices[Group], MATCH(Edges[[#This Row],[Vertex 2]],GroupVertices[Vertex],0)),1,1,"")</f>
        <v>eneral</v>
      </c>
    </row>
    <row r="445" spans="1:58" x14ac:dyDescent="0.25">
      <c r="A445" s="64" t="s">
        <v>430</v>
      </c>
      <c r="B445" s="64" t="s">
        <v>1544</v>
      </c>
      <c r="C445" s="65"/>
      <c r="D445" s="66"/>
      <c r="E445" s="67"/>
      <c r="F445" s="68"/>
      <c r="G445" s="65" t="str">
        <f>IF(Edges[[#This Row],[Vertex 1]]=Edges[[#This Row],[Vertex 2]],"HIDE","SHOW")</f>
        <v>SHOW</v>
      </c>
      <c r="H445" s="69"/>
      <c r="I445" s="70"/>
      <c r="J445" s="70"/>
      <c r="K445" s="34" t="s">
        <v>65</v>
      </c>
      <c r="L445" s="77">
        <v>445</v>
      </c>
      <c r="M445" s="77"/>
      <c r="N445" s="72"/>
      <c r="O445" s="79" t="s">
        <v>1646</v>
      </c>
      <c r="P445" s="81">
        <v>42852.487199074072</v>
      </c>
      <c r="Q445" s="79" t="s">
        <v>18355</v>
      </c>
      <c r="R445" s="82" t="s">
        <v>3206</v>
      </c>
      <c r="S445" s="79" t="s">
        <v>4019</v>
      </c>
      <c r="T445" s="79" t="s">
        <v>4299</v>
      </c>
      <c r="U445" s="79"/>
      <c r="V445" s="82" t="s">
        <v>4943</v>
      </c>
      <c r="W445" s="81">
        <v>42852.487199074072</v>
      </c>
      <c r="X445" s="82" t="s">
        <v>6122</v>
      </c>
      <c r="Y445" s="79"/>
      <c r="Z445" s="79"/>
      <c r="AA445" s="83" t="s">
        <v>8169</v>
      </c>
      <c r="AB445" s="79"/>
      <c r="AC445" s="79" t="b">
        <v>0</v>
      </c>
      <c r="AD445" s="79">
        <v>0</v>
      </c>
      <c r="AE445" s="83" t="s">
        <v>9915</v>
      </c>
      <c r="AF445" s="79" t="b">
        <v>0</v>
      </c>
      <c r="AG445" s="79" t="s">
        <v>9963</v>
      </c>
      <c r="AH445" s="79"/>
      <c r="AI445" s="83" t="s">
        <v>9915</v>
      </c>
      <c r="AJ445" s="79" t="b">
        <v>0</v>
      </c>
      <c r="AK445" s="79">
        <v>0</v>
      </c>
      <c r="AL445" s="83" t="s">
        <v>9915</v>
      </c>
      <c r="AM445" s="79" t="s">
        <v>9990</v>
      </c>
      <c r="AN445" s="79" t="b">
        <v>0</v>
      </c>
      <c r="AO445" s="83" t="s">
        <v>8169</v>
      </c>
      <c r="AP445" s="79" t="s">
        <v>179</v>
      </c>
      <c r="AQ445" s="79">
        <v>0</v>
      </c>
      <c r="AR445" s="79">
        <v>0</v>
      </c>
      <c r="AS445" s="79"/>
      <c r="AT445" s="79"/>
      <c r="AU445" s="79"/>
      <c r="AV445" s="79"/>
      <c r="AW445" s="79"/>
      <c r="AX445" s="79"/>
      <c r="AY445" s="79"/>
      <c r="AZ445" s="79"/>
      <c r="BA445">
        <v>1</v>
      </c>
      <c r="BB445">
        <v>0</v>
      </c>
      <c r="BC445" s="79" t="str">
        <f>IF(Edges[[#This Row],[Sentiment]]=0,"NEUTRAL",IF(Edges[[#This Row],[Sentiment]]=1,"POSITIVE",IF(Edges[[#This Row],[Sentiment]]=-1,"NEGATIVE")))</f>
        <v>NEUTRAL</v>
      </c>
      <c r="BD445" s="79" t="str">
        <f>IF(Edges[[#This Row],[Vertex 1]]=Edges[[#This Row],[Vertex 2]],"HIDE","SHOW")</f>
        <v>SHOW</v>
      </c>
      <c r="BE445" s="78" t="str">
        <f>REPLACE(INDEX(GroupVertices[Group], MATCH(Edges[[#This Row],[Vertex 1]],GroupVertices[Vertex],0)),1,1,"")</f>
        <v>EUTRAL</v>
      </c>
      <c r="BF445" s="78" t="str">
        <f>REPLACE(INDEX(GroupVertices[Group], MATCH(Edges[[#This Row],[Vertex 2]],GroupVertices[Vertex],0)),1,1,"")</f>
        <v>eneral</v>
      </c>
    </row>
    <row r="446" spans="1:58" x14ac:dyDescent="0.25">
      <c r="A446" s="64" t="s">
        <v>431</v>
      </c>
      <c r="B446" s="64" t="s">
        <v>1532</v>
      </c>
      <c r="C446" s="65"/>
      <c r="D446" s="66"/>
      <c r="E446" s="67"/>
      <c r="F446" s="68"/>
      <c r="G446" s="65" t="str">
        <f>IF(Edges[[#This Row],[Vertex 1]]=Edges[[#This Row],[Vertex 2]],"HIDE","SHOW")</f>
        <v>SHOW</v>
      </c>
      <c r="H446" s="69"/>
      <c r="I446" s="70"/>
      <c r="J446" s="70"/>
      <c r="K446" s="34" t="s">
        <v>65</v>
      </c>
      <c r="L446" s="77">
        <v>446</v>
      </c>
      <c r="M446" s="77"/>
      <c r="N446" s="72"/>
      <c r="O446" s="79" t="s">
        <v>1646</v>
      </c>
      <c r="P446" s="81">
        <v>42852.494710648149</v>
      </c>
      <c r="Q446" s="79" t="s">
        <v>18353</v>
      </c>
      <c r="R446" s="82" t="s">
        <v>3293</v>
      </c>
      <c r="S446" s="79" t="s">
        <v>4022</v>
      </c>
      <c r="T446" s="79"/>
      <c r="U446" s="82" t="s">
        <v>4499</v>
      </c>
      <c r="V446" s="82" t="s">
        <v>4499</v>
      </c>
      <c r="W446" s="81">
        <v>42852.494710648149</v>
      </c>
      <c r="X446" s="82" t="s">
        <v>6123</v>
      </c>
      <c r="Y446" s="79"/>
      <c r="Z446" s="79"/>
      <c r="AA446" s="83" t="s">
        <v>8170</v>
      </c>
      <c r="AB446" s="79"/>
      <c r="AC446" s="79" t="b">
        <v>0</v>
      </c>
      <c r="AD446" s="79">
        <v>0</v>
      </c>
      <c r="AE446" s="83" t="s">
        <v>9915</v>
      </c>
      <c r="AF446" s="79" t="b">
        <v>0</v>
      </c>
      <c r="AG446" s="79" t="s">
        <v>9963</v>
      </c>
      <c r="AH446" s="79"/>
      <c r="AI446" s="83" t="s">
        <v>9915</v>
      </c>
      <c r="AJ446" s="79" t="b">
        <v>0</v>
      </c>
      <c r="AK446" s="79">
        <v>7</v>
      </c>
      <c r="AL446" s="83" t="s">
        <v>9840</v>
      </c>
      <c r="AM446" s="79" t="s">
        <v>9991</v>
      </c>
      <c r="AN446" s="79" t="b">
        <v>0</v>
      </c>
      <c r="AO446" s="83" t="s">
        <v>9840</v>
      </c>
      <c r="AP446" s="79" t="s">
        <v>179</v>
      </c>
      <c r="AQ446" s="79">
        <v>0</v>
      </c>
      <c r="AR446" s="79">
        <v>0</v>
      </c>
      <c r="AS446" s="79"/>
      <c r="AT446" s="79"/>
      <c r="AU446" s="79"/>
      <c r="AV446" s="79"/>
      <c r="AW446" s="79"/>
      <c r="AX446" s="79"/>
      <c r="AY446" s="79"/>
      <c r="AZ446" s="79"/>
      <c r="BA446">
        <v>1</v>
      </c>
      <c r="BB446">
        <v>0</v>
      </c>
      <c r="BC446" s="79" t="str">
        <f>IF(Edges[[#This Row],[Sentiment]]=0,"NEUTRAL",IF(Edges[[#This Row],[Sentiment]]=1,"POSITIVE",IF(Edges[[#This Row],[Sentiment]]=-1,"NEGATIVE")))</f>
        <v>NEUTRAL</v>
      </c>
      <c r="BD446" s="79" t="str">
        <f>IF(Edges[[#This Row],[Vertex 1]]=Edges[[#This Row],[Vertex 2]],"HIDE","SHOW")</f>
        <v>SHOW</v>
      </c>
      <c r="BE446" s="78" t="str">
        <f>REPLACE(INDEX(GroupVertices[Group], MATCH(Edges[[#This Row],[Vertex 1]],GroupVertices[Vertex],0)),1,1,"")</f>
        <v>EUTRAL</v>
      </c>
      <c r="BF446" s="78" t="str">
        <f>REPLACE(INDEX(GroupVertices[Group], MATCH(Edges[[#This Row],[Vertex 2]],GroupVertices[Vertex],0)),1,1,"")</f>
        <v>eneral</v>
      </c>
    </row>
    <row r="447" spans="1:58" hidden="1" x14ac:dyDescent="0.25">
      <c r="A447" s="64" t="s">
        <v>432</v>
      </c>
      <c r="B447" s="64" t="s">
        <v>432</v>
      </c>
      <c r="C447" s="65"/>
      <c r="D447" s="66"/>
      <c r="E447" s="67"/>
      <c r="F447" s="68"/>
      <c r="G447" s="65" t="str">
        <f>IF(Edges[[#This Row],[Vertex 1]]=Edges[[#This Row],[Vertex 2]],"HIDE","SHOW")</f>
        <v>HIDE</v>
      </c>
      <c r="H447" s="69"/>
      <c r="I447" s="70"/>
      <c r="J447" s="70"/>
      <c r="K447" s="34"/>
      <c r="L447" s="77"/>
      <c r="M447" s="77"/>
      <c r="N447" s="72"/>
      <c r="O447" s="79" t="s">
        <v>179</v>
      </c>
      <c r="P447" s="81">
        <v>42852.495868055557</v>
      </c>
      <c r="Q447" s="79" t="s">
        <v>18356</v>
      </c>
      <c r="R447" s="82" t="s">
        <v>3304</v>
      </c>
      <c r="S447" s="79" t="s">
        <v>4073</v>
      </c>
      <c r="T447" s="79"/>
      <c r="U447" s="79"/>
      <c r="V447" s="82" t="s">
        <v>4944</v>
      </c>
      <c r="W447" s="81">
        <v>42852.495868055557</v>
      </c>
      <c r="X447" s="82" t="s">
        <v>6124</v>
      </c>
      <c r="Y447" s="79"/>
      <c r="Z447" s="79"/>
      <c r="AA447" s="83" t="s">
        <v>8171</v>
      </c>
      <c r="AB447" s="79"/>
      <c r="AC447" s="79" t="b">
        <v>0</v>
      </c>
      <c r="AD447" s="79">
        <v>0</v>
      </c>
      <c r="AE447" s="83" t="s">
        <v>9915</v>
      </c>
      <c r="AF447" s="79" t="b">
        <v>0</v>
      </c>
      <c r="AG447" s="79" t="s">
        <v>9963</v>
      </c>
      <c r="AH447" s="79"/>
      <c r="AI447" s="83" t="s">
        <v>9915</v>
      </c>
      <c r="AJ447" s="79" t="b">
        <v>0</v>
      </c>
      <c r="AK447" s="79">
        <v>0</v>
      </c>
      <c r="AL447" s="83" t="s">
        <v>9915</v>
      </c>
      <c r="AM447" s="79" t="s">
        <v>10018</v>
      </c>
      <c r="AN447" s="79" t="b">
        <v>0</v>
      </c>
      <c r="AO447" s="83" t="s">
        <v>8171</v>
      </c>
      <c r="AP447" s="79" t="s">
        <v>179</v>
      </c>
      <c r="AQ447" s="79">
        <v>0</v>
      </c>
      <c r="AR447" s="79">
        <v>0</v>
      </c>
      <c r="AS447" s="79"/>
      <c r="AT447" s="79"/>
      <c r="AU447" s="79"/>
      <c r="AV447" s="79"/>
      <c r="AW447" s="79"/>
      <c r="AX447" s="79"/>
      <c r="AY447" s="79"/>
      <c r="AZ447" s="79"/>
      <c r="BA447">
        <v>1</v>
      </c>
      <c r="BB447">
        <v>0</v>
      </c>
      <c r="BC447" s="79" t="str">
        <f>IF(Edges[[#This Row],[Sentiment]]=0,"NEUTRAL",IF(Edges[[#This Row],[Sentiment]]=1,"POSITIVE",IF(Edges[[#This Row],[Sentiment]]=-1,"NEGATIVE")))</f>
        <v>NEUTRAL</v>
      </c>
      <c r="BD447" s="79" t="str">
        <f>IF(Edges[[#This Row],[Vertex 1]]=Edges[[#This Row],[Vertex 2]],"HIDE","SHOW")</f>
        <v>HIDE</v>
      </c>
      <c r="BE447" s="124" t="e">
        <f>REPLACE(INDEX(GroupVertices[Group], MATCH(Edges[[#This Row],[Vertex 1]],GroupVertices[Vertex],0)),1,1,"")</f>
        <v>#N/A</v>
      </c>
      <c r="BF447" s="124" t="e">
        <f>REPLACE(INDEX(GroupVertices[Group], MATCH(Edges[[#This Row],[Vertex 2]],GroupVertices[Vertex],0)),1,1,"")</f>
        <v>#N/A</v>
      </c>
    </row>
    <row r="448" spans="1:58" x14ac:dyDescent="0.25">
      <c r="A448" s="64" t="s">
        <v>433</v>
      </c>
      <c r="B448" s="64" t="s">
        <v>1543</v>
      </c>
      <c r="C448" s="65"/>
      <c r="D448" s="66"/>
      <c r="E448" s="67"/>
      <c r="F448" s="68"/>
      <c r="G448" s="65" t="str">
        <f>IF(Edges[[#This Row],[Vertex 1]]=Edges[[#This Row],[Vertex 2]],"HIDE","SHOW")</f>
        <v>SHOW</v>
      </c>
      <c r="H448" s="69"/>
      <c r="I448" s="70"/>
      <c r="J448" s="70"/>
      <c r="K448" s="34" t="s">
        <v>65</v>
      </c>
      <c r="L448" s="77">
        <v>448</v>
      </c>
      <c r="M448" s="77"/>
      <c r="N448" s="72"/>
      <c r="O448" s="79" t="s">
        <v>1647</v>
      </c>
      <c r="P448" s="81">
        <v>42852.496180555558</v>
      </c>
      <c r="Q448" s="79" t="s">
        <v>1825</v>
      </c>
      <c r="R448" s="79"/>
      <c r="S448" s="79"/>
      <c r="T448" s="79" t="s">
        <v>4300</v>
      </c>
      <c r="U448" s="79"/>
      <c r="V448" s="82" t="s">
        <v>4945</v>
      </c>
      <c r="W448" s="81">
        <v>42852.496180555558</v>
      </c>
      <c r="X448" s="82" t="s">
        <v>6125</v>
      </c>
      <c r="Y448" s="79"/>
      <c r="Z448" s="79"/>
      <c r="AA448" s="83" t="s">
        <v>8172</v>
      </c>
      <c r="AB448" s="83" t="s">
        <v>9879</v>
      </c>
      <c r="AC448" s="79" t="b">
        <v>0</v>
      </c>
      <c r="AD448" s="79">
        <v>0</v>
      </c>
      <c r="AE448" s="83" t="s">
        <v>9916</v>
      </c>
      <c r="AF448" s="79" t="b">
        <v>0</v>
      </c>
      <c r="AG448" s="79" t="s">
        <v>9963</v>
      </c>
      <c r="AH448" s="79"/>
      <c r="AI448" s="83" t="s">
        <v>9915</v>
      </c>
      <c r="AJ448" s="79" t="b">
        <v>0</v>
      </c>
      <c r="AK448" s="79">
        <v>0</v>
      </c>
      <c r="AL448" s="83" t="s">
        <v>9915</v>
      </c>
      <c r="AM448" s="79" t="s">
        <v>10019</v>
      </c>
      <c r="AN448" s="79" t="b">
        <v>0</v>
      </c>
      <c r="AO448" s="83" t="s">
        <v>9879</v>
      </c>
      <c r="AP448" s="79" t="s">
        <v>179</v>
      </c>
      <c r="AQ448" s="79">
        <v>0</v>
      </c>
      <c r="AR448" s="79">
        <v>0</v>
      </c>
      <c r="AS448" s="79"/>
      <c r="AT448" s="79"/>
      <c r="AU448" s="79"/>
      <c r="AV448" s="79"/>
      <c r="AW448" s="79"/>
      <c r="AX448" s="79"/>
      <c r="AY448" s="79"/>
      <c r="AZ448" s="79"/>
      <c r="BA448">
        <v>1</v>
      </c>
      <c r="BB448">
        <v>0</v>
      </c>
      <c r="BC448" s="79" t="str">
        <f>IF(Edges[[#This Row],[Sentiment]]=0,"NEUTRAL",IF(Edges[[#This Row],[Sentiment]]=1,"POSITIVE",IF(Edges[[#This Row],[Sentiment]]=-1,"NEGATIVE")))</f>
        <v>NEUTRAL</v>
      </c>
      <c r="BD448" s="79" t="str">
        <f>IF(Edges[[#This Row],[Vertex 1]]=Edges[[#This Row],[Vertex 2]],"HIDE","SHOW")</f>
        <v>SHOW</v>
      </c>
      <c r="BE448" s="78" t="str">
        <f>REPLACE(INDEX(GroupVertices[Group], MATCH(Edges[[#This Row],[Vertex 1]],GroupVertices[Vertex],0)),1,1,"")</f>
        <v>EUTRAL</v>
      </c>
      <c r="BF448" s="78" t="str">
        <f>REPLACE(INDEX(GroupVertices[Group], MATCH(Edges[[#This Row],[Vertex 2]],GroupVertices[Vertex],0)),1,1,"")</f>
        <v>eneral</v>
      </c>
    </row>
    <row r="449" spans="1:58" x14ac:dyDescent="0.25">
      <c r="A449" s="64" t="s">
        <v>434</v>
      </c>
      <c r="B449" s="64" t="s">
        <v>1544</v>
      </c>
      <c r="C449" s="65"/>
      <c r="D449" s="66"/>
      <c r="E449" s="67"/>
      <c r="F449" s="68"/>
      <c r="G449" s="65" t="str">
        <f>IF(Edges[[#This Row],[Vertex 1]]=Edges[[#This Row],[Vertex 2]],"HIDE","SHOW")</f>
        <v>SHOW</v>
      </c>
      <c r="H449" s="69"/>
      <c r="I449" s="70"/>
      <c r="J449" s="70"/>
      <c r="K449" s="34" t="s">
        <v>65</v>
      </c>
      <c r="L449" s="77">
        <v>449</v>
      </c>
      <c r="M449" s="77"/>
      <c r="N449" s="72"/>
      <c r="O449" s="79" t="s">
        <v>1647</v>
      </c>
      <c r="P449" s="81">
        <v>42852.497499999998</v>
      </c>
      <c r="Q449" s="79" t="s">
        <v>1826</v>
      </c>
      <c r="R449" s="82" t="s">
        <v>3305</v>
      </c>
      <c r="S449" s="79" t="s">
        <v>4074</v>
      </c>
      <c r="T449" s="79"/>
      <c r="U449" s="79"/>
      <c r="V449" s="82" t="s">
        <v>4946</v>
      </c>
      <c r="W449" s="81">
        <v>42852.497499999998</v>
      </c>
      <c r="X449" s="82" t="s">
        <v>6126</v>
      </c>
      <c r="Y449" s="79"/>
      <c r="Z449" s="79"/>
      <c r="AA449" s="83" t="s">
        <v>8173</v>
      </c>
      <c r="AB449" s="79"/>
      <c r="AC449" s="79" t="b">
        <v>0</v>
      </c>
      <c r="AD449" s="79">
        <v>1</v>
      </c>
      <c r="AE449" s="83" t="s">
        <v>9921</v>
      </c>
      <c r="AF449" s="79" t="b">
        <v>0</v>
      </c>
      <c r="AG449" s="79" t="s">
        <v>9965</v>
      </c>
      <c r="AH449" s="79"/>
      <c r="AI449" s="83" t="s">
        <v>9915</v>
      </c>
      <c r="AJ449" s="79" t="b">
        <v>0</v>
      </c>
      <c r="AK449" s="79">
        <v>0</v>
      </c>
      <c r="AL449" s="83" t="s">
        <v>9915</v>
      </c>
      <c r="AM449" s="79" t="s">
        <v>9990</v>
      </c>
      <c r="AN449" s="79" t="b">
        <v>0</v>
      </c>
      <c r="AO449" s="83" t="s">
        <v>8173</v>
      </c>
      <c r="AP449" s="79" t="s">
        <v>179</v>
      </c>
      <c r="AQ449" s="79">
        <v>0</v>
      </c>
      <c r="AR449" s="79">
        <v>0</v>
      </c>
      <c r="AS449" s="79"/>
      <c r="AT449" s="79"/>
      <c r="AU449" s="79"/>
      <c r="AV449" s="79"/>
      <c r="AW449" s="79"/>
      <c r="AX449" s="79"/>
      <c r="AY449" s="79"/>
      <c r="AZ449" s="79"/>
      <c r="BA449">
        <v>1</v>
      </c>
      <c r="BB449">
        <v>0</v>
      </c>
      <c r="BC449" s="79" t="str">
        <f>IF(Edges[[#This Row],[Sentiment]]=0,"NEUTRAL",IF(Edges[[#This Row],[Sentiment]]=1,"POSITIVE",IF(Edges[[#This Row],[Sentiment]]=-1,"NEGATIVE")))</f>
        <v>NEUTRAL</v>
      </c>
      <c r="BD449" s="79" t="str">
        <f>IF(Edges[[#This Row],[Vertex 1]]=Edges[[#This Row],[Vertex 2]],"HIDE","SHOW")</f>
        <v>SHOW</v>
      </c>
      <c r="BE449" s="78" t="str">
        <f>REPLACE(INDEX(GroupVertices[Group], MATCH(Edges[[#This Row],[Vertex 1]],GroupVertices[Vertex],0)),1,1,"")</f>
        <v>EUTRAL</v>
      </c>
      <c r="BF449" s="78" t="str">
        <f>REPLACE(INDEX(GroupVertices[Group], MATCH(Edges[[#This Row],[Vertex 2]],GroupVertices[Vertex],0)),1,1,"")</f>
        <v>eneral</v>
      </c>
    </row>
    <row r="450" spans="1:58" x14ac:dyDescent="0.25">
      <c r="A450" s="64" t="s">
        <v>435</v>
      </c>
      <c r="B450" s="64" t="s">
        <v>1567</v>
      </c>
      <c r="C450" s="65"/>
      <c r="D450" s="66"/>
      <c r="E450" s="67"/>
      <c r="F450" s="68"/>
      <c r="G450" s="65" t="str">
        <f>IF(Edges[[#This Row],[Vertex 1]]=Edges[[#This Row],[Vertex 2]],"HIDE","SHOW")</f>
        <v>SHOW</v>
      </c>
      <c r="H450" s="69"/>
      <c r="I450" s="70"/>
      <c r="J450" s="70"/>
      <c r="K450" s="34" t="s">
        <v>65</v>
      </c>
      <c r="L450" s="77">
        <v>450</v>
      </c>
      <c r="M450" s="77"/>
      <c r="N450" s="72"/>
      <c r="O450" s="79" t="s">
        <v>1646</v>
      </c>
      <c r="P450" s="81">
        <v>42852.498506944445</v>
      </c>
      <c r="Q450" s="79" t="s">
        <v>1827</v>
      </c>
      <c r="R450" s="82" t="s">
        <v>3306</v>
      </c>
      <c r="S450" s="79" t="s">
        <v>4075</v>
      </c>
      <c r="T450" s="79" t="s">
        <v>4301</v>
      </c>
      <c r="U450" s="79"/>
      <c r="V450" s="82" t="s">
        <v>4947</v>
      </c>
      <c r="W450" s="81">
        <v>42852.498506944445</v>
      </c>
      <c r="X450" s="82" t="s">
        <v>6127</v>
      </c>
      <c r="Y450" s="79"/>
      <c r="Z450" s="79"/>
      <c r="AA450" s="83" t="s">
        <v>8174</v>
      </c>
      <c r="AB450" s="79"/>
      <c r="AC450" s="79" t="b">
        <v>0</v>
      </c>
      <c r="AD450" s="79">
        <v>0</v>
      </c>
      <c r="AE450" s="83" t="s">
        <v>9915</v>
      </c>
      <c r="AF450" s="79" t="b">
        <v>0</v>
      </c>
      <c r="AG450" s="79" t="s">
        <v>9963</v>
      </c>
      <c r="AH450" s="79"/>
      <c r="AI450" s="83" t="s">
        <v>9915</v>
      </c>
      <c r="AJ450" s="79" t="b">
        <v>0</v>
      </c>
      <c r="AK450" s="79">
        <v>2</v>
      </c>
      <c r="AL450" s="83" t="s">
        <v>8538</v>
      </c>
      <c r="AM450" s="79" t="s">
        <v>9993</v>
      </c>
      <c r="AN450" s="79" t="b">
        <v>0</v>
      </c>
      <c r="AO450" s="83" t="s">
        <v>8538</v>
      </c>
      <c r="AP450" s="79" t="s">
        <v>179</v>
      </c>
      <c r="AQ450" s="79">
        <v>0</v>
      </c>
      <c r="AR450" s="79">
        <v>0</v>
      </c>
      <c r="AS450" s="79"/>
      <c r="AT450" s="79"/>
      <c r="AU450" s="79"/>
      <c r="AV450" s="79"/>
      <c r="AW450" s="79"/>
      <c r="AX450" s="79"/>
      <c r="AY450" s="79"/>
      <c r="AZ450" s="79"/>
      <c r="BA450">
        <v>1</v>
      </c>
      <c r="BB450">
        <v>0</v>
      </c>
      <c r="BC450" s="79" t="str">
        <f>IF(Edges[[#This Row],[Sentiment]]=0,"NEUTRAL",IF(Edges[[#This Row],[Sentiment]]=1,"POSITIVE",IF(Edges[[#This Row],[Sentiment]]=-1,"NEGATIVE")))</f>
        <v>NEUTRAL</v>
      </c>
      <c r="BD450" s="79" t="str">
        <f>IF(Edges[[#This Row],[Vertex 1]]=Edges[[#This Row],[Vertex 2]],"HIDE","SHOW")</f>
        <v>SHOW</v>
      </c>
      <c r="BE450" s="78" t="str">
        <f>REPLACE(INDEX(GroupVertices[Group], MATCH(Edges[[#This Row],[Vertex 1]],GroupVertices[Vertex],0)),1,1,"")</f>
        <v>EUTRAL</v>
      </c>
      <c r="BF450" s="78" t="str">
        <f>REPLACE(INDEX(GroupVertices[Group], MATCH(Edges[[#This Row],[Vertex 2]],GroupVertices[Vertex],0)),1,1,"")</f>
        <v>EUTRAL</v>
      </c>
    </row>
    <row r="451" spans="1:58" x14ac:dyDescent="0.25">
      <c r="A451" s="64" t="s">
        <v>435</v>
      </c>
      <c r="B451" s="64" t="s">
        <v>738</v>
      </c>
      <c r="C451" s="65"/>
      <c r="D451" s="66"/>
      <c r="E451" s="67"/>
      <c r="F451" s="68"/>
      <c r="G451" s="65" t="str">
        <f>IF(Edges[[#This Row],[Vertex 1]]=Edges[[#This Row],[Vertex 2]],"HIDE","SHOW")</f>
        <v>SHOW</v>
      </c>
      <c r="H451" s="69"/>
      <c r="I451" s="70"/>
      <c r="J451" s="70"/>
      <c r="K451" s="34" t="s">
        <v>65</v>
      </c>
      <c r="L451" s="77">
        <v>451</v>
      </c>
      <c r="M451" s="77"/>
      <c r="N451" s="72"/>
      <c r="O451" s="79" t="s">
        <v>1646</v>
      </c>
      <c r="P451" s="81">
        <v>42852.498506944445</v>
      </c>
      <c r="Q451" s="79" t="s">
        <v>1827</v>
      </c>
      <c r="R451" s="82" t="s">
        <v>3306</v>
      </c>
      <c r="S451" s="79" t="s">
        <v>4075</v>
      </c>
      <c r="T451" s="79" t="s">
        <v>4301</v>
      </c>
      <c r="U451" s="79"/>
      <c r="V451" s="82" t="s">
        <v>4947</v>
      </c>
      <c r="W451" s="81">
        <v>42852.498506944445</v>
      </c>
      <c r="X451" s="82" t="s">
        <v>6127</v>
      </c>
      <c r="Y451" s="79"/>
      <c r="Z451" s="79"/>
      <c r="AA451" s="83" t="s">
        <v>8174</v>
      </c>
      <c r="AB451" s="79"/>
      <c r="AC451" s="79" t="b">
        <v>0</v>
      </c>
      <c r="AD451" s="79">
        <v>0</v>
      </c>
      <c r="AE451" s="83" t="s">
        <v>9915</v>
      </c>
      <c r="AF451" s="79" t="b">
        <v>0</v>
      </c>
      <c r="AG451" s="79" t="s">
        <v>9963</v>
      </c>
      <c r="AH451" s="79"/>
      <c r="AI451" s="83" t="s">
        <v>9915</v>
      </c>
      <c r="AJ451" s="79" t="b">
        <v>0</v>
      </c>
      <c r="AK451" s="79">
        <v>2</v>
      </c>
      <c r="AL451" s="83" t="s">
        <v>8538</v>
      </c>
      <c r="AM451" s="79" t="s">
        <v>9993</v>
      </c>
      <c r="AN451" s="79" t="b">
        <v>0</v>
      </c>
      <c r="AO451" s="83" t="s">
        <v>8538</v>
      </c>
      <c r="AP451" s="79" t="s">
        <v>179</v>
      </c>
      <c r="AQ451" s="79">
        <v>0</v>
      </c>
      <c r="AR451" s="79">
        <v>0</v>
      </c>
      <c r="AS451" s="79"/>
      <c r="AT451" s="79"/>
      <c r="AU451" s="79"/>
      <c r="AV451" s="79"/>
      <c r="AW451" s="79"/>
      <c r="AX451" s="79"/>
      <c r="AY451" s="79"/>
      <c r="AZ451" s="79"/>
      <c r="BA451">
        <v>1</v>
      </c>
      <c r="BB451">
        <v>0</v>
      </c>
      <c r="BC451" s="79" t="str">
        <f>IF(Edges[[#This Row],[Sentiment]]=0,"NEUTRAL",IF(Edges[[#This Row],[Sentiment]]=1,"POSITIVE",IF(Edges[[#This Row],[Sentiment]]=-1,"NEGATIVE")))</f>
        <v>NEUTRAL</v>
      </c>
      <c r="BD451" s="79" t="str">
        <f>IF(Edges[[#This Row],[Vertex 1]]=Edges[[#This Row],[Vertex 2]],"HIDE","SHOW")</f>
        <v>SHOW</v>
      </c>
      <c r="BE451" s="78" t="str">
        <f>REPLACE(INDEX(GroupVertices[Group], MATCH(Edges[[#This Row],[Vertex 1]],GroupVertices[Vertex],0)),1,1,"")</f>
        <v>EUTRAL</v>
      </c>
      <c r="BF451" s="78" t="str">
        <f>REPLACE(INDEX(GroupVertices[Group], MATCH(Edges[[#This Row],[Vertex 2]],GroupVertices[Vertex],0)),1,1,"")</f>
        <v>EUTRAL</v>
      </c>
    </row>
    <row r="452" spans="1:58" hidden="1" x14ac:dyDescent="0.25">
      <c r="A452" s="64" t="s">
        <v>436</v>
      </c>
      <c r="B452" s="64" t="s">
        <v>436</v>
      </c>
      <c r="C452" s="65"/>
      <c r="D452" s="66"/>
      <c r="E452" s="67"/>
      <c r="F452" s="68"/>
      <c r="G452" s="65" t="str">
        <f>IF(Edges[[#This Row],[Vertex 1]]=Edges[[#This Row],[Vertex 2]],"HIDE","SHOW")</f>
        <v>HIDE</v>
      </c>
      <c r="H452" s="69"/>
      <c r="I452" s="70"/>
      <c r="J452" s="70"/>
      <c r="K452" s="34"/>
      <c r="L452" s="77"/>
      <c r="M452" s="77"/>
      <c r="N452" s="72"/>
      <c r="O452" s="79" t="s">
        <v>179</v>
      </c>
      <c r="P452" s="81">
        <v>42851.958425925928</v>
      </c>
      <c r="Q452" s="79" t="s">
        <v>1828</v>
      </c>
      <c r="R452" s="82" t="s">
        <v>3307</v>
      </c>
      <c r="S452" s="79" t="s">
        <v>4020</v>
      </c>
      <c r="T452" s="79" t="s">
        <v>4302</v>
      </c>
      <c r="U452" s="79"/>
      <c r="V452" s="82" t="s">
        <v>4948</v>
      </c>
      <c r="W452" s="81">
        <v>42851.958425925928</v>
      </c>
      <c r="X452" s="82" t="s">
        <v>6128</v>
      </c>
      <c r="Y452" s="79"/>
      <c r="Z452" s="79"/>
      <c r="AA452" s="83" t="s">
        <v>8175</v>
      </c>
      <c r="AB452" s="79"/>
      <c r="AC452" s="79" t="b">
        <v>0</v>
      </c>
      <c r="AD452" s="79">
        <v>0</v>
      </c>
      <c r="AE452" s="83" t="s">
        <v>9915</v>
      </c>
      <c r="AF452" s="79" t="b">
        <v>0</v>
      </c>
      <c r="AG452" s="79" t="s">
        <v>9963</v>
      </c>
      <c r="AH452" s="79"/>
      <c r="AI452" s="83" t="s">
        <v>9915</v>
      </c>
      <c r="AJ452" s="79" t="b">
        <v>0</v>
      </c>
      <c r="AK452" s="79">
        <v>0</v>
      </c>
      <c r="AL452" s="83" t="s">
        <v>9915</v>
      </c>
      <c r="AM452" s="79" t="s">
        <v>9996</v>
      </c>
      <c r="AN452" s="79" t="b">
        <v>0</v>
      </c>
      <c r="AO452" s="83" t="s">
        <v>8175</v>
      </c>
      <c r="AP452" s="79" t="s">
        <v>179</v>
      </c>
      <c r="AQ452" s="79">
        <v>0</v>
      </c>
      <c r="AR452" s="79">
        <v>0</v>
      </c>
      <c r="AS452" s="79"/>
      <c r="AT452" s="79"/>
      <c r="AU452" s="79"/>
      <c r="AV452" s="79"/>
      <c r="AW452" s="79"/>
      <c r="AX452" s="79"/>
      <c r="AY452" s="79"/>
      <c r="AZ452" s="79"/>
      <c r="BA452">
        <v>2</v>
      </c>
      <c r="BB452">
        <v>0</v>
      </c>
      <c r="BC452" s="79" t="str">
        <f>IF(Edges[[#This Row],[Sentiment]]=0,"NEUTRAL",IF(Edges[[#This Row],[Sentiment]]=1,"POSITIVE",IF(Edges[[#This Row],[Sentiment]]=-1,"NEGATIVE")))</f>
        <v>NEUTRAL</v>
      </c>
      <c r="BD452" s="79" t="str">
        <f>IF(Edges[[#This Row],[Vertex 1]]=Edges[[#This Row],[Vertex 2]],"HIDE","SHOW")</f>
        <v>HIDE</v>
      </c>
      <c r="BE452" s="124" t="e">
        <f>REPLACE(INDEX(GroupVertices[Group], MATCH(Edges[[#This Row],[Vertex 1]],GroupVertices[Vertex],0)),1,1,"")</f>
        <v>#N/A</v>
      </c>
      <c r="BF452" s="124" t="e">
        <f>REPLACE(INDEX(GroupVertices[Group], MATCH(Edges[[#This Row],[Vertex 2]],GroupVertices[Vertex],0)),1,1,"")</f>
        <v>#N/A</v>
      </c>
    </row>
    <row r="453" spans="1:58" hidden="1" x14ac:dyDescent="0.25">
      <c r="A453" s="64" t="s">
        <v>436</v>
      </c>
      <c r="B453" s="64" t="s">
        <v>436</v>
      </c>
      <c r="C453" s="65"/>
      <c r="D453" s="66"/>
      <c r="E453" s="67"/>
      <c r="F453" s="68"/>
      <c r="G453" s="65" t="str">
        <f>IF(Edges[[#This Row],[Vertex 1]]=Edges[[#This Row],[Vertex 2]],"HIDE","SHOW")</f>
        <v>HIDE</v>
      </c>
      <c r="H453" s="69"/>
      <c r="I453" s="70"/>
      <c r="J453" s="70"/>
      <c r="K453" s="34"/>
      <c r="L453" s="77"/>
      <c r="M453" s="77"/>
      <c r="N453" s="72"/>
      <c r="O453" s="79" t="s">
        <v>179</v>
      </c>
      <c r="P453" s="81">
        <v>42852.500069444446</v>
      </c>
      <c r="Q453" s="79" t="s">
        <v>1829</v>
      </c>
      <c r="R453" s="82" t="s">
        <v>3308</v>
      </c>
      <c r="S453" s="79" t="s">
        <v>4020</v>
      </c>
      <c r="T453" s="79" t="s">
        <v>4302</v>
      </c>
      <c r="U453" s="79"/>
      <c r="V453" s="82" t="s">
        <v>4948</v>
      </c>
      <c r="W453" s="81">
        <v>42852.500069444446</v>
      </c>
      <c r="X453" s="82" t="s">
        <v>6129</v>
      </c>
      <c r="Y453" s="79"/>
      <c r="Z453" s="79"/>
      <c r="AA453" s="83" t="s">
        <v>8176</v>
      </c>
      <c r="AB453" s="79"/>
      <c r="AC453" s="79" t="b">
        <v>0</v>
      </c>
      <c r="AD453" s="79">
        <v>0</v>
      </c>
      <c r="AE453" s="83" t="s">
        <v>9915</v>
      </c>
      <c r="AF453" s="79" t="b">
        <v>0</v>
      </c>
      <c r="AG453" s="79" t="s">
        <v>9963</v>
      </c>
      <c r="AH453" s="79"/>
      <c r="AI453" s="83" t="s">
        <v>9915</v>
      </c>
      <c r="AJ453" s="79" t="b">
        <v>0</v>
      </c>
      <c r="AK453" s="79">
        <v>0</v>
      </c>
      <c r="AL453" s="83" t="s">
        <v>9915</v>
      </c>
      <c r="AM453" s="79" t="s">
        <v>9996</v>
      </c>
      <c r="AN453" s="79" t="b">
        <v>0</v>
      </c>
      <c r="AO453" s="83" t="s">
        <v>8176</v>
      </c>
      <c r="AP453" s="79" t="s">
        <v>179</v>
      </c>
      <c r="AQ453" s="79">
        <v>0</v>
      </c>
      <c r="AR453" s="79">
        <v>0</v>
      </c>
      <c r="AS453" s="79"/>
      <c r="AT453" s="79"/>
      <c r="AU453" s="79"/>
      <c r="AV453" s="79"/>
      <c r="AW453" s="79"/>
      <c r="AX453" s="79"/>
      <c r="AY453" s="79"/>
      <c r="AZ453" s="79"/>
      <c r="BA453">
        <v>2</v>
      </c>
      <c r="BB453">
        <v>0</v>
      </c>
      <c r="BC453" s="79" t="str">
        <f>IF(Edges[[#This Row],[Sentiment]]=0,"NEUTRAL",IF(Edges[[#This Row],[Sentiment]]=1,"POSITIVE",IF(Edges[[#This Row],[Sentiment]]=-1,"NEGATIVE")))</f>
        <v>NEUTRAL</v>
      </c>
      <c r="BD453" s="79" t="str">
        <f>IF(Edges[[#This Row],[Vertex 1]]=Edges[[#This Row],[Vertex 2]],"HIDE","SHOW")</f>
        <v>HIDE</v>
      </c>
      <c r="BE453" s="124" t="e">
        <f>REPLACE(INDEX(GroupVertices[Group], MATCH(Edges[[#This Row],[Vertex 1]],GroupVertices[Vertex],0)),1,1,"")</f>
        <v>#N/A</v>
      </c>
      <c r="BF453" s="124" t="e">
        <f>REPLACE(INDEX(GroupVertices[Group], MATCH(Edges[[#This Row],[Vertex 2]],GroupVertices[Vertex],0)),1,1,"")</f>
        <v>#N/A</v>
      </c>
    </row>
    <row r="454" spans="1:58" hidden="1" x14ac:dyDescent="0.25">
      <c r="A454" s="64" t="s">
        <v>437</v>
      </c>
      <c r="B454" s="64" t="s">
        <v>437</v>
      </c>
      <c r="C454" s="65"/>
      <c r="D454" s="66"/>
      <c r="E454" s="67"/>
      <c r="F454" s="68"/>
      <c r="G454" s="65" t="str">
        <f>IF(Edges[[#This Row],[Vertex 1]]=Edges[[#This Row],[Vertex 2]],"HIDE","SHOW")</f>
        <v>HIDE</v>
      </c>
      <c r="H454" s="69"/>
      <c r="I454" s="70"/>
      <c r="J454" s="70"/>
      <c r="K454" s="34"/>
      <c r="L454" s="77"/>
      <c r="M454" s="77"/>
      <c r="N454" s="72"/>
      <c r="O454" s="79" t="s">
        <v>179</v>
      </c>
      <c r="P454" s="81">
        <v>42851.958449074074</v>
      </c>
      <c r="Q454" s="79" t="s">
        <v>1830</v>
      </c>
      <c r="R454" s="82" t="s">
        <v>3309</v>
      </c>
      <c r="S454" s="79" t="s">
        <v>4020</v>
      </c>
      <c r="T454" s="79" t="s">
        <v>4302</v>
      </c>
      <c r="U454" s="79"/>
      <c r="V454" s="82" t="s">
        <v>4949</v>
      </c>
      <c r="W454" s="81">
        <v>42851.958449074074</v>
      </c>
      <c r="X454" s="82" t="s">
        <v>6130</v>
      </c>
      <c r="Y454" s="79"/>
      <c r="Z454" s="79"/>
      <c r="AA454" s="83" t="s">
        <v>8177</v>
      </c>
      <c r="AB454" s="79"/>
      <c r="AC454" s="79" t="b">
        <v>0</v>
      </c>
      <c r="AD454" s="79">
        <v>0</v>
      </c>
      <c r="AE454" s="83" t="s">
        <v>9915</v>
      </c>
      <c r="AF454" s="79" t="b">
        <v>0</v>
      </c>
      <c r="AG454" s="79" t="s">
        <v>9963</v>
      </c>
      <c r="AH454" s="79"/>
      <c r="AI454" s="83" t="s">
        <v>9915</v>
      </c>
      <c r="AJ454" s="79" t="b">
        <v>0</v>
      </c>
      <c r="AK454" s="79">
        <v>0</v>
      </c>
      <c r="AL454" s="83" t="s">
        <v>9915</v>
      </c>
      <c r="AM454" s="79" t="s">
        <v>9996</v>
      </c>
      <c r="AN454" s="79" t="b">
        <v>0</v>
      </c>
      <c r="AO454" s="83" t="s">
        <v>8177</v>
      </c>
      <c r="AP454" s="79" t="s">
        <v>179</v>
      </c>
      <c r="AQ454" s="79">
        <v>0</v>
      </c>
      <c r="AR454" s="79">
        <v>0</v>
      </c>
      <c r="AS454" s="79"/>
      <c r="AT454" s="79"/>
      <c r="AU454" s="79"/>
      <c r="AV454" s="79"/>
      <c r="AW454" s="79"/>
      <c r="AX454" s="79"/>
      <c r="AY454" s="79"/>
      <c r="AZ454" s="79"/>
      <c r="BA454">
        <v>2</v>
      </c>
      <c r="BB454">
        <v>0</v>
      </c>
      <c r="BC454" s="79" t="str">
        <f>IF(Edges[[#This Row],[Sentiment]]=0,"NEUTRAL",IF(Edges[[#This Row],[Sentiment]]=1,"POSITIVE",IF(Edges[[#This Row],[Sentiment]]=-1,"NEGATIVE")))</f>
        <v>NEUTRAL</v>
      </c>
      <c r="BD454" s="79" t="str">
        <f>IF(Edges[[#This Row],[Vertex 1]]=Edges[[#This Row],[Vertex 2]],"HIDE","SHOW")</f>
        <v>HIDE</v>
      </c>
      <c r="BE454" s="124" t="e">
        <f>REPLACE(INDEX(GroupVertices[Group], MATCH(Edges[[#This Row],[Vertex 1]],GroupVertices[Vertex],0)),1,1,"")</f>
        <v>#N/A</v>
      </c>
      <c r="BF454" s="124" t="e">
        <f>REPLACE(INDEX(GroupVertices[Group], MATCH(Edges[[#This Row],[Vertex 2]],GroupVertices[Vertex],0)),1,1,"")</f>
        <v>#N/A</v>
      </c>
    </row>
    <row r="455" spans="1:58" hidden="1" x14ac:dyDescent="0.25">
      <c r="A455" s="64" t="s">
        <v>437</v>
      </c>
      <c r="B455" s="64" t="s">
        <v>437</v>
      </c>
      <c r="C455" s="65"/>
      <c r="D455" s="66"/>
      <c r="E455" s="67"/>
      <c r="F455" s="68"/>
      <c r="G455" s="65" t="str">
        <f>IF(Edges[[#This Row],[Vertex 1]]=Edges[[#This Row],[Vertex 2]],"HIDE","SHOW")</f>
        <v>HIDE</v>
      </c>
      <c r="H455" s="69"/>
      <c r="I455" s="70"/>
      <c r="J455" s="70"/>
      <c r="K455" s="34"/>
      <c r="L455" s="77"/>
      <c r="M455" s="77"/>
      <c r="N455" s="72"/>
      <c r="O455" s="79" t="s">
        <v>179</v>
      </c>
      <c r="P455" s="81">
        <v>42852.500081018516</v>
      </c>
      <c r="Q455" s="79" t="s">
        <v>1831</v>
      </c>
      <c r="R455" s="82" t="s">
        <v>3310</v>
      </c>
      <c r="S455" s="79" t="s">
        <v>4020</v>
      </c>
      <c r="T455" s="79" t="s">
        <v>4302</v>
      </c>
      <c r="U455" s="79"/>
      <c r="V455" s="82" t="s">
        <v>4949</v>
      </c>
      <c r="W455" s="81">
        <v>42852.500081018516</v>
      </c>
      <c r="X455" s="82" t="s">
        <v>6131</v>
      </c>
      <c r="Y455" s="79"/>
      <c r="Z455" s="79"/>
      <c r="AA455" s="83" t="s">
        <v>8178</v>
      </c>
      <c r="AB455" s="79"/>
      <c r="AC455" s="79" t="b">
        <v>0</v>
      </c>
      <c r="AD455" s="79">
        <v>0</v>
      </c>
      <c r="AE455" s="83" t="s">
        <v>9915</v>
      </c>
      <c r="AF455" s="79" t="b">
        <v>0</v>
      </c>
      <c r="AG455" s="79" t="s">
        <v>9963</v>
      </c>
      <c r="AH455" s="79"/>
      <c r="AI455" s="83" t="s">
        <v>9915</v>
      </c>
      <c r="AJ455" s="79" t="b">
        <v>0</v>
      </c>
      <c r="AK455" s="79">
        <v>0</v>
      </c>
      <c r="AL455" s="83" t="s">
        <v>9915</v>
      </c>
      <c r="AM455" s="79" t="s">
        <v>9996</v>
      </c>
      <c r="AN455" s="79" t="b">
        <v>0</v>
      </c>
      <c r="AO455" s="83" t="s">
        <v>8178</v>
      </c>
      <c r="AP455" s="79" t="s">
        <v>179</v>
      </c>
      <c r="AQ455" s="79">
        <v>0</v>
      </c>
      <c r="AR455" s="79">
        <v>0</v>
      </c>
      <c r="AS455" s="79"/>
      <c r="AT455" s="79"/>
      <c r="AU455" s="79"/>
      <c r="AV455" s="79"/>
      <c r="AW455" s="79"/>
      <c r="AX455" s="79"/>
      <c r="AY455" s="79"/>
      <c r="AZ455" s="79"/>
      <c r="BA455">
        <v>2</v>
      </c>
      <c r="BB455">
        <v>0</v>
      </c>
      <c r="BC455" s="79" t="str">
        <f>IF(Edges[[#This Row],[Sentiment]]=0,"NEUTRAL",IF(Edges[[#This Row],[Sentiment]]=1,"POSITIVE",IF(Edges[[#This Row],[Sentiment]]=-1,"NEGATIVE")))</f>
        <v>NEUTRAL</v>
      </c>
      <c r="BD455" s="79" t="str">
        <f>IF(Edges[[#This Row],[Vertex 1]]=Edges[[#This Row],[Vertex 2]],"HIDE","SHOW")</f>
        <v>HIDE</v>
      </c>
      <c r="BE455" s="124" t="e">
        <f>REPLACE(INDEX(GroupVertices[Group], MATCH(Edges[[#This Row],[Vertex 1]],GroupVertices[Vertex],0)),1,1,"")</f>
        <v>#N/A</v>
      </c>
      <c r="BF455" s="124" t="e">
        <f>REPLACE(INDEX(GroupVertices[Group], MATCH(Edges[[#This Row],[Vertex 2]],GroupVertices[Vertex],0)),1,1,"")</f>
        <v>#N/A</v>
      </c>
    </row>
    <row r="456" spans="1:58" hidden="1" x14ac:dyDescent="0.25">
      <c r="A456" s="64" t="s">
        <v>438</v>
      </c>
      <c r="B456" s="64" t="s">
        <v>438</v>
      </c>
      <c r="C456" s="65"/>
      <c r="D456" s="66"/>
      <c r="E456" s="67"/>
      <c r="F456" s="68"/>
      <c r="G456" s="65" t="str">
        <f>IF(Edges[[#This Row],[Vertex 1]]=Edges[[#This Row],[Vertex 2]],"HIDE","SHOW")</f>
        <v>HIDE</v>
      </c>
      <c r="H456" s="69"/>
      <c r="I456" s="70"/>
      <c r="J456" s="70"/>
      <c r="K456" s="34"/>
      <c r="L456" s="77"/>
      <c r="M456" s="77"/>
      <c r="N456" s="72"/>
      <c r="O456" s="79" t="s">
        <v>179</v>
      </c>
      <c r="P456" s="81">
        <v>42852.504374999997</v>
      </c>
      <c r="Q456" s="79" t="s">
        <v>1832</v>
      </c>
      <c r="R456" s="82" t="s">
        <v>3311</v>
      </c>
      <c r="S456" s="79" t="s">
        <v>4032</v>
      </c>
      <c r="T456" s="79"/>
      <c r="U456" s="79"/>
      <c r="V456" s="82" t="s">
        <v>4950</v>
      </c>
      <c r="W456" s="81">
        <v>42852.504374999997</v>
      </c>
      <c r="X456" s="82" t="s">
        <v>6132</v>
      </c>
      <c r="Y456" s="79"/>
      <c r="Z456" s="79"/>
      <c r="AA456" s="83" t="s">
        <v>8179</v>
      </c>
      <c r="AB456" s="79"/>
      <c r="AC456" s="79" t="b">
        <v>0</v>
      </c>
      <c r="AD456" s="79">
        <v>0</v>
      </c>
      <c r="AE456" s="83" t="s">
        <v>9915</v>
      </c>
      <c r="AF456" s="79" t="b">
        <v>0</v>
      </c>
      <c r="AG456" s="79" t="s">
        <v>9963</v>
      </c>
      <c r="AH456" s="79"/>
      <c r="AI456" s="83" t="s">
        <v>9915</v>
      </c>
      <c r="AJ456" s="79" t="b">
        <v>0</v>
      </c>
      <c r="AK456" s="79">
        <v>0</v>
      </c>
      <c r="AL456" s="83" t="s">
        <v>9915</v>
      </c>
      <c r="AM456" s="79" t="s">
        <v>10003</v>
      </c>
      <c r="AN456" s="79" t="b">
        <v>0</v>
      </c>
      <c r="AO456" s="83" t="s">
        <v>8179</v>
      </c>
      <c r="AP456" s="79" t="s">
        <v>179</v>
      </c>
      <c r="AQ456" s="79">
        <v>0</v>
      </c>
      <c r="AR456" s="79">
        <v>0</v>
      </c>
      <c r="AS456" s="79"/>
      <c r="AT456" s="79"/>
      <c r="AU456" s="79"/>
      <c r="AV456" s="79"/>
      <c r="AW456" s="79"/>
      <c r="AX456" s="79"/>
      <c r="AY456" s="79"/>
      <c r="AZ456" s="79"/>
      <c r="BA456">
        <v>2</v>
      </c>
      <c r="BB456">
        <v>0</v>
      </c>
      <c r="BC456" s="79" t="str">
        <f>IF(Edges[[#This Row],[Sentiment]]=0,"NEUTRAL",IF(Edges[[#This Row],[Sentiment]]=1,"POSITIVE",IF(Edges[[#This Row],[Sentiment]]=-1,"NEGATIVE")))</f>
        <v>NEUTRAL</v>
      </c>
      <c r="BD456" s="79" t="str">
        <f>IF(Edges[[#This Row],[Vertex 1]]=Edges[[#This Row],[Vertex 2]],"HIDE","SHOW")</f>
        <v>HIDE</v>
      </c>
      <c r="BE456" s="124" t="e">
        <f>REPLACE(INDEX(GroupVertices[Group], MATCH(Edges[[#This Row],[Vertex 1]],GroupVertices[Vertex],0)),1,1,"")</f>
        <v>#N/A</v>
      </c>
      <c r="BF456" s="124" t="e">
        <f>REPLACE(INDEX(GroupVertices[Group], MATCH(Edges[[#This Row],[Vertex 2]],GroupVertices[Vertex],0)),1,1,"")</f>
        <v>#N/A</v>
      </c>
    </row>
    <row r="457" spans="1:58" hidden="1" x14ac:dyDescent="0.25">
      <c r="A457" s="64" t="s">
        <v>438</v>
      </c>
      <c r="B457" s="64" t="s">
        <v>438</v>
      </c>
      <c r="C457" s="65"/>
      <c r="D457" s="66"/>
      <c r="E457" s="67"/>
      <c r="F457" s="68"/>
      <c r="G457" s="65" t="str">
        <f>IF(Edges[[#This Row],[Vertex 1]]=Edges[[#This Row],[Vertex 2]],"HIDE","SHOW")</f>
        <v>HIDE</v>
      </c>
      <c r="H457" s="69"/>
      <c r="I457" s="70"/>
      <c r="J457" s="70"/>
      <c r="K457" s="34"/>
      <c r="L457" s="77"/>
      <c r="M457" s="77"/>
      <c r="N457" s="72"/>
      <c r="O457" s="79" t="s">
        <v>179</v>
      </c>
      <c r="P457" s="81">
        <v>42852.505347222221</v>
      </c>
      <c r="Q457" s="79" t="s">
        <v>1833</v>
      </c>
      <c r="R457" s="82" t="s">
        <v>3312</v>
      </c>
      <c r="S457" s="79" t="s">
        <v>4032</v>
      </c>
      <c r="T457" s="79"/>
      <c r="U457" s="79"/>
      <c r="V457" s="82" t="s">
        <v>4950</v>
      </c>
      <c r="W457" s="81">
        <v>42852.505347222221</v>
      </c>
      <c r="X457" s="82" t="s">
        <v>6133</v>
      </c>
      <c r="Y457" s="79"/>
      <c r="Z457" s="79"/>
      <c r="AA457" s="83" t="s">
        <v>8180</v>
      </c>
      <c r="AB457" s="79"/>
      <c r="AC457" s="79" t="b">
        <v>0</v>
      </c>
      <c r="AD457" s="79">
        <v>0</v>
      </c>
      <c r="AE457" s="83" t="s">
        <v>9915</v>
      </c>
      <c r="AF457" s="79" t="b">
        <v>0</v>
      </c>
      <c r="AG457" s="79" t="s">
        <v>9963</v>
      </c>
      <c r="AH457" s="79"/>
      <c r="AI457" s="83" t="s">
        <v>9915</v>
      </c>
      <c r="AJ457" s="79" t="b">
        <v>0</v>
      </c>
      <c r="AK457" s="79">
        <v>0</v>
      </c>
      <c r="AL457" s="83" t="s">
        <v>9915</v>
      </c>
      <c r="AM457" s="79" t="s">
        <v>10003</v>
      </c>
      <c r="AN457" s="79" t="b">
        <v>0</v>
      </c>
      <c r="AO457" s="83" t="s">
        <v>8180</v>
      </c>
      <c r="AP457" s="79" t="s">
        <v>179</v>
      </c>
      <c r="AQ457" s="79">
        <v>0</v>
      </c>
      <c r="AR457" s="79">
        <v>0</v>
      </c>
      <c r="AS457" s="79"/>
      <c r="AT457" s="79"/>
      <c r="AU457" s="79"/>
      <c r="AV457" s="79"/>
      <c r="AW457" s="79"/>
      <c r="AX457" s="79"/>
      <c r="AY457" s="79"/>
      <c r="AZ457" s="79"/>
      <c r="BA457">
        <v>2</v>
      </c>
      <c r="BB457">
        <v>0</v>
      </c>
      <c r="BC457" s="79" t="str">
        <f>IF(Edges[[#This Row],[Sentiment]]=0,"NEUTRAL",IF(Edges[[#This Row],[Sentiment]]=1,"POSITIVE",IF(Edges[[#This Row],[Sentiment]]=-1,"NEGATIVE")))</f>
        <v>NEUTRAL</v>
      </c>
      <c r="BD457" s="79" t="str">
        <f>IF(Edges[[#This Row],[Vertex 1]]=Edges[[#This Row],[Vertex 2]],"HIDE","SHOW")</f>
        <v>HIDE</v>
      </c>
      <c r="BE457" s="124" t="e">
        <f>REPLACE(INDEX(GroupVertices[Group], MATCH(Edges[[#This Row],[Vertex 1]],GroupVertices[Vertex],0)),1,1,"")</f>
        <v>#N/A</v>
      </c>
      <c r="BF457" s="124" t="e">
        <f>REPLACE(INDEX(GroupVertices[Group], MATCH(Edges[[#This Row],[Vertex 2]],GroupVertices[Vertex],0)),1,1,"")</f>
        <v>#N/A</v>
      </c>
    </row>
    <row r="458" spans="1:58" hidden="1" x14ac:dyDescent="0.25">
      <c r="A458" s="64" t="s">
        <v>439</v>
      </c>
      <c r="B458" s="64" t="s">
        <v>439</v>
      </c>
      <c r="C458" s="65"/>
      <c r="D458" s="66"/>
      <c r="E458" s="67"/>
      <c r="F458" s="68"/>
      <c r="G458" s="65" t="str">
        <f>IF(Edges[[#This Row],[Vertex 1]]=Edges[[#This Row],[Vertex 2]],"HIDE","SHOW")</f>
        <v>HIDE</v>
      </c>
      <c r="H458" s="69"/>
      <c r="I458" s="70"/>
      <c r="J458" s="70"/>
      <c r="K458" s="34"/>
      <c r="L458" s="77"/>
      <c r="M458" s="77"/>
      <c r="N458" s="72"/>
      <c r="O458" s="79" t="s">
        <v>179</v>
      </c>
      <c r="P458" s="81">
        <v>42852.507650462961</v>
      </c>
      <c r="Q458" s="79" t="s">
        <v>1834</v>
      </c>
      <c r="R458" s="79" t="s">
        <v>3313</v>
      </c>
      <c r="S458" s="79" t="s">
        <v>4076</v>
      </c>
      <c r="T458" s="79"/>
      <c r="U458" s="79"/>
      <c r="V458" s="82" t="s">
        <v>4951</v>
      </c>
      <c r="W458" s="81">
        <v>42852.507650462961</v>
      </c>
      <c r="X458" s="82" t="s">
        <v>6134</v>
      </c>
      <c r="Y458" s="79"/>
      <c r="Z458" s="79"/>
      <c r="AA458" s="83" t="s">
        <v>8181</v>
      </c>
      <c r="AB458" s="79"/>
      <c r="AC458" s="79" t="b">
        <v>0</v>
      </c>
      <c r="AD458" s="79">
        <v>0</v>
      </c>
      <c r="AE458" s="83" t="s">
        <v>9915</v>
      </c>
      <c r="AF458" s="79" t="b">
        <v>0</v>
      </c>
      <c r="AG458" s="79" t="s">
        <v>9963</v>
      </c>
      <c r="AH458" s="79"/>
      <c r="AI458" s="83" t="s">
        <v>9915</v>
      </c>
      <c r="AJ458" s="79" t="b">
        <v>0</v>
      </c>
      <c r="AK458" s="79">
        <v>0</v>
      </c>
      <c r="AL458" s="83" t="s">
        <v>9915</v>
      </c>
      <c r="AM458" s="79" t="s">
        <v>4133</v>
      </c>
      <c r="AN458" s="79" t="b">
        <v>1</v>
      </c>
      <c r="AO458" s="83" t="s">
        <v>8181</v>
      </c>
      <c r="AP458" s="79" t="s">
        <v>179</v>
      </c>
      <c r="AQ458" s="79">
        <v>0</v>
      </c>
      <c r="AR458" s="79">
        <v>0</v>
      </c>
      <c r="AS458" s="79"/>
      <c r="AT458" s="79"/>
      <c r="AU458" s="79"/>
      <c r="AV458" s="79"/>
      <c r="AW458" s="79"/>
      <c r="AX458" s="79"/>
      <c r="AY458" s="79"/>
      <c r="AZ458" s="79"/>
      <c r="BA458">
        <v>1</v>
      </c>
      <c r="BB458">
        <v>0</v>
      </c>
      <c r="BC458" s="79" t="str">
        <f>IF(Edges[[#This Row],[Sentiment]]=0,"NEUTRAL",IF(Edges[[#This Row],[Sentiment]]=1,"POSITIVE",IF(Edges[[#This Row],[Sentiment]]=-1,"NEGATIVE")))</f>
        <v>NEUTRAL</v>
      </c>
      <c r="BD458" s="79" t="str">
        <f>IF(Edges[[#This Row],[Vertex 1]]=Edges[[#This Row],[Vertex 2]],"HIDE","SHOW")</f>
        <v>HIDE</v>
      </c>
      <c r="BE458" s="124" t="e">
        <f>REPLACE(INDEX(GroupVertices[Group], MATCH(Edges[[#This Row],[Vertex 1]],GroupVertices[Vertex],0)),1,1,"")</f>
        <v>#N/A</v>
      </c>
      <c r="BF458" s="124" t="e">
        <f>REPLACE(INDEX(GroupVertices[Group], MATCH(Edges[[#This Row],[Vertex 2]],GroupVertices[Vertex],0)),1,1,"")</f>
        <v>#N/A</v>
      </c>
    </row>
    <row r="459" spans="1:58" hidden="1" x14ac:dyDescent="0.25">
      <c r="A459" s="64" t="s">
        <v>440</v>
      </c>
      <c r="B459" s="64" t="s">
        <v>440</v>
      </c>
      <c r="C459" s="65"/>
      <c r="D459" s="66"/>
      <c r="E459" s="67"/>
      <c r="F459" s="68"/>
      <c r="G459" s="65" t="str">
        <f>IF(Edges[[#This Row],[Vertex 1]]=Edges[[#This Row],[Vertex 2]],"HIDE","SHOW")</f>
        <v>HIDE</v>
      </c>
      <c r="H459" s="69"/>
      <c r="I459" s="70"/>
      <c r="J459" s="70"/>
      <c r="K459" s="34"/>
      <c r="L459" s="77"/>
      <c r="M459" s="77"/>
      <c r="N459" s="72"/>
      <c r="O459" s="79" t="s">
        <v>179</v>
      </c>
      <c r="P459" s="81">
        <v>42852.511250000003</v>
      </c>
      <c r="Q459" s="79" t="s">
        <v>1835</v>
      </c>
      <c r="R459" s="82" t="s">
        <v>3314</v>
      </c>
      <c r="S459" s="79" t="s">
        <v>4020</v>
      </c>
      <c r="T459" s="79"/>
      <c r="U459" s="79"/>
      <c r="V459" s="82" t="s">
        <v>4952</v>
      </c>
      <c r="W459" s="81">
        <v>42852.511250000003</v>
      </c>
      <c r="X459" s="82" t="s">
        <v>6135</v>
      </c>
      <c r="Y459" s="79"/>
      <c r="Z459" s="79"/>
      <c r="AA459" s="83" t="s">
        <v>8182</v>
      </c>
      <c r="AB459" s="79"/>
      <c r="AC459" s="79" t="b">
        <v>0</v>
      </c>
      <c r="AD459" s="79">
        <v>0</v>
      </c>
      <c r="AE459" s="83" t="s">
        <v>9915</v>
      </c>
      <c r="AF459" s="79" t="b">
        <v>0</v>
      </c>
      <c r="AG459" s="79" t="s">
        <v>9970</v>
      </c>
      <c r="AH459" s="79"/>
      <c r="AI459" s="83" t="s">
        <v>9915</v>
      </c>
      <c r="AJ459" s="79" t="b">
        <v>0</v>
      </c>
      <c r="AK459" s="79">
        <v>0</v>
      </c>
      <c r="AL459" s="83" t="s">
        <v>9915</v>
      </c>
      <c r="AM459" s="79" t="s">
        <v>9991</v>
      </c>
      <c r="AN459" s="79" t="b">
        <v>0</v>
      </c>
      <c r="AO459" s="83" t="s">
        <v>8182</v>
      </c>
      <c r="AP459" s="79" t="s">
        <v>179</v>
      </c>
      <c r="AQ459" s="79">
        <v>0</v>
      </c>
      <c r="AR459" s="79">
        <v>0</v>
      </c>
      <c r="AS459" s="79"/>
      <c r="AT459" s="79"/>
      <c r="AU459" s="79"/>
      <c r="AV459" s="79"/>
      <c r="AW459" s="79"/>
      <c r="AX459" s="79"/>
      <c r="AY459" s="79"/>
      <c r="AZ459" s="79"/>
      <c r="BA459">
        <v>1</v>
      </c>
      <c r="BB459">
        <v>0</v>
      </c>
      <c r="BC459" s="79" t="str">
        <f>IF(Edges[[#This Row],[Sentiment]]=0,"NEUTRAL",IF(Edges[[#This Row],[Sentiment]]=1,"POSITIVE",IF(Edges[[#This Row],[Sentiment]]=-1,"NEGATIVE")))</f>
        <v>NEUTRAL</v>
      </c>
      <c r="BD459" s="79" t="str">
        <f>IF(Edges[[#This Row],[Vertex 1]]=Edges[[#This Row],[Vertex 2]],"HIDE","SHOW")</f>
        <v>HIDE</v>
      </c>
      <c r="BE459" s="124" t="e">
        <f>REPLACE(INDEX(GroupVertices[Group], MATCH(Edges[[#This Row],[Vertex 1]],GroupVertices[Vertex],0)),1,1,"")</f>
        <v>#N/A</v>
      </c>
      <c r="BF459" s="124" t="e">
        <f>REPLACE(INDEX(GroupVertices[Group], MATCH(Edges[[#This Row],[Vertex 2]],GroupVertices[Vertex],0)),1,1,"")</f>
        <v>#N/A</v>
      </c>
    </row>
    <row r="460" spans="1:58" x14ac:dyDescent="0.25">
      <c r="A460" s="64" t="s">
        <v>441</v>
      </c>
      <c r="B460" s="64" t="s">
        <v>621</v>
      </c>
      <c r="C460" s="65"/>
      <c r="D460" s="66"/>
      <c r="E460" s="67"/>
      <c r="F460" s="68"/>
      <c r="G460" s="65" t="str">
        <f>IF(Edges[[#This Row],[Vertex 1]]=Edges[[#This Row],[Vertex 2]],"HIDE","SHOW")</f>
        <v>SHOW</v>
      </c>
      <c r="H460" s="69"/>
      <c r="I460" s="70"/>
      <c r="J460" s="70"/>
      <c r="K460" s="34" t="s">
        <v>65</v>
      </c>
      <c r="L460" s="77">
        <v>460</v>
      </c>
      <c r="M460" s="77"/>
      <c r="N460" s="72"/>
      <c r="O460" s="79" t="s">
        <v>1646</v>
      </c>
      <c r="P460" s="81">
        <v>42852.511724537035</v>
      </c>
      <c r="Q460" s="79" t="s">
        <v>1836</v>
      </c>
      <c r="R460" s="79"/>
      <c r="S460" s="79"/>
      <c r="T460" s="79"/>
      <c r="U460" s="79"/>
      <c r="V460" s="82" t="s">
        <v>4953</v>
      </c>
      <c r="W460" s="81">
        <v>42852.511724537035</v>
      </c>
      <c r="X460" s="82" t="s">
        <v>6136</v>
      </c>
      <c r="Y460" s="79"/>
      <c r="Z460" s="79"/>
      <c r="AA460" s="83" t="s">
        <v>8183</v>
      </c>
      <c r="AB460" s="79"/>
      <c r="AC460" s="79" t="b">
        <v>0</v>
      </c>
      <c r="AD460" s="79">
        <v>0</v>
      </c>
      <c r="AE460" s="83" t="s">
        <v>9915</v>
      </c>
      <c r="AF460" s="79" t="b">
        <v>0</v>
      </c>
      <c r="AG460" s="79" t="s">
        <v>9970</v>
      </c>
      <c r="AH460" s="79"/>
      <c r="AI460" s="83" t="s">
        <v>9915</v>
      </c>
      <c r="AJ460" s="79" t="b">
        <v>0</v>
      </c>
      <c r="AK460" s="79">
        <v>5</v>
      </c>
      <c r="AL460" s="83" t="s">
        <v>8391</v>
      </c>
      <c r="AM460" s="79" t="s">
        <v>9991</v>
      </c>
      <c r="AN460" s="79" t="b">
        <v>0</v>
      </c>
      <c r="AO460" s="83" t="s">
        <v>8391</v>
      </c>
      <c r="AP460" s="79" t="s">
        <v>179</v>
      </c>
      <c r="AQ460" s="79">
        <v>0</v>
      </c>
      <c r="AR460" s="79">
        <v>0</v>
      </c>
      <c r="AS460" s="79"/>
      <c r="AT460" s="79"/>
      <c r="AU460" s="79"/>
      <c r="AV460" s="79"/>
      <c r="AW460" s="79"/>
      <c r="AX460" s="79"/>
      <c r="AY460" s="79"/>
      <c r="AZ460" s="79"/>
      <c r="BA460">
        <v>1</v>
      </c>
      <c r="BB460">
        <v>0</v>
      </c>
      <c r="BC460" s="79" t="str">
        <f>IF(Edges[[#This Row],[Sentiment]]=0,"NEUTRAL",IF(Edges[[#This Row],[Sentiment]]=1,"POSITIVE",IF(Edges[[#This Row],[Sentiment]]=-1,"NEGATIVE")))</f>
        <v>NEUTRAL</v>
      </c>
      <c r="BD460" s="79" t="str">
        <f>IF(Edges[[#This Row],[Vertex 1]]=Edges[[#This Row],[Vertex 2]],"HIDE","SHOW")</f>
        <v>SHOW</v>
      </c>
      <c r="BE460" s="78" t="str">
        <f>REPLACE(INDEX(GroupVertices[Group], MATCH(Edges[[#This Row],[Vertex 1]],GroupVertices[Vertex],0)),1,1,"")</f>
        <v>EUTRAL</v>
      </c>
      <c r="BF460" s="78" t="str">
        <f>REPLACE(INDEX(GroupVertices[Group], MATCH(Edges[[#This Row],[Vertex 2]],GroupVertices[Vertex],0)),1,1,"")</f>
        <v>EUTRAL</v>
      </c>
    </row>
    <row r="461" spans="1:58" x14ac:dyDescent="0.25">
      <c r="A461" s="64" t="s">
        <v>442</v>
      </c>
      <c r="B461" s="64" t="s">
        <v>668</v>
      </c>
      <c r="C461" s="65"/>
      <c r="D461" s="66"/>
      <c r="E461" s="67"/>
      <c r="F461" s="68"/>
      <c r="G461" s="65" t="str">
        <f>IF(Edges[[#This Row],[Vertex 1]]=Edges[[#This Row],[Vertex 2]],"HIDE","SHOW")</f>
        <v>SHOW</v>
      </c>
      <c r="H461" s="69"/>
      <c r="I461" s="70"/>
      <c r="J461" s="70"/>
      <c r="K461" s="34" t="s">
        <v>65</v>
      </c>
      <c r="L461" s="77">
        <v>461</v>
      </c>
      <c r="M461" s="77"/>
      <c r="N461" s="72"/>
      <c r="O461" s="79" t="s">
        <v>1646</v>
      </c>
      <c r="P461" s="81">
        <v>42852.51289351852</v>
      </c>
      <c r="Q461" s="79" t="s">
        <v>1837</v>
      </c>
      <c r="R461" s="79"/>
      <c r="S461" s="79"/>
      <c r="T461" s="79"/>
      <c r="U461" s="79"/>
      <c r="V461" s="82" t="s">
        <v>4954</v>
      </c>
      <c r="W461" s="81">
        <v>42852.51289351852</v>
      </c>
      <c r="X461" s="82" t="s">
        <v>6137</v>
      </c>
      <c r="Y461" s="79"/>
      <c r="Z461" s="79"/>
      <c r="AA461" s="83" t="s">
        <v>8184</v>
      </c>
      <c r="AB461" s="79"/>
      <c r="AC461" s="79" t="b">
        <v>0</v>
      </c>
      <c r="AD461" s="79">
        <v>0</v>
      </c>
      <c r="AE461" s="83" t="s">
        <v>9915</v>
      </c>
      <c r="AF461" s="79" t="b">
        <v>0</v>
      </c>
      <c r="AG461" s="79" t="s">
        <v>9963</v>
      </c>
      <c r="AH461" s="79"/>
      <c r="AI461" s="83" t="s">
        <v>9915</v>
      </c>
      <c r="AJ461" s="79" t="b">
        <v>0</v>
      </c>
      <c r="AK461" s="79">
        <v>1</v>
      </c>
      <c r="AL461" s="83" t="s">
        <v>8460</v>
      </c>
      <c r="AM461" s="79" t="s">
        <v>9990</v>
      </c>
      <c r="AN461" s="79" t="b">
        <v>0</v>
      </c>
      <c r="AO461" s="83" t="s">
        <v>8460</v>
      </c>
      <c r="AP461" s="79" t="s">
        <v>179</v>
      </c>
      <c r="AQ461" s="79">
        <v>0</v>
      </c>
      <c r="AR461" s="79">
        <v>0</v>
      </c>
      <c r="AS461" s="79"/>
      <c r="AT461" s="79"/>
      <c r="AU461" s="79"/>
      <c r="AV461" s="79"/>
      <c r="AW461" s="79"/>
      <c r="AX461" s="79"/>
      <c r="AY461" s="79"/>
      <c r="AZ461" s="79"/>
      <c r="BA461">
        <v>1</v>
      </c>
      <c r="BB461">
        <v>0</v>
      </c>
      <c r="BC461" s="79" t="str">
        <f>IF(Edges[[#This Row],[Sentiment]]=0,"NEUTRAL",IF(Edges[[#This Row],[Sentiment]]=1,"POSITIVE",IF(Edges[[#This Row],[Sentiment]]=-1,"NEGATIVE")))</f>
        <v>NEUTRAL</v>
      </c>
      <c r="BD461" s="79" t="str">
        <f>IF(Edges[[#This Row],[Vertex 1]]=Edges[[#This Row],[Vertex 2]],"HIDE","SHOW")</f>
        <v>SHOW</v>
      </c>
      <c r="BE461" s="78" t="str">
        <f>REPLACE(INDEX(GroupVertices[Group], MATCH(Edges[[#This Row],[Vertex 1]],GroupVertices[Vertex],0)),1,1,"")</f>
        <v>EUTRAL</v>
      </c>
      <c r="BF461" s="78" t="str">
        <f>REPLACE(INDEX(GroupVertices[Group], MATCH(Edges[[#This Row],[Vertex 2]],GroupVertices[Vertex],0)),1,1,"")</f>
        <v>EUTRAL</v>
      </c>
    </row>
    <row r="462" spans="1:58" x14ac:dyDescent="0.25">
      <c r="A462" s="64" t="s">
        <v>443</v>
      </c>
      <c r="B462" s="64" t="s">
        <v>1544</v>
      </c>
      <c r="C462" s="65"/>
      <c r="D462" s="66"/>
      <c r="E462" s="67"/>
      <c r="F462" s="68"/>
      <c r="G462" s="65" t="str">
        <f>IF(Edges[[#This Row],[Vertex 1]]=Edges[[#This Row],[Vertex 2]],"HIDE","SHOW")</f>
        <v>SHOW</v>
      </c>
      <c r="H462" s="69"/>
      <c r="I462" s="70"/>
      <c r="J462" s="70"/>
      <c r="K462" s="34" t="s">
        <v>65</v>
      </c>
      <c r="L462" s="77">
        <v>462</v>
      </c>
      <c r="M462" s="77"/>
      <c r="N462" s="72"/>
      <c r="O462" s="79" t="s">
        <v>1646</v>
      </c>
      <c r="P462" s="81">
        <v>42852.513414351852</v>
      </c>
      <c r="Q462" s="79" t="s">
        <v>1838</v>
      </c>
      <c r="R462" s="82" t="s">
        <v>3315</v>
      </c>
      <c r="S462" s="79" t="s">
        <v>4066</v>
      </c>
      <c r="T462" s="79"/>
      <c r="U462" s="79"/>
      <c r="V462" s="82" t="s">
        <v>4955</v>
      </c>
      <c r="W462" s="81">
        <v>42852.513414351852</v>
      </c>
      <c r="X462" s="82" t="s">
        <v>6138</v>
      </c>
      <c r="Y462" s="79"/>
      <c r="Z462" s="79"/>
      <c r="AA462" s="83" t="s">
        <v>8185</v>
      </c>
      <c r="AB462" s="79"/>
      <c r="AC462" s="79" t="b">
        <v>0</v>
      </c>
      <c r="AD462" s="79">
        <v>0</v>
      </c>
      <c r="AE462" s="83" t="s">
        <v>9915</v>
      </c>
      <c r="AF462" s="79" t="b">
        <v>0</v>
      </c>
      <c r="AG462" s="79" t="s">
        <v>9963</v>
      </c>
      <c r="AH462" s="79"/>
      <c r="AI462" s="83" t="s">
        <v>9915</v>
      </c>
      <c r="AJ462" s="79" t="b">
        <v>0</v>
      </c>
      <c r="AK462" s="79">
        <v>2</v>
      </c>
      <c r="AL462" s="83" t="s">
        <v>9857</v>
      </c>
      <c r="AM462" s="79" t="s">
        <v>9991</v>
      </c>
      <c r="AN462" s="79" t="b">
        <v>0</v>
      </c>
      <c r="AO462" s="83" t="s">
        <v>9857</v>
      </c>
      <c r="AP462" s="79" t="s">
        <v>179</v>
      </c>
      <c r="AQ462" s="79">
        <v>0</v>
      </c>
      <c r="AR462" s="79">
        <v>0</v>
      </c>
      <c r="AS462" s="79"/>
      <c r="AT462" s="79"/>
      <c r="AU462" s="79"/>
      <c r="AV462" s="79"/>
      <c r="AW462" s="79"/>
      <c r="AX462" s="79"/>
      <c r="AY462" s="79"/>
      <c r="AZ462" s="79"/>
      <c r="BA462">
        <v>1</v>
      </c>
      <c r="BB462">
        <v>0</v>
      </c>
      <c r="BC462" s="79" t="str">
        <f>IF(Edges[[#This Row],[Sentiment]]=0,"NEUTRAL",IF(Edges[[#This Row],[Sentiment]]=1,"POSITIVE",IF(Edges[[#This Row],[Sentiment]]=-1,"NEGATIVE")))</f>
        <v>NEUTRAL</v>
      </c>
      <c r="BD462" s="79" t="str">
        <f>IF(Edges[[#This Row],[Vertex 1]]=Edges[[#This Row],[Vertex 2]],"HIDE","SHOW")</f>
        <v>SHOW</v>
      </c>
      <c r="BE462" s="78" t="str">
        <f>REPLACE(INDEX(GroupVertices[Group], MATCH(Edges[[#This Row],[Vertex 1]],GroupVertices[Vertex],0)),1,1,"")</f>
        <v>EUTRAL</v>
      </c>
      <c r="BF462" s="78" t="str">
        <f>REPLACE(INDEX(GroupVertices[Group], MATCH(Edges[[#This Row],[Vertex 2]],GroupVertices[Vertex],0)),1,1,"")</f>
        <v>eneral</v>
      </c>
    </row>
    <row r="463" spans="1:58" x14ac:dyDescent="0.25">
      <c r="A463" s="64" t="s">
        <v>443</v>
      </c>
      <c r="B463" s="64" t="s">
        <v>1537</v>
      </c>
      <c r="C463" s="65"/>
      <c r="D463" s="66"/>
      <c r="E463" s="67"/>
      <c r="F463" s="68"/>
      <c r="G463" s="65" t="str">
        <f>IF(Edges[[#This Row],[Vertex 1]]=Edges[[#This Row],[Vertex 2]],"HIDE","SHOW")</f>
        <v>SHOW</v>
      </c>
      <c r="H463" s="69"/>
      <c r="I463" s="70"/>
      <c r="J463" s="70"/>
      <c r="K463" s="34" t="s">
        <v>65</v>
      </c>
      <c r="L463" s="77">
        <v>463</v>
      </c>
      <c r="M463" s="77"/>
      <c r="N463" s="72"/>
      <c r="O463" s="79" t="s">
        <v>1646</v>
      </c>
      <c r="P463" s="81">
        <v>42852.513414351852</v>
      </c>
      <c r="Q463" s="79" t="s">
        <v>1838</v>
      </c>
      <c r="R463" s="82" t="s">
        <v>3315</v>
      </c>
      <c r="S463" s="79" t="s">
        <v>4066</v>
      </c>
      <c r="T463" s="79"/>
      <c r="U463" s="79"/>
      <c r="V463" s="82" t="s">
        <v>4955</v>
      </c>
      <c r="W463" s="81">
        <v>42852.513414351852</v>
      </c>
      <c r="X463" s="82" t="s">
        <v>6138</v>
      </c>
      <c r="Y463" s="79"/>
      <c r="Z463" s="79"/>
      <c r="AA463" s="83" t="s">
        <v>8185</v>
      </c>
      <c r="AB463" s="79"/>
      <c r="AC463" s="79" t="b">
        <v>0</v>
      </c>
      <c r="AD463" s="79">
        <v>0</v>
      </c>
      <c r="AE463" s="83" t="s">
        <v>9915</v>
      </c>
      <c r="AF463" s="79" t="b">
        <v>0</v>
      </c>
      <c r="AG463" s="79" t="s">
        <v>9963</v>
      </c>
      <c r="AH463" s="79"/>
      <c r="AI463" s="83" t="s">
        <v>9915</v>
      </c>
      <c r="AJ463" s="79" t="b">
        <v>0</v>
      </c>
      <c r="AK463" s="79">
        <v>2</v>
      </c>
      <c r="AL463" s="83" t="s">
        <v>9857</v>
      </c>
      <c r="AM463" s="79" t="s">
        <v>9991</v>
      </c>
      <c r="AN463" s="79" t="b">
        <v>0</v>
      </c>
      <c r="AO463" s="83" t="s">
        <v>9857</v>
      </c>
      <c r="AP463" s="79" t="s">
        <v>179</v>
      </c>
      <c r="AQ463" s="79">
        <v>0</v>
      </c>
      <c r="AR463" s="79">
        <v>0</v>
      </c>
      <c r="AS463" s="79"/>
      <c r="AT463" s="79"/>
      <c r="AU463" s="79"/>
      <c r="AV463" s="79"/>
      <c r="AW463" s="79"/>
      <c r="AX463" s="79"/>
      <c r="AY463" s="79"/>
      <c r="AZ463" s="79"/>
      <c r="BA463">
        <v>1</v>
      </c>
      <c r="BB463">
        <v>-1</v>
      </c>
      <c r="BC463" s="79" t="str">
        <f>IF(Edges[[#This Row],[Sentiment]]=0,"NEUTRAL",IF(Edges[[#This Row],[Sentiment]]=1,"POSITIVE",IF(Edges[[#This Row],[Sentiment]]=-1,"NEGATIVE")))</f>
        <v>NEGATIVE</v>
      </c>
      <c r="BD463" s="79" t="str">
        <f>IF(Edges[[#This Row],[Vertex 1]]=Edges[[#This Row],[Vertex 2]],"HIDE","SHOW")</f>
        <v>SHOW</v>
      </c>
      <c r="BE463" s="78" t="str">
        <f>REPLACE(INDEX(GroupVertices[Group], MATCH(Edges[[#This Row],[Vertex 1]],GroupVertices[Vertex],0)),1,1,"")</f>
        <v>EUTRAL</v>
      </c>
      <c r="BF463" s="78" t="str">
        <f>REPLACE(INDEX(GroupVertices[Group], MATCH(Edges[[#This Row],[Vertex 2]],GroupVertices[Vertex],0)),1,1,"")</f>
        <v>EUTRAL</v>
      </c>
    </row>
    <row r="464" spans="1:58" x14ac:dyDescent="0.25">
      <c r="A464" s="64" t="s">
        <v>444</v>
      </c>
      <c r="B464" s="64" t="s">
        <v>621</v>
      </c>
      <c r="C464" s="65"/>
      <c r="D464" s="66"/>
      <c r="E464" s="67"/>
      <c r="F464" s="68"/>
      <c r="G464" s="65" t="str">
        <f>IF(Edges[[#This Row],[Vertex 1]]=Edges[[#This Row],[Vertex 2]],"HIDE","SHOW")</f>
        <v>SHOW</v>
      </c>
      <c r="H464" s="69"/>
      <c r="I464" s="70"/>
      <c r="J464" s="70"/>
      <c r="K464" s="34" t="s">
        <v>65</v>
      </c>
      <c r="L464" s="77">
        <v>464</v>
      </c>
      <c r="M464" s="77"/>
      <c r="N464" s="72"/>
      <c r="O464" s="79" t="s">
        <v>1646</v>
      </c>
      <c r="P464" s="81">
        <v>42852.516018518516</v>
      </c>
      <c r="Q464" s="79" t="s">
        <v>1836</v>
      </c>
      <c r="R464" s="79"/>
      <c r="S464" s="79"/>
      <c r="T464" s="79"/>
      <c r="U464" s="79"/>
      <c r="V464" s="82" t="s">
        <v>4956</v>
      </c>
      <c r="W464" s="81">
        <v>42852.516018518516</v>
      </c>
      <c r="X464" s="82" t="s">
        <v>6139</v>
      </c>
      <c r="Y464" s="79"/>
      <c r="Z464" s="79"/>
      <c r="AA464" s="83" t="s">
        <v>8186</v>
      </c>
      <c r="AB464" s="79"/>
      <c r="AC464" s="79" t="b">
        <v>0</v>
      </c>
      <c r="AD464" s="79">
        <v>0</v>
      </c>
      <c r="AE464" s="83" t="s">
        <v>9915</v>
      </c>
      <c r="AF464" s="79" t="b">
        <v>0</v>
      </c>
      <c r="AG464" s="79" t="s">
        <v>9970</v>
      </c>
      <c r="AH464" s="79"/>
      <c r="AI464" s="83" t="s">
        <v>9915</v>
      </c>
      <c r="AJ464" s="79" t="b">
        <v>0</v>
      </c>
      <c r="AK464" s="79">
        <v>5</v>
      </c>
      <c r="AL464" s="83" t="s">
        <v>8391</v>
      </c>
      <c r="AM464" s="79" t="s">
        <v>9991</v>
      </c>
      <c r="AN464" s="79" t="b">
        <v>0</v>
      </c>
      <c r="AO464" s="83" t="s">
        <v>8391</v>
      </c>
      <c r="AP464" s="79" t="s">
        <v>179</v>
      </c>
      <c r="AQ464" s="79">
        <v>0</v>
      </c>
      <c r="AR464" s="79">
        <v>0</v>
      </c>
      <c r="AS464" s="79"/>
      <c r="AT464" s="79"/>
      <c r="AU464" s="79"/>
      <c r="AV464" s="79"/>
      <c r="AW464" s="79"/>
      <c r="AX464" s="79"/>
      <c r="AY464" s="79"/>
      <c r="AZ464" s="79"/>
      <c r="BA464">
        <v>1</v>
      </c>
      <c r="BB464">
        <v>0</v>
      </c>
      <c r="BC464" s="79" t="str">
        <f>IF(Edges[[#This Row],[Sentiment]]=0,"NEUTRAL",IF(Edges[[#This Row],[Sentiment]]=1,"POSITIVE",IF(Edges[[#This Row],[Sentiment]]=-1,"NEGATIVE")))</f>
        <v>NEUTRAL</v>
      </c>
      <c r="BD464" s="79" t="str">
        <f>IF(Edges[[#This Row],[Vertex 1]]=Edges[[#This Row],[Vertex 2]],"HIDE","SHOW")</f>
        <v>SHOW</v>
      </c>
      <c r="BE464" s="78" t="str">
        <f>REPLACE(INDEX(GroupVertices[Group], MATCH(Edges[[#This Row],[Vertex 1]],GroupVertices[Vertex],0)),1,1,"")</f>
        <v>EUTRAL</v>
      </c>
      <c r="BF464" s="78" t="str">
        <f>REPLACE(INDEX(GroupVertices[Group], MATCH(Edges[[#This Row],[Vertex 2]],GroupVertices[Vertex],0)),1,1,"")</f>
        <v>EUTRAL</v>
      </c>
    </row>
    <row r="465" spans="1:58" hidden="1" x14ac:dyDescent="0.25">
      <c r="A465" s="64" t="s">
        <v>445</v>
      </c>
      <c r="B465" s="64" t="s">
        <v>445</v>
      </c>
      <c r="C465" s="65"/>
      <c r="D465" s="66"/>
      <c r="E465" s="67"/>
      <c r="F465" s="68"/>
      <c r="G465" s="65" t="str">
        <f>IF(Edges[[#This Row],[Vertex 1]]=Edges[[#This Row],[Vertex 2]],"HIDE","SHOW")</f>
        <v>HIDE</v>
      </c>
      <c r="H465" s="69"/>
      <c r="I465" s="70"/>
      <c r="J465" s="70"/>
      <c r="K465" s="34"/>
      <c r="L465" s="77"/>
      <c r="M465" s="77"/>
      <c r="N465" s="72"/>
      <c r="O465" s="79" t="s">
        <v>179</v>
      </c>
      <c r="P465" s="81">
        <v>42852.520462962966</v>
      </c>
      <c r="Q465" s="79" t="s">
        <v>18357</v>
      </c>
      <c r="R465" s="82" t="s">
        <v>3316</v>
      </c>
      <c r="S465" s="79" t="s">
        <v>4020</v>
      </c>
      <c r="T465" s="79" t="s">
        <v>4303</v>
      </c>
      <c r="U465" s="79"/>
      <c r="V465" s="82" t="s">
        <v>4957</v>
      </c>
      <c r="W465" s="81">
        <v>42852.520462962966</v>
      </c>
      <c r="X465" s="82" t="s">
        <v>6140</v>
      </c>
      <c r="Y465" s="79"/>
      <c r="Z465" s="79"/>
      <c r="AA465" s="83" t="s">
        <v>8187</v>
      </c>
      <c r="AB465" s="79"/>
      <c r="AC465" s="79" t="b">
        <v>0</v>
      </c>
      <c r="AD465" s="79">
        <v>0</v>
      </c>
      <c r="AE465" s="83" t="s">
        <v>9915</v>
      </c>
      <c r="AF465" s="79" t="b">
        <v>0</v>
      </c>
      <c r="AG465" s="79" t="s">
        <v>9970</v>
      </c>
      <c r="AH465" s="79"/>
      <c r="AI465" s="83" t="s">
        <v>9915</v>
      </c>
      <c r="AJ465" s="79" t="b">
        <v>0</v>
      </c>
      <c r="AK465" s="79">
        <v>0</v>
      </c>
      <c r="AL465" s="83" t="s">
        <v>9915</v>
      </c>
      <c r="AM465" s="79" t="s">
        <v>9996</v>
      </c>
      <c r="AN465" s="79" t="b">
        <v>0</v>
      </c>
      <c r="AO465" s="83" t="s">
        <v>8187</v>
      </c>
      <c r="AP465" s="79" t="s">
        <v>179</v>
      </c>
      <c r="AQ465" s="79">
        <v>0</v>
      </c>
      <c r="AR465" s="79">
        <v>0</v>
      </c>
      <c r="AS465" s="79"/>
      <c r="AT465" s="79"/>
      <c r="AU465" s="79"/>
      <c r="AV465" s="79"/>
      <c r="AW465" s="79"/>
      <c r="AX465" s="79"/>
      <c r="AY465" s="79"/>
      <c r="AZ465" s="79"/>
      <c r="BA465">
        <v>2</v>
      </c>
      <c r="BB465">
        <v>0</v>
      </c>
      <c r="BC465" s="79" t="str">
        <f>IF(Edges[[#This Row],[Sentiment]]=0,"NEUTRAL",IF(Edges[[#This Row],[Sentiment]]=1,"POSITIVE",IF(Edges[[#This Row],[Sentiment]]=-1,"NEGATIVE")))</f>
        <v>NEUTRAL</v>
      </c>
      <c r="BD465" s="79" t="str">
        <f>IF(Edges[[#This Row],[Vertex 1]]=Edges[[#This Row],[Vertex 2]],"HIDE","SHOW")</f>
        <v>HIDE</v>
      </c>
      <c r="BE465" s="124" t="e">
        <f>REPLACE(INDEX(GroupVertices[Group], MATCH(Edges[[#This Row],[Vertex 1]],GroupVertices[Vertex],0)),1,1,"")</f>
        <v>#N/A</v>
      </c>
      <c r="BF465" s="124" t="e">
        <f>REPLACE(INDEX(GroupVertices[Group], MATCH(Edges[[#This Row],[Vertex 2]],GroupVertices[Vertex],0)),1,1,"")</f>
        <v>#N/A</v>
      </c>
    </row>
    <row r="466" spans="1:58" hidden="1" x14ac:dyDescent="0.25">
      <c r="A466" s="64" t="s">
        <v>445</v>
      </c>
      <c r="B466" s="64" t="s">
        <v>445</v>
      </c>
      <c r="C466" s="65"/>
      <c r="D466" s="66"/>
      <c r="E466" s="67"/>
      <c r="F466" s="68"/>
      <c r="G466" s="65" t="str">
        <f>IF(Edges[[#This Row],[Vertex 1]]=Edges[[#This Row],[Vertex 2]],"HIDE","SHOW")</f>
        <v>HIDE</v>
      </c>
      <c r="H466" s="69"/>
      <c r="I466" s="70"/>
      <c r="J466" s="70"/>
      <c r="K466" s="34"/>
      <c r="L466" s="77"/>
      <c r="M466" s="77"/>
      <c r="N466" s="72"/>
      <c r="O466" s="79" t="s">
        <v>179</v>
      </c>
      <c r="P466" s="81">
        <v>42852.520960648151</v>
      </c>
      <c r="Q466" s="79" t="s">
        <v>18358</v>
      </c>
      <c r="R466" s="82" t="s">
        <v>3317</v>
      </c>
      <c r="S466" s="79" t="s">
        <v>4051</v>
      </c>
      <c r="T466" s="79" t="s">
        <v>4304</v>
      </c>
      <c r="U466" s="79"/>
      <c r="V466" s="82" t="s">
        <v>4957</v>
      </c>
      <c r="W466" s="81">
        <v>42852.520960648151</v>
      </c>
      <c r="X466" s="82" t="s">
        <v>6141</v>
      </c>
      <c r="Y466" s="79"/>
      <c r="Z466" s="79"/>
      <c r="AA466" s="83" t="s">
        <v>8188</v>
      </c>
      <c r="AB466" s="79"/>
      <c r="AC466" s="79" t="b">
        <v>0</v>
      </c>
      <c r="AD466" s="79">
        <v>0</v>
      </c>
      <c r="AE466" s="83" t="s">
        <v>9915</v>
      </c>
      <c r="AF466" s="79" t="b">
        <v>0</v>
      </c>
      <c r="AG466" s="79" t="s">
        <v>9970</v>
      </c>
      <c r="AH466" s="79"/>
      <c r="AI466" s="83" t="s">
        <v>9915</v>
      </c>
      <c r="AJ466" s="79" t="b">
        <v>0</v>
      </c>
      <c r="AK466" s="79">
        <v>0</v>
      </c>
      <c r="AL466" s="83" t="s">
        <v>9915</v>
      </c>
      <c r="AM466" s="79" t="s">
        <v>9990</v>
      </c>
      <c r="AN466" s="79" t="b">
        <v>1</v>
      </c>
      <c r="AO466" s="83" t="s">
        <v>8188</v>
      </c>
      <c r="AP466" s="79" t="s">
        <v>179</v>
      </c>
      <c r="AQ466" s="79">
        <v>0</v>
      </c>
      <c r="AR466" s="79">
        <v>0</v>
      </c>
      <c r="AS466" s="79"/>
      <c r="AT466" s="79"/>
      <c r="AU466" s="79"/>
      <c r="AV466" s="79"/>
      <c r="AW466" s="79"/>
      <c r="AX466" s="79"/>
      <c r="AY466" s="79"/>
      <c r="AZ466" s="79"/>
      <c r="BA466">
        <v>2</v>
      </c>
      <c r="BB466">
        <v>0</v>
      </c>
      <c r="BC466" s="79" t="str">
        <f>IF(Edges[[#This Row],[Sentiment]]=0,"NEUTRAL",IF(Edges[[#This Row],[Sentiment]]=1,"POSITIVE",IF(Edges[[#This Row],[Sentiment]]=-1,"NEGATIVE")))</f>
        <v>NEUTRAL</v>
      </c>
      <c r="BD466" s="79" t="str">
        <f>IF(Edges[[#This Row],[Vertex 1]]=Edges[[#This Row],[Vertex 2]],"HIDE","SHOW")</f>
        <v>HIDE</v>
      </c>
      <c r="BE466" s="124" t="e">
        <f>REPLACE(INDEX(GroupVertices[Group], MATCH(Edges[[#This Row],[Vertex 1]],GroupVertices[Vertex],0)),1,1,"")</f>
        <v>#N/A</v>
      </c>
      <c r="BF466" s="124" t="e">
        <f>REPLACE(INDEX(GroupVertices[Group], MATCH(Edges[[#This Row],[Vertex 2]],GroupVertices[Vertex],0)),1,1,"")</f>
        <v>#N/A</v>
      </c>
    </row>
    <row r="467" spans="1:58" x14ac:dyDescent="0.25">
      <c r="A467" s="64" t="s">
        <v>446</v>
      </c>
      <c r="B467" s="64" t="s">
        <v>1568</v>
      </c>
      <c r="C467" s="65"/>
      <c r="D467" s="66"/>
      <c r="E467" s="67"/>
      <c r="F467" s="68"/>
      <c r="G467" s="65" t="str">
        <f>IF(Edges[[#This Row],[Vertex 1]]=Edges[[#This Row],[Vertex 2]],"HIDE","SHOW")</f>
        <v>SHOW</v>
      </c>
      <c r="H467" s="69"/>
      <c r="I467" s="70"/>
      <c r="J467" s="70"/>
      <c r="K467" s="34" t="s">
        <v>65</v>
      </c>
      <c r="L467" s="77">
        <v>467</v>
      </c>
      <c r="M467" s="77"/>
      <c r="N467" s="72"/>
      <c r="O467" s="79" t="s">
        <v>1646</v>
      </c>
      <c r="P467" s="81">
        <v>42852.523356481484</v>
      </c>
      <c r="Q467" s="79" t="s">
        <v>1839</v>
      </c>
      <c r="R467" s="82" t="s">
        <v>3318</v>
      </c>
      <c r="S467" s="79" t="s">
        <v>4077</v>
      </c>
      <c r="T467" s="79"/>
      <c r="U467" s="79"/>
      <c r="V467" s="82" t="s">
        <v>4958</v>
      </c>
      <c r="W467" s="81">
        <v>42852.523356481484</v>
      </c>
      <c r="X467" s="82" t="s">
        <v>6142</v>
      </c>
      <c r="Y467" s="79"/>
      <c r="Z467" s="79"/>
      <c r="AA467" s="83" t="s">
        <v>8189</v>
      </c>
      <c r="AB467" s="79"/>
      <c r="AC467" s="79" t="b">
        <v>0</v>
      </c>
      <c r="AD467" s="79">
        <v>0</v>
      </c>
      <c r="AE467" s="83" t="s">
        <v>9922</v>
      </c>
      <c r="AF467" s="79" t="b">
        <v>0</v>
      </c>
      <c r="AG467" s="79" t="s">
        <v>9963</v>
      </c>
      <c r="AH467" s="79"/>
      <c r="AI467" s="83" t="s">
        <v>9915</v>
      </c>
      <c r="AJ467" s="79" t="b">
        <v>0</v>
      </c>
      <c r="AK467" s="79">
        <v>0</v>
      </c>
      <c r="AL467" s="83" t="s">
        <v>9915</v>
      </c>
      <c r="AM467" s="79" t="s">
        <v>9991</v>
      </c>
      <c r="AN467" s="79" t="b">
        <v>0</v>
      </c>
      <c r="AO467" s="83" t="s">
        <v>8189</v>
      </c>
      <c r="AP467" s="79" t="s">
        <v>179</v>
      </c>
      <c r="AQ467" s="79">
        <v>0</v>
      </c>
      <c r="AR467" s="79">
        <v>0</v>
      </c>
      <c r="AS467" s="79"/>
      <c r="AT467" s="79"/>
      <c r="AU467" s="79"/>
      <c r="AV467" s="79"/>
      <c r="AW467" s="79"/>
      <c r="AX467" s="79"/>
      <c r="AY467" s="79"/>
      <c r="AZ467" s="79"/>
      <c r="BA467">
        <v>1</v>
      </c>
      <c r="BB467">
        <v>0</v>
      </c>
      <c r="BC467" s="79" t="str">
        <f>IF(Edges[[#This Row],[Sentiment]]=0,"NEUTRAL",IF(Edges[[#This Row],[Sentiment]]=1,"POSITIVE",IF(Edges[[#This Row],[Sentiment]]=-1,"NEGATIVE")))</f>
        <v>NEUTRAL</v>
      </c>
      <c r="BD467" s="79" t="str">
        <f>IF(Edges[[#This Row],[Vertex 1]]=Edges[[#This Row],[Vertex 2]],"HIDE","SHOW")</f>
        <v>SHOW</v>
      </c>
      <c r="BE467" s="78" t="str">
        <f>REPLACE(INDEX(GroupVertices[Group], MATCH(Edges[[#This Row],[Vertex 1]],GroupVertices[Vertex],0)),1,1,"")</f>
        <v>EUTRAL</v>
      </c>
      <c r="BF467" s="78" t="str">
        <f>REPLACE(INDEX(GroupVertices[Group], MATCH(Edges[[#This Row],[Vertex 2]],GroupVertices[Vertex],0)),1,1,"")</f>
        <v>EUTRAL</v>
      </c>
    </row>
    <row r="468" spans="1:58" x14ac:dyDescent="0.25">
      <c r="A468" s="64" t="s">
        <v>446</v>
      </c>
      <c r="B468" s="64" t="s">
        <v>1569</v>
      </c>
      <c r="C468" s="65"/>
      <c r="D468" s="66"/>
      <c r="E468" s="67"/>
      <c r="F468" s="68"/>
      <c r="G468" s="65" t="str">
        <f>IF(Edges[[#This Row],[Vertex 1]]=Edges[[#This Row],[Vertex 2]],"HIDE","SHOW")</f>
        <v>SHOW</v>
      </c>
      <c r="H468" s="69"/>
      <c r="I468" s="70"/>
      <c r="J468" s="70"/>
      <c r="K468" s="34" t="s">
        <v>65</v>
      </c>
      <c r="L468" s="77">
        <v>468</v>
      </c>
      <c r="M468" s="77"/>
      <c r="N468" s="72"/>
      <c r="O468" s="79" t="s">
        <v>1646</v>
      </c>
      <c r="P468" s="81">
        <v>42852.523356481484</v>
      </c>
      <c r="Q468" s="79" t="s">
        <v>1839</v>
      </c>
      <c r="R468" s="82" t="s">
        <v>3318</v>
      </c>
      <c r="S468" s="79" t="s">
        <v>4077</v>
      </c>
      <c r="T468" s="79"/>
      <c r="U468" s="79"/>
      <c r="V468" s="82" t="s">
        <v>4958</v>
      </c>
      <c r="W468" s="81">
        <v>42852.523356481484</v>
      </c>
      <c r="X468" s="82" t="s">
        <v>6142</v>
      </c>
      <c r="Y468" s="79"/>
      <c r="Z468" s="79"/>
      <c r="AA468" s="83" t="s">
        <v>8189</v>
      </c>
      <c r="AB468" s="79"/>
      <c r="AC468" s="79" t="b">
        <v>0</v>
      </c>
      <c r="AD468" s="79">
        <v>0</v>
      </c>
      <c r="AE468" s="83" t="s">
        <v>9922</v>
      </c>
      <c r="AF468" s="79" t="b">
        <v>0</v>
      </c>
      <c r="AG468" s="79" t="s">
        <v>9963</v>
      </c>
      <c r="AH468" s="79"/>
      <c r="AI468" s="83" t="s">
        <v>9915</v>
      </c>
      <c r="AJ468" s="79" t="b">
        <v>0</v>
      </c>
      <c r="AK468" s="79">
        <v>0</v>
      </c>
      <c r="AL468" s="83" t="s">
        <v>9915</v>
      </c>
      <c r="AM468" s="79" t="s">
        <v>9991</v>
      </c>
      <c r="AN468" s="79" t="b">
        <v>0</v>
      </c>
      <c r="AO468" s="83" t="s">
        <v>8189</v>
      </c>
      <c r="AP468" s="79" t="s">
        <v>179</v>
      </c>
      <c r="AQ468" s="79">
        <v>0</v>
      </c>
      <c r="AR468" s="79">
        <v>0</v>
      </c>
      <c r="AS468" s="79"/>
      <c r="AT468" s="79"/>
      <c r="AU468" s="79"/>
      <c r="AV468" s="79"/>
      <c r="AW468" s="79"/>
      <c r="AX468" s="79"/>
      <c r="AY468" s="79"/>
      <c r="AZ468" s="79"/>
      <c r="BA468">
        <v>1</v>
      </c>
      <c r="BB468">
        <v>0</v>
      </c>
      <c r="BC468" s="79" t="str">
        <f>IF(Edges[[#This Row],[Sentiment]]=0,"NEUTRAL",IF(Edges[[#This Row],[Sentiment]]=1,"POSITIVE",IF(Edges[[#This Row],[Sentiment]]=-1,"NEGATIVE")))</f>
        <v>NEUTRAL</v>
      </c>
      <c r="BD468" s="79" t="str">
        <f>IF(Edges[[#This Row],[Vertex 1]]=Edges[[#This Row],[Vertex 2]],"HIDE","SHOW")</f>
        <v>SHOW</v>
      </c>
      <c r="BE468" s="78" t="str">
        <f>REPLACE(INDEX(GroupVertices[Group], MATCH(Edges[[#This Row],[Vertex 1]],GroupVertices[Vertex],0)),1,1,"")</f>
        <v>EUTRAL</v>
      </c>
      <c r="BF468" s="78" t="str">
        <f>REPLACE(INDEX(GroupVertices[Group], MATCH(Edges[[#This Row],[Vertex 2]],GroupVertices[Vertex],0)),1,1,"")</f>
        <v>eneral</v>
      </c>
    </row>
    <row r="469" spans="1:58" x14ac:dyDescent="0.25">
      <c r="A469" s="64" t="s">
        <v>446</v>
      </c>
      <c r="B469" s="64" t="s">
        <v>1561</v>
      </c>
      <c r="C469" s="65"/>
      <c r="D469" s="66"/>
      <c r="E469" s="67"/>
      <c r="F469" s="68"/>
      <c r="G469" s="65" t="str">
        <f>IF(Edges[[#This Row],[Vertex 1]]=Edges[[#This Row],[Vertex 2]],"HIDE","SHOW")</f>
        <v>SHOW</v>
      </c>
      <c r="H469" s="69"/>
      <c r="I469" s="70"/>
      <c r="J469" s="70"/>
      <c r="K469" s="34" t="s">
        <v>65</v>
      </c>
      <c r="L469" s="77">
        <v>469</v>
      </c>
      <c r="M469" s="77"/>
      <c r="N469" s="72"/>
      <c r="O469" s="79" t="s">
        <v>1647</v>
      </c>
      <c r="P469" s="81">
        <v>42852.523356481484</v>
      </c>
      <c r="Q469" s="79" t="s">
        <v>1839</v>
      </c>
      <c r="R469" s="82" t="s">
        <v>3318</v>
      </c>
      <c r="S469" s="79" t="s">
        <v>4077</v>
      </c>
      <c r="T469" s="79"/>
      <c r="U469" s="79"/>
      <c r="V469" s="82" t="s">
        <v>4958</v>
      </c>
      <c r="W469" s="81">
        <v>42852.523356481484</v>
      </c>
      <c r="X469" s="82" t="s">
        <v>6142</v>
      </c>
      <c r="Y469" s="79"/>
      <c r="Z469" s="79"/>
      <c r="AA469" s="83" t="s">
        <v>8189</v>
      </c>
      <c r="AB469" s="79"/>
      <c r="AC469" s="79" t="b">
        <v>0</v>
      </c>
      <c r="AD469" s="79">
        <v>0</v>
      </c>
      <c r="AE469" s="83" t="s">
        <v>9922</v>
      </c>
      <c r="AF469" s="79" t="b">
        <v>0</v>
      </c>
      <c r="AG469" s="79" t="s">
        <v>9963</v>
      </c>
      <c r="AH469" s="79"/>
      <c r="AI469" s="83" t="s">
        <v>9915</v>
      </c>
      <c r="AJ469" s="79" t="b">
        <v>0</v>
      </c>
      <c r="AK469" s="79">
        <v>0</v>
      </c>
      <c r="AL469" s="83" t="s">
        <v>9915</v>
      </c>
      <c r="AM469" s="79" t="s">
        <v>9991</v>
      </c>
      <c r="AN469" s="79" t="b">
        <v>0</v>
      </c>
      <c r="AO469" s="83" t="s">
        <v>8189</v>
      </c>
      <c r="AP469" s="79" t="s">
        <v>179</v>
      </c>
      <c r="AQ469" s="79">
        <v>0</v>
      </c>
      <c r="AR469" s="79">
        <v>0</v>
      </c>
      <c r="AS469" s="79"/>
      <c r="AT469" s="79"/>
      <c r="AU469" s="79"/>
      <c r="AV469" s="79"/>
      <c r="AW469" s="79"/>
      <c r="AX469" s="79"/>
      <c r="AY469" s="79"/>
      <c r="AZ469" s="79"/>
      <c r="BA469">
        <v>1</v>
      </c>
      <c r="BB469">
        <v>0</v>
      </c>
      <c r="BC469" s="79" t="str">
        <f>IF(Edges[[#This Row],[Sentiment]]=0,"NEUTRAL",IF(Edges[[#This Row],[Sentiment]]=1,"POSITIVE",IF(Edges[[#This Row],[Sentiment]]=-1,"NEGATIVE")))</f>
        <v>NEUTRAL</v>
      </c>
      <c r="BD469" s="79" t="str">
        <f>IF(Edges[[#This Row],[Vertex 1]]=Edges[[#This Row],[Vertex 2]],"HIDE","SHOW")</f>
        <v>SHOW</v>
      </c>
      <c r="BE469" s="78" t="str">
        <f>REPLACE(INDEX(GroupVertices[Group], MATCH(Edges[[#This Row],[Vertex 1]],GroupVertices[Vertex],0)),1,1,"")</f>
        <v>EUTRAL</v>
      </c>
      <c r="BF469" s="78" t="str">
        <f>REPLACE(INDEX(GroupVertices[Group], MATCH(Edges[[#This Row],[Vertex 2]],GroupVertices[Vertex],0)),1,1,"")</f>
        <v>EUTRAL</v>
      </c>
    </row>
    <row r="470" spans="1:58" x14ac:dyDescent="0.25">
      <c r="A470" s="64" t="s">
        <v>447</v>
      </c>
      <c r="B470" s="64" t="s">
        <v>1549</v>
      </c>
      <c r="C470" s="65"/>
      <c r="D470" s="66"/>
      <c r="E470" s="67"/>
      <c r="F470" s="68"/>
      <c r="G470" s="65" t="str">
        <f>IF(Edges[[#This Row],[Vertex 1]]=Edges[[#This Row],[Vertex 2]],"HIDE","SHOW")</f>
        <v>SHOW</v>
      </c>
      <c r="H470" s="69"/>
      <c r="I470" s="70"/>
      <c r="J470" s="70"/>
      <c r="K470" s="34" t="s">
        <v>65</v>
      </c>
      <c r="L470" s="77">
        <v>470</v>
      </c>
      <c r="M470" s="77"/>
      <c r="N470" s="72"/>
      <c r="O470" s="79" t="s">
        <v>1646</v>
      </c>
      <c r="P470" s="81">
        <v>42852.525462962964</v>
      </c>
      <c r="Q470" s="79" t="s">
        <v>1840</v>
      </c>
      <c r="R470" s="82" t="s">
        <v>3319</v>
      </c>
      <c r="S470" s="79" t="s">
        <v>4027</v>
      </c>
      <c r="T470" s="79"/>
      <c r="U470" s="79"/>
      <c r="V470" s="82" t="s">
        <v>4959</v>
      </c>
      <c r="W470" s="81">
        <v>42852.525462962964</v>
      </c>
      <c r="X470" s="82" t="s">
        <v>6143</v>
      </c>
      <c r="Y470" s="79"/>
      <c r="Z470" s="79"/>
      <c r="AA470" s="83" t="s">
        <v>8190</v>
      </c>
      <c r="AB470" s="79"/>
      <c r="AC470" s="79" t="b">
        <v>0</v>
      </c>
      <c r="AD470" s="79">
        <v>1</v>
      </c>
      <c r="AE470" s="83" t="s">
        <v>9915</v>
      </c>
      <c r="AF470" s="79" t="b">
        <v>0</v>
      </c>
      <c r="AG470" s="79" t="s">
        <v>9963</v>
      </c>
      <c r="AH470" s="79"/>
      <c r="AI470" s="83" t="s">
        <v>9915</v>
      </c>
      <c r="AJ470" s="79" t="b">
        <v>0</v>
      </c>
      <c r="AK470" s="79">
        <v>0</v>
      </c>
      <c r="AL470" s="83" t="s">
        <v>9915</v>
      </c>
      <c r="AM470" s="79" t="s">
        <v>10000</v>
      </c>
      <c r="AN470" s="79" t="b">
        <v>0</v>
      </c>
      <c r="AO470" s="83" t="s">
        <v>8190</v>
      </c>
      <c r="AP470" s="79" t="s">
        <v>179</v>
      </c>
      <c r="AQ470" s="79">
        <v>0</v>
      </c>
      <c r="AR470" s="79">
        <v>0</v>
      </c>
      <c r="AS470" s="79"/>
      <c r="AT470" s="79"/>
      <c r="AU470" s="79"/>
      <c r="AV470" s="79"/>
      <c r="AW470" s="79"/>
      <c r="AX470" s="79"/>
      <c r="AY470" s="79"/>
      <c r="AZ470" s="79"/>
      <c r="BA470">
        <v>1</v>
      </c>
      <c r="BB470">
        <v>0</v>
      </c>
      <c r="BC470" s="79" t="str">
        <f>IF(Edges[[#This Row],[Sentiment]]=0,"NEUTRAL",IF(Edges[[#This Row],[Sentiment]]=1,"POSITIVE",IF(Edges[[#This Row],[Sentiment]]=-1,"NEGATIVE")))</f>
        <v>NEUTRAL</v>
      </c>
      <c r="BD470" s="79" t="str">
        <f>IF(Edges[[#This Row],[Vertex 1]]=Edges[[#This Row],[Vertex 2]],"HIDE","SHOW")</f>
        <v>SHOW</v>
      </c>
      <c r="BE470" s="78" t="str">
        <f>REPLACE(INDEX(GroupVertices[Group], MATCH(Edges[[#This Row],[Vertex 1]],GroupVertices[Vertex],0)),1,1,"")</f>
        <v>eneral</v>
      </c>
      <c r="BF470" s="78" t="str">
        <f>REPLACE(INDEX(GroupVertices[Group], MATCH(Edges[[#This Row],[Vertex 2]],GroupVertices[Vertex],0)),1,1,"")</f>
        <v>eneral</v>
      </c>
    </row>
    <row r="471" spans="1:58" hidden="1" x14ac:dyDescent="0.25">
      <c r="A471" s="64" t="s">
        <v>448</v>
      </c>
      <c r="B471" s="64" t="s">
        <v>448</v>
      </c>
      <c r="C471" s="65"/>
      <c r="D471" s="66"/>
      <c r="E471" s="67"/>
      <c r="F471" s="68"/>
      <c r="G471" s="65" t="str">
        <f>IF(Edges[[#This Row],[Vertex 1]]=Edges[[#This Row],[Vertex 2]],"HIDE","SHOW")</f>
        <v>HIDE</v>
      </c>
      <c r="H471" s="69"/>
      <c r="I471" s="70"/>
      <c r="J471" s="70"/>
      <c r="K471" s="34"/>
      <c r="L471" s="77"/>
      <c r="M471" s="77"/>
      <c r="N471" s="72"/>
      <c r="O471" s="79" t="s">
        <v>179</v>
      </c>
      <c r="P471" s="81">
        <v>42852.526145833333</v>
      </c>
      <c r="Q471" s="79" t="s">
        <v>1841</v>
      </c>
      <c r="R471" s="79"/>
      <c r="S471" s="79"/>
      <c r="T471" s="79"/>
      <c r="U471" s="82" t="s">
        <v>4500</v>
      </c>
      <c r="V471" s="82" t="s">
        <v>4500</v>
      </c>
      <c r="W471" s="81">
        <v>42852.526145833333</v>
      </c>
      <c r="X471" s="82" t="s">
        <v>6144</v>
      </c>
      <c r="Y471" s="79"/>
      <c r="Z471" s="79"/>
      <c r="AA471" s="83" t="s">
        <v>8191</v>
      </c>
      <c r="AB471" s="79"/>
      <c r="AC471" s="79" t="b">
        <v>0</v>
      </c>
      <c r="AD471" s="79">
        <v>0</v>
      </c>
      <c r="AE471" s="83" t="s">
        <v>9915</v>
      </c>
      <c r="AF471" s="79" t="b">
        <v>0</v>
      </c>
      <c r="AG471" s="79" t="s">
        <v>9963</v>
      </c>
      <c r="AH471" s="79"/>
      <c r="AI471" s="83" t="s">
        <v>9915</v>
      </c>
      <c r="AJ471" s="79" t="b">
        <v>0</v>
      </c>
      <c r="AK471" s="79">
        <v>0</v>
      </c>
      <c r="AL471" s="83" t="s">
        <v>9915</v>
      </c>
      <c r="AM471" s="79" t="s">
        <v>9990</v>
      </c>
      <c r="AN471" s="79" t="b">
        <v>0</v>
      </c>
      <c r="AO471" s="83" t="s">
        <v>8191</v>
      </c>
      <c r="AP471" s="79" t="s">
        <v>179</v>
      </c>
      <c r="AQ471" s="79">
        <v>0</v>
      </c>
      <c r="AR471" s="79">
        <v>0</v>
      </c>
      <c r="AS471" s="79"/>
      <c r="AT471" s="79"/>
      <c r="AU471" s="79"/>
      <c r="AV471" s="79"/>
      <c r="AW471" s="79"/>
      <c r="AX471" s="79"/>
      <c r="AY471" s="79"/>
      <c r="AZ471" s="79"/>
      <c r="BA471">
        <v>1</v>
      </c>
      <c r="BB471">
        <v>0</v>
      </c>
      <c r="BC471" s="79" t="str">
        <f>IF(Edges[[#This Row],[Sentiment]]=0,"NEUTRAL",IF(Edges[[#This Row],[Sentiment]]=1,"POSITIVE",IF(Edges[[#This Row],[Sentiment]]=-1,"NEGATIVE")))</f>
        <v>NEUTRAL</v>
      </c>
      <c r="BD471" s="79" t="str">
        <f>IF(Edges[[#This Row],[Vertex 1]]=Edges[[#This Row],[Vertex 2]],"HIDE","SHOW")</f>
        <v>HIDE</v>
      </c>
      <c r="BE471" s="124" t="e">
        <f>REPLACE(INDEX(GroupVertices[Group], MATCH(Edges[[#This Row],[Vertex 1]],GroupVertices[Vertex],0)),1,1,"")</f>
        <v>#N/A</v>
      </c>
      <c r="BF471" s="124" t="e">
        <f>REPLACE(INDEX(GroupVertices[Group], MATCH(Edges[[#This Row],[Vertex 2]],GroupVertices[Vertex],0)),1,1,"")</f>
        <v>#N/A</v>
      </c>
    </row>
    <row r="472" spans="1:58" x14ac:dyDescent="0.25">
      <c r="A472" s="64" t="s">
        <v>449</v>
      </c>
      <c r="B472" s="64" t="s">
        <v>621</v>
      </c>
      <c r="C472" s="65"/>
      <c r="D472" s="66"/>
      <c r="E472" s="67"/>
      <c r="F472" s="68"/>
      <c r="G472" s="65" t="str">
        <f>IF(Edges[[#This Row],[Vertex 1]]=Edges[[#This Row],[Vertex 2]],"HIDE","SHOW")</f>
        <v>SHOW</v>
      </c>
      <c r="H472" s="69"/>
      <c r="I472" s="70"/>
      <c r="J472" s="70"/>
      <c r="K472" s="34" t="s">
        <v>65</v>
      </c>
      <c r="L472" s="77">
        <v>472</v>
      </c>
      <c r="M472" s="77"/>
      <c r="N472" s="72"/>
      <c r="O472" s="79" t="s">
        <v>1646</v>
      </c>
      <c r="P472" s="81">
        <v>42852.527037037034</v>
      </c>
      <c r="Q472" s="79" t="s">
        <v>1836</v>
      </c>
      <c r="R472" s="79"/>
      <c r="S472" s="79"/>
      <c r="T472" s="79"/>
      <c r="U472" s="79"/>
      <c r="V472" s="82" t="s">
        <v>4960</v>
      </c>
      <c r="W472" s="81">
        <v>42852.527037037034</v>
      </c>
      <c r="X472" s="82" t="s">
        <v>6145</v>
      </c>
      <c r="Y472" s="79"/>
      <c r="Z472" s="79"/>
      <c r="AA472" s="83" t="s">
        <v>8192</v>
      </c>
      <c r="AB472" s="79"/>
      <c r="AC472" s="79" t="b">
        <v>0</v>
      </c>
      <c r="AD472" s="79">
        <v>0</v>
      </c>
      <c r="AE472" s="83" t="s">
        <v>9915</v>
      </c>
      <c r="AF472" s="79" t="b">
        <v>0</v>
      </c>
      <c r="AG472" s="79" t="s">
        <v>9970</v>
      </c>
      <c r="AH472" s="79"/>
      <c r="AI472" s="83" t="s">
        <v>9915</v>
      </c>
      <c r="AJ472" s="79" t="b">
        <v>0</v>
      </c>
      <c r="AK472" s="79">
        <v>5</v>
      </c>
      <c r="AL472" s="83" t="s">
        <v>8391</v>
      </c>
      <c r="AM472" s="79" t="s">
        <v>9991</v>
      </c>
      <c r="AN472" s="79" t="b">
        <v>0</v>
      </c>
      <c r="AO472" s="83" t="s">
        <v>8391</v>
      </c>
      <c r="AP472" s="79" t="s">
        <v>179</v>
      </c>
      <c r="AQ472" s="79">
        <v>0</v>
      </c>
      <c r="AR472" s="79">
        <v>0</v>
      </c>
      <c r="AS472" s="79"/>
      <c r="AT472" s="79"/>
      <c r="AU472" s="79"/>
      <c r="AV472" s="79"/>
      <c r="AW472" s="79"/>
      <c r="AX472" s="79"/>
      <c r="AY472" s="79"/>
      <c r="AZ472" s="79"/>
      <c r="BA472">
        <v>1</v>
      </c>
      <c r="BB472">
        <v>0</v>
      </c>
      <c r="BC472" s="79" t="str">
        <f>IF(Edges[[#This Row],[Sentiment]]=0,"NEUTRAL",IF(Edges[[#This Row],[Sentiment]]=1,"POSITIVE",IF(Edges[[#This Row],[Sentiment]]=-1,"NEGATIVE")))</f>
        <v>NEUTRAL</v>
      </c>
      <c r="BD472" s="79" t="str">
        <f>IF(Edges[[#This Row],[Vertex 1]]=Edges[[#This Row],[Vertex 2]],"HIDE","SHOW")</f>
        <v>SHOW</v>
      </c>
      <c r="BE472" s="78" t="str">
        <f>REPLACE(INDEX(GroupVertices[Group], MATCH(Edges[[#This Row],[Vertex 1]],GroupVertices[Vertex],0)),1,1,"")</f>
        <v>EUTRAL</v>
      </c>
      <c r="BF472" s="78" t="str">
        <f>REPLACE(INDEX(GroupVertices[Group], MATCH(Edges[[#This Row],[Vertex 2]],GroupVertices[Vertex],0)),1,1,"")</f>
        <v>EUTRAL</v>
      </c>
    </row>
    <row r="473" spans="1:58" x14ac:dyDescent="0.25">
      <c r="A473" s="64" t="s">
        <v>450</v>
      </c>
      <c r="B473" s="64" t="s">
        <v>1570</v>
      </c>
      <c r="C473" s="65"/>
      <c r="D473" s="66"/>
      <c r="E473" s="67"/>
      <c r="F473" s="68"/>
      <c r="G473" s="65" t="str">
        <f>IF(Edges[[#This Row],[Vertex 1]]=Edges[[#This Row],[Vertex 2]],"HIDE","SHOW")</f>
        <v>SHOW</v>
      </c>
      <c r="H473" s="69"/>
      <c r="I473" s="70"/>
      <c r="J473" s="70"/>
      <c r="K473" s="34" t="s">
        <v>65</v>
      </c>
      <c r="L473" s="77">
        <v>473</v>
      </c>
      <c r="M473" s="77"/>
      <c r="N473" s="72"/>
      <c r="O473" s="79" t="s">
        <v>1646</v>
      </c>
      <c r="P473" s="81">
        <v>42852.52853009259</v>
      </c>
      <c r="Q473" s="79" t="s">
        <v>1842</v>
      </c>
      <c r="R473" s="82" t="s">
        <v>3320</v>
      </c>
      <c r="S473" s="79" t="s">
        <v>4078</v>
      </c>
      <c r="T473" s="79"/>
      <c r="U473" s="79"/>
      <c r="V473" s="82" t="s">
        <v>4961</v>
      </c>
      <c r="W473" s="81">
        <v>42852.52853009259</v>
      </c>
      <c r="X473" s="82" t="s">
        <v>6146</v>
      </c>
      <c r="Y473" s="79"/>
      <c r="Z473" s="79"/>
      <c r="AA473" s="83" t="s">
        <v>8193</v>
      </c>
      <c r="AB473" s="79"/>
      <c r="AC473" s="79" t="b">
        <v>0</v>
      </c>
      <c r="AD473" s="79">
        <v>0</v>
      </c>
      <c r="AE473" s="83" t="s">
        <v>9915</v>
      </c>
      <c r="AF473" s="79" t="b">
        <v>0</v>
      </c>
      <c r="AG473" s="79" t="s">
        <v>9963</v>
      </c>
      <c r="AH473" s="79"/>
      <c r="AI473" s="83" t="s">
        <v>9915</v>
      </c>
      <c r="AJ473" s="79" t="b">
        <v>0</v>
      </c>
      <c r="AK473" s="79">
        <v>7</v>
      </c>
      <c r="AL473" s="83" t="s">
        <v>8420</v>
      </c>
      <c r="AM473" s="79" t="s">
        <v>10001</v>
      </c>
      <c r="AN473" s="79" t="b">
        <v>0</v>
      </c>
      <c r="AO473" s="83" t="s">
        <v>8420</v>
      </c>
      <c r="AP473" s="79" t="s">
        <v>179</v>
      </c>
      <c r="AQ473" s="79">
        <v>0</v>
      </c>
      <c r="AR473" s="79">
        <v>0</v>
      </c>
      <c r="AS473" s="79"/>
      <c r="AT473" s="79"/>
      <c r="AU473" s="79"/>
      <c r="AV473" s="79"/>
      <c r="AW473" s="79"/>
      <c r="AX473" s="79"/>
      <c r="AY473" s="79"/>
      <c r="AZ473" s="79"/>
      <c r="BA473">
        <v>1</v>
      </c>
      <c r="BB473">
        <v>0</v>
      </c>
      <c r="BC473" s="79" t="str">
        <f>IF(Edges[[#This Row],[Sentiment]]=0,"NEUTRAL",IF(Edges[[#This Row],[Sentiment]]=1,"POSITIVE",IF(Edges[[#This Row],[Sentiment]]=-1,"NEGATIVE")))</f>
        <v>NEUTRAL</v>
      </c>
      <c r="BD473" s="79" t="str">
        <f>IF(Edges[[#This Row],[Vertex 1]]=Edges[[#This Row],[Vertex 2]],"HIDE","SHOW")</f>
        <v>SHOW</v>
      </c>
      <c r="BE473" s="78" t="str">
        <f>REPLACE(INDEX(GroupVertices[Group], MATCH(Edges[[#This Row],[Vertex 1]],GroupVertices[Vertex],0)),1,1,"")</f>
        <v>EUTRAL</v>
      </c>
      <c r="BF473" s="78" t="str">
        <f>REPLACE(INDEX(GroupVertices[Group], MATCH(Edges[[#This Row],[Vertex 2]],GroupVertices[Vertex],0)),1,1,"")</f>
        <v>eneral</v>
      </c>
    </row>
    <row r="474" spans="1:58" x14ac:dyDescent="0.25">
      <c r="A474" s="64" t="s">
        <v>450</v>
      </c>
      <c r="B474" s="64" t="s">
        <v>1571</v>
      </c>
      <c r="C474" s="65"/>
      <c r="D474" s="66"/>
      <c r="E474" s="67"/>
      <c r="F474" s="68"/>
      <c r="G474" s="65" t="str">
        <f>IF(Edges[[#This Row],[Vertex 1]]=Edges[[#This Row],[Vertex 2]],"HIDE","SHOW")</f>
        <v>SHOW</v>
      </c>
      <c r="H474" s="69"/>
      <c r="I474" s="70"/>
      <c r="J474" s="70"/>
      <c r="K474" s="34" t="s">
        <v>65</v>
      </c>
      <c r="L474" s="77">
        <v>474</v>
      </c>
      <c r="M474" s="77"/>
      <c r="N474" s="72"/>
      <c r="O474" s="79" t="s">
        <v>1646</v>
      </c>
      <c r="P474" s="81">
        <v>42852.52853009259</v>
      </c>
      <c r="Q474" s="79" t="s">
        <v>1842</v>
      </c>
      <c r="R474" s="82" t="s">
        <v>3320</v>
      </c>
      <c r="S474" s="79" t="s">
        <v>4078</v>
      </c>
      <c r="T474" s="79"/>
      <c r="U474" s="79"/>
      <c r="V474" s="82" t="s">
        <v>4961</v>
      </c>
      <c r="W474" s="81">
        <v>42852.52853009259</v>
      </c>
      <c r="X474" s="82" t="s">
        <v>6146</v>
      </c>
      <c r="Y474" s="79"/>
      <c r="Z474" s="79"/>
      <c r="AA474" s="83" t="s">
        <v>8193</v>
      </c>
      <c r="AB474" s="79"/>
      <c r="AC474" s="79" t="b">
        <v>0</v>
      </c>
      <c r="AD474" s="79">
        <v>0</v>
      </c>
      <c r="AE474" s="83" t="s">
        <v>9915</v>
      </c>
      <c r="AF474" s="79" t="b">
        <v>0</v>
      </c>
      <c r="AG474" s="79" t="s">
        <v>9963</v>
      </c>
      <c r="AH474" s="79"/>
      <c r="AI474" s="83" t="s">
        <v>9915</v>
      </c>
      <c r="AJ474" s="79" t="b">
        <v>0</v>
      </c>
      <c r="AK474" s="79">
        <v>7</v>
      </c>
      <c r="AL474" s="83" t="s">
        <v>8420</v>
      </c>
      <c r="AM474" s="79" t="s">
        <v>10001</v>
      </c>
      <c r="AN474" s="79" t="b">
        <v>0</v>
      </c>
      <c r="AO474" s="83" t="s">
        <v>8420</v>
      </c>
      <c r="AP474" s="79" t="s">
        <v>179</v>
      </c>
      <c r="AQ474" s="79">
        <v>0</v>
      </c>
      <c r="AR474" s="79">
        <v>0</v>
      </c>
      <c r="AS474" s="79"/>
      <c r="AT474" s="79"/>
      <c r="AU474" s="79"/>
      <c r="AV474" s="79"/>
      <c r="AW474" s="79"/>
      <c r="AX474" s="79"/>
      <c r="AY474" s="79"/>
      <c r="AZ474" s="79"/>
      <c r="BA474">
        <v>1</v>
      </c>
      <c r="BB474">
        <v>0</v>
      </c>
      <c r="BC474" s="79" t="str">
        <f>IF(Edges[[#This Row],[Sentiment]]=0,"NEUTRAL",IF(Edges[[#This Row],[Sentiment]]=1,"POSITIVE",IF(Edges[[#This Row],[Sentiment]]=-1,"NEGATIVE")))</f>
        <v>NEUTRAL</v>
      </c>
      <c r="BD474" s="79" t="str">
        <f>IF(Edges[[#This Row],[Vertex 1]]=Edges[[#This Row],[Vertex 2]],"HIDE","SHOW")</f>
        <v>SHOW</v>
      </c>
      <c r="BE474" s="78" t="str">
        <f>REPLACE(INDEX(GroupVertices[Group], MATCH(Edges[[#This Row],[Vertex 1]],GroupVertices[Vertex],0)),1,1,"")</f>
        <v>EUTRAL</v>
      </c>
      <c r="BF474" s="78" t="str">
        <f>REPLACE(INDEX(GroupVertices[Group], MATCH(Edges[[#This Row],[Vertex 2]],GroupVertices[Vertex],0)),1,1,"")</f>
        <v>EUTRAL</v>
      </c>
    </row>
    <row r="475" spans="1:58" x14ac:dyDescent="0.25">
      <c r="A475" s="64" t="s">
        <v>450</v>
      </c>
      <c r="B475" s="64" t="s">
        <v>1544</v>
      </c>
      <c r="C475" s="65"/>
      <c r="D475" s="66"/>
      <c r="E475" s="67"/>
      <c r="F475" s="68"/>
      <c r="G475" s="65" t="str">
        <f>IF(Edges[[#This Row],[Vertex 1]]=Edges[[#This Row],[Vertex 2]],"HIDE","SHOW")</f>
        <v>SHOW</v>
      </c>
      <c r="H475" s="69"/>
      <c r="I475" s="70"/>
      <c r="J475" s="70"/>
      <c r="K475" s="34" t="s">
        <v>65</v>
      </c>
      <c r="L475" s="77">
        <v>475</v>
      </c>
      <c r="M475" s="77"/>
      <c r="N475" s="72"/>
      <c r="O475" s="79" t="s">
        <v>1646</v>
      </c>
      <c r="P475" s="81">
        <v>42852.52853009259</v>
      </c>
      <c r="Q475" s="79" t="s">
        <v>1842</v>
      </c>
      <c r="R475" s="82" t="s">
        <v>3320</v>
      </c>
      <c r="S475" s="79" t="s">
        <v>4078</v>
      </c>
      <c r="T475" s="79"/>
      <c r="U475" s="79"/>
      <c r="V475" s="82" t="s">
        <v>4961</v>
      </c>
      <c r="W475" s="81">
        <v>42852.52853009259</v>
      </c>
      <c r="X475" s="82" t="s">
        <v>6146</v>
      </c>
      <c r="Y475" s="79"/>
      <c r="Z475" s="79"/>
      <c r="AA475" s="83" t="s">
        <v>8193</v>
      </c>
      <c r="AB475" s="79"/>
      <c r="AC475" s="79" t="b">
        <v>0</v>
      </c>
      <c r="AD475" s="79">
        <v>0</v>
      </c>
      <c r="AE475" s="83" t="s">
        <v>9915</v>
      </c>
      <c r="AF475" s="79" t="b">
        <v>0</v>
      </c>
      <c r="AG475" s="79" t="s">
        <v>9963</v>
      </c>
      <c r="AH475" s="79"/>
      <c r="AI475" s="83" t="s">
        <v>9915</v>
      </c>
      <c r="AJ475" s="79" t="b">
        <v>0</v>
      </c>
      <c r="AK475" s="79">
        <v>7</v>
      </c>
      <c r="AL475" s="83" t="s">
        <v>8420</v>
      </c>
      <c r="AM475" s="79" t="s">
        <v>10001</v>
      </c>
      <c r="AN475" s="79" t="b">
        <v>0</v>
      </c>
      <c r="AO475" s="83" t="s">
        <v>8420</v>
      </c>
      <c r="AP475" s="79" t="s">
        <v>179</v>
      </c>
      <c r="AQ475" s="79">
        <v>0</v>
      </c>
      <c r="AR475" s="79">
        <v>0</v>
      </c>
      <c r="AS475" s="79"/>
      <c r="AT475" s="79"/>
      <c r="AU475" s="79"/>
      <c r="AV475" s="79"/>
      <c r="AW475" s="79"/>
      <c r="AX475" s="79"/>
      <c r="AY475" s="79"/>
      <c r="AZ475" s="79"/>
      <c r="BA475">
        <v>1</v>
      </c>
      <c r="BB475">
        <v>0</v>
      </c>
      <c r="BC475" s="79" t="str">
        <f>IF(Edges[[#This Row],[Sentiment]]=0,"NEUTRAL",IF(Edges[[#This Row],[Sentiment]]=1,"POSITIVE",IF(Edges[[#This Row],[Sentiment]]=-1,"NEGATIVE")))</f>
        <v>NEUTRAL</v>
      </c>
      <c r="BD475" s="79" t="str">
        <f>IF(Edges[[#This Row],[Vertex 1]]=Edges[[#This Row],[Vertex 2]],"HIDE","SHOW")</f>
        <v>SHOW</v>
      </c>
      <c r="BE475" s="78" t="str">
        <f>REPLACE(INDEX(GroupVertices[Group], MATCH(Edges[[#This Row],[Vertex 1]],GroupVertices[Vertex],0)),1,1,"")</f>
        <v>EUTRAL</v>
      </c>
      <c r="BF475" s="78" t="str">
        <f>REPLACE(INDEX(GroupVertices[Group], MATCH(Edges[[#This Row],[Vertex 2]],GroupVertices[Vertex],0)),1,1,"")</f>
        <v>eneral</v>
      </c>
    </row>
    <row r="476" spans="1:58" x14ac:dyDescent="0.25">
      <c r="A476" s="64" t="s">
        <v>450</v>
      </c>
      <c r="B476" s="64" t="s">
        <v>642</v>
      </c>
      <c r="C476" s="65"/>
      <c r="D476" s="66"/>
      <c r="E476" s="67"/>
      <c r="F476" s="68"/>
      <c r="G476" s="65" t="str">
        <f>IF(Edges[[#This Row],[Vertex 1]]=Edges[[#This Row],[Vertex 2]],"HIDE","SHOW")</f>
        <v>SHOW</v>
      </c>
      <c r="H476" s="69"/>
      <c r="I476" s="70"/>
      <c r="J476" s="70"/>
      <c r="K476" s="34" t="s">
        <v>65</v>
      </c>
      <c r="L476" s="77">
        <v>476</v>
      </c>
      <c r="M476" s="77"/>
      <c r="N476" s="72"/>
      <c r="O476" s="79" t="s">
        <v>1646</v>
      </c>
      <c r="P476" s="81">
        <v>42852.52853009259</v>
      </c>
      <c r="Q476" s="79" t="s">
        <v>1842</v>
      </c>
      <c r="R476" s="82" t="s">
        <v>3320</v>
      </c>
      <c r="S476" s="79" t="s">
        <v>4078</v>
      </c>
      <c r="T476" s="79"/>
      <c r="U476" s="79"/>
      <c r="V476" s="82" t="s">
        <v>4961</v>
      </c>
      <c r="W476" s="81">
        <v>42852.52853009259</v>
      </c>
      <c r="X476" s="82" t="s">
        <v>6146</v>
      </c>
      <c r="Y476" s="79"/>
      <c r="Z476" s="79"/>
      <c r="AA476" s="83" t="s">
        <v>8193</v>
      </c>
      <c r="AB476" s="79"/>
      <c r="AC476" s="79" t="b">
        <v>0</v>
      </c>
      <c r="AD476" s="79">
        <v>0</v>
      </c>
      <c r="AE476" s="83" t="s">
        <v>9915</v>
      </c>
      <c r="AF476" s="79" t="b">
        <v>0</v>
      </c>
      <c r="AG476" s="79" t="s">
        <v>9963</v>
      </c>
      <c r="AH476" s="79"/>
      <c r="AI476" s="83" t="s">
        <v>9915</v>
      </c>
      <c r="AJ476" s="79" t="b">
        <v>0</v>
      </c>
      <c r="AK476" s="79">
        <v>7</v>
      </c>
      <c r="AL476" s="83" t="s">
        <v>8420</v>
      </c>
      <c r="AM476" s="79" t="s">
        <v>10001</v>
      </c>
      <c r="AN476" s="79" t="b">
        <v>0</v>
      </c>
      <c r="AO476" s="83" t="s">
        <v>8420</v>
      </c>
      <c r="AP476" s="79" t="s">
        <v>179</v>
      </c>
      <c r="AQ476" s="79">
        <v>0</v>
      </c>
      <c r="AR476" s="79">
        <v>0</v>
      </c>
      <c r="AS476" s="79"/>
      <c r="AT476" s="79"/>
      <c r="AU476" s="79"/>
      <c r="AV476" s="79"/>
      <c r="AW476" s="79"/>
      <c r="AX476" s="79"/>
      <c r="AY476" s="79"/>
      <c r="AZ476" s="79"/>
      <c r="BA476">
        <v>1</v>
      </c>
      <c r="BB476">
        <v>0</v>
      </c>
      <c r="BC476" s="79" t="str">
        <f>IF(Edges[[#This Row],[Sentiment]]=0,"NEUTRAL",IF(Edges[[#This Row],[Sentiment]]=1,"POSITIVE",IF(Edges[[#This Row],[Sentiment]]=-1,"NEGATIVE")))</f>
        <v>NEUTRAL</v>
      </c>
      <c r="BD476" s="79" t="str">
        <f>IF(Edges[[#This Row],[Vertex 1]]=Edges[[#This Row],[Vertex 2]],"HIDE","SHOW")</f>
        <v>SHOW</v>
      </c>
      <c r="BE476" s="78" t="str">
        <f>REPLACE(INDEX(GroupVertices[Group], MATCH(Edges[[#This Row],[Vertex 1]],GroupVertices[Vertex],0)),1,1,"")</f>
        <v>EUTRAL</v>
      </c>
      <c r="BF476" s="78" t="str">
        <f>REPLACE(INDEX(GroupVertices[Group], MATCH(Edges[[#This Row],[Vertex 2]],GroupVertices[Vertex],0)),1,1,"")</f>
        <v>EUTRAL</v>
      </c>
    </row>
    <row r="477" spans="1:58" hidden="1" x14ac:dyDescent="0.25">
      <c r="A477" s="64" t="s">
        <v>451</v>
      </c>
      <c r="B477" s="64" t="s">
        <v>451</v>
      </c>
      <c r="C477" s="65"/>
      <c r="D477" s="66"/>
      <c r="E477" s="67"/>
      <c r="F477" s="68"/>
      <c r="G477" s="65" t="str">
        <f>IF(Edges[[#This Row],[Vertex 1]]=Edges[[#This Row],[Vertex 2]],"HIDE","SHOW")</f>
        <v>HIDE</v>
      </c>
      <c r="H477" s="69"/>
      <c r="I477" s="70"/>
      <c r="J477" s="70"/>
      <c r="K477" s="34"/>
      <c r="L477" s="77"/>
      <c r="M477" s="77"/>
      <c r="N477" s="72"/>
      <c r="O477" s="79" t="s">
        <v>179</v>
      </c>
      <c r="P477" s="81">
        <v>42852.529085648152</v>
      </c>
      <c r="Q477" s="79" t="s">
        <v>1843</v>
      </c>
      <c r="R477" s="82" t="s">
        <v>3321</v>
      </c>
      <c r="S477" s="79" t="s">
        <v>4079</v>
      </c>
      <c r="T477" s="79"/>
      <c r="U477" s="82" t="s">
        <v>4501</v>
      </c>
      <c r="V477" s="82" t="s">
        <v>4501</v>
      </c>
      <c r="W477" s="81">
        <v>42852.529085648152</v>
      </c>
      <c r="X477" s="82" t="s">
        <v>6147</v>
      </c>
      <c r="Y477" s="79"/>
      <c r="Z477" s="79"/>
      <c r="AA477" s="83" t="s">
        <v>8194</v>
      </c>
      <c r="AB477" s="79"/>
      <c r="AC477" s="79" t="b">
        <v>0</v>
      </c>
      <c r="AD477" s="79">
        <v>0</v>
      </c>
      <c r="AE477" s="83" t="s">
        <v>9915</v>
      </c>
      <c r="AF477" s="79" t="b">
        <v>0</v>
      </c>
      <c r="AG477" s="79" t="s">
        <v>9963</v>
      </c>
      <c r="AH477" s="79"/>
      <c r="AI477" s="83" t="s">
        <v>9915</v>
      </c>
      <c r="AJ477" s="79" t="b">
        <v>0</v>
      </c>
      <c r="AK477" s="79">
        <v>0</v>
      </c>
      <c r="AL477" s="83" t="s">
        <v>9915</v>
      </c>
      <c r="AM477" s="79" t="s">
        <v>10005</v>
      </c>
      <c r="AN477" s="79" t="b">
        <v>0</v>
      </c>
      <c r="AO477" s="83" t="s">
        <v>8194</v>
      </c>
      <c r="AP477" s="79" t="s">
        <v>179</v>
      </c>
      <c r="AQ477" s="79">
        <v>0</v>
      </c>
      <c r="AR477" s="79">
        <v>0</v>
      </c>
      <c r="AS477" s="79"/>
      <c r="AT477" s="79"/>
      <c r="AU477" s="79"/>
      <c r="AV477" s="79"/>
      <c r="AW477" s="79"/>
      <c r="AX477" s="79"/>
      <c r="AY477" s="79"/>
      <c r="AZ477" s="79"/>
      <c r="BA477">
        <v>1</v>
      </c>
      <c r="BB477">
        <v>0</v>
      </c>
      <c r="BC477" s="79" t="str">
        <f>IF(Edges[[#This Row],[Sentiment]]=0,"NEUTRAL",IF(Edges[[#This Row],[Sentiment]]=1,"POSITIVE",IF(Edges[[#This Row],[Sentiment]]=-1,"NEGATIVE")))</f>
        <v>NEUTRAL</v>
      </c>
      <c r="BD477" s="79" t="str">
        <f>IF(Edges[[#This Row],[Vertex 1]]=Edges[[#This Row],[Vertex 2]],"HIDE","SHOW")</f>
        <v>HIDE</v>
      </c>
      <c r="BE477" s="124" t="e">
        <f>REPLACE(INDEX(GroupVertices[Group], MATCH(Edges[[#This Row],[Vertex 1]],GroupVertices[Vertex],0)),1,1,"")</f>
        <v>#N/A</v>
      </c>
      <c r="BF477" s="124" t="e">
        <f>REPLACE(INDEX(GroupVertices[Group], MATCH(Edges[[#This Row],[Vertex 2]],GroupVertices[Vertex],0)),1,1,"")</f>
        <v>#N/A</v>
      </c>
    </row>
    <row r="478" spans="1:58" hidden="1" x14ac:dyDescent="0.25">
      <c r="A478" s="64" t="s">
        <v>452</v>
      </c>
      <c r="B478" s="64" t="s">
        <v>452</v>
      </c>
      <c r="C478" s="65"/>
      <c r="D478" s="66"/>
      <c r="E478" s="67"/>
      <c r="F478" s="68"/>
      <c r="G478" s="65" t="str">
        <f>IF(Edges[[#This Row],[Vertex 1]]=Edges[[#This Row],[Vertex 2]],"HIDE","SHOW")</f>
        <v>HIDE</v>
      </c>
      <c r="H478" s="69"/>
      <c r="I478" s="70"/>
      <c r="J478" s="70"/>
      <c r="K478" s="34"/>
      <c r="L478" s="77"/>
      <c r="M478" s="77"/>
      <c r="N478" s="72"/>
      <c r="O478" s="79" t="s">
        <v>179</v>
      </c>
      <c r="P478" s="81">
        <v>42852.215648148151</v>
      </c>
      <c r="Q478" s="79" t="s">
        <v>1844</v>
      </c>
      <c r="R478" s="82" t="s">
        <v>3322</v>
      </c>
      <c r="S478" s="79" t="s">
        <v>4032</v>
      </c>
      <c r="T478" s="79"/>
      <c r="U478" s="79"/>
      <c r="V478" s="82" t="s">
        <v>4962</v>
      </c>
      <c r="W478" s="81">
        <v>42852.215648148151</v>
      </c>
      <c r="X478" s="82" t="s">
        <v>6148</v>
      </c>
      <c r="Y478" s="79"/>
      <c r="Z478" s="79"/>
      <c r="AA478" s="83" t="s">
        <v>8195</v>
      </c>
      <c r="AB478" s="79"/>
      <c r="AC478" s="79" t="b">
        <v>0</v>
      </c>
      <c r="AD478" s="79">
        <v>0</v>
      </c>
      <c r="AE478" s="83" t="s">
        <v>9915</v>
      </c>
      <c r="AF478" s="79" t="b">
        <v>0</v>
      </c>
      <c r="AG478" s="79" t="s">
        <v>9963</v>
      </c>
      <c r="AH478" s="79"/>
      <c r="AI478" s="83" t="s">
        <v>9915</v>
      </c>
      <c r="AJ478" s="79" t="b">
        <v>0</v>
      </c>
      <c r="AK478" s="79">
        <v>0</v>
      </c>
      <c r="AL478" s="83" t="s">
        <v>9915</v>
      </c>
      <c r="AM478" s="79" t="s">
        <v>10003</v>
      </c>
      <c r="AN478" s="79" t="b">
        <v>0</v>
      </c>
      <c r="AO478" s="83" t="s">
        <v>8195</v>
      </c>
      <c r="AP478" s="79" t="s">
        <v>179</v>
      </c>
      <c r="AQ478" s="79">
        <v>0</v>
      </c>
      <c r="AR478" s="79">
        <v>0</v>
      </c>
      <c r="AS478" s="79"/>
      <c r="AT478" s="79"/>
      <c r="AU478" s="79"/>
      <c r="AV478" s="79"/>
      <c r="AW478" s="79"/>
      <c r="AX478" s="79"/>
      <c r="AY478" s="79"/>
      <c r="AZ478" s="79"/>
      <c r="BA478">
        <v>2</v>
      </c>
      <c r="BB478">
        <v>0</v>
      </c>
      <c r="BC478" s="79" t="str">
        <f>IF(Edges[[#This Row],[Sentiment]]=0,"NEUTRAL",IF(Edges[[#This Row],[Sentiment]]=1,"POSITIVE",IF(Edges[[#This Row],[Sentiment]]=-1,"NEGATIVE")))</f>
        <v>NEUTRAL</v>
      </c>
      <c r="BD478" s="79" t="str">
        <f>IF(Edges[[#This Row],[Vertex 1]]=Edges[[#This Row],[Vertex 2]],"HIDE","SHOW")</f>
        <v>HIDE</v>
      </c>
      <c r="BE478" s="124" t="e">
        <f>REPLACE(INDEX(GroupVertices[Group], MATCH(Edges[[#This Row],[Vertex 1]],GroupVertices[Vertex],0)),1,1,"")</f>
        <v>#N/A</v>
      </c>
      <c r="BF478" s="124" t="e">
        <f>REPLACE(INDEX(GroupVertices[Group], MATCH(Edges[[#This Row],[Vertex 2]],GroupVertices[Vertex],0)),1,1,"")</f>
        <v>#N/A</v>
      </c>
    </row>
    <row r="479" spans="1:58" hidden="1" x14ac:dyDescent="0.25">
      <c r="A479" s="64" t="s">
        <v>452</v>
      </c>
      <c r="B479" s="64" t="s">
        <v>452</v>
      </c>
      <c r="C479" s="65"/>
      <c r="D479" s="66"/>
      <c r="E479" s="67"/>
      <c r="F479" s="68"/>
      <c r="G479" s="65" t="str">
        <f>IF(Edges[[#This Row],[Vertex 1]]=Edges[[#This Row],[Vertex 2]],"HIDE","SHOW")</f>
        <v>HIDE</v>
      </c>
      <c r="H479" s="69"/>
      <c r="I479" s="70"/>
      <c r="J479" s="70"/>
      <c r="K479" s="34"/>
      <c r="L479" s="77"/>
      <c r="M479" s="77"/>
      <c r="N479" s="72"/>
      <c r="O479" s="79" t="s">
        <v>179</v>
      </c>
      <c r="P479" s="81">
        <v>42852.532013888886</v>
      </c>
      <c r="Q479" s="79" t="s">
        <v>1845</v>
      </c>
      <c r="R479" s="82" t="s">
        <v>3323</v>
      </c>
      <c r="S479" s="79" t="s">
        <v>4032</v>
      </c>
      <c r="T479" s="79"/>
      <c r="U479" s="79"/>
      <c r="V479" s="82" t="s">
        <v>4962</v>
      </c>
      <c r="W479" s="81">
        <v>42852.532013888886</v>
      </c>
      <c r="X479" s="82" t="s">
        <v>6149</v>
      </c>
      <c r="Y479" s="79"/>
      <c r="Z479" s="79"/>
      <c r="AA479" s="83" t="s">
        <v>8196</v>
      </c>
      <c r="AB479" s="79"/>
      <c r="AC479" s="79" t="b">
        <v>0</v>
      </c>
      <c r="AD479" s="79">
        <v>0</v>
      </c>
      <c r="AE479" s="83" t="s">
        <v>9915</v>
      </c>
      <c r="AF479" s="79" t="b">
        <v>0</v>
      </c>
      <c r="AG479" s="79" t="s">
        <v>9963</v>
      </c>
      <c r="AH479" s="79"/>
      <c r="AI479" s="83" t="s">
        <v>9915</v>
      </c>
      <c r="AJ479" s="79" t="b">
        <v>0</v>
      </c>
      <c r="AK479" s="79">
        <v>0</v>
      </c>
      <c r="AL479" s="83" t="s">
        <v>9915</v>
      </c>
      <c r="AM479" s="79" t="s">
        <v>10003</v>
      </c>
      <c r="AN479" s="79" t="b">
        <v>0</v>
      </c>
      <c r="AO479" s="83" t="s">
        <v>8196</v>
      </c>
      <c r="AP479" s="79" t="s">
        <v>179</v>
      </c>
      <c r="AQ479" s="79">
        <v>0</v>
      </c>
      <c r="AR479" s="79">
        <v>0</v>
      </c>
      <c r="AS479" s="79"/>
      <c r="AT479" s="79"/>
      <c r="AU479" s="79"/>
      <c r="AV479" s="79"/>
      <c r="AW479" s="79"/>
      <c r="AX479" s="79"/>
      <c r="AY479" s="79"/>
      <c r="AZ479" s="79"/>
      <c r="BA479">
        <v>2</v>
      </c>
      <c r="BB479">
        <v>0</v>
      </c>
      <c r="BC479" s="79" t="str">
        <f>IF(Edges[[#This Row],[Sentiment]]=0,"NEUTRAL",IF(Edges[[#This Row],[Sentiment]]=1,"POSITIVE",IF(Edges[[#This Row],[Sentiment]]=-1,"NEGATIVE")))</f>
        <v>NEUTRAL</v>
      </c>
      <c r="BD479" s="79" t="str">
        <f>IF(Edges[[#This Row],[Vertex 1]]=Edges[[#This Row],[Vertex 2]],"HIDE","SHOW")</f>
        <v>HIDE</v>
      </c>
      <c r="BE479" s="124" t="e">
        <f>REPLACE(INDEX(GroupVertices[Group], MATCH(Edges[[#This Row],[Vertex 1]],GroupVertices[Vertex],0)),1,1,"")</f>
        <v>#N/A</v>
      </c>
      <c r="BF479" s="124" t="e">
        <f>REPLACE(INDEX(GroupVertices[Group], MATCH(Edges[[#This Row],[Vertex 2]],GroupVertices[Vertex],0)),1,1,"")</f>
        <v>#N/A</v>
      </c>
    </row>
    <row r="480" spans="1:58" x14ac:dyDescent="0.25">
      <c r="A480" s="64" t="s">
        <v>453</v>
      </c>
      <c r="B480" s="64" t="s">
        <v>1544</v>
      </c>
      <c r="C480" s="65"/>
      <c r="D480" s="66"/>
      <c r="E480" s="67"/>
      <c r="F480" s="68"/>
      <c r="G480" s="65" t="str">
        <f>IF(Edges[[#This Row],[Vertex 1]]=Edges[[#This Row],[Vertex 2]],"HIDE","SHOW")</f>
        <v>SHOW</v>
      </c>
      <c r="H480" s="69"/>
      <c r="I480" s="70"/>
      <c r="J480" s="70"/>
      <c r="K480" s="34" t="s">
        <v>65</v>
      </c>
      <c r="L480" s="77">
        <v>480</v>
      </c>
      <c r="M480" s="77"/>
      <c r="N480" s="72"/>
      <c r="O480" s="79" t="s">
        <v>1647</v>
      </c>
      <c r="P480" s="81">
        <v>42852.535856481481</v>
      </c>
      <c r="Q480" s="79" t="s">
        <v>1846</v>
      </c>
      <c r="R480" s="79"/>
      <c r="S480" s="79"/>
      <c r="T480" s="79"/>
      <c r="U480" s="79"/>
      <c r="V480" s="82" t="s">
        <v>4963</v>
      </c>
      <c r="W480" s="81">
        <v>42852.535856481481</v>
      </c>
      <c r="X480" s="82" t="s">
        <v>6150</v>
      </c>
      <c r="Y480" s="79"/>
      <c r="Z480" s="79"/>
      <c r="AA480" s="83" t="s">
        <v>8197</v>
      </c>
      <c r="AB480" s="79"/>
      <c r="AC480" s="79" t="b">
        <v>0</v>
      </c>
      <c r="AD480" s="79">
        <v>0</v>
      </c>
      <c r="AE480" s="83" t="s">
        <v>9921</v>
      </c>
      <c r="AF480" s="79" t="b">
        <v>0</v>
      </c>
      <c r="AG480" s="79" t="s">
        <v>9963</v>
      </c>
      <c r="AH480" s="79"/>
      <c r="AI480" s="83" t="s">
        <v>9915</v>
      </c>
      <c r="AJ480" s="79" t="b">
        <v>0</v>
      </c>
      <c r="AK480" s="79">
        <v>0</v>
      </c>
      <c r="AL480" s="83" t="s">
        <v>9915</v>
      </c>
      <c r="AM480" s="79" t="s">
        <v>9991</v>
      </c>
      <c r="AN480" s="79" t="b">
        <v>0</v>
      </c>
      <c r="AO480" s="83" t="s">
        <v>8197</v>
      </c>
      <c r="AP480" s="79" t="s">
        <v>179</v>
      </c>
      <c r="AQ480" s="79">
        <v>0</v>
      </c>
      <c r="AR480" s="79">
        <v>0</v>
      </c>
      <c r="AS480" s="79"/>
      <c r="AT480" s="79"/>
      <c r="AU480" s="79"/>
      <c r="AV480" s="79"/>
      <c r="AW480" s="79"/>
      <c r="AX480" s="79"/>
      <c r="AY480" s="79"/>
      <c r="AZ480" s="79"/>
      <c r="BA480">
        <v>1</v>
      </c>
      <c r="BB480">
        <v>0</v>
      </c>
      <c r="BC480" s="79" t="str">
        <f>IF(Edges[[#This Row],[Sentiment]]=0,"NEUTRAL",IF(Edges[[#This Row],[Sentiment]]=1,"POSITIVE",IF(Edges[[#This Row],[Sentiment]]=-1,"NEGATIVE")))</f>
        <v>NEUTRAL</v>
      </c>
      <c r="BD480" s="79" t="str">
        <f>IF(Edges[[#This Row],[Vertex 1]]=Edges[[#This Row],[Vertex 2]],"HIDE","SHOW")</f>
        <v>SHOW</v>
      </c>
      <c r="BE480" s="78" t="str">
        <f>REPLACE(INDEX(GroupVertices[Group], MATCH(Edges[[#This Row],[Vertex 1]],GroupVertices[Vertex],0)),1,1,"")</f>
        <v>EUTRAL</v>
      </c>
      <c r="BF480" s="78" t="str">
        <f>REPLACE(INDEX(GroupVertices[Group], MATCH(Edges[[#This Row],[Vertex 2]],GroupVertices[Vertex],0)),1,1,"")</f>
        <v>eneral</v>
      </c>
    </row>
    <row r="481" spans="1:58" hidden="1" x14ac:dyDescent="0.25">
      <c r="A481" s="64" t="s">
        <v>454</v>
      </c>
      <c r="B481" s="64" t="s">
        <v>454</v>
      </c>
      <c r="C481" s="65"/>
      <c r="D481" s="66"/>
      <c r="E481" s="67"/>
      <c r="F481" s="68"/>
      <c r="G481" s="65" t="str">
        <f>IF(Edges[[#This Row],[Vertex 1]]=Edges[[#This Row],[Vertex 2]],"HIDE","SHOW")</f>
        <v>HIDE</v>
      </c>
      <c r="H481" s="69"/>
      <c r="I481" s="70"/>
      <c r="J481" s="70"/>
      <c r="K481" s="34"/>
      <c r="L481" s="77"/>
      <c r="M481" s="77"/>
      <c r="N481" s="72"/>
      <c r="O481" s="79" t="s">
        <v>179</v>
      </c>
      <c r="P481" s="81">
        <v>42852.537766203706</v>
      </c>
      <c r="Q481" s="79" t="s">
        <v>1847</v>
      </c>
      <c r="R481" s="82" t="s">
        <v>3324</v>
      </c>
      <c r="S481" s="79" t="s">
        <v>4036</v>
      </c>
      <c r="T481" s="79"/>
      <c r="U481" s="79"/>
      <c r="V481" s="82" t="s">
        <v>4964</v>
      </c>
      <c r="W481" s="81">
        <v>42852.537766203706</v>
      </c>
      <c r="X481" s="82" t="s">
        <v>6151</v>
      </c>
      <c r="Y481" s="79"/>
      <c r="Z481" s="79"/>
      <c r="AA481" s="83" t="s">
        <v>8198</v>
      </c>
      <c r="AB481" s="79"/>
      <c r="AC481" s="79" t="b">
        <v>0</v>
      </c>
      <c r="AD481" s="79">
        <v>0</v>
      </c>
      <c r="AE481" s="83" t="s">
        <v>9915</v>
      </c>
      <c r="AF481" s="79" t="b">
        <v>0</v>
      </c>
      <c r="AG481" s="79" t="s">
        <v>9963</v>
      </c>
      <c r="AH481" s="79"/>
      <c r="AI481" s="83" t="s">
        <v>9915</v>
      </c>
      <c r="AJ481" s="79" t="b">
        <v>0</v>
      </c>
      <c r="AK481" s="79">
        <v>0</v>
      </c>
      <c r="AL481" s="83" t="s">
        <v>9915</v>
      </c>
      <c r="AM481" s="79" t="s">
        <v>9995</v>
      </c>
      <c r="AN481" s="79" t="b">
        <v>0</v>
      </c>
      <c r="AO481" s="83" t="s">
        <v>8198</v>
      </c>
      <c r="AP481" s="79" t="s">
        <v>179</v>
      </c>
      <c r="AQ481" s="79">
        <v>0</v>
      </c>
      <c r="AR481" s="79">
        <v>0</v>
      </c>
      <c r="AS481" s="79"/>
      <c r="AT481" s="79"/>
      <c r="AU481" s="79"/>
      <c r="AV481" s="79"/>
      <c r="AW481" s="79"/>
      <c r="AX481" s="79"/>
      <c r="AY481" s="79"/>
      <c r="AZ481" s="79"/>
      <c r="BA481">
        <v>1</v>
      </c>
      <c r="BB481">
        <v>0</v>
      </c>
      <c r="BC481" s="79" t="str">
        <f>IF(Edges[[#This Row],[Sentiment]]=0,"NEUTRAL",IF(Edges[[#This Row],[Sentiment]]=1,"POSITIVE",IF(Edges[[#This Row],[Sentiment]]=-1,"NEGATIVE")))</f>
        <v>NEUTRAL</v>
      </c>
      <c r="BD481" s="79" t="str">
        <f>IF(Edges[[#This Row],[Vertex 1]]=Edges[[#This Row],[Vertex 2]],"HIDE","SHOW")</f>
        <v>HIDE</v>
      </c>
      <c r="BE481" s="124" t="e">
        <f>REPLACE(INDEX(GroupVertices[Group], MATCH(Edges[[#This Row],[Vertex 1]],GroupVertices[Vertex],0)),1,1,"")</f>
        <v>#N/A</v>
      </c>
      <c r="BF481" s="124" t="e">
        <f>REPLACE(INDEX(GroupVertices[Group], MATCH(Edges[[#This Row],[Vertex 2]],GroupVertices[Vertex],0)),1,1,"")</f>
        <v>#N/A</v>
      </c>
    </row>
    <row r="482" spans="1:58" hidden="1" x14ac:dyDescent="0.25">
      <c r="A482" s="64" t="s">
        <v>455</v>
      </c>
      <c r="B482" s="64" t="s">
        <v>455</v>
      </c>
      <c r="C482" s="65"/>
      <c r="D482" s="66"/>
      <c r="E482" s="67"/>
      <c r="F482" s="68"/>
      <c r="G482" s="65" t="str">
        <f>IF(Edges[[#This Row],[Vertex 1]]=Edges[[#This Row],[Vertex 2]],"HIDE","SHOW")</f>
        <v>HIDE</v>
      </c>
      <c r="H482" s="69"/>
      <c r="I482" s="70"/>
      <c r="J482" s="70"/>
      <c r="K482" s="34"/>
      <c r="L482" s="77"/>
      <c r="M482" s="77"/>
      <c r="N482" s="72"/>
      <c r="O482" s="79" t="s">
        <v>179</v>
      </c>
      <c r="P482" s="81">
        <v>42852.499259259261</v>
      </c>
      <c r="Q482" s="79" t="s">
        <v>1848</v>
      </c>
      <c r="R482" s="82" t="s">
        <v>3325</v>
      </c>
      <c r="S482" s="79" t="s">
        <v>4020</v>
      </c>
      <c r="T482" s="79"/>
      <c r="U482" s="79"/>
      <c r="V482" s="82" t="s">
        <v>4965</v>
      </c>
      <c r="W482" s="81">
        <v>42852.499259259261</v>
      </c>
      <c r="X482" s="82" t="s">
        <v>6152</v>
      </c>
      <c r="Y482" s="79"/>
      <c r="Z482" s="79"/>
      <c r="AA482" s="83" t="s">
        <v>8199</v>
      </c>
      <c r="AB482" s="79"/>
      <c r="AC482" s="79" t="b">
        <v>0</v>
      </c>
      <c r="AD482" s="79">
        <v>0</v>
      </c>
      <c r="AE482" s="83" t="s">
        <v>9915</v>
      </c>
      <c r="AF482" s="79" t="b">
        <v>0</v>
      </c>
      <c r="AG482" s="79" t="s">
        <v>9963</v>
      </c>
      <c r="AH482" s="79"/>
      <c r="AI482" s="83" t="s">
        <v>9915</v>
      </c>
      <c r="AJ482" s="79" t="b">
        <v>0</v>
      </c>
      <c r="AK482" s="79">
        <v>1</v>
      </c>
      <c r="AL482" s="83" t="s">
        <v>9915</v>
      </c>
      <c r="AM482" s="79" t="s">
        <v>9996</v>
      </c>
      <c r="AN482" s="79" t="b">
        <v>0</v>
      </c>
      <c r="AO482" s="83" t="s">
        <v>8199</v>
      </c>
      <c r="AP482" s="79" t="s">
        <v>179</v>
      </c>
      <c r="AQ482" s="79">
        <v>0</v>
      </c>
      <c r="AR482" s="79">
        <v>0</v>
      </c>
      <c r="AS482" s="79"/>
      <c r="AT482" s="79"/>
      <c r="AU482" s="79"/>
      <c r="AV482" s="79"/>
      <c r="AW482" s="79"/>
      <c r="AX482" s="79"/>
      <c r="AY482" s="79"/>
      <c r="AZ482" s="79"/>
      <c r="BA482">
        <v>1</v>
      </c>
      <c r="BB482">
        <v>-1</v>
      </c>
      <c r="BC482" s="79" t="str">
        <f>IF(Edges[[#This Row],[Sentiment]]=0,"NEUTRAL",IF(Edges[[#This Row],[Sentiment]]=1,"POSITIVE",IF(Edges[[#This Row],[Sentiment]]=-1,"NEGATIVE")))</f>
        <v>NEGATIVE</v>
      </c>
      <c r="BD482" s="79" t="str">
        <f>IF(Edges[[#This Row],[Vertex 1]]=Edges[[#This Row],[Vertex 2]],"HIDE","SHOW")</f>
        <v>HIDE</v>
      </c>
      <c r="BE482" s="124" t="str">
        <f>REPLACE(INDEX(GroupVertices[Group], MATCH(Edges[[#This Row],[Vertex 1]],GroupVertices[Vertex],0)),1,1,"")</f>
        <v>EGATIVE</v>
      </c>
      <c r="BF482" s="124" t="str">
        <f>REPLACE(INDEX(GroupVertices[Group], MATCH(Edges[[#This Row],[Vertex 2]],GroupVertices[Vertex],0)),1,1,"")</f>
        <v>EGATIVE</v>
      </c>
    </row>
    <row r="483" spans="1:58" x14ac:dyDescent="0.25">
      <c r="A483" s="64" t="s">
        <v>456</v>
      </c>
      <c r="B483" s="64" t="s">
        <v>455</v>
      </c>
      <c r="C483" s="65"/>
      <c r="D483" s="66"/>
      <c r="E483" s="67"/>
      <c r="F483" s="68"/>
      <c r="G483" s="65" t="str">
        <f>IF(Edges[[#This Row],[Vertex 1]]=Edges[[#This Row],[Vertex 2]],"HIDE","SHOW")</f>
        <v>SHOW</v>
      </c>
      <c r="H483" s="69"/>
      <c r="I483" s="70"/>
      <c r="J483" s="70"/>
      <c r="K483" s="34" t="s">
        <v>65</v>
      </c>
      <c r="L483" s="77">
        <v>483</v>
      </c>
      <c r="M483" s="77"/>
      <c r="N483" s="72"/>
      <c r="O483" s="79" t="s">
        <v>1646</v>
      </c>
      <c r="P483" s="81">
        <v>42852.538148148145</v>
      </c>
      <c r="Q483" s="79" t="s">
        <v>1849</v>
      </c>
      <c r="R483" s="82" t="s">
        <v>3325</v>
      </c>
      <c r="S483" s="79" t="s">
        <v>4020</v>
      </c>
      <c r="T483" s="79"/>
      <c r="U483" s="79"/>
      <c r="V483" s="82" t="s">
        <v>4966</v>
      </c>
      <c r="W483" s="81">
        <v>42852.538148148145</v>
      </c>
      <c r="X483" s="82" t="s">
        <v>6153</v>
      </c>
      <c r="Y483" s="79"/>
      <c r="Z483" s="79"/>
      <c r="AA483" s="83" t="s">
        <v>8200</v>
      </c>
      <c r="AB483" s="79"/>
      <c r="AC483" s="79" t="b">
        <v>0</v>
      </c>
      <c r="AD483" s="79">
        <v>0</v>
      </c>
      <c r="AE483" s="83" t="s">
        <v>9915</v>
      </c>
      <c r="AF483" s="79" t="b">
        <v>0</v>
      </c>
      <c r="AG483" s="79" t="s">
        <v>9963</v>
      </c>
      <c r="AH483" s="79"/>
      <c r="AI483" s="83" t="s">
        <v>9915</v>
      </c>
      <c r="AJ483" s="79" t="b">
        <v>0</v>
      </c>
      <c r="AK483" s="79">
        <v>1</v>
      </c>
      <c r="AL483" s="83" t="s">
        <v>8199</v>
      </c>
      <c r="AM483" s="79" t="s">
        <v>10020</v>
      </c>
      <c r="AN483" s="79" t="b">
        <v>0</v>
      </c>
      <c r="AO483" s="83" t="s">
        <v>8199</v>
      </c>
      <c r="AP483" s="79" t="s">
        <v>179</v>
      </c>
      <c r="AQ483" s="79">
        <v>0</v>
      </c>
      <c r="AR483" s="79">
        <v>0</v>
      </c>
      <c r="AS483" s="79"/>
      <c r="AT483" s="79"/>
      <c r="AU483" s="79"/>
      <c r="AV483" s="79"/>
      <c r="AW483" s="79"/>
      <c r="AX483" s="79"/>
      <c r="AY483" s="79"/>
      <c r="AZ483" s="79"/>
      <c r="BA483">
        <v>1</v>
      </c>
      <c r="BB483">
        <v>-1</v>
      </c>
      <c r="BC483" s="79" t="str">
        <f>IF(Edges[[#This Row],[Sentiment]]=0,"NEUTRAL",IF(Edges[[#This Row],[Sentiment]]=1,"POSITIVE",IF(Edges[[#This Row],[Sentiment]]=-1,"NEGATIVE")))</f>
        <v>NEGATIVE</v>
      </c>
      <c r="BD483" s="79" t="str">
        <f>IF(Edges[[#This Row],[Vertex 1]]=Edges[[#This Row],[Vertex 2]],"HIDE","SHOW")</f>
        <v>SHOW</v>
      </c>
      <c r="BE483" s="78" t="str">
        <f>REPLACE(INDEX(GroupVertices[Group], MATCH(Edges[[#This Row],[Vertex 1]],GroupVertices[Vertex],0)),1,1,"")</f>
        <v>EGATIVE</v>
      </c>
      <c r="BF483" s="78" t="str">
        <f>REPLACE(INDEX(GroupVertices[Group], MATCH(Edges[[#This Row],[Vertex 2]],GroupVertices[Vertex],0)),1,1,"")</f>
        <v>EGATIVE</v>
      </c>
    </row>
    <row r="484" spans="1:58" x14ac:dyDescent="0.25">
      <c r="A484" s="64" t="s">
        <v>456</v>
      </c>
      <c r="B484" s="64" t="s">
        <v>1438</v>
      </c>
      <c r="C484" s="65"/>
      <c r="D484" s="66"/>
      <c r="E484" s="67"/>
      <c r="F484" s="68"/>
      <c r="G484" s="65" t="str">
        <f>IF(Edges[[#This Row],[Vertex 1]]=Edges[[#This Row],[Vertex 2]],"HIDE","SHOW")</f>
        <v>SHOW</v>
      </c>
      <c r="H484" s="69"/>
      <c r="I484" s="70"/>
      <c r="J484" s="70"/>
      <c r="K484" s="34" t="s">
        <v>65</v>
      </c>
      <c r="L484" s="77">
        <v>484</v>
      </c>
      <c r="M484" s="77"/>
      <c r="N484" s="72"/>
      <c r="O484" s="79" t="s">
        <v>1646</v>
      </c>
      <c r="P484" s="81">
        <v>42852.49628472222</v>
      </c>
      <c r="Q484" s="79" t="s">
        <v>1850</v>
      </c>
      <c r="R484" s="79"/>
      <c r="S484" s="79"/>
      <c r="T484" s="79" t="s">
        <v>4305</v>
      </c>
      <c r="U484" s="79"/>
      <c r="V484" s="82" t="s">
        <v>4966</v>
      </c>
      <c r="W484" s="81">
        <v>42852.49628472222</v>
      </c>
      <c r="X484" s="82" t="s">
        <v>6154</v>
      </c>
      <c r="Y484" s="79"/>
      <c r="Z484" s="79"/>
      <c r="AA484" s="83" t="s">
        <v>8201</v>
      </c>
      <c r="AB484" s="79"/>
      <c r="AC484" s="79" t="b">
        <v>0</v>
      </c>
      <c r="AD484" s="79">
        <v>0</v>
      </c>
      <c r="AE484" s="83" t="s">
        <v>9915</v>
      </c>
      <c r="AF484" s="79" t="b">
        <v>0</v>
      </c>
      <c r="AG484" s="79" t="s">
        <v>9963</v>
      </c>
      <c r="AH484" s="79"/>
      <c r="AI484" s="83" t="s">
        <v>9915</v>
      </c>
      <c r="AJ484" s="79" t="b">
        <v>0</v>
      </c>
      <c r="AK484" s="79">
        <v>1</v>
      </c>
      <c r="AL484" s="83" t="s">
        <v>9584</v>
      </c>
      <c r="AM484" s="79" t="s">
        <v>10020</v>
      </c>
      <c r="AN484" s="79" t="b">
        <v>0</v>
      </c>
      <c r="AO484" s="83" t="s">
        <v>9584</v>
      </c>
      <c r="AP484" s="79" t="s">
        <v>179</v>
      </c>
      <c r="AQ484" s="79">
        <v>0</v>
      </c>
      <c r="AR484" s="79">
        <v>0</v>
      </c>
      <c r="AS484" s="79"/>
      <c r="AT484" s="79"/>
      <c r="AU484" s="79"/>
      <c r="AV484" s="79"/>
      <c r="AW484" s="79"/>
      <c r="AX484" s="79"/>
      <c r="AY484" s="79"/>
      <c r="AZ484" s="79"/>
      <c r="BA484">
        <v>1</v>
      </c>
      <c r="BB484">
        <v>-1</v>
      </c>
      <c r="BC484" s="79" t="str">
        <f>IF(Edges[[#This Row],[Sentiment]]=0,"NEUTRAL",IF(Edges[[#This Row],[Sentiment]]=1,"POSITIVE",IF(Edges[[#This Row],[Sentiment]]=-1,"NEGATIVE")))</f>
        <v>NEGATIVE</v>
      </c>
      <c r="BD484" s="79" t="str">
        <f>IF(Edges[[#This Row],[Vertex 1]]=Edges[[#This Row],[Vertex 2]],"HIDE","SHOW")</f>
        <v>SHOW</v>
      </c>
      <c r="BE484" s="78" t="str">
        <f>REPLACE(INDEX(GroupVertices[Group], MATCH(Edges[[#This Row],[Vertex 1]],GroupVertices[Vertex],0)),1,1,"")</f>
        <v>EGATIVE</v>
      </c>
      <c r="BF484" s="78" t="str">
        <f>REPLACE(INDEX(GroupVertices[Group], MATCH(Edges[[#This Row],[Vertex 2]],GroupVertices[Vertex],0)),1,1,"")</f>
        <v>EUTRAL</v>
      </c>
    </row>
    <row r="485" spans="1:58" x14ac:dyDescent="0.25">
      <c r="A485" s="64" t="s">
        <v>457</v>
      </c>
      <c r="B485" s="64" t="s">
        <v>501</v>
      </c>
      <c r="C485" s="65"/>
      <c r="D485" s="66"/>
      <c r="E485" s="67"/>
      <c r="F485" s="68"/>
      <c r="G485" s="65" t="str">
        <f>IF(Edges[[#This Row],[Vertex 1]]=Edges[[#This Row],[Vertex 2]],"HIDE","SHOW")</f>
        <v>SHOW</v>
      </c>
      <c r="H485" s="69"/>
      <c r="I485" s="70"/>
      <c r="J485" s="70"/>
      <c r="K485" s="34" t="s">
        <v>65</v>
      </c>
      <c r="L485" s="77">
        <v>485</v>
      </c>
      <c r="M485" s="77"/>
      <c r="N485" s="72"/>
      <c r="O485" s="79" t="s">
        <v>1646</v>
      </c>
      <c r="P485" s="81">
        <v>42852.538611111115</v>
      </c>
      <c r="Q485" s="79" t="s">
        <v>1851</v>
      </c>
      <c r="R485" s="82" t="s">
        <v>3326</v>
      </c>
      <c r="S485" s="79" t="s">
        <v>4080</v>
      </c>
      <c r="T485" s="79"/>
      <c r="U485" s="79"/>
      <c r="V485" s="82" t="s">
        <v>4967</v>
      </c>
      <c r="W485" s="81">
        <v>42852.538611111115</v>
      </c>
      <c r="X485" s="82" t="s">
        <v>6155</v>
      </c>
      <c r="Y485" s="79"/>
      <c r="Z485" s="79"/>
      <c r="AA485" s="83" t="s">
        <v>8202</v>
      </c>
      <c r="AB485" s="79"/>
      <c r="AC485" s="79" t="b">
        <v>0</v>
      </c>
      <c r="AD485" s="79">
        <v>0</v>
      </c>
      <c r="AE485" s="83" t="s">
        <v>9915</v>
      </c>
      <c r="AF485" s="79" t="b">
        <v>0</v>
      </c>
      <c r="AG485" s="79" t="s">
        <v>9963</v>
      </c>
      <c r="AH485" s="79"/>
      <c r="AI485" s="83" t="s">
        <v>9915</v>
      </c>
      <c r="AJ485" s="79" t="b">
        <v>0</v>
      </c>
      <c r="AK485" s="79">
        <v>5</v>
      </c>
      <c r="AL485" s="83" t="s">
        <v>8250</v>
      </c>
      <c r="AM485" s="79" t="s">
        <v>9993</v>
      </c>
      <c r="AN485" s="79" t="b">
        <v>0</v>
      </c>
      <c r="AO485" s="83" t="s">
        <v>8250</v>
      </c>
      <c r="AP485" s="79" t="s">
        <v>179</v>
      </c>
      <c r="AQ485" s="79">
        <v>0</v>
      </c>
      <c r="AR485" s="79">
        <v>0</v>
      </c>
      <c r="AS485" s="79"/>
      <c r="AT485" s="79"/>
      <c r="AU485" s="79"/>
      <c r="AV485" s="79"/>
      <c r="AW485" s="79"/>
      <c r="AX485" s="79"/>
      <c r="AY485" s="79"/>
      <c r="AZ485" s="79"/>
      <c r="BA485">
        <v>1</v>
      </c>
      <c r="BB485">
        <v>-1</v>
      </c>
      <c r="BC485" s="79" t="str">
        <f>IF(Edges[[#This Row],[Sentiment]]=0,"NEUTRAL",IF(Edges[[#This Row],[Sentiment]]=1,"POSITIVE",IF(Edges[[#This Row],[Sentiment]]=-1,"NEGATIVE")))</f>
        <v>NEGATIVE</v>
      </c>
      <c r="BD485" s="79" t="str">
        <f>IF(Edges[[#This Row],[Vertex 1]]=Edges[[#This Row],[Vertex 2]],"HIDE","SHOW")</f>
        <v>SHOW</v>
      </c>
      <c r="BE485" s="78" t="str">
        <f>REPLACE(INDEX(GroupVertices[Group], MATCH(Edges[[#This Row],[Vertex 1]],GroupVertices[Vertex],0)),1,1,"")</f>
        <v>EGATIVE</v>
      </c>
      <c r="BF485" s="78" t="str">
        <f>REPLACE(INDEX(GroupVertices[Group], MATCH(Edges[[#This Row],[Vertex 2]],GroupVertices[Vertex],0)),1,1,"")</f>
        <v>EUTRAL</v>
      </c>
    </row>
    <row r="486" spans="1:58" x14ac:dyDescent="0.25">
      <c r="A486" s="64" t="s">
        <v>458</v>
      </c>
      <c r="B486" s="64" t="s">
        <v>501</v>
      </c>
      <c r="C486" s="65"/>
      <c r="D486" s="66"/>
      <c r="E486" s="67"/>
      <c r="F486" s="68"/>
      <c r="G486" s="65" t="str">
        <f>IF(Edges[[#This Row],[Vertex 1]]=Edges[[#This Row],[Vertex 2]],"HIDE","SHOW")</f>
        <v>SHOW</v>
      </c>
      <c r="H486" s="69"/>
      <c r="I486" s="70"/>
      <c r="J486" s="70"/>
      <c r="K486" s="34" t="s">
        <v>65</v>
      </c>
      <c r="L486" s="77">
        <v>486</v>
      </c>
      <c r="M486" s="77"/>
      <c r="N486" s="72"/>
      <c r="O486" s="79" t="s">
        <v>1646</v>
      </c>
      <c r="P486" s="81">
        <v>42852.540046296293</v>
      </c>
      <c r="Q486" s="79" t="s">
        <v>1851</v>
      </c>
      <c r="R486" s="82" t="s">
        <v>3326</v>
      </c>
      <c r="S486" s="79" t="s">
        <v>4080</v>
      </c>
      <c r="T486" s="79"/>
      <c r="U486" s="79"/>
      <c r="V486" s="82" t="s">
        <v>4968</v>
      </c>
      <c r="W486" s="81">
        <v>42852.540046296293</v>
      </c>
      <c r="X486" s="82" t="s">
        <v>6156</v>
      </c>
      <c r="Y486" s="79"/>
      <c r="Z486" s="79"/>
      <c r="AA486" s="83" t="s">
        <v>8203</v>
      </c>
      <c r="AB486" s="79"/>
      <c r="AC486" s="79" t="b">
        <v>0</v>
      </c>
      <c r="AD486" s="79">
        <v>0</v>
      </c>
      <c r="AE486" s="83" t="s">
        <v>9915</v>
      </c>
      <c r="AF486" s="79" t="b">
        <v>0</v>
      </c>
      <c r="AG486" s="79" t="s">
        <v>9963</v>
      </c>
      <c r="AH486" s="79"/>
      <c r="AI486" s="83" t="s">
        <v>9915</v>
      </c>
      <c r="AJ486" s="79" t="b">
        <v>0</v>
      </c>
      <c r="AK486" s="79">
        <v>5</v>
      </c>
      <c r="AL486" s="83" t="s">
        <v>8250</v>
      </c>
      <c r="AM486" s="79" t="s">
        <v>9991</v>
      </c>
      <c r="AN486" s="79" t="b">
        <v>0</v>
      </c>
      <c r="AO486" s="83" t="s">
        <v>8250</v>
      </c>
      <c r="AP486" s="79" t="s">
        <v>179</v>
      </c>
      <c r="AQ486" s="79">
        <v>0</v>
      </c>
      <c r="AR486" s="79">
        <v>0</v>
      </c>
      <c r="AS486" s="79"/>
      <c r="AT486" s="79"/>
      <c r="AU486" s="79"/>
      <c r="AV486" s="79"/>
      <c r="AW486" s="79"/>
      <c r="AX486" s="79"/>
      <c r="AY486" s="79"/>
      <c r="AZ486" s="79"/>
      <c r="BA486">
        <v>1</v>
      </c>
      <c r="BB486">
        <v>-1</v>
      </c>
      <c r="BC486" s="79" t="str">
        <f>IF(Edges[[#This Row],[Sentiment]]=0,"NEUTRAL",IF(Edges[[#This Row],[Sentiment]]=1,"POSITIVE",IF(Edges[[#This Row],[Sentiment]]=-1,"NEGATIVE")))</f>
        <v>NEGATIVE</v>
      </c>
      <c r="BD486" s="79" t="str">
        <f>IF(Edges[[#This Row],[Vertex 1]]=Edges[[#This Row],[Vertex 2]],"HIDE","SHOW")</f>
        <v>SHOW</v>
      </c>
      <c r="BE486" s="78" t="str">
        <f>REPLACE(INDEX(GroupVertices[Group], MATCH(Edges[[#This Row],[Vertex 1]],GroupVertices[Vertex],0)),1,1,"")</f>
        <v>EGATIVE</v>
      </c>
      <c r="BF486" s="78" t="str">
        <f>REPLACE(INDEX(GroupVertices[Group], MATCH(Edges[[#This Row],[Vertex 2]],GroupVertices[Vertex],0)),1,1,"")</f>
        <v>EUTRAL</v>
      </c>
    </row>
    <row r="487" spans="1:58" hidden="1" x14ac:dyDescent="0.25">
      <c r="A487" s="64" t="s">
        <v>459</v>
      </c>
      <c r="B487" s="64" t="s">
        <v>459</v>
      </c>
      <c r="C487" s="65"/>
      <c r="D487" s="66"/>
      <c r="E487" s="67"/>
      <c r="F487" s="68"/>
      <c r="G487" s="65" t="str">
        <f>IF(Edges[[#This Row],[Vertex 1]]=Edges[[#This Row],[Vertex 2]],"HIDE","SHOW")</f>
        <v>HIDE</v>
      </c>
      <c r="H487" s="69"/>
      <c r="I487" s="70"/>
      <c r="J487" s="70"/>
      <c r="K487" s="34"/>
      <c r="L487" s="77"/>
      <c r="M487" s="77"/>
      <c r="N487" s="72"/>
      <c r="O487" s="79" t="s">
        <v>179</v>
      </c>
      <c r="P487" s="81">
        <v>42852.540520833332</v>
      </c>
      <c r="Q487" s="79" t="s">
        <v>18366</v>
      </c>
      <c r="R487" s="82" t="s">
        <v>3327</v>
      </c>
      <c r="S487" s="79" t="s">
        <v>4080</v>
      </c>
      <c r="T487" s="79"/>
      <c r="U487" s="79"/>
      <c r="V487" s="82" t="s">
        <v>4787</v>
      </c>
      <c r="W487" s="81">
        <v>42852.540520833332</v>
      </c>
      <c r="X487" s="82" t="s">
        <v>6157</v>
      </c>
      <c r="Y487" s="79"/>
      <c r="Z487" s="79"/>
      <c r="AA487" s="83" t="s">
        <v>8204</v>
      </c>
      <c r="AB487" s="79"/>
      <c r="AC487" s="79" t="b">
        <v>0</v>
      </c>
      <c r="AD487" s="79">
        <v>0</v>
      </c>
      <c r="AE487" s="83" t="s">
        <v>9915</v>
      </c>
      <c r="AF487" s="79" t="b">
        <v>0</v>
      </c>
      <c r="AG487" s="79" t="s">
        <v>9963</v>
      </c>
      <c r="AH487" s="79"/>
      <c r="AI487" s="83" t="s">
        <v>9915</v>
      </c>
      <c r="AJ487" s="79" t="b">
        <v>0</v>
      </c>
      <c r="AK487" s="79">
        <v>0</v>
      </c>
      <c r="AL487" s="83" t="s">
        <v>9915</v>
      </c>
      <c r="AM487" s="79" t="s">
        <v>9998</v>
      </c>
      <c r="AN487" s="79" t="b">
        <v>0</v>
      </c>
      <c r="AO487" s="83" t="s">
        <v>8204</v>
      </c>
      <c r="AP487" s="79" t="s">
        <v>179</v>
      </c>
      <c r="AQ487" s="79">
        <v>0</v>
      </c>
      <c r="AR487" s="79">
        <v>0</v>
      </c>
      <c r="AS487" s="79"/>
      <c r="AT487" s="79"/>
      <c r="AU487" s="79"/>
      <c r="AV487" s="79"/>
      <c r="AW487" s="79"/>
      <c r="AX487" s="79"/>
      <c r="AY487" s="79"/>
      <c r="AZ487" s="79"/>
      <c r="BA487">
        <v>1</v>
      </c>
      <c r="BB487">
        <v>-1</v>
      </c>
      <c r="BC487" s="79" t="str">
        <f>IF(Edges[[#This Row],[Sentiment]]=0,"NEUTRAL",IF(Edges[[#This Row],[Sentiment]]=1,"POSITIVE",IF(Edges[[#This Row],[Sentiment]]=-1,"NEGATIVE")))</f>
        <v>NEGATIVE</v>
      </c>
      <c r="BD487" s="79" t="str">
        <f>IF(Edges[[#This Row],[Vertex 1]]=Edges[[#This Row],[Vertex 2]],"HIDE","SHOW")</f>
        <v>HIDE</v>
      </c>
      <c r="BE487" s="124" t="e">
        <f>REPLACE(INDEX(GroupVertices[Group], MATCH(Edges[[#This Row],[Vertex 1]],GroupVertices[Vertex],0)),1,1,"")</f>
        <v>#N/A</v>
      </c>
      <c r="BF487" s="124" t="e">
        <f>REPLACE(INDEX(GroupVertices[Group], MATCH(Edges[[#This Row],[Vertex 2]],GroupVertices[Vertex],0)),1,1,"")</f>
        <v>#N/A</v>
      </c>
    </row>
    <row r="488" spans="1:58" x14ac:dyDescent="0.25">
      <c r="A488" s="64" t="s">
        <v>460</v>
      </c>
      <c r="B488" s="64" t="s">
        <v>1549</v>
      </c>
      <c r="C488" s="65"/>
      <c r="D488" s="66"/>
      <c r="E488" s="67"/>
      <c r="F488" s="68"/>
      <c r="G488" s="65" t="str">
        <f>IF(Edges[[#This Row],[Vertex 1]]=Edges[[#This Row],[Vertex 2]],"HIDE","SHOW")</f>
        <v>SHOW</v>
      </c>
      <c r="H488" s="69"/>
      <c r="I488" s="70"/>
      <c r="J488" s="70"/>
      <c r="K488" s="34" t="s">
        <v>65</v>
      </c>
      <c r="L488" s="77">
        <v>488</v>
      </c>
      <c r="M488" s="77"/>
      <c r="N488" s="72"/>
      <c r="O488" s="79" t="s">
        <v>1646</v>
      </c>
      <c r="P488" s="81">
        <v>42852.542662037034</v>
      </c>
      <c r="Q488" s="79" t="s">
        <v>1852</v>
      </c>
      <c r="R488" s="82" t="s">
        <v>3328</v>
      </c>
      <c r="S488" s="79" t="s">
        <v>4027</v>
      </c>
      <c r="T488" s="79"/>
      <c r="U488" s="79"/>
      <c r="V488" s="82" t="s">
        <v>4969</v>
      </c>
      <c r="W488" s="81">
        <v>42852.542662037034</v>
      </c>
      <c r="X488" s="82" t="s">
        <v>6158</v>
      </c>
      <c r="Y488" s="79"/>
      <c r="Z488" s="79"/>
      <c r="AA488" s="83" t="s">
        <v>8205</v>
      </c>
      <c r="AB488" s="79"/>
      <c r="AC488" s="79" t="b">
        <v>0</v>
      </c>
      <c r="AD488" s="79">
        <v>0</v>
      </c>
      <c r="AE488" s="83" t="s">
        <v>9915</v>
      </c>
      <c r="AF488" s="79" t="b">
        <v>0</v>
      </c>
      <c r="AG488" s="79" t="s">
        <v>9963</v>
      </c>
      <c r="AH488" s="79"/>
      <c r="AI488" s="83" t="s">
        <v>9915</v>
      </c>
      <c r="AJ488" s="79" t="b">
        <v>0</v>
      </c>
      <c r="AK488" s="79">
        <v>0</v>
      </c>
      <c r="AL488" s="83" t="s">
        <v>9915</v>
      </c>
      <c r="AM488" s="79" t="s">
        <v>10000</v>
      </c>
      <c r="AN488" s="79" t="b">
        <v>0</v>
      </c>
      <c r="AO488" s="83" t="s">
        <v>8205</v>
      </c>
      <c r="AP488" s="79" t="s">
        <v>179</v>
      </c>
      <c r="AQ488" s="79">
        <v>0</v>
      </c>
      <c r="AR488" s="79">
        <v>0</v>
      </c>
      <c r="AS488" s="79"/>
      <c r="AT488" s="79"/>
      <c r="AU488" s="79"/>
      <c r="AV488" s="79"/>
      <c r="AW488" s="79"/>
      <c r="AX488" s="79"/>
      <c r="AY488" s="79"/>
      <c r="AZ488" s="79"/>
      <c r="BA488">
        <v>1</v>
      </c>
      <c r="BB488">
        <v>-1</v>
      </c>
      <c r="BC488" s="79" t="str">
        <f>IF(Edges[[#This Row],[Sentiment]]=0,"NEUTRAL",IF(Edges[[#This Row],[Sentiment]]=1,"POSITIVE",IF(Edges[[#This Row],[Sentiment]]=-1,"NEGATIVE")))</f>
        <v>NEGATIVE</v>
      </c>
      <c r="BD488" s="79" t="str">
        <f>IF(Edges[[#This Row],[Vertex 1]]=Edges[[#This Row],[Vertex 2]],"HIDE","SHOW")</f>
        <v>SHOW</v>
      </c>
      <c r="BE488" s="78" t="str">
        <f>REPLACE(INDEX(GroupVertices[Group], MATCH(Edges[[#This Row],[Vertex 1]],GroupVertices[Vertex],0)),1,1,"")</f>
        <v>EGATIVE</v>
      </c>
      <c r="BF488" s="78" t="str">
        <f>REPLACE(INDEX(GroupVertices[Group], MATCH(Edges[[#This Row],[Vertex 2]],GroupVertices[Vertex],0)),1,1,"")</f>
        <v>eneral</v>
      </c>
    </row>
    <row r="489" spans="1:58" hidden="1" x14ac:dyDescent="0.25">
      <c r="A489" s="64" t="s">
        <v>461</v>
      </c>
      <c r="B489" s="64" t="s">
        <v>461</v>
      </c>
      <c r="C489" s="65"/>
      <c r="D489" s="66"/>
      <c r="E489" s="67"/>
      <c r="F489" s="68"/>
      <c r="G489" s="65" t="str">
        <f>IF(Edges[[#This Row],[Vertex 1]]=Edges[[#This Row],[Vertex 2]],"HIDE","SHOW")</f>
        <v>HIDE</v>
      </c>
      <c r="H489" s="69"/>
      <c r="I489" s="70"/>
      <c r="J489" s="70"/>
      <c r="K489" s="34"/>
      <c r="L489" s="77"/>
      <c r="M489" s="77"/>
      <c r="N489" s="72"/>
      <c r="O489" s="79" t="s">
        <v>179</v>
      </c>
      <c r="P489" s="81">
        <v>42852.544710648152</v>
      </c>
      <c r="Q489" s="79" t="s">
        <v>1853</v>
      </c>
      <c r="R489" s="82" t="s">
        <v>3329</v>
      </c>
      <c r="S489" s="79" t="s">
        <v>4021</v>
      </c>
      <c r="T489" s="79"/>
      <c r="U489" s="82" t="s">
        <v>4502</v>
      </c>
      <c r="V489" s="82" t="s">
        <v>4502</v>
      </c>
      <c r="W489" s="81">
        <v>42852.544710648152</v>
      </c>
      <c r="X489" s="82" t="s">
        <v>6159</v>
      </c>
      <c r="Y489" s="79"/>
      <c r="Z489" s="79"/>
      <c r="AA489" s="83" t="s">
        <v>8206</v>
      </c>
      <c r="AB489" s="79"/>
      <c r="AC489" s="79" t="b">
        <v>0</v>
      </c>
      <c r="AD489" s="79">
        <v>0</v>
      </c>
      <c r="AE489" s="83" t="s">
        <v>9915</v>
      </c>
      <c r="AF489" s="79" t="b">
        <v>0</v>
      </c>
      <c r="AG489" s="79" t="s">
        <v>9963</v>
      </c>
      <c r="AH489" s="79"/>
      <c r="AI489" s="83" t="s">
        <v>9915</v>
      </c>
      <c r="AJ489" s="79" t="b">
        <v>0</v>
      </c>
      <c r="AK489" s="79">
        <v>0</v>
      </c>
      <c r="AL489" s="83" t="s">
        <v>9915</v>
      </c>
      <c r="AM489" s="79" t="s">
        <v>10021</v>
      </c>
      <c r="AN489" s="79" t="b">
        <v>0</v>
      </c>
      <c r="AO489" s="83" t="s">
        <v>8206</v>
      </c>
      <c r="AP489" s="79" t="s">
        <v>179</v>
      </c>
      <c r="AQ489" s="79">
        <v>0</v>
      </c>
      <c r="AR489" s="79">
        <v>0</v>
      </c>
      <c r="AS489" s="79"/>
      <c r="AT489" s="79"/>
      <c r="AU489" s="79"/>
      <c r="AV489" s="79"/>
      <c r="AW489" s="79"/>
      <c r="AX489" s="79"/>
      <c r="AY489" s="79"/>
      <c r="AZ489" s="79"/>
      <c r="BA489">
        <v>1</v>
      </c>
      <c r="BB489">
        <v>-1</v>
      </c>
      <c r="BC489" s="79" t="str">
        <f>IF(Edges[[#This Row],[Sentiment]]=0,"NEUTRAL",IF(Edges[[#This Row],[Sentiment]]=1,"POSITIVE",IF(Edges[[#This Row],[Sentiment]]=-1,"NEGATIVE")))</f>
        <v>NEGATIVE</v>
      </c>
      <c r="BD489" s="79" t="str">
        <f>IF(Edges[[#This Row],[Vertex 1]]=Edges[[#This Row],[Vertex 2]],"HIDE","SHOW")</f>
        <v>HIDE</v>
      </c>
      <c r="BE489" s="124" t="e">
        <f>REPLACE(INDEX(GroupVertices[Group], MATCH(Edges[[#This Row],[Vertex 1]],GroupVertices[Vertex],0)),1,1,"")</f>
        <v>#N/A</v>
      </c>
      <c r="BF489" s="124" t="e">
        <f>REPLACE(INDEX(GroupVertices[Group], MATCH(Edges[[#This Row],[Vertex 2]],GroupVertices[Vertex],0)),1,1,"")</f>
        <v>#N/A</v>
      </c>
    </row>
    <row r="490" spans="1:58" hidden="1" x14ac:dyDescent="0.25">
      <c r="A490" s="64" t="s">
        <v>462</v>
      </c>
      <c r="B490" s="64" t="s">
        <v>462</v>
      </c>
      <c r="C490" s="65"/>
      <c r="D490" s="66"/>
      <c r="E490" s="67"/>
      <c r="F490" s="68"/>
      <c r="G490" s="65" t="str">
        <f>IF(Edges[[#This Row],[Vertex 1]]=Edges[[#This Row],[Vertex 2]],"HIDE","SHOW")</f>
        <v>HIDE</v>
      </c>
      <c r="H490" s="69"/>
      <c r="I490" s="70"/>
      <c r="J490" s="70"/>
      <c r="K490" s="34"/>
      <c r="L490" s="77"/>
      <c r="M490" s="77"/>
      <c r="N490" s="72"/>
      <c r="O490" s="79" t="s">
        <v>179</v>
      </c>
      <c r="P490" s="81">
        <v>42852.545335648145</v>
      </c>
      <c r="Q490" s="79" t="s">
        <v>18367</v>
      </c>
      <c r="R490" s="82" t="s">
        <v>3330</v>
      </c>
      <c r="S490" s="79" t="s">
        <v>4081</v>
      </c>
      <c r="T490" s="79" t="s">
        <v>4306</v>
      </c>
      <c r="U490" s="82" t="s">
        <v>4503</v>
      </c>
      <c r="V490" s="82" t="s">
        <v>4503</v>
      </c>
      <c r="W490" s="81">
        <v>42852.545335648145</v>
      </c>
      <c r="X490" s="82" t="s">
        <v>6160</v>
      </c>
      <c r="Y490" s="79"/>
      <c r="Z490" s="79"/>
      <c r="AA490" s="83" t="s">
        <v>8207</v>
      </c>
      <c r="AB490" s="79"/>
      <c r="AC490" s="79" t="b">
        <v>0</v>
      </c>
      <c r="AD490" s="79">
        <v>0</v>
      </c>
      <c r="AE490" s="83" t="s">
        <v>9915</v>
      </c>
      <c r="AF490" s="79" t="b">
        <v>0</v>
      </c>
      <c r="AG490" s="79" t="s">
        <v>9963</v>
      </c>
      <c r="AH490" s="79"/>
      <c r="AI490" s="83" t="s">
        <v>9915</v>
      </c>
      <c r="AJ490" s="79" t="b">
        <v>0</v>
      </c>
      <c r="AK490" s="79">
        <v>0</v>
      </c>
      <c r="AL490" s="83" t="s">
        <v>9915</v>
      </c>
      <c r="AM490" s="79" t="s">
        <v>9990</v>
      </c>
      <c r="AN490" s="79" t="b">
        <v>0</v>
      </c>
      <c r="AO490" s="83" t="s">
        <v>8207</v>
      </c>
      <c r="AP490" s="79" t="s">
        <v>179</v>
      </c>
      <c r="AQ490" s="79">
        <v>0</v>
      </c>
      <c r="AR490" s="79">
        <v>0</v>
      </c>
      <c r="AS490" s="79"/>
      <c r="AT490" s="79"/>
      <c r="AU490" s="79"/>
      <c r="AV490" s="79"/>
      <c r="AW490" s="79"/>
      <c r="AX490" s="79"/>
      <c r="AY490" s="79"/>
      <c r="AZ490" s="79"/>
      <c r="BA490">
        <v>1</v>
      </c>
      <c r="BB490">
        <v>-1</v>
      </c>
      <c r="BC490" s="79" t="str">
        <f>IF(Edges[[#This Row],[Sentiment]]=0,"NEUTRAL",IF(Edges[[#This Row],[Sentiment]]=1,"POSITIVE",IF(Edges[[#This Row],[Sentiment]]=-1,"NEGATIVE")))</f>
        <v>NEGATIVE</v>
      </c>
      <c r="BD490" s="79" t="str">
        <f>IF(Edges[[#This Row],[Vertex 1]]=Edges[[#This Row],[Vertex 2]],"HIDE","SHOW")</f>
        <v>HIDE</v>
      </c>
      <c r="BE490" s="124" t="e">
        <f>REPLACE(INDEX(GroupVertices[Group], MATCH(Edges[[#This Row],[Vertex 1]],GroupVertices[Vertex],0)),1,1,"")</f>
        <v>#N/A</v>
      </c>
      <c r="BF490" s="124" t="e">
        <f>REPLACE(INDEX(GroupVertices[Group], MATCH(Edges[[#This Row],[Vertex 2]],GroupVertices[Vertex],0)),1,1,"")</f>
        <v>#N/A</v>
      </c>
    </row>
    <row r="491" spans="1:58" x14ac:dyDescent="0.25">
      <c r="A491" s="64" t="s">
        <v>463</v>
      </c>
      <c r="B491" s="64" t="s">
        <v>1572</v>
      </c>
      <c r="C491" s="65"/>
      <c r="D491" s="66"/>
      <c r="E491" s="67"/>
      <c r="F491" s="68"/>
      <c r="G491" s="65" t="str">
        <f>IF(Edges[[#This Row],[Vertex 1]]=Edges[[#This Row],[Vertex 2]],"HIDE","SHOW")</f>
        <v>SHOW</v>
      </c>
      <c r="H491" s="69"/>
      <c r="I491" s="70"/>
      <c r="J491" s="70"/>
      <c r="K491" s="34" t="s">
        <v>65</v>
      </c>
      <c r="L491" s="77">
        <v>491</v>
      </c>
      <c r="M491" s="77"/>
      <c r="N491" s="72"/>
      <c r="O491" s="79" t="s">
        <v>1647</v>
      </c>
      <c r="P491" s="81">
        <v>42852.547731481478</v>
      </c>
      <c r="Q491" s="79" t="s">
        <v>1854</v>
      </c>
      <c r="R491" s="82" t="s">
        <v>3331</v>
      </c>
      <c r="S491" s="79" t="s">
        <v>4051</v>
      </c>
      <c r="T491" s="79" t="s">
        <v>4307</v>
      </c>
      <c r="U491" s="79"/>
      <c r="V491" s="82" t="s">
        <v>4970</v>
      </c>
      <c r="W491" s="81">
        <v>42852.547731481478</v>
      </c>
      <c r="X491" s="82" t="s">
        <v>6161</v>
      </c>
      <c r="Y491" s="79"/>
      <c r="Z491" s="79"/>
      <c r="AA491" s="83" t="s">
        <v>8208</v>
      </c>
      <c r="AB491" s="83" t="s">
        <v>9880</v>
      </c>
      <c r="AC491" s="79" t="b">
        <v>0</v>
      </c>
      <c r="AD491" s="79">
        <v>0</v>
      </c>
      <c r="AE491" s="83" t="s">
        <v>9923</v>
      </c>
      <c r="AF491" s="79" t="b">
        <v>0</v>
      </c>
      <c r="AG491" s="79" t="s">
        <v>9963</v>
      </c>
      <c r="AH491" s="79"/>
      <c r="AI491" s="83" t="s">
        <v>9915</v>
      </c>
      <c r="AJ491" s="79" t="b">
        <v>0</v>
      </c>
      <c r="AK491" s="79">
        <v>0</v>
      </c>
      <c r="AL491" s="83" t="s">
        <v>9915</v>
      </c>
      <c r="AM491" s="79" t="s">
        <v>9993</v>
      </c>
      <c r="AN491" s="79" t="b">
        <v>1</v>
      </c>
      <c r="AO491" s="83" t="s">
        <v>9880</v>
      </c>
      <c r="AP491" s="79" t="s">
        <v>179</v>
      </c>
      <c r="AQ491" s="79">
        <v>0</v>
      </c>
      <c r="AR491" s="79">
        <v>0</v>
      </c>
      <c r="AS491" s="79"/>
      <c r="AT491" s="79"/>
      <c r="AU491" s="79"/>
      <c r="AV491" s="79"/>
      <c r="AW491" s="79"/>
      <c r="AX491" s="79"/>
      <c r="AY491" s="79"/>
      <c r="AZ491" s="79"/>
      <c r="BA491">
        <v>1</v>
      </c>
      <c r="BB491">
        <v>-1</v>
      </c>
      <c r="BC491" s="79" t="str">
        <f>IF(Edges[[#This Row],[Sentiment]]=0,"NEUTRAL",IF(Edges[[#This Row],[Sentiment]]=1,"POSITIVE",IF(Edges[[#This Row],[Sentiment]]=-1,"NEGATIVE")))</f>
        <v>NEGATIVE</v>
      </c>
      <c r="BD491" s="79" t="str">
        <f>IF(Edges[[#This Row],[Vertex 1]]=Edges[[#This Row],[Vertex 2]],"HIDE","SHOW")</f>
        <v>SHOW</v>
      </c>
      <c r="BE491" s="78" t="str">
        <f>REPLACE(INDEX(GroupVertices[Group], MATCH(Edges[[#This Row],[Vertex 1]],GroupVertices[Vertex],0)),1,1,"")</f>
        <v>EGATIVE</v>
      </c>
      <c r="BF491" s="78" t="str">
        <f>REPLACE(INDEX(GroupVertices[Group], MATCH(Edges[[#This Row],[Vertex 2]],GroupVertices[Vertex],0)),1,1,"")</f>
        <v>eneral</v>
      </c>
    </row>
    <row r="492" spans="1:58" x14ac:dyDescent="0.25">
      <c r="A492" s="64" t="s">
        <v>463</v>
      </c>
      <c r="B492" s="64" t="s">
        <v>1544</v>
      </c>
      <c r="C492" s="65"/>
      <c r="D492" s="66"/>
      <c r="E492" s="67"/>
      <c r="F492" s="68"/>
      <c r="G492" s="65" t="str">
        <f>IF(Edges[[#This Row],[Vertex 1]]=Edges[[#This Row],[Vertex 2]],"HIDE","SHOW")</f>
        <v>SHOW</v>
      </c>
      <c r="H492" s="69"/>
      <c r="I492" s="70"/>
      <c r="J492" s="70"/>
      <c r="K492" s="34" t="s">
        <v>65</v>
      </c>
      <c r="L492" s="77">
        <v>492</v>
      </c>
      <c r="M492" s="77"/>
      <c r="N492" s="72"/>
      <c r="O492" s="79" t="s">
        <v>1646</v>
      </c>
      <c r="P492" s="81">
        <v>42852.547731481478</v>
      </c>
      <c r="Q492" s="79" t="s">
        <v>1854</v>
      </c>
      <c r="R492" s="82" t="s">
        <v>3331</v>
      </c>
      <c r="S492" s="79" t="s">
        <v>4051</v>
      </c>
      <c r="T492" s="79" t="s">
        <v>4307</v>
      </c>
      <c r="U492" s="79"/>
      <c r="V492" s="82" t="s">
        <v>4970</v>
      </c>
      <c r="W492" s="81">
        <v>42852.547731481478</v>
      </c>
      <c r="X492" s="82" t="s">
        <v>6161</v>
      </c>
      <c r="Y492" s="79"/>
      <c r="Z492" s="79"/>
      <c r="AA492" s="83" t="s">
        <v>8208</v>
      </c>
      <c r="AB492" s="83" t="s">
        <v>9880</v>
      </c>
      <c r="AC492" s="79" t="b">
        <v>0</v>
      </c>
      <c r="AD492" s="79">
        <v>0</v>
      </c>
      <c r="AE492" s="83" t="s">
        <v>9923</v>
      </c>
      <c r="AF492" s="79" t="b">
        <v>0</v>
      </c>
      <c r="AG492" s="79" t="s">
        <v>9963</v>
      </c>
      <c r="AH492" s="79"/>
      <c r="AI492" s="83" t="s">
        <v>9915</v>
      </c>
      <c r="AJ492" s="79" t="b">
        <v>0</v>
      </c>
      <c r="AK492" s="79">
        <v>0</v>
      </c>
      <c r="AL492" s="83" t="s">
        <v>9915</v>
      </c>
      <c r="AM492" s="79" t="s">
        <v>9993</v>
      </c>
      <c r="AN492" s="79" t="b">
        <v>1</v>
      </c>
      <c r="AO492" s="83" t="s">
        <v>9880</v>
      </c>
      <c r="AP492" s="79" t="s">
        <v>179</v>
      </c>
      <c r="AQ492" s="79">
        <v>0</v>
      </c>
      <c r="AR492" s="79">
        <v>0</v>
      </c>
      <c r="AS492" s="79"/>
      <c r="AT492" s="79"/>
      <c r="AU492" s="79"/>
      <c r="AV492" s="79"/>
      <c r="AW492" s="79"/>
      <c r="AX492" s="79"/>
      <c r="AY492" s="79"/>
      <c r="AZ492" s="79"/>
      <c r="BA492">
        <v>1</v>
      </c>
      <c r="BB492">
        <v>-1</v>
      </c>
      <c r="BC492" s="79" t="str">
        <f>IF(Edges[[#This Row],[Sentiment]]=0,"NEUTRAL",IF(Edges[[#This Row],[Sentiment]]=1,"POSITIVE",IF(Edges[[#This Row],[Sentiment]]=-1,"NEGATIVE")))</f>
        <v>NEGATIVE</v>
      </c>
      <c r="BD492" s="79" t="str">
        <f>IF(Edges[[#This Row],[Vertex 1]]=Edges[[#This Row],[Vertex 2]],"HIDE","SHOW")</f>
        <v>SHOW</v>
      </c>
      <c r="BE492" s="78" t="str">
        <f>REPLACE(INDEX(GroupVertices[Group], MATCH(Edges[[#This Row],[Vertex 1]],GroupVertices[Vertex],0)),1,1,"")</f>
        <v>EGATIVE</v>
      </c>
      <c r="BF492" s="78" t="str">
        <f>REPLACE(INDEX(GroupVertices[Group], MATCH(Edges[[#This Row],[Vertex 2]],GroupVertices[Vertex],0)),1,1,"")</f>
        <v>eneral</v>
      </c>
    </row>
    <row r="493" spans="1:58" x14ac:dyDescent="0.25">
      <c r="A493" s="64" t="s">
        <v>464</v>
      </c>
      <c r="B493" s="64" t="s">
        <v>501</v>
      </c>
      <c r="C493" s="65"/>
      <c r="D493" s="66"/>
      <c r="E493" s="67"/>
      <c r="F493" s="68"/>
      <c r="G493" s="65" t="str">
        <f>IF(Edges[[#This Row],[Vertex 1]]=Edges[[#This Row],[Vertex 2]],"HIDE","SHOW")</f>
        <v>SHOW</v>
      </c>
      <c r="H493" s="69"/>
      <c r="I493" s="70"/>
      <c r="J493" s="70"/>
      <c r="K493" s="34" t="s">
        <v>65</v>
      </c>
      <c r="L493" s="77">
        <v>493</v>
      </c>
      <c r="M493" s="77"/>
      <c r="N493" s="72"/>
      <c r="O493" s="79" t="s">
        <v>1646</v>
      </c>
      <c r="P493" s="81">
        <v>42852.549675925926</v>
      </c>
      <c r="Q493" s="79" t="s">
        <v>1851</v>
      </c>
      <c r="R493" s="82" t="s">
        <v>3326</v>
      </c>
      <c r="S493" s="79" t="s">
        <v>4080</v>
      </c>
      <c r="T493" s="79"/>
      <c r="U493" s="79"/>
      <c r="V493" s="82" t="s">
        <v>4971</v>
      </c>
      <c r="W493" s="81">
        <v>42852.549675925926</v>
      </c>
      <c r="X493" s="82" t="s">
        <v>6162</v>
      </c>
      <c r="Y493" s="79"/>
      <c r="Z493" s="79"/>
      <c r="AA493" s="83" t="s">
        <v>8209</v>
      </c>
      <c r="AB493" s="79"/>
      <c r="AC493" s="79" t="b">
        <v>0</v>
      </c>
      <c r="AD493" s="79">
        <v>0</v>
      </c>
      <c r="AE493" s="83" t="s">
        <v>9915</v>
      </c>
      <c r="AF493" s="79" t="b">
        <v>0</v>
      </c>
      <c r="AG493" s="79" t="s">
        <v>9963</v>
      </c>
      <c r="AH493" s="79"/>
      <c r="AI493" s="83" t="s">
        <v>9915</v>
      </c>
      <c r="AJ493" s="79" t="b">
        <v>0</v>
      </c>
      <c r="AK493" s="79">
        <v>5</v>
      </c>
      <c r="AL493" s="83" t="s">
        <v>8250</v>
      </c>
      <c r="AM493" s="79" t="s">
        <v>9994</v>
      </c>
      <c r="AN493" s="79" t="b">
        <v>0</v>
      </c>
      <c r="AO493" s="83" t="s">
        <v>8250</v>
      </c>
      <c r="AP493" s="79" t="s">
        <v>179</v>
      </c>
      <c r="AQ493" s="79">
        <v>0</v>
      </c>
      <c r="AR493" s="79">
        <v>0</v>
      </c>
      <c r="AS493" s="79"/>
      <c r="AT493" s="79"/>
      <c r="AU493" s="79"/>
      <c r="AV493" s="79"/>
      <c r="AW493" s="79"/>
      <c r="AX493" s="79"/>
      <c r="AY493" s="79"/>
      <c r="AZ493" s="79"/>
      <c r="BA493">
        <v>1</v>
      </c>
      <c r="BB493">
        <v>-1</v>
      </c>
      <c r="BC493" s="79" t="str">
        <f>IF(Edges[[#This Row],[Sentiment]]=0,"NEUTRAL",IF(Edges[[#This Row],[Sentiment]]=1,"POSITIVE",IF(Edges[[#This Row],[Sentiment]]=-1,"NEGATIVE")))</f>
        <v>NEGATIVE</v>
      </c>
      <c r="BD493" s="79" t="str">
        <f>IF(Edges[[#This Row],[Vertex 1]]=Edges[[#This Row],[Vertex 2]],"HIDE","SHOW")</f>
        <v>SHOW</v>
      </c>
      <c r="BE493" s="78" t="str">
        <f>REPLACE(INDEX(GroupVertices[Group], MATCH(Edges[[#This Row],[Vertex 1]],GroupVertices[Vertex],0)),1,1,"")</f>
        <v>EGATIVE</v>
      </c>
      <c r="BF493" s="78" t="str">
        <f>REPLACE(INDEX(GroupVertices[Group], MATCH(Edges[[#This Row],[Vertex 2]],GroupVertices[Vertex],0)),1,1,"")</f>
        <v>EUTRAL</v>
      </c>
    </row>
    <row r="494" spans="1:58" hidden="1" x14ac:dyDescent="0.25">
      <c r="A494" s="64" t="s">
        <v>465</v>
      </c>
      <c r="B494" s="64" t="s">
        <v>465</v>
      </c>
      <c r="C494" s="65"/>
      <c r="D494" s="66"/>
      <c r="E494" s="67"/>
      <c r="F494" s="68"/>
      <c r="G494" s="65" t="str">
        <f>IF(Edges[[#This Row],[Vertex 1]]=Edges[[#This Row],[Vertex 2]],"HIDE","SHOW")</f>
        <v>HIDE</v>
      </c>
      <c r="H494" s="69"/>
      <c r="I494" s="70"/>
      <c r="J494" s="70"/>
      <c r="K494" s="34"/>
      <c r="L494" s="77"/>
      <c r="M494" s="77"/>
      <c r="N494" s="72"/>
      <c r="O494" s="79" t="s">
        <v>179</v>
      </c>
      <c r="P494" s="81">
        <v>42852.550868055558</v>
      </c>
      <c r="Q494" s="79" t="s">
        <v>1855</v>
      </c>
      <c r="R494" s="82" t="s">
        <v>3293</v>
      </c>
      <c r="S494" s="79" t="s">
        <v>4022</v>
      </c>
      <c r="T494" s="79"/>
      <c r="U494" s="79"/>
      <c r="V494" s="82" t="s">
        <v>4972</v>
      </c>
      <c r="W494" s="81">
        <v>42852.550868055558</v>
      </c>
      <c r="X494" s="82" t="s">
        <v>6163</v>
      </c>
      <c r="Y494" s="79"/>
      <c r="Z494" s="79"/>
      <c r="AA494" s="83" t="s">
        <v>8210</v>
      </c>
      <c r="AB494" s="79"/>
      <c r="AC494" s="79" t="b">
        <v>0</v>
      </c>
      <c r="AD494" s="79">
        <v>0</v>
      </c>
      <c r="AE494" s="83" t="s">
        <v>9915</v>
      </c>
      <c r="AF494" s="79" t="b">
        <v>0</v>
      </c>
      <c r="AG494" s="79" t="s">
        <v>9963</v>
      </c>
      <c r="AH494" s="79"/>
      <c r="AI494" s="83" t="s">
        <v>9915</v>
      </c>
      <c r="AJ494" s="79" t="b">
        <v>0</v>
      </c>
      <c r="AK494" s="79">
        <v>0</v>
      </c>
      <c r="AL494" s="83" t="s">
        <v>9915</v>
      </c>
      <c r="AM494" s="79" t="s">
        <v>9991</v>
      </c>
      <c r="AN494" s="79" t="b">
        <v>0</v>
      </c>
      <c r="AO494" s="83" t="s">
        <v>8210</v>
      </c>
      <c r="AP494" s="79" t="s">
        <v>179</v>
      </c>
      <c r="AQ494" s="79">
        <v>0</v>
      </c>
      <c r="AR494" s="79">
        <v>0</v>
      </c>
      <c r="AS494" s="79"/>
      <c r="AT494" s="79"/>
      <c r="AU494" s="79"/>
      <c r="AV494" s="79"/>
      <c r="AW494" s="79"/>
      <c r="AX494" s="79"/>
      <c r="AY494" s="79"/>
      <c r="AZ494" s="79"/>
      <c r="BA494">
        <v>1</v>
      </c>
      <c r="BB494">
        <v>-1</v>
      </c>
      <c r="BC494" s="79" t="str">
        <f>IF(Edges[[#This Row],[Sentiment]]=0,"NEUTRAL",IF(Edges[[#This Row],[Sentiment]]=1,"POSITIVE",IF(Edges[[#This Row],[Sentiment]]=-1,"NEGATIVE")))</f>
        <v>NEGATIVE</v>
      </c>
      <c r="BD494" s="79" t="str">
        <f>IF(Edges[[#This Row],[Vertex 1]]=Edges[[#This Row],[Vertex 2]],"HIDE","SHOW")</f>
        <v>HIDE</v>
      </c>
      <c r="BE494" s="124" t="e">
        <f>REPLACE(INDEX(GroupVertices[Group], MATCH(Edges[[#This Row],[Vertex 1]],GroupVertices[Vertex],0)),1,1,"")</f>
        <v>#N/A</v>
      </c>
      <c r="BF494" s="124" t="e">
        <f>REPLACE(INDEX(GroupVertices[Group], MATCH(Edges[[#This Row],[Vertex 2]],GroupVertices[Vertex],0)),1,1,"")</f>
        <v>#N/A</v>
      </c>
    </row>
    <row r="495" spans="1:58" x14ac:dyDescent="0.25">
      <c r="A495" s="64" t="s">
        <v>466</v>
      </c>
      <c r="B495" s="64" t="s">
        <v>1549</v>
      </c>
      <c r="C495" s="65"/>
      <c r="D495" s="66"/>
      <c r="E495" s="67"/>
      <c r="F495" s="68"/>
      <c r="G495" s="65" t="str">
        <f>IF(Edges[[#This Row],[Vertex 1]]=Edges[[#This Row],[Vertex 2]],"HIDE","SHOW")</f>
        <v>SHOW</v>
      </c>
      <c r="H495" s="69"/>
      <c r="I495" s="70"/>
      <c r="J495" s="70"/>
      <c r="K495" s="34" t="s">
        <v>65</v>
      </c>
      <c r="L495" s="77">
        <v>495</v>
      </c>
      <c r="M495" s="77"/>
      <c r="N495" s="72"/>
      <c r="O495" s="79" t="s">
        <v>1646</v>
      </c>
      <c r="P495" s="81">
        <v>42852.555879629632</v>
      </c>
      <c r="Q495" s="79" t="s">
        <v>1856</v>
      </c>
      <c r="R495" s="82" t="s">
        <v>3332</v>
      </c>
      <c r="S495" s="79" t="s">
        <v>4027</v>
      </c>
      <c r="T495" s="79"/>
      <c r="U495" s="79"/>
      <c r="V495" s="82" t="s">
        <v>4973</v>
      </c>
      <c r="W495" s="81">
        <v>42852.555879629632</v>
      </c>
      <c r="X495" s="82" t="s">
        <v>6164</v>
      </c>
      <c r="Y495" s="79"/>
      <c r="Z495" s="79"/>
      <c r="AA495" s="83" t="s">
        <v>8211</v>
      </c>
      <c r="AB495" s="79"/>
      <c r="AC495" s="79" t="b">
        <v>0</v>
      </c>
      <c r="AD495" s="79">
        <v>0</v>
      </c>
      <c r="AE495" s="83" t="s">
        <v>9915</v>
      </c>
      <c r="AF495" s="79" t="b">
        <v>0</v>
      </c>
      <c r="AG495" s="79" t="s">
        <v>9963</v>
      </c>
      <c r="AH495" s="79"/>
      <c r="AI495" s="83" t="s">
        <v>9915</v>
      </c>
      <c r="AJ495" s="79" t="b">
        <v>0</v>
      </c>
      <c r="AK495" s="79">
        <v>0</v>
      </c>
      <c r="AL495" s="83" t="s">
        <v>9915</v>
      </c>
      <c r="AM495" s="79" t="s">
        <v>10000</v>
      </c>
      <c r="AN495" s="79" t="b">
        <v>0</v>
      </c>
      <c r="AO495" s="83" t="s">
        <v>8211</v>
      </c>
      <c r="AP495" s="79" t="s">
        <v>179</v>
      </c>
      <c r="AQ495" s="79">
        <v>0</v>
      </c>
      <c r="AR495" s="79">
        <v>0</v>
      </c>
      <c r="AS495" s="79"/>
      <c r="AT495" s="79"/>
      <c r="AU495" s="79"/>
      <c r="AV495" s="79"/>
      <c r="AW495" s="79"/>
      <c r="AX495" s="79"/>
      <c r="AY495" s="79"/>
      <c r="AZ495" s="79"/>
      <c r="BA495">
        <v>1</v>
      </c>
      <c r="BB495">
        <v>-1</v>
      </c>
      <c r="BC495" s="79" t="str">
        <f>IF(Edges[[#This Row],[Sentiment]]=0,"NEUTRAL",IF(Edges[[#This Row],[Sentiment]]=1,"POSITIVE",IF(Edges[[#This Row],[Sentiment]]=-1,"NEGATIVE")))</f>
        <v>NEGATIVE</v>
      </c>
      <c r="BD495" s="79" t="str">
        <f>IF(Edges[[#This Row],[Vertex 1]]=Edges[[#This Row],[Vertex 2]],"HIDE","SHOW")</f>
        <v>SHOW</v>
      </c>
      <c r="BE495" s="78" t="str">
        <f>REPLACE(INDEX(GroupVertices[Group], MATCH(Edges[[#This Row],[Vertex 1]],GroupVertices[Vertex],0)),1,1,"")</f>
        <v>EGATIVE</v>
      </c>
      <c r="BF495" s="78" t="str">
        <f>REPLACE(INDEX(GroupVertices[Group], MATCH(Edges[[#This Row],[Vertex 2]],GroupVertices[Vertex],0)),1,1,"")</f>
        <v>eneral</v>
      </c>
    </row>
    <row r="496" spans="1:58" hidden="1" x14ac:dyDescent="0.25">
      <c r="A496" s="64" t="s">
        <v>467</v>
      </c>
      <c r="B496" s="64" t="s">
        <v>467</v>
      </c>
      <c r="C496" s="65"/>
      <c r="D496" s="66"/>
      <c r="E496" s="67"/>
      <c r="F496" s="68"/>
      <c r="G496" s="65" t="str">
        <f>IF(Edges[[#This Row],[Vertex 1]]=Edges[[#This Row],[Vertex 2]],"HIDE","SHOW")</f>
        <v>HIDE</v>
      </c>
      <c r="H496" s="69"/>
      <c r="I496" s="70"/>
      <c r="J496" s="70"/>
      <c r="K496" s="34"/>
      <c r="L496" s="77"/>
      <c r="M496" s="77"/>
      <c r="N496" s="72"/>
      <c r="O496" s="79" t="s">
        <v>179</v>
      </c>
      <c r="P496" s="81">
        <v>42852.557314814818</v>
      </c>
      <c r="Q496" s="79" t="s">
        <v>1857</v>
      </c>
      <c r="R496" s="82" t="s">
        <v>3333</v>
      </c>
      <c r="S496" s="79" t="s">
        <v>4020</v>
      </c>
      <c r="T496" s="79" t="s">
        <v>4308</v>
      </c>
      <c r="U496" s="79"/>
      <c r="V496" s="82" t="s">
        <v>4974</v>
      </c>
      <c r="W496" s="81">
        <v>42852.557314814818</v>
      </c>
      <c r="X496" s="82" t="s">
        <v>6165</v>
      </c>
      <c r="Y496" s="79"/>
      <c r="Z496" s="79"/>
      <c r="AA496" s="83" t="s">
        <v>8212</v>
      </c>
      <c r="AB496" s="79"/>
      <c r="AC496" s="79" t="b">
        <v>0</v>
      </c>
      <c r="AD496" s="79">
        <v>0</v>
      </c>
      <c r="AE496" s="83" t="s">
        <v>9915</v>
      </c>
      <c r="AF496" s="79" t="b">
        <v>0</v>
      </c>
      <c r="AG496" s="79" t="s">
        <v>9963</v>
      </c>
      <c r="AH496" s="79"/>
      <c r="AI496" s="83" t="s">
        <v>9915</v>
      </c>
      <c r="AJ496" s="79" t="b">
        <v>0</v>
      </c>
      <c r="AK496" s="79">
        <v>0</v>
      </c>
      <c r="AL496" s="83" t="s">
        <v>9915</v>
      </c>
      <c r="AM496" s="79" t="s">
        <v>9996</v>
      </c>
      <c r="AN496" s="79" t="b">
        <v>0</v>
      </c>
      <c r="AO496" s="83" t="s">
        <v>8212</v>
      </c>
      <c r="AP496" s="79" t="s">
        <v>179</v>
      </c>
      <c r="AQ496" s="79">
        <v>0</v>
      </c>
      <c r="AR496" s="79">
        <v>0</v>
      </c>
      <c r="AS496" s="79"/>
      <c r="AT496" s="79"/>
      <c r="AU496" s="79"/>
      <c r="AV496" s="79"/>
      <c r="AW496" s="79"/>
      <c r="AX496" s="79"/>
      <c r="AY496" s="79"/>
      <c r="AZ496" s="79"/>
      <c r="BA496">
        <v>1</v>
      </c>
      <c r="BB496">
        <v>-1</v>
      </c>
      <c r="BC496" s="79" t="str">
        <f>IF(Edges[[#This Row],[Sentiment]]=0,"NEUTRAL",IF(Edges[[#This Row],[Sentiment]]=1,"POSITIVE",IF(Edges[[#This Row],[Sentiment]]=-1,"NEGATIVE")))</f>
        <v>NEGATIVE</v>
      </c>
      <c r="BD496" s="79" t="str">
        <f>IF(Edges[[#This Row],[Vertex 1]]=Edges[[#This Row],[Vertex 2]],"HIDE","SHOW")</f>
        <v>HIDE</v>
      </c>
      <c r="BE496" s="124" t="e">
        <f>REPLACE(INDEX(GroupVertices[Group], MATCH(Edges[[#This Row],[Vertex 1]],GroupVertices[Vertex],0)),1,1,"")</f>
        <v>#N/A</v>
      </c>
      <c r="BF496" s="124" t="e">
        <f>REPLACE(INDEX(GroupVertices[Group], MATCH(Edges[[#This Row],[Vertex 2]],GroupVertices[Vertex],0)),1,1,"")</f>
        <v>#N/A</v>
      </c>
    </row>
    <row r="497" spans="1:58" x14ac:dyDescent="0.25">
      <c r="A497" s="64" t="s">
        <v>468</v>
      </c>
      <c r="B497" s="64" t="s">
        <v>1419</v>
      </c>
      <c r="C497" s="65"/>
      <c r="D497" s="66"/>
      <c r="E497" s="67"/>
      <c r="F497" s="68"/>
      <c r="G497" s="65" t="str">
        <f>IF(Edges[[#This Row],[Vertex 1]]=Edges[[#This Row],[Vertex 2]],"HIDE","SHOW")</f>
        <v>SHOW</v>
      </c>
      <c r="H497" s="69"/>
      <c r="I497" s="70"/>
      <c r="J497" s="70"/>
      <c r="K497" s="34" t="s">
        <v>65</v>
      </c>
      <c r="L497" s="77">
        <v>497</v>
      </c>
      <c r="M497" s="77"/>
      <c r="N497" s="72"/>
      <c r="O497" s="79" t="s">
        <v>1646</v>
      </c>
      <c r="P497" s="81">
        <v>42852.561585648145</v>
      </c>
      <c r="Q497" s="79" t="s">
        <v>1858</v>
      </c>
      <c r="R497" s="82" t="s">
        <v>3334</v>
      </c>
      <c r="S497" s="79" t="s">
        <v>4022</v>
      </c>
      <c r="T497" s="79" t="s">
        <v>4288</v>
      </c>
      <c r="U497" s="79"/>
      <c r="V497" s="82" t="s">
        <v>4975</v>
      </c>
      <c r="W497" s="81">
        <v>42852.561585648145</v>
      </c>
      <c r="X497" s="82" t="s">
        <v>6166</v>
      </c>
      <c r="Y497" s="79"/>
      <c r="Z497" s="79"/>
      <c r="AA497" s="83" t="s">
        <v>8213</v>
      </c>
      <c r="AB497" s="79"/>
      <c r="AC497" s="79" t="b">
        <v>0</v>
      </c>
      <c r="AD497" s="79">
        <v>0</v>
      </c>
      <c r="AE497" s="83" t="s">
        <v>9915</v>
      </c>
      <c r="AF497" s="79" t="b">
        <v>0</v>
      </c>
      <c r="AG497" s="79" t="s">
        <v>9963</v>
      </c>
      <c r="AH497" s="79"/>
      <c r="AI497" s="83" t="s">
        <v>9915</v>
      </c>
      <c r="AJ497" s="79" t="b">
        <v>0</v>
      </c>
      <c r="AK497" s="79">
        <v>1</v>
      </c>
      <c r="AL497" s="83" t="s">
        <v>9551</v>
      </c>
      <c r="AM497" s="79" t="s">
        <v>9990</v>
      </c>
      <c r="AN497" s="79" t="b">
        <v>0</v>
      </c>
      <c r="AO497" s="83" t="s">
        <v>9551</v>
      </c>
      <c r="AP497" s="79" t="s">
        <v>179</v>
      </c>
      <c r="AQ497" s="79">
        <v>0</v>
      </c>
      <c r="AR497" s="79">
        <v>0</v>
      </c>
      <c r="AS497" s="79"/>
      <c r="AT497" s="79"/>
      <c r="AU497" s="79"/>
      <c r="AV497" s="79"/>
      <c r="AW497" s="79"/>
      <c r="AX497" s="79"/>
      <c r="AY497" s="79"/>
      <c r="AZ497" s="79"/>
      <c r="BA497">
        <v>1</v>
      </c>
      <c r="BB497">
        <v>-1</v>
      </c>
      <c r="BC497" s="79" t="str">
        <f>IF(Edges[[#This Row],[Sentiment]]=0,"NEUTRAL",IF(Edges[[#This Row],[Sentiment]]=1,"POSITIVE",IF(Edges[[#This Row],[Sentiment]]=-1,"NEGATIVE")))</f>
        <v>NEGATIVE</v>
      </c>
      <c r="BD497" s="79" t="str">
        <f>IF(Edges[[#This Row],[Vertex 1]]=Edges[[#This Row],[Vertex 2]],"HIDE","SHOW")</f>
        <v>SHOW</v>
      </c>
      <c r="BE497" s="78" t="str">
        <f>REPLACE(INDEX(GroupVertices[Group], MATCH(Edges[[#This Row],[Vertex 1]],GroupVertices[Vertex],0)),1,1,"")</f>
        <v>EGATIVE</v>
      </c>
      <c r="BF497" s="78" t="str">
        <f>REPLACE(INDEX(GroupVertices[Group], MATCH(Edges[[#This Row],[Vertex 2]],GroupVertices[Vertex],0)),1,1,"")</f>
        <v>EUTRAL</v>
      </c>
    </row>
    <row r="498" spans="1:58" x14ac:dyDescent="0.25">
      <c r="A498" s="64" t="s">
        <v>469</v>
      </c>
      <c r="B498" s="64" t="s">
        <v>1532</v>
      </c>
      <c r="C498" s="65"/>
      <c r="D498" s="66"/>
      <c r="E498" s="67"/>
      <c r="F498" s="68"/>
      <c r="G498" s="65" t="str">
        <f>IF(Edges[[#This Row],[Vertex 1]]=Edges[[#This Row],[Vertex 2]],"HIDE","SHOW")</f>
        <v>SHOW</v>
      </c>
      <c r="H498" s="69"/>
      <c r="I498" s="70"/>
      <c r="J498" s="70"/>
      <c r="K498" s="34" t="s">
        <v>65</v>
      </c>
      <c r="L498" s="77">
        <v>498</v>
      </c>
      <c r="M498" s="77"/>
      <c r="N498" s="72"/>
      <c r="O498" s="79" t="s">
        <v>1646</v>
      </c>
      <c r="P498" s="81">
        <v>42852.562951388885</v>
      </c>
      <c r="Q498" s="79" t="s">
        <v>1859</v>
      </c>
      <c r="R498" s="82" t="s">
        <v>3335</v>
      </c>
      <c r="S498" s="79" t="s">
        <v>4022</v>
      </c>
      <c r="T498" s="79"/>
      <c r="U498" s="79"/>
      <c r="V498" s="82" t="s">
        <v>4976</v>
      </c>
      <c r="W498" s="81">
        <v>42852.562951388885</v>
      </c>
      <c r="X498" s="82" t="s">
        <v>6167</v>
      </c>
      <c r="Y498" s="79"/>
      <c r="Z498" s="79"/>
      <c r="AA498" s="83" t="s">
        <v>8214</v>
      </c>
      <c r="AB498" s="79"/>
      <c r="AC498" s="79" t="b">
        <v>0</v>
      </c>
      <c r="AD498" s="79">
        <v>0</v>
      </c>
      <c r="AE498" s="83" t="s">
        <v>9915</v>
      </c>
      <c r="AF498" s="79" t="b">
        <v>0</v>
      </c>
      <c r="AG498" s="79" t="s">
        <v>9963</v>
      </c>
      <c r="AH498" s="79"/>
      <c r="AI498" s="83" t="s">
        <v>9915</v>
      </c>
      <c r="AJ498" s="79" t="b">
        <v>0</v>
      </c>
      <c r="AK498" s="79">
        <v>3</v>
      </c>
      <c r="AL498" s="83" t="s">
        <v>9839</v>
      </c>
      <c r="AM498" s="79" t="s">
        <v>9991</v>
      </c>
      <c r="AN498" s="79" t="b">
        <v>0</v>
      </c>
      <c r="AO498" s="83" t="s">
        <v>9839</v>
      </c>
      <c r="AP498" s="79" t="s">
        <v>179</v>
      </c>
      <c r="AQ498" s="79">
        <v>0</v>
      </c>
      <c r="AR498" s="79">
        <v>0</v>
      </c>
      <c r="AS498" s="79"/>
      <c r="AT498" s="79"/>
      <c r="AU498" s="79"/>
      <c r="AV498" s="79"/>
      <c r="AW498" s="79"/>
      <c r="AX498" s="79"/>
      <c r="AY498" s="79"/>
      <c r="AZ498" s="79"/>
      <c r="BA498">
        <v>1</v>
      </c>
      <c r="BB498">
        <v>-1</v>
      </c>
      <c r="BC498" s="79" t="str">
        <f>IF(Edges[[#This Row],[Sentiment]]=0,"NEUTRAL",IF(Edges[[#This Row],[Sentiment]]=1,"POSITIVE",IF(Edges[[#This Row],[Sentiment]]=-1,"NEGATIVE")))</f>
        <v>NEGATIVE</v>
      </c>
      <c r="BD498" s="79" t="str">
        <f>IF(Edges[[#This Row],[Vertex 1]]=Edges[[#This Row],[Vertex 2]],"HIDE","SHOW")</f>
        <v>SHOW</v>
      </c>
      <c r="BE498" s="78" t="str">
        <f>REPLACE(INDEX(GroupVertices[Group], MATCH(Edges[[#This Row],[Vertex 1]],GroupVertices[Vertex],0)),1,1,"")</f>
        <v>EGATIVE</v>
      </c>
      <c r="BF498" s="78" t="str">
        <f>REPLACE(INDEX(GroupVertices[Group], MATCH(Edges[[#This Row],[Vertex 2]],GroupVertices[Vertex],0)),1,1,"")</f>
        <v>eneral</v>
      </c>
    </row>
    <row r="499" spans="1:58" x14ac:dyDescent="0.25">
      <c r="A499" s="64" t="s">
        <v>470</v>
      </c>
      <c r="B499" s="64" t="s">
        <v>1406</v>
      </c>
      <c r="C499" s="65"/>
      <c r="D499" s="66"/>
      <c r="E499" s="67"/>
      <c r="F499" s="68"/>
      <c r="G499" s="65" t="str">
        <f>IF(Edges[[#This Row],[Vertex 1]]=Edges[[#This Row],[Vertex 2]],"HIDE","SHOW")</f>
        <v>SHOW</v>
      </c>
      <c r="H499" s="69"/>
      <c r="I499" s="70"/>
      <c r="J499" s="70"/>
      <c r="K499" s="34" t="s">
        <v>65</v>
      </c>
      <c r="L499" s="77">
        <v>499</v>
      </c>
      <c r="M499" s="77"/>
      <c r="N499" s="72"/>
      <c r="O499" s="79" t="s">
        <v>1646</v>
      </c>
      <c r="P499" s="81">
        <v>42852.563136574077</v>
      </c>
      <c r="Q499" s="79" t="s">
        <v>1860</v>
      </c>
      <c r="R499" s="82" t="s">
        <v>3336</v>
      </c>
      <c r="S499" s="79" t="s">
        <v>4048</v>
      </c>
      <c r="T499" s="79"/>
      <c r="U499" s="79"/>
      <c r="V499" s="82" t="s">
        <v>4977</v>
      </c>
      <c r="W499" s="81">
        <v>42852.563136574077</v>
      </c>
      <c r="X499" s="82" t="s">
        <v>6168</v>
      </c>
      <c r="Y499" s="79"/>
      <c r="Z499" s="79"/>
      <c r="AA499" s="83" t="s">
        <v>8215</v>
      </c>
      <c r="AB499" s="79"/>
      <c r="AC499" s="79" t="b">
        <v>0</v>
      </c>
      <c r="AD499" s="79">
        <v>0</v>
      </c>
      <c r="AE499" s="83" t="s">
        <v>9915</v>
      </c>
      <c r="AF499" s="79" t="b">
        <v>0</v>
      </c>
      <c r="AG499" s="79" t="s">
        <v>9963</v>
      </c>
      <c r="AH499" s="79"/>
      <c r="AI499" s="83" t="s">
        <v>9915</v>
      </c>
      <c r="AJ499" s="79" t="b">
        <v>0</v>
      </c>
      <c r="AK499" s="79">
        <v>14</v>
      </c>
      <c r="AL499" s="83" t="s">
        <v>9511</v>
      </c>
      <c r="AM499" s="79" t="s">
        <v>9991</v>
      </c>
      <c r="AN499" s="79" t="b">
        <v>0</v>
      </c>
      <c r="AO499" s="83" t="s">
        <v>9511</v>
      </c>
      <c r="AP499" s="79" t="s">
        <v>179</v>
      </c>
      <c r="AQ499" s="79">
        <v>0</v>
      </c>
      <c r="AR499" s="79">
        <v>0</v>
      </c>
      <c r="AS499" s="79"/>
      <c r="AT499" s="79"/>
      <c r="AU499" s="79"/>
      <c r="AV499" s="79"/>
      <c r="AW499" s="79"/>
      <c r="AX499" s="79"/>
      <c r="AY499" s="79"/>
      <c r="AZ499" s="79"/>
      <c r="BA499">
        <v>1</v>
      </c>
      <c r="BB499">
        <v>-1</v>
      </c>
      <c r="BC499" s="79" t="str">
        <f>IF(Edges[[#This Row],[Sentiment]]=0,"NEUTRAL",IF(Edges[[#This Row],[Sentiment]]=1,"POSITIVE",IF(Edges[[#This Row],[Sentiment]]=-1,"NEGATIVE")))</f>
        <v>NEGATIVE</v>
      </c>
      <c r="BD499" s="79" t="str">
        <f>IF(Edges[[#This Row],[Vertex 1]]=Edges[[#This Row],[Vertex 2]],"HIDE","SHOW")</f>
        <v>SHOW</v>
      </c>
      <c r="BE499" s="78" t="str">
        <f>REPLACE(INDEX(GroupVertices[Group], MATCH(Edges[[#This Row],[Vertex 1]],GroupVertices[Vertex],0)),1,1,"")</f>
        <v>EGATIVE</v>
      </c>
      <c r="BF499" s="78" t="str">
        <f>REPLACE(INDEX(GroupVertices[Group], MATCH(Edges[[#This Row],[Vertex 2]],GroupVertices[Vertex],0)),1,1,"")</f>
        <v>eneral</v>
      </c>
    </row>
    <row r="500" spans="1:58" x14ac:dyDescent="0.25">
      <c r="A500" s="64" t="s">
        <v>470</v>
      </c>
      <c r="B500" s="64" t="s">
        <v>1405</v>
      </c>
      <c r="C500" s="65"/>
      <c r="D500" s="66"/>
      <c r="E500" s="67"/>
      <c r="F500" s="68"/>
      <c r="G500" s="65" t="str">
        <f>IF(Edges[[#This Row],[Vertex 1]]=Edges[[#This Row],[Vertex 2]],"HIDE","SHOW")</f>
        <v>SHOW</v>
      </c>
      <c r="H500" s="69"/>
      <c r="I500" s="70"/>
      <c r="J500" s="70"/>
      <c r="K500" s="34" t="s">
        <v>65</v>
      </c>
      <c r="L500" s="77">
        <v>500</v>
      </c>
      <c r="M500" s="77"/>
      <c r="N500" s="72"/>
      <c r="O500" s="79" t="s">
        <v>1646</v>
      </c>
      <c r="P500" s="81">
        <v>42852.563136574077</v>
      </c>
      <c r="Q500" s="79" t="s">
        <v>1860</v>
      </c>
      <c r="R500" s="82" t="s">
        <v>3336</v>
      </c>
      <c r="S500" s="79" t="s">
        <v>4048</v>
      </c>
      <c r="T500" s="79"/>
      <c r="U500" s="79"/>
      <c r="V500" s="82" t="s">
        <v>4977</v>
      </c>
      <c r="W500" s="81">
        <v>42852.563136574077</v>
      </c>
      <c r="X500" s="82" t="s">
        <v>6168</v>
      </c>
      <c r="Y500" s="79"/>
      <c r="Z500" s="79"/>
      <c r="AA500" s="83" t="s">
        <v>8215</v>
      </c>
      <c r="AB500" s="79"/>
      <c r="AC500" s="79" t="b">
        <v>0</v>
      </c>
      <c r="AD500" s="79">
        <v>0</v>
      </c>
      <c r="AE500" s="83" t="s">
        <v>9915</v>
      </c>
      <c r="AF500" s="79" t="b">
        <v>0</v>
      </c>
      <c r="AG500" s="79" t="s">
        <v>9963</v>
      </c>
      <c r="AH500" s="79"/>
      <c r="AI500" s="83" t="s">
        <v>9915</v>
      </c>
      <c r="AJ500" s="79" t="b">
        <v>0</v>
      </c>
      <c r="AK500" s="79">
        <v>14</v>
      </c>
      <c r="AL500" s="83" t="s">
        <v>9511</v>
      </c>
      <c r="AM500" s="79" t="s">
        <v>9991</v>
      </c>
      <c r="AN500" s="79" t="b">
        <v>0</v>
      </c>
      <c r="AO500" s="83" t="s">
        <v>9511</v>
      </c>
      <c r="AP500" s="79" t="s">
        <v>179</v>
      </c>
      <c r="AQ500" s="79">
        <v>0</v>
      </c>
      <c r="AR500" s="79">
        <v>0</v>
      </c>
      <c r="AS500" s="79"/>
      <c r="AT500" s="79"/>
      <c r="AU500" s="79"/>
      <c r="AV500" s="79"/>
      <c r="AW500" s="79"/>
      <c r="AX500" s="79"/>
      <c r="AY500" s="79"/>
      <c r="AZ500" s="79"/>
      <c r="BA500">
        <v>1</v>
      </c>
      <c r="BB500">
        <v>-1</v>
      </c>
      <c r="BC500" s="79" t="str">
        <f>IF(Edges[[#This Row],[Sentiment]]=0,"NEUTRAL",IF(Edges[[#This Row],[Sentiment]]=1,"POSITIVE",IF(Edges[[#This Row],[Sentiment]]=-1,"NEGATIVE")))</f>
        <v>NEGATIVE</v>
      </c>
      <c r="BD500" s="79" t="str">
        <f>IF(Edges[[#This Row],[Vertex 1]]=Edges[[#This Row],[Vertex 2]],"HIDE","SHOW")</f>
        <v>SHOW</v>
      </c>
      <c r="BE500" s="78" t="str">
        <f>REPLACE(INDEX(GroupVertices[Group], MATCH(Edges[[#This Row],[Vertex 1]],GroupVertices[Vertex],0)),1,1,"")</f>
        <v>EGATIVE</v>
      </c>
      <c r="BF500" s="78" t="str">
        <f>REPLACE(INDEX(GroupVertices[Group], MATCH(Edges[[#This Row],[Vertex 2]],GroupVertices[Vertex],0)),1,1,"")</f>
        <v>OSITIVE</v>
      </c>
    </row>
    <row r="501" spans="1:58" x14ac:dyDescent="0.25">
      <c r="A501" s="64" t="s">
        <v>471</v>
      </c>
      <c r="B501" s="64" t="s">
        <v>1406</v>
      </c>
      <c r="C501" s="65"/>
      <c r="D501" s="66"/>
      <c r="E501" s="67"/>
      <c r="F501" s="68"/>
      <c r="G501" s="65" t="str">
        <f>IF(Edges[[#This Row],[Vertex 1]]=Edges[[#This Row],[Vertex 2]],"HIDE","SHOW")</f>
        <v>SHOW</v>
      </c>
      <c r="H501" s="69"/>
      <c r="I501" s="70"/>
      <c r="J501" s="70"/>
      <c r="K501" s="34" t="s">
        <v>65</v>
      </c>
      <c r="L501" s="77">
        <v>501</v>
      </c>
      <c r="M501" s="77"/>
      <c r="N501" s="72"/>
      <c r="O501" s="79" t="s">
        <v>1646</v>
      </c>
      <c r="P501" s="81">
        <v>42852.563368055555</v>
      </c>
      <c r="Q501" s="79" t="s">
        <v>1860</v>
      </c>
      <c r="R501" s="82" t="s">
        <v>3336</v>
      </c>
      <c r="S501" s="79" t="s">
        <v>4048</v>
      </c>
      <c r="T501" s="79"/>
      <c r="U501" s="79"/>
      <c r="V501" s="82" t="s">
        <v>4978</v>
      </c>
      <c r="W501" s="81">
        <v>42852.563368055555</v>
      </c>
      <c r="X501" s="82" t="s">
        <v>6169</v>
      </c>
      <c r="Y501" s="79"/>
      <c r="Z501" s="79"/>
      <c r="AA501" s="83" t="s">
        <v>8216</v>
      </c>
      <c r="AB501" s="79"/>
      <c r="AC501" s="79" t="b">
        <v>0</v>
      </c>
      <c r="AD501" s="79">
        <v>0</v>
      </c>
      <c r="AE501" s="83" t="s">
        <v>9915</v>
      </c>
      <c r="AF501" s="79" t="b">
        <v>0</v>
      </c>
      <c r="AG501" s="79" t="s">
        <v>9963</v>
      </c>
      <c r="AH501" s="79"/>
      <c r="AI501" s="83" t="s">
        <v>9915</v>
      </c>
      <c r="AJ501" s="79" t="b">
        <v>0</v>
      </c>
      <c r="AK501" s="79">
        <v>14</v>
      </c>
      <c r="AL501" s="83" t="s">
        <v>9511</v>
      </c>
      <c r="AM501" s="79" t="s">
        <v>9991</v>
      </c>
      <c r="AN501" s="79" t="b">
        <v>0</v>
      </c>
      <c r="AO501" s="83" t="s">
        <v>9511</v>
      </c>
      <c r="AP501" s="79" t="s">
        <v>179</v>
      </c>
      <c r="AQ501" s="79">
        <v>0</v>
      </c>
      <c r="AR501" s="79">
        <v>0</v>
      </c>
      <c r="AS501" s="79"/>
      <c r="AT501" s="79"/>
      <c r="AU501" s="79"/>
      <c r="AV501" s="79"/>
      <c r="AW501" s="79"/>
      <c r="AX501" s="79"/>
      <c r="AY501" s="79"/>
      <c r="AZ501" s="79"/>
      <c r="BA501">
        <v>1</v>
      </c>
      <c r="BB501">
        <v>-1</v>
      </c>
      <c r="BC501" s="79" t="str">
        <f>IF(Edges[[#This Row],[Sentiment]]=0,"NEUTRAL",IF(Edges[[#This Row],[Sentiment]]=1,"POSITIVE",IF(Edges[[#This Row],[Sentiment]]=-1,"NEGATIVE")))</f>
        <v>NEGATIVE</v>
      </c>
      <c r="BD501" s="79" t="str">
        <f>IF(Edges[[#This Row],[Vertex 1]]=Edges[[#This Row],[Vertex 2]],"HIDE","SHOW")</f>
        <v>SHOW</v>
      </c>
      <c r="BE501" s="78" t="str">
        <f>REPLACE(INDEX(GroupVertices[Group], MATCH(Edges[[#This Row],[Vertex 1]],GroupVertices[Vertex],0)),1,1,"")</f>
        <v>EGATIVE</v>
      </c>
      <c r="BF501" s="78" t="str">
        <f>REPLACE(INDEX(GroupVertices[Group], MATCH(Edges[[#This Row],[Vertex 2]],GroupVertices[Vertex],0)),1,1,"")</f>
        <v>eneral</v>
      </c>
    </row>
    <row r="502" spans="1:58" x14ac:dyDescent="0.25">
      <c r="A502" s="64" t="s">
        <v>471</v>
      </c>
      <c r="B502" s="64" t="s">
        <v>1405</v>
      </c>
      <c r="C502" s="65"/>
      <c r="D502" s="66"/>
      <c r="E502" s="67"/>
      <c r="F502" s="68"/>
      <c r="G502" s="65" t="str">
        <f>IF(Edges[[#This Row],[Vertex 1]]=Edges[[#This Row],[Vertex 2]],"HIDE","SHOW")</f>
        <v>SHOW</v>
      </c>
      <c r="H502" s="69"/>
      <c r="I502" s="70"/>
      <c r="J502" s="70"/>
      <c r="K502" s="34" t="s">
        <v>65</v>
      </c>
      <c r="L502" s="77">
        <v>502</v>
      </c>
      <c r="M502" s="77"/>
      <c r="N502" s="72"/>
      <c r="O502" s="79" t="s">
        <v>1646</v>
      </c>
      <c r="P502" s="81">
        <v>42852.563368055555</v>
      </c>
      <c r="Q502" s="79" t="s">
        <v>1860</v>
      </c>
      <c r="R502" s="82" t="s">
        <v>3336</v>
      </c>
      <c r="S502" s="79" t="s">
        <v>4048</v>
      </c>
      <c r="T502" s="79"/>
      <c r="U502" s="79"/>
      <c r="V502" s="82" t="s">
        <v>4978</v>
      </c>
      <c r="W502" s="81">
        <v>42852.563368055555</v>
      </c>
      <c r="X502" s="82" t="s">
        <v>6169</v>
      </c>
      <c r="Y502" s="79"/>
      <c r="Z502" s="79"/>
      <c r="AA502" s="83" t="s">
        <v>8216</v>
      </c>
      <c r="AB502" s="79"/>
      <c r="AC502" s="79" t="b">
        <v>0</v>
      </c>
      <c r="AD502" s="79">
        <v>0</v>
      </c>
      <c r="AE502" s="83" t="s">
        <v>9915</v>
      </c>
      <c r="AF502" s="79" t="b">
        <v>0</v>
      </c>
      <c r="AG502" s="79" t="s">
        <v>9963</v>
      </c>
      <c r="AH502" s="79"/>
      <c r="AI502" s="83" t="s">
        <v>9915</v>
      </c>
      <c r="AJ502" s="79" t="b">
        <v>0</v>
      </c>
      <c r="AK502" s="79">
        <v>14</v>
      </c>
      <c r="AL502" s="83" t="s">
        <v>9511</v>
      </c>
      <c r="AM502" s="79" t="s">
        <v>9991</v>
      </c>
      <c r="AN502" s="79" t="b">
        <v>0</v>
      </c>
      <c r="AO502" s="83" t="s">
        <v>9511</v>
      </c>
      <c r="AP502" s="79" t="s">
        <v>179</v>
      </c>
      <c r="AQ502" s="79">
        <v>0</v>
      </c>
      <c r="AR502" s="79">
        <v>0</v>
      </c>
      <c r="AS502" s="79"/>
      <c r="AT502" s="79"/>
      <c r="AU502" s="79"/>
      <c r="AV502" s="79"/>
      <c r="AW502" s="79"/>
      <c r="AX502" s="79"/>
      <c r="AY502" s="79"/>
      <c r="AZ502" s="79"/>
      <c r="BA502">
        <v>1</v>
      </c>
      <c r="BB502">
        <v>-1</v>
      </c>
      <c r="BC502" s="79" t="str">
        <f>IF(Edges[[#This Row],[Sentiment]]=0,"NEUTRAL",IF(Edges[[#This Row],[Sentiment]]=1,"POSITIVE",IF(Edges[[#This Row],[Sentiment]]=-1,"NEGATIVE")))</f>
        <v>NEGATIVE</v>
      </c>
      <c r="BD502" s="79" t="str">
        <f>IF(Edges[[#This Row],[Vertex 1]]=Edges[[#This Row],[Vertex 2]],"HIDE","SHOW")</f>
        <v>SHOW</v>
      </c>
      <c r="BE502" s="78" t="str">
        <f>REPLACE(INDEX(GroupVertices[Group], MATCH(Edges[[#This Row],[Vertex 1]],GroupVertices[Vertex],0)),1,1,"")</f>
        <v>EGATIVE</v>
      </c>
      <c r="BF502" s="78" t="str">
        <f>REPLACE(INDEX(GroupVertices[Group], MATCH(Edges[[#This Row],[Vertex 2]],GroupVertices[Vertex],0)),1,1,"")</f>
        <v>OSITIVE</v>
      </c>
    </row>
    <row r="503" spans="1:58" x14ac:dyDescent="0.25">
      <c r="A503" s="64" t="s">
        <v>472</v>
      </c>
      <c r="B503" s="64" t="s">
        <v>473</v>
      </c>
      <c r="C503" s="65"/>
      <c r="D503" s="66"/>
      <c r="E503" s="67"/>
      <c r="F503" s="68"/>
      <c r="G503" s="65" t="str">
        <f>IF(Edges[[#This Row],[Vertex 1]]=Edges[[#This Row],[Vertex 2]],"HIDE","SHOW")</f>
        <v>SHOW</v>
      </c>
      <c r="H503" s="69"/>
      <c r="I503" s="70"/>
      <c r="J503" s="70"/>
      <c r="K503" s="34" t="s">
        <v>65</v>
      </c>
      <c r="L503" s="77">
        <v>503</v>
      </c>
      <c r="M503" s="77"/>
      <c r="N503" s="72"/>
      <c r="O503" s="79" t="s">
        <v>1646</v>
      </c>
      <c r="P503" s="81">
        <v>42852.563715277778</v>
      </c>
      <c r="Q503" s="79" t="s">
        <v>1861</v>
      </c>
      <c r="R503" s="82" t="s">
        <v>3337</v>
      </c>
      <c r="S503" s="79" t="s">
        <v>4082</v>
      </c>
      <c r="T503" s="79"/>
      <c r="U503" s="82" t="s">
        <v>4504</v>
      </c>
      <c r="V503" s="82" t="s">
        <v>4504</v>
      </c>
      <c r="W503" s="81">
        <v>42852.563715277778</v>
      </c>
      <c r="X503" s="82" t="s">
        <v>6170</v>
      </c>
      <c r="Y503" s="79"/>
      <c r="Z503" s="79"/>
      <c r="AA503" s="83" t="s">
        <v>8217</v>
      </c>
      <c r="AB503" s="79"/>
      <c r="AC503" s="79" t="b">
        <v>0</v>
      </c>
      <c r="AD503" s="79">
        <v>0</v>
      </c>
      <c r="AE503" s="83" t="s">
        <v>9915</v>
      </c>
      <c r="AF503" s="79" t="b">
        <v>0</v>
      </c>
      <c r="AG503" s="79" t="s">
        <v>9964</v>
      </c>
      <c r="AH503" s="79"/>
      <c r="AI503" s="83" t="s">
        <v>9915</v>
      </c>
      <c r="AJ503" s="79" t="b">
        <v>0</v>
      </c>
      <c r="AK503" s="79">
        <v>2</v>
      </c>
      <c r="AL503" s="83" t="s">
        <v>8218</v>
      </c>
      <c r="AM503" s="79" t="s">
        <v>9990</v>
      </c>
      <c r="AN503" s="79" t="b">
        <v>0</v>
      </c>
      <c r="AO503" s="83" t="s">
        <v>8218</v>
      </c>
      <c r="AP503" s="79" t="s">
        <v>179</v>
      </c>
      <c r="AQ503" s="79">
        <v>0</v>
      </c>
      <c r="AR503" s="79">
        <v>0</v>
      </c>
      <c r="AS503" s="79"/>
      <c r="AT503" s="79"/>
      <c r="AU503" s="79"/>
      <c r="AV503" s="79"/>
      <c r="AW503" s="79"/>
      <c r="AX503" s="79"/>
      <c r="AY503" s="79"/>
      <c r="AZ503" s="79"/>
      <c r="BA503">
        <v>1</v>
      </c>
      <c r="BB503">
        <v>-1</v>
      </c>
      <c r="BC503" s="79" t="str">
        <f>IF(Edges[[#This Row],[Sentiment]]=0,"NEUTRAL",IF(Edges[[#This Row],[Sentiment]]=1,"POSITIVE",IF(Edges[[#This Row],[Sentiment]]=-1,"NEGATIVE")))</f>
        <v>NEGATIVE</v>
      </c>
      <c r="BD503" s="79" t="str">
        <f>IF(Edges[[#This Row],[Vertex 1]]=Edges[[#This Row],[Vertex 2]],"HIDE","SHOW")</f>
        <v>SHOW</v>
      </c>
      <c r="BE503" s="78" t="str">
        <f>REPLACE(INDEX(GroupVertices[Group], MATCH(Edges[[#This Row],[Vertex 1]],GroupVertices[Vertex],0)),1,1,"")</f>
        <v>eneral</v>
      </c>
      <c r="BF503" s="78" t="str">
        <f>REPLACE(INDEX(GroupVertices[Group], MATCH(Edges[[#This Row],[Vertex 2]],GroupVertices[Vertex],0)),1,1,"")</f>
        <v>eneral</v>
      </c>
    </row>
    <row r="504" spans="1:58" hidden="1" x14ac:dyDescent="0.25">
      <c r="A504" s="64" t="s">
        <v>473</v>
      </c>
      <c r="B504" s="64" t="s">
        <v>473</v>
      </c>
      <c r="C504" s="65"/>
      <c r="D504" s="66"/>
      <c r="E504" s="67"/>
      <c r="F504" s="68"/>
      <c r="G504" s="65" t="str">
        <f>IF(Edges[[#This Row],[Vertex 1]]=Edges[[#This Row],[Vertex 2]],"HIDE","SHOW")</f>
        <v>HIDE</v>
      </c>
      <c r="H504" s="69"/>
      <c r="I504" s="70"/>
      <c r="J504" s="70"/>
      <c r="K504" s="34"/>
      <c r="L504" s="77"/>
      <c r="M504" s="77"/>
      <c r="N504" s="72"/>
      <c r="O504" s="79" t="s">
        <v>179</v>
      </c>
      <c r="P504" s="81">
        <v>42852.551435185182</v>
      </c>
      <c r="Q504" s="79" t="s">
        <v>1862</v>
      </c>
      <c r="R504" s="82" t="s">
        <v>3337</v>
      </c>
      <c r="S504" s="79" t="s">
        <v>4082</v>
      </c>
      <c r="T504" s="79"/>
      <c r="U504" s="82" t="s">
        <v>4504</v>
      </c>
      <c r="V504" s="82" t="s">
        <v>4504</v>
      </c>
      <c r="W504" s="81">
        <v>42852.551435185182</v>
      </c>
      <c r="X504" s="82" t="s">
        <v>6171</v>
      </c>
      <c r="Y504" s="79"/>
      <c r="Z504" s="79"/>
      <c r="AA504" s="83" t="s">
        <v>8218</v>
      </c>
      <c r="AB504" s="79"/>
      <c r="AC504" s="79" t="b">
        <v>0</v>
      </c>
      <c r="AD504" s="79">
        <v>8</v>
      </c>
      <c r="AE504" s="83" t="s">
        <v>9915</v>
      </c>
      <c r="AF504" s="79" t="b">
        <v>0</v>
      </c>
      <c r="AG504" s="79" t="s">
        <v>9964</v>
      </c>
      <c r="AH504" s="79"/>
      <c r="AI504" s="83" t="s">
        <v>9915</v>
      </c>
      <c r="AJ504" s="79" t="b">
        <v>0</v>
      </c>
      <c r="AK504" s="79">
        <v>2</v>
      </c>
      <c r="AL504" s="83" t="s">
        <v>9915</v>
      </c>
      <c r="AM504" s="79" t="s">
        <v>9990</v>
      </c>
      <c r="AN504" s="79" t="b">
        <v>0</v>
      </c>
      <c r="AO504" s="83" t="s">
        <v>8218</v>
      </c>
      <c r="AP504" s="79" t="s">
        <v>179</v>
      </c>
      <c r="AQ504" s="79">
        <v>0</v>
      </c>
      <c r="AR504" s="79">
        <v>0</v>
      </c>
      <c r="AS504" s="79"/>
      <c r="AT504" s="79"/>
      <c r="AU504" s="79"/>
      <c r="AV504" s="79"/>
      <c r="AW504" s="79"/>
      <c r="AX504" s="79"/>
      <c r="AY504" s="79"/>
      <c r="AZ504" s="79"/>
      <c r="BA504">
        <v>1</v>
      </c>
      <c r="BB504">
        <v>-1</v>
      </c>
      <c r="BC504" s="79" t="str">
        <f>IF(Edges[[#This Row],[Sentiment]]=0,"NEUTRAL",IF(Edges[[#This Row],[Sentiment]]=1,"POSITIVE",IF(Edges[[#This Row],[Sentiment]]=-1,"NEGATIVE")))</f>
        <v>NEGATIVE</v>
      </c>
      <c r="BD504" s="79" t="str">
        <f>IF(Edges[[#This Row],[Vertex 1]]=Edges[[#This Row],[Vertex 2]],"HIDE","SHOW")</f>
        <v>HIDE</v>
      </c>
      <c r="BE504" s="124" t="str">
        <f>REPLACE(INDEX(GroupVertices[Group], MATCH(Edges[[#This Row],[Vertex 1]],GroupVertices[Vertex],0)),1,1,"")</f>
        <v>eneral</v>
      </c>
      <c r="BF504" s="124" t="str">
        <f>REPLACE(INDEX(GroupVertices[Group], MATCH(Edges[[#This Row],[Vertex 2]],GroupVertices[Vertex],0)),1,1,"")</f>
        <v>eneral</v>
      </c>
    </row>
    <row r="505" spans="1:58" x14ac:dyDescent="0.25">
      <c r="A505" s="64" t="s">
        <v>474</v>
      </c>
      <c r="B505" s="64" t="s">
        <v>473</v>
      </c>
      <c r="C505" s="65"/>
      <c r="D505" s="66"/>
      <c r="E505" s="67"/>
      <c r="F505" s="68"/>
      <c r="G505" s="65" t="str">
        <f>IF(Edges[[#This Row],[Vertex 1]]=Edges[[#This Row],[Vertex 2]],"HIDE","SHOW")</f>
        <v>SHOW</v>
      </c>
      <c r="H505" s="69"/>
      <c r="I505" s="70"/>
      <c r="J505" s="70"/>
      <c r="K505" s="34" t="s">
        <v>65</v>
      </c>
      <c r="L505" s="77">
        <v>505</v>
      </c>
      <c r="M505" s="77"/>
      <c r="N505" s="72"/>
      <c r="O505" s="79" t="s">
        <v>1646</v>
      </c>
      <c r="P505" s="81">
        <v>42852.564004629632</v>
      </c>
      <c r="Q505" s="79" t="s">
        <v>1861</v>
      </c>
      <c r="R505" s="82" t="s">
        <v>3337</v>
      </c>
      <c r="S505" s="79" t="s">
        <v>4082</v>
      </c>
      <c r="T505" s="79"/>
      <c r="U505" s="82" t="s">
        <v>4504</v>
      </c>
      <c r="V505" s="82" t="s">
        <v>4504</v>
      </c>
      <c r="W505" s="81">
        <v>42852.564004629632</v>
      </c>
      <c r="X505" s="82" t="s">
        <v>6172</v>
      </c>
      <c r="Y505" s="79"/>
      <c r="Z505" s="79"/>
      <c r="AA505" s="83" t="s">
        <v>8219</v>
      </c>
      <c r="AB505" s="79"/>
      <c r="AC505" s="79" t="b">
        <v>0</v>
      </c>
      <c r="AD505" s="79">
        <v>0</v>
      </c>
      <c r="AE505" s="83" t="s">
        <v>9915</v>
      </c>
      <c r="AF505" s="79" t="b">
        <v>0</v>
      </c>
      <c r="AG505" s="79" t="s">
        <v>9964</v>
      </c>
      <c r="AH505" s="79"/>
      <c r="AI505" s="83" t="s">
        <v>9915</v>
      </c>
      <c r="AJ505" s="79" t="b">
        <v>0</v>
      </c>
      <c r="AK505" s="79">
        <v>2</v>
      </c>
      <c r="AL505" s="83" t="s">
        <v>8218</v>
      </c>
      <c r="AM505" s="79" t="s">
        <v>9990</v>
      </c>
      <c r="AN505" s="79" t="b">
        <v>0</v>
      </c>
      <c r="AO505" s="83" t="s">
        <v>8218</v>
      </c>
      <c r="AP505" s="79" t="s">
        <v>179</v>
      </c>
      <c r="AQ505" s="79">
        <v>0</v>
      </c>
      <c r="AR505" s="79">
        <v>0</v>
      </c>
      <c r="AS505" s="79"/>
      <c r="AT505" s="79"/>
      <c r="AU505" s="79"/>
      <c r="AV505" s="79"/>
      <c r="AW505" s="79"/>
      <c r="AX505" s="79"/>
      <c r="AY505" s="79"/>
      <c r="AZ505" s="79"/>
      <c r="BA505">
        <v>1</v>
      </c>
      <c r="BB505">
        <v>-1</v>
      </c>
      <c r="BC505" s="79" t="str">
        <f>IF(Edges[[#This Row],[Sentiment]]=0,"NEUTRAL",IF(Edges[[#This Row],[Sentiment]]=1,"POSITIVE",IF(Edges[[#This Row],[Sentiment]]=-1,"NEGATIVE")))</f>
        <v>NEGATIVE</v>
      </c>
      <c r="BD505" s="79" t="str">
        <f>IF(Edges[[#This Row],[Vertex 1]]=Edges[[#This Row],[Vertex 2]],"HIDE","SHOW")</f>
        <v>SHOW</v>
      </c>
      <c r="BE505" s="78" t="str">
        <f>REPLACE(INDEX(GroupVertices[Group], MATCH(Edges[[#This Row],[Vertex 1]],GroupVertices[Vertex],0)),1,1,"")</f>
        <v>EGATIVE</v>
      </c>
      <c r="BF505" s="78" t="str">
        <f>REPLACE(INDEX(GroupVertices[Group], MATCH(Edges[[#This Row],[Vertex 2]],GroupVertices[Vertex],0)),1,1,"")</f>
        <v>eneral</v>
      </c>
    </row>
    <row r="506" spans="1:58" hidden="1" x14ac:dyDescent="0.25">
      <c r="A506" s="64" t="s">
        <v>475</v>
      </c>
      <c r="B506" s="64" t="s">
        <v>475</v>
      </c>
      <c r="C506" s="65"/>
      <c r="D506" s="66"/>
      <c r="E506" s="67"/>
      <c r="F506" s="68"/>
      <c r="G506" s="65" t="str">
        <f>IF(Edges[[#This Row],[Vertex 1]]=Edges[[#This Row],[Vertex 2]],"HIDE","SHOW")</f>
        <v>HIDE</v>
      </c>
      <c r="H506" s="69"/>
      <c r="I506" s="70"/>
      <c r="J506" s="70"/>
      <c r="K506" s="34"/>
      <c r="L506" s="77"/>
      <c r="M506" s="77"/>
      <c r="N506" s="72"/>
      <c r="O506" s="79" t="s">
        <v>179</v>
      </c>
      <c r="P506" s="81">
        <v>42852.413726851853</v>
      </c>
      <c r="Q506" s="79" t="s">
        <v>1863</v>
      </c>
      <c r="R506" s="82" t="s">
        <v>3338</v>
      </c>
      <c r="S506" s="79" t="s">
        <v>4083</v>
      </c>
      <c r="T506" s="79"/>
      <c r="U506" s="82" t="s">
        <v>4505</v>
      </c>
      <c r="V506" s="82" t="s">
        <v>4505</v>
      </c>
      <c r="W506" s="81">
        <v>42852.413726851853</v>
      </c>
      <c r="X506" s="82" t="s">
        <v>6173</v>
      </c>
      <c r="Y506" s="79"/>
      <c r="Z506" s="79"/>
      <c r="AA506" s="83" t="s">
        <v>8220</v>
      </c>
      <c r="AB506" s="79"/>
      <c r="AC506" s="79" t="b">
        <v>0</v>
      </c>
      <c r="AD506" s="79">
        <v>1</v>
      </c>
      <c r="AE506" s="83" t="s">
        <v>9915</v>
      </c>
      <c r="AF506" s="79" t="b">
        <v>0</v>
      </c>
      <c r="AG506" s="79" t="s">
        <v>9963</v>
      </c>
      <c r="AH506" s="79"/>
      <c r="AI506" s="83" t="s">
        <v>9915</v>
      </c>
      <c r="AJ506" s="79" t="b">
        <v>0</v>
      </c>
      <c r="AK506" s="79">
        <v>2</v>
      </c>
      <c r="AL506" s="83" t="s">
        <v>9915</v>
      </c>
      <c r="AM506" s="79" t="s">
        <v>9990</v>
      </c>
      <c r="AN506" s="79" t="b">
        <v>0</v>
      </c>
      <c r="AO506" s="83" t="s">
        <v>8220</v>
      </c>
      <c r="AP506" s="79" t="s">
        <v>179</v>
      </c>
      <c r="AQ506" s="79">
        <v>0</v>
      </c>
      <c r="AR506" s="79">
        <v>0</v>
      </c>
      <c r="AS506" s="79"/>
      <c r="AT506" s="79"/>
      <c r="AU506" s="79"/>
      <c r="AV506" s="79"/>
      <c r="AW506" s="79"/>
      <c r="AX506" s="79"/>
      <c r="AY506" s="79"/>
      <c r="AZ506" s="79"/>
      <c r="BA506">
        <v>1</v>
      </c>
      <c r="BB506">
        <v>-1</v>
      </c>
      <c r="BC506" s="79" t="str">
        <f>IF(Edges[[#This Row],[Sentiment]]=0,"NEUTRAL",IF(Edges[[#This Row],[Sentiment]]=1,"POSITIVE",IF(Edges[[#This Row],[Sentiment]]=-1,"NEGATIVE")))</f>
        <v>NEGATIVE</v>
      </c>
      <c r="BD506" s="79" t="str">
        <f>IF(Edges[[#This Row],[Vertex 1]]=Edges[[#This Row],[Vertex 2]],"HIDE","SHOW")</f>
        <v>HIDE</v>
      </c>
      <c r="BE506" s="124" t="str">
        <f>REPLACE(INDEX(GroupVertices[Group], MATCH(Edges[[#This Row],[Vertex 1]],GroupVertices[Vertex],0)),1,1,"")</f>
        <v>EGATIVE</v>
      </c>
      <c r="BF506" s="124" t="str">
        <f>REPLACE(INDEX(GroupVertices[Group], MATCH(Edges[[#This Row],[Vertex 2]],GroupVertices[Vertex],0)),1,1,"")</f>
        <v>EGATIVE</v>
      </c>
    </row>
    <row r="507" spans="1:58" x14ac:dyDescent="0.25">
      <c r="A507" s="64" t="s">
        <v>476</v>
      </c>
      <c r="B507" s="64" t="s">
        <v>475</v>
      </c>
      <c r="C507" s="65"/>
      <c r="D507" s="66"/>
      <c r="E507" s="67"/>
      <c r="F507" s="68"/>
      <c r="G507" s="65" t="str">
        <f>IF(Edges[[#This Row],[Vertex 1]]=Edges[[#This Row],[Vertex 2]],"HIDE","SHOW")</f>
        <v>SHOW</v>
      </c>
      <c r="H507" s="69"/>
      <c r="I507" s="70"/>
      <c r="J507" s="70"/>
      <c r="K507" s="34" t="s">
        <v>65</v>
      </c>
      <c r="L507" s="77">
        <v>507</v>
      </c>
      <c r="M507" s="77"/>
      <c r="N507" s="72"/>
      <c r="O507" s="79" t="s">
        <v>1646</v>
      </c>
      <c r="P507" s="81">
        <v>42852.414467592593</v>
      </c>
      <c r="Q507" s="79" t="s">
        <v>1864</v>
      </c>
      <c r="R507" s="82" t="s">
        <v>3338</v>
      </c>
      <c r="S507" s="79" t="s">
        <v>4083</v>
      </c>
      <c r="T507" s="79"/>
      <c r="U507" s="82" t="s">
        <v>4505</v>
      </c>
      <c r="V507" s="82" t="s">
        <v>4505</v>
      </c>
      <c r="W507" s="81">
        <v>42852.414467592593</v>
      </c>
      <c r="X507" s="82" t="s">
        <v>6174</v>
      </c>
      <c r="Y507" s="79"/>
      <c r="Z507" s="79"/>
      <c r="AA507" s="83" t="s">
        <v>8221</v>
      </c>
      <c r="AB507" s="79"/>
      <c r="AC507" s="79" t="b">
        <v>0</v>
      </c>
      <c r="AD507" s="79">
        <v>0</v>
      </c>
      <c r="AE507" s="83" t="s">
        <v>9915</v>
      </c>
      <c r="AF507" s="79" t="b">
        <v>0</v>
      </c>
      <c r="AG507" s="79" t="s">
        <v>9963</v>
      </c>
      <c r="AH507" s="79"/>
      <c r="AI507" s="83" t="s">
        <v>9915</v>
      </c>
      <c r="AJ507" s="79" t="b">
        <v>0</v>
      </c>
      <c r="AK507" s="79">
        <v>2</v>
      </c>
      <c r="AL507" s="83" t="s">
        <v>8220</v>
      </c>
      <c r="AM507" s="79" t="s">
        <v>9991</v>
      </c>
      <c r="AN507" s="79" t="b">
        <v>0</v>
      </c>
      <c r="AO507" s="83" t="s">
        <v>8220</v>
      </c>
      <c r="AP507" s="79" t="s">
        <v>179</v>
      </c>
      <c r="AQ507" s="79">
        <v>0</v>
      </c>
      <c r="AR507" s="79">
        <v>0</v>
      </c>
      <c r="AS507" s="79"/>
      <c r="AT507" s="79"/>
      <c r="AU507" s="79"/>
      <c r="AV507" s="79"/>
      <c r="AW507" s="79"/>
      <c r="AX507" s="79"/>
      <c r="AY507" s="79"/>
      <c r="AZ507" s="79"/>
      <c r="BA507">
        <v>1</v>
      </c>
      <c r="BB507">
        <v>-1</v>
      </c>
      <c r="BC507" s="79" t="str">
        <f>IF(Edges[[#This Row],[Sentiment]]=0,"NEUTRAL",IF(Edges[[#This Row],[Sentiment]]=1,"POSITIVE",IF(Edges[[#This Row],[Sentiment]]=-1,"NEGATIVE")))</f>
        <v>NEGATIVE</v>
      </c>
      <c r="BD507" s="79" t="str">
        <f>IF(Edges[[#This Row],[Vertex 1]]=Edges[[#This Row],[Vertex 2]],"HIDE","SHOW")</f>
        <v>SHOW</v>
      </c>
      <c r="BE507" s="78" t="str">
        <f>REPLACE(INDEX(GroupVertices[Group], MATCH(Edges[[#This Row],[Vertex 1]],GroupVertices[Vertex],0)),1,1,"")</f>
        <v>EGATIVE</v>
      </c>
      <c r="BF507" s="78" t="str">
        <f>REPLACE(INDEX(GroupVertices[Group], MATCH(Edges[[#This Row],[Vertex 2]],GroupVertices[Vertex],0)),1,1,"")</f>
        <v>EGATIVE</v>
      </c>
    </row>
    <row r="508" spans="1:58" x14ac:dyDescent="0.25">
      <c r="A508" s="64" t="s">
        <v>476</v>
      </c>
      <c r="B508" s="64" t="s">
        <v>1406</v>
      </c>
      <c r="C508" s="65"/>
      <c r="D508" s="66"/>
      <c r="E508" s="67"/>
      <c r="F508" s="68"/>
      <c r="G508" s="65" t="str">
        <f>IF(Edges[[#This Row],[Vertex 1]]=Edges[[#This Row],[Vertex 2]],"HIDE","SHOW")</f>
        <v>SHOW</v>
      </c>
      <c r="H508" s="69"/>
      <c r="I508" s="70"/>
      <c r="J508" s="70"/>
      <c r="K508" s="34" t="s">
        <v>65</v>
      </c>
      <c r="L508" s="77">
        <v>508</v>
      </c>
      <c r="M508" s="77"/>
      <c r="N508" s="72"/>
      <c r="O508" s="79" t="s">
        <v>1646</v>
      </c>
      <c r="P508" s="81">
        <v>42852.564409722225</v>
      </c>
      <c r="Q508" s="79" t="s">
        <v>1860</v>
      </c>
      <c r="R508" s="82" t="s">
        <v>3336</v>
      </c>
      <c r="S508" s="79" t="s">
        <v>4048</v>
      </c>
      <c r="T508" s="79"/>
      <c r="U508" s="79"/>
      <c r="V508" s="82" t="s">
        <v>4979</v>
      </c>
      <c r="W508" s="81">
        <v>42852.564409722225</v>
      </c>
      <c r="X508" s="82" t="s">
        <v>6175</v>
      </c>
      <c r="Y508" s="79"/>
      <c r="Z508" s="79"/>
      <c r="AA508" s="83" t="s">
        <v>8222</v>
      </c>
      <c r="AB508" s="79"/>
      <c r="AC508" s="79" t="b">
        <v>0</v>
      </c>
      <c r="AD508" s="79">
        <v>0</v>
      </c>
      <c r="AE508" s="83" t="s">
        <v>9915</v>
      </c>
      <c r="AF508" s="79" t="b">
        <v>0</v>
      </c>
      <c r="AG508" s="79" t="s">
        <v>9963</v>
      </c>
      <c r="AH508" s="79"/>
      <c r="AI508" s="83" t="s">
        <v>9915</v>
      </c>
      <c r="AJ508" s="79" t="b">
        <v>0</v>
      </c>
      <c r="AK508" s="79">
        <v>14</v>
      </c>
      <c r="AL508" s="83" t="s">
        <v>9511</v>
      </c>
      <c r="AM508" s="79" t="s">
        <v>9991</v>
      </c>
      <c r="AN508" s="79" t="b">
        <v>0</v>
      </c>
      <c r="AO508" s="83" t="s">
        <v>9511</v>
      </c>
      <c r="AP508" s="79" t="s">
        <v>179</v>
      </c>
      <c r="AQ508" s="79">
        <v>0</v>
      </c>
      <c r="AR508" s="79">
        <v>0</v>
      </c>
      <c r="AS508" s="79"/>
      <c r="AT508" s="79"/>
      <c r="AU508" s="79"/>
      <c r="AV508" s="79"/>
      <c r="AW508" s="79"/>
      <c r="AX508" s="79"/>
      <c r="AY508" s="79"/>
      <c r="AZ508" s="79"/>
      <c r="BA508">
        <v>1</v>
      </c>
      <c r="BB508">
        <v>-1</v>
      </c>
      <c r="BC508" s="79" t="str">
        <f>IF(Edges[[#This Row],[Sentiment]]=0,"NEUTRAL",IF(Edges[[#This Row],[Sentiment]]=1,"POSITIVE",IF(Edges[[#This Row],[Sentiment]]=-1,"NEGATIVE")))</f>
        <v>NEGATIVE</v>
      </c>
      <c r="BD508" s="79" t="str">
        <f>IF(Edges[[#This Row],[Vertex 1]]=Edges[[#This Row],[Vertex 2]],"HIDE","SHOW")</f>
        <v>SHOW</v>
      </c>
      <c r="BE508" s="78" t="str">
        <f>REPLACE(INDEX(GroupVertices[Group], MATCH(Edges[[#This Row],[Vertex 1]],GroupVertices[Vertex],0)),1,1,"")</f>
        <v>EGATIVE</v>
      </c>
      <c r="BF508" s="78" t="str">
        <f>REPLACE(INDEX(GroupVertices[Group], MATCH(Edges[[#This Row],[Vertex 2]],GroupVertices[Vertex],0)),1,1,"")</f>
        <v>eneral</v>
      </c>
    </row>
    <row r="509" spans="1:58" x14ac:dyDescent="0.25">
      <c r="A509" s="64" t="s">
        <v>476</v>
      </c>
      <c r="B509" s="64" t="s">
        <v>1405</v>
      </c>
      <c r="C509" s="65"/>
      <c r="D509" s="66"/>
      <c r="E509" s="67"/>
      <c r="F509" s="68"/>
      <c r="G509" s="65" t="str">
        <f>IF(Edges[[#This Row],[Vertex 1]]=Edges[[#This Row],[Vertex 2]],"HIDE","SHOW")</f>
        <v>SHOW</v>
      </c>
      <c r="H509" s="69"/>
      <c r="I509" s="70"/>
      <c r="J509" s="70"/>
      <c r="K509" s="34" t="s">
        <v>65</v>
      </c>
      <c r="L509" s="77">
        <v>509</v>
      </c>
      <c r="M509" s="77"/>
      <c r="N509" s="72"/>
      <c r="O509" s="79" t="s">
        <v>1646</v>
      </c>
      <c r="P509" s="81">
        <v>42852.564409722225</v>
      </c>
      <c r="Q509" s="79" t="s">
        <v>1860</v>
      </c>
      <c r="R509" s="82" t="s">
        <v>3336</v>
      </c>
      <c r="S509" s="79" t="s">
        <v>4048</v>
      </c>
      <c r="T509" s="79"/>
      <c r="U509" s="79"/>
      <c r="V509" s="82" t="s">
        <v>4979</v>
      </c>
      <c r="W509" s="81">
        <v>42852.564409722225</v>
      </c>
      <c r="X509" s="82" t="s">
        <v>6175</v>
      </c>
      <c r="Y509" s="79"/>
      <c r="Z509" s="79"/>
      <c r="AA509" s="83" t="s">
        <v>8222</v>
      </c>
      <c r="AB509" s="79"/>
      <c r="AC509" s="79" t="b">
        <v>0</v>
      </c>
      <c r="AD509" s="79">
        <v>0</v>
      </c>
      <c r="AE509" s="83" t="s">
        <v>9915</v>
      </c>
      <c r="AF509" s="79" t="b">
        <v>0</v>
      </c>
      <c r="AG509" s="79" t="s">
        <v>9963</v>
      </c>
      <c r="AH509" s="79"/>
      <c r="AI509" s="83" t="s">
        <v>9915</v>
      </c>
      <c r="AJ509" s="79" t="b">
        <v>0</v>
      </c>
      <c r="AK509" s="79">
        <v>14</v>
      </c>
      <c r="AL509" s="83" t="s">
        <v>9511</v>
      </c>
      <c r="AM509" s="79" t="s">
        <v>9991</v>
      </c>
      <c r="AN509" s="79" t="b">
        <v>0</v>
      </c>
      <c r="AO509" s="83" t="s">
        <v>9511</v>
      </c>
      <c r="AP509" s="79" t="s">
        <v>179</v>
      </c>
      <c r="AQ509" s="79">
        <v>0</v>
      </c>
      <c r="AR509" s="79">
        <v>0</v>
      </c>
      <c r="AS509" s="79"/>
      <c r="AT509" s="79"/>
      <c r="AU509" s="79"/>
      <c r="AV509" s="79"/>
      <c r="AW509" s="79"/>
      <c r="AX509" s="79"/>
      <c r="AY509" s="79"/>
      <c r="AZ509" s="79"/>
      <c r="BA509">
        <v>1</v>
      </c>
      <c r="BB509">
        <v>-1</v>
      </c>
      <c r="BC509" s="79" t="str">
        <f>IF(Edges[[#This Row],[Sentiment]]=0,"NEUTRAL",IF(Edges[[#This Row],[Sentiment]]=1,"POSITIVE",IF(Edges[[#This Row],[Sentiment]]=-1,"NEGATIVE")))</f>
        <v>NEGATIVE</v>
      </c>
      <c r="BD509" s="79" t="str">
        <f>IF(Edges[[#This Row],[Vertex 1]]=Edges[[#This Row],[Vertex 2]],"HIDE","SHOW")</f>
        <v>SHOW</v>
      </c>
      <c r="BE509" s="78" t="str">
        <f>REPLACE(INDEX(GroupVertices[Group], MATCH(Edges[[#This Row],[Vertex 1]],GroupVertices[Vertex],0)),1,1,"")</f>
        <v>EGATIVE</v>
      </c>
      <c r="BF509" s="78" t="str">
        <f>REPLACE(INDEX(GroupVertices[Group], MATCH(Edges[[#This Row],[Vertex 2]],GroupVertices[Vertex],0)),1,1,"")</f>
        <v>OSITIVE</v>
      </c>
    </row>
    <row r="510" spans="1:58" hidden="1" x14ac:dyDescent="0.25">
      <c r="A510" s="64" t="s">
        <v>477</v>
      </c>
      <c r="B510" s="64" t="s">
        <v>477</v>
      </c>
      <c r="C510" s="65"/>
      <c r="D510" s="66"/>
      <c r="E510" s="67"/>
      <c r="F510" s="68"/>
      <c r="G510" s="65" t="str">
        <f>IF(Edges[[#This Row],[Vertex 1]]=Edges[[#This Row],[Vertex 2]],"HIDE","SHOW")</f>
        <v>HIDE</v>
      </c>
      <c r="H510" s="69"/>
      <c r="I510" s="70"/>
      <c r="J510" s="70"/>
      <c r="K510" s="34"/>
      <c r="L510" s="77"/>
      <c r="M510" s="77"/>
      <c r="N510" s="72"/>
      <c r="O510" s="79" t="s">
        <v>179</v>
      </c>
      <c r="P510" s="81">
        <v>42852.564895833333</v>
      </c>
      <c r="Q510" s="79" t="s">
        <v>1865</v>
      </c>
      <c r="R510" s="82" t="s">
        <v>3339</v>
      </c>
      <c r="S510" s="79" t="s">
        <v>4015</v>
      </c>
      <c r="T510" s="79" t="s">
        <v>4309</v>
      </c>
      <c r="U510" s="79"/>
      <c r="V510" s="82" t="s">
        <v>4980</v>
      </c>
      <c r="W510" s="81">
        <v>42852.564895833333</v>
      </c>
      <c r="X510" s="82" t="s">
        <v>6176</v>
      </c>
      <c r="Y510" s="79"/>
      <c r="Z510" s="79"/>
      <c r="AA510" s="83" t="s">
        <v>8223</v>
      </c>
      <c r="AB510" s="79"/>
      <c r="AC510" s="79" t="b">
        <v>0</v>
      </c>
      <c r="AD510" s="79">
        <v>1</v>
      </c>
      <c r="AE510" s="83" t="s">
        <v>9915</v>
      </c>
      <c r="AF510" s="79" t="b">
        <v>0</v>
      </c>
      <c r="AG510" s="79" t="s">
        <v>9963</v>
      </c>
      <c r="AH510" s="79"/>
      <c r="AI510" s="83" t="s">
        <v>9915</v>
      </c>
      <c r="AJ510" s="79" t="b">
        <v>0</v>
      </c>
      <c r="AK510" s="79">
        <v>0</v>
      </c>
      <c r="AL510" s="83" t="s">
        <v>9915</v>
      </c>
      <c r="AM510" s="79" t="s">
        <v>10022</v>
      </c>
      <c r="AN510" s="79" t="b">
        <v>0</v>
      </c>
      <c r="AO510" s="83" t="s">
        <v>8223</v>
      </c>
      <c r="AP510" s="79" t="s">
        <v>179</v>
      </c>
      <c r="AQ510" s="79">
        <v>0</v>
      </c>
      <c r="AR510" s="79">
        <v>0</v>
      </c>
      <c r="AS510" s="79"/>
      <c r="AT510" s="79"/>
      <c r="AU510" s="79"/>
      <c r="AV510" s="79"/>
      <c r="AW510" s="79"/>
      <c r="AX510" s="79"/>
      <c r="AY510" s="79"/>
      <c r="AZ510" s="79"/>
      <c r="BA510">
        <v>1</v>
      </c>
      <c r="BB510">
        <v>-1</v>
      </c>
      <c r="BC510" s="79" t="str">
        <f>IF(Edges[[#This Row],[Sentiment]]=0,"NEUTRAL",IF(Edges[[#This Row],[Sentiment]]=1,"POSITIVE",IF(Edges[[#This Row],[Sentiment]]=-1,"NEGATIVE")))</f>
        <v>NEGATIVE</v>
      </c>
      <c r="BD510" s="79" t="str">
        <f>IF(Edges[[#This Row],[Vertex 1]]=Edges[[#This Row],[Vertex 2]],"HIDE","SHOW")</f>
        <v>HIDE</v>
      </c>
      <c r="BE510" s="124" t="e">
        <f>REPLACE(INDEX(GroupVertices[Group], MATCH(Edges[[#This Row],[Vertex 1]],GroupVertices[Vertex],0)),1,1,"")</f>
        <v>#N/A</v>
      </c>
      <c r="BF510" s="124" t="e">
        <f>REPLACE(INDEX(GroupVertices[Group], MATCH(Edges[[#This Row],[Vertex 2]],GroupVertices[Vertex],0)),1,1,"")</f>
        <v>#N/A</v>
      </c>
    </row>
    <row r="511" spans="1:58" hidden="1" x14ac:dyDescent="0.25">
      <c r="A511" s="64" t="s">
        <v>478</v>
      </c>
      <c r="B511" s="64" t="s">
        <v>478</v>
      </c>
      <c r="C511" s="65"/>
      <c r="D511" s="66"/>
      <c r="E511" s="67"/>
      <c r="F511" s="68"/>
      <c r="G511" s="65" t="str">
        <f>IF(Edges[[#This Row],[Vertex 1]]=Edges[[#This Row],[Vertex 2]],"HIDE","SHOW")</f>
        <v>HIDE</v>
      </c>
      <c r="H511" s="69"/>
      <c r="I511" s="70"/>
      <c r="J511" s="70"/>
      <c r="K511" s="34"/>
      <c r="L511" s="77"/>
      <c r="M511" s="77"/>
      <c r="N511" s="72"/>
      <c r="O511" s="79" t="s">
        <v>179</v>
      </c>
      <c r="P511" s="81">
        <v>42852.564953703702</v>
      </c>
      <c r="Q511" s="79" t="s">
        <v>1866</v>
      </c>
      <c r="R511" s="82" t="s">
        <v>3340</v>
      </c>
      <c r="S511" s="79" t="s">
        <v>4020</v>
      </c>
      <c r="T511" s="79"/>
      <c r="U511" s="79"/>
      <c r="V511" s="82" t="s">
        <v>4981</v>
      </c>
      <c r="W511" s="81">
        <v>42852.564953703702</v>
      </c>
      <c r="X511" s="82" t="s">
        <v>6177</v>
      </c>
      <c r="Y511" s="79"/>
      <c r="Z511" s="79"/>
      <c r="AA511" s="83" t="s">
        <v>8224</v>
      </c>
      <c r="AB511" s="79"/>
      <c r="AC511" s="79" t="b">
        <v>0</v>
      </c>
      <c r="AD511" s="79">
        <v>0</v>
      </c>
      <c r="AE511" s="83" t="s">
        <v>9915</v>
      </c>
      <c r="AF511" s="79" t="b">
        <v>0</v>
      </c>
      <c r="AG511" s="79" t="s">
        <v>9963</v>
      </c>
      <c r="AH511" s="79"/>
      <c r="AI511" s="83" t="s">
        <v>9915</v>
      </c>
      <c r="AJ511" s="79" t="b">
        <v>0</v>
      </c>
      <c r="AK511" s="79">
        <v>0</v>
      </c>
      <c r="AL511" s="83" t="s">
        <v>9915</v>
      </c>
      <c r="AM511" s="79" t="s">
        <v>9996</v>
      </c>
      <c r="AN511" s="79" t="b">
        <v>0</v>
      </c>
      <c r="AO511" s="83" t="s">
        <v>8224</v>
      </c>
      <c r="AP511" s="79" t="s">
        <v>179</v>
      </c>
      <c r="AQ511" s="79">
        <v>0</v>
      </c>
      <c r="AR511" s="79">
        <v>0</v>
      </c>
      <c r="AS511" s="79"/>
      <c r="AT511" s="79"/>
      <c r="AU511" s="79"/>
      <c r="AV511" s="79"/>
      <c r="AW511" s="79"/>
      <c r="AX511" s="79"/>
      <c r="AY511" s="79"/>
      <c r="AZ511" s="79"/>
      <c r="BA511">
        <v>1</v>
      </c>
      <c r="BB511">
        <v>-1</v>
      </c>
      <c r="BC511" s="79" t="str">
        <f>IF(Edges[[#This Row],[Sentiment]]=0,"NEUTRAL",IF(Edges[[#This Row],[Sentiment]]=1,"POSITIVE",IF(Edges[[#This Row],[Sentiment]]=-1,"NEGATIVE")))</f>
        <v>NEGATIVE</v>
      </c>
      <c r="BD511" s="79" t="str">
        <f>IF(Edges[[#This Row],[Vertex 1]]=Edges[[#This Row],[Vertex 2]],"HIDE","SHOW")</f>
        <v>HIDE</v>
      </c>
      <c r="BE511" s="124" t="e">
        <f>REPLACE(INDEX(GroupVertices[Group], MATCH(Edges[[#This Row],[Vertex 1]],GroupVertices[Vertex],0)),1,1,"")</f>
        <v>#N/A</v>
      </c>
      <c r="BF511" s="124" t="e">
        <f>REPLACE(INDEX(GroupVertices[Group], MATCH(Edges[[#This Row],[Vertex 2]],GroupVertices[Vertex],0)),1,1,"")</f>
        <v>#N/A</v>
      </c>
    </row>
    <row r="512" spans="1:58" hidden="1" x14ac:dyDescent="0.25">
      <c r="A512" s="64" t="s">
        <v>479</v>
      </c>
      <c r="B512" s="64" t="s">
        <v>479</v>
      </c>
      <c r="C512" s="65"/>
      <c r="D512" s="66"/>
      <c r="E512" s="67"/>
      <c r="F512" s="68"/>
      <c r="G512" s="65" t="str">
        <f>IF(Edges[[#This Row],[Vertex 1]]=Edges[[#This Row],[Vertex 2]],"HIDE","SHOW")</f>
        <v>HIDE</v>
      </c>
      <c r="H512" s="69"/>
      <c r="I512" s="70"/>
      <c r="J512" s="70"/>
      <c r="K512" s="34"/>
      <c r="L512" s="77"/>
      <c r="M512" s="77"/>
      <c r="N512" s="72"/>
      <c r="O512" s="79" t="s">
        <v>179</v>
      </c>
      <c r="P512" s="81">
        <v>42852.569305555553</v>
      </c>
      <c r="Q512" s="79" t="s">
        <v>1867</v>
      </c>
      <c r="R512" s="82" t="s">
        <v>3341</v>
      </c>
      <c r="S512" s="79" t="s">
        <v>4032</v>
      </c>
      <c r="T512" s="79"/>
      <c r="U512" s="79"/>
      <c r="V512" s="82" t="s">
        <v>4982</v>
      </c>
      <c r="W512" s="81">
        <v>42852.569305555553</v>
      </c>
      <c r="X512" s="82" t="s">
        <v>6178</v>
      </c>
      <c r="Y512" s="79"/>
      <c r="Z512" s="79"/>
      <c r="AA512" s="83" t="s">
        <v>8225</v>
      </c>
      <c r="AB512" s="79"/>
      <c r="AC512" s="79" t="b">
        <v>0</v>
      </c>
      <c r="AD512" s="79">
        <v>0</v>
      </c>
      <c r="AE512" s="83" t="s">
        <v>9915</v>
      </c>
      <c r="AF512" s="79" t="b">
        <v>0</v>
      </c>
      <c r="AG512" s="79" t="s">
        <v>9963</v>
      </c>
      <c r="AH512" s="79"/>
      <c r="AI512" s="83" t="s">
        <v>9915</v>
      </c>
      <c r="AJ512" s="79" t="b">
        <v>0</v>
      </c>
      <c r="AK512" s="79">
        <v>0</v>
      </c>
      <c r="AL512" s="83" t="s">
        <v>9915</v>
      </c>
      <c r="AM512" s="79" t="s">
        <v>10003</v>
      </c>
      <c r="AN512" s="79" t="b">
        <v>0</v>
      </c>
      <c r="AO512" s="83" t="s">
        <v>8225</v>
      </c>
      <c r="AP512" s="79" t="s">
        <v>179</v>
      </c>
      <c r="AQ512" s="79">
        <v>0</v>
      </c>
      <c r="AR512" s="79">
        <v>0</v>
      </c>
      <c r="AS512" s="79"/>
      <c r="AT512" s="79"/>
      <c r="AU512" s="79"/>
      <c r="AV512" s="79"/>
      <c r="AW512" s="79"/>
      <c r="AX512" s="79"/>
      <c r="AY512" s="79"/>
      <c r="AZ512" s="79"/>
      <c r="BA512">
        <v>1</v>
      </c>
      <c r="BB512">
        <v>-1</v>
      </c>
      <c r="BC512" s="79" t="str">
        <f>IF(Edges[[#This Row],[Sentiment]]=0,"NEUTRAL",IF(Edges[[#This Row],[Sentiment]]=1,"POSITIVE",IF(Edges[[#This Row],[Sentiment]]=-1,"NEGATIVE")))</f>
        <v>NEGATIVE</v>
      </c>
      <c r="BD512" s="79" t="str">
        <f>IF(Edges[[#This Row],[Vertex 1]]=Edges[[#This Row],[Vertex 2]],"HIDE","SHOW")</f>
        <v>HIDE</v>
      </c>
      <c r="BE512" s="124" t="e">
        <f>REPLACE(INDEX(GroupVertices[Group], MATCH(Edges[[#This Row],[Vertex 1]],GroupVertices[Vertex],0)),1,1,"")</f>
        <v>#N/A</v>
      </c>
      <c r="BF512" s="124" t="e">
        <f>REPLACE(INDEX(GroupVertices[Group], MATCH(Edges[[#This Row],[Vertex 2]],GroupVertices[Vertex],0)),1,1,"")</f>
        <v>#N/A</v>
      </c>
    </row>
    <row r="513" spans="1:58" x14ac:dyDescent="0.25">
      <c r="A513" s="64" t="s">
        <v>480</v>
      </c>
      <c r="B513" s="64" t="s">
        <v>1544</v>
      </c>
      <c r="C513" s="65"/>
      <c r="D513" s="66"/>
      <c r="E513" s="67"/>
      <c r="F513" s="68"/>
      <c r="G513" s="65" t="str">
        <f>IF(Edges[[#This Row],[Vertex 1]]=Edges[[#This Row],[Vertex 2]],"HIDE","SHOW")</f>
        <v>SHOW</v>
      </c>
      <c r="H513" s="69"/>
      <c r="I513" s="70"/>
      <c r="J513" s="70"/>
      <c r="K513" s="34" t="s">
        <v>65</v>
      </c>
      <c r="L513" s="77">
        <v>513</v>
      </c>
      <c r="M513" s="77"/>
      <c r="N513" s="72"/>
      <c r="O513" s="79" t="s">
        <v>1646</v>
      </c>
      <c r="P513" s="81">
        <v>42852.559965277775</v>
      </c>
      <c r="Q513" s="79" t="s">
        <v>1786</v>
      </c>
      <c r="R513" s="82" t="s">
        <v>3272</v>
      </c>
      <c r="S513" s="79" t="s">
        <v>4066</v>
      </c>
      <c r="T513" s="79"/>
      <c r="U513" s="79"/>
      <c r="V513" s="82" t="s">
        <v>4787</v>
      </c>
      <c r="W513" s="81">
        <v>42852.559965277775</v>
      </c>
      <c r="X513" s="82" t="s">
        <v>6179</v>
      </c>
      <c r="Y513" s="79"/>
      <c r="Z513" s="79"/>
      <c r="AA513" s="83" t="s">
        <v>8226</v>
      </c>
      <c r="AB513" s="79"/>
      <c r="AC513" s="79" t="b">
        <v>0</v>
      </c>
      <c r="AD513" s="79">
        <v>0</v>
      </c>
      <c r="AE513" s="83" t="s">
        <v>9915</v>
      </c>
      <c r="AF513" s="79" t="b">
        <v>0</v>
      </c>
      <c r="AG513" s="79" t="s">
        <v>9963</v>
      </c>
      <c r="AH513" s="79"/>
      <c r="AI513" s="83" t="s">
        <v>9915</v>
      </c>
      <c r="AJ513" s="79" t="b">
        <v>0</v>
      </c>
      <c r="AK513" s="79">
        <v>5</v>
      </c>
      <c r="AL513" s="83" t="s">
        <v>9856</v>
      </c>
      <c r="AM513" s="79" t="s">
        <v>9990</v>
      </c>
      <c r="AN513" s="79" t="b">
        <v>0</v>
      </c>
      <c r="AO513" s="83" t="s">
        <v>9856</v>
      </c>
      <c r="AP513" s="79" t="s">
        <v>179</v>
      </c>
      <c r="AQ513" s="79">
        <v>0</v>
      </c>
      <c r="AR513" s="79">
        <v>0</v>
      </c>
      <c r="AS513" s="79"/>
      <c r="AT513" s="79"/>
      <c r="AU513" s="79"/>
      <c r="AV513" s="79"/>
      <c r="AW513" s="79"/>
      <c r="AX513" s="79"/>
      <c r="AY513" s="79"/>
      <c r="AZ513" s="79"/>
      <c r="BA513">
        <v>1</v>
      </c>
      <c r="BB513">
        <v>-1</v>
      </c>
      <c r="BC513" s="79" t="str">
        <f>IF(Edges[[#This Row],[Sentiment]]=0,"NEUTRAL",IF(Edges[[#This Row],[Sentiment]]=1,"POSITIVE",IF(Edges[[#This Row],[Sentiment]]=-1,"NEGATIVE")))</f>
        <v>NEGATIVE</v>
      </c>
      <c r="BD513" s="79" t="str">
        <f>IF(Edges[[#This Row],[Vertex 1]]=Edges[[#This Row],[Vertex 2]],"HIDE","SHOW")</f>
        <v>SHOW</v>
      </c>
      <c r="BE513" s="78" t="str">
        <f>REPLACE(INDEX(GroupVertices[Group], MATCH(Edges[[#This Row],[Vertex 1]],GroupVertices[Vertex],0)),1,1,"")</f>
        <v>EGATIVE</v>
      </c>
      <c r="BF513" s="78" t="str">
        <f>REPLACE(INDEX(GroupVertices[Group], MATCH(Edges[[#This Row],[Vertex 2]],GroupVertices[Vertex],0)),1,1,"")</f>
        <v>eneral</v>
      </c>
    </row>
    <row r="514" spans="1:58" x14ac:dyDescent="0.25">
      <c r="A514" s="64" t="s">
        <v>480</v>
      </c>
      <c r="B514" s="64" t="s">
        <v>1537</v>
      </c>
      <c r="C514" s="65"/>
      <c r="D514" s="66"/>
      <c r="E514" s="67"/>
      <c r="F514" s="68"/>
      <c r="G514" s="65" t="str">
        <f>IF(Edges[[#This Row],[Vertex 1]]=Edges[[#This Row],[Vertex 2]],"HIDE","SHOW")</f>
        <v>SHOW</v>
      </c>
      <c r="H514" s="69"/>
      <c r="I514" s="70"/>
      <c r="J514" s="70"/>
      <c r="K514" s="34" t="s">
        <v>65</v>
      </c>
      <c r="L514" s="77">
        <v>514</v>
      </c>
      <c r="M514" s="77"/>
      <c r="N514" s="72"/>
      <c r="O514" s="79" t="s">
        <v>1646</v>
      </c>
      <c r="P514" s="81">
        <v>42852.559965277775</v>
      </c>
      <c r="Q514" s="79" t="s">
        <v>1786</v>
      </c>
      <c r="R514" s="82" t="s">
        <v>3272</v>
      </c>
      <c r="S514" s="79" t="s">
        <v>4066</v>
      </c>
      <c r="T514" s="79"/>
      <c r="U514" s="79"/>
      <c r="V514" s="82" t="s">
        <v>4787</v>
      </c>
      <c r="W514" s="81">
        <v>42852.559965277775</v>
      </c>
      <c r="X514" s="82" t="s">
        <v>6179</v>
      </c>
      <c r="Y514" s="79"/>
      <c r="Z514" s="79"/>
      <c r="AA514" s="83" t="s">
        <v>8226</v>
      </c>
      <c r="AB514" s="79"/>
      <c r="AC514" s="79" t="b">
        <v>0</v>
      </c>
      <c r="AD514" s="79">
        <v>0</v>
      </c>
      <c r="AE514" s="83" t="s">
        <v>9915</v>
      </c>
      <c r="AF514" s="79" t="b">
        <v>0</v>
      </c>
      <c r="AG514" s="79" t="s">
        <v>9963</v>
      </c>
      <c r="AH514" s="79"/>
      <c r="AI514" s="83" t="s">
        <v>9915</v>
      </c>
      <c r="AJ514" s="79" t="b">
        <v>0</v>
      </c>
      <c r="AK514" s="79">
        <v>5</v>
      </c>
      <c r="AL514" s="83" t="s">
        <v>9856</v>
      </c>
      <c r="AM514" s="79" t="s">
        <v>9990</v>
      </c>
      <c r="AN514" s="79" t="b">
        <v>0</v>
      </c>
      <c r="AO514" s="83" t="s">
        <v>9856</v>
      </c>
      <c r="AP514" s="79" t="s">
        <v>179</v>
      </c>
      <c r="AQ514" s="79">
        <v>0</v>
      </c>
      <c r="AR514" s="79">
        <v>0</v>
      </c>
      <c r="AS514" s="79"/>
      <c r="AT514" s="79"/>
      <c r="AU514" s="79"/>
      <c r="AV514" s="79"/>
      <c r="AW514" s="79"/>
      <c r="AX514" s="79"/>
      <c r="AY514" s="79"/>
      <c r="AZ514" s="79"/>
      <c r="BA514">
        <v>1</v>
      </c>
      <c r="BB514">
        <v>-1</v>
      </c>
      <c r="BC514" s="79" t="str">
        <f>IF(Edges[[#This Row],[Sentiment]]=0,"NEUTRAL",IF(Edges[[#This Row],[Sentiment]]=1,"POSITIVE",IF(Edges[[#This Row],[Sentiment]]=-1,"NEGATIVE")))</f>
        <v>NEGATIVE</v>
      </c>
      <c r="BD514" s="79" t="str">
        <f>IF(Edges[[#This Row],[Vertex 1]]=Edges[[#This Row],[Vertex 2]],"HIDE","SHOW")</f>
        <v>SHOW</v>
      </c>
      <c r="BE514" s="78" t="str">
        <f>REPLACE(INDEX(GroupVertices[Group], MATCH(Edges[[#This Row],[Vertex 1]],GroupVertices[Vertex],0)),1,1,"")</f>
        <v>EGATIVE</v>
      </c>
      <c r="BF514" s="78" t="str">
        <f>REPLACE(INDEX(GroupVertices[Group], MATCH(Edges[[#This Row],[Vertex 2]],GroupVertices[Vertex],0)),1,1,"")</f>
        <v>EUTRAL</v>
      </c>
    </row>
    <row r="515" spans="1:58" hidden="1" x14ac:dyDescent="0.25">
      <c r="A515" s="64" t="s">
        <v>480</v>
      </c>
      <c r="B515" s="64" t="s">
        <v>480</v>
      </c>
      <c r="C515" s="65"/>
      <c r="D515" s="66"/>
      <c r="E515" s="67"/>
      <c r="F515" s="68"/>
      <c r="G515" s="65" t="str">
        <f>IF(Edges[[#This Row],[Vertex 1]]=Edges[[#This Row],[Vertex 2]],"HIDE","SHOW")</f>
        <v>HIDE</v>
      </c>
      <c r="H515" s="69"/>
      <c r="I515" s="70"/>
      <c r="J515" s="70"/>
      <c r="K515" s="34"/>
      <c r="L515" s="77"/>
      <c r="M515" s="77"/>
      <c r="N515" s="72"/>
      <c r="O515" s="79" t="s">
        <v>179</v>
      </c>
      <c r="P515" s="81">
        <v>42852.569560185184</v>
      </c>
      <c r="Q515" s="79" t="s">
        <v>1868</v>
      </c>
      <c r="R515" s="82" t="s">
        <v>3342</v>
      </c>
      <c r="S515" s="79" t="s">
        <v>4066</v>
      </c>
      <c r="T515" s="79"/>
      <c r="U515" s="79"/>
      <c r="V515" s="82" t="s">
        <v>4787</v>
      </c>
      <c r="W515" s="81">
        <v>42852.569560185184</v>
      </c>
      <c r="X515" s="82" t="s">
        <v>6180</v>
      </c>
      <c r="Y515" s="79"/>
      <c r="Z515" s="79"/>
      <c r="AA515" s="83" t="s">
        <v>8227</v>
      </c>
      <c r="AB515" s="79"/>
      <c r="AC515" s="79" t="b">
        <v>0</v>
      </c>
      <c r="AD515" s="79">
        <v>0</v>
      </c>
      <c r="AE515" s="83" t="s">
        <v>9915</v>
      </c>
      <c r="AF515" s="79" t="b">
        <v>0</v>
      </c>
      <c r="AG515" s="79" t="s">
        <v>9963</v>
      </c>
      <c r="AH515" s="79"/>
      <c r="AI515" s="83" t="s">
        <v>9915</v>
      </c>
      <c r="AJ515" s="79" t="b">
        <v>0</v>
      </c>
      <c r="AK515" s="79">
        <v>1</v>
      </c>
      <c r="AL515" s="83" t="s">
        <v>9915</v>
      </c>
      <c r="AM515" s="79" t="s">
        <v>9990</v>
      </c>
      <c r="AN515" s="79" t="b">
        <v>0</v>
      </c>
      <c r="AO515" s="83" t="s">
        <v>8227</v>
      </c>
      <c r="AP515" s="79" t="s">
        <v>179</v>
      </c>
      <c r="AQ515" s="79">
        <v>0</v>
      </c>
      <c r="AR515" s="79">
        <v>0</v>
      </c>
      <c r="AS515" s="79"/>
      <c r="AT515" s="79"/>
      <c r="AU515" s="79"/>
      <c r="AV515" s="79"/>
      <c r="AW515" s="79"/>
      <c r="AX515" s="79"/>
      <c r="AY515" s="79"/>
      <c r="AZ515" s="79"/>
      <c r="BA515">
        <v>1</v>
      </c>
      <c r="BB515">
        <v>-1</v>
      </c>
      <c r="BC515" s="79" t="str">
        <f>IF(Edges[[#This Row],[Sentiment]]=0,"NEUTRAL",IF(Edges[[#This Row],[Sentiment]]=1,"POSITIVE",IF(Edges[[#This Row],[Sentiment]]=-1,"NEGATIVE")))</f>
        <v>NEGATIVE</v>
      </c>
      <c r="BD515" s="79" t="str">
        <f>IF(Edges[[#This Row],[Vertex 1]]=Edges[[#This Row],[Vertex 2]],"HIDE","SHOW")</f>
        <v>HIDE</v>
      </c>
      <c r="BE515" s="124" t="str">
        <f>REPLACE(INDEX(GroupVertices[Group], MATCH(Edges[[#This Row],[Vertex 1]],GroupVertices[Vertex],0)),1,1,"")</f>
        <v>EGATIVE</v>
      </c>
      <c r="BF515" s="124" t="str">
        <f>REPLACE(INDEX(GroupVertices[Group], MATCH(Edges[[#This Row],[Vertex 2]],GroupVertices[Vertex],0)),1,1,"")</f>
        <v>EGATIVE</v>
      </c>
    </row>
    <row r="516" spans="1:58" x14ac:dyDescent="0.25">
      <c r="A516" s="64" t="s">
        <v>481</v>
      </c>
      <c r="B516" s="64" t="s">
        <v>480</v>
      </c>
      <c r="C516" s="65"/>
      <c r="D516" s="66"/>
      <c r="E516" s="67"/>
      <c r="F516" s="68"/>
      <c r="G516" s="65" t="str">
        <f>IF(Edges[[#This Row],[Vertex 1]]=Edges[[#This Row],[Vertex 2]],"HIDE","SHOW")</f>
        <v>SHOW</v>
      </c>
      <c r="H516" s="69"/>
      <c r="I516" s="70"/>
      <c r="J516" s="70"/>
      <c r="K516" s="34" t="s">
        <v>65</v>
      </c>
      <c r="L516" s="77">
        <v>516</v>
      </c>
      <c r="M516" s="77"/>
      <c r="N516" s="72"/>
      <c r="O516" s="79" t="s">
        <v>1646</v>
      </c>
      <c r="P516" s="81">
        <v>42852.572129629632</v>
      </c>
      <c r="Q516" s="79" t="s">
        <v>1869</v>
      </c>
      <c r="R516" s="82" t="s">
        <v>3342</v>
      </c>
      <c r="S516" s="79" t="s">
        <v>4066</v>
      </c>
      <c r="T516" s="79"/>
      <c r="U516" s="79"/>
      <c r="V516" s="82" t="s">
        <v>4983</v>
      </c>
      <c r="W516" s="81">
        <v>42852.572129629632</v>
      </c>
      <c r="X516" s="82" t="s">
        <v>6181</v>
      </c>
      <c r="Y516" s="79"/>
      <c r="Z516" s="79"/>
      <c r="AA516" s="83" t="s">
        <v>8228</v>
      </c>
      <c r="AB516" s="79"/>
      <c r="AC516" s="79" t="b">
        <v>0</v>
      </c>
      <c r="AD516" s="79">
        <v>0</v>
      </c>
      <c r="AE516" s="83" t="s">
        <v>9915</v>
      </c>
      <c r="AF516" s="79" t="b">
        <v>0</v>
      </c>
      <c r="AG516" s="79" t="s">
        <v>9963</v>
      </c>
      <c r="AH516" s="79"/>
      <c r="AI516" s="83" t="s">
        <v>9915</v>
      </c>
      <c r="AJ516" s="79" t="b">
        <v>0</v>
      </c>
      <c r="AK516" s="79">
        <v>1</v>
      </c>
      <c r="AL516" s="83" t="s">
        <v>8227</v>
      </c>
      <c r="AM516" s="79" t="s">
        <v>9990</v>
      </c>
      <c r="AN516" s="79" t="b">
        <v>0</v>
      </c>
      <c r="AO516" s="83" t="s">
        <v>8227</v>
      </c>
      <c r="AP516" s="79" t="s">
        <v>179</v>
      </c>
      <c r="AQ516" s="79">
        <v>0</v>
      </c>
      <c r="AR516" s="79">
        <v>0</v>
      </c>
      <c r="AS516" s="79"/>
      <c r="AT516" s="79"/>
      <c r="AU516" s="79"/>
      <c r="AV516" s="79"/>
      <c r="AW516" s="79"/>
      <c r="AX516" s="79"/>
      <c r="AY516" s="79"/>
      <c r="AZ516" s="79"/>
      <c r="BA516">
        <v>1</v>
      </c>
      <c r="BB516">
        <v>-1</v>
      </c>
      <c r="BC516" s="79" t="str">
        <f>IF(Edges[[#This Row],[Sentiment]]=0,"NEUTRAL",IF(Edges[[#This Row],[Sentiment]]=1,"POSITIVE",IF(Edges[[#This Row],[Sentiment]]=-1,"NEGATIVE")))</f>
        <v>NEGATIVE</v>
      </c>
      <c r="BD516" s="79" t="str">
        <f>IF(Edges[[#This Row],[Vertex 1]]=Edges[[#This Row],[Vertex 2]],"HIDE","SHOW")</f>
        <v>SHOW</v>
      </c>
      <c r="BE516" s="78" t="str">
        <f>REPLACE(INDEX(GroupVertices[Group], MATCH(Edges[[#This Row],[Vertex 1]],GroupVertices[Vertex],0)),1,1,"")</f>
        <v>EGATIVE</v>
      </c>
      <c r="BF516" s="78" t="str">
        <f>REPLACE(INDEX(GroupVertices[Group], MATCH(Edges[[#This Row],[Vertex 2]],GroupVertices[Vertex],0)),1,1,"")</f>
        <v>EGATIVE</v>
      </c>
    </row>
    <row r="517" spans="1:58" x14ac:dyDescent="0.25">
      <c r="A517" s="64" t="s">
        <v>481</v>
      </c>
      <c r="B517" s="64" t="s">
        <v>1544</v>
      </c>
      <c r="C517" s="65"/>
      <c r="D517" s="66"/>
      <c r="E517" s="67"/>
      <c r="F517" s="68"/>
      <c r="G517" s="65" t="str">
        <f>IF(Edges[[#This Row],[Vertex 1]]=Edges[[#This Row],[Vertex 2]],"HIDE","SHOW")</f>
        <v>SHOW</v>
      </c>
      <c r="H517" s="69"/>
      <c r="I517" s="70"/>
      <c r="J517" s="70"/>
      <c r="K517" s="34" t="s">
        <v>65</v>
      </c>
      <c r="L517" s="77">
        <v>517</v>
      </c>
      <c r="M517" s="77"/>
      <c r="N517" s="72"/>
      <c r="O517" s="79" t="s">
        <v>1646</v>
      </c>
      <c r="P517" s="81">
        <v>42852.552523148152</v>
      </c>
      <c r="Q517" s="79" t="s">
        <v>1786</v>
      </c>
      <c r="R517" s="82" t="s">
        <v>3272</v>
      </c>
      <c r="S517" s="79" t="s">
        <v>4066</v>
      </c>
      <c r="T517" s="79"/>
      <c r="U517" s="79"/>
      <c r="V517" s="82" t="s">
        <v>4983</v>
      </c>
      <c r="W517" s="81">
        <v>42852.552523148152</v>
      </c>
      <c r="X517" s="82" t="s">
        <v>6182</v>
      </c>
      <c r="Y517" s="79"/>
      <c r="Z517" s="79"/>
      <c r="AA517" s="83" t="s">
        <v>8229</v>
      </c>
      <c r="AB517" s="79"/>
      <c r="AC517" s="79" t="b">
        <v>0</v>
      </c>
      <c r="AD517" s="79">
        <v>0</v>
      </c>
      <c r="AE517" s="83" t="s">
        <v>9915</v>
      </c>
      <c r="AF517" s="79" t="b">
        <v>0</v>
      </c>
      <c r="AG517" s="79" t="s">
        <v>9963</v>
      </c>
      <c r="AH517" s="79"/>
      <c r="AI517" s="83" t="s">
        <v>9915</v>
      </c>
      <c r="AJ517" s="79" t="b">
        <v>0</v>
      </c>
      <c r="AK517" s="79">
        <v>5</v>
      </c>
      <c r="AL517" s="83" t="s">
        <v>9856</v>
      </c>
      <c r="AM517" s="79" t="s">
        <v>9990</v>
      </c>
      <c r="AN517" s="79" t="b">
        <v>0</v>
      </c>
      <c r="AO517" s="83" t="s">
        <v>9856</v>
      </c>
      <c r="AP517" s="79" t="s">
        <v>179</v>
      </c>
      <c r="AQ517" s="79">
        <v>0</v>
      </c>
      <c r="AR517" s="79">
        <v>0</v>
      </c>
      <c r="AS517" s="79"/>
      <c r="AT517" s="79"/>
      <c r="AU517" s="79"/>
      <c r="AV517" s="79"/>
      <c r="AW517" s="79"/>
      <c r="AX517" s="79"/>
      <c r="AY517" s="79"/>
      <c r="AZ517" s="79"/>
      <c r="BA517">
        <v>1</v>
      </c>
      <c r="BB517">
        <v>-1</v>
      </c>
      <c r="BC517" s="79" t="str">
        <f>IF(Edges[[#This Row],[Sentiment]]=0,"NEUTRAL",IF(Edges[[#This Row],[Sentiment]]=1,"POSITIVE",IF(Edges[[#This Row],[Sentiment]]=-1,"NEGATIVE")))</f>
        <v>NEGATIVE</v>
      </c>
      <c r="BD517" s="79" t="str">
        <f>IF(Edges[[#This Row],[Vertex 1]]=Edges[[#This Row],[Vertex 2]],"HIDE","SHOW")</f>
        <v>SHOW</v>
      </c>
      <c r="BE517" s="78" t="str">
        <f>REPLACE(INDEX(GroupVertices[Group], MATCH(Edges[[#This Row],[Vertex 1]],GroupVertices[Vertex],0)),1,1,"")</f>
        <v>EGATIVE</v>
      </c>
      <c r="BF517" s="78" t="str">
        <f>REPLACE(INDEX(GroupVertices[Group], MATCH(Edges[[#This Row],[Vertex 2]],GroupVertices[Vertex],0)),1,1,"")</f>
        <v>eneral</v>
      </c>
    </row>
    <row r="518" spans="1:58" x14ac:dyDescent="0.25">
      <c r="A518" s="64" t="s">
        <v>481</v>
      </c>
      <c r="B518" s="64" t="s">
        <v>1537</v>
      </c>
      <c r="C518" s="65"/>
      <c r="D518" s="66"/>
      <c r="E518" s="67"/>
      <c r="F518" s="68"/>
      <c r="G518" s="65" t="str">
        <f>IF(Edges[[#This Row],[Vertex 1]]=Edges[[#This Row],[Vertex 2]],"HIDE","SHOW")</f>
        <v>SHOW</v>
      </c>
      <c r="H518" s="69"/>
      <c r="I518" s="70"/>
      <c r="J518" s="70"/>
      <c r="K518" s="34" t="s">
        <v>65</v>
      </c>
      <c r="L518" s="77">
        <v>518</v>
      </c>
      <c r="M518" s="77"/>
      <c r="N518" s="72"/>
      <c r="O518" s="79" t="s">
        <v>1646</v>
      </c>
      <c r="P518" s="81">
        <v>42852.552523148152</v>
      </c>
      <c r="Q518" s="79" t="s">
        <v>1786</v>
      </c>
      <c r="R518" s="82" t="s">
        <v>3272</v>
      </c>
      <c r="S518" s="79" t="s">
        <v>4066</v>
      </c>
      <c r="T518" s="79"/>
      <c r="U518" s="79"/>
      <c r="V518" s="82" t="s">
        <v>4983</v>
      </c>
      <c r="W518" s="81">
        <v>42852.552523148152</v>
      </c>
      <c r="X518" s="82" t="s">
        <v>6182</v>
      </c>
      <c r="Y518" s="79"/>
      <c r="Z518" s="79"/>
      <c r="AA518" s="83" t="s">
        <v>8229</v>
      </c>
      <c r="AB518" s="79"/>
      <c r="AC518" s="79" t="b">
        <v>0</v>
      </c>
      <c r="AD518" s="79">
        <v>0</v>
      </c>
      <c r="AE518" s="83" t="s">
        <v>9915</v>
      </c>
      <c r="AF518" s="79" t="b">
        <v>0</v>
      </c>
      <c r="AG518" s="79" t="s">
        <v>9963</v>
      </c>
      <c r="AH518" s="79"/>
      <c r="AI518" s="83" t="s">
        <v>9915</v>
      </c>
      <c r="AJ518" s="79" t="b">
        <v>0</v>
      </c>
      <c r="AK518" s="79">
        <v>5</v>
      </c>
      <c r="AL518" s="83" t="s">
        <v>9856</v>
      </c>
      <c r="AM518" s="79" t="s">
        <v>9990</v>
      </c>
      <c r="AN518" s="79" t="b">
        <v>0</v>
      </c>
      <c r="AO518" s="83" t="s">
        <v>9856</v>
      </c>
      <c r="AP518" s="79" t="s">
        <v>179</v>
      </c>
      <c r="AQ518" s="79">
        <v>0</v>
      </c>
      <c r="AR518" s="79">
        <v>0</v>
      </c>
      <c r="AS518" s="79"/>
      <c r="AT518" s="79"/>
      <c r="AU518" s="79"/>
      <c r="AV518" s="79"/>
      <c r="AW518" s="79"/>
      <c r="AX518" s="79"/>
      <c r="AY518" s="79"/>
      <c r="AZ518" s="79"/>
      <c r="BA518">
        <v>1</v>
      </c>
      <c r="BB518">
        <v>-1</v>
      </c>
      <c r="BC518" s="79" t="str">
        <f>IF(Edges[[#This Row],[Sentiment]]=0,"NEUTRAL",IF(Edges[[#This Row],[Sentiment]]=1,"POSITIVE",IF(Edges[[#This Row],[Sentiment]]=-1,"NEGATIVE")))</f>
        <v>NEGATIVE</v>
      </c>
      <c r="BD518" s="79" t="str">
        <f>IF(Edges[[#This Row],[Vertex 1]]=Edges[[#This Row],[Vertex 2]],"HIDE","SHOW")</f>
        <v>SHOW</v>
      </c>
      <c r="BE518" s="78" t="str">
        <f>REPLACE(INDEX(GroupVertices[Group], MATCH(Edges[[#This Row],[Vertex 1]],GroupVertices[Vertex],0)),1,1,"")</f>
        <v>EGATIVE</v>
      </c>
      <c r="BF518" s="78" t="str">
        <f>REPLACE(INDEX(GroupVertices[Group], MATCH(Edges[[#This Row],[Vertex 2]],GroupVertices[Vertex],0)),1,1,"")</f>
        <v>EUTRAL</v>
      </c>
    </row>
    <row r="519" spans="1:58" x14ac:dyDescent="0.25">
      <c r="A519" s="64" t="s">
        <v>482</v>
      </c>
      <c r="B519" s="64" t="s">
        <v>1469</v>
      </c>
      <c r="C519" s="65"/>
      <c r="D519" s="66"/>
      <c r="E519" s="67"/>
      <c r="F519" s="68"/>
      <c r="G519" s="65" t="str">
        <f>IF(Edges[[#This Row],[Vertex 1]]=Edges[[#This Row],[Vertex 2]],"HIDE","SHOW")</f>
        <v>SHOW</v>
      </c>
      <c r="H519" s="69"/>
      <c r="I519" s="70"/>
      <c r="J519" s="70"/>
      <c r="K519" s="34" t="s">
        <v>65</v>
      </c>
      <c r="L519" s="77">
        <v>519</v>
      </c>
      <c r="M519" s="77"/>
      <c r="N519" s="72"/>
      <c r="O519" s="79" t="s">
        <v>1646</v>
      </c>
      <c r="P519" s="81">
        <v>42852.572812500002</v>
      </c>
      <c r="Q519" s="79" t="s">
        <v>18368</v>
      </c>
      <c r="R519" s="79"/>
      <c r="S519" s="79"/>
      <c r="T519" s="79" t="s">
        <v>4277</v>
      </c>
      <c r="U519" s="79"/>
      <c r="V519" s="82" t="s">
        <v>4984</v>
      </c>
      <c r="W519" s="81">
        <v>42852.572812500002</v>
      </c>
      <c r="X519" s="82" t="s">
        <v>6183</v>
      </c>
      <c r="Y519" s="79"/>
      <c r="Z519" s="79"/>
      <c r="AA519" s="83" t="s">
        <v>8230</v>
      </c>
      <c r="AB519" s="79"/>
      <c r="AC519" s="79" t="b">
        <v>0</v>
      </c>
      <c r="AD519" s="79">
        <v>0</v>
      </c>
      <c r="AE519" s="83" t="s">
        <v>9915</v>
      </c>
      <c r="AF519" s="79" t="b">
        <v>0</v>
      </c>
      <c r="AG519" s="79" t="s">
        <v>9963</v>
      </c>
      <c r="AH519" s="79"/>
      <c r="AI519" s="83" t="s">
        <v>9915</v>
      </c>
      <c r="AJ519" s="79" t="b">
        <v>0</v>
      </c>
      <c r="AK519" s="79">
        <v>29</v>
      </c>
      <c r="AL519" s="83" t="s">
        <v>9672</v>
      </c>
      <c r="AM519" s="79" t="s">
        <v>9993</v>
      </c>
      <c r="AN519" s="79" t="b">
        <v>0</v>
      </c>
      <c r="AO519" s="83" t="s">
        <v>9672</v>
      </c>
      <c r="AP519" s="79" t="s">
        <v>179</v>
      </c>
      <c r="AQ519" s="79">
        <v>0</v>
      </c>
      <c r="AR519" s="79">
        <v>0</v>
      </c>
      <c r="AS519" s="79"/>
      <c r="AT519" s="79"/>
      <c r="AU519" s="79"/>
      <c r="AV519" s="79"/>
      <c r="AW519" s="79"/>
      <c r="AX519" s="79"/>
      <c r="AY519" s="79"/>
      <c r="AZ519" s="79"/>
      <c r="BA519">
        <v>1</v>
      </c>
      <c r="BB519">
        <v>-1</v>
      </c>
      <c r="BC519" s="79" t="str">
        <f>IF(Edges[[#This Row],[Sentiment]]=0,"NEUTRAL",IF(Edges[[#This Row],[Sentiment]]=1,"POSITIVE",IF(Edges[[#This Row],[Sentiment]]=-1,"NEGATIVE")))</f>
        <v>NEGATIVE</v>
      </c>
      <c r="BD519" s="79" t="str">
        <f>IF(Edges[[#This Row],[Vertex 1]]=Edges[[#This Row],[Vertex 2]],"HIDE","SHOW")</f>
        <v>SHOW</v>
      </c>
      <c r="BE519" s="78" t="str">
        <f>REPLACE(INDEX(GroupVertices[Group], MATCH(Edges[[#This Row],[Vertex 1]],GroupVertices[Vertex],0)),1,1,"")</f>
        <v>EGATIVE</v>
      </c>
      <c r="BF519" s="78" t="str">
        <f>REPLACE(INDEX(GroupVertices[Group], MATCH(Edges[[#This Row],[Vertex 2]],GroupVertices[Vertex],0)),1,1,"")</f>
        <v>EUTRAL</v>
      </c>
    </row>
    <row r="520" spans="1:58" x14ac:dyDescent="0.25">
      <c r="A520" s="64" t="s">
        <v>483</v>
      </c>
      <c r="B520" s="64" t="s">
        <v>1469</v>
      </c>
      <c r="C520" s="65"/>
      <c r="D520" s="66"/>
      <c r="E520" s="67"/>
      <c r="F520" s="68"/>
      <c r="G520" s="65" t="str">
        <f>IF(Edges[[#This Row],[Vertex 1]]=Edges[[#This Row],[Vertex 2]],"HIDE","SHOW")</f>
        <v>SHOW</v>
      </c>
      <c r="H520" s="69"/>
      <c r="I520" s="70"/>
      <c r="J520" s="70"/>
      <c r="K520" s="34" t="s">
        <v>65</v>
      </c>
      <c r="L520" s="77">
        <v>520</v>
      </c>
      <c r="M520" s="77"/>
      <c r="N520" s="72"/>
      <c r="O520" s="79" t="s">
        <v>1646</v>
      </c>
      <c r="P520" s="81">
        <v>42852.575243055559</v>
      </c>
      <c r="Q520" s="79" t="s">
        <v>18368</v>
      </c>
      <c r="R520" s="79"/>
      <c r="S520" s="79"/>
      <c r="T520" s="79" t="s">
        <v>4277</v>
      </c>
      <c r="U520" s="79"/>
      <c r="V520" s="82" t="s">
        <v>4985</v>
      </c>
      <c r="W520" s="81">
        <v>42852.575243055559</v>
      </c>
      <c r="X520" s="82" t="s">
        <v>6184</v>
      </c>
      <c r="Y520" s="79"/>
      <c r="Z520" s="79"/>
      <c r="AA520" s="83" t="s">
        <v>8231</v>
      </c>
      <c r="AB520" s="79"/>
      <c r="AC520" s="79" t="b">
        <v>0</v>
      </c>
      <c r="AD520" s="79">
        <v>0</v>
      </c>
      <c r="AE520" s="83" t="s">
        <v>9915</v>
      </c>
      <c r="AF520" s="79" t="b">
        <v>0</v>
      </c>
      <c r="AG520" s="79" t="s">
        <v>9963</v>
      </c>
      <c r="AH520" s="79"/>
      <c r="AI520" s="83" t="s">
        <v>9915</v>
      </c>
      <c r="AJ520" s="79" t="b">
        <v>0</v>
      </c>
      <c r="AK520" s="79">
        <v>29</v>
      </c>
      <c r="AL520" s="83" t="s">
        <v>9672</v>
      </c>
      <c r="AM520" s="79" t="s">
        <v>10023</v>
      </c>
      <c r="AN520" s="79" t="b">
        <v>0</v>
      </c>
      <c r="AO520" s="83" t="s">
        <v>9672</v>
      </c>
      <c r="AP520" s="79" t="s">
        <v>179</v>
      </c>
      <c r="AQ520" s="79">
        <v>0</v>
      </c>
      <c r="AR520" s="79">
        <v>0</v>
      </c>
      <c r="AS520" s="79"/>
      <c r="AT520" s="79"/>
      <c r="AU520" s="79"/>
      <c r="AV520" s="79"/>
      <c r="AW520" s="79"/>
      <c r="AX520" s="79"/>
      <c r="AY520" s="79"/>
      <c r="AZ520" s="79"/>
      <c r="BA520">
        <v>1</v>
      </c>
      <c r="BB520">
        <v>-1</v>
      </c>
      <c r="BC520" s="79" t="str">
        <f>IF(Edges[[#This Row],[Sentiment]]=0,"NEUTRAL",IF(Edges[[#This Row],[Sentiment]]=1,"POSITIVE",IF(Edges[[#This Row],[Sentiment]]=-1,"NEGATIVE")))</f>
        <v>NEGATIVE</v>
      </c>
      <c r="BD520" s="79" t="str">
        <f>IF(Edges[[#This Row],[Vertex 1]]=Edges[[#This Row],[Vertex 2]],"HIDE","SHOW")</f>
        <v>SHOW</v>
      </c>
      <c r="BE520" s="78" t="str">
        <f>REPLACE(INDEX(GroupVertices[Group], MATCH(Edges[[#This Row],[Vertex 1]],GroupVertices[Vertex],0)),1,1,"")</f>
        <v>EGATIVE</v>
      </c>
      <c r="BF520" s="78" t="str">
        <f>REPLACE(INDEX(GroupVertices[Group], MATCH(Edges[[#This Row],[Vertex 2]],GroupVertices[Vertex],0)),1,1,"")</f>
        <v>EUTRAL</v>
      </c>
    </row>
    <row r="521" spans="1:58" x14ac:dyDescent="0.25">
      <c r="A521" s="64" t="s">
        <v>484</v>
      </c>
      <c r="B521" s="64" t="s">
        <v>1406</v>
      </c>
      <c r="C521" s="65"/>
      <c r="D521" s="66"/>
      <c r="E521" s="67"/>
      <c r="F521" s="68"/>
      <c r="G521" s="65" t="str">
        <f>IF(Edges[[#This Row],[Vertex 1]]=Edges[[#This Row],[Vertex 2]],"HIDE","SHOW")</f>
        <v>SHOW</v>
      </c>
      <c r="H521" s="69"/>
      <c r="I521" s="70"/>
      <c r="J521" s="70"/>
      <c r="K521" s="34" t="s">
        <v>65</v>
      </c>
      <c r="L521" s="77">
        <v>521</v>
      </c>
      <c r="M521" s="77"/>
      <c r="N521" s="72"/>
      <c r="O521" s="79" t="s">
        <v>1646</v>
      </c>
      <c r="P521" s="81">
        <v>42852.575254629628</v>
      </c>
      <c r="Q521" s="79" t="s">
        <v>1860</v>
      </c>
      <c r="R521" s="82" t="s">
        <v>3336</v>
      </c>
      <c r="S521" s="79" t="s">
        <v>4048</v>
      </c>
      <c r="T521" s="79"/>
      <c r="U521" s="79"/>
      <c r="V521" s="82" t="s">
        <v>4986</v>
      </c>
      <c r="W521" s="81">
        <v>42852.575254629628</v>
      </c>
      <c r="X521" s="82" t="s">
        <v>6185</v>
      </c>
      <c r="Y521" s="79"/>
      <c r="Z521" s="79"/>
      <c r="AA521" s="83" t="s">
        <v>8232</v>
      </c>
      <c r="AB521" s="79"/>
      <c r="AC521" s="79" t="b">
        <v>0</v>
      </c>
      <c r="AD521" s="79">
        <v>0</v>
      </c>
      <c r="AE521" s="83" t="s">
        <v>9915</v>
      </c>
      <c r="AF521" s="79" t="b">
        <v>0</v>
      </c>
      <c r="AG521" s="79" t="s">
        <v>9963</v>
      </c>
      <c r="AH521" s="79"/>
      <c r="AI521" s="83" t="s">
        <v>9915</v>
      </c>
      <c r="AJ521" s="79" t="b">
        <v>0</v>
      </c>
      <c r="AK521" s="79">
        <v>14</v>
      </c>
      <c r="AL521" s="83" t="s">
        <v>9511</v>
      </c>
      <c r="AM521" s="79" t="s">
        <v>9993</v>
      </c>
      <c r="AN521" s="79" t="b">
        <v>0</v>
      </c>
      <c r="AO521" s="83" t="s">
        <v>9511</v>
      </c>
      <c r="AP521" s="79" t="s">
        <v>179</v>
      </c>
      <c r="AQ521" s="79">
        <v>0</v>
      </c>
      <c r="AR521" s="79">
        <v>0</v>
      </c>
      <c r="AS521" s="79"/>
      <c r="AT521" s="79"/>
      <c r="AU521" s="79"/>
      <c r="AV521" s="79"/>
      <c r="AW521" s="79"/>
      <c r="AX521" s="79"/>
      <c r="AY521" s="79"/>
      <c r="AZ521" s="79"/>
      <c r="BA521">
        <v>1</v>
      </c>
      <c r="BB521">
        <v>-1</v>
      </c>
      <c r="BC521" s="79" t="str">
        <f>IF(Edges[[#This Row],[Sentiment]]=0,"NEUTRAL",IF(Edges[[#This Row],[Sentiment]]=1,"POSITIVE",IF(Edges[[#This Row],[Sentiment]]=-1,"NEGATIVE")))</f>
        <v>NEGATIVE</v>
      </c>
      <c r="BD521" s="79" t="str">
        <f>IF(Edges[[#This Row],[Vertex 1]]=Edges[[#This Row],[Vertex 2]],"HIDE","SHOW")</f>
        <v>SHOW</v>
      </c>
      <c r="BE521" s="78" t="str">
        <f>REPLACE(INDEX(GroupVertices[Group], MATCH(Edges[[#This Row],[Vertex 1]],GroupVertices[Vertex],0)),1,1,"")</f>
        <v>EGATIVE</v>
      </c>
      <c r="BF521" s="78" t="str">
        <f>REPLACE(INDEX(GroupVertices[Group], MATCH(Edges[[#This Row],[Vertex 2]],GroupVertices[Vertex],0)),1,1,"")</f>
        <v>eneral</v>
      </c>
    </row>
    <row r="522" spans="1:58" x14ac:dyDescent="0.25">
      <c r="A522" s="64" t="s">
        <v>484</v>
      </c>
      <c r="B522" s="64" t="s">
        <v>1405</v>
      </c>
      <c r="C522" s="65"/>
      <c r="D522" s="66"/>
      <c r="E522" s="67"/>
      <c r="F522" s="68"/>
      <c r="G522" s="65" t="str">
        <f>IF(Edges[[#This Row],[Vertex 1]]=Edges[[#This Row],[Vertex 2]],"HIDE","SHOW")</f>
        <v>SHOW</v>
      </c>
      <c r="H522" s="69"/>
      <c r="I522" s="70"/>
      <c r="J522" s="70"/>
      <c r="K522" s="34" t="s">
        <v>65</v>
      </c>
      <c r="L522" s="77">
        <v>522</v>
      </c>
      <c r="M522" s="77"/>
      <c r="N522" s="72"/>
      <c r="O522" s="79" t="s">
        <v>1646</v>
      </c>
      <c r="P522" s="81">
        <v>42852.575254629628</v>
      </c>
      <c r="Q522" s="79" t="s">
        <v>1860</v>
      </c>
      <c r="R522" s="82" t="s">
        <v>3336</v>
      </c>
      <c r="S522" s="79" t="s">
        <v>4048</v>
      </c>
      <c r="T522" s="79"/>
      <c r="U522" s="79"/>
      <c r="V522" s="82" t="s">
        <v>4986</v>
      </c>
      <c r="W522" s="81">
        <v>42852.575254629628</v>
      </c>
      <c r="X522" s="82" t="s">
        <v>6185</v>
      </c>
      <c r="Y522" s="79"/>
      <c r="Z522" s="79"/>
      <c r="AA522" s="83" t="s">
        <v>8232</v>
      </c>
      <c r="AB522" s="79"/>
      <c r="AC522" s="79" t="b">
        <v>0</v>
      </c>
      <c r="AD522" s="79">
        <v>0</v>
      </c>
      <c r="AE522" s="83" t="s">
        <v>9915</v>
      </c>
      <c r="AF522" s="79" t="b">
        <v>0</v>
      </c>
      <c r="AG522" s="79" t="s">
        <v>9963</v>
      </c>
      <c r="AH522" s="79"/>
      <c r="AI522" s="83" t="s">
        <v>9915</v>
      </c>
      <c r="AJ522" s="79" t="b">
        <v>0</v>
      </c>
      <c r="AK522" s="79">
        <v>14</v>
      </c>
      <c r="AL522" s="83" t="s">
        <v>9511</v>
      </c>
      <c r="AM522" s="79" t="s">
        <v>9993</v>
      </c>
      <c r="AN522" s="79" t="b">
        <v>0</v>
      </c>
      <c r="AO522" s="83" t="s">
        <v>9511</v>
      </c>
      <c r="AP522" s="79" t="s">
        <v>179</v>
      </c>
      <c r="AQ522" s="79">
        <v>0</v>
      </c>
      <c r="AR522" s="79">
        <v>0</v>
      </c>
      <c r="AS522" s="79"/>
      <c r="AT522" s="79"/>
      <c r="AU522" s="79"/>
      <c r="AV522" s="79"/>
      <c r="AW522" s="79"/>
      <c r="AX522" s="79"/>
      <c r="AY522" s="79"/>
      <c r="AZ522" s="79"/>
      <c r="BA522">
        <v>1</v>
      </c>
      <c r="BB522">
        <v>-1</v>
      </c>
      <c r="BC522" s="79" t="str">
        <f>IF(Edges[[#This Row],[Sentiment]]=0,"NEUTRAL",IF(Edges[[#This Row],[Sentiment]]=1,"POSITIVE",IF(Edges[[#This Row],[Sentiment]]=-1,"NEGATIVE")))</f>
        <v>NEGATIVE</v>
      </c>
      <c r="BD522" s="79" t="str">
        <f>IF(Edges[[#This Row],[Vertex 1]]=Edges[[#This Row],[Vertex 2]],"HIDE","SHOW")</f>
        <v>SHOW</v>
      </c>
      <c r="BE522" s="78" t="str">
        <f>REPLACE(INDEX(GroupVertices[Group], MATCH(Edges[[#This Row],[Vertex 1]],GroupVertices[Vertex],0)),1,1,"")</f>
        <v>EGATIVE</v>
      </c>
      <c r="BF522" s="78" t="str">
        <f>REPLACE(INDEX(GroupVertices[Group], MATCH(Edges[[#This Row],[Vertex 2]],GroupVertices[Vertex],0)),1,1,"")</f>
        <v>OSITIVE</v>
      </c>
    </row>
    <row r="523" spans="1:58" hidden="1" x14ac:dyDescent="0.25">
      <c r="A523" s="64" t="s">
        <v>485</v>
      </c>
      <c r="B523" s="64" t="s">
        <v>485</v>
      </c>
      <c r="C523" s="65"/>
      <c r="D523" s="66"/>
      <c r="E523" s="67"/>
      <c r="F523" s="68"/>
      <c r="G523" s="65" t="str">
        <f>IF(Edges[[#This Row],[Vertex 1]]=Edges[[#This Row],[Vertex 2]],"HIDE","SHOW")</f>
        <v>HIDE</v>
      </c>
      <c r="H523" s="69"/>
      <c r="I523" s="70"/>
      <c r="J523" s="70"/>
      <c r="K523" s="34"/>
      <c r="L523" s="77"/>
      <c r="M523" s="77"/>
      <c r="N523" s="72"/>
      <c r="O523" s="79" t="s">
        <v>179</v>
      </c>
      <c r="P523" s="81">
        <v>42852.576099537036</v>
      </c>
      <c r="Q523" s="79" t="s">
        <v>1870</v>
      </c>
      <c r="R523" s="82" t="s">
        <v>3343</v>
      </c>
      <c r="S523" s="79" t="s">
        <v>4027</v>
      </c>
      <c r="T523" s="79"/>
      <c r="U523" s="79"/>
      <c r="V523" s="82" t="s">
        <v>4787</v>
      </c>
      <c r="W523" s="81">
        <v>42852.576099537036</v>
      </c>
      <c r="X523" s="82" t="s">
        <v>6186</v>
      </c>
      <c r="Y523" s="79"/>
      <c r="Z523" s="79"/>
      <c r="AA523" s="83" t="s">
        <v>8233</v>
      </c>
      <c r="AB523" s="79"/>
      <c r="AC523" s="79" t="b">
        <v>0</v>
      </c>
      <c r="AD523" s="79">
        <v>0</v>
      </c>
      <c r="AE523" s="83" t="s">
        <v>9915</v>
      </c>
      <c r="AF523" s="79" t="b">
        <v>0</v>
      </c>
      <c r="AG523" s="79" t="s">
        <v>9963</v>
      </c>
      <c r="AH523" s="79"/>
      <c r="AI523" s="83" t="s">
        <v>9915</v>
      </c>
      <c r="AJ523" s="79" t="b">
        <v>0</v>
      </c>
      <c r="AK523" s="79">
        <v>0</v>
      </c>
      <c r="AL523" s="83" t="s">
        <v>9915</v>
      </c>
      <c r="AM523" s="79" t="s">
        <v>10000</v>
      </c>
      <c r="AN523" s="79" t="b">
        <v>0</v>
      </c>
      <c r="AO523" s="83" t="s">
        <v>8233</v>
      </c>
      <c r="AP523" s="79" t="s">
        <v>179</v>
      </c>
      <c r="AQ523" s="79">
        <v>0</v>
      </c>
      <c r="AR523" s="79">
        <v>0</v>
      </c>
      <c r="AS523" s="79"/>
      <c r="AT523" s="79"/>
      <c r="AU523" s="79"/>
      <c r="AV523" s="79"/>
      <c r="AW523" s="79"/>
      <c r="AX523" s="79"/>
      <c r="AY523" s="79"/>
      <c r="AZ523" s="79"/>
      <c r="BA523">
        <v>1</v>
      </c>
      <c r="BB523">
        <v>-1</v>
      </c>
      <c r="BC523" s="79" t="str">
        <f>IF(Edges[[#This Row],[Sentiment]]=0,"NEUTRAL",IF(Edges[[#This Row],[Sentiment]]=1,"POSITIVE",IF(Edges[[#This Row],[Sentiment]]=-1,"NEGATIVE")))</f>
        <v>NEGATIVE</v>
      </c>
      <c r="BD523" s="79" t="str">
        <f>IF(Edges[[#This Row],[Vertex 1]]=Edges[[#This Row],[Vertex 2]],"HIDE","SHOW")</f>
        <v>HIDE</v>
      </c>
      <c r="BE523" s="124" t="e">
        <f>REPLACE(INDEX(GroupVertices[Group], MATCH(Edges[[#This Row],[Vertex 1]],GroupVertices[Vertex],0)),1,1,"")</f>
        <v>#N/A</v>
      </c>
      <c r="BF523" s="124" t="e">
        <f>REPLACE(INDEX(GroupVertices[Group], MATCH(Edges[[#This Row],[Vertex 2]],GroupVertices[Vertex],0)),1,1,"")</f>
        <v>#N/A</v>
      </c>
    </row>
    <row r="524" spans="1:58" hidden="1" x14ac:dyDescent="0.25">
      <c r="A524" s="64" t="s">
        <v>486</v>
      </c>
      <c r="B524" s="64" t="s">
        <v>486</v>
      </c>
      <c r="C524" s="65"/>
      <c r="D524" s="66"/>
      <c r="E524" s="67"/>
      <c r="F524" s="68"/>
      <c r="G524" s="65" t="str">
        <f>IF(Edges[[#This Row],[Vertex 1]]=Edges[[#This Row],[Vertex 2]],"HIDE","SHOW")</f>
        <v>HIDE</v>
      </c>
      <c r="H524" s="69"/>
      <c r="I524" s="70"/>
      <c r="J524" s="70"/>
      <c r="K524" s="34"/>
      <c r="L524" s="77"/>
      <c r="M524" s="77"/>
      <c r="N524" s="72"/>
      <c r="O524" s="79" t="s">
        <v>179</v>
      </c>
      <c r="P524" s="81">
        <v>42852.577870370369</v>
      </c>
      <c r="Q524" s="79" t="s">
        <v>1871</v>
      </c>
      <c r="R524" s="82" t="s">
        <v>3344</v>
      </c>
      <c r="S524" s="79" t="s">
        <v>4084</v>
      </c>
      <c r="T524" s="79" t="s">
        <v>4310</v>
      </c>
      <c r="U524" s="79"/>
      <c r="V524" s="82" t="s">
        <v>4987</v>
      </c>
      <c r="W524" s="81">
        <v>42852.577870370369</v>
      </c>
      <c r="X524" s="82" t="s">
        <v>6187</v>
      </c>
      <c r="Y524" s="79"/>
      <c r="Z524" s="79"/>
      <c r="AA524" s="83" t="s">
        <v>8234</v>
      </c>
      <c r="AB524" s="79"/>
      <c r="AC524" s="79" t="b">
        <v>0</v>
      </c>
      <c r="AD524" s="79">
        <v>1</v>
      </c>
      <c r="AE524" s="83" t="s">
        <v>9915</v>
      </c>
      <c r="AF524" s="79" t="b">
        <v>0</v>
      </c>
      <c r="AG524" s="79" t="s">
        <v>9963</v>
      </c>
      <c r="AH524" s="79"/>
      <c r="AI524" s="83" t="s">
        <v>9915</v>
      </c>
      <c r="AJ524" s="79" t="b">
        <v>0</v>
      </c>
      <c r="AK524" s="79">
        <v>1</v>
      </c>
      <c r="AL524" s="83" t="s">
        <v>9915</v>
      </c>
      <c r="AM524" s="79" t="s">
        <v>9990</v>
      </c>
      <c r="AN524" s="79" t="b">
        <v>0</v>
      </c>
      <c r="AO524" s="83" t="s">
        <v>8234</v>
      </c>
      <c r="AP524" s="79" t="s">
        <v>179</v>
      </c>
      <c r="AQ524" s="79">
        <v>0</v>
      </c>
      <c r="AR524" s="79">
        <v>0</v>
      </c>
      <c r="AS524" s="79"/>
      <c r="AT524" s="79"/>
      <c r="AU524" s="79"/>
      <c r="AV524" s="79"/>
      <c r="AW524" s="79"/>
      <c r="AX524" s="79"/>
      <c r="AY524" s="79"/>
      <c r="AZ524" s="79"/>
      <c r="BA524">
        <v>1</v>
      </c>
      <c r="BB524">
        <v>-1</v>
      </c>
      <c r="BC524" s="79" t="str">
        <f>IF(Edges[[#This Row],[Sentiment]]=0,"NEUTRAL",IF(Edges[[#This Row],[Sentiment]]=1,"POSITIVE",IF(Edges[[#This Row],[Sentiment]]=-1,"NEGATIVE")))</f>
        <v>NEGATIVE</v>
      </c>
      <c r="BD524" s="79" t="str">
        <f>IF(Edges[[#This Row],[Vertex 1]]=Edges[[#This Row],[Vertex 2]],"HIDE","SHOW")</f>
        <v>HIDE</v>
      </c>
      <c r="BE524" s="124" t="e">
        <f>REPLACE(INDEX(GroupVertices[Group], MATCH(Edges[[#This Row],[Vertex 1]],GroupVertices[Vertex],0)),1,1,"")</f>
        <v>#N/A</v>
      </c>
      <c r="BF524" s="124" t="e">
        <f>REPLACE(INDEX(GroupVertices[Group], MATCH(Edges[[#This Row],[Vertex 2]],GroupVertices[Vertex],0)),1,1,"")</f>
        <v>#N/A</v>
      </c>
    </row>
    <row r="525" spans="1:58" hidden="1" x14ac:dyDescent="0.25">
      <c r="A525" s="64" t="s">
        <v>487</v>
      </c>
      <c r="B525" s="64" t="s">
        <v>487</v>
      </c>
      <c r="C525" s="65"/>
      <c r="D525" s="66"/>
      <c r="E525" s="67"/>
      <c r="F525" s="68"/>
      <c r="G525" s="65" t="str">
        <f>IF(Edges[[#This Row],[Vertex 1]]=Edges[[#This Row],[Vertex 2]],"HIDE","SHOW")</f>
        <v>HIDE</v>
      </c>
      <c r="H525" s="69"/>
      <c r="I525" s="70"/>
      <c r="J525" s="70"/>
      <c r="K525" s="34"/>
      <c r="L525" s="77"/>
      <c r="M525" s="77"/>
      <c r="N525" s="72"/>
      <c r="O525" s="79" t="s">
        <v>179</v>
      </c>
      <c r="P525" s="81">
        <v>42852.578784722224</v>
      </c>
      <c r="Q525" s="79" t="s">
        <v>1872</v>
      </c>
      <c r="R525" s="79" t="s">
        <v>3345</v>
      </c>
      <c r="S525" s="79" t="s">
        <v>4085</v>
      </c>
      <c r="T525" s="79"/>
      <c r="U525" s="79"/>
      <c r="V525" s="82" t="s">
        <v>4988</v>
      </c>
      <c r="W525" s="81">
        <v>42852.578784722224</v>
      </c>
      <c r="X525" s="82" t="s">
        <v>6188</v>
      </c>
      <c r="Y525" s="79"/>
      <c r="Z525" s="79"/>
      <c r="AA525" s="83" t="s">
        <v>8235</v>
      </c>
      <c r="AB525" s="79"/>
      <c r="AC525" s="79" t="b">
        <v>0</v>
      </c>
      <c r="AD525" s="79">
        <v>0</v>
      </c>
      <c r="AE525" s="83" t="s">
        <v>9915</v>
      </c>
      <c r="AF525" s="79" t="b">
        <v>0</v>
      </c>
      <c r="AG525" s="79" t="s">
        <v>9963</v>
      </c>
      <c r="AH525" s="79"/>
      <c r="AI525" s="83" t="s">
        <v>9915</v>
      </c>
      <c r="AJ525" s="79" t="b">
        <v>0</v>
      </c>
      <c r="AK525" s="79">
        <v>0</v>
      </c>
      <c r="AL525" s="83" t="s">
        <v>9915</v>
      </c>
      <c r="AM525" s="79" t="s">
        <v>9993</v>
      </c>
      <c r="AN525" s="79" t="b">
        <v>0</v>
      </c>
      <c r="AO525" s="83" t="s">
        <v>8235</v>
      </c>
      <c r="AP525" s="79" t="s">
        <v>179</v>
      </c>
      <c r="AQ525" s="79">
        <v>0</v>
      </c>
      <c r="AR525" s="79">
        <v>0</v>
      </c>
      <c r="AS525" s="79"/>
      <c r="AT525" s="79"/>
      <c r="AU525" s="79"/>
      <c r="AV525" s="79"/>
      <c r="AW525" s="79"/>
      <c r="AX525" s="79"/>
      <c r="AY525" s="79"/>
      <c r="AZ525" s="79"/>
      <c r="BA525">
        <v>1</v>
      </c>
      <c r="BB525">
        <v>-1</v>
      </c>
      <c r="BC525" s="79" t="str">
        <f>IF(Edges[[#This Row],[Sentiment]]=0,"NEUTRAL",IF(Edges[[#This Row],[Sentiment]]=1,"POSITIVE",IF(Edges[[#This Row],[Sentiment]]=-1,"NEGATIVE")))</f>
        <v>NEGATIVE</v>
      </c>
      <c r="BD525" s="79" t="str">
        <f>IF(Edges[[#This Row],[Vertex 1]]=Edges[[#This Row],[Vertex 2]],"HIDE","SHOW")</f>
        <v>HIDE</v>
      </c>
      <c r="BE525" s="124" t="e">
        <f>REPLACE(INDEX(GroupVertices[Group], MATCH(Edges[[#This Row],[Vertex 1]],GroupVertices[Vertex],0)),1,1,"")</f>
        <v>#N/A</v>
      </c>
      <c r="BF525" s="124" t="e">
        <f>REPLACE(INDEX(GroupVertices[Group], MATCH(Edges[[#This Row],[Vertex 2]],GroupVertices[Vertex],0)),1,1,"")</f>
        <v>#N/A</v>
      </c>
    </row>
    <row r="526" spans="1:58" x14ac:dyDescent="0.25">
      <c r="A526" s="64" t="s">
        <v>488</v>
      </c>
      <c r="B526" s="64" t="s">
        <v>1406</v>
      </c>
      <c r="C526" s="65"/>
      <c r="D526" s="66"/>
      <c r="E526" s="67"/>
      <c r="F526" s="68"/>
      <c r="G526" s="65" t="str">
        <f>IF(Edges[[#This Row],[Vertex 1]]=Edges[[#This Row],[Vertex 2]],"HIDE","SHOW")</f>
        <v>SHOW</v>
      </c>
      <c r="H526" s="69"/>
      <c r="I526" s="70"/>
      <c r="J526" s="70"/>
      <c r="K526" s="34" t="s">
        <v>65</v>
      </c>
      <c r="L526" s="77">
        <v>526</v>
      </c>
      <c r="M526" s="77"/>
      <c r="N526" s="72"/>
      <c r="O526" s="79" t="s">
        <v>1646</v>
      </c>
      <c r="P526" s="81">
        <v>42852.579976851855</v>
      </c>
      <c r="Q526" s="79" t="s">
        <v>1860</v>
      </c>
      <c r="R526" s="82" t="s">
        <v>3336</v>
      </c>
      <c r="S526" s="79" t="s">
        <v>4048</v>
      </c>
      <c r="T526" s="79"/>
      <c r="U526" s="79"/>
      <c r="V526" s="82" t="s">
        <v>4989</v>
      </c>
      <c r="W526" s="81">
        <v>42852.579976851855</v>
      </c>
      <c r="X526" s="82" t="s">
        <v>6189</v>
      </c>
      <c r="Y526" s="79"/>
      <c r="Z526" s="79"/>
      <c r="AA526" s="83" t="s">
        <v>8236</v>
      </c>
      <c r="AB526" s="79"/>
      <c r="AC526" s="79" t="b">
        <v>0</v>
      </c>
      <c r="AD526" s="79">
        <v>0</v>
      </c>
      <c r="AE526" s="83" t="s">
        <v>9915</v>
      </c>
      <c r="AF526" s="79" t="b">
        <v>0</v>
      </c>
      <c r="AG526" s="79" t="s">
        <v>9963</v>
      </c>
      <c r="AH526" s="79"/>
      <c r="AI526" s="83" t="s">
        <v>9915</v>
      </c>
      <c r="AJ526" s="79" t="b">
        <v>0</v>
      </c>
      <c r="AK526" s="79">
        <v>14</v>
      </c>
      <c r="AL526" s="83" t="s">
        <v>9511</v>
      </c>
      <c r="AM526" s="79" t="s">
        <v>9991</v>
      </c>
      <c r="AN526" s="79" t="b">
        <v>0</v>
      </c>
      <c r="AO526" s="83" t="s">
        <v>9511</v>
      </c>
      <c r="AP526" s="79" t="s">
        <v>179</v>
      </c>
      <c r="AQ526" s="79">
        <v>0</v>
      </c>
      <c r="AR526" s="79">
        <v>0</v>
      </c>
      <c r="AS526" s="79"/>
      <c r="AT526" s="79"/>
      <c r="AU526" s="79"/>
      <c r="AV526" s="79"/>
      <c r="AW526" s="79"/>
      <c r="AX526" s="79"/>
      <c r="AY526" s="79"/>
      <c r="AZ526" s="79"/>
      <c r="BA526">
        <v>1</v>
      </c>
      <c r="BB526">
        <v>-1</v>
      </c>
      <c r="BC526" s="79" t="str">
        <f>IF(Edges[[#This Row],[Sentiment]]=0,"NEUTRAL",IF(Edges[[#This Row],[Sentiment]]=1,"POSITIVE",IF(Edges[[#This Row],[Sentiment]]=-1,"NEGATIVE")))</f>
        <v>NEGATIVE</v>
      </c>
      <c r="BD526" s="79" t="str">
        <f>IF(Edges[[#This Row],[Vertex 1]]=Edges[[#This Row],[Vertex 2]],"HIDE","SHOW")</f>
        <v>SHOW</v>
      </c>
      <c r="BE526" s="78" t="str">
        <f>REPLACE(INDEX(GroupVertices[Group], MATCH(Edges[[#This Row],[Vertex 1]],GroupVertices[Vertex],0)),1,1,"")</f>
        <v>EGATIVE</v>
      </c>
      <c r="BF526" s="78" t="str">
        <f>REPLACE(INDEX(GroupVertices[Group], MATCH(Edges[[#This Row],[Vertex 2]],GroupVertices[Vertex],0)),1,1,"")</f>
        <v>eneral</v>
      </c>
    </row>
    <row r="527" spans="1:58" x14ac:dyDescent="0.25">
      <c r="A527" s="64" t="s">
        <v>488</v>
      </c>
      <c r="B527" s="64" t="s">
        <v>1405</v>
      </c>
      <c r="C527" s="65"/>
      <c r="D527" s="66"/>
      <c r="E527" s="67"/>
      <c r="F527" s="68"/>
      <c r="G527" s="65" t="str">
        <f>IF(Edges[[#This Row],[Vertex 1]]=Edges[[#This Row],[Vertex 2]],"HIDE","SHOW")</f>
        <v>SHOW</v>
      </c>
      <c r="H527" s="69"/>
      <c r="I527" s="70"/>
      <c r="J527" s="70"/>
      <c r="K527" s="34" t="s">
        <v>65</v>
      </c>
      <c r="L527" s="77">
        <v>527</v>
      </c>
      <c r="M527" s="77"/>
      <c r="N527" s="72"/>
      <c r="O527" s="79" t="s">
        <v>1646</v>
      </c>
      <c r="P527" s="81">
        <v>42852.579976851855</v>
      </c>
      <c r="Q527" s="79" t="s">
        <v>1860</v>
      </c>
      <c r="R527" s="82" t="s">
        <v>3336</v>
      </c>
      <c r="S527" s="79" t="s">
        <v>4048</v>
      </c>
      <c r="T527" s="79"/>
      <c r="U527" s="79"/>
      <c r="V527" s="82" t="s">
        <v>4989</v>
      </c>
      <c r="W527" s="81">
        <v>42852.579976851855</v>
      </c>
      <c r="X527" s="82" t="s">
        <v>6189</v>
      </c>
      <c r="Y527" s="79"/>
      <c r="Z527" s="79"/>
      <c r="AA527" s="83" t="s">
        <v>8236</v>
      </c>
      <c r="AB527" s="79"/>
      <c r="AC527" s="79" t="b">
        <v>0</v>
      </c>
      <c r="AD527" s="79">
        <v>0</v>
      </c>
      <c r="AE527" s="83" t="s">
        <v>9915</v>
      </c>
      <c r="AF527" s="79" t="b">
        <v>0</v>
      </c>
      <c r="AG527" s="79" t="s">
        <v>9963</v>
      </c>
      <c r="AH527" s="79"/>
      <c r="AI527" s="83" t="s">
        <v>9915</v>
      </c>
      <c r="AJ527" s="79" t="b">
        <v>0</v>
      </c>
      <c r="AK527" s="79">
        <v>14</v>
      </c>
      <c r="AL527" s="83" t="s">
        <v>9511</v>
      </c>
      <c r="AM527" s="79" t="s">
        <v>9991</v>
      </c>
      <c r="AN527" s="79" t="b">
        <v>0</v>
      </c>
      <c r="AO527" s="83" t="s">
        <v>9511</v>
      </c>
      <c r="AP527" s="79" t="s">
        <v>179</v>
      </c>
      <c r="AQ527" s="79">
        <v>0</v>
      </c>
      <c r="AR527" s="79">
        <v>0</v>
      </c>
      <c r="AS527" s="79"/>
      <c r="AT527" s="79"/>
      <c r="AU527" s="79"/>
      <c r="AV527" s="79"/>
      <c r="AW527" s="79"/>
      <c r="AX527" s="79"/>
      <c r="AY527" s="79"/>
      <c r="AZ527" s="79"/>
      <c r="BA527">
        <v>1</v>
      </c>
      <c r="BB527">
        <v>-1</v>
      </c>
      <c r="BC527" s="79" t="str">
        <f>IF(Edges[[#This Row],[Sentiment]]=0,"NEUTRAL",IF(Edges[[#This Row],[Sentiment]]=1,"POSITIVE",IF(Edges[[#This Row],[Sentiment]]=-1,"NEGATIVE")))</f>
        <v>NEGATIVE</v>
      </c>
      <c r="BD527" s="79" t="str">
        <f>IF(Edges[[#This Row],[Vertex 1]]=Edges[[#This Row],[Vertex 2]],"HIDE","SHOW")</f>
        <v>SHOW</v>
      </c>
      <c r="BE527" s="78" t="str">
        <f>REPLACE(INDEX(GroupVertices[Group], MATCH(Edges[[#This Row],[Vertex 1]],GroupVertices[Vertex],0)),1,1,"")</f>
        <v>EGATIVE</v>
      </c>
      <c r="BF527" s="78" t="str">
        <f>REPLACE(INDEX(GroupVertices[Group], MATCH(Edges[[#This Row],[Vertex 2]],GroupVertices[Vertex],0)),1,1,"")</f>
        <v>OSITIVE</v>
      </c>
    </row>
    <row r="528" spans="1:58" x14ac:dyDescent="0.25">
      <c r="A528" s="64" t="s">
        <v>489</v>
      </c>
      <c r="B528" s="64" t="s">
        <v>1130</v>
      </c>
      <c r="C528" s="65"/>
      <c r="D528" s="66"/>
      <c r="E528" s="67"/>
      <c r="F528" s="68"/>
      <c r="G528" s="65" t="str">
        <f>IF(Edges[[#This Row],[Vertex 1]]=Edges[[#This Row],[Vertex 2]],"HIDE","SHOW")</f>
        <v>SHOW</v>
      </c>
      <c r="H528" s="69"/>
      <c r="I528" s="70"/>
      <c r="J528" s="70"/>
      <c r="K528" s="34" t="s">
        <v>65</v>
      </c>
      <c r="L528" s="77">
        <v>528</v>
      </c>
      <c r="M528" s="77"/>
      <c r="N528" s="72"/>
      <c r="O528" s="79" t="s">
        <v>1646</v>
      </c>
      <c r="P528" s="81">
        <v>42852.581828703704</v>
      </c>
      <c r="Q528" s="79" t="s">
        <v>1737</v>
      </c>
      <c r="R528" s="79"/>
      <c r="S528" s="79"/>
      <c r="T528" s="79"/>
      <c r="U528" s="79"/>
      <c r="V528" s="82" t="s">
        <v>4990</v>
      </c>
      <c r="W528" s="81">
        <v>42852.581828703704</v>
      </c>
      <c r="X528" s="82" t="s">
        <v>6190</v>
      </c>
      <c r="Y528" s="79"/>
      <c r="Z528" s="79"/>
      <c r="AA528" s="83" t="s">
        <v>8237</v>
      </c>
      <c r="AB528" s="79"/>
      <c r="AC528" s="79" t="b">
        <v>0</v>
      </c>
      <c r="AD528" s="79">
        <v>0</v>
      </c>
      <c r="AE528" s="83" t="s">
        <v>9915</v>
      </c>
      <c r="AF528" s="79" t="b">
        <v>0</v>
      </c>
      <c r="AG528" s="79" t="s">
        <v>9963</v>
      </c>
      <c r="AH528" s="79"/>
      <c r="AI528" s="83" t="s">
        <v>9915</v>
      </c>
      <c r="AJ528" s="79" t="b">
        <v>0</v>
      </c>
      <c r="AK528" s="79">
        <v>6</v>
      </c>
      <c r="AL528" s="83" t="s">
        <v>9053</v>
      </c>
      <c r="AM528" s="79" t="s">
        <v>9990</v>
      </c>
      <c r="AN528" s="79" t="b">
        <v>0</v>
      </c>
      <c r="AO528" s="83" t="s">
        <v>9053</v>
      </c>
      <c r="AP528" s="79" t="s">
        <v>179</v>
      </c>
      <c r="AQ528" s="79">
        <v>0</v>
      </c>
      <c r="AR528" s="79">
        <v>0</v>
      </c>
      <c r="AS528" s="79"/>
      <c r="AT528" s="79"/>
      <c r="AU528" s="79"/>
      <c r="AV528" s="79"/>
      <c r="AW528" s="79"/>
      <c r="AX528" s="79"/>
      <c r="AY528" s="79"/>
      <c r="AZ528" s="79"/>
      <c r="BA528">
        <v>1</v>
      </c>
      <c r="BB528">
        <v>-1</v>
      </c>
      <c r="BC528" s="79" t="str">
        <f>IF(Edges[[#This Row],[Sentiment]]=0,"NEUTRAL",IF(Edges[[#This Row],[Sentiment]]=1,"POSITIVE",IF(Edges[[#This Row],[Sentiment]]=-1,"NEGATIVE")))</f>
        <v>NEGATIVE</v>
      </c>
      <c r="BD528" s="79" t="str">
        <f>IF(Edges[[#This Row],[Vertex 1]]=Edges[[#This Row],[Vertex 2]],"HIDE","SHOW")</f>
        <v>SHOW</v>
      </c>
      <c r="BE528" s="78" t="str">
        <f>REPLACE(INDEX(GroupVertices[Group], MATCH(Edges[[#This Row],[Vertex 1]],GroupVertices[Vertex],0)),1,1,"")</f>
        <v>EGATIVE</v>
      </c>
      <c r="BF528" s="78" t="str">
        <f>REPLACE(INDEX(GroupVertices[Group], MATCH(Edges[[#This Row],[Vertex 2]],GroupVertices[Vertex],0)),1,1,"")</f>
        <v>EUTRAL</v>
      </c>
    </row>
    <row r="529" spans="1:58" x14ac:dyDescent="0.25">
      <c r="A529" s="64" t="s">
        <v>490</v>
      </c>
      <c r="B529" s="64" t="s">
        <v>501</v>
      </c>
      <c r="C529" s="65"/>
      <c r="D529" s="66"/>
      <c r="E529" s="67"/>
      <c r="F529" s="68"/>
      <c r="G529" s="65" t="str">
        <f>IF(Edges[[#This Row],[Vertex 1]]=Edges[[#This Row],[Vertex 2]],"HIDE","SHOW")</f>
        <v>SHOW</v>
      </c>
      <c r="H529" s="69"/>
      <c r="I529" s="70"/>
      <c r="J529" s="70"/>
      <c r="K529" s="34" t="s">
        <v>65</v>
      </c>
      <c r="L529" s="77">
        <v>529</v>
      </c>
      <c r="M529" s="77"/>
      <c r="N529" s="72"/>
      <c r="O529" s="79" t="s">
        <v>1646</v>
      </c>
      <c r="P529" s="81">
        <v>42852.554502314815</v>
      </c>
      <c r="Q529" s="79" t="s">
        <v>1851</v>
      </c>
      <c r="R529" s="82" t="s">
        <v>3326</v>
      </c>
      <c r="S529" s="79" t="s">
        <v>4080</v>
      </c>
      <c r="T529" s="79"/>
      <c r="U529" s="79"/>
      <c r="V529" s="82" t="s">
        <v>4991</v>
      </c>
      <c r="W529" s="81">
        <v>42852.554502314815</v>
      </c>
      <c r="X529" s="82" t="s">
        <v>6191</v>
      </c>
      <c r="Y529" s="79"/>
      <c r="Z529" s="79"/>
      <c r="AA529" s="83" t="s">
        <v>8238</v>
      </c>
      <c r="AB529" s="79"/>
      <c r="AC529" s="79" t="b">
        <v>0</v>
      </c>
      <c r="AD529" s="79">
        <v>0</v>
      </c>
      <c r="AE529" s="83" t="s">
        <v>9915</v>
      </c>
      <c r="AF529" s="79" t="b">
        <v>0</v>
      </c>
      <c r="AG529" s="79" t="s">
        <v>9963</v>
      </c>
      <c r="AH529" s="79"/>
      <c r="AI529" s="83" t="s">
        <v>9915</v>
      </c>
      <c r="AJ529" s="79" t="b">
        <v>0</v>
      </c>
      <c r="AK529" s="79">
        <v>5</v>
      </c>
      <c r="AL529" s="83" t="s">
        <v>8250</v>
      </c>
      <c r="AM529" s="79" t="s">
        <v>9991</v>
      </c>
      <c r="AN529" s="79" t="b">
        <v>0</v>
      </c>
      <c r="AO529" s="83" t="s">
        <v>8250</v>
      </c>
      <c r="AP529" s="79" t="s">
        <v>179</v>
      </c>
      <c r="AQ529" s="79">
        <v>0</v>
      </c>
      <c r="AR529" s="79">
        <v>0</v>
      </c>
      <c r="AS529" s="79"/>
      <c r="AT529" s="79"/>
      <c r="AU529" s="79"/>
      <c r="AV529" s="79"/>
      <c r="AW529" s="79"/>
      <c r="AX529" s="79"/>
      <c r="AY529" s="79"/>
      <c r="AZ529" s="79"/>
      <c r="BA529">
        <v>1</v>
      </c>
      <c r="BB529">
        <v>-1</v>
      </c>
      <c r="BC529" s="79" t="str">
        <f>IF(Edges[[#This Row],[Sentiment]]=0,"NEUTRAL",IF(Edges[[#This Row],[Sentiment]]=1,"POSITIVE",IF(Edges[[#This Row],[Sentiment]]=-1,"NEGATIVE")))</f>
        <v>NEGATIVE</v>
      </c>
      <c r="BD529" s="79" t="str">
        <f>IF(Edges[[#This Row],[Vertex 1]]=Edges[[#This Row],[Vertex 2]],"HIDE","SHOW")</f>
        <v>SHOW</v>
      </c>
      <c r="BE529" s="78" t="str">
        <f>REPLACE(INDEX(GroupVertices[Group], MATCH(Edges[[#This Row],[Vertex 1]],GroupVertices[Vertex],0)),1,1,"")</f>
        <v>EGATIVE</v>
      </c>
      <c r="BF529" s="78" t="str">
        <f>REPLACE(INDEX(GroupVertices[Group], MATCH(Edges[[#This Row],[Vertex 2]],GroupVertices[Vertex],0)),1,1,"")</f>
        <v>EUTRAL</v>
      </c>
    </row>
    <row r="530" spans="1:58" x14ac:dyDescent="0.25">
      <c r="A530" s="64" t="s">
        <v>490</v>
      </c>
      <c r="B530" s="64" t="s">
        <v>1406</v>
      </c>
      <c r="C530" s="65"/>
      <c r="D530" s="66"/>
      <c r="E530" s="67"/>
      <c r="F530" s="68"/>
      <c r="G530" s="65" t="str">
        <f>IF(Edges[[#This Row],[Vertex 1]]=Edges[[#This Row],[Vertex 2]],"HIDE","SHOW")</f>
        <v>SHOW</v>
      </c>
      <c r="H530" s="69"/>
      <c r="I530" s="70"/>
      <c r="J530" s="70"/>
      <c r="K530" s="34" t="s">
        <v>65</v>
      </c>
      <c r="L530" s="77">
        <v>530</v>
      </c>
      <c r="M530" s="77"/>
      <c r="N530" s="72"/>
      <c r="O530" s="79" t="s">
        <v>1646</v>
      </c>
      <c r="P530" s="81">
        <v>42852.581944444442</v>
      </c>
      <c r="Q530" s="79" t="s">
        <v>1860</v>
      </c>
      <c r="R530" s="82" t="s">
        <v>3336</v>
      </c>
      <c r="S530" s="79" t="s">
        <v>4048</v>
      </c>
      <c r="T530" s="79"/>
      <c r="U530" s="79"/>
      <c r="V530" s="82" t="s">
        <v>4991</v>
      </c>
      <c r="W530" s="81">
        <v>42852.581944444442</v>
      </c>
      <c r="X530" s="82" t="s">
        <v>6192</v>
      </c>
      <c r="Y530" s="79"/>
      <c r="Z530" s="79"/>
      <c r="AA530" s="83" t="s">
        <v>8239</v>
      </c>
      <c r="AB530" s="79"/>
      <c r="AC530" s="79" t="b">
        <v>0</v>
      </c>
      <c r="AD530" s="79">
        <v>0</v>
      </c>
      <c r="AE530" s="83" t="s">
        <v>9915</v>
      </c>
      <c r="AF530" s="79" t="b">
        <v>0</v>
      </c>
      <c r="AG530" s="79" t="s">
        <v>9963</v>
      </c>
      <c r="AH530" s="79"/>
      <c r="AI530" s="83" t="s">
        <v>9915</v>
      </c>
      <c r="AJ530" s="79" t="b">
        <v>0</v>
      </c>
      <c r="AK530" s="79">
        <v>14</v>
      </c>
      <c r="AL530" s="83" t="s">
        <v>9511</v>
      </c>
      <c r="AM530" s="79" t="s">
        <v>9991</v>
      </c>
      <c r="AN530" s="79" t="b">
        <v>0</v>
      </c>
      <c r="AO530" s="83" t="s">
        <v>9511</v>
      </c>
      <c r="AP530" s="79" t="s">
        <v>179</v>
      </c>
      <c r="AQ530" s="79">
        <v>0</v>
      </c>
      <c r="AR530" s="79">
        <v>0</v>
      </c>
      <c r="AS530" s="79"/>
      <c r="AT530" s="79"/>
      <c r="AU530" s="79"/>
      <c r="AV530" s="79"/>
      <c r="AW530" s="79"/>
      <c r="AX530" s="79"/>
      <c r="AY530" s="79"/>
      <c r="AZ530" s="79"/>
      <c r="BA530">
        <v>1</v>
      </c>
      <c r="BB530">
        <v>0</v>
      </c>
      <c r="BC530" s="79" t="str">
        <f>IF(Edges[[#This Row],[Sentiment]]=0,"NEUTRAL",IF(Edges[[#This Row],[Sentiment]]=1,"POSITIVE",IF(Edges[[#This Row],[Sentiment]]=-1,"NEGATIVE")))</f>
        <v>NEUTRAL</v>
      </c>
      <c r="BD530" s="79" t="str">
        <f>IF(Edges[[#This Row],[Vertex 1]]=Edges[[#This Row],[Vertex 2]],"HIDE","SHOW")</f>
        <v>SHOW</v>
      </c>
      <c r="BE530" s="78" t="str">
        <f>REPLACE(INDEX(GroupVertices[Group], MATCH(Edges[[#This Row],[Vertex 1]],GroupVertices[Vertex],0)),1,1,"")</f>
        <v>EGATIVE</v>
      </c>
      <c r="BF530" s="78" t="str">
        <f>REPLACE(INDEX(GroupVertices[Group], MATCH(Edges[[#This Row],[Vertex 2]],GroupVertices[Vertex],0)),1,1,"")</f>
        <v>eneral</v>
      </c>
    </row>
    <row r="531" spans="1:58" x14ac:dyDescent="0.25">
      <c r="A531" s="64" t="s">
        <v>490</v>
      </c>
      <c r="B531" s="64" t="s">
        <v>1405</v>
      </c>
      <c r="C531" s="65"/>
      <c r="D531" s="66"/>
      <c r="E531" s="67"/>
      <c r="F531" s="68"/>
      <c r="G531" s="65" t="str">
        <f>IF(Edges[[#This Row],[Vertex 1]]=Edges[[#This Row],[Vertex 2]],"HIDE","SHOW")</f>
        <v>SHOW</v>
      </c>
      <c r="H531" s="69"/>
      <c r="I531" s="70"/>
      <c r="J531" s="70"/>
      <c r="K531" s="34" t="s">
        <v>65</v>
      </c>
      <c r="L531" s="77">
        <v>531</v>
      </c>
      <c r="M531" s="77"/>
      <c r="N531" s="72"/>
      <c r="O531" s="79" t="s">
        <v>1646</v>
      </c>
      <c r="P531" s="81">
        <v>42852.581944444442</v>
      </c>
      <c r="Q531" s="79" t="s">
        <v>1860</v>
      </c>
      <c r="R531" s="82" t="s">
        <v>3336</v>
      </c>
      <c r="S531" s="79" t="s">
        <v>4048</v>
      </c>
      <c r="T531" s="79"/>
      <c r="U531" s="79"/>
      <c r="V531" s="82" t="s">
        <v>4991</v>
      </c>
      <c r="W531" s="81">
        <v>42852.581944444442</v>
      </c>
      <c r="X531" s="82" t="s">
        <v>6192</v>
      </c>
      <c r="Y531" s="79"/>
      <c r="Z531" s="79"/>
      <c r="AA531" s="83" t="s">
        <v>8239</v>
      </c>
      <c r="AB531" s="79"/>
      <c r="AC531" s="79" t="b">
        <v>0</v>
      </c>
      <c r="AD531" s="79">
        <v>0</v>
      </c>
      <c r="AE531" s="83" t="s">
        <v>9915</v>
      </c>
      <c r="AF531" s="79" t="b">
        <v>0</v>
      </c>
      <c r="AG531" s="79" t="s">
        <v>9963</v>
      </c>
      <c r="AH531" s="79"/>
      <c r="AI531" s="83" t="s">
        <v>9915</v>
      </c>
      <c r="AJ531" s="79" t="b">
        <v>0</v>
      </c>
      <c r="AK531" s="79">
        <v>14</v>
      </c>
      <c r="AL531" s="83" t="s">
        <v>9511</v>
      </c>
      <c r="AM531" s="79" t="s">
        <v>9991</v>
      </c>
      <c r="AN531" s="79" t="b">
        <v>0</v>
      </c>
      <c r="AO531" s="83" t="s">
        <v>9511</v>
      </c>
      <c r="AP531" s="79" t="s">
        <v>179</v>
      </c>
      <c r="AQ531" s="79">
        <v>0</v>
      </c>
      <c r="AR531" s="79">
        <v>0</v>
      </c>
      <c r="AS531" s="79"/>
      <c r="AT531" s="79"/>
      <c r="AU531" s="79"/>
      <c r="AV531" s="79"/>
      <c r="AW531" s="79"/>
      <c r="AX531" s="79"/>
      <c r="AY531" s="79"/>
      <c r="AZ531" s="79"/>
      <c r="BA531">
        <v>1</v>
      </c>
      <c r="BB531">
        <v>0</v>
      </c>
      <c r="BC531" s="79" t="str">
        <f>IF(Edges[[#This Row],[Sentiment]]=0,"NEUTRAL",IF(Edges[[#This Row],[Sentiment]]=1,"POSITIVE",IF(Edges[[#This Row],[Sentiment]]=-1,"NEGATIVE")))</f>
        <v>NEUTRAL</v>
      </c>
      <c r="BD531" s="79" t="str">
        <f>IF(Edges[[#This Row],[Vertex 1]]=Edges[[#This Row],[Vertex 2]],"HIDE","SHOW")</f>
        <v>SHOW</v>
      </c>
      <c r="BE531" s="78" t="str">
        <f>REPLACE(INDEX(GroupVertices[Group], MATCH(Edges[[#This Row],[Vertex 1]],GroupVertices[Vertex],0)),1,1,"")</f>
        <v>EGATIVE</v>
      </c>
      <c r="BF531" s="78" t="str">
        <f>REPLACE(INDEX(GroupVertices[Group], MATCH(Edges[[#This Row],[Vertex 2]],GroupVertices[Vertex],0)),1,1,"")</f>
        <v>OSITIVE</v>
      </c>
    </row>
    <row r="532" spans="1:58" x14ac:dyDescent="0.25">
      <c r="A532" s="64" t="s">
        <v>491</v>
      </c>
      <c r="B532" s="64" t="s">
        <v>1573</v>
      </c>
      <c r="C532" s="65"/>
      <c r="D532" s="66"/>
      <c r="E532" s="67"/>
      <c r="F532" s="68"/>
      <c r="G532" s="65" t="str">
        <f>IF(Edges[[#This Row],[Vertex 1]]=Edges[[#This Row],[Vertex 2]],"HIDE","SHOW")</f>
        <v>SHOW</v>
      </c>
      <c r="H532" s="69"/>
      <c r="I532" s="70"/>
      <c r="J532" s="70"/>
      <c r="K532" s="34" t="s">
        <v>65</v>
      </c>
      <c r="L532" s="77">
        <v>532</v>
      </c>
      <c r="M532" s="77"/>
      <c r="N532" s="72"/>
      <c r="O532" s="79" t="s">
        <v>1647</v>
      </c>
      <c r="P532" s="81">
        <v>42852.582627314812</v>
      </c>
      <c r="Q532" s="79" t="s">
        <v>1873</v>
      </c>
      <c r="R532" s="79"/>
      <c r="S532" s="79"/>
      <c r="T532" s="79" t="s">
        <v>4311</v>
      </c>
      <c r="U532" s="79"/>
      <c r="V532" s="82" t="s">
        <v>4992</v>
      </c>
      <c r="W532" s="81">
        <v>42852.582627314812</v>
      </c>
      <c r="X532" s="82" t="s">
        <v>6193</v>
      </c>
      <c r="Y532" s="79"/>
      <c r="Z532" s="79"/>
      <c r="AA532" s="83" t="s">
        <v>8240</v>
      </c>
      <c r="AB532" s="83" t="s">
        <v>9881</v>
      </c>
      <c r="AC532" s="79" t="b">
        <v>0</v>
      </c>
      <c r="AD532" s="79">
        <v>1</v>
      </c>
      <c r="AE532" s="83" t="s">
        <v>9924</v>
      </c>
      <c r="AF532" s="79" t="b">
        <v>0</v>
      </c>
      <c r="AG532" s="79" t="s">
        <v>9963</v>
      </c>
      <c r="AH532" s="79"/>
      <c r="AI532" s="83" t="s">
        <v>9915</v>
      </c>
      <c r="AJ532" s="79" t="b">
        <v>0</v>
      </c>
      <c r="AK532" s="79">
        <v>0</v>
      </c>
      <c r="AL532" s="83" t="s">
        <v>9915</v>
      </c>
      <c r="AM532" s="79" t="s">
        <v>9991</v>
      </c>
      <c r="AN532" s="79" t="b">
        <v>0</v>
      </c>
      <c r="AO532" s="83" t="s">
        <v>9881</v>
      </c>
      <c r="AP532" s="79" t="s">
        <v>179</v>
      </c>
      <c r="AQ532" s="79">
        <v>0</v>
      </c>
      <c r="AR532" s="79">
        <v>0</v>
      </c>
      <c r="AS532" s="79"/>
      <c r="AT532" s="79"/>
      <c r="AU532" s="79"/>
      <c r="AV532" s="79"/>
      <c r="AW532" s="79"/>
      <c r="AX532" s="79"/>
      <c r="AY532" s="79"/>
      <c r="AZ532" s="79"/>
      <c r="BA532">
        <v>1</v>
      </c>
      <c r="BB532">
        <v>0</v>
      </c>
      <c r="BC532" s="79" t="str">
        <f>IF(Edges[[#This Row],[Sentiment]]=0,"NEUTRAL",IF(Edges[[#This Row],[Sentiment]]=1,"POSITIVE",IF(Edges[[#This Row],[Sentiment]]=-1,"NEGATIVE")))</f>
        <v>NEUTRAL</v>
      </c>
      <c r="BD532" s="79" t="str">
        <f>IF(Edges[[#This Row],[Vertex 1]]=Edges[[#This Row],[Vertex 2]],"HIDE","SHOW")</f>
        <v>SHOW</v>
      </c>
      <c r="BE532" s="78" t="str">
        <f>REPLACE(INDEX(GroupVertices[Group], MATCH(Edges[[#This Row],[Vertex 1]],GroupVertices[Vertex],0)),1,1,"")</f>
        <v>EUTRAL</v>
      </c>
      <c r="BF532" s="78" t="str">
        <f>REPLACE(INDEX(GroupVertices[Group], MATCH(Edges[[#This Row],[Vertex 2]],GroupVertices[Vertex],0)),1,1,"")</f>
        <v>EUTRAL</v>
      </c>
    </row>
    <row r="533" spans="1:58" hidden="1" x14ac:dyDescent="0.25">
      <c r="A533" s="64" t="s">
        <v>492</v>
      </c>
      <c r="B533" s="64" t="s">
        <v>492</v>
      </c>
      <c r="C533" s="65"/>
      <c r="D533" s="66"/>
      <c r="E533" s="67"/>
      <c r="F533" s="68"/>
      <c r="G533" s="65" t="str">
        <f>IF(Edges[[#This Row],[Vertex 1]]=Edges[[#This Row],[Vertex 2]],"HIDE","SHOW")</f>
        <v>HIDE</v>
      </c>
      <c r="H533" s="69"/>
      <c r="I533" s="70"/>
      <c r="J533" s="70"/>
      <c r="K533" s="34"/>
      <c r="L533" s="77"/>
      <c r="M533" s="77"/>
      <c r="N533" s="72"/>
      <c r="O533" s="79" t="s">
        <v>179</v>
      </c>
      <c r="P533" s="81">
        <v>42852.587500000001</v>
      </c>
      <c r="Q533" s="79" t="s">
        <v>1874</v>
      </c>
      <c r="R533" s="82" t="s">
        <v>3346</v>
      </c>
      <c r="S533" s="79" t="s">
        <v>4086</v>
      </c>
      <c r="T533" s="79"/>
      <c r="U533" s="79"/>
      <c r="V533" s="82" t="s">
        <v>4993</v>
      </c>
      <c r="W533" s="81">
        <v>42852.587500000001</v>
      </c>
      <c r="X533" s="82" t="s">
        <v>6194</v>
      </c>
      <c r="Y533" s="79"/>
      <c r="Z533" s="79"/>
      <c r="AA533" s="83" t="s">
        <v>8241</v>
      </c>
      <c r="AB533" s="79"/>
      <c r="AC533" s="79" t="b">
        <v>0</v>
      </c>
      <c r="AD533" s="79">
        <v>0</v>
      </c>
      <c r="AE533" s="83" t="s">
        <v>9915</v>
      </c>
      <c r="AF533" s="79" t="b">
        <v>0</v>
      </c>
      <c r="AG533" s="79" t="s">
        <v>9963</v>
      </c>
      <c r="AH533" s="79"/>
      <c r="AI533" s="83" t="s">
        <v>9915</v>
      </c>
      <c r="AJ533" s="79" t="b">
        <v>0</v>
      </c>
      <c r="AK533" s="79">
        <v>0</v>
      </c>
      <c r="AL533" s="83" t="s">
        <v>9915</v>
      </c>
      <c r="AM533" s="79" t="s">
        <v>10005</v>
      </c>
      <c r="AN533" s="79" t="b">
        <v>0</v>
      </c>
      <c r="AO533" s="83" t="s">
        <v>8241</v>
      </c>
      <c r="AP533" s="79" t="s">
        <v>179</v>
      </c>
      <c r="AQ533" s="79">
        <v>0</v>
      </c>
      <c r="AR533" s="79">
        <v>0</v>
      </c>
      <c r="AS533" s="79"/>
      <c r="AT533" s="79"/>
      <c r="AU533" s="79"/>
      <c r="AV533" s="79"/>
      <c r="AW533" s="79"/>
      <c r="AX533" s="79"/>
      <c r="AY533" s="79"/>
      <c r="AZ533" s="79"/>
      <c r="BA533">
        <v>1</v>
      </c>
      <c r="BB533">
        <v>0</v>
      </c>
      <c r="BC533" s="79" t="str">
        <f>IF(Edges[[#This Row],[Sentiment]]=0,"NEUTRAL",IF(Edges[[#This Row],[Sentiment]]=1,"POSITIVE",IF(Edges[[#This Row],[Sentiment]]=-1,"NEGATIVE")))</f>
        <v>NEUTRAL</v>
      </c>
      <c r="BD533" s="79" t="str">
        <f>IF(Edges[[#This Row],[Vertex 1]]=Edges[[#This Row],[Vertex 2]],"HIDE","SHOW")</f>
        <v>HIDE</v>
      </c>
      <c r="BE533" s="124" t="e">
        <f>REPLACE(INDEX(GroupVertices[Group], MATCH(Edges[[#This Row],[Vertex 1]],GroupVertices[Vertex],0)),1,1,"")</f>
        <v>#N/A</v>
      </c>
      <c r="BF533" s="124" t="e">
        <f>REPLACE(INDEX(GroupVertices[Group], MATCH(Edges[[#This Row],[Vertex 2]],GroupVertices[Vertex],0)),1,1,"")</f>
        <v>#N/A</v>
      </c>
    </row>
    <row r="534" spans="1:58" hidden="1" x14ac:dyDescent="0.25">
      <c r="A534" s="64" t="s">
        <v>493</v>
      </c>
      <c r="B534" s="64" t="s">
        <v>493</v>
      </c>
      <c r="C534" s="65"/>
      <c r="D534" s="66"/>
      <c r="E534" s="67"/>
      <c r="F534" s="68"/>
      <c r="G534" s="65" t="str">
        <f>IF(Edges[[#This Row],[Vertex 1]]=Edges[[#This Row],[Vertex 2]],"HIDE","SHOW")</f>
        <v>HIDE</v>
      </c>
      <c r="H534" s="69"/>
      <c r="I534" s="70"/>
      <c r="J534" s="70"/>
      <c r="K534" s="34"/>
      <c r="L534" s="77"/>
      <c r="M534" s="77"/>
      <c r="N534" s="72"/>
      <c r="O534" s="79" t="s">
        <v>179</v>
      </c>
      <c r="P534" s="81">
        <v>42852.591898148145</v>
      </c>
      <c r="Q534" s="79" t="s">
        <v>1875</v>
      </c>
      <c r="R534" s="82" t="s">
        <v>3347</v>
      </c>
      <c r="S534" s="79" t="s">
        <v>4087</v>
      </c>
      <c r="T534" s="79"/>
      <c r="U534" s="82" t="s">
        <v>4506</v>
      </c>
      <c r="V534" s="82" t="s">
        <v>4506</v>
      </c>
      <c r="W534" s="81">
        <v>42852.591898148145</v>
      </c>
      <c r="X534" s="82" t="s">
        <v>6195</v>
      </c>
      <c r="Y534" s="79"/>
      <c r="Z534" s="79"/>
      <c r="AA534" s="83" t="s">
        <v>8242</v>
      </c>
      <c r="AB534" s="79"/>
      <c r="AC534" s="79" t="b">
        <v>0</v>
      </c>
      <c r="AD534" s="79">
        <v>0</v>
      </c>
      <c r="AE534" s="83" t="s">
        <v>9915</v>
      </c>
      <c r="AF534" s="79" t="b">
        <v>0</v>
      </c>
      <c r="AG534" s="79" t="s">
        <v>9963</v>
      </c>
      <c r="AH534" s="79"/>
      <c r="AI534" s="83" t="s">
        <v>9915</v>
      </c>
      <c r="AJ534" s="79" t="b">
        <v>0</v>
      </c>
      <c r="AK534" s="79">
        <v>0</v>
      </c>
      <c r="AL534" s="83" t="s">
        <v>9915</v>
      </c>
      <c r="AM534" s="79" t="s">
        <v>10005</v>
      </c>
      <c r="AN534" s="79" t="b">
        <v>0</v>
      </c>
      <c r="AO534" s="83" t="s">
        <v>8242</v>
      </c>
      <c r="AP534" s="79" t="s">
        <v>179</v>
      </c>
      <c r="AQ534" s="79">
        <v>0</v>
      </c>
      <c r="AR534" s="79">
        <v>0</v>
      </c>
      <c r="AS534" s="79"/>
      <c r="AT534" s="79"/>
      <c r="AU534" s="79"/>
      <c r="AV534" s="79"/>
      <c r="AW534" s="79"/>
      <c r="AX534" s="79"/>
      <c r="AY534" s="79"/>
      <c r="AZ534" s="79"/>
      <c r="BA534">
        <v>1</v>
      </c>
      <c r="BB534">
        <v>0</v>
      </c>
      <c r="BC534" s="79" t="str">
        <f>IF(Edges[[#This Row],[Sentiment]]=0,"NEUTRAL",IF(Edges[[#This Row],[Sentiment]]=1,"POSITIVE",IF(Edges[[#This Row],[Sentiment]]=-1,"NEGATIVE")))</f>
        <v>NEUTRAL</v>
      </c>
      <c r="BD534" s="79" t="str">
        <f>IF(Edges[[#This Row],[Vertex 1]]=Edges[[#This Row],[Vertex 2]],"HIDE","SHOW")</f>
        <v>HIDE</v>
      </c>
      <c r="BE534" s="124" t="e">
        <f>REPLACE(INDEX(GroupVertices[Group], MATCH(Edges[[#This Row],[Vertex 1]],GroupVertices[Vertex],0)),1,1,"")</f>
        <v>#N/A</v>
      </c>
      <c r="BF534" s="124" t="e">
        <f>REPLACE(INDEX(GroupVertices[Group], MATCH(Edges[[#This Row],[Vertex 2]],GroupVertices[Vertex],0)),1,1,"")</f>
        <v>#N/A</v>
      </c>
    </row>
    <row r="535" spans="1:58" hidden="1" x14ac:dyDescent="0.25">
      <c r="A535" s="64" t="s">
        <v>494</v>
      </c>
      <c r="B535" s="64" t="s">
        <v>494</v>
      </c>
      <c r="C535" s="65"/>
      <c r="D535" s="66"/>
      <c r="E535" s="67"/>
      <c r="F535" s="68"/>
      <c r="G535" s="65" t="str">
        <f>IF(Edges[[#This Row],[Vertex 1]]=Edges[[#This Row],[Vertex 2]],"HIDE","SHOW")</f>
        <v>HIDE</v>
      </c>
      <c r="H535" s="69"/>
      <c r="I535" s="70"/>
      <c r="J535" s="70"/>
      <c r="K535" s="34"/>
      <c r="L535" s="77"/>
      <c r="M535" s="77"/>
      <c r="N535" s="72"/>
      <c r="O535" s="79" t="s">
        <v>179</v>
      </c>
      <c r="P535" s="81">
        <v>42852.591967592591</v>
      </c>
      <c r="Q535" s="79" t="s">
        <v>1876</v>
      </c>
      <c r="R535" s="82" t="s">
        <v>3347</v>
      </c>
      <c r="S535" s="79" t="s">
        <v>4087</v>
      </c>
      <c r="T535" s="79"/>
      <c r="U535" s="82" t="s">
        <v>4507</v>
      </c>
      <c r="V535" s="82" t="s">
        <v>4507</v>
      </c>
      <c r="W535" s="81">
        <v>42852.591967592591</v>
      </c>
      <c r="X535" s="82" t="s">
        <v>6196</v>
      </c>
      <c r="Y535" s="79"/>
      <c r="Z535" s="79"/>
      <c r="AA535" s="83" t="s">
        <v>8243</v>
      </c>
      <c r="AB535" s="79"/>
      <c r="AC535" s="79" t="b">
        <v>0</v>
      </c>
      <c r="AD535" s="79">
        <v>0</v>
      </c>
      <c r="AE535" s="83" t="s">
        <v>9915</v>
      </c>
      <c r="AF535" s="79" t="b">
        <v>0</v>
      </c>
      <c r="AG535" s="79" t="s">
        <v>9963</v>
      </c>
      <c r="AH535" s="79"/>
      <c r="AI535" s="83" t="s">
        <v>9915</v>
      </c>
      <c r="AJ535" s="79" t="b">
        <v>0</v>
      </c>
      <c r="AK535" s="79">
        <v>0</v>
      </c>
      <c r="AL535" s="83" t="s">
        <v>9915</v>
      </c>
      <c r="AM535" s="79" t="s">
        <v>10005</v>
      </c>
      <c r="AN535" s="79" t="b">
        <v>0</v>
      </c>
      <c r="AO535" s="83" t="s">
        <v>8243</v>
      </c>
      <c r="AP535" s="79" t="s">
        <v>179</v>
      </c>
      <c r="AQ535" s="79">
        <v>0</v>
      </c>
      <c r="AR535" s="79">
        <v>0</v>
      </c>
      <c r="AS535" s="79"/>
      <c r="AT535" s="79"/>
      <c r="AU535" s="79"/>
      <c r="AV535" s="79"/>
      <c r="AW535" s="79"/>
      <c r="AX535" s="79"/>
      <c r="AY535" s="79"/>
      <c r="AZ535" s="79"/>
      <c r="BA535">
        <v>1</v>
      </c>
      <c r="BB535">
        <v>0</v>
      </c>
      <c r="BC535" s="79" t="str">
        <f>IF(Edges[[#This Row],[Sentiment]]=0,"NEUTRAL",IF(Edges[[#This Row],[Sentiment]]=1,"POSITIVE",IF(Edges[[#This Row],[Sentiment]]=-1,"NEGATIVE")))</f>
        <v>NEUTRAL</v>
      </c>
      <c r="BD535" s="79" t="str">
        <f>IF(Edges[[#This Row],[Vertex 1]]=Edges[[#This Row],[Vertex 2]],"HIDE","SHOW")</f>
        <v>HIDE</v>
      </c>
      <c r="BE535" s="124" t="e">
        <f>REPLACE(INDEX(GroupVertices[Group], MATCH(Edges[[#This Row],[Vertex 1]],GroupVertices[Vertex],0)),1,1,"")</f>
        <v>#N/A</v>
      </c>
      <c r="BF535" s="124" t="e">
        <f>REPLACE(INDEX(GroupVertices[Group], MATCH(Edges[[#This Row],[Vertex 2]],GroupVertices[Vertex],0)),1,1,"")</f>
        <v>#N/A</v>
      </c>
    </row>
    <row r="536" spans="1:58" hidden="1" x14ac:dyDescent="0.25">
      <c r="A536" s="64" t="s">
        <v>495</v>
      </c>
      <c r="B536" s="64" t="s">
        <v>495</v>
      </c>
      <c r="C536" s="65"/>
      <c r="D536" s="66"/>
      <c r="E536" s="67"/>
      <c r="F536" s="68"/>
      <c r="G536" s="65" t="str">
        <f>IF(Edges[[#This Row],[Vertex 1]]=Edges[[#This Row],[Vertex 2]],"HIDE","SHOW")</f>
        <v>HIDE</v>
      </c>
      <c r="H536" s="69"/>
      <c r="I536" s="70"/>
      <c r="J536" s="70"/>
      <c r="K536" s="34"/>
      <c r="L536" s="77"/>
      <c r="M536" s="77"/>
      <c r="N536" s="72"/>
      <c r="O536" s="79" t="s">
        <v>179</v>
      </c>
      <c r="P536" s="81">
        <v>42852.592002314814</v>
      </c>
      <c r="Q536" s="79" t="s">
        <v>1877</v>
      </c>
      <c r="R536" s="82" t="s">
        <v>3347</v>
      </c>
      <c r="S536" s="79" t="s">
        <v>4087</v>
      </c>
      <c r="T536" s="79"/>
      <c r="U536" s="82" t="s">
        <v>4508</v>
      </c>
      <c r="V536" s="82" t="s">
        <v>4508</v>
      </c>
      <c r="W536" s="81">
        <v>42852.592002314814</v>
      </c>
      <c r="X536" s="82" t="s">
        <v>6197</v>
      </c>
      <c r="Y536" s="79"/>
      <c r="Z536" s="79"/>
      <c r="AA536" s="83" t="s">
        <v>8244</v>
      </c>
      <c r="AB536" s="79"/>
      <c r="AC536" s="79" t="b">
        <v>0</v>
      </c>
      <c r="AD536" s="79">
        <v>0</v>
      </c>
      <c r="AE536" s="83" t="s">
        <v>9915</v>
      </c>
      <c r="AF536" s="79" t="b">
        <v>0</v>
      </c>
      <c r="AG536" s="79" t="s">
        <v>9963</v>
      </c>
      <c r="AH536" s="79"/>
      <c r="AI536" s="83" t="s">
        <v>9915</v>
      </c>
      <c r="AJ536" s="79" t="b">
        <v>0</v>
      </c>
      <c r="AK536" s="79">
        <v>0</v>
      </c>
      <c r="AL536" s="83" t="s">
        <v>9915</v>
      </c>
      <c r="AM536" s="79" t="s">
        <v>10005</v>
      </c>
      <c r="AN536" s="79" t="b">
        <v>0</v>
      </c>
      <c r="AO536" s="83" t="s">
        <v>8244</v>
      </c>
      <c r="AP536" s="79" t="s">
        <v>179</v>
      </c>
      <c r="AQ536" s="79">
        <v>0</v>
      </c>
      <c r="AR536" s="79">
        <v>0</v>
      </c>
      <c r="AS536" s="79"/>
      <c r="AT536" s="79"/>
      <c r="AU536" s="79"/>
      <c r="AV536" s="79"/>
      <c r="AW536" s="79"/>
      <c r="AX536" s="79"/>
      <c r="AY536" s="79"/>
      <c r="AZ536" s="79"/>
      <c r="BA536">
        <v>1</v>
      </c>
      <c r="BB536">
        <v>0</v>
      </c>
      <c r="BC536" s="79" t="str">
        <f>IF(Edges[[#This Row],[Sentiment]]=0,"NEUTRAL",IF(Edges[[#This Row],[Sentiment]]=1,"POSITIVE",IF(Edges[[#This Row],[Sentiment]]=-1,"NEGATIVE")))</f>
        <v>NEUTRAL</v>
      </c>
      <c r="BD536" s="79" t="str">
        <f>IF(Edges[[#This Row],[Vertex 1]]=Edges[[#This Row],[Vertex 2]],"HIDE","SHOW")</f>
        <v>HIDE</v>
      </c>
      <c r="BE536" s="124" t="e">
        <f>REPLACE(INDEX(GroupVertices[Group], MATCH(Edges[[#This Row],[Vertex 1]],GroupVertices[Vertex],0)),1,1,"")</f>
        <v>#N/A</v>
      </c>
      <c r="BF536" s="124" t="e">
        <f>REPLACE(INDEX(GroupVertices[Group], MATCH(Edges[[#This Row],[Vertex 2]],GroupVertices[Vertex],0)),1,1,"")</f>
        <v>#N/A</v>
      </c>
    </row>
    <row r="537" spans="1:58" hidden="1" x14ac:dyDescent="0.25">
      <c r="A537" s="64" t="s">
        <v>496</v>
      </c>
      <c r="B537" s="64" t="s">
        <v>496</v>
      </c>
      <c r="C537" s="65"/>
      <c r="D537" s="66"/>
      <c r="E537" s="67"/>
      <c r="F537" s="68"/>
      <c r="G537" s="65" t="str">
        <f>IF(Edges[[#This Row],[Vertex 1]]=Edges[[#This Row],[Vertex 2]],"HIDE","SHOW")</f>
        <v>HIDE</v>
      </c>
      <c r="H537" s="69"/>
      <c r="I537" s="70"/>
      <c r="J537" s="70"/>
      <c r="K537" s="34"/>
      <c r="L537" s="77"/>
      <c r="M537" s="77"/>
      <c r="N537" s="72"/>
      <c r="O537" s="79" t="s">
        <v>179</v>
      </c>
      <c r="P537" s="81">
        <v>42852.592037037037</v>
      </c>
      <c r="Q537" s="79" t="s">
        <v>1878</v>
      </c>
      <c r="R537" s="82" t="s">
        <v>3347</v>
      </c>
      <c r="S537" s="79" t="s">
        <v>4087</v>
      </c>
      <c r="T537" s="79"/>
      <c r="U537" s="82" t="s">
        <v>4509</v>
      </c>
      <c r="V537" s="82" t="s">
        <v>4509</v>
      </c>
      <c r="W537" s="81">
        <v>42852.592037037037</v>
      </c>
      <c r="X537" s="82" t="s">
        <v>6198</v>
      </c>
      <c r="Y537" s="79"/>
      <c r="Z537" s="79"/>
      <c r="AA537" s="83" t="s">
        <v>8245</v>
      </c>
      <c r="AB537" s="79"/>
      <c r="AC537" s="79" t="b">
        <v>0</v>
      </c>
      <c r="AD537" s="79">
        <v>0</v>
      </c>
      <c r="AE537" s="83" t="s">
        <v>9915</v>
      </c>
      <c r="AF537" s="79" t="b">
        <v>0</v>
      </c>
      <c r="AG537" s="79" t="s">
        <v>9963</v>
      </c>
      <c r="AH537" s="79"/>
      <c r="AI537" s="83" t="s">
        <v>9915</v>
      </c>
      <c r="AJ537" s="79" t="b">
        <v>0</v>
      </c>
      <c r="AK537" s="79">
        <v>0</v>
      </c>
      <c r="AL537" s="83" t="s">
        <v>9915</v>
      </c>
      <c r="AM537" s="79" t="s">
        <v>10005</v>
      </c>
      <c r="AN537" s="79" t="b">
        <v>0</v>
      </c>
      <c r="AO537" s="83" t="s">
        <v>8245</v>
      </c>
      <c r="AP537" s="79" t="s">
        <v>179</v>
      </c>
      <c r="AQ537" s="79">
        <v>0</v>
      </c>
      <c r="AR537" s="79">
        <v>0</v>
      </c>
      <c r="AS537" s="79"/>
      <c r="AT537" s="79"/>
      <c r="AU537" s="79"/>
      <c r="AV537" s="79"/>
      <c r="AW537" s="79"/>
      <c r="AX537" s="79"/>
      <c r="AY537" s="79"/>
      <c r="AZ537" s="79"/>
      <c r="BA537">
        <v>1</v>
      </c>
      <c r="BB537">
        <v>0</v>
      </c>
      <c r="BC537" s="79" t="str">
        <f>IF(Edges[[#This Row],[Sentiment]]=0,"NEUTRAL",IF(Edges[[#This Row],[Sentiment]]=1,"POSITIVE",IF(Edges[[#This Row],[Sentiment]]=-1,"NEGATIVE")))</f>
        <v>NEUTRAL</v>
      </c>
      <c r="BD537" s="79" t="str">
        <f>IF(Edges[[#This Row],[Vertex 1]]=Edges[[#This Row],[Vertex 2]],"HIDE","SHOW")</f>
        <v>HIDE</v>
      </c>
      <c r="BE537" s="124" t="e">
        <f>REPLACE(INDEX(GroupVertices[Group], MATCH(Edges[[#This Row],[Vertex 1]],GroupVertices[Vertex],0)),1,1,"")</f>
        <v>#N/A</v>
      </c>
      <c r="BF537" s="124" t="e">
        <f>REPLACE(INDEX(GroupVertices[Group], MATCH(Edges[[#This Row],[Vertex 2]],GroupVertices[Vertex],0)),1,1,"")</f>
        <v>#N/A</v>
      </c>
    </row>
    <row r="538" spans="1:58" x14ac:dyDescent="0.25">
      <c r="A538" s="64" t="s">
        <v>497</v>
      </c>
      <c r="B538" s="64" t="s">
        <v>1544</v>
      </c>
      <c r="C538" s="65"/>
      <c r="D538" s="66"/>
      <c r="E538" s="67"/>
      <c r="F538" s="68"/>
      <c r="G538" s="65" t="str">
        <f>IF(Edges[[#This Row],[Vertex 1]]=Edges[[#This Row],[Vertex 2]],"HIDE","SHOW")</f>
        <v>SHOW</v>
      </c>
      <c r="H538" s="69"/>
      <c r="I538" s="70"/>
      <c r="J538" s="70"/>
      <c r="K538" s="34" t="s">
        <v>65</v>
      </c>
      <c r="L538" s="77">
        <v>538</v>
      </c>
      <c r="M538" s="77"/>
      <c r="N538" s="72"/>
      <c r="O538" s="79" t="s">
        <v>1646</v>
      </c>
      <c r="P538" s="81">
        <v>42852.593425925923</v>
      </c>
      <c r="Q538" s="79" t="s">
        <v>1879</v>
      </c>
      <c r="R538" s="82" t="s">
        <v>3348</v>
      </c>
      <c r="S538" s="79" t="s">
        <v>4066</v>
      </c>
      <c r="T538" s="79"/>
      <c r="U538" s="79"/>
      <c r="V538" s="82" t="s">
        <v>4994</v>
      </c>
      <c r="W538" s="81">
        <v>42852.593425925923</v>
      </c>
      <c r="X538" s="82" t="s">
        <v>6199</v>
      </c>
      <c r="Y538" s="79"/>
      <c r="Z538" s="79"/>
      <c r="AA538" s="83" t="s">
        <v>8246</v>
      </c>
      <c r="AB538" s="79"/>
      <c r="AC538" s="79" t="b">
        <v>0</v>
      </c>
      <c r="AD538" s="79">
        <v>0</v>
      </c>
      <c r="AE538" s="83" t="s">
        <v>9915</v>
      </c>
      <c r="AF538" s="79" t="b">
        <v>0</v>
      </c>
      <c r="AG538" s="79" t="s">
        <v>9963</v>
      </c>
      <c r="AH538" s="79"/>
      <c r="AI538" s="83" t="s">
        <v>9915</v>
      </c>
      <c r="AJ538" s="79" t="b">
        <v>0</v>
      </c>
      <c r="AK538" s="79">
        <v>1</v>
      </c>
      <c r="AL538" s="83" t="s">
        <v>9858</v>
      </c>
      <c r="AM538" s="79" t="s">
        <v>9990</v>
      </c>
      <c r="AN538" s="79" t="b">
        <v>0</v>
      </c>
      <c r="AO538" s="83" t="s">
        <v>9858</v>
      </c>
      <c r="AP538" s="79" t="s">
        <v>179</v>
      </c>
      <c r="AQ538" s="79">
        <v>0</v>
      </c>
      <c r="AR538" s="79">
        <v>0</v>
      </c>
      <c r="AS538" s="79"/>
      <c r="AT538" s="79"/>
      <c r="AU538" s="79"/>
      <c r="AV538" s="79"/>
      <c r="AW538" s="79"/>
      <c r="AX538" s="79"/>
      <c r="AY538" s="79"/>
      <c r="AZ538" s="79"/>
      <c r="BA538">
        <v>1</v>
      </c>
      <c r="BB538">
        <v>0</v>
      </c>
      <c r="BC538" s="79" t="str">
        <f>IF(Edges[[#This Row],[Sentiment]]=0,"NEUTRAL",IF(Edges[[#This Row],[Sentiment]]=1,"POSITIVE",IF(Edges[[#This Row],[Sentiment]]=-1,"NEGATIVE")))</f>
        <v>NEUTRAL</v>
      </c>
      <c r="BD538" s="79" t="str">
        <f>IF(Edges[[#This Row],[Vertex 1]]=Edges[[#This Row],[Vertex 2]],"HIDE","SHOW")</f>
        <v>SHOW</v>
      </c>
      <c r="BE538" s="78" t="str">
        <f>REPLACE(INDEX(GroupVertices[Group], MATCH(Edges[[#This Row],[Vertex 1]],GroupVertices[Vertex],0)),1,1,"")</f>
        <v>EUTRAL</v>
      </c>
      <c r="BF538" s="78" t="str">
        <f>REPLACE(INDEX(GroupVertices[Group], MATCH(Edges[[#This Row],[Vertex 2]],GroupVertices[Vertex],0)),1,1,"")</f>
        <v>eneral</v>
      </c>
    </row>
    <row r="539" spans="1:58" x14ac:dyDescent="0.25">
      <c r="A539" s="64" t="s">
        <v>497</v>
      </c>
      <c r="B539" s="64" t="s">
        <v>1537</v>
      </c>
      <c r="C539" s="65"/>
      <c r="D539" s="66"/>
      <c r="E539" s="67"/>
      <c r="F539" s="68"/>
      <c r="G539" s="65" t="str">
        <f>IF(Edges[[#This Row],[Vertex 1]]=Edges[[#This Row],[Vertex 2]],"HIDE","SHOW")</f>
        <v>SHOW</v>
      </c>
      <c r="H539" s="69"/>
      <c r="I539" s="70"/>
      <c r="J539" s="70"/>
      <c r="K539" s="34" t="s">
        <v>65</v>
      </c>
      <c r="L539" s="77">
        <v>539</v>
      </c>
      <c r="M539" s="77"/>
      <c r="N539" s="72"/>
      <c r="O539" s="79" t="s">
        <v>1646</v>
      </c>
      <c r="P539" s="81">
        <v>42852.593425925923</v>
      </c>
      <c r="Q539" s="79" t="s">
        <v>1879</v>
      </c>
      <c r="R539" s="82" t="s">
        <v>3348</v>
      </c>
      <c r="S539" s="79" t="s">
        <v>4066</v>
      </c>
      <c r="T539" s="79"/>
      <c r="U539" s="79"/>
      <c r="V539" s="82" t="s">
        <v>4994</v>
      </c>
      <c r="W539" s="81">
        <v>42852.593425925923</v>
      </c>
      <c r="X539" s="82" t="s">
        <v>6199</v>
      </c>
      <c r="Y539" s="79"/>
      <c r="Z539" s="79"/>
      <c r="AA539" s="83" t="s">
        <v>8246</v>
      </c>
      <c r="AB539" s="79"/>
      <c r="AC539" s="79" t="b">
        <v>0</v>
      </c>
      <c r="AD539" s="79">
        <v>0</v>
      </c>
      <c r="AE539" s="83" t="s">
        <v>9915</v>
      </c>
      <c r="AF539" s="79" t="b">
        <v>0</v>
      </c>
      <c r="AG539" s="79" t="s">
        <v>9963</v>
      </c>
      <c r="AH539" s="79"/>
      <c r="AI539" s="83" t="s">
        <v>9915</v>
      </c>
      <c r="AJ539" s="79" t="b">
        <v>0</v>
      </c>
      <c r="AK539" s="79">
        <v>1</v>
      </c>
      <c r="AL539" s="83" t="s">
        <v>9858</v>
      </c>
      <c r="AM539" s="79" t="s">
        <v>9990</v>
      </c>
      <c r="AN539" s="79" t="b">
        <v>0</v>
      </c>
      <c r="AO539" s="83" t="s">
        <v>9858</v>
      </c>
      <c r="AP539" s="79" t="s">
        <v>179</v>
      </c>
      <c r="AQ539" s="79">
        <v>0</v>
      </c>
      <c r="AR539" s="79">
        <v>0</v>
      </c>
      <c r="AS539" s="79"/>
      <c r="AT539" s="79"/>
      <c r="AU539" s="79"/>
      <c r="AV539" s="79"/>
      <c r="AW539" s="79"/>
      <c r="AX539" s="79"/>
      <c r="AY539" s="79"/>
      <c r="AZ539" s="79"/>
      <c r="BA539">
        <v>1</v>
      </c>
      <c r="BB539">
        <v>0</v>
      </c>
      <c r="BC539" s="79" t="str">
        <f>IF(Edges[[#This Row],[Sentiment]]=0,"NEUTRAL",IF(Edges[[#This Row],[Sentiment]]=1,"POSITIVE",IF(Edges[[#This Row],[Sentiment]]=-1,"NEGATIVE")))</f>
        <v>NEUTRAL</v>
      </c>
      <c r="BD539" s="79" t="str">
        <f>IF(Edges[[#This Row],[Vertex 1]]=Edges[[#This Row],[Vertex 2]],"HIDE","SHOW")</f>
        <v>SHOW</v>
      </c>
      <c r="BE539" s="78" t="str">
        <f>REPLACE(INDEX(GroupVertices[Group], MATCH(Edges[[#This Row],[Vertex 1]],GroupVertices[Vertex],0)),1,1,"")</f>
        <v>EUTRAL</v>
      </c>
      <c r="BF539" s="78" t="str">
        <f>REPLACE(INDEX(GroupVertices[Group], MATCH(Edges[[#This Row],[Vertex 2]],GroupVertices[Vertex],0)),1,1,"")</f>
        <v>EUTRAL</v>
      </c>
    </row>
    <row r="540" spans="1:58" hidden="1" x14ac:dyDescent="0.25">
      <c r="A540" s="64" t="s">
        <v>498</v>
      </c>
      <c r="B540" s="64" t="s">
        <v>498</v>
      </c>
      <c r="C540" s="65"/>
      <c r="D540" s="66"/>
      <c r="E540" s="67"/>
      <c r="F540" s="68"/>
      <c r="G540" s="65" t="str">
        <f>IF(Edges[[#This Row],[Vertex 1]]=Edges[[#This Row],[Vertex 2]],"HIDE","SHOW")</f>
        <v>HIDE</v>
      </c>
      <c r="H540" s="69"/>
      <c r="I540" s="70"/>
      <c r="J540" s="70"/>
      <c r="K540" s="34"/>
      <c r="L540" s="77"/>
      <c r="M540" s="77"/>
      <c r="N540" s="72"/>
      <c r="O540" s="79" t="s">
        <v>179</v>
      </c>
      <c r="P540" s="81">
        <v>42852.599131944444</v>
      </c>
      <c r="Q540" s="79" t="s">
        <v>1880</v>
      </c>
      <c r="R540" s="82" t="s">
        <v>3293</v>
      </c>
      <c r="S540" s="79" t="s">
        <v>4022</v>
      </c>
      <c r="T540" s="79"/>
      <c r="U540" s="79"/>
      <c r="V540" s="82" t="s">
        <v>4787</v>
      </c>
      <c r="W540" s="81">
        <v>42852.599131944444</v>
      </c>
      <c r="X540" s="82" t="s">
        <v>6200</v>
      </c>
      <c r="Y540" s="79"/>
      <c r="Z540" s="79"/>
      <c r="AA540" s="83" t="s">
        <v>8247</v>
      </c>
      <c r="AB540" s="79"/>
      <c r="AC540" s="79" t="b">
        <v>0</v>
      </c>
      <c r="AD540" s="79">
        <v>0</v>
      </c>
      <c r="AE540" s="83" t="s">
        <v>9915</v>
      </c>
      <c r="AF540" s="79" t="b">
        <v>0</v>
      </c>
      <c r="AG540" s="79" t="s">
        <v>9963</v>
      </c>
      <c r="AH540" s="79"/>
      <c r="AI540" s="83" t="s">
        <v>9915</v>
      </c>
      <c r="AJ540" s="79" t="b">
        <v>0</v>
      </c>
      <c r="AK540" s="79">
        <v>0</v>
      </c>
      <c r="AL540" s="83" t="s">
        <v>9915</v>
      </c>
      <c r="AM540" s="79" t="s">
        <v>9991</v>
      </c>
      <c r="AN540" s="79" t="b">
        <v>0</v>
      </c>
      <c r="AO540" s="83" t="s">
        <v>8247</v>
      </c>
      <c r="AP540" s="79" t="s">
        <v>179</v>
      </c>
      <c r="AQ540" s="79">
        <v>0</v>
      </c>
      <c r="AR540" s="79">
        <v>0</v>
      </c>
      <c r="AS540" s="79"/>
      <c r="AT540" s="79"/>
      <c r="AU540" s="79"/>
      <c r="AV540" s="79"/>
      <c r="AW540" s="79"/>
      <c r="AX540" s="79"/>
      <c r="AY540" s="79"/>
      <c r="AZ540" s="79"/>
      <c r="BA540">
        <v>1</v>
      </c>
      <c r="BB540">
        <v>0</v>
      </c>
      <c r="BC540" s="79" t="str">
        <f>IF(Edges[[#This Row],[Sentiment]]=0,"NEUTRAL",IF(Edges[[#This Row],[Sentiment]]=1,"POSITIVE",IF(Edges[[#This Row],[Sentiment]]=-1,"NEGATIVE")))</f>
        <v>NEUTRAL</v>
      </c>
      <c r="BD540" s="79" t="str">
        <f>IF(Edges[[#This Row],[Vertex 1]]=Edges[[#This Row],[Vertex 2]],"HIDE","SHOW")</f>
        <v>HIDE</v>
      </c>
      <c r="BE540" s="124" t="e">
        <f>REPLACE(INDEX(GroupVertices[Group], MATCH(Edges[[#This Row],[Vertex 1]],GroupVertices[Vertex],0)),1,1,"")</f>
        <v>#N/A</v>
      </c>
      <c r="BF540" s="124" t="e">
        <f>REPLACE(INDEX(GroupVertices[Group], MATCH(Edges[[#This Row],[Vertex 2]],GroupVertices[Vertex],0)),1,1,"")</f>
        <v>#N/A</v>
      </c>
    </row>
    <row r="541" spans="1:58" hidden="1" x14ac:dyDescent="0.25">
      <c r="A541" s="64" t="s">
        <v>499</v>
      </c>
      <c r="B541" s="64" t="s">
        <v>499</v>
      </c>
      <c r="C541" s="65"/>
      <c r="D541" s="66"/>
      <c r="E541" s="67"/>
      <c r="F541" s="68"/>
      <c r="G541" s="65" t="str">
        <f>IF(Edges[[#This Row],[Vertex 1]]=Edges[[#This Row],[Vertex 2]],"HIDE","SHOW")</f>
        <v>HIDE</v>
      </c>
      <c r="H541" s="69"/>
      <c r="I541" s="70"/>
      <c r="J541" s="70"/>
      <c r="K541" s="34"/>
      <c r="L541" s="77"/>
      <c r="M541" s="77"/>
      <c r="N541" s="72"/>
      <c r="O541" s="79" t="s">
        <v>179</v>
      </c>
      <c r="P541" s="81">
        <v>42852.599143518521</v>
      </c>
      <c r="Q541" s="79" t="s">
        <v>18369</v>
      </c>
      <c r="R541" s="82" t="s">
        <v>3349</v>
      </c>
      <c r="S541" s="79" t="s">
        <v>4088</v>
      </c>
      <c r="T541" s="79"/>
      <c r="U541" s="82" t="s">
        <v>4510</v>
      </c>
      <c r="V541" s="82" t="s">
        <v>4510</v>
      </c>
      <c r="W541" s="81">
        <v>42852.599143518521</v>
      </c>
      <c r="X541" s="82" t="s">
        <v>6201</v>
      </c>
      <c r="Y541" s="79"/>
      <c r="Z541" s="79"/>
      <c r="AA541" s="83" t="s">
        <v>8248</v>
      </c>
      <c r="AB541" s="79"/>
      <c r="AC541" s="79" t="b">
        <v>0</v>
      </c>
      <c r="AD541" s="79">
        <v>0</v>
      </c>
      <c r="AE541" s="83" t="s">
        <v>9915</v>
      </c>
      <c r="AF541" s="79" t="b">
        <v>0</v>
      </c>
      <c r="AG541" s="79" t="s">
        <v>9964</v>
      </c>
      <c r="AH541" s="79"/>
      <c r="AI541" s="83" t="s">
        <v>9915</v>
      </c>
      <c r="AJ541" s="79" t="b">
        <v>0</v>
      </c>
      <c r="AK541" s="79">
        <v>0</v>
      </c>
      <c r="AL541" s="83" t="s">
        <v>9915</v>
      </c>
      <c r="AM541" s="79" t="s">
        <v>9990</v>
      </c>
      <c r="AN541" s="79" t="b">
        <v>0</v>
      </c>
      <c r="AO541" s="83" t="s">
        <v>8248</v>
      </c>
      <c r="AP541" s="79" t="s">
        <v>179</v>
      </c>
      <c r="AQ541" s="79">
        <v>0</v>
      </c>
      <c r="AR541" s="79">
        <v>0</v>
      </c>
      <c r="AS541" s="79"/>
      <c r="AT541" s="79"/>
      <c r="AU541" s="79"/>
      <c r="AV541" s="79"/>
      <c r="AW541" s="79"/>
      <c r="AX541" s="79"/>
      <c r="AY541" s="79"/>
      <c r="AZ541" s="79"/>
      <c r="BA541">
        <v>1</v>
      </c>
      <c r="BB541">
        <v>0</v>
      </c>
      <c r="BC541" s="79" t="str">
        <f>IF(Edges[[#This Row],[Sentiment]]=0,"NEUTRAL",IF(Edges[[#This Row],[Sentiment]]=1,"POSITIVE",IF(Edges[[#This Row],[Sentiment]]=-1,"NEGATIVE")))</f>
        <v>NEUTRAL</v>
      </c>
      <c r="BD541" s="79" t="str">
        <f>IF(Edges[[#This Row],[Vertex 1]]=Edges[[#This Row],[Vertex 2]],"HIDE","SHOW")</f>
        <v>HIDE</v>
      </c>
      <c r="BE541" s="124" t="e">
        <f>REPLACE(INDEX(GroupVertices[Group], MATCH(Edges[[#This Row],[Vertex 1]],GroupVertices[Vertex],0)),1,1,"")</f>
        <v>#N/A</v>
      </c>
      <c r="BF541" s="124" t="e">
        <f>REPLACE(INDEX(GroupVertices[Group], MATCH(Edges[[#This Row],[Vertex 2]],GroupVertices[Vertex],0)),1,1,"")</f>
        <v>#N/A</v>
      </c>
    </row>
    <row r="542" spans="1:58" hidden="1" x14ac:dyDescent="0.25">
      <c r="A542" s="64" t="s">
        <v>500</v>
      </c>
      <c r="B542" s="64" t="s">
        <v>500</v>
      </c>
      <c r="C542" s="65"/>
      <c r="D542" s="66"/>
      <c r="E542" s="67"/>
      <c r="F542" s="68"/>
      <c r="G542" s="65" t="str">
        <f>IF(Edges[[#This Row],[Vertex 1]]=Edges[[#This Row],[Vertex 2]],"HIDE","SHOW")</f>
        <v>HIDE</v>
      </c>
      <c r="H542" s="69"/>
      <c r="I542" s="70"/>
      <c r="J542" s="70"/>
      <c r="K542" s="34"/>
      <c r="L542" s="77"/>
      <c r="M542" s="77"/>
      <c r="N542" s="72"/>
      <c r="O542" s="79" t="s">
        <v>179</v>
      </c>
      <c r="P542" s="81">
        <v>42852.600740740738</v>
      </c>
      <c r="Q542" s="79" t="s">
        <v>18370</v>
      </c>
      <c r="R542" s="82" t="s">
        <v>3350</v>
      </c>
      <c r="S542" s="79" t="s">
        <v>4020</v>
      </c>
      <c r="T542" s="79" t="s">
        <v>4312</v>
      </c>
      <c r="U542" s="79"/>
      <c r="V542" s="82" t="s">
        <v>4995</v>
      </c>
      <c r="W542" s="81">
        <v>42852.600740740738</v>
      </c>
      <c r="X542" s="82" t="s">
        <v>6202</v>
      </c>
      <c r="Y542" s="79"/>
      <c r="Z542" s="79"/>
      <c r="AA542" s="83" t="s">
        <v>8249</v>
      </c>
      <c r="AB542" s="79"/>
      <c r="AC542" s="79" t="b">
        <v>0</v>
      </c>
      <c r="AD542" s="79">
        <v>0</v>
      </c>
      <c r="AE542" s="83" t="s">
        <v>9915</v>
      </c>
      <c r="AF542" s="79" t="b">
        <v>0</v>
      </c>
      <c r="AG542" s="79" t="s">
        <v>9977</v>
      </c>
      <c r="AH542" s="79"/>
      <c r="AI542" s="83" t="s">
        <v>9915</v>
      </c>
      <c r="AJ542" s="79" t="b">
        <v>0</v>
      </c>
      <c r="AK542" s="79">
        <v>0</v>
      </c>
      <c r="AL542" s="83" t="s">
        <v>9915</v>
      </c>
      <c r="AM542" s="79" t="s">
        <v>9996</v>
      </c>
      <c r="AN542" s="79" t="b">
        <v>0</v>
      </c>
      <c r="AO542" s="83" t="s">
        <v>8249</v>
      </c>
      <c r="AP542" s="79" t="s">
        <v>179</v>
      </c>
      <c r="AQ542" s="79">
        <v>0</v>
      </c>
      <c r="AR542" s="79">
        <v>0</v>
      </c>
      <c r="AS542" s="79"/>
      <c r="AT542" s="79"/>
      <c r="AU542" s="79"/>
      <c r="AV542" s="79"/>
      <c r="AW542" s="79"/>
      <c r="AX542" s="79"/>
      <c r="AY542" s="79"/>
      <c r="AZ542" s="79"/>
      <c r="BA542">
        <v>1</v>
      </c>
      <c r="BB542">
        <v>0</v>
      </c>
      <c r="BC542" s="79" t="str">
        <f>IF(Edges[[#This Row],[Sentiment]]=0,"NEUTRAL",IF(Edges[[#This Row],[Sentiment]]=1,"POSITIVE",IF(Edges[[#This Row],[Sentiment]]=-1,"NEGATIVE")))</f>
        <v>NEUTRAL</v>
      </c>
      <c r="BD542" s="79" t="str">
        <f>IF(Edges[[#This Row],[Vertex 1]]=Edges[[#This Row],[Vertex 2]],"HIDE","SHOW")</f>
        <v>HIDE</v>
      </c>
      <c r="BE542" s="124" t="e">
        <f>REPLACE(INDEX(GroupVertices[Group], MATCH(Edges[[#This Row],[Vertex 1]],GroupVertices[Vertex],0)),1,1,"")</f>
        <v>#N/A</v>
      </c>
      <c r="BF542" s="124" t="e">
        <f>REPLACE(INDEX(GroupVertices[Group], MATCH(Edges[[#This Row],[Vertex 2]],GroupVertices[Vertex],0)),1,1,"")</f>
        <v>#N/A</v>
      </c>
    </row>
    <row r="543" spans="1:58" hidden="1" x14ac:dyDescent="0.25">
      <c r="A543" s="64" t="s">
        <v>501</v>
      </c>
      <c r="B543" s="64" t="s">
        <v>501</v>
      </c>
      <c r="C543" s="65"/>
      <c r="D543" s="66"/>
      <c r="E543" s="67"/>
      <c r="F543" s="68"/>
      <c r="G543" s="65" t="str">
        <f>IF(Edges[[#This Row],[Vertex 1]]=Edges[[#This Row],[Vertex 2]],"HIDE","SHOW")</f>
        <v>HIDE</v>
      </c>
      <c r="H543" s="69"/>
      <c r="I543" s="70"/>
      <c r="J543" s="70"/>
      <c r="K543" s="34"/>
      <c r="L543" s="77"/>
      <c r="M543" s="77"/>
      <c r="N543" s="72"/>
      <c r="O543" s="79" t="s">
        <v>179</v>
      </c>
      <c r="P543" s="81">
        <v>42852.538148148145</v>
      </c>
      <c r="Q543" s="79" t="s">
        <v>1881</v>
      </c>
      <c r="R543" s="82" t="s">
        <v>3326</v>
      </c>
      <c r="S543" s="79" t="s">
        <v>4080</v>
      </c>
      <c r="T543" s="79"/>
      <c r="U543" s="82" t="s">
        <v>4511</v>
      </c>
      <c r="V543" s="82" t="s">
        <v>4511</v>
      </c>
      <c r="W543" s="81">
        <v>42852.538148148145</v>
      </c>
      <c r="X543" s="82" t="s">
        <v>6203</v>
      </c>
      <c r="Y543" s="79"/>
      <c r="Z543" s="79"/>
      <c r="AA543" s="83" t="s">
        <v>8250</v>
      </c>
      <c r="AB543" s="79"/>
      <c r="AC543" s="79" t="b">
        <v>0</v>
      </c>
      <c r="AD543" s="79">
        <v>14</v>
      </c>
      <c r="AE543" s="83" t="s">
        <v>9915</v>
      </c>
      <c r="AF543" s="79" t="b">
        <v>0</v>
      </c>
      <c r="AG543" s="79" t="s">
        <v>9963</v>
      </c>
      <c r="AH543" s="79"/>
      <c r="AI543" s="83" t="s">
        <v>9915</v>
      </c>
      <c r="AJ543" s="79" t="b">
        <v>0</v>
      </c>
      <c r="AK543" s="79">
        <v>5</v>
      </c>
      <c r="AL543" s="83" t="s">
        <v>9915</v>
      </c>
      <c r="AM543" s="79" t="s">
        <v>9990</v>
      </c>
      <c r="AN543" s="79" t="b">
        <v>0</v>
      </c>
      <c r="AO543" s="83" t="s">
        <v>8250</v>
      </c>
      <c r="AP543" s="79" t="s">
        <v>179</v>
      </c>
      <c r="AQ543" s="79">
        <v>0</v>
      </c>
      <c r="AR543" s="79">
        <v>0</v>
      </c>
      <c r="AS543" s="79"/>
      <c r="AT543" s="79"/>
      <c r="AU543" s="79"/>
      <c r="AV543" s="79"/>
      <c r="AW543" s="79"/>
      <c r="AX543" s="79"/>
      <c r="AY543" s="79"/>
      <c r="AZ543" s="79"/>
      <c r="BA543">
        <v>1</v>
      </c>
      <c r="BB543">
        <v>0</v>
      </c>
      <c r="BC543" s="79" t="str">
        <f>IF(Edges[[#This Row],[Sentiment]]=0,"NEUTRAL",IF(Edges[[#This Row],[Sentiment]]=1,"POSITIVE",IF(Edges[[#This Row],[Sentiment]]=-1,"NEGATIVE")))</f>
        <v>NEUTRAL</v>
      </c>
      <c r="BD543" s="79" t="str">
        <f>IF(Edges[[#This Row],[Vertex 1]]=Edges[[#This Row],[Vertex 2]],"HIDE","SHOW")</f>
        <v>HIDE</v>
      </c>
      <c r="BE543" s="124" t="str">
        <f>REPLACE(INDEX(GroupVertices[Group], MATCH(Edges[[#This Row],[Vertex 1]],GroupVertices[Vertex],0)),1,1,"")</f>
        <v>EUTRAL</v>
      </c>
      <c r="BF543" s="124" t="str">
        <f>REPLACE(INDEX(GroupVertices[Group], MATCH(Edges[[#This Row],[Vertex 2]],GroupVertices[Vertex],0)),1,1,"")</f>
        <v>EUTRAL</v>
      </c>
    </row>
    <row r="544" spans="1:58" x14ac:dyDescent="0.25">
      <c r="A544" s="64" t="s">
        <v>502</v>
      </c>
      <c r="B544" s="64" t="s">
        <v>501</v>
      </c>
      <c r="C544" s="65"/>
      <c r="D544" s="66"/>
      <c r="E544" s="67"/>
      <c r="F544" s="68"/>
      <c r="G544" s="65" t="str">
        <f>IF(Edges[[#This Row],[Vertex 1]]=Edges[[#This Row],[Vertex 2]],"HIDE","SHOW")</f>
        <v>SHOW</v>
      </c>
      <c r="H544" s="69"/>
      <c r="I544" s="70"/>
      <c r="J544" s="70"/>
      <c r="K544" s="34" t="s">
        <v>65</v>
      </c>
      <c r="L544" s="77">
        <v>544</v>
      </c>
      <c r="M544" s="77"/>
      <c r="N544" s="72"/>
      <c r="O544" s="79" t="s">
        <v>1646</v>
      </c>
      <c r="P544" s="81">
        <v>42852.602372685185</v>
      </c>
      <c r="Q544" s="79" t="s">
        <v>1851</v>
      </c>
      <c r="R544" s="82" t="s">
        <v>3326</v>
      </c>
      <c r="S544" s="79" t="s">
        <v>4080</v>
      </c>
      <c r="T544" s="79"/>
      <c r="U544" s="79"/>
      <c r="V544" s="82" t="s">
        <v>4996</v>
      </c>
      <c r="W544" s="81">
        <v>42852.602372685185</v>
      </c>
      <c r="X544" s="82" t="s">
        <v>6204</v>
      </c>
      <c r="Y544" s="79"/>
      <c r="Z544" s="79"/>
      <c r="AA544" s="83" t="s">
        <v>8251</v>
      </c>
      <c r="AB544" s="79"/>
      <c r="AC544" s="79" t="b">
        <v>0</v>
      </c>
      <c r="AD544" s="79">
        <v>0</v>
      </c>
      <c r="AE544" s="83" t="s">
        <v>9915</v>
      </c>
      <c r="AF544" s="79" t="b">
        <v>0</v>
      </c>
      <c r="AG544" s="79" t="s">
        <v>9963</v>
      </c>
      <c r="AH544" s="79"/>
      <c r="AI544" s="83" t="s">
        <v>9915</v>
      </c>
      <c r="AJ544" s="79" t="b">
        <v>0</v>
      </c>
      <c r="AK544" s="79">
        <v>5</v>
      </c>
      <c r="AL544" s="83" t="s">
        <v>8250</v>
      </c>
      <c r="AM544" s="79" t="s">
        <v>9991</v>
      </c>
      <c r="AN544" s="79" t="b">
        <v>0</v>
      </c>
      <c r="AO544" s="83" t="s">
        <v>8250</v>
      </c>
      <c r="AP544" s="79" t="s">
        <v>179</v>
      </c>
      <c r="AQ544" s="79">
        <v>0</v>
      </c>
      <c r="AR544" s="79">
        <v>0</v>
      </c>
      <c r="AS544" s="79"/>
      <c r="AT544" s="79"/>
      <c r="AU544" s="79"/>
      <c r="AV544" s="79"/>
      <c r="AW544" s="79"/>
      <c r="AX544" s="79"/>
      <c r="AY544" s="79"/>
      <c r="AZ544" s="79"/>
      <c r="BA544">
        <v>1</v>
      </c>
      <c r="BB544">
        <v>0</v>
      </c>
      <c r="BC544" s="79" t="str">
        <f>IF(Edges[[#This Row],[Sentiment]]=0,"NEUTRAL",IF(Edges[[#This Row],[Sentiment]]=1,"POSITIVE",IF(Edges[[#This Row],[Sentiment]]=-1,"NEGATIVE")))</f>
        <v>NEUTRAL</v>
      </c>
      <c r="BD544" s="79" t="str">
        <f>IF(Edges[[#This Row],[Vertex 1]]=Edges[[#This Row],[Vertex 2]],"HIDE","SHOW")</f>
        <v>SHOW</v>
      </c>
      <c r="BE544" s="78" t="str">
        <f>REPLACE(INDEX(GroupVertices[Group], MATCH(Edges[[#This Row],[Vertex 1]],GroupVertices[Vertex],0)),1,1,"")</f>
        <v>EUTRAL</v>
      </c>
      <c r="BF544" s="78" t="str">
        <f>REPLACE(INDEX(GroupVertices[Group], MATCH(Edges[[#This Row],[Vertex 2]],GroupVertices[Vertex],0)),1,1,"")</f>
        <v>EUTRAL</v>
      </c>
    </row>
    <row r="545" spans="1:58" x14ac:dyDescent="0.25">
      <c r="A545" s="64" t="s">
        <v>503</v>
      </c>
      <c r="B545" s="64" t="s">
        <v>540</v>
      </c>
      <c r="C545" s="65"/>
      <c r="D545" s="66"/>
      <c r="E545" s="67"/>
      <c r="F545" s="68"/>
      <c r="G545" s="65" t="str">
        <f>IF(Edges[[#This Row],[Vertex 1]]=Edges[[#This Row],[Vertex 2]],"HIDE","SHOW")</f>
        <v>SHOW</v>
      </c>
      <c r="H545" s="69"/>
      <c r="I545" s="70"/>
      <c r="J545" s="70"/>
      <c r="K545" s="34" t="s">
        <v>65</v>
      </c>
      <c r="L545" s="77">
        <v>545</v>
      </c>
      <c r="M545" s="77"/>
      <c r="N545" s="72"/>
      <c r="O545" s="79" t="s">
        <v>1646</v>
      </c>
      <c r="P545" s="81">
        <v>42852.604456018518</v>
      </c>
      <c r="Q545" s="79" t="s">
        <v>1882</v>
      </c>
      <c r="R545" s="82" t="s">
        <v>3351</v>
      </c>
      <c r="S545" s="79" t="s">
        <v>4089</v>
      </c>
      <c r="T545" s="79" t="s">
        <v>4313</v>
      </c>
      <c r="U545" s="79"/>
      <c r="V545" s="82" t="s">
        <v>4997</v>
      </c>
      <c r="W545" s="81">
        <v>42852.604456018518</v>
      </c>
      <c r="X545" s="82" t="s">
        <v>6205</v>
      </c>
      <c r="Y545" s="79"/>
      <c r="Z545" s="79"/>
      <c r="AA545" s="83" t="s">
        <v>8252</v>
      </c>
      <c r="AB545" s="79"/>
      <c r="AC545" s="79" t="b">
        <v>0</v>
      </c>
      <c r="AD545" s="79">
        <v>0</v>
      </c>
      <c r="AE545" s="83" t="s">
        <v>9915</v>
      </c>
      <c r="AF545" s="79" t="b">
        <v>0</v>
      </c>
      <c r="AG545" s="79" t="s">
        <v>9978</v>
      </c>
      <c r="AH545" s="79"/>
      <c r="AI545" s="83" t="s">
        <v>9915</v>
      </c>
      <c r="AJ545" s="79" t="b">
        <v>0</v>
      </c>
      <c r="AK545" s="79">
        <v>3</v>
      </c>
      <c r="AL545" s="83" t="s">
        <v>8295</v>
      </c>
      <c r="AM545" s="79" t="s">
        <v>9991</v>
      </c>
      <c r="AN545" s="79" t="b">
        <v>0</v>
      </c>
      <c r="AO545" s="83" t="s">
        <v>8295</v>
      </c>
      <c r="AP545" s="79" t="s">
        <v>179</v>
      </c>
      <c r="AQ545" s="79">
        <v>0</v>
      </c>
      <c r="AR545" s="79">
        <v>0</v>
      </c>
      <c r="AS545" s="79"/>
      <c r="AT545" s="79"/>
      <c r="AU545" s="79"/>
      <c r="AV545" s="79"/>
      <c r="AW545" s="79"/>
      <c r="AX545" s="79"/>
      <c r="AY545" s="79"/>
      <c r="AZ545" s="79"/>
      <c r="BA545">
        <v>1</v>
      </c>
      <c r="BB545">
        <v>0</v>
      </c>
      <c r="BC545" s="79" t="str">
        <f>IF(Edges[[#This Row],[Sentiment]]=0,"NEUTRAL",IF(Edges[[#This Row],[Sentiment]]=1,"POSITIVE",IF(Edges[[#This Row],[Sentiment]]=-1,"NEGATIVE")))</f>
        <v>NEUTRAL</v>
      </c>
      <c r="BD545" s="79" t="str">
        <f>IF(Edges[[#This Row],[Vertex 1]]=Edges[[#This Row],[Vertex 2]],"HIDE","SHOW")</f>
        <v>SHOW</v>
      </c>
      <c r="BE545" s="78" t="str">
        <f>REPLACE(INDEX(GroupVertices[Group], MATCH(Edges[[#This Row],[Vertex 1]],GroupVertices[Vertex],0)),1,1,"")</f>
        <v>EUTRAL</v>
      </c>
      <c r="BF545" s="78" t="str">
        <f>REPLACE(INDEX(GroupVertices[Group], MATCH(Edges[[#This Row],[Vertex 2]],GroupVertices[Vertex],0)),1,1,"")</f>
        <v>EUTRAL</v>
      </c>
    </row>
    <row r="546" spans="1:58" x14ac:dyDescent="0.25">
      <c r="A546" s="64" t="s">
        <v>504</v>
      </c>
      <c r="B546" s="64" t="s">
        <v>1544</v>
      </c>
      <c r="C546" s="65"/>
      <c r="D546" s="66"/>
      <c r="E546" s="67"/>
      <c r="F546" s="68"/>
      <c r="G546" s="65" t="str">
        <f>IF(Edges[[#This Row],[Vertex 1]]=Edges[[#This Row],[Vertex 2]],"HIDE","SHOW")</f>
        <v>SHOW</v>
      </c>
      <c r="H546" s="69"/>
      <c r="I546" s="70"/>
      <c r="J546" s="70"/>
      <c r="K546" s="34" t="s">
        <v>65</v>
      </c>
      <c r="L546" s="77">
        <v>546</v>
      </c>
      <c r="M546" s="77"/>
      <c r="N546" s="72"/>
      <c r="O546" s="79" t="s">
        <v>1647</v>
      </c>
      <c r="P546" s="81">
        <v>42852.610856481479</v>
      </c>
      <c r="Q546" s="79" t="s">
        <v>1883</v>
      </c>
      <c r="R546" s="79"/>
      <c r="S546" s="79"/>
      <c r="T546" s="79" t="s">
        <v>4314</v>
      </c>
      <c r="U546" s="79"/>
      <c r="V546" s="82" t="s">
        <v>4998</v>
      </c>
      <c r="W546" s="81">
        <v>42852.610856481479</v>
      </c>
      <c r="X546" s="82" t="s">
        <v>6206</v>
      </c>
      <c r="Y546" s="79"/>
      <c r="Z546" s="79"/>
      <c r="AA546" s="83" t="s">
        <v>8253</v>
      </c>
      <c r="AB546" s="79"/>
      <c r="AC546" s="79" t="b">
        <v>0</v>
      </c>
      <c r="AD546" s="79">
        <v>0</v>
      </c>
      <c r="AE546" s="83" t="s">
        <v>9921</v>
      </c>
      <c r="AF546" s="79" t="b">
        <v>0</v>
      </c>
      <c r="AG546" s="79" t="s">
        <v>9963</v>
      </c>
      <c r="AH546" s="79"/>
      <c r="AI546" s="83" t="s">
        <v>9915</v>
      </c>
      <c r="AJ546" s="79" t="b">
        <v>0</v>
      </c>
      <c r="AK546" s="79">
        <v>0</v>
      </c>
      <c r="AL546" s="83" t="s">
        <v>9915</v>
      </c>
      <c r="AM546" s="79" t="s">
        <v>9991</v>
      </c>
      <c r="AN546" s="79" t="b">
        <v>0</v>
      </c>
      <c r="AO546" s="83" t="s">
        <v>8253</v>
      </c>
      <c r="AP546" s="79" t="s">
        <v>179</v>
      </c>
      <c r="AQ546" s="79">
        <v>0</v>
      </c>
      <c r="AR546" s="79">
        <v>0</v>
      </c>
      <c r="AS546" s="79"/>
      <c r="AT546" s="79"/>
      <c r="AU546" s="79"/>
      <c r="AV546" s="79"/>
      <c r="AW546" s="79"/>
      <c r="AX546" s="79"/>
      <c r="AY546" s="79"/>
      <c r="AZ546" s="79"/>
      <c r="BA546">
        <v>1</v>
      </c>
      <c r="BB546">
        <v>0</v>
      </c>
      <c r="BC546" s="79" t="str">
        <f>IF(Edges[[#This Row],[Sentiment]]=0,"NEUTRAL",IF(Edges[[#This Row],[Sentiment]]=1,"POSITIVE",IF(Edges[[#This Row],[Sentiment]]=-1,"NEGATIVE")))</f>
        <v>NEUTRAL</v>
      </c>
      <c r="BD546" s="79" t="str">
        <f>IF(Edges[[#This Row],[Vertex 1]]=Edges[[#This Row],[Vertex 2]],"HIDE","SHOW")</f>
        <v>SHOW</v>
      </c>
      <c r="BE546" s="78" t="str">
        <f>REPLACE(INDEX(GroupVertices[Group], MATCH(Edges[[#This Row],[Vertex 1]],GroupVertices[Vertex],0)),1,1,"")</f>
        <v>EUTRAL</v>
      </c>
      <c r="BF546" s="78" t="str">
        <f>REPLACE(INDEX(GroupVertices[Group], MATCH(Edges[[#This Row],[Vertex 2]],GroupVertices[Vertex],0)),1,1,"")</f>
        <v>eneral</v>
      </c>
    </row>
    <row r="547" spans="1:58" x14ac:dyDescent="0.25">
      <c r="A547" s="64" t="s">
        <v>504</v>
      </c>
      <c r="B547" s="64" t="s">
        <v>1176</v>
      </c>
      <c r="C547" s="65"/>
      <c r="D547" s="66"/>
      <c r="E547" s="67"/>
      <c r="F547" s="68"/>
      <c r="G547" s="65" t="str">
        <f>IF(Edges[[#This Row],[Vertex 1]]=Edges[[#This Row],[Vertex 2]],"HIDE","SHOW")</f>
        <v>SHOW</v>
      </c>
      <c r="H547" s="69"/>
      <c r="I547" s="70"/>
      <c r="J547" s="70"/>
      <c r="K547" s="34" t="s">
        <v>65</v>
      </c>
      <c r="L547" s="77">
        <v>547</v>
      </c>
      <c r="M547" s="77"/>
      <c r="N547" s="72"/>
      <c r="O547" s="79" t="s">
        <v>1647</v>
      </c>
      <c r="P547" s="81">
        <v>42852.611296296294</v>
      </c>
      <c r="Q547" s="79" t="s">
        <v>1884</v>
      </c>
      <c r="R547" s="79"/>
      <c r="S547" s="79"/>
      <c r="T547" s="79" t="s">
        <v>4314</v>
      </c>
      <c r="U547" s="79"/>
      <c r="V547" s="82" t="s">
        <v>4998</v>
      </c>
      <c r="W547" s="81">
        <v>42852.611296296294</v>
      </c>
      <c r="X547" s="82" t="s">
        <v>6207</v>
      </c>
      <c r="Y547" s="79"/>
      <c r="Z547" s="79"/>
      <c r="AA547" s="83" t="s">
        <v>8254</v>
      </c>
      <c r="AB547" s="79"/>
      <c r="AC547" s="79" t="b">
        <v>0</v>
      </c>
      <c r="AD547" s="79">
        <v>0</v>
      </c>
      <c r="AE547" s="83" t="s">
        <v>9925</v>
      </c>
      <c r="AF547" s="79" t="b">
        <v>0</v>
      </c>
      <c r="AG547" s="79" t="s">
        <v>9963</v>
      </c>
      <c r="AH547" s="79"/>
      <c r="AI547" s="83" t="s">
        <v>9915</v>
      </c>
      <c r="AJ547" s="79" t="b">
        <v>0</v>
      </c>
      <c r="AK547" s="79">
        <v>0</v>
      </c>
      <c r="AL547" s="83" t="s">
        <v>9915</v>
      </c>
      <c r="AM547" s="79" t="s">
        <v>9991</v>
      </c>
      <c r="AN547" s="79" t="b">
        <v>0</v>
      </c>
      <c r="AO547" s="83" t="s">
        <v>8254</v>
      </c>
      <c r="AP547" s="79" t="s">
        <v>179</v>
      </c>
      <c r="AQ547" s="79">
        <v>0</v>
      </c>
      <c r="AR547" s="79">
        <v>0</v>
      </c>
      <c r="AS547" s="79"/>
      <c r="AT547" s="79"/>
      <c r="AU547" s="79"/>
      <c r="AV547" s="79"/>
      <c r="AW547" s="79"/>
      <c r="AX547" s="79"/>
      <c r="AY547" s="79"/>
      <c r="AZ547" s="79"/>
      <c r="BA547">
        <v>1</v>
      </c>
      <c r="BB547">
        <v>0</v>
      </c>
      <c r="BC547" s="79" t="str">
        <f>IF(Edges[[#This Row],[Sentiment]]=0,"NEUTRAL",IF(Edges[[#This Row],[Sentiment]]=1,"POSITIVE",IF(Edges[[#This Row],[Sentiment]]=-1,"NEGATIVE")))</f>
        <v>NEUTRAL</v>
      </c>
      <c r="BD547" s="79" t="str">
        <f>IF(Edges[[#This Row],[Vertex 1]]=Edges[[#This Row],[Vertex 2]],"HIDE","SHOW")</f>
        <v>SHOW</v>
      </c>
      <c r="BE547" s="78" t="str">
        <f>REPLACE(INDEX(GroupVertices[Group], MATCH(Edges[[#This Row],[Vertex 1]],GroupVertices[Vertex],0)),1,1,"")</f>
        <v>EUTRAL</v>
      </c>
      <c r="BF547" s="78" t="str">
        <f>REPLACE(INDEX(GroupVertices[Group], MATCH(Edges[[#This Row],[Vertex 2]],GroupVertices[Vertex],0)),1,1,"")</f>
        <v>eneral</v>
      </c>
    </row>
    <row r="548" spans="1:58" hidden="1" x14ac:dyDescent="0.25">
      <c r="A548" s="64" t="s">
        <v>505</v>
      </c>
      <c r="B548" s="64" t="s">
        <v>505</v>
      </c>
      <c r="C548" s="65"/>
      <c r="D548" s="66"/>
      <c r="E548" s="67"/>
      <c r="F548" s="68"/>
      <c r="G548" s="65" t="str">
        <f>IF(Edges[[#This Row],[Vertex 1]]=Edges[[#This Row],[Vertex 2]],"HIDE","SHOW")</f>
        <v>HIDE</v>
      </c>
      <c r="H548" s="69"/>
      <c r="I548" s="70"/>
      <c r="J548" s="70"/>
      <c r="K548" s="34"/>
      <c r="L548" s="77"/>
      <c r="M548" s="77"/>
      <c r="N548" s="72"/>
      <c r="O548" s="79" t="s">
        <v>179</v>
      </c>
      <c r="P548" s="81">
        <v>42852.616527777776</v>
      </c>
      <c r="Q548" s="79" t="s">
        <v>1885</v>
      </c>
      <c r="R548" s="82" t="s">
        <v>3352</v>
      </c>
      <c r="S548" s="79" t="s">
        <v>4020</v>
      </c>
      <c r="T548" s="79"/>
      <c r="U548" s="79"/>
      <c r="V548" s="82" t="s">
        <v>4999</v>
      </c>
      <c r="W548" s="81">
        <v>42852.616527777776</v>
      </c>
      <c r="X548" s="82" t="s">
        <v>6208</v>
      </c>
      <c r="Y548" s="79"/>
      <c r="Z548" s="79"/>
      <c r="AA548" s="83" t="s">
        <v>8255</v>
      </c>
      <c r="AB548" s="79"/>
      <c r="AC548" s="79" t="b">
        <v>0</v>
      </c>
      <c r="AD548" s="79">
        <v>1</v>
      </c>
      <c r="AE548" s="83" t="s">
        <v>9915</v>
      </c>
      <c r="AF548" s="79" t="b">
        <v>0</v>
      </c>
      <c r="AG548" s="79" t="s">
        <v>9964</v>
      </c>
      <c r="AH548" s="79"/>
      <c r="AI548" s="83" t="s">
        <v>9915</v>
      </c>
      <c r="AJ548" s="79" t="b">
        <v>0</v>
      </c>
      <c r="AK548" s="79">
        <v>0</v>
      </c>
      <c r="AL548" s="83" t="s">
        <v>9915</v>
      </c>
      <c r="AM548" s="79" t="s">
        <v>9996</v>
      </c>
      <c r="AN548" s="79" t="b">
        <v>0</v>
      </c>
      <c r="AO548" s="83" t="s">
        <v>8255</v>
      </c>
      <c r="AP548" s="79" t="s">
        <v>179</v>
      </c>
      <c r="AQ548" s="79">
        <v>0</v>
      </c>
      <c r="AR548" s="79">
        <v>0</v>
      </c>
      <c r="AS548" s="79"/>
      <c r="AT548" s="79"/>
      <c r="AU548" s="79"/>
      <c r="AV548" s="79"/>
      <c r="AW548" s="79"/>
      <c r="AX548" s="79"/>
      <c r="AY548" s="79"/>
      <c r="AZ548" s="79"/>
      <c r="BA548">
        <v>1</v>
      </c>
      <c r="BB548">
        <v>0</v>
      </c>
      <c r="BC548" s="79" t="str">
        <f>IF(Edges[[#This Row],[Sentiment]]=0,"NEUTRAL",IF(Edges[[#This Row],[Sentiment]]=1,"POSITIVE",IF(Edges[[#This Row],[Sentiment]]=-1,"NEGATIVE")))</f>
        <v>NEUTRAL</v>
      </c>
      <c r="BD548" s="79" t="str">
        <f>IF(Edges[[#This Row],[Vertex 1]]=Edges[[#This Row],[Vertex 2]],"HIDE","SHOW")</f>
        <v>HIDE</v>
      </c>
      <c r="BE548" s="124" t="e">
        <f>REPLACE(INDEX(GroupVertices[Group], MATCH(Edges[[#This Row],[Vertex 1]],GroupVertices[Vertex],0)),1,1,"")</f>
        <v>#N/A</v>
      </c>
      <c r="BF548" s="124" t="e">
        <f>REPLACE(INDEX(GroupVertices[Group], MATCH(Edges[[#This Row],[Vertex 2]],GroupVertices[Vertex],0)),1,1,"")</f>
        <v>#N/A</v>
      </c>
    </row>
    <row r="549" spans="1:58" x14ac:dyDescent="0.25">
      <c r="A549" s="64" t="s">
        <v>506</v>
      </c>
      <c r="B549" s="64" t="s">
        <v>1130</v>
      </c>
      <c r="C549" s="65"/>
      <c r="D549" s="66"/>
      <c r="E549" s="67"/>
      <c r="F549" s="68"/>
      <c r="G549" s="65" t="str">
        <f>IF(Edges[[#This Row],[Vertex 1]]=Edges[[#This Row],[Vertex 2]],"HIDE","SHOW")</f>
        <v>SHOW</v>
      </c>
      <c r="H549" s="69"/>
      <c r="I549" s="70"/>
      <c r="J549" s="70"/>
      <c r="K549" s="34" t="s">
        <v>65</v>
      </c>
      <c r="L549" s="77">
        <v>549</v>
      </c>
      <c r="M549" s="77"/>
      <c r="N549" s="72"/>
      <c r="O549" s="79" t="s">
        <v>1646</v>
      </c>
      <c r="P549" s="81">
        <v>42852.617546296293</v>
      </c>
      <c r="Q549" s="79" t="s">
        <v>1737</v>
      </c>
      <c r="R549" s="79"/>
      <c r="S549" s="79"/>
      <c r="T549" s="79"/>
      <c r="U549" s="79"/>
      <c r="V549" s="82" t="s">
        <v>5000</v>
      </c>
      <c r="W549" s="81">
        <v>42852.617546296293</v>
      </c>
      <c r="X549" s="82" t="s">
        <v>6209</v>
      </c>
      <c r="Y549" s="79"/>
      <c r="Z549" s="79"/>
      <c r="AA549" s="83" t="s">
        <v>8256</v>
      </c>
      <c r="AB549" s="79"/>
      <c r="AC549" s="79" t="b">
        <v>0</v>
      </c>
      <c r="AD549" s="79">
        <v>0</v>
      </c>
      <c r="AE549" s="83" t="s">
        <v>9915</v>
      </c>
      <c r="AF549" s="79" t="b">
        <v>0</v>
      </c>
      <c r="AG549" s="79" t="s">
        <v>9963</v>
      </c>
      <c r="AH549" s="79"/>
      <c r="AI549" s="83" t="s">
        <v>9915</v>
      </c>
      <c r="AJ549" s="79" t="b">
        <v>0</v>
      </c>
      <c r="AK549" s="79">
        <v>6</v>
      </c>
      <c r="AL549" s="83" t="s">
        <v>9053</v>
      </c>
      <c r="AM549" s="79" t="s">
        <v>9994</v>
      </c>
      <c r="AN549" s="79" t="b">
        <v>0</v>
      </c>
      <c r="AO549" s="83" t="s">
        <v>9053</v>
      </c>
      <c r="AP549" s="79" t="s">
        <v>179</v>
      </c>
      <c r="AQ549" s="79">
        <v>0</v>
      </c>
      <c r="AR549" s="79">
        <v>0</v>
      </c>
      <c r="AS549" s="79"/>
      <c r="AT549" s="79"/>
      <c r="AU549" s="79"/>
      <c r="AV549" s="79"/>
      <c r="AW549" s="79"/>
      <c r="AX549" s="79"/>
      <c r="AY549" s="79"/>
      <c r="AZ549" s="79"/>
      <c r="BA549">
        <v>1</v>
      </c>
      <c r="BB549">
        <v>0</v>
      </c>
      <c r="BC549" s="79" t="str">
        <f>IF(Edges[[#This Row],[Sentiment]]=0,"NEUTRAL",IF(Edges[[#This Row],[Sentiment]]=1,"POSITIVE",IF(Edges[[#This Row],[Sentiment]]=-1,"NEGATIVE")))</f>
        <v>NEUTRAL</v>
      </c>
      <c r="BD549" s="79" t="str">
        <f>IF(Edges[[#This Row],[Vertex 1]]=Edges[[#This Row],[Vertex 2]],"HIDE","SHOW")</f>
        <v>SHOW</v>
      </c>
      <c r="BE549" s="78" t="str">
        <f>REPLACE(INDEX(GroupVertices[Group], MATCH(Edges[[#This Row],[Vertex 1]],GroupVertices[Vertex],0)),1,1,"")</f>
        <v>EUTRAL</v>
      </c>
      <c r="BF549" s="78" t="str">
        <f>REPLACE(INDEX(GroupVertices[Group], MATCH(Edges[[#This Row],[Vertex 2]],GroupVertices[Vertex],0)),1,1,"")</f>
        <v>EUTRAL</v>
      </c>
    </row>
    <row r="550" spans="1:58" hidden="1" x14ac:dyDescent="0.25">
      <c r="A550" s="64" t="s">
        <v>507</v>
      </c>
      <c r="B550" s="64" t="s">
        <v>507</v>
      </c>
      <c r="C550" s="65"/>
      <c r="D550" s="66"/>
      <c r="E550" s="67"/>
      <c r="F550" s="68"/>
      <c r="G550" s="65" t="str">
        <f>IF(Edges[[#This Row],[Vertex 1]]=Edges[[#This Row],[Vertex 2]],"HIDE","SHOW")</f>
        <v>HIDE</v>
      </c>
      <c r="H550" s="69"/>
      <c r="I550" s="70"/>
      <c r="J550" s="70"/>
      <c r="K550" s="34"/>
      <c r="L550" s="77"/>
      <c r="M550" s="77"/>
      <c r="N550" s="72"/>
      <c r="O550" s="79" t="s">
        <v>179</v>
      </c>
      <c r="P550" s="81">
        <v>42852.621099537035</v>
      </c>
      <c r="Q550" s="79" t="s">
        <v>1886</v>
      </c>
      <c r="R550" s="82" t="s">
        <v>3353</v>
      </c>
      <c r="S550" s="79" t="s">
        <v>4090</v>
      </c>
      <c r="T550" s="79" t="s">
        <v>507</v>
      </c>
      <c r="U550" s="79"/>
      <c r="V550" s="82" t="s">
        <v>5001</v>
      </c>
      <c r="W550" s="81">
        <v>42852.621099537035</v>
      </c>
      <c r="X550" s="82" t="s">
        <v>6210</v>
      </c>
      <c r="Y550" s="79"/>
      <c r="Z550" s="79"/>
      <c r="AA550" s="83" t="s">
        <v>8257</v>
      </c>
      <c r="AB550" s="79"/>
      <c r="AC550" s="79" t="b">
        <v>0</v>
      </c>
      <c r="AD550" s="79">
        <v>0</v>
      </c>
      <c r="AE550" s="83" t="s">
        <v>9915</v>
      </c>
      <c r="AF550" s="79" t="b">
        <v>0</v>
      </c>
      <c r="AG550" s="79" t="s">
        <v>9965</v>
      </c>
      <c r="AH550" s="79"/>
      <c r="AI550" s="83" t="s">
        <v>9915</v>
      </c>
      <c r="AJ550" s="79" t="b">
        <v>0</v>
      </c>
      <c r="AK550" s="79">
        <v>0</v>
      </c>
      <c r="AL550" s="83" t="s">
        <v>9915</v>
      </c>
      <c r="AM550" s="79" t="s">
        <v>4133</v>
      </c>
      <c r="AN550" s="79" t="b">
        <v>0</v>
      </c>
      <c r="AO550" s="83" t="s">
        <v>8257</v>
      </c>
      <c r="AP550" s="79" t="s">
        <v>179</v>
      </c>
      <c r="AQ550" s="79">
        <v>0</v>
      </c>
      <c r="AR550" s="79">
        <v>0</v>
      </c>
      <c r="AS550" s="79"/>
      <c r="AT550" s="79"/>
      <c r="AU550" s="79"/>
      <c r="AV550" s="79"/>
      <c r="AW550" s="79"/>
      <c r="AX550" s="79"/>
      <c r="AY550" s="79"/>
      <c r="AZ550" s="79"/>
      <c r="BA550">
        <v>1</v>
      </c>
      <c r="BB550">
        <v>0</v>
      </c>
      <c r="BC550" s="79" t="str">
        <f>IF(Edges[[#This Row],[Sentiment]]=0,"NEUTRAL",IF(Edges[[#This Row],[Sentiment]]=1,"POSITIVE",IF(Edges[[#This Row],[Sentiment]]=-1,"NEGATIVE")))</f>
        <v>NEUTRAL</v>
      </c>
      <c r="BD550" s="79" t="str">
        <f>IF(Edges[[#This Row],[Vertex 1]]=Edges[[#This Row],[Vertex 2]],"HIDE","SHOW")</f>
        <v>HIDE</v>
      </c>
      <c r="BE550" s="124" t="e">
        <f>REPLACE(INDEX(GroupVertices[Group], MATCH(Edges[[#This Row],[Vertex 1]],GroupVertices[Vertex],0)),1,1,"")</f>
        <v>#N/A</v>
      </c>
      <c r="BF550" s="124" t="e">
        <f>REPLACE(INDEX(GroupVertices[Group], MATCH(Edges[[#This Row],[Vertex 2]],GroupVertices[Vertex],0)),1,1,"")</f>
        <v>#N/A</v>
      </c>
    </row>
    <row r="551" spans="1:58" x14ac:dyDescent="0.25">
      <c r="A551" s="64" t="s">
        <v>508</v>
      </c>
      <c r="B551" s="64" t="s">
        <v>1574</v>
      </c>
      <c r="C551" s="65"/>
      <c r="D551" s="66"/>
      <c r="E551" s="67"/>
      <c r="F551" s="68"/>
      <c r="G551" s="65" t="str">
        <f>IF(Edges[[#This Row],[Vertex 1]]=Edges[[#This Row],[Vertex 2]],"HIDE","SHOW")</f>
        <v>SHOW</v>
      </c>
      <c r="H551" s="69"/>
      <c r="I551" s="70"/>
      <c r="J551" s="70"/>
      <c r="K551" s="34" t="s">
        <v>65</v>
      </c>
      <c r="L551" s="77">
        <v>551</v>
      </c>
      <c r="M551" s="77"/>
      <c r="N551" s="72"/>
      <c r="O551" s="79" t="s">
        <v>1646</v>
      </c>
      <c r="P551" s="81">
        <v>42852.621539351851</v>
      </c>
      <c r="Q551" s="79" t="s">
        <v>1887</v>
      </c>
      <c r="R551" s="82" t="s">
        <v>3354</v>
      </c>
      <c r="S551" s="79" t="s">
        <v>4091</v>
      </c>
      <c r="T551" s="79"/>
      <c r="U551" s="82" t="s">
        <v>4512</v>
      </c>
      <c r="V551" s="82" t="s">
        <v>4512</v>
      </c>
      <c r="W551" s="81">
        <v>42852.621539351851</v>
      </c>
      <c r="X551" s="82" t="s">
        <v>6211</v>
      </c>
      <c r="Y551" s="79"/>
      <c r="Z551" s="79"/>
      <c r="AA551" s="83" t="s">
        <v>8258</v>
      </c>
      <c r="AB551" s="79"/>
      <c r="AC551" s="79" t="b">
        <v>0</v>
      </c>
      <c r="AD551" s="79">
        <v>0</v>
      </c>
      <c r="AE551" s="83" t="s">
        <v>9915</v>
      </c>
      <c r="AF551" s="79" t="b">
        <v>0</v>
      </c>
      <c r="AG551" s="79" t="s">
        <v>9963</v>
      </c>
      <c r="AH551" s="79"/>
      <c r="AI551" s="83" t="s">
        <v>9915</v>
      </c>
      <c r="AJ551" s="79" t="b">
        <v>0</v>
      </c>
      <c r="AK551" s="79">
        <v>0</v>
      </c>
      <c r="AL551" s="83" t="s">
        <v>9915</v>
      </c>
      <c r="AM551" s="79" t="s">
        <v>9992</v>
      </c>
      <c r="AN551" s="79" t="b">
        <v>0</v>
      </c>
      <c r="AO551" s="83" t="s">
        <v>8258</v>
      </c>
      <c r="AP551" s="79" t="s">
        <v>179</v>
      </c>
      <c r="AQ551" s="79">
        <v>0</v>
      </c>
      <c r="AR551" s="79">
        <v>0</v>
      </c>
      <c r="AS551" s="79"/>
      <c r="AT551" s="79"/>
      <c r="AU551" s="79"/>
      <c r="AV551" s="79"/>
      <c r="AW551" s="79"/>
      <c r="AX551" s="79"/>
      <c r="AY551" s="79"/>
      <c r="AZ551" s="79"/>
      <c r="BA551">
        <v>1</v>
      </c>
      <c r="BB551">
        <v>0</v>
      </c>
      <c r="BC551" s="79" t="str">
        <f>IF(Edges[[#This Row],[Sentiment]]=0,"NEUTRAL",IF(Edges[[#This Row],[Sentiment]]=1,"POSITIVE",IF(Edges[[#This Row],[Sentiment]]=-1,"NEGATIVE")))</f>
        <v>NEUTRAL</v>
      </c>
      <c r="BD551" s="79" t="str">
        <f>IF(Edges[[#This Row],[Vertex 1]]=Edges[[#This Row],[Vertex 2]],"HIDE","SHOW")</f>
        <v>SHOW</v>
      </c>
      <c r="BE551" s="78" t="str">
        <f>REPLACE(INDEX(GroupVertices[Group], MATCH(Edges[[#This Row],[Vertex 1]],GroupVertices[Vertex],0)),1,1,"")</f>
        <v>EUTRAL</v>
      </c>
      <c r="BF551" s="78" t="str">
        <f>REPLACE(INDEX(GroupVertices[Group], MATCH(Edges[[#This Row],[Vertex 2]],GroupVertices[Vertex],0)),1,1,"")</f>
        <v>EUTRAL</v>
      </c>
    </row>
    <row r="552" spans="1:58" x14ac:dyDescent="0.25">
      <c r="A552" s="64" t="s">
        <v>509</v>
      </c>
      <c r="B552" s="64" t="s">
        <v>572</v>
      </c>
      <c r="C552" s="65"/>
      <c r="D552" s="66"/>
      <c r="E552" s="67"/>
      <c r="F552" s="68"/>
      <c r="G552" s="65" t="str">
        <f>IF(Edges[[#This Row],[Vertex 1]]=Edges[[#This Row],[Vertex 2]],"HIDE","SHOW")</f>
        <v>SHOW</v>
      </c>
      <c r="H552" s="69"/>
      <c r="I552" s="70"/>
      <c r="J552" s="70"/>
      <c r="K552" s="34" t="s">
        <v>65</v>
      </c>
      <c r="L552" s="77">
        <v>552</v>
      </c>
      <c r="M552" s="77"/>
      <c r="N552" s="72"/>
      <c r="O552" s="79" t="s">
        <v>1646</v>
      </c>
      <c r="P552" s="81">
        <v>42852.62232638889</v>
      </c>
      <c r="Q552" s="79" t="s">
        <v>18371</v>
      </c>
      <c r="R552" s="82" t="s">
        <v>3355</v>
      </c>
      <c r="S552" s="79" t="s">
        <v>4092</v>
      </c>
      <c r="T552" s="79" t="s">
        <v>4315</v>
      </c>
      <c r="U552" s="79"/>
      <c r="V552" s="82" t="s">
        <v>5002</v>
      </c>
      <c r="W552" s="81">
        <v>42852.62232638889</v>
      </c>
      <c r="X552" s="82" t="s">
        <v>6212</v>
      </c>
      <c r="Y552" s="79"/>
      <c r="Z552" s="79"/>
      <c r="AA552" s="83" t="s">
        <v>8259</v>
      </c>
      <c r="AB552" s="79"/>
      <c r="AC552" s="79" t="b">
        <v>0</v>
      </c>
      <c r="AD552" s="79">
        <v>0</v>
      </c>
      <c r="AE552" s="83" t="s">
        <v>9915</v>
      </c>
      <c r="AF552" s="79" t="b">
        <v>0</v>
      </c>
      <c r="AG552" s="79" t="s">
        <v>9970</v>
      </c>
      <c r="AH552" s="79"/>
      <c r="AI552" s="83" t="s">
        <v>9915</v>
      </c>
      <c r="AJ552" s="79" t="b">
        <v>0</v>
      </c>
      <c r="AK552" s="79">
        <v>11</v>
      </c>
      <c r="AL552" s="83" t="s">
        <v>8332</v>
      </c>
      <c r="AM552" s="79" t="s">
        <v>9991</v>
      </c>
      <c r="AN552" s="79" t="b">
        <v>0</v>
      </c>
      <c r="AO552" s="83" t="s">
        <v>8332</v>
      </c>
      <c r="AP552" s="79" t="s">
        <v>179</v>
      </c>
      <c r="AQ552" s="79">
        <v>0</v>
      </c>
      <c r="AR552" s="79">
        <v>0</v>
      </c>
      <c r="AS552" s="79"/>
      <c r="AT552" s="79"/>
      <c r="AU552" s="79"/>
      <c r="AV552" s="79"/>
      <c r="AW552" s="79"/>
      <c r="AX552" s="79"/>
      <c r="AY552" s="79"/>
      <c r="AZ552" s="79"/>
      <c r="BA552">
        <v>1</v>
      </c>
      <c r="BB552">
        <v>0</v>
      </c>
      <c r="BC552" s="79" t="str">
        <f>IF(Edges[[#This Row],[Sentiment]]=0,"NEUTRAL",IF(Edges[[#This Row],[Sentiment]]=1,"POSITIVE",IF(Edges[[#This Row],[Sentiment]]=-1,"NEGATIVE")))</f>
        <v>NEUTRAL</v>
      </c>
      <c r="BD552" s="79" t="str">
        <f>IF(Edges[[#This Row],[Vertex 1]]=Edges[[#This Row],[Vertex 2]],"HIDE","SHOW")</f>
        <v>SHOW</v>
      </c>
      <c r="BE552" s="78" t="str">
        <f>REPLACE(INDEX(GroupVertices[Group], MATCH(Edges[[#This Row],[Vertex 1]],GroupVertices[Vertex],0)),1,1,"")</f>
        <v>EUTRAL</v>
      </c>
      <c r="BF552" s="78" t="str">
        <f>REPLACE(INDEX(GroupVertices[Group], MATCH(Edges[[#This Row],[Vertex 2]],GroupVertices[Vertex],0)),1,1,"")</f>
        <v>EUTRAL</v>
      </c>
    </row>
    <row r="553" spans="1:58" x14ac:dyDescent="0.25">
      <c r="A553" s="64" t="s">
        <v>510</v>
      </c>
      <c r="B553" s="64" t="s">
        <v>572</v>
      </c>
      <c r="C553" s="65"/>
      <c r="D553" s="66"/>
      <c r="E553" s="67"/>
      <c r="F553" s="68"/>
      <c r="G553" s="65" t="str">
        <f>IF(Edges[[#This Row],[Vertex 1]]=Edges[[#This Row],[Vertex 2]],"HIDE","SHOW")</f>
        <v>SHOW</v>
      </c>
      <c r="H553" s="69"/>
      <c r="I553" s="70"/>
      <c r="J553" s="70"/>
      <c r="K553" s="34" t="s">
        <v>65</v>
      </c>
      <c r="L553" s="77">
        <v>553</v>
      </c>
      <c r="M553" s="77"/>
      <c r="N553" s="72"/>
      <c r="O553" s="79" t="s">
        <v>1646</v>
      </c>
      <c r="P553" s="81">
        <v>42852.622546296298</v>
      </c>
      <c r="Q553" s="79" t="s">
        <v>18371</v>
      </c>
      <c r="R553" s="82" t="s">
        <v>3355</v>
      </c>
      <c r="S553" s="79" t="s">
        <v>4092</v>
      </c>
      <c r="T553" s="79" t="s">
        <v>4315</v>
      </c>
      <c r="U553" s="79"/>
      <c r="V553" s="82" t="s">
        <v>5003</v>
      </c>
      <c r="W553" s="81">
        <v>42852.622546296298</v>
      </c>
      <c r="X553" s="82" t="s">
        <v>6213</v>
      </c>
      <c r="Y553" s="79"/>
      <c r="Z553" s="79"/>
      <c r="AA553" s="83" t="s">
        <v>8260</v>
      </c>
      <c r="AB553" s="79"/>
      <c r="AC553" s="79" t="b">
        <v>0</v>
      </c>
      <c r="AD553" s="79">
        <v>0</v>
      </c>
      <c r="AE553" s="83" t="s">
        <v>9915</v>
      </c>
      <c r="AF553" s="79" t="b">
        <v>0</v>
      </c>
      <c r="AG553" s="79" t="s">
        <v>9970</v>
      </c>
      <c r="AH553" s="79"/>
      <c r="AI553" s="83" t="s">
        <v>9915</v>
      </c>
      <c r="AJ553" s="79" t="b">
        <v>0</v>
      </c>
      <c r="AK553" s="79">
        <v>11</v>
      </c>
      <c r="AL553" s="83" t="s">
        <v>8332</v>
      </c>
      <c r="AM553" s="79" t="s">
        <v>9993</v>
      </c>
      <c r="AN553" s="79" t="b">
        <v>0</v>
      </c>
      <c r="AO553" s="83" t="s">
        <v>8332</v>
      </c>
      <c r="AP553" s="79" t="s">
        <v>179</v>
      </c>
      <c r="AQ553" s="79">
        <v>0</v>
      </c>
      <c r="AR553" s="79">
        <v>0</v>
      </c>
      <c r="AS553" s="79"/>
      <c r="AT553" s="79"/>
      <c r="AU553" s="79"/>
      <c r="AV553" s="79"/>
      <c r="AW553" s="79"/>
      <c r="AX553" s="79"/>
      <c r="AY553" s="79"/>
      <c r="AZ553" s="79"/>
      <c r="BA553">
        <v>1</v>
      </c>
      <c r="BB553">
        <v>0</v>
      </c>
      <c r="BC553" s="79" t="str">
        <f>IF(Edges[[#This Row],[Sentiment]]=0,"NEUTRAL",IF(Edges[[#This Row],[Sentiment]]=1,"POSITIVE",IF(Edges[[#This Row],[Sentiment]]=-1,"NEGATIVE")))</f>
        <v>NEUTRAL</v>
      </c>
      <c r="BD553" s="79" t="str">
        <f>IF(Edges[[#This Row],[Vertex 1]]=Edges[[#This Row],[Vertex 2]],"HIDE","SHOW")</f>
        <v>SHOW</v>
      </c>
      <c r="BE553" s="78" t="str">
        <f>REPLACE(INDEX(GroupVertices[Group], MATCH(Edges[[#This Row],[Vertex 1]],GroupVertices[Vertex],0)),1,1,"")</f>
        <v>EUTRAL</v>
      </c>
      <c r="BF553" s="78" t="str">
        <f>REPLACE(INDEX(GroupVertices[Group], MATCH(Edges[[#This Row],[Vertex 2]],GroupVertices[Vertex],0)),1,1,"")</f>
        <v>EUTRAL</v>
      </c>
    </row>
    <row r="554" spans="1:58" hidden="1" x14ac:dyDescent="0.25">
      <c r="A554" s="64" t="s">
        <v>511</v>
      </c>
      <c r="B554" s="64" t="s">
        <v>511</v>
      </c>
      <c r="C554" s="65"/>
      <c r="D554" s="66"/>
      <c r="E554" s="67"/>
      <c r="F554" s="68"/>
      <c r="G554" s="65" t="str">
        <f>IF(Edges[[#This Row],[Vertex 1]]=Edges[[#This Row],[Vertex 2]],"HIDE","SHOW")</f>
        <v>HIDE</v>
      </c>
      <c r="H554" s="69"/>
      <c r="I554" s="70"/>
      <c r="J554" s="70"/>
      <c r="K554" s="34"/>
      <c r="L554" s="77"/>
      <c r="M554" s="77"/>
      <c r="N554" s="72"/>
      <c r="O554" s="79" t="s">
        <v>179</v>
      </c>
      <c r="P554" s="81">
        <v>42852.62096064815</v>
      </c>
      <c r="Q554" s="79" t="s">
        <v>1888</v>
      </c>
      <c r="R554" s="82" t="s">
        <v>3353</v>
      </c>
      <c r="S554" s="79" t="s">
        <v>4090</v>
      </c>
      <c r="T554" s="79" t="s">
        <v>4316</v>
      </c>
      <c r="U554" s="82" t="s">
        <v>4513</v>
      </c>
      <c r="V554" s="82" t="s">
        <v>4513</v>
      </c>
      <c r="W554" s="81">
        <v>42852.62096064815</v>
      </c>
      <c r="X554" s="82" t="s">
        <v>6214</v>
      </c>
      <c r="Y554" s="79"/>
      <c r="Z554" s="79"/>
      <c r="AA554" s="83" t="s">
        <v>8261</v>
      </c>
      <c r="AB554" s="79"/>
      <c r="AC554" s="79" t="b">
        <v>0</v>
      </c>
      <c r="AD554" s="79">
        <v>0</v>
      </c>
      <c r="AE554" s="83" t="s">
        <v>9915</v>
      </c>
      <c r="AF554" s="79" t="b">
        <v>0</v>
      </c>
      <c r="AG554" s="79" t="s">
        <v>9963</v>
      </c>
      <c r="AH554" s="79"/>
      <c r="AI554" s="83" t="s">
        <v>9915</v>
      </c>
      <c r="AJ554" s="79" t="b">
        <v>0</v>
      </c>
      <c r="AK554" s="79">
        <v>0</v>
      </c>
      <c r="AL554" s="83" t="s">
        <v>9915</v>
      </c>
      <c r="AM554" s="79" t="s">
        <v>4133</v>
      </c>
      <c r="AN554" s="79" t="b">
        <v>0</v>
      </c>
      <c r="AO554" s="83" t="s">
        <v>8261</v>
      </c>
      <c r="AP554" s="79" t="s">
        <v>179</v>
      </c>
      <c r="AQ554" s="79">
        <v>0</v>
      </c>
      <c r="AR554" s="79">
        <v>0</v>
      </c>
      <c r="AS554" s="79"/>
      <c r="AT554" s="79"/>
      <c r="AU554" s="79"/>
      <c r="AV554" s="79"/>
      <c r="AW554" s="79"/>
      <c r="AX554" s="79"/>
      <c r="AY554" s="79"/>
      <c r="AZ554" s="79"/>
      <c r="BA554">
        <v>2</v>
      </c>
      <c r="BB554">
        <v>0</v>
      </c>
      <c r="BC554" s="79" t="str">
        <f>IF(Edges[[#This Row],[Sentiment]]=0,"NEUTRAL",IF(Edges[[#This Row],[Sentiment]]=1,"POSITIVE",IF(Edges[[#This Row],[Sentiment]]=-1,"NEGATIVE")))</f>
        <v>NEUTRAL</v>
      </c>
      <c r="BD554" s="79" t="str">
        <f>IF(Edges[[#This Row],[Vertex 1]]=Edges[[#This Row],[Vertex 2]],"HIDE","SHOW")</f>
        <v>HIDE</v>
      </c>
      <c r="BE554" s="124" t="e">
        <f>REPLACE(INDEX(GroupVertices[Group], MATCH(Edges[[#This Row],[Vertex 1]],GroupVertices[Vertex],0)),1,1,"")</f>
        <v>#N/A</v>
      </c>
      <c r="BF554" s="124" t="e">
        <f>REPLACE(INDEX(GroupVertices[Group], MATCH(Edges[[#This Row],[Vertex 2]],GroupVertices[Vertex],0)),1,1,"")</f>
        <v>#N/A</v>
      </c>
    </row>
    <row r="555" spans="1:58" hidden="1" x14ac:dyDescent="0.25">
      <c r="A555" s="64" t="s">
        <v>511</v>
      </c>
      <c r="B555" s="64" t="s">
        <v>511</v>
      </c>
      <c r="C555" s="65"/>
      <c r="D555" s="66"/>
      <c r="E555" s="67"/>
      <c r="F555" s="68"/>
      <c r="G555" s="65" t="str">
        <f>IF(Edges[[#This Row],[Vertex 1]]=Edges[[#This Row],[Vertex 2]],"HIDE","SHOW")</f>
        <v>HIDE</v>
      </c>
      <c r="H555" s="69"/>
      <c r="I555" s="70"/>
      <c r="J555" s="70"/>
      <c r="K555" s="34"/>
      <c r="L555" s="77"/>
      <c r="M555" s="77"/>
      <c r="N555" s="72"/>
      <c r="O555" s="79" t="s">
        <v>179</v>
      </c>
      <c r="P555" s="81">
        <v>42852.622870370367</v>
      </c>
      <c r="Q555" s="79" t="s">
        <v>1889</v>
      </c>
      <c r="R555" s="79" t="s">
        <v>3356</v>
      </c>
      <c r="S555" s="79" t="s">
        <v>4093</v>
      </c>
      <c r="T555" s="79"/>
      <c r="U555" s="79"/>
      <c r="V555" s="82" t="s">
        <v>5004</v>
      </c>
      <c r="W555" s="81">
        <v>42852.622870370367</v>
      </c>
      <c r="X555" s="82" t="s">
        <v>6215</v>
      </c>
      <c r="Y555" s="79"/>
      <c r="Z555" s="79"/>
      <c r="AA555" s="83" t="s">
        <v>8262</v>
      </c>
      <c r="AB555" s="79"/>
      <c r="AC555" s="79" t="b">
        <v>0</v>
      </c>
      <c r="AD555" s="79">
        <v>0</v>
      </c>
      <c r="AE555" s="83" t="s">
        <v>9915</v>
      </c>
      <c r="AF555" s="79" t="b">
        <v>0</v>
      </c>
      <c r="AG555" s="79" t="s">
        <v>9978</v>
      </c>
      <c r="AH555" s="79"/>
      <c r="AI555" s="83" t="s">
        <v>9915</v>
      </c>
      <c r="AJ555" s="79" t="b">
        <v>0</v>
      </c>
      <c r="AK555" s="79">
        <v>0</v>
      </c>
      <c r="AL555" s="83" t="s">
        <v>9915</v>
      </c>
      <c r="AM555" s="79" t="s">
        <v>10000</v>
      </c>
      <c r="AN555" s="79" t="b">
        <v>0</v>
      </c>
      <c r="AO555" s="83" t="s">
        <v>8262</v>
      </c>
      <c r="AP555" s="79" t="s">
        <v>179</v>
      </c>
      <c r="AQ555" s="79">
        <v>0</v>
      </c>
      <c r="AR555" s="79">
        <v>0</v>
      </c>
      <c r="AS555" s="79"/>
      <c r="AT555" s="79"/>
      <c r="AU555" s="79"/>
      <c r="AV555" s="79"/>
      <c r="AW555" s="79"/>
      <c r="AX555" s="79"/>
      <c r="AY555" s="79"/>
      <c r="AZ555" s="79"/>
      <c r="BA555">
        <v>2</v>
      </c>
      <c r="BB555">
        <v>0</v>
      </c>
      <c r="BC555" s="79" t="str">
        <f>IF(Edges[[#This Row],[Sentiment]]=0,"NEUTRAL",IF(Edges[[#This Row],[Sentiment]]=1,"POSITIVE",IF(Edges[[#This Row],[Sentiment]]=-1,"NEGATIVE")))</f>
        <v>NEUTRAL</v>
      </c>
      <c r="BD555" s="79" t="str">
        <f>IF(Edges[[#This Row],[Vertex 1]]=Edges[[#This Row],[Vertex 2]],"HIDE","SHOW")</f>
        <v>HIDE</v>
      </c>
      <c r="BE555" s="124" t="e">
        <f>REPLACE(INDEX(GroupVertices[Group], MATCH(Edges[[#This Row],[Vertex 1]],GroupVertices[Vertex],0)),1,1,"")</f>
        <v>#N/A</v>
      </c>
      <c r="BF555" s="124" t="e">
        <f>REPLACE(INDEX(GroupVertices[Group], MATCH(Edges[[#This Row],[Vertex 2]],GroupVertices[Vertex],0)),1,1,"")</f>
        <v>#N/A</v>
      </c>
    </row>
    <row r="556" spans="1:58" x14ac:dyDescent="0.25">
      <c r="A556" s="64" t="s">
        <v>512</v>
      </c>
      <c r="B556" s="64" t="s">
        <v>572</v>
      </c>
      <c r="C556" s="65"/>
      <c r="D556" s="66"/>
      <c r="E556" s="67"/>
      <c r="F556" s="68"/>
      <c r="G556" s="65" t="str">
        <f>IF(Edges[[#This Row],[Vertex 1]]=Edges[[#This Row],[Vertex 2]],"HIDE","SHOW")</f>
        <v>SHOW</v>
      </c>
      <c r="H556" s="69"/>
      <c r="I556" s="70"/>
      <c r="J556" s="70"/>
      <c r="K556" s="34" t="s">
        <v>65</v>
      </c>
      <c r="L556" s="77">
        <v>556</v>
      </c>
      <c r="M556" s="77"/>
      <c r="N556" s="72"/>
      <c r="O556" s="79" t="s">
        <v>1646</v>
      </c>
      <c r="P556" s="81">
        <v>42852.623298611114</v>
      </c>
      <c r="Q556" s="79" t="s">
        <v>18371</v>
      </c>
      <c r="R556" s="82" t="s">
        <v>3355</v>
      </c>
      <c r="S556" s="79" t="s">
        <v>4092</v>
      </c>
      <c r="T556" s="79" t="s">
        <v>4315</v>
      </c>
      <c r="U556" s="79"/>
      <c r="V556" s="82" t="s">
        <v>5005</v>
      </c>
      <c r="W556" s="81">
        <v>42852.623298611114</v>
      </c>
      <c r="X556" s="82" t="s">
        <v>6216</v>
      </c>
      <c r="Y556" s="79"/>
      <c r="Z556" s="79"/>
      <c r="AA556" s="83" t="s">
        <v>8263</v>
      </c>
      <c r="AB556" s="79"/>
      <c r="AC556" s="79" t="b">
        <v>0</v>
      </c>
      <c r="AD556" s="79">
        <v>0</v>
      </c>
      <c r="AE556" s="83" t="s">
        <v>9915</v>
      </c>
      <c r="AF556" s="79" t="b">
        <v>0</v>
      </c>
      <c r="AG556" s="79" t="s">
        <v>9970</v>
      </c>
      <c r="AH556" s="79"/>
      <c r="AI556" s="83" t="s">
        <v>9915</v>
      </c>
      <c r="AJ556" s="79" t="b">
        <v>0</v>
      </c>
      <c r="AK556" s="79">
        <v>11</v>
      </c>
      <c r="AL556" s="83" t="s">
        <v>8332</v>
      </c>
      <c r="AM556" s="79" t="s">
        <v>9991</v>
      </c>
      <c r="AN556" s="79" t="b">
        <v>0</v>
      </c>
      <c r="AO556" s="83" t="s">
        <v>8332</v>
      </c>
      <c r="AP556" s="79" t="s">
        <v>179</v>
      </c>
      <c r="AQ556" s="79">
        <v>0</v>
      </c>
      <c r="AR556" s="79">
        <v>0</v>
      </c>
      <c r="AS556" s="79"/>
      <c r="AT556" s="79"/>
      <c r="AU556" s="79"/>
      <c r="AV556" s="79"/>
      <c r="AW556" s="79"/>
      <c r="AX556" s="79"/>
      <c r="AY556" s="79"/>
      <c r="AZ556" s="79"/>
      <c r="BA556">
        <v>1</v>
      </c>
      <c r="BB556">
        <v>0</v>
      </c>
      <c r="BC556" s="79" t="str">
        <f>IF(Edges[[#This Row],[Sentiment]]=0,"NEUTRAL",IF(Edges[[#This Row],[Sentiment]]=1,"POSITIVE",IF(Edges[[#This Row],[Sentiment]]=-1,"NEGATIVE")))</f>
        <v>NEUTRAL</v>
      </c>
      <c r="BD556" s="79" t="str">
        <f>IF(Edges[[#This Row],[Vertex 1]]=Edges[[#This Row],[Vertex 2]],"HIDE","SHOW")</f>
        <v>SHOW</v>
      </c>
      <c r="BE556" s="78" t="str">
        <f>REPLACE(INDEX(GroupVertices[Group], MATCH(Edges[[#This Row],[Vertex 1]],GroupVertices[Vertex],0)),1,1,"")</f>
        <v>EUTRAL</v>
      </c>
      <c r="BF556" s="78" t="str">
        <f>REPLACE(INDEX(GroupVertices[Group], MATCH(Edges[[#This Row],[Vertex 2]],GroupVertices[Vertex],0)),1,1,"")</f>
        <v>EUTRAL</v>
      </c>
    </row>
    <row r="557" spans="1:58" x14ac:dyDescent="0.25">
      <c r="A557" s="64" t="s">
        <v>513</v>
      </c>
      <c r="B557" s="64" t="s">
        <v>572</v>
      </c>
      <c r="C557" s="65"/>
      <c r="D557" s="66"/>
      <c r="E557" s="67"/>
      <c r="F557" s="68"/>
      <c r="G557" s="65" t="str">
        <f>IF(Edges[[#This Row],[Vertex 1]]=Edges[[#This Row],[Vertex 2]],"HIDE","SHOW")</f>
        <v>SHOW</v>
      </c>
      <c r="H557" s="69"/>
      <c r="I557" s="70"/>
      <c r="J557" s="70"/>
      <c r="K557" s="34" t="s">
        <v>65</v>
      </c>
      <c r="L557" s="77">
        <v>557</v>
      </c>
      <c r="M557" s="77"/>
      <c r="N557" s="72"/>
      <c r="O557" s="79" t="s">
        <v>1646</v>
      </c>
      <c r="P557" s="81">
        <v>42852.623437499999</v>
      </c>
      <c r="Q557" s="79" t="s">
        <v>18371</v>
      </c>
      <c r="R557" s="82" t="s">
        <v>3355</v>
      </c>
      <c r="S557" s="79" t="s">
        <v>4092</v>
      </c>
      <c r="T557" s="79" t="s">
        <v>4315</v>
      </c>
      <c r="U557" s="79"/>
      <c r="V557" s="82" t="s">
        <v>5006</v>
      </c>
      <c r="W557" s="81">
        <v>42852.623437499999</v>
      </c>
      <c r="X557" s="82" t="s">
        <v>6217</v>
      </c>
      <c r="Y557" s="79"/>
      <c r="Z557" s="79"/>
      <c r="AA557" s="83" t="s">
        <v>8264</v>
      </c>
      <c r="AB557" s="79"/>
      <c r="AC557" s="79" t="b">
        <v>0</v>
      </c>
      <c r="AD557" s="79">
        <v>0</v>
      </c>
      <c r="AE557" s="83" t="s">
        <v>9915</v>
      </c>
      <c r="AF557" s="79" t="b">
        <v>0</v>
      </c>
      <c r="AG557" s="79" t="s">
        <v>9970</v>
      </c>
      <c r="AH557" s="79"/>
      <c r="AI557" s="83" t="s">
        <v>9915</v>
      </c>
      <c r="AJ557" s="79" t="b">
        <v>0</v>
      </c>
      <c r="AK557" s="79">
        <v>11</v>
      </c>
      <c r="AL557" s="83" t="s">
        <v>8332</v>
      </c>
      <c r="AM557" s="79" t="s">
        <v>9991</v>
      </c>
      <c r="AN557" s="79" t="b">
        <v>0</v>
      </c>
      <c r="AO557" s="83" t="s">
        <v>8332</v>
      </c>
      <c r="AP557" s="79" t="s">
        <v>179</v>
      </c>
      <c r="AQ557" s="79">
        <v>0</v>
      </c>
      <c r="AR557" s="79">
        <v>0</v>
      </c>
      <c r="AS557" s="79"/>
      <c r="AT557" s="79"/>
      <c r="AU557" s="79"/>
      <c r="AV557" s="79"/>
      <c r="AW557" s="79"/>
      <c r="AX557" s="79"/>
      <c r="AY557" s="79"/>
      <c r="AZ557" s="79"/>
      <c r="BA557">
        <v>1</v>
      </c>
      <c r="BB557">
        <v>0</v>
      </c>
      <c r="BC557" s="79" t="str">
        <f>IF(Edges[[#This Row],[Sentiment]]=0,"NEUTRAL",IF(Edges[[#This Row],[Sentiment]]=1,"POSITIVE",IF(Edges[[#This Row],[Sentiment]]=-1,"NEGATIVE")))</f>
        <v>NEUTRAL</v>
      </c>
      <c r="BD557" s="79" t="str">
        <f>IF(Edges[[#This Row],[Vertex 1]]=Edges[[#This Row],[Vertex 2]],"HIDE","SHOW")</f>
        <v>SHOW</v>
      </c>
      <c r="BE557" s="78" t="str">
        <f>REPLACE(INDEX(GroupVertices[Group], MATCH(Edges[[#This Row],[Vertex 1]],GroupVertices[Vertex],0)),1,1,"")</f>
        <v>EUTRAL</v>
      </c>
      <c r="BF557" s="78" t="str">
        <f>REPLACE(INDEX(GroupVertices[Group], MATCH(Edges[[#This Row],[Vertex 2]],GroupVertices[Vertex],0)),1,1,"")</f>
        <v>EUTRAL</v>
      </c>
    </row>
    <row r="558" spans="1:58" x14ac:dyDescent="0.25">
      <c r="A558" s="64" t="s">
        <v>514</v>
      </c>
      <c r="B558" s="64" t="s">
        <v>572</v>
      </c>
      <c r="C558" s="65"/>
      <c r="D558" s="66"/>
      <c r="E558" s="67"/>
      <c r="F558" s="68"/>
      <c r="G558" s="65" t="str">
        <f>IF(Edges[[#This Row],[Vertex 1]]=Edges[[#This Row],[Vertex 2]],"HIDE","SHOW")</f>
        <v>SHOW</v>
      </c>
      <c r="H558" s="69"/>
      <c r="I558" s="70"/>
      <c r="J558" s="70"/>
      <c r="K558" s="34" t="s">
        <v>65</v>
      </c>
      <c r="L558" s="77">
        <v>558</v>
      </c>
      <c r="M558" s="77"/>
      <c r="N558" s="72"/>
      <c r="O558" s="79" t="s">
        <v>1646</v>
      </c>
      <c r="P558" s="81">
        <v>42852.624398148146</v>
      </c>
      <c r="Q558" s="79" t="s">
        <v>18371</v>
      </c>
      <c r="R558" s="82" t="s">
        <v>3355</v>
      </c>
      <c r="S558" s="79" t="s">
        <v>4092</v>
      </c>
      <c r="T558" s="79" t="s">
        <v>4315</v>
      </c>
      <c r="U558" s="79"/>
      <c r="V558" s="82" t="s">
        <v>5007</v>
      </c>
      <c r="W558" s="81">
        <v>42852.624398148146</v>
      </c>
      <c r="X558" s="82" t="s">
        <v>6218</v>
      </c>
      <c r="Y558" s="79"/>
      <c r="Z558" s="79"/>
      <c r="AA558" s="83" t="s">
        <v>8265</v>
      </c>
      <c r="AB558" s="79"/>
      <c r="AC558" s="79" t="b">
        <v>0</v>
      </c>
      <c r="AD558" s="79">
        <v>0</v>
      </c>
      <c r="AE558" s="83" t="s">
        <v>9915</v>
      </c>
      <c r="AF558" s="79" t="b">
        <v>0</v>
      </c>
      <c r="AG558" s="79" t="s">
        <v>9970</v>
      </c>
      <c r="AH558" s="79"/>
      <c r="AI558" s="83" t="s">
        <v>9915</v>
      </c>
      <c r="AJ558" s="79" t="b">
        <v>0</v>
      </c>
      <c r="AK558" s="79">
        <v>11</v>
      </c>
      <c r="AL558" s="83" t="s">
        <v>8332</v>
      </c>
      <c r="AM558" s="79" t="s">
        <v>9993</v>
      </c>
      <c r="AN558" s="79" t="b">
        <v>0</v>
      </c>
      <c r="AO558" s="83" t="s">
        <v>8332</v>
      </c>
      <c r="AP558" s="79" t="s">
        <v>179</v>
      </c>
      <c r="AQ558" s="79">
        <v>0</v>
      </c>
      <c r="AR558" s="79">
        <v>0</v>
      </c>
      <c r="AS558" s="79"/>
      <c r="AT558" s="79"/>
      <c r="AU558" s="79"/>
      <c r="AV558" s="79"/>
      <c r="AW558" s="79"/>
      <c r="AX558" s="79"/>
      <c r="AY558" s="79"/>
      <c r="AZ558" s="79"/>
      <c r="BA558">
        <v>1</v>
      </c>
      <c r="BB558">
        <v>0</v>
      </c>
      <c r="BC558" s="79" t="str">
        <f>IF(Edges[[#This Row],[Sentiment]]=0,"NEUTRAL",IF(Edges[[#This Row],[Sentiment]]=1,"POSITIVE",IF(Edges[[#This Row],[Sentiment]]=-1,"NEGATIVE")))</f>
        <v>NEUTRAL</v>
      </c>
      <c r="BD558" s="79" t="str">
        <f>IF(Edges[[#This Row],[Vertex 1]]=Edges[[#This Row],[Vertex 2]],"HIDE","SHOW")</f>
        <v>SHOW</v>
      </c>
      <c r="BE558" s="78" t="str">
        <f>REPLACE(INDEX(GroupVertices[Group], MATCH(Edges[[#This Row],[Vertex 1]],GroupVertices[Vertex],0)),1,1,"")</f>
        <v>EUTRAL</v>
      </c>
      <c r="BF558" s="78" t="str">
        <f>REPLACE(INDEX(GroupVertices[Group], MATCH(Edges[[#This Row],[Vertex 2]],GroupVertices[Vertex],0)),1,1,"")</f>
        <v>EUTRAL</v>
      </c>
    </row>
    <row r="559" spans="1:58" hidden="1" x14ac:dyDescent="0.25">
      <c r="A559" s="64" t="s">
        <v>515</v>
      </c>
      <c r="B559" s="64" t="s">
        <v>515</v>
      </c>
      <c r="C559" s="65"/>
      <c r="D559" s="66"/>
      <c r="E559" s="67"/>
      <c r="F559" s="68"/>
      <c r="G559" s="65" t="str">
        <f>IF(Edges[[#This Row],[Vertex 1]]=Edges[[#This Row],[Vertex 2]],"HIDE","SHOW")</f>
        <v>HIDE</v>
      </c>
      <c r="H559" s="69"/>
      <c r="I559" s="70"/>
      <c r="J559" s="70"/>
      <c r="K559" s="34"/>
      <c r="L559" s="77"/>
      <c r="M559" s="77"/>
      <c r="N559" s="72"/>
      <c r="O559" s="79" t="s">
        <v>179</v>
      </c>
      <c r="P559" s="81">
        <v>42852.625833333332</v>
      </c>
      <c r="Q559" s="79" t="s">
        <v>1890</v>
      </c>
      <c r="R559" s="82" t="s">
        <v>3357</v>
      </c>
      <c r="S559" s="79" t="s">
        <v>4020</v>
      </c>
      <c r="T559" s="79"/>
      <c r="U559" s="79"/>
      <c r="V559" s="82" t="s">
        <v>5008</v>
      </c>
      <c r="W559" s="81">
        <v>42852.625833333332</v>
      </c>
      <c r="X559" s="82" t="s">
        <v>6219</v>
      </c>
      <c r="Y559" s="79"/>
      <c r="Z559" s="79"/>
      <c r="AA559" s="83" t="s">
        <v>8266</v>
      </c>
      <c r="AB559" s="79"/>
      <c r="AC559" s="79" t="b">
        <v>0</v>
      </c>
      <c r="AD559" s="79">
        <v>0</v>
      </c>
      <c r="AE559" s="83" t="s">
        <v>9915</v>
      </c>
      <c r="AF559" s="79" t="b">
        <v>0</v>
      </c>
      <c r="AG559" s="79" t="s">
        <v>9963</v>
      </c>
      <c r="AH559" s="79"/>
      <c r="AI559" s="83" t="s">
        <v>9915</v>
      </c>
      <c r="AJ559" s="79" t="b">
        <v>0</v>
      </c>
      <c r="AK559" s="79">
        <v>0</v>
      </c>
      <c r="AL559" s="83" t="s">
        <v>9915</v>
      </c>
      <c r="AM559" s="79" t="s">
        <v>9996</v>
      </c>
      <c r="AN559" s="79" t="b">
        <v>0</v>
      </c>
      <c r="AO559" s="83" t="s">
        <v>8266</v>
      </c>
      <c r="AP559" s="79" t="s">
        <v>179</v>
      </c>
      <c r="AQ559" s="79">
        <v>0</v>
      </c>
      <c r="AR559" s="79">
        <v>0</v>
      </c>
      <c r="AS559" s="79"/>
      <c r="AT559" s="79"/>
      <c r="AU559" s="79"/>
      <c r="AV559" s="79"/>
      <c r="AW559" s="79"/>
      <c r="AX559" s="79"/>
      <c r="AY559" s="79"/>
      <c r="AZ559" s="79"/>
      <c r="BA559">
        <v>1</v>
      </c>
      <c r="BB559">
        <v>0</v>
      </c>
      <c r="BC559" s="79" t="str">
        <f>IF(Edges[[#This Row],[Sentiment]]=0,"NEUTRAL",IF(Edges[[#This Row],[Sentiment]]=1,"POSITIVE",IF(Edges[[#This Row],[Sentiment]]=-1,"NEGATIVE")))</f>
        <v>NEUTRAL</v>
      </c>
      <c r="BD559" s="79" t="str">
        <f>IF(Edges[[#This Row],[Vertex 1]]=Edges[[#This Row],[Vertex 2]],"HIDE","SHOW")</f>
        <v>HIDE</v>
      </c>
      <c r="BE559" s="124" t="e">
        <f>REPLACE(INDEX(GroupVertices[Group], MATCH(Edges[[#This Row],[Vertex 1]],GroupVertices[Vertex],0)),1,1,"")</f>
        <v>#N/A</v>
      </c>
      <c r="BF559" s="124" t="e">
        <f>REPLACE(INDEX(GroupVertices[Group], MATCH(Edges[[#This Row],[Vertex 2]],GroupVertices[Vertex],0)),1,1,"")</f>
        <v>#N/A</v>
      </c>
    </row>
    <row r="560" spans="1:58" x14ac:dyDescent="0.25">
      <c r="A560" s="64" t="s">
        <v>516</v>
      </c>
      <c r="B560" s="64" t="s">
        <v>1534</v>
      </c>
      <c r="C560" s="65"/>
      <c r="D560" s="66"/>
      <c r="E560" s="67"/>
      <c r="F560" s="68"/>
      <c r="G560" s="65" t="str">
        <f>IF(Edges[[#This Row],[Vertex 1]]=Edges[[#This Row],[Vertex 2]],"HIDE","SHOW")</f>
        <v>SHOW</v>
      </c>
      <c r="H560" s="69"/>
      <c r="I560" s="70"/>
      <c r="J560" s="70"/>
      <c r="K560" s="34" t="s">
        <v>65</v>
      </c>
      <c r="L560" s="77">
        <v>560</v>
      </c>
      <c r="M560" s="77"/>
      <c r="N560" s="72"/>
      <c r="O560" s="79" t="s">
        <v>1646</v>
      </c>
      <c r="P560" s="81">
        <v>42852.626331018517</v>
      </c>
      <c r="Q560" s="79" t="s">
        <v>1891</v>
      </c>
      <c r="R560" s="82" t="s">
        <v>3358</v>
      </c>
      <c r="S560" s="79" t="s">
        <v>4094</v>
      </c>
      <c r="T560" s="79"/>
      <c r="U560" s="79"/>
      <c r="V560" s="82" t="s">
        <v>5009</v>
      </c>
      <c r="W560" s="81">
        <v>42852.626331018517</v>
      </c>
      <c r="X560" s="82" t="s">
        <v>6220</v>
      </c>
      <c r="Y560" s="79"/>
      <c r="Z560" s="79"/>
      <c r="AA560" s="83" t="s">
        <v>8267</v>
      </c>
      <c r="AB560" s="79"/>
      <c r="AC560" s="79" t="b">
        <v>0</v>
      </c>
      <c r="AD560" s="79">
        <v>0</v>
      </c>
      <c r="AE560" s="83" t="s">
        <v>9915</v>
      </c>
      <c r="AF560" s="79" t="b">
        <v>0</v>
      </c>
      <c r="AG560" s="79" t="s">
        <v>9964</v>
      </c>
      <c r="AH560" s="79"/>
      <c r="AI560" s="83" t="s">
        <v>9915</v>
      </c>
      <c r="AJ560" s="79" t="b">
        <v>0</v>
      </c>
      <c r="AK560" s="79">
        <v>13</v>
      </c>
      <c r="AL560" s="83" t="s">
        <v>9845</v>
      </c>
      <c r="AM560" s="79" t="s">
        <v>9991</v>
      </c>
      <c r="AN560" s="79" t="b">
        <v>0</v>
      </c>
      <c r="AO560" s="83" t="s">
        <v>9845</v>
      </c>
      <c r="AP560" s="79" t="s">
        <v>179</v>
      </c>
      <c r="AQ560" s="79">
        <v>0</v>
      </c>
      <c r="AR560" s="79">
        <v>0</v>
      </c>
      <c r="AS560" s="79"/>
      <c r="AT560" s="79"/>
      <c r="AU560" s="79"/>
      <c r="AV560" s="79"/>
      <c r="AW560" s="79"/>
      <c r="AX560" s="79"/>
      <c r="AY560" s="79"/>
      <c r="AZ560" s="79"/>
      <c r="BA560">
        <v>1</v>
      </c>
      <c r="BB560">
        <v>0</v>
      </c>
      <c r="BC560" s="79" t="str">
        <f>IF(Edges[[#This Row],[Sentiment]]=0,"NEUTRAL",IF(Edges[[#This Row],[Sentiment]]=1,"POSITIVE",IF(Edges[[#This Row],[Sentiment]]=-1,"NEGATIVE")))</f>
        <v>NEUTRAL</v>
      </c>
      <c r="BD560" s="79" t="str">
        <f>IF(Edges[[#This Row],[Vertex 1]]=Edges[[#This Row],[Vertex 2]],"HIDE","SHOW")</f>
        <v>SHOW</v>
      </c>
      <c r="BE560" s="78" t="str">
        <f>REPLACE(INDEX(GroupVertices[Group], MATCH(Edges[[#This Row],[Vertex 1]],GroupVertices[Vertex],0)),1,1,"")</f>
        <v>EUTRAL</v>
      </c>
      <c r="BF560" s="78" t="str">
        <f>REPLACE(INDEX(GroupVertices[Group], MATCH(Edges[[#This Row],[Vertex 2]],GroupVertices[Vertex],0)),1,1,"")</f>
        <v>EUTRAL</v>
      </c>
    </row>
    <row r="561" spans="1:58" x14ac:dyDescent="0.25">
      <c r="A561" s="64" t="s">
        <v>517</v>
      </c>
      <c r="B561" s="64" t="s">
        <v>572</v>
      </c>
      <c r="C561" s="65"/>
      <c r="D561" s="66"/>
      <c r="E561" s="67"/>
      <c r="F561" s="68"/>
      <c r="G561" s="65" t="str">
        <f>IF(Edges[[#This Row],[Vertex 1]]=Edges[[#This Row],[Vertex 2]],"HIDE","SHOW")</f>
        <v>SHOW</v>
      </c>
      <c r="H561" s="69"/>
      <c r="I561" s="70"/>
      <c r="J561" s="70"/>
      <c r="K561" s="34" t="s">
        <v>65</v>
      </c>
      <c r="L561" s="77">
        <v>561</v>
      </c>
      <c r="M561" s="77"/>
      <c r="N561" s="72"/>
      <c r="O561" s="79" t="s">
        <v>1646</v>
      </c>
      <c r="P561" s="81">
        <v>42852.633275462962</v>
      </c>
      <c r="Q561" s="79" t="s">
        <v>18371</v>
      </c>
      <c r="R561" s="82" t="s">
        <v>3355</v>
      </c>
      <c r="S561" s="79" t="s">
        <v>4092</v>
      </c>
      <c r="T561" s="79" t="s">
        <v>4315</v>
      </c>
      <c r="U561" s="79"/>
      <c r="V561" s="82" t="s">
        <v>5010</v>
      </c>
      <c r="W561" s="81">
        <v>42852.633275462962</v>
      </c>
      <c r="X561" s="82" t="s">
        <v>6221</v>
      </c>
      <c r="Y561" s="79"/>
      <c r="Z561" s="79"/>
      <c r="AA561" s="83" t="s">
        <v>8268</v>
      </c>
      <c r="AB561" s="79"/>
      <c r="AC561" s="79" t="b">
        <v>0</v>
      </c>
      <c r="AD561" s="79">
        <v>0</v>
      </c>
      <c r="AE561" s="83" t="s">
        <v>9915</v>
      </c>
      <c r="AF561" s="79" t="b">
        <v>0</v>
      </c>
      <c r="AG561" s="79" t="s">
        <v>9970</v>
      </c>
      <c r="AH561" s="79"/>
      <c r="AI561" s="83" t="s">
        <v>9915</v>
      </c>
      <c r="AJ561" s="79" t="b">
        <v>0</v>
      </c>
      <c r="AK561" s="79">
        <v>11</v>
      </c>
      <c r="AL561" s="83" t="s">
        <v>8332</v>
      </c>
      <c r="AM561" s="79" t="s">
        <v>9991</v>
      </c>
      <c r="AN561" s="79" t="b">
        <v>0</v>
      </c>
      <c r="AO561" s="83" t="s">
        <v>8332</v>
      </c>
      <c r="AP561" s="79" t="s">
        <v>179</v>
      </c>
      <c r="AQ561" s="79">
        <v>0</v>
      </c>
      <c r="AR561" s="79">
        <v>0</v>
      </c>
      <c r="AS561" s="79"/>
      <c r="AT561" s="79"/>
      <c r="AU561" s="79"/>
      <c r="AV561" s="79"/>
      <c r="AW561" s="79"/>
      <c r="AX561" s="79"/>
      <c r="AY561" s="79"/>
      <c r="AZ561" s="79"/>
      <c r="BA561">
        <v>1</v>
      </c>
      <c r="BB561">
        <v>0</v>
      </c>
      <c r="BC561" s="79" t="str">
        <f>IF(Edges[[#This Row],[Sentiment]]=0,"NEUTRAL",IF(Edges[[#This Row],[Sentiment]]=1,"POSITIVE",IF(Edges[[#This Row],[Sentiment]]=-1,"NEGATIVE")))</f>
        <v>NEUTRAL</v>
      </c>
      <c r="BD561" s="79" t="str">
        <f>IF(Edges[[#This Row],[Vertex 1]]=Edges[[#This Row],[Vertex 2]],"HIDE","SHOW")</f>
        <v>SHOW</v>
      </c>
      <c r="BE561" s="78" t="str">
        <f>REPLACE(INDEX(GroupVertices[Group], MATCH(Edges[[#This Row],[Vertex 1]],GroupVertices[Vertex],0)),1,1,"")</f>
        <v>EUTRAL</v>
      </c>
      <c r="BF561" s="78" t="str">
        <f>REPLACE(INDEX(GroupVertices[Group], MATCH(Edges[[#This Row],[Vertex 2]],GroupVertices[Vertex],0)),1,1,"")</f>
        <v>EUTRAL</v>
      </c>
    </row>
    <row r="562" spans="1:58" x14ac:dyDescent="0.25">
      <c r="A562" s="64" t="s">
        <v>518</v>
      </c>
      <c r="B562" s="64" t="s">
        <v>1406</v>
      </c>
      <c r="C562" s="65"/>
      <c r="D562" s="66"/>
      <c r="E562" s="67"/>
      <c r="F562" s="68"/>
      <c r="G562" s="65" t="str">
        <f>IF(Edges[[#This Row],[Vertex 1]]=Edges[[#This Row],[Vertex 2]],"HIDE","SHOW")</f>
        <v>SHOW</v>
      </c>
      <c r="H562" s="69"/>
      <c r="I562" s="70"/>
      <c r="J562" s="70"/>
      <c r="K562" s="34" t="s">
        <v>65</v>
      </c>
      <c r="L562" s="77">
        <v>562</v>
      </c>
      <c r="M562" s="77"/>
      <c r="N562" s="72"/>
      <c r="O562" s="79" t="s">
        <v>1646</v>
      </c>
      <c r="P562" s="81">
        <v>42852.633368055554</v>
      </c>
      <c r="Q562" s="79" t="s">
        <v>1860</v>
      </c>
      <c r="R562" s="82" t="s">
        <v>3336</v>
      </c>
      <c r="S562" s="79" t="s">
        <v>4048</v>
      </c>
      <c r="T562" s="79"/>
      <c r="U562" s="79"/>
      <c r="V562" s="82" t="s">
        <v>5011</v>
      </c>
      <c r="W562" s="81">
        <v>42852.633368055554</v>
      </c>
      <c r="X562" s="82" t="s">
        <v>6222</v>
      </c>
      <c r="Y562" s="79"/>
      <c r="Z562" s="79"/>
      <c r="AA562" s="83" t="s">
        <v>8269</v>
      </c>
      <c r="AB562" s="79"/>
      <c r="AC562" s="79" t="b">
        <v>0</v>
      </c>
      <c r="AD562" s="79">
        <v>0</v>
      </c>
      <c r="AE562" s="83" t="s">
        <v>9915</v>
      </c>
      <c r="AF562" s="79" t="b">
        <v>0</v>
      </c>
      <c r="AG562" s="79" t="s">
        <v>9963</v>
      </c>
      <c r="AH562" s="79"/>
      <c r="AI562" s="83" t="s">
        <v>9915</v>
      </c>
      <c r="AJ562" s="79" t="b">
        <v>0</v>
      </c>
      <c r="AK562" s="79">
        <v>14</v>
      </c>
      <c r="AL562" s="83" t="s">
        <v>9511</v>
      </c>
      <c r="AM562" s="79" t="s">
        <v>9991</v>
      </c>
      <c r="AN562" s="79" t="b">
        <v>0</v>
      </c>
      <c r="AO562" s="83" t="s">
        <v>9511</v>
      </c>
      <c r="AP562" s="79" t="s">
        <v>179</v>
      </c>
      <c r="AQ562" s="79">
        <v>0</v>
      </c>
      <c r="AR562" s="79">
        <v>0</v>
      </c>
      <c r="AS562" s="79"/>
      <c r="AT562" s="79"/>
      <c r="AU562" s="79"/>
      <c r="AV562" s="79"/>
      <c r="AW562" s="79"/>
      <c r="AX562" s="79"/>
      <c r="AY562" s="79"/>
      <c r="AZ562" s="79"/>
      <c r="BA562">
        <v>1</v>
      </c>
      <c r="BB562">
        <v>0</v>
      </c>
      <c r="BC562" s="79" t="str">
        <f>IF(Edges[[#This Row],[Sentiment]]=0,"NEUTRAL",IF(Edges[[#This Row],[Sentiment]]=1,"POSITIVE",IF(Edges[[#This Row],[Sentiment]]=-1,"NEGATIVE")))</f>
        <v>NEUTRAL</v>
      </c>
      <c r="BD562" s="79" t="str">
        <f>IF(Edges[[#This Row],[Vertex 1]]=Edges[[#This Row],[Vertex 2]],"HIDE","SHOW")</f>
        <v>SHOW</v>
      </c>
      <c r="BE562" s="78" t="str">
        <f>REPLACE(INDEX(GroupVertices[Group], MATCH(Edges[[#This Row],[Vertex 1]],GroupVertices[Vertex],0)),1,1,"")</f>
        <v>EUTRAL</v>
      </c>
      <c r="BF562" s="78" t="str">
        <f>REPLACE(INDEX(GroupVertices[Group], MATCH(Edges[[#This Row],[Vertex 2]],GroupVertices[Vertex],0)),1,1,"")</f>
        <v>eneral</v>
      </c>
    </row>
    <row r="563" spans="1:58" x14ac:dyDescent="0.25">
      <c r="A563" s="64" t="s">
        <v>518</v>
      </c>
      <c r="B563" s="64" t="s">
        <v>1405</v>
      </c>
      <c r="C563" s="65"/>
      <c r="D563" s="66"/>
      <c r="E563" s="67"/>
      <c r="F563" s="68"/>
      <c r="G563" s="65" t="str">
        <f>IF(Edges[[#This Row],[Vertex 1]]=Edges[[#This Row],[Vertex 2]],"HIDE","SHOW")</f>
        <v>SHOW</v>
      </c>
      <c r="H563" s="69"/>
      <c r="I563" s="70"/>
      <c r="J563" s="70"/>
      <c r="K563" s="34" t="s">
        <v>65</v>
      </c>
      <c r="L563" s="77">
        <v>563</v>
      </c>
      <c r="M563" s="77"/>
      <c r="N563" s="72"/>
      <c r="O563" s="79" t="s">
        <v>1646</v>
      </c>
      <c r="P563" s="81">
        <v>42852.633368055554</v>
      </c>
      <c r="Q563" s="79" t="s">
        <v>1860</v>
      </c>
      <c r="R563" s="82" t="s">
        <v>3336</v>
      </c>
      <c r="S563" s="79" t="s">
        <v>4048</v>
      </c>
      <c r="T563" s="79"/>
      <c r="U563" s="79"/>
      <c r="V563" s="82" t="s">
        <v>5011</v>
      </c>
      <c r="W563" s="81">
        <v>42852.633368055554</v>
      </c>
      <c r="X563" s="82" t="s">
        <v>6222</v>
      </c>
      <c r="Y563" s="79"/>
      <c r="Z563" s="79"/>
      <c r="AA563" s="83" t="s">
        <v>8269</v>
      </c>
      <c r="AB563" s="79"/>
      <c r="AC563" s="79" t="b">
        <v>0</v>
      </c>
      <c r="AD563" s="79">
        <v>0</v>
      </c>
      <c r="AE563" s="83" t="s">
        <v>9915</v>
      </c>
      <c r="AF563" s="79" t="b">
        <v>0</v>
      </c>
      <c r="AG563" s="79" t="s">
        <v>9963</v>
      </c>
      <c r="AH563" s="79"/>
      <c r="AI563" s="83" t="s">
        <v>9915</v>
      </c>
      <c r="AJ563" s="79" t="b">
        <v>0</v>
      </c>
      <c r="AK563" s="79">
        <v>14</v>
      </c>
      <c r="AL563" s="83" t="s">
        <v>9511</v>
      </c>
      <c r="AM563" s="79" t="s">
        <v>9991</v>
      </c>
      <c r="AN563" s="79" t="b">
        <v>0</v>
      </c>
      <c r="AO563" s="83" t="s">
        <v>9511</v>
      </c>
      <c r="AP563" s="79" t="s">
        <v>179</v>
      </c>
      <c r="AQ563" s="79">
        <v>0</v>
      </c>
      <c r="AR563" s="79">
        <v>0</v>
      </c>
      <c r="AS563" s="79"/>
      <c r="AT563" s="79"/>
      <c r="AU563" s="79"/>
      <c r="AV563" s="79"/>
      <c r="AW563" s="79"/>
      <c r="AX563" s="79"/>
      <c r="AY563" s="79"/>
      <c r="AZ563" s="79"/>
      <c r="BA563">
        <v>1</v>
      </c>
      <c r="BB563">
        <v>0</v>
      </c>
      <c r="BC563" s="79" t="str">
        <f>IF(Edges[[#This Row],[Sentiment]]=0,"NEUTRAL",IF(Edges[[#This Row],[Sentiment]]=1,"POSITIVE",IF(Edges[[#This Row],[Sentiment]]=-1,"NEGATIVE")))</f>
        <v>NEUTRAL</v>
      </c>
      <c r="BD563" s="79" t="str">
        <f>IF(Edges[[#This Row],[Vertex 1]]=Edges[[#This Row],[Vertex 2]],"HIDE","SHOW")</f>
        <v>SHOW</v>
      </c>
      <c r="BE563" s="78" t="str">
        <f>REPLACE(INDEX(GroupVertices[Group], MATCH(Edges[[#This Row],[Vertex 1]],GroupVertices[Vertex],0)),1,1,"")</f>
        <v>EUTRAL</v>
      </c>
      <c r="BF563" s="78" t="str">
        <f>REPLACE(INDEX(GroupVertices[Group], MATCH(Edges[[#This Row],[Vertex 2]],GroupVertices[Vertex],0)),1,1,"")</f>
        <v>OSITIVE</v>
      </c>
    </row>
    <row r="564" spans="1:58" x14ac:dyDescent="0.25">
      <c r="A564" s="64" t="s">
        <v>519</v>
      </c>
      <c r="B564" s="64" t="s">
        <v>1549</v>
      </c>
      <c r="C564" s="65"/>
      <c r="D564" s="66"/>
      <c r="E564" s="67"/>
      <c r="F564" s="68"/>
      <c r="G564" s="65" t="str">
        <f>IF(Edges[[#This Row],[Vertex 1]]=Edges[[#This Row],[Vertex 2]],"HIDE","SHOW")</f>
        <v>SHOW</v>
      </c>
      <c r="H564" s="69"/>
      <c r="I564" s="70"/>
      <c r="J564" s="70"/>
      <c r="K564" s="34" t="s">
        <v>65</v>
      </c>
      <c r="L564" s="77">
        <v>564</v>
      </c>
      <c r="M564" s="77"/>
      <c r="N564" s="72"/>
      <c r="O564" s="79" t="s">
        <v>1646</v>
      </c>
      <c r="P564" s="81">
        <v>42852.635092592594</v>
      </c>
      <c r="Q564" s="79" t="s">
        <v>1892</v>
      </c>
      <c r="R564" s="82" t="s">
        <v>3359</v>
      </c>
      <c r="S564" s="79" t="s">
        <v>4027</v>
      </c>
      <c r="T564" s="79"/>
      <c r="U564" s="79"/>
      <c r="V564" s="82" t="s">
        <v>4787</v>
      </c>
      <c r="W564" s="81">
        <v>42852.635092592594</v>
      </c>
      <c r="X564" s="82" t="s">
        <v>6223</v>
      </c>
      <c r="Y564" s="79"/>
      <c r="Z564" s="79"/>
      <c r="AA564" s="83" t="s">
        <v>8270</v>
      </c>
      <c r="AB564" s="79"/>
      <c r="AC564" s="79" t="b">
        <v>0</v>
      </c>
      <c r="AD564" s="79">
        <v>0</v>
      </c>
      <c r="AE564" s="83" t="s">
        <v>9915</v>
      </c>
      <c r="AF564" s="79" t="b">
        <v>0</v>
      </c>
      <c r="AG564" s="79" t="s">
        <v>9963</v>
      </c>
      <c r="AH564" s="79"/>
      <c r="AI564" s="83" t="s">
        <v>9915</v>
      </c>
      <c r="AJ564" s="79" t="b">
        <v>0</v>
      </c>
      <c r="AK564" s="79">
        <v>0</v>
      </c>
      <c r="AL564" s="83" t="s">
        <v>9915</v>
      </c>
      <c r="AM564" s="79" t="s">
        <v>10000</v>
      </c>
      <c r="AN564" s="79" t="b">
        <v>0</v>
      </c>
      <c r="AO564" s="83" t="s">
        <v>8270</v>
      </c>
      <c r="AP564" s="79" t="s">
        <v>179</v>
      </c>
      <c r="AQ564" s="79">
        <v>0</v>
      </c>
      <c r="AR564" s="79">
        <v>0</v>
      </c>
      <c r="AS564" s="79"/>
      <c r="AT564" s="79"/>
      <c r="AU564" s="79"/>
      <c r="AV564" s="79"/>
      <c r="AW564" s="79"/>
      <c r="AX564" s="79"/>
      <c r="AY564" s="79"/>
      <c r="AZ564" s="79"/>
      <c r="BA564">
        <v>2</v>
      </c>
      <c r="BB564">
        <v>0</v>
      </c>
      <c r="BC564" s="79" t="str">
        <f>IF(Edges[[#This Row],[Sentiment]]=0,"NEUTRAL",IF(Edges[[#This Row],[Sentiment]]=1,"POSITIVE",IF(Edges[[#This Row],[Sentiment]]=-1,"NEGATIVE")))</f>
        <v>NEUTRAL</v>
      </c>
      <c r="BD564" s="79" t="str">
        <f>IF(Edges[[#This Row],[Vertex 1]]=Edges[[#This Row],[Vertex 2]],"HIDE","SHOW")</f>
        <v>SHOW</v>
      </c>
      <c r="BE564" s="78" t="str">
        <f>REPLACE(INDEX(GroupVertices[Group], MATCH(Edges[[#This Row],[Vertex 1]],GroupVertices[Vertex],0)),1,1,"")</f>
        <v>EUTRAL</v>
      </c>
      <c r="BF564" s="78" t="str">
        <f>REPLACE(INDEX(GroupVertices[Group], MATCH(Edges[[#This Row],[Vertex 2]],GroupVertices[Vertex],0)),1,1,"")</f>
        <v>eneral</v>
      </c>
    </row>
    <row r="565" spans="1:58" x14ac:dyDescent="0.25">
      <c r="A565" s="64" t="s">
        <v>519</v>
      </c>
      <c r="B565" s="64" t="s">
        <v>1549</v>
      </c>
      <c r="C565" s="65"/>
      <c r="D565" s="66"/>
      <c r="E565" s="67"/>
      <c r="F565" s="68"/>
      <c r="G565" s="65" t="str">
        <f>IF(Edges[[#This Row],[Vertex 1]]=Edges[[#This Row],[Vertex 2]],"HIDE","SHOW")</f>
        <v>SHOW</v>
      </c>
      <c r="H565" s="69"/>
      <c r="I565" s="70"/>
      <c r="J565" s="70"/>
      <c r="K565" s="34" t="s">
        <v>65</v>
      </c>
      <c r="L565" s="77">
        <v>565</v>
      </c>
      <c r="M565" s="77"/>
      <c r="N565" s="72"/>
      <c r="O565" s="79" t="s">
        <v>1646</v>
      </c>
      <c r="P565" s="81">
        <v>42852.636701388888</v>
      </c>
      <c r="Q565" s="79" t="s">
        <v>1893</v>
      </c>
      <c r="R565" s="82" t="s">
        <v>3360</v>
      </c>
      <c r="S565" s="79" t="s">
        <v>4027</v>
      </c>
      <c r="T565" s="79"/>
      <c r="U565" s="79"/>
      <c r="V565" s="82" t="s">
        <v>4787</v>
      </c>
      <c r="W565" s="81">
        <v>42852.636701388888</v>
      </c>
      <c r="X565" s="82" t="s">
        <v>6224</v>
      </c>
      <c r="Y565" s="79"/>
      <c r="Z565" s="79"/>
      <c r="AA565" s="83" t="s">
        <v>8271</v>
      </c>
      <c r="AB565" s="79"/>
      <c r="AC565" s="79" t="b">
        <v>0</v>
      </c>
      <c r="AD565" s="79">
        <v>0</v>
      </c>
      <c r="AE565" s="83" t="s">
        <v>9915</v>
      </c>
      <c r="AF565" s="79" t="b">
        <v>0</v>
      </c>
      <c r="AG565" s="79" t="s">
        <v>9963</v>
      </c>
      <c r="AH565" s="79"/>
      <c r="AI565" s="83" t="s">
        <v>9915</v>
      </c>
      <c r="AJ565" s="79" t="b">
        <v>0</v>
      </c>
      <c r="AK565" s="79">
        <v>0</v>
      </c>
      <c r="AL565" s="83" t="s">
        <v>9915</v>
      </c>
      <c r="AM565" s="79" t="s">
        <v>10000</v>
      </c>
      <c r="AN565" s="79" t="b">
        <v>0</v>
      </c>
      <c r="AO565" s="83" t="s">
        <v>8271</v>
      </c>
      <c r="AP565" s="79" t="s">
        <v>179</v>
      </c>
      <c r="AQ565" s="79">
        <v>0</v>
      </c>
      <c r="AR565" s="79">
        <v>0</v>
      </c>
      <c r="AS565" s="79"/>
      <c r="AT565" s="79"/>
      <c r="AU565" s="79"/>
      <c r="AV565" s="79"/>
      <c r="AW565" s="79"/>
      <c r="AX565" s="79"/>
      <c r="AY565" s="79"/>
      <c r="AZ565" s="79"/>
      <c r="BA565">
        <v>2</v>
      </c>
      <c r="BB565">
        <v>0</v>
      </c>
      <c r="BC565" s="79" t="str">
        <f>IF(Edges[[#This Row],[Sentiment]]=0,"NEUTRAL",IF(Edges[[#This Row],[Sentiment]]=1,"POSITIVE",IF(Edges[[#This Row],[Sentiment]]=-1,"NEGATIVE")))</f>
        <v>NEUTRAL</v>
      </c>
      <c r="BD565" s="79" t="str">
        <f>IF(Edges[[#This Row],[Vertex 1]]=Edges[[#This Row],[Vertex 2]],"HIDE","SHOW")</f>
        <v>SHOW</v>
      </c>
      <c r="BE565" s="78" t="str">
        <f>REPLACE(INDEX(GroupVertices[Group], MATCH(Edges[[#This Row],[Vertex 1]],GroupVertices[Vertex],0)),1,1,"")</f>
        <v>EUTRAL</v>
      </c>
      <c r="BF565" s="78" t="str">
        <f>REPLACE(INDEX(GroupVertices[Group], MATCH(Edges[[#This Row],[Vertex 2]],GroupVertices[Vertex],0)),1,1,"")</f>
        <v>eneral</v>
      </c>
    </row>
    <row r="566" spans="1:58" hidden="1" x14ac:dyDescent="0.25">
      <c r="A566" s="64" t="s">
        <v>520</v>
      </c>
      <c r="B566" s="64" t="s">
        <v>520</v>
      </c>
      <c r="C566" s="65"/>
      <c r="D566" s="66"/>
      <c r="E566" s="67"/>
      <c r="F566" s="68"/>
      <c r="G566" s="65" t="str">
        <f>IF(Edges[[#This Row],[Vertex 1]]=Edges[[#This Row],[Vertex 2]],"HIDE","SHOW")</f>
        <v>HIDE</v>
      </c>
      <c r="H566" s="69"/>
      <c r="I566" s="70"/>
      <c r="J566" s="70"/>
      <c r="K566" s="34"/>
      <c r="L566" s="77"/>
      <c r="M566" s="77"/>
      <c r="N566" s="72"/>
      <c r="O566" s="79" t="s">
        <v>179</v>
      </c>
      <c r="P566" s="81">
        <v>42852.63795138889</v>
      </c>
      <c r="Q566" s="79" t="s">
        <v>1894</v>
      </c>
      <c r="R566" s="82" t="s">
        <v>3293</v>
      </c>
      <c r="S566" s="79" t="s">
        <v>4022</v>
      </c>
      <c r="T566" s="79"/>
      <c r="U566" s="79"/>
      <c r="V566" s="82" t="s">
        <v>5012</v>
      </c>
      <c r="W566" s="81">
        <v>42852.63795138889</v>
      </c>
      <c r="X566" s="82" t="s">
        <v>6225</v>
      </c>
      <c r="Y566" s="79"/>
      <c r="Z566" s="79"/>
      <c r="AA566" s="83" t="s">
        <v>8272</v>
      </c>
      <c r="AB566" s="79"/>
      <c r="AC566" s="79" t="b">
        <v>0</v>
      </c>
      <c r="AD566" s="79">
        <v>0</v>
      </c>
      <c r="AE566" s="83" t="s">
        <v>9915</v>
      </c>
      <c r="AF566" s="79" t="b">
        <v>0</v>
      </c>
      <c r="AG566" s="79" t="s">
        <v>9963</v>
      </c>
      <c r="AH566" s="79"/>
      <c r="AI566" s="83" t="s">
        <v>9915</v>
      </c>
      <c r="AJ566" s="79" t="b">
        <v>0</v>
      </c>
      <c r="AK566" s="79">
        <v>0</v>
      </c>
      <c r="AL566" s="83" t="s">
        <v>9915</v>
      </c>
      <c r="AM566" s="79" t="s">
        <v>9993</v>
      </c>
      <c r="AN566" s="79" t="b">
        <v>0</v>
      </c>
      <c r="AO566" s="83" t="s">
        <v>8272</v>
      </c>
      <c r="AP566" s="79" t="s">
        <v>179</v>
      </c>
      <c r="AQ566" s="79">
        <v>0</v>
      </c>
      <c r="AR566" s="79">
        <v>0</v>
      </c>
      <c r="AS566" s="79"/>
      <c r="AT566" s="79"/>
      <c r="AU566" s="79"/>
      <c r="AV566" s="79"/>
      <c r="AW566" s="79"/>
      <c r="AX566" s="79"/>
      <c r="AY566" s="79"/>
      <c r="AZ566" s="79"/>
      <c r="BA566">
        <v>1</v>
      </c>
      <c r="BB566">
        <v>0</v>
      </c>
      <c r="BC566" s="79" t="str">
        <f>IF(Edges[[#This Row],[Sentiment]]=0,"NEUTRAL",IF(Edges[[#This Row],[Sentiment]]=1,"POSITIVE",IF(Edges[[#This Row],[Sentiment]]=-1,"NEGATIVE")))</f>
        <v>NEUTRAL</v>
      </c>
      <c r="BD566" s="79" t="str">
        <f>IF(Edges[[#This Row],[Vertex 1]]=Edges[[#This Row],[Vertex 2]],"HIDE","SHOW")</f>
        <v>HIDE</v>
      </c>
      <c r="BE566" s="124" t="e">
        <f>REPLACE(INDEX(GroupVertices[Group], MATCH(Edges[[#This Row],[Vertex 1]],GroupVertices[Vertex],0)),1,1,"")</f>
        <v>#N/A</v>
      </c>
      <c r="BF566" s="124" t="e">
        <f>REPLACE(INDEX(GroupVertices[Group], MATCH(Edges[[#This Row],[Vertex 2]],GroupVertices[Vertex],0)),1,1,"")</f>
        <v>#N/A</v>
      </c>
    </row>
    <row r="567" spans="1:58" hidden="1" x14ac:dyDescent="0.25">
      <c r="A567" s="64" t="s">
        <v>521</v>
      </c>
      <c r="B567" s="64" t="s">
        <v>521</v>
      </c>
      <c r="C567" s="65"/>
      <c r="D567" s="66"/>
      <c r="E567" s="67"/>
      <c r="F567" s="68"/>
      <c r="G567" s="65" t="str">
        <f>IF(Edges[[#This Row],[Vertex 1]]=Edges[[#This Row],[Vertex 2]],"HIDE","SHOW")</f>
        <v>HIDE</v>
      </c>
      <c r="H567" s="69"/>
      <c r="I567" s="70"/>
      <c r="J567" s="70"/>
      <c r="K567" s="34"/>
      <c r="L567" s="77"/>
      <c r="M567" s="77"/>
      <c r="N567" s="72"/>
      <c r="O567" s="79" t="s">
        <v>179</v>
      </c>
      <c r="P567" s="81">
        <v>42852.632789351854</v>
      </c>
      <c r="Q567" s="79" t="s">
        <v>1895</v>
      </c>
      <c r="R567" s="82" t="s">
        <v>3361</v>
      </c>
      <c r="S567" s="79" t="s">
        <v>4095</v>
      </c>
      <c r="T567" s="79"/>
      <c r="U567" s="82" t="s">
        <v>4514</v>
      </c>
      <c r="V567" s="82" t="s">
        <v>4514</v>
      </c>
      <c r="W567" s="81">
        <v>42852.632789351854</v>
      </c>
      <c r="X567" s="82" t="s">
        <v>6226</v>
      </c>
      <c r="Y567" s="79"/>
      <c r="Z567" s="79"/>
      <c r="AA567" s="83" t="s">
        <v>8273</v>
      </c>
      <c r="AB567" s="79"/>
      <c r="AC567" s="79" t="b">
        <v>0</v>
      </c>
      <c r="AD567" s="79">
        <v>1</v>
      </c>
      <c r="AE567" s="83" t="s">
        <v>9915</v>
      </c>
      <c r="AF567" s="79" t="b">
        <v>0</v>
      </c>
      <c r="AG567" s="79" t="s">
        <v>9963</v>
      </c>
      <c r="AH567" s="79"/>
      <c r="AI567" s="83" t="s">
        <v>9915</v>
      </c>
      <c r="AJ567" s="79" t="b">
        <v>0</v>
      </c>
      <c r="AK567" s="79">
        <v>0</v>
      </c>
      <c r="AL567" s="83" t="s">
        <v>9915</v>
      </c>
      <c r="AM567" s="79" t="s">
        <v>9990</v>
      </c>
      <c r="AN567" s="79" t="b">
        <v>0</v>
      </c>
      <c r="AO567" s="83" t="s">
        <v>8273</v>
      </c>
      <c r="AP567" s="79" t="s">
        <v>179</v>
      </c>
      <c r="AQ567" s="79">
        <v>0</v>
      </c>
      <c r="AR567" s="79">
        <v>0</v>
      </c>
      <c r="AS567" s="79"/>
      <c r="AT567" s="79"/>
      <c r="AU567" s="79"/>
      <c r="AV567" s="79"/>
      <c r="AW567" s="79"/>
      <c r="AX567" s="79"/>
      <c r="AY567" s="79"/>
      <c r="AZ567" s="79"/>
      <c r="BA567">
        <v>1</v>
      </c>
      <c r="BB567">
        <v>0</v>
      </c>
      <c r="BC567" s="79" t="str">
        <f>IF(Edges[[#This Row],[Sentiment]]=0,"NEUTRAL",IF(Edges[[#This Row],[Sentiment]]=1,"POSITIVE",IF(Edges[[#This Row],[Sentiment]]=-1,"NEGATIVE")))</f>
        <v>NEUTRAL</v>
      </c>
      <c r="BD567" s="79" t="str">
        <f>IF(Edges[[#This Row],[Vertex 1]]=Edges[[#This Row],[Vertex 2]],"HIDE","SHOW")</f>
        <v>HIDE</v>
      </c>
      <c r="BE567" s="124" t="str">
        <f>REPLACE(INDEX(GroupVertices[Group], MATCH(Edges[[#This Row],[Vertex 1]],GroupVertices[Vertex],0)),1,1,"")</f>
        <v>EUTRAL</v>
      </c>
      <c r="BF567" s="124" t="str">
        <f>REPLACE(INDEX(GroupVertices[Group], MATCH(Edges[[#This Row],[Vertex 2]],GroupVertices[Vertex],0)),1,1,"")</f>
        <v>EUTRAL</v>
      </c>
    </row>
    <row r="568" spans="1:58" x14ac:dyDescent="0.25">
      <c r="A568" s="64" t="s">
        <v>521</v>
      </c>
      <c r="B568" s="64" t="s">
        <v>1549</v>
      </c>
      <c r="C568" s="65"/>
      <c r="D568" s="66"/>
      <c r="E568" s="67"/>
      <c r="F568" s="68"/>
      <c r="G568" s="65" t="str">
        <f>IF(Edges[[#This Row],[Vertex 1]]=Edges[[#This Row],[Vertex 2]],"HIDE","SHOW")</f>
        <v>SHOW</v>
      </c>
      <c r="H568" s="69"/>
      <c r="I568" s="70"/>
      <c r="J568" s="70"/>
      <c r="K568" s="34" t="s">
        <v>65</v>
      </c>
      <c r="L568" s="77">
        <v>568</v>
      </c>
      <c r="M568" s="77"/>
      <c r="N568" s="72"/>
      <c r="O568" s="79" t="s">
        <v>1646</v>
      </c>
      <c r="P568" s="81">
        <v>42852.637083333335</v>
      </c>
      <c r="Q568" s="79" t="s">
        <v>1896</v>
      </c>
      <c r="R568" s="82" t="s">
        <v>3332</v>
      </c>
      <c r="S568" s="79" t="s">
        <v>4027</v>
      </c>
      <c r="T568" s="79"/>
      <c r="U568" s="79"/>
      <c r="V568" s="82" t="s">
        <v>5013</v>
      </c>
      <c r="W568" s="81">
        <v>42852.637083333335</v>
      </c>
      <c r="X568" s="82" t="s">
        <v>6227</v>
      </c>
      <c r="Y568" s="79"/>
      <c r="Z568" s="79"/>
      <c r="AA568" s="83" t="s">
        <v>8274</v>
      </c>
      <c r="AB568" s="79"/>
      <c r="AC568" s="79" t="b">
        <v>0</v>
      </c>
      <c r="AD568" s="79">
        <v>1</v>
      </c>
      <c r="AE568" s="83" t="s">
        <v>9915</v>
      </c>
      <c r="AF568" s="79" t="b">
        <v>0</v>
      </c>
      <c r="AG568" s="79" t="s">
        <v>9963</v>
      </c>
      <c r="AH568" s="79"/>
      <c r="AI568" s="83" t="s">
        <v>9915</v>
      </c>
      <c r="AJ568" s="79" t="b">
        <v>0</v>
      </c>
      <c r="AK568" s="79">
        <v>0</v>
      </c>
      <c r="AL568" s="83" t="s">
        <v>9915</v>
      </c>
      <c r="AM568" s="79" t="s">
        <v>10000</v>
      </c>
      <c r="AN568" s="79" t="b">
        <v>0</v>
      </c>
      <c r="AO568" s="83" t="s">
        <v>8274</v>
      </c>
      <c r="AP568" s="79" t="s">
        <v>179</v>
      </c>
      <c r="AQ568" s="79">
        <v>0</v>
      </c>
      <c r="AR568" s="79">
        <v>0</v>
      </c>
      <c r="AS568" s="79"/>
      <c r="AT568" s="79"/>
      <c r="AU568" s="79"/>
      <c r="AV568" s="79"/>
      <c r="AW568" s="79"/>
      <c r="AX568" s="79"/>
      <c r="AY568" s="79"/>
      <c r="AZ568" s="79"/>
      <c r="BA568">
        <v>2</v>
      </c>
      <c r="BB568">
        <v>0</v>
      </c>
      <c r="BC568" s="79" t="str">
        <f>IF(Edges[[#This Row],[Sentiment]]=0,"NEUTRAL",IF(Edges[[#This Row],[Sentiment]]=1,"POSITIVE",IF(Edges[[#This Row],[Sentiment]]=-1,"NEGATIVE")))</f>
        <v>NEUTRAL</v>
      </c>
      <c r="BD568" s="79" t="str">
        <f>IF(Edges[[#This Row],[Vertex 1]]=Edges[[#This Row],[Vertex 2]],"HIDE","SHOW")</f>
        <v>SHOW</v>
      </c>
      <c r="BE568" s="78" t="str">
        <f>REPLACE(INDEX(GroupVertices[Group], MATCH(Edges[[#This Row],[Vertex 1]],GroupVertices[Vertex],0)),1,1,"")</f>
        <v>EUTRAL</v>
      </c>
      <c r="BF568" s="78" t="str">
        <f>REPLACE(INDEX(GroupVertices[Group], MATCH(Edges[[#This Row],[Vertex 2]],GroupVertices[Vertex],0)),1,1,"")</f>
        <v>eneral</v>
      </c>
    </row>
    <row r="569" spans="1:58" x14ac:dyDescent="0.25">
      <c r="A569" s="64" t="s">
        <v>521</v>
      </c>
      <c r="B569" s="64" t="s">
        <v>1549</v>
      </c>
      <c r="C569" s="65"/>
      <c r="D569" s="66"/>
      <c r="E569" s="67"/>
      <c r="F569" s="68"/>
      <c r="G569" s="65" t="str">
        <f>IF(Edges[[#This Row],[Vertex 1]]=Edges[[#This Row],[Vertex 2]],"HIDE","SHOW")</f>
        <v>SHOW</v>
      </c>
      <c r="H569" s="69"/>
      <c r="I569" s="70"/>
      <c r="J569" s="70"/>
      <c r="K569" s="34" t="s">
        <v>65</v>
      </c>
      <c r="L569" s="77">
        <v>569</v>
      </c>
      <c r="M569" s="77"/>
      <c r="N569" s="72"/>
      <c r="O569" s="79" t="s">
        <v>1646</v>
      </c>
      <c r="P569" s="81">
        <v>42852.638252314813</v>
      </c>
      <c r="Q569" s="79" t="s">
        <v>1897</v>
      </c>
      <c r="R569" s="82" t="s">
        <v>3362</v>
      </c>
      <c r="S569" s="79" t="s">
        <v>4027</v>
      </c>
      <c r="T569" s="79"/>
      <c r="U569" s="79"/>
      <c r="V569" s="82" t="s">
        <v>5013</v>
      </c>
      <c r="W569" s="81">
        <v>42852.638252314813</v>
      </c>
      <c r="X569" s="82" t="s">
        <v>6228</v>
      </c>
      <c r="Y569" s="79"/>
      <c r="Z569" s="79"/>
      <c r="AA569" s="83" t="s">
        <v>8275</v>
      </c>
      <c r="AB569" s="79"/>
      <c r="AC569" s="79" t="b">
        <v>0</v>
      </c>
      <c r="AD569" s="79">
        <v>1</v>
      </c>
      <c r="AE569" s="83" t="s">
        <v>9915</v>
      </c>
      <c r="AF569" s="79" t="b">
        <v>0</v>
      </c>
      <c r="AG569" s="79" t="s">
        <v>9963</v>
      </c>
      <c r="AH569" s="79"/>
      <c r="AI569" s="83" t="s">
        <v>9915</v>
      </c>
      <c r="AJ569" s="79" t="b">
        <v>0</v>
      </c>
      <c r="AK569" s="79">
        <v>0</v>
      </c>
      <c r="AL569" s="83" t="s">
        <v>9915</v>
      </c>
      <c r="AM569" s="79" t="s">
        <v>10000</v>
      </c>
      <c r="AN569" s="79" t="b">
        <v>0</v>
      </c>
      <c r="AO569" s="83" t="s">
        <v>8275</v>
      </c>
      <c r="AP569" s="79" t="s">
        <v>179</v>
      </c>
      <c r="AQ569" s="79">
        <v>0</v>
      </c>
      <c r="AR569" s="79">
        <v>0</v>
      </c>
      <c r="AS569" s="79"/>
      <c r="AT569" s="79"/>
      <c r="AU569" s="79"/>
      <c r="AV569" s="79"/>
      <c r="AW569" s="79"/>
      <c r="AX569" s="79"/>
      <c r="AY569" s="79"/>
      <c r="AZ569" s="79"/>
      <c r="BA569">
        <v>2</v>
      </c>
      <c r="BB569">
        <v>0</v>
      </c>
      <c r="BC569" s="79" t="str">
        <f>IF(Edges[[#This Row],[Sentiment]]=0,"NEUTRAL",IF(Edges[[#This Row],[Sentiment]]=1,"POSITIVE",IF(Edges[[#This Row],[Sentiment]]=-1,"NEGATIVE")))</f>
        <v>NEUTRAL</v>
      </c>
      <c r="BD569" s="79" t="str">
        <f>IF(Edges[[#This Row],[Vertex 1]]=Edges[[#This Row],[Vertex 2]],"HIDE","SHOW")</f>
        <v>SHOW</v>
      </c>
      <c r="BE569" s="78" t="str">
        <f>REPLACE(INDEX(GroupVertices[Group], MATCH(Edges[[#This Row],[Vertex 1]],GroupVertices[Vertex],0)),1,1,"")</f>
        <v>EUTRAL</v>
      </c>
      <c r="BF569" s="78" t="str">
        <f>REPLACE(INDEX(GroupVertices[Group], MATCH(Edges[[#This Row],[Vertex 2]],GroupVertices[Vertex],0)),1,1,"")</f>
        <v>eneral</v>
      </c>
    </row>
    <row r="570" spans="1:58" x14ac:dyDescent="0.25">
      <c r="A570" s="64" t="s">
        <v>522</v>
      </c>
      <c r="B570" s="64" t="s">
        <v>540</v>
      </c>
      <c r="C570" s="65"/>
      <c r="D570" s="66"/>
      <c r="E570" s="67"/>
      <c r="F570" s="68"/>
      <c r="G570" s="65" t="str">
        <f>IF(Edges[[#This Row],[Vertex 1]]=Edges[[#This Row],[Vertex 2]],"HIDE","SHOW")</f>
        <v>SHOW</v>
      </c>
      <c r="H570" s="69"/>
      <c r="I570" s="70"/>
      <c r="J570" s="70"/>
      <c r="K570" s="34" t="s">
        <v>65</v>
      </c>
      <c r="L570" s="77">
        <v>570</v>
      </c>
      <c r="M570" s="77"/>
      <c r="N570" s="72"/>
      <c r="O570" s="79" t="s">
        <v>1646</v>
      </c>
      <c r="P570" s="81">
        <v>42852.64025462963</v>
      </c>
      <c r="Q570" s="79" t="s">
        <v>1882</v>
      </c>
      <c r="R570" s="82" t="s">
        <v>3351</v>
      </c>
      <c r="S570" s="79" t="s">
        <v>4089</v>
      </c>
      <c r="T570" s="79" t="s">
        <v>4313</v>
      </c>
      <c r="U570" s="79"/>
      <c r="V570" s="82" t="s">
        <v>5014</v>
      </c>
      <c r="W570" s="81">
        <v>42852.64025462963</v>
      </c>
      <c r="X570" s="82" t="s">
        <v>6229</v>
      </c>
      <c r="Y570" s="79"/>
      <c r="Z570" s="79"/>
      <c r="AA570" s="83" t="s">
        <v>8276</v>
      </c>
      <c r="AB570" s="79"/>
      <c r="AC570" s="79" t="b">
        <v>0</v>
      </c>
      <c r="AD570" s="79">
        <v>0</v>
      </c>
      <c r="AE570" s="83" t="s">
        <v>9915</v>
      </c>
      <c r="AF570" s="79" t="b">
        <v>0</v>
      </c>
      <c r="AG570" s="79" t="s">
        <v>9978</v>
      </c>
      <c r="AH570" s="79"/>
      <c r="AI570" s="83" t="s">
        <v>9915</v>
      </c>
      <c r="AJ570" s="79" t="b">
        <v>0</v>
      </c>
      <c r="AK570" s="79">
        <v>3</v>
      </c>
      <c r="AL570" s="83" t="s">
        <v>8295</v>
      </c>
      <c r="AM570" s="79" t="s">
        <v>9991</v>
      </c>
      <c r="AN570" s="79" t="b">
        <v>0</v>
      </c>
      <c r="AO570" s="83" t="s">
        <v>8295</v>
      </c>
      <c r="AP570" s="79" t="s">
        <v>179</v>
      </c>
      <c r="AQ570" s="79">
        <v>0</v>
      </c>
      <c r="AR570" s="79">
        <v>0</v>
      </c>
      <c r="AS570" s="79"/>
      <c r="AT570" s="79"/>
      <c r="AU570" s="79"/>
      <c r="AV570" s="79"/>
      <c r="AW570" s="79"/>
      <c r="AX570" s="79"/>
      <c r="AY570" s="79"/>
      <c r="AZ570" s="79"/>
      <c r="BA570">
        <v>1</v>
      </c>
      <c r="BB570">
        <v>0</v>
      </c>
      <c r="BC570" s="79" t="str">
        <f>IF(Edges[[#This Row],[Sentiment]]=0,"NEUTRAL",IF(Edges[[#This Row],[Sentiment]]=1,"POSITIVE",IF(Edges[[#This Row],[Sentiment]]=-1,"NEGATIVE")))</f>
        <v>NEUTRAL</v>
      </c>
      <c r="BD570" s="79" t="str">
        <f>IF(Edges[[#This Row],[Vertex 1]]=Edges[[#This Row],[Vertex 2]],"HIDE","SHOW")</f>
        <v>SHOW</v>
      </c>
      <c r="BE570" s="78" t="str">
        <f>REPLACE(INDEX(GroupVertices[Group], MATCH(Edges[[#This Row],[Vertex 1]],GroupVertices[Vertex],0)),1,1,"")</f>
        <v>EUTRAL</v>
      </c>
      <c r="BF570" s="78" t="str">
        <f>REPLACE(INDEX(GroupVertices[Group], MATCH(Edges[[#This Row],[Vertex 2]],GroupVertices[Vertex],0)),1,1,"")</f>
        <v>EUTRAL</v>
      </c>
    </row>
    <row r="571" spans="1:58" x14ac:dyDescent="0.25">
      <c r="A571" s="64" t="s">
        <v>523</v>
      </c>
      <c r="B571" s="64" t="s">
        <v>572</v>
      </c>
      <c r="C571" s="65"/>
      <c r="D571" s="66"/>
      <c r="E571" s="67"/>
      <c r="F571" s="68"/>
      <c r="G571" s="65" t="str">
        <f>IF(Edges[[#This Row],[Vertex 1]]=Edges[[#This Row],[Vertex 2]],"HIDE","SHOW")</f>
        <v>SHOW</v>
      </c>
      <c r="H571" s="69"/>
      <c r="I571" s="70"/>
      <c r="J571" s="70"/>
      <c r="K571" s="34" t="s">
        <v>65</v>
      </c>
      <c r="L571" s="77">
        <v>571</v>
      </c>
      <c r="M571" s="77"/>
      <c r="N571" s="72"/>
      <c r="O571" s="79" t="s">
        <v>1646</v>
      </c>
      <c r="P571" s="81">
        <v>42852.6406712963</v>
      </c>
      <c r="Q571" s="79" t="s">
        <v>18371</v>
      </c>
      <c r="R571" s="82" t="s">
        <v>3355</v>
      </c>
      <c r="S571" s="79" t="s">
        <v>4092</v>
      </c>
      <c r="T571" s="79" t="s">
        <v>4315</v>
      </c>
      <c r="U571" s="79"/>
      <c r="V571" s="82" t="s">
        <v>5015</v>
      </c>
      <c r="W571" s="81">
        <v>42852.6406712963</v>
      </c>
      <c r="X571" s="82" t="s">
        <v>6230</v>
      </c>
      <c r="Y571" s="79"/>
      <c r="Z571" s="79"/>
      <c r="AA571" s="83" t="s">
        <v>8277</v>
      </c>
      <c r="AB571" s="79"/>
      <c r="AC571" s="79" t="b">
        <v>0</v>
      </c>
      <c r="AD571" s="79">
        <v>0</v>
      </c>
      <c r="AE571" s="83" t="s">
        <v>9915</v>
      </c>
      <c r="AF571" s="79" t="b">
        <v>0</v>
      </c>
      <c r="AG571" s="79" t="s">
        <v>9970</v>
      </c>
      <c r="AH571" s="79"/>
      <c r="AI571" s="83" t="s">
        <v>9915</v>
      </c>
      <c r="AJ571" s="79" t="b">
        <v>0</v>
      </c>
      <c r="AK571" s="79">
        <v>11</v>
      </c>
      <c r="AL571" s="83" t="s">
        <v>8332</v>
      </c>
      <c r="AM571" s="79" t="s">
        <v>9991</v>
      </c>
      <c r="AN571" s="79" t="b">
        <v>0</v>
      </c>
      <c r="AO571" s="83" t="s">
        <v>8332</v>
      </c>
      <c r="AP571" s="79" t="s">
        <v>179</v>
      </c>
      <c r="AQ571" s="79">
        <v>0</v>
      </c>
      <c r="AR571" s="79">
        <v>0</v>
      </c>
      <c r="AS571" s="79"/>
      <c r="AT571" s="79"/>
      <c r="AU571" s="79"/>
      <c r="AV571" s="79"/>
      <c r="AW571" s="79"/>
      <c r="AX571" s="79"/>
      <c r="AY571" s="79"/>
      <c r="AZ571" s="79"/>
      <c r="BA571">
        <v>1</v>
      </c>
      <c r="BB571">
        <v>0</v>
      </c>
      <c r="BC571" s="79" t="str">
        <f>IF(Edges[[#This Row],[Sentiment]]=0,"NEUTRAL",IF(Edges[[#This Row],[Sentiment]]=1,"POSITIVE",IF(Edges[[#This Row],[Sentiment]]=-1,"NEGATIVE")))</f>
        <v>NEUTRAL</v>
      </c>
      <c r="BD571" s="79" t="str">
        <f>IF(Edges[[#This Row],[Vertex 1]]=Edges[[#This Row],[Vertex 2]],"HIDE","SHOW")</f>
        <v>SHOW</v>
      </c>
      <c r="BE571" s="78" t="str">
        <f>REPLACE(INDEX(GroupVertices[Group], MATCH(Edges[[#This Row],[Vertex 1]],GroupVertices[Vertex],0)),1,1,"")</f>
        <v>EUTRAL</v>
      </c>
      <c r="BF571" s="78" t="str">
        <f>REPLACE(INDEX(GroupVertices[Group], MATCH(Edges[[#This Row],[Vertex 2]],GroupVertices[Vertex],0)),1,1,"")</f>
        <v>EUTRAL</v>
      </c>
    </row>
    <row r="572" spans="1:58" x14ac:dyDescent="0.25">
      <c r="A572" s="64" t="s">
        <v>524</v>
      </c>
      <c r="B572" s="64" t="s">
        <v>1575</v>
      </c>
      <c r="C572" s="65"/>
      <c r="D572" s="66"/>
      <c r="E572" s="67"/>
      <c r="F572" s="68"/>
      <c r="G572" s="65" t="str">
        <f>IF(Edges[[#This Row],[Vertex 1]]=Edges[[#This Row],[Vertex 2]],"HIDE","SHOW")</f>
        <v>SHOW</v>
      </c>
      <c r="H572" s="69"/>
      <c r="I572" s="70"/>
      <c r="J572" s="70"/>
      <c r="K572" s="34" t="s">
        <v>65</v>
      </c>
      <c r="L572" s="77">
        <v>572</v>
      </c>
      <c r="M572" s="77"/>
      <c r="N572" s="72"/>
      <c r="O572" s="79" t="s">
        <v>1646</v>
      </c>
      <c r="P572" s="81">
        <v>42852.641793981478</v>
      </c>
      <c r="Q572" s="79" t="s">
        <v>1898</v>
      </c>
      <c r="R572" s="82" t="s">
        <v>3363</v>
      </c>
      <c r="S572" s="79" t="s">
        <v>4027</v>
      </c>
      <c r="T572" s="79"/>
      <c r="U572" s="79"/>
      <c r="V572" s="82" t="s">
        <v>5016</v>
      </c>
      <c r="W572" s="81">
        <v>42852.641793981478</v>
      </c>
      <c r="X572" s="82" t="s">
        <v>6231</v>
      </c>
      <c r="Y572" s="79"/>
      <c r="Z572" s="79"/>
      <c r="AA572" s="83" t="s">
        <v>8278</v>
      </c>
      <c r="AB572" s="79"/>
      <c r="AC572" s="79" t="b">
        <v>0</v>
      </c>
      <c r="AD572" s="79">
        <v>0</v>
      </c>
      <c r="AE572" s="83" t="s">
        <v>9915</v>
      </c>
      <c r="AF572" s="79" t="b">
        <v>0</v>
      </c>
      <c r="AG572" s="79" t="s">
        <v>9963</v>
      </c>
      <c r="AH572" s="79"/>
      <c r="AI572" s="83" t="s">
        <v>9915</v>
      </c>
      <c r="AJ572" s="79" t="b">
        <v>0</v>
      </c>
      <c r="AK572" s="79">
        <v>0</v>
      </c>
      <c r="AL572" s="83" t="s">
        <v>9915</v>
      </c>
      <c r="AM572" s="79" t="s">
        <v>9990</v>
      </c>
      <c r="AN572" s="79" t="b">
        <v>0</v>
      </c>
      <c r="AO572" s="83" t="s">
        <v>8278</v>
      </c>
      <c r="AP572" s="79" t="s">
        <v>179</v>
      </c>
      <c r="AQ572" s="79">
        <v>0</v>
      </c>
      <c r="AR572" s="79">
        <v>0</v>
      </c>
      <c r="AS572" s="79"/>
      <c r="AT572" s="79"/>
      <c r="AU572" s="79"/>
      <c r="AV572" s="79"/>
      <c r="AW572" s="79"/>
      <c r="AX572" s="79"/>
      <c r="AY572" s="79"/>
      <c r="AZ572" s="79"/>
      <c r="BA572">
        <v>1</v>
      </c>
      <c r="BB572">
        <v>0</v>
      </c>
      <c r="BC572" s="79" t="str">
        <f>IF(Edges[[#This Row],[Sentiment]]=0,"NEUTRAL",IF(Edges[[#This Row],[Sentiment]]=1,"POSITIVE",IF(Edges[[#This Row],[Sentiment]]=-1,"NEGATIVE")))</f>
        <v>NEUTRAL</v>
      </c>
      <c r="BD572" s="79" t="str">
        <f>IF(Edges[[#This Row],[Vertex 1]]=Edges[[#This Row],[Vertex 2]],"HIDE","SHOW")</f>
        <v>SHOW</v>
      </c>
      <c r="BE572" s="78" t="str">
        <f>REPLACE(INDEX(GroupVertices[Group], MATCH(Edges[[#This Row],[Vertex 1]],GroupVertices[Vertex],0)),1,1,"")</f>
        <v>EUTRAL</v>
      </c>
      <c r="BF572" s="78" t="str">
        <f>REPLACE(INDEX(GroupVertices[Group], MATCH(Edges[[#This Row],[Vertex 2]],GroupVertices[Vertex],0)),1,1,"")</f>
        <v>eneral</v>
      </c>
    </row>
    <row r="573" spans="1:58" x14ac:dyDescent="0.25">
      <c r="A573" s="64" t="s">
        <v>525</v>
      </c>
      <c r="B573" s="64" t="s">
        <v>1576</v>
      </c>
      <c r="C573" s="65"/>
      <c r="D573" s="66"/>
      <c r="E573" s="67"/>
      <c r="F573" s="68"/>
      <c r="G573" s="65" t="str">
        <f>IF(Edges[[#This Row],[Vertex 1]]=Edges[[#This Row],[Vertex 2]],"HIDE","SHOW")</f>
        <v>SHOW</v>
      </c>
      <c r="H573" s="69"/>
      <c r="I573" s="70"/>
      <c r="J573" s="70"/>
      <c r="K573" s="34" t="s">
        <v>65</v>
      </c>
      <c r="L573" s="77">
        <v>573</v>
      </c>
      <c r="M573" s="77"/>
      <c r="N573" s="72"/>
      <c r="O573" s="79" t="s">
        <v>1646</v>
      </c>
      <c r="P573" s="81">
        <v>42852.642407407409</v>
      </c>
      <c r="Q573" s="79" t="s">
        <v>1899</v>
      </c>
      <c r="R573" s="79"/>
      <c r="S573" s="79"/>
      <c r="T573" s="79"/>
      <c r="U573" s="79"/>
      <c r="V573" s="82" t="s">
        <v>5017</v>
      </c>
      <c r="W573" s="81">
        <v>42852.642407407409</v>
      </c>
      <c r="X573" s="82" t="s">
        <v>6232</v>
      </c>
      <c r="Y573" s="79"/>
      <c r="Z573" s="79"/>
      <c r="AA573" s="83" t="s">
        <v>8279</v>
      </c>
      <c r="AB573" s="79"/>
      <c r="AC573" s="79" t="b">
        <v>0</v>
      </c>
      <c r="AD573" s="79">
        <v>0</v>
      </c>
      <c r="AE573" s="83" t="s">
        <v>9921</v>
      </c>
      <c r="AF573" s="79" t="b">
        <v>0</v>
      </c>
      <c r="AG573" s="79" t="s">
        <v>9963</v>
      </c>
      <c r="AH573" s="79"/>
      <c r="AI573" s="83" t="s">
        <v>9915</v>
      </c>
      <c r="AJ573" s="79" t="b">
        <v>0</v>
      </c>
      <c r="AK573" s="79">
        <v>0</v>
      </c>
      <c r="AL573" s="83" t="s">
        <v>9915</v>
      </c>
      <c r="AM573" s="79" t="s">
        <v>9991</v>
      </c>
      <c r="AN573" s="79" t="b">
        <v>0</v>
      </c>
      <c r="AO573" s="83" t="s">
        <v>8279</v>
      </c>
      <c r="AP573" s="79" t="s">
        <v>179</v>
      </c>
      <c r="AQ573" s="79">
        <v>0</v>
      </c>
      <c r="AR573" s="79">
        <v>0</v>
      </c>
      <c r="AS573" s="79"/>
      <c r="AT573" s="79"/>
      <c r="AU573" s="79"/>
      <c r="AV573" s="79"/>
      <c r="AW573" s="79"/>
      <c r="AX573" s="79"/>
      <c r="AY573" s="79"/>
      <c r="AZ573" s="79"/>
      <c r="BA573">
        <v>1</v>
      </c>
      <c r="BB573">
        <v>0</v>
      </c>
      <c r="BC573" s="79" t="str">
        <f>IF(Edges[[#This Row],[Sentiment]]=0,"NEUTRAL",IF(Edges[[#This Row],[Sentiment]]=1,"POSITIVE",IF(Edges[[#This Row],[Sentiment]]=-1,"NEGATIVE")))</f>
        <v>NEUTRAL</v>
      </c>
      <c r="BD573" s="79" t="str">
        <f>IF(Edges[[#This Row],[Vertex 1]]=Edges[[#This Row],[Vertex 2]],"HIDE","SHOW")</f>
        <v>SHOW</v>
      </c>
      <c r="BE573" s="78" t="str">
        <f>REPLACE(INDEX(GroupVertices[Group], MATCH(Edges[[#This Row],[Vertex 1]],GroupVertices[Vertex],0)),1,1,"")</f>
        <v>EUTRAL</v>
      </c>
      <c r="BF573" s="78" t="str">
        <f>REPLACE(INDEX(GroupVertices[Group], MATCH(Edges[[#This Row],[Vertex 2]],GroupVertices[Vertex],0)),1,1,"")</f>
        <v>eneral</v>
      </c>
    </row>
    <row r="574" spans="1:58" x14ac:dyDescent="0.25">
      <c r="A574" s="64" t="s">
        <v>525</v>
      </c>
      <c r="B574" s="64" t="s">
        <v>1577</v>
      </c>
      <c r="C574" s="65"/>
      <c r="D574" s="66"/>
      <c r="E574" s="67"/>
      <c r="F574" s="68"/>
      <c r="G574" s="65" t="str">
        <f>IF(Edges[[#This Row],[Vertex 1]]=Edges[[#This Row],[Vertex 2]],"HIDE","SHOW")</f>
        <v>SHOW</v>
      </c>
      <c r="H574" s="69"/>
      <c r="I574" s="70"/>
      <c r="J574" s="70"/>
      <c r="K574" s="34" t="s">
        <v>65</v>
      </c>
      <c r="L574" s="77">
        <v>574</v>
      </c>
      <c r="M574" s="77"/>
      <c r="N574" s="72"/>
      <c r="O574" s="79" t="s">
        <v>1646</v>
      </c>
      <c r="P574" s="81">
        <v>42852.642407407409</v>
      </c>
      <c r="Q574" s="79" t="s">
        <v>1899</v>
      </c>
      <c r="R574" s="79"/>
      <c r="S574" s="79"/>
      <c r="T574" s="79"/>
      <c r="U574" s="79"/>
      <c r="V574" s="82" t="s">
        <v>5017</v>
      </c>
      <c r="W574" s="81">
        <v>42852.642407407409</v>
      </c>
      <c r="X574" s="82" t="s">
        <v>6232</v>
      </c>
      <c r="Y574" s="79"/>
      <c r="Z574" s="79"/>
      <c r="AA574" s="83" t="s">
        <v>8279</v>
      </c>
      <c r="AB574" s="79"/>
      <c r="AC574" s="79" t="b">
        <v>0</v>
      </c>
      <c r="AD574" s="79">
        <v>0</v>
      </c>
      <c r="AE574" s="83" t="s">
        <v>9921</v>
      </c>
      <c r="AF574" s="79" t="b">
        <v>0</v>
      </c>
      <c r="AG574" s="79" t="s">
        <v>9963</v>
      </c>
      <c r="AH574" s="79"/>
      <c r="AI574" s="83" t="s">
        <v>9915</v>
      </c>
      <c r="AJ574" s="79" t="b">
        <v>0</v>
      </c>
      <c r="AK574" s="79">
        <v>0</v>
      </c>
      <c r="AL574" s="83" t="s">
        <v>9915</v>
      </c>
      <c r="AM574" s="79" t="s">
        <v>9991</v>
      </c>
      <c r="AN574" s="79" t="b">
        <v>0</v>
      </c>
      <c r="AO574" s="83" t="s">
        <v>8279</v>
      </c>
      <c r="AP574" s="79" t="s">
        <v>179</v>
      </c>
      <c r="AQ574" s="79">
        <v>0</v>
      </c>
      <c r="AR574" s="79">
        <v>0</v>
      </c>
      <c r="AS574" s="79"/>
      <c r="AT574" s="79"/>
      <c r="AU574" s="79"/>
      <c r="AV574" s="79"/>
      <c r="AW574" s="79"/>
      <c r="AX574" s="79"/>
      <c r="AY574" s="79"/>
      <c r="AZ574" s="79"/>
      <c r="BA574">
        <v>1</v>
      </c>
      <c r="BB574">
        <v>0</v>
      </c>
      <c r="BC574" s="79" t="str">
        <f>IF(Edges[[#This Row],[Sentiment]]=0,"NEUTRAL",IF(Edges[[#This Row],[Sentiment]]=1,"POSITIVE",IF(Edges[[#This Row],[Sentiment]]=-1,"NEGATIVE")))</f>
        <v>NEUTRAL</v>
      </c>
      <c r="BD574" s="79" t="str">
        <f>IF(Edges[[#This Row],[Vertex 1]]=Edges[[#This Row],[Vertex 2]],"HIDE","SHOW")</f>
        <v>SHOW</v>
      </c>
      <c r="BE574" s="78" t="str">
        <f>REPLACE(INDEX(GroupVertices[Group], MATCH(Edges[[#This Row],[Vertex 1]],GroupVertices[Vertex],0)),1,1,"")</f>
        <v>EUTRAL</v>
      </c>
      <c r="BF574" s="78" t="str">
        <f>REPLACE(INDEX(GroupVertices[Group], MATCH(Edges[[#This Row],[Vertex 2]],GroupVertices[Vertex],0)),1,1,"")</f>
        <v>eneral</v>
      </c>
    </row>
    <row r="575" spans="1:58" x14ac:dyDescent="0.25">
      <c r="A575" s="64" t="s">
        <v>525</v>
      </c>
      <c r="B575" s="64" t="s">
        <v>1453</v>
      </c>
      <c r="C575" s="65"/>
      <c r="D575" s="66"/>
      <c r="E575" s="67"/>
      <c r="F575" s="68"/>
      <c r="G575" s="65" t="str">
        <f>IF(Edges[[#This Row],[Vertex 1]]=Edges[[#This Row],[Vertex 2]],"HIDE","SHOW")</f>
        <v>SHOW</v>
      </c>
      <c r="H575" s="69"/>
      <c r="I575" s="70"/>
      <c r="J575" s="70"/>
      <c r="K575" s="34" t="s">
        <v>65</v>
      </c>
      <c r="L575" s="77">
        <v>575</v>
      </c>
      <c r="M575" s="77"/>
      <c r="N575" s="72"/>
      <c r="O575" s="79" t="s">
        <v>1646</v>
      </c>
      <c r="P575" s="81">
        <v>42852.642407407409</v>
      </c>
      <c r="Q575" s="79" t="s">
        <v>1899</v>
      </c>
      <c r="R575" s="79"/>
      <c r="S575" s="79"/>
      <c r="T575" s="79"/>
      <c r="U575" s="79"/>
      <c r="V575" s="82" t="s">
        <v>5017</v>
      </c>
      <c r="W575" s="81">
        <v>42852.642407407409</v>
      </c>
      <c r="X575" s="82" t="s">
        <v>6232</v>
      </c>
      <c r="Y575" s="79"/>
      <c r="Z575" s="79"/>
      <c r="AA575" s="83" t="s">
        <v>8279</v>
      </c>
      <c r="AB575" s="79"/>
      <c r="AC575" s="79" t="b">
        <v>0</v>
      </c>
      <c r="AD575" s="79">
        <v>0</v>
      </c>
      <c r="AE575" s="83" t="s">
        <v>9921</v>
      </c>
      <c r="AF575" s="79" t="b">
        <v>0</v>
      </c>
      <c r="AG575" s="79" t="s">
        <v>9963</v>
      </c>
      <c r="AH575" s="79"/>
      <c r="AI575" s="83" t="s">
        <v>9915</v>
      </c>
      <c r="AJ575" s="79" t="b">
        <v>0</v>
      </c>
      <c r="AK575" s="79">
        <v>0</v>
      </c>
      <c r="AL575" s="83" t="s">
        <v>9915</v>
      </c>
      <c r="AM575" s="79" t="s">
        <v>9991</v>
      </c>
      <c r="AN575" s="79" t="b">
        <v>0</v>
      </c>
      <c r="AO575" s="83" t="s">
        <v>8279</v>
      </c>
      <c r="AP575" s="79" t="s">
        <v>179</v>
      </c>
      <c r="AQ575" s="79">
        <v>0</v>
      </c>
      <c r="AR575" s="79">
        <v>0</v>
      </c>
      <c r="AS575" s="79"/>
      <c r="AT575" s="79"/>
      <c r="AU575" s="79"/>
      <c r="AV575" s="79"/>
      <c r="AW575" s="79"/>
      <c r="AX575" s="79"/>
      <c r="AY575" s="79"/>
      <c r="AZ575" s="79"/>
      <c r="BA575">
        <v>1</v>
      </c>
      <c r="BB575">
        <v>0</v>
      </c>
      <c r="BC575" s="79" t="str">
        <f>IF(Edges[[#This Row],[Sentiment]]=0,"NEUTRAL",IF(Edges[[#This Row],[Sentiment]]=1,"POSITIVE",IF(Edges[[#This Row],[Sentiment]]=-1,"NEGATIVE")))</f>
        <v>NEUTRAL</v>
      </c>
      <c r="BD575" s="79" t="str">
        <f>IF(Edges[[#This Row],[Vertex 1]]=Edges[[#This Row],[Vertex 2]],"HIDE","SHOW")</f>
        <v>SHOW</v>
      </c>
      <c r="BE575" s="78" t="str">
        <f>REPLACE(INDEX(GroupVertices[Group], MATCH(Edges[[#This Row],[Vertex 1]],GroupVertices[Vertex],0)),1,1,"")</f>
        <v>EUTRAL</v>
      </c>
      <c r="BF575" s="78" t="str">
        <f>REPLACE(INDEX(GroupVertices[Group], MATCH(Edges[[#This Row],[Vertex 2]],GroupVertices[Vertex],0)),1,1,"")</f>
        <v>eneral</v>
      </c>
    </row>
    <row r="576" spans="1:58" x14ac:dyDescent="0.25">
      <c r="A576" s="64" t="s">
        <v>525</v>
      </c>
      <c r="B576" s="64" t="s">
        <v>1176</v>
      </c>
      <c r="C576" s="65"/>
      <c r="D576" s="66"/>
      <c r="E576" s="67"/>
      <c r="F576" s="68"/>
      <c r="G576" s="65" t="str">
        <f>IF(Edges[[#This Row],[Vertex 1]]=Edges[[#This Row],[Vertex 2]],"HIDE","SHOW")</f>
        <v>SHOW</v>
      </c>
      <c r="H576" s="69"/>
      <c r="I576" s="70"/>
      <c r="J576" s="70"/>
      <c r="K576" s="34" t="s">
        <v>65</v>
      </c>
      <c r="L576" s="77">
        <v>576</v>
      </c>
      <c r="M576" s="77"/>
      <c r="N576" s="72"/>
      <c r="O576" s="79" t="s">
        <v>1646</v>
      </c>
      <c r="P576" s="81">
        <v>42852.642407407409</v>
      </c>
      <c r="Q576" s="79" t="s">
        <v>1899</v>
      </c>
      <c r="R576" s="79"/>
      <c r="S576" s="79"/>
      <c r="T576" s="79"/>
      <c r="U576" s="79"/>
      <c r="V576" s="82" t="s">
        <v>5017</v>
      </c>
      <c r="W576" s="81">
        <v>42852.642407407409</v>
      </c>
      <c r="X576" s="82" t="s">
        <v>6232</v>
      </c>
      <c r="Y576" s="79"/>
      <c r="Z576" s="79"/>
      <c r="AA576" s="83" t="s">
        <v>8279</v>
      </c>
      <c r="AB576" s="79"/>
      <c r="AC576" s="79" t="b">
        <v>0</v>
      </c>
      <c r="AD576" s="79">
        <v>0</v>
      </c>
      <c r="AE576" s="83" t="s">
        <v>9921</v>
      </c>
      <c r="AF576" s="79" t="b">
        <v>0</v>
      </c>
      <c r="AG576" s="79" t="s">
        <v>9963</v>
      </c>
      <c r="AH576" s="79"/>
      <c r="AI576" s="83" t="s">
        <v>9915</v>
      </c>
      <c r="AJ576" s="79" t="b">
        <v>0</v>
      </c>
      <c r="AK576" s="79">
        <v>0</v>
      </c>
      <c r="AL576" s="83" t="s">
        <v>9915</v>
      </c>
      <c r="AM576" s="79" t="s">
        <v>9991</v>
      </c>
      <c r="AN576" s="79" t="b">
        <v>0</v>
      </c>
      <c r="AO576" s="83" t="s">
        <v>8279</v>
      </c>
      <c r="AP576" s="79" t="s">
        <v>179</v>
      </c>
      <c r="AQ576" s="79">
        <v>0</v>
      </c>
      <c r="AR576" s="79">
        <v>0</v>
      </c>
      <c r="AS576" s="79"/>
      <c r="AT576" s="79"/>
      <c r="AU576" s="79"/>
      <c r="AV576" s="79"/>
      <c r="AW576" s="79"/>
      <c r="AX576" s="79"/>
      <c r="AY576" s="79"/>
      <c r="AZ576" s="79"/>
      <c r="BA576">
        <v>1</v>
      </c>
      <c r="BB576">
        <v>0</v>
      </c>
      <c r="BC576" s="79" t="str">
        <f>IF(Edges[[#This Row],[Sentiment]]=0,"NEUTRAL",IF(Edges[[#This Row],[Sentiment]]=1,"POSITIVE",IF(Edges[[#This Row],[Sentiment]]=-1,"NEGATIVE")))</f>
        <v>NEUTRAL</v>
      </c>
      <c r="BD576" s="79" t="str">
        <f>IF(Edges[[#This Row],[Vertex 1]]=Edges[[#This Row],[Vertex 2]],"HIDE","SHOW")</f>
        <v>SHOW</v>
      </c>
      <c r="BE576" s="78" t="str">
        <f>REPLACE(INDEX(GroupVertices[Group], MATCH(Edges[[#This Row],[Vertex 1]],GroupVertices[Vertex],0)),1,1,"")</f>
        <v>EUTRAL</v>
      </c>
      <c r="BF576" s="78" t="str">
        <f>REPLACE(INDEX(GroupVertices[Group], MATCH(Edges[[#This Row],[Vertex 2]],GroupVertices[Vertex],0)),1,1,"")</f>
        <v>eneral</v>
      </c>
    </row>
    <row r="577" spans="1:58" x14ac:dyDescent="0.25">
      <c r="A577" s="64" t="s">
        <v>525</v>
      </c>
      <c r="B577" s="64" t="s">
        <v>1544</v>
      </c>
      <c r="C577" s="65"/>
      <c r="D577" s="66"/>
      <c r="E577" s="67"/>
      <c r="F577" s="68"/>
      <c r="G577" s="65" t="str">
        <f>IF(Edges[[#This Row],[Vertex 1]]=Edges[[#This Row],[Vertex 2]],"HIDE","SHOW")</f>
        <v>SHOW</v>
      </c>
      <c r="H577" s="69"/>
      <c r="I577" s="70"/>
      <c r="J577" s="70"/>
      <c r="K577" s="34" t="s">
        <v>65</v>
      </c>
      <c r="L577" s="77">
        <v>577</v>
      </c>
      <c r="M577" s="77"/>
      <c r="N577" s="72"/>
      <c r="O577" s="79" t="s">
        <v>1647</v>
      </c>
      <c r="P577" s="81">
        <v>42852.642407407409</v>
      </c>
      <c r="Q577" s="79" t="s">
        <v>1899</v>
      </c>
      <c r="R577" s="79"/>
      <c r="S577" s="79"/>
      <c r="T577" s="79"/>
      <c r="U577" s="79"/>
      <c r="V577" s="82" t="s">
        <v>5017</v>
      </c>
      <c r="W577" s="81">
        <v>42852.642407407409</v>
      </c>
      <c r="X577" s="82" t="s">
        <v>6232</v>
      </c>
      <c r="Y577" s="79"/>
      <c r="Z577" s="79"/>
      <c r="AA577" s="83" t="s">
        <v>8279</v>
      </c>
      <c r="AB577" s="79"/>
      <c r="AC577" s="79" t="b">
        <v>0</v>
      </c>
      <c r="AD577" s="79">
        <v>0</v>
      </c>
      <c r="AE577" s="83" t="s">
        <v>9921</v>
      </c>
      <c r="AF577" s="79" t="b">
        <v>0</v>
      </c>
      <c r="AG577" s="79" t="s">
        <v>9963</v>
      </c>
      <c r="AH577" s="79"/>
      <c r="AI577" s="83" t="s">
        <v>9915</v>
      </c>
      <c r="AJ577" s="79" t="b">
        <v>0</v>
      </c>
      <c r="AK577" s="79">
        <v>0</v>
      </c>
      <c r="AL577" s="83" t="s">
        <v>9915</v>
      </c>
      <c r="AM577" s="79" t="s">
        <v>9991</v>
      </c>
      <c r="AN577" s="79" t="b">
        <v>0</v>
      </c>
      <c r="AO577" s="83" t="s">
        <v>8279</v>
      </c>
      <c r="AP577" s="79" t="s">
        <v>179</v>
      </c>
      <c r="AQ577" s="79">
        <v>0</v>
      </c>
      <c r="AR577" s="79">
        <v>0</v>
      </c>
      <c r="AS577" s="79"/>
      <c r="AT577" s="79"/>
      <c r="AU577" s="79"/>
      <c r="AV577" s="79"/>
      <c r="AW577" s="79"/>
      <c r="AX577" s="79"/>
      <c r="AY577" s="79"/>
      <c r="AZ577" s="79"/>
      <c r="BA577">
        <v>1</v>
      </c>
      <c r="BB577">
        <v>0</v>
      </c>
      <c r="BC577" s="79" t="str">
        <f>IF(Edges[[#This Row],[Sentiment]]=0,"NEUTRAL",IF(Edges[[#This Row],[Sentiment]]=1,"POSITIVE",IF(Edges[[#This Row],[Sentiment]]=-1,"NEGATIVE")))</f>
        <v>NEUTRAL</v>
      </c>
      <c r="BD577" s="79" t="str">
        <f>IF(Edges[[#This Row],[Vertex 1]]=Edges[[#This Row],[Vertex 2]],"HIDE","SHOW")</f>
        <v>SHOW</v>
      </c>
      <c r="BE577" s="78" t="str">
        <f>REPLACE(INDEX(GroupVertices[Group], MATCH(Edges[[#This Row],[Vertex 1]],GroupVertices[Vertex],0)),1,1,"")</f>
        <v>EUTRAL</v>
      </c>
      <c r="BF577" s="78" t="str">
        <f>REPLACE(INDEX(GroupVertices[Group], MATCH(Edges[[#This Row],[Vertex 2]],GroupVertices[Vertex],0)),1,1,"")</f>
        <v>eneral</v>
      </c>
    </row>
    <row r="578" spans="1:58" x14ac:dyDescent="0.25">
      <c r="A578" s="64" t="s">
        <v>526</v>
      </c>
      <c r="B578" s="64" t="s">
        <v>572</v>
      </c>
      <c r="C578" s="65"/>
      <c r="D578" s="66"/>
      <c r="E578" s="67"/>
      <c r="F578" s="68"/>
      <c r="G578" s="65" t="str">
        <f>IF(Edges[[#This Row],[Vertex 1]]=Edges[[#This Row],[Vertex 2]],"HIDE","SHOW")</f>
        <v>SHOW</v>
      </c>
      <c r="H578" s="69"/>
      <c r="I578" s="70"/>
      <c r="J578" s="70"/>
      <c r="K578" s="34" t="s">
        <v>65</v>
      </c>
      <c r="L578" s="77">
        <v>578</v>
      </c>
      <c r="M578" s="77"/>
      <c r="N578" s="72"/>
      <c r="O578" s="79" t="s">
        <v>1646</v>
      </c>
      <c r="P578" s="81">
        <v>42852.643148148149</v>
      </c>
      <c r="Q578" s="79" t="s">
        <v>18371</v>
      </c>
      <c r="R578" s="82" t="s">
        <v>3355</v>
      </c>
      <c r="S578" s="79" t="s">
        <v>4092</v>
      </c>
      <c r="T578" s="79" t="s">
        <v>4315</v>
      </c>
      <c r="U578" s="79"/>
      <c r="V578" s="82" t="s">
        <v>5018</v>
      </c>
      <c r="W578" s="81">
        <v>42852.643148148149</v>
      </c>
      <c r="X578" s="82" t="s">
        <v>6233</v>
      </c>
      <c r="Y578" s="79"/>
      <c r="Z578" s="79"/>
      <c r="AA578" s="83" t="s">
        <v>8280</v>
      </c>
      <c r="AB578" s="79"/>
      <c r="AC578" s="79" t="b">
        <v>0</v>
      </c>
      <c r="AD578" s="79">
        <v>0</v>
      </c>
      <c r="AE578" s="83" t="s">
        <v>9915</v>
      </c>
      <c r="AF578" s="79" t="b">
        <v>0</v>
      </c>
      <c r="AG578" s="79" t="s">
        <v>9970</v>
      </c>
      <c r="AH578" s="79"/>
      <c r="AI578" s="83" t="s">
        <v>9915</v>
      </c>
      <c r="AJ578" s="79" t="b">
        <v>0</v>
      </c>
      <c r="AK578" s="79">
        <v>11</v>
      </c>
      <c r="AL578" s="83" t="s">
        <v>8332</v>
      </c>
      <c r="AM578" s="79" t="s">
        <v>9991</v>
      </c>
      <c r="AN578" s="79" t="b">
        <v>0</v>
      </c>
      <c r="AO578" s="83" t="s">
        <v>8332</v>
      </c>
      <c r="AP578" s="79" t="s">
        <v>179</v>
      </c>
      <c r="AQ578" s="79">
        <v>0</v>
      </c>
      <c r="AR578" s="79">
        <v>0</v>
      </c>
      <c r="AS578" s="79"/>
      <c r="AT578" s="79"/>
      <c r="AU578" s="79"/>
      <c r="AV578" s="79"/>
      <c r="AW578" s="79"/>
      <c r="AX578" s="79"/>
      <c r="AY578" s="79"/>
      <c r="AZ578" s="79"/>
      <c r="BA578">
        <v>1</v>
      </c>
      <c r="BB578">
        <v>0</v>
      </c>
      <c r="BC578" s="79" t="str">
        <f>IF(Edges[[#This Row],[Sentiment]]=0,"NEUTRAL",IF(Edges[[#This Row],[Sentiment]]=1,"POSITIVE",IF(Edges[[#This Row],[Sentiment]]=-1,"NEGATIVE")))</f>
        <v>NEUTRAL</v>
      </c>
      <c r="BD578" s="79" t="str">
        <f>IF(Edges[[#This Row],[Vertex 1]]=Edges[[#This Row],[Vertex 2]],"HIDE","SHOW")</f>
        <v>SHOW</v>
      </c>
      <c r="BE578" s="78" t="str">
        <f>REPLACE(INDEX(GroupVertices[Group], MATCH(Edges[[#This Row],[Vertex 1]],GroupVertices[Vertex],0)),1,1,"")</f>
        <v>EUTRAL</v>
      </c>
      <c r="BF578" s="78" t="str">
        <f>REPLACE(INDEX(GroupVertices[Group], MATCH(Edges[[#This Row],[Vertex 2]],GroupVertices[Vertex],0)),1,1,"")</f>
        <v>EUTRAL</v>
      </c>
    </row>
    <row r="579" spans="1:58" x14ac:dyDescent="0.25">
      <c r="A579" s="64" t="s">
        <v>527</v>
      </c>
      <c r="B579" s="64" t="s">
        <v>1578</v>
      </c>
      <c r="C579" s="65"/>
      <c r="D579" s="66"/>
      <c r="E579" s="67"/>
      <c r="F579" s="68"/>
      <c r="G579" s="65" t="str">
        <f>IF(Edges[[#This Row],[Vertex 1]]=Edges[[#This Row],[Vertex 2]],"HIDE","SHOW")</f>
        <v>SHOW</v>
      </c>
      <c r="H579" s="69"/>
      <c r="I579" s="70"/>
      <c r="J579" s="70"/>
      <c r="K579" s="34" t="s">
        <v>65</v>
      </c>
      <c r="L579" s="77">
        <v>579</v>
      </c>
      <c r="M579" s="77"/>
      <c r="N579" s="72"/>
      <c r="O579" s="79" t="s">
        <v>1646</v>
      </c>
      <c r="P579" s="81">
        <v>42852.648645833331</v>
      </c>
      <c r="Q579" s="79" t="s">
        <v>1900</v>
      </c>
      <c r="R579" s="79"/>
      <c r="S579" s="79"/>
      <c r="T579" s="79"/>
      <c r="U579" s="82" t="s">
        <v>4515</v>
      </c>
      <c r="V579" s="82" t="s">
        <v>4515</v>
      </c>
      <c r="W579" s="81">
        <v>42852.648645833331</v>
      </c>
      <c r="X579" s="82" t="s">
        <v>6234</v>
      </c>
      <c r="Y579" s="79"/>
      <c r="Z579" s="79"/>
      <c r="AA579" s="83" t="s">
        <v>8281</v>
      </c>
      <c r="AB579" s="83" t="s">
        <v>9882</v>
      </c>
      <c r="AC579" s="79" t="b">
        <v>0</v>
      </c>
      <c r="AD579" s="79">
        <v>0</v>
      </c>
      <c r="AE579" s="83" t="s">
        <v>9926</v>
      </c>
      <c r="AF579" s="79" t="b">
        <v>0</v>
      </c>
      <c r="AG579" s="79" t="s">
        <v>9963</v>
      </c>
      <c r="AH579" s="79"/>
      <c r="AI579" s="83" t="s">
        <v>9915</v>
      </c>
      <c r="AJ579" s="79" t="b">
        <v>0</v>
      </c>
      <c r="AK579" s="79">
        <v>0</v>
      </c>
      <c r="AL579" s="83" t="s">
        <v>9915</v>
      </c>
      <c r="AM579" s="79" t="s">
        <v>9991</v>
      </c>
      <c r="AN579" s="79" t="b">
        <v>0</v>
      </c>
      <c r="AO579" s="83" t="s">
        <v>9882</v>
      </c>
      <c r="AP579" s="79" t="s">
        <v>179</v>
      </c>
      <c r="AQ579" s="79">
        <v>0</v>
      </c>
      <c r="AR579" s="79">
        <v>0</v>
      </c>
      <c r="AS579" s="79"/>
      <c r="AT579" s="79"/>
      <c r="AU579" s="79"/>
      <c r="AV579" s="79"/>
      <c r="AW579" s="79"/>
      <c r="AX579" s="79"/>
      <c r="AY579" s="79"/>
      <c r="AZ579" s="79"/>
      <c r="BA579">
        <v>1</v>
      </c>
      <c r="BB579">
        <v>0</v>
      </c>
      <c r="BC579" s="79" t="str">
        <f>IF(Edges[[#This Row],[Sentiment]]=0,"NEUTRAL",IF(Edges[[#This Row],[Sentiment]]=1,"POSITIVE",IF(Edges[[#This Row],[Sentiment]]=-1,"NEGATIVE")))</f>
        <v>NEUTRAL</v>
      </c>
      <c r="BD579" s="79" t="str">
        <f>IF(Edges[[#This Row],[Vertex 1]]=Edges[[#This Row],[Vertex 2]],"HIDE","SHOW")</f>
        <v>SHOW</v>
      </c>
      <c r="BE579" s="78" t="str">
        <f>REPLACE(INDEX(GroupVertices[Group], MATCH(Edges[[#This Row],[Vertex 1]],GroupVertices[Vertex],0)),1,1,"")</f>
        <v>EUTRAL</v>
      </c>
      <c r="BF579" s="78" t="str">
        <f>REPLACE(INDEX(GroupVertices[Group], MATCH(Edges[[#This Row],[Vertex 2]],GroupVertices[Vertex],0)),1,1,"")</f>
        <v>EUTRAL</v>
      </c>
    </row>
    <row r="580" spans="1:58" x14ac:dyDescent="0.25">
      <c r="A580" s="64" t="s">
        <v>527</v>
      </c>
      <c r="B580" s="64" t="s">
        <v>1469</v>
      </c>
      <c r="C580" s="65"/>
      <c r="D580" s="66"/>
      <c r="E580" s="67"/>
      <c r="F580" s="68"/>
      <c r="G580" s="65" t="str">
        <f>IF(Edges[[#This Row],[Vertex 1]]=Edges[[#This Row],[Vertex 2]],"HIDE","SHOW")</f>
        <v>SHOW</v>
      </c>
      <c r="H580" s="69"/>
      <c r="I580" s="70"/>
      <c r="J580" s="70"/>
      <c r="K580" s="34" t="s">
        <v>65</v>
      </c>
      <c r="L580" s="77">
        <v>580</v>
      </c>
      <c r="M580" s="77"/>
      <c r="N580" s="72"/>
      <c r="O580" s="79" t="s">
        <v>1647</v>
      </c>
      <c r="P580" s="81">
        <v>42852.648645833331</v>
      </c>
      <c r="Q580" s="79" t="s">
        <v>1900</v>
      </c>
      <c r="R580" s="79"/>
      <c r="S580" s="79"/>
      <c r="T580" s="79"/>
      <c r="U580" s="82" t="s">
        <v>4515</v>
      </c>
      <c r="V580" s="82" t="s">
        <v>4515</v>
      </c>
      <c r="W580" s="81">
        <v>42852.648645833331</v>
      </c>
      <c r="X580" s="82" t="s">
        <v>6234</v>
      </c>
      <c r="Y580" s="79"/>
      <c r="Z580" s="79"/>
      <c r="AA580" s="83" t="s">
        <v>8281</v>
      </c>
      <c r="AB580" s="83" t="s">
        <v>9882</v>
      </c>
      <c r="AC580" s="79" t="b">
        <v>0</v>
      </c>
      <c r="AD580" s="79">
        <v>0</v>
      </c>
      <c r="AE580" s="83" t="s">
        <v>9926</v>
      </c>
      <c r="AF580" s="79" t="b">
        <v>0</v>
      </c>
      <c r="AG580" s="79" t="s">
        <v>9963</v>
      </c>
      <c r="AH580" s="79"/>
      <c r="AI580" s="83" t="s">
        <v>9915</v>
      </c>
      <c r="AJ580" s="79" t="b">
        <v>0</v>
      </c>
      <c r="AK580" s="79">
        <v>0</v>
      </c>
      <c r="AL580" s="83" t="s">
        <v>9915</v>
      </c>
      <c r="AM580" s="79" t="s">
        <v>9991</v>
      </c>
      <c r="AN580" s="79" t="b">
        <v>0</v>
      </c>
      <c r="AO580" s="83" t="s">
        <v>9882</v>
      </c>
      <c r="AP580" s="79" t="s">
        <v>179</v>
      </c>
      <c r="AQ580" s="79">
        <v>0</v>
      </c>
      <c r="AR580" s="79">
        <v>0</v>
      </c>
      <c r="AS580" s="79"/>
      <c r="AT580" s="79"/>
      <c r="AU580" s="79"/>
      <c r="AV580" s="79"/>
      <c r="AW580" s="79"/>
      <c r="AX580" s="79"/>
      <c r="AY580" s="79"/>
      <c r="AZ580" s="79"/>
      <c r="BA580">
        <v>1</v>
      </c>
      <c r="BB580">
        <v>0</v>
      </c>
      <c r="BC580" s="79" t="str">
        <f>IF(Edges[[#This Row],[Sentiment]]=0,"NEUTRAL",IF(Edges[[#This Row],[Sentiment]]=1,"POSITIVE",IF(Edges[[#This Row],[Sentiment]]=-1,"NEGATIVE")))</f>
        <v>NEUTRAL</v>
      </c>
      <c r="BD580" s="79" t="str">
        <f>IF(Edges[[#This Row],[Vertex 1]]=Edges[[#This Row],[Vertex 2]],"HIDE","SHOW")</f>
        <v>SHOW</v>
      </c>
      <c r="BE580" s="78" t="str">
        <f>REPLACE(INDEX(GroupVertices[Group], MATCH(Edges[[#This Row],[Vertex 1]],GroupVertices[Vertex],0)),1,1,"")</f>
        <v>EUTRAL</v>
      </c>
      <c r="BF580" s="78" t="str">
        <f>REPLACE(INDEX(GroupVertices[Group], MATCH(Edges[[#This Row],[Vertex 2]],GroupVertices[Vertex],0)),1,1,"")</f>
        <v>EUTRAL</v>
      </c>
    </row>
    <row r="581" spans="1:58" x14ac:dyDescent="0.25">
      <c r="A581" s="64" t="s">
        <v>528</v>
      </c>
      <c r="B581" s="64" t="s">
        <v>1534</v>
      </c>
      <c r="C581" s="65"/>
      <c r="D581" s="66"/>
      <c r="E581" s="67"/>
      <c r="F581" s="68"/>
      <c r="G581" s="65" t="str">
        <f>IF(Edges[[#This Row],[Vertex 1]]=Edges[[#This Row],[Vertex 2]],"HIDE","SHOW")</f>
        <v>SHOW</v>
      </c>
      <c r="H581" s="69"/>
      <c r="I581" s="70"/>
      <c r="J581" s="70"/>
      <c r="K581" s="34" t="s">
        <v>65</v>
      </c>
      <c r="L581" s="77">
        <v>581</v>
      </c>
      <c r="M581" s="77"/>
      <c r="N581" s="72"/>
      <c r="O581" s="79" t="s">
        <v>1646</v>
      </c>
      <c r="P581" s="81">
        <v>42852.650879629633</v>
      </c>
      <c r="Q581" s="79" t="s">
        <v>1891</v>
      </c>
      <c r="R581" s="82" t="s">
        <v>3358</v>
      </c>
      <c r="S581" s="79" t="s">
        <v>4094</v>
      </c>
      <c r="T581" s="79"/>
      <c r="U581" s="79"/>
      <c r="V581" s="82" t="s">
        <v>5019</v>
      </c>
      <c r="W581" s="81">
        <v>42852.650879629633</v>
      </c>
      <c r="X581" s="82" t="s">
        <v>6235</v>
      </c>
      <c r="Y581" s="79"/>
      <c r="Z581" s="79"/>
      <c r="AA581" s="83" t="s">
        <v>8282</v>
      </c>
      <c r="AB581" s="79"/>
      <c r="AC581" s="79" t="b">
        <v>0</v>
      </c>
      <c r="AD581" s="79">
        <v>0</v>
      </c>
      <c r="AE581" s="83" t="s">
        <v>9915</v>
      </c>
      <c r="AF581" s="79" t="b">
        <v>0</v>
      </c>
      <c r="AG581" s="79" t="s">
        <v>9964</v>
      </c>
      <c r="AH581" s="79"/>
      <c r="AI581" s="83" t="s">
        <v>9915</v>
      </c>
      <c r="AJ581" s="79" t="b">
        <v>0</v>
      </c>
      <c r="AK581" s="79">
        <v>13</v>
      </c>
      <c r="AL581" s="83" t="s">
        <v>9845</v>
      </c>
      <c r="AM581" s="79" t="s">
        <v>9991</v>
      </c>
      <c r="AN581" s="79" t="b">
        <v>0</v>
      </c>
      <c r="AO581" s="83" t="s">
        <v>9845</v>
      </c>
      <c r="AP581" s="79" t="s">
        <v>179</v>
      </c>
      <c r="AQ581" s="79">
        <v>0</v>
      </c>
      <c r="AR581" s="79">
        <v>0</v>
      </c>
      <c r="AS581" s="79"/>
      <c r="AT581" s="79"/>
      <c r="AU581" s="79"/>
      <c r="AV581" s="79"/>
      <c r="AW581" s="79"/>
      <c r="AX581" s="79"/>
      <c r="AY581" s="79"/>
      <c r="AZ581" s="79"/>
      <c r="BA581">
        <v>1</v>
      </c>
      <c r="BB581">
        <v>0</v>
      </c>
      <c r="BC581" s="79" t="str">
        <f>IF(Edges[[#This Row],[Sentiment]]=0,"NEUTRAL",IF(Edges[[#This Row],[Sentiment]]=1,"POSITIVE",IF(Edges[[#This Row],[Sentiment]]=-1,"NEGATIVE")))</f>
        <v>NEUTRAL</v>
      </c>
      <c r="BD581" s="79" t="str">
        <f>IF(Edges[[#This Row],[Vertex 1]]=Edges[[#This Row],[Vertex 2]],"HIDE","SHOW")</f>
        <v>SHOW</v>
      </c>
      <c r="BE581" s="78" t="str">
        <f>REPLACE(INDEX(GroupVertices[Group], MATCH(Edges[[#This Row],[Vertex 1]],GroupVertices[Vertex],0)),1,1,"")</f>
        <v>EUTRAL</v>
      </c>
      <c r="BF581" s="78" t="str">
        <f>REPLACE(INDEX(GroupVertices[Group], MATCH(Edges[[#This Row],[Vertex 2]],GroupVertices[Vertex],0)),1,1,"")</f>
        <v>EUTRAL</v>
      </c>
    </row>
    <row r="582" spans="1:58" x14ac:dyDescent="0.25">
      <c r="A582" s="64" t="s">
        <v>529</v>
      </c>
      <c r="B582" s="64" t="s">
        <v>1406</v>
      </c>
      <c r="C582" s="65"/>
      <c r="D582" s="66"/>
      <c r="E582" s="67"/>
      <c r="F582" s="68"/>
      <c r="G582" s="65" t="str">
        <f>IF(Edges[[#This Row],[Vertex 1]]=Edges[[#This Row],[Vertex 2]],"HIDE","SHOW")</f>
        <v>SHOW</v>
      </c>
      <c r="H582" s="69"/>
      <c r="I582" s="70"/>
      <c r="J582" s="70"/>
      <c r="K582" s="34" t="s">
        <v>65</v>
      </c>
      <c r="L582" s="77">
        <v>582</v>
      </c>
      <c r="M582" s="77"/>
      <c r="N582" s="72"/>
      <c r="O582" s="79" t="s">
        <v>1646</v>
      </c>
      <c r="P582" s="81">
        <v>42852.657800925925</v>
      </c>
      <c r="Q582" s="79" t="s">
        <v>1901</v>
      </c>
      <c r="R582" s="82" t="s">
        <v>3364</v>
      </c>
      <c r="S582" s="79" t="s">
        <v>4048</v>
      </c>
      <c r="T582" s="79"/>
      <c r="U582" s="82" t="s">
        <v>4516</v>
      </c>
      <c r="V582" s="82" t="s">
        <v>4516</v>
      </c>
      <c r="W582" s="81">
        <v>42852.657800925925</v>
      </c>
      <c r="X582" s="82" t="s">
        <v>6236</v>
      </c>
      <c r="Y582" s="79"/>
      <c r="Z582" s="79"/>
      <c r="AA582" s="83" t="s">
        <v>8283</v>
      </c>
      <c r="AB582" s="79"/>
      <c r="AC582" s="79" t="b">
        <v>0</v>
      </c>
      <c r="AD582" s="79">
        <v>0</v>
      </c>
      <c r="AE582" s="83" t="s">
        <v>9915</v>
      </c>
      <c r="AF582" s="79" t="b">
        <v>0</v>
      </c>
      <c r="AG582" s="79" t="s">
        <v>9963</v>
      </c>
      <c r="AH582" s="79"/>
      <c r="AI582" s="83" t="s">
        <v>9915</v>
      </c>
      <c r="AJ582" s="79" t="b">
        <v>0</v>
      </c>
      <c r="AK582" s="79">
        <v>10</v>
      </c>
      <c r="AL582" s="83" t="s">
        <v>9512</v>
      </c>
      <c r="AM582" s="79" t="s">
        <v>9993</v>
      </c>
      <c r="AN582" s="79" t="b">
        <v>0</v>
      </c>
      <c r="AO582" s="83" t="s">
        <v>9512</v>
      </c>
      <c r="AP582" s="79" t="s">
        <v>179</v>
      </c>
      <c r="AQ582" s="79">
        <v>0</v>
      </c>
      <c r="AR582" s="79">
        <v>0</v>
      </c>
      <c r="AS582" s="79"/>
      <c r="AT582" s="79"/>
      <c r="AU582" s="79"/>
      <c r="AV582" s="79"/>
      <c r="AW582" s="79"/>
      <c r="AX582" s="79"/>
      <c r="AY582" s="79"/>
      <c r="AZ582" s="79"/>
      <c r="BA582">
        <v>1</v>
      </c>
      <c r="BB582">
        <v>0</v>
      </c>
      <c r="BC582" s="79" t="str">
        <f>IF(Edges[[#This Row],[Sentiment]]=0,"NEUTRAL",IF(Edges[[#This Row],[Sentiment]]=1,"POSITIVE",IF(Edges[[#This Row],[Sentiment]]=-1,"NEGATIVE")))</f>
        <v>NEUTRAL</v>
      </c>
      <c r="BD582" s="79" t="str">
        <f>IF(Edges[[#This Row],[Vertex 1]]=Edges[[#This Row],[Vertex 2]],"HIDE","SHOW")</f>
        <v>SHOW</v>
      </c>
      <c r="BE582" s="78" t="str">
        <f>REPLACE(INDEX(GroupVertices[Group], MATCH(Edges[[#This Row],[Vertex 1]],GroupVertices[Vertex],0)),1,1,"")</f>
        <v>EUTRAL</v>
      </c>
      <c r="BF582" s="78" t="str">
        <f>REPLACE(INDEX(GroupVertices[Group], MATCH(Edges[[#This Row],[Vertex 2]],GroupVertices[Vertex],0)),1,1,"")</f>
        <v>eneral</v>
      </c>
    </row>
    <row r="583" spans="1:58" x14ac:dyDescent="0.25">
      <c r="A583" s="64" t="s">
        <v>529</v>
      </c>
      <c r="B583" s="64" t="s">
        <v>1405</v>
      </c>
      <c r="C583" s="65"/>
      <c r="D583" s="66"/>
      <c r="E583" s="67"/>
      <c r="F583" s="68"/>
      <c r="G583" s="65" t="str">
        <f>IF(Edges[[#This Row],[Vertex 1]]=Edges[[#This Row],[Vertex 2]],"HIDE","SHOW")</f>
        <v>SHOW</v>
      </c>
      <c r="H583" s="69"/>
      <c r="I583" s="70"/>
      <c r="J583" s="70"/>
      <c r="K583" s="34" t="s">
        <v>65</v>
      </c>
      <c r="L583" s="77">
        <v>583</v>
      </c>
      <c r="M583" s="77"/>
      <c r="N583" s="72"/>
      <c r="O583" s="79" t="s">
        <v>1646</v>
      </c>
      <c r="P583" s="81">
        <v>42852.657800925925</v>
      </c>
      <c r="Q583" s="79" t="s">
        <v>1901</v>
      </c>
      <c r="R583" s="82" t="s">
        <v>3364</v>
      </c>
      <c r="S583" s="79" t="s">
        <v>4048</v>
      </c>
      <c r="T583" s="79"/>
      <c r="U583" s="82" t="s">
        <v>4516</v>
      </c>
      <c r="V583" s="82" t="s">
        <v>4516</v>
      </c>
      <c r="W583" s="81">
        <v>42852.657800925925</v>
      </c>
      <c r="X583" s="82" t="s">
        <v>6236</v>
      </c>
      <c r="Y583" s="79"/>
      <c r="Z583" s="79"/>
      <c r="AA583" s="83" t="s">
        <v>8283</v>
      </c>
      <c r="AB583" s="79"/>
      <c r="AC583" s="79" t="b">
        <v>0</v>
      </c>
      <c r="AD583" s="79">
        <v>0</v>
      </c>
      <c r="AE583" s="83" t="s">
        <v>9915</v>
      </c>
      <c r="AF583" s="79" t="b">
        <v>0</v>
      </c>
      <c r="AG583" s="79" t="s">
        <v>9963</v>
      </c>
      <c r="AH583" s="79"/>
      <c r="AI583" s="83" t="s">
        <v>9915</v>
      </c>
      <c r="AJ583" s="79" t="b">
        <v>0</v>
      </c>
      <c r="AK583" s="79">
        <v>10</v>
      </c>
      <c r="AL583" s="83" t="s">
        <v>9512</v>
      </c>
      <c r="AM583" s="79" t="s">
        <v>9993</v>
      </c>
      <c r="AN583" s="79" t="b">
        <v>0</v>
      </c>
      <c r="AO583" s="83" t="s">
        <v>9512</v>
      </c>
      <c r="AP583" s="79" t="s">
        <v>179</v>
      </c>
      <c r="AQ583" s="79">
        <v>0</v>
      </c>
      <c r="AR583" s="79">
        <v>0</v>
      </c>
      <c r="AS583" s="79"/>
      <c r="AT583" s="79"/>
      <c r="AU583" s="79"/>
      <c r="AV583" s="79"/>
      <c r="AW583" s="79"/>
      <c r="AX583" s="79"/>
      <c r="AY583" s="79"/>
      <c r="AZ583" s="79"/>
      <c r="BA583">
        <v>1</v>
      </c>
      <c r="BB583">
        <v>0</v>
      </c>
      <c r="BC583" s="79" t="str">
        <f>IF(Edges[[#This Row],[Sentiment]]=0,"NEUTRAL",IF(Edges[[#This Row],[Sentiment]]=1,"POSITIVE",IF(Edges[[#This Row],[Sentiment]]=-1,"NEGATIVE")))</f>
        <v>NEUTRAL</v>
      </c>
      <c r="BD583" s="79" t="str">
        <f>IF(Edges[[#This Row],[Vertex 1]]=Edges[[#This Row],[Vertex 2]],"HIDE","SHOW")</f>
        <v>SHOW</v>
      </c>
      <c r="BE583" s="78" t="str">
        <f>REPLACE(INDEX(GroupVertices[Group], MATCH(Edges[[#This Row],[Vertex 1]],GroupVertices[Vertex],0)),1,1,"")</f>
        <v>EUTRAL</v>
      </c>
      <c r="BF583" s="78" t="str">
        <f>REPLACE(INDEX(GroupVertices[Group], MATCH(Edges[[#This Row],[Vertex 2]],GroupVertices[Vertex],0)),1,1,"")</f>
        <v>OSITIVE</v>
      </c>
    </row>
    <row r="584" spans="1:58" x14ac:dyDescent="0.25">
      <c r="A584" s="64" t="s">
        <v>530</v>
      </c>
      <c r="B584" s="64" t="s">
        <v>1406</v>
      </c>
      <c r="C584" s="65"/>
      <c r="D584" s="66"/>
      <c r="E584" s="67"/>
      <c r="F584" s="68"/>
      <c r="G584" s="65" t="str">
        <f>IF(Edges[[#This Row],[Vertex 1]]=Edges[[#This Row],[Vertex 2]],"HIDE","SHOW")</f>
        <v>SHOW</v>
      </c>
      <c r="H584" s="69"/>
      <c r="I584" s="70"/>
      <c r="J584" s="70"/>
      <c r="K584" s="34" t="s">
        <v>65</v>
      </c>
      <c r="L584" s="77">
        <v>584</v>
      </c>
      <c r="M584" s="77"/>
      <c r="N584" s="72"/>
      <c r="O584" s="79" t="s">
        <v>1646</v>
      </c>
      <c r="P584" s="81">
        <v>42852.658125000002</v>
      </c>
      <c r="Q584" s="79" t="s">
        <v>1901</v>
      </c>
      <c r="R584" s="82" t="s">
        <v>3364</v>
      </c>
      <c r="S584" s="79" t="s">
        <v>4048</v>
      </c>
      <c r="T584" s="79"/>
      <c r="U584" s="82" t="s">
        <v>4516</v>
      </c>
      <c r="V584" s="82" t="s">
        <v>4516</v>
      </c>
      <c r="W584" s="81">
        <v>42852.658125000002</v>
      </c>
      <c r="X584" s="82" t="s">
        <v>6237</v>
      </c>
      <c r="Y584" s="79"/>
      <c r="Z584" s="79"/>
      <c r="AA584" s="83" t="s">
        <v>8284</v>
      </c>
      <c r="AB584" s="79"/>
      <c r="AC584" s="79" t="b">
        <v>0</v>
      </c>
      <c r="AD584" s="79">
        <v>0</v>
      </c>
      <c r="AE584" s="83" t="s">
        <v>9915</v>
      </c>
      <c r="AF584" s="79" t="b">
        <v>0</v>
      </c>
      <c r="AG584" s="79" t="s">
        <v>9963</v>
      </c>
      <c r="AH584" s="79"/>
      <c r="AI584" s="83" t="s">
        <v>9915</v>
      </c>
      <c r="AJ584" s="79" t="b">
        <v>0</v>
      </c>
      <c r="AK584" s="79">
        <v>10</v>
      </c>
      <c r="AL584" s="83" t="s">
        <v>9512</v>
      </c>
      <c r="AM584" s="79" t="s">
        <v>9991</v>
      </c>
      <c r="AN584" s="79" t="b">
        <v>0</v>
      </c>
      <c r="AO584" s="83" t="s">
        <v>9512</v>
      </c>
      <c r="AP584" s="79" t="s">
        <v>179</v>
      </c>
      <c r="AQ584" s="79">
        <v>0</v>
      </c>
      <c r="AR584" s="79">
        <v>0</v>
      </c>
      <c r="AS584" s="79"/>
      <c r="AT584" s="79"/>
      <c r="AU584" s="79"/>
      <c r="AV584" s="79"/>
      <c r="AW584" s="79"/>
      <c r="AX584" s="79"/>
      <c r="AY584" s="79"/>
      <c r="AZ584" s="79"/>
      <c r="BA584">
        <v>1</v>
      </c>
      <c r="BB584">
        <v>0</v>
      </c>
      <c r="BC584" s="79" t="str">
        <f>IF(Edges[[#This Row],[Sentiment]]=0,"NEUTRAL",IF(Edges[[#This Row],[Sentiment]]=1,"POSITIVE",IF(Edges[[#This Row],[Sentiment]]=-1,"NEGATIVE")))</f>
        <v>NEUTRAL</v>
      </c>
      <c r="BD584" s="79" t="str">
        <f>IF(Edges[[#This Row],[Vertex 1]]=Edges[[#This Row],[Vertex 2]],"HIDE","SHOW")</f>
        <v>SHOW</v>
      </c>
      <c r="BE584" s="78" t="str">
        <f>REPLACE(INDEX(GroupVertices[Group], MATCH(Edges[[#This Row],[Vertex 1]],GroupVertices[Vertex],0)),1,1,"")</f>
        <v>EUTRAL</v>
      </c>
      <c r="BF584" s="78" t="str">
        <f>REPLACE(INDEX(GroupVertices[Group], MATCH(Edges[[#This Row],[Vertex 2]],GroupVertices[Vertex],0)),1,1,"")</f>
        <v>eneral</v>
      </c>
    </row>
    <row r="585" spans="1:58" x14ac:dyDescent="0.25">
      <c r="A585" s="64" t="s">
        <v>530</v>
      </c>
      <c r="B585" s="64" t="s">
        <v>1405</v>
      </c>
      <c r="C585" s="65"/>
      <c r="D585" s="66"/>
      <c r="E585" s="67"/>
      <c r="F585" s="68"/>
      <c r="G585" s="65" t="str">
        <f>IF(Edges[[#This Row],[Vertex 1]]=Edges[[#This Row],[Vertex 2]],"HIDE","SHOW")</f>
        <v>SHOW</v>
      </c>
      <c r="H585" s="69"/>
      <c r="I585" s="70"/>
      <c r="J585" s="70"/>
      <c r="K585" s="34" t="s">
        <v>65</v>
      </c>
      <c r="L585" s="77">
        <v>585</v>
      </c>
      <c r="M585" s="77"/>
      <c r="N585" s="72"/>
      <c r="O585" s="79" t="s">
        <v>1646</v>
      </c>
      <c r="P585" s="81">
        <v>42852.658125000002</v>
      </c>
      <c r="Q585" s="79" t="s">
        <v>1901</v>
      </c>
      <c r="R585" s="82" t="s">
        <v>3364</v>
      </c>
      <c r="S585" s="79" t="s">
        <v>4048</v>
      </c>
      <c r="T585" s="79"/>
      <c r="U585" s="82" t="s">
        <v>4516</v>
      </c>
      <c r="V585" s="82" t="s">
        <v>4516</v>
      </c>
      <c r="W585" s="81">
        <v>42852.658125000002</v>
      </c>
      <c r="X585" s="82" t="s">
        <v>6237</v>
      </c>
      <c r="Y585" s="79"/>
      <c r="Z585" s="79"/>
      <c r="AA585" s="83" t="s">
        <v>8284</v>
      </c>
      <c r="AB585" s="79"/>
      <c r="AC585" s="79" t="b">
        <v>0</v>
      </c>
      <c r="AD585" s="79">
        <v>0</v>
      </c>
      <c r="AE585" s="83" t="s">
        <v>9915</v>
      </c>
      <c r="AF585" s="79" t="b">
        <v>0</v>
      </c>
      <c r="AG585" s="79" t="s">
        <v>9963</v>
      </c>
      <c r="AH585" s="79"/>
      <c r="AI585" s="83" t="s">
        <v>9915</v>
      </c>
      <c r="AJ585" s="79" t="b">
        <v>0</v>
      </c>
      <c r="AK585" s="79">
        <v>10</v>
      </c>
      <c r="AL585" s="83" t="s">
        <v>9512</v>
      </c>
      <c r="AM585" s="79" t="s">
        <v>9991</v>
      </c>
      <c r="AN585" s="79" t="b">
        <v>0</v>
      </c>
      <c r="AO585" s="83" t="s">
        <v>9512</v>
      </c>
      <c r="AP585" s="79" t="s">
        <v>179</v>
      </c>
      <c r="AQ585" s="79">
        <v>0</v>
      </c>
      <c r="AR585" s="79">
        <v>0</v>
      </c>
      <c r="AS585" s="79"/>
      <c r="AT585" s="79"/>
      <c r="AU585" s="79"/>
      <c r="AV585" s="79"/>
      <c r="AW585" s="79"/>
      <c r="AX585" s="79"/>
      <c r="AY585" s="79"/>
      <c r="AZ585" s="79"/>
      <c r="BA585">
        <v>1</v>
      </c>
      <c r="BB585">
        <v>0</v>
      </c>
      <c r="BC585" s="79" t="str">
        <f>IF(Edges[[#This Row],[Sentiment]]=0,"NEUTRAL",IF(Edges[[#This Row],[Sentiment]]=1,"POSITIVE",IF(Edges[[#This Row],[Sentiment]]=-1,"NEGATIVE")))</f>
        <v>NEUTRAL</v>
      </c>
      <c r="BD585" s="79" t="str">
        <f>IF(Edges[[#This Row],[Vertex 1]]=Edges[[#This Row],[Vertex 2]],"HIDE","SHOW")</f>
        <v>SHOW</v>
      </c>
      <c r="BE585" s="78" t="str">
        <f>REPLACE(INDEX(GroupVertices[Group], MATCH(Edges[[#This Row],[Vertex 1]],GroupVertices[Vertex],0)),1,1,"")</f>
        <v>EUTRAL</v>
      </c>
      <c r="BF585" s="78" t="str">
        <f>REPLACE(INDEX(GroupVertices[Group], MATCH(Edges[[#This Row],[Vertex 2]],GroupVertices[Vertex],0)),1,1,"")</f>
        <v>OSITIVE</v>
      </c>
    </row>
    <row r="586" spans="1:58" x14ac:dyDescent="0.25">
      <c r="A586" s="64" t="s">
        <v>531</v>
      </c>
      <c r="B586" s="64" t="s">
        <v>1406</v>
      </c>
      <c r="C586" s="65"/>
      <c r="D586" s="66"/>
      <c r="E586" s="67"/>
      <c r="F586" s="68"/>
      <c r="G586" s="65" t="str">
        <f>IF(Edges[[#This Row],[Vertex 1]]=Edges[[#This Row],[Vertex 2]],"HIDE","SHOW")</f>
        <v>SHOW</v>
      </c>
      <c r="H586" s="69"/>
      <c r="I586" s="70"/>
      <c r="J586" s="70"/>
      <c r="K586" s="34" t="s">
        <v>65</v>
      </c>
      <c r="L586" s="77">
        <v>586</v>
      </c>
      <c r="M586" s="77"/>
      <c r="N586" s="72"/>
      <c r="O586" s="79" t="s">
        <v>1646</v>
      </c>
      <c r="P586" s="81">
        <v>42852.658171296294</v>
      </c>
      <c r="Q586" s="79" t="s">
        <v>1901</v>
      </c>
      <c r="R586" s="82" t="s">
        <v>3364</v>
      </c>
      <c r="S586" s="79" t="s">
        <v>4048</v>
      </c>
      <c r="T586" s="79"/>
      <c r="U586" s="82" t="s">
        <v>4516</v>
      </c>
      <c r="V586" s="82" t="s">
        <v>4516</v>
      </c>
      <c r="W586" s="81">
        <v>42852.658171296294</v>
      </c>
      <c r="X586" s="82" t="s">
        <v>6238</v>
      </c>
      <c r="Y586" s="79"/>
      <c r="Z586" s="79"/>
      <c r="AA586" s="83" t="s">
        <v>8285</v>
      </c>
      <c r="AB586" s="79"/>
      <c r="AC586" s="79" t="b">
        <v>0</v>
      </c>
      <c r="AD586" s="79">
        <v>0</v>
      </c>
      <c r="AE586" s="83" t="s">
        <v>9915</v>
      </c>
      <c r="AF586" s="79" t="b">
        <v>0</v>
      </c>
      <c r="AG586" s="79" t="s">
        <v>9963</v>
      </c>
      <c r="AH586" s="79"/>
      <c r="AI586" s="83" t="s">
        <v>9915</v>
      </c>
      <c r="AJ586" s="79" t="b">
        <v>0</v>
      </c>
      <c r="AK586" s="79">
        <v>10</v>
      </c>
      <c r="AL586" s="83" t="s">
        <v>9512</v>
      </c>
      <c r="AM586" s="79" t="s">
        <v>9991</v>
      </c>
      <c r="AN586" s="79" t="b">
        <v>0</v>
      </c>
      <c r="AO586" s="83" t="s">
        <v>9512</v>
      </c>
      <c r="AP586" s="79" t="s">
        <v>179</v>
      </c>
      <c r="AQ586" s="79">
        <v>0</v>
      </c>
      <c r="AR586" s="79">
        <v>0</v>
      </c>
      <c r="AS586" s="79"/>
      <c r="AT586" s="79"/>
      <c r="AU586" s="79"/>
      <c r="AV586" s="79"/>
      <c r="AW586" s="79"/>
      <c r="AX586" s="79"/>
      <c r="AY586" s="79"/>
      <c r="AZ586" s="79"/>
      <c r="BA586">
        <v>1</v>
      </c>
      <c r="BB586">
        <v>0</v>
      </c>
      <c r="BC586" s="79" t="str">
        <f>IF(Edges[[#This Row],[Sentiment]]=0,"NEUTRAL",IF(Edges[[#This Row],[Sentiment]]=1,"POSITIVE",IF(Edges[[#This Row],[Sentiment]]=-1,"NEGATIVE")))</f>
        <v>NEUTRAL</v>
      </c>
      <c r="BD586" s="79" t="str">
        <f>IF(Edges[[#This Row],[Vertex 1]]=Edges[[#This Row],[Vertex 2]],"HIDE","SHOW")</f>
        <v>SHOW</v>
      </c>
      <c r="BE586" s="78" t="str">
        <f>REPLACE(INDEX(GroupVertices[Group], MATCH(Edges[[#This Row],[Vertex 1]],GroupVertices[Vertex],0)),1,1,"")</f>
        <v>EUTRAL</v>
      </c>
      <c r="BF586" s="78" t="str">
        <f>REPLACE(INDEX(GroupVertices[Group], MATCH(Edges[[#This Row],[Vertex 2]],GroupVertices[Vertex],0)),1,1,"")</f>
        <v>eneral</v>
      </c>
    </row>
    <row r="587" spans="1:58" x14ac:dyDescent="0.25">
      <c r="A587" s="64" t="s">
        <v>531</v>
      </c>
      <c r="B587" s="64" t="s">
        <v>1405</v>
      </c>
      <c r="C587" s="65"/>
      <c r="D587" s="66"/>
      <c r="E587" s="67"/>
      <c r="F587" s="68"/>
      <c r="G587" s="65" t="str">
        <f>IF(Edges[[#This Row],[Vertex 1]]=Edges[[#This Row],[Vertex 2]],"HIDE","SHOW")</f>
        <v>SHOW</v>
      </c>
      <c r="H587" s="69"/>
      <c r="I587" s="70"/>
      <c r="J587" s="70"/>
      <c r="K587" s="34" t="s">
        <v>65</v>
      </c>
      <c r="L587" s="77">
        <v>587</v>
      </c>
      <c r="M587" s="77"/>
      <c r="N587" s="72"/>
      <c r="O587" s="79" t="s">
        <v>1646</v>
      </c>
      <c r="P587" s="81">
        <v>42852.658171296294</v>
      </c>
      <c r="Q587" s="79" t="s">
        <v>1901</v>
      </c>
      <c r="R587" s="82" t="s">
        <v>3364</v>
      </c>
      <c r="S587" s="79" t="s">
        <v>4048</v>
      </c>
      <c r="T587" s="79"/>
      <c r="U587" s="82" t="s">
        <v>4516</v>
      </c>
      <c r="V587" s="82" t="s">
        <v>4516</v>
      </c>
      <c r="W587" s="81">
        <v>42852.658171296294</v>
      </c>
      <c r="X587" s="82" t="s">
        <v>6238</v>
      </c>
      <c r="Y587" s="79"/>
      <c r="Z587" s="79"/>
      <c r="AA587" s="83" t="s">
        <v>8285</v>
      </c>
      <c r="AB587" s="79"/>
      <c r="AC587" s="79" t="b">
        <v>0</v>
      </c>
      <c r="AD587" s="79">
        <v>0</v>
      </c>
      <c r="AE587" s="83" t="s">
        <v>9915</v>
      </c>
      <c r="AF587" s="79" t="b">
        <v>0</v>
      </c>
      <c r="AG587" s="79" t="s">
        <v>9963</v>
      </c>
      <c r="AH587" s="79"/>
      <c r="AI587" s="83" t="s">
        <v>9915</v>
      </c>
      <c r="AJ587" s="79" t="b">
        <v>0</v>
      </c>
      <c r="AK587" s="79">
        <v>10</v>
      </c>
      <c r="AL587" s="83" t="s">
        <v>9512</v>
      </c>
      <c r="AM587" s="79" t="s">
        <v>9991</v>
      </c>
      <c r="AN587" s="79" t="b">
        <v>0</v>
      </c>
      <c r="AO587" s="83" t="s">
        <v>9512</v>
      </c>
      <c r="AP587" s="79" t="s">
        <v>179</v>
      </c>
      <c r="AQ587" s="79">
        <v>0</v>
      </c>
      <c r="AR587" s="79">
        <v>0</v>
      </c>
      <c r="AS587" s="79"/>
      <c r="AT587" s="79"/>
      <c r="AU587" s="79"/>
      <c r="AV587" s="79"/>
      <c r="AW587" s="79"/>
      <c r="AX587" s="79"/>
      <c r="AY587" s="79"/>
      <c r="AZ587" s="79"/>
      <c r="BA587">
        <v>1</v>
      </c>
      <c r="BB587">
        <v>0</v>
      </c>
      <c r="BC587" s="79" t="str">
        <f>IF(Edges[[#This Row],[Sentiment]]=0,"NEUTRAL",IF(Edges[[#This Row],[Sentiment]]=1,"POSITIVE",IF(Edges[[#This Row],[Sentiment]]=-1,"NEGATIVE")))</f>
        <v>NEUTRAL</v>
      </c>
      <c r="BD587" s="79" t="str">
        <f>IF(Edges[[#This Row],[Vertex 1]]=Edges[[#This Row],[Vertex 2]],"HIDE","SHOW")</f>
        <v>SHOW</v>
      </c>
      <c r="BE587" s="78" t="str">
        <f>REPLACE(INDEX(GroupVertices[Group], MATCH(Edges[[#This Row],[Vertex 1]],GroupVertices[Vertex],0)),1,1,"")</f>
        <v>EUTRAL</v>
      </c>
      <c r="BF587" s="78" t="str">
        <f>REPLACE(INDEX(GroupVertices[Group], MATCH(Edges[[#This Row],[Vertex 2]],GroupVertices[Vertex],0)),1,1,"")</f>
        <v>OSITIVE</v>
      </c>
    </row>
    <row r="588" spans="1:58" x14ac:dyDescent="0.25">
      <c r="A588" s="64" t="s">
        <v>532</v>
      </c>
      <c r="B588" s="64" t="s">
        <v>1406</v>
      </c>
      <c r="C588" s="65"/>
      <c r="D588" s="66"/>
      <c r="E588" s="67"/>
      <c r="F588" s="68"/>
      <c r="G588" s="65" t="str">
        <f>IF(Edges[[#This Row],[Vertex 1]]=Edges[[#This Row],[Vertex 2]],"HIDE","SHOW")</f>
        <v>SHOW</v>
      </c>
      <c r="H588" s="69"/>
      <c r="I588" s="70"/>
      <c r="J588" s="70"/>
      <c r="K588" s="34" t="s">
        <v>65</v>
      </c>
      <c r="L588" s="77">
        <v>588</v>
      </c>
      <c r="M588" s="77"/>
      <c r="N588" s="72"/>
      <c r="O588" s="79" t="s">
        <v>1646</v>
      </c>
      <c r="P588" s="81">
        <v>42852.65892361111</v>
      </c>
      <c r="Q588" s="79" t="s">
        <v>1901</v>
      </c>
      <c r="R588" s="82" t="s">
        <v>3364</v>
      </c>
      <c r="S588" s="79" t="s">
        <v>4048</v>
      </c>
      <c r="T588" s="79"/>
      <c r="U588" s="82" t="s">
        <v>4516</v>
      </c>
      <c r="V588" s="82" t="s">
        <v>4516</v>
      </c>
      <c r="W588" s="81">
        <v>42852.65892361111</v>
      </c>
      <c r="X588" s="82" t="s">
        <v>6239</v>
      </c>
      <c r="Y588" s="79"/>
      <c r="Z588" s="79"/>
      <c r="AA588" s="83" t="s">
        <v>8286</v>
      </c>
      <c r="AB588" s="79"/>
      <c r="AC588" s="79" t="b">
        <v>0</v>
      </c>
      <c r="AD588" s="79">
        <v>0</v>
      </c>
      <c r="AE588" s="83" t="s">
        <v>9915</v>
      </c>
      <c r="AF588" s="79" t="b">
        <v>0</v>
      </c>
      <c r="AG588" s="79" t="s">
        <v>9963</v>
      </c>
      <c r="AH588" s="79"/>
      <c r="AI588" s="83" t="s">
        <v>9915</v>
      </c>
      <c r="AJ588" s="79" t="b">
        <v>0</v>
      </c>
      <c r="AK588" s="79">
        <v>10</v>
      </c>
      <c r="AL588" s="83" t="s">
        <v>9512</v>
      </c>
      <c r="AM588" s="79" t="s">
        <v>9991</v>
      </c>
      <c r="AN588" s="79" t="b">
        <v>0</v>
      </c>
      <c r="AO588" s="83" t="s">
        <v>9512</v>
      </c>
      <c r="AP588" s="79" t="s">
        <v>179</v>
      </c>
      <c r="AQ588" s="79">
        <v>0</v>
      </c>
      <c r="AR588" s="79">
        <v>0</v>
      </c>
      <c r="AS588" s="79"/>
      <c r="AT588" s="79"/>
      <c r="AU588" s="79"/>
      <c r="AV588" s="79"/>
      <c r="AW588" s="79"/>
      <c r="AX588" s="79"/>
      <c r="AY588" s="79"/>
      <c r="AZ588" s="79"/>
      <c r="BA588">
        <v>1</v>
      </c>
      <c r="BB588">
        <v>0</v>
      </c>
      <c r="BC588" s="79" t="str">
        <f>IF(Edges[[#This Row],[Sentiment]]=0,"NEUTRAL",IF(Edges[[#This Row],[Sentiment]]=1,"POSITIVE",IF(Edges[[#This Row],[Sentiment]]=-1,"NEGATIVE")))</f>
        <v>NEUTRAL</v>
      </c>
      <c r="BD588" s="79" t="str">
        <f>IF(Edges[[#This Row],[Vertex 1]]=Edges[[#This Row],[Vertex 2]],"HIDE","SHOW")</f>
        <v>SHOW</v>
      </c>
      <c r="BE588" s="78" t="str">
        <f>REPLACE(INDEX(GroupVertices[Group], MATCH(Edges[[#This Row],[Vertex 1]],GroupVertices[Vertex],0)),1,1,"")</f>
        <v>EUTRAL</v>
      </c>
      <c r="BF588" s="78" t="str">
        <f>REPLACE(INDEX(GroupVertices[Group], MATCH(Edges[[#This Row],[Vertex 2]],GroupVertices[Vertex],0)),1,1,"")</f>
        <v>eneral</v>
      </c>
    </row>
    <row r="589" spans="1:58" x14ac:dyDescent="0.25">
      <c r="A589" s="64" t="s">
        <v>532</v>
      </c>
      <c r="B589" s="64" t="s">
        <v>1405</v>
      </c>
      <c r="C589" s="65"/>
      <c r="D589" s="66"/>
      <c r="E589" s="67"/>
      <c r="F589" s="68"/>
      <c r="G589" s="65" t="str">
        <f>IF(Edges[[#This Row],[Vertex 1]]=Edges[[#This Row],[Vertex 2]],"HIDE","SHOW")</f>
        <v>SHOW</v>
      </c>
      <c r="H589" s="69"/>
      <c r="I589" s="70"/>
      <c r="J589" s="70"/>
      <c r="K589" s="34" t="s">
        <v>65</v>
      </c>
      <c r="L589" s="77">
        <v>589</v>
      </c>
      <c r="M589" s="77"/>
      <c r="N589" s="72"/>
      <c r="O589" s="79" t="s">
        <v>1646</v>
      </c>
      <c r="P589" s="81">
        <v>42852.65892361111</v>
      </c>
      <c r="Q589" s="79" t="s">
        <v>1901</v>
      </c>
      <c r="R589" s="82" t="s">
        <v>3364</v>
      </c>
      <c r="S589" s="79" t="s">
        <v>4048</v>
      </c>
      <c r="T589" s="79"/>
      <c r="U589" s="82" t="s">
        <v>4516</v>
      </c>
      <c r="V589" s="82" t="s">
        <v>4516</v>
      </c>
      <c r="W589" s="81">
        <v>42852.65892361111</v>
      </c>
      <c r="X589" s="82" t="s">
        <v>6239</v>
      </c>
      <c r="Y589" s="79"/>
      <c r="Z589" s="79"/>
      <c r="AA589" s="83" t="s">
        <v>8286</v>
      </c>
      <c r="AB589" s="79"/>
      <c r="AC589" s="79" t="b">
        <v>0</v>
      </c>
      <c r="AD589" s="79">
        <v>0</v>
      </c>
      <c r="AE589" s="83" t="s">
        <v>9915</v>
      </c>
      <c r="AF589" s="79" t="b">
        <v>0</v>
      </c>
      <c r="AG589" s="79" t="s">
        <v>9963</v>
      </c>
      <c r="AH589" s="79"/>
      <c r="AI589" s="83" t="s">
        <v>9915</v>
      </c>
      <c r="AJ589" s="79" t="b">
        <v>0</v>
      </c>
      <c r="AK589" s="79">
        <v>10</v>
      </c>
      <c r="AL589" s="83" t="s">
        <v>9512</v>
      </c>
      <c r="AM589" s="79" t="s">
        <v>9991</v>
      </c>
      <c r="AN589" s="79" t="b">
        <v>0</v>
      </c>
      <c r="AO589" s="83" t="s">
        <v>9512</v>
      </c>
      <c r="AP589" s="79" t="s">
        <v>179</v>
      </c>
      <c r="AQ589" s="79">
        <v>0</v>
      </c>
      <c r="AR589" s="79">
        <v>0</v>
      </c>
      <c r="AS589" s="79"/>
      <c r="AT589" s="79"/>
      <c r="AU589" s="79"/>
      <c r="AV589" s="79"/>
      <c r="AW589" s="79"/>
      <c r="AX589" s="79"/>
      <c r="AY589" s="79"/>
      <c r="AZ589" s="79"/>
      <c r="BA589">
        <v>1</v>
      </c>
      <c r="BB589">
        <v>0</v>
      </c>
      <c r="BC589" s="79" t="str">
        <f>IF(Edges[[#This Row],[Sentiment]]=0,"NEUTRAL",IF(Edges[[#This Row],[Sentiment]]=1,"POSITIVE",IF(Edges[[#This Row],[Sentiment]]=-1,"NEGATIVE")))</f>
        <v>NEUTRAL</v>
      </c>
      <c r="BD589" s="79" t="str">
        <f>IF(Edges[[#This Row],[Vertex 1]]=Edges[[#This Row],[Vertex 2]],"HIDE","SHOW")</f>
        <v>SHOW</v>
      </c>
      <c r="BE589" s="78" t="str">
        <f>REPLACE(INDEX(GroupVertices[Group], MATCH(Edges[[#This Row],[Vertex 1]],GroupVertices[Vertex],0)),1,1,"")</f>
        <v>EUTRAL</v>
      </c>
      <c r="BF589" s="78" t="str">
        <f>REPLACE(INDEX(GroupVertices[Group], MATCH(Edges[[#This Row],[Vertex 2]],GroupVertices[Vertex],0)),1,1,"")</f>
        <v>OSITIVE</v>
      </c>
    </row>
    <row r="590" spans="1:58" hidden="1" x14ac:dyDescent="0.25">
      <c r="A590" s="64" t="s">
        <v>533</v>
      </c>
      <c r="B590" s="64" t="s">
        <v>533</v>
      </c>
      <c r="C590" s="65"/>
      <c r="D590" s="66"/>
      <c r="E590" s="67"/>
      <c r="F590" s="68"/>
      <c r="G590" s="65" t="str">
        <f>IF(Edges[[#This Row],[Vertex 1]]=Edges[[#This Row],[Vertex 2]],"HIDE","SHOW")</f>
        <v>HIDE</v>
      </c>
      <c r="H590" s="69"/>
      <c r="I590" s="70"/>
      <c r="J590" s="70"/>
      <c r="K590" s="34"/>
      <c r="L590" s="77"/>
      <c r="M590" s="77"/>
      <c r="N590" s="72"/>
      <c r="O590" s="79" t="s">
        <v>179</v>
      </c>
      <c r="P590" s="81">
        <v>42852.39166666667</v>
      </c>
      <c r="Q590" s="79" t="s">
        <v>1902</v>
      </c>
      <c r="R590" s="82" t="s">
        <v>3265</v>
      </c>
      <c r="S590" s="79" t="s">
        <v>4065</v>
      </c>
      <c r="T590" s="79" t="s">
        <v>4291</v>
      </c>
      <c r="U590" s="79"/>
      <c r="V590" s="82" t="s">
        <v>5020</v>
      </c>
      <c r="W590" s="81">
        <v>42852.39166666667</v>
      </c>
      <c r="X590" s="82" t="s">
        <v>6240</v>
      </c>
      <c r="Y590" s="79"/>
      <c r="Z590" s="79"/>
      <c r="AA590" s="83" t="s">
        <v>8287</v>
      </c>
      <c r="AB590" s="79"/>
      <c r="AC590" s="79" t="b">
        <v>0</v>
      </c>
      <c r="AD590" s="79">
        <v>13</v>
      </c>
      <c r="AE590" s="83" t="s">
        <v>9915</v>
      </c>
      <c r="AF590" s="79" t="b">
        <v>0</v>
      </c>
      <c r="AG590" s="79" t="s">
        <v>9964</v>
      </c>
      <c r="AH590" s="79"/>
      <c r="AI590" s="83" t="s">
        <v>9915</v>
      </c>
      <c r="AJ590" s="79" t="b">
        <v>0</v>
      </c>
      <c r="AK590" s="79">
        <v>5</v>
      </c>
      <c r="AL590" s="83" t="s">
        <v>9915</v>
      </c>
      <c r="AM590" s="79" t="s">
        <v>9990</v>
      </c>
      <c r="AN590" s="79" t="b">
        <v>0</v>
      </c>
      <c r="AO590" s="83" t="s">
        <v>8287</v>
      </c>
      <c r="AP590" s="79" t="s">
        <v>179</v>
      </c>
      <c r="AQ590" s="79">
        <v>0</v>
      </c>
      <c r="AR590" s="79">
        <v>0</v>
      </c>
      <c r="AS590" s="79"/>
      <c r="AT590" s="79"/>
      <c r="AU590" s="79"/>
      <c r="AV590" s="79"/>
      <c r="AW590" s="79"/>
      <c r="AX590" s="79"/>
      <c r="AY590" s="79"/>
      <c r="AZ590" s="79"/>
      <c r="BA590">
        <v>1</v>
      </c>
      <c r="BB590">
        <v>0</v>
      </c>
      <c r="BC590" s="79" t="str">
        <f>IF(Edges[[#This Row],[Sentiment]]=0,"NEUTRAL",IF(Edges[[#This Row],[Sentiment]]=1,"POSITIVE",IF(Edges[[#This Row],[Sentiment]]=-1,"NEGATIVE")))</f>
        <v>NEUTRAL</v>
      </c>
      <c r="BD590" s="79" t="str">
        <f>IF(Edges[[#This Row],[Vertex 1]]=Edges[[#This Row],[Vertex 2]],"HIDE","SHOW")</f>
        <v>HIDE</v>
      </c>
      <c r="BE590" s="124" t="str">
        <f>REPLACE(INDEX(GroupVertices[Group], MATCH(Edges[[#This Row],[Vertex 1]],GroupVertices[Vertex],0)),1,1,"")</f>
        <v>EUTRAL</v>
      </c>
      <c r="BF590" s="124" t="str">
        <f>REPLACE(INDEX(GroupVertices[Group], MATCH(Edges[[#This Row],[Vertex 2]],GroupVertices[Vertex],0)),1,1,"")</f>
        <v>EUTRAL</v>
      </c>
    </row>
    <row r="591" spans="1:58" x14ac:dyDescent="0.25">
      <c r="A591" s="64" t="s">
        <v>534</v>
      </c>
      <c r="B591" s="64" t="s">
        <v>533</v>
      </c>
      <c r="C591" s="65"/>
      <c r="D591" s="66"/>
      <c r="E591" s="67"/>
      <c r="F591" s="68"/>
      <c r="G591" s="65" t="str">
        <f>IF(Edges[[#This Row],[Vertex 1]]=Edges[[#This Row],[Vertex 2]],"HIDE","SHOW")</f>
        <v>SHOW</v>
      </c>
      <c r="H591" s="69"/>
      <c r="I591" s="70"/>
      <c r="J591" s="70"/>
      <c r="K591" s="34" t="s">
        <v>65</v>
      </c>
      <c r="L591" s="77">
        <v>591</v>
      </c>
      <c r="M591" s="77"/>
      <c r="N591" s="72"/>
      <c r="O591" s="79" t="s">
        <v>1646</v>
      </c>
      <c r="P591" s="81">
        <v>42852.416643518518</v>
      </c>
      <c r="Q591" s="79" t="s">
        <v>1779</v>
      </c>
      <c r="R591" s="82" t="s">
        <v>3265</v>
      </c>
      <c r="S591" s="79" t="s">
        <v>4065</v>
      </c>
      <c r="T591" s="79" t="s">
        <v>4291</v>
      </c>
      <c r="U591" s="79"/>
      <c r="V591" s="82" t="s">
        <v>5021</v>
      </c>
      <c r="W591" s="81">
        <v>42852.416643518518</v>
      </c>
      <c r="X591" s="82" t="s">
        <v>6241</v>
      </c>
      <c r="Y591" s="79"/>
      <c r="Z591" s="79"/>
      <c r="AA591" s="83" t="s">
        <v>8288</v>
      </c>
      <c r="AB591" s="79"/>
      <c r="AC591" s="79" t="b">
        <v>0</v>
      </c>
      <c r="AD591" s="79">
        <v>0</v>
      </c>
      <c r="AE591" s="83" t="s">
        <v>9915</v>
      </c>
      <c r="AF591" s="79" t="b">
        <v>0</v>
      </c>
      <c r="AG591" s="79" t="s">
        <v>9964</v>
      </c>
      <c r="AH591" s="79"/>
      <c r="AI591" s="83" t="s">
        <v>9915</v>
      </c>
      <c r="AJ591" s="79" t="b">
        <v>0</v>
      </c>
      <c r="AK591" s="79">
        <v>5</v>
      </c>
      <c r="AL591" s="83" t="s">
        <v>8287</v>
      </c>
      <c r="AM591" s="79" t="s">
        <v>9991</v>
      </c>
      <c r="AN591" s="79" t="b">
        <v>0</v>
      </c>
      <c r="AO591" s="83" t="s">
        <v>8287</v>
      </c>
      <c r="AP591" s="79" t="s">
        <v>179</v>
      </c>
      <c r="AQ591" s="79">
        <v>0</v>
      </c>
      <c r="AR591" s="79">
        <v>0</v>
      </c>
      <c r="AS591" s="79"/>
      <c r="AT591" s="79"/>
      <c r="AU591" s="79"/>
      <c r="AV591" s="79"/>
      <c r="AW591" s="79"/>
      <c r="AX591" s="79"/>
      <c r="AY591" s="79"/>
      <c r="AZ591" s="79"/>
      <c r="BA591">
        <v>1</v>
      </c>
      <c r="BB591">
        <v>0</v>
      </c>
      <c r="BC591" s="79" t="str">
        <f>IF(Edges[[#This Row],[Sentiment]]=0,"NEUTRAL",IF(Edges[[#This Row],[Sentiment]]=1,"POSITIVE",IF(Edges[[#This Row],[Sentiment]]=-1,"NEGATIVE")))</f>
        <v>NEUTRAL</v>
      </c>
      <c r="BD591" s="79" t="str">
        <f>IF(Edges[[#This Row],[Vertex 1]]=Edges[[#This Row],[Vertex 2]],"HIDE","SHOW")</f>
        <v>SHOW</v>
      </c>
      <c r="BE591" s="78" t="str">
        <f>REPLACE(INDEX(GroupVertices[Group], MATCH(Edges[[#This Row],[Vertex 1]],GroupVertices[Vertex],0)),1,1,"")</f>
        <v>EUTRAL</v>
      </c>
      <c r="BF591" s="78" t="str">
        <f>REPLACE(INDEX(GroupVertices[Group], MATCH(Edges[[#This Row],[Vertex 2]],GroupVertices[Vertex],0)),1,1,"")</f>
        <v>EUTRAL</v>
      </c>
    </row>
    <row r="592" spans="1:58" hidden="1" x14ac:dyDescent="0.25">
      <c r="A592" s="64" t="s">
        <v>534</v>
      </c>
      <c r="B592" s="64" t="s">
        <v>534</v>
      </c>
      <c r="C592" s="65"/>
      <c r="D592" s="66"/>
      <c r="E592" s="67"/>
      <c r="F592" s="68"/>
      <c r="G592" s="65" t="str">
        <f>IF(Edges[[#This Row],[Vertex 1]]=Edges[[#This Row],[Vertex 2]],"HIDE","SHOW")</f>
        <v>HIDE</v>
      </c>
      <c r="H592" s="69"/>
      <c r="I592" s="70"/>
      <c r="J592" s="70"/>
      <c r="K592" s="34"/>
      <c r="L592" s="77"/>
      <c r="M592" s="77"/>
      <c r="N592" s="72"/>
      <c r="O592" s="79" t="s">
        <v>179</v>
      </c>
      <c r="P592" s="81">
        <v>42852.662060185183</v>
      </c>
      <c r="Q592" s="79" t="s">
        <v>1903</v>
      </c>
      <c r="R592" s="82" t="s">
        <v>3365</v>
      </c>
      <c r="S592" s="79" t="s">
        <v>4096</v>
      </c>
      <c r="T592" s="79"/>
      <c r="U592" s="79"/>
      <c r="V592" s="82" t="s">
        <v>5021</v>
      </c>
      <c r="W592" s="81">
        <v>42852.662060185183</v>
      </c>
      <c r="X592" s="82" t="s">
        <v>6242</v>
      </c>
      <c r="Y592" s="79"/>
      <c r="Z592" s="79"/>
      <c r="AA592" s="83" t="s">
        <v>8289</v>
      </c>
      <c r="AB592" s="79"/>
      <c r="AC592" s="79" t="b">
        <v>0</v>
      </c>
      <c r="AD592" s="79">
        <v>0</v>
      </c>
      <c r="AE592" s="83" t="s">
        <v>9915</v>
      </c>
      <c r="AF592" s="79" t="b">
        <v>0</v>
      </c>
      <c r="AG592" s="79" t="s">
        <v>9964</v>
      </c>
      <c r="AH592" s="79"/>
      <c r="AI592" s="83" t="s">
        <v>9915</v>
      </c>
      <c r="AJ592" s="79" t="b">
        <v>0</v>
      </c>
      <c r="AK592" s="79">
        <v>0</v>
      </c>
      <c r="AL592" s="83" t="s">
        <v>9915</v>
      </c>
      <c r="AM592" s="79" t="s">
        <v>9991</v>
      </c>
      <c r="AN592" s="79" t="b">
        <v>0</v>
      </c>
      <c r="AO592" s="83" t="s">
        <v>8289</v>
      </c>
      <c r="AP592" s="79" t="s">
        <v>179</v>
      </c>
      <c r="AQ592" s="79">
        <v>0</v>
      </c>
      <c r="AR592" s="79">
        <v>0</v>
      </c>
      <c r="AS592" s="79"/>
      <c r="AT592" s="79"/>
      <c r="AU592" s="79"/>
      <c r="AV592" s="79"/>
      <c r="AW592" s="79"/>
      <c r="AX592" s="79"/>
      <c r="AY592" s="79"/>
      <c r="AZ592" s="79"/>
      <c r="BA592">
        <v>1</v>
      </c>
      <c r="BB592">
        <v>0</v>
      </c>
      <c r="BC592" s="79" t="str">
        <f>IF(Edges[[#This Row],[Sentiment]]=0,"NEUTRAL",IF(Edges[[#This Row],[Sentiment]]=1,"POSITIVE",IF(Edges[[#This Row],[Sentiment]]=-1,"NEGATIVE")))</f>
        <v>NEUTRAL</v>
      </c>
      <c r="BD592" s="79" t="str">
        <f>IF(Edges[[#This Row],[Vertex 1]]=Edges[[#This Row],[Vertex 2]],"HIDE","SHOW")</f>
        <v>HIDE</v>
      </c>
      <c r="BE592" s="124" t="str">
        <f>REPLACE(INDEX(GroupVertices[Group], MATCH(Edges[[#This Row],[Vertex 1]],GroupVertices[Vertex],0)),1,1,"")</f>
        <v>EUTRAL</v>
      </c>
      <c r="BF592" s="124" t="str">
        <f>REPLACE(INDEX(GroupVertices[Group], MATCH(Edges[[#This Row],[Vertex 2]],GroupVertices[Vertex],0)),1,1,"")</f>
        <v>EUTRAL</v>
      </c>
    </row>
    <row r="593" spans="1:58" x14ac:dyDescent="0.25">
      <c r="A593" s="64" t="s">
        <v>535</v>
      </c>
      <c r="B593" s="64" t="s">
        <v>1406</v>
      </c>
      <c r="C593" s="65"/>
      <c r="D593" s="66"/>
      <c r="E593" s="67"/>
      <c r="F593" s="68"/>
      <c r="G593" s="65" t="str">
        <f>IF(Edges[[#This Row],[Vertex 1]]=Edges[[#This Row],[Vertex 2]],"HIDE","SHOW")</f>
        <v>SHOW</v>
      </c>
      <c r="H593" s="69"/>
      <c r="I593" s="70"/>
      <c r="J593" s="70"/>
      <c r="K593" s="34" t="s">
        <v>65</v>
      </c>
      <c r="L593" s="77">
        <v>593</v>
      </c>
      <c r="M593" s="77"/>
      <c r="N593" s="72"/>
      <c r="O593" s="79" t="s">
        <v>1646</v>
      </c>
      <c r="P593" s="81">
        <v>42852.662835648145</v>
      </c>
      <c r="Q593" s="79" t="s">
        <v>1901</v>
      </c>
      <c r="R593" s="82" t="s">
        <v>3364</v>
      </c>
      <c r="S593" s="79" t="s">
        <v>4048</v>
      </c>
      <c r="T593" s="79"/>
      <c r="U593" s="82" t="s">
        <v>4516</v>
      </c>
      <c r="V593" s="82" t="s">
        <v>4516</v>
      </c>
      <c r="W593" s="81">
        <v>42852.662835648145</v>
      </c>
      <c r="X593" s="82" t="s">
        <v>6243</v>
      </c>
      <c r="Y593" s="79"/>
      <c r="Z593" s="79"/>
      <c r="AA593" s="83" t="s">
        <v>8290</v>
      </c>
      <c r="AB593" s="79"/>
      <c r="AC593" s="79" t="b">
        <v>0</v>
      </c>
      <c r="AD593" s="79">
        <v>0</v>
      </c>
      <c r="AE593" s="83" t="s">
        <v>9915</v>
      </c>
      <c r="AF593" s="79" t="b">
        <v>0</v>
      </c>
      <c r="AG593" s="79" t="s">
        <v>9963</v>
      </c>
      <c r="AH593" s="79"/>
      <c r="AI593" s="83" t="s">
        <v>9915</v>
      </c>
      <c r="AJ593" s="79" t="b">
        <v>0</v>
      </c>
      <c r="AK593" s="79">
        <v>10</v>
      </c>
      <c r="AL593" s="83" t="s">
        <v>9512</v>
      </c>
      <c r="AM593" s="79" t="s">
        <v>9994</v>
      </c>
      <c r="AN593" s="79" t="b">
        <v>0</v>
      </c>
      <c r="AO593" s="83" t="s">
        <v>9512</v>
      </c>
      <c r="AP593" s="79" t="s">
        <v>179</v>
      </c>
      <c r="AQ593" s="79">
        <v>0</v>
      </c>
      <c r="AR593" s="79">
        <v>0</v>
      </c>
      <c r="AS593" s="79"/>
      <c r="AT593" s="79"/>
      <c r="AU593" s="79"/>
      <c r="AV593" s="79"/>
      <c r="AW593" s="79"/>
      <c r="AX593" s="79"/>
      <c r="AY593" s="79"/>
      <c r="AZ593" s="79"/>
      <c r="BA593">
        <v>1</v>
      </c>
      <c r="BB593">
        <v>0</v>
      </c>
      <c r="BC593" s="79" t="str">
        <f>IF(Edges[[#This Row],[Sentiment]]=0,"NEUTRAL",IF(Edges[[#This Row],[Sentiment]]=1,"POSITIVE",IF(Edges[[#This Row],[Sentiment]]=-1,"NEGATIVE")))</f>
        <v>NEUTRAL</v>
      </c>
      <c r="BD593" s="79" t="str">
        <f>IF(Edges[[#This Row],[Vertex 1]]=Edges[[#This Row],[Vertex 2]],"HIDE","SHOW")</f>
        <v>SHOW</v>
      </c>
      <c r="BE593" s="78" t="str">
        <f>REPLACE(INDEX(GroupVertices[Group], MATCH(Edges[[#This Row],[Vertex 1]],GroupVertices[Vertex],0)),1,1,"")</f>
        <v>EUTRAL</v>
      </c>
      <c r="BF593" s="78" t="str">
        <f>REPLACE(INDEX(GroupVertices[Group], MATCH(Edges[[#This Row],[Vertex 2]],GroupVertices[Vertex],0)),1,1,"")</f>
        <v>eneral</v>
      </c>
    </row>
    <row r="594" spans="1:58" x14ac:dyDescent="0.25">
      <c r="A594" s="64" t="s">
        <v>535</v>
      </c>
      <c r="B594" s="64" t="s">
        <v>1405</v>
      </c>
      <c r="C594" s="65"/>
      <c r="D594" s="66"/>
      <c r="E594" s="67"/>
      <c r="F594" s="68"/>
      <c r="G594" s="65" t="str">
        <f>IF(Edges[[#This Row],[Vertex 1]]=Edges[[#This Row],[Vertex 2]],"HIDE","SHOW")</f>
        <v>SHOW</v>
      </c>
      <c r="H594" s="69"/>
      <c r="I594" s="70"/>
      <c r="J594" s="70"/>
      <c r="K594" s="34" t="s">
        <v>65</v>
      </c>
      <c r="L594" s="77">
        <v>594</v>
      </c>
      <c r="M594" s="77"/>
      <c r="N594" s="72"/>
      <c r="O594" s="79" t="s">
        <v>1646</v>
      </c>
      <c r="P594" s="81">
        <v>42852.662835648145</v>
      </c>
      <c r="Q594" s="79" t="s">
        <v>1901</v>
      </c>
      <c r="R594" s="82" t="s">
        <v>3364</v>
      </c>
      <c r="S594" s="79" t="s">
        <v>4048</v>
      </c>
      <c r="T594" s="79"/>
      <c r="U594" s="82" t="s">
        <v>4516</v>
      </c>
      <c r="V594" s="82" t="s">
        <v>4516</v>
      </c>
      <c r="W594" s="81">
        <v>42852.662835648145</v>
      </c>
      <c r="X594" s="82" t="s">
        <v>6243</v>
      </c>
      <c r="Y594" s="79"/>
      <c r="Z594" s="79"/>
      <c r="AA594" s="83" t="s">
        <v>8290</v>
      </c>
      <c r="AB594" s="79"/>
      <c r="AC594" s="79" t="b">
        <v>0</v>
      </c>
      <c r="AD594" s="79">
        <v>0</v>
      </c>
      <c r="AE594" s="83" t="s">
        <v>9915</v>
      </c>
      <c r="AF594" s="79" t="b">
        <v>0</v>
      </c>
      <c r="AG594" s="79" t="s">
        <v>9963</v>
      </c>
      <c r="AH594" s="79"/>
      <c r="AI594" s="83" t="s">
        <v>9915</v>
      </c>
      <c r="AJ594" s="79" t="b">
        <v>0</v>
      </c>
      <c r="AK594" s="79">
        <v>10</v>
      </c>
      <c r="AL594" s="83" t="s">
        <v>9512</v>
      </c>
      <c r="AM594" s="79" t="s">
        <v>9994</v>
      </c>
      <c r="AN594" s="79" t="b">
        <v>0</v>
      </c>
      <c r="AO594" s="83" t="s">
        <v>9512</v>
      </c>
      <c r="AP594" s="79" t="s">
        <v>179</v>
      </c>
      <c r="AQ594" s="79">
        <v>0</v>
      </c>
      <c r="AR594" s="79">
        <v>0</v>
      </c>
      <c r="AS594" s="79"/>
      <c r="AT594" s="79"/>
      <c r="AU594" s="79"/>
      <c r="AV594" s="79"/>
      <c r="AW594" s="79"/>
      <c r="AX594" s="79"/>
      <c r="AY594" s="79"/>
      <c r="AZ594" s="79"/>
      <c r="BA594">
        <v>1</v>
      </c>
      <c r="BB594">
        <v>0</v>
      </c>
      <c r="BC594" s="79" t="str">
        <f>IF(Edges[[#This Row],[Sentiment]]=0,"NEUTRAL",IF(Edges[[#This Row],[Sentiment]]=1,"POSITIVE",IF(Edges[[#This Row],[Sentiment]]=-1,"NEGATIVE")))</f>
        <v>NEUTRAL</v>
      </c>
      <c r="BD594" s="79" t="str">
        <f>IF(Edges[[#This Row],[Vertex 1]]=Edges[[#This Row],[Vertex 2]],"HIDE","SHOW")</f>
        <v>SHOW</v>
      </c>
      <c r="BE594" s="78" t="str">
        <f>REPLACE(INDEX(GroupVertices[Group], MATCH(Edges[[#This Row],[Vertex 1]],GroupVertices[Vertex],0)),1,1,"")</f>
        <v>EUTRAL</v>
      </c>
      <c r="BF594" s="78" t="str">
        <f>REPLACE(INDEX(GroupVertices[Group], MATCH(Edges[[#This Row],[Vertex 2]],GroupVertices[Vertex],0)),1,1,"")</f>
        <v>OSITIVE</v>
      </c>
    </row>
    <row r="595" spans="1:58" x14ac:dyDescent="0.25">
      <c r="A595" s="64" t="s">
        <v>536</v>
      </c>
      <c r="B595" s="64" t="s">
        <v>1579</v>
      </c>
      <c r="C595" s="65"/>
      <c r="D595" s="66"/>
      <c r="E595" s="67"/>
      <c r="F595" s="68"/>
      <c r="G595" s="65" t="str">
        <f>IF(Edges[[#This Row],[Vertex 1]]=Edges[[#This Row],[Vertex 2]],"HIDE","SHOW")</f>
        <v>SHOW</v>
      </c>
      <c r="H595" s="69"/>
      <c r="I595" s="70"/>
      <c r="J595" s="70"/>
      <c r="K595" s="34" t="s">
        <v>65</v>
      </c>
      <c r="L595" s="77">
        <v>595</v>
      </c>
      <c r="M595" s="77"/>
      <c r="N595" s="72"/>
      <c r="O595" s="79" t="s">
        <v>1646</v>
      </c>
      <c r="P595" s="81">
        <v>42852.66369212963</v>
      </c>
      <c r="Q595" s="79" t="s">
        <v>18372</v>
      </c>
      <c r="R595" s="82" t="s">
        <v>3366</v>
      </c>
      <c r="S595" s="79" t="s">
        <v>4020</v>
      </c>
      <c r="T595" s="79"/>
      <c r="U595" s="79"/>
      <c r="V595" s="82" t="s">
        <v>5022</v>
      </c>
      <c r="W595" s="81">
        <v>42852.66369212963</v>
      </c>
      <c r="X595" s="82" t="s">
        <v>6244</v>
      </c>
      <c r="Y595" s="79"/>
      <c r="Z595" s="79"/>
      <c r="AA595" s="83" t="s">
        <v>8291</v>
      </c>
      <c r="AB595" s="79"/>
      <c r="AC595" s="79" t="b">
        <v>0</v>
      </c>
      <c r="AD595" s="79">
        <v>0</v>
      </c>
      <c r="AE595" s="83" t="s">
        <v>9915</v>
      </c>
      <c r="AF595" s="79" t="b">
        <v>0</v>
      </c>
      <c r="AG595" s="79" t="s">
        <v>9963</v>
      </c>
      <c r="AH595" s="79"/>
      <c r="AI595" s="83" t="s">
        <v>9915</v>
      </c>
      <c r="AJ595" s="79" t="b">
        <v>0</v>
      </c>
      <c r="AK595" s="79">
        <v>0</v>
      </c>
      <c r="AL595" s="83" t="s">
        <v>9915</v>
      </c>
      <c r="AM595" s="79" t="s">
        <v>9996</v>
      </c>
      <c r="AN595" s="79" t="b">
        <v>0</v>
      </c>
      <c r="AO595" s="83" t="s">
        <v>8291</v>
      </c>
      <c r="AP595" s="79" t="s">
        <v>179</v>
      </c>
      <c r="AQ595" s="79">
        <v>0</v>
      </c>
      <c r="AR595" s="79">
        <v>0</v>
      </c>
      <c r="AS595" s="79"/>
      <c r="AT595" s="79"/>
      <c r="AU595" s="79"/>
      <c r="AV595" s="79"/>
      <c r="AW595" s="79"/>
      <c r="AX595" s="79"/>
      <c r="AY595" s="79"/>
      <c r="AZ595" s="79"/>
      <c r="BA595">
        <v>1</v>
      </c>
      <c r="BB595">
        <v>0</v>
      </c>
      <c r="BC595" s="79" t="str">
        <f>IF(Edges[[#This Row],[Sentiment]]=0,"NEUTRAL",IF(Edges[[#This Row],[Sentiment]]=1,"POSITIVE",IF(Edges[[#This Row],[Sentiment]]=-1,"NEGATIVE")))</f>
        <v>NEUTRAL</v>
      </c>
      <c r="BD595" s="79" t="str">
        <f>IF(Edges[[#This Row],[Vertex 1]]=Edges[[#This Row],[Vertex 2]],"HIDE","SHOW")</f>
        <v>SHOW</v>
      </c>
      <c r="BE595" s="78" t="str">
        <f>REPLACE(INDEX(GroupVertices[Group], MATCH(Edges[[#This Row],[Vertex 1]],GroupVertices[Vertex],0)),1,1,"")</f>
        <v>EUTRAL</v>
      </c>
      <c r="BF595" s="78" t="str">
        <f>REPLACE(INDEX(GroupVertices[Group], MATCH(Edges[[#This Row],[Vertex 2]],GroupVertices[Vertex],0)),1,1,"")</f>
        <v>eneral</v>
      </c>
    </row>
    <row r="596" spans="1:58" x14ac:dyDescent="0.25">
      <c r="A596" s="64" t="s">
        <v>536</v>
      </c>
      <c r="B596" s="64" t="s">
        <v>1544</v>
      </c>
      <c r="C596" s="65"/>
      <c r="D596" s="66"/>
      <c r="E596" s="67"/>
      <c r="F596" s="68"/>
      <c r="G596" s="65" t="str">
        <f>IF(Edges[[#This Row],[Vertex 1]]=Edges[[#This Row],[Vertex 2]],"HIDE","SHOW")</f>
        <v>SHOW</v>
      </c>
      <c r="H596" s="69"/>
      <c r="I596" s="70"/>
      <c r="J596" s="70"/>
      <c r="K596" s="34" t="s">
        <v>65</v>
      </c>
      <c r="L596" s="77">
        <v>596</v>
      </c>
      <c r="M596" s="77"/>
      <c r="N596" s="72"/>
      <c r="O596" s="79" t="s">
        <v>1646</v>
      </c>
      <c r="P596" s="81">
        <v>42852.66369212963</v>
      </c>
      <c r="Q596" s="79" t="s">
        <v>18372</v>
      </c>
      <c r="R596" s="82" t="s">
        <v>3366</v>
      </c>
      <c r="S596" s="79" t="s">
        <v>4020</v>
      </c>
      <c r="T596" s="79"/>
      <c r="U596" s="79"/>
      <c r="V596" s="82" t="s">
        <v>5022</v>
      </c>
      <c r="W596" s="81">
        <v>42852.66369212963</v>
      </c>
      <c r="X596" s="82" t="s">
        <v>6244</v>
      </c>
      <c r="Y596" s="79"/>
      <c r="Z596" s="79"/>
      <c r="AA596" s="83" t="s">
        <v>8291</v>
      </c>
      <c r="AB596" s="79"/>
      <c r="AC596" s="79" t="b">
        <v>0</v>
      </c>
      <c r="AD596" s="79">
        <v>0</v>
      </c>
      <c r="AE596" s="83" t="s">
        <v>9915</v>
      </c>
      <c r="AF596" s="79" t="b">
        <v>0</v>
      </c>
      <c r="AG596" s="79" t="s">
        <v>9963</v>
      </c>
      <c r="AH596" s="79"/>
      <c r="AI596" s="83" t="s">
        <v>9915</v>
      </c>
      <c r="AJ596" s="79" t="b">
        <v>0</v>
      </c>
      <c r="AK596" s="79">
        <v>0</v>
      </c>
      <c r="AL596" s="83" t="s">
        <v>9915</v>
      </c>
      <c r="AM596" s="79" t="s">
        <v>9996</v>
      </c>
      <c r="AN596" s="79" t="b">
        <v>0</v>
      </c>
      <c r="AO596" s="83" t="s">
        <v>8291</v>
      </c>
      <c r="AP596" s="79" t="s">
        <v>179</v>
      </c>
      <c r="AQ596" s="79">
        <v>0</v>
      </c>
      <c r="AR596" s="79">
        <v>0</v>
      </c>
      <c r="AS596" s="79"/>
      <c r="AT596" s="79"/>
      <c r="AU596" s="79"/>
      <c r="AV596" s="79"/>
      <c r="AW596" s="79"/>
      <c r="AX596" s="79"/>
      <c r="AY596" s="79"/>
      <c r="AZ596" s="79"/>
      <c r="BA596">
        <v>1</v>
      </c>
      <c r="BB596">
        <v>0</v>
      </c>
      <c r="BC596" s="79" t="str">
        <f>IF(Edges[[#This Row],[Sentiment]]=0,"NEUTRAL",IF(Edges[[#This Row],[Sentiment]]=1,"POSITIVE",IF(Edges[[#This Row],[Sentiment]]=-1,"NEGATIVE")))</f>
        <v>NEUTRAL</v>
      </c>
      <c r="BD596" s="79" t="str">
        <f>IF(Edges[[#This Row],[Vertex 1]]=Edges[[#This Row],[Vertex 2]],"HIDE","SHOW")</f>
        <v>SHOW</v>
      </c>
      <c r="BE596" s="78" t="str">
        <f>REPLACE(INDEX(GroupVertices[Group], MATCH(Edges[[#This Row],[Vertex 1]],GroupVertices[Vertex],0)),1,1,"")</f>
        <v>EUTRAL</v>
      </c>
      <c r="BF596" s="78" t="str">
        <f>REPLACE(INDEX(GroupVertices[Group], MATCH(Edges[[#This Row],[Vertex 2]],GroupVertices[Vertex],0)),1,1,"")</f>
        <v>eneral</v>
      </c>
    </row>
    <row r="597" spans="1:58" x14ac:dyDescent="0.25">
      <c r="A597" s="64" t="s">
        <v>537</v>
      </c>
      <c r="B597" s="64" t="s">
        <v>1406</v>
      </c>
      <c r="C597" s="65"/>
      <c r="D597" s="66"/>
      <c r="E597" s="67"/>
      <c r="F597" s="68"/>
      <c r="G597" s="65" t="str">
        <f>IF(Edges[[#This Row],[Vertex 1]]=Edges[[#This Row],[Vertex 2]],"HIDE","SHOW")</f>
        <v>SHOW</v>
      </c>
      <c r="H597" s="69"/>
      <c r="I597" s="70"/>
      <c r="J597" s="70"/>
      <c r="K597" s="34" t="s">
        <v>65</v>
      </c>
      <c r="L597" s="77">
        <v>597</v>
      </c>
      <c r="M597" s="77"/>
      <c r="N597" s="72"/>
      <c r="O597" s="79" t="s">
        <v>1646</v>
      </c>
      <c r="P597" s="81">
        <v>42852.664027777777</v>
      </c>
      <c r="Q597" s="79" t="s">
        <v>1860</v>
      </c>
      <c r="R597" s="82" t="s">
        <v>3336</v>
      </c>
      <c r="S597" s="79" t="s">
        <v>4048</v>
      </c>
      <c r="T597" s="79"/>
      <c r="U597" s="79"/>
      <c r="V597" s="82" t="s">
        <v>5023</v>
      </c>
      <c r="W597" s="81">
        <v>42852.664027777777</v>
      </c>
      <c r="X597" s="82" t="s">
        <v>6245</v>
      </c>
      <c r="Y597" s="79"/>
      <c r="Z597" s="79"/>
      <c r="AA597" s="83" t="s">
        <v>8292</v>
      </c>
      <c r="AB597" s="79"/>
      <c r="AC597" s="79" t="b">
        <v>0</v>
      </c>
      <c r="AD597" s="79">
        <v>0</v>
      </c>
      <c r="AE597" s="83" t="s">
        <v>9915</v>
      </c>
      <c r="AF597" s="79" t="b">
        <v>0</v>
      </c>
      <c r="AG597" s="79" t="s">
        <v>9963</v>
      </c>
      <c r="AH597" s="79"/>
      <c r="AI597" s="83" t="s">
        <v>9915</v>
      </c>
      <c r="AJ597" s="79" t="b">
        <v>0</v>
      </c>
      <c r="AK597" s="79">
        <v>14</v>
      </c>
      <c r="AL597" s="83" t="s">
        <v>9511</v>
      </c>
      <c r="AM597" s="79" t="s">
        <v>10008</v>
      </c>
      <c r="AN597" s="79" t="b">
        <v>0</v>
      </c>
      <c r="AO597" s="83" t="s">
        <v>9511</v>
      </c>
      <c r="AP597" s="79" t="s">
        <v>179</v>
      </c>
      <c r="AQ597" s="79">
        <v>0</v>
      </c>
      <c r="AR597" s="79">
        <v>0</v>
      </c>
      <c r="AS597" s="79"/>
      <c r="AT597" s="79"/>
      <c r="AU597" s="79"/>
      <c r="AV597" s="79"/>
      <c r="AW597" s="79"/>
      <c r="AX597" s="79"/>
      <c r="AY597" s="79"/>
      <c r="AZ597" s="79"/>
      <c r="BA597">
        <v>1</v>
      </c>
      <c r="BB597">
        <v>0</v>
      </c>
      <c r="BC597" s="79" t="str">
        <f>IF(Edges[[#This Row],[Sentiment]]=0,"NEUTRAL",IF(Edges[[#This Row],[Sentiment]]=1,"POSITIVE",IF(Edges[[#This Row],[Sentiment]]=-1,"NEGATIVE")))</f>
        <v>NEUTRAL</v>
      </c>
      <c r="BD597" s="79" t="str">
        <f>IF(Edges[[#This Row],[Vertex 1]]=Edges[[#This Row],[Vertex 2]],"HIDE","SHOW")</f>
        <v>SHOW</v>
      </c>
      <c r="BE597" s="78" t="str">
        <f>REPLACE(INDEX(GroupVertices[Group], MATCH(Edges[[#This Row],[Vertex 1]],GroupVertices[Vertex],0)),1,1,"")</f>
        <v>EUTRAL</v>
      </c>
      <c r="BF597" s="78" t="str">
        <f>REPLACE(INDEX(GroupVertices[Group], MATCH(Edges[[#This Row],[Vertex 2]],GroupVertices[Vertex],0)),1,1,"")</f>
        <v>eneral</v>
      </c>
    </row>
    <row r="598" spans="1:58" x14ac:dyDescent="0.25">
      <c r="A598" s="64" t="s">
        <v>537</v>
      </c>
      <c r="B598" s="64" t="s">
        <v>1405</v>
      </c>
      <c r="C598" s="65"/>
      <c r="D598" s="66"/>
      <c r="E598" s="67"/>
      <c r="F598" s="68"/>
      <c r="G598" s="65" t="str">
        <f>IF(Edges[[#This Row],[Vertex 1]]=Edges[[#This Row],[Vertex 2]],"HIDE","SHOW")</f>
        <v>SHOW</v>
      </c>
      <c r="H598" s="69"/>
      <c r="I598" s="70"/>
      <c r="J598" s="70"/>
      <c r="K598" s="34" t="s">
        <v>65</v>
      </c>
      <c r="L598" s="77">
        <v>598</v>
      </c>
      <c r="M598" s="77"/>
      <c r="N598" s="72"/>
      <c r="O598" s="79" t="s">
        <v>1646</v>
      </c>
      <c r="P598" s="81">
        <v>42852.664027777777</v>
      </c>
      <c r="Q598" s="79" t="s">
        <v>1860</v>
      </c>
      <c r="R598" s="82" t="s">
        <v>3336</v>
      </c>
      <c r="S598" s="79" t="s">
        <v>4048</v>
      </c>
      <c r="T598" s="79"/>
      <c r="U598" s="79"/>
      <c r="V598" s="82" t="s">
        <v>5023</v>
      </c>
      <c r="W598" s="81">
        <v>42852.664027777777</v>
      </c>
      <c r="X598" s="82" t="s">
        <v>6245</v>
      </c>
      <c r="Y598" s="79"/>
      <c r="Z598" s="79"/>
      <c r="AA598" s="83" t="s">
        <v>8292</v>
      </c>
      <c r="AB598" s="79"/>
      <c r="AC598" s="79" t="b">
        <v>0</v>
      </c>
      <c r="AD598" s="79">
        <v>0</v>
      </c>
      <c r="AE598" s="83" t="s">
        <v>9915</v>
      </c>
      <c r="AF598" s="79" t="b">
        <v>0</v>
      </c>
      <c r="AG598" s="79" t="s">
        <v>9963</v>
      </c>
      <c r="AH598" s="79"/>
      <c r="AI598" s="83" t="s">
        <v>9915</v>
      </c>
      <c r="AJ598" s="79" t="b">
        <v>0</v>
      </c>
      <c r="AK598" s="79">
        <v>14</v>
      </c>
      <c r="AL598" s="83" t="s">
        <v>9511</v>
      </c>
      <c r="AM598" s="79" t="s">
        <v>10008</v>
      </c>
      <c r="AN598" s="79" t="b">
        <v>0</v>
      </c>
      <c r="AO598" s="83" t="s">
        <v>9511</v>
      </c>
      <c r="AP598" s="79" t="s">
        <v>179</v>
      </c>
      <c r="AQ598" s="79">
        <v>0</v>
      </c>
      <c r="AR598" s="79">
        <v>0</v>
      </c>
      <c r="AS598" s="79"/>
      <c r="AT598" s="79"/>
      <c r="AU598" s="79"/>
      <c r="AV598" s="79"/>
      <c r="AW598" s="79"/>
      <c r="AX598" s="79"/>
      <c r="AY598" s="79"/>
      <c r="AZ598" s="79"/>
      <c r="BA598">
        <v>1</v>
      </c>
      <c r="BB598">
        <v>-1</v>
      </c>
      <c r="BC598" s="79" t="str">
        <f>IF(Edges[[#This Row],[Sentiment]]=0,"NEUTRAL",IF(Edges[[#This Row],[Sentiment]]=1,"POSITIVE",IF(Edges[[#This Row],[Sentiment]]=-1,"NEGATIVE")))</f>
        <v>NEGATIVE</v>
      </c>
      <c r="BD598" s="79" t="str">
        <f>IF(Edges[[#This Row],[Vertex 1]]=Edges[[#This Row],[Vertex 2]],"HIDE","SHOW")</f>
        <v>SHOW</v>
      </c>
      <c r="BE598" s="78" t="str">
        <f>REPLACE(INDEX(GroupVertices[Group], MATCH(Edges[[#This Row],[Vertex 1]],GroupVertices[Vertex],0)),1,1,"")</f>
        <v>EUTRAL</v>
      </c>
      <c r="BF598" s="78" t="str">
        <f>REPLACE(INDEX(GroupVertices[Group], MATCH(Edges[[#This Row],[Vertex 2]],GroupVertices[Vertex],0)),1,1,"")</f>
        <v>OSITIVE</v>
      </c>
    </row>
    <row r="599" spans="1:58" x14ac:dyDescent="0.25">
      <c r="A599" s="64" t="s">
        <v>538</v>
      </c>
      <c r="B599" s="64" t="s">
        <v>1406</v>
      </c>
      <c r="C599" s="65"/>
      <c r="D599" s="66"/>
      <c r="E599" s="67"/>
      <c r="F599" s="68"/>
      <c r="G599" s="65" t="str">
        <f>IF(Edges[[#This Row],[Vertex 1]]=Edges[[#This Row],[Vertex 2]],"HIDE","SHOW")</f>
        <v>SHOW</v>
      </c>
      <c r="H599" s="69"/>
      <c r="I599" s="70"/>
      <c r="J599" s="70"/>
      <c r="K599" s="34" t="s">
        <v>65</v>
      </c>
      <c r="L599" s="77">
        <v>599</v>
      </c>
      <c r="M599" s="77"/>
      <c r="N599" s="72"/>
      <c r="O599" s="79" t="s">
        <v>1646</v>
      </c>
      <c r="P599" s="81">
        <v>42852.664050925923</v>
      </c>
      <c r="Q599" s="79" t="s">
        <v>1901</v>
      </c>
      <c r="R599" s="82" t="s">
        <v>3364</v>
      </c>
      <c r="S599" s="79" t="s">
        <v>4048</v>
      </c>
      <c r="T599" s="79"/>
      <c r="U599" s="82" t="s">
        <v>4516</v>
      </c>
      <c r="V599" s="82" t="s">
        <v>4516</v>
      </c>
      <c r="W599" s="81">
        <v>42852.664050925923</v>
      </c>
      <c r="X599" s="82" t="s">
        <v>6246</v>
      </c>
      <c r="Y599" s="79"/>
      <c r="Z599" s="79"/>
      <c r="AA599" s="83" t="s">
        <v>8293</v>
      </c>
      <c r="AB599" s="79"/>
      <c r="AC599" s="79" t="b">
        <v>0</v>
      </c>
      <c r="AD599" s="79">
        <v>0</v>
      </c>
      <c r="AE599" s="83" t="s">
        <v>9915</v>
      </c>
      <c r="AF599" s="79" t="b">
        <v>0</v>
      </c>
      <c r="AG599" s="79" t="s">
        <v>9963</v>
      </c>
      <c r="AH599" s="79"/>
      <c r="AI599" s="83" t="s">
        <v>9915</v>
      </c>
      <c r="AJ599" s="79" t="b">
        <v>0</v>
      </c>
      <c r="AK599" s="79">
        <v>10</v>
      </c>
      <c r="AL599" s="83" t="s">
        <v>9512</v>
      </c>
      <c r="AM599" s="79" t="s">
        <v>9993</v>
      </c>
      <c r="AN599" s="79" t="b">
        <v>0</v>
      </c>
      <c r="AO599" s="83" t="s">
        <v>9512</v>
      </c>
      <c r="AP599" s="79" t="s">
        <v>179</v>
      </c>
      <c r="AQ599" s="79">
        <v>0</v>
      </c>
      <c r="AR599" s="79">
        <v>0</v>
      </c>
      <c r="AS599" s="79"/>
      <c r="AT599" s="79"/>
      <c r="AU599" s="79"/>
      <c r="AV599" s="79"/>
      <c r="AW599" s="79"/>
      <c r="AX599" s="79"/>
      <c r="AY599" s="79"/>
      <c r="AZ599" s="79"/>
      <c r="BA599">
        <v>1</v>
      </c>
      <c r="BB599">
        <v>0</v>
      </c>
      <c r="BC599" s="79" t="str">
        <f>IF(Edges[[#This Row],[Sentiment]]=0,"NEUTRAL",IF(Edges[[#This Row],[Sentiment]]=1,"POSITIVE",IF(Edges[[#This Row],[Sentiment]]=-1,"NEGATIVE")))</f>
        <v>NEUTRAL</v>
      </c>
      <c r="BD599" s="79" t="str">
        <f>IF(Edges[[#This Row],[Vertex 1]]=Edges[[#This Row],[Vertex 2]],"HIDE","SHOW")</f>
        <v>SHOW</v>
      </c>
      <c r="BE599" s="78" t="str">
        <f>REPLACE(INDEX(GroupVertices[Group], MATCH(Edges[[#This Row],[Vertex 1]],GroupVertices[Vertex],0)),1,1,"")</f>
        <v>EUTRAL</v>
      </c>
      <c r="BF599" s="78" t="str">
        <f>REPLACE(INDEX(GroupVertices[Group], MATCH(Edges[[#This Row],[Vertex 2]],GroupVertices[Vertex],0)),1,1,"")</f>
        <v>eneral</v>
      </c>
    </row>
    <row r="600" spans="1:58" x14ac:dyDescent="0.25">
      <c r="A600" s="64" t="s">
        <v>538</v>
      </c>
      <c r="B600" s="64" t="s">
        <v>1405</v>
      </c>
      <c r="C600" s="65"/>
      <c r="D600" s="66"/>
      <c r="E600" s="67"/>
      <c r="F600" s="68"/>
      <c r="G600" s="65" t="str">
        <f>IF(Edges[[#This Row],[Vertex 1]]=Edges[[#This Row],[Vertex 2]],"HIDE","SHOW")</f>
        <v>SHOW</v>
      </c>
      <c r="H600" s="69"/>
      <c r="I600" s="70"/>
      <c r="J600" s="70"/>
      <c r="K600" s="34" t="s">
        <v>65</v>
      </c>
      <c r="L600" s="77">
        <v>600</v>
      </c>
      <c r="M600" s="77"/>
      <c r="N600" s="72"/>
      <c r="O600" s="79" t="s">
        <v>1646</v>
      </c>
      <c r="P600" s="81">
        <v>42852.664050925923</v>
      </c>
      <c r="Q600" s="79" t="s">
        <v>1901</v>
      </c>
      <c r="R600" s="82" t="s">
        <v>3364</v>
      </c>
      <c r="S600" s="79" t="s">
        <v>4048</v>
      </c>
      <c r="T600" s="79"/>
      <c r="U600" s="82" t="s">
        <v>4516</v>
      </c>
      <c r="V600" s="82" t="s">
        <v>4516</v>
      </c>
      <c r="W600" s="81">
        <v>42852.664050925923</v>
      </c>
      <c r="X600" s="82" t="s">
        <v>6246</v>
      </c>
      <c r="Y600" s="79"/>
      <c r="Z600" s="79"/>
      <c r="AA600" s="83" t="s">
        <v>8293</v>
      </c>
      <c r="AB600" s="79"/>
      <c r="AC600" s="79" t="b">
        <v>0</v>
      </c>
      <c r="AD600" s="79">
        <v>0</v>
      </c>
      <c r="AE600" s="83" t="s">
        <v>9915</v>
      </c>
      <c r="AF600" s="79" t="b">
        <v>0</v>
      </c>
      <c r="AG600" s="79" t="s">
        <v>9963</v>
      </c>
      <c r="AH600" s="79"/>
      <c r="AI600" s="83" t="s">
        <v>9915</v>
      </c>
      <c r="AJ600" s="79" t="b">
        <v>0</v>
      </c>
      <c r="AK600" s="79">
        <v>10</v>
      </c>
      <c r="AL600" s="83" t="s">
        <v>9512</v>
      </c>
      <c r="AM600" s="79" t="s">
        <v>9993</v>
      </c>
      <c r="AN600" s="79" t="b">
        <v>0</v>
      </c>
      <c r="AO600" s="83" t="s">
        <v>9512</v>
      </c>
      <c r="AP600" s="79" t="s">
        <v>179</v>
      </c>
      <c r="AQ600" s="79">
        <v>0</v>
      </c>
      <c r="AR600" s="79">
        <v>0</v>
      </c>
      <c r="AS600" s="79"/>
      <c r="AT600" s="79"/>
      <c r="AU600" s="79"/>
      <c r="AV600" s="79"/>
      <c r="AW600" s="79"/>
      <c r="AX600" s="79"/>
      <c r="AY600" s="79"/>
      <c r="AZ600" s="79"/>
      <c r="BA600">
        <v>1</v>
      </c>
      <c r="BB600">
        <v>-1</v>
      </c>
      <c r="BC600" s="79" t="str">
        <f>IF(Edges[[#This Row],[Sentiment]]=0,"NEUTRAL",IF(Edges[[#This Row],[Sentiment]]=1,"POSITIVE",IF(Edges[[#This Row],[Sentiment]]=-1,"NEGATIVE")))</f>
        <v>NEGATIVE</v>
      </c>
      <c r="BD600" s="79" t="str">
        <f>IF(Edges[[#This Row],[Vertex 1]]=Edges[[#This Row],[Vertex 2]],"HIDE","SHOW")</f>
        <v>SHOW</v>
      </c>
      <c r="BE600" s="78" t="str">
        <f>REPLACE(INDEX(GroupVertices[Group], MATCH(Edges[[#This Row],[Vertex 1]],GroupVertices[Vertex],0)),1,1,"")</f>
        <v>EUTRAL</v>
      </c>
      <c r="BF600" s="78" t="str">
        <f>REPLACE(INDEX(GroupVertices[Group], MATCH(Edges[[#This Row],[Vertex 2]],GroupVertices[Vertex],0)),1,1,"")</f>
        <v>OSITIVE</v>
      </c>
    </row>
    <row r="601" spans="1:58" hidden="1" x14ac:dyDescent="0.25">
      <c r="A601" s="64" t="s">
        <v>539</v>
      </c>
      <c r="B601" s="64" t="s">
        <v>539</v>
      </c>
      <c r="C601" s="65"/>
      <c r="D601" s="66"/>
      <c r="E601" s="67"/>
      <c r="F601" s="68"/>
      <c r="G601" s="65" t="str">
        <f>IF(Edges[[#This Row],[Vertex 1]]=Edges[[#This Row],[Vertex 2]],"HIDE","SHOW")</f>
        <v>HIDE</v>
      </c>
      <c r="H601" s="69"/>
      <c r="I601" s="70"/>
      <c r="J601" s="70"/>
      <c r="K601" s="34"/>
      <c r="L601" s="77"/>
      <c r="M601" s="77"/>
      <c r="N601" s="72"/>
      <c r="O601" s="79" t="s">
        <v>179</v>
      </c>
      <c r="P601" s="81">
        <v>42852.665370370371</v>
      </c>
      <c r="Q601" s="79" t="s">
        <v>1904</v>
      </c>
      <c r="R601" s="82" t="s">
        <v>3367</v>
      </c>
      <c r="S601" s="79" t="s">
        <v>4097</v>
      </c>
      <c r="T601" s="79"/>
      <c r="U601" s="79"/>
      <c r="V601" s="82" t="s">
        <v>5024</v>
      </c>
      <c r="W601" s="81">
        <v>42852.665370370371</v>
      </c>
      <c r="X601" s="82" t="s">
        <v>6247</v>
      </c>
      <c r="Y601" s="79"/>
      <c r="Z601" s="79"/>
      <c r="AA601" s="83" t="s">
        <v>8294</v>
      </c>
      <c r="AB601" s="79"/>
      <c r="AC601" s="79" t="b">
        <v>0</v>
      </c>
      <c r="AD601" s="79">
        <v>0</v>
      </c>
      <c r="AE601" s="83" t="s">
        <v>9915</v>
      </c>
      <c r="AF601" s="79" t="b">
        <v>0</v>
      </c>
      <c r="AG601" s="79" t="s">
        <v>9963</v>
      </c>
      <c r="AH601" s="79"/>
      <c r="AI601" s="83" t="s">
        <v>9915</v>
      </c>
      <c r="AJ601" s="79" t="b">
        <v>0</v>
      </c>
      <c r="AK601" s="79">
        <v>0</v>
      </c>
      <c r="AL601" s="83" t="s">
        <v>9915</v>
      </c>
      <c r="AM601" s="79" t="s">
        <v>9998</v>
      </c>
      <c r="AN601" s="79" t="b">
        <v>0</v>
      </c>
      <c r="AO601" s="83" t="s">
        <v>8294</v>
      </c>
      <c r="AP601" s="79" t="s">
        <v>179</v>
      </c>
      <c r="AQ601" s="79">
        <v>0</v>
      </c>
      <c r="AR601" s="79">
        <v>0</v>
      </c>
      <c r="AS601" s="79"/>
      <c r="AT601" s="79"/>
      <c r="AU601" s="79"/>
      <c r="AV601" s="79"/>
      <c r="AW601" s="79"/>
      <c r="AX601" s="79"/>
      <c r="AY601" s="79"/>
      <c r="AZ601" s="79"/>
      <c r="BA601">
        <v>1</v>
      </c>
      <c r="BB601">
        <v>0</v>
      </c>
      <c r="BC601" s="79" t="str">
        <f>IF(Edges[[#This Row],[Sentiment]]=0,"NEUTRAL",IF(Edges[[#This Row],[Sentiment]]=1,"POSITIVE",IF(Edges[[#This Row],[Sentiment]]=-1,"NEGATIVE")))</f>
        <v>NEUTRAL</v>
      </c>
      <c r="BD601" s="79" t="str">
        <f>IF(Edges[[#This Row],[Vertex 1]]=Edges[[#This Row],[Vertex 2]],"HIDE","SHOW")</f>
        <v>HIDE</v>
      </c>
      <c r="BE601" s="124" t="e">
        <f>REPLACE(INDEX(GroupVertices[Group], MATCH(Edges[[#This Row],[Vertex 1]],GroupVertices[Vertex],0)),1,1,"")</f>
        <v>#N/A</v>
      </c>
      <c r="BF601" s="124" t="e">
        <f>REPLACE(INDEX(GroupVertices[Group], MATCH(Edges[[#This Row],[Vertex 2]],GroupVertices[Vertex],0)),1,1,"")</f>
        <v>#N/A</v>
      </c>
    </row>
    <row r="602" spans="1:58" hidden="1" x14ac:dyDescent="0.25">
      <c r="A602" s="64" t="s">
        <v>540</v>
      </c>
      <c r="B602" s="64" t="s">
        <v>540</v>
      </c>
      <c r="C602" s="65"/>
      <c r="D602" s="66"/>
      <c r="E602" s="67"/>
      <c r="F602" s="68"/>
      <c r="G602" s="65" t="str">
        <f>IF(Edges[[#This Row],[Vertex 1]]=Edges[[#This Row],[Vertex 2]],"HIDE","SHOW")</f>
        <v>HIDE</v>
      </c>
      <c r="H602" s="69"/>
      <c r="I602" s="70"/>
      <c r="J602" s="70"/>
      <c r="K602" s="34"/>
      <c r="L602" s="77"/>
      <c r="M602" s="77"/>
      <c r="N602" s="72"/>
      <c r="O602" s="79" t="s">
        <v>179</v>
      </c>
      <c r="P602" s="81">
        <v>42852.580266203702</v>
      </c>
      <c r="Q602" s="79" t="s">
        <v>1905</v>
      </c>
      <c r="R602" s="82" t="s">
        <v>3351</v>
      </c>
      <c r="S602" s="79" t="s">
        <v>4089</v>
      </c>
      <c r="T602" s="79" t="s">
        <v>4313</v>
      </c>
      <c r="U602" s="82" t="s">
        <v>4517</v>
      </c>
      <c r="V602" s="82" t="s">
        <v>4517</v>
      </c>
      <c r="W602" s="81">
        <v>42852.580266203702</v>
      </c>
      <c r="X602" s="82" t="s">
        <v>6248</v>
      </c>
      <c r="Y602" s="79"/>
      <c r="Z602" s="79"/>
      <c r="AA602" s="83" t="s">
        <v>8295</v>
      </c>
      <c r="AB602" s="79"/>
      <c r="AC602" s="79" t="b">
        <v>0</v>
      </c>
      <c r="AD602" s="79">
        <v>0</v>
      </c>
      <c r="AE602" s="83" t="s">
        <v>9915</v>
      </c>
      <c r="AF602" s="79" t="b">
        <v>0</v>
      </c>
      <c r="AG602" s="79" t="s">
        <v>9978</v>
      </c>
      <c r="AH602" s="79"/>
      <c r="AI602" s="83" t="s">
        <v>9915</v>
      </c>
      <c r="AJ602" s="79" t="b">
        <v>0</v>
      </c>
      <c r="AK602" s="79">
        <v>3</v>
      </c>
      <c r="AL602" s="83" t="s">
        <v>9915</v>
      </c>
      <c r="AM602" s="79" t="s">
        <v>9990</v>
      </c>
      <c r="AN602" s="79" t="b">
        <v>0</v>
      </c>
      <c r="AO602" s="83" t="s">
        <v>8295</v>
      </c>
      <c r="AP602" s="79" t="s">
        <v>179</v>
      </c>
      <c r="AQ602" s="79">
        <v>0</v>
      </c>
      <c r="AR602" s="79">
        <v>0</v>
      </c>
      <c r="AS602" s="79"/>
      <c r="AT602" s="79"/>
      <c r="AU602" s="79"/>
      <c r="AV602" s="79"/>
      <c r="AW602" s="79"/>
      <c r="AX602" s="79"/>
      <c r="AY602" s="79"/>
      <c r="AZ602" s="79"/>
      <c r="BA602">
        <v>1</v>
      </c>
      <c r="BB602">
        <v>0</v>
      </c>
      <c r="BC602" s="79" t="str">
        <f>IF(Edges[[#This Row],[Sentiment]]=0,"NEUTRAL",IF(Edges[[#This Row],[Sentiment]]=1,"POSITIVE",IF(Edges[[#This Row],[Sentiment]]=-1,"NEGATIVE")))</f>
        <v>NEUTRAL</v>
      </c>
      <c r="BD602" s="79" t="str">
        <f>IF(Edges[[#This Row],[Vertex 1]]=Edges[[#This Row],[Vertex 2]],"HIDE","SHOW")</f>
        <v>HIDE</v>
      </c>
      <c r="BE602" s="124" t="str">
        <f>REPLACE(INDEX(GroupVertices[Group], MATCH(Edges[[#This Row],[Vertex 1]],GroupVertices[Vertex],0)),1,1,"")</f>
        <v>EUTRAL</v>
      </c>
      <c r="BF602" s="124" t="str">
        <f>REPLACE(INDEX(GroupVertices[Group], MATCH(Edges[[#This Row],[Vertex 2]],GroupVertices[Vertex],0)),1,1,"")</f>
        <v>EUTRAL</v>
      </c>
    </row>
    <row r="603" spans="1:58" x14ac:dyDescent="0.25">
      <c r="A603" s="64" t="s">
        <v>541</v>
      </c>
      <c r="B603" s="64" t="s">
        <v>540</v>
      </c>
      <c r="C603" s="65"/>
      <c r="D603" s="66"/>
      <c r="E603" s="67"/>
      <c r="F603" s="68"/>
      <c r="G603" s="65" t="str">
        <f>IF(Edges[[#This Row],[Vertex 1]]=Edges[[#This Row],[Vertex 2]],"HIDE","SHOW")</f>
        <v>SHOW</v>
      </c>
      <c r="H603" s="69"/>
      <c r="I603" s="70"/>
      <c r="J603" s="70"/>
      <c r="K603" s="34" t="s">
        <v>65</v>
      </c>
      <c r="L603" s="77">
        <v>603</v>
      </c>
      <c r="M603" s="77"/>
      <c r="N603" s="72"/>
      <c r="O603" s="79" t="s">
        <v>1646</v>
      </c>
      <c r="P603" s="81">
        <v>42852.668240740742</v>
      </c>
      <c r="Q603" s="79" t="s">
        <v>1882</v>
      </c>
      <c r="R603" s="82" t="s">
        <v>3351</v>
      </c>
      <c r="S603" s="79" t="s">
        <v>4089</v>
      </c>
      <c r="T603" s="79" t="s">
        <v>4313</v>
      </c>
      <c r="U603" s="79"/>
      <c r="V603" s="82" t="s">
        <v>5025</v>
      </c>
      <c r="W603" s="81">
        <v>42852.668240740742</v>
      </c>
      <c r="X603" s="82" t="s">
        <v>6249</v>
      </c>
      <c r="Y603" s="79"/>
      <c r="Z603" s="79"/>
      <c r="AA603" s="83" t="s">
        <v>8296</v>
      </c>
      <c r="AB603" s="79"/>
      <c r="AC603" s="79" t="b">
        <v>0</v>
      </c>
      <c r="AD603" s="79">
        <v>0</v>
      </c>
      <c r="AE603" s="83" t="s">
        <v>9915</v>
      </c>
      <c r="AF603" s="79" t="b">
        <v>0</v>
      </c>
      <c r="AG603" s="79" t="s">
        <v>9978</v>
      </c>
      <c r="AH603" s="79"/>
      <c r="AI603" s="83" t="s">
        <v>9915</v>
      </c>
      <c r="AJ603" s="79" t="b">
        <v>0</v>
      </c>
      <c r="AK603" s="79">
        <v>3</v>
      </c>
      <c r="AL603" s="83" t="s">
        <v>8295</v>
      </c>
      <c r="AM603" s="79" t="s">
        <v>10024</v>
      </c>
      <c r="AN603" s="79" t="b">
        <v>0</v>
      </c>
      <c r="AO603" s="83" t="s">
        <v>8295</v>
      </c>
      <c r="AP603" s="79" t="s">
        <v>179</v>
      </c>
      <c r="AQ603" s="79">
        <v>0</v>
      </c>
      <c r="AR603" s="79">
        <v>0</v>
      </c>
      <c r="AS603" s="79"/>
      <c r="AT603" s="79"/>
      <c r="AU603" s="79"/>
      <c r="AV603" s="79"/>
      <c r="AW603" s="79"/>
      <c r="AX603" s="79"/>
      <c r="AY603" s="79"/>
      <c r="AZ603" s="79"/>
      <c r="BA603">
        <v>1</v>
      </c>
      <c r="BB603">
        <v>0</v>
      </c>
      <c r="BC603" s="79" t="str">
        <f>IF(Edges[[#This Row],[Sentiment]]=0,"NEUTRAL",IF(Edges[[#This Row],[Sentiment]]=1,"POSITIVE",IF(Edges[[#This Row],[Sentiment]]=-1,"NEGATIVE")))</f>
        <v>NEUTRAL</v>
      </c>
      <c r="BD603" s="79" t="str">
        <f>IF(Edges[[#This Row],[Vertex 1]]=Edges[[#This Row],[Vertex 2]],"HIDE","SHOW")</f>
        <v>SHOW</v>
      </c>
      <c r="BE603" s="78" t="str">
        <f>REPLACE(INDEX(GroupVertices[Group], MATCH(Edges[[#This Row],[Vertex 1]],GroupVertices[Vertex],0)),1,1,"")</f>
        <v>EUTRAL</v>
      </c>
      <c r="BF603" s="78" t="str">
        <f>REPLACE(INDEX(GroupVertices[Group], MATCH(Edges[[#This Row],[Vertex 2]],GroupVertices[Vertex],0)),1,1,"")</f>
        <v>EUTRAL</v>
      </c>
    </row>
    <row r="604" spans="1:58" x14ac:dyDescent="0.25">
      <c r="A604" s="64" t="s">
        <v>542</v>
      </c>
      <c r="B604" s="64" t="s">
        <v>1580</v>
      </c>
      <c r="C604" s="65"/>
      <c r="D604" s="66"/>
      <c r="E604" s="67"/>
      <c r="F604" s="68"/>
      <c r="G604" s="65" t="str">
        <f>IF(Edges[[#This Row],[Vertex 1]]=Edges[[#This Row],[Vertex 2]],"HIDE","SHOW")</f>
        <v>SHOW</v>
      </c>
      <c r="H604" s="69"/>
      <c r="I604" s="70"/>
      <c r="J604" s="70"/>
      <c r="K604" s="34" t="s">
        <v>65</v>
      </c>
      <c r="L604" s="77">
        <v>604</v>
      </c>
      <c r="M604" s="77"/>
      <c r="N604" s="72"/>
      <c r="O604" s="79" t="s">
        <v>1646</v>
      </c>
      <c r="P604" s="81">
        <v>42852.238425925927</v>
      </c>
      <c r="Q604" s="79" t="s">
        <v>1906</v>
      </c>
      <c r="R604" s="82" t="s">
        <v>3368</v>
      </c>
      <c r="S604" s="79" t="s">
        <v>4051</v>
      </c>
      <c r="T604" s="79"/>
      <c r="U604" s="79"/>
      <c r="V604" s="82" t="s">
        <v>5026</v>
      </c>
      <c r="W604" s="81">
        <v>42852.238425925927</v>
      </c>
      <c r="X604" s="82" t="s">
        <v>6250</v>
      </c>
      <c r="Y604" s="79"/>
      <c r="Z604" s="79"/>
      <c r="AA604" s="83" t="s">
        <v>8297</v>
      </c>
      <c r="AB604" s="83" t="s">
        <v>9883</v>
      </c>
      <c r="AC604" s="79" t="b">
        <v>0</v>
      </c>
      <c r="AD604" s="79">
        <v>1</v>
      </c>
      <c r="AE604" s="83" t="s">
        <v>9927</v>
      </c>
      <c r="AF604" s="79" t="b">
        <v>0</v>
      </c>
      <c r="AG604" s="79" t="s">
        <v>9963</v>
      </c>
      <c r="AH604" s="79"/>
      <c r="AI604" s="83" t="s">
        <v>9915</v>
      </c>
      <c r="AJ604" s="79" t="b">
        <v>0</v>
      </c>
      <c r="AK604" s="79">
        <v>1</v>
      </c>
      <c r="AL604" s="83" t="s">
        <v>9915</v>
      </c>
      <c r="AM604" s="79" t="s">
        <v>9990</v>
      </c>
      <c r="AN604" s="79" t="b">
        <v>1</v>
      </c>
      <c r="AO604" s="83" t="s">
        <v>9883</v>
      </c>
      <c r="AP604" s="79" t="s">
        <v>179</v>
      </c>
      <c r="AQ604" s="79">
        <v>0</v>
      </c>
      <c r="AR604" s="79">
        <v>0</v>
      </c>
      <c r="AS604" s="79"/>
      <c r="AT604" s="79"/>
      <c r="AU604" s="79"/>
      <c r="AV604" s="79"/>
      <c r="AW604" s="79"/>
      <c r="AX604" s="79"/>
      <c r="AY604" s="79"/>
      <c r="AZ604" s="79"/>
      <c r="BA604">
        <v>1</v>
      </c>
      <c r="BB604">
        <v>0</v>
      </c>
      <c r="BC604" s="79" t="str">
        <f>IF(Edges[[#This Row],[Sentiment]]=0,"NEUTRAL",IF(Edges[[#This Row],[Sentiment]]=1,"POSITIVE",IF(Edges[[#This Row],[Sentiment]]=-1,"NEGATIVE")))</f>
        <v>NEUTRAL</v>
      </c>
      <c r="BD604" s="79" t="str">
        <f>IF(Edges[[#This Row],[Vertex 1]]=Edges[[#This Row],[Vertex 2]],"HIDE","SHOW")</f>
        <v>SHOW</v>
      </c>
      <c r="BE604" s="78" t="str">
        <f>REPLACE(INDEX(GroupVertices[Group], MATCH(Edges[[#This Row],[Vertex 1]],GroupVertices[Vertex],0)),1,1,"")</f>
        <v>EUTRAL</v>
      </c>
      <c r="BF604" s="78" t="str">
        <f>REPLACE(INDEX(GroupVertices[Group], MATCH(Edges[[#This Row],[Vertex 2]],GroupVertices[Vertex],0)),1,1,"")</f>
        <v>EUTRAL</v>
      </c>
    </row>
    <row r="605" spans="1:58" x14ac:dyDescent="0.25">
      <c r="A605" s="64" t="s">
        <v>542</v>
      </c>
      <c r="B605" s="64" t="s">
        <v>1581</v>
      </c>
      <c r="C605" s="65"/>
      <c r="D605" s="66"/>
      <c r="E605" s="67"/>
      <c r="F605" s="68"/>
      <c r="G605" s="65" t="str">
        <f>IF(Edges[[#This Row],[Vertex 1]]=Edges[[#This Row],[Vertex 2]],"HIDE","SHOW")</f>
        <v>SHOW</v>
      </c>
      <c r="H605" s="69"/>
      <c r="I605" s="70"/>
      <c r="J605" s="70"/>
      <c r="K605" s="34" t="s">
        <v>65</v>
      </c>
      <c r="L605" s="77">
        <v>605</v>
      </c>
      <c r="M605" s="77"/>
      <c r="N605" s="72"/>
      <c r="O605" s="79" t="s">
        <v>1646</v>
      </c>
      <c r="P605" s="81">
        <v>42852.238425925927</v>
      </c>
      <c r="Q605" s="79" t="s">
        <v>1906</v>
      </c>
      <c r="R605" s="82" t="s">
        <v>3368</v>
      </c>
      <c r="S605" s="79" t="s">
        <v>4051</v>
      </c>
      <c r="T605" s="79"/>
      <c r="U605" s="79"/>
      <c r="V605" s="82" t="s">
        <v>5026</v>
      </c>
      <c r="W605" s="81">
        <v>42852.238425925927</v>
      </c>
      <c r="X605" s="82" t="s">
        <v>6250</v>
      </c>
      <c r="Y605" s="79"/>
      <c r="Z605" s="79"/>
      <c r="AA605" s="83" t="s">
        <v>8297</v>
      </c>
      <c r="AB605" s="83" t="s">
        <v>9883</v>
      </c>
      <c r="AC605" s="79" t="b">
        <v>0</v>
      </c>
      <c r="AD605" s="79">
        <v>1</v>
      </c>
      <c r="AE605" s="83" t="s">
        <v>9927</v>
      </c>
      <c r="AF605" s="79" t="b">
        <v>0</v>
      </c>
      <c r="AG605" s="79" t="s">
        <v>9963</v>
      </c>
      <c r="AH605" s="79"/>
      <c r="AI605" s="83" t="s">
        <v>9915</v>
      </c>
      <c r="AJ605" s="79" t="b">
        <v>0</v>
      </c>
      <c r="AK605" s="79">
        <v>1</v>
      </c>
      <c r="AL605" s="83" t="s">
        <v>9915</v>
      </c>
      <c r="AM605" s="79" t="s">
        <v>9990</v>
      </c>
      <c r="AN605" s="79" t="b">
        <v>1</v>
      </c>
      <c r="AO605" s="83" t="s">
        <v>9883</v>
      </c>
      <c r="AP605" s="79" t="s">
        <v>179</v>
      </c>
      <c r="AQ605" s="79">
        <v>0</v>
      </c>
      <c r="AR605" s="79">
        <v>0</v>
      </c>
      <c r="AS605" s="79"/>
      <c r="AT605" s="79"/>
      <c r="AU605" s="79"/>
      <c r="AV605" s="79"/>
      <c r="AW605" s="79"/>
      <c r="AX605" s="79"/>
      <c r="AY605" s="79"/>
      <c r="AZ605" s="79"/>
      <c r="BA605">
        <v>1</v>
      </c>
      <c r="BB605">
        <v>0</v>
      </c>
      <c r="BC605" s="79" t="str">
        <f>IF(Edges[[#This Row],[Sentiment]]=0,"NEUTRAL",IF(Edges[[#This Row],[Sentiment]]=1,"POSITIVE",IF(Edges[[#This Row],[Sentiment]]=-1,"NEGATIVE")))</f>
        <v>NEUTRAL</v>
      </c>
      <c r="BD605" s="79" t="str">
        <f>IF(Edges[[#This Row],[Vertex 1]]=Edges[[#This Row],[Vertex 2]],"HIDE","SHOW")</f>
        <v>SHOW</v>
      </c>
      <c r="BE605" s="78" t="str">
        <f>REPLACE(INDEX(GroupVertices[Group], MATCH(Edges[[#This Row],[Vertex 1]],GroupVertices[Vertex],0)),1,1,"")</f>
        <v>EUTRAL</v>
      </c>
      <c r="BF605" s="78" t="str">
        <f>REPLACE(INDEX(GroupVertices[Group], MATCH(Edges[[#This Row],[Vertex 2]],GroupVertices[Vertex],0)),1,1,"")</f>
        <v>EUTRAL</v>
      </c>
    </row>
    <row r="606" spans="1:58" x14ac:dyDescent="0.25">
      <c r="A606" s="64" t="s">
        <v>542</v>
      </c>
      <c r="B606" s="64" t="s">
        <v>1582</v>
      </c>
      <c r="C606" s="65"/>
      <c r="D606" s="66"/>
      <c r="E606" s="67"/>
      <c r="F606" s="68"/>
      <c r="G606" s="65" t="str">
        <f>IF(Edges[[#This Row],[Vertex 1]]=Edges[[#This Row],[Vertex 2]],"HIDE","SHOW")</f>
        <v>SHOW</v>
      </c>
      <c r="H606" s="69"/>
      <c r="I606" s="70"/>
      <c r="J606" s="70"/>
      <c r="K606" s="34" t="s">
        <v>65</v>
      </c>
      <c r="L606" s="77">
        <v>606</v>
      </c>
      <c r="M606" s="77"/>
      <c r="N606" s="72"/>
      <c r="O606" s="79" t="s">
        <v>1646</v>
      </c>
      <c r="P606" s="81">
        <v>42852.238425925927</v>
      </c>
      <c r="Q606" s="79" t="s">
        <v>1906</v>
      </c>
      <c r="R606" s="82" t="s">
        <v>3368</v>
      </c>
      <c r="S606" s="79" t="s">
        <v>4051</v>
      </c>
      <c r="T606" s="79"/>
      <c r="U606" s="79"/>
      <c r="V606" s="82" t="s">
        <v>5026</v>
      </c>
      <c r="W606" s="81">
        <v>42852.238425925927</v>
      </c>
      <c r="X606" s="82" t="s">
        <v>6250</v>
      </c>
      <c r="Y606" s="79"/>
      <c r="Z606" s="79"/>
      <c r="AA606" s="83" t="s">
        <v>8297</v>
      </c>
      <c r="AB606" s="83" t="s">
        <v>9883</v>
      </c>
      <c r="AC606" s="79" t="b">
        <v>0</v>
      </c>
      <c r="AD606" s="79">
        <v>1</v>
      </c>
      <c r="AE606" s="83" t="s">
        <v>9927</v>
      </c>
      <c r="AF606" s="79" t="b">
        <v>0</v>
      </c>
      <c r="AG606" s="79" t="s">
        <v>9963</v>
      </c>
      <c r="AH606" s="79"/>
      <c r="AI606" s="83" t="s">
        <v>9915</v>
      </c>
      <c r="AJ606" s="79" t="b">
        <v>0</v>
      </c>
      <c r="AK606" s="79">
        <v>1</v>
      </c>
      <c r="AL606" s="83" t="s">
        <v>9915</v>
      </c>
      <c r="AM606" s="79" t="s">
        <v>9990</v>
      </c>
      <c r="AN606" s="79" t="b">
        <v>1</v>
      </c>
      <c r="AO606" s="83" t="s">
        <v>9883</v>
      </c>
      <c r="AP606" s="79" t="s">
        <v>179</v>
      </c>
      <c r="AQ606" s="79">
        <v>0</v>
      </c>
      <c r="AR606" s="79">
        <v>0</v>
      </c>
      <c r="AS606" s="79"/>
      <c r="AT606" s="79"/>
      <c r="AU606" s="79"/>
      <c r="AV606" s="79"/>
      <c r="AW606" s="79"/>
      <c r="AX606" s="79"/>
      <c r="AY606" s="79"/>
      <c r="AZ606" s="79"/>
      <c r="BA606">
        <v>1</v>
      </c>
      <c r="BB606">
        <v>0</v>
      </c>
      <c r="BC606" s="79" t="str">
        <f>IF(Edges[[#This Row],[Sentiment]]=0,"NEUTRAL",IF(Edges[[#This Row],[Sentiment]]=1,"POSITIVE",IF(Edges[[#This Row],[Sentiment]]=-1,"NEGATIVE")))</f>
        <v>NEUTRAL</v>
      </c>
      <c r="BD606" s="79" t="str">
        <f>IF(Edges[[#This Row],[Vertex 1]]=Edges[[#This Row],[Vertex 2]],"HIDE","SHOW")</f>
        <v>SHOW</v>
      </c>
      <c r="BE606" s="78" t="str">
        <f>REPLACE(INDEX(GroupVertices[Group], MATCH(Edges[[#This Row],[Vertex 1]],GroupVertices[Vertex],0)),1,1,"")</f>
        <v>EUTRAL</v>
      </c>
      <c r="BF606" s="78" t="str">
        <f>REPLACE(INDEX(GroupVertices[Group], MATCH(Edges[[#This Row],[Vertex 2]],GroupVertices[Vertex],0)),1,1,"")</f>
        <v>EUTRAL</v>
      </c>
    </row>
    <row r="607" spans="1:58" x14ac:dyDescent="0.25">
      <c r="A607" s="64" t="s">
        <v>542</v>
      </c>
      <c r="B607" s="64" t="s">
        <v>1583</v>
      </c>
      <c r="C607" s="65"/>
      <c r="D607" s="66"/>
      <c r="E607" s="67"/>
      <c r="F607" s="68"/>
      <c r="G607" s="65" t="str">
        <f>IF(Edges[[#This Row],[Vertex 1]]=Edges[[#This Row],[Vertex 2]],"HIDE","SHOW")</f>
        <v>SHOW</v>
      </c>
      <c r="H607" s="69"/>
      <c r="I607" s="70"/>
      <c r="J607" s="70"/>
      <c r="K607" s="34" t="s">
        <v>65</v>
      </c>
      <c r="L607" s="77">
        <v>607</v>
      </c>
      <c r="M607" s="77"/>
      <c r="N607" s="72"/>
      <c r="O607" s="79" t="s">
        <v>1647</v>
      </c>
      <c r="P607" s="81">
        <v>42852.238425925927</v>
      </c>
      <c r="Q607" s="79" t="s">
        <v>1906</v>
      </c>
      <c r="R607" s="82" t="s">
        <v>3368</v>
      </c>
      <c r="S607" s="79" t="s">
        <v>4051</v>
      </c>
      <c r="T607" s="79"/>
      <c r="U607" s="79"/>
      <c r="V607" s="82" t="s">
        <v>5026</v>
      </c>
      <c r="W607" s="81">
        <v>42852.238425925927</v>
      </c>
      <c r="X607" s="82" t="s">
        <v>6250</v>
      </c>
      <c r="Y607" s="79"/>
      <c r="Z607" s="79"/>
      <c r="AA607" s="83" t="s">
        <v>8297</v>
      </c>
      <c r="AB607" s="83" t="s">
        <v>9883</v>
      </c>
      <c r="AC607" s="79" t="b">
        <v>0</v>
      </c>
      <c r="AD607" s="79">
        <v>1</v>
      </c>
      <c r="AE607" s="83" t="s">
        <v>9927</v>
      </c>
      <c r="AF607" s="79" t="b">
        <v>0</v>
      </c>
      <c r="AG607" s="79" t="s">
        <v>9963</v>
      </c>
      <c r="AH607" s="79"/>
      <c r="AI607" s="83" t="s">
        <v>9915</v>
      </c>
      <c r="AJ607" s="79" t="b">
        <v>0</v>
      </c>
      <c r="AK607" s="79">
        <v>1</v>
      </c>
      <c r="AL607" s="83" t="s">
        <v>9915</v>
      </c>
      <c r="AM607" s="79" t="s">
        <v>9990</v>
      </c>
      <c r="AN607" s="79" t="b">
        <v>1</v>
      </c>
      <c r="AO607" s="83" t="s">
        <v>9883</v>
      </c>
      <c r="AP607" s="79" t="s">
        <v>179</v>
      </c>
      <c r="AQ607" s="79">
        <v>0</v>
      </c>
      <c r="AR607" s="79">
        <v>0</v>
      </c>
      <c r="AS607" s="79"/>
      <c r="AT607" s="79"/>
      <c r="AU607" s="79"/>
      <c r="AV607" s="79"/>
      <c r="AW607" s="79"/>
      <c r="AX607" s="79"/>
      <c r="AY607" s="79"/>
      <c r="AZ607" s="79"/>
      <c r="BA607">
        <v>1</v>
      </c>
      <c r="BB607">
        <v>0</v>
      </c>
      <c r="BC607" s="79" t="str">
        <f>IF(Edges[[#This Row],[Sentiment]]=0,"NEUTRAL",IF(Edges[[#This Row],[Sentiment]]=1,"POSITIVE",IF(Edges[[#This Row],[Sentiment]]=-1,"NEGATIVE")))</f>
        <v>NEUTRAL</v>
      </c>
      <c r="BD607" s="79" t="str">
        <f>IF(Edges[[#This Row],[Vertex 1]]=Edges[[#This Row],[Vertex 2]],"HIDE","SHOW")</f>
        <v>SHOW</v>
      </c>
      <c r="BE607" s="78" t="str">
        <f>REPLACE(INDEX(GroupVertices[Group], MATCH(Edges[[#This Row],[Vertex 1]],GroupVertices[Vertex],0)),1,1,"")</f>
        <v>EUTRAL</v>
      </c>
      <c r="BF607" s="78" t="str">
        <f>REPLACE(INDEX(GroupVertices[Group], MATCH(Edges[[#This Row],[Vertex 2]],GroupVertices[Vertex],0)),1,1,"")</f>
        <v>EUTRAL</v>
      </c>
    </row>
    <row r="608" spans="1:58" x14ac:dyDescent="0.25">
      <c r="A608" s="64" t="s">
        <v>543</v>
      </c>
      <c r="B608" s="64" t="s">
        <v>542</v>
      </c>
      <c r="C608" s="65"/>
      <c r="D608" s="66"/>
      <c r="E608" s="67"/>
      <c r="F608" s="68"/>
      <c r="G608" s="65" t="str">
        <f>IF(Edges[[#This Row],[Vertex 1]]=Edges[[#This Row],[Vertex 2]],"HIDE","SHOW")</f>
        <v>SHOW</v>
      </c>
      <c r="H608" s="69"/>
      <c r="I608" s="70"/>
      <c r="J608" s="70"/>
      <c r="K608" s="34" t="s">
        <v>65</v>
      </c>
      <c r="L608" s="77">
        <v>608</v>
      </c>
      <c r="M608" s="77"/>
      <c r="N608" s="72"/>
      <c r="O608" s="79" t="s">
        <v>1646</v>
      </c>
      <c r="P608" s="81">
        <v>42852.671875</v>
      </c>
      <c r="Q608" s="79" t="s">
        <v>1907</v>
      </c>
      <c r="R608" s="79"/>
      <c r="S608" s="79"/>
      <c r="T608" s="79"/>
      <c r="U608" s="79"/>
      <c r="V608" s="82" t="s">
        <v>5027</v>
      </c>
      <c r="W608" s="81">
        <v>42852.671875</v>
      </c>
      <c r="X608" s="82" t="s">
        <v>6251</v>
      </c>
      <c r="Y608" s="79"/>
      <c r="Z608" s="79"/>
      <c r="AA608" s="83" t="s">
        <v>8298</v>
      </c>
      <c r="AB608" s="79"/>
      <c r="AC608" s="79" t="b">
        <v>0</v>
      </c>
      <c r="AD608" s="79">
        <v>0</v>
      </c>
      <c r="AE608" s="83" t="s">
        <v>9915</v>
      </c>
      <c r="AF608" s="79" t="b">
        <v>0</v>
      </c>
      <c r="AG608" s="79" t="s">
        <v>9963</v>
      </c>
      <c r="AH608" s="79"/>
      <c r="AI608" s="83" t="s">
        <v>9915</v>
      </c>
      <c r="AJ608" s="79" t="b">
        <v>0</v>
      </c>
      <c r="AK608" s="79">
        <v>1</v>
      </c>
      <c r="AL608" s="83" t="s">
        <v>8297</v>
      </c>
      <c r="AM608" s="79" t="s">
        <v>9990</v>
      </c>
      <c r="AN608" s="79" t="b">
        <v>0</v>
      </c>
      <c r="AO608" s="83" t="s">
        <v>8297</v>
      </c>
      <c r="AP608" s="79" t="s">
        <v>179</v>
      </c>
      <c r="AQ608" s="79">
        <v>0</v>
      </c>
      <c r="AR608" s="79">
        <v>0</v>
      </c>
      <c r="AS608" s="79"/>
      <c r="AT608" s="79"/>
      <c r="AU608" s="79"/>
      <c r="AV608" s="79"/>
      <c r="AW608" s="79"/>
      <c r="AX608" s="79"/>
      <c r="AY608" s="79"/>
      <c r="AZ608" s="79"/>
      <c r="BA608">
        <v>1</v>
      </c>
      <c r="BB608">
        <v>0</v>
      </c>
      <c r="BC608" s="79" t="str">
        <f>IF(Edges[[#This Row],[Sentiment]]=0,"NEUTRAL",IF(Edges[[#This Row],[Sentiment]]=1,"POSITIVE",IF(Edges[[#This Row],[Sentiment]]=-1,"NEGATIVE")))</f>
        <v>NEUTRAL</v>
      </c>
      <c r="BD608" s="79" t="str">
        <f>IF(Edges[[#This Row],[Vertex 1]]=Edges[[#This Row],[Vertex 2]],"HIDE","SHOW")</f>
        <v>SHOW</v>
      </c>
      <c r="BE608" s="78" t="str">
        <f>REPLACE(INDEX(GroupVertices[Group], MATCH(Edges[[#This Row],[Vertex 1]],GroupVertices[Vertex],0)),1,1,"")</f>
        <v>EUTRAL</v>
      </c>
      <c r="BF608" s="78" t="str">
        <f>REPLACE(INDEX(GroupVertices[Group], MATCH(Edges[[#This Row],[Vertex 2]],GroupVertices[Vertex],0)),1,1,"")</f>
        <v>EUTRAL</v>
      </c>
    </row>
    <row r="609" spans="1:58" x14ac:dyDescent="0.25">
      <c r="A609" s="64" t="s">
        <v>543</v>
      </c>
      <c r="B609" s="64" t="s">
        <v>1580</v>
      </c>
      <c r="C609" s="65"/>
      <c r="D609" s="66"/>
      <c r="E609" s="67"/>
      <c r="F609" s="68"/>
      <c r="G609" s="65" t="str">
        <f>IF(Edges[[#This Row],[Vertex 1]]=Edges[[#This Row],[Vertex 2]],"HIDE","SHOW")</f>
        <v>SHOW</v>
      </c>
      <c r="H609" s="69"/>
      <c r="I609" s="70"/>
      <c r="J609" s="70"/>
      <c r="K609" s="34" t="s">
        <v>65</v>
      </c>
      <c r="L609" s="77">
        <v>609</v>
      </c>
      <c r="M609" s="77"/>
      <c r="N609" s="72"/>
      <c r="O609" s="79" t="s">
        <v>1646</v>
      </c>
      <c r="P609" s="81">
        <v>42852.671875</v>
      </c>
      <c r="Q609" s="79" t="s">
        <v>1907</v>
      </c>
      <c r="R609" s="79"/>
      <c r="S609" s="79"/>
      <c r="T609" s="79"/>
      <c r="U609" s="79"/>
      <c r="V609" s="82" t="s">
        <v>5027</v>
      </c>
      <c r="W609" s="81">
        <v>42852.671875</v>
      </c>
      <c r="X609" s="82" t="s">
        <v>6251</v>
      </c>
      <c r="Y609" s="79"/>
      <c r="Z609" s="79"/>
      <c r="AA609" s="83" t="s">
        <v>8298</v>
      </c>
      <c r="AB609" s="79"/>
      <c r="AC609" s="79" t="b">
        <v>0</v>
      </c>
      <c r="AD609" s="79">
        <v>0</v>
      </c>
      <c r="AE609" s="83" t="s">
        <v>9915</v>
      </c>
      <c r="AF609" s="79" t="b">
        <v>0</v>
      </c>
      <c r="AG609" s="79" t="s">
        <v>9963</v>
      </c>
      <c r="AH609" s="79"/>
      <c r="AI609" s="83" t="s">
        <v>9915</v>
      </c>
      <c r="AJ609" s="79" t="b">
        <v>0</v>
      </c>
      <c r="AK609" s="79">
        <v>1</v>
      </c>
      <c r="AL609" s="83" t="s">
        <v>8297</v>
      </c>
      <c r="AM609" s="79" t="s">
        <v>9990</v>
      </c>
      <c r="AN609" s="79" t="b">
        <v>0</v>
      </c>
      <c r="AO609" s="83" t="s">
        <v>8297</v>
      </c>
      <c r="AP609" s="79" t="s">
        <v>179</v>
      </c>
      <c r="AQ609" s="79">
        <v>0</v>
      </c>
      <c r="AR609" s="79">
        <v>0</v>
      </c>
      <c r="AS609" s="79"/>
      <c r="AT609" s="79"/>
      <c r="AU609" s="79"/>
      <c r="AV609" s="79"/>
      <c r="AW609" s="79"/>
      <c r="AX609" s="79"/>
      <c r="AY609" s="79"/>
      <c r="AZ609" s="79"/>
      <c r="BA609">
        <v>1</v>
      </c>
      <c r="BB609">
        <v>0</v>
      </c>
      <c r="BC609" s="79" t="str">
        <f>IF(Edges[[#This Row],[Sentiment]]=0,"NEUTRAL",IF(Edges[[#This Row],[Sentiment]]=1,"POSITIVE",IF(Edges[[#This Row],[Sentiment]]=-1,"NEGATIVE")))</f>
        <v>NEUTRAL</v>
      </c>
      <c r="BD609" s="79" t="str">
        <f>IF(Edges[[#This Row],[Vertex 1]]=Edges[[#This Row],[Vertex 2]],"HIDE","SHOW")</f>
        <v>SHOW</v>
      </c>
      <c r="BE609" s="78" t="str">
        <f>REPLACE(INDEX(GroupVertices[Group], MATCH(Edges[[#This Row],[Vertex 1]],GroupVertices[Vertex],0)),1,1,"")</f>
        <v>EUTRAL</v>
      </c>
      <c r="BF609" s="78" t="str">
        <f>REPLACE(INDEX(GroupVertices[Group], MATCH(Edges[[#This Row],[Vertex 2]],GroupVertices[Vertex],0)),1,1,"")</f>
        <v>EUTRAL</v>
      </c>
    </row>
    <row r="610" spans="1:58" x14ac:dyDescent="0.25">
      <c r="A610" s="64" t="s">
        <v>543</v>
      </c>
      <c r="B610" s="64" t="s">
        <v>1581</v>
      </c>
      <c r="C610" s="65"/>
      <c r="D610" s="66"/>
      <c r="E610" s="67"/>
      <c r="F610" s="68"/>
      <c r="G610" s="65" t="str">
        <f>IF(Edges[[#This Row],[Vertex 1]]=Edges[[#This Row],[Vertex 2]],"HIDE","SHOW")</f>
        <v>SHOW</v>
      </c>
      <c r="H610" s="69"/>
      <c r="I610" s="70"/>
      <c r="J610" s="70"/>
      <c r="K610" s="34" t="s">
        <v>65</v>
      </c>
      <c r="L610" s="77">
        <v>610</v>
      </c>
      <c r="M610" s="77"/>
      <c r="N610" s="72"/>
      <c r="O610" s="79" t="s">
        <v>1646</v>
      </c>
      <c r="P610" s="81">
        <v>42852.671875</v>
      </c>
      <c r="Q610" s="79" t="s">
        <v>1907</v>
      </c>
      <c r="R610" s="79"/>
      <c r="S610" s="79"/>
      <c r="T610" s="79"/>
      <c r="U610" s="79"/>
      <c r="V610" s="82" t="s">
        <v>5027</v>
      </c>
      <c r="W610" s="81">
        <v>42852.671875</v>
      </c>
      <c r="X610" s="82" t="s">
        <v>6251</v>
      </c>
      <c r="Y610" s="79"/>
      <c r="Z610" s="79"/>
      <c r="AA610" s="83" t="s">
        <v>8298</v>
      </c>
      <c r="AB610" s="79"/>
      <c r="AC610" s="79" t="b">
        <v>0</v>
      </c>
      <c r="AD610" s="79">
        <v>0</v>
      </c>
      <c r="AE610" s="83" t="s">
        <v>9915</v>
      </c>
      <c r="AF610" s="79" t="b">
        <v>0</v>
      </c>
      <c r="AG610" s="79" t="s">
        <v>9963</v>
      </c>
      <c r="AH610" s="79"/>
      <c r="AI610" s="83" t="s">
        <v>9915</v>
      </c>
      <c r="AJ610" s="79" t="b">
        <v>0</v>
      </c>
      <c r="AK610" s="79">
        <v>1</v>
      </c>
      <c r="AL610" s="83" t="s">
        <v>8297</v>
      </c>
      <c r="AM610" s="79" t="s">
        <v>9990</v>
      </c>
      <c r="AN610" s="79" t="b">
        <v>0</v>
      </c>
      <c r="AO610" s="83" t="s">
        <v>8297</v>
      </c>
      <c r="AP610" s="79" t="s">
        <v>179</v>
      </c>
      <c r="AQ610" s="79">
        <v>0</v>
      </c>
      <c r="AR610" s="79">
        <v>0</v>
      </c>
      <c r="AS610" s="79"/>
      <c r="AT610" s="79"/>
      <c r="AU610" s="79"/>
      <c r="AV610" s="79"/>
      <c r="AW610" s="79"/>
      <c r="AX610" s="79"/>
      <c r="AY610" s="79"/>
      <c r="AZ610" s="79"/>
      <c r="BA610">
        <v>1</v>
      </c>
      <c r="BB610">
        <v>0</v>
      </c>
      <c r="BC610" s="79" t="str">
        <f>IF(Edges[[#This Row],[Sentiment]]=0,"NEUTRAL",IF(Edges[[#This Row],[Sentiment]]=1,"POSITIVE",IF(Edges[[#This Row],[Sentiment]]=-1,"NEGATIVE")))</f>
        <v>NEUTRAL</v>
      </c>
      <c r="BD610" s="79" t="str">
        <f>IF(Edges[[#This Row],[Vertex 1]]=Edges[[#This Row],[Vertex 2]],"HIDE","SHOW")</f>
        <v>SHOW</v>
      </c>
      <c r="BE610" s="78" t="str">
        <f>REPLACE(INDEX(GroupVertices[Group], MATCH(Edges[[#This Row],[Vertex 1]],GroupVertices[Vertex],0)),1,1,"")</f>
        <v>EUTRAL</v>
      </c>
      <c r="BF610" s="78" t="str">
        <f>REPLACE(INDEX(GroupVertices[Group], MATCH(Edges[[#This Row],[Vertex 2]],GroupVertices[Vertex],0)),1,1,"")</f>
        <v>EUTRAL</v>
      </c>
    </row>
    <row r="611" spans="1:58" x14ac:dyDescent="0.25">
      <c r="A611" s="64" t="s">
        <v>543</v>
      </c>
      <c r="B611" s="64" t="s">
        <v>1582</v>
      </c>
      <c r="C611" s="65"/>
      <c r="D611" s="66"/>
      <c r="E611" s="67"/>
      <c r="F611" s="68"/>
      <c r="G611" s="65" t="str">
        <f>IF(Edges[[#This Row],[Vertex 1]]=Edges[[#This Row],[Vertex 2]],"HIDE","SHOW")</f>
        <v>SHOW</v>
      </c>
      <c r="H611" s="69"/>
      <c r="I611" s="70"/>
      <c r="J611" s="70"/>
      <c r="K611" s="34" t="s">
        <v>65</v>
      </c>
      <c r="L611" s="77">
        <v>611</v>
      </c>
      <c r="M611" s="77"/>
      <c r="N611" s="72"/>
      <c r="O611" s="79" t="s">
        <v>1646</v>
      </c>
      <c r="P611" s="81">
        <v>42852.671875</v>
      </c>
      <c r="Q611" s="79" t="s">
        <v>1907</v>
      </c>
      <c r="R611" s="79"/>
      <c r="S611" s="79"/>
      <c r="T611" s="79"/>
      <c r="U611" s="79"/>
      <c r="V611" s="82" t="s">
        <v>5027</v>
      </c>
      <c r="W611" s="81">
        <v>42852.671875</v>
      </c>
      <c r="X611" s="82" t="s">
        <v>6251</v>
      </c>
      <c r="Y611" s="79"/>
      <c r="Z611" s="79"/>
      <c r="AA611" s="83" t="s">
        <v>8298</v>
      </c>
      <c r="AB611" s="79"/>
      <c r="AC611" s="79" t="b">
        <v>0</v>
      </c>
      <c r="AD611" s="79">
        <v>0</v>
      </c>
      <c r="AE611" s="83" t="s">
        <v>9915</v>
      </c>
      <c r="AF611" s="79" t="b">
        <v>0</v>
      </c>
      <c r="AG611" s="79" t="s">
        <v>9963</v>
      </c>
      <c r="AH611" s="79"/>
      <c r="AI611" s="83" t="s">
        <v>9915</v>
      </c>
      <c r="AJ611" s="79" t="b">
        <v>0</v>
      </c>
      <c r="AK611" s="79">
        <v>1</v>
      </c>
      <c r="AL611" s="83" t="s">
        <v>8297</v>
      </c>
      <c r="AM611" s="79" t="s">
        <v>9990</v>
      </c>
      <c r="AN611" s="79" t="b">
        <v>0</v>
      </c>
      <c r="AO611" s="83" t="s">
        <v>8297</v>
      </c>
      <c r="AP611" s="79" t="s">
        <v>179</v>
      </c>
      <c r="AQ611" s="79">
        <v>0</v>
      </c>
      <c r="AR611" s="79">
        <v>0</v>
      </c>
      <c r="AS611" s="79"/>
      <c r="AT611" s="79"/>
      <c r="AU611" s="79"/>
      <c r="AV611" s="79"/>
      <c r="AW611" s="79"/>
      <c r="AX611" s="79"/>
      <c r="AY611" s="79"/>
      <c r="AZ611" s="79"/>
      <c r="BA611">
        <v>1</v>
      </c>
      <c r="BB611">
        <v>0</v>
      </c>
      <c r="BC611" s="79" t="str">
        <f>IF(Edges[[#This Row],[Sentiment]]=0,"NEUTRAL",IF(Edges[[#This Row],[Sentiment]]=1,"POSITIVE",IF(Edges[[#This Row],[Sentiment]]=-1,"NEGATIVE")))</f>
        <v>NEUTRAL</v>
      </c>
      <c r="BD611" s="79" t="str">
        <f>IF(Edges[[#This Row],[Vertex 1]]=Edges[[#This Row],[Vertex 2]],"HIDE","SHOW")</f>
        <v>SHOW</v>
      </c>
      <c r="BE611" s="78" t="str">
        <f>REPLACE(INDEX(GroupVertices[Group], MATCH(Edges[[#This Row],[Vertex 1]],GroupVertices[Vertex],0)),1,1,"")</f>
        <v>EUTRAL</v>
      </c>
      <c r="BF611" s="78" t="str">
        <f>REPLACE(INDEX(GroupVertices[Group], MATCH(Edges[[#This Row],[Vertex 2]],GroupVertices[Vertex],0)),1,1,"")</f>
        <v>EUTRAL</v>
      </c>
    </row>
    <row r="612" spans="1:58" x14ac:dyDescent="0.25">
      <c r="A612" s="64" t="s">
        <v>543</v>
      </c>
      <c r="B612" s="64" t="s">
        <v>1583</v>
      </c>
      <c r="C612" s="65"/>
      <c r="D612" s="66"/>
      <c r="E612" s="67"/>
      <c r="F612" s="68"/>
      <c r="G612" s="65" t="str">
        <f>IF(Edges[[#This Row],[Vertex 1]]=Edges[[#This Row],[Vertex 2]],"HIDE","SHOW")</f>
        <v>SHOW</v>
      </c>
      <c r="H612" s="69"/>
      <c r="I612" s="70"/>
      <c r="J612" s="70"/>
      <c r="K612" s="34" t="s">
        <v>65</v>
      </c>
      <c r="L612" s="77">
        <v>612</v>
      </c>
      <c r="M612" s="77"/>
      <c r="N612" s="72"/>
      <c r="O612" s="79" t="s">
        <v>1646</v>
      </c>
      <c r="P612" s="81">
        <v>42852.671875</v>
      </c>
      <c r="Q612" s="79" t="s">
        <v>1907</v>
      </c>
      <c r="R612" s="79"/>
      <c r="S612" s="79"/>
      <c r="T612" s="79"/>
      <c r="U612" s="79"/>
      <c r="V612" s="82" t="s">
        <v>5027</v>
      </c>
      <c r="W612" s="81">
        <v>42852.671875</v>
      </c>
      <c r="X612" s="82" t="s">
        <v>6251</v>
      </c>
      <c r="Y612" s="79"/>
      <c r="Z612" s="79"/>
      <c r="AA612" s="83" t="s">
        <v>8298</v>
      </c>
      <c r="AB612" s="79"/>
      <c r="AC612" s="79" t="b">
        <v>0</v>
      </c>
      <c r="AD612" s="79">
        <v>0</v>
      </c>
      <c r="AE612" s="83" t="s">
        <v>9915</v>
      </c>
      <c r="AF612" s="79" t="b">
        <v>0</v>
      </c>
      <c r="AG612" s="79" t="s">
        <v>9963</v>
      </c>
      <c r="AH612" s="79"/>
      <c r="AI612" s="83" t="s">
        <v>9915</v>
      </c>
      <c r="AJ612" s="79" t="b">
        <v>0</v>
      </c>
      <c r="AK612" s="79">
        <v>1</v>
      </c>
      <c r="AL612" s="83" t="s">
        <v>8297</v>
      </c>
      <c r="AM612" s="79" t="s">
        <v>9990</v>
      </c>
      <c r="AN612" s="79" t="b">
        <v>0</v>
      </c>
      <c r="AO612" s="83" t="s">
        <v>8297</v>
      </c>
      <c r="AP612" s="79" t="s">
        <v>179</v>
      </c>
      <c r="AQ612" s="79">
        <v>0</v>
      </c>
      <c r="AR612" s="79">
        <v>0</v>
      </c>
      <c r="AS612" s="79"/>
      <c r="AT612" s="79"/>
      <c r="AU612" s="79"/>
      <c r="AV612" s="79"/>
      <c r="AW612" s="79"/>
      <c r="AX612" s="79"/>
      <c r="AY612" s="79"/>
      <c r="AZ612" s="79"/>
      <c r="BA612">
        <v>1</v>
      </c>
      <c r="BB612">
        <v>0</v>
      </c>
      <c r="BC612" s="79" t="str">
        <f>IF(Edges[[#This Row],[Sentiment]]=0,"NEUTRAL",IF(Edges[[#This Row],[Sentiment]]=1,"POSITIVE",IF(Edges[[#This Row],[Sentiment]]=-1,"NEGATIVE")))</f>
        <v>NEUTRAL</v>
      </c>
      <c r="BD612" s="79" t="str">
        <f>IF(Edges[[#This Row],[Vertex 1]]=Edges[[#This Row],[Vertex 2]],"HIDE","SHOW")</f>
        <v>SHOW</v>
      </c>
      <c r="BE612" s="78" t="str">
        <f>REPLACE(INDEX(GroupVertices[Group], MATCH(Edges[[#This Row],[Vertex 1]],GroupVertices[Vertex],0)),1,1,"")</f>
        <v>EUTRAL</v>
      </c>
      <c r="BF612" s="78" t="str">
        <f>REPLACE(INDEX(GroupVertices[Group], MATCH(Edges[[#This Row],[Vertex 2]],GroupVertices[Vertex],0)),1,1,"")</f>
        <v>EUTRAL</v>
      </c>
    </row>
    <row r="613" spans="1:58" hidden="1" x14ac:dyDescent="0.25">
      <c r="A613" s="64" t="s">
        <v>544</v>
      </c>
      <c r="B613" s="64" t="s">
        <v>544</v>
      </c>
      <c r="C613" s="65"/>
      <c r="D613" s="66"/>
      <c r="E613" s="67"/>
      <c r="F613" s="68"/>
      <c r="G613" s="65" t="str">
        <f>IF(Edges[[#This Row],[Vertex 1]]=Edges[[#This Row],[Vertex 2]],"HIDE","SHOW")</f>
        <v>HIDE</v>
      </c>
      <c r="H613" s="69"/>
      <c r="I613" s="70"/>
      <c r="J613" s="70"/>
      <c r="K613" s="34"/>
      <c r="L613" s="77"/>
      <c r="M613" s="77"/>
      <c r="N613" s="72"/>
      <c r="O613" s="79" t="s">
        <v>179</v>
      </c>
      <c r="P613" s="81">
        <v>42841.730451388888</v>
      </c>
      <c r="Q613" s="79" t="s">
        <v>18373</v>
      </c>
      <c r="R613" s="82" t="s">
        <v>3369</v>
      </c>
      <c r="S613" s="79" t="s">
        <v>4051</v>
      </c>
      <c r="T613" s="79" t="s">
        <v>4317</v>
      </c>
      <c r="U613" s="79"/>
      <c r="V613" s="82" t="s">
        <v>5028</v>
      </c>
      <c r="W613" s="81">
        <v>42841.730451388888</v>
      </c>
      <c r="X613" s="82" t="s">
        <v>6252</v>
      </c>
      <c r="Y613" s="79"/>
      <c r="Z613" s="79"/>
      <c r="AA613" s="83" t="s">
        <v>8299</v>
      </c>
      <c r="AB613" s="79"/>
      <c r="AC613" s="79" t="b">
        <v>0</v>
      </c>
      <c r="AD613" s="79">
        <v>2745</v>
      </c>
      <c r="AE613" s="83" t="s">
        <v>9915</v>
      </c>
      <c r="AF613" s="79" t="b">
        <v>0</v>
      </c>
      <c r="AG613" s="79" t="s">
        <v>9963</v>
      </c>
      <c r="AH613" s="79"/>
      <c r="AI613" s="83" t="s">
        <v>9915</v>
      </c>
      <c r="AJ613" s="79" t="b">
        <v>0</v>
      </c>
      <c r="AK613" s="79">
        <v>1195</v>
      </c>
      <c r="AL613" s="83" t="s">
        <v>9915</v>
      </c>
      <c r="AM613" s="79" t="s">
        <v>9990</v>
      </c>
      <c r="AN613" s="79" t="b">
        <v>1</v>
      </c>
      <c r="AO613" s="83" t="s">
        <v>8299</v>
      </c>
      <c r="AP613" s="79" t="s">
        <v>10099</v>
      </c>
      <c r="AQ613" s="79">
        <v>0</v>
      </c>
      <c r="AR613" s="79">
        <v>0</v>
      </c>
      <c r="AS613" s="79"/>
      <c r="AT613" s="79"/>
      <c r="AU613" s="79"/>
      <c r="AV613" s="79"/>
      <c r="AW613" s="79"/>
      <c r="AX613" s="79"/>
      <c r="AY613" s="79"/>
      <c r="AZ613" s="79"/>
      <c r="BA613">
        <v>1</v>
      </c>
      <c r="BB613">
        <v>0</v>
      </c>
      <c r="BC613" s="79" t="str">
        <f>IF(Edges[[#This Row],[Sentiment]]=0,"NEUTRAL",IF(Edges[[#This Row],[Sentiment]]=1,"POSITIVE",IF(Edges[[#This Row],[Sentiment]]=-1,"NEGATIVE")))</f>
        <v>NEUTRAL</v>
      </c>
      <c r="BD613" s="79" t="str">
        <f>IF(Edges[[#This Row],[Vertex 1]]=Edges[[#This Row],[Vertex 2]],"HIDE","SHOW")</f>
        <v>HIDE</v>
      </c>
      <c r="BE613" s="124" t="str">
        <f>REPLACE(INDEX(GroupVertices[Group], MATCH(Edges[[#This Row],[Vertex 1]],GroupVertices[Vertex],0)),1,1,"")</f>
        <v>EUTRAL</v>
      </c>
      <c r="BF613" s="124" t="str">
        <f>REPLACE(INDEX(GroupVertices[Group], MATCH(Edges[[#This Row],[Vertex 2]],GroupVertices[Vertex],0)),1,1,"")</f>
        <v>EUTRAL</v>
      </c>
    </row>
    <row r="614" spans="1:58" x14ac:dyDescent="0.25">
      <c r="A614" s="64" t="s">
        <v>545</v>
      </c>
      <c r="B614" s="64" t="s">
        <v>544</v>
      </c>
      <c r="C614" s="65"/>
      <c r="D614" s="66"/>
      <c r="E614" s="67"/>
      <c r="F614" s="68"/>
      <c r="G614" s="65" t="str">
        <f>IF(Edges[[#This Row],[Vertex 1]]=Edges[[#This Row],[Vertex 2]],"HIDE","SHOW")</f>
        <v>SHOW</v>
      </c>
      <c r="H614" s="69"/>
      <c r="I614" s="70"/>
      <c r="J614" s="70"/>
      <c r="K614" s="34" t="s">
        <v>65</v>
      </c>
      <c r="L614" s="77">
        <v>614</v>
      </c>
      <c r="M614" s="77"/>
      <c r="N614" s="72"/>
      <c r="O614" s="79" t="s">
        <v>1646</v>
      </c>
      <c r="P614" s="81">
        <v>42852.690578703703</v>
      </c>
      <c r="Q614" s="79" t="s">
        <v>18374</v>
      </c>
      <c r="R614" s="79"/>
      <c r="S614" s="79"/>
      <c r="T614" s="79" t="s">
        <v>4317</v>
      </c>
      <c r="U614" s="79"/>
      <c r="V614" s="82" t="s">
        <v>5029</v>
      </c>
      <c r="W614" s="81">
        <v>42852.690578703703</v>
      </c>
      <c r="X614" s="82" t="s">
        <v>6253</v>
      </c>
      <c r="Y614" s="79"/>
      <c r="Z614" s="79"/>
      <c r="AA614" s="83" t="s">
        <v>8300</v>
      </c>
      <c r="AB614" s="79"/>
      <c r="AC614" s="79" t="b">
        <v>0</v>
      </c>
      <c r="AD614" s="79">
        <v>0</v>
      </c>
      <c r="AE614" s="83" t="s">
        <v>9915</v>
      </c>
      <c r="AF614" s="79" t="b">
        <v>0</v>
      </c>
      <c r="AG614" s="79" t="s">
        <v>9963</v>
      </c>
      <c r="AH614" s="79"/>
      <c r="AI614" s="83" t="s">
        <v>9915</v>
      </c>
      <c r="AJ614" s="79" t="b">
        <v>0</v>
      </c>
      <c r="AK614" s="79">
        <v>1195</v>
      </c>
      <c r="AL614" s="83" t="s">
        <v>8299</v>
      </c>
      <c r="AM614" s="79" t="s">
        <v>9990</v>
      </c>
      <c r="AN614" s="79" t="b">
        <v>0</v>
      </c>
      <c r="AO614" s="83" t="s">
        <v>8299</v>
      </c>
      <c r="AP614" s="79" t="s">
        <v>179</v>
      </c>
      <c r="AQ614" s="79">
        <v>0</v>
      </c>
      <c r="AR614" s="79">
        <v>0</v>
      </c>
      <c r="AS614" s="79"/>
      <c r="AT614" s="79"/>
      <c r="AU614" s="79"/>
      <c r="AV614" s="79"/>
      <c r="AW614" s="79"/>
      <c r="AX614" s="79"/>
      <c r="AY614" s="79"/>
      <c r="AZ614" s="79"/>
      <c r="BA614">
        <v>1</v>
      </c>
      <c r="BB614">
        <v>0</v>
      </c>
      <c r="BC614" s="79" t="str">
        <f>IF(Edges[[#This Row],[Sentiment]]=0,"NEUTRAL",IF(Edges[[#This Row],[Sentiment]]=1,"POSITIVE",IF(Edges[[#This Row],[Sentiment]]=-1,"NEGATIVE")))</f>
        <v>NEUTRAL</v>
      </c>
      <c r="BD614" s="79" t="str">
        <f>IF(Edges[[#This Row],[Vertex 1]]=Edges[[#This Row],[Vertex 2]],"HIDE","SHOW")</f>
        <v>SHOW</v>
      </c>
      <c r="BE614" s="78" t="str">
        <f>REPLACE(INDEX(GroupVertices[Group], MATCH(Edges[[#This Row],[Vertex 1]],GroupVertices[Vertex],0)),1,1,"")</f>
        <v>EUTRAL</v>
      </c>
      <c r="BF614" s="78" t="str">
        <f>REPLACE(INDEX(GroupVertices[Group], MATCH(Edges[[#This Row],[Vertex 2]],GroupVertices[Vertex],0)),1,1,"")</f>
        <v>EUTRAL</v>
      </c>
    </row>
    <row r="615" spans="1:58" x14ac:dyDescent="0.25">
      <c r="A615" s="64" t="s">
        <v>546</v>
      </c>
      <c r="B615" s="64" t="s">
        <v>1406</v>
      </c>
      <c r="C615" s="65"/>
      <c r="D615" s="66"/>
      <c r="E615" s="67"/>
      <c r="F615" s="68"/>
      <c r="G615" s="65" t="str">
        <f>IF(Edges[[#This Row],[Vertex 1]]=Edges[[#This Row],[Vertex 2]],"HIDE","SHOW")</f>
        <v>SHOW</v>
      </c>
      <c r="H615" s="69"/>
      <c r="I615" s="70"/>
      <c r="J615" s="70"/>
      <c r="K615" s="34" t="s">
        <v>65</v>
      </c>
      <c r="L615" s="77">
        <v>615</v>
      </c>
      <c r="M615" s="77"/>
      <c r="N615" s="72"/>
      <c r="O615" s="79" t="s">
        <v>1646</v>
      </c>
      <c r="P615" s="81">
        <v>42852.690775462965</v>
      </c>
      <c r="Q615" s="79" t="s">
        <v>1901</v>
      </c>
      <c r="R615" s="82" t="s">
        <v>3364</v>
      </c>
      <c r="S615" s="79" t="s">
        <v>4048</v>
      </c>
      <c r="T615" s="79"/>
      <c r="U615" s="82" t="s">
        <v>4516</v>
      </c>
      <c r="V615" s="82" t="s">
        <v>4516</v>
      </c>
      <c r="W615" s="81">
        <v>42852.690775462965</v>
      </c>
      <c r="X615" s="82" t="s">
        <v>6254</v>
      </c>
      <c r="Y615" s="79"/>
      <c r="Z615" s="79"/>
      <c r="AA615" s="83" t="s">
        <v>8301</v>
      </c>
      <c r="AB615" s="79"/>
      <c r="AC615" s="79" t="b">
        <v>0</v>
      </c>
      <c r="AD615" s="79">
        <v>0</v>
      </c>
      <c r="AE615" s="83" t="s">
        <v>9915</v>
      </c>
      <c r="AF615" s="79" t="b">
        <v>0</v>
      </c>
      <c r="AG615" s="79" t="s">
        <v>9963</v>
      </c>
      <c r="AH615" s="79"/>
      <c r="AI615" s="83" t="s">
        <v>9915</v>
      </c>
      <c r="AJ615" s="79" t="b">
        <v>0</v>
      </c>
      <c r="AK615" s="79">
        <v>10</v>
      </c>
      <c r="AL615" s="83" t="s">
        <v>9512</v>
      </c>
      <c r="AM615" s="79" t="s">
        <v>9993</v>
      </c>
      <c r="AN615" s="79" t="b">
        <v>0</v>
      </c>
      <c r="AO615" s="83" t="s">
        <v>9512</v>
      </c>
      <c r="AP615" s="79" t="s">
        <v>179</v>
      </c>
      <c r="AQ615" s="79">
        <v>0</v>
      </c>
      <c r="AR615" s="79">
        <v>0</v>
      </c>
      <c r="AS615" s="79"/>
      <c r="AT615" s="79"/>
      <c r="AU615" s="79"/>
      <c r="AV615" s="79"/>
      <c r="AW615" s="79"/>
      <c r="AX615" s="79"/>
      <c r="AY615" s="79"/>
      <c r="AZ615" s="79"/>
      <c r="BA615">
        <v>1</v>
      </c>
      <c r="BB615">
        <v>0</v>
      </c>
      <c r="BC615" s="79" t="str">
        <f>IF(Edges[[#This Row],[Sentiment]]=0,"NEUTRAL",IF(Edges[[#This Row],[Sentiment]]=1,"POSITIVE",IF(Edges[[#This Row],[Sentiment]]=-1,"NEGATIVE")))</f>
        <v>NEUTRAL</v>
      </c>
      <c r="BD615" s="79" t="str">
        <f>IF(Edges[[#This Row],[Vertex 1]]=Edges[[#This Row],[Vertex 2]],"HIDE","SHOW")</f>
        <v>SHOW</v>
      </c>
      <c r="BE615" s="78" t="str">
        <f>REPLACE(INDEX(GroupVertices[Group], MATCH(Edges[[#This Row],[Vertex 1]],GroupVertices[Vertex],0)),1,1,"")</f>
        <v>EUTRAL</v>
      </c>
      <c r="BF615" s="78" t="str">
        <f>REPLACE(INDEX(GroupVertices[Group], MATCH(Edges[[#This Row],[Vertex 2]],GroupVertices[Vertex],0)),1,1,"")</f>
        <v>eneral</v>
      </c>
    </row>
    <row r="616" spans="1:58" x14ac:dyDescent="0.25">
      <c r="A616" s="64" t="s">
        <v>546</v>
      </c>
      <c r="B616" s="64" t="s">
        <v>1405</v>
      </c>
      <c r="C616" s="65"/>
      <c r="D616" s="66"/>
      <c r="E616" s="67"/>
      <c r="F616" s="68"/>
      <c r="G616" s="65" t="str">
        <f>IF(Edges[[#This Row],[Vertex 1]]=Edges[[#This Row],[Vertex 2]],"HIDE","SHOW")</f>
        <v>SHOW</v>
      </c>
      <c r="H616" s="69"/>
      <c r="I616" s="70"/>
      <c r="J616" s="70"/>
      <c r="K616" s="34" t="s">
        <v>65</v>
      </c>
      <c r="L616" s="77">
        <v>616</v>
      </c>
      <c r="M616" s="77"/>
      <c r="N616" s="72"/>
      <c r="O616" s="79" t="s">
        <v>1646</v>
      </c>
      <c r="P616" s="81">
        <v>42852.690775462965</v>
      </c>
      <c r="Q616" s="79" t="s">
        <v>1901</v>
      </c>
      <c r="R616" s="82" t="s">
        <v>3364</v>
      </c>
      <c r="S616" s="79" t="s">
        <v>4048</v>
      </c>
      <c r="T616" s="79"/>
      <c r="U616" s="82" t="s">
        <v>4516</v>
      </c>
      <c r="V616" s="82" t="s">
        <v>4516</v>
      </c>
      <c r="W616" s="81">
        <v>42852.690775462965</v>
      </c>
      <c r="X616" s="82" t="s">
        <v>6254</v>
      </c>
      <c r="Y616" s="79"/>
      <c r="Z616" s="79"/>
      <c r="AA616" s="83" t="s">
        <v>8301</v>
      </c>
      <c r="AB616" s="79"/>
      <c r="AC616" s="79" t="b">
        <v>0</v>
      </c>
      <c r="AD616" s="79">
        <v>0</v>
      </c>
      <c r="AE616" s="83" t="s">
        <v>9915</v>
      </c>
      <c r="AF616" s="79" t="b">
        <v>0</v>
      </c>
      <c r="AG616" s="79" t="s">
        <v>9963</v>
      </c>
      <c r="AH616" s="79"/>
      <c r="AI616" s="83" t="s">
        <v>9915</v>
      </c>
      <c r="AJ616" s="79" t="b">
        <v>0</v>
      </c>
      <c r="AK616" s="79">
        <v>10</v>
      </c>
      <c r="AL616" s="83" t="s">
        <v>9512</v>
      </c>
      <c r="AM616" s="79" t="s">
        <v>9993</v>
      </c>
      <c r="AN616" s="79" t="b">
        <v>0</v>
      </c>
      <c r="AO616" s="83" t="s">
        <v>9512</v>
      </c>
      <c r="AP616" s="79" t="s">
        <v>179</v>
      </c>
      <c r="AQ616" s="79">
        <v>0</v>
      </c>
      <c r="AR616" s="79">
        <v>0</v>
      </c>
      <c r="AS616" s="79"/>
      <c r="AT616" s="79"/>
      <c r="AU616" s="79"/>
      <c r="AV616" s="79"/>
      <c r="AW616" s="79"/>
      <c r="AX616" s="79"/>
      <c r="AY616" s="79"/>
      <c r="AZ616" s="79"/>
      <c r="BA616">
        <v>1</v>
      </c>
      <c r="BB616">
        <v>0</v>
      </c>
      <c r="BC616" s="79" t="str">
        <f>IF(Edges[[#This Row],[Sentiment]]=0,"NEUTRAL",IF(Edges[[#This Row],[Sentiment]]=1,"POSITIVE",IF(Edges[[#This Row],[Sentiment]]=-1,"NEGATIVE")))</f>
        <v>NEUTRAL</v>
      </c>
      <c r="BD616" s="79" t="str">
        <f>IF(Edges[[#This Row],[Vertex 1]]=Edges[[#This Row],[Vertex 2]],"HIDE","SHOW")</f>
        <v>SHOW</v>
      </c>
      <c r="BE616" s="78" t="str">
        <f>REPLACE(INDEX(GroupVertices[Group], MATCH(Edges[[#This Row],[Vertex 1]],GroupVertices[Vertex],0)),1,1,"")</f>
        <v>EUTRAL</v>
      </c>
      <c r="BF616" s="78" t="str">
        <f>REPLACE(INDEX(GroupVertices[Group], MATCH(Edges[[#This Row],[Vertex 2]],GroupVertices[Vertex],0)),1,1,"")</f>
        <v>OSITIVE</v>
      </c>
    </row>
    <row r="617" spans="1:58" x14ac:dyDescent="0.25">
      <c r="A617" s="64" t="s">
        <v>547</v>
      </c>
      <c r="B617" s="64" t="s">
        <v>890</v>
      </c>
      <c r="C617" s="65"/>
      <c r="D617" s="66"/>
      <c r="E617" s="67"/>
      <c r="F617" s="68"/>
      <c r="G617" s="65" t="str">
        <f>IF(Edges[[#This Row],[Vertex 1]]=Edges[[#This Row],[Vertex 2]],"HIDE","SHOW")</f>
        <v>SHOW</v>
      </c>
      <c r="H617" s="69"/>
      <c r="I617" s="70"/>
      <c r="J617" s="70"/>
      <c r="K617" s="34" t="s">
        <v>65</v>
      </c>
      <c r="L617" s="77">
        <v>617</v>
      </c>
      <c r="M617" s="77"/>
      <c r="N617" s="72"/>
      <c r="O617" s="79" t="s">
        <v>1646</v>
      </c>
      <c r="P617" s="81">
        <v>42852.694907407407</v>
      </c>
      <c r="Q617" s="79" t="s">
        <v>1908</v>
      </c>
      <c r="R617" s="82" t="s">
        <v>3370</v>
      </c>
      <c r="S617" s="79" t="s">
        <v>4019</v>
      </c>
      <c r="T617" s="79"/>
      <c r="U617" s="79"/>
      <c r="V617" s="82" t="s">
        <v>5030</v>
      </c>
      <c r="W617" s="81">
        <v>42852.694907407407</v>
      </c>
      <c r="X617" s="82" t="s">
        <v>6255</v>
      </c>
      <c r="Y617" s="79"/>
      <c r="Z617" s="79"/>
      <c r="AA617" s="83" t="s">
        <v>8302</v>
      </c>
      <c r="AB617" s="79"/>
      <c r="AC617" s="79" t="b">
        <v>0</v>
      </c>
      <c r="AD617" s="79">
        <v>0</v>
      </c>
      <c r="AE617" s="83" t="s">
        <v>9915</v>
      </c>
      <c r="AF617" s="79" t="b">
        <v>0</v>
      </c>
      <c r="AG617" s="79" t="s">
        <v>9963</v>
      </c>
      <c r="AH617" s="79"/>
      <c r="AI617" s="83" t="s">
        <v>9915</v>
      </c>
      <c r="AJ617" s="79" t="b">
        <v>0</v>
      </c>
      <c r="AK617" s="79">
        <v>2</v>
      </c>
      <c r="AL617" s="83" t="s">
        <v>8729</v>
      </c>
      <c r="AM617" s="79" t="s">
        <v>9993</v>
      </c>
      <c r="AN617" s="79" t="b">
        <v>0</v>
      </c>
      <c r="AO617" s="83" t="s">
        <v>8729</v>
      </c>
      <c r="AP617" s="79" t="s">
        <v>179</v>
      </c>
      <c r="AQ617" s="79">
        <v>0</v>
      </c>
      <c r="AR617" s="79">
        <v>0</v>
      </c>
      <c r="AS617" s="79"/>
      <c r="AT617" s="79"/>
      <c r="AU617" s="79"/>
      <c r="AV617" s="79"/>
      <c r="AW617" s="79"/>
      <c r="AX617" s="79"/>
      <c r="AY617" s="79"/>
      <c r="AZ617" s="79"/>
      <c r="BA617">
        <v>1</v>
      </c>
      <c r="BB617">
        <v>0</v>
      </c>
      <c r="BC617" s="79" t="str">
        <f>IF(Edges[[#This Row],[Sentiment]]=0,"NEUTRAL",IF(Edges[[#This Row],[Sentiment]]=1,"POSITIVE",IF(Edges[[#This Row],[Sentiment]]=-1,"NEGATIVE")))</f>
        <v>NEUTRAL</v>
      </c>
      <c r="BD617" s="79" t="str">
        <f>IF(Edges[[#This Row],[Vertex 1]]=Edges[[#This Row],[Vertex 2]],"HIDE","SHOW")</f>
        <v>SHOW</v>
      </c>
      <c r="BE617" s="78" t="str">
        <f>REPLACE(INDEX(GroupVertices[Group], MATCH(Edges[[#This Row],[Vertex 1]],GroupVertices[Vertex],0)),1,1,"")</f>
        <v>EUTRAL</v>
      </c>
      <c r="BF617" s="78" t="str">
        <f>REPLACE(INDEX(GroupVertices[Group], MATCH(Edges[[#This Row],[Vertex 2]],GroupVertices[Vertex],0)),1,1,"")</f>
        <v>EUTRAL</v>
      </c>
    </row>
    <row r="618" spans="1:58" x14ac:dyDescent="0.25">
      <c r="A618" s="64" t="s">
        <v>548</v>
      </c>
      <c r="B618" s="64" t="s">
        <v>572</v>
      </c>
      <c r="C618" s="65"/>
      <c r="D618" s="66"/>
      <c r="E618" s="67"/>
      <c r="F618" s="68"/>
      <c r="G618" s="65" t="str">
        <f>IF(Edges[[#This Row],[Vertex 1]]=Edges[[#This Row],[Vertex 2]],"HIDE","SHOW")</f>
        <v>SHOW</v>
      </c>
      <c r="H618" s="69"/>
      <c r="I618" s="70"/>
      <c r="J618" s="70"/>
      <c r="K618" s="34" t="s">
        <v>65</v>
      </c>
      <c r="L618" s="77">
        <v>618</v>
      </c>
      <c r="M618" s="77"/>
      <c r="N618" s="72"/>
      <c r="O618" s="79" t="s">
        <v>1646</v>
      </c>
      <c r="P618" s="81">
        <v>42852.69494212963</v>
      </c>
      <c r="Q618" s="79" t="s">
        <v>18371</v>
      </c>
      <c r="R618" s="82" t="s">
        <v>3355</v>
      </c>
      <c r="S618" s="79" t="s">
        <v>4092</v>
      </c>
      <c r="T618" s="79" t="s">
        <v>4315</v>
      </c>
      <c r="U618" s="79"/>
      <c r="V618" s="82" t="s">
        <v>5031</v>
      </c>
      <c r="W618" s="81">
        <v>42852.69494212963</v>
      </c>
      <c r="X618" s="82" t="s">
        <v>6256</v>
      </c>
      <c r="Y618" s="79"/>
      <c r="Z618" s="79"/>
      <c r="AA618" s="83" t="s">
        <v>8303</v>
      </c>
      <c r="AB618" s="79"/>
      <c r="AC618" s="79" t="b">
        <v>0</v>
      </c>
      <c r="AD618" s="79">
        <v>0</v>
      </c>
      <c r="AE618" s="83" t="s">
        <v>9915</v>
      </c>
      <c r="AF618" s="79" t="b">
        <v>0</v>
      </c>
      <c r="AG618" s="79" t="s">
        <v>9970</v>
      </c>
      <c r="AH618" s="79"/>
      <c r="AI618" s="83" t="s">
        <v>9915</v>
      </c>
      <c r="AJ618" s="79" t="b">
        <v>0</v>
      </c>
      <c r="AK618" s="79">
        <v>11</v>
      </c>
      <c r="AL618" s="83" t="s">
        <v>8332</v>
      </c>
      <c r="AM618" s="79" t="s">
        <v>9991</v>
      </c>
      <c r="AN618" s="79" t="b">
        <v>0</v>
      </c>
      <c r="AO618" s="83" t="s">
        <v>8332</v>
      </c>
      <c r="AP618" s="79" t="s">
        <v>179</v>
      </c>
      <c r="AQ618" s="79">
        <v>0</v>
      </c>
      <c r="AR618" s="79">
        <v>0</v>
      </c>
      <c r="AS618" s="79"/>
      <c r="AT618" s="79"/>
      <c r="AU618" s="79"/>
      <c r="AV618" s="79"/>
      <c r="AW618" s="79"/>
      <c r="AX618" s="79"/>
      <c r="AY618" s="79"/>
      <c r="AZ618" s="79"/>
      <c r="BA618">
        <v>1</v>
      </c>
      <c r="BB618">
        <v>0</v>
      </c>
      <c r="BC618" s="79" t="str">
        <f>IF(Edges[[#This Row],[Sentiment]]=0,"NEUTRAL",IF(Edges[[#This Row],[Sentiment]]=1,"POSITIVE",IF(Edges[[#This Row],[Sentiment]]=-1,"NEGATIVE")))</f>
        <v>NEUTRAL</v>
      </c>
      <c r="BD618" s="79" t="str">
        <f>IF(Edges[[#This Row],[Vertex 1]]=Edges[[#This Row],[Vertex 2]],"HIDE","SHOW")</f>
        <v>SHOW</v>
      </c>
      <c r="BE618" s="78" t="str">
        <f>REPLACE(INDEX(GroupVertices[Group], MATCH(Edges[[#This Row],[Vertex 1]],GroupVertices[Vertex],0)),1,1,"")</f>
        <v>EUTRAL</v>
      </c>
      <c r="BF618" s="78" t="str">
        <f>REPLACE(INDEX(GroupVertices[Group], MATCH(Edges[[#This Row],[Vertex 2]],GroupVertices[Vertex],0)),1,1,"")</f>
        <v>EUTRAL</v>
      </c>
    </row>
    <row r="619" spans="1:58" x14ac:dyDescent="0.25">
      <c r="A619" s="64" t="s">
        <v>549</v>
      </c>
      <c r="B619" s="64" t="s">
        <v>1584</v>
      </c>
      <c r="C619" s="65"/>
      <c r="D619" s="66"/>
      <c r="E619" s="67"/>
      <c r="F619" s="68"/>
      <c r="G619" s="65" t="str">
        <f>IF(Edges[[#This Row],[Vertex 1]]=Edges[[#This Row],[Vertex 2]],"HIDE","SHOW")</f>
        <v>SHOW</v>
      </c>
      <c r="H619" s="69"/>
      <c r="I619" s="70"/>
      <c r="J619" s="70"/>
      <c r="K619" s="34" t="s">
        <v>65</v>
      </c>
      <c r="L619" s="77">
        <v>619</v>
      </c>
      <c r="M619" s="77"/>
      <c r="N619" s="72"/>
      <c r="O619" s="79" t="s">
        <v>1647</v>
      </c>
      <c r="P619" s="81">
        <v>42852.696828703702</v>
      </c>
      <c r="Q619" s="79" t="s">
        <v>1909</v>
      </c>
      <c r="R619" s="79"/>
      <c r="S619" s="79"/>
      <c r="T619" s="79"/>
      <c r="U619" s="79"/>
      <c r="V619" s="82" t="s">
        <v>4787</v>
      </c>
      <c r="W619" s="81">
        <v>42852.696828703702</v>
      </c>
      <c r="X619" s="82" t="s">
        <v>6257</v>
      </c>
      <c r="Y619" s="79"/>
      <c r="Z619" s="79"/>
      <c r="AA619" s="83" t="s">
        <v>8304</v>
      </c>
      <c r="AB619" s="79"/>
      <c r="AC619" s="79" t="b">
        <v>0</v>
      </c>
      <c r="AD619" s="79">
        <v>0</v>
      </c>
      <c r="AE619" s="83" t="s">
        <v>9928</v>
      </c>
      <c r="AF619" s="79" t="b">
        <v>0</v>
      </c>
      <c r="AG619" s="79" t="s">
        <v>9963</v>
      </c>
      <c r="AH619" s="79"/>
      <c r="AI619" s="83" t="s">
        <v>9915</v>
      </c>
      <c r="AJ619" s="79" t="b">
        <v>0</v>
      </c>
      <c r="AK619" s="79">
        <v>0</v>
      </c>
      <c r="AL619" s="83" t="s">
        <v>9915</v>
      </c>
      <c r="AM619" s="79" t="s">
        <v>9990</v>
      </c>
      <c r="AN619" s="79" t="b">
        <v>0</v>
      </c>
      <c r="AO619" s="83" t="s">
        <v>8304</v>
      </c>
      <c r="AP619" s="79" t="s">
        <v>179</v>
      </c>
      <c r="AQ619" s="79">
        <v>0</v>
      </c>
      <c r="AR619" s="79">
        <v>0</v>
      </c>
      <c r="AS619" s="79"/>
      <c r="AT619" s="79"/>
      <c r="AU619" s="79"/>
      <c r="AV619" s="79"/>
      <c r="AW619" s="79"/>
      <c r="AX619" s="79"/>
      <c r="AY619" s="79"/>
      <c r="AZ619" s="79"/>
      <c r="BA619">
        <v>2</v>
      </c>
      <c r="BB619">
        <v>0</v>
      </c>
      <c r="BC619" s="79" t="str">
        <f>IF(Edges[[#This Row],[Sentiment]]=0,"NEUTRAL",IF(Edges[[#This Row],[Sentiment]]=1,"POSITIVE",IF(Edges[[#This Row],[Sentiment]]=-1,"NEGATIVE")))</f>
        <v>NEUTRAL</v>
      </c>
      <c r="BD619" s="79" t="str">
        <f>IF(Edges[[#This Row],[Vertex 1]]=Edges[[#This Row],[Vertex 2]],"HIDE","SHOW")</f>
        <v>SHOW</v>
      </c>
      <c r="BE619" s="78" t="str">
        <f>REPLACE(INDEX(GroupVertices[Group], MATCH(Edges[[#This Row],[Vertex 1]],GroupVertices[Vertex],0)),1,1,"")</f>
        <v>EUTRAL</v>
      </c>
      <c r="BF619" s="78" t="str">
        <f>REPLACE(INDEX(GroupVertices[Group], MATCH(Edges[[#This Row],[Vertex 2]],GroupVertices[Vertex],0)),1,1,"")</f>
        <v>eneral</v>
      </c>
    </row>
    <row r="620" spans="1:58" x14ac:dyDescent="0.25">
      <c r="A620" s="64" t="s">
        <v>549</v>
      </c>
      <c r="B620" s="64" t="s">
        <v>1584</v>
      </c>
      <c r="C620" s="65"/>
      <c r="D620" s="66"/>
      <c r="E620" s="67"/>
      <c r="F620" s="68"/>
      <c r="G620" s="65" t="str">
        <f>IF(Edges[[#This Row],[Vertex 1]]=Edges[[#This Row],[Vertex 2]],"HIDE","SHOW")</f>
        <v>SHOW</v>
      </c>
      <c r="H620" s="69"/>
      <c r="I620" s="70"/>
      <c r="J620" s="70"/>
      <c r="K620" s="34" t="s">
        <v>65</v>
      </c>
      <c r="L620" s="77">
        <v>620</v>
      </c>
      <c r="M620" s="77"/>
      <c r="N620" s="72"/>
      <c r="O620" s="79" t="s">
        <v>1647</v>
      </c>
      <c r="P620" s="81">
        <v>42852.699178240742</v>
      </c>
      <c r="Q620" s="79" t="s">
        <v>1910</v>
      </c>
      <c r="R620" s="79"/>
      <c r="S620" s="79"/>
      <c r="T620" s="79"/>
      <c r="U620" s="79"/>
      <c r="V620" s="82" t="s">
        <v>4787</v>
      </c>
      <c r="W620" s="81">
        <v>42852.699178240742</v>
      </c>
      <c r="X620" s="82" t="s">
        <v>6258</v>
      </c>
      <c r="Y620" s="79"/>
      <c r="Z620" s="79"/>
      <c r="AA620" s="83" t="s">
        <v>8305</v>
      </c>
      <c r="AB620" s="83" t="s">
        <v>9884</v>
      </c>
      <c r="AC620" s="79" t="b">
        <v>0</v>
      </c>
      <c r="AD620" s="79">
        <v>0</v>
      </c>
      <c r="AE620" s="83" t="s">
        <v>9929</v>
      </c>
      <c r="AF620" s="79" t="b">
        <v>0</v>
      </c>
      <c r="AG620" s="79" t="s">
        <v>9963</v>
      </c>
      <c r="AH620" s="79"/>
      <c r="AI620" s="83" t="s">
        <v>9915</v>
      </c>
      <c r="AJ620" s="79" t="b">
        <v>0</v>
      </c>
      <c r="AK620" s="79">
        <v>0</v>
      </c>
      <c r="AL620" s="83" t="s">
        <v>9915</v>
      </c>
      <c r="AM620" s="79" t="s">
        <v>9990</v>
      </c>
      <c r="AN620" s="79" t="b">
        <v>0</v>
      </c>
      <c r="AO620" s="83" t="s">
        <v>9884</v>
      </c>
      <c r="AP620" s="79" t="s">
        <v>179</v>
      </c>
      <c r="AQ620" s="79">
        <v>0</v>
      </c>
      <c r="AR620" s="79">
        <v>0</v>
      </c>
      <c r="AS620" s="79"/>
      <c r="AT620" s="79"/>
      <c r="AU620" s="79"/>
      <c r="AV620" s="79"/>
      <c r="AW620" s="79"/>
      <c r="AX620" s="79"/>
      <c r="AY620" s="79"/>
      <c r="AZ620" s="79"/>
      <c r="BA620">
        <v>2</v>
      </c>
      <c r="BB620">
        <v>0</v>
      </c>
      <c r="BC620" s="79" t="str">
        <f>IF(Edges[[#This Row],[Sentiment]]=0,"NEUTRAL",IF(Edges[[#This Row],[Sentiment]]=1,"POSITIVE",IF(Edges[[#This Row],[Sentiment]]=-1,"NEGATIVE")))</f>
        <v>NEUTRAL</v>
      </c>
      <c r="BD620" s="79" t="str">
        <f>IF(Edges[[#This Row],[Vertex 1]]=Edges[[#This Row],[Vertex 2]],"HIDE","SHOW")</f>
        <v>SHOW</v>
      </c>
      <c r="BE620" s="78" t="str">
        <f>REPLACE(INDEX(GroupVertices[Group], MATCH(Edges[[#This Row],[Vertex 1]],GroupVertices[Vertex],0)),1,1,"")</f>
        <v>EUTRAL</v>
      </c>
      <c r="BF620" s="78" t="str">
        <f>REPLACE(INDEX(GroupVertices[Group], MATCH(Edges[[#This Row],[Vertex 2]],GroupVertices[Vertex],0)),1,1,"")</f>
        <v>eneral</v>
      </c>
    </row>
    <row r="621" spans="1:58" hidden="1" x14ac:dyDescent="0.25">
      <c r="A621" s="64" t="s">
        <v>550</v>
      </c>
      <c r="B621" s="64" t="s">
        <v>550</v>
      </c>
      <c r="C621" s="65"/>
      <c r="D621" s="66"/>
      <c r="E621" s="67"/>
      <c r="F621" s="68"/>
      <c r="G621" s="65" t="str">
        <f>IF(Edges[[#This Row],[Vertex 1]]=Edges[[#This Row],[Vertex 2]],"HIDE","SHOW")</f>
        <v>HIDE</v>
      </c>
      <c r="H621" s="69"/>
      <c r="I621" s="70"/>
      <c r="J621" s="70"/>
      <c r="K621" s="34"/>
      <c r="L621" s="77"/>
      <c r="M621" s="77"/>
      <c r="N621" s="72"/>
      <c r="O621" s="79" t="s">
        <v>179</v>
      </c>
      <c r="P621" s="81">
        <v>42852.704282407409</v>
      </c>
      <c r="Q621" s="79" t="s">
        <v>1911</v>
      </c>
      <c r="R621" s="79" t="s">
        <v>3371</v>
      </c>
      <c r="S621" s="79" t="s">
        <v>4098</v>
      </c>
      <c r="T621" s="79" t="s">
        <v>4318</v>
      </c>
      <c r="U621" s="79"/>
      <c r="V621" s="82" t="s">
        <v>5032</v>
      </c>
      <c r="W621" s="81">
        <v>42852.704282407409</v>
      </c>
      <c r="X621" s="82" t="s">
        <v>6259</v>
      </c>
      <c r="Y621" s="79"/>
      <c r="Z621" s="79"/>
      <c r="AA621" s="83" t="s">
        <v>8306</v>
      </c>
      <c r="AB621" s="79"/>
      <c r="AC621" s="79" t="b">
        <v>0</v>
      </c>
      <c r="AD621" s="79">
        <v>1</v>
      </c>
      <c r="AE621" s="83" t="s">
        <v>9915</v>
      </c>
      <c r="AF621" s="79" t="b">
        <v>0</v>
      </c>
      <c r="AG621" s="79" t="s">
        <v>9963</v>
      </c>
      <c r="AH621" s="79"/>
      <c r="AI621" s="83" t="s">
        <v>9915</v>
      </c>
      <c r="AJ621" s="79" t="b">
        <v>0</v>
      </c>
      <c r="AK621" s="79">
        <v>0</v>
      </c>
      <c r="AL621" s="83" t="s">
        <v>9915</v>
      </c>
      <c r="AM621" s="79" t="s">
        <v>9990</v>
      </c>
      <c r="AN621" s="79" t="b">
        <v>1</v>
      </c>
      <c r="AO621" s="83" t="s">
        <v>8306</v>
      </c>
      <c r="AP621" s="79" t="s">
        <v>179</v>
      </c>
      <c r="AQ621" s="79">
        <v>0</v>
      </c>
      <c r="AR621" s="79">
        <v>0</v>
      </c>
      <c r="AS621" s="79"/>
      <c r="AT621" s="79"/>
      <c r="AU621" s="79"/>
      <c r="AV621" s="79"/>
      <c r="AW621" s="79"/>
      <c r="AX621" s="79"/>
      <c r="AY621" s="79"/>
      <c r="AZ621" s="79"/>
      <c r="BA621">
        <v>1</v>
      </c>
      <c r="BB621">
        <v>0</v>
      </c>
      <c r="BC621" s="79" t="str">
        <f>IF(Edges[[#This Row],[Sentiment]]=0,"NEUTRAL",IF(Edges[[#This Row],[Sentiment]]=1,"POSITIVE",IF(Edges[[#This Row],[Sentiment]]=-1,"NEGATIVE")))</f>
        <v>NEUTRAL</v>
      </c>
      <c r="BD621" s="79" t="str">
        <f>IF(Edges[[#This Row],[Vertex 1]]=Edges[[#This Row],[Vertex 2]],"HIDE","SHOW")</f>
        <v>HIDE</v>
      </c>
      <c r="BE621" s="124" t="e">
        <f>REPLACE(INDEX(GroupVertices[Group], MATCH(Edges[[#This Row],[Vertex 1]],GroupVertices[Vertex],0)),1,1,"")</f>
        <v>#N/A</v>
      </c>
      <c r="BF621" s="124" t="e">
        <f>REPLACE(INDEX(GroupVertices[Group], MATCH(Edges[[#This Row],[Vertex 2]],GroupVertices[Vertex],0)),1,1,"")</f>
        <v>#N/A</v>
      </c>
    </row>
    <row r="622" spans="1:58" hidden="1" x14ac:dyDescent="0.25">
      <c r="A622" s="64" t="s">
        <v>551</v>
      </c>
      <c r="B622" s="64" t="s">
        <v>551</v>
      </c>
      <c r="C622" s="65"/>
      <c r="D622" s="66"/>
      <c r="E622" s="67"/>
      <c r="F622" s="68"/>
      <c r="G622" s="65" t="str">
        <f>IF(Edges[[#This Row],[Vertex 1]]=Edges[[#This Row],[Vertex 2]],"HIDE","SHOW")</f>
        <v>HIDE</v>
      </c>
      <c r="H622" s="69"/>
      <c r="I622" s="70"/>
      <c r="J622" s="70"/>
      <c r="K622" s="34"/>
      <c r="L622" s="77"/>
      <c r="M622" s="77"/>
      <c r="N622" s="72"/>
      <c r="O622" s="79" t="s">
        <v>179</v>
      </c>
      <c r="P622" s="81">
        <v>42852.705833333333</v>
      </c>
      <c r="Q622" s="82" t="s">
        <v>1912</v>
      </c>
      <c r="R622" s="82" t="s">
        <v>3372</v>
      </c>
      <c r="S622" s="79" t="s">
        <v>4061</v>
      </c>
      <c r="T622" s="79"/>
      <c r="U622" s="79"/>
      <c r="V622" s="82" t="s">
        <v>5033</v>
      </c>
      <c r="W622" s="81">
        <v>42852.705833333333</v>
      </c>
      <c r="X622" s="82" t="s">
        <v>6260</v>
      </c>
      <c r="Y622" s="79"/>
      <c r="Z622" s="79"/>
      <c r="AA622" s="83" t="s">
        <v>8307</v>
      </c>
      <c r="AB622" s="79"/>
      <c r="AC622" s="79" t="b">
        <v>0</v>
      </c>
      <c r="AD622" s="79">
        <v>0</v>
      </c>
      <c r="AE622" s="83" t="s">
        <v>9915</v>
      </c>
      <c r="AF622" s="79" t="b">
        <v>0</v>
      </c>
      <c r="AG622" s="79" t="s">
        <v>9965</v>
      </c>
      <c r="AH622" s="79"/>
      <c r="AI622" s="83" t="s">
        <v>9915</v>
      </c>
      <c r="AJ622" s="79" t="b">
        <v>0</v>
      </c>
      <c r="AK622" s="79">
        <v>0</v>
      </c>
      <c r="AL622" s="83" t="s">
        <v>9915</v>
      </c>
      <c r="AM622" s="79" t="s">
        <v>9991</v>
      </c>
      <c r="AN622" s="79" t="b">
        <v>0</v>
      </c>
      <c r="AO622" s="83" t="s">
        <v>8307</v>
      </c>
      <c r="AP622" s="79" t="s">
        <v>179</v>
      </c>
      <c r="AQ622" s="79">
        <v>0</v>
      </c>
      <c r="AR622" s="79">
        <v>0</v>
      </c>
      <c r="AS622" s="79"/>
      <c r="AT622" s="79"/>
      <c r="AU622" s="79"/>
      <c r="AV622" s="79"/>
      <c r="AW622" s="79"/>
      <c r="AX622" s="79"/>
      <c r="AY622" s="79"/>
      <c r="AZ622" s="79"/>
      <c r="BA622">
        <v>1</v>
      </c>
      <c r="BB622">
        <v>0</v>
      </c>
      <c r="BC622" s="79" t="str">
        <f>IF(Edges[[#This Row],[Sentiment]]=0,"NEUTRAL",IF(Edges[[#This Row],[Sentiment]]=1,"POSITIVE",IF(Edges[[#This Row],[Sentiment]]=-1,"NEGATIVE")))</f>
        <v>NEUTRAL</v>
      </c>
      <c r="BD622" s="79" t="str">
        <f>IF(Edges[[#This Row],[Vertex 1]]=Edges[[#This Row],[Vertex 2]],"HIDE","SHOW")</f>
        <v>HIDE</v>
      </c>
      <c r="BE622" s="124" t="e">
        <f>REPLACE(INDEX(GroupVertices[Group], MATCH(Edges[[#This Row],[Vertex 1]],GroupVertices[Vertex],0)),1,1,"")</f>
        <v>#N/A</v>
      </c>
      <c r="BF622" s="124" t="e">
        <f>REPLACE(INDEX(GroupVertices[Group], MATCH(Edges[[#This Row],[Vertex 2]],GroupVertices[Vertex],0)),1,1,"")</f>
        <v>#N/A</v>
      </c>
    </row>
    <row r="623" spans="1:58" hidden="1" x14ac:dyDescent="0.25">
      <c r="A623" s="64" t="s">
        <v>552</v>
      </c>
      <c r="B623" s="64" t="s">
        <v>552</v>
      </c>
      <c r="C623" s="65"/>
      <c r="D623" s="66"/>
      <c r="E623" s="67"/>
      <c r="F623" s="68"/>
      <c r="G623" s="65" t="str">
        <f>IF(Edges[[#This Row],[Vertex 1]]=Edges[[#This Row],[Vertex 2]],"HIDE","SHOW")</f>
        <v>HIDE</v>
      </c>
      <c r="H623" s="69"/>
      <c r="I623" s="70"/>
      <c r="J623" s="70"/>
      <c r="K623" s="34"/>
      <c r="L623" s="77"/>
      <c r="M623" s="77"/>
      <c r="N623" s="72"/>
      <c r="O623" s="79" t="s">
        <v>179</v>
      </c>
      <c r="P623" s="81">
        <v>42852.708784722221</v>
      </c>
      <c r="Q623" s="79" t="s">
        <v>1913</v>
      </c>
      <c r="R623" s="82" t="s">
        <v>3373</v>
      </c>
      <c r="S623" s="79" t="s">
        <v>4036</v>
      </c>
      <c r="T623" s="79"/>
      <c r="U623" s="79"/>
      <c r="V623" s="82" t="s">
        <v>5034</v>
      </c>
      <c r="W623" s="81">
        <v>42852.708784722221</v>
      </c>
      <c r="X623" s="82" t="s">
        <v>6261</v>
      </c>
      <c r="Y623" s="79"/>
      <c r="Z623" s="79"/>
      <c r="AA623" s="83" t="s">
        <v>8308</v>
      </c>
      <c r="AB623" s="79"/>
      <c r="AC623" s="79" t="b">
        <v>0</v>
      </c>
      <c r="AD623" s="79">
        <v>0</v>
      </c>
      <c r="AE623" s="83" t="s">
        <v>9915</v>
      </c>
      <c r="AF623" s="79" t="b">
        <v>0</v>
      </c>
      <c r="AG623" s="79" t="s">
        <v>9963</v>
      </c>
      <c r="AH623" s="79"/>
      <c r="AI623" s="83" t="s">
        <v>9915</v>
      </c>
      <c r="AJ623" s="79" t="b">
        <v>0</v>
      </c>
      <c r="AK623" s="79">
        <v>0</v>
      </c>
      <c r="AL623" s="83" t="s">
        <v>9915</v>
      </c>
      <c r="AM623" s="79" t="s">
        <v>9995</v>
      </c>
      <c r="AN623" s="79" t="b">
        <v>0</v>
      </c>
      <c r="AO623" s="83" t="s">
        <v>8308</v>
      </c>
      <c r="AP623" s="79" t="s">
        <v>179</v>
      </c>
      <c r="AQ623" s="79">
        <v>0</v>
      </c>
      <c r="AR623" s="79">
        <v>0</v>
      </c>
      <c r="AS623" s="79"/>
      <c r="AT623" s="79"/>
      <c r="AU623" s="79"/>
      <c r="AV623" s="79"/>
      <c r="AW623" s="79"/>
      <c r="AX623" s="79"/>
      <c r="AY623" s="79"/>
      <c r="AZ623" s="79"/>
      <c r="BA623">
        <v>1</v>
      </c>
      <c r="BB623">
        <v>0</v>
      </c>
      <c r="BC623" s="79" t="str">
        <f>IF(Edges[[#This Row],[Sentiment]]=0,"NEUTRAL",IF(Edges[[#This Row],[Sentiment]]=1,"POSITIVE",IF(Edges[[#This Row],[Sentiment]]=-1,"NEGATIVE")))</f>
        <v>NEUTRAL</v>
      </c>
      <c r="BD623" s="79" t="str">
        <f>IF(Edges[[#This Row],[Vertex 1]]=Edges[[#This Row],[Vertex 2]],"HIDE","SHOW")</f>
        <v>HIDE</v>
      </c>
      <c r="BE623" s="124" t="e">
        <f>REPLACE(INDEX(GroupVertices[Group], MATCH(Edges[[#This Row],[Vertex 1]],GroupVertices[Vertex],0)),1,1,"")</f>
        <v>#N/A</v>
      </c>
      <c r="BF623" s="124" t="e">
        <f>REPLACE(INDEX(GroupVertices[Group], MATCH(Edges[[#This Row],[Vertex 2]],GroupVertices[Vertex],0)),1,1,"")</f>
        <v>#N/A</v>
      </c>
    </row>
    <row r="624" spans="1:58" hidden="1" x14ac:dyDescent="0.25">
      <c r="A624" s="64" t="s">
        <v>553</v>
      </c>
      <c r="B624" s="64" t="s">
        <v>553</v>
      </c>
      <c r="C624" s="65"/>
      <c r="D624" s="66"/>
      <c r="E624" s="67"/>
      <c r="F624" s="68"/>
      <c r="G624" s="65" t="str">
        <f>IF(Edges[[#This Row],[Vertex 1]]=Edges[[#This Row],[Vertex 2]],"HIDE","SHOW")</f>
        <v>HIDE</v>
      </c>
      <c r="H624" s="69"/>
      <c r="I624" s="70"/>
      <c r="J624" s="70"/>
      <c r="K624" s="34"/>
      <c r="L624" s="77"/>
      <c r="M624" s="77"/>
      <c r="N624" s="72"/>
      <c r="O624" s="79" t="s">
        <v>179</v>
      </c>
      <c r="P624" s="81">
        <v>42852.710439814815</v>
      </c>
      <c r="Q624" s="79" t="s">
        <v>1914</v>
      </c>
      <c r="R624" s="82" t="s">
        <v>3374</v>
      </c>
      <c r="S624" s="79" t="s">
        <v>4099</v>
      </c>
      <c r="T624" s="79"/>
      <c r="U624" s="82" t="s">
        <v>4518</v>
      </c>
      <c r="V624" s="82" t="s">
        <v>4518</v>
      </c>
      <c r="W624" s="81">
        <v>42852.710439814815</v>
      </c>
      <c r="X624" s="82" t="s">
        <v>6262</v>
      </c>
      <c r="Y624" s="79"/>
      <c r="Z624" s="79"/>
      <c r="AA624" s="83" t="s">
        <v>8309</v>
      </c>
      <c r="AB624" s="79"/>
      <c r="AC624" s="79" t="b">
        <v>0</v>
      </c>
      <c r="AD624" s="79">
        <v>0</v>
      </c>
      <c r="AE624" s="83" t="s">
        <v>9915</v>
      </c>
      <c r="AF624" s="79" t="b">
        <v>0</v>
      </c>
      <c r="AG624" s="79" t="s">
        <v>9963</v>
      </c>
      <c r="AH624" s="79"/>
      <c r="AI624" s="83" t="s">
        <v>9915</v>
      </c>
      <c r="AJ624" s="79" t="b">
        <v>0</v>
      </c>
      <c r="AK624" s="79">
        <v>0</v>
      </c>
      <c r="AL624" s="83" t="s">
        <v>9915</v>
      </c>
      <c r="AM624" s="79" t="s">
        <v>10005</v>
      </c>
      <c r="AN624" s="79" t="b">
        <v>0</v>
      </c>
      <c r="AO624" s="83" t="s">
        <v>8309</v>
      </c>
      <c r="AP624" s="79" t="s">
        <v>179</v>
      </c>
      <c r="AQ624" s="79">
        <v>0</v>
      </c>
      <c r="AR624" s="79">
        <v>0</v>
      </c>
      <c r="AS624" s="79"/>
      <c r="AT624" s="79"/>
      <c r="AU624" s="79"/>
      <c r="AV624" s="79"/>
      <c r="AW624" s="79"/>
      <c r="AX624" s="79"/>
      <c r="AY624" s="79"/>
      <c r="AZ624" s="79"/>
      <c r="BA624">
        <v>1</v>
      </c>
      <c r="BB624">
        <v>0</v>
      </c>
      <c r="BC624" s="79" t="str">
        <f>IF(Edges[[#This Row],[Sentiment]]=0,"NEUTRAL",IF(Edges[[#This Row],[Sentiment]]=1,"POSITIVE",IF(Edges[[#This Row],[Sentiment]]=-1,"NEGATIVE")))</f>
        <v>NEUTRAL</v>
      </c>
      <c r="BD624" s="79" t="str">
        <f>IF(Edges[[#This Row],[Vertex 1]]=Edges[[#This Row],[Vertex 2]],"HIDE","SHOW")</f>
        <v>HIDE</v>
      </c>
      <c r="BE624" s="124" t="e">
        <f>REPLACE(INDEX(GroupVertices[Group], MATCH(Edges[[#This Row],[Vertex 1]],GroupVertices[Vertex],0)),1,1,"")</f>
        <v>#N/A</v>
      </c>
      <c r="BF624" s="124" t="e">
        <f>REPLACE(INDEX(GroupVertices[Group], MATCH(Edges[[#This Row],[Vertex 2]],GroupVertices[Vertex],0)),1,1,"")</f>
        <v>#N/A</v>
      </c>
    </row>
    <row r="625" spans="1:58" hidden="1" x14ac:dyDescent="0.25">
      <c r="A625" s="64" t="s">
        <v>554</v>
      </c>
      <c r="B625" s="64" t="s">
        <v>554</v>
      </c>
      <c r="C625" s="65"/>
      <c r="D625" s="66"/>
      <c r="E625" s="67"/>
      <c r="F625" s="68"/>
      <c r="G625" s="65" t="str">
        <f>IF(Edges[[#This Row],[Vertex 1]]=Edges[[#This Row],[Vertex 2]],"HIDE","SHOW")</f>
        <v>HIDE</v>
      </c>
      <c r="H625" s="69"/>
      <c r="I625" s="70"/>
      <c r="J625" s="70"/>
      <c r="K625" s="34"/>
      <c r="L625" s="77"/>
      <c r="M625" s="77"/>
      <c r="N625" s="72"/>
      <c r="O625" s="79" t="s">
        <v>179</v>
      </c>
      <c r="P625" s="81">
        <v>42852.711782407408</v>
      </c>
      <c r="Q625" s="79" t="s">
        <v>1915</v>
      </c>
      <c r="R625" s="82" t="s">
        <v>3293</v>
      </c>
      <c r="S625" s="79" t="s">
        <v>4022</v>
      </c>
      <c r="T625" s="79"/>
      <c r="U625" s="79"/>
      <c r="V625" s="82" t="s">
        <v>5035</v>
      </c>
      <c r="W625" s="81">
        <v>42852.711782407408</v>
      </c>
      <c r="X625" s="82" t="s">
        <v>6263</v>
      </c>
      <c r="Y625" s="79"/>
      <c r="Z625" s="79"/>
      <c r="AA625" s="83" t="s">
        <v>8310</v>
      </c>
      <c r="AB625" s="79"/>
      <c r="AC625" s="79" t="b">
        <v>0</v>
      </c>
      <c r="AD625" s="79">
        <v>1</v>
      </c>
      <c r="AE625" s="83" t="s">
        <v>9915</v>
      </c>
      <c r="AF625" s="79" t="b">
        <v>0</v>
      </c>
      <c r="AG625" s="79" t="s">
        <v>9963</v>
      </c>
      <c r="AH625" s="79"/>
      <c r="AI625" s="83" t="s">
        <v>9915</v>
      </c>
      <c r="AJ625" s="79" t="b">
        <v>0</v>
      </c>
      <c r="AK625" s="79">
        <v>0</v>
      </c>
      <c r="AL625" s="83" t="s">
        <v>9915</v>
      </c>
      <c r="AM625" s="79" t="s">
        <v>9990</v>
      </c>
      <c r="AN625" s="79" t="b">
        <v>0</v>
      </c>
      <c r="AO625" s="83" t="s">
        <v>8310</v>
      </c>
      <c r="AP625" s="79" t="s">
        <v>179</v>
      </c>
      <c r="AQ625" s="79">
        <v>0</v>
      </c>
      <c r="AR625" s="79">
        <v>0</v>
      </c>
      <c r="AS625" s="79"/>
      <c r="AT625" s="79"/>
      <c r="AU625" s="79"/>
      <c r="AV625" s="79"/>
      <c r="AW625" s="79"/>
      <c r="AX625" s="79"/>
      <c r="AY625" s="79"/>
      <c r="AZ625" s="79"/>
      <c r="BA625">
        <v>1</v>
      </c>
      <c r="BB625">
        <v>0</v>
      </c>
      <c r="BC625" s="79" t="str">
        <f>IF(Edges[[#This Row],[Sentiment]]=0,"NEUTRAL",IF(Edges[[#This Row],[Sentiment]]=1,"POSITIVE",IF(Edges[[#This Row],[Sentiment]]=-1,"NEGATIVE")))</f>
        <v>NEUTRAL</v>
      </c>
      <c r="BD625" s="79" t="str">
        <f>IF(Edges[[#This Row],[Vertex 1]]=Edges[[#This Row],[Vertex 2]],"HIDE","SHOW")</f>
        <v>HIDE</v>
      </c>
      <c r="BE625" s="124" t="e">
        <f>REPLACE(INDEX(GroupVertices[Group], MATCH(Edges[[#This Row],[Vertex 1]],GroupVertices[Vertex],0)),1,1,"")</f>
        <v>#N/A</v>
      </c>
      <c r="BF625" s="124" t="e">
        <f>REPLACE(INDEX(GroupVertices[Group], MATCH(Edges[[#This Row],[Vertex 2]],GroupVertices[Vertex],0)),1,1,"")</f>
        <v>#N/A</v>
      </c>
    </row>
    <row r="626" spans="1:58" x14ac:dyDescent="0.25">
      <c r="A626" s="64" t="s">
        <v>555</v>
      </c>
      <c r="B626" s="64" t="s">
        <v>1544</v>
      </c>
      <c r="C626" s="65"/>
      <c r="D626" s="66"/>
      <c r="E626" s="67"/>
      <c r="F626" s="68"/>
      <c r="G626" s="65" t="str">
        <f>IF(Edges[[#This Row],[Vertex 1]]=Edges[[#This Row],[Vertex 2]],"HIDE","SHOW")</f>
        <v>SHOW</v>
      </c>
      <c r="H626" s="69"/>
      <c r="I626" s="70"/>
      <c r="J626" s="70"/>
      <c r="K626" s="34" t="s">
        <v>65</v>
      </c>
      <c r="L626" s="77">
        <v>626</v>
      </c>
      <c r="M626" s="77"/>
      <c r="N626" s="72"/>
      <c r="O626" s="79" t="s">
        <v>1646</v>
      </c>
      <c r="P626" s="81">
        <v>42852.713148148148</v>
      </c>
      <c r="Q626" s="79" t="s">
        <v>1838</v>
      </c>
      <c r="R626" s="82" t="s">
        <v>3315</v>
      </c>
      <c r="S626" s="79" t="s">
        <v>4066</v>
      </c>
      <c r="T626" s="79"/>
      <c r="U626" s="79"/>
      <c r="V626" s="82" t="s">
        <v>5036</v>
      </c>
      <c r="W626" s="81">
        <v>42852.713148148148</v>
      </c>
      <c r="X626" s="82" t="s">
        <v>6264</v>
      </c>
      <c r="Y626" s="79"/>
      <c r="Z626" s="79"/>
      <c r="AA626" s="83" t="s">
        <v>8311</v>
      </c>
      <c r="AB626" s="79"/>
      <c r="AC626" s="79" t="b">
        <v>0</v>
      </c>
      <c r="AD626" s="79">
        <v>0</v>
      </c>
      <c r="AE626" s="83" t="s">
        <v>9915</v>
      </c>
      <c r="AF626" s="79" t="b">
        <v>0</v>
      </c>
      <c r="AG626" s="79" t="s">
        <v>9963</v>
      </c>
      <c r="AH626" s="79"/>
      <c r="AI626" s="83" t="s">
        <v>9915</v>
      </c>
      <c r="AJ626" s="79" t="b">
        <v>0</v>
      </c>
      <c r="AK626" s="79">
        <v>2</v>
      </c>
      <c r="AL626" s="83" t="s">
        <v>9857</v>
      </c>
      <c r="AM626" s="79" t="s">
        <v>9991</v>
      </c>
      <c r="AN626" s="79" t="b">
        <v>0</v>
      </c>
      <c r="AO626" s="83" t="s">
        <v>9857</v>
      </c>
      <c r="AP626" s="79" t="s">
        <v>179</v>
      </c>
      <c r="AQ626" s="79">
        <v>0</v>
      </c>
      <c r="AR626" s="79">
        <v>0</v>
      </c>
      <c r="AS626" s="79"/>
      <c r="AT626" s="79"/>
      <c r="AU626" s="79"/>
      <c r="AV626" s="79"/>
      <c r="AW626" s="79"/>
      <c r="AX626" s="79"/>
      <c r="AY626" s="79"/>
      <c r="AZ626" s="79"/>
      <c r="BA626">
        <v>1</v>
      </c>
      <c r="BB626">
        <v>0</v>
      </c>
      <c r="BC626" s="79" t="str">
        <f>IF(Edges[[#This Row],[Sentiment]]=0,"NEUTRAL",IF(Edges[[#This Row],[Sentiment]]=1,"POSITIVE",IF(Edges[[#This Row],[Sentiment]]=-1,"NEGATIVE")))</f>
        <v>NEUTRAL</v>
      </c>
      <c r="BD626" s="79" t="str">
        <f>IF(Edges[[#This Row],[Vertex 1]]=Edges[[#This Row],[Vertex 2]],"HIDE","SHOW")</f>
        <v>SHOW</v>
      </c>
      <c r="BE626" s="78" t="str">
        <f>REPLACE(INDEX(GroupVertices[Group], MATCH(Edges[[#This Row],[Vertex 1]],GroupVertices[Vertex],0)),1,1,"")</f>
        <v>EUTRAL</v>
      </c>
      <c r="BF626" s="78" t="str">
        <f>REPLACE(INDEX(GroupVertices[Group], MATCH(Edges[[#This Row],[Vertex 2]],GroupVertices[Vertex],0)),1,1,"")</f>
        <v>eneral</v>
      </c>
    </row>
    <row r="627" spans="1:58" x14ac:dyDescent="0.25">
      <c r="A627" s="64" t="s">
        <v>555</v>
      </c>
      <c r="B627" s="64" t="s">
        <v>1537</v>
      </c>
      <c r="C627" s="65"/>
      <c r="D627" s="66"/>
      <c r="E627" s="67"/>
      <c r="F627" s="68"/>
      <c r="G627" s="65" t="str">
        <f>IF(Edges[[#This Row],[Vertex 1]]=Edges[[#This Row],[Vertex 2]],"HIDE","SHOW")</f>
        <v>SHOW</v>
      </c>
      <c r="H627" s="69"/>
      <c r="I627" s="70"/>
      <c r="J627" s="70"/>
      <c r="K627" s="34" t="s">
        <v>65</v>
      </c>
      <c r="L627" s="77">
        <v>627</v>
      </c>
      <c r="M627" s="77"/>
      <c r="N627" s="72"/>
      <c r="O627" s="79" t="s">
        <v>1646</v>
      </c>
      <c r="P627" s="81">
        <v>42852.713148148148</v>
      </c>
      <c r="Q627" s="79" t="s">
        <v>1838</v>
      </c>
      <c r="R627" s="82" t="s">
        <v>3315</v>
      </c>
      <c r="S627" s="79" t="s">
        <v>4066</v>
      </c>
      <c r="T627" s="79"/>
      <c r="U627" s="79"/>
      <c r="V627" s="82" t="s">
        <v>5036</v>
      </c>
      <c r="W627" s="81">
        <v>42852.713148148148</v>
      </c>
      <c r="X627" s="82" t="s">
        <v>6264</v>
      </c>
      <c r="Y627" s="79"/>
      <c r="Z627" s="79"/>
      <c r="AA627" s="83" t="s">
        <v>8311</v>
      </c>
      <c r="AB627" s="79"/>
      <c r="AC627" s="79" t="b">
        <v>0</v>
      </c>
      <c r="AD627" s="79">
        <v>0</v>
      </c>
      <c r="AE627" s="83" t="s">
        <v>9915</v>
      </c>
      <c r="AF627" s="79" t="b">
        <v>0</v>
      </c>
      <c r="AG627" s="79" t="s">
        <v>9963</v>
      </c>
      <c r="AH627" s="79"/>
      <c r="AI627" s="83" t="s">
        <v>9915</v>
      </c>
      <c r="AJ627" s="79" t="b">
        <v>0</v>
      </c>
      <c r="AK627" s="79">
        <v>2</v>
      </c>
      <c r="AL627" s="83" t="s">
        <v>9857</v>
      </c>
      <c r="AM627" s="79" t="s">
        <v>9991</v>
      </c>
      <c r="AN627" s="79" t="b">
        <v>0</v>
      </c>
      <c r="AO627" s="83" t="s">
        <v>9857</v>
      </c>
      <c r="AP627" s="79" t="s">
        <v>179</v>
      </c>
      <c r="AQ627" s="79">
        <v>0</v>
      </c>
      <c r="AR627" s="79">
        <v>0</v>
      </c>
      <c r="AS627" s="79"/>
      <c r="AT627" s="79"/>
      <c r="AU627" s="79"/>
      <c r="AV627" s="79"/>
      <c r="AW627" s="79"/>
      <c r="AX627" s="79"/>
      <c r="AY627" s="79"/>
      <c r="AZ627" s="79"/>
      <c r="BA627">
        <v>1</v>
      </c>
      <c r="BB627">
        <v>0</v>
      </c>
      <c r="BC627" s="79" t="str">
        <f>IF(Edges[[#This Row],[Sentiment]]=0,"NEUTRAL",IF(Edges[[#This Row],[Sentiment]]=1,"POSITIVE",IF(Edges[[#This Row],[Sentiment]]=-1,"NEGATIVE")))</f>
        <v>NEUTRAL</v>
      </c>
      <c r="BD627" s="79" t="str">
        <f>IF(Edges[[#This Row],[Vertex 1]]=Edges[[#This Row],[Vertex 2]],"HIDE","SHOW")</f>
        <v>SHOW</v>
      </c>
      <c r="BE627" s="78" t="str">
        <f>REPLACE(INDEX(GroupVertices[Group], MATCH(Edges[[#This Row],[Vertex 1]],GroupVertices[Vertex],0)),1,1,"")</f>
        <v>EUTRAL</v>
      </c>
      <c r="BF627" s="78" t="str">
        <f>REPLACE(INDEX(GroupVertices[Group], MATCH(Edges[[#This Row],[Vertex 2]],GroupVertices[Vertex],0)),1,1,"")</f>
        <v>EUTRAL</v>
      </c>
    </row>
    <row r="628" spans="1:58" x14ac:dyDescent="0.25">
      <c r="A628" s="64" t="s">
        <v>556</v>
      </c>
      <c r="B628" s="64" t="s">
        <v>1573</v>
      </c>
      <c r="C628" s="65"/>
      <c r="D628" s="66"/>
      <c r="E628" s="67"/>
      <c r="F628" s="68"/>
      <c r="G628" s="65" t="str">
        <f>IF(Edges[[#This Row],[Vertex 1]]=Edges[[#This Row],[Vertex 2]],"HIDE","SHOW")</f>
        <v>SHOW</v>
      </c>
      <c r="H628" s="69"/>
      <c r="I628" s="70"/>
      <c r="J628" s="70"/>
      <c r="K628" s="34" t="s">
        <v>65</v>
      </c>
      <c r="L628" s="77">
        <v>628</v>
      </c>
      <c r="M628" s="77"/>
      <c r="N628" s="72"/>
      <c r="O628" s="79" t="s">
        <v>1647</v>
      </c>
      <c r="P628" s="81">
        <v>42852.71534722222</v>
      </c>
      <c r="Q628" s="79" t="s">
        <v>1916</v>
      </c>
      <c r="R628" s="82" t="s">
        <v>3375</v>
      </c>
      <c r="S628" s="79" t="s">
        <v>4051</v>
      </c>
      <c r="T628" s="79" t="s">
        <v>4319</v>
      </c>
      <c r="U628" s="79"/>
      <c r="V628" s="82" t="s">
        <v>5037</v>
      </c>
      <c r="W628" s="81">
        <v>42852.71534722222</v>
      </c>
      <c r="X628" s="82" t="s">
        <v>6265</v>
      </c>
      <c r="Y628" s="79"/>
      <c r="Z628" s="79"/>
      <c r="AA628" s="83" t="s">
        <v>8312</v>
      </c>
      <c r="AB628" s="83" t="s">
        <v>9881</v>
      </c>
      <c r="AC628" s="79" t="b">
        <v>0</v>
      </c>
      <c r="AD628" s="79">
        <v>0</v>
      </c>
      <c r="AE628" s="83" t="s">
        <v>9924</v>
      </c>
      <c r="AF628" s="79" t="b">
        <v>0</v>
      </c>
      <c r="AG628" s="79" t="s">
        <v>9964</v>
      </c>
      <c r="AH628" s="79"/>
      <c r="AI628" s="83" t="s">
        <v>9915</v>
      </c>
      <c r="AJ628" s="79" t="b">
        <v>0</v>
      </c>
      <c r="AK628" s="79">
        <v>0</v>
      </c>
      <c r="AL628" s="83" t="s">
        <v>9915</v>
      </c>
      <c r="AM628" s="79" t="s">
        <v>9991</v>
      </c>
      <c r="AN628" s="79" t="b">
        <v>1</v>
      </c>
      <c r="AO628" s="83" t="s">
        <v>9881</v>
      </c>
      <c r="AP628" s="79" t="s">
        <v>179</v>
      </c>
      <c r="AQ628" s="79">
        <v>0</v>
      </c>
      <c r="AR628" s="79">
        <v>0</v>
      </c>
      <c r="AS628" s="79"/>
      <c r="AT628" s="79"/>
      <c r="AU628" s="79"/>
      <c r="AV628" s="79"/>
      <c r="AW628" s="79"/>
      <c r="AX628" s="79"/>
      <c r="AY628" s="79"/>
      <c r="AZ628" s="79"/>
      <c r="BA628">
        <v>1</v>
      </c>
      <c r="BB628">
        <v>0</v>
      </c>
      <c r="BC628" s="79" t="str">
        <f>IF(Edges[[#This Row],[Sentiment]]=0,"NEUTRAL",IF(Edges[[#This Row],[Sentiment]]=1,"POSITIVE",IF(Edges[[#This Row],[Sentiment]]=-1,"NEGATIVE")))</f>
        <v>NEUTRAL</v>
      </c>
      <c r="BD628" s="79" t="str">
        <f>IF(Edges[[#This Row],[Vertex 1]]=Edges[[#This Row],[Vertex 2]],"HIDE","SHOW")</f>
        <v>SHOW</v>
      </c>
      <c r="BE628" s="78" t="str">
        <f>REPLACE(INDEX(GroupVertices[Group], MATCH(Edges[[#This Row],[Vertex 1]],GroupVertices[Vertex],0)),1,1,"")</f>
        <v>EUTRAL</v>
      </c>
      <c r="BF628" s="78" t="str">
        <f>REPLACE(INDEX(GroupVertices[Group], MATCH(Edges[[#This Row],[Vertex 2]],GroupVertices[Vertex],0)),1,1,"")</f>
        <v>EUTRAL</v>
      </c>
    </row>
    <row r="629" spans="1:58" x14ac:dyDescent="0.25">
      <c r="A629" s="64" t="s">
        <v>557</v>
      </c>
      <c r="B629" s="64" t="s">
        <v>1549</v>
      </c>
      <c r="C629" s="65"/>
      <c r="D629" s="66"/>
      <c r="E629" s="67"/>
      <c r="F629" s="68"/>
      <c r="G629" s="65" t="str">
        <f>IF(Edges[[#This Row],[Vertex 1]]=Edges[[#This Row],[Vertex 2]],"HIDE","SHOW")</f>
        <v>SHOW</v>
      </c>
      <c r="H629" s="69"/>
      <c r="I629" s="70"/>
      <c r="J629" s="70"/>
      <c r="K629" s="34" t="s">
        <v>65</v>
      </c>
      <c r="L629" s="77">
        <v>629</v>
      </c>
      <c r="M629" s="77"/>
      <c r="N629" s="72"/>
      <c r="O629" s="79" t="s">
        <v>1646</v>
      </c>
      <c r="P629" s="81">
        <v>42852.716053240743</v>
      </c>
      <c r="Q629" s="79" t="s">
        <v>1917</v>
      </c>
      <c r="R629" s="82" t="s">
        <v>3376</v>
      </c>
      <c r="S629" s="79" t="s">
        <v>4027</v>
      </c>
      <c r="T629" s="79"/>
      <c r="U629" s="79"/>
      <c r="V629" s="82" t="s">
        <v>5038</v>
      </c>
      <c r="W629" s="81">
        <v>42852.716053240743</v>
      </c>
      <c r="X629" s="82" t="s">
        <v>6266</v>
      </c>
      <c r="Y629" s="79"/>
      <c r="Z629" s="79"/>
      <c r="AA629" s="83" t="s">
        <v>8313</v>
      </c>
      <c r="AB629" s="79"/>
      <c r="AC629" s="79" t="b">
        <v>0</v>
      </c>
      <c r="AD629" s="79">
        <v>1</v>
      </c>
      <c r="AE629" s="83" t="s">
        <v>9915</v>
      </c>
      <c r="AF629" s="79" t="b">
        <v>0</v>
      </c>
      <c r="AG629" s="79" t="s">
        <v>9963</v>
      </c>
      <c r="AH629" s="79"/>
      <c r="AI629" s="83" t="s">
        <v>9915</v>
      </c>
      <c r="AJ629" s="79" t="b">
        <v>0</v>
      </c>
      <c r="AK629" s="79">
        <v>0</v>
      </c>
      <c r="AL629" s="83" t="s">
        <v>9915</v>
      </c>
      <c r="AM629" s="79" t="s">
        <v>10000</v>
      </c>
      <c r="AN629" s="79" t="b">
        <v>0</v>
      </c>
      <c r="AO629" s="83" t="s">
        <v>8313</v>
      </c>
      <c r="AP629" s="79" t="s">
        <v>179</v>
      </c>
      <c r="AQ629" s="79">
        <v>0</v>
      </c>
      <c r="AR629" s="79">
        <v>0</v>
      </c>
      <c r="AS629" s="79"/>
      <c r="AT629" s="79"/>
      <c r="AU629" s="79"/>
      <c r="AV629" s="79"/>
      <c r="AW629" s="79"/>
      <c r="AX629" s="79"/>
      <c r="AY629" s="79"/>
      <c r="AZ629" s="79"/>
      <c r="BA629">
        <v>1</v>
      </c>
      <c r="BB629">
        <v>0</v>
      </c>
      <c r="BC629" s="79" t="str">
        <f>IF(Edges[[#This Row],[Sentiment]]=0,"NEUTRAL",IF(Edges[[#This Row],[Sentiment]]=1,"POSITIVE",IF(Edges[[#This Row],[Sentiment]]=-1,"NEGATIVE")))</f>
        <v>NEUTRAL</v>
      </c>
      <c r="BD629" s="79" t="str">
        <f>IF(Edges[[#This Row],[Vertex 1]]=Edges[[#This Row],[Vertex 2]],"HIDE","SHOW")</f>
        <v>SHOW</v>
      </c>
      <c r="BE629" s="78" t="str">
        <f>REPLACE(INDEX(GroupVertices[Group], MATCH(Edges[[#This Row],[Vertex 1]],GroupVertices[Vertex],0)),1,1,"")</f>
        <v>EUTRAL</v>
      </c>
      <c r="BF629" s="78" t="str">
        <f>REPLACE(INDEX(GroupVertices[Group], MATCH(Edges[[#This Row],[Vertex 2]],GroupVertices[Vertex],0)),1,1,"")</f>
        <v>eneral</v>
      </c>
    </row>
    <row r="630" spans="1:58" x14ac:dyDescent="0.25">
      <c r="A630" s="64" t="s">
        <v>558</v>
      </c>
      <c r="B630" s="64" t="s">
        <v>1101</v>
      </c>
      <c r="C630" s="65"/>
      <c r="D630" s="66"/>
      <c r="E630" s="67"/>
      <c r="F630" s="68"/>
      <c r="G630" s="65" t="str">
        <f>IF(Edges[[#This Row],[Vertex 1]]=Edges[[#This Row],[Vertex 2]],"HIDE","SHOW")</f>
        <v>SHOW</v>
      </c>
      <c r="H630" s="69"/>
      <c r="I630" s="70"/>
      <c r="J630" s="70"/>
      <c r="K630" s="34" t="s">
        <v>65</v>
      </c>
      <c r="L630" s="77">
        <v>630</v>
      </c>
      <c r="M630" s="77"/>
      <c r="N630" s="72"/>
      <c r="O630" s="79" t="s">
        <v>1646</v>
      </c>
      <c r="P630" s="81">
        <v>42852.716678240744</v>
      </c>
      <c r="Q630" s="79" t="s">
        <v>1918</v>
      </c>
      <c r="R630" s="82" t="s">
        <v>3377</v>
      </c>
      <c r="S630" s="79" t="s">
        <v>4100</v>
      </c>
      <c r="T630" s="79"/>
      <c r="U630" s="79"/>
      <c r="V630" s="82" t="s">
        <v>5039</v>
      </c>
      <c r="W630" s="81">
        <v>42852.716678240744</v>
      </c>
      <c r="X630" s="82" t="s">
        <v>6267</v>
      </c>
      <c r="Y630" s="79"/>
      <c r="Z630" s="79"/>
      <c r="AA630" s="83" t="s">
        <v>8314</v>
      </c>
      <c r="AB630" s="79"/>
      <c r="AC630" s="79" t="b">
        <v>0</v>
      </c>
      <c r="AD630" s="79">
        <v>0</v>
      </c>
      <c r="AE630" s="83" t="s">
        <v>9915</v>
      </c>
      <c r="AF630" s="79" t="b">
        <v>0</v>
      </c>
      <c r="AG630" s="79" t="s">
        <v>9965</v>
      </c>
      <c r="AH630" s="79"/>
      <c r="AI630" s="83" t="s">
        <v>9915</v>
      </c>
      <c r="AJ630" s="79" t="b">
        <v>0</v>
      </c>
      <c r="AK630" s="79">
        <v>1</v>
      </c>
      <c r="AL630" s="83" t="s">
        <v>9004</v>
      </c>
      <c r="AM630" s="79" t="s">
        <v>9991</v>
      </c>
      <c r="AN630" s="79" t="b">
        <v>0</v>
      </c>
      <c r="AO630" s="83" t="s">
        <v>9004</v>
      </c>
      <c r="AP630" s="79" t="s">
        <v>179</v>
      </c>
      <c r="AQ630" s="79">
        <v>0</v>
      </c>
      <c r="AR630" s="79">
        <v>0</v>
      </c>
      <c r="AS630" s="79"/>
      <c r="AT630" s="79"/>
      <c r="AU630" s="79"/>
      <c r="AV630" s="79"/>
      <c r="AW630" s="79"/>
      <c r="AX630" s="79"/>
      <c r="AY630" s="79"/>
      <c r="AZ630" s="79"/>
      <c r="BA630">
        <v>1</v>
      </c>
      <c r="BB630">
        <v>0</v>
      </c>
      <c r="BC630" s="79" t="str">
        <f>IF(Edges[[#This Row],[Sentiment]]=0,"NEUTRAL",IF(Edges[[#This Row],[Sentiment]]=1,"POSITIVE",IF(Edges[[#This Row],[Sentiment]]=-1,"NEGATIVE")))</f>
        <v>NEUTRAL</v>
      </c>
      <c r="BD630" s="79" t="str">
        <f>IF(Edges[[#This Row],[Vertex 1]]=Edges[[#This Row],[Vertex 2]],"HIDE","SHOW")</f>
        <v>SHOW</v>
      </c>
      <c r="BE630" s="78" t="str">
        <f>REPLACE(INDEX(GroupVertices[Group], MATCH(Edges[[#This Row],[Vertex 1]],GroupVertices[Vertex],0)),1,1,"")</f>
        <v>EUTRAL</v>
      </c>
      <c r="BF630" s="78" t="str">
        <f>REPLACE(INDEX(GroupVertices[Group], MATCH(Edges[[#This Row],[Vertex 2]],GroupVertices[Vertex],0)),1,1,"")</f>
        <v>EUTRAL</v>
      </c>
    </row>
    <row r="631" spans="1:58" x14ac:dyDescent="0.25">
      <c r="A631" s="64" t="s">
        <v>559</v>
      </c>
      <c r="B631" s="64" t="s">
        <v>1470</v>
      </c>
      <c r="C631" s="65"/>
      <c r="D631" s="66"/>
      <c r="E631" s="67"/>
      <c r="F631" s="68"/>
      <c r="G631" s="65" t="str">
        <f>IF(Edges[[#This Row],[Vertex 1]]=Edges[[#This Row],[Vertex 2]],"HIDE","SHOW")</f>
        <v>SHOW</v>
      </c>
      <c r="H631" s="69"/>
      <c r="I631" s="70"/>
      <c r="J631" s="70"/>
      <c r="K631" s="34" t="s">
        <v>65</v>
      </c>
      <c r="L631" s="77">
        <v>631</v>
      </c>
      <c r="M631" s="77"/>
      <c r="N631" s="72"/>
      <c r="O631" s="79" t="s">
        <v>1646</v>
      </c>
      <c r="P631" s="81">
        <v>42852.724664351852</v>
      </c>
      <c r="Q631" s="79" t="s">
        <v>1919</v>
      </c>
      <c r="R631" s="82" t="s">
        <v>3378</v>
      </c>
      <c r="S631" s="79" t="s">
        <v>4021</v>
      </c>
      <c r="T631" s="79"/>
      <c r="U631" s="79"/>
      <c r="V631" s="82" t="s">
        <v>5040</v>
      </c>
      <c r="W631" s="81">
        <v>42852.724664351852</v>
      </c>
      <c r="X631" s="82" t="s">
        <v>6268</v>
      </c>
      <c r="Y631" s="79"/>
      <c r="Z631" s="79"/>
      <c r="AA631" s="83" t="s">
        <v>8315</v>
      </c>
      <c r="AB631" s="79"/>
      <c r="AC631" s="79" t="b">
        <v>0</v>
      </c>
      <c r="AD631" s="79">
        <v>0</v>
      </c>
      <c r="AE631" s="83" t="s">
        <v>9915</v>
      </c>
      <c r="AF631" s="79" t="b">
        <v>0</v>
      </c>
      <c r="AG631" s="79" t="s">
        <v>9963</v>
      </c>
      <c r="AH631" s="79"/>
      <c r="AI631" s="83" t="s">
        <v>9915</v>
      </c>
      <c r="AJ631" s="79" t="b">
        <v>0</v>
      </c>
      <c r="AK631" s="79">
        <v>3</v>
      </c>
      <c r="AL631" s="83" t="s">
        <v>9662</v>
      </c>
      <c r="AM631" s="79" t="s">
        <v>9991</v>
      </c>
      <c r="AN631" s="79" t="b">
        <v>0</v>
      </c>
      <c r="AO631" s="83" t="s">
        <v>9662</v>
      </c>
      <c r="AP631" s="79" t="s">
        <v>179</v>
      </c>
      <c r="AQ631" s="79">
        <v>0</v>
      </c>
      <c r="AR631" s="79">
        <v>0</v>
      </c>
      <c r="AS631" s="79"/>
      <c r="AT631" s="79"/>
      <c r="AU631" s="79"/>
      <c r="AV631" s="79"/>
      <c r="AW631" s="79"/>
      <c r="AX631" s="79"/>
      <c r="AY631" s="79"/>
      <c r="AZ631" s="79"/>
      <c r="BA631">
        <v>1</v>
      </c>
      <c r="BB631">
        <v>0</v>
      </c>
      <c r="BC631" s="79" t="str">
        <f>IF(Edges[[#This Row],[Sentiment]]=0,"NEUTRAL",IF(Edges[[#This Row],[Sentiment]]=1,"POSITIVE",IF(Edges[[#This Row],[Sentiment]]=-1,"NEGATIVE")))</f>
        <v>NEUTRAL</v>
      </c>
      <c r="BD631" s="79" t="str">
        <f>IF(Edges[[#This Row],[Vertex 1]]=Edges[[#This Row],[Vertex 2]],"HIDE","SHOW")</f>
        <v>SHOW</v>
      </c>
      <c r="BE631" s="78" t="str">
        <f>REPLACE(INDEX(GroupVertices[Group], MATCH(Edges[[#This Row],[Vertex 1]],GroupVertices[Vertex],0)),1,1,"")</f>
        <v>EUTRAL</v>
      </c>
      <c r="BF631" s="78" t="str">
        <f>REPLACE(INDEX(GroupVertices[Group], MATCH(Edges[[#This Row],[Vertex 2]],GroupVertices[Vertex],0)),1,1,"")</f>
        <v>EUTRAL</v>
      </c>
    </row>
    <row r="632" spans="1:58" hidden="1" x14ac:dyDescent="0.25">
      <c r="A632" s="64" t="s">
        <v>560</v>
      </c>
      <c r="B632" s="64" t="s">
        <v>560</v>
      </c>
      <c r="C632" s="65"/>
      <c r="D632" s="66"/>
      <c r="E632" s="67"/>
      <c r="F632" s="68"/>
      <c r="G632" s="65" t="str">
        <f>IF(Edges[[#This Row],[Vertex 1]]=Edges[[#This Row],[Vertex 2]],"HIDE","SHOW")</f>
        <v>HIDE</v>
      </c>
      <c r="H632" s="69"/>
      <c r="I632" s="70"/>
      <c r="J632" s="70"/>
      <c r="K632" s="34"/>
      <c r="L632" s="77"/>
      <c r="M632" s="77"/>
      <c r="N632" s="72"/>
      <c r="O632" s="79" t="s">
        <v>179</v>
      </c>
      <c r="P632" s="81">
        <v>42852.726145833331</v>
      </c>
      <c r="Q632" s="79" t="s">
        <v>1920</v>
      </c>
      <c r="R632" s="79"/>
      <c r="S632" s="79"/>
      <c r="T632" s="79"/>
      <c r="U632" s="79"/>
      <c r="V632" s="82" t="s">
        <v>5041</v>
      </c>
      <c r="W632" s="81">
        <v>42852.726145833331</v>
      </c>
      <c r="X632" s="82" t="s">
        <v>6269</v>
      </c>
      <c r="Y632" s="79"/>
      <c r="Z632" s="79"/>
      <c r="AA632" s="83" t="s">
        <v>8316</v>
      </c>
      <c r="AB632" s="79"/>
      <c r="AC632" s="79" t="b">
        <v>0</v>
      </c>
      <c r="AD632" s="79">
        <v>0</v>
      </c>
      <c r="AE632" s="83" t="s">
        <v>9915</v>
      </c>
      <c r="AF632" s="79" t="b">
        <v>0</v>
      </c>
      <c r="AG632" s="79" t="s">
        <v>9963</v>
      </c>
      <c r="AH632" s="79"/>
      <c r="AI632" s="83" t="s">
        <v>9915</v>
      </c>
      <c r="AJ632" s="79" t="b">
        <v>0</v>
      </c>
      <c r="AK632" s="79">
        <v>0</v>
      </c>
      <c r="AL632" s="83" t="s">
        <v>9915</v>
      </c>
      <c r="AM632" s="79" t="s">
        <v>9998</v>
      </c>
      <c r="AN632" s="79" t="b">
        <v>0</v>
      </c>
      <c r="AO632" s="83" t="s">
        <v>8316</v>
      </c>
      <c r="AP632" s="79" t="s">
        <v>179</v>
      </c>
      <c r="AQ632" s="79">
        <v>0</v>
      </c>
      <c r="AR632" s="79">
        <v>0</v>
      </c>
      <c r="AS632" s="79"/>
      <c r="AT632" s="79"/>
      <c r="AU632" s="79"/>
      <c r="AV632" s="79"/>
      <c r="AW632" s="79"/>
      <c r="AX632" s="79"/>
      <c r="AY632" s="79"/>
      <c r="AZ632" s="79"/>
      <c r="BA632">
        <v>1</v>
      </c>
      <c r="BB632">
        <v>0</v>
      </c>
      <c r="BC632" s="79" t="str">
        <f>IF(Edges[[#This Row],[Sentiment]]=0,"NEUTRAL",IF(Edges[[#This Row],[Sentiment]]=1,"POSITIVE",IF(Edges[[#This Row],[Sentiment]]=-1,"NEGATIVE")))</f>
        <v>NEUTRAL</v>
      </c>
      <c r="BD632" s="79" t="str">
        <f>IF(Edges[[#This Row],[Vertex 1]]=Edges[[#This Row],[Vertex 2]],"HIDE","SHOW")</f>
        <v>HIDE</v>
      </c>
      <c r="BE632" s="124" t="e">
        <f>REPLACE(INDEX(GroupVertices[Group], MATCH(Edges[[#This Row],[Vertex 1]],GroupVertices[Vertex],0)),1,1,"")</f>
        <v>#N/A</v>
      </c>
      <c r="BF632" s="124" t="e">
        <f>REPLACE(INDEX(GroupVertices[Group], MATCH(Edges[[#This Row],[Vertex 2]],GroupVertices[Vertex],0)),1,1,"")</f>
        <v>#N/A</v>
      </c>
    </row>
    <row r="633" spans="1:58" x14ac:dyDescent="0.25">
      <c r="A633" s="64" t="s">
        <v>561</v>
      </c>
      <c r="B633" s="64" t="s">
        <v>563</v>
      </c>
      <c r="C633" s="65"/>
      <c r="D633" s="66"/>
      <c r="E633" s="67"/>
      <c r="F633" s="68"/>
      <c r="G633" s="65" t="str">
        <f>IF(Edges[[#This Row],[Vertex 1]]=Edges[[#This Row],[Vertex 2]],"HIDE","SHOW")</f>
        <v>SHOW</v>
      </c>
      <c r="H633" s="69"/>
      <c r="I633" s="70"/>
      <c r="J633" s="70"/>
      <c r="K633" s="34" t="s">
        <v>65</v>
      </c>
      <c r="L633" s="77">
        <v>633</v>
      </c>
      <c r="M633" s="77"/>
      <c r="N633" s="72"/>
      <c r="O633" s="79" t="s">
        <v>1646</v>
      </c>
      <c r="P633" s="81">
        <v>42852.727754629632</v>
      </c>
      <c r="Q633" s="79" t="s">
        <v>1921</v>
      </c>
      <c r="R633" s="82" t="s">
        <v>3379</v>
      </c>
      <c r="S633" s="79" t="s">
        <v>4101</v>
      </c>
      <c r="T633" s="79"/>
      <c r="U633" s="79"/>
      <c r="V633" s="82" t="s">
        <v>5042</v>
      </c>
      <c r="W633" s="81">
        <v>42852.727754629632</v>
      </c>
      <c r="X633" s="82" t="s">
        <v>6270</v>
      </c>
      <c r="Y633" s="79"/>
      <c r="Z633" s="79"/>
      <c r="AA633" s="83" t="s">
        <v>8317</v>
      </c>
      <c r="AB633" s="79"/>
      <c r="AC633" s="79" t="b">
        <v>0</v>
      </c>
      <c r="AD633" s="79">
        <v>0</v>
      </c>
      <c r="AE633" s="83" t="s">
        <v>9915</v>
      </c>
      <c r="AF633" s="79" t="b">
        <v>0</v>
      </c>
      <c r="AG633" s="79" t="s">
        <v>9963</v>
      </c>
      <c r="AH633" s="79"/>
      <c r="AI633" s="83" t="s">
        <v>9915</v>
      </c>
      <c r="AJ633" s="79" t="b">
        <v>0</v>
      </c>
      <c r="AK633" s="79">
        <v>2</v>
      </c>
      <c r="AL633" s="83" t="s">
        <v>8321</v>
      </c>
      <c r="AM633" s="79" t="s">
        <v>9990</v>
      </c>
      <c r="AN633" s="79" t="b">
        <v>0</v>
      </c>
      <c r="AO633" s="83" t="s">
        <v>8321</v>
      </c>
      <c r="AP633" s="79" t="s">
        <v>179</v>
      </c>
      <c r="AQ633" s="79">
        <v>0</v>
      </c>
      <c r="AR633" s="79">
        <v>0</v>
      </c>
      <c r="AS633" s="79"/>
      <c r="AT633" s="79"/>
      <c r="AU633" s="79"/>
      <c r="AV633" s="79"/>
      <c r="AW633" s="79"/>
      <c r="AX633" s="79"/>
      <c r="AY633" s="79"/>
      <c r="AZ633" s="79"/>
      <c r="BA633">
        <v>1</v>
      </c>
      <c r="BB633">
        <v>0</v>
      </c>
      <c r="BC633" s="79" t="str">
        <f>IF(Edges[[#This Row],[Sentiment]]=0,"NEUTRAL",IF(Edges[[#This Row],[Sentiment]]=1,"POSITIVE",IF(Edges[[#This Row],[Sentiment]]=-1,"NEGATIVE")))</f>
        <v>NEUTRAL</v>
      </c>
      <c r="BD633" s="79" t="str">
        <f>IF(Edges[[#This Row],[Vertex 1]]=Edges[[#This Row],[Vertex 2]],"HIDE","SHOW")</f>
        <v>SHOW</v>
      </c>
      <c r="BE633" s="78" t="str">
        <f>REPLACE(INDEX(GroupVertices[Group], MATCH(Edges[[#This Row],[Vertex 1]],GroupVertices[Vertex],0)),1,1,"")</f>
        <v>EUTRAL</v>
      </c>
      <c r="BF633" s="78" t="str">
        <f>REPLACE(INDEX(GroupVertices[Group], MATCH(Edges[[#This Row],[Vertex 2]],GroupVertices[Vertex],0)),1,1,"")</f>
        <v>eneral</v>
      </c>
    </row>
    <row r="634" spans="1:58" hidden="1" x14ac:dyDescent="0.25">
      <c r="A634" s="64" t="s">
        <v>562</v>
      </c>
      <c r="B634" s="64" t="s">
        <v>562</v>
      </c>
      <c r="C634" s="65"/>
      <c r="D634" s="66"/>
      <c r="E634" s="67"/>
      <c r="F634" s="68"/>
      <c r="G634" s="65" t="str">
        <f>IF(Edges[[#This Row],[Vertex 1]]=Edges[[#This Row],[Vertex 2]],"HIDE","SHOW")</f>
        <v>HIDE</v>
      </c>
      <c r="H634" s="69"/>
      <c r="I634" s="70"/>
      <c r="J634" s="70"/>
      <c r="K634" s="34"/>
      <c r="L634" s="77"/>
      <c r="M634" s="77"/>
      <c r="N634" s="72"/>
      <c r="O634" s="79" t="s">
        <v>179</v>
      </c>
      <c r="P634" s="81">
        <v>42851.73542824074</v>
      </c>
      <c r="Q634" s="79" t="s">
        <v>1922</v>
      </c>
      <c r="R634" s="82" t="s">
        <v>3380</v>
      </c>
      <c r="S634" s="79" t="s">
        <v>4066</v>
      </c>
      <c r="T634" s="79"/>
      <c r="U634" s="79"/>
      <c r="V634" s="82" t="s">
        <v>5043</v>
      </c>
      <c r="W634" s="81">
        <v>42851.73542824074</v>
      </c>
      <c r="X634" s="82" t="s">
        <v>6271</v>
      </c>
      <c r="Y634" s="79"/>
      <c r="Z634" s="79"/>
      <c r="AA634" s="83" t="s">
        <v>8318</v>
      </c>
      <c r="AB634" s="79"/>
      <c r="AC634" s="79" t="b">
        <v>0</v>
      </c>
      <c r="AD634" s="79">
        <v>0</v>
      </c>
      <c r="AE634" s="83" t="s">
        <v>9915</v>
      </c>
      <c r="AF634" s="79" t="b">
        <v>0</v>
      </c>
      <c r="AG634" s="79" t="s">
        <v>9963</v>
      </c>
      <c r="AH634" s="79"/>
      <c r="AI634" s="83" t="s">
        <v>9915</v>
      </c>
      <c r="AJ634" s="79" t="b">
        <v>0</v>
      </c>
      <c r="AK634" s="79">
        <v>0</v>
      </c>
      <c r="AL634" s="83" t="s">
        <v>9915</v>
      </c>
      <c r="AM634" s="79" t="s">
        <v>9993</v>
      </c>
      <c r="AN634" s="79" t="b">
        <v>0</v>
      </c>
      <c r="AO634" s="83" t="s">
        <v>8318</v>
      </c>
      <c r="AP634" s="79" t="s">
        <v>179</v>
      </c>
      <c r="AQ634" s="79">
        <v>0</v>
      </c>
      <c r="AR634" s="79">
        <v>0</v>
      </c>
      <c r="AS634" s="79"/>
      <c r="AT634" s="79"/>
      <c r="AU634" s="79"/>
      <c r="AV634" s="79"/>
      <c r="AW634" s="79"/>
      <c r="AX634" s="79"/>
      <c r="AY634" s="79"/>
      <c r="AZ634" s="79"/>
      <c r="BA634">
        <v>3</v>
      </c>
      <c r="BB634">
        <v>0</v>
      </c>
      <c r="BC634" s="79" t="str">
        <f>IF(Edges[[#This Row],[Sentiment]]=0,"NEUTRAL",IF(Edges[[#This Row],[Sentiment]]=1,"POSITIVE",IF(Edges[[#This Row],[Sentiment]]=-1,"NEGATIVE")))</f>
        <v>NEUTRAL</v>
      </c>
      <c r="BD634" s="79" t="str">
        <f>IF(Edges[[#This Row],[Vertex 1]]=Edges[[#This Row],[Vertex 2]],"HIDE","SHOW")</f>
        <v>HIDE</v>
      </c>
      <c r="BE634" s="124" t="e">
        <f>REPLACE(INDEX(GroupVertices[Group], MATCH(Edges[[#This Row],[Vertex 1]],GroupVertices[Vertex],0)),1,1,"")</f>
        <v>#N/A</v>
      </c>
      <c r="BF634" s="124" t="e">
        <f>REPLACE(INDEX(GroupVertices[Group], MATCH(Edges[[#This Row],[Vertex 2]],GroupVertices[Vertex],0)),1,1,"")</f>
        <v>#N/A</v>
      </c>
    </row>
    <row r="635" spans="1:58" hidden="1" x14ac:dyDescent="0.25">
      <c r="A635" s="64" t="s">
        <v>562</v>
      </c>
      <c r="B635" s="64" t="s">
        <v>562</v>
      </c>
      <c r="C635" s="65"/>
      <c r="D635" s="66"/>
      <c r="E635" s="67"/>
      <c r="F635" s="68"/>
      <c r="G635" s="65" t="str">
        <f>IF(Edges[[#This Row],[Vertex 1]]=Edges[[#This Row],[Vertex 2]],"HIDE","SHOW")</f>
        <v>HIDE</v>
      </c>
      <c r="H635" s="69"/>
      <c r="I635" s="70"/>
      <c r="J635" s="70"/>
      <c r="K635" s="34"/>
      <c r="L635" s="77"/>
      <c r="M635" s="77"/>
      <c r="N635" s="72"/>
      <c r="O635" s="79" t="s">
        <v>179</v>
      </c>
      <c r="P635" s="81">
        <v>42852.731712962966</v>
      </c>
      <c r="Q635" s="79" t="s">
        <v>1923</v>
      </c>
      <c r="R635" s="82" t="s">
        <v>3381</v>
      </c>
      <c r="S635" s="79" t="s">
        <v>4066</v>
      </c>
      <c r="T635" s="79"/>
      <c r="U635" s="79"/>
      <c r="V635" s="82" t="s">
        <v>5043</v>
      </c>
      <c r="W635" s="81">
        <v>42852.731712962966</v>
      </c>
      <c r="X635" s="82" t="s">
        <v>6272</v>
      </c>
      <c r="Y635" s="79"/>
      <c r="Z635" s="79"/>
      <c r="AA635" s="83" t="s">
        <v>8319</v>
      </c>
      <c r="AB635" s="79"/>
      <c r="AC635" s="79" t="b">
        <v>0</v>
      </c>
      <c r="AD635" s="79">
        <v>0</v>
      </c>
      <c r="AE635" s="83" t="s">
        <v>9915</v>
      </c>
      <c r="AF635" s="79" t="b">
        <v>0</v>
      </c>
      <c r="AG635" s="79" t="s">
        <v>9963</v>
      </c>
      <c r="AH635" s="79"/>
      <c r="AI635" s="83" t="s">
        <v>9915</v>
      </c>
      <c r="AJ635" s="79" t="b">
        <v>0</v>
      </c>
      <c r="AK635" s="79">
        <v>0</v>
      </c>
      <c r="AL635" s="83" t="s">
        <v>9915</v>
      </c>
      <c r="AM635" s="79" t="s">
        <v>9993</v>
      </c>
      <c r="AN635" s="79" t="b">
        <v>0</v>
      </c>
      <c r="AO635" s="83" t="s">
        <v>8319</v>
      </c>
      <c r="AP635" s="79" t="s">
        <v>179</v>
      </c>
      <c r="AQ635" s="79">
        <v>0</v>
      </c>
      <c r="AR635" s="79">
        <v>0</v>
      </c>
      <c r="AS635" s="79"/>
      <c r="AT635" s="79"/>
      <c r="AU635" s="79"/>
      <c r="AV635" s="79"/>
      <c r="AW635" s="79"/>
      <c r="AX635" s="79"/>
      <c r="AY635" s="79"/>
      <c r="AZ635" s="79"/>
      <c r="BA635">
        <v>3</v>
      </c>
      <c r="BB635">
        <v>0</v>
      </c>
      <c r="BC635" s="79" t="str">
        <f>IF(Edges[[#This Row],[Sentiment]]=0,"NEUTRAL",IF(Edges[[#This Row],[Sentiment]]=1,"POSITIVE",IF(Edges[[#This Row],[Sentiment]]=-1,"NEGATIVE")))</f>
        <v>NEUTRAL</v>
      </c>
      <c r="BD635" s="79" t="str">
        <f>IF(Edges[[#This Row],[Vertex 1]]=Edges[[#This Row],[Vertex 2]],"HIDE","SHOW")</f>
        <v>HIDE</v>
      </c>
      <c r="BE635" s="124" t="e">
        <f>REPLACE(INDEX(GroupVertices[Group], MATCH(Edges[[#This Row],[Vertex 1]],GroupVertices[Vertex],0)),1,1,"")</f>
        <v>#N/A</v>
      </c>
      <c r="BF635" s="124" t="e">
        <f>REPLACE(INDEX(GroupVertices[Group], MATCH(Edges[[#This Row],[Vertex 2]],GroupVertices[Vertex],0)),1,1,"")</f>
        <v>#N/A</v>
      </c>
    </row>
    <row r="636" spans="1:58" hidden="1" x14ac:dyDescent="0.25">
      <c r="A636" s="64" t="s">
        <v>562</v>
      </c>
      <c r="B636" s="64" t="s">
        <v>562</v>
      </c>
      <c r="C636" s="65"/>
      <c r="D636" s="66"/>
      <c r="E636" s="67"/>
      <c r="F636" s="68"/>
      <c r="G636" s="65" t="str">
        <f>IF(Edges[[#This Row],[Vertex 1]]=Edges[[#This Row],[Vertex 2]],"HIDE","SHOW")</f>
        <v>HIDE</v>
      </c>
      <c r="H636" s="69"/>
      <c r="I636" s="70"/>
      <c r="J636" s="70"/>
      <c r="K636" s="34"/>
      <c r="L636" s="77"/>
      <c r="M636" s="77"/>
      <c r="N636" s="72"/>
      <c r="O636" s="79" t="s">
        <v>179</v>
      </c>
      <c r="P636" s="81">
        <v>42852.732094907406</v>
      </c>
      <c r="Q636" s="79" t="s">
        <v>1924</v>
      </c>
      <c r="R636" s="82" t="s">
        <v>3382</v>
      </c>
      <c r="S636" s="79" t="s">
        <v>4066</v>
      </c>
      <c r="T636" s="79"/>
      <c r="U636" s="79"/>
      <c r="V636" s="82" t="s">
        <v>5043</v>
      </c>
      <c r="W636" s="81">
        <v>42852.732094907406</v>
      </c>
      <c r="X636" s="82" t="s">
        <v>6273</v>
      </c>
      <c r="Y636" s="79"/>
      <c r="Z636" s="79"/>
      <c r="AA636" s="83" t="s">
        <v>8320</v>
      </c>
      <c r="AB636" s="79"/>
      <c r="AC636" s="79" t="b">
        <v>0</v>
      </c>
      <c r="AD636" s="79">
        <v>0</v>
      </c>
      <c r="AE636" s="83" t="s">
        <v>9915</v>
      </c>
      <c r="AF636" s="79" t="b">
        <v>0</v>
      </c>
      <c r="AG636" s="79" t="s">
        <v>9963</v>
      </c>
      <c r="AH636" s="79"/>
      <c r="AI636" s="83" t="s">
        <v>9915</v>
      </c>
      <c r="AJ636" s="79" t="b">
        <v>0</v>
      </c>
      <c r="AK636" s="79">
        <v>0</v>
      </c>
      <c r="AL636" s="83" t="s">
        <v>9915</v>
      </c>
      <c r="AM636" s="79" t="s">
        <v>9993</v>
      </c>
      <c r="AN636" s="79" t="b">
        <v>0</v>
      </c>
      <c r="AO636" s="83" t="s">
        <v>8320</v>
      </c>
      <c r="AP636" s="79" t="s">
        <v>179</v>
      </c>
      <c r="AQ636" s="79">
        <v>0</v>
      </c>
      <c r="AR636" s="79">
        <v>0</v>
      </c>
      <c r="AS636" s="79"/>
      <c r="AT636" s="79"/>
      <c r="AU636" s="79"/>
      <c r="AV636" s="79"/>
      <c r="AW636" s="79"/>
      <c r="AX636" s="79"/>
      <c r="AY636" s="79"/>
      <c r="AZ636" s="79"/>
      <c r="BA636">
        <v>3</v>
      </c>
      <c r="BB636">
        <v>0</v>
      </c>
      <c r="BC636" s="79" t="str">
        <f>IF(Edges[[#This Row],[Sentiment]]=0,"NEUTRAL",IF(Edges[[#This Row],[Sentiment]]=1,"POSITIVE",IF(Edges[[#This Row],[Sentiment]]=-1,"NEGATIVE")))</f>
        <v>NEUTRAL</v>
      </c>
      <c r="BD636" s="79" t="str">
        <f>IF(Edges[[#This Row],[Vertex 1]]=Edges[[#This Row],[Vertex 2]],"HIDE","SHOW")</f>
        <v>HIDE</v>
      </c>
      <c r="BE636" s="124" t="e">
        <f>REPLACE(INDEX(GroupVertices[Group], MATCH(Edges[[#This Row],[Vertex 1]],GroupVertices[Vertex],0)),1,1,"")</f>
        <v>#N/A</v>
      </c>
      <c r="BF636" s="124" t="e">
        <f>REPLACE(INDEX(GroupVertices[Group], MATCH(Edges[[#This Row],[Vertex 2]],GroupVertices[Vertex],0)),1,1,"")</f>
        <v>#N/A</v>
      </c>
    </row>
    <row r="637" spans="1:58" hidden="1" x14ac:dyDescent="0.25">
      <c r="A637" s="64" t="s">
        <v>563</v>
      </c>
      <c r="B637" s="64" t="s">
        <v>563</v>
      </c>
      <c r="C637" s="65"/>
      <c r="D637" s="66"/>
      <c r="E637" s="67"/>
      <c r="F637" s="68"/>
      <c r="G637" s="65" t="str">
        <f>IF(Edges[[#This Row],[Vertex 1]]=Edges[[#This Row],[Vertex 2]],"HIDE","SHOW")</f>
        <v>HIDE</v>
      </c>
      <c r="H637" s="69"/>
      <c r="I637" s="70"/>
      <c r="J637" s="70"/>
      <c r="K637" s="34"/>
      <c r="L637" s="77"/>
      <c r="M637" s="77"/>
      <c r="N637" s="72"/>
      <c r="O637" s="79" t="s">
        <v>179</v>
      </c>
      <c r="P637" s="81">
        <v>42852.725682870368</v>
      </c>
      <c r="Q637" s="79" t="s">
        <v>1925</v>
      </c>
      <c r="R637" s="82" t="s">
        <v>3379</v>
      </c>
      <c r="S637" s="79" t="s">
        <v>4101</v>
      </c>
      <c r="T637" s="79"/>
      <c r="U637" s="79"/>
      <c r="V637" s="82" t="s">
        <v>5044</v>
      </c>
      <c r="W637" s="81">
        <v>42852.725682870368</v>
      </c>
      <c r="X637" s="82" t="s">
        <v>6274</v>
      </c>
      <c r="Y637" s="79"/>
      <c r="Z637" s="79"/>
      <c r="AA637" s="83" t="s">
        <v>8321</v>
      </c>
      <c r="AB637" s="79"/>
      <c r="AC637" s="79" t="b">
        <v>0</v>
      </c>
      <c r="AD637" s="79">
        <v>7</v>
      </c>
      <c r="AE637" s="83" t="s">
        <v>9915</v>
      </c>
      <c r="AF637" s="79" t="b">
        <v>0</v>
      </c>
      <c r="AG637" s="79" t="s">
        <v>9963</v>
      </c>
      <c r="AH637" s="79"/>
      <c r="AI637" s="83" t="s">
        <v>9915</v>
      </c>
      <c r="AJ637" s="79" t="b">
        <v>0</v>
      </c>
      <c r="AK637" s="79">
        <v>2</v>
      </c>
      <c r="AL637" s="83" t="s">
        <v>9915</v>
      </c>
      <c r="AM637" s="79" t="s">
        <v>9998</v>
      </c>
      <c r="AN637" s="79" t="b">
        <v>0</v>
      </c>
      <c r="AO637" s="83" t="s">
        <v>8321</v>
      </c>
      <c r="AP637" s="79" t="s">
        <v>179</v>
      </c>
      <c r="AQ637" s="79">
        <v>0</v>
      </c>
      <c r="AR637" s="79">
        <v>0</v>
      </c>
      <c r="AS637" s="79"/>
      <c r="AT637" s="79"/>
      <c r="AU637" s="79"/>
      <c r="AV637" s="79"/>
      <c r="AW637" s="79"/>
      <c r="AX637" s="79"/>
      <c r="AY637" s="79"/>
      <c r="AZ637" s="79"/>
      <c r="BA637">
        <v>1</v>
      </c>
      <c r="BB637">
        <v>0</v>
      </c>
      <c r="BC637" s="79" t="str">
        <f>IF(Edges[[#This Row],[Sentiment]]=0,"NEUTRAL",IF(Edges[[#This Row],[Sentiment]]=1,"POSITIVE",IF(Edges[[#This Row],[Sentiment]]=-1,"NEGATIVE")))</f>
        <v>NEUTRAL</v>
      </c>
      <c r="BD637" s="79" t="str">
        <f>IF(Edges[[#This Row],[Vertex 1]]=Edges[[#This Row],[Vertex 2]],"HIDE","SHOW")</f>
        <v>HIDE</v>
      </c>
      <c r="BE637" s="124" t="str">
        <f>REPLACE(INDEX(GroupVertices[Group], MATCH(Edges[[#This Row],[Vertex 1]],GroupVertices[Vertex],0)),1,1,"")</f>
        <v>eneral</v>
      </c>
      <c r="BF637" s="124" t="str">
        <f>REPLACE(INDEX(GroupVertices[Group], MATCH(Edges[[#This Row],[Vertex 2]],GroupVertices[Vertex],0)),1,1,"")</f>
        <v>eneral</v>
      </c>
    </row>
    <row r="638" spans="1:58" x14ac:dyDescent="0.25">
      <c r="A638" s="64" t="s">
        <v>564</v>
      </c>
      <c r="B638" s="64" t="s">
        <v>563</v>
      </c>
      <c r="C638" s="65"/>
      <c r="D638" s="66"/>
      <c r="E638" s="67"/>
      <c r="F638" s="68"/>
      <c r="G638" s="65" t="str">
        <f>IF(Edges[[#This Row],[Vertex 1]]=Edges[[#This Row],[Vertex 2]],"HIDE","SHOW")</f>
        <v>SHOW</v>
      </c>
      <c r="H638" s="69"/>
      <c r="I638" s="70"/>
      <c r="J638" s="70"/>
      <c r="K638" s="34" t="s">
        <v>65</v>
      </c>
      <c r="L638" s="77">
        <v>638</v>
      </c>
      <c r="M638" s="77"/>
      <c r="N638" s="72"/>
      <c r="O638" s="79" t="s">
        <v>1646</v>
      </c>
      <c r="P638" s="81">
        <v>42852.737569444442</v>
      </c>
      <c r="Q638" s="79" t="s">
        <v>1921</v>
      </c>
      <c r="R638" s="82" t="s">
        <v>3379</v>
      </c>
      <c r="S638" s="79" t="s">
        <v>4101</v>
      </c>
      <c r="T638" s="79"/>
      <c r="U638" s="79"/>
      <c r="V638" s="82" t="s">
        <v>5045</v>
      </c>
      <c r="W638" s="81">
        <v>42852.737569444442</v>
      </c>
      <c r="X638" s="82" t="s">
        <v>6275</v>
      </c>
      <c r="Y638" s="79"/>
      <c r="Z638" s="79"/>
      <c r="AA638" s="83" t="s">
        <v>8322</v>
      </c>
      <c r="AB638" s="79"/>
      <c r="AC638" s="79" t="b">
        <v>0</v>
      </c>
      <c r="AD638" s="79">
        <v>0</v>
      </c>
      <c r="AE638" s="83" t="s">
        <v>9915</v>
      </c>
      <c r="AF638" s="79" t="b">
        <v>0</v>
      </c>
      <c r="AG638" s="79" t="s">
        <v>9963</v>
      </c>
      <c r="AH638" s="79"/>
      <c r="AI638" s="83" t="s">
        <v>9915</v>
      </c>
      <c r="AJ638" s="79" t="b">
        <v>0</v>
      </c>
      <c r="AK638" s="79">
        <v>2</v>
      </c>
      <c r="AL638" s="83" t="s">
        <v>8321</v>
      </c>
      <c r="AM638" s="79" t="s">
        <v>10024</v>
      </c>
      <c r="AN638" s="79" t="b">
        <v>0</v>
      </c>
      <c r="AO638" s="83" t="s">
        <v>8321</v>
      </c>
      <c r="AP638" s="79" t="s">
        <v>179</v>
      </c>
      <c r="AQ638" s="79">
        <v>0</v>
      </c>
      <c r="AR638" s="79">
        <v>0</v>
      </c>
      <c r="AS638" s="79"/>
      <c r="AT638" s="79"/>
      <c r="AU638" s="79"/>
      <c r="AV638" s="79"/>
      <c r="AW638" s="79"/>
      <c r="AX638" s="79"/>
      <c r="AY638" s="79"/>
      <c r="AZ638" s="79"/>
      <c r="BA638">
        <v>1</v>
      </c>
      <c r="BB638">
        <v>0</v>
      </c>
      <c r="BC638" s="79" t="str">
        <f>IF(Edges[[#This Row],[Sentiment]]=0,"NEUTRAL",IF(Edges[[#This Row],[Sentiment]]=1,"POSITIVE",IF(Edges[[#This Row],[Sentiment]]=-1,"NEGATIVE")))</f>
        <v>NEUTRAL</v>
      </c>
      <c r="BD638" s="79" t="str">
        <f>IF(Edges[[#This Row],[Vertex 1]]=Edges[[#This Row],[Vertex 2]],"HIDE","SHOW")</f>
        <v>SHOW</v>
      </c>
      <c r="BE638" s="78" t="str">
        <f>REPLACE(INDEX(GroupVertices[Group], MATCH(Edges[[#This Row],[Vertex 1]],GroupVertices[Vertex],0)),1,1,"")</f>
        <v>EUTRAL</v>
      </c>
      <c r="BF638" s="78" t="str">
        <f>REPLACE(INDEX(GroupVertices[Group], MATCH(Edges[[#This Row],[Vertex 2]],GroupVertices[Vertex],0)),1,1,"")</f>
        <v>eneral</v>
      </c>
    </row>
    <row r="639" spans="1:58" hidden="1" x14ac:dyDescent="0.25">
      <c r="A639" s="64" t="s">
        <v>565</v>
      </c>
      <c r="B639" s="64" t="s">
        <v>565</v>
      </c>
      <c r="C639" s="65"/>
      <c r="D639" s="66"/>
      <c r="E639" s="67"/>
      <c r="F639" s="68"/>
      <c r="G639" s="65" t="str">
        <f>IF(Edges[[#This Row],[Vertex 1]]=Edges[[#This Row],[Vertex 2]],"HIDE","SHOW")</f>
        <v>HIDE</v>
      </c>
      <c r="H639" s="69"/>
      <c r="I639" s="70"/>
      <c r="J639" s="70"/>
      <c r="K639" s="34"/>
      <c r="L639" s="77"/>
      <c r="M639" s="77"/>
      <c r="N639" s="72"/>
      <c r="O639" s="79" t="s">
        <v>179</v>
      </c>
      <c r="P639" s="81">
        <v>42852.738055555557</v>
      </c>
      <c r="Q639" s="79" t="s">
        <v>1926</v>
      </c>
      <c r="R639" s="79" t="s">
        <v>3383</v>
      </c>
      <c r="S639" s="79" t="s">
        <v>4102</v>
      </c>
      <c r="T639" s="79" t="s">
        <v>4320</v>
      </c>
      <c r="U639" s="79"/>
      <c r="V639" s="82" t="s">
        <v>5046</v>
      </c>
      <c r="W639" s="81">
        <v>42852.738055555557</v>
      </c>
      <c r="X639" s="82" t="s">
        <v>6276</v>
      </c>
      <c r="Y639" s="79"/>
      <c r="Z639" s="79"/>
      <c r="AA639" s="83" t="s">
        <v>8323</v>
      </c>
      <c r="AB639" s="79"/>
      <c r="AC639" s="79" t="b">
        <v>0</v>
      </c>
      <c r="AD639" s="79">
        <v>0</v>
      </c>
      <c r="AE639" s="83" t="s">
        <v>9915</v>
      </c>
      <c r="AF639" s="79" t="b">
        <v>0</v>
      </c>
      <c r="AG639" s="79" t="s">
        <v>9963</v>
      </c>
      <c r="AH639" s="79"/>
      <c r="AI639" s="83" t="s">
        <v>9915</v>
      </c>
      <c r="AJ639" s="79" t="b">
        <v>0</v>
      </c>
      <c r="AK639" s="79">
        <v>0</v>
      </c>
      <c r="AL639" s="83" t="s">
        <v>9915</v>
      </c>
      <c r="AM639" s="79" t="s">
        <v>9998</v>
      </c>
      <c r="AN639" s="79" t="b">
        <v>1</v>
      </c>
      <c r="AO639" s="83" t="s">
        <v>8323</v>
      </c>
      <c r="AP639" s="79" t="s">
        <v>179</v>
      </c>
      <c r="AQ639" s="79">
        <v>0</v>
      </c>
      <c r="AR639" s="79">
        <v>0</v>
      </c>
      <c r="AS639" s="79"/>
      <c r="AT639" s="79"/>
      <c r="AU639" s="79"/>
      <c r="AV639" s="79"/>
      <c r="AW639" s="79"/>
      <c r="AX639" s="79"/>
      <c r="AY639" s="79"/>
      <c r="AZ639" s="79"/>
      <c r="BA639">
        <v>1</v>
      </c>
      <c r="BB639">
        <v>0</v>
      </c>
      <c r="BC639" s="79" t="str">
        <f>IF(Edges[[#This Row],[Sentiment]]=0,"NEUTRAL",IF(Edges[[#This Row],[Sentiment]]=1,"POSITIVE",IF(Edges[[#This Row],[Sentiment]]=-1,"NEGATIVE")))</f>
        <v>NEUTRAL</v>
      </c>
      <c r="BD639" s="79" t="str">
        <f>IF(Edges[[#This Row],[Vertex 1]]=Edges[[#This Row],[Vertex 2]],"HIDE","SHOW")</f>
        <v>HIDE</v>
      </c>
      <c r="BE639" s="124" t="e">
        <f>REPLACE(INDEX(GroupVertices[Group], MATCH(Edges[[#This Row],[Vertex 1]],GroupVertices[Vertex],0)),1,1,"")</f>
        <v>#N/A</v>
      </c>
      <c r="BF639" s="124" t="e">
        <f>REPLACE(INDEX(GroupVertices[Group], MATCH(Edges[[#This Row],[Vertex 2]],GroupVertices[Vertex],0)),1,1,"")</f>
        <v>#N/A</v>
      </c>
    </row>
    <row r="640" spans="1:58" hidden="1" x14ac:dyDescent="0.25">
      <c r="A640" s="64" t="s">
        <v>566</v>
      </c>
      <c r="B640" s="64" t="s">
        <v>566</v>
      </c>
      <c r="C640" s="65"/>
      <c r="D640" s="66"/>
      <c r="E640" s="67"/>
      <c r="F640" s="68"/>
      <c r="G640" s="65" t="str">
        <f>IF(Edges[[#This Row],[Vertex 1]]=Edges[[#This Row],[Vertex 2]],"HIDE","SHOW")</f>
        <v>HIDE</v>
      </c>
      <c r="H640" s="69"/>
      <c r="I640" s="70"/>
      <c r="J640" s="70"/>
      <c r="K640" s="34"/>
      <c r="L640" s="77"/>
      <c r="M640" s="77"/>
      <c r="N640" s="72"/>
      <c r="O640" s="79" t="s">
        <v>179</v>
      </c>
      <c r="P640" s="81">
        <v>42852.73814814815</v>
      </c>
      <c r="Q640" s="79" t="s">
        <v>1927</v>
      </c>
      <c r="R640" s="82" t="s">
        <v>3253</v>
      </c>
      <c r="S640" s="79" t="s">
        <v>4061</v>
      </c>
      <c r="T640" s="79"/>
      <c r="U640" s="79"/>
      <c r="V640" s="82" t="s">
        <v>5047</v>
      </c>
      <c r="W640" s="81">
        <v>42852.73814814815</v>
      </c>
      <c r="X640" s="82" t="s">
        <v>6277</v>
      </c>
      <c r="Y640" s="79"/>
      <c r="Z640" s="79"/>
      <c r="AA640" s="83" t="s">
        <v>8324</v>
      </c>
      <c r="AB640" s="79"/>
      <c r="AC640" s="79" t="b">
        <v>0</v>
      </c>
      <c r="AD640" s="79">
        <v>0</v>
      </c>
      <c r="AE640" s="83" t="s">
        <v>9915</v>
      </c>
      <c r="AF640" s="79" t="b">
        <v>0</v>
      </c>
      <c r="AG640" s="79" t="s">
        <v>9963</v>
      </c>
      <c r="AH640" s="79"/>
      <c r="AI640" s="83" t="s">
        <v>9915</v>
      </c>
      <c r="AJ640" s="79" t="b">
        <v>0</v>
      </c>
      <c r="AK640" s="79">
        <v>0</v>
      </c>
      <c r="AL640" s="83" t="s">
        <v>9915</v>
      </c>
      <c r="AM640" s="79" t="s">
        <v>9990</v>
      </c>
      <c r="AN640" s="79" t="b">
        <v>0</v>
      </c>
      <c r="AO640" s="83" t="s">
        <v>8324</v>
      </c>
      <c r="AP640" s="79" t="s">
        <v>179</v>
      </c>
      <c r="AQ640" s="79">
        <v>0</v>
      </c>
      <c r="AR640" s="79">
        <v>0</v>
      </c>
      <c r="AS640" s="79"/>
      <c r="AT640" s="79"/>
      <c r="AU640" s="79"/>
      <c r="AV640" s="79"/>
      <c r="AW640" s="79"/>
      <c r="AX640" s="79"/>
      <c r="AY640" s="79"/>
      <c r="AZ640" s="79"/>
      <c r="BA640">
        <v>1</v>
      </c>
      <c r="BB640">
        <v>0</v>
      </c>
      <c r="BC640" s="79" t="str">
        <f>IF(Edges[[#This Row],[Sentiment]]=0,"NEUTRAL",IF(Edges[[#This Row],[Sentiment]]=1,"POSITIVE",IF(Edges[[#This Row],[Sentiment]]=-1,"NEGATIVE")))</f>
        <v>NEUTRAL</v>
      </c>
      <c r="BD640" s="79" t="str">
        <f>IF(Edges[[#This Row],[Vertex 1]]=Edges[[#This Row],[Vertex 2]],"HIDE","SHOW")</f>
        <v>HIDE</v>
      </c>
      <c r="BE640" s="124" t="e">
        <f>REPLACE(INDEX(GroupVertices[Group], MATCH(Edges[[#This Row],[Vertex 1]],GroupVertices[Vertex],0)),1,1,"")</f>
        <v>#N/A</v>
      </c>
      <c r="BF640" s="124" t="e">
        <f>REPLACE(INDEX(GroupVertices[Group], MATCH(Edges[[#This Row],[Vertex 2]],GroupVertices[Vertex],0)),1,1,"")</f>
        <v>#N/A</v>
      </c>
    </row>
    <row r="641" spans="1:58" x14ac:dyDescent="0.25">
      <c r="A641" s="64" t="s">
        <v>567</v>
      </c>
      <c r="B641" s="64" t="s">
        <v>1549</v>
      </c>
      <c r="C641" s="65"/>
      <c r="D641" s="66"/>
      <c r="E641" s="67"/>
      <c r="F641" s="68"/>
      <c r="G641" s="65" t="str">
        <f>IF(Edges[[#This Row],[Vertex 1]]=Edges[[#This Row],[Vertex 2]],"HIDE","SHOW")</f>
        <v>SHOW</v>
      </c>
      <c r="H641" s="69"/>
      <c r="I641" s="70"/>
      <c r="J641" s="70"/>
      <c r="K641" s="34" t="s">
        <v>65</v>
      </c>
      <c r="L641" s="77">
        <v>641</v>
      </c>
      <c r="M641" s="77"/>
      <c r="N641" s="72"/>
      <c r="O641" s="79" t="s">
        <v>1646</v>
      </c>
      <c r="P641" s="81">
        <v>42852.738067129627</v>
      </c>
      <c r="Q641" s="79" t="s">
        <v>1928</v>
      </c>
      <c r="R641" s="82" t="s">
        <v>3384</v>
      </c>
      <c r="S641" s="79" t="s">
        <v>4027</v>
      </c>
      <c r="T641" s="79"/>
      <c r="U641" s="79"/>
      <c r="V641" s="82" t="s">
        <v>5048</v>
      </c>
      <c r="W641" s="81">
        <v>42852.738067129627</v>
      </c>
      <c r="X641" s="82" t="s">
        <v>6278</v>
      </c>
      <c r="Y641" s="79"/>
      <c r="Z641" s="79"/>
      <c r="AA641" s="83" t="s">
        <v>8325</v>
      </c>
      <c r="AB641" s="79"/>
      <c r="AC641" s="79" t="b">
        <v>0</v>
      </c>
      <c r="AD641" s="79">
        <v>0</v>
      </c>
      <c r="AE641" s="83" t="s">
        <v>9915</v>
      </c>
      <c r="AF641" s="79" t="b">
        <v>0</v>
      </c>
      <c r="AG641" s="79" t="s">
        <v>9963</v>
      </c>
      <c r="AH641" s="79"/>
      <c r="AI641" s="83" t="s">
        <v>9915</v>
      </c>
      <c r="AJ641" s="79" t="b">
        <v>0</v>
      </c>
      <c r="AK641" s="79">
        <v>0</v>
      </c>
      <c r="AL641" s="83" t="s">
        <v>9915</v>
      </c>
      <c r="AM641" s="79" t="s">
        <v>10000</v>
      </c>
      <c r="AN641" s="79" t="b">
        <v>0</v>
      </c>
      <c r="AO641" s="83" t="s">
        <v>8325</v>
      </c>
      <c r="AP641" s="79" t="s">
        <v>179</v>
      </c>
      <c r="AQ641" s="79">
        <v>0</v>
      </c>
      <c r="AR641" s="79">
        <v>0</v>
      </c>
      <c r="AS641" s="79"/>
      <c r="AT641" s="79"/>
      <c r="AU641" s="79"/>
      <c r="AV641" s="79"/>
      <c r="AW641" s="79"/>
      <c r="AX641" s="79"/>
      <c r="AY641" s="79"/>
      <c r="AZ641" s="79"/>
      <c r="BA641">
        <v>2</v>
      </c>
      <c r="BB641">
        <v>0</v>
      </c>
      <c r="BC641" s="79" t="str">
        <f>IF(Edges[[#This Row],[Sentiment]]=0,"NEUTRAL",IF(Edges[[#This Row],[Sentiment]]=1,"POSITIVE",IF(Edges[[#This Row],[Sentiment]]=-1,"NEGATIVE")))</f>
        <v>NEUTRAL</v>
      </c>
      <c r="BD641" s="79" t="str">
        <f>IF(Edges[[#This Row],[Vertex 1]]=Edges[[#This Row],[Vertex 2]],"HIDE","SHOW")</f>
        <v>SHOW</v>
      </c>
      <c r="BE641" s="78" t="str">
        <f>REPLACE(INDEX(GroupVertices[Group], MATCH(Edges[[#This Row],[Vertex 1]],GroupVertices[Vertex],0)),1,1,"")</f>
        <v>EUTRAL</v>
      </c>
      <c r="BF641" s="78" t="str">
        <f>REPLACE(INDEX(GroupVertices[Group], MATCH(Edges[[#This Row],[Vertex 2]],GroupVertices[Vertex],0)),1,1,"")</f>
        <v>eneral</v>
      </c>
    </row>
    <row r="642" spans="1:58" x14ac:dyDescent="0.25">
      <c r="A642" s="64" t="s">
        <v>567</v>
      </c>
      <c r="B642" s="64" t="s">
        <v>1549</v>
      </c>
      <c r="C642" s="65"/>
      <c r="D642" s="66"/>
      <c r="E642" s="67"/>
      <c r="F642" s="68"/>
      <c r="G642" s="65" t="str">
        <f>IF(Edges[[#This Row],[Vertex 1]]=Edges[[#This Row],[Vertex 2]],"HIDE","SHOW")</f>
        <v>SHOW</v>
      </c>
      <c r="H642" s="69"/>
      <c r="I642" s="70"/>
      <c r="J642" s="70"/>
      <c r="K642" s="34" t="s">
        <v>65</v>
      </c>
      <c r="L642" s="77">
        <v>642</v>
      </c>
      <c r="M642" s="77"/>
      <c r="N642" s="72"/>
      <c r="O642" s="79" t="s">
        <v>1646</v>
      </c>
      <c r="P642" s="81">
        <v>42852.738541666666</v>
      </c>
      <c r="Q642" s="79" t="s">
        <v>1929</v>
      </c>
      <c r="R642" s="82" t="s">
        <v>3385</v>
      </c>
      <c r="S642" s="79" t="s">
        <v>4027</v>
      </c>
      <c r="T642" s="79"/>
      <c r="U642" s="79"/>
      <c r="V642" s="82" t="s">
        <v>5048</v>
      </c>
      <c r="W642" s="81">
        <v>42852.738541666666</v>
      </c>
      <c r="X642" s="82" t="s">
        <v>6279</v>
      </c>
      <c r="Y642" s="79"/>
      <c r="Z642" s="79"/>
      <c r="AA642" s="83" t="s">
        <v>8326</v>
      </c>
      <c r="AB642" s="79"/>
      <c r="AC642" s="79" t="b">
        <v>0</v>
      </c>
      <c r="AD642" s="79">
        <v>0</v>
      </c>
      <c r="AE642" s="83" t="s">
        <v>9915</v>
      </c>
      <c r="AF642" s="79" t="b">
        <v>0</v>
      </c>
      <c r="AG642" s="79" t="s">
        <v>9963</v>
      </c>
      <c r="AH642" s="79"/>
      <c r="AI642" s="83" t="s">
        <v>9915</v>
      </c>
      <c r="AJ642" s="79" t="b">
        <v>0</v>
      </c>
      <c r="AK642" s="79">
        <v>0</v>
      </c>
      <c r="AL642" s="83" t="s">
        <v>9915</v>
      </c>
      <c r="AM642" s="79" t="s">
        <v>10000</v>
      </c>
      <c r="AN642" s="79" t="b">
        <v>0</v>
      </c>
      <c r="AO642" s="83" t="s">
        <v>8326</v>
      </c>
      <c r="AP642" s="79" t="s">
        <v>179</v>
      </c>
      <c r="AQ642" s="79">
        <v>0</v>
      </c>
      <c r="AR642" s="79">
        <v>0</v>
      </c>
      <c r="AS642" s="79"/>
      <c r="AT642" s="79"/>
      <c r="AU642" s="79"/>
      <c r="AV642" s="79"/>
      <c r="AW642" s="79"/>
      <c r="AX642" s="79"/>
      <c r="AY642" s="79"/>
      <c r="AZ642" s="79"/>
      <c r="BA642">
        <v>2</v>
      </c>
      <c r="BB642">
        <v>0</v>
      </c>
      <c r="BC642" s="79" t="str">
        <f>IF(Edges[[#This Row],[Sentiment]]=0,"NEUTRAL",IF(Edges[[#This Row],[Sentiment]]=1,"POSITIVE",IF(Edges[[#This Row],[Sentiment]]=-1,"NEGATIVE")))</f>
        <v>NEUTRAL</v>
      </c>
      <c r="BD642" s="79" t="str">
        <f>IF(Edges[[#This Row],[Vertex 1]]=Edges[[#This Row],[Vertex 2]],"HIDE","SHOW")</f>
        <v>SHOW</v>
      </c>
      <c r="BE642" s="78" t="str">
        <f>REPLACE(INDEX(GroupVertices[Group], MATCH(Edges[[#This Row],[Vertex 1]],GroupVertices[Vertex],0)),1,1,"")</f>
        <v>EUTRAL</v>
      </c>
      <c r="BF642" s="78" t="str">
        <f>REPLACE(INDEX(GroupVertices[Group], MATCH(Edges[[#This Row],[Vertex 2]],GroupVertices[Vertex],0)),1,1,"")</f>
        <v>eneral</v>
      </c>
    </row>
    <row r="643" spans="1:58" hidden="1" x14ac:dyDescent="0.25">
      <c r="A643" s="64" t="s">
        <v>568</v>
      </c>
      <c r="B643" s="64" t="s">
        <v>568</v>
      </c>
      <c r="C643" s="65"/>
      <c r="D643" s="66"/>
      <c r="E643" s="67"/>
      <c r="F643" s="68"/>
      <c r="G643" s="65" t="str">
        <f>IF(Edges[[#This Row],[Vertex 1]]=Edges[[#This Row],[Vertex 2]],"HIDE","SHOW")</f>
        <v>HIDE</v>
      </c>
      <c r="H643" s="69"/>
      <c r="I643" s="70"/>
      <c r="J643" s="70"/>
      <c r="K643" s="34"/>
      <c r="L643" s="77"/>
      <c r="M643" s="77"/>
      <c r="N643" s="72"/>
      <c r="O643" s="79" t="s">
        <v>179</v>
      </c>
      <c r="P643" s="81">
        <v>42852.737939814811</v>
      </c>
      <c r="Q643" s="79" t="s">
        <v>1930</v>
      </c>
      <c r="R643" s="82" t="s">
        <v>3386</v>
      </c>
      <c r="S643" s="79" t="s">
        <v>4103</v>
      </c>
      <c r="T643" s="79" t="s">
        <v>4321</v>
      </c>
      <c r="U643" s="82" t="s">
        <v>4519</v>
      </c>
      <c r="V643" s="82" t="s">
        <v>4519</v>
      </c>
      <c r="W643" s="81">
        <v>42852.737939814811</v>
      </c>
      <c r="X643" s="82" t="s">
        <v>6280</v>
      </c>
      <c r="Y643" s="79"/>
      <c r="Z643" s="79"/>
      <c r="AA643" s="83" t="s">
        <v>8327</v>
      </c>
      <c r="AB643" s="79"/>
      <c r="AC643" s="79" t="b">
        <v>0</v>
      </c>
      <c r="AD643" s="79">
        <v>0</v>
      </c>
      <c r="AE643" s="83" t="s">
        <v>9915</v>
      </c>
      <c r="AF643" s="79" t="b">
        <v>0</v>
      </c>
      <c r="AG643" s="79" t="s">
        <v>9963</v>
      </c>
      <c r="AH643" s="79"/>
      <c r="AI643" s="83" t="s">
        <v>9915</v>
      </c>
      <c r="AJ643" s="79" t="b">
        <v>0</v>
      </c>
      <c r="AK643" s="79">
        <v>0</v>
      </c>
      <c r="AL643" s="83" t="s">
        <v>9915</v>
      </c>
      <c r="AM643" s="79" t="s">
        <v>10025</v>
      </c>
      <c r="AN643" s="79" t="b">
        <v>0</v>
      </c>
      <c r="AO643" s="83" t="s">
        <v>8327</v>
      </c>
      <c r="AP643" s="79" t="s">
        <v>179</v>
      </c>
      <c r="AQ643" s="79">
        <v>0</v>
      </c>
      <c r="AR643" s="79">
        <v>0</v>
      </c>
      <c r="AS643" s="79"/>
      <c r="AT643" s="79"/>
      <c r="AU643" s="79"/>
      <c r="AV643" s="79"/>
      <c r="AW643" s="79"/>
      <c r="AX643" s="79"/>
      <c r="AY643" s="79"/>
      <c r="AZ643" s="79"/>
      <c r="BA643">
        <v>2</v>
      </c>
      <c r="BB643">
        <v>0</v>
      </c>
      <c r="BC643" s="79" t="str">
        <f>IF(Edges[[#This Row],[Sentiment]]=0,"NEUTRAL",IF(Edges[[#This Row],[Sentiment]]=1,"POSITIVE",IF(Edges[[#This Row],[Sentiment]]=-1,"NEGATIVE")))</f>
        <v>NEUTRAL</v>
      </c>
      <c r="BD643" s="79" t="str">
        <f>IF(Edges[[#This Row],[Vertex 1]]=Edges[[#This Row],[Vertex 2]],"HIDE","SHOW")</f>
        <v>HIDE</v>
      </c>
      <c r="BE643" s="124" t="e">
        <f>REPLACE(INDEX(GroupVertices[Group], MATCH(Edges[[#This Row],[Vertex 1]],GroupVertices[Vertex],0)),1,1,"")</f>
        <v>#N/A</v>
      </c>
      <c r="BF643" s="124" t="e">
        <f>REPLACE(INDEX(GroupVertices[Group], MATCH(Edges[[#This Row],[Vertex 2]],GroupVertices[Vertex],0)),1,1,"")</f>
        <v>#N/A</v>
      </c>
    </row>
    <row r="644" spans="1:58" hidden="1" x14ac:dyDescent="0.25">
      <c r="A644" s="64" t="s">
        <v>568</v>
      </c>
      <c r="B644" s="64" t="s">
        <v>568</v>
      </c>
      <c r="C644" s="65"/>
      <c r="D644" s="66"/>
      <c r="E644" s="67"/>
      <c r="F644" s="68"/>
      <c r="G644" s="65" t="str">
        <f>IF(Edges[[#This Row],[Vertex 1]]=Edges[[#This Row],[Vertex 2]],"HIDE","SHOW")</f>
        <v>HIDE</v>
      </c>
      <c r="H644" s="69"/>
      <c r="I644" s="70"/>
      <c r="J644" s="70"/>
      <c r="K644" s="34"/>
      <c r="L644" s="77"/>
      <c r="M644" s="77"/>
      <c r="N644" s="72"/>
      <c r="O644" s="79" t="s">
        <v>179</v>
      </c>
      <c r="P644" s="81">
        <v>42852.73940972222</v>
      </c>
      <c r="Q644" s="79" t="s">
        <v>1931</v>
      </c>
      <c r="R644" s="82" t="s">
        <v>3387</v>
      </c>
      <c r="S644" s="79" t="s">
        <v>4103</v>
      </c>
      <c r="T644" s="79" t="s">
        <v>4321</v>
      </c>
      <c r="U644" s="82" t="s">
        <v>4520</v>
      </c>
      <c r="V644" s="82" t="s">
        <v>4520</v>
      </c>
      <c r="W644" s="81">
        <v>42852.73940972222</v>
      </c>
      <c r="X644" s="82" t="s">
        <v>6281</v>
      </c>
      <c r="Y644" s="79"/>
      <c r="Z644" s="79"/>
      <c r="AA644" s="83" t="s">
        <v>8328</v>
      </c>
      <c r="AB644" s="79"/>
      <c r="AC644" s="79" t="b">
        <v>0</v>
      </c>
      <c r="AD644" s="79">
        <v>0</v>
      </c>
      <c r="AE644" s="83" t="s">
        <v>9915</v>
      </c>
      <c r="AF644" s="79" t="b">
        <v>0</v>
      </c>
      <c r="AG644" s="79" t="s">
        <v>9963</v>
      </c>
      <c r="AH644" s="79"/>
      <c r="AI644" s="83" t="s">
        <v>9915</v>
      </c>
      <c r="AJ644" s="79" t="b">
        <v>0</v>
      </c>
      <c r="AK644" s="79">
        <v>0</v>
      </c>
      <c r="AL644" s="83" t="s">
        <v>9915</v>
      </c>
      <c r="AM644" s="79" t="s">
        <v>10025</v>
      </c>
      <c r="AN644" s="79" t="b">
        <v>0</v>
      </c>
      <c r="AO644" s="83" t="s">
        <v>8328</v>
      </c>
      <c r="AP644" s="79" t="s">
        <v>179</v>
      </c>
      <c r="AQ644" s="79">
        <v>0</v>
      </c>
      <c r="AR644" s="79">
        <v>0</v>
      </c>
      <c r="AS644" s="79"/>
      <c r="AT644" s="79"/>
      <c r="AU644" s="79"/>
      <c r="AV644" s="79"/>
      <c r="AW644" s="79"/>
      <c r="AX644" s="79"/>
      <c r="AY644" s="79"/>
      <c r="AZ644" s="79"/>
      <c r="BA644">
        <v>2</v>
      </c>
      <c r="BB644">
        <v>0</v>
      </c>
      <c r="BC644" s="79" t="str">
        <f>IF(Edges[[#This Row],[Sentiment]]=0,"NEUTRAL",IF(Edges[[#This Row],[Sentiment]]=1,"POSITIVE",IF(Edges[[#This Row],[Sentiment]]=-1,"NEGATIVE")))</f>
        <v>NEUTRAL</v>
      </c>
      <c r="BD644" s="79" t="str">
        <f>IF(Edges[[#This Row],[Vertex 1]]=Edges[[#This Row],[Vertex 2]],"HIDE","SHOW")</f>
        <v>HIDE</v>
      </c>
      <c r="BE644" s="124" t="e">
        <f>REPLACE(INDEX(GroupVertices[Group], MATCH(Edges[[#This Row],[Vertex 1]],GroupVertices[Vertex],0)),1,1,"")</f>
        <v>#N/A</v>
      </c>
      <c r="BF644" s="124" t="e">
        <f>REPLACE(INDEX(GroupVertices[Group], MATCH(Edges[[#This Row],[Vertex 2]],GroupVertices[Vertex],0)),1,1,"")</f>
        <v>#N/A</v>
      </c>
    </row>
    <row r="645" spans="1:58" x14ac:dyDescent="0.25">
      <c r="A645" s="64" t="s">
        <v>569</v>
      </c>
      <c r="B645" s="64" t="s">
        <v>1544</v>
      </c>
      <c r="C645" s="65"/>
      <c r="D645" s="66"/>
      <c r="E645" s="67"/>
      <c r="F645" s="68"/>
      <c r="G645" s="65" t="str">
        <f>IF(Edges[[#This Row],[Vertex 1]]=Edges[[#This Row],[Vertex 2]],"HIDE","SHOW")</f>
        <v>SHOW</v>
      </c>
      <c r="H645" s="69"/>
      <c r="I645" s="70"/>
      <c r="J645" s="70"/>
      <c r="K645" s="34" t="s">
        <v>65</v>
      </c>
      <c r="L645" s="77">
        <v>645</v>
      </c>
      <c r="M645" s="77"/>
      <c r="N645" s="72"/>
      <c r="O645" s="79" t="s">
        <v>1647</v>
      </c>
      <c r="P645" s="81">
        <v>42852.741238425922</v>
      </c>
      <c r="Q645" s="79" t="s">
        <v>1932</v>
      </c>
      <c r="R645" s="79"/>
      <c r="S645" s="79"/>
      <c r="T645" s="79"/>
      <c r="U645" s="79"/>
      <c r="V645" s="82" t="s">
        <v>5049</v>
      </c>
      <c r="W645" s="81">
        <v>42852.741238425922</v>
      </c>
      <c r="X645" s="82" t="s">
        <v>6282</v>
      </c>
      <c r="Y645" s="79"/>
      <c r="Z645" s="79"/>
      <c r="AA645" s="83" t="s">
        <v>8329</v>
      </c>
      <c r="AB645" s="83" t="s">
        <v>9885</v>
      </c>
      <c r="AC645" s="79" t="b">
        <v>0</v>
      </c>
      <c r="AD645" s="79">
        <v>0</v>
      </c>
      <c r="AE645" s="83" t="s">
        <v>9921</v>
      </c>
      <c r="AF645" s="79" t="b">
        <v>0</v>
      </c>
      <c r="AG645" s="79" t="s">
        <v>9963</v>
      </c>
      <c r="AH645" s="79"/>
      <c r="AI645" s="83" t="s">
        <v>9915</v>
      </c>
      <c r="AJ645" s="79" t="b">
        <v>0</v>
      </c>
      <c r="AK645" s="79">
        <v>0</v>
      </c>
      <c r="AL645" s="83" t="s">
        <v>9915</v>
      </c>
      <c r="AM645" s="79" t="s">
        <v>9991</v>
      </c>
      <c r="AN645" s="79" t="b">
        <v>0</v>
      </c>
      <c r="AO645" s="83" t="s">
        <v>9885</v>
      </c>
      <c r="AP645" s="79" t="s">
        <v>179</v>
      </c>
      <c r="AQ645" s="79">
        <v>0</v>
      </c>
      <c r="AR645" s="79">
        <v>0</v>
      </c>
      <c r="AS645" s="79"/>
      <c r="AT645" s="79"/>
      <c r="AU645" s="79"/>
      <c r="AV645" s="79"/>
      <c r="AW645" s="79"/>
      <c r="AX645" s="79"/>
      <c r="AY645" s="79"/>
      <c r="AZ645" s="79"/>
      <c r="BA645">
        <v>1</v>
      </c>
      <c r="BB645">
        <v>0</v>
      </c>
      <c r="BC645" s="79" t="str">
        <f>IF(Edges[[#This Row],[Sentiment]]=0,"NEUTRAL",IF(Edges[[#This Row],[Sentiment]]=1,"POSITIVE",IF(Edges[[#This Row],[Sentiment]]=-1,"NEGATIVE")))</f>
        <v>NEUTRAL</v>
      </c>
      <c r="BD645" s="79" t="str">
        <f>IF(Edges[[#This Row],[Vertex 1]]=Edges[[#This Row],[Vertex 2]],"HIDE","SHOW")</f>
        <v>SHOW</v>
      </c>
      <c r="BE645" s="78" t="str">
        <f>REPLACE(INDEX(GroupVertices[Group], MATCH(Edges[[#This Row],[Vertex 1]],GroupVertices[Vertex],0)),1,1,"")</f>
        <v>EUTRAL</v>
      </c>
      <c r="BF645" s="78" t="str">
        <f>REPLACE(INDEX(GroupVertices[Group], MATCH(Edges[[#This Row],[Vertex 2]],GroupVertices[Vertex],0)),1,1,"")</f>
        <v>eneral</v>
      </c>
    </row>
    <row r="646" spans="1:58" hidden="1" x14ac:dyDescent="0.25">
      <c r="A646" s="64" t="s">
        <v>570</v>
      </c>
      <c r="B646" s="64" t="s">
        <v>570</v>
      </c>
      <c r="C646" s="65"/>
      <c r="D646" s="66"/>
      <c r="E646" s="67"/>
      <c r="F646" s="68"/>
      <c r="G646" s="65" t="str">
        <f>IF(Edges[[#This Row],[Vertex 1]]=Edges[[#This Row],[Vertex 2]],"HIDE","SHOW")</f>
        <v>HIDE</v>
      </c>
      <c r="H646" s="69"/>
      <c r="I646" s="70"/>
      <c r="J646" s="70"/>
      <c r="K646" s="34"/>
      <c r="L646" s="77"/>
      <c r="M646" s="77"/>
      <c r="N646" s="72"/>
      <c r="O646" s="79" t="s">
        <v>179</v>
      </c>
      <c r="P646" s="81">
        <v>42852.749652777777</v>
      </c>
      <c r="Q646" s="79" t="s">
        <v>1933</v>
      </c>
      <c r="R646" s="82" t="s">
        <v>3253</v>
      </c>
      <c r="S646" s="79" t="s">
        <v>4061</v>
      </c>
      <c r="T646" s="79"/>
      <c r="U646" s="79"/>
      <c r="V646" s="82" t="s">
        <v>4787</v>
      </c>
      <c r="W646" s="81">
        <v>42852.749652777777</v>
      </c>
      <c r="X646" s="82" t="s">
        <v>6283</v>
      </c>
      <c r="Y646" s="79"/>
      <c r="Z646" s="79"/>
      <c r="AA646" s="83" t="s">
        <v>8330</v>
      </c>
      <c r="AB646" s="79"/>
      <c r="AC646" s="79" t="b">
        <v>0</v>
      </c>
      <c r="AD646" s="79">
        <v>0</v>
      </c>
      <c r="AE646" s="83" t="s">
        <v>9915</v>
      </c>
      <c r="AF646" s="79" t="b">
        <v>0</v>
      </c>
      <c r="AG646" s="79" t="s">
        <v>9963</v>
      </c>
      <c r="AH646" s="79"/>
      <c r="AI646" s="83" t="s">
        <v>9915</v>
      </c>
      <c r="AJ646" s="79" t="b">
        <v>0</v>
      </c>
      <c r="AK646" s="79">
        <v>0</v>
      </c>
      <c r="AL646" s="83" t="s">
        <v>9915</v>
      </c>
      <c r="AM646" s="79" t="s">
        <v>9990</v>
      </c>
      <c r="AN646" s="79" t="b">
        <v>0</v>
      </c>
      <c r="AO646" s="83" t="s">
        <v>8330</v>
      </c>
      <c r="AP646" s="79" t="s">
        <v>179</v>
      </c>
      <c r="AQ646" s="79">
        <v>0</v>
      </c>
      <c r="AR646" s="79">
        <v>0</v>
      </c>
      <c r="AS646" s="79"/>
      <c r="AT646" s="79"/>
      <c r="AU646" s="79"/>
      <c r="AV646" s="79"/>
      <c r="AW646" s="79"/>
      <c r="AX646" s="79"/>
      <c r="AY646" s="79"/>
      <c r="AZ646" s="79"/>
      <c r="BA646">
        <v>1</v>
      </c>
      <c r="BB646">
        <v>0</v>
      </c>
      <c r="BC646" s="79" t="str">
        <f>IF(Edges[[#This Row],[Sentiment]]=0,"NEUTRAL",IF(Edges[[#This Row],[Sentiment]]=1,"POSITIVE",IF(Edges[[#This Row],[Sentiment]]=-1,"NEGATIVE")))</f>
        <v>NEUTRAL</v>
      </c>
      <c r="BD646" s="79" t="str">
        <f>IF(Edges[[#This Row],[Vertex 1]]=Edges[[#This Row],[Vertex 2]],"HIDE","SHOW")</f>
        <v>HIDE</v>
      </c>
      <c r="BE646" s="124" t="e">
        <f>REPLACE(INDEX(GroupVertices[Group], MATCH(Edges[[#This Row],[Vertex 1]],GroupVertices[Vertex],0)),1,1,"")</f>
        <v>#N/A</v>
      </c>
      <c r="BF646" s="124" t="e">
        <f>REPLACE(INDEX(GroupVertices[Group], MATCH(Edges[[#This Row],[Vertex 2]],GroupVertices[Vertex],0)),1,1,"")</f>
        <v>#N/A</v>
      </c>
    </row>
    <row r="647" spans="1:58" hidden="1" x14ac:dyDescent="0.25">
      <c r="A647" s="64" t="s">
        <v>571</v>
      </c>
      <c r="B647" s="64" t="s">
        <v>571</v>
      </c>
      <c r="C647" s="65"/>
      <c r="D647" s="66"/>
      <c r="E647" s="67"/>
      <c r="F647" s="68"/>
      <c r="G647" s="65" t="str">
        <f>IF(Edges[[#This Row],[Vertex 1]]=Edges[[#This Row],[Vertex 2]],"HIDE","SHOW")</f>
        <v>HIDE</v>
      </c>
      <c r="H647" s="69"/>
      <c r="I647" s="70"/>
      <c r="J647" s="70"/>
      <c r="K647" s="34"/>
      <c r="L647" s="77"/>
      <c r="M647" s="77"/>
      <c r="N647" s="72"/>
      <c r="O647" s="79" t="s">
        <v>179</v>
      </c>
      <c r="P647" s="81">
        <v>42852.750497685185</v>
      </c>
      <c r="Q647" s="79" t="s">
        <v>1934</v>
      </c>
      <c r="R647" s="82" t="s">
        <v>3293</v>
      </c>
      <c r="S647" s="79" t="s">
        <v>4022</v>
      </c>
      <c r="T647" s="79"/>
      <c r="U647" s="79"/>
      <c r="V647" s="82" t="s">
        <v>5050</v>
      </c>
      <c r="W647" s="81">
        <v>42852.750497685185</v>
      </c>
      <c r="X647" s="82" t="s">
        <v>6284</v>
      </c>
      <c r="Y647" s="79"/>
      <c r="Z647" s="79"/>
      <c r="AA647" s="83" t="s">
        <v>8331</v>
      </c>
      <c r="AB647" s="79"/>
      <c r="AC647" s="79" t="b">
        <v>0</v>
      </c>
      <c r="AD647" s="79">
        <v>0</v>
      </c>
      <c r="AE647" s="83" t="s">
        <v>9915</v>
      </c>
      <c r="AF647" s="79" t="b">
        <v>0</v>
      </c>
      <c r="AG647" s="79" t="s">
        <v>9963</v>
      </c>
      <c r="AH647" s="79"/>
      <c r="AI647" s="83" t="s">
        <v>9915</v>
      </c>
      <c r="AJ647" s="79" t="b">
        <v>0</v>
      </c>
      <c r="AK647" s="79">
        <v>0</v>
      </c>
      <c r="AL647" s="83" t="s">
        <v>9915</v>
      </c>
      <c r="AM647" s="79" t="s">
        <v>10001</v>
      </c>
      <c r="AN647" s="79" t="b">
        <v>0</v>
      </c>
      <c r="AO647" s="83" t="s">
        <v>8331</v>
      </c>
      <c r="AP647" s="79" t="s">
        <v>179</v>
      </c>
      <c r="AQ647" s="79">
        <v>0</v>
      </c>
      <c r="AR647" s="79">
        <v>0</v>
      </c>
      <c r="AS647" s="79"/>
      <c r="AT647" s="79"/>
      <c r="AU647" s="79"/>
      <c r="AV647" s="79"/>
      <c r="AW647" s="79"/>
      <c r="AX647" s="79"/>
      <c r="AY647" s="79"/>
      <c r="AZ647" s="79"/>
      <c r="BA647">
        <v>1</v>
      </c>
      <c r="BB647">
        <v>0</v>
      </c>
      <c r="BC647" s="79" t="str">
        <f>IF(Edges[[#This Row],[Sentiment]]=0,"NEUTRAL",IF(Edges[[#This Row],[Sentiment]]=1,"POSITIVE",IF(Edges[[#This Row],[Sentiment]]=-1,"NEGATIVE")))</f>
        <v>NEUTRAL</v>
      </c>
      <c r="BD647" s="79" t="str">
        <f>IF(Edges[[#This Row],[Vertex 1]]=Edges[[#This Row],[Vertex 2]],"HIDE","SHOW")</f>
        <v>HIDE</v>
      </c>
      <c r="BE647" s="124" t="e">
        <f>REPLACE(INDEX(GroupVertices[Group], MATCH(Edges[[#This Row],[Vertex 1]],GroupVertices[Vertex],0)),1,1,"")</f>
        <v>#N/A</v>
      </c>
      <c r="BF647" s="124" t="e">
        <f>REPLACE(INDEX(GroupVertices[Group], MATCH(Edges[[#This Row],[Vertex 2]],GroupVertices[Vertex],0)),1,1,"")</f>
        <v>#N/A</v>
      </c>
    </row>
    <row r="648" spans="1:58" hidden="1" x14ac:dyDescent="0.25">
      <c r="A648" s="64" t="s">
        <v>572</v>
      </c>
      <c r="B648" s="64" t="s">
        <v>572</v>
      </c>
      <c r="C648" s="65"/>
      <c r="D648" s="66"/>
      <c r="E648" s="67"/>
      <c r="F648" s="68"/>
      <c r="G648" s="65" t="str">
        <f>IF(Edges[[#This Row],[Vertex 1]]=Edges[[#This Row],[Vertex 2]],"HIDE","SHOW")</f>
        <v>HIDE</v>
      </c>
      <c r="H648" s="69"/>
      <c r="I648" s="70"/>
      <c r="J648" s="70"/>
      <c r="K648" s="34"/>
      <c r="L648" s="77"/>
      <c r="M648" s="77"/>
      <c r="N648" s="72"/>
      <c r="O648" s="79" t="s">
        <v>179</v>
      </c>
      <c r="P648" s="81">
        <v>42852.622118055559</v>
      </c>
      <c r="Q648" s="79" t="s">
        <v>18375</v>
      </c>
      <c r="R648" s="79" t="s">
        <v>3388</v>
      </c>
      <c r="S648" s="79" t="s">
        <v>4104</v>
      </c>
      <c r="T648" s="79" t="s">
        <v>4315</v>
      </c>
      <c r="U648" s="79"/>
      <c r="V648" s="82" t="s">
        <v>5051</v>
      </c>
      <c r="W648" s="81">
        <v>42852.622118055559</v>
      </c>
      <c r="X648" s="82" t="s">
        <v>6285</v>
      </c>
      <c r="Y648" s="79"/>
      <c r="Z648" s="79"/>
      <c r="AA648" s="83" t="s">
        <v>8332</v>
      </c>
      <c r="AB648" s="79"/>
      <c r="AC648" s="79" t="b">
        <v>0</v>
      </c>
      <c r="AD648" s="79">
        <v>31</v>
      </c>
      <c r="AE648" s="83" t="s">
        <v>9915</v>
      </c>
      <c r="AF648" s="79" t="b">
        <v>0</v>
      </c>
      <c r="AG648" s="79" t="s">
        <v>9970</v>
      </c>
      <c r="AH648" s="79"/>
      <c r="AI648" s="83" t="s">
        <v>9915</v>
      </c>
      <c r="AJ648" s="79" t="b">
        <v>0</v>
      </c>
      <c r="AK648" s="79">
        <v>11</v>
      </c>
      <c r="AL648" s="83" t="s">
        <v>9915</v>
      </c>
      <c r="AM648" s="79" t="s">
        <v>9990</v>
      </c>
      <c r="AN648" s="79" t="b">
        <v>1</v>
      </c>
      <c r="AO648" s="83" t="s">
        <v>8332</v>
      </c>
      <c r="AP648" s="79" t="s">
        <v>179</v>
      </c>
      <c r="AQ648" s="79">
        <v>0</v>
      </c>
      <c r="AR648" s="79">
        <v>0</v>
      </c>
      <c r="AS648" s="79"/>
      <c r="AT648" s="79"/>
      <c r="AU648" s="79"/>
      <c r="AV648" s="79"/>
      <c r="AW648" s="79"/>
      <c r="AX648" s="79"/>
      <c r="AY648" s="79"/>
      <c r="AZ648" s="79"/>
      <c r="BA648">
        <v>1</v>
      </c>
      <c r="BB648">
        <v>0</v>
      </c>
      <c r="BC648" s="79" t="str">
        <f>IF(Edges[[#This Row],[Sentiment]]=0,"NEUTRAL",IF(Edges[[#This Row],[Sentiment]]=1,"POSITIVE",IF(Edges[[#This Row],[Sentiment]]=-1,"NEGATIVE")))</f>
        <v>NEUTRAL</v>
      </c>
      <c r="BD648" s="79" t="str">
        <f>IF(Edges[[#This Row],[Vertex 1]]=Edges[[#This Row],[Vertex 2]],"HIDE","SHOW")</f>
        <v>HIDE</v>
      </c>
      <c r="BE648" s="124" t="str">
        <f>REPLACE(INDEX(GroupVertices[Group], MATCH(Edges[[#This Row],[Vertex 1]],GroupVertices[Vertex],0)),1,1,"")</f>
        <v>EUTRAL</v>
      </c>
      <c r="BF648" s="124" t="str">
        <f>REPLACE(INDEX(GroupVertices[Group], MATCH(Edges[[#This Row],[Vertex 2]],GroupVertices[Vertex],0)),1,1,"")</f>
        <v>EUTRAL</v>
      </c>
    </row>
    <row r="649" spans="1:58" x14ac:dyDescent="0.25">
      <c r="A649" s="64" t="s">
        <v>573</v>
      </c>
      <c r="B649" s="64" t="s">
        <v>572</v>
      </c>
      <c r="C649" s="65"/>
      <c r="D649" s="66"/>
      <c r="E649" s="67"/>
      <c r="F649" s="68"/>
      <c r="G649" s="65" t="str">
        <f>IF(Edges[[#This Row],[Vertex 1]]=Edges[[#This Row],[Vertex 2]],"HIDE","SHOW")</f>
        <v>SHOW</v>
      </c>
      <c r="H649" s="69"/>
      <c r="I649" s="70"/>
      <c r="J649" s="70"/>
      <c r="K649" s="34" t="s">
        <v>65</v>
      </c>
      <c r="L649" s="77">
        <v>649</v>
      </c>
      <c r="M649" s="77"/>
      <c r="N649" s="72"/>
      <c r="O649" s="79" t="s">
        <v>1646</v>
      </c>
      <c r="P649" s="81">
        <v>42852.756238425929</v>
      </c>
      <c r="Q649" s="79" t="s">
        <v>18371</v>
      </c>
      <c r="R649" s="82" t="s">
        <v>3355</v>
      </c>
      <c r="S649" s="79" t="s">
        <v>4092</v>
      </c>
      <c r="T649" s="79" t="s">
        <v>4315</v>
      </c>
      <c r="U649" s="79"/>
      <c r="V649" s="82" t="s">
        <v>5052</v>
      </c>
      <c r="W649" s="81">
        <v>42852.756238425929</v>
      </c>
      <c r="X649" s="82" t="s">
        <v>6286</v>
      </c>
      <c r="Y649" s="79"/>
      <c r="Z649" s="79"/>
      <c r="AA649" s="83" t="s">
        <v>8333</v>
      </c>
      <c r="AB649" s="79"/>
      <c r="AC649" s="79" t="b">
        <v>0</v>
      </c>
      <c r="AD649" s="79">
        <v>0</v>
      </c>
      <c r="AE649" s="83" t="s">
        <v>9915</v>
      </c>
      <c r="AF649" s="79" t="b">
        <v>0</v>
      </c>
      <c r="AG649" s="79" t="s">
        <v>9970</v>
      </c>
      <c r="AH649" s="79"/>
      <c r="AI649" s="83" t="s">
        <v>9915</v>
      </c>
      <c r="AJ649" s="79" t="b">
        <v>0</v>
      </c>
      <c r="AK649" s="79">
        <v>11</v>
      </c>
      <c r="AL649" s="83" t="s">
        <v>8332</v>
      </c>
      <c r="AM649" s="79" t="s">
        <v>9991</v>
      </c>
      <c r="AN649" s="79" t="b">
        <v>0</v>
      </c>
      <c r="AO649" s="83" t="s">
        <v>8332</v>
      </c>
      <c r="AP649" s="79" t="s">
        <v>179</v>
      </c>
      <c r="AQ649" s="79">
        <v>0</v>
      </c>
      <c r="AR649" s="79">
        <v>0</v>
      </c>
      <c r="AS649" s="79"/>
      <c r="AT649" s="79"/>
      <c r="AU649" s="79"/>
      <c r="AV649" s="79"/>
      <c r="AW649" s="79"/>
      <c r="AX649" s="79"/>
      <c r="AY649" s="79"/>
      <c r="AZ649" s="79"/>
      <c r="BA649">
        <v>1</v>
      </c>
      <c r="BB649">
        <v>0</v>
      </c>
      <c r="BC649" s="79" t="str">
        <f>IF(Edges[[#This Row],[Sentiment]]=0,"NEUTRAL",IF(Edges[[#This Row],[Sentiment]]=1,"POSITIVE",IF(Edges[[#This Row],[Sentiment]]=-1,"NEGATIVE")))</f>
        <v>NEUTRAL</v>
      </c>
      <c r="BD649" s="79" t="str">
        <f>IF(Edges[[#This Row],[Vertex 1]]=Edges[[#This Row],[Vertex 2]],"HIDE","SHOW")</f>
        <v>SHOW</v>
      </c>
      <c r="BE649" s="78" t="str">
        <f>REPLACE(INDEX(GroupVertices[Group], MATCH(Edges[[#This Row],[Vertex 1]],GroupVertices[Vertex],0)),1,1,"")</f>
        <v>EUTRAL</v>
      </c>
      <c r="BF649" s="78" t="str">
        <f>REPLACE(INDEX(GroupVertices[Group], MATCH(Edges[[#This Row],[Vertex 2]],GroupVertices[Vertex],0)),1,1,"")</f>
        <v>EUTRAL</v>
      </c>
    </row>
    <row r="650" spans="1:58" hidden="1" x14ac:dyDescent="0.25">
      <c r="A650" s="64" t="s">
        <v>574</v>
      </c>
      <c r="B650" s="64" t="s">
        <v>574</v>
      </c>
      <c r="C650" s="65"/>
      <c r="D650" s="66"/>
      <c r="E650" s="67"/>
      <c r="F650" s="68"/>
      <c r="G650" s="65" t="str">
        <f>IF(Edges[[#This Row],[Vertex 1]]=Edges[[#This Row],[Vertex 2]],"HIDE","SHOW")</f>
        <v>HIDE</v>
      </c>
      <c r="H650" s="69"/>
      <c r="I650" s="70"/>
      <c r="J650" s="70"/>
      <c r="K650" s="34"/>
      <c r="L650" s="77"/>
      <c r="M650" s="77"/>
      <c r="N650" s="72"/>
      <c r="O650" s="79" t="s">
        <v>179</v>
      </c>
      <c r="P650" s="81">
        <v>42852.75476851852</v>
      </c>
      <c r="Q650" s="79" t="s">
        <v>1935</v>
      </c>
      <c r="R650" s="79" t="s">
        <v>3389</v>
      </c>
      <c r="S650" s="79" t="s">
        <v>4105</v>
      </c>
      <c r="T650" s="79" t="s">
        <v>4322</v>
      </c>
      <c r="U650" s="79"/>
      <c r="V650" s="82" t="s">
        <v>5053</v>
      </c>
      <c r="W650" s="81">
        <v>42852.75476851852</v>
      </c>
      <c r="X650" s="82" t="s">
        <v>6287</v>
      </c>
      <c r="Y650" s="79"/>
      <c r="Z650" s="79"/>
      <c r="AA650" s="83" t="s">
        <v>8334</v>
      </c>
      <c r="AB650" s="79"/>
      <c r="AC650" s="79" t="b">
        <v>0</v>
      </c>
      <c r="AD650" s="79">
        <v>1</v>
      </c>
      <c r="AE650" s="83" t="s">
        <v>9915</v>
      </c>
      <c r="AF650" s="79" t="b">
        <v>0</v>
      </c>
      <c r="AG650" s="79" t="s">
        <v>9963</v>
      </c>
      <c r="AH650" s="79"/>
      <c r="AI650" s="83" t="s">
        <v>9915</v>
      </c>
      <c r="AJ650" s="79" t="b">
        <v>0</v>
      </c>
      <c r="AK650" s="79">
        <v>1</v>
      </c>
      <c r="AL650" s="83" t="s">
        <v>9915</v>
      </c>
      <c r="AM650" s="79" t="s">
        <v>10026</v>
      </c>
      <c r="AN650" s="79" t="b">
        <v>1</v>
      </c>
      <c r="AO650" s="83" t="s">
        <v>8334</v>
      </c>
      <c r="AP650" s="79" t="s">
        <v>179</v>
      </c>
      <c r="AQ650" s="79">
        <v>0</v>
      </c>
      <c r="AR650" s="79">
        <v>0</v>
      </c>
      <c r="AS650" s="79"/>
      <c r="AT650" s="79"/>
      <c r="AU650" s="79"/>
      <c r="AV650" s="79"/>
      <c r="AW650" s="79"/>
      <c r="AX650" s="79"/>
      <c r="AY650" s="79"/>
      <c r="AZ650" s="79"/>
      <c r="BA650">
        <v>1</v>
      </c>
      <c r="BB650">
        <v>0</v>
      </c>
      <c r="BC650" s="79" t="str">
        <f>IF(Edges[[#This Row],[Sentiment]]=0,"NEUTRAL",IF(Edges[[#This Row],[Sentiment]]=1,"POSITIVE",IF(Edges[[#This Row],[Sentiment]]=-1,"NEGATIVE")))</f>
        <v>NEUTRAL</v>
      </c>
      <c r="BD650" s="79" t="str">
        <f>IF(Edges[[#This Row],[Vertex 1]]=Edges[[#This Row],[Vertex 2]],"HIDE","SHOW")</f>
        <v>HIDE</v>
      </c>
      <c r="BE650" s="124" t="str">
        <f>REPLACE(INDEX(GroupVertices[Group], MATCH(Edges[[#This Row],[Vertex 1]],GroupVertices[Vertex],0)),1,1,"")</f>
        <v>EUTRAL</v>
      </c>
      <c r="BF650" s="124" t="str">
        <f>REPLACE(INDEX(GroupVertices[Group], MATCH(Edges[[#This Row],[Vertex 2]],GroupVertices[Vertex],0)),1,1,"")</f>
        <v>EUTRAL</v>
      </c>
    </row>
    <row r="651" spans="1:58" x14ac:dyDescent="0.25">
      <c r="A651" s="64" t="s">
        <v>575</v>
      </c>
      <c r="B651" s="64" t="s">
        <v>574</v>
      </c>
      <c r="C651" s="65"/>
      <c r="D651" s="66"/>
      <c r="E651" s="67"/>
      <c r="F651" s="68"/>
      <c r="G651" s="65" t="str">
        <f>IF(Edges[[#This Row],[Vertex 1]]=Edges[[#This Row],[Vertex 2]],"HIDE","SHOW")</f>
        <v>SHOW</v>
      </c>
      <c r="H651" s="69"/>
      <c r="I651" s="70"/>
      <c r="J651" s="70"/>
      <c r="K651" s="34" t="s">
        <v>65</v>
      </c>
      <c r="L651" s="77">
        <v>651</v>
      </c>
      <c r="M651" s="77"/>
      <c r="N651" s="72"/>
      <c r="O651" s="79" t="s">
        <v>1646</v>
      </c>
      <c r="P651" s="81">
        <v>42852.7578125</v>
      </c>
      <c r="Q651" s="79" t="s">
        <v>1936</v>
      </c>
      <c r="R651" s="82" t="s">
        <v>3390</v>
      </c>
      <c r="S651" s="79" t="s">
        <v>4106</v>
      </c>
      <c r="T651" s="79" t="s">
        <v>4323</v>
      </c>
      <c r="U651" s="79"/>
      <c r="V651" s="82" t="s">
        <v>5054</v>
      </c>
      <c r="W651" s="81">
        <v>42852.7578125</v>
      </c>
      <c r="X651" s="82" t="s">
        <v>6288</v>
      </c>
      <c r="Y651" s="79"/>
      <c r="Z651" s="79"/>
      <c r="AA651" s="83" t="s">
        <v>8335</v>
      </c>
      <c r="AB651" s="79"/>
      <c r="AC651" s="79" t="b">
        <v>0</v>
      </c>
      <c r="AD651" s="79">
        <v>0</v>
      </c>
      <c r="AE651" s="83" t="s">
        <v>9915</v>
      </c>
      <c r="AF651" s="79" t="b">
        <v>0</v>
      </c>
      <c r="AG651" s="79" t="s">
        <v>9963</v>
      </c>
      <c r="AH651" s="79"/>
      <c r="AI651" s="83" t="s">
        <v>9915</v>
      </c>
      <c r="AJ651" s="79" t="b">
        <v>0</v>
      </c>
      <c r="AK651" s="79">
        <v>1</v>
      </c>
      <c r="AL651" s="83" t="s">
        <v>8334</v>
      </c>
      <c r="AM651" s="79" t="s">
        <v>10027</v>
      </c>
      <c r="AN651" s="79" t="b">
        <v>0</v>
      </c>
      <c r="AO651" s="83" t="s">
        <v>8334</v>
      </c>
      <c r="AP651" s="79" t="s">
        <v>179</v>
      </c>
      <c r="AQ651" s="79">
        <v>0</v>
      </c>
      <c r="AR651" s="79">
        <v>0</v>
      </c>
      <c r="AS651" s="79"/>
      <c r="AT651" s="79"/>
      <c r="AU651" s="79"/>
      <c r="AV651" s="79"/>
      <c r="AW651" s="79"/>
      <c r="AX651" s="79"/>
      <c r="AY651" s="79"/>
      <c r="AZ651" s="79"/>
      <c r="BA651">
        <v>1</v>
      </c>
      <c r="BB651">
        <v>0</v>
      </c>
      <c r="BC651" s="79" t="str">
        <f>IF(Edges[[#This Row],[Sentiment]]=0,"NEUTRAL",IF(Edges[[#This Row],[Sentiment]]=1,"POSITIVE",IF(Edges[[#This Row],[Sentiment]]=-1,"NEGATIVE")))</f>
        <v>NEUTRAL</v>
      </c>
      <c r="BD651" s="79" t="str">
        <f>IF(Edges[[#This Row],[Vertex 1]]=Edges[[#This Row],[Vertex 2]],"HIDE","SHOW")</f>
        <v>SHOW</v>
      </c>
      <c r="BE651" s="78" t="str">
        <f>REPLACE(INDEX(GroupVertices[Group], MATCH(Edges[[#This Row],[Vertex 1]],GroupVertices[Vertex],0)),1,1,"")</f>
        <v>EUTRAL</v>
      </c>
      <c r="BF651" s="78" t="str">
        <f>REPLACE(INDEX(GroupVertices[Group], MATCH(Edges[[#This Row],[Vertex 2]],GroupVertices[Vertex],0)),1,1,"")</f>
        <v>EUTRAL</v>
      </c>
    </row>
    <row r="652" spans="1:58" x14ac:dyDescent="0.25">
      <c r="A652" s="64" t="s">
        <v>576</v>
      </c>
      <c r="B652" s="64" t="s">
        <v>1176</v>
      </c>
      <c r="C652" s="65"/>
      <c r="D652" s="66"/>
      <c r="E652" s="67"/>
      <c r="F652" s="68"/>
      <c r="G652" s="65" t="str">
        <f>IF(Edges[[#This Row],[Vertex 1]]=Edges[[#This Row],[Vertex 2]],"HIDE","SHOW")</f>
        <v>SHOW</v>
      </c>
      <c r="H652" s="69"/>
      <c r="I652" s="70"/>
      <c r="J652" s="70"/>
      <c r="K652" s="34" t="s">
        <v>65</v>
      </c>
      <c r="L652" s="77">
        <v>652</v>
      </c>
      <c r="M652" s="77"/>
      <c r="N652" s="72"/>
      <c r="O652" s="79" t="s">
        <v>1647</v>
      </c>
      <c r="P652" s="81">
        <v>42852.763472222221</v>
      </c>
      <c r="Q652" s="79" t="s">
        <v>1937</v>
      </c>
      <c r="R652" s="79"/>
      <c r="S652" s="79"/>
      <c r="T652" s="79"/>
      <c r="U652" s="79"/>
      <c r="V652" s="82" t="s">
        <v>5055</v>
      </c>
      <c r="W652" s="81">
        <v>42852.763472222221</v>
      </c>
      <c r="X652" s="82" t="s">
        <v>6289</v>
      </c>
      <c r="Y652" s="79"/>
      <c r="Z652" s="79"/>
      <c r="AA652" s="83" t="s">
        <v>8336</v>
      </c>
      <c r="AB652" s="83" t="s">
        <v>9886</v>
      </c>
      <c r="AC652" s="79" t="b">
        <v>0</v>
      </c>
      <c r="AD652" s="79">
        <v>0</v>
      </c>
      <c r="AE652" s="83" t="s">
        <v>9925</v>
      </c>
      <c r="AF652" s="79" t="b">
        <v>0</v>
      </c>
      <c r="AG652" s="79" t="s">
        <v>9963</v>
      </c>
      <c r="AH652" s="79"/>
      <c r="AI652" s="83" t="s">
        <v>9915</v>
      </c>
      <c r="AJ652" s="79" t="b">
        <v>0</v>
      </c>
      <c r="AK652" s="79">
        <v>0</v>
      </c>
      <c r="AL652" s="83" t="s">
        <v>9915</v>
      </c>
      <c r="AM652" s="79" t="s">
        <v>10001</v>
      </c>
      <c r="AN652" s="79" t="b">
        <v>0</v>
      </c>
      <c r="AO652" s="83" t="s">
        <v>9886</v>
      </c>
      <c r="AP652" s="79" t="s">
        <v>179</v>
      </c>
      <c r="AQ652" s="79">
        <v>0</v>
      </c>
      <c r="AR652" s="79">
        <v>0</v>
      </c>
      <c r="AS652" s="79"/>
      <c r="AT652" s="79"/>
      <c r="AU652" s="79"/>
      <c r="AV652" s="79"/>
      <c r="AW652" s="79"/>
      <c r="AX652" s="79"/>
      <c r="AY652" s="79"/>
      <c r="AZ652" s="79"/>
      <c r="BA652">
        <v>1</v>
      </c>
      <c r="BB652">
        <v>0</v>
      </c>
      <c r="BC652" s="79" t="str">
        <f>IF(Edges[[#This Row],[Sentiment]]=0,"NEUTRAL",IF(Edges[[#This Row],[Sentiment]]=1,"POSITIVE",IF(Edges[[#This Row],[Sentiment]]=-1,"NEGATIVE")))</f>
        <v>NEUTRAL</v>
      </c>
      <c r="BD652" s="79" t="str">
        <f>IF(Edges[[#This Row],[Vertex 1]]=Edges[[#This Row],[Vertex 2]],"HIDE","SHOW")</f>
        <v>SHOW</v>
      </c>
      <c r="BE652" s="78" t="str">
        <f>REPLACE(INDEX(GroupVertices[Group], MATCH(Edges[[#This Row],[Vertex 1]],GroupVertices[Vertex],0)),1,1,"")</f>
        <v>EUTRAL</v>
      </c>
      <c r="BF652" s="78" t="str">
        <f>REPLACE(INDEX(GroupVertices[Group], MATCH(Edges[[#This Row],[Vertex 2]],GroupVertices[Vertex],0)),1,1,"")</f>
        <v>eneral</v>
      </c>
    </row>
    <row r="653" spans="1:58" x14ac:dyDescent="0.25">
      <c r="A653" s="64" t="s">
        <v>577</v>
      </c>
      <c r="B653" s="64" t="s">
        <v>1549</v>
      </c>
      <c r="C653" s="65"/>
      <c r="D653" s="66"/>
      <c r="E653" s="67"/>
      <c r="F653" s="68"/>
      <c r="G653" s="65" t="str">
        <f>IF(Edges[[#This Row],[Vertex 1]]=Edges[[#This Row],[Vertex 2]],"HIDE","SHOW")</f>
        <v>SHOW</v>
      </c>
      <c r="H653" s="69"/>
      <c r="I653" s="70"/>
      <c r="J653" s="70"/>
      <c r="K653" s="34" t="s">
        <v>65</v>
      </c>
      <c r="L653" s="77">
        <v>653</v>
      </c>
      <c r="M653" s="77"/>
      <c r="N653" s="72"/>
      <c r="O653" s="79" t="s">
        <v>1646</v>
      </c>
      <c r="P653" s="81">
        <v>42852.76903935185</v>
      </c>
      <c r="Q653" s="79" t="s">
        <v>1938</v>
      </c>
      <c r="R653" s="82" t="s">
        <v>3391</v>
      </c>
      <c r="S653" s="79" t="s">
        <v>4027</v>
      </c>
      <c r="T653" s="79"/>
      <c r="U653" s="79"/>
      <c r="V653" s="82" t="s">
        <v>5056</v>
      </c>
      <c r="W653" s="81">
        <v>42852.76903935185</v>
      </c>
      <c r="X653" s="82" t="s">
        <v>6290</v>
      </c>
      <c r="Y653" s="79"/>
      <c r="Z653" s="79"/>
      <c r="AA653" s="83" t="s">
        <v>8337</v>
      </c>
      <c r="AB653" s="79"/>
      <c r="AC653" s="79" t="b">
        <v>0</v>
      </c>
      <c r="AD653" s="79">
        <v>0</v>
      </c>
      <c r="AE653" s="83" t="s">
        <v>9915</v>
      </c>
      <c r="AF653" s="79" t="b">
        <v>0</v>
      </c>
      <c r="AG653" s="79" t="s">
        <v>9963</v>
      </c>
      <c r="AH653" s="79"/>
      <c r="AI653" s="83" t="s">
        <v>9915</v>
      </c>
      <c r="AJ653" s="79" t="b">
        <v>0</v>
      </c>
      <c r="AK653" s="79">
        <v>0</v>
      </c>
      <c r="AL653" s="83" t="s">
        <v>9915</v>
      </c>
      <c r="AM653" s="79" t="s">
        <v>10000</v>
      </c>
      <c r="AN653" s="79" t="b">
        <v>0</v>
      </c>
      <c r="AO653" s="83" t="s">
        <v>8337</v>
      </c>
      <c r="AP653" s="79" t="s">
        <v>179</v>
      </c>
      <c r="AQ653" s="79">
        <v>0</v>
      </c>
      <c r="AR653" s="79">
        <v>0</v>
      </c>
      <c r="AS653" s="79"/>
      <c r="AT653" s="79"/>
      <c r="AU653" s="79"/>
      <c r="AV653" s="79"/>
      <c r="AW653" s="79"/>
      <c r="AX653" s="79"/>
      <c r="AY653" s="79"/>
      <c r="AZ653" s="79"/>
      <c r="BA653">
        <v>1</v>
      </c>
      <c r="BB653">
        <v>0</v>
      </c>
      <c r="BC653" s="79" t="str">
        <f>IF(Edges[[#This Row],[Sentiment]]=0,"NEUTRAL",IF(Edges[[#This Row],[Sentiment]]=1,"POSITIVE",IF(Edges[[#This Row],[Sentiment]]=-1,"NEGATIVE")))</f>
        <v>NEUTRAL</v>
      </c>
      <c r="BD653" s="79" t="str">
        <f>IF(Edges[[#This Row],[Vertex 1]]=Edges[[#This Row],[Vertex 2]],"HIDE","SHOW")</f>
        <v>SHOW</v>
      </c>
      <c r="BE653" s="78" t="str">
        <f>REPLACE(INDEX(GroupVertices[Group], MATCH(Edges[[#This Row],[Vertex 1]],GroupVertices[Vertex],0)),1,1,"")</f>
        <v>EUTRAL</v>
      </c>
      <c r="BF653" s="78" t="str">
        <f>REPLACE(INDEX(GroupVertices[Group], MATCH(Edges[[#This Row],[Vertex 2]],GroupVertices[Vertex],0)),1,1,"")</f>
        <v>eneral</v>
      </c>
    </row>
    <row r="654" spans="1:58" hidden="1" x14ac:dyDescent="0.25">
      <c r="A654" s="64" t="s">
        <v>578</v>
      </c>
      <c r="B654" s="64" t="s">
        <v>578</v>
      </c>
      <c r="C654" s="65"/>
      <c r="D654" s="66"/>
      <c r="E654" s="67"/>
      <c r="F654" s="68"/>
      <c r="G654" s="65" t="str">
        <f>IF(Edges[[#This Row],[Vertex 1]]=Edges[[#This Row],[Vertex 2]],"HIDE","SHOW")</f>
        <v>HIDE</v>
      </c>
      <c r="H654" s="69"/>
      <c r="I654" s="70"/>
      <c r="J654" s="70"/>
      <c r="K654" s="34"/>
      <c r="L654" s="77"/>
      <c r="M654" s="77"/>
      <c r="N654" s="72"/>
      <c r="O654" s="79" t="s">
        <v>179</v>
      </c>
      <c r="P654" s="81">
        <v>42852.772835648146</v>
      </c>
      <c r="Q654" s="79" t="s">
        <v>18376</v>
      </c>
      <c r="R654" s="82" t="s">
        <v>3392</v>
      </c>
      <c r="S654" s="79" t="s">
        <v>4020</v>
      </c>
      <c r="T654" s="79"/>
      <c r="U654" s="79"/>
      <c r="V654" s="82" t="s">
        <v>5057</v>
      </c>
      <c r="W654" s="81">
        <v>42852.772835648146</v>
      </c>
      <c r="X654" s="82" t="s">
        <v>6291</v>
      </c>
      <c r="Y654" s="79"/>
      <c r="Z654" s="79"/>
      <c r="AA654" s="83" t="s">
        <v>8338</v>
      </c>
      <c r="AB654" s="79"/>
      <c r="AC654" s="79" t="b">
        <v>0</v>
      </c>
      <c r="AD654" s="79">
        <v>0</v>
      </c>
      <c r="AE654" s="83" t="s">
        <v>9915</v>
      </c>
      <c r="AF654" s="79" t="b">
        <v>0</v>
      </c>
      <c r="AG654" s="79" t="s">
        <v>9963</v>
      </c>
      <c r="AH654" s="79"/>
      <c r="AI654" s="83" t="s">
        <v>9915</v>
      </c>
      <c r="AJ654" s="79" t="b">
        <v>0</v>
      </c>
      <c r="AK654" s="79">
        <v>0</v>
      </c>
      <c r="AL654" s="83" t="s">
        <v>9915</v>
      </c>
      <c r="AM654" s="79" t="s">
        <v>9996</v>
      </c>
      <c r="AN654" s="79" t="b">
        <v>0</v>
      </c>
      <c r="AO654" s="83" t="s">
        <v>8338</v>
      </c>
      <c r="AP654" s="79" t="s">
        <v>179</v>
      </c>
      <c r="AQ654" s="79">
        <v>0</v>
      </c>
      <c r="AR654" s="79">
        <v>0</v>
      </c>
      <c r="AS654" s="79"/>
      <c r="AT654" s="79"/>
      <c r="AU654" s="79"/>
      <c r="AV654" s="79"/>
      <c r="AW654" s="79"/>
      <c r="AX654" s="79"/>
      <c r="AY654" s="79"/>
      <c r="AZ654" s="79"/>
      <c r="BA654">
        <v>1</v>
      </c>
      <c r="BB654">
        <v>0</v>
      </c>
      <c r="BC654" s="79" t="str">
        <f>IF(Edges[[#This Row],[Sentiment]]=0,"NEUTRAL",IF(Edges[[#This Row],[Sentiment]]=1,"POSITIVE",IF(Edges[[#This Row],[Sentiment]]=-1,"NEGATIVE")))</f>
        <v>NEUTRAL</v>
      </c>
      <c r="BD654" s="79" t="str">
        <f>IF(Edges[[#This Row],[Vertex 1]]=Edges[[#This Row],[Vertex 2]],"HIDE","SHOW")</f>
        <v>HIDE</v>
      </c>
      <c r="BE654" s="124" t="e">
        <f>REPLACE(INDEX(GroupVertices[Group], MATCH(Edges[[#This Row],[Vertex 1]],GroupVertices[Vertex],0)),1,1,"")</f>
        <v>#N/A</v>
      </c>
      <c r="BF654" s="124" t="e">
        <f>REPLACE(INDEX(GroupVertices[Group], MATCH(Edges[[#This Row],[Vertex 2]],GroupVertices[Vertex],0)),1,1,"")</f>
        <v>#N/A</v>
      </c>
    </row>
    <row r="655" spans="1:58" x14ac:dyDescent="0.25">
      <c r="A655" s="64" t="s">
        <v>579</v>
      </c>
      <c r="B655" s="64" t="s">
        <v>1534</v>
      </c>
      <c r="C655" s="65"/>
      <c r="D655" s="66"/>
      <c r="E655" s="67"/>
      <c r="F655" s="68"/>
      <c r="G655" s="65" t="str">
        <f>IF(Edges[[#This Row],[Vertex 1]]=Edges[[#This Row],[Vertex 2]],"HIDE","SHOW")</f>
        <v>SHOW</v>
      </c>
      <c r="H655" s="69"/>
      <c r="I655" s="70"/>
      <c r="J655" s="70"/>
      <c r="K655" s="34" t="s">
        <v>65</v>
      </c>
      <c r="L655" s="77">
        <v>655</v>
      </c>
      <c r="M655" s="77"/>
      <c r="N655" s="72"/>
      <c r="O655" s="79" t="s">
        <v>1646</v>
      </c>
      <c r="P655" s="81">
        <v>42852.777858796297</v>
      </c>
      <c r="Q655" s="79" t="s">
        <v>1891</v>
      </c>
      <c r="R655" s="82" t="s">
        <v>3358</v>
      </c>
      <c r="S655" s="79" t="s">
        <v>4094</v>
      </c>
      <c r="T655" s="79"/>
      <c r="U655" s="79"/>
      <c r="V655" s="82" t="s">
        <v>5058</v>
      </c>
      <c r="W655" s="81">
        <v>42852.777858796297</v>
      </c>
      <c r="X655" s="82" t="s">
        <v>6292</v>
      </c>
      <c r="Y655" s="79"/>
      <c r="Z655" s="79"/>
      <c r="AA655" s="83" t="s">
        <v>8339</v>
      </c>
      <c r="AB655" s="79"/>
      <c r="AC655" s="79" t="b">
        <v>0</v>
      </c>
      <c r="AD655" s="79">
        <v>0</v>
      </c>
      <c r="AE655" s="83" t="s">
        <v>9915</v>
      </c>
      <c r="AF655" s="79" t="b">
        <v>0</v>
      </c>
      <c r="AG655" s="79" t="s">
        <v>9964</v>
      </c>
      <c r="AH655" s="79"/>
      <c r="AI655" s="83" t="s">
        <v>9915</v>
      </c>
      <c r="AJ655" s="79" t="b">
        <v>0</v>
      </c>
      <c r="AK655" s="79">
        <v>13</v>
      </c>
      <c r="AL655" s="83" t="s">
        <v>9845</v>
      </c>
      <c r="AM655" s="79" t="s">
        <v>9991</v>
      </c>
      <c r="AN655" s="79" t="b">
        <v>0</v>
      </c>
      <c r="AO655" s="83" t="s">
        <v>9845</v>
      </c>
      <c r="AP655" s="79" t="s">
        <v>179</v>
      </c>
      <c r="AQ655" s="79">
        <v>0</v>
      </c>
      <c r="AR655" s="79">
        <v>0</v>
      </c>
      <c r="AS655" s="79"/>
      <c r="AT655" s="79"/>
      <c r="AU655" s="79"/>
      <c r="AV655" s="79"/>
      <c r="AW655" s="79"/>
      <c r="AX655" s="79"/>
      <c r="AY655" s="79"/>
      <c r="AZ655" s="79"/>
      <c r="BA655">
        <v>1</v>
      </c>
      <c r="BB655">
        <v>0</v>
      </c>
      <c r="BC655" s="79" t="str">
        <f>IF(Edges[[#This Row],[Sentiment]]=0,"NEUTRAL",IF(Edges[[#This Row],[Sentiment]]=1,"POSITIVE",IF(Edges[[#This Row],[Sentiment]]=-1,"NEGATIVE")))</f>
        <v>NEUTRAL</v>
      </c>
      <c r="BD655" s="79" t="str">
        <f>IF(Edges[[#This Row],[Vertex 1]]=Edges[[#This Row],[Vertex 2]],"HIDE","SHOW")</f>
        <v>SHOW</v>
      </c>
      <c r="BE655" s="78" t="str">
        <f>REPLACE(INDEX(GroupVertices[Group], MATCH(Edges[[#This Row],[Vertex 1]],GroupVertices[Vertex],0)),1,1,"")</f>
        <v>EUTRAL</v>
      </c>
      <c r="BF655" s="78" t="str">
        <f>REPLACE(INDEX(GroupVertices[Group], MATCH(Edges[[#This Row],[Vertex 2]],GroupVertices[Vertex],0)),1,1,"")</f>
        <v>EUTRAL</v>
      </c>
    </row>
    <row r="656" spans="1:58" x14ac:dyDescent="0.25">
      <c r="A656" s="64" t="s">
        <v>580</v>
      </c>
      <c r="B656" s="64" t="s">
        <v>1585</v>
      </c>
      <c r="C656" s="65"/>
      <c r="D656" s="66"/>
      <c r="E656" s="67"/>
      <c r="F656" s="68"/>
      <c r="G656" s="65" t="str">
        <f>IF(Edges[[#This Row],[Vertex 1]]=Edges[[#This Row],[Vertex 2]],"HIDE","SHOW")</f>
        <v>SHOW</v>
      </c>
      <c r="H656" s="69"/>
      <c r="I656" s="70"/>
      <c r="J656" s="70"/>
      <c r="K656" s="34" t="s">
        <v>65</v>
      </c>
      <c r="L656" s="77">
        <v>656</v>
      </c>
      <c r="M656" s="77"/>
      <c r="N656" s="72"/>
      <c r="O656" s="79" t="s">
        <v>1646</v>
      </c>
      <c r="P656" s="81">
        <v>42852.790775462963</v>
      </c>
      <c r="Q656" s="79" t="s">
        <v>1939</v>
      </c>
      <c r="R656" s="79"/>
      <c r="S656" s="79"/>
      <c r="T656" s="79"/>
      <c r="U656" s="79"/>
      <c r="V656" s="82" t="s">
        <v>5059</v>
      </c>
      <c r="W656" s="81">
        <v>42852.790775462963</v>
      </c>
      <c r="X656" s="82" t="s">
        <v>6293</v>
      </c>
      <c r="Y656" s="79"/>
      <c r="Z656" s="79"/>
      <c r="AA656" s="83" t="s">
        <v>8340</v>
      </c>
      <c r="AB656" s="79"/>
      <c r="AC656" s="79" t="b">
        <v>0</v>
      </c>
      <c r="AD656" s="79">
        <v>0</v>
      </c>
      <c r="AE656" s="83" t="s">
        <v>9930</v>
      </c>
      <c r="AF656" s="79" t="b">
        <v>0</v>
      </c>
      <c r="AG656" s="79" t="s">
        <v>9963</v>
      </c>
      <c r="AH656" s="79"/>
      <c r="AI656" s="83" t="s">
        <v>9915</v>
      </c>
      <c r="AJ656" s="79" t="b">
        <v>0</v>
      </c>
      <c r="AK656" s="79">
        <v>0</v>
      </c>
      <c r="AL656" s="83" t="s">
        <v>9915</v>
      </c>
      <c r="AM656" s="79" t="s">
        <v>9991</v>
      </c>
      <c r="AN656" s="79" t="b">
        <v>0</v>
      </c>
      <c r="AO656" s="83" t="s">
        <v>8340</v>
      </c>
      <c r="AP656" s="79" t="s">
        <v>179</v>
      </c>
      <c r="AQ656" s="79">
        <v>0</v>
      </c>
      <c r="AR656" s="79">
        <v>0</v>
      </c>
      <c r="AS656" s="79"/>
      <c r="AT656" s="79"/>
      <c r="AU656" s="79"/>
      <c r="AV656" s="79"/>
      <c r="AW656" s="79"/>
      <c r="AX656" s="79"/>
      <c r="AY656" s="79"/>
      <c r="AZ656" s="79"/>
      <c r="BA656">
        <v>1</v>
      </c>
      <c r="BB656">
        <v>0</v>
      </c>
      <c r="BC656" s="79" t="str">
        <f>IF(Edges[[#This Row],[Sentiment]]=0,"NEUTRAL",IF(Edges[[#This Row],[Sentiment]]=1,"POSITIVE",IF(Edges[[#This Row],[Sentiment]]=-1,"NEGATIVE")))</f>
        <v>NEUTRAL</v>
      </c>
      <c r="BD656" s="79" t="str">
        <f>IF(Edges[[#This Row],[Vertex 1]]=Edges[[#This Row],[Vertex 2]],"HIDE","SHOW")</f>
        <v>SHOW</v>
      </c>
      <c r="BE656" s="78" t="str">
        <f>REPLACE(INDEX(GroupVertices[Group], MATCH(Edges[[#This Row],[Vertex 1]],GroupVertices[Vertex],0)),1,1,"")</f>
        <v>EUTRAL</v>
      </c>
      <c r="BF656" s="78" t="str">
        <f>REPLACE(INDEX(GroupVertices[Group], MATCH(Edges[[#This Row],[Vertex 2]],GroupVertices[Vertex],0)),1,1,"")</f>
        <v>eneral</v>
      </c>
    </row>
    <row r="657" spans="1:58" x14ac:dyDescent="0.25">
      <c r="A657" s="64" t="s">
        <v>580</v>
      </c>
      <c r="B657" s="64" t="s">
        <v>1586</v>
      </c>
      <c r="C657" s="65"/>
      <c r="D657" s="66"/>
      <c r="E657" s="67"/>
      <c r="F657" s="68"/>
      <c r="G657" s="65" t="str">
        <f>IF(Edges[[#This Row],[Vertex 1]]=Edges[[#This Row],[Vertex 2]],"HIDE","SHOW")</f>
        <v>SHOW</v>
      </c>
      <c r="H657" s="69"/>
      <c r="I657" s="70"/>
      <c r="J657" s="70"/>
      <c r="K657" s="34" t="s">
        <v>65</v>
      </c>
      <c r="L657" s="77">
        <v>657</v>
      </c>
      <c r="M657" s="77"/>
      <c r="N657" s="72"/>
      <c r="O657" s="79" t="s">
        <v>1647</v>
      </c>
      <c r="P657" s="81">
        <v>42852.790775462963</v>
      </c>
      <c r="Q657" s="79" t="s">
        <v>1939</v>
      </c>
      <c r="R657" s="79"/>
      <c r="S657" s="79"/>
      <c r="T657" s="79"/>
      <c r="U657" s="79"/>
      <c r="V657" s="82" t="s">
        <v>5059</v>
      </c>
      <c r="W657" s="81">
        <v>42852.790775462963</v>
      </c>
      <c r="X657" s="82" t="s">
        <v>6293</v>
      </c>
      <c r="Y657" s="79"/>
      <c r="Z657" s="79"/>
      <c r="AA657" s="83" t="s">
        <v>8340</v>
      </c>
      <c r="AB657" s="79"/>
      <c r="AC657" s="79" t="b">
        <v>0</v>
      </c>
      <c r="AD657" s="79">
        <v>0</v>
      </c>
      <c r="AE657" s="83" t="s">
        <v>9930</v>
      </c>
      <c r="AF657" s="79" t="b">
        <v>0</v>
      </c>
      <c r="AG657" s="79" t="s">
        <v>9963</v>
      </c>
      <c r="AH657" s="79"/>
      <c r="AI657" s="83" t="s">
        <v>9915</v>
      </c>
      <c r="AJ657" s="79" t="b">
        <v>0</v>
      </c>
      <c r="AK657" s="79">
        <v>0</v>
      </c>
      <c r="AL657" s="83" t="s">
        <v>9915</v>
      </c>
      <c r="AM657" s="79" t="s">
        <v>9991</v>
      </c>
      <c r="AN657" s="79" t="b">
        <v>0</v>
      </c>
      <c r="AO657" s="83" t="s">
        <v>8340</v>
      </c>
      <c r="AP657" s="79" t="s">
        <v>179</v>
      </c>
      <c r="AQ657" s="79">
        <v>0</v>
      </c>
      <c r="AR657" s="79">
        <v>0</v>
      </c>
      <c r="AS657" s="79"/>
      <c r="AT657" s="79"/>
      <c r="AU657" s="79"/>
      <c r="AV657" s="79"/>
      <c r="AW657" s="79"/>
      <c r="AX657" s="79"/>
      <c r="AY657" s="79"/>
      <c r="AZ657" s="79"/>
      <c r="BA657">
        <v>1</v>
      </c>
      <c r="BB657">
        <v>0</v>
      </c>
      <c r="BC657" s="79" t="str">
        <f>IF(Edges[[#This Row],[Sentiment]]=0,"NEUTRAL",IF(Edges[[#This Row],[Sentiment]]=1,"POSITIVE",IF(Edges[[#This Row],[Sentiment]]=-1,"NEGATIVE")))</f>
        <v>NEUTRAL</v>
      </c>
      <c r="BD657" s="79" t="str">
        <f>IF(Edges[[#This Row],[Vertex 1]]=Edges[[#This Row],[Vertex 2]],"HIDE","SHOW")</f>
        <v>SHOW</v>
      </c>
      <c r="BE657" s="78" t="str">
        <f>REPLACE(INDEX(GroupVertices[Group], MATCH(Edges[[#This Row],[Vertex 1]],GroupVertices[Vertex],0)),1,1,"")</f>
        <v>EUTRAL</v>
      </c>
      <c r="BF657" s="78" t="str">
        <f>REPLACE(INDEX(GroupVertices[Group], MATCH(Edges[[#This Row],[Vertex 2]],GroupVertices[Vertex],0)),1,1,"")</f>
        <v>eneral</v>
      </c>
    </row>
    <row r="658" spans="1:58" hidden="1" x14ac:dyDescent="0.25">
      <c r="A658" s="64" t="s">
        <v>581</v>
      </c>
      <c r="B658" s="64" t="s">
        <v>581</v>
      </c>
      <c r="C658" s="65"/>
      <c r="D658" s="66"/>
      <c r="E658" s="67"/>
      <c r="F658" s="68"/>
      <c r="G658" s="65" t="str">
        <f>IF(Edges[[#This Row],[Vertex 1]]=Edges[[#This Row],[Vertex 2]],"HIDE","SHOW")</f>
        <v>HIDE</v>
      </c>
      <c r="H658" s="69"/>
      <c r="I658" s="70"/>
      <c r="J658" s="70"/>
      <c r="K658" s="34"/>
      <c r="L658" s="77"/>
      <c r="M658" s="77"/>
      <c r="N658" s="72"/>
      <c r="O658" s="79" t="s">
        <v>179</v>
      </c>
      <c r="P658" s="81">
        <v>42852.78769675926</v>
      </c>
      <c r="Q658" s="79" t="s">
        <v>1940</v>
      </c>
      <c r="R658" s="82" t="s">
        <v>3393</v>
      </c>
      <c r="S658" s="79" t="s">
        <v>4027</v>
      </c>
      <c r="T658" s="79"/>
      <c r="U658" s="79"/>
      <c r="V658" s="82" t="s">
        <v>5060</v>
      </c>
      <c r="W658" s="81">
        <v>42852.78769675926</v>
      </c>
      <c r="X658" s="82" t="s">
        <v>6294</v>
      </c>
      <c r="Y658" s="79"/>
      <c r="Z658" s="79"/>
      <c r="AA658" s="83" t="s">
        <v>8341</v>
      </c>
      <c r="AB658" s="79"/>
      <c r="AC658" s="79" t="b">
        <v>0</v>
      </c>
      <c r="AD658" s="79">
        <v>0</v>
      </c>
      <c r="AE658" s="83" t="s">
        <v>9915</v>
      </c>
      <c r="AF658" s="79" t="b">
        <v>0</v>
      </c>
      <c r="AG658" s="79" t="s">
        <v>9963</v>
      </c>
      <c r="AH658" s="79"/>
      <c r="AI658" s="83" t="s">
        <v>9915</v>
      </c>
      <c r="AJ658" s="79" t="b">
        <v>0</v>
      </c>
      <c r="AK658" s="79">
        <v>0</v>
      </c>
      <c r="AL658" s="83" t="s">
        <v>9915</v>
      </c>
      <c r="AM658" s="79" t="s">
        <v>10000</v>
      </c>
      <c r="AN658" s="79" t="b">
        <v>0</v>
      </c>
      <c r="AO658" s="83" t="s">
        <v>8341</v>
      </c>
      <c r="AP658" s="79" t="s">
        <v>179</v>
      </c>
      <c r="AQ658" s="79">
        <v>0</v>
      </c>
      <c r="AR658" s="79">
        <v>0</v>
      </c>
      <c r="AS658" s="79"/>
      <c r="AT658" s="79"/>
      <c r="AU658" s="79"/>
      <c r="AV658" s="79"/>
      <c r="AW658" s="79"/>
      <c r="AX658" s="79"/>
      <c r="AY658" s="79"/>
      <c r="AZ658" s="79"/>
      <c r="BA658">
        <v>1</v>
      </c>
      <c r="BB658">
        <v>0</v>
      </c>
      <c r="BC658" s="79" t="str">
        <f>IF(Edges[[#This Row],[Sentiment]]=0,"NEUTRAL",IF(Edges[[#This Row],[Sentiment]]=1,"POSITIVE",IF(Edges[[#This Row],[Sentiment]]=-1,"NEGATIVE")))</f>
        <v>NEUTRAL</v>
      </c>
      <c r="BD658" s="79" t="str">
        <f>IF(Edges[[#This Row],[Vertex 1]]=Edges[[#This Row],[Vertex 2]],"HIDE","SHOW")</f>
        <v>HIDE</v>
      </c>
      <c r="BE658" s="124" t="str">
        <f>REPLACE(INDEX(GroupVertices[Group], MATCH(Edges[[#This Row],[Vertex 1]],GroupVertices[Vertex],0)),1,1,"")</f>
        <v>EUTRAL</v>
      </c>
      <c r="BF658" s="124" t="str">
        <f>REPLACE(INDEX(GroupVertices[Group], MATCH(Edges[[#This Row],[Vertex 2]],GroupVertices[Vertex],0)),1,1,"")</f>
        <v>EUTRAL</v>
      </c>
    </row>
    <row r="659" spans="1:58" x14ac:dyDescent="0.25">
      <c r="A659" s="64" t="s">
        <v>581</v>
      </c>
      <c r="B659" s="64" t="s">
        <v>1549</v>
      </c>
      <c r="C659" s="65"/>
      <c r="D659" s="66"/>
      <c r="E659" s="67"/>
      <c r="F659" s="68"/>
      <c r="G659" s="65" t="str">
        <f>IF(Edges[[#This Row],[Vertex 1]]=Edges[[#This Row],[Vertex 2]],"HIDE","SHOW")</f>
        <v>SHOW</v>
      </c>
      <c r="H659" s="69"/>
      <c r="I659" s="70"/>
      <c r="J659" s="70"/>
      <c r="K659" s="34" t="s">
        <v>65</v>
      </c>
      <c r="L659" s="77">
        <v>659</v>
      </c>
      <c r="M659" s="77"/>
      <c r="N659" s="72"/>
      <c r="O659" s="79" t="s">
        <v>1646</v>
      </c>
      <c r="P659" s="81">
        <v>42852.793263888889</v>
      </c>
      <c r="Q659" s="79" t="s">
        <v>1941</v>
      </c>
      <c r="R659" s="82" t="s">
        <v>3393</v>
      </c>
      <c r="S659" s="79" t="s">
        <v>4027</v>
      </c>
      <c r="T659" s="79"/>
      <c r="U659" s="79"/>
      <c r="V659" s="82" t="s">
        <v>5060</v>
      </c>
      <c r="W659" s="81">
        <v>42852.793263888889</v>
      </c>
      <c r="X659" s="82" t="s">
        <v>6295</v>
      </c>
      <c r="Y659" s="79"/>
      <c r="Z659" s="79"/>
      <c r="AA659" s="83" t="s">
        <v>8342</v>
      </c>
      <c r="AB659" s="79"/>
      <c r="AC659" s="79" t="b">
        <v>0</v>
      </c>
      <c r="AD659" s="79">
        <v>0</v>
      </c>
      <c r="AE659" s="83" t="s">
        <v>9915</v>
      </c>
      <c r="AF659" s="79" t="b">
        <v>0</v>
      </c>
      <c r="AG659" s="79" t="s">
        <v>9963</v>
      </c>
      <c r="AH659" s="79"/>
      <c r="AI659" s="83" t="s">
        <v>9915</v>
      </c>
      <c r="AJ659" s="79" t="b">
        <v>0</v>
      </c>
      <c r="AK659" s="79">
        <v>0</v>
      </c>
      <c r="AL659" s="83" t="s">
        <v>9915</v>
      </c>
      <c r="AM659" s="79" t="s">
        <v>10000</v>
      </c>
      <c r="AN659" s="79" t="b">
        <v>0</v>
      </c>
      <c r="AO659" s="83" t="s">
        <v>8342</v>
      </c>
      <c r="AP659" s="79" t="s">
        <v>179</v>
      </c>
      <c r="AQ659" s="79">
        <v>0</v>
      </c>
      <c r="AR659" s="79">
        <v>0</v>
      </c>
      <c r="AS659" s="79"/>
      <c r="AT659" s="79"/>
      <c r="AU659" s="79"/>
      <c r="AV659" s="79"/>
      <c r="AW659" s="79"/>
      <c r="AX659" s="79"/>
      <c r="AY659" s="79"/>
      <c r="AZ659" s="79"/>
      <c r="BA659">
        <v>1</v>
      </c>
      <c r="BB659">
        <v>0</v>
      </c>
      <c r="BC659" s="79" t="str">
        <f>IF(Edges[[#This Row],[Sentiment]]=0,"NEUTRAL",IF(Edges[[#This Row],[Sentiment]]=1,"POSITIVE",IF(Edges[[#This Row],[Sentiment]]=-1,"NEGATIVE")))</f>
        <v>NEUTRAL</v>
      </c>
      <c r="BD659" s="79" t="str">
        <f>IF(Edges[[#This Row],[Vertex 1]]=Edges[[#This Row],[Vertex 2]],"HIDE","SHOW")</f>
        <v>SHOW</v>
      </c>
      <c r="BE659" s="78" t="str">
        <f>REPLACE(INDEX(GroupVertices[Group], MATCH(Edges[[#This Row],[Vertex 1]],GroupVertices[Vertex],0)),1,1,"")</f>
        <v>EUTRAL</v>
      </c>
      <c r="BF659" s="78" t="str">
        <f>REPLACE(INDEX(GroupVertices[Group], MATCH(Edges[[#This Row],[Vertex 2]],GroupVertices[Vertex],0)),1,1,"")</f>
        <v>eneral</v>
      </c>
    </row>
    <row r="660" spans="1:58" hidden="1" x14ac:dyDescent="0.25">
      <c r="A660" s="64" t="s">
        <v>582</v>
      </c>
      <c r="B660" s="64" t="s">
        <v>582</v>
      </c>
      <c r="C660" s="65"/>
      <c r="D660" s="66"/>
      <c r="E660" s="67"/>
      <c r="F660" s="68"/>
      <c r="G660" s="65" t="str">
        <f>IF(Edges[[#This Row],[Vertex 1]]=Edges[[#This Row],[Vertex 2]],"HIDE","SHOW")</f>
        <v>HIDE</v>
      </c>
      <c r="H660" s="69"/>
      <c r="I660" s="70"/>
      <c r="J660" s="70"/>
      <c r="K660" s="34"/>
      <c r="L660" s="77"/>
      <c r="M660" s="77"/>
      <c r="N660" s="72"/>
      <c r="O660" s="79" t="s">
        <v>179</v>
      </c>
      <c r="P660" s="81">
        <v>42852.797708333332</v>
      </c>
      <c r="Q660" s="79" t="s">
        <v>1942</v>
      </c>
      <c r="R660" s="82" t="s">
        <v>3394</v>
      </c>
      <c r="S660" s="79" t="s">
        <v>4018</v>
      </c>
      <c r="T660" s="79"/>
      <c r="U660" s="79"/>
      <c r="V660" s="82" t="s">
        <v>5061</v>
      </c>
      <c r="W660" s="81">
        <v>42852.797708333332</v>
      </c>
      <c r="X660" s="82" t="s">
        <v>6296</v>
      </c>
      <c r="Y660" s="79"/>
      <c r="Z660" s="79"/>
      <c r="AA660" s="83" t="s">
        <v>8343</v>
      </c>
      <c r="AB660" s="79"/>
      <c r="AC660" s="79" t="b">
        <v>0</v>
      </c>
      <c r="AD660" s="79">
        <v>0</v>
      </c>
      <c r="AE660" s="83" t="s">
        <v>9915</v>
      </c>
      <c r="AF660" s="79" t="b">
        <v>0</v>
      </c>
      <c r="AG660" s="79" t="s">
        <v>9963</v>
      </c>
      <c r="AH660" s="79"/>
      <c r="AI660" s="83" t="s">
        <v>9915</v>
      </c>
      <c r="AJ660" s="79" t="b">
        <v>0</v>
      </c>
      <c r="AK660" s="79">
        <v>0</v>
      </c>
      <c r="AL660" s="83" t="s">
        <v>9915</v>
      </c>
      <c r="AM660" s="79" t="s">
        <v>9995</v>
      </c>
      <c r="AN660" s="79" t="b">
        <v>0</v>
      </c>
      <c r="AO660" s="83" t="s">
        <v>8343</v>
      </c>
      <c r="AP660" s="79" t="s">
        <v>179</v>
      </c>
      <c r="AQ660" s="79">
        <v>0</v>
      </c>
      <c r="AR660" s="79">
        <v>0</v>
      </c>
      <c r="AS660" s="79"/>
      <c r="AT660" s="79"/>
      <c r="AU660" s="79"/>
      <c r="AV660" s="79"/>
      <c r="AW660" s="79"/>
      <c r="AX660" s="79"/>
      <c r="AY660" s="79"/>
      <c r="AZ660" s="79"/>
      <c r="BA660">
        <v>1</v>
      </c>
      <c r="BB660">
        <v>0</v>
      </c>
      <c r="BC660" s="79" t="str">
        <f>IF(Edges[[#This Row],[Sentiment]]=0,"NEUTRAL",IF(Edges[[#This Row],[Sentiment]]=1,"POSITIVE",IF(Edges[[#This Row],[Sentiment]]=-1,"NEGATIVE")))</f>
        <v>NEUTRAL</v>
      </c>
      <c r="BD660" s="79" t="str">
        <f>IF(Edges[[#This Row],[Vertex 1]]=Edges[[#This Row],[Vertex 2]],"HIDE","SHOW")</f>
        <v>HIDE</v>
      </c>
      <c r="BE660" s="124" t="e">
        <f>REPLACE(INDEX(GroupVertices[Group], MATCH(Edges[[#This Row],[Vertex 1]],GroupVertices[Vertex],0)),1,1,"")</f>
        <v>#N/A</v>
      </c>
      <c r="BF660" s="124" t="e">
        <f>REPLACE(INDEX(GroupVertices[Group], MATCH(Edges[[#This Row],[Vertex 2]],GroupVertices[Vertex],0)),1,1,"")</f>
        <v>#N/A</v>
      </c>
    </row>
    <row r="661" spans="1:58" hidden="1" x14ac:dyDescent="0.25">
      <c r="A661" s="64" t="s">
        <v>583</v>
      </c>
      <c r="B661" s="64" t="s">
        <v>583</v>
      </c>
      <c r="C661" s="65"/>
      <c r="D661" s="66"/>
      <c r="E661" s="67"/>
      <c r="F661" s="68"/>
      <c r="G661" s="65" t="str">
        <f>IF(Edges[[#This Row],[Vertex 1]]=Edges[[#This Row],[Vertex 2]],"HIDE","SHOW")</f>
        <v>HIDE</v>
      </c>
      <c r="H661" s="69"/>
      <c r="I661" s="70"/>
      <c r="J661" s="70"/>
      <c r="K661" s="34"/>
      <c r="L661" s="77"/>
      <c r="M661" s="77"/>
      <c r="N661" s="72"/>
      <c r="O661" s="79" t="s">
        <v>179</v>
      </c>
      <c r="P661" s="81">
        <v>42619.588472222225</v>
      </c>
      <c r="Q661" s="79" t="s">
        <v>1943</v>
      </c>
      <c r="R661" s="82" t="s">
        <v>3395</v>
      </c>
      <c r="S661" s="79" t="s">
        <v>4107</v>
      </c>
      <c r="T661" s="79"/>
      <c r="U661" s="79"/>
      <c r="V661" s="82" t="s">
        <v>5062</v>
      </c>
      <c r="W661" s="81">
        <v>42619.588472222225</v>
      </c>
      <c r="X661" s="82" t="s">
        <v>6297</v>
      </c>
      <c r="Y661" s="79"/>
      <c r="Z661" s="79"/>
      <c r="AA661" s="83" t="s">
        <v>8344</v>
      </c>
      <c r="AB661" s="79"/>
      <c r="AC661" s="79" t="b">
        <v>0</v>
      </c>
      <c r="AD661" s="79">
        <v>1</v>
      </c>
      <c r="AE661" s="83" t="s">
        <v>9915</v>
      </c>
      <c r="AF661" s="79" t="b">
        <v>0</v>
      </c>
      <c r="AG661" s="79" t="s">
        <v>9963</v>
      </c>
      <c r="AH661" s="79"/>
      <c r="AI661" s="83" t="s">
        <v>9915</v>
      </c>
      <c r="AJ661" s="79" t="b">
        <v>0</v>
      </c>
      <c r="AK661" s="79">
        <v>2</v>
      </c>
      <c r="AL661" s="83" t="s">
        <v>9915</v>
      </c>
      <c r="AM661" s="79" t="s">
        <v>9990</v>
      </c>
      <c r="AN661" s="79" t="b">
        <v>0</v>
      </c>
      <c r="AO661" s="83" t="s">
        <v>8344</v>
      </c>
      <c r="AP661" s="79" t="s">
        <v>10099</v>
      </c>
      <c r="AQ661" s="79">
        <v>0</v>
      </c>
      <c r="AR661" s="79">
        <v>0</v>
      </c>
      <c r="AS661" s="79"/>
      <c r="AT661" s="79"/>
      <c r="AU661" s="79"/>
      <c r="AV661" s="79"/>
      <c r="AW661" s="79"/>
      <c r="AX661" s="79"/>
      <c r="AY661" s="79"/>
      <c r="AZ661" s="79"/>
      <c r="BA661">
        <v>1</v>
      </c>
      <c r="BB661">
        <v>0</v>
      </c>
      <c r="BC661" s="79" t="str">
        <f>IF(Edges[[#This Row],[Sentiment]]=0,"NEUTRAL",IF(Edges[[#This Row],[Sentiment]]=1,"POSITIVE",IF(Edges[[#This Row],[Sentiment]]=-1,"NEGATIVE")))</f>
        <v>NEUTRAL</v>
      </c>
      <c r="BD661" s="79" t="str">
        <f>IF(Edges[[#This Row],[Vertex 1]]=Edges[[#This Row],[Vertex 2]],"HIDE","SHOW")</f>
        <v>HIDE</v>
      </c>
      <c r="BE661" s="124" t="str">
        <f>REPLACE(INDEX(GroupVertices[Group], MATCH(Edges[[#This Row],[Vertex 1]],GroupVertices[Vertex],0)),1,1,"")</f>
        <v>EUTRAL</v>
      </c>
      <c r="BF661" s="124" t="str">
        <f>REPLACE(INDEX(GroupVertices[Group], MATCH(Edges[[#This Row],[Vertex 2]],GroupVertices[Vertex],0)),1,1,"")</f>
        <v>EUTRAL</v>
      </c>
    </row>
    <row r="662" spans="1:58" x14ac:dyDescent="0.25">
      <c r="A662" s="64" t="s">
        <v>584</v>
      </c>
      <c r="B662" s="64" t="s">
        <v>583</v>
      </c>
      <c r="C662" s="65"/>
      <c r="D662" s="66"/>
      <c r="E662" s="67"/>
      <c r="F662" s="68"/>
      <c r="G662" s="65" t="str">
        <f>IF(Edges[[#This Row],[Vertex 1]]=Edges[[#This Row],[Vertex 2]],"HIDE","SHOW")</f>
        <v>SHOW</v>
      </c>
      <c r="H662" s="69"/>
      <c r="I662" s="70"/>
      <c r="J662" s="70"/>
      <c r="K662" s="34" t="s">
        <v>65</v>
      </c>
      <c r="L662" s="77">
        <v>662</v>
      </c>
      <c r="M662" s="77"/>
      <c r="N662" s="72"/>
      <c r="O662" s="79" t="s">
        <v>1646</v>
      </c>
      <c r="P662" s="81">
        <v>42852.801435185182</v>
      </c>
      <c r="Q662" s="79" t="s">
        <v>1944</v>
      </c>
      <c r="R662" s="82" t="s">
        <v>3395</v>
      </c>
      <c r="S662" s="79" t="s">
        <v>4107</v>
      </c>
      <c r="T662" s="79"/>
      <c r="U662" s="79"/>
      <c r="V662" s="82" t="s">
        <v>5063</v>
      </c>
      <c r="W662" s="81">
        <v>42852.801435185182</v>
      </c>
      <c r="X662" s="82" t="s">
        <v>6298</v>
      </c>
      <c r="Y662" s="79"/>
      <c r="Z662" s="79"/>
      <c r="AA662" s="83" t="s">
        <v>8345</v>
      </c>
      <c r="AB662" s="79"/>
      <c r="AC662" s="79" t="b">
        <v>0</v>
      </c>
      <c r="AD662" s="79">
        <v>0</v>
      </c>
      <c r="AE662" s="83" t="s">
        <v>9915</v>
      </c>
      <c r="AF662" s="79" t="b">
        <v>0</v>
      </c>
      <c r="AG662" s="79" t="s">
        <v>9963</v>
      </c>
      <c r="AH662" s="79"/>
      <c r="AI662" s="83" t="s">
        <v>9915</v>
      </c>
      <c r="AJ662" s="79" t="b">
        <v>0</v>
      </c>
      <c r="AK662" s="79">
        <v>2</v>
      </c>
      <c r="AL662" s="83" t="s">
        <v>8344</v>
      </c>
      <c r="AM662" s="79" t="s">
        <v>9990</v>
      </c>
      <c r="AN662" s="79" t="b">
        <v>0</v>
      </c>
      <c r="AO662" s="83" t="s">
        <v>8344</v>
      </c>
      <c r="AP662" s="79" t="s">
        <v>179</v>
      </c>
      <c r="AQ662" s="79">
        <v>0</v>
      </c>
      <c r="AR662" s="79">
        <v>0</v>
      </c>
      <c r="AS662" s="79"/>
      <c r="AT662" s="79"/>
      <c r="AU662" s="79"/>
      <c r="AV662" s="79"/>
      <c r="AW662" s="79"/>
      <c r="AX662" s="79"/>
      <c r="AY662" s="79"/>
      <c r="AZ662" s="79"/>
      <c r="BA662">
        <v>1</v>
      </c>
      <c r="BB662">
        <v>0</v>
      </c>
      <c r="BC662" s="79" t="str">
        <f>IF(Edges[[#This Row],[Sentiment]]=0,"NEUTRAL",IF(Edges[[#This Row],[Sentiment]]=1,"POSITIVE",IF(Edges[[#This Row],[Sentiment]]=-1,"NEGATIVE")))</f>
        <v>NEUTRAL</v>
      </c>
      <c r="BD662" s="79" t="str">
        <f>IF(Edges[[#This Row],[Vertex 1]]=Edges[[#This Row],[Vertex 2]],"HIDE","SHOW")</f>
        <v>SHOW</v>
      </c>
      <c r="BE662" s="78" t="str">
        <f>REPLACE(INDEX(GroupVertices[Group], MATCH(Edges[[#This Row],[Vertex 1]],GroupVertices[Vertex],0)),1,1,"")</f>
        <v>EUTRAL</v>
      </c>
      <c r="BF662" s="78" t="str">
        <f>REPLACE(INDEX(GroupVertices[Group], MATCH(Edges[[#This Row],[Vertex 2]],GroupVertices[Vertex],0)),1,1,"")</f>
        <v>EUTRAL</v>
      </c>
    </row>
    <row r="663" spans="1:58" hidden="1" x14ac:dyDescent="0.25">
      <c r="A663" s="64" t="s">
        <v>585</v>
      </c>
      <c r="B663" s="64" t="s">
        <v>585</v>
      </c>
      <c r="C663" s="65"/>
      <c r="D663" s="66"/>
      <c r="E663" s="67"/>
      <c r="F663" s="68"/>
      <c r="G663" s="65" t="str">
        <f>IF(Edges[[#This Row],[Vertex 1]]=Edges[[#This Row],[Vertex 2]],"HIDE","SHOW")</f>
        <v>HIDE</v>
      </c>
      <c r="H663" s="69"/>
      <c r="I663" s="70"/>
      <c r="J663" s="70"/>
      <c r="K663" s="34"/>
      <c r="L663" s="77"/>
      <c r="M663" s="77"/>
      <c r="N663" s="72"/>
      <c r="O663" s="79" t="s">
        <v>179</v>
      </c>
      <c r="P663" s="81">
        <v>42852.807013888887</v>
      </c>
      <c r="Q663" s="79" t="s">
        <v>1945</v>
      </c>
      <c r="R663" s="82" t="s">
        <v>3396</v>
      </c>
      <c r="S663" s="79" t="s">
        <v>4029</v>
      </c>
      <c r="T663" s="79"/>
      <c r="U663" s="79"/>
      <c r="V663" s="82" t="s">
        <v>5064</v>
      </c>
      <c r="W663" s="81">
        <v>42852.807013888887</v>
      </c>
      <c r="X663" s="82" t="s">
        <v>6299</v>
      </c>
      <c r="Y663" s="79"/>
      <c r="Z663" s="79"/>
      <c r="AA663" s="83" t="s">
        <v>8346</v>
      </c>
      <c r="AB663" s="79"/>
      <c r="AC663" s="79" t="b">
        <v>0</v>
      </c>
      <c r="AD663" s="79">
        <v>0</v>
      </c>
      <c r="AE663" s="83" t="s">
        <v>9915</v>
      </c>
      <c r="AF663" s="79" t="b">
        <v>0</v>
      </c>
      <c r="AG663" s="79" t="s">
        <v>9963</v>
      </c>
      <c r="AH663" s="79"/>
      <c r="AI663" s="83" t="s">
        <v>9915</v>
      </c>
      <c r="AJ663" s="79" t="b">
        <v>0</v>
      </c>
      <c r="AK663" s="79">
        <v>0</v>
      </c>
      <c r="AL663" s="83" t="s">
        <v>9915</v>
      </c>
      <c r="AM663" s="79" t="s">
        <v>9990</v>
      </c>
      <c r="AN663" s="79" t="b">
        <v>0</v>
      </c>
      <c r="AO663" s="83" t="s">
        <v>8346</v>
      </c>
      <c r="AP663" s="79" t="s">
        <v>179</v>
      </c>
      <c r="AQ663" s="79">
        <v>0</v>
      </c>
      <c r="AR663" s="79">
        <v>0</v>
      </c>
      <c r="AS663" s="79"/>
      <c r="AT663" s="79"/>
      <c r="AU663" s="79"/>
      <c r="AV663" s="79"/>
      <c r="AW663" s="79"/>
      <c r="AX663" s="79"/>
      <c r="AY663" s="79"/>
      <c r="AZ663" s="79"/>
      <c r="BA663">
        <v>1</v>
      </c>
      <c r="BB663">
        <v>0</v>
      </c>
      <c r="BC663" s="79" t="str">
        <f>IF(Edges[[#This Row],[Sentiment]]=0,"NEUTRAL",IF(Edges[[#This Row],[Sentiment]]=1,"POSITIVE",IF(Edges[[#This Row],[Sentiment]]=-1,"NEGATIVE")))</f>
        <v>NEUTRAL</v>
      </c>
      <c r="BD663" s="79" t="str">
        <f>IF(Edges[[#This Row],[Vertex 1]]=Edges[[#This Row],[Vertex 2]],"HIDE","SHOW")</f>
        <v>HIDE</v>
      </c>
      <c r="BE663" s="124" t="e">
        <f>REPLACE(INDEX(GroupVertices[Group], MATCH(Edges[[#This Row],[Vertex 1]],GroupVertices[Vertex],0)),1,1,"")</f>
        <v>#N/A</v>
      </c>
      <c r="BF663" s="124" t="e">
        <f>REPLACE(INDEX(GroupVertices[Group], MATCH(Edges[[#This Row],[Vertex 2]],GroupVertices[Vertex],0)),1,1,"")</f>
        <v>#N/A</v>
      </c>
    </row>
    <row r="664" spans="1:58" hidden="1" x14ac:dyDescent="0.25">
      <c r="A664" s="64" t="s">
        <v>586</v>
      </c>
      <c r="B664" s="64" t="s">
        <v>586</v>
      </c>
      <c r="C664" s="65"/>
      <c r="D664" s="66"/>
      <c r="E664" s="67"/>
      <c r="F664" s="68"/>
      <c r="G664" s="65" t="str">
        <f>IF(Edges[[#This Row],[Vertex 1]]=Edges[[#This Row],[Vertex 2]],"HIDE","SHOW")</f>
        <v>HIDE</v>
      </c>
      <c r="H664" s="69"/>
      <c r="I664" s="70"/>
      <c r="J664" s="70"/>
      <c r="K664" s="34"/>
      <c r="L664" s="77"/>
      <c r="M664" s="77"/>
      <c r="N664" s="72"/>
      <c r="O664" s="79" t="s">
        <v>179</v>
      </c>
      <c r="P664" s="81">
        <v>42852.808634259258</v>
      </c>
      <c r="Q664" s="79" t="s">
        <v>1946</v>
      </c>
      <c r="R664" s="82" t="s">
        <v>3397</v>
      </c>
      <c r="S664" s="79" t="s">
        <v>4051</v>
      </c>
      <c r="T664" s="79"/>
      <c r="U664" s="79"/>
      <c r="V664" s="82" t="s">
        <v>5065</v>
      </c>
      <c r="W664" s="81">
        <v>42852.808634259258</v>
      </c>
      <c r="X664" s="82" t="s">
        <v>6300</v>
      </c>
      <c r="Y664" s="79"/>
      <c r="Z664" s="79"/>
      <c r="AA664" s="83" t="s">
        <v>8347</v>
      </c>
      <c r="AB664" s="79"/>
      <c r="AC664" s="79" t="b">
        <v>0</v>
      </c>
      <c r="AD664" s="79">
        <v>0</v>
      </c>
      <c r="AE664" s="83" t="s">
        <v>9915</v>
      </c>
      <c r="AF664" s="79" t="b">
        <v>0</v>
      </c>
      <c r="AG664" s="79" t="s">
        <v>9963</v>
      </c>
      <c r="AH664" s="79"/>
      <c r="AI664" s="83" t="s">
        <v>9915</v>
      </c>
      <c r="AJ664" s="79" t="b">
        <v>0</v>
      </c>
      <c r="AK664" s="79">
        <v>0</v>
      </c>
      <c r="AL664" s="83" t="s">
        <v>9915</v>
      </c>
      <c r="AM664" s="79" t="s">
        <v>10028</v>
      </c>
      <c r="AN664" s="79" t="b">
        <v>1</v>
      </c>
      <c r="AO664" s="83" t="s">
        <v>8347</v>
      </c>
      <c r="AP664" s="79" t="s">
        <v>179</v>
      </c>
      <c r="AQ664" s="79">
        <v>0</v>
      </c>
      <c r="AR664" s="79">
        <v>0</v>
      </c>
      <c r="AS664" s="79"/>
      <c r="AT664" s="79"/>
      <c r="AU664" s="79"/>
      <c r="AV664" s="79"/>
      <c r="AW664" s="79"/>
      <c r="AX664" s="79"/>
      <c r="AY664" s="79"/>
      <c r="AZ664" s="79"/>
      <c r="BA664">
        <v>1</v>
      </c>
      <c r="BB664">
        <v>0</v>
      </c>
      <c r="BC664" s="79" t="str">
        <f>IF(Edges[[#This Row],[Sentiment]]=0,"NEUTRAL",IF(Edges[[#This Row],[Sentiment]]=1,"POSITIVE",IF(Edges[[#This Row],[Sentiment]]=-1,"NEGATIVE")))</f>
        <v>NEUTRAL</v>
      </c>
      <c r="BD664" s="79" t="str">
        <f>IF(Edges[[#This Row],[Vertex 1]]=Edges[[#This Row],[Vertex 2]],"HIDE","SHOW")</f>
        <v>HIDE</v>
      </c>
      <c r="BE664" s="124" t="e">
        <f>REPLACE(INDEX(GroupVertices[Group], MATCH(Edges[[#This Row],[Vertex 1]],GroupVertices[Vertex],0)),1,1,"")</f>
        <v>#N/A</v>
      </c>
      <c r="BF664" s="124" t="e">
        <f>REPLACE(INDEX(GroupVertices[Group], MATCH(Edges[[#This Row],[Vertex 2]],GroupVertices[Vertex],0)),1,1,"")</f>
        <v>#N/A</v>
      </c>
    </row>
    <row r="665" spans="1:58" hidden="1" x14ac:dyDescent="0.25">
      <c r="A665" s="64" t="s">
        <v>587</v>
      </c>
      <c r="B665" s="64" t="s">
        <v>587</v>
      </c>
      <c r="C665" s="65"/>
      <c r="D665" s="66"/>
      <c r="E665" s="67"/>
      <c r="F665" s="68"/>
      <c r="G665" s="65" t="str">
        <f>IF(Edges[[#This Row],[Vertex 1]]=Edges[[#This Row],[Vertex 2]],"HIDE","SHOW")</f>
        <v>HIDE</v>
      </c>
      <c r="H665" s="69"/>
      <c r="I665" s="70"/>
      <c r="J665" s="70"/>
      <c r="K665" s="34"/>
      <c r="L665" s="77"/>
      <c r="M665" s="77"/>
      <c r="N665" s="72"/>
      <c r="O665" s="79" t="s">
        <v>179</v>
      </c>
      <c r="P665" s="81">
        <v>42851.791956018518</v>
      </c>
      <c r="Q665" s="79" t="s">
        <v>1947</v>
      </c>
      <c r="R665" s="82" t="s">
        <v>3187</v>
      </c>
      <c r="S665" s="79" t="s">
        <v>4021</v>
      </c>
      <c r="T665" s="79"/>
      <c r="U665" s="79"/>
      <c r="V665" s="82" t="s">
        <v>5066</v>
      </c>
      <c r="W665" s="81">
        <v>42851.791956018518</v>
      </c>
      <c r="X665" s="82" t="s">
        <v>6301</v>
      </c>
      <c r="Y665" s="79"/>
      <c r="Z665" s="79"/>
      <c r="AA665" s="83" t="s">
        <v>8348</v>
      </c>
      <c r="AB665" s="79"/>
      <c r="AC665" s="79" t="b">
        <v>0</v>
      </c>
      <c r="AD665" s="79">
        <v>0</v>
      </c>
      <c r="AE665" s="83" t="s">
        <v>9915</v>
      </c>
      <c r="AF665" s="79" t="b">
        <v>0</v>
      </c>
      <c r="AG665" s="79" t="s">
        <v>9963</v>
      </c>
      <c r="AH665" s="79"/>
      <c r="AI665" s="83" t="s">
        <v>9915</v>
      </c>
      <c r="AJ665" s="79" t="b">
        <v>0</v>
      </c>
      <c r="AK665" s="79">
        <v>0</v>
      </c>
      <c r="AL665" s="83" t="s">
        <v>9915</v>
      </c>
      <c r="AM665" s="79" t="s">
        <v>10029</v>
      </c>
      <c r="AN665" s="79" t="b">
        <v>0</v>
      </c>
      <c r="AO665" s="83" t="s">
        <v>8348</v>
      </c>
      <c r="AP665" s="79" t="s">
        <v>179</v>
      </c>
      <c r="AQ665" s="79">
        <v>0</v>
      </c>
      <c r="AR665" s="79">
        <v>0</v>
      </c>
      <c r="AS665" s="79"/>
      <c r="AT665" s="79"/>
      <c r="AU665" s="79"/>
      <c r="AV665" s="79"/>
      <c r="AW665" s="79"/>
      <c r="AX665" s="79"/>
      <c r="AY665" s="79"/>
      <c r="AZ665" s="79"/>
      <c r="BA665">
        <v>4</v>
      </c>
      <c r="BB665">
        <v>0</v>
      </c>
      <c r="BC665" s="79" t="str">
        <f>IF(Edges[[#This Row],[Sentiment]]=0,"NEUTRAL",IF(Edges[[#This Row],[Sentiment]]=1,"POSITIVE",IF(Edges[[#This Row],[Sentiment]]=-1,"NEGATIVE")))</f>
        <v>NEUTRAL</v>
      </c>
      <c r="BD665" s="79" t="str">
        <f>IF(Edges[[#This Row],[Vertex 1]]=Edges[[#This Row],[Vertex 2]],"HIDE","SHOW")</f>
        <v>HIDE</v>
      </c>
      <c r="BE665" s="124" t="e">
        <f>REPLACE(INDEX(GroupVertices[Group], MATCH(Edges[[#This Row],[Vertex 1]],GroupVertices[Vertex],0)),1,1,"")</f>
        <v>#N/A</v>
      </c>
      <c r="BF665" s="124" t="e">
        <f>REPLACE(INDEX(GroupVertices[Group], MATCH(Edges[[#This Row],[Vertex 2]],GroupVertices[Vertex],0)),1,1,"")</f>
        <v>#N/A</v>
      </c>
    </row>
    <row r="666" spans="1:58" hidden="1" x14ac:dyDescent="0.25">
      <c r="A666" s="64" t="s">
        <v>587</v>
      </c>
      <c r="B666" s="64" t="s">
        <v>587</v>
      </c>
      <c r="C666" s="65"/>
      <c r="D666" s="66"/>
      <c r="E666" s="67"/>
      <c r="F666" s="68"/>
      <c r="G666" s="65" t="str">
        <f>IF(Edges[[#This Row],[Vertex 1]]=Edges[[#This Row],[Vertex 2]],"HIDE","SHOW")</f>
        <v>HIDE</v>
      </c>
      <c r="H666" s="69"/>
      <c r="I666" s="70"/>
      <c r="J666" s="70"/>
      <c r="K666" s="34"/>
      <c r="L666" s="77"/>
      <c r="M666" s="77"/>
      <c r="N666" s="72"/>
      <c r="O666" s="79" t="s">
        <v>179</v>
      </c>
      <c r="P666" s="81">
        <v>42852.416898148149</v>
      </c>
      <c r="Q666" s="79" t="s">
        <v>1948</v>
      </c>
      <c r="R666" s="82" t="s">
        <v>3398</v>
      </c>
      <c r="S666" s="79" t="s">
        <v>4021</v>
      </c>
      <c r="T666" s="79"/>
      <c r="U666" s="79"/>
      <c r="V666" s="82" t="s">
        <v>5066</v>
      </c>
      <c r="W666" s="81">
        <v>42852.416898148149</v>
      </c>
      <c r="X666" s="82" t="s">
        <v>6302</v>
      </c>
      <c r="Y666" s="79"/>
      <c r="Z666" s="79"/>
      <c r="AA666" s="83" t="s">
        <v>8349</v>
      </c>
      <c r="AB666" s="79"/>
      <c r="AC666" s="79" t="b">
        <v>0</v>
      </c>
      <c r="AD666" s="79">
        <v>0</v>
      </c>
      <c r="AE666" s="83" t="s">
        <v>9915</v>
      </c>
      <c r="AF666" s="79" t="b">
        <v>0</v>
      </c>
      <c r="AG666" s="79" t="s">
        <v>9963</v>
      </c>
      <c r="AH666" s="79"/>
      <c r="AI666" s="83" t="s">
        <v>9915</v>
      </c>
      <c r="AJ666" s="79" t="b">
        <v>0</v>
      </c>
      <c r="AK666" s="79">
        <v>0</v>
      </c>
      <c r="AL666" s="83" t="s">
        <v>9915</v>
      </c>
      <c r="AM666" s="79" t="s">
        <v>10029</v>
      </c>
      <c r="AN666" s="79" t="b">
        <v>0</v>
      </c>
      <c r="AO666" s="83" t="s">
        <v>8349</v>
      </c>
      <c r="AP666" s="79" t="s">
        <v>179</v>
      </c>
      <c r="AQ666" s="79">
        <v>0</v>
      </c>
      <c r="AR666" s="79">
        <v>0</v>
      </c>
      <c r="AS666" s="79"/>
      <c r="AT666" s="79"/>
      <c r="AU666" s="79"/>
      <c r="AV666" s="79"/>
      <c r="AW666" s="79"/>
      <c r="AX666" s="79"/>
      <c r="AY666" s="79"/>
      <c r="AZ666" s="79"/>
      <c r="BA666">
        <v>4</v>
      </c>
      <c r="BB666">
        <v>0</v>
      </c>
      <c r="BC666" s="79" t="str">
        <f>IF(Edges[[#This Row],[Sentiment]]=0,"NEUTRAL",IF(Edges[[#This Row],[Sentiment]]=1,"POSITIVE",IF(Edges[[#This Row],[Sentiment]]=-1,"NEGATIVE")))</f>
        <v>NEUTRAL</v>
      </c>
      <c r="BD666" s="79" t="str">
        <f>IF(Edges[[#This Row],[Vertex 1]]=Edges[[#This Row],[Vertex 2]],"HIDE","SHOW")</f>
        <v>HIDE</v>
      </c>
      <c r="BE666" s="124" t="e">
        <f>REPLACE(INDEX(GroupVertices[Group], MATCH(Edges[[#This Row],[Vertex 1]],GroupVertices[Vertex],0)),1,1,"")</f>
        <v>#N/A</v>
      </c>
      <c r="BF666" s="124" t="e">
        <f>REPLACE(INDEX(GroupVertices[Group], MATCH(Edges[[#This Row],[Vertex 2]],GroupVertices[Vertex],0)),1,1,"")</f>
        <v>#N/A</v>
      </c>
    </row>
    <row r="667" spans="1:58" hidden="1" x14ac:dyDescent="0.25">
      <c r="A667" s="64" t="s">
        <v>587</v>
      </c>
      <c r="B667" s="64" t="s">
        <v>587</v>
      </c>
      <c r="C667" s="65"/>
      <c r="D667" s="66"/>
      <c r="E667" s="67"/>
      <c r="F667" s="68"/>
      <c r="G667" s="65" t="str">
        <f>IF(Edges[[#This Row],[Vertex 1]]=Edges[[#This Row],[Vertex 2]],"HIDE","SHOW")</f>
        <v>HIDE</v>
      </c>
      <c r="H667" s="69"/>
      <c r="I667" s="70"/>
      <c r="J667" s="70"/>
      <c r="K667" s="34"/>
      <c r="L667" s="77"/>
      <c r="M667" s="77"/>
      <c r="N667" s="72"/>
      <c r="O667" s="79" t="s">
        <v>179</v>
      </c>
      <c r="P667" s="81">
        <v>42852.708611111113</v>
      </c>
      <c r="Q667" s="79" t="s">
        <v>1949</v>
      </c>
      <c r="R667" s="82" t="s">
        <v>3378</v>
      </c>
      <c r="S667" s="79" t="s">
        <v>4021</v>
      </c>
      <c r="T667" s="79"/>
      <c r="U667" s="79"/>
      <c r="V667" s="82" t="s">
        <v>5066</v>
      </c>
      <c r="W667" s="81">
        <v>42852.708611111113</v>
      </c>
      <c r="X667" s="82" t="s">
        <v>6303</v>
      </c>
      <c r="Y667" s="79"/>
      <c r="Z667" s="79"/>
      <c r="AA667" s="83" t="s">
        <v>8350</v>
      </c>
      <c r="AB667" s="79"/>
      <c r="AC667" s="79" t="b">
        <v>0</v>
      </c>
      <c r="AD667" s="79">
        <v>0</v>
      </c>
      <c r="AE667" s="83" t="s">
        <v>9915</v>
      </c>
      <c r="AF667" s="79" t="b">
        <v>0</v>
      </c>
      <c r="AG667" s="79" t="s">
        <v>9963</v>
      </c>
      <c r="AH667" s="79"/>
      <c r="AI667" s="83" t="s">
        <v>9915</v>
      </c>
      <c r="AJ667" s="79" t="b">
        <v>0</v>
      </c>
      <c r="AK667" s="79">
        <v>0</v>
      </c>
      <c r="AL667" s="83" t="s">
        <v>9915</v>
      </c>
      <c r="AM667" s="79" t="s">
        <v>10029</v>
      </c>
      <c r="AN667" s="79" t="b">
        <v>0</v>
      </c>
      <c r="AO667" s="83" t="s">
        <v>8350</v>
      </c>
      <c r="AP667" s="79" t="s">
        <v>179</v>
      </c>
      <c r="AQ667" s="79">
        <v>0</v>
      </c>
      <c r="AR667" s="79">
        <v>0</v>
      </c>
      <c r="AS667" s="79"/>
      <c r="AT667" s="79"/>
      <c r="AU667" s="79"/>
      <c r="AV667" s="79"/>
      <c r="AW667" s="79"/>
      <c r="AX667" s="79"/>
      <c r="AY667" s="79"/>
      <c r="AZ667" s="79"/>
      <c r="BA667">
        <v>4</v>
      </c>
      <c r="BB667">
        <v>0</v>
      </c>
      <c r="BC667" s="79" t="str">
        <f>IF(Edges[[#This Row],[Sentiment]]=0,"NEUTRAL",IF(Edges[[#This Row],[Sentiment]]=1,"POSITIVE",IF(Edges[[#This Row],[Sentiment]]=-1,"NEGATIVE")))</f>
        <v>NEUTRAL</v>
      </c>
      <c r="BD667" s="79" t="str">
        <f>IF(Edges[[#This Row],[Vertex 1]]=Edges[[#This Row],[Vertex 2]],"HIDE","SHOW")</f>
        <v>HIDE</v>
      </c>
      <c r="BE667" s="124" t="e">
        <f>REPLACE(INDEX(GroupVertices[Group], MATCH(Edges[[#This Row],[Vertex 1]],GroupVertices[Vertex],0)),1,1,"")</f>
        <v>#N/A</v>
      </c>
      <c r="BF667" s="124" t="e">
        <f>REPLACE(INDEX(GroupVertices[Group], MATCH(Edges[[#This Row],[Vertex 2]],GroupVertices[Vertex],0)),1,1,"")</f>
        <v>#N/A</v>
      </c>
    </row>
    <row r="668" spans="1:58" hidden="1" x14ac:dyDescent="0.25">
      <c r="A668" s="64" t="s">
        <v>587</v>
      </c>
      <c r="B668" s="64" t="s">
        <v>587</v>
      </c>
      <c r="C668" s="65"/>
      <c r="D668" s="66"/>
      <c r="E668" s="67"/>
      <c r="F668" s="68"/>
      <c r="G668" s="65" t="str">
        <f>IF(Edges[[#This Row],[Vertex 1]]=Edges[[#This Row],[Vertex 2]],"HIDE","SHOW")</f>
        <v>HIDE</v>
      </c>
      <c r="H668" s="69"/>
      <c r="I668" s="70"/>
      <c r="J668" s="70"/>
      <c r="K668" s="34"/>
      <c r="L668" s="77"/>
      <c r="M668" s="77"/>
      <c r="N668" s="72"/>
      <c r="O668" s="79" t="s">
        <v>179</v>
      </c>
      <c r="P668" s="81">
        <v>42852.8128125</v>
      </c>
      <c r="Q668" s="79" t="s">
        <v>1950</v>
      </c>
      <c r="R668" s="82" t="s">
        <v>3399</v>
      </c>
      <c r="S668" s="79" t="s">
        <v>4021</v>
      </c>
      <c r="T668" s="79"/>
      <c r="U668" s="79"/>
      <c r="V668" s="82" t="s">
        <v>5066</v>
      </c>
      <c r="W668" s="81">
        <v>42852.8128125</v>
      </c>
      <c r="X668" s="82" t="s">
        <v>6304</v>
      </c>
      <c r="Y668" s="79"/>
      <c r="Z668" s="79"/>
      <c r="AA668" s="83" t="s">
        <v>8351</v>
      </c>
      <c r="AB668" s="79"/>
      <c r="AC668" s="79" t="b">
        <v>0</v>
      </c>
      <c r="AD668" s="79">
        <v>0</v>
      </c>
      <c r="AE668" s="83" t="s">
        <v>9915</v>
      </c>
      <c r="AF668" s="79" t="b">
        <v>0</v>
      </c>
      <c r="AG668" s="79" t="s">
        <v>9963</v>
      </c>
      <c r="AH668" s="79"/>
      <c r="AI668" s="83" t="s">
        <v>9915</v>
      </c>
      <c r="AJ668" s="79" t="b">
        <v>0</v>
      </c>
      <c r="AK668" s="79">
        <v>0</v>
      </c>
      <c r="AL668" s="83" t="s">
        <v>9915</v>
      </c>
      <c r="AM668" s="79" t="s">
        <v>10029</v>
      </c>
      <c r="AN668" s="79" t="b">
        <v>0</v>
      </c>
      <c r="AO668" s="83" t="s">
        <v>8351</v>
      </c>
      <c r="AP668" s="79" t="s">
        <v>179</v>
      </c>
      <c r="AQ668" s="79">
        <v>0</v>
      </c>
      <c r="AR668" s="79">
        <v>0</v>
      </c>
      <c r="AS668" s="79"/>
      <c r="AT668" s="79"/>
      <c r="AU668" s="79"/>
      <c r="AV668" s="79"/>
      <c r="AW668" s="79"/>
      <c r="AX668" s="79"/>
      <c r="AY668" s="79"/>
      <c r="AZ668" s="79"/>
      <c r="BA668">
        <v>4</v>
      </c>
      <c r="BB668">
        <v>0</v>
      </c>
      <c r="BC668" s="79" t="str">
        <f>IF(Edges[[#This Row],[Sentiment]]=0,"NEUTRAL",IF(Edges[[#This Row],[Sentiment]]=1,"POSITIVE",IF(Edges[[#This Row],[Sentiment]]=-1,"NEGATIVE")))</f>
        <v>NEUTRAL</v>
      </c>
      <c r="BD668" s="79" t="str">
        <f>IF(Edges[[#This Row],[Vertex 1]]=Edges[[#This Row],[Vertex 2]],"HIDE","SHOW")</f>
        <v>HIDE</v>
      </c>
      <c r="BE668" s="124" t="e">
        <f>REPLACE(INDEX(GroupVertices[Group], MATCH(Edges[[#This Row],[Vertex 1]],GroupVertices[Vertex],0)),1,1,"")</f>
        <v>#N/A</v>
      </c>
      <c r="BF668" s="124" t="e">
        <f>REPLACE(INDEX(GroupVertices[Group], MATCH(Edges[[#This Row],[Vertex 2]],GroupVertices[Vertex],0)),1,1,"")</f>
        <v>#N/A</v>
      </c>
    </row>
    <row r="669" spans="1:58" hidden="1" x14ac:dyDescent="0.25">
      <c r="A669" s="64" t="s">
        <v>588</v>
      </c>
      <c r="B669" s="64" t="s">
        <v>588</v>
      </c>
      <c r="C669" s="65"/>
      <c r="D669" s="66"/>
      <c r="E669" s="67"/>
      <c r="F669" s="68"/>
      <c r="G669" s="65" t="str">
        <f>IF(Edges[[#This Row],[Vertex 1]]=Edges[[#This Row],[Vertex 2]],"HIDE","SHOW")</f>
        <v>HIDE</v>
      </c>
      <c r="H669" s="69"/>
      <c r="I669" s="70"/>
      <c r="J669" s="70"/>
      <c r="K669" s="34"/>
      <c r="L669" s="77"/>
      <c r="M669" s="77"/>
      <c r="N669" s="72"/>
      <c r="O669" s="79" t="s">
        <v>179</v>
      </c>
      <c r="P669" s="81">
        <v>42852.817719907405</v>
      </c>
      <c r="Q669" s="79" t="s">
        <v>1951</v>
      </c>
      <c r="R669" s="82" t="s">
        <v>3293</v>
      </c>
      <c r="S669" s="79" t="s">
        <v>4022</v>
      </c>
      <c r="T669" s="79"/>
      <c r="U669" s="79"/>
      <c r="V669" s="82" t="s">
        <v>5067</v>
      </c>
      <c r="W669" s="81">
        <v>42852.817719907405</v>
      </c>
      <c r="X669" s="82" t="s">
        <v>6305</v>
      </c>
      <c r="Y669" s="79"/>
      <c r="Z669" s="79"/>
      <c r="AA669" s="83" t="s">
        <v>8352</v>
      </c>
      <c r="AB669" s="79"/>
      <c r="AC669" s="79" t="b">
        <v>0</v>
      </c>
      <c r="AD669" s="79">
        <v>1</v>
      </c>
      <c r="AE669" s="83" t="s">
        <v>9915</v>
      </c>
      <c r="AF669" s="79" t="b">
        <v>0</v>
      </c>
      <c r="AG669" s="79" t="s">
        <v>9963</v>
      </c>
      <c r="AH669" s="79"/>
      <c r="AI669" s="83" t="s">
        <v>9915</v>
      </c>
      <c r="AJ669" s="79" t="b">
        <v>0</v>
      </c>
      <c r="AK669" s="79">
        <v>0</v>
      </c>
      <c r="AL669" s="83" t="s">
        <v>9915</v>
      </c>
      <c r="AM669" s="79" t="s">
        <v>9991</v>
      </c>
      <c r="AN669" s="79" t="b">
        <v>0</v>
      </c>
      <c r="AO669" s="83" t="s">
        <v>8352</v>
      </c>
      <c r="AP669" s="79" t="s">
        <v>179</v>
      </c>
      <c r="AQ669" s="79">
        <v>0</v>
      </c>
      <c r="AR669" s="79">
        <v>0</v>
      </c>
      <c r="AS669" s="79"/>
      <c r="AT669" s="79"/>
      <c r="AU669" s="79"/>
      <c r="AV669" s="79"/>
      <c r="AW669" s="79"/>
      <c r="AX669" s="79"/>
      <c r="AY669" s="79"/>
      <c r="AZ669" s="79"/>
      <c r="BA669">
        <v>1</v>
      </c>
      <c r="BB669">
        <v>0</v>
      </c>
      <c r="BC669" s="79" t="str">
        <f>IF(Edges[[#This Row],[Sentiment]]=0,"NEUTRAL",IF(Edges[[#This Row],[Sentiment]]=1,"POSITIVE",IF(Edges[[#This Row],[Sentiment]]=-1,"NEGATIVE")))</f>
        <v>NEUTRAL</v>
      </c>
      <c r="BD669" s="79" t="str">
        <f>IF(Edges[[#This Row],[Vertex 1]]=Edges[[#This Row],[Vertex 2]],"HIDE","SHOW")</f>
        <v>HIDE</v>
      </c>
      <c r="BE669" s="124" t="e">
        <f>REPLACE(INDEX(GroupVertices[Group], MATCH(Edges[[#This Row],[Vertex 1]],GroupVertices[Vertex],0)),1,1,"")</f>
        <v>#N/A</v>
      </c>
      <c r="BF669" s="124" t="e">
        <f>REPLACE(INDEX(GroupVertices[Group], MATCH(Edges[[#This Row],[Vertex 2]],GroupVertices[Vertex],0)),1,1,"")</f>
        <v>#N/A</v>
      </c>
    </row>
    <row r="670" spans="1:58" hidden="1" x14ac:dyDescent="0.25">
      <c r="A670" s="64" t="s">
        <v>589</v>
      </c>
      <c r="B670" s="64" t="s">
        <v>589</v>
      </c>
      <c r="C670" s="65"/>
      <c r="D670" s="66"/>
      <c r="E670" s="67"/>
      <c r="F670" s="68"/>
      <c r="G670" s="65" t="str">
        <f>IF(Edges[[#This Row],[Vertex 1]]=Edges[[#This Row],[Vertex 2]],"HIDE","SHOW")</f>
        <v>HIDE</v>
      </c>
      <c r="H670" s="69"/>
      <c r="I670" s="70"/>
      <c r="J670" s="70"/>
      <c r="K670" s="34"/>
      <c r="L670" s="77"/>
      <c r="M670" s="77"/>
      <c r="N670" s="72"/>
      <c r="O670" s="79" t="s">
        <v>179</v>
      </c>
      <c r="P670" s="81">
        <v>42852.825104166666</v>
      </c>
      <c r="Q670" s="79" t="s">
        <v>1952</v>
      </c>
      <c r="R670" s="79" t="s">
        <v>3400</v>
      </c>
      <c r="S670" s="79" t="s">
        <v>4108</v>
      </c>
      <c r="T670" s="79" t="s">
        <v>4324</v>
      </c>
      <c r="U670" s="79"/>
      <c r="V670" s="82" t="s">
        <v>5068</v>
      </c>
      <c r="W670" s="81">
        <v>42852.825104166666</v>
      </c>
      <c r="X670" s="82" t="s">
        <v>6306</v>
      </c>
      <c r="Y670" s="79"/>
      <c r="Z670" s="79"/>
      <c r="AA670" s="83" t="s">
        <v>8353</v>
      </c>
      <c r="AB670" s="79"/>
      <c r="AC670" s="79" t="b">
        <v>0</v>
      </c>
      <c r="AD670" s="79">
        <v>0</v>
      </c>
      <c r="AE670" s="83" t="s">
        <v>9915</v>
      </c>
      <c r="AF670" s="79" t="b">
        <v>0</v>
      </c>
      <c r="AG670" s="79" t="s">
        <v>9963</v>
      </c>
      <c r="AH670" s="79"/>
      <c r="AI670" s="83" t="s">
        <v>9915</v>
      </c>
      <c r="AJ670" s="79" t="b">
        <v>0</v>
      </c>
      <c r="AK670" s="79">
        <v>0</v>
      </c>
      <c r="AL670" s="83" t="s">
        <v>9915</v>
      </c>
      <c r="AM670" s="79" t="s">
        <v>4133</v>
      </c>
      <c r="AN670" s="79" t="b">
        <v>1</v>
      </c>
      <c r="AO670" s="83" t="s">
        <v>8353</v>
      </c>
      <c r="AP670" s="79" t="s">
        <v>179</v>
      </c>
      <c r="AQ670" s="79">
        <v>0</v>
      </c>
      <c r="AR670" s="79">
        <v>0</v>
      </c>
      <c r="AS670" s="79"/>
      <c r="AT670" s="79"/>
      <c r="AU670" s="79"/>
      <c r="AV670" s="79"/>
      <c r="AW670" s="79"/>
      <c r="AX670" s="79"/>
      <c r="AY670" s="79"/>
      <c r="AZ670" s="79"/>
      <c r="BA670">
        <v>1</v>
      </c>
      <c r="BB670">
        <v>0</v>
      </c>
      <c r="BC670" s="79" t="str">
        <f>IF(Edges[[#This Row],[Sentiment]]=0,"NEUTRAL",IF(Edges[[#This Row],[Sentiment]]=1,"POSITIVE",IF(Edges[[#This Row],[Sentiment]]=-1,"NEGATIVE")))</f>
        <v>NEUTRAL</v>
      </c>
      <c r="BD670" s="79" t="str">
        <f>IF(Edges[[#This Row],[Vertex 1]]=Edges[[#This Row],[Vertex 2]],"HIDE","SHOW")</f>
        <v>HIDE</v>
      </c>
      <c r="BE670" s="124" t="e">
        <f>REPLACE(INDEX(GroupVertices[Group], MATCH(Edges[[#This Row],[Vertex 1]],GroupVertices[Vertex],0)),1,1,"")</f>
        <v>#N/A</v>
      </c>
      <c r="BF670" s="124" t="e">
        <f>REPLACE(INDEX(GroupVertices[Group], MATCH(Edges[[#This Row],[Vertex 2]],GroupVertices[Vertex],0)),1,1,"")</f>
        <v>#N/A</v>
      </c>
    </row>
    <row r="671" spans="1:58" x14ac:dyDescent="0.25">
      <c r="A671" s="64" t="s">
        <v>590</v>
      </c>
      <c r="B671" s="64" t="s">
        <v>1406</v>
      </c>
      <c r="C671" s="65"/>
      <c r="D671" s="66"/>
      <c r="E671" s="67"/>
      <c r="F671" s="68"/>
      <c r="G671" s="65" t="str">
        <f>IF(Edges[[#This Row],[Vertex 1]]=Edges[[#This Row],[Vertex 2]],"HIDE","SHOW")</f>
        <v>SHOW</v>
      </c>
      <c r="H671" s="69"/>
      <c r="I671" s="70"/>
      <c r="J671" s="70"/>
      <c r="K671" s="34" t="s">
        <v>65</v>
      </c>
      <c r="L671" s="77">
        <v>671</v>
      </c>
      <c r="M671" s="77"/>
      <c r="N671" s="72"/>
      <c r="O671" s="79" t="s">
        <v>1646</v>
      </c>
      <c r="P671" s="81">
        <v>42852.876226851855</v>
      </c>
      <c r="Q671" s="79" t="s">
        <v>1953</v>
      </c>
      <c r="R671" s="82" t="s">
        <v>3336</v>
      </c>
      <c r="S671" s="79" t="s">
        <v>4048</v>
      </c>
      <c r="T671" s="79"/>
      <c r="U671" s="82" t="s">
        <v>4521</v>
      </c>
      <c r="V671" s="82" t="s">
        <v>4521</v>
      </c>
      <c r="W671" s="81">
        <v>42852.876226851855</v>
      </c>
      <c r="X671" s="82" t="s">
        <v>6307</v>
      </c>
      <c r="Y671" s="79"/>
      <c r="Z671" s="79"/>
      <c r="AA671" s="83" t="s">
        <v>8354</v>
      </c>
      <c r="AB671" s="79"/>
      <c r="AC671" s="79" t="b">
        <v>0</v>
      </c>
      <c r="AD671" s="79">
        <v>0</v>
      </c>
      <c r="AE671" s="83" t="s">
        <v>9915</v>
      </c>
      <c r="AF671" s="79" t="b">
        <v>0</v>
      </c>
      <c r="AG671" s="79" t="s">
        <v>9963</v>
      </c>
      <c r="AH671" s="79"/>
      <c r="AI671" s="83" t="s">
        <v>9915</v>
      </c>
      <c r="AJ671" s="79" t="b">
        <v>0</v>
      </c>
      <c r="AK671" s="79">
        <v>1</v>
      </c>
      <c r="AL671" s="83" t="s">
        <v>9513</v>
      </c>
      <c r="AM671" s="79" t="s">
        <v>9991</v>
      </c>
      <c r="AN671" s="79" t="b">
        <v>0</v>
      </c>
      <c r="AO671" s="83" t="s">
        <v>9513</v>
      </c>
      <c r="AP671" s="79" t="s">
        <v>179</v>
      </c>
      <c r="AQ671" s="79">
        <v>0</v>
      </c>
      <c r="AR671" s="79">
        <v>0</v>
      </c>
      <c r="AS671" s="79"/>
      <c r="AT671" s="79"/>
      <c r="AU671" s="79"/>
      <c r="AV671" s="79"/>
      <c r="AW671" s="79"/>
      <c r="AX671" s="79"/>
      <c r="AY671" s="79"/>
      <c r="AZ671" s="79"/>
      <c r="BA671">
        <v>1</v>
      </c>
      <c r="BB671">
        <v>0</v>
      </c>
      <c r="BC671" s="79" t="str">
        <f>IF(Edges[[#This Row],[Sentiment]]=0,"NEUTRAL",IF(Edges[[#This Row],[Sentiment]]=1,"POSITIVE",IF(Edges[[#This Row],[Sentiment]]=-1,"NEGATIVE")))</f>
        <v>NEUTRAL</v>
      </c>
      <c r="BD671" s="79" t="str">
        <f>IF(Edges[[#This Row],[Vertex 1]]=Edges[[#This Row],[Vertex 2]],"HIDE","SHOW")</f>
        <v>SHOW</v>
      </c>
      <c r="BE671" s="78" t="str">
        <f>REPLACE(INDEX(GroupVertices[Group], MATCH(Edges[[#This Row],[Vertex 1]],GroupVertices[Vertex],0)),1,1,"")</f>
        <v>EUTRAL</v>
      </c>
      <c r="BF671" s="78" t="str">
        <f>REPLACE(INDEX(GroupVertices[Group], MATCH(Edges[[#This Row],[Vertex 2]],GroupVertices[Vertex],0)),1,1,"")</f>
        <v>eneral</v>
      </c>
    </row>
    <row r="672" spans="1:58" x14ac:dyDescent="0.25">
      <c r="A672" s="64" t="s">
        <v>591</v>
      </c>
      <c r="B672" s="64" t="s">
        <v>1470</v>
      </c>
      <c r="C672" s="65"/>
      <c r="D672" s="66"/>
      <c r="E672" s="67"/>
      <c r="F672" s="68"/>
      <c r="G672" s="65" t="str">
        <f>IF(Edges[[#This Row],[Vertex 1]]=Edges[[#This Row],[Vertex 2]],"HIDE","SHOW")</f>
        <v>SHOW</v>
      </c>
      <c r="H672" s="69"/>
      <c r="I672" s="70"/>
      <c r="J672" s="70"/>
      <c r="K672" s="34" t="s">
        <v>65</v>
      </c>
      <c r="L672" s="77">
        <v>672</v>
      </c>
      <c r="M672" s="77"/>
      <c r="N672" s="72"/>
      <c r="O672" s="79" t="s">
        <v>1646</v>
      </c>
      <c r="P672" s="81">
        <v>42852.877916666665</v>
      </c>
      <c r="Q672" s="79" t="s">
        <v>1919</v>
      </c>
      <c r="R672" s="82" t="s">
        <v>3378</v>
      </c>
      <c r="S672" s="79" t="s">
        <v>4021</v>
      </c>
      <c r="T672" s="79"/>
      <c r="U672" s="79"/>
      <c r="V672" s="82" t="s">
        <v>5069</v>
      </c>
      <c r="W672" s="81">
        <v>42852.877916666665</v>
      </c>
      <c r="X672" s="82" t="s">
        <v>6308</v>
      </c>
      <c r="Y672" s="79"/>
      <c r="Z672" s="79"/>
      <c r="AA672" s="83" t="s">
        <v>8355</v>
      </c>
      <c r="AB672" s="79"/>
      <c r="AC672" s="79" t="b">
        <v>0</v>
      </c>
      <c r="AD672" s="79">
        <v>0</v>
      </c>
      <c r="AE672" s="83" t="s">
        <v>9915</v>
      </c>
      <c r="AF672" s="79" t="b">
        <v>0</v>
      </c>
      <c r="AG672" s="79" t="s">
        <v>9963</v>
      </c>
      <c r="AH672" s="79"/>
      <c r="AI672" s="83" t="s">
        <v>9915</v>
      </c>
      <c r="AJ672" s="79" t="b">
        <v>0</v>
      </c>
      <c r="AK672" s="79">
        <v>3</v>
      </c>
      <c r="AL672" s="83" t="s">
        <v>9662</v>
      </c>
      <c r="AM672" s="79" t="s">
        <v>9991</v>
      </c>
      <c r="AN672" s="79" t="b">
        <v>0</v>
      </c>
      <c r="AO672" s="83" t="s">
        <v>9662</v>
      </c>
      <c r="AP672" s="79" t="s">
        <v>179</v>
      </c>
      <c r="AQ672" s="79">
        <v>0</v>
      </c>
      <c r="AR672" s="79">
        <v>0</v>
      </c>
      <c r="AS672" s="79"/>
      <c r="AT672" s="79"/>
      <c r="AU672" s="79"/>
      <c r="AV672" s="79"/>
      <c r="AW672" s="79"/>
      <c r="AX672" s="79"/>
      <c r="AY672" s="79"/>
      <c r="AZ672" s="79"/>
      <c r="BA672">
        <v>1</v>
      </c>
      <c r="BB672">
        <v>0</v>
      </c>
      <c r="BC672" s="79" t="str">
        <f>IF(Edges[[#This Row],[Sentiment]]=0,"NEUTRAL",IF(Edges[[#This Row],[Sentiment]]=1,"POSITIVE",IF(Edges[[#This Row],[Sentiment]]=-1,"NEGATIVE")))</f>
        <v>NEUTRAL</v>
      </c>
      <c r="BD672" s="79" t="str">
        <f>IF(Edges[[#This Row],[Vertex 1]]=Edges[[#This Row],[Vertex 2]],"HIDE","SHOW")</f>
        <v>SHOW</v>
      </c>
      <c r="BE672" s="78" t="str">
        <f>REPLACE(INDEX(GroupVertices[Group], MATCH(Edges[[#This Row],[Vertex 1]],GroupVertices[Vertex],0)),1,1,"")</f>
        <v>EUTRAL</v>
      </c>
      <c r="BF672" s="78" t="str">
        <f>REPLACE(INDEX(GroupVertices[Group], MATCH(Edges[[#This Row],[Vertex 2]],GroupVertices[Vertex],0)),1,1,"")</f>
        <v>EUTRAL</v>
      </c>
    </row>
    <row r="673" spans="1:58" x14ac:dyDescent="0.25">
      <c r="A673" s="64" t="s">
        <v>592</v>
      </c>
      <c r="B673" s="64" t="s">
        <v>1532</v>
      </c>
      <c r="C673" s="65"/>
      <c r="D673" s="66"/>
      <c r="E673" s="67"/>
      <c r="F673" s="68"/>
      <c r="G673" s="65" t="str">
        <f>IF(Edges[[#This Row],[Vertex 1]]=Edges[[#This Row],[Vertex 2]],"HIDE","SHOW")</f>
        <v>SHOW</v>
      </c>
      <c r="H673" s="69"/>
      <c r="I673" s="70"/>
      <c r="J673" s="70"/>
      <c r="K673" s="34" t="s">
        <v>65</v>
      </c>
      <c r="L673" s="77">
        <v>673</v>
      </c>
      <c r="M673" s="77"/>
      <c r="N673" s="72"/>
      <c r="O673" s="79" t="s">
        <v>1646</v>
      </c>
      <c r="P673" s="81">
        <v>42852.90084490741</v>
      </c>
      <c r="Q673" s="79" t="s">
        <v>1954</v>
      </c>
      <c r="R673" s="79"/>
      <c r="S673" s="79"/>
      <c r="T673" s="79" t="s">
        <v>1544</v>
      </c>
      <c r="U673" s="79"/>
      <c r="V673" s="82" t="s">
        <v>5070</v>
      </c>
      <c r="W673" s="81">
        <v>42852.90084490741</v>
      </c>
      <c r="X673" s="82" t="s">
        <v>6309</v>
      </c>
      <c r="Y673" s="79"/>
      <c r="Z673" s="79"/>
      <c r="AA673" s="83" t="s">
        <v>8356</v>
      </c>
      <c r="AB673" s="79"/>
      <c r="AC673" s="79" t="b">
        <v>0</v>
      </c>
      <c r="AD673" s="79">
        <v>0</v>
      </c>
      <c r="AE673" s="83" t="s">
        <v>9915</v>
      </c>
      <c r="AF673" s="79" t="b">
        <v>0</v>
      </c>
      <c r="AG673" s="79" t="s">
        <v>9963</v>
      </c>
      <c r="AH673" s="79"/>
      <c r="AI673" s="83" t="s">
        <v>9915</v>
      </c>
      <c r="AJ673" s="79" t="b">
        <v>0</v>
      </c>
      <c r="AK673" s="79">
        <v>15</v>
      </c>
      <c r="AL673" s="83" t="s">
        <v>9841</v>
      </c>
      <c r="AM673" s="79" t="s">
        <v>9991</v>
      </c>
      <c r="AN673" s="79" t="b">
        <v>0</v>
      </c>
      <c r="AO673" s="83" t="s">
        <v>9841</v>
      </c>
      <c r="AP673" s="79" t="s">
        <v>179</v>
      </c>
      <c r="AQ673" s="79">
        <v>0</v>
      </c>
      <c r="AR673" s="79">
        <v>0</v>
      </c>
      <c r="AS673" s="79"/>
      <c r="AT673" s="79"/>
      <c r="AU673" s="79"/>
      <c r="AV673" s="79"/>
      <c r="AW673" s="79"/>
      <c r="AX673" s="79"/>
      <c r="AY673" s="79"/>
      <c r="AZ673" s="79"/>
      <c r="BA673">
        <v>1</v>
      </c>
      <c r="BB673">
        <v>0</v>
      </c>
      <c r="BC673" s="79" t="str">
        <f>IF(Edges[[#This Row],[Sentiment]]=0,"NEUTRAL",IF(Edges[[#This Row],[Sentiment]]=1,"POSITIVE",IF(Edges[[#This Row],[Sentiment]]=-1,"NEGATIVE")))</f>
        <v>NEUTRAL</v>
      </c>
      <c r="BD673" s="79" t="str">
        <f>IF(Edges[[#This Row],[Vertex 1]]=Edges[[#This Row],[Vertex 2]],"HIDE","SHOW")</f>
        <v>SHOW</v>
      </c>
      <c r="BE673" s="78" t="str">
        <f>REPLACE(INDEX(GroupVertices[Group], MATCH(Edges[[#This Row],[Vertex 1]],GroupVertices[Vertex],0)),1,1,"")</f>
        <v>EUTRAL</v>
      </c>
      <c r="BF673" s="78" t="str">
        <f>REPLACE(INDEX(GroupVertices[Group], MATCH(Edges[[#This Row],[Vertex 2]],GroupVertices[Vertex],0)),1,1,"")</f>
        <v>eneral</v>
      </c>
    </row>
    <row r="674" spans="1:58" hidden="1" x14ac:dyDescent="0.25">
      <c r="A674" s="64" t="s">
        <v>593</v>
      </c>
      <c r="B674" s="64" t="s">
        <v>593</v>
      </c>
      <c r="C674" s="65"/>
      <c r="D674" s="66"/>
      <c r="E674" s="67"/>
      <c r="F674" s="68"/>
      <c r="G674" s="65" t="str">
        <f>IF(Edges[[#This Row],[Vertex 1]]=Edges[[#This Row],[Vertex 2]],"HIDE","SHOW")</f>
        <v>HIDE</v>
      </c>
      <c r="H674" s="69"/>
      <c r="I674" s="70"/>
      <c r="J674" s="70"/>
      <c r="K674" s="34"/>
      <c r="L674" s="77"/>
      <c r="M674" s="77"/>
      <c r="N674" s="72"/>
      <c r="O674" s="79" t="s">
        <v>179</v>
      </c>
      <c r="P674" s="81">
        <v>42852.904618055552</v>
      </c>
      <c r="Q674" s="79" t="s">
        <v>1955</v>
      </c>
      <c r="R674" s="82" t="s">
        <v>3401</v>
      </c>
      <c r="S674" s="79" t="s">
        <v>4109</v>
      </c>
      <c r="T674" s="79"/>
      <c r="U674" s="82" t="s">
        <v>4522</v>
      </c>
      <c r="V674" s="82" t="s">
        <v>4522</v>
      </c>
      <c r="W674" s="81">
        <v>42852.904618055552</v>
      </c>
      <c r="X674" s="82" t="s">
        <v>6310</v>
      </c>
      <c r="Y674" s="79"/>
      <c r="Z674" s="79"/>
      <c r="AA674" s="83" t="s">
        <v>8357</v>
      </c>
      <c r="AB674" s="79"/>
      <c r="AC674" s="79" t="b">
        <v>0</v>
      </c>
      <c r="AD674" s="79">
        <v>0</v>
      </c>
      <c r="AE674" s="83" t="s">
        <v>9915</v>
      </c>
      <c r="AF674" s="79" t="b">
        <v>0</v>
      </c>
      <c r="AG674" s="79" t="s">
        <v>9963</v>
      </c>
      <c r="AH674" s="79"/>
      <c r="AI674" s="83" t="s">
        <v>9915</v>
      </c>
      <c r="AJ674" s="79" t="b">
        <v>0</v>
      </c>
      <c r="AK674" s="79">
        <v>0</v>
      </c>
      <c r="AL674" s="83" t="s">
        <v>9915</v>
      </c>
      <c r="AM674" s="79" t="s">
        <v>10005</v>
      </c>
      <c r="AN674" s="79" t="b">
        <v>0</v>
      </c>
      <c r="AO674" s="83" t="s">
        <v>8357</v>
      </c>
      <c r="AP674" s="79" t="s">
        <v>179</v>
      </c>
      <c r="AQ674" s="79">
        <v>0</v>
      </c>
      <c r="AR674" s="79">
        <v>0</v>
      </c>
      <c r="AS674" s="79"/>
      <c r="AT674" s="79"/>
      <c r="AU674" s="79"/>
      <c r="AV674" s="79"/>
      <c r="AW674" s="79"/>
      <c r="AX674" s="79"/>
      <c r="AY674" s="79"/>
      <c r="AZ674" s="79"/>
      <c r="BA674">
        <v>1</v>
      </c>
      <c r="BB674">
        <v>0</v>
      </c>
      <c r="BC674" s="79" t="str">
        <f>IF(Edges[[#This Row],[Sentiment]]=0,"NEUTRAL",IF(Edges[[#This Row],[Sentiment]]=1,"POSITIVE",IF(Edges[[#This Row],[Sentiment]]=-1,"NEGATIVE")))</f>
        <v>NEUTRAL</v>
      </c>
      <c r="BD674" s="79" t="str">
        <f>IF(Edges[[#This Row],[Vertex 1]]=Edges[[#This Row],[Vertex 2]],"HIDE","SHOW")</f>
        <v>HIDE</v>
      </c>
      <c r="BE674" s="124" t="e">
        <f>REPLACE(INDEX(GroupVertices[Group], MATCH(Edges[[#This Row],[Vertex 1]],GroupVertices[Vertex],0)),1,1,"")</f>
        <v>#N/A</v>
      </c>
      <c r="BF674" s="124" t="e">
        <f>REPLACE(INDEX(GroupVertices[Group], MATCH(Edges[[#This Row],[Vertex 2]],GroupVertices[Vertex],0)),1,1,"")</f>
        <v>#N/A</v>
      </c>
    </row>
    <row r="675" spans="1:58" hidden="1" x14ac:dyDescent="0.25">
      <c r="A675" s="64" t="s">
        <v>594</v>
      </c>
      <c r="B675" s="64" t="s">
        <v>594</v>
      </c>
      <c r="C675" s="65"/>
      <c r="D675" s="66"/>
      <c r="E675" s="67"/>
      <c r="F675" s="68"/>
      <c r="G675" s="65" t="str">
        <f>IF(Edges[[#This Row],[Vertex 1]]=Edges[[#This Row],[Vertex 2]],"HIDE","SHOW")</f>
        <v>HIDE</v>
      </c>
      <c r="H675" s="69"/>
      <c r="I675" s="70"/>
      <c r="J675" s="70"/>
      <c r="K675" s="34"/>
      <c r="L675" s="77"/>
      <c r="M675" s="77"/>
      <c r="N675" s="72"/>
      <c r="O675" s="79" t="s">
        <v>179</v>
      </c>
      <c r="P675" s="81">
        <v>42852.923194444447</v>
      </c>
      <c r="Q675" s="79" t="s">
        <v>1956</v>
      </c>
      <c r="R675" s="82" t="s">
        <v>3402</v>
      </c>
      <c r="S675" s="79" t="s">
        <v>4032</v>
      </c>
      <c r="T675" s="79"/>
      <c r="U675" s="79"/>
      <c r="V675" s="82" t="s">
        <v>5071</v>
      </c>
      <c r="W675" s="81">
        <v>42852.923194444447</v>
      </c>
      <c r="X675" s="82" t="s">
        <v>6311</v>
      </c>
      <c r="Y675" s="79"/>
      <c r="Z675" s="79"/>
      <c r="AA675" s="83" t="s">
        <v>8358</v>
      </c>
      <c r="AB675" s="79"/>
      <c r="AC675" s="79" t="b">
        <v>0</v>
      </c>
      <c r="AD675" s="79">
        <v>0</v>
      </c>
      <c r="AE675" s="83" t="s">
        <v>9915</v>
      </c>
      <c r="AF675" s="79" t="b">
        <v>0</v>
      </c>
      <c r="AG675" s="79" t="s">
        <v>9963</v>
      </c>
      <c r="AH675" s="79"/>
      <c r="AI675" s="83" t="s">
        <v>9915</v>
      </c>
      <c r="AJ675" s="79" t="b">
        <v>0</v>
      </c>
      <c r="AK675" s="79">
        <v>0</v>
      </c>
      <c r="AL675" s="83" t="s">
        <v>9915</v>
      </c>
      <c r="AM675" s="79" t="s">
        <v>10003</v>
      </c>
      <c r="AN675" s="79" t="b">
        <v>0</v>
      </c>
      <c r="AO675" s="83" t="s">
        <v>8358</v>
      </c>
      <c r="AP675" s="79" t="s">
        <v>179</v>
      </c>
      <c r="AQ675" s="79">
        <v>0</v>
      </c>
      <c r="AR675" s="79">
        <v>0</v>
      </c>
      <c r="AS675" s="79"/>
      <c r="AT675" s="79"/>
      <c r="AU675" s="79"/>
      <c r="AV675" s="79"/>
      <c r="AW675" s="79"/>
      <c r="AX675" s="79"/>
      <c r="AY675" s="79"/>
      <c r="AZ675" s="79"/>
      <c r="BA675">
        <v>1</v>
      </c>
      <c r="BB675">
        <v>0</v>
      </c>
      <c r="BC675" s="79" t="str">
        <f>IF(Edges[[#This Row],[Sentiment]]=0,"NEUTRAL",IF(Edges[[#This Row],[Sentiment]]=1,"POSITIVE",IF(Edges[[#This Row],[Sentiment]]=-1,"NEGATIVE")))</f>
        <v>NEUTRAL</v>
      </c>
      <c r="BD675" s="79" t="str">
        <f>IF(Edges[[#This Row],[Vertex 1]]=Edges[[#This Row],[Vertex 2]],"HIDE","SHOW")</f>
        <v>HIDE</v>
      </c>
      <c r="BE675" s="124" t="e">
        <f>REPLACE(INDEX(GroupVertices[Group], MATCH(Edges[[#This Row],[Vertex 1]],GroupVertices[Vertex],0)),1,1,"")</f>
        <v>#N/A</v>
      </c>
      <c r="BF675" s="124" t="e">
        <f>REPLACE(INDEX(GroupVertices[Group], MATCH(Edges[[#This Row],[Vertex 2]],GroupVertices[Vertex],0)),1,1,"")</f>
        <v>#N/A</v>
      </c>
    </row>
    <row r="676" spans="1:58" hidden="1" x14ac:dyDescent="0.25">
      <c r="A676" s="64" t="s">
        <v>595</v>
      </c>
      <c r="B676" s="64" t="s">
        <v>595</v>
      </c>
      <c r="C676" s="65"/>
      <c r="D676" s="66"/>
      <c r="E676" s="67"/>
      <c r="F676" s="68"/>
      <c r="G676" s="65" t="str">
        <f>IF(Edges[[#This Row],[Vertex 1]]=Edges[[#This Row],[Vertex 2]],"HIDE","SHOW")</f>
        <v>HIDE</v>
      </c>
      <c r="H676" s="69"/>
      <c r="I676" s="70"/>
      <c r="J676" s="70"/>
      <c r="K676" s="34"/>
      <c r="L676" s="77"/>
      <c r="M676" s="77"/>
      <c r="N676" s="72"/>
      <c r="O676" s="79" t="s">
        <v>179</v>
      </c>
      <c r="P676" s="81">
        <v>42852.564062500001</v>
      </c>
      <c r="Q676" s="79" t="s">
        <v>1957</v>
      </c>
      <c r="R676" s="82" t="s">
        <v>3403</v>
      </c>
      <c r="S676" s="79" t="s">
        <v>4110</v>
      </c>
      <c r="T676" s="79" t="s">
        <v>1544</v>
      </c>
      <c r="U676" s="82" t="s">
        <v>4523</v>
      </c>
      <c r="V676" s="82" t="s">
        <v>4523</v>
      </c>
      <c r="W676" s="81">
        <v>42852.564062500001</v>
      </c>
      <c r="X676" s="82" t="s">
        <v>6312</v>
      </c>
      <c r="Y676" s="79"/>
      <c r="Z676" s="79"/>
      <c r="AA676" s="83" t="s">
        <v>8359</v>
      </c>
      <c r="AB676" s="79"/>
      <c r="AC676" s="79" t="b">
        <v>0</v>
      </c>
      <c r="AD676" s="79">
        <v>0</v>
      </c>
      <c r="AE676" s="83" t="s">
        <v>9915</v>
      </c>
      <c r="AF676" s="79" t="b">
        <v>0</v>
      </c>
      <c r="AG676" s="79" t="s">
        <v>9963</v>
      </c>
      <c r="AH676" s="79"/>
      <c r="AI676" s="83" t="s">
        <v>9915</v>
      </c>
      <c r="AJ676" s="79" t="b">
        <v>0</v>
      </c>
      <c r="AK676" s="79">
        <v>0</v>
      </c>
      <c r="AL676" s="83" t="s">
        <v>9915</v>
      </c>
      <c r="AM676" s="79" t="s">
        <v>10030</v>
      </c>
      <c r="AN676" s="79" t="b">
        <v>0</v>
      </c>
      <c r="AO676" s="83" t="s">
        <v>8359</v>
      </c>
      <c r="AP676" s="79" t="s">
        <v>179</v>
      </c>
      <c r="AQ676" s="79">
        <v>0</v>
      </c>
      <c r="AR676" s="79">
        <v>0</v>
      </c>
      <c r="AS676" s="79"/>
      <c r="AT676" s="79"/>
      <c r="AU676" s="79"/>
      <c r="AV676" s="79"/>
      <c r="AW676" s="79"/>
      <c r="AX676" s="79"/>
      <c r="AY676" s="79"/>
      <c r="AZ676" s="79"/>
      <c r="BA676">
        <v>2</v>
      </c>
      <c r="BB676">
        <v>0</v>
      </c>
      <c r="BC676" s="79" t="str">
        <f>IF(Edges[[#This Row],[Sentiment]]=0,"NEUTRAL",IF(Edges[[#This Row],[Sentiment]]=1,"POSITIVE",IF(Edges[[#This Row],[Sentiment]]=-1,"NEGATIVE")))</f>
        <v>NEUTRAL</v>
      </c>
      <c r="BD676" s="79" t="str">
        <f>IF(Edges[[#This Row],[Vertex 1]]=Edges[[#This Row],[Vertex 2]],"HIDE","SHOW")</f>
        <v>HIDE</v>
      </c>
      <c r="BE676" s="124" t="e">
        <f>REPLACE(INDEX(GroupVertices[Group], MATCH(Edges[[#This Row],[Vertex 1]],GroupVertices[Vertex],0)),1,1,"")</f>
        <v>#N/A</v>
      </c>
      <c r="BF676" s="124" t="e">
        <f>REPLACE(INDEX(GroupVertices[Group], MATCH(Edges[[#This Row],[Vertex 2]],GroupVertices[Vertex],0)),1,1,"")</f>
        <v>#N/A</v>
      </c>
    </row>
    <row r="677" spans="1:58" hidden="1" x14ac:dyDescent="0.25">
      <c r="A677" s="64" t="s">
        <v>595</v>
      </c>
      <c r="B677" s="64" t="s">
        <v>595</v>
      </c>
      <c r="C677" s="65"/>
      <c r="D677" s="66"/>
      <c r="E677" s="67"/>
      <c r="F677" s="68"/>
      <c r="G677" s="65" t="str">
        <f>IF(Edges[[#This Row],[Vertex 1]]=Edges[[#This Row],[Vertex 2]],"HIDE","SHOW")</f>
        <v>HIDE</v>
      </c>
      <c r="H677" s="69"/>
      <c r="I677" s="70"/>
      <c r="J677" s="70"/>
      <c r="K677" s="34"/>
      <c r="L677" s="77"/>
      <c r="M677" s="77"/>
      <c r="N677" s="72"/>
      <c r="O677" s="79" t="s">
        <v>179</v>
      </c>
      <c r="P677" s="81">
        <v>42852.980925925927</v>
      </c>
      <c r="Q677" s="79" t="s">
        <v>1958</v>
      </c>
      <c r="R677" s="82" t="s">
        <v>3403</v>
      </c>
      <c r="S677" s="79" t="s">
        <v>4110</v>
      </c>
      <c r="T677" s="79" t="s">
        <v>1544</v>
      </c>
      <c r="U677" s="82" t="s">
        <v>4524</v>
      </c>
      <c r="V677" s="82" t="s">
        <v>4524</v>
      </c>
      <c r="W677" s="81">
        <v>42852.980925925927</v>
      </c>
      <c r="X677" s="82" t="s">
        <v>6313</v>
      </c>
      <c r="Y677" s="79"/>
      <c r="Z677" s="79"/>
      <c r="AA677" s="83" t="s">
        <v>8360</v>
      </c>
      <c r="AB677" s="79"/>
      <c r="AC677" s="79" t="b">
        <v>0</v>
      </c>
      <c r="AD677" s="79">
        <v>1</v>
      </c>
      <c r="AE677" s="83" t="s">
        <v>9915</v>
      </c>
      <c r="AF677" s="79" t="b">
        <v>0</v>
      </c>
      <c r="AG677" s="79" t="s">
        <v>9963</v>
      </c>
      <c r="AH677" s="79"/>
      <c r="AI677" s="83" t="s">
        <v>9915</v>
      </c>
      <c r="AJ677" s="79" t="b">
        <v>0</v>
      </c>
      <c r="AK677" s="79">
        <v>0</v>
      </c>
      <c r="AL677" s="83" t="s">
        <v>9915</v>
      </c>
      <c r="AM677" s="79" t="s">
        <v>10030</v>
      </c>
      <c r="AN677" s="79" t="b">
        <v>0</v>
      </c>
      <c r="AO677" s="83" t="s">
        <v>8360</v>
      </c>
      <c r="AP677" s="79" t="s">
        <v>179</v>
      </c>
      <c r="AQ677" s="79">
        <v>0</v>
      </c>
      <c r="AR677" s="79">
        <v>0</v>
      </c>
      <c r="AS677" s="79"/>
      <c r="AT677" s="79"/>
      <c r="AU677" s="79"/>
      <c r="AV677" s="79"/>
      <c r="AW677" s="79"/>
      <c r="AX677" s="79"/>
      <c r="AY677" s="79"/>
      <c r="AZ677" s="79"/>
      <c r="BA677">
        <v>2</v>
      </c>
      <c r="BB677">
        <v>0</v>
      </c>
      <c r="BC677" s="79" t="str">
        <f>IF(Edges[[#This Row],[Sentiment]]=0,"NEUTRAL",IF(Edges[[#This Row],[Sentiment]]=1,"POSITIVE",IF(Edges[[#This Row],[Sentiment]]=-1,"NEGATIVE")))</f>
        <v>NEUTRAL</v>
      </c>
      <c r="BD677" s="79" t="str">
        <f>IF(Edges[[#This Row],[Vertex 1]]=Edges[[#This Row],[Vertex 2]],"HIDE","SHOW")</f>
        <v>HIDE</v>
      </c>
      <c r="BE677" s="124" t="e">
        <f>REPLACE(INDEX(GroupVertices[Group], MATCH(Edges[[#This Row],[Vertex 1]],GroupVertices[Vertex],0)),1,1,"")</f>
        <v>#N/A</v>
      </c>
      <c r="BF677" s="124" t="e">
        <f>REPLACE(INDEX(GroupVertices[Group], MATCH(Edges[[#This Row],[Vertex 2]],GroupVertices[Vertex],0)),1,1,"")</f>
        <v>#N/A</v>
      </c>
    </row>
    <row r="678" spans="1:58" hidden="1" x14ac:dyDescent="0.25">
      <c r="A678" s="64" t="s">
        <v>596</v>
      </c>
      <c r="B678" s="64" t="s">
        <v>596</v>
      </c>
      <c r="C678" s="65"/>
      <c r="D678" s="66"/>
      <c r="E678" s="67"/>
      <c r="F678" s="68"/>
      <c r="G678" s="65" t="str">
        <f>IF(Edges[[#This Row],[Vertex 1]]=Edges[[#This Row],[Vertex 2]],"HIDE","SHOW")</f>
        <v>HIDE</v>
      </c>
      <c r="H678" s="69"/>
      <c r="I678" s="70"/>
      <c r="J678" s="70"/>
      <c r="K678" s="34"/>
      <c r="L678" s="77"/>
      <c r="M678" s="77"/>
      <c r="N678" s="72"/>
      <c r="O678" s="79" t="s">
        <v>179</v>
      </c>
      <c r="P678" s="81">
        <v>42852.985821759263</v>
      </c>
      <c r="Q678" s="79" t="s">
        <v>1959</v>
      </c>
      <c r="R678" s="82" t="s">
        <v>3188</v>
      </c>
      <c r="S678" s="79" t="s">
        <v>4021</v>
      </c>
      <c r="T678" s="79"/>
      <c r="U678" s="79"/>
      <c r="V678" s="82" t="s">
        <v>5072</v>
      </c>
      <c r="W678" s="81">
        <v>42852.985821759263</v>
      </c>
      <c r="X678" s="82" t="s">
        <v>6314</v>
      </c>
      <c r="Y678" s="79"/>
      <c r="Z678" s="79"/>
      <c r="AA678" s="83" t="s">
        <v>8361</v>
      </c>
      <c r="AB678" s="79"/>
      <c r="AC678" s="79" t="b">
        <v>0</v>
      </c>
      <c r="AD678" s="79">
        <v>0</v>
      </c>
      <c r="AE678" s="83" t="s">
        <v>9915</v>
      </c>
      <c r="AF678" s="79" t="b">
        <v>0</v>
      </c>
      <c r="AG678" s="79" t="s">
        <v>9963</v>
      </c>
      <c r="AH678" s="79"/>
      <c r="AI678" s="83" t="s">
        <v>9915</v>
      </c>
      <c r="AJ678" s="79" t="b">
        <v>0</v>
      </c>
      <c r="AK678" s="79">
        <v>0</v>
      </c>
      <c r="AL678" s="83" t="s">
        <v>9915</v>
      </c>
      <c r="AM678" s="79" t="s">
        <v>10031</v>
      </c>
      <c r="AN678" s="79" t="b">
        <v>0</v>
      </c>
      <c r="AO678" s="83" t="s">
        <v>8361</v>
      </c>
      <c r="AP678" s="79" t="s">
        <v>179</v>
      </c>
      <c r="AQ678" s="79">
        <v>0</v>
      </c>
      <c r="AR678" s="79">
        <v>0</v>
      </c>
      <c r="AS678" s="79"/>
      <c r="AT678" s="79"/>
      <c r="AU678" s="79"/>
      <c r="AV678" s="79"/>
      <c r="AW678" s="79"/>
      <c r="AX678" s="79"/>
      <c r="AY678" s="79"/>
      <c r="AZ678" s="79"/>
      <c r="BA678">
        <v>1</v>
      </c>
      <c r="BB678">
        <v>0</v>
      </c>
      <c r="BC678" s="79" t="str">
        <f>IF(Edges[[#This Row],[Sentiment]]=0,"NEUTRAL",IF(Edges[[#This Row],[Sentiment]]=1,"POSITIVE",IF(Edges[[#This Row],[Sentiment]]=-1,"NEGATIVE")))</f>
        <v>NEUTRAL</v>
      </c>
      <c r="BD678" s="79" t="str">
        <f>IF(Edges[[#This Row],[Vertex 1]]=Edges[[#This Row],[Vertex 2]],"HIDE","SHOW")</f>
        <v>HIDE</v>
      </c>
      <c r="BE678" s="124" t="e">
        <f>REPLACE(INDEX(GroupVertices[Group], MATCH(Edges[[#This Row],[Vertex 1]],GroupVertices[Vertex],0)),1,1,"")</f>
        <v>#N/A</v>
      </c>
      <c r="BF678" s="124" t="e">
        <f>REPLACE(INDEX(GroupVertices[Group], MATCH(Edges[[#This Row],[Vertex 2]],GroupVertices[Vertex],0)),1,1,"")</f>
        <v>#N/A</v>
      </c>
    </row>
    <row r="679" spans="1:58" hidden="1" x14ac:dyDescent="0.25">
      <c r="A679" s="64" t="s">
        <v>597</v>
      </c>
      <c r="B679" s="64" t="s">
        <v>597</v>
      </c>
      <c r="C679" s="65"/>
      <c r="D679" s="66"/>
      <c r="E679" s="67"/>
      <c r="F679" s="68"/>
      <c r="G679" s="65" t="str">
        <f>IF(Edges[[#This Row],[Vertex 1]]=Edges[[#This Row],[Vertex 2]],"HIDE","SHOW")</f>
        <v>HIDE</v>
      </c>
      <c r="H679" s="69"/>
      <c r="I679" s="70"/>
      <c r="J679" s="70"/>
      <c r="K679" s="34"/>
      <c r="L679" s="77"/>
      <c r="M679" s="77"/>
      <c r="N679" s="72"/>
      <c r="O679" s="79" t="s">
        <v>179</v>
      </c>
      <c r="P679" s="81">
        <v>42853.021898148145</v>
      </c>
      <c r="Q679" s="79" t="s">
        <v>1960</v>
      </c>
      <c r="R679" s="82" t="s">
        <v>3293</v>
      </c>
      <c r="S679" s="79" t="s">
        <v>4022</v>
      </c>
      <c r="T679" s="79"/>
      <c r="U679" s="79"/>
      <c r="V679" s="82" t="s">
        <v>5073</v>
      </c>
      <c r="W679" s="81">
        <v>42853.021898148145</v>
      </c>
      <c r="X679" s="82" t="s">
        <v>6315</v>
      </c>
      <c r="Y679" s="79"/>
      <c r="Z679" s="79"/>
      <c r="AA679" s="83" t="s">
        <v>8362</v>
      </c>
      <c r="AB679" s="79"/>
      <c r="AC679" s="79" t="b">
        <v>0</v>
      </c>
      <c r="AD679" s="79">
        <v>0</v>
      </c>
      <c r="AE679" s="83" t="s">
        <v>9915</v>
      </c>
      <c r="AF679" s="79" t="b">
        <v>0</v>
      </c>
      <c r="AG679" s="79" t="s">
        <v>9963</v>
      </c>
      <c r="AH679" s="79"/>
      <c r="AI679" s="83" t="s">
        <v>9915</v>
      </c>
      <c r="AJ679" s="79" t="b">
        <v>0</v>
      </c>
      <c r="AK679" s="79">
        <v>0</v>
      </c>
      <c r="AL679" s="83" t="s">
        <v>9915</v>
      </c>
      <c r="AM679" s="79" t="s">
        <v>9990</v>
      </c>
      <c r="AN679" s="79" t="b">
        <v>0</v>
      </c>
      <c r="AO679" s="83" t="s">
        <v>8362</v>
      </c>
      <c r="AP679" s="79" t="s">
        <v>179</v>
      </c>
      <c r="AQ679" s="79">
        <v>0</v>
      </c>
      <c r="AR679" s="79">
        <v>0</v>
      </c>
      <c r="AS679" s="79"/>
      <c r="AT679" s="79"/>
      <c r="AU679" s="79"/>
      <c r="AV679" s="79"/>
      <c r="AW679" s="79"/>
      <c r="AX679" s="79"/>
      <c r="AY679" s="79"/>
      <c r="AZ679" s="79"/>
      <c r="BA679">
        <v>1</v>
      </c>
      <c r="BB679">
        <v>0</v>
      </c>
      <c r="BC679" s="79" t="str">
        <f>IF(Edges[[#This Row],[Sentiment]]=0,"NEUTRAL",IF(Edges[[#This Row],[Sentiment]]=1,"POSITIVE",IF(Edges[[#This Row],[Sentiment]]=-1,"NEGATIVE")))</f>
        <v>NEUTRAL</v>
      </c>
      <c r="BD679" s="79" t="str">
        <f>IF(Edges[[#This Row],[Vertex 1]]=Edges[[#This Row],[Vertex 2]],"HIDE","SHOW")</f>
        <v>HIDE</v>
      </c>
      <c r="BE679" s="124" t="e">
        <f>REPLACE(INDEX(GroupVertices[Group], MATCH(Edges[[#This Row],[Vertex 1]],GroupVertices[Vertex],0)),1,1,"")</f>
        <v>#N/A</v>
      </c>
      <c r="BF679" s="124" t="e">
        <f>REPLACE(INDEX(GroupVertices[Group], MATCH(Edges[[#This Row],[Vertex 2]],GroupVertices[Vertex],0)),1,1,"")</f>
        <v>#N/A</v>
      </c>
    </row>
    <row r="680" spans="1:58" x14ac:dyDescent="0.25">
      <c r="A680" s="64" t="s">
        <v>598</v>
      </c>
      <c r="B680" s="64" t="s">
        <v>1587</v>
      </c>
      <c r="C680" s="65"/>
      <c r="D680" s="66"/>
      <c r="E680" s="67"/>
      <c r="F680" s="68"/>
      <c r="G680" s="65" t="str">
        <f>IF(Edges[[#This Row],[Vertex 1]]=Edges[[#This Row],[Vertex 2]],"HIDE","SHOW")</f>
        <v>SHOW</v>
      </c>
      <c r="H680" s="69"/>
      <c r="I680" s="70"/>
      <c r="J680" s="70"/>
      <c r="K680" s="34" t="s">
        <v>65</v>
      </c>
      <c r="L680" s="77">
        <v>680</v>
      </c>
      <c r="M680" s="77"/>
      <c r="N680" s="72"/>
      <c r="O680" s="79" t="s">
        <v>1647</v>
      </c>
      <c r="P680" s="81">
        <v>42853.082384259258</v>
      </c>
      <c r="Q680" s="79" t="s">
        <v>1961</v>
      </c>
      <c r="R680" s="79"/>
      <c r="S680" s="79"/>
      <c r="T680" s="79" t="s">
        <v>4325</v>
      </c>
      <c r="U680" s="79"/>
      <c r="V680" s="82" t="s">
        <v>5074</v>
      </c>
      <c r="W680" s="81">
        <v>42853.082384259258</v>
      </c>
      <c r="X680" s="82" t="s">
        <v>6316</v>
      </c>
      <c r="Y680" s="79"/>
      <c r="Z680" s="79"/>
      <c r="AA680" s="83" t="s">
        <v>8363</v>
      </c>
      <c r="AB680" s="83" t="s">
        <v>9887</v>
      </c>
      <c r="AC680" s="79" t="b">
        <v>0</v>
      </c>
      <c r="AD680" s="79">
        <v>0</v>
      </c>
      <c r="AE680" s="83" t="s">
        <v>9931</v>
      </c>
      <c r="AF680" s="79" t="b">
        <v>0</v>
      </c>
      <c r="AG680" s="79" t="s">
        <v>9963</v>
      </c>
      <c r="AH680" s="79"/>
      <c r="AI680" s="83" t="s">
        <v>9915</v>
      </c>
      <c r="AJ680" s="79" t="b">
        <v>0</v>
      </c>
      <c r="AK680" s="79">
        <v>0</v>
      </c>
      <c r="AL680" s="83" t="s">
        <v>9915</v>
      </c>
      <c r="AM680" s="79" t="s">
        <v>9991</v>
      </c>
      <c r="AN680" s="79" t="b">
        <v>0</v>
      </c>
      <c r="AO680" s="83" t="s">
        <v>9887</v>
      </c>
      <c r="AP680" s="79" t="s">
        <v>179</v>
      </c>
      <c r="AQ680" s="79">
        <v>0</v>
      </c>
      <c r="AR680" s="79">
        <v>0</v>
      </c>
      <c r="AS680" s="79"/>
      <c r="AT680" s="79"/>
      <c r="AU680" s="79"/>
      <c r="AV680" s="79"/>
      <c r="AW680" s="79"/>
      <c r="AX680" s="79"/>
      <c r="AY680" s="79"/>
      <c r="AZ680" s="79"/>
      <c r="BA680">
        <v>1</v>
      </c>
      <c r="BB680">
        <v>0</v>
      </c>
      <c r="BC680" s="79" t="str">
        <f>IF(Edges[[#This Row],[Sentiment]]=0,"NEUTRAL",IF(Edges[[#This Row],[Sentiment]]=1,"POSITIVE",IF(Edges[[#This Row],[Sentiment]]=-1,"NEGATIVE")))</f>
        <v>NEUTRAL</v>
      </c>
      <c r="BD680" s="79" t="str">
        <f>IF(Edges[[#This Row],[Vertex 1]]=Edges[[#This Row],[Vertex 2]],"HIDE","SHOW")</f>
        <v>SHOW</v>
      </c>
      <c r="BE680" s="78" t="str">
        <f>REPLACE(INDEX(GroupVertices[Group], MATCH(Edges[[#This Row],[Vertex 1]],GroupVertices[Vertex],0)),1,1,"")</f>
        <v>EUTRAL</v>
      </c>
      <c r="BF680" s="78" t="str">
        <f>REPLACE(INDEX(GroupVertices[Group], MATCH(Edges[[#This Row],[Vertex 2]],GroupVertices[Vertex],0)),1,1,"")</f>
        <v>EUTRAL</v>
      </c>
    </row>
    <row r="681" spans="1:58" x14ac:dyDescent="0.25">
      <c r="A681" s="64" t="s">
        <v>599</v>
      </c>
      <c r="B681" s="64" t="s">
        <v>1469</v>
      </c>
      <c r="C681" s="65"/>
      <c r="D681" s="66"/>
      <c r="E681" s="67"/>
      <c r="F681" s="68"/>
      <c r="G681" s="65" t="str">
        <f>IF(Edges[[#This Row],[Vertex 1]]=Edges[[#This Row],[Vertex 2]],"HIDE","SHOW")</f>
        <v>SHOW</v>
      </c>
      <c r="H681" s="69"/>
      <c r="I681" s="70"/>
      <c r="J681" s="70"/>
      <c r="K681" s="34" t="s">
        <v>65</v>
      </c>
      <c r="L681" s="77">
        <v>681</v>
      </c>
      <c r="M681" s="77"/>
      <c r="N681" s="72"/>
      <c r="O681" s="79" t="s">
        <v>1646</v>
      </c>
      <c r="P681" s="81">
        <v>42853.09034722222</v>
      </c>
      <c r="Q681" s="79" t="s">
        <v>18368</v>
      </c>
      <c r="R681" s="79"/>
      <c r="S681" s="79"/>
      <c r="T681" s="79" t="s">
        <v>4277</v>
      </c>
      <c r="U681" s="79"/>
      <c r="V681" s="82" t="s">
        <v>5075</v>
      </c>
      <c r="W681" s="81">
        <v>42853.09034722222</v>
      </c>
      <c r="X681" s="82" t="s">
        <v>6317</v>
      </c>
      <c r="Y681" s="79"/>
      <c r="Z681" s="79"/>
      <c r="AA681" s="83" t="s">
        <v>8364</v>
      </c>
      <c r="AB681" s="79"/>
      <c r="AC681" s="79" t="b">
        <v>0</v>
      </c>
      <c r="AD681" s="79">
        <v>0</v>
      </c>
      <c r="AE681" s="83" t="s">
        <v>9915</v>
      </c>
      <c r="AF681" s="79" t="b">
        <v>0</v>
      </c>
      <c r="AG681" s="79" t="s">
        <v>9963</v>
      </c>
      <c r="AH681" s="79"/>
      <c r="AI681" s="83" t="s">
        <v>9915</v>
      </c>
      <c r="AJ681" s="79" t="b">
        <v>0</v>
      </c>
      <c r="AK681" s="79">
        <v>29</v>
      </c>
      <c r="AL681" s="83" t="s">
        <v>9672</v>
      </c>
      <c r="AM681" s="79" t="s">
        <v>9991</v>
      </c>
      <c r="AN681" s="79" t="b">
        <v>0</v>
      </c>
      <c r="AO681" s="83" t="s">
        <v>9672</v>
      </c>
      <c r="AP681" s="79" t="s">
        <v>179</v>
      </c>
      <c r="AQ681" s="79">
        <v>0</v>
      </c>
      <c r="AR681" s="79">
        <v>0</v>
      </c>
      <c r="AS681" s="79"/>
      <c r="AT681" s="79"/>
      <c r="AU681" s="79"/>
      <c r="AV681" s="79"/>
      <c r="AW681" s="79"/>
      <c r="AX681" s="79"/>
      <c r="AY681" s="79"/>
      <c r="AZ681" s="79"/>
      <c r="BA681">
        <v>1</v>
      </c>
      <c r="BB681">
        <v>0</v>
      </c>
      <c r="BC681" s="79" t="str">
        <f>IF(Edges[[#This Row],[Sentiment]]=0,"NEUTRAL",IF(Edges[[#This Row],[Sentiment]]=1,"POSITIVE",IF(Edges[[#This Row],[Sentiment]]=-1,"NEGATIVE")))</f>
        <v>NEUTRAL</v>
      </c>
      <c r="BD681" s="79" t="str">
        <f>IF(Edges[[#This Row],[Vertex 1]]=Edges[[#This Row],[Vertex 2]],"HIDE","SHOW")</f>
        <v>SHOW</v>
      </c>
      <c r="BE681" s="78" t="str">
        <f>REPLACE(INDEX(GroupVertices[Group], MATCH(Edges[[#This Row],[Vertex 1]],GroupVertices[Vertex],0)),1,1,"")</f>
        <v>EUTRAL</v>
      </c>
      <c r="BF681" s="78" t="str">
        <f>REPLACE(INDEX(GroupVertices[Group], MATCH(Edges[[#This Row],[Vertex 2]],GroupVertices[Vertex],0)),1,1,"")</f>
        <v>EUTRAL</v>
      </c>
    </row>
    <row r="682" spans="1:58" x14ac:dyDescent="0.25">
      <c r="A682" s="64" t="s">
        <v>600</v>
      </c>
      <c r="B682" s="64" t="s">
        <v>1470</v>
      </c>
      <c r="C682" s="65"/>
      <c r="D682" s="66"/>
      <c r="E682" s="67"/>
      <c r="F682" s="68"/>
      <c r="G682" s="65" t="str">
        <f>IF(Edges[[#This Row],[Vertex 1]]=Edges[[#This Row],[Vertex 2]],"HIDE","SHOW")</f>
        <v>SHOW</v>
      </c>
      <c r="H682" s="69"/>
      <c r="I682" s="70"/>
      <c r="J682" s="70"/>
      <c r="K682" s="34" t="s">
        <v>65</v>
      </c>
      <c r="L682" s="77">
        <v>682</v>
      </c>
      <c r="M682" s="77"/>
      <c r="N682" s="72"/>
      <c r="O682" s="79" t="s">
        <v>1646</v>
      </c>
      <c r="P682" s="81">
        <v>42852.548611111109</v>
      </c>
      <c r="Q682" s="79" t="s">
        <v>1962</v>
      </c>
      <c r="R682" s="82" t="s">
        <v>3187</v>
      </c>
      <c r="S682" s="79" t="s">
        <v>4021</v>
      </c>
      <c r="T682" s="79"/>
      <c r="U682" s="79"/>
      <c r="V682" s="82" t="s">
        <v>5076</v>
      </c>
      <c r="W682" s="81">
        <v>42852.548611111109</v>
      </c>
      <c r="X682" s="82" t="s">
        <v>6318</v>
      </c>
      <c r="Y682" s="79"/>
      <c r="Z682" s="79"/>
      <c r="AA682" s="83" t="s">
        <v>8365</v>
      </c>
      <c r="AB682" s="79"/>
      <c r="AC682" s="79" t="b">
        <v>0</v>
      </c>
      <c r="AD682" s="79">
        <v>0</v>
      </c>
      <c r="AE682" s="83" t="s">
        <v>9915</v>
      </c>
      <c r="AF682" s="79" t="b">
        <v>0</v>
      </c>
      <c r="AG682" s="79" t="s">
        <v>9963</v>
      </c>
      <c r="AH682" s="79"/>
      <c r="AI682" s="83" t="s">
        <v>9915</v>
      </c>
      <c r="AJ682" s="79" t="b">
        <v>0</v>
      </c>
      <c r="AK682" s="79">
        <v>1</v>
      </c>
      <c r="AL682" s="83" t="s">
        <v>9915</v>
      </c>
      <c r="AM682" s="79" t="s">
        <v>10032</v>
      </c>
      <c r="AN682" s="79" t="b">
        <v>0</v>
      </c>
      <c r="AO682" s="83" t="s">
        <v>8365</v>
      </c>
      <c r="AP682" s="79" t="s">
        <v>179</v>
      </c>
      <c r="AQ682" s="79">
        <v>0</v>
      </c>
      <c r="AR682" s="79">
        <v>0</v>
      </c>
      <c r="AS682" s="79"/>
      <c r="AT682" s="79"/>
      <c r="AU682" s="79"/>
      <c r="AV682" s="79"/>
      <c r="AW682" s="79"/>
      <c r="AX682" s="79"/>
      <c r="AY682" s="79"/>
      <c r="AZ682" s="79"/>
      <c r="BA682">
        <v>1</v>
      </c>
      <c r="BB682">
        <v>0</v>
      </c>
      <c r="BC682" s="79" t="str">
        <f>IF(Edges[[#This Row],[Sentiment]]=0,"NEUTRAL",IF(Edges[[#This Row],[Sentiment]]=1,"POSITIVE",IF(Edges[[#This Row],[Sentiment]]=-1,"NEGATIVE")))</f>
        <v>NEUTRAL</v>
      </c>
      <c r="BD682" s="79" t="str">
        <f>IF(Edges[[#This Row],[Vertex 1]]=Edges[[#This Row],[Vertex 2]],"HIDE","SHOW")</f>
        <v>SHOW</v>
      </c>
      <c r="BE682" s="78" t="str">
        <f>REPLACE(INDEX(GroupVertices[Group], MATCH(Edges[[#This Row],[Vertex 1]],GroupVertices[Vertex],0)),1,1,"")</f>
        <v>EUTRAL</v>
      </c>
      <c r="BF682" s="78" t="str">
        <f>REPLACE(INDEX(GroupVertices[Group], MATCH(Edges[[#This Row],[Vertex 2]],GroupVertices[Vertex],0)),1,1,"")</f>
        <v>EUTRAL</v>
      </c>
    </row>
    <row r="683" spans="1:58" x14ac:dyDescent="0.25">
      <c r="A683" s="64" t="s">
        <v>601</v>
      </c>
      <c r="B683" s="64" t="s">
        <v>600</v>
      </c>
      <c r="C683" s="65"/>
      <c r="D683" s="66"/>
      <c r="E683" s="67"/>
      <c r="F683" s="68"/>
      <c r="G683" s="65" t="str">
        <f>IF(Edges[[#This Row],[Vertex 1]]=Edges[[#This Row],[Vertex 2]],"HIDE","SHOW")</f>
        <v>SHOW</v>
      </c>
      <c r="H683" s="69"/>
      <c r="I683" s="70"/>
      <c r="J683" s="70"/>
      <c r="K683" s="34" t="s">
        <v>65</v>
      </c>
      <c r="L683" s="77">
        <v>683</v>
      </c>
      <c r="M683" s="77"/>
      <c r="N683" s="72"/>
      <c r="O683" s="79" t="s">
        <v>1646</v>
      </c>
      <c r="P683" s="81">
        <v>42853.094363425924</v>
      </c>
      <c r="Q683" s="79" t="s">
        <v>1963</v>
      </c>
      <c r="R683" s="79"/>
      <c r="S683" s="79"/>
      <c r="T683" s="79"/>
      <c r="U683" s="79"/>
      <c r="V683" s="82" t="s">
        <v>5077</v>
      </c>
      <c r="W683" s="81">
        <v>42853.094363425924</v>
      </c>
      <c r="X683" s="82" t="s">
        <v>6319</v>
      </c>
      <c r="Y683" s="79"/>
      <c r="Z683" s="79"/>
      <c r="AA683" s="83" t="s">
        <v>8366</v>
      </c>
      <c r="AB683" s="79"/>
      <c r="AC683" s="79" t="b">
        <v>0</v>
      </c>
      <c r="AD683" s="79">
        <v>0</v>
      </c>
      <c r="AE683" s="83" t="s">
        <v>9915</v>
      </c>
      <c r="AF683" s="79" t="b">
        <v>0</v>
      </c>
      <c r="AG683" s="79" t="s">
        <v>9963</v>
      </c>
      <c r="AH683" s="79"/>
      <c r="AI683" s="83" t="s">
        <v>9915</v>
      </c>
      <c r="AJ683" s="79" t="b">
        <v>0</v>
      </c>
      <c r="AK683" s="79">
        <v>1</v>
      </c>
      <c r="AL683" s="83" t="s">
        <v>8365</v>
      </c>
      <c r="AM683" s="79" t="s">
        <v>9993</v>
      </c>
      <c r="AN683" s="79" t="b">
        <v>0</v>
      </c>
      <c r="AO683" s="83" t="s">
        <v>8365</v>
      </c>
      <c r="AP683" s="79" t="s">
        <v>179</v>
      </c>
      <c r="AQ683" s="79">
        <v>0</v>
      </c>
      <c r="AR683" s="79">
        <v>0</v>
      </c>
      <c r="AS683" s="79"/>
      <c r="AT683" s="79"/>
      <c r="AU683" s="79"/>
      <c r="AV683" s="79"/>
      <c r="AW683" s="79"/>
      <c r="AX683" s="79"/>
      <c r="AY683" s="79"/>
      <c r="AZ683" s="79"/>
      <c r="BA683">
        <v>1</v>
      </c>
      <c r="BB683">
        <v>0</v>
      </c>
      <c r="BC683" s="79" t="str">
        <f>IF(Edges[[#This Row],[Sentiment]]=0,"NEUTRAL",IF(Edges[[#This Row],[Sentiment]]=1,"POSITIVE",IF(Edges[[#This Row],[Sentiment]]=-1,"NEGATIVE")))</f>
        <v>NEUTRAL</v>
      </c>
      <c r="BD683" s="79" t="str">
        <f>IF(Edges[[#This Row],[Vertex 1]]=Edges[[#This Row],[Vertex 2]],"HIDE","SHOW")</f>
        <v>SHOW</v>
      </c>
      <c r="BE683" s="78" t="str">
        <f>REPLACE(INDEX(GroupVertices[Group], MATCH(Edges[[#This Row],[Vertex 1]],GroupVertices[Vertex],0)),1,1,"")</f>
        <v>EUTRAL</v>
      </c>
      <c r="BF683" s="78" t="str">
        <f>REPLACE(INDEX(GroupVertices[Group], MATCH(Edges[[#This Row],[Vertex 2]],GroupVertices[Vertex],0)),1,1,"")</f>
        <v>EUTRAL</v>
      </c>
    </row>
    <row r="684" spans="1:58" x14ac:dyDescent="0.25">
      <c r="A684" s="64" t="s">
        <v>601</v>
      </c>
      <c r="B684" s="64" t="s">
        <v>1470</v>
      </c>
      <c r="C684" s="65"/>
      <c r="D684" s="66"/>
      <c r="E684" s="67"/>
      <c r="F684" s="68"/>
      <c r="G684" s="65" t="str">
        <f>IF(Edges[[#This Row],[Vertex 1]]=Edges[[#This Row],[Vertex 2]],"HIDE","SHOW")</f>
        <v>SHOW</v>
      </c>
      <c r="H684" s="69"/>
      <c r="I684" s="70"/>
      <c r="J684" s="70"/>
      <c r="K684" s="34" t="s">
        <v>65</v>
      </c>
      <c r="L684" s="77">
        <v>684</v>
      </c>
      <c r="M684" s="77"/>
      <c r="N684" s="72"/>
      <c r="O684" s="79" t="s">
        <v>1646</v>
      </c>
      <c r="P684" s="81">
        <v>42853.094363425924</v>
      </c>
      <c r="Q684" s="79" t="s">
        <v>1963</v>
      </c>
      <c r="R684" s="79"/>
      <c r="S684" s="79"/>
      <c r="T684" s="79"/>
      <c r="U684" s="79"/>
      <c r="V684" s="82" t="s">
        <v>5077</v>
      </c>
      <c r="W684" s="81">
        <v>42853.094363425924</v>
      </c>
      <c r="X684" s="82" t="s">
        <v>6319</v>
      </c>
      <c r="Y684" s="79"/>
      <c r="Z684" s="79"/>
      <c r="AA684" s="83" t="s">
        <v>8366</v>
      </c>
      <c r="AB684" s="79"/>
      <c r="AC684" s="79" t="b">
        <v>0</v>
      </c>
      <c r="AD684" s="79">
        <v>0</v>
      </c>
      <c r="AE684" s="83" t="s">
        <v>9915</v>
      </c>
      <c r="AF684" s="79" t="b">
        <v>0</v>
      </c>
      <c r="AG684" s="79" t="s">
        <v>9963</v>
      </c>
      <c r="AH684" s="79"/>
      <c r="AI684" s="83" t="s">
        <v>9915</v>
      </c>
      <c r="AJ684" s="79" t="b">
        <v>0</v>
      </c>
      <c r="AK684" s="79">
        <v>1</v>
      </c>
      <c r="AL684" s="83" t="s">
        <v>8365</v>
      </c>
      <c r="AM684" s="79" t="s">
        <v>9993</v>
      </c>
      <c r="AN684" s="79" t="b">
        <v>0</v>
      </c>
      <c r="AO684" s="83" t="s">
        <v>8365</v>
      </c>
      <c r="AP684" s="79" t="s">
        <v>179</v>
      </c>
      <c r="AQ684" s="79">
        <v>0</v>
      </c>
      <c r="AR684" s="79">
        <v>0</v>
      </c>
      <c r="AS684" s="79"/>
      <c r="AT684" s="79"/>
      <c r="AU684" s="79"/>
      <c r="AV684" s="79"/>
      <c r="AW684" s="79"/>
      <c r="AX684" s="79"/>
      <c r="AY684" s="79"/>
      <c r="AZ684" s="79"/>
      <c r="BA684">
        <v>1</v>
      </c>
      <c r="BB684">
        <v>0</v>
      </c>
      <c r="BC684" s="79" t="str">
        <f>IF(Edges[[#This Row],[Sentiment]]=0,"NEUTRAL",IF(Edges[[#This Row],[Sentiment]]=1,"POSITIVE",IF(Edges[[#This Row],[Sentiment]]=-1,"NEGATIVE")))</f>
        <v>NEUTRAL</v>
      </c>
      <c r="BD684" s="79" t="str">
        <f>IF(Edges[[#This Row],[Vertex 1]]=Edges[[#This Row],[Vertex 2]],"HIDE","SHOW")</f>
        <v>SHOW</v>
      </c>
      <c r="BE684" s="78" t="str">
        <f>REPLACE(INDEX(GroupVertices[Group], MATCH(Edges[[#This Row],[Vertex 1]],GroupVertices[Vertex],0)),1,1,"")</f>
        <v>EUTRAL</v>
      </c>
      <c r="BF684" s="78" t="str">
        <f>REPLACE(INDEX(GroupVertices[Group], MATCH(Edges[[#This Row],[Vertex 2]],GroupVertices[Vertex],0)),1,1,"")</f>
        <v>EUTRAL</v>
      </c>
    </row>
    <row r="685" spans="1:58" x14ac:dyDescent="0.25">
      <c r="A685" s="64" t="s">
        <v>602</v>
      </c>
      <c r="B685" s="64" t="s">
        <v>1335</v>
      </c>
      <c r="C685" s="65"/>
      <c r="D685" s="66"/>
      <c r="E685" s="67"/>
      <c r="F685" s="68"/>
      <c r="G685" s="65" t="str">
        <f>IF(Edges[[#This Row],[Vertex 1]]=Edges[[#This Row],[Vertex 2]],"HIDE","SHOW")</f>
        <v>SHOW</v>
      </c>
      <c r="H685" s="69"/>
      <c r="I685" s="70"/>
      <c r="J685" s="70"/>
      <c r="K685" s="34" t="s">
        <v>65</v>
      </c>
      <c r="L685" s="77">
        <v>685</v>
      </c>
      <c r="M685" s="77"/>
      <c r="N685" s="72"/>
      <c r="O685" s="79" t="s">
        <v>1646</v>
      </c>
      <c r="P685" s="81">
        <v>42853.099097222221</v>
      </c>
      <c r="Q685" s="79" t="s">
        <v>1964</v>
      </c>
      <c r="R685" s="82" t="s">
        <v>3404</v>
      </c>
      <c r="S685" s="79" t="s">
        <v>4021</v>
      </c>
      <c r="T685" s="79" t="s">
        <v>4326</v>
      </c>
      <c r="U685" s="79"/>
      <c r="V685" s="82" t="s">
        <v>5078</v>
      </c>
      <c r="W685" s="81">
        <v>42853.099097222221</v>
      </c>
      <c r="X685" s="82" t="s">
        <v>6320</v>
      </c>
      <c r="Y685" s="79"/>
      <c r="Z685" s="79"/>
      <c r="AA685" s="83" t="s">
        <v>8367</v>
      </c>
      <c r="AB685" s="79"/>
      <c r="AC685" s="79" t="b">
        <v>0</v>
      </c>
      <c r="AD685" s="79">
        <v>0</v>
      </c>
      <c r="AE685" s="83" t="s">
        <v>9915</v>
      </c>
      <c r="AF685" s="79" t="b">
        <v>0</v>
      </c>
      <c r="AG685" s="79" t="s">
        <v>9963</v>
      </c>
      <c r="AH685" s="79"/>
      <c r="AI685" s="83" t="s">
        <v>9915</v>
      </c>
      <c r="AJ685" s="79" t="b">
        <v>0</v>
      </c>
      <c r="AK685" s="79">
        <v>2</v>
      </c>
      <c r="AL685" s="83" t="s">
        <v>9383</v>
      </c>
      <c r="AM685" s="79" t="s">
        <v>9991</v>
      </c>
      <c r="AN685" s="79" t="b">
        <v>0</v>
      </c>
      <c r="AO685" s="83" t="s">
        <v>9383</v>
      </c>
      <c r="AP685" s="79" t="s">
        <v>179</v>
      </c>
      <c r="AQ685" s="79">
        <v>0</v>
      </c>
      <c r="AR685" s="79">
        <v>0</v>
      </c>
      <c r="AS685" s="79"/>
      <c r="AT685" s="79"/>
      <c r="AU685" s="79"/>
      <c r="AV685" s="79"/>
      <c r="AW685" s="79"/>
      <c r="AX685" s="79"/>
      <c r="AY685" s="79"/>
      <c r="AZ685" s="79"/>
      <c r="BA685">
        <v>1</v>
      </c>
      <c r="BB685">
        <v>0</v>
      </c>
      <c r="BC685" s="79" t="str">
        <f>IF(Edges[[#This Row],[Sentiment]]=0,"NEUTRAL",IF(Edges[[#This Row],[Sentiment]]=1,"POSITIVE",IF(Edges[[#This Row],[Sentiment]]=-1,"NEGATIVE")))</f>
        <v>NEUTRAL</v>
      </c>
      <c r="BD685" s="79" t="str">
        <f>IF(Edges[[#This Row],[Vertex 1]]=Edges[[#This Row],[Vertex 2]],"HIDE","SHOW")</f>
        <v>SHOW</v>
      </c>
      <c r="BE685" s="78" t="str">
        <f>REPLACE(INDEX(GroupVertices[Group], MATCH(Edges[[#This Row],[Vertex 1]],GroupVertices[Vertex],0)),1,1,"")</f>
        <v>EUTRAL</v>
      </c>
      <c r="BF685" s="78" t="str">
        <f>REPLACE(INDEX(GroupVertices[Group], MATCH(Edges[[#This Row],[Vertex 2]],GroupVertices[Vertex],0)),1,1,"")</f>
        <v>OSITIVE</v>
      </c>
    </row>
    <row r="686" spans="1:58" hidden="1" x14ac:dyDescent="0.25">
      <c r="A686" s="64" t="s">
        <v>603</v>
      </c>
      <c r="B686" s="64" t="s">
        <v>603</v>
      </c>
      <c r="C686" s="65"/>
      <c r="D686" s="66"/>
      <c r="E686" s="67"/>
      <c r="F686" s="68"/>
      <c r="G686" s="65" t="str">
        <f>IF(Edges[[#This Row],[Vertex 1]]=Edges[[#This Row],[Vertex 2]],"HIDE","SHOW")</f>
        <v>HIDE</v>
      </c>
      <c r="H686" s="69"/>
      <c r="I686" s="70"/>
      <c r="J686" s="70"/>
      <c r="K686" s="34"/>
      <c r="L686" s="77"/>
      <c r="M686" s="77"/>
      <c r="N686" s="72"/>
      <c r="O686" s="79" t="s">
        <v>179</v>
      </c>
      <c r="P686" s="81">
        <v>42851.711898148147</v>
      </c>
      <c r="Q686" s="79" t="s">
        <v>1965</v>
      </c>
      <c r="R686" s="82" t="s">
        <v>3405</v>
      </c>
      <c r="S686" s="79" t="s">
        <v>4051</v>
      </c>
      <c r="T686" s="79"/>
      <c r="U686" s="79"/>
      <c r="V686" s="82" t="s">
        <v>4787</v>
      </c>
      <c r="W686" s="81">
        <v>42851.711898148147</v>
      </c>
      <c r="X686" s="82" t="s">
        <v>6321</v>
      </c>
      <c r="Y686" s="79"/>
      <c r="Z686" s="79"/>
      <c r="AA686" s="83" t="s">
        <v>8368</v>
      </c>
      <c r="AB686" s="79"/>
      <c r="AC686" s="79" t="b">
        <v>0</v>
      </c>
      <c r="AD686" s="79">
        <v>0</v>
      </c>
      <c r="AE686" s="83" t="s">
        <v>9915</v>
      </c>
      <c r="AF686" s="79" t="b">
        <v>0</v>
      </c>
      <c r="AG686" s="79" t="s">
        <v>9963</v>
      </c>
      <c r="AH686" s="79"/>
      <c r="AI686" s="83" t="s">
        <v>9915</v>
      </c>
      <c r="AJ686" s="79" t="b">
        <v>0</v>
      </c>
      <c r="AK686" s="79">
        <v>0</v>
      </c>
      <c r="AL686" s="83" t="s">
        <v>9915</v>
      </c>
      <c r="AM686" s="79" t="s">
        <v>4133</v>
      </c>
      <c r="AN686" s="79" t="b">
        <v>1</v>
      </c>
      <c r="AO686" s="83" t="s">
        <v>8368</v>
      </c>
      <c r="AP686" s="79" t="s">
        <v>179</v>
      </c>
      <c r="AQ686" s="79">
        <v>0</v>
      </c>
      <c r="AR686" s="79">
        <v>0</v>
      </c>
      <c r="AS686" s="79"/>
      <c r="AT686" s="79"/>
      <c r="AU686" s="79"/>
      <c r="AV686" s="79"/>
      <c r="AW686" s="79"/>
      <c r="AX686" s="79"/>
      <c r="AY686" s="79"/>
      <c r="AZ686" s="79"/>
      <c r="BA686">
        <v>6</v>
      </c>
      <c r="BB686">
        <v>0</v>
      </c>
      <c r="BC686" s="79" t="str">
        <f>IF(Edges[[#This Row],[Sentiment]]=0,"NEUTRAL",IF(Edges[[#This Row],[Sentiment]]=1,"POSITIVE",IF(Edges[[#This Row],[Sentiment]]=-1,"NEGATIVE")))</f>
        <v>NEUTRAL</v>
      </c>
      <c r="BD686" s="79" t="str">
        <f>IF(Edges[[#This Row],[Vertex 1]]=Edges[[#This Row],[Vertex 2]],"HIDE","SHOW")</f>
        <v>HIDE</v>
      </c>
      <c r="BE686" s="124" t="e">
        <f>REPLACE(INDEX(GroupVertices[Group], MATCH(Edges[[#This Row],[Vertex 1]],GroupVertices[Vertex],0)),1,1,"")</f>
        <v>#N/A</v>
      </c>
      <c r="BF686" s="124" t="e">
        <f>REPLACE(INDEX(GroupVertices[Group], MATCH(Edges[[#This Row],[Vertex 2]],GroupVertices[Vertex],0)),1,1,"")</f>
        <v>#N/A</v>
      </c>
    </row>
    <row r="687" spans="1:58" hidden="1" x14ac:dyDescent="0.25">
      <c r="A687" s="64" t="s">
        <v>603</v>
      </c>
      <c r="B687" s="64" t="s">
        <v>603</v>
      </c>
      <c r="C687" s="65"/>
      <c r="D687" s="66"/>
      <c r="E687" s="67"/>
      <c r="F687" s="68"/>
      <c r="G687" s="65" t="str">
        <f>IF(Edges[[#This Row],[Vertex 1]]=Edges[[#This Row],[Vertex 2]],"HIDE","SHOW")</f>
        <v>HIDE</v>
      </c>
      <c r="H687" s="69"/>
      <c r="I687" s="70"/>
      <c r="J687" s="70"/>
      <c r="K687" s="34"/>
      <c r="L687" s="77"/>
      <c r="M687" s="77"/>
      <c r="N687" s="72"/>
      <c r="O687" s="79" t="s">
        <v>179</v>
      </c>
      <c r="P687" s="81">
        <v>42852.124050925922</v>
      </c>
      <c r="Q687" s="79" t="s">
        <v>1966</v>
      </c>
      <c r="R687" s="82" t="s">
        <v>3406</v>
      </c>
      <c r="S687" s="79" t="s">
        <v>4051</v>
      </c>
      <c r="T687" s="79"/>
      <c r="U687" s="79"/>
      <c r="V687" s="82" t="s">
        <v>4787</v>
      </c>
      <c r="W687" s="81">
        <v>42852.124050925922</v>
      </c>
      <c r="X687" s="82" t="s">
        <v>6322</v>
      </c>
      <c r="Y687" s="79"/>
      <c r="Z687" s="79"/>
      <c r="AA687" s="83" t="s">
        <v>8369</v>
      </c>
      <c r="AB687" s="79"/>
      <c r="AC687" s="79" t="b">
        <v>0</v>
      </c>
      <c r="AD687" s="79">
        <v>0</v>
      </c>
      <c r="AE687" s="83" t="s">
        <v>9915</v>
      </c>
      <c r="AF687" s="79" t="b">
        <v>0</v>
      </c>
      <c r="AG687" s="79" t="s">
        <v>9963</v>
      </c>
      <c r="AH687" s="79"/>
      <c r="AI687" s="83" t="s">
        <v>9915</v>
      </c>
      <c r="AJ687" s="79" t="b">
        <v>0</v>
      </c>
      <c r="AK687" s="79">
        <v>0</v>
      </c>
      <c r="AL687" s="83" t="s">
        <v>9915</v>
      </c>
      <c r="AM687" s="79" t="s">
        <v>4133</v>
      </c>
      <c r="AN687" s="79" t="b">
        <v>1</v>
      </c>
      <c r="AO687" s="83" t="s">
        <v>8369</v>
      </c>
      <c r="AP687" s="79" t="s">
        <v>179</v>
      </c>
      <c r="AQ687" s="79">
        <v>0</v>
      </c>
      <c r="AR687" s="79">
        <v>0</v>
      </c>
      <c r="AS687" s="79"/>
      <c r="AT687" s="79"/>
      <c r="AU687" s="79"/>
      <c r="AV687" s="79"/>
      <c r="AW687" s="79"/>
      <c r="AX687" s="79"/>
      <c r="AY687" s="79"/>
      <c r="AZ687" s="79"/>
      <c r="BA687">
        <v>6</v>
      </c>
      <c r="BB687">
        <v>0</v>
      </c>
      <c r="BC687" s="79" t="str">
        <f>IF(Edges[[#This Row],[Sentiment]]=0,"NEUTRAL",IF(Edges[[#This Row],[Sentiment]]=1,"POSITIVE",IF(Edges[[#This Row],[Sentiment]]=-1,"NEGATIVE")))</f>
        <v>NEUTRAL</v>
      </c>
      <c r="BD687" s="79" t="str">
        <f>IF(Edges[[#This Row],[Vertex 1]]=Edges[[#This Row],[Vertex 2]],"HIDE","SHOW")</f>
        <v>HIDE</v>
      </c>
      <c r="BE687" s="124" t="e">
        <f>REPLACE(INDEX(GroupVertices[Group], MATCH(Edges[[#This Row],[Vertex 1]],GroupVertices[Vertex],0)),1,1,"")</f>
        <v>#N/A</v>
      </c>
      <c r="BF687" s="124" t="e">
        <f>REPLACE(INDEX(GroupVertices[Group], MATCH(Edges[[#This Row],[Vertex 2]],GroupVertices[Vertex],0)),1,1,"")</f>
        <v>#N/A</v>
      </c>
    </row>
    <row r="688" spans="1:58" hidden="1" x14ac:dyDescent="0.25">
      <c r="A688" s="64" t="s">
        <v>603</v>
      </c>
      <c r="B688" s="64" t="s">
        <v>603</v>
      </c>
      <c r="C688" s="65"/>
      <c r="D688" s="66"/>
      <c r="E688" s="67"/>
      <c r="F688" s="68"/>
      <c r="G688" s="65" t="str">
        <f>IF(Edges[[#This Row],[Vertex 1]]=Edges[[#This Row],[Vertex 2]],"HIDE","SHOW")</f>
        <v>HIDE</v>
      </c>
      <c r="H688" s="69"/>
      <c r="I688" s="70"/>
      <c r="J688" s="70"/>
      <c r="K688" s="34"/>
      <c r="L688" s="77"/>
      <c r="M688" s="77"/>
      <c r="N688" s="72"/>
      <c r="O688" s="79" t="s">
        <v>179</v>
      </c>
      <c r="P688" s="81">
        <v>42852.148298611108</v>
      </c>
      <c r="Q688" s="79" t="s">
        <v>1967</v>
      </c>
      <c r="R688" s="82" t="s">
        <v>3407</v>
      </c>
      <c r="S688" s="79" t="s">
        <v>4021</v>
      </c>
      <c r="T688" s="79"/>
      <c r="U688" s="82" t="s">
        <v>4525</v>
      </c>
      <c r="V688" s="82" t="s">
        <v>4525</v>
      </c>
      <c r="W688" s="81">
        <v>42852.148298611108</v>
      </c>
      <c r="X688" s="82" t="s">
        <v>6323</v>
      </c>
      <c r="Y688" s="79"/>
      <c r="Z688" s="79"/>
      <c r="AA688" s="83" t="s">
        <v>8370</v>
      </c>
      <c r="AB688" s="79"/>
      <c r="AC688" s="79" t="b">
        <v>0</v>
      </c>
      <c r="AD688" s="79">
        <v>0</v>
      </c>
      <c r="AE688" s="83" t="s">
        <v>9915</v>
      </c>
      <c r="AF688" s="79" t="b">
        <v>0</v>
      </c>
      <c r="AG688" s="79" t="s">
        <v>9963</v>
      </c>
      <c r="AH688" s="79"/>
      <c r="AI688" s="83" t="s">
        <v>9915</v>
      </c>
      <c r="AJ688" s="79" t="b">
        <v>0</v>
      </c>
      <c r="AK688" s="79">
        <v>0</v>
      </c>
      <c r="AL688" s="83" t="s">
        <v>9915</v>
      </c>
      <c r="AM688" s="79" t="s">
        <v>4133</v>
      </c>
      <c r="AN688" s="79" t="b">
        <v>0</v>
      </c>
      <c r="AO688" s="83" t="s">
        <v>8370</v>
      </c>
      <c r="AP688" s="79" t="s">
        <v>179</v>
      </c>
      <c r="AQ688" s="79">
        <v>0</v>
      </c>
      <c r="AR688" s="79">
        <v>0</v>
      </c>
      <c r="AS688" s="79"/>
      <c r="AT688" s="79"/>
      <c r="AU688" s="79"/>
      <c r="AV688" s="79"/>
      <c r="AW688" s="79"/>
      <c r="AX688" s="79"/>
      <c r="AY688" s="79"/>
      <c r="AZ688" s="79"/>
      <c r="BA688">
        <v>6</v>
      </c>
      <c r="BB688">
        <v>0</v>
      </c>
      <c r="BC688" s="79" t="str">
        <f>IF(Edges[[#This Row],[Sentiment]]=0,"NEUTRAL",IF(Edges[[#This Row],[Sentiment]]=1,"POSITIVE",IF(Edges[[#This Row],[Sentiment]]=-1,"NEGATIVE")))</f>
        <v>NEUTRAL</v>
      </c>
      <c r="BD688" s="79" t="str">
        <f>IF(Edges[[#This Row],[Vertex 1]]=Edges[[#This Row],[Vertex 2]],"HIDE","SHOW")</f>
        <v>HIDE</v>
      </c>
      <c r="BE688" s="124" t="e">
        <f>REPLACE(INDEX(GroupVertices[Group], MATCH(Edges[[#This Row],[Vertex 1]],GroupVertices[Vertex],0)),1,1,"")</f>
        <v>#N/A</v>
      </c>
      <c r="BF688" s="124" t="e">
        <f>REPLACE(INDEX(GroupVertices[Group], MATCH(Edges[[#This Row],[Vertex 2]],GroupVertices[Vertex],0)),1,1,"")</f>
        <v>#N/A</v>
      </c>
    </row>
    <row r="689" spans="1:58" hidden="1" x14ac:dyDescent="0.25">
      <c r="A689" s="64" t="s">
        <v>603</v>
      </c>
      <c r="B689" s="64" t="s">
        <v>603</v>
      </c>
      <c r="C689" s="65"/>
      <c r="D689" s="66"/>
      <c r="E689" s="67"/>
      <c r="F689" s="68"/>
      <c r="G689" s="65" t="str">
        <f>IF(Edges[[#This Row],[Vertex 1]]=Edges[[#This Row],[Vertex 2]],"HIDE","SHOW")</f>
        <v>HIDE</v>
      </c>
      <c r="H689" s="69"/>
      <c r="I689" s="70"/>
      <c r="J689" s="70"/>
      <c r="K689" s="34"/>
      <c r="L689" s="77"/>
      <c r="M689" s="77"/>
      <c r="N689" s="72"/>
      <c r="O689" s="79" t="s">
        <v>179</v>
      </c>
      <c r="P689" s="81">
        <v>42852.518796296295</v>
      </c>
      <c r="Q689" s="79" t="s">
        <v>1968</v>
      </c>
      <c r="R689" s="82" t="s">
        <v>3408</v>
      </c>
      <c r="S689" s="79" t="s">
        <v>4021</v>
      </c>
      <c r="T689" s="79"/>
      <c r="U689" s="82" t="s">
        <v>4526</v>
      </c>
      <c r="V689" s="82" t="s">
        <v>4526</v>
      </c>
      <c r="W689" s="81">
        <v>42852.518796296295</v>
      </c>
      <c r="X689" s="82" t="s">
        <v>6324</v>
      </c>
      <c r="Y689" s="79"/>
      <c r="Z689" s="79"/>
      <c r="AA689" s="83" t="s">
        <v>8371</v>
      </c>
      <c r="AB689" s="79"/>
      <c r="AC689" s="79" t="b">
        <v>0</v>
      </c>
      <c r="AD689" s="79">
        <v>0</v>
      </c>
      <c r="AE689" s="83" t="s">
        <v>9915</v>
      </c>
      <c r="AF689" s="79" t="b">
        <v>0</v>
      </c>
      <c r="AG689" s="79" t="s">
        <v>9963</v>
      </c>
      <c r="AH689" s="79"/>
      <c r="AI689" s="83" t="s">
        <v>9915</v>
      </c>
      <c r="AJ689" s="79" t="b">
        <v>0</v>
      </c>
      <c r="AK689" s="79">
        <v>0</v>
      </c>
      <c r="AL689" s="83" t="s">
        <v>9915</v>
      </c>
      <c r="AM689" s="79" t="s">
        <v>4133</v>
      </c>
      <c r="AN689" s="79" t="b">
        <v>0</v>
      </c>
      <c r="AO689" s="83" t="s">
        <v>8371</v>
      </c>
      <c r="AP689" s="79" t="s">
        <v>179</v>
      </c>
      <c r="AQ689" s="79">
        <v>0</v>
      </c>
      <c r="AR689" s="79">
        <v>0</v>
      </c>
      <c r="AS689" s="79"/>
      <c r="AT689" s="79"/>
      <c r="AU689" s="79"/>
      <c r="AV689" s="79"/>
      <c r="AW689" s="79"/>
      <c r="AX689" s="79"/>
      <c r="AY689" s="79"/>
      <c r="AZ689" s="79"/>
      <c r="BA689">
        <v>6</v>
      </c>
      <c r="BB689">
        <v>0</v>
      </c>
      <c r="BC689" s="79" t="str">
        <f>IF(Edges[[#This Row],[Sentiment]]=0,"NEUTRAL",IF(Edges[[#This Row],[Sentiment]]=1,"POSITIVE",IF(Edges[[#This Row],[Sentiment]]=-1,"NEGATIVE")))</f>
        <v>NEUTRAL</v>
      </c>
      <c r="BD689" s="79" t="str">
        <f>IF(Edges[[#This Row],[Vertex 1]]=Edges[[#This Row],[Vertex 2]],"HIDE","SHOW")</f>
        <v>HIDE</v>
      </c>
      <c r="BE689" s="124" t="e">
        <f>REPLACE(INDEX(GroupVertices[Group], MATCH(Edges[[#This Row],[Vertex 1]],GroupVertices[Vertex],0)),1,1,"")</f>
        <v>#N/A</v>
      </c>
      <c r="BF689" s="124" t="e">
        <f>REPLACE(INDEX(GroupVertices[Group], MATCH(Edges[[#This Row],[Vertex 2]],GroupVertices[Vertex],0)),1,1,"")</f>
        <v>#N/A</v>
      </c>
    </row>
    <row r="690" spans="1:58" hidden="1" x14ac:dyDescent="0.25">
      <c r="A690" s="64" t="s">
        <v>603</v>
      </c>
      <c r="B690" s="64" t="s">
        <v>603</v>
      </c>
      <c r="C690" s="65"/>
      <c r="D690" s="66"/>
      <c r="E690" s="67"/>
      <c r="F690" s="68"/>
      <c r="G690" s="65" t="str">
        <f>IF(Edges[[#This Row],[Vertex 1]]=Edges[[#This Row],[Vertex 2]],"HIDE","SHOW")</f>
        <v>HIDE</v>
      </c>
      <c r="H690" s="69"/>
      <c r="I690" s="70"/>
      <c r="J690" s="70"/>
      <c r="K690" s="34"/>
      <c r="L690" s="77"/>
      <c r="M690" s="77"/>
      <c r="N690" s="72"/>
      <c r="O690" s="79" t="s">
        <v>179</v>
      </c>
      <c r="P690" s="81">
        <v>42852.712881944448</v>
      </c>
      <c r="Q690" s="79" t="s">
        <v>1969</v>
      </c>
      <c r="R690" s="82" t="s">
        <v>3409</v>
      </c>
      <c r="S690" s="79" t="s">
        <v>4021</v>
      </c>
      <c r="T690" s="79"/>
      <c r="U690" s="82" t="s">
        <v>4527</v>
      </c>
      <c r="V690" s="82" t="s">
        <v>4527</v>
      </c>
      <c r="W690" s="81">
        <v>42852.712881944448</v>
      </c>
      <c r="X690" s="82" t="s">
        <v>6325</v>
      </c>
      <c r="Y690" s="79"/>
      <c r="Z690" s="79"/>
      <c r="AA690" s="83" t="s">
        <v>8372</v>
      </c>
      <c r="AB690" s="79"/>
      <c r="AC690" s="79" t="b">
        <v>0</v>
      </c>
      <c r="AD690" s="79">
        <v>0</v>
      </c>
      <c r="AE690" s="83" t="s">
        <v>9915</v>
      </c>
      <c r="AF690" s="79" t="b">
        <v>0</v>
      </c>
      <c r="AG690" s="79" t="s">
        <v>9963</v>
      </c>
      <c r="AH690" s="79"/>
      <c r="AI690" s="83" t="s">
        <v>9915</v>
      </c>
      <c r="AJ690" s="79" t="b">
        <v>0</v>
      </c>
      <c r="AK690" s="79">
        <v>0</v>
      </c>
      <c r="AL690" s="83" t="s">
        <v>9915</v>
      </c>
      <c r="AM690" s="79" t="s">
        <v>4133</v>
      </c>
      <c r="AN690" s="79" t="b">
        <v>0</v>
      </c>
      <c r="AO690" s="83" t="s">
        <v>8372</v>
      </c>
      <c r="AP690" s="79" t="s">
        <v>179</v>
      </c>
      <c r="AQ690" s="79">
        <v>0</v>
      </c>
      <c r="AR690" s="79">
        <v>0</v>
      </c>
      <c r="AS690" s="79"/>
      <c r="AT690" s="79"/>
      <c r="AU690" s="79"/>
      <c r="AV690" s="79"/>
      <c r="AW690" s="79"/>
      <c r="AX690" s="79"/>
      <c r="AY690" s="79"/>
      <c r="AZ690" s="79"/>
      <c r="BA690">
        <v>6</v>
      </c>
      <c r="BB690">
        <v>0</v>
      </c>
      <c r="BC690" s="79" t="str">
        <f>IF(Edges[[#This Row],[Sentiment]]=0,"NEUTRAL",IF(Edges[[#This Row],[Sentiment]]=1,"POSITIVE",IF(Edges[[#This Row],[Sentiment]]=-1,"NEGATIVE")))</f>
        <v>NEUTRAL</v>
      </c>
      <c r="BD690" s="79" t="str">
        <f>IF(Edges[[#This Row],[Vertex 1]]=Edges[[#This Row],[Vertex 2]],"HIDE","SHOW")</f>
        <v>HIDE</v>
      </c>
      <c r="BE690" s="124" t="e">
        <f>REPLACE(INDEX(GroupVertices[Group], MATCH(Edges[[#This Row],[Vertex 1]],GroupVertices[Vertex],0)),1,1,"")</f>
        <v>#N/A</v>
      </c>
      <c r="BF690" s="124" t="e">
        <f>REPLACE(INDEX(GroupVertices[Group], MATCH(Edges[[#This Row],[Vertex 2]],GroupVertices[Vertex],0)),1,1,"")</f>
        <v>#N/A</v>
      </c>
    </row>
    <row r="691" spans="1:58" hidden="1" x14ac:dyDescent="0.25">
      <c r="A691" s="64" t="s">
        <v>603</v>
      </c>
      <c r="B691" s="64" t="s">
        <v>603</v>
      </c>
      <c r="C691" s="65"/>
      <c r="D691" s="66"/>
      <c r="E691" s="67"/>
      <c r="F691" s="68"/>
      <c r="G691" s="65" t="str">
        <f>IF(Edges[[#This Row],[Vertex 1]]=Edges[[#This Row],[Vertex 2]],"HIDE","SHOW")</f>
        <v>HIDE</v>
      </c>
      <c r="H691" s="69"/>
      <c r="I691" s="70"/>
      <c r="J691" s="70"/>
      <c r="K691" s="34"/>
      <c r="L691" s="77"/>
      <c r="M691" s="77"/>
      <c r="N691" s="72"/>
      <c r="O691" s="79" t="s">
        <v>179</v>
      </c>
      <c r="P691" s="81">
        <v>42853.112557870372</v>
      </c>
      <c r="Q691" s="79" t="s">
        <v>1970</v>
      </c>
      <c r="R691" s="82" t="s">
        <v>3410</v>
      </c>
      <c r="S691" s="79" t="s">
        <v>4021</v>
      </c>
      <c r="T691" s="79"/>
      <c r="U691" s="82" t="s">
        <v>4528</v>
      </c>
      <c r="V691" s="82" t="s">
        <v>4528</v>
      </c>
      <c r="W691" s="81">
        <v>42853.112557870372</v>
      </c>
      <c r="X691" s="82" t="s">
        <v>6326</v>
      </c>
      <c r="Y691" s="79"/>
      <c r="Z691" s="79"/>
      <c r="AA691" s="83" t="s">
        <v>8373</v>
      </c>
      <c r="AB691" s="79"/>
      <c r="AC691" s="79" t="b">
        <v>0</v>
      </c>
      <c r="AD691" s="79">
        <v>0</v>
      </c>
      <c r="AE691" s="83" t="s">
        <v>9915</v>
      </c>
      <c r="AF691" s="79" t="b">
        <v>0</v>
      </c>
      <c r="AG691" s="79" t="s">
        <v>9979</v>
      </c>
      <c r="AH691" s="79"/>
      <c r="AI691" s="83" t="s">
        <v>9915</v>
      </c>
      <c r="AJ691" s="79" t="b">
        <v>0</v>
      </c>
      <c r="AK691" s="79">
        <v>0</v>
      </c>
      <c r="AL691" s="83" t="s">
        <v>9915</v>
      </c>
      <c r="AM691" s="79" t="s">
        <v>4133</v>
      </c>
      <c r="AN691" s="79" t="b">
        <v>0</v>
      </c>
      <c r="AO691" s="83" t="s">
        <v>8373</v>
      </c>
      <c r="AP691" s="79" t="s">
        <v>179</v>
      </c>
      <c r="AQ691" s="79">
        <v>0</v>
      </c>
      <c r="AR691" s="79">
        <v>0</v>
      </c>
      <c r="AS691" s="79"/>
      <c r="AT691" s="79"/>
      <c r="AU691" s="79"/>
      <c r="AV691" s="79"/>
      <c r="AW691" s="79"/>
      <c r="AX691" s="79"/>
      <c r="AY691" s="79"/>
      <c r="AZ691" s="79"/>
      <c r="BA691">
        <v>6</v>
      </c>
      <c r="BB691">
        <v>0</v>
      </c>
      <c r="BC691" s="79" t="str">
        <f>IF(Edges[[#This Row],[Sentiment]]=0,"NEUTRAL",IF(Edges[[#This Row],[Sentiment]]=1,"POSITIVE",IF(Edges[[#This Row],[Sentiment]]=-1,"NEGATIVE")))</f>
        <v>NEUTRAL</v>
      </c>
      <c r="BD691" s="79" t="str">
        <f>IF(Edges[[#This Row],[Vertex 1]]=Edges[[#This Row],[Vertex 2]],"HIDE","SHOW")</f>
        <v>HIDE</v>
      </c>
      <c r="BE691" s="124" t="e">
        <f>REPLACE(INDEX(GroupVertices[Group], MATCH(Edges[[#This Row],[Vertex 1]],GroupVertices[Vertex],0)),1,1,"")</f>
        <v>#N/A</v>
      </c>
      <c r="BF691" s="124" t="e">
        <f>REPLACE(INDEX(GroupVertices[Group], MATCH(Edges[[#This Row],[Vertex 2]],GroupVertices[Vertex],0)),1,1,"")</f>
        <v>#N/A</v>
      </c>
    </row>
    <row r="692" spans="1:58" x14ac:dyDescent="0.25">
      <c r="A692" s="64" t="s">
        <v>604</v>
      </c>
      <c r="B692" s="64" t="s">
        <v>1532</v>
      </c>
      <c r="C692" s="65"/>
      <c r="D692" s="66"/>
      <c r="E692" s="67"/>
      <c r="F692" s="68"/>
      <c r="G692" s="65" t="str">
        <f>IF(Edges[[#This Row],[Vertex 1]]=Edges[[#This Row],[Vertex 2]],"HIDE","SHOW")</f>
        <v>SHOW</v>
      </c>
      <c r="H692" s="69"/>
      <c r="I692" s="70"/>
      <c r="J692" s="70"/>
      <c r="K692" s="34" t="s">
        <v>65</v>
      </c>
      <c r="L692" s="77">
        <v>692</v>
      </c>
      <c r="M692" s="77"/>
      <c r="N692" s="72"/>
      <c r="O692" s="79" t="s">
        <v>1646</v>
      </c>
      <c r="P692" s="81">
        <v>42853.115740740737</v>
      </c>
      <c r="Q692" s="79" t="s">
        <v>1954</v>
      </c>
      <c r="R692" s="79"/>
      <c r="S692" s="79"/>
      <c r="T692" s="79" t="s">
        <v>1544</v>
      </c>
      <c r="U692" s="79"/>
      <c r="V692" s="82" t="s">
        <v>5079</v>
      </c>
      <c r="W692" s="81">
        <v>42853.115740740737</v>
      </c>
      <c r="X692" s="82" t="s">
        <v>6327</v>
      </c>
      <c r="Y692" s="79"/>
      <c r="Z692" s="79"/>
      <c r="AA692" s="83" t="s">
        <v>8374</v>
      </c>
      <c r="AB692" s="79"/>
      <c r="AC692" s="79" t="b">
        <v>0</v>
      </c>
      <c r="AD692" s="79">
        <v>0</v>
      </c>
      <c r="AE692" s="83" t="s">
        <v>9915</v>
      </c>
      <c r="AF692" s="79" t="b">
        <v>0</v>
      </c>
      <c r="AG692" s="79" t="s">
        <v>9963</v>
      </c>
      <c r="AH692" s="79"/>
      <c r="AI692" s="83" t="s">
        <v>9915</v>
      </c>
      <c r="AJ692" s="79" t="b">
        <v>0</v>
      </c>
      <c r="AK692" s="79">
        <v>15</v>
      </c>
      <c r="AL692" s="83" t="s">
        <v>9841</v>
      </c>
      <c r="AM692" s="79" t="s">
        <v>9991</v>
      </c>
      <c r="AN692" s="79" t="b">
        <v>0</v>
      </c>
      <c r="AO692" s="83" t="s">
        <v>9841</v>
      </c>
      <c r="AP692" s="79" t="s">
        <v>179</v>
      </c>
      <c r="AQ692" s="79">
        <v>0</v>
      </c>
      <c r="AR692" s="79">
        <v>0</v>
      </c>
      <c r="AS692" s="79"/>
      <c r="AT692" s="79"/>
      <c r="AU692" s="79"/>
      <c r="AV692" s="79"/>
      <c r="AW692" s="79"/>
      <c r="AX692" s="79"/>
      <c r="AY692" s="79"/>
      <c r="AZ692" s="79"/>
      <c r="BA692">
        <v>1</v>
      </c>
      <c r="BB692">
        <v>0</v>
      </c>
      <c r="BC692" s="79" t="str">
        <f>IF(Edges[[#This Row],[Sentiment]]=0,"NEUTRAL",IF(Edges[[#This Row],[Sentiment]]=1,"POSITIVE",IF(Edges[[#This Row],[Sentiment]]=-1,"NEGATIVE")))</f>
        <v>NEUTRAL</v>
      </c>
      <c r="BD692" s="79" t="str">
        <f>IF(Edges[[#This Row],[Vertex 1]]=Edges[[#This Row],[Vertex 2]],"HIDE","SHOW")</f>
        <v>SHOW</v>
      </c>
      <c r="BE692" s="78" t="str">
        <f>REPLACE(INDEX(GroupVertices[Group], MATCH(Edges[[#This Row],[Vertex 1]],GroupVertices[Vertex],0)),1,1,"")</f>
        <v>EUTRAL</v>
      </c>
      <c r="BF692" s="78" t="str">
        <f>REPLACE(INDEX(GroupVertices[Group], MATCH(Edges[[#This Row],[Vertex 2]],GroupVertices[Vertex],0)),1,1,"")</f>
        <v>eneral</v>
      </c>
    </row>
    <row r="693" spans="1:58" x14ac:dyDescent="0.25">
      <c r="A693" s="64" t="s">
        <v>605</v>
      </c>
      <c r="B693" s="64" t="s">
        <v>1532</v>
      </c>
      <c r="C693" s="65"/>
      <c r="D693" s="66"/>
      <c r="E693" s="67"/>
      <c r="F693" s="68"/>
      <c r="G693" s="65" t="str">
        <f>IF(Edges[[#This Row],[Vertex 1]]=Edges[[#This Row],[Vertex 2]],"HIDE","SHOW")</f>
        <v>SHOW</v>
      </c>
      <c r="H693" s="69"/>
      <c r="I693" s="70"/>
      <c r="J693" s="70"/>
      <c r="K693" s="34" t="s">
        <v>65</v>
      </c>
      <c r="L693" s="77">
        <v>693</v>
      </c>
      <c r="M693" s="77"/>
      <c r="N693" s="72"/>
      <c r="O693" s="79" t="s">
        <v>1646</v>
      </c>
      <c r="P693" s="81">
        <v>42853.118043981478</v>
      </c>
      <c r="Q693" s="79" t="s">
        <v>1954</v>
      </c>
      <c r="R693" s="79"/>
      <c r="S693" s="79"/>
      <c r="T693" s="79" t="s">
        <v>1544</v>
      </c>
      <c r="U693" s="79"/>
      <c r="V693" s="82" t="s">
        <v>4787</v>
      </c>
      <c r="W693" s="81">
        <v>42853.118043981478</v>
      </c>
      <c r="X693" s="82" t="s">
        <v>6328</v>
      </c>
      <c r="Y693" s="79"/>
      <c r="Z693" s="79"/>
      <c r="AA693" s="83" t="s">
        <v>8375</v>
      </c>
      <c r="AB693" s="79"/>
      <c r="AC693" s="79" t="b">
        <v>0</v>
      </c>
      <c r="AD693" s="79">
        <v>0</v>
      </c>
      <c r="AE693" s="83" t="s">
        <v>9915</v>
      </c>
      <c r="AF693" s="79" t="b">
        <v>0</v>
      </c>
      <c r="AG693" s="79" t="s">
        <v>9963</v>
      </c>
      <c r="AH693" s="79"/>
      <c r="AI693" s="83" t="s">
        <v>9915</v>
      </c>
      <c r="AJ693" s="79" t="b">
        <v>0</v>
      </c>
      <c r="AK693" s="79">
        <v>15</v>
      </c>
      <c r="AL693" s="83" t="s">
        <v>9841</v>
      </c>
      <c r="AM693" s="79" t="s">
        <v>9991</v>
      </c>
      <c r="AN693" s="79" t="b">
        <v>0</v>
      </c>
      <c r="AO693" s="83" t="s">
        <v>9841</v>
      </c>
      <c r="AP693" s="79" t="s">
        <v>179</v>
      </c>
      <c r="AQ693" s="79">
        <v>0</v>
      </c>
      <c r="AR693" s="79">
        <v>0</v>
      </c>
      <c r="AS693" s="79"/>
      <c r="AT693" s="79"/>
      <c r="AU693" s="79"/>
      <c r="AV693" s="79"/>
      <c r="AW693" s="79"/>
      <c r="AX693" s="79"/>
      <c r="AY693" s="79"/>
      <c r="AZ693" s="79"/>
      <c r="BA693">
        <v>1</v>
      </c>
      <c r="BB693">
        <v>0</v>
      </c>
      <c r="BC693" s="79" t="str">
        <f>IF(Edges[[#This Row],[Sentiment]]=0,"NEUTRAL",IF(Edges[[#This Row],[Sentiment]]=1,"POSITIVE",IF(Edges[[#This Row],[Sentiment]]=-1,"NEGATIVE")))</f>
        <v>NEUTRAL</v>
      </c>
      <c r="BD693" s="79" t="str">
        <f>IF(Edges[[#This Row],[Vertex 1]]=Edges[[#This Row],[Vertex 2]],"HIDE","SHOW")</f>
        <v>SHOW</v>
      </c>
      <c r="BE693" s="78" t="str">
        <f>REPLACE(INDEX(GroupVertices[Group], MATCH(Edges[[#This Row],[Vertex 1]],GroupVertices[Vertex],0)),1,1,"")</f>
        <v>EUTRAL</v>
      </c>
      <c r="BF693" s="78" t="str">
        <f>REPLACE(INDEX(GroupVertices[Group], MATCH(Edges[[#This Row],[Vertex 2]],GroupVertices[Vertex],0)),1,1,"")</f>
        <v>eneral</v>
      </c>
    </row>
    <row r="694" spans="1:58" x14ac:dyDescent="0.25">
      <c r="A694" s="64" t="s">
        <v>606</v>
      </c>
      <c r="B694" s="64" t="s">
        <v>1588</v>
      </c>
      <c r="C694" s="65"/>
      <c r="D694" s="66"/>
      <c r="E694" s="67"/>
      <c r="F694" s="68"/>
      <c r="G694" s="65" t="str">
        <f>IF(Edges[[#This Row],[Vertex 1]]=Edges[[#This Row],[Vertex 2]],"HIDE","SHOW")</f>
        <v>SHOW</v>
      </c>
      <c r="H694" s="69"/>
      <c r="I694" s="70"/>
      <c r="J694" s="70"/>
      <c r="K694" s="34" t="s">
        <v>65</v>
      </c>
      <c r="L694" s="77">
        <v>694</v>
      </c>
      <c r="M694" s="77"/>
      <c r="N694" s="72"/>
      <c r="O694" s="79" t="s">
        <v>1646</v>
      </c>
      <c r="P694" s="81">
        <v>42853.121712962966</v>
      </c>
      <c r="Q694" s="79" t="s">
        <v>1971</v>
      </c>
      <c r="R694" s="82" t="s">
        <v>3411</v>
      </c>
      <c r="S694" s="79" t="s">
        <v>4051</v>
      </c>
      <c r="T694" s="79"/>
      <c r="U694" s="79"/>
      <c r="V694" s="82" t="s">
        <v>5080</v>
      </c>
      <c r="W694" s="81">
        <v>42853.121712962966</v>
      </c>
      <c r="X694" s="82" t="s">
        <v>6329</v>
      </c>
      <c r="Y694" s="79"/>
      <c r="Z694" s="79"/>
      <c r="AA694" s="83" t="s">
        <v>8376</v>
      </c>
      <c r="AB694" s="79"/>
      <c r="AC694" s="79" t="b">
        <v>0</v>
      </c>
      <c r="AD694" s="79">
        <v>0</v>
      </c>
      <c r="AE694" s="83" t="s">
        <v>9921</v>
      </c>
      <c r="AF694" s="79" t="b">
        <v>0</v>
      </c>
      <c r="AG694" s="79" t="s">
        <v>9963</v>
      </c>
      <c r="AH694" s="79"/>
      <c r="AI694" s="83" t="s">
        <v>9915</v>
      </c>
      <c r="AJ694" s="79" t="b">
        <v>0</v>
      </c>
      <c r="AK694" s="79">
        <v>0</v>
      </c>
      <c r="AL694" s="83" t="s">
        <v>9915</v>
      </c>
      <c r="AM694" s="79" t="s">
        <v>9991</v>
      </c>
      <c r="AN694" s="79" t="b">
        <v>1</v>
      </c>
      <c r="AO694" s="83" t="s">
        <v>8376</v>
      </c>
      <c r="AP694" s="79" t="s">
        <v>179</v>
      </c>
      <c r="AQ694" s="79">
        <v>0</v>
      </c>
      <c r="AR694" s="79">
        <v>0</v>
      </c>
      <c r="AS694" s="79"/>
      <c r="AT694" s="79"/>
      <c r="AU694" s="79"/>
      <c r="AV694" s="79"/>
      <c r="AW694" s="79"/>
      <c r="AX694" s="79"/>
      <c r="AY694" s="79"/>
      <c r="AZ694" s="79"/>
      <c r="BA694">
        <v>1</v>
      </c>
      <c r="BB694">
        <v>0</v>
      </c>
      <c r="BC694" s="79" t="str">
        <f>IF(Edges[[#This Row],[Sentiment]]=0,"NEUTRAL",IF(Edges[[#This Row],[Sentiment]]=1,"POSITIVE",IF(Edges[[#This Row],[Sentiment]]=-1,"NEGATIVE")))</f>
        <v>NEUTRAL</v>
      </c>
      <c r="BD694" s="79" t="str">
        <f>IF(Edges[[#This Row],[Vertex 1]]=Edges[[#This Row],[Vertex 2]],"HIDE","SHOW")</f>
        <v>SHOW</v>
      </c>
      <c r="BE694" s="78" t="str">
        <f>REPLACE(INDEX(GroupVertices[Group], MATCH(Edges[[#This Row],[Vertex 1]],GroupVertices[Vertex],0)),1,1,"")</f>
        <v>EUTRAL</v>
      </c>
      <c r="BF694" s="78" t="str">
        <f>REPLACE(INDEX(GroupVertices[Group], MATCH(Edges[[#This Row],[Vertex 2]],GroupVertices[Vertex],0)),1,1,"")</f>
        <v>EUTRAL</v>
      </c>
    </row>
    <row r="695" spans="1:58" x14ac:dyDescent="0.25">
      <c r="A695" s="64" t="s">
        <v>606</v>
      </c>
      <c r="B695" s="64" t="s">
        <v>1589</v>
      </c>
      <c r="C695" s="65"/>
      <c r="D695" s="66"/>
      <c r="E695" s="67"/>
      <c r="F695" s="68"/>
      <c r="G695" s="65" t="str">
        <f>IF(Edges[[#This Row],[Vertex 1]]=Edges[[#This Row],[Vertex 2]],"HIDE","SHOW")</f>
        <v>SHOW</v>
      </c>
      <c r="H695" s="69"/>
      <c r="I695" s="70"/>
      <c r="J695" s="70"/>
      <c r="K695" s="34" t="s">
        <v>65</v>
      </c>
      <c r="L695" s="77">
        <v>695</v>
      </c>
      <c r="M695" s="77"/>
      <c r="N695" s="72"/>
      <c r="O695" s="79" t="s">
        <v>1646</v>
      </c>
      <c r="P695" s="81">
        <v>42853.121712962966</v>
      </c>
      <c r="Q695" s="79" t="s">
        <v>1971</v>
      </c>
      <c r="R695" s="82" t="s">
        <v>3411</v>
      </c>
      <c r="S695" s="79" t="s">
        <v>4051</v>
      </c>
      <c r="T695" s="79"/>
      <c r="U695" s="79"/>
      <c r="V695" s="82" t="s">
        <v>5080</v>
      </c>
      <c r="W695" s="81">
        <v>42853.121712962966</v>
      </c>
      <c r="X695" s="82" t="s">
        <v>6329</v>
      </c>
      <c r="Y695" s="79"/>
      <c r="Z695" s="79"/>
      <c r="AA695" s="83" t="s">
        <v>8376</v>
      </c>
      <c r="AB695" s="79"/>
      <c r="AC695" s="79" t="b">
        <v>0</v>
      </c>
      <c r="AD695" s="79">
        <v>0</v>
      </c>
      <c r="AE695" s="83" t="s">
        <v>9921</v>
      </c>
      <c r="AF695" s="79" t="b">
        <v>0</v>
      </c>
      <c r="AG695" s="79" t="s">
        <v>9963</v>
      </c>
      <c r="AH695" s="79"/>
      <c r="AI695" s="83" t="s">
        <v>9915</v>
      </c>
      <c r="AJ695" s="79" t="b">
        <v>0</v>
      </c>
      <c r="AK695" s="79">
        <v>0</v>
      </c>
      <c r="AL695" s="83" t="s">
        <v>9915</v>
      </c>
      <c r="AM695" s="79" t="s">
        <v>9991</v>
      </c>
      <c r="AN695" s="79" t="b">
        <v>1</v>
      </c>
      <c r="AO695" s="83" t="s">
        <v>8376</v>
      </c>
      <c r="AP695" s="79" t="s">
        <v>179</v>
      </c>
      <c r="AQ695" s="79">
        <v>0</v>
      </c>
      <c r="AR695" s="79">
        <v>0</v>
      </c>
      <c r="AS695" s="79"/>
      <c r="AT695" s="79"/>
      <c r="AU695" s="79"/>
      <c r="AV695" s="79"/>
      <c r="AW695" s="79"/>
      <c r="AX695" s="79"/>
      <c r="AY695" s="79"/>
      <c r="AZ695" s="79"/>
      <c r="BA695">
        <v>1</v>
      </c>
      <c r="BB695">
        <v>0</v>
      </c>
      <c r="BC695" s="79" t="str">
        <f>IF(Edges[[#This Row],[Sentiment]]=0,"NEUTRAL",IF(Edges[[#This Row],[Sentiment]]=1,"POSITIVE",IF(Edges[[#This Row],[Sentiment]]=-1,"NEGATIVE")))</f>
        <v>NEUTRAL</v>
      </c>
      <c r="BD695" s="79" t="str">
        <f>IF(Edges[[#This Row],[Vertex 1]]=Edges[[#This Row],[Vertex 2]],"HIDE","SHOW")</f>
        <v>SHOW</v>
      </c>
      <c r="BE695" s="78" t="str">
        <f>REPLACE(INDEX(GroupVertices[Group], MATCH(Edges[[#This Row],[Vertex 1]],GroupVertices[Vertex],0)),1,1,"")</f>
        <v>EUTRAL</v>
      </c>
      <c r="BF695" s="78" t="str">
        <f>REPLACE(INDEX(GroupVertices[Group], MATCH(Edges[[#This Row],[Vertex 2]],GroupVertices[Vertex],0)),1,1,"")</f>
        <v>EUTRAL</v>
      </c>
    </row>
    <row r="696" spans="1:58" x14ac:dyDescent="0.25">
      <c r="A696" s="64" t="s">
        <v>606</v>
      </c>
      <c r="B696" s="64" t="s">
        <v>1561</v>
      </c>
      <c r="C696" s="65"/>
      <c r="D696" s="66"/>
      <c r="E696" s="67"/>
      <c r="F696" s="68"/>
      <c r="G696" s="65" t="str">
        <f>IF(Edges[[#This Row],[Vertex 1]]=Edges[[#This Row],[Vertex 2]],"HIDE","SHOW")</f>
        <v>SHOW</v>
      </c>
      <c r="H696" s="69"/>
      <c r="I696" s="70"/>
      <c r="J696" s="70"/>
      <c r="K696" s="34" t="s">
        <v>65</v>
      </c>
      <c r="L696" s="77">
        <v>696</v>
      </c>
      <c r="M696" s="77"/>
      <c r="N696" s="72"/>
      <c r="O696" s="79" t="s">
        <v>1646</v>
      </c>
      <c r="P696" s="81">
        <v>42853.121712962966</v>
      </c>
      <c r="Q696" s="79" t="s">
        <v>1971</v>
      </c>
      <c r="R696" s="82" t="s">
        <v>3411</v>
      </c>
      <c r="S696" s="79" t="s">
        <v>4051</v>
      </c>
      <c r="T696" s="79"/>
      <c r="U696" s="79"/>
      <c r="V696" s="82" t="s">
        <v>5080</v>
      </c>
      <c r="W696" s="81">
        <v>42853.121712962966</v>
      </c>
      <c r="X696" s="82" t="s">
        <v>6329</v>
      </c>
      <c r="Y696" s="79"/>
      <c r="Z696" s="79"/>
      <c r="AA696" s="83" t="s">
        <v>8376</v>
      </c>
      <c r="AB696" s="79"/>
      <c r="AC696" s="79" t="b">
        <v>0</v>
      </c>
      <c r="AD696" s="79">
        <v>0</v>
      </c>
      <c r="AE696" s="83" t="s">
        <v>9921</v>
      </c>
      <c r="AF696" s="79" t="b">
        <v>0</v>
      </c>
      <c r="AG696" s="79" t="s">
        <v>9963</v>
      </c>
      <c r="AH696" s="79"/>
      <c r="AI696" s="83" t="s">
        <v>9915</v>
      </c>
      <c r="AJ696" s="79" t="b">
        <v>0</v>
      </c>
      <c r="AK696" s="79">
        <v>0</v>
      </c>
      <c r="AL696" s="83" t="s">
        <v>9915</v>
      </c>
      <c r="AM696" s="79" t="s">
        <v>9991</v>
      </c>
      <c r="AN696" s="79" t="b">
        <v>1</v>
      </c>
      <c r="AO696" s="83" t="s">
        <v>8376</v>
      </c>
      <c r="AP696" s="79" t="s">
        <v>179</v>
      </c>
      <c r="AQ696" s="79">
        <v>0</v>
      </c>
      <c r="AR696" s="79">
        <v>0</v>
      </c>
      <c r="AS696" s="79"/>
      <c r="AT696" s="79"/>
      <c r="AU696" s="79"/>
      <c r="AV696" s="79"/>
      <c r="AW696" s="79"/>
      <c r="AX696" s="79"/>
      <c r="AY696" s="79"/>
      <c r="AZ696" s="79"/>
      <c r="BA696">
        <v>1</v>
      </c>
      <c r="BB696">
        <v>0</v>
      </c>
      <c r="BC696" s="79" t="str">
        <f>IF(Edges[[#This Row],[Sentiment]]=0,"NEUTRAL",IF(Edges[[#This Row],[Sentiment]]=1,"POSITIVE",IF(Edges[[#This Row],[Sentiment]]=-1,"NEGATIVE")))</f>
        <v>NEUTRAL</v>
      </c>
      <c r="BD696" s="79" t="str">
        <f>IF(Edges[[#This Row],[Vertex 1]]=Edges[[#This Row],[Vertex 2]],"HIDE","SHOW")</f>
        <v>SHOW</v>
      </c>
      <c r="BE696" s="78" t="str">
        <f>REPLACE(INDEX(GroupVertices[Group], MATCH(Edges[[#This Row],[Vertex 1]],GroupVertices[Vertex],0)),1,1,"")</f>
        <v>EUTRAL</v>
      </c>
      <c r="BF696" s="78" t="str">
        <f>REPLACE(INDEX(GroupVertices[Group], MATCH(Edges[[#This Row],[Vertex 2]],GroupVertices[Vertex],0)),1,1,"")</f>
        <v>EUTRAL</v>
      </c>
    </row>
    <row r="697" spans="1:58" x14ac:dyDescent="0.25">
      <c r="A697" s="64" t="s">
        <v>606</v>
      </c>
      <c r="B697" s="64" t="s">
        <v>1544</v>
      </c>
      <c r="C697" s="65"/>
      <c r="D697" s="66"/>
      <c r="E697" s="67"/>
      <c r="F697" s="68"/>
      <c r="G697" s="65" t="str">
        <f>IF(Edges[[#This Row],[Vertex 1]]=Edges[[#This Row],[Vertex 2]],"HIDE","SHOW")</f>
        <v>SHOW</v>
      </c>
      <c r="H697" s="69"/>
      <c r="I697" s="70"/>
      <c r="J697" s="70"/>
      <c r="K697" s="34" t="s">
        <v>65</v>
      </c>
      <c r="L697" s="77">
        <v>697</v>
      </c>
      <c r="M697" s="77"/>
      <c r="N697" s="72"/>
      <c r="O697" s="79" t="s">
        <v>1647</v>
      </c>
      <c r="P697" s="81">
        <v>42853.121712962966</v>
      </c>
      <c r="Q697" s="79" t="s">
        <v>1971</v>
      </c>
      <c r="R697" s="82" t="s">
        <v>3411</v>
      </c>
      <c r="S697" s="79" t="s">
        <v>4051</v>
      </c>
      <c r="T697" s="79"/>
      <c r="U697" s="79"/>
      <c r="V697" s="82" t="s">
        <v>5080</v>
      </c>
      <c r="W697" s="81">
        <v>42853.121712962966</v>
      </c>
      <c r="X697" s="82" t="s">
        <v>6329</v>
      </c>
      <c r="Y697" s="79"/>
      <c r="Z697" s="79"/>
      <c r="AA697" s="83" t="s">
        <v>8376</v>
      </c>
      <c r="AB697" s="79"/>
      <c r="AC697" s="79" t="b">
        <v>0</v>
      </c>
      <c r="AD697" s="79">
        <v>0</v>
      </c>
      <c r="AE697" s="83" t="s">
        <v>9921</v>
      </c>
      <c r="AF697" s="79" t="b">
        <v>0</v>
      </c>
      <c r="AG697" s="79" t="s">
        <v>9963</v>
      </c>
      <c r="AH697" s="79"/>
      <c r="AI697" s="83" t="s">
        <v>9915</v>
      </c>
      <c r="AJ697" s="79" t="b">
        <v>0</v>
      </c>
      <c r="AK697" s="79">
        <v>0</v>
      </c>
      <c r="AL697" s="83" t="s">
        <v>9915</v>
      </c>
      <c r="AM697" s="79" t="s">
        <v>9991</v>
      </c>
      <c r="AN697" s="79" t="b">
        <v>1</v>
      </c>
      <c r="AO697" s="83" t="s">
        <v>8376</v>
      </c>
      <c r="AP697" s="79" t="s">
        <v>179</v>
      </c>
      <c r="AQ697" s="79">
        <v>0</v>
      </c>
      <c r="AR697" s="79">
        <v>0</v>
      </c>
      <c r="AS697" s="79"/>
      <c r="AT697" s="79"/>
      <c r="AU697" s="79"/>
      <c r="AV697" s="79"/>
      <c r="AW697" s="79"/>
      <c r="AX697" s="79"/>
      <c r="AY697" s="79"/>
      <c r="AZ697" s="79"/>
      <c r="BA697">
        <v>1</v>
      </c>
      <c r="BB697">
        <v>0</v>
      </c>
      <c r="BC697" s="79" t="str">
        <f>IF(Edges[[#This Row],[Sentiment]]=0,"NEUTRAL",IF(Edges[[#This Row],[Sentiment]]=1,"POSITIVE",IF(Edges[[#This Row],[Sentiment]]=-1,"NEGATIVE")))</f>
        <v>NEUTRAL</v>
      </c>
      <c r="BD697" s="79" t="str">
        <f>IF(Edges[[#This Row],[Vertex 1]]=Edges[[#This Row],[Vertex 2]],"HIDE","SHOW")</f>
        <v>SHOW</v>
      </c>
      <c r="BE697" s="78" t="str">
        <f>REPLACE(INDEX(GroupVertices[Group], MATCH(Edges[[#This Row],[Vertex 1]],GroupVertices[Vertex],0)),1,1,"")</f>
        <v>EUTRAL</v>
      </c>
      <c r="BF697" s="78" t="str">
        <f>REPLACE(INDEX(GroupVertices[Group], MATCH(Edges[[#This Row],[Vertex 2]],GroupVertices[Vertex],0)),1,1,"")</f>
        <v>eneral</v>
      </c>
    </row>
    <row r="698" spans="1:58" x14ac:dyDescent="0.25">
      <c r="A698" s="64" t="s">
        <v>607</v>
      </c>
      <c r="B698" s="64" t="s">
        <v>618</v>
      </c>
      <c r="C698" s="65"/>
      <c r="D698" s="66"/>
      <c r="E698" s="67"/>
      <c r="F698" s="68"/>
      <c r="G698" s="65" t="str">
        <f>IF(Edges[[#This Row],[Vertex 1]]=Edges[[#This Row],[Vertex 2]],"HIDE","SHOW")</f>
        <v>SHOW</v>
      </c>
      <c r="H698" s="69"/>
      <c r="I698" s="70"/>
      <c r="J698" s="70"/>
      <c r="K698" s="34" t="s">
        <v>65</v>
      </c>
      <c r="L698" s="77">
        <v>698</v>
      </c>
      <c r="M698" s="77"/>
      <c r="N698" s="72"/>
      <c r="O698" s="79" t="s">
        <v>1646</v>
      </c>
      <c r="P698" s="81">
        <v>42853.13422453704</v>
      </c>
      <c r="Q698" s="79" t="s">
        <v>1972</v>
      </c>
      <c r="R698" s="79"/>
      <c r="S698" s="79"/>
      <c r="T698" s="79" t="s">
        <v>1544</v>
      </c>
      <c r="U698" s="79"/>
      <c r="V698" s="82" t="s">
        <v>5081</v>
      </c>
      <c r="W698" s="81">
        <v>42853.13422453704</v>
      </c>
      <c r="X698" s="82" t="s">
        <v>6330</v>
      </c>
      <c r="Y698" s="79"/>
      <c r="Z698" s="79"/>
      <c r="AA698" s="83" t="s">
        <v>8377</v>
      </c>
      <c r="AB698" s="79"/>
      <c r="AC698" s="79" t="b">
        <v>0</v>
      </c>
      <c r="AD698" s="79">
        <v>0</v>
      </c>
      <c r="AE698" s="83" t="s">
        <v>9915</v>
      </c>
      <c r="AF698" s="79" t="b">
        <v>0</v>
      </c>
      <c r="AG698" s="79" t="s">
        <v>9963</v>
      </c>
      <c r="AH698" s="79"/>
      <c r="AI698" s="83" t="s">
        <v>9915</v>
      </c>
      <c r="AJ698" s="79" t="b">
        <v>0</v>
      </c>
      <c r="AK698" s="79">
        <v>2</v>
      </c>
      <c r="AL698" s="83" t="s">
        <v>8388</v>
      </c>
      <c r="AM698" s="79" t="s">
        <v>9991</v>
      </c>
      <c r="AN698" s="79" t="b">
        <v>0</v>
      </c>
      <c r="AO698" s="83" t="s">
        <v>8388</v>
      </c>
      <c r="AP698" s="79" t="s">
        <v>179</v>
      </c>
      <c r="AQ698" s="79">
        <v>0</v>
      </c>
      <c r="AR698" s="79">
        <v>0</v>
      </c>
      <c r="AS698" s="79"/>
      <c r="AT698" s="79"/>
      <c r="AU698" s="79"/>
      <c r="AV698" s="79"/>
      <c r="AW698" s="79"/>
      <c r="AX698" s="79"/>
      <c r="AY698" s="79"/>
      <c r="AZ698" s="79"/>
      <c r="BA698">
        <v>1</v>
      </c>
      <c r="BB698">
        <v>0</v>
      </c>
      <c r="BC698" s="79" t="str">
        <f>IF(Edges[[#This Row],[Sentiment]]=0,"NEUTRAL",IF(Edges[[#This Row],[Sentiment]]=1,"POSITIVE",IF(Edges[[#This Row],[Sentiment]]=-1,"NEGATIVE")))</f>
        <v>NEUTRAL</v>
      </c>
      <c r="BD698" s="79" t="str">
        <f>IF(Edges[[#This Row],[Vertex 1]]=Edges[[#This Row],[Vertex 2]],"HIDE","SHOW")</f>
        <v>SHOW</v>
      </c>
      <c r="BE698" s="78" t="str">
        <f>REPLACE(INDEX(GroupVertices[Group], MATCH(Edges[[#This Row],[Vertex 1]],GroupVertices[Vertex],0)),1,1,"")</f>
        <v>EUTRAL</v>
      </c>
      <c r="BF698" s="78" t="str">
        <f>REPLACE(INDEX(GroupVertices[Group], MATCH(Edges[[#This Row],[Vertex 2]],GroupVertices[Vertex],0)),1,1,"")</f>
        <v>EUTRAL</v>
      </c>
    </row>
    <row r="699" spans="1:58" x14ac:dyDescent="0.25">
      <c r="A699" s="64" t="s">
        <v>608</v>
      </c>
      <c r="B699" s="64" t="s">
        <v>1532</v>
      </c>
      <c r="C699" s="65"/>
      <c r="D699" s="66"/>
      <c r="E699" s="67"/>
      <c r="F699" s="68"/>
      <c r="G699" s="65" t="str">
        <f>IF(Edges[[#This Row],[Vertex 1]]=Edges[[#This Row],[Vertex 2]],"HIDE","SHOW")</f>
        <v>SHOW</v>
      </c>
      <c r="H699" s="69"/>
      <c r="I699" s="70"/>
      <c r="J699" s="70"/>
      <c r="K699" s="34" t="s">
        <v>65</v>
      </c>
      <c r="L699" s="77">
        <v>699</v>
      </c>
      <c r="M699" s="77"/>
      <c r="N699" s="72"/>
      <c r="O699" s="79" t="s">
        <v>1646</v>
      </c>
      <c r="P699" s="81">
        <v>42853.138159722221</v>
      </c>
      <c r="Q699" s="79" t="s">
        <v>1954</v>
      </c>
      <c r="R699" s="79"/>
      <c r="S699" s="79"/>
      <c r="T699" s="79" t="s">
        <v>1544</v>
      </c>
      <c r="U699" s="79"/>
      <c r="V699" s="82" t="s">
        <v>5082</v>
      </c>
      <c r="W699" s="81">
        <v>42853.138159722221</v>
      </c>
      <c r="X699" s="82" t="s">
        <v>6331</v>
      </c>
      <c r="Y699" s="79"/>
      <c r="Z699" s="79"/>
      <c r="AA699" s="83" t="s">
        <v>8378</v>
      </c>
      <c r="AB699" s="79"/>
      <c r="AC699" s="79" t="b">
        <v>0</v>
      </c>
      <c r="AD699" s="79">
        <v>0</v>
      </c>
      <c r="AE699" s="83" t="s">
        <v>9915</v>
      </c>
      <c r="AF699" s="79" t="b">
        <v>0</v>
      </c>
      <c r="AG699" s="79" t="s">
        <v>9963</v>
      </c>
      <c r="AH699" s="79"/>
      <c r="AI699" s="83" t="s">
        <v>9915</v>
      </c>
      <c r="AJ699" s="79" t="b">
        <v>0</v>
      </c>
      <c r="AK699" s="79">
        <v>15</v>
      </c>
      <c r="AL699" s="83" t="s">
        <v>9841</v>
      </c>
      <c r="AM699" s="79" t="s">
        <v>9993</v>
      </c>
      <c r="AN699" s="79" t="b">
        <v>0</v>
      </c>
      <c r="AO699" s="83" t="s">
        <v>9841</v>
      </c>
      <c r="AP699" s="79" t="s">
        <v>179</v>
      </c>
      <c r="AQ699" s="79">
        <v>0</v>
      </c>
      <c r="AR699" s="79">
        <v>0</v>
      </c>
      <c r="AS699" s="79"/>
      <c r="AT699" s="79"/>
      <c r="AU699" s="79"/>
      <c r="AV699" s="79"/>
      <c r="AW699" s="79"/>
      <c r="AX699" s="79"/>
      <c r="AY699" s="79"/>
      <c r="AZ699" s="79"/>
      <c r="BA699">
        <v>1</v>
      </c>
      <c r="BB699">
        <v>0</v>
      </c>
      <c r="BC699" s="79" t="str">
        <f>IF(Edges[[#This Row],[Sentiment]]=0,"NEUTRAL",IF(Edges[[#This Row],[Sentiment]]=1,"POSITIVE",IF(Edges[[#This Row],[Sentiment]]=-1,"NEGATIVE")))</f>
        <v>NEUTRAL</v>
      </c>
      <c r="BD699" s="79" t="str">
        <f>IF(Edges[[#This Row],[Vertex 1]]=Edges[[#This Row],[Vertex 2]],"HIDE","SHOW")</f>
        <v>SHOW</v>
      </c>
      <c r="BE699" s="78" t="str">
        <f>REPLACE(INDEX(GroupVertices[Group], MATCH(Edges[[#This Row],[Vertex 1]],GroupVertices[Vertex],0)),1,1,"")</f>
        <v>EUTRAL</v>
      </c>
      <c r="BF699" s="78" t="str">
        <f>REPLACE(INDEX(GroupVertices[Group], MATCH(Edges[[#This Row],[Vertex 2]],GroupVertices[Vertex],0)),1,1,"")</f>
        <v>eneral</v>
      </c>
    </row>
    <row r="700" spans="1:58" x14ac:dyDescent="0.25">
      <c r="A700" s="64" t="s">
        <v>609</v>
      </c>
      <c r="B700" s="64" t="s">
        <v>1532</v>
      </c>
      <c r="C700" s="65"/>
      <c r="D700" s="66"/>
      <c r="E700" s="67"/>
      <c r="F700" s="68"/>
      <c r="G700" s="65" t="str">
        <f>IF(Edges[[#This Row],[Vertex 1]]=Edges[[#This Row],[Vertex 2]],"HIDE","SHOW")</f>
        <v>SHOW</v>
      </c>
      <c r="H700" s="69"/>
      <c r="I700" s="70"/>
      <c r="J700" s="70"/>
      <c r="K700" s="34" t="s">
        <v>65</v>
      </c>
      <c r="L700" s="77">
        <v>700</v>
      </c>
      <c r="M700" s="77"/>
      <c r="N700" s="72"/>
      <c r="O700" s="79" t="s">
        <v>1646</v>
      </c>
      <c r="P700" s="81">
        <v>42853.1405787037</v>
      </c>
      <c r="Q700" s="79" t="s">
        <v>1954</v>
      </c>
      <c r="R700" s="79"/>
      <c r="S700" s="79"/>
      <c r="T700" s="79" t="s">
        <v>1544</v>
      </c>
      <c r="U700" s="79"/>
      <c r="V700" s="82" t="s">
        <v>5083</v>
      </c>
      <c r="W700" s="81">
        <v>42853.1405787037</v>
      </c>
      <c r="X700" s="82" t="s">
        <v>6332</v>
      </c>
      <c r="Y700" s="79"/>
      <c r="Z700" s="79"/>
      <c r="AA700" s="83" t="s">
        <v>8379</v>
      </c>
      <c r="AB700" s="79"/>
      <c r="AC700" s="79" t="b">
        <v>0</v>
      </c>
      <c r="AD700" s="79">
        <v>0</v>
      </c>
      <c r="AE700" s="83" t="s">
        <v>9915</v>
      </c>
      <c r="AF700" s="79" t="b">
        <v>0</v>
      </c>
      <c r="AG700" s="79" t="s">
        <v>9963</v>
      </c>
      <c r="AH700" s="79"/>
      <c r="AI700" s="83" t="s">
        <v>9915</v>
      </c>
      <c r="AJ700" s="79" t="b">
        <v>0</v>
      </c>
      <c r="AK700" s="79">
        <v>15</v>
      </c>
      <c r="AL700" s="83" t="s">
        <v>9841</v>
      </c>
      <c r="AM700" s="79" t="s">
        <v>10001</v>
      </c>
      <c r="AN700" s="79" t="b">
        <v>0</v>
      </c>
      <c r="AO700" s="83" t="s">
        <v>9841</v>
      </c>
      <c r="AP700" s="79" t="s">
        <v>179</v>
      </c>
      <c r="AQ700" s="79">
        <v>0</v>
      </c>
      <c r="AR700" s="79">
        <v>0</v>
      </c>
      <c r="AS700" s="79"/>
      <c r="AT700" s="79"/>
      <c r="AU700" s="79"/>
      <c r="AV700" s="79"/>
      <c r="AW700" s="79"/>
      <c r="AX700" s="79"/>
      <c r="AY700" s="79"/>
      <c r="AZ700" s="79"/>
      <c r="BA700">
        <v>1</v>
      </c>
      <c r="BB700">
        <v>0</v>
      </c>
      <c r="BC700" s="79" t="str">
        <f>IF(Edges[[#This Row],[Sentiment]]=0,"NEUTRAL",IF(Edges[[#This Row],[Sentiment]]=1,"POSITIVE",IF(Edges[[#This Row],[Sentiment]]=-1,"NEGATIVE")))</f>
        <v>NEUTRAL</v>
      </c>
      <c r="BD700" s="79" t="str">
        <f>IF(Edges[[#This Row],[Vertex 1]]=Edges[[#This Row],[Vertex 2]],"HIDE","SHOW")</f>
        <v>SHOW</v>
      </c>
      <c r="BE700" s="78" t="str">
        <f>REPLACE(INDEX(GroupVertices[Group], MATCH(Edges[[#This Row],[Vertex 1]],GroupVertices[Vertex],0)),1,1,"")</f>
        <v>EUTRAL</v>
      </c>
      <c r="BF700" s="78" t="str">
        <f>REPLACE(INDEX(GroupVertices[Group], MATCH(Edges[[#This Row],[Vertex 2]],GroupVertices[Vertex],0)),1,1,"")</f>
        <v>eneral</v>
      </c>
    </row>
    <row r="701" spans="1:58" hidden="1" x14ac:dyDescent="0.25">
      <c r="A701" s="64" t="s">
        <v>610</v>
      </c>
      <c r="B701" s="64" t="s">
        <v>610</v>
      </c>
      <c r="C701" s="65"/>
      <c r="D701" s="66"/>
      <c r="E701" s="67"/>
      <c r="F701" s="68"/>
      <c r="G701" s="65" t="str">
        <f>IF(Edges[[#This Row],[Vertex 1]]=Edges[[#This Row],[Vertex 2]],"HIDE","SHOW")</f>
        <v>HIDE</v>
      </c>
      <c r="H701" s="69"/>
      <c r="I701" s="70"/>
      <c r="J701" s="70"/>
      <c r="K701" s="34"/>
      <c r="L701" s="77"/>
      <c r="M701" s="77"/>
      <c r="N701" s="72"/>
      <c r="O701" s="79" t="s">
        <v>179</v>
      </c>
      <c r="P701" s="81">
        <v>42853.141157407408</v>
      </c>
      <c r="Q701" s="79" t="s">
        <v>1973</v>
      </c>
      <c r="R701" s="82" t="s">
        <v>3412</v>
      </c>
      <c r="S701" s="79" t="s">
        <v>4032</v>
      </c>
      <c r="T701" s="79" t="s">
        <v>4327</v>
      </c>
      <c r="U701" s="79"/>
      <c r="V701" s="82" t="s">
        <v>5084</v>
      </c>
      <c r="W701" s="81">
        <v>42853.141157407408</v>
      </c>
      <c r="X701" s="82" t="s">
        <v>6333</v>
      </c>
      <c r="Y701" s="79"/>
      <c r="Z701" s="79"/>
      <c r="AA701" s="83" t="s">
        <v>8380</v>
      </c>
      <c r="AB701" s="79"/>
      <c r="AC701" s="79" t="b">
        <v>0</v>
      </c>
      <c r="AD701" s="79">
        <v>0</v>
      </c>
      <c r="AE701" s="83" t="s">
        <v>9915</v>
      </c>
      <c r="AF701" s="79" t="b">
        <v>0</v>
      </c>
      <c r="AG701" s="79" t="s">
        <v>9964</v>
      </c>
      <c r="AH701" s="79"/>
      <c r="AI701" s="83" t="s">
        <v>9915</v>
      </c>
      <c r="AJ701" s="79" t="b">
        <v>0</v>
      </c>
      <c r="AK701" s="79">
        <v>0</v>
      </c>
      <c r="AL701" s="83" t="s">
        <v>9915</v>
      </c>
      <c r="AM701" s="79" t="s">
        <v>10003</v>
      </c>
      <c r="AN701" s="79" t="b">
        <v>0</v>
      </c>
      <c r="AO701" s="83" t="s">
        <v>8380</v>
      </c>
      <c r="AP701" s="79" t="s">
        <v>179</v>
      </c>
      <c r="AQ701" s="79">
        <v>0</v>
      </c>
      <c r="AR701" s="79">
        <v>0</v>
      </c>
      <c r="AS701" s="79"/>
      <c r="AT701" s="79"/>
      <c r="AU701" s="79"/>
      <c r="AV701" s="79"/>
      <c r="AW701" s="79"/>
      <c r="AX701" s="79"/>
      <c r="AY701" s="79"/>
      <c r="AZ701" s="79"/>
      <c r="BA701">
        <v>1</v>
      </c>
      <c r="BB701">
        <v>0</v>
      </c>
      <c r="BC701" s="79" t="str">
        <f>IF(Edges[[#This Row],[Sentiment]]=0,"NEUTRAL",IF(Edges[[#This Row],[Sentiment]]=1,"POSITIVE",IF(Edges[[#This Row],[Sentiment]]=-1,"NEGATIVE")))</f>
        <v>NEUTRAL</v>
      </c>
      <c r="BD701" s="79" t="str">
        <f>IF(Edges[[#This Row],[Vertex 1]]=Edges[[#This Row],[Vertex 2]],"HIDE","SHOW")</f>
        <v>HIDE</v>
      </c>
      <c r="BE701" s="124" t="e">
        <f>REPLACE(INDEX(GroupVertices[Group], MATCH(Edges[[#This Row],[Vertex 1]],GroupVertices[Vertex],0)),1,1,"")</f>
        <v>#N/A</v>
      </c>
      <c r="BF701" s="124" t="e">
        <f>REPLACE(INDEX(GroupVertices[Group], MATCH(Edges[[#This Row],[Vertex 2]],GroupVertices[Vertex],0)),1,1,"")</f>
        <v>#N/A</v>
      </c>
    </row>
    <row r="702" spans="1:58" hidden="1" x14ac:dyDescent="0.25">
      <c r="A702" s="64" t="s">
        <v>611</v>
      </c>
      <c r="B702" s="64" t="s">
        <v>611</v>
      </c>
      <c r="C702" s="65"/>
      <c r="D702" s="66"/>
      <c r="E702" s="67"/>
      <c r="F702" s="68"/>
      <c r="G702" s="65" t="str">
        <f>IF(Edges[[#This Row],[Vertex 1]]=Edges[[#This Row],[Vertex 2]],"HIDE","SHOW")</f>
        <v>HIDE</v>
      </c>
      <c r="H702" s="69"/>
      <c r="I702" s="70"/>
      <c r="J702" s="70"/>
      <c r="K702" s="34"/>
      <c r="L702" s="77"/>
      <c r="M702" s="77"/>
      <c r="N702" s="72"/>
      <c r="O702" s="79" t="s">
        <v>179</v>
      </c>
      <c r="P702" s="81">
        <v>42853.14167824074</v>
      </c>
      <c r="Q702" s="79" t="s">
        <v>1974</v>
      </c>
      <c r="R702" s="82" t="s">
        <v>3413</v>
      </c>
      <c r="S702" s="79" t="s">
        <v>4020</v>
      </c>
      <c r="T702" s="79" t="s">
        <v>4327</v>
      </c>
      <c r="U702" s="79"/>
      <c r="V702" s="82" t="s">
        <v>5085</v>
      </c>
      <c r="W702" s="81">
        <v>42853.14167824074</v>
      </c>
      <c r="X702" s="82" t="s">
        <v>6334</v>
      </c>
      <c r="Y702" s="79"/>
      <c r="Z702" s="79"/>
      <c r="AA702" s="83" t="s">
        <v>8381</v>
      </c>
      <c r="AB702" s="79"/>
      <c r="AC702" s="79" t="b">
        <v>0</v>
      </c>
      <c r="AD702" s="79">
        <v>1</v>
      </c>
      <c r="AE702" s="83" t="s">
        <v>9915</v>
      </c>
      <c r="AF702" s="79" t="b">
        <v>0</v>
      </c>
      <c r="AG702" s="79" t="s">
        <v>9964</v>
      </c>
      <c r="AH702" s="79"/>
      <c r="AI702" s="83" t="s">
        <v>9915</v>
      </c>
      <c r="AJ702" s="79" t="b">
        <v>0</v>
      </c>
      <c r="AK702" s="79">
        <v>0</v>
      </c>
      <c r="AL702" s="83" t="s">
        <v>9915</v>
      </c>
      <c r="AM702" s="79" t="s">
        <v>9996</v>
      </c>
      <c r="AN702" s="79" t="b">
        <v>0</v>
      </c>
      <c r="AO702" s="83" t="s">
        <v>8381</v>
      </c>
      <c r="AP702" s="79" t="s">
        <v>179</v>
      </c>
      <c r="AQ702" s="79">
        <v>0</v>
      </c>
      <c r="AR702" s="79">
        <v>0</v>
      </c>
      <c r="AS702" s="79"/>
      <c r="AT702" s="79"/>
      <c r="AU702" s="79"/>
      <c r="AV702" s="79"/>
      <c r="AW702" s="79"/>
      <c r="AX702" s="79"/>
      <c r="AY702" s="79"/>
      <c r="AZ702" s="79"/>
      <c r="BA702">
        <v>1</v>
      </c>
      <c r="BB702">
        <v>0</v>
      </c>
      <c r="BC702" s="79" t="str">
        <f>IF(Edges[[#This Row],[Sentiment]]=0,"NEUTRAL",IF(Edges[[#This Row],[Sentiment]]=1,"POSITIVE",IF(Edges[[#This Row],[Sentiment]]=-1,"NEGATIVE")))</f>
        <v>NEUTRAL</v>
      </c>
      <c r="BD702" s="79" t="str">
        <f>IF(Edges[[#This Row],[Vertex 1]]=Edges[[#This Row],[Vertex 2]],"HIDE","SHOW")</f>
        <v>HIDE</v>
      </c>
      <c r="BE702" s="124" t="e">
        <f>REPLACE(INDEX(GroupVertices[Group], MATCH(Edges[[#This Row],[Vertex 1]],GroupVertices[Vertex],0)),1,1,"")</f>
        <v>#N/A</v>
      </c>
      <c r="BF702" s="124" t="e">
        <f>REPLACE(INDEX(GroupVertices[Group], MATCH(Edges[[#This Row],[Vertex 2]],GroupVertices[Vertex],0)),1,1,"")</f>
        <v>#N/A</v>
      </c>
    </row>
    <row r="703" spans="1:58" x14ac:dyDescent="0.25">
      <c r="A703" s="64" t="s">
        <v>612</v>
      </c>
      <c r="B703" s="64" t="s">
        <v>1532</v>
      </c>
      <c r="C703" s="65"/>
      <c r="D703" s="66"/>
      <c r="E703" s="67"/>
      <c r="F703" s="68"/>
      <c r="G703" s="65" t="str">
        <f>IF(Edges[[#This Row],[Vertex 1]]=Edges[[#This Row],[Vertex 2]],"HIDE","SHOW")</f>
        <v>SHOW</v>
      </c>
      <c r="H703" s="69"/>
      <c r="I703" s="70"/>
      <c r="J703" s="70"/>
      <c r="K703" s="34" t="s">
        <v>65</v>
      </c>
      <c r="L703" s="77">
        <v>703</v>
      </c>
      <c r="M703" s="77"/>
      <c r="N703" s="72"/>
      <c r="O703" s="79" t="s">
        <v>1646</v>
      </c>
      <c r="P703" s="81">
        <v>42853.141793981478</v>
      </c>
      <c r="Q703" s="79" t="s">
        <v>1954</v>
      </c>
      <c r="R703" s="79"/>
      <c r="S703" s="79"/>
      <c r="T703" s="79" t="s">
        <v>1544</v>
      </c>
      <c r="U703" s="79"/>
      <c r="V703" s="82" t="s">
        <v>5086</v>
      </c>
      <c r="W703" s="81">
        <v>42853.141793981478</v>
      </c>
      <c r="X703" s="82" t="s">
        <v>6335</v>
      </c>
      <c r="Y703" s="79"/>
      <c r="Z703" s="79"/>
      <c r="AA703" s="83" t="s">
        <v>8382</v>
      </c>
      <c r="AB703" s="79"/>
      <c r="AC703" s="79" t="b">
        <v>0</v>
      </c>
      <c r="AD703" s="79">
        <v>0</v>
      </c>
      <c r="AE703" s="83" t="s">
        <v>9915</v>
      </c>
      <c r="AF703" s="79" t="b">
        <v>0</v>
      </c>
      <c r="AG703" s="79" t="s">
        <v>9963</v>
      </c>
      <c r="AH703" s="79"/>
      <c r="AI703" s="83" t="s">
        <v>9915</v>
      </c>
      <c r="AJ703" s="79" t="b">
        <v>0</v>
      </c>
      <c r="AK703" s="79">
        <v>15</v>
      </c>
      <c r="AL703" s="83" t="s">
        <v>9841</v>
      </c>
      <c r="AM703" s="79" t="s">
        <v>9991</v>
      </c>
      <c r="AN703" s="79" t="b">
        <v>0</v>
      </c>
      <c r="AO703" s="83" t="s">
        <v>9841</v>
      </c>
      <c r="AP703" s="79" t="s">
        <v>179</v>
      </c>
      <c r="AQ703" s="79">
        <v>0</v>
      </c>
      <c r="AR703" s="79">
        <v>0</v>
      </c>
      <c r="AS703" s="79"/>
      <c r="AT703" s="79"/>
      <c r="AU703" s="79"/>
      <c r="AV703" s="79"/>
      <c r="AW703" s="79"/>
      <c r="AX703" s="79"/>
      <c r="AY703" s="79"/>
      <c r="AZ703" s="79"/>
      <c r="BA703">
        <v>1</v>
      </c>
      <c r="BB703">
        <v>0</v>
      </c>
      <c r="BC703" s="79" t="str">
        <f>IF(Edges[[#This Row],[Sentiment]]=0,"NEUTRAL",IF(Edges[[#This Row],[Sentiment]]=1,"POSITIVE",IF(Edges[[#This Row],[Sentiment]]=-1,"NEGATIVE")))</f>
        <v>NEUTRAL</v>
      </c>
      <c r="BD703" s="79" t="str">
        <f>IF(Edges[[#This Row],[Vertex 1]]=Edges[[#This Row],[Vertex 2]],"HIDE","SHOW")</f>
        <v>SHOW</v>
      </c>
      <c r="BE703" s="78" t="str">
        <f>REPLACE(INDEX(GroupVertices[Group], MATCH(Edges[[#This Row],[Vertex 1]],GroupVertices[Vertex],0)),1,1,"")</f>
        <v>EUTRAL</v>
      </c>
      <c r="BF703" s="78" t="str">
        <f>REPLACE(INDEX(GroupVertices[Group], MATCH(Edges[[#This Row],[Vertex 2]],GroupVertices[Vertex],0)),1,1,"")</f>
        <v>eneral</v>
      </c>
    </row>
    <row r="704" spans="1:58" hidden="1" x14ac:dyDescent="0.25">
      <c r="A704" s="64" t="s">
        <v>613</v>
      </c>
      <c r="B704" s="64" t="s">
        <v>613</v>
      </c>
      <c r="C704" s="65"/>
      <c r="D704" s="66"/>
      <c r="E704" s="67"/>
      <c r="F704" s="68"/>
      <c r="G704" s="65" t="str">
        <f>IF(Edges[[#This Row],[Vertex 1]]=Edges[[#This Row],[Vertex 2]],"HIDE","SHOW")</f>
        <v>HIDE</v>
      </c>
      <c r="H704" s="69"/>
      <c r="I704" s="70"/>
      <c r="J704" s="70"/>
      <c r="K704" s="34"/>
      <c r="L704" s="77"/>
      <c r="M704" s="77"/>
      <c r="N704" s="72"/>
      <c r="O704" s="79" t="s">
        <v>179</v>
      </c>
      <c r="P704" s="81">
        <v>42853.14875</v>
      </c>
      <c r="Q704" s="79" t="s">
        <v>1975</v>
      </c>
      <c r="R704" s="82" t="s">
        <v>3414</v>
      </c>
      <c r="S704" s="79" t="s">
        <v>4111</v>
      </c>
      <c r="T704" s="79" t="s">
        <v>4328</v>
      </c>
      <c r="U704" s="82" t="s">
        <v>4529</v>
      </c>
      <c r="V704" s="82" t="s">
        <v>4529</v>
      </c>
      <c r="W704" s="81">
        <v>42853.14875</v>
      </c>
      <c r="X704" s="82" t="s">
        <v>6336</v>
      </c>
      <c r="Y704" s="79"/>
      <c r="Z704" s="79"/>
      <c r="AA704" s="83" t="s">
        <v>8383</v>
      </c>
      <c r="AB704" s="79"/>
      <c r="AC704" s="79" t="b">
        <v>0</v>
      </c>
      <c r="AD704" s="79">
        <v>0</v>
      </c>
      <c r="AE704" s="83" t="s">
        <v>9915</v>
      </c>
      <c r="AF704" s="79" t="b">
        <v>0</v>
      </c>
      <c r="AG704" s="79" t="s">
        <v>9963</v>
      </c>
      <c r="AH704" s="79"/>
      <c r="AI704" s="83" t="s">
        <v>9915</v>
      </c>
      <c r="AJ704" s="79" t="b">
        <v>0</v>
      </c>
      <c r="AK704" s="79">
        <v>0</v>
      </c>
      <c r="AL704" s="83" t="s">
        <v>9915</v>
      </c>
      <c r="AM704" s="79" t="s">
        <v>4133</v>
      </c>
      <c r="AN704" s="79" t="b">
        <v>0</v>
      </c>
      <c r="AO704" s="83" t="s">
        <v>8383</v>
      </c>
      <c r="AP704" s="79" t="s">
        <v>179</v>
      </c>
      <c r="AQ704" s="79">
        <v>0</v>
      </c>
      <c r="AR704" s="79">
        <v>0</v>
      </c>
      <c r="AS704" s="79"/>
      <c r="AT704" s="79"/>
      <c r="AU704" s="79"/>
      <c r="AV704" s="79"/>
      <c r="AW704" s="79"/>
      <c r="AX704" s="79"/>
      <c r="AY704" s="79"/>
      <c r="AZ704" s="79"/>
      <c r="BA704">
        <v>1</v>
      </c>
      <c r="BB704">
        <v>0</v>
      </c>
      <c r="BC704" s="79" t="str">
        <f>IF(Edges[[#This Row],[Sentiment]]=0,"NEUTRAL",IF(Edges[[#This Row],[Sentiment]]=1,"POSITIVE",IF(Edges[[#This Row],[Sentiment]]=-1,"NEGATIVE")))</f>
        <v>NEUTRAL</v>
      </c>
      <c r="BD704" s="79" t="str">
        <f>IF(Edges[[#This Row],[Vertex 1]]=Edges[[#This Row],[Vertex 2]],"HIDE","SHOW")</f>
        <v>HIDE</v>
      </c>
      <c r="BE704" s="124" t="e">
        <f>REPLACE(INDEX(GroupVertices[Group], MATCH(Edges[[#This Row],[Vertex 1]],GroupVertices[Vertex],0)),1,1,"")</f>
        <v>#N/A</v>
      </c>
      <c r="BF704" s="124" t="e">
        <f>REPLACE(INDEX(GroupVertices[Group], MATCH(Edges[[#This Row],[Vertex 2]],GroupVertices[Vertex],0)),1,1,"")</f>
        <v>#N/A</v>
      </c>
    </row>
    <row r="705" spans="1:58" x14ac:dyDescent="0.25">
      <c r="A705" s="64" t="s">
        <v>614</v>
      </c>
      <c r="B705" s="64" t="s">
        <v>1532</v>
      </c>
      <c r="C705" s="65"/>
      <c r="D705" s="66"/>
      <c r="E705" s="67"/>
      <c r="F705" s="68"/>
      <c r="G705" s="65" t="str">
        <f>IF(Edges[[#This Row],[Vertex 1]]=Edges[[#This Row],[Vertex 2]],"HIDE","SHOW")</f>
        <v>SHOW</v>
      </c>
      <c r="H705" s="69"/>
      <c r="I705" s="70"/>
      <c r="J705" s="70"/>
      <c r="K705" s="34" t="s">
        <v>65</v>
      </c>
      <c r="L705" s="77">
        <v>705</v>
      </c>
      <c r="M705" s="77"/>
      <c r="N705" s="72"/>
      <c r="O705" s="79" t="s">
        <v>1646</v>
      </c>
      <c r="P705" s="81">
        <v>42853.150023148148</v>
      </c>
      <c r="Q705" s="79" t="s">
        <v>1954</v>
      </c>
      <c r="R705" s="79"/>
      <c r="S705" s="79"/>
      <c r="T705" s="79" t="s">
        <v>1544</v>
      </c>
      <c r="U705" s="79"/>
      <c r="V705" s="82" t="s">
        <v>5087</v>
      </c>
      <c r="W705" s="81">
        <v>42853.150023148148</v>
      </c>
      <c r="X705" s="82" t="s">
        <v>6337</v>
      </c>
      <c r="Y705" s="79"/>
      <c r="Z705" s="79"/>
      <c r="AA705" s="83" t="s">
        <v>8384</v>
      </c>
      <c r="AB705" s="79"/>
      <c r="AC705" s="79" t="b">
        <v>0</v>
      </c>
      <c r="AD705" s="79">
        <v>0</v>
      </c>
      <c r="AE705" s="83" t="s">
        <v>9915</v>
      </c>
      <c r="AF705" s="79" t="b">
        <v>0</v>
      </c>
      <c r="AG705" s="79" t="s">
        <v>9963</v>
      </c>
      <c r="AH705" s="79"/>
      <c r="AI705" s="83" t="s">
        <v>9915</v>
      </c>
      <c r="AJ705" s="79" t="b">
        <v>0</v>
      </c>
      <c r="AK705" s="79">
        <v>15</v>
      </c>
      <c r="AL705" s="83" t="s">
        <v>9841</v>
      </c>
      <c r="AM705" s="79" t="s">
        <v>9991</v>
      </c>
      <c r="AN705" s="79" t="b">
        <v>0</v>
      </c>
      <c r="AO705" s="83" t="s">
        <v>9841</v>
      </c>
      <c r="AP705" s="79" t="s">
        <v>179</v>
      </c>
      <c r="AQ705" s="79">
        <v>0</v>
      </c>
      <c r="AR705" s="79">
        <v>0</v>
      </c>
      <c r="AS705" s="79"/>
      <c r="AT705" s="79"/>
      <c r="AU705" s="79"/>
      <c r="AV705" s="79"/>
      <c r="AW705" s="79"/>
      <c r="AX705" s="79"/>
      <c r="AY705" s="79"/>
      <c r="AZ705" s="79"/>
      <c r="BA705">
        <v>1</v>
      </c>
      <c r="BB705">
        <v>0</v>
      </c>
      <c r="BC705" s="79" t="str">
        <f>IF(Edges[[#This Row],[Sentiment]]=0,"NEUTRAL",IF(Edges[[#This Row],[Sentiment]]=1,"POSITIVE",IF(Edges[[#This Row],[Sentiment]]=-1,"NEGATIVE")))</f>
        <v>NEUTRAL</v>
      </c>
      <c r="BD705" s="79" t="str">
        <f>IF(Edges[[#This Row],[Vertex 1]]=Edges[[#This Row],[Vertex 2]],"HIDE","SHOW")</f>
        <v>SHOW</v>
      </c>
      <c r="BE705" s="78" t="str">
        <f>REPLACE(INDEX(GroupVertices[Group], MATCH(Edges[[#This Row],[Vertex 1]],GroupVertices[Vertex],0)),1,1,"")</f>
        <v>EUTRAL</v>
      </c>
      <c r="BF705" s="78" t="str">
        <f>REPLACE(INDEX(GroupVertices[Group], MATCH(Edges[[#This Row],[Vertex 2]],GroupVertices[Vertex],0)),1,1,"")</f>
        <v>eneral</v>
      </c>
    </row>
    <row r="706" spans="1:58" hidden="1" x14ac:dyDescent="0.25">
      <c r="A706" s="64" t="s">
        <v>615</v>
      </c>
      <c r="B706" s="64" t="s">
        <v>615</v>
      </c>
      <c r="C706" s="65"/>
      <c r="D706" s="66"/>
      <c r="E706" s="67"/>
      <c r="F706" s="68"/>
      <c r="G706" s="65" t="str">
        <f>IF(Edges[[#This Row],[Vertex 1]]=Edges[[#This Row],[Vertex 2]],"HIDE","SHOW")</f>
        <v>HIDE</v>
      </c>
      <c r="H706" s="69"/>
      <c r="I706" s="70"/>
      <c r="J706" s="70"/>
      <c r="K706" s="34"/>
      <c r="L706" s="77"/>
      <c r="M706" s="77"/>
      <c r="N706" s="72"/>
      <c r="O706" s="79" t="s">
        <v>179</v>
      </c>
      <c r="P706" s="81">
        <v>42853.151203703703</v>
      </c>
      <c r="Q706" s="79" t="s">
        <v>1976</v>
      </c>
      <c r="R706" s="82" t="s">
        <v>3415</v>
      </c>
      <c r="S706" s="79" t="s">
        <v>4051</v>
      </c>
      <c r="T706" s="79" t="s">
        <v>4329</v>
      </c>
      <c r="U706" s="79"/>
      <c r="V706" s="82" t="s">
        <v>5088</v>
      </c>
      <c r="W706" s="81">
        <v>42853.151203703703</v>
      </c>
      <c r="X706" s="82" t="s">
        <v>6338</v>
      </c>
      <c r="Y706" s="79"/>
      <c r="Z706" s="79"/>
      <c r="AA706" s="83" t="s">
        <v>8385</v>
      </c>
      <c r="AB706" s="79"/>
      <c r="AC706" s="79" t="b">
        <v>0</v>
      </c>
      <c r="AD706" s="79">
        <v>0</v>
      </c>
      <c r="AE706" s="83" t="s">
        <v>9915</v>
      </c>
      <c r="AF706" s="79" t="b">
        <v>0</v>
      </c>
      <c r="AG706" s="79" t="s">
        <v>9963</v>
      </c>
      <c r="AH706" s="79"/>
      <c r="AI706" s="83" t="s">
        <v>9915</v>
      </c>
      <c r="AJ706" s="79" t="b">
        <v>0</v>
      </c>
      <c r="AK706" s="79">
        <v>0</v>
      </c>
      <c r="AL706" s="83" t="s">
        <v>9915</v>
      </c>
      <c r="AM706" s="79" t="s">
        <v>9991</v>
      </c>
      <c r="AN706" s="79" t="b">
        <v>1</v>
      </c>
      <c r="AO706" s="83" t="s">
        <v>8385</v>
      </c>
      <c r="AP706" s="79" t="s">
        <v>179</v>
      </c>
      <c r="AQ706" s="79">
        <v>0</v>
      </c>
      <c r="AR706" s="79">
        <v>0</v>
      </c>
      <c r="AS706" s="79" t="s">
        <v>10102</v>
      </c>
      <c r="AT706" s="79" t="s">
        <v>10111</v>
      </c>
      <c r="AU706" s="79" t="s">
        <v>10112</v>
      </c>
      <c r="AV706" s="79" t="s">
        <v>10115</v>
      </c>
      <c r="AW706" s="79" t="s">
        <v>10125</v>
      </c>
      <c r="AX706" s="79" t="s">
        <v>10136</v>
      </c>
      <c r="AY706" s="79" t="s">
        <v>10144</v>
      </c>
      <c r="AZ706" s="82" t="s">
        <v>10148</v>
      </c>
      <c r="BA706">
        <v>1</v>
      </c>
      <c r="BB706">
        <v>0</v>
      </c>
      <c r="BC706" s="79" t="str">
        <f>IF(Edges[[#This Row],[Sentiment]]=0,"NEUTRAL",IF(Edges[[#This Row],[Sentiment]]=1,"POSITIVE",IF(Edges[[#This Row],[Sentiment]]=-1,"NEGATIVE")))</f>
        <v>NEUTRAL</v>
      </c>
      <c r="BD706" s="79" t="str">
        <f>IF(Edges[[#This Row],[Vertex 1]]=Edges[[#This Row],[Vertex 2]],"HIDE","SHOW")</f>
        <v>HIDE</v>
      </c>
      <c r="BE706" s="124" t="e">
        <f>REPLACE(INDEX(GroupVertices[Group], MATCH(Edges[[#This Row],[Vertex 1]],GroupVertices[Vertex],0)),1,1,"")</f>
        <v>#N/A</v>
      </c>
      <c r="BF706" s="124" t="e">
        <f>REPLACE(INDEX(GroupVertices[Group], MATCH(Edges[[#This Row],[Vertex 2]],GroupVertices[Vertex],0)),1,1,"")</f>
        <v>#N/A</v>
      </c>
    </row>
    <row r="707" spans="1:58" x14ac:dyDescent="0.25">
      <c r="A707" s="64" t="s">
        <v>616</v>
      </c>
      <c r="B707" s="64" t="s">
        <v>1520</v>
      </c>
      <c r="C707" s="65"/>
      <c r="D707" s="66"/>
      <c r="E707" s="67"/>
      <c r="F707" s="68"/>
      <c r="G707" s="65" t="str">
        <f>IF(Edges[[#This Row],[Vertex 1]]=Edges[[#This Row],[Vertex 2]],"HIDE","SHOW")</f>
        <v>SHOW</v>
      </c>
      <c r="H707" s="69"/>
      <c r="I707" s="70"/>
      <c r="J707" s="70"/>
      <c r="K707" s="34" t="s">
        <v>65</v>
      </c>
      <c r="L707" s="77">
        <v>707</v>
      </c>
      <c r="M707" s="77"/>
      <c r="N707" s="72"/>
      <c r="O707" s="79" t="s">
        <v>1646</v>
      </c>
      <c r="P707" s="81">
        <v>42853.158935185187</v>
      </c>
      <c r="Q707" s="79" t="s">
        <v>1977</v>
      </c>
      <c r="R707" s="82" t="s">
        <v>3416</v>
      </c>
      <c r="S707" s="79" t="s">
        <v>4037</v>
      </c>
      <c r="T707" s="79" t="s">
        <v>1544</v>
      </c>
      <c r="U707" s="79"/>
      <c r="V707" s="82" t="s">
        <v>5089</v>
      </c>
      <c r="W707" s="81">
        <v>42853.158935185187</v>
      </c>
      <c r="X707" s="82" t="s">
        <v>6339</v>
      </c>
      <c r="Y707" s="79"/>
      <c r="Z707" s="79"/>
      <c r="AA707" s="83" t="s">
        <v>8386</v>
      </c>
      <c r="AB707" s="79"/>
      <c r="AC707" s="79" t="b">
        <v>0</v>
      </c>
      <c r="AD707" s="79">
        <v>0</v>
      </c>
      <c r="AE707" s="83" t="s">
        <v>9915</v>
      </c>
      <c r="AF707" s="79" t="b">
        <v>0</v>
      </c>
      <c r="AG707" s="79" t="s">
        <v>9963</v>
      </c>
      <c r="AH707" s="79"/>
      <c r="AI707" s="83" t="s">
        <v>9915</v>
      </c>
      <c r="AJ707" s="79" t="b">
        <v>0</v>
      </c>
      <c r="AK707" s="79">
        <v>4</v>
      </c>
      <c r="AL707" s="83" t="s">
        <v>9815</v>
      </c>
      <c r="AM707" s="79" t="s">
        <v>10024</v>
      </c>
      <c r="AN707" s="79" t="b">
        <v>0</v>
      </c>
      <c r="AO707" s="83" t="s">
        <v>9815</v>
      </c>
      <c r="AP707" s="79" t="s">
        <v>179</v>
      </c>
      <c r="AQ707" s="79">
        <v>0</v>
      </c>
      <c r="AR707" s="79">
        <v>0</v>
      </c>
      <c r="AS707" s="79"/>
      <c r="AT707" s="79"/>
      <c r="AU707" s="79"/>
      <c r="AV707" s="79"/>
      <c r="AW707" s="79"/>
      <c r="AX707" s="79"/>
      <c r="AY707" s="79"/>
      <c r="AZ707" s="79"/>
      <c r="BA707">
        <v>1</v>
      </c>
      <c r="BB707">
        <v>0</v>
      </c>
      <c r="BC707" s="79" t="str">
        <f>IF(Edges[[#This Row],[Sentiment]]=0,"NEUTRAL",IF(Edges[[#This Row],[Sentiment]]=1,"POSITIVE",IF(Edges[[#This Row],[Sentiment]]=-1,"NEGATIVE")))</f>
        <v>NEUTRAL</v>
      </c>
      <c r="BD707" s="79" t="str">
        <f>IF(Edges[[#This Row],[Vertex 1]]=Edges[[#This Row],[Vertex 2]],"HIDE","SHOW")</f>
        <v>SHOW</v>
      </c>
      <c r="BE707" s="78" t="str">
        <f>REPLACE(INDEX(GroupVertices[Group], MATCH(Edges[[#This Row],[Vertex 1]],GroupVertices[Vertex],0)),1,1,"")</f>
        <v>EUTRAL</v>
      </c>
      <c r="BF707" s="78" t="str">
        <f>REPLACE(INDEX(GroupVertices[Group], MATCH(Edges[[#This Row],[Vertex 2]],GroupVertices[Vertex],0)),1,1,"")</f>
        <v>EUTRAL</v>
      </c>
    </row>
    <row r="708" spans="1:58" x14ac:dyDescent="0.25">
      <c r="A708" s="64" t="s">
        <v>617</v>
      </c>
      <c r="B708" s="64" t="s">
        <v>1544</v>
      </c>
      <c r="C708" s="65"/>
      <c r="D708" s="66"/>
      <c r="E708" s="67"/>
      <c r="F708" s="68"/>
      <c r="G708" s="65" t="str">
        <f>IF(Edges[[#This Row],[Vertex 1]]=Edges[[#This Row],[Vertex 2]],"HIDE","SHOW")</f>
        <v>SHOW</v>
      </c>
      <c r="H708" s="69"/>
      <c r="I708" s="70"/>
      <c r="J708" s="70"/>
      <c r="K708" s="34" t="s">
        <v>65</v>
      </c>
      <c r="L708" s="77">
        <v>708</v>
      </c>
      <c r="M708" s="77"/>
      <c r="N708" s="72"/>
      <c r="O708" s="79" t="s">
        <v>1646</v>
      </c>
      <c r="P708" s="81">
        <v>42853.159050925926</v>
      </c>
      <c r="Q708" s="79" t="s">
        <v>1978</v>
      </c>
      <c r="R708" s="79"/>
      <c r="S708" s="79"/>
      <c r="T708" s="79"/>
      <c r="U708" s="79"/>
      <c r="V708" s="82" t="s">
        <v>5090</v>
      </c>
      <c r="W708" s="81">
        <v>42853.159050925926</v>
      </c>
      <c r="X708" s="82" t="s">
        <v>6340</v>
      </c>
      <c r="Y708" s="79"/>
      <c r="Z708" s="79"/>
      <c r="AA708" s="83" t="s">
        <v>8387</v>
      </c>
      <c r="AB708" s="79"/>
      <c r="AC708" s="79" t="b">
        <v>0</v>
      </c>
      <c r="AD708" s="79">
        <v>0</v>
      </c>
      <c r="AE708" s="83" t="s">
        <v>9915</v>
      </c>
      <c r="AF708" s="79" t="b">
        <v>0</v>
      </c>
      <c r="AG708" s="79" t="s">
        <v>9963</v>
      </c>
      <c r="AH708" s="79"/>
      <c r="AI708" s="83" t="s">
        <v>9915</v>
      </c>
      <c r="AJ708" s="79" t="b">
        <v>0</v>
      </c>
      <c r="AK708" s="79">
        <v>0</v>
      </c>
      <c r="AL708" s="83" t="s">
        <v>9915</v>
      </c>
      <c r="AM708" s="79" t="s">
        <v>9991</v>
      </c>
      <c r="AN708" s="79" t="b">
        <v>0</v>
      </c>
      <c r="AO708" s="83" t="s">
        <v>8387</v>
      </c>
      <c r="AP708" s="79" t="s">
        <v>179</v>
      </c>
      <c r="AQ708" s="79">
        <v>0</v>
      </c>
      <c r="AR708" s="79">
        <v>0</v>
      </c>
      <c r="AS708" s="79"/>
      <c r="AT708" s="79"/>
      <c r="AU708" s="79"/>
      <c r="AV708" s="79"/>
      <c r="AW708" s="79"/>
      <c r="AX708" s="79"/>
      <c r="AY708" s="79"/>
      <c r="AZ708" s="79"/>
      <c r="BA708">
        <v>1</v>
      </c>
      <c r="BB708">
        <v>0</v>
      </c>
      <c r="BC708" s="79" t="str">
        <f>IF(Edges[[#This Row],[Sentiment]]=0,"NEUTRAL",IF(Edges[[#This Row],[Sentiment]]=1,"POSITIVE",IF(Edges[[#This Row],[Sentiment]]=-1,"NEGATIVE")))</f>
        <v>NEUTRAL</v>
      </c>
      <c r="BD708" s="79" t="str">
        <f>IF(Edges[[#This Row],[Vertex 1]]=Edges[[#This Row],[Vertex 2]],"HIDE","SHOW")</f>
        <v>SHOW</v>
      </c>
      <c r="BE708" s="78" t="str">
        <f>REPLACE(INDEX(GroupVertices[Group], MATCH(Edges[[#This Row],[Vertex 1]],GroupVertices[Vertex],0)),1,1,"")</f>
        <v>EUTRAL</v>
      </c>
      <c r="BF708" s="78" t="str">
        <f>REPLACE(INDEX(GroupVertices[Group], MATCH(Edges[[#This Row],[Vertex 2]],GroupVertices[Vertex],0)),1,1,"")</f>
        <v>eneral</v>
      </c>
    </row>
    <row r="709" spans="1:58" hidden="1" x14ac:dyDescent="0.25">
      <c r="A709" s="64" t="s">
        <v>618</v>
      </c>
      <c r="B709" s="64" t="s">
        <v>618</v>
      </c>
      <c r="C709" s="65"/>
      <c r="D709" s="66"/>
      <c r="E709" s="67"/>
      <c r="F709" s="68"/>
      <c r="G709" s="65" t="str">
        <f>IF(Edges[[#This Row],[Vertex 1]]=Edges[[#This Row],[Vertex 2]],"HIDE","SHOW")</f>
        <v>HIDE</v>
      </c>
      <c r="H709" s="69"/>
      <c r="I709" s="70"/>
      <c r="J709" s="70"/>
      <c r="K709" s="34"/>
      <c r="L709" s="77"/>
      <c r="M709" s="77"/>
      <c r="N709" s="72"/>
      <c r="O709" s="79" t="s">
        <v>179</v>
      </c>
      <c r="P709" s="81">
        <v>42853.120555555557</v>
      </c>
      <c r="Q709" s="79" t="s">
        <v>1979</v>
      </c>
      <c r="R709" s="82" t="s">
        <v>3293</v>
      </c>
      <c r="S709" s="79" t="s">
        <v>4022</v>
      </c>
      <c r="T709" s="79" t="s">
        <v>1544</v>
      </c>
      <c r="U709" s="79"/>
      <c r="V709" s="82" t="s">
        <v>5091</v>
      </c>
      <c r="W709" s="81">
        <v>42853.120555555557</v>
      </c>
      <c r="X709" s="82" t="s">
        <v>6341</v>
      </c>
      <c r="Y709" s="79"/>
      <c r="Z709" s="79"/>
      <c r="AA709" s="83" t="s">
        <v>8388</v>
      </c>
      <c r="AB709" s="79"/>
      <c r="AC709" s="79" t="b">
        <v>0</v>
      </c>
      <c r="AD709" s="79">
        <v>2</v>
      </c>
      <c r="AE709" s="83" t="s">
        <v>9915</v>
      </c>
      <c r="AF709" s="79" t="b">
        <v>0</v>
      </c>
      <c r="AG709" s="79" t="s">
        <v>9963</v>
      </c>
      <c r="AH709" s="79"/>
      <c r="AI709" s="83" t="s">
        <v>9915</v>
      </c>
      <c r="AJ709" s="79" t="b">
        <v>0</v>
      </c>
      <c r="AK709" s="79">
        <v>2</v>
      </c>
      <c r="AL709" s="83" t="s">
        <v>9915</v>
      </c>
      <c r="AM709" s="79" t="s">
        <v>9991</v>
      </c>
      <c r="AN709" s="79" t="b">
        <v>0</v>
      </c>
      <c r="AO709" s="83" t="s">
        <v>8388</v>
      </c>
      <c r="AP709" s="79" t="s">
        <v>179</v>
      </c>
      <c r="AQ709" s="79">
        <v>0</v>
      </c>
      <c r="AR709" s="79">
        <v>0</v>
      </c>
      <c r="AS709" s="79"/>
      <c r="AT709" s="79"/>
      <c r="AU709" s="79"/>
      <c r="AV709" s="79"/>
      <c r="AW709" s="79"/>
      <c r="AX709" s="79"/>
      <c r="AY709" s="79"/>
      <c r="AZ709" s="79"/>
      <c r="BA709">
        <v>1</v>
      </c>
      <c r="BB709">
        <v>0</v>
      </c>
      <c r="BC709" s="79" t="str">
        <f>IF(Edges[[#This Row],[Sentiment]]=0,"NEUTRAL",IF(Edges[[#This Row],[Sentiment]]=1,"POSITIVE",IF(Edges[[#This Row],[Sentiment]]=-1,"NEGATIVE")))</f>
        <v>NEUTRAL</v>
      </c>
      <c r="BD709" s="79" t="str">
        <f>IF(Edges[[#This Row],[Vertex 1]]=Edges[[#This Row],[Vertex 2]],"HIDE","SHOW")</f>
        <v>HIDE</v>
      </c>
      <c r="BE709" s="124" t="str">
        <f>REPLACE(INDEX(GroupVertices[Group], MATCH(Edges[[#This Row],[Vertex 1]],GroupVertices[Vertex],0)),1,1,"")</f>
        <v>EUTRAL</v>
      </c>
      <c r="BF709" s="124" t="str">
        <f>REPLACE(INDEX(GroupVertices[Group], MATCH(Edges[[#This Row],[Vertex 2]],GroupVertices[Vertex],0)),1,1,"")</f>
        <v>EUTRAL</v>
      </c>
    </row>
    <row r="710" spans="1:58" x14ac:dyDescent="0.25">
      <c r="A710" s="64" t="s">
        <v>619</v>
      </c>
      <c r="B710" s="64" t="s">
        <v>618</v>
      </c>
      <c r="C710" s="65"/>
      <c r="D710" s="66"/>
      <c r="E710" s="67"/>
      <c r="F710" s="68"/>
      <c r="G710" s="65" t="str">
        <f>IF(Edges[[#This Row],[Vertex 1]]=Edges[[#This Row],[Vertex 2]],"HIDE","SHOW")</f>
        <v>SHOW</v>
      </c>
      <c r="H710" s="69"/>
      <c r="I710" s="70"/>
      <c r="J710" s="70"/>
      <c r="K710" s="34" t="s">
        <v>65</v>
      </c>
      <c r="L710" s="77">
        <v>710</v>
      </c>
      <c r="M710" s="77"/>
      <c r="N710" s="72"/>
      <c r="O710" s="79" t="s">
        <v>1646</v>
      </c>
      <c r="P710" s="81">
        <v>42853.162349537037</v>
      </c>
      <c r="Q710" s="79" t="s">
        <v>1972</v>
      </c>
      <c r="R710" s="79"/>
      <c r="S710" s="79"/>
      <c r="T710" s="79" t="s">
        <v>1544</v>
      </c>
      <c r="U710" s="79"/>
      <c r="V710" s="82" t="s">
        <v>5092</v>
      </c>
      <c r="W710" s="81">
        <v>42853.162349537037</v>
      </c>
      <c r="X710" s="82" t="s">
        <v>6342</v>
      </c>
      <c r="Y710" s="79"/>
      <c r="Z710" s="79"/>
      <c r="AA710" s="83" t="s">
        <v>8389</v>
      </c>
      <c r="AB710" s="79"/>
      <c r="AC710" s="79" t="b">
        <v>0</v>
      </c>
      <c r="AD710" s="79">
        <v>0</v>
      </c>
      <c r="AE710" s="83" t="s">
        <v>9915</v>
      </c>
      <c r="AF710" s="79" t="b">
        <v>0</v>
      </c>
      <c r="AG710" s="79" t="s">
        <v>9963</v>
      </c>
      <c r="AH710" s="79"/>
      <c r="AI710" s="83" t="s">
        <v>9915</v>
      </c>
      <c r="AJ710" s="79" t="b">
        <v>0</v>
      </c>
      <c r="AK710" s="79">
        <v>2</v>
      </c>
      <c r="AL710" s="83" t="s">
        <v>8388</v>
      </c>
      <c r="AM710" s="79" t="s">
        <v>9991</v>
      </c>
      <c r="AN710" s="79" t="b">
        <v>0</v>
      </c>
      <c r="AO710" s="83" t="s">
        <v>8388</v>
      </c>
      <c r="AP710" s="79" t="s">
        <v>179</v>
      </c>
      <c r="AQ710" s="79">
        <v>0</v>
      </c>
      <c r="AR710" s="79">
        <v>0</v>
      </c>
      <c r="AS710" s="79"/>
      <c r="AT710" s="79"/>
      <c r="AU710" s="79"/>
      <c r="AV710" s="79"/>
      <c r="AW710" s="79"/>
      <c r="AX710" s="79"/>
      <c r="AY710" s="79"/>
      <c r="AZ710" s="79"/>
      <c r="BA710">
        <v>1</v>
      </c>
      <c r="BB710">
        <v>0</v>
      </c>
      <c r="BC710" s="79" t="str">
        <f>IF(Edges[[#This Row],[Sentiment]]=0,"NEUTRAL",IF(Edges[[#This Row],[Sentiment]]=1,"POSITIVE",IF(Edges[[#This Row],[Sentiment]]=-1,"NEGATIVE")))</f>
        <v>NEUTRAL</v>
      </c>
      <c r="BD710" s="79" t="str">
        <f>IF(Edges[[#This Row],[Vertex 1]]=Edges[[#This Row],[Vertex 2]],"HIDE","SHOW")</f>
        <v>SHOW</v>
      </c>
      <c r="BE710" s="78" t="str">
        <f>REPLACE(INDEX(GroupVertices[Group], MATCH(Edges[[#This Row],[Vertex 1]],GroupVertices[Vertex],0)),1,1,"")</f>
        <v>EUTRAL</v>
      </c>
      <c r="BF710" s="78" t="str">
        <f>REPLACE(INDEX(GroupVertices[Group], MATCH(Edges[[#This Row],[Vertex 2]],GroupVertices[Vertex],0)),1,1,"")</f>
        <v>EUTRAL</v>
      </c>
    </row>
    <row r="711" spans="1:58" hidden="1" x14ac:dyDescent="0.25">
      <c r="A711" s="64" t="s">
        <v>620</v>
      </c>
      <c r="B711" s="64" t="s">
        <v>620</v>
      </c>
      <c r="C711" s="65"/>
      <c r="D711" s="66"/>
      <c r="E711" s="67"/>
      <c r="F711" s="68"/>
      <c r="G711" s="65" t="str">
        <f>IF(Edges[[#This Row],[Vertex 1]]=Edges[[#This Row],[Vertex 2]],"HIDE","SHOW")</f>
        <v>HIDE</v>
      </c>
      <c r="H711" s="69"/>
      <c r="I711" s="70"/>
      <c r="J711" s="70"/>
      <c r="K711" s="34"/>
      <c r="L711" s="77"/>
      <c r="M711" s="77"/>
      <c r="N711" s="72"/>
      <c r="O711" s="79" t="s">
        <v>179</v>
      </c>
      <c r="P711" s="81">
        <v>42853.163715277777</v>
      </c>
      <c r="Q711" s="79" t="s">
        <v>1980</v>
      </c>
      <c r="R711" s="82" t="s">
        <v>3417</v>
      </c>
      <c r="S711" s="79" t="s">
        <v>4051</v>
      </c>
      <c r="T711" s="79"/>
      <c r="U711" s="79"/>
      <c r="V711" s="82" t="s">
        <v>5093</v>
      </c>
      <c r="W711" s="81">
        <v>42853.163715277777</v>
      </c>
      <c r="X711" s="82" t="s">
        <v>6343</v>
      </c>
      <c r="Y711" s="79"/>
      <c r="Z711" s="79"/>
      <c r="AA711" s="83" t="s">
        <v>8390</v>
      </c>
      <c r="AB711" s="79"/>
      <c r="AC711" s="79" t="b">
        <v>0</v>
      </c>
      <c r="AD711" s="79">
        <v>0</v>
      </c>
      <c r="AE711" s="83" t="s">
        <v>9915</v>
      </c>
      <c r="AF711" s="79" t="b">
        <v>0</v>
      </c>
      <c r="AG711" s="79" t="s">
        <v>9963</v>
      </c>
      <c r="AH711" s="79"/>
      <c r="AI711" s="83" t="s">
        <v>9915</v>
      </c>
      <c r="AJ711" s="79" t="b">
        <v>0</v>
      </c>
      <c r="AK711" s="79">
        <v>0</v>
      </c>
      <c r="AL711" s="83" t="s">
        <v>9915</v>
      </c>
      <c r="AM711" s="79" t="s">
        <v>10033</v>
      </c>
      <c r="AN711" s="79" t="b">
        <v>1</v>
      </c>
      <c r="AO711" s="83" t="s">
        <v>8390</v>
      </c>
      <c r="AP711" s="79" t="s">
        <v>179</v>
      </c>
      <c r="AQ711" s="79">
        <v>0</v>
      </c>
      <c r="AR711" s="79">
        <v>0</v>
      </c>
      <c r="AS711" s="79"/>
      <c r="AT711" s="79"/>
      <c r="AU711" s="79"/>
      <c r="AV711" s="79"/>
      <c r="AW711" s="79"/>
      <c r="AX711" s="79"/>
      <c r="AY711" s="79"/>
      <c r="AZ711" s="79"/>
      <c r="BA711">
        <v>1</v>
      </c>
      <c r="BB711">
        <v>0</v>
      </c>
      <c r="BC711" s="79" t="str">
        <f>IF(Edges[[#This Row],[Sentiment]]=0,"NEUTRAL",IF(Edges[[#This Row],[Sentiment]]=1,"POSITIVE",IF(Edges[[#This Row],[Sentiment]]=-1,"NEGATIVE")))</f>
        <v>NEUTRAL</v>
      </c>
      <c r="BD711" s="79" t="str">
        <f>IF(Edges[[#This Row],[Vertex 1]]=Edges[[#This Row],[Vertex 2]],"HIDE","SHOW")</f>
        <v>HIDE</v>
      </c>
      <c r="BE711" s="124" t="e">
        <f>REPLACE(INDEX(GroupVertices[Group], MATCH(Edges[[#This Row],[Vertex 1]],GroupVertices[Vertex],0)),1,1,"")</f>
        <v>#N/A</v>
      </c>
      <c r="BF711" s="124" t="e">
        <f>REPLACE(INDEX(GroupVertices[Group], MATCH(Edges[[#This Row],[Vertex 2]],GroupVertices[Vertex],0)),1,1,"")</f>
        <v>#N/A</v>
      </c>
    </row>
    <row r="712" spans="1:58" hidden="1" x14ac:dyDescent="0.25">
      <c r="A712" s="64" t="s">
        <v>621</v>
      </c>
      <c r="B712" s="64" t="s">
        <v>621</v>
      </c>
      <c r="C712" s="65"/>
      <c r="D712" s="66"/>
      <c r="E712" s="67"/>
      <c r="F712" s="68"/>
      <c r="G712" s="65" t="str">
        <f>IF(Edges[[#This Row],[Vertex 1]]=Edges[[#This Row],[Vertex 2]],"HIDE","SHOW")</f>
        <v>HIDE</v>
      </c>
      <c r="H712" s="69"/>
      <c r="I712" s="70"/>
      <c r="J712" s="70"/>
      <c r="K712" s="34"/>
      <c r="L712" s="77"/>
      <c r="M712" s="77"/>
      <c r="N712" s="72"/>
      <c r="O712" s="79" t="s">
        <v>179</v>
      </c>
      <c r="P712" s="81">
        <v>42852.510289351849</v>
      </c>
      <c r="Q712" s="79" t="s">
        <v>1981</v>
      </c>
      <c r="R712" s="82" t="s">
        <v>3314</v>
      </c>
      <c r="S712" s="79" t="s">
        <v>4020</v>
      </c>
      <c r="T712" s="79"/>
      <c r="U712" s="79"/>
      <c r="V712" s="82" t="s">
        <v>5094</v>
      </c>
      <c r="W712" s="81">
        <v>42852.510289351849</v>
      </c>
      <c r="X712" s="82" t="s">
        <v>6344</v>
      </c>
      <c r="Y712" s="79"/>
      <c r="Z712" s="79"/>
      <c r="AA712" s="83" t="s">
        <v>8391</v>
      </c>
      <c r="AB712" s="79"/>
      <c r="AC712" s="79" t="b">
        <v>0</v>
      </c>
      <c r="AD712" s="79">
        <v>18</v>
      </c>
      <c r="AE712" s="83" t="s">
        <v>9915</v>
      </c>
      <c r="AF712" s="79" t="b">
        <v>0</v>
      </c>
      <c r="AG712" s="79" t="s">
        <v>9970</v>
      </c>
      <c r="AH712" s="79"/>
      <c r="AI712" s="83" t="s">
        <v>9915</v>
      </c>
      <c r="AJ712" s="79" t="b">
        <v>0</v>
      </c>
      <c r="AK712" s="79">
        <v>5</v>
      </c>
      <c r="AL712" s="83" t="s">
        <v>9915</v>
      </c>
      <c r="AM712" s="79" t="s">
        <v>9996</v>
      </c>
      <c r="AN712" s="79" t="b">
        <v>0</v>
      </c>
      <c r="AO712" s="83" t="s">
        <v>8391</v>
      </c>
      <c r="AP712" s="79" t="s">
        <v>179</v>
      </c>
      <c r="AQ712" s="79">
        <v>0</v>
      </c>
      <c r="AR712" s="79">
        <v>0</v>
      </c>
      <c r="AS712" s="79"/>
      <c r="AT712" s="79"/>
      <c r="AU712" s="79"/>
      <c r="AV712" s="79"/>
      <c r="AW712" s="79"/>
      <c r="AX712" s="79"/>
      <c r="AY712" s="79"/>
      <c r="AZ712" s="79"/>
      <c r="BA712">
        <v>1</v>
      </c>
      <c r="BB712">
        <v>0</v>
      </c>
      <c r="BC712" s="79" t="str">
        <f>IF(Edges[[#This Row],[Sentiment]]=0,"NEUTRAL",IF(Edges[[#This Row],[Sentiment]]=1,"POSITIVE",IF(Edges[[#This Row],[Sentiment]]=-1,"NEGATIVE")))</f>
        <v>NEUTRAL</v>
      </c>
      <c r="BD712" s="79" t="str">
        <f>IF(Edges[[#This Row],[Vertex 1]]=Edges[[#This Row],[Vertex 2]],"HIDE","SHOW")</f>
        <v>HIDE</v>
      </c>
      <c r="BE712" s="124" t="str">
        <f>REPLACE(INDEX(GroupVertices[Group], MATCH(Edges[[#This Row],[Vertex 1]],GroupVertices[Vertex],0)),1,1,"")</f>
        <v>EUTRAL</v>
      </c>
      <c r="BF712" s="124" t="str">
        <f>REPLACE(INDEX(GroupVertices[Group], MATCH(Edges[[#This Row],[Vertex 2]],GroupVertices[Vertex],0)),1,1,"")</f>
        <v>EUTRAL</v>
      </c>
    </row>
    <row r="713" spans="1:58" x14ac:dyDescent="0.25">
      <c r="A713" s="64" t="s">
        <v>622</v>
      </c>
      <c r="B713" s="64" t="s">
        <v>621</v>
      </c>
      <c r="C713" s="65"/>
      <c r="D713" s="66"/>
      <c r="E713" s="67"/>
      <c r="F713" s="68"/>
      <c r="G713" s="65" t="str">
        <f>IF(Edges[[#This Row],[Vertex 1]]=Edges[[#This Row],[Vertex 2]],"HIDE","SHOW")</f>
        <v>SHOW</v>
      </c>
      <c r="H713" s="69"/>
      <c r="I713" s="70"/>
      <c r="J713" s="70"/>
      <c r="K713" s="34" t="s">
        <v>65</v>
      </c>
      <c r="L713" s="77">
        <v>713</v>
      </c>
      <c r="M713" s="77"/>
      <c r="N713" s="72"/>
      <c r="O713" s="79" t="s">
        <v>1646</v>
      </c>
      <c r="P713" s="81">
        <v>42853.166041666664</v>
      </c>
      <c r="Q713" s="79" t="s">
        <v>1836</v>
      </c>
      <c r="R713" s="79"/>
      <c r="S713" s="79"/>
      <c r="T713" s="79"/>
      <c r="U713" s="79"/>
      <c r="V713" s="82" t="s">
        <v>5095</v>
      </c>
      <c r="W713" s="81">
        <v>42853.166041666664</v>
      </c>
      <c r="X713" s="82" t="s">
        <v>6345</v>
      </c>
      <c r="Y713" s="79"/>
      <c r="Z713" s="79"/>
      <c r="AA713" s="83" t="s">
        <v>8392</v>
      </c>
      <c r="AB713" s="79"/>
      <c r="AC713" s="79" t="b">
        <v>0</v>
      </c>
      <c r="AD713" s="79">
        <v>0</v>
      </c>
      <c r="AE713" s="83" t="s">
        <v>9915</v>
      </c>
      <c r="AF713" s="79" t="b">
        <v>0</v>
      </c>
      <c r="AG713" s="79" t="s">
        <v>9970</v>
      </c>
      <c r="AH713" s="79"/>
      <c r="AI713" s="83" t="s">
        <v>9915</v>
      </c>
      <c r="AJ713" s="79" t="b">
        <v>0</v>
      </c>
      <c r="AK713" s="79">
        <v>5</v>
      </c>
      <c r="AL713" s="83" t="s">
        <v>8391</v>
      </c>
      <c r="AM713" s="79" t="s">
        <v>9991</v>
      </c>
      <c r="AN713" s="79" t="b">
        <v>0</v>
      </c>
      <c r="AO713" s="83" t="s">
        <v>8391</v>
      </c>
      <c r="AP713" s="79" t="s">
        <v>179</v>
      </c>
      <c r="AQ713" s="79">
        <v>0</v>
      </c>
      <c r="AR713" s="79">
        <v>0</v>
      </c>
      <c r="AS713" s="79"/>
      <c r="AT713" s="79"/>
      <c r="AU713" s="79"/>
      <c r="AV713" s="79"/>
      <c r="AW713" s="79"/>
      <c r="AX713" s="79"/>
      <c r="AY713" s="79"/>
      <c r="AZ713" s="79"/>
      <c r="BA713">
        <v>1</v>
      </c>
      <c r="BB713">
        <v>0</v>
      </c>
      <c r="BC713" s="79" t="str">
        <f>IF(Edges[[#This Row],[Sentiment]]=0,"NEUTRAL",IF(Edges[[#This Row],[Sentiment]]=1,"POSITIVE",IF(Edges[[#This Row],[Sentiment]]=-1,"NEGATIVE")))</f>
        <v>NEUTRAL</v>
      </c>
      <c r="BD713" s="79" t="str">
        <f>IF(Edges[[#This Row],[Vertex 1]]=Edges[[#This Row],[Vertex 2]],"HIDE","SHOW")</f>
        <v>SHOW</v>
      </c>
      <c r="BE713" s="78" t="str">
        <f>REPLACE(INDEX(GroupVertices[Group], MATCH(Edges[[#This Row],[Vertex 1]],GroupVertices[Vertex],0)),1,1,"")</f>
        <v>EUTRAL</v>
      </c>
      <c r="BF713" s="78" t="str">
        <f>REPLACE(INDEX(GroupVertices[Group], MATCH(Edges[[#This Row],[Vertex 2]],GroupVertices[Vertex],0)),1,1,"")</f>
        <v>EUTRAL</v>
      </c>
    </row>
    <row r="714" spans="1:58" x14ac:dyDescent="0.25">
      <c r="A714" s="64" t="s">
        <v>623</v>
      </c>
      <c r="B714" s="64" t="s">
        <v>1532</v>
      </c>
      <c r="C714" s="65"/>
      <c r="D714" s="66"/>
      <c r="E714" s="67"/>
      <c r="F714" s="68"/>
      <c r="G714" s="65" t="str">
        <f>IF(Edges[[#This Row],[Vertex 1]]=Edges[[#This Row],[Vertex 2]],"HIDE","SHOW")</f>
        <v>SHOW</v>
      </c>
      <c r="H714" s="69"/>
      <c r="I714" s="70"/>
      <c r="J714" s="70"/>
      <c r="K714" s="34" t="s">
        <v>65</v>
      </c>
      <c r="L714" s="77">
        <v>714</v>
      </c>
      <c r="M714" s="77"/>
      <c r="N714" s="72"/>
      <c r="O714" s="79" t="s">
        <v>1646</v>
      </c>
      <c r="P714" s="81">
        <v>42853.167256944442</v>
      </c>
      <c r="Q714" s="79" t="s">
        <v>1954</v>
      </c>
      <c r="R714" s="79"/>
      <c r="S714" s="79"/>
      <c r="T714" s="79" t="s">
        <v>1544</v>
      </c>
      <c r="U714" s="79"/>
      <c r="V714" s="82" t="s">
        <v>5096</v>
      </c>
      <c r="W714" s="81">
        <v>42853.167256944442</v>
      </c>
      <c r="X714" s="82" t="s">
        <v>6346</v>
      </c>
      <c r="Y714" s="79"/>
      <c r="Z714" s="79"/>
      <c r="AA714" s="83" t="s">
        <v>8393</v>
      </c>
      <c r="AB714" s="79"/>
      <c r="AC714" s="79" t="b">
        <v>0</v>
      </c>
      <c r="AD714" s="79">
        <v>0</v>
      </c>
      <c r="AE714" s="83" t="s">
        <v>9915</v>
      </c>
      <c r="AF714" s="79" t="b">
        <v>0</v>
      </c>
      <c r="AG714" s="79" t="s">
        <v>9963</v>
      </c>
      <c r="AH714" s="79"/>
      <c r="AI714" s="83" t="s">
        <v>9915</v>
      </c>
      <c r="AJ714" s="79" t="b">
        <v>0</v>
      </c>
      <c r="AK714" s="79">
        <v>15</v>
      </c>
      <c r="AL714" s="83" t="s">
        <v>9841</v>
      </c>
      <c r="AM714" s="79" t="s">
        <v>9991</v>
      </c>
      <c r="AN714" s="79" t="b">
        <v>0</v>
      </c>
      <c r="AO714" s="83" t="s">
        <v>9841</v>
      </c>
      <c r="AP714" s="79" t="s">
        <v>179</v>
      </c>
      <c r="AQ714" s="79">
        <v>0</v>
      </c>
      <c r="AR714" s="79">
        <v>0</v>
      </c>
      <c r="AS714" s="79"/>
      <c r="AT714" s="79"/>
      <c r="AU714" s="79"/>
      <c r="AV714" s="79"/>
      <c r="AW714" s="79"/>
      <c r="AX714" s="79"/>
      <c r="AY714" s="79"/>
      <c r="AZ714" s="79"/>
      <c r="BA714">
        <v>1</v>
      </c>
      <c r="BB714">
        <v>0</v>
      </c>
      <c r="BC714" s="79" t="str">
        <f>IF(Edges[[#This Row],[Sentiment]]=0,"NEUTRAL",IF(Edges[[#This Row],[Sentiment]]=1,"POSITIVE",IF(Edges[[#This Row],[Sentiment]]=-1,"NEGATIVE")))</f>
        <v>NEUTRAL</v>
      </c>
      <c r="BD714" s="79" t="str">
        <f>IF(Edges[[#This Row],[Vertex 1]]=Edges[[#This Row],[Vertex 2]],"HIDE","SHOW")</f>
        <v>SHOW</v>
      </c>
      <c r="BE714" s="78" t="str">
        <f>REPLACE(INDEX(GroupVertices[Group], MATCH(Edges[[#This Row],[Vertex 1]],GroupVertices[Vertex],0)),1,1,"")</f>
        <v>EUTRAL</v>
      </c>
      <c r="BF714" s="78" t="str">
        <f>REPLACE(INDEX(GroupVertices[Group], MATCH(Edges[[#This Row],[Vertex 2]],GroupVertices[Vertex],0)),1,1,"")</f>
        <v>eneral</v>
      </c>
    </row>
    <row r="715" spans="1:58" x14ac:dyDescent="0.25">
      <c r="A715" s="64" t="s">
        <v>624</v>
      </c>
      <c r="B715" s="64" t="s">
        <v>1532</v>
      </c>
      <c r="C715" s="65"/>
      <c r="D715" s="66"/>
      <c r="E715" s="67"/>
      <c r="F715" s="68"/>
      <c r="G715" s="65" t="str">
        <f>IF(Edges[[#This Row],[Vertex 1]]=Edges[[#This Row],[Vertex 2]],"HIDE","SHOW")</f>
        <v>SHOW</v>
      </c>
      <c r="H715" s="69"/>
      <c r="I715" s="70"/>
      <c r="J715" s="70"/>
      <c r="K715" s="34" t="s">
        <v>65</v>
      </c>
      <c r="L715" s="77">
        <v>715</v>
      </c>
      <c r="M715" s="77"/>
      <c r="N715" s="72"/>
      <c r="O715" s="79" t="s">
        <v>1646</v>
      </c>
      <c r="P715" s="81">
        <v>42853.172800925924</v>
      </c>
      <c r="Q715" s="79" t="s">
        <v>1954</v>
      </c>
      <c r="R715" s="79"/>
      <c r="S715" s="79"/>
      <c r="T715" s="79" t="s">
        <v>1544</v>
      </c>
      <c r="U715" s="79"/>
      <c r="V715" s="82" t="s">
        <v>5097</v>
      </c>
      <c r="W715" s="81">
        <v>42853.172800925924</v>
      </c>
      <c r="X715" s="82" t="s">
        <v>6347</v>
      </c>
      <c r="Y715" s="79"/>
      <c r="Z715" s="79"/>
      <c r="AA715" s="83" t="s">
        <v>8394</v>
      </c>
      <c r="AB715" s="79"/>
      <c r="AC715" s="79" t="b">
        <v>0</v>
      </c>
      <c r="AD715" s="79">
        <v>0</v>
      </c>
      <c r="AE715" s="83" t="s">
        <v>9915</v>
      </c>
      <c r="AF715" s="79" t="b">
        <v>0</v>
      </c>
      <c r="AG715" s="79" t="s">
        <v>9963</v>
      </c>
      <c r="AH715" s="79"/>
      <c r="AI715" s="83" t="s">
        <v>9915</v>
      </c>
      <c r="AJ715" s="79" t="b">
        <v>0</v>
      </c>
      <c r="AK715" s="79">
        <v>15</v>
      </c>
      <c r="AL715" s="83" t="s">
        <v>9841</v>
      </c>
      <c r="AM715" s="79" t="s">
        <v>9991</v>
      </c>
      <c r="AN715" s="79" t="b">
        <v>0</v>
      </c>
      <c r="AO715" s="83" t="s">
        <v>9841</v>
      </c>
      <c r="AP715" s="79" t="s">
        <v>179</v>
      </c>
      <c r="AQ715" s="79">
        <v>0</v>
      </c>
      <c r="AR715" s="79">
        <v>0</v>
      </c>
      <c r="AS715" s="79"/>
      <c r="AT715" s="79"/>
      <c r="AU715" s="79"/>
      <c r="AV715" s="79"/>
      <c r="AW715" s="79"/>
      <c r="AX715" s="79"/>
      <c r="AY715" s="79"/>
      <c r="AZ715" s="79"/>
      <c r="BA715">
        <v>1</v>
      </c>
      <c r="BB715">
        <v>0</v>
      </c>
      <c r="BC715" s="79" t="str">
        <f>IF(Edges[[#This Row],[Sentiment]]=0,"NEUTRAL",IF(Edges[[#This Row],[Sentiment]]=1,"POSITIVE",IF(Edges[[#This Row],[Sentiment]]=-1,"NEGATIVE")))</f>
        <v>NEUTRAL</v>
      </c>
      <c r="BD715" s="79" t="str">
        <f>IF(Edges[[#This Row],[Vertex 1]]=Edges[[#This Row],[Vertex 2]],"HIDE","SHOW")</f>
        <v>SHOW</v>
      </c>
      <c r="BE715" s="78" t="str">
        <f>REPLACE(INDEX(GroupVertices[Group], MATCH(Edges[[#This Row],[Vertex 1]],GroupVertices[Vertex],0)),1,1,"")</f>
        <v>EUTRAL</v>
      </c>
      <c r="BF715" s="78" t="str">
        <f>REPLACE(INDEX(GroupVertices[Group], MATCH(Edges[[#This Row],[Vertex 2]],GroupVertices[Vertex],0)),1,1,"")</f>
        <v>eneral</v>
      </c>
    </row>
    <row r="716" spans="1:58" x14ac:dyDescent="0.25">
      <c r="A716" s="64" t="s">
        <v>625</v>
      </c>
      <c r="B716" s="64" t="s">
        <v>1532</v>
      </c>
      <c r="C716" s="65"/>
      <c r="D716" s="66"/>
      <c r="E716" s="67"/>
      <c r="F716" s="68"/>
      <c r="G716" s="65" t="str">
        <f>IF(Edges[[#This Row],[Vertex 1]]=Edges[[#This Row],[Vertex 2]],"HIDE","SHOW")</f>
        <v>SHOW</v>
      </c>
      <c r="H716" s="69"/>
      <c r="I716" s="70"/>
      <c r="J716" s="70"/>
      <c r="K716" s="34" t="s">
        <v>65</v>
      </c>
      <c r="L716" s="77">
        <v>716</v>
      </c>
      <c r="M716" s="77"/>
      <c r="N716" s="72"/>
      <c r="O716" s="79" t="s">
        <v>1646</v>
      </c>
      <c r="P716" s="81">
        <v>42853.173402777778</v>
      </c>
      <c r="Q716" s="79" t="s">
        <v>1954</v>
      </c>
      <c r="R716" s="79"/>
      <c r="S716" s="79"/>
      <c r="T716" s="79" t="s">
        <v>1544</v>
      </c>
      <c r="U716" s="79"/>
      <c r="V716" s="82" t="s">
        <v>5098</v>
      </c>
      <c r="W716" s="81">
        <v>42853.173402777778</v>
      </c>
      <c r="X716" s="82" t="s">
        <v>6348</v>
      </c>
      <c r="Y716" s="79"/>
      <c r="Z716" s="79"/>
      <c r="AA716" s="83" t="s">
        <v>8395</v>
      </c>
      <c r="AB716" s="79"/>
      <c r="AC716" s="79" t="b">
        <v>0</v>
      </c>
      <c r="AD716" s="79">
        <v>0</v>
      </c>
      <c r="AE716" s="83" t="s">
        <v>9915</v>
      </c>
      <c r="AF716" s="79" t="b">
        <v>0</v>
      </c>
      <c r="AG716" s="79" t="s">
        <v>9963</v>
      </c>
      <c r="AH716" s="79"/>
      <c r="AI716" s="83" t="s">
        <v>9915</v>
      </c>
      <c r="AJ716" s="79" t="b">
        <v>0</v>
      </c>
      <c r="AK716" s="79">
        <v>15</v>
      </c>
      <c r="AL716" s="83" t="s">
        <v>9841</v>
      </c>
      <c r="AM716" s="79" t="s">
        <v>9991</v>
      </c>
      <c r="AN716" s="79" t="b">
        <v>0</v>
      </c>
      <c r="AO716" s="83" t="s">
        <v>9841</v>
      </c>
      <c r="AP716" s="79" t="s">
        <v>179</v>
      </c>
      <c r="AQ716" s="79">
        <v>0</v>
      </c>
      <c r="AR716" s="79">
        <v>0</v>
      </c>
      <c r="AS716" s="79"/>
      <c r="AT716" s="79"/>
      <c r="AU716" s="79"/>
      <c r="AV716" s="79"/>
      <c r="AW716" s="79"/>
      <c r="AX716" s="79"/>
      <c r="AY716" s="79"/>
      <c r="AZ716" s="79"/>
      <c r="BA716">
        <v>1</v>
      </c>
      <c r="BB716">
        <v>0</v>
      </c>
      <c r="BC716" s="79" t="str">
        <f>IF(Edges[[#This Row],[Sentiment]]=0,"NEUTRAL",IF(Edges[[#This Row],[Sentiment]]=1,"POSITIVE",IF(Edges[[#This Row],[Sentiment]]=-1,"NEGATIVE")))</f>
        <v>NEUTRAL</v>
      </c>
      <c r="BD716" s="79" t="str">
        <f>IF(Edges[[#This Row],[Vertex 1]]=Edges[[#This Row],[Vertex 2]],"HIDE","SHOW")</f>
        <v>SHOW</v>
      </c>
      <c r="BE716" s="78" t="str">
        <f>REPLACE(INDEX(GroupVertices[Group], MATCH(Edges[[#This Row],[Vertex 1]],GroupVertices[Vertex],0)),1,1,"")</f>
        <v>EUTRAL</v>
      </c>
      <c r="BF716" s="78" t="str">
        <f>REPLACE(INDEX(GroupVertices[Group], MATCH(Edges[[#This Row],[Vertex 2]],GroupVertices[Vertex],0)),1,1,"")</f>
        <v>eneral</v>
      </c>
    </row>
    <row r="717" spans="1:58" hidden="1" x14ac:dyDescent="0.25">
      <c r="A717" s="64" t="s">
        <v>626</v>
      </c>
      <c r="B717" s="64" t="s">
        <v>626</v>
      </c>
      <c r="C717" s="65"/>
      <c r="D717" s="66"/>
      <c r="E717" s="67"/>
      <c r="F717" s="68"/>
      <c r="G717" s="65" t="str">
        <f>IF(Edges[[#This Row],[Vertex 1]]=Edges[[#This Row],[Vertex 2]],"HIDE","SHOW")</f>
        <v>HIDE</v>
      </c>
      <c r="H717" s="69"/>
      <c r="I717" s="70"/>
      <c r="J717" s="70"/>
      <c r="K717" s="34"/>
      <c r="L717" s="77"/>
      <c r="M717" s="77"/>
      <c r="N717" s="72"/>
      <c r="O717" s="79" t="s">
        <v>179</v>
      </c>
      <c r="P717" s="81">
        <v>42849.578668981485</v>
      </c>
      <c r="Q717" s="79" t="s">
        <v>1982</v>
      </c>
      <c r="R717" s="82" t="s">
        <v>3418</v>
      </c>
      <c r="S717" s="79" t="s">
        <v>4112</v>
      </c>
      <c r="T717" s="79"/>
      <c r="U717" s="82" t="s">
        <v>4530</v>
      </c>
      <c r="V717" s="82" t="s">
        <v>4530</v>
      </c>
      <c r="W717" s="81">
        <v>42849.578668981485</v>
      </c>
      <c r="X717" s="82" t="s">
        <v>6349</v>
      </c>
      <c r="Y717" s="79"/>
      <c r="Z717" s="79"/>
      <c r="AA717" s="83" t="s">
        <v>8396</v>
      </c>
      <c r="AB717" s="79"/>
      <c r="AC717" s="79" t="b">
        <v>0</v>
      </c>
      <c r="AD717" s="79">
        <v>15</v>
      </c>
      <c r="AE717" s="83" t="s">
        <v>9915</v>
      </c>
      <c r="AF717" s="79" t="b">
        <v>0</v>
      </c>
      <c r="AG717" s="79" t="s">
        <v>9963</v>
      </c>
      <c r="AH717" s="79"/>
      <c r="AI717" s="83" t="s">
        <v>9915</v>
      </c>
      <c r="AJ717" s="79" t="b">
        <v>0</v>
      </c>
      <c r="AK717" s="79">
        <v>14</v>
      </c>
      <c r="AL717" s="83" t="s">
        <v>9915</v>
      </c>
      <c r="AM717" s="79" t="s">
        <v>4133</v>
      </c>
      <c r="AN717" s="79" t="b">
        <v>0</v>
      </c>
      <c r="AO717" s="83" t="s">
        <v>8396</v>
      </c>
      <c r="AP717" s="79" t="s">
        <v>10099</v>
      </c>
      <c r="AQ717" s="79">
        <v>0</v>
      </c>
      <c r="AR717" s="79">
        <v>0</v>
      </c>
      <c r="AS717" s="79"/>
      <c r="AT717" s="79"/>
      <c r="AU717" s="79"/>
      <c r="AV717" s="79"/>
      <c r="AW717" s="79"/>
      <c r="AX717" s="79"/>
      <c r="AY717" s="79"/>
      <c r="AZ717" s="79"/>
      <c r="BA717">
        <v>1</v>
      </c>
      <c r="BB717">
        <v>0</v>
      </c>
      <c r="BC717" s="79" t="str">
        <f>IF(Edges[[#This Row],[Sentiment]]=0,"NEUTRAL",IF(Edges[[#This Row],[Sentiment]]=1,"POSITIVE",IF(Edges[[#This Row],[Sentiment]]=-1,"NEGATIVE")))</f>
        <v>NEUTRAL</v>
      </c>
      <c r="BD717" s="79" t="str">
        <f>IF(Edges[[#This Row],[Vertex 1]]=Edges[[#This Row],[Vertex 2]],"HIDE","SHOW")</f>
        <v>HIDE</v>
      </c>
      <c r="BE717" s="124" t="str">
        <f>REPLACE(INDEX(GroupVertices[Group], MATCH(Edges[[#This Row],[Vertex 1]],GroupVertices[Vertex],0)),1,1,"")</f>
        <v>EUTRAL</v>
      </c>
      <c r="BF717" s="124" t="str">
        <f>REPLACE(INDEX(GroupVertices[Group], MATCH(Edges[[#This Row],[Vertex 2]],GroupVertices[Vertex],0)),1,1,"")</f>
        <v>EUTRAL</v>
      </c>
    </row>
    <row r="718" spans="1:58" x14ac:dyDescent="0.25">
      <c r="A718" s="64" t="s">
        <v>627</v>
      </c>
      <c r="B718" s="64" t="s">
        <v>626</v>
      </c>
      <c r="C718" s="65"/>
      <c r="D718" s="66"/>
      <c r="E718" s="67"/>
      <c r="F718" s="68"/>
      <c r="G718" s="65" t="str">
        <f>IF(Edges[[#This Row],[Vertex 1]]=Edges[[#This Row],[Vertex 2]],"HIDE","SHOW")</f>
        <v>SHOW</v>
      </c>
      <c r="H718" s="69"/>
      <c r="I718" s="70"/>
      <c r="J718" s="70"/>
      <c r="K718" s="34" t="s">
        <v>65</v>
      </c>
      <c r="L718" s="77">
        <v>718</v>
      </c>
      <c r="M718" s="77"/>
      <c r="N718" s="72"/>
      <c r="O718" s="79" t="s">
        <v>1646</v>
      </c>
      <c r="P718" s="81">
        <v>42853.188043981485</v>
      </c>
      <c r="Q718" s="79" t="s">
        <v>1983</v>
      </c>
      <c r="R718" s="82" t="s">
        <v>3418</v>
      </c>
      <c r="S718" s="79" t="s">
        <v>4112</v>
      </c>
      <c r="T718" s="79"/>
      <c r="U718" s="82" t="s">
        <v>4530</v>
      </c>
      <c r="V718" s="82" t="s">
        <v>4530</v>
      </c>
      <c r="W718" s="81">
        <v>42853.188043981485</v>
      </c>
      <c r="X718" s="82" t="s">
        <v>6350</v>
      </c>
      <c r="Y718" s="79"/>
      <c r="Z718" s="79"/>
      <c r="AA718" s="83" t="s">
        <v>8397</v>
      </c>
      <c r="AB718" s="79"/>
      <c r="AC718" s="79" t="b">
        <v>0</v>
      </c>
      <c r="AD718" s="79">
        <v>0</v>
      </c>
      <c r="AE718" s="83" t="s">
        <v>9915</v>
      </c>
      <c r="AF718" s="79" t="b">
        <v>0</v>
      </c>
      <c r="AG718" s="79" t="s">
        <v>9963</v>
      </c>
      <c r="AH718" s="79"/>
      <c r="AI718" s="83" t="s">
        <v>9915</v>
      </c>
      <c r="AJ718" s="79" t="b">
        <v>0</v>
      </c>
      <c r="AK718" s="79">
        <v>14</v>
      </c>
      <c r="AL718" s="83" t="s">
        <v>8396</v>
      </c>
      <c r="AM718" s="79" t="s">
        <v>9993</v>
      </c>
      <c r="AN718" s="79" t="b">
        <v>0</v>
      </c>
      <c r="AO718" s="83" t="s">
        <v>8396</v>
      </c>
      <c r="AP718" s="79" t="s">
        <v>179</v>
      </c>
      <c r="AQ718" s="79">
        <v>0</v>
      </c>
      <c r="AR718" s="79">
        <v>0</v>
      </c>
      <c r="AS718" s="79"/>
      <c r="AT718" s="79"/>
      <c r="AU718" s="79"/>
      <c r="AV718" s="79"/>
      <c r="AW718" s="79"/>
      <c r="AX718" s="79"/>
      <c r="AY718" s="79"/>
      <c r="AZ718" s="79"/>
      <c r="BA718">
        <v>1</v>
      </c>
      <c r="BB718">
        <v>0</v>
      </c>
      <c r="BC718" s="79" t="str">
        <f>IF(Edges[[#This Row],[Sentiment]]=0,"NEUTRAL",IF(Edges[[#This Row],[Sentiment]]=1,"POSITIVE",IF(Edges[[#This Row],[Sentiment]]=-1,"NEGATIVE")))</f>
        <v>NEUTRAL</v>
      </c>
      <c r="BD718" s="79" t="str">
        <f>IF(Edges[[#This Row],[Vertex 1]]=Edges[[#This Row],[Vertex 2]],"HIDE","SHOW")</f>
        <v>SHOW</v>
      </c>
      <c r="BE718" s="78" t="str">
        <f>REPLACE(INDEX(GroupVertices[Group], MATCH(Edges[[#This Row],[Vertex 1]],GroupVertices[Vertex],0)),1,1,"")</f>
        <v>EUTRAL</v>
      </c>
      <c r="BF718" s="78" t="str">
        <f>REPLACE(INDEX(GroupVertices[Group], MATCH(Edges[[#This Row],[Vertex 2]],GroupVertices[Vertex],0)),1,1,"")</f>
        <v>EUTRAL</v>
      </c>
    </row>
    <row r="719" spans="1:58" x14ac:dyDescent="0.25">
      <c r="A719" s="64" t="s">
        <v>627</v>
      </c>
      <c r="B719" s="64" t="s">
        <v>1469</v>
      </c>
      <c r="C719" s="65"/>
      <c r="D719" s="66"/>
      <c r="E719" s="67"/>
      <c r="F719" s="68"/>
      <c r="G719" s="65" t="str">
        <f>IF(Edges[[#This Row],[Vertex 1]]=Edges[[#This Row],[Vertex 2]],"HIDE","SHOW")</f>
        <v>SHOW</v>
      </c>
      <c r="H719" s="69"/>
      <c r="I719" s="70"/>
      <c r="J719" s="70"/>
      <c r="K719" s="34" t="s">
        <v>65</v>
      </c>
      <c r="L719" s="77">
        <v>719</v>
      </c>
      <c r="M719" s="77"/>
      <c r="N719" s="72"/>
      <c r="O719" s="79" t="s">
        <v>1646</v>
      </c>
      <c r="P719" s="81">
        <v>42852.359398148146</v>
      </c>
      <c r="Q719" s="79" t="s">
        <v>1744</v>
      </c>
      <c r="R719" s="79"/>
      <c r="S719" s="79"/>
      <c r="T719" s="79"/>
      <c r="U719" s="79"/>
      <c r="V719" s="82" t="s">
        <v>5099</v>
      </c>
      <c r="W719" s="81">
        <v>42852.359398148146</v>
      </c>
      <c r="X719" s="82" t="s">
        <v>6351</v>
      </c>
      <c r="Y719" s="79"/>
      <c r="Z719" s="79"/>
      <c r="AA719" s="83" t="s">
        <v>8398</v>
      </c>
      <c r="AB719" s="79"/>
      <c r="AC719" s="79" t="b">
        <v>0</v>
      </c>
      <c r="AD719" s="79">
        <v>0</v>
      </c>
      <c r="AE719" s="83" t="s">
        <v>9915</v>
      </c>
      <c r="AF719" s="79" t="b">
        <v>0</v>
      </c>
      <c r="AG719" s="79" t="s">
        <v>9963</v>
      </c>
      <c r="AH719" s="79"/>
      <c r="AI719" s="83" t="s">
        <v>9915</v>
      </c>
      <c r="AJ719" s="79" t="b">
        <v>0</v>
      </c>
      <c r="AK719" s="79">
        <v>25</v>
      </c>
      <c r="AL719" s="83" t="s">
        <v>9671</v>
      </c>
      <c r="AM719" s="79" t="s">
        <v>9993</v>
      </c>
      <c r="AN719" s="79" t="b">
        <v>0</v>
      </c>
      <c r="AO719" s="83" t="s">
        <v>9671</v>
      </c>
      <c r="AP719" s="79" t="s">
        <v>179</v>
      </c>
      <c r="AQ719" s="79">
        <v>0</v>
      </c>
      <c r="AR719" s="79">
        <v>0</v>
      </c>
      <c r="AS719" s="79"/>
      <c r="AT719" s="79"/>
      <c r="AU719" s="79"/>
      <c r="AV719" s="79"/>
      <c r="AW719" s="79"/>
      <c r="AX719" s="79"/>
      <c r="AY719" s="79"/>
      <c r="AZ719" s="79"/>
      <c r="BA719">
        <v>1</v>
      </c>
      <c r="BB719">
        <v>0</v>
      </c>
      <c r="BC719" s="79" t="str">
        <f>IF(Edges[[#This Row],[Sentiment]]=0,"NEUTRAL",IF(Edges[[#This Row],[Sentiment]]=1,"POSITIVE",IF(Edges[[#This Row],[Sentiment]]=-1,"NEGATIVE")))</f>
        <v>NEUTRAL</v>
      </c>
      <c r="BD719" s="79" t="str">
        <f>IF(Edges[[#This Row],[Vertex 1]]=Edges[[#This Row],[Vertex 2]],"HIDE","SHOW")</f>
        <v>SHOW</v>
      </c>
      <c r="BE719" s="78" t="str">
        <f>REPLACE(INDEX(GroupVertices[Group], MATCH(Edges[[#This Row],[Vertex 1]],GroupVertices[Vertex],0)),1,1,"")</f>
        <v>EUTRAL</v>
      </c>
      <c r="BF719" s="78" t="str">
        <f>REPLACE(INDEX(GroupVertices[Group], MATCH(Edges[[#This Row],[Vertex 2]],GroupVertices[Vertex],0)),1,1,"")</f>
        <v>EUTRAL</v>
      </c>
    </row>
    <row r="720" spans="1:58" x14ac:dyDescent="0.25">
      <c r="A720" s="64" t="s">
        <v>628</v>
      </c>
      <c r="B720" s="64" t="s">
        <v>1590</v>
      </c>
      <c r="C720" s="65"/>
      <c r="D720" s="66"/>
      <c r="E720" s="67"/>
      <c r="F720" s="68"/>
      <c r="G720" s="65" t="str">
        <f>IF(Edges[[#This Row],[Vertex 1]]=Edges[[#This Row],[Vertex 2]],"HIDE","SHOW")</f>
        <v>SHOW</v>
      </c>
      <c r="H720" s="69"/>
      <c r="I720" s="70"/>
      <c r="J720" s="70"/>
      <c r="K720" s="34" t="s">
        <v>65</v>
      </c>
      <c r="L720" s="77">
        <v>720</v>
      </c>
      <c r="M720" s="77"/>
      <c r="N720" s="72"/>
      <c r="O720" s="79" t="s">
        <v>1647</v>
      </c>
      <c r="P720" s="81">
        <v>42853.188935185186</v>
      </c>
      <c r="Q720" s="79" t="s">
        <v>1984</v>
      </c>
      <c r="R720" s="82" t="s">
        <v>3419</v>
      </c>
      <c r="S720" s="79" t="s">
        <v>4111</v>
      </c>
      <c r="T720" s="79"/>
      <c r="U720" s="79"/>
      <c r="V720" s="82" t="s">
        <v>5100</v>
      </c>
      <c r="W720" s="81">
        <v>42853.188935185186</v>
      </c>
      <c r="X720" s="82" t="s">
        <v>6352</v>
      </c>
      <c r="Y720" s="79"/>
      <c r="Z720" s="79"/>
      <c r="AA720" s="83" t="s">
        <v>8399</v>
      </c>
      <c r="AB720" s="83" t="s">
        <v>9888</v>
      </c>
      <c r="AC720" s="79" t="b">
        <v>0</v>
      </c>
      <c r="AD720" s="79">
        <v>0</v>
      </c>
      <c r="AE720" s="83" t="s">
        <v>9932</v>
      </c>
      <c r="AF720" s="79" t="b">
        <v>0</v>
      </c>
      <c r="AG720" s="79" t="s">
        <v>9963</v>
      </c>
      <c r="AH720" s="79"/>
      <c r="AI720" s="83" t="s">
        <v>9915</v>
      </c>
      <c r="AJ720" s="79" t="b">
        <v>0</v>
      </c>
      <c r="AK720" s="79">
        <v>0</v>
      </c>
      <c r="AL720" s="83" t="s">
        <v>9915</v>
      </c>
      <c r="AM720" s="79" t="s">
        <v>9994</v>
      </c>
      <c r="AN720" s="79" t="b">
        <v>0</v>
      </c>
      <c r="AO720" s="83" t="s">
        <v>9888</v>
      </c>
      <c r="AP720" s="79" t="s">
        <v>179</v>
      </c>
      <c r="AQ720" s="79">
        <v>0</v>
      </c>
      <c r="AR720" s="79">
        <v>0</v>
      </c>
      <c r="AS720" s="79"/>
      <c r="AT720" s="79"/>
      <c r="AU720" s="79"/>
      <c r="AV720" s="79"/>
      <c r="AW720" s="79"/>
      <c r="AX720" s="79"/>
      <c r="AY720" s="79"/>
      <c r="AZ720" s="79"/>
      <c r="BA720">
        <v>1</v>
      </c>
      <c r="BB720">
        <v>0</v>
      </c>
      <c r="BC720" s="79" t="str">
        <f>IF(Edges[[#This Row],[Sentiment]]=0,"NEUTRAL",IF(Edges[[#This Row],[Sentiment]]=1,"POSITIVE",IF(Edges[[#This Row],[Sentiment]]=-1,"NEGATIVE")))</f>
        <v>NEUTRAL</v>
      </c>
      <c r="BD720" s="79" t="str">
        <f>IF(Edges[[#This Row],[Vertex 1]]=Edges[[#This Row],[Vertex 2]],"HIDE","SHOW")</f>
        <v>SHOW</v>
      </c>
      <c r="BE720" s="78" t="str">
        <f>REPLACE(INDEX(GroupVertices[Group], MATCH(Edges[[#This Row],[Vertex 1]],GroupVertices[Vertex],0)),1,1,"")</f>
        <v>EUTRAL</v>
      </c>
      <c r="BF720" s="78" t="str">
        <f>REPLACE(INDEX(GroupVertices[Group], MATCH(Edges[[#This Row],[Vertex 2]],GroupVertices[Vertex],0)),1,1,"")</f>
        <v>EUTRAL</v>
      </c>
    </row>
    <row r="721" spans="1:58" x14ac:dyDescent="0.25">
      <c r="A721" s="64" t="s">
        <v>629</v>
      </c>
      <c r="B721" s="64" t="s">
        <v>631</v>
      </c>
      <c r="C721" s="65"/>
      <c r="D721" s="66"/>
      <c r="E721" s="67"/>
      <c r="F721" s="68"/>
      <c r="G721" s="65" t="str">
        <f>IF(Edges[[#This Row],[Vertex 1]]=Edges[[#This Row],[Vertex 2]],"HIDE","SHOW")</f>
        <v>SHOW</v>
      </c>
      <c r="H721" s="69"/>
      <c r="I721" s="70"/>
      <c r="J721" s="70"/>
      <c r="K721" s="34" t="s">
        <v>65</v>
      </c>
      <c r="L721" s="77">
        <v>721</v>
      </c>
      <c r="M721" s="77"/>
      <c r="N721" s="72"/>
      <c r="O721" s="79" t="s">
        <v>1646</v>
      </c>
      <c r="P721" s="81">
        <v>42853.189884259256</v>
      </c>
      <c r="Q721" s="79" t="s">
        <v>1985</v>
      </c>
      <c r="R721" s="82" t="s">
        <v>3420</v>
      </c>
      <c r="S721" s="79" t="s">
        <v>4021</v>
      </c>
      <c r="T721" s="79" t="s">
        <v>1470</v>
      </c>
      <c r="U721" s="79"/>
      <c r="V721" s="82" t="s">
        <v>5101</v>
      </c>
      <c r="W721" s="81">
        <v>42853.189884259256</v>
      </c>
      <c r="X721" s="82" t="s">
        <v>6353</v>
      </c>
      <c r="Y721" s="79"/>
      <c r="Z721" s="79"/>
      <c r="AA721" s="83" t="s">
        <v>8400</v>
      </c>
      <c r="AB721" s="79"/>
      <c r="AC721" s="79" t="b">
        <v>0</v>
      </c>
      <c r="AD721" s="79">
        <v>0</v>
      </c>
      <c r="AE721" s="83" t="s">
        <v>9915</v>
      </c>
      <c r="AF721" s="79" t="b">
        <v>0</v>
      </c>
      <c r="AG721" s="79" t="s">
        <v>9979</v>
      </c>
      <c r="AH721" s="79"/>
      <c r="AI721" s="83" t="s">
        <v>9915</v>
      </c>
      <c r="AJ721" s="79" t="b">
        <v>0</v>
      </c>
      <c r="AK721" s="79">
        <v>1</v>
      </c>
      <c r="AL721" s="83" t="s">
        <v>8408</v>
      </c>
      <c r="AM721" s="79" t="s">
        <v>9990</v>
      </c>
      <c r="AN721" s="79" t="b">
        <v>0</v>
      </c>
      <c r="AO721" s="83" t="s">
        <v>8408</v>
      </c>
      <c r="AP721" s="79" t="s">
        <v>179</v>
      </c>
      <c r="AQ721" s="79">
        <v>0</v>
      </c>
      <c r="AR721" s="79">
        <v>0</v>
      </c>
      <c r="AS721" s="79"/>
      <c r="AT721" s="79"/>
      <c r="AU721" s="79"/>
      <c r="AV721" s="79"/>
      <c r="AW721" s="79"/>
      <c r="AX721" s="79"/>
      <c r="AY721" s="79"/>
      <c r="AZ721" s="79"/>
      <c r="BA721">
        <v>1</v>
      </c>
      <c r="BB721">
        <v>0</v>
      </c>
      <c r="BC721" s="79" t="str">
        <f>IF(Edges[[#This Row],[Sentiment]]=0,"NEUTRAL",IF(Edges[[#This Row],[Sentiment]]=1,"POSITIVE",IF(Edges[[#This Row],[Sentiment]]=-1,"NEGATIVE")))</f>
        <v>NEUTRAL</v>
      </c>
      <c r="BD721" s="79" t="str">
        <f>IF(Edges[[#This Row],[Vertex 1]]=Edges[[#This Row],[Vertex 2]],"HIDE","SHOW")</f>
        <v>SHOW</v>
      </c>
      <c r="BE721" s="78" t="str">
        <f>REPLACE(INDEX(GroupVertices[Group], MATCH(Edges[[#This Row],[Vertex 1]],GroupVertices[Vertex],0)),1,1,"")</f>
        <v>EUTRAL</v>
      </c>
      <c r="BF721" s="78" t="str">
        <f>REPLACE(INDEX(GroupVertices[Group], MATCH(Edges[[#This Row],[Vertex 2]],GroupVertices[Vertex],0)),1,1,"")</f>
        <v>EUTRAL</v>
      </c>
    </row>
    <row r="722" spans="1:58" hidden="1" x14ac:dyDescent="0.25">
      <c r="A722" s="64" t="s">
        <v>630</v>
      </c>
      <c r="B722" s="64" t="s">
        <v>630</v>
      </c>
      <c r="C722" s="65"/>
      <c r="D722" s="66"/>
      <c r="E722" s="67"/>
      <c r="F722" s="68"/>
      <c r="G722" s="65" t="str">
        <f>IF(Edges[[#This Row],[Vertex 1]]=Edges[[#This Row],[Vertex 2]],"HIDE","SHOW")</f>
        <v>HIDE</v>
      </c>
      <c r="H722" s="69"/>
      <c r="I722" s="70"/>
      <c r="J722" s="70"/>
      <c r="K722" s="34"/>
      <c r="L722" s="77"/>
      <c r="M722" s="77"/>
      <c r="N722" s="72"/>
      <c r="O722" s="79" t="s">
        <v>179</v>
      </c>
      <c r="P722" s="81">
        <v>42851.729814814818</v>
      </c>
      <c r="Q722" s="79" t="s">
        <v>1986</v>
      </c>
      <c r="R722" s="82" t="s">
        <v>3187</v>
      </c>
      <c r="S722" s="79" t="s">
        <v>4021</v>
      </c>
      <c r="T722" s="79" t="s">
        <v>4330</v>
      </c>
      <c r="U722" s="79"/>
      <c r="V722" s="82" t="s">
        <v>5102</v>
      </c>
      <c r="W722" s="81">
        <v>42851.729814814818</v>
      </c>
      <c r="X722" s="82" t="s">
        <v>6354</v>
      </c>
      <c r="Y722" s="79"/>
      <c r="Z722" s="79"/>
      <c r="AA722" s="83" t="s">
        <v>8401</v>
      </c>
      <c r="AB722" s="79"/>
      <c r="AC722" s="79" t="b">
        <v>0</v>
      </c>
      <c r="AD722" s="79">
        <v>0</v>
      </c>
      <c r="AE722" s="83" t="s">
        <v>9915</v>
      </c>
      <c r="AF722" s="79" t="b">
        <v>0</v>
      </c>
      <c r="AG722" s="79" t="s">
        <v>9963</v>
      </c>
      <c r="AH722" s="79"/>
      <c r="AI722" s="83" t="s">
        <v>9915</v>
      </c>
      <c r="AJ722" s="79" t="b">
        <v>0</v>
      </c>
      <c r="AK722" s="79">
        <v>0</v>
      </c>
      <c r="AL722" s="83" t="s">
        <v>9915</v>
      </c>
      <c r="AM722" s="79" t="s">
        <v>9990</v>
      </c>
      <c r="AN722" s="79" t="b">
        <v>0</v>
      </c>
      <c r="AO722" s="83" t="s">
        <v>8401</v>
      </c>
      <c r="AP722" s="79" t="s">
        <v>179</v>
      </c>
      <c r="AQ722" s="79">
        <v>0</v>
      </c>
      <c r="AR722" s="79">
        <v>0</v>
      </c>
      <c r="AS722" s="79"/>
      <c r="AT722" s="79"/>
      <c r="AU722" s="79"/>
      <c r="AV722" s="79"/>
      <c r="AW722" s="79"/>
      <c r="AX722" s="79"/>
      <c r="AY722" s="79"/>
      <c r="AZ722" s="79"/>
      <c r="BA722">
        <v>3</v>
      </c>
      <c r="BB722">
        <v>-1</v>
      </c>
      <c r="BC722" s="79" t="str">
        <f>IF(Edges[[#This Row],[Sentiment]]=0,"NEUTRAL",IF(Edges[[#This Row],[Sentiment]]=1,"POSITIVE",IF(Edges[[#This Row],[Sentiment]]=-1,"NEGATIVE")))</f>
        <v>NEGATIVE</v>
      </c>
      <c r="BD722" s="79" t="str">
        <f>IF(Edges[[#This Row],[Vertex 1]]=Edges[[#This Row],[Vertex 2]],"HIDE","SHOW")</f>
        <v>HIDE</v>
      </c>
      <c r="BE722" s="124" t="str">
        <f>REPLACE(INDEX(GroupVertices[Group], MATCH(Edges[[#This Row],[Vertex 1]],GroupVertices[Vertex],0)),1,1,"")</f>
        <v>EGATIVE</v>
      </c>
      <c r="BF722" s="124" t="str">
        <f>REPLACE(INDEX(GroupVertices[Group], MATCH(Edges[[#This Row],[Vertex 2]],GroupVertices[Vertex],0)),1,1,"")</f>
        <v>EGATIVE</v>
      </c>
    </row>
    <row r="723" spans="1:58" hidden="1" x14ac:dyDescent="0.25">
      <c r="A723" s="64" t="s">
        <v>630</v>
      </c>
      <c r="B723" s="64" t="s">
        <v>630</v>
      </c>
      <c r="C723" s="65"/>
      <c r="D723" s="66"/>
      <c r="E723" s="67"/>
      <c r="F723" s="68"/>
      <c r="G723" s="65" t="str">
        <f>IF(Edges[[#This Row],[Vertex 1]]=Edges[[#This Row],[Vertex 2]],"HIDE","SHOW")</f>
        <v>HIDE</v>
      </c>
      <c r="H723" s="69"/>
      <c r="I723" s="70"/>
      <c r="J723" s="70"/>
      <c r="K723" s="34"/>
      <c r="L723" s="77"/>
      <c r="M723" s="77"/>
      <c r="N723" s="72"/>
      <c r="O723" s="79" t="s">
        <v>179</v>
      </c>
      <c r="P723" s="81">
        <v>42852.719409722224</v>
      </c>
      <c r="Q723" s="79" t="s">
        <v>1987</v>
      </c>
      <c r="R723" s="82" t="s">
        <v>3399</v>
      </c>
      <c r="S723" s="79" t="s">
        <v>4021</v>
      </c>
      <c r="T723" s="79" t="s">
        <v>4331</v>
      </c>
      <c r="U723" s="79"/>
      <c r="V723" s="82" t="s">
        <v>5102</v>
      </c>
      <c r="W723" s="81">
        <v>42852.719409722224</v>
      </c>
      <c r="X723" s="82" t="s">
        <v>6355</v>
      </c>
      <c r="Y723" s="79"/>
      <c r="Z723" s="79"/>
      <c r="AA723" s="83" t="s">
        <v>8402</v>
      </c>
      <c r="AB723" s="79"/>
      <c r="AC723" s="79" t="b">
        <v>0</v>
      </c>
      <c r="AD723" s="79">
        <v>1</v>
      </c>
      <c r="AE723" s="83" t="s">
        <v>9915</v>
      </c>
      <c r="AF723" s="79" t="b">
        <v>0</v>
      </c>
      <c r="AG723" s="79" t="s">
        <v>9963</v>
      </c>
      <c r="AH723" s="79"/>
      <c r="AI723" s="83" t="s">
        <v>9915</v>
      </c>
      <c r="AJ723" s="79" t="b">
        <v>0</v>
      </c>
      <c r="AK723" s="79">
        <v>0</v>
      </c>
      <c r="AL723" s="83" t="s">
        <v>9915</v>
      </c>
      <c r="AM723" s="79" t="s">
        <v>9990</v>
      </c>
      <c r="AN723" s="79" t="b">
        <v>0</v>
      </c>
      <c r="AO723" s="83" t="s">
        <v>8402</v>
      </c>
      <c r="AP723" s="79" t="s">
        <v>179</v>
      </c>
      <c r="AQ723" s="79">
        <v>0</v>
      </c>
      <c r="AR723" s="79">
        <v>0</v>
      </c>
      <c r="AS723" s="79"/>
      <c r="AT723" s="79"/>
      <c r="AU723" s="79"/>
      <c r="AV723" s="79"/>
      <c r="AW723" s="79"/>
      <c r="AX723" s="79"/>
      <c r="AY723" s="79"/>
      <c r="AZ723" s="79"/>
      <c r="BA723">
        <v>3</v>
      </c>
      <c r="BB723">
        <v>0</v>
      </c>
      <c r="BC723" s="79" t="str">
        <f>IF(Edges[[#This Row],[Sentiment]]=0,"NEUTRAL",IF(Edges[[#This Row],[Sentiment]]=1,"POSITIVE",IF(Edges[[#This Row],[Sentiment]]=-1,"NEGATIVE")))</f>
        <v>NEUTRAL</v>
      </c>
      <c r="BD723" s="79" t="str">
        <f>IF(Edges[[#This Row],[Vertex 1]]=Edges[[#This Row],[Vertex 2]],"HIDE","SHOW")</f>
        <v>HIDE</v>
      </c>
      <c r="BE723" s="124" t="str">
        <f>REPLACE(INDEX(GroupVertices[Group], MATCH(Edges[[#This Row],[Vertex 1]],GroupVertices[Vertex],0)),1,1,"")</f>
        <v>EGATIVE</v>
      </c>
      <c r="BF723" s="124" t="str">
        <f>REPLACE(INDEX(GroupVertices[Group], MATCH(Edges[[#This Row],[Vertex 2]],GroupVertices[Vertex],0)),1,1,"")</f>
        <v>EGATIVE</v>
      </c>
    </row>
    <row r="724" spans="1:58" hidden="1" x14ac:dyDescent="0.25">
      <c r="A724" s="64" t="s">
        <v>630</v>
      </c>
      <c r="B724" s="64" t="s">
        <v>630</v>
      </c>
      <c r="C724" s="65"/>
      <c r="D724" s="66"/>
      <c r="E724" s="67"/>
      <c r="F724" s="68"/>
      <c r="G724" s="65" t="str">
        <f>IF(Edges[[#This Row],[Vertex 1]]=Edges[[#This Row],[Vertex 2]],"HIDE","SHOW")</f>
        <v>HIDE</v>
      </c>
      <c r="H724" s="69"/>
      <c r="I724" s="70"/>
      <c r="J724" s="70"/>
      <c r="K724" s="34"/>
      <c r="L724" s="77"/>
      <c r="M724" s="77"/>
      <c r="N724" s="72"/>
      <c r="O724" s="79" t="s">
        <v>179</v>
      </c>
      <c r="P724" s="81">
        <v>42853.136412037034</v>
      </c>
      <c r="Q724" s="79" t="s">
        <v>1988</v>
      </c>
      <c r="R724" s="82" t="s">
        <v>3420</v>
      </c>
      <c r="S724" s="79" t="s">
        <v>4021</v>
      </c>
      <c r="T724" s="79" t="s">
        <v>4332</v>
      </c>
      <c r="U724" s="79"/>
      <c r="V724" s="82" t="s">
        <v>5102</v>
      </c>
      <c r="W724" s="81">
        <v>42853.136412037034</v>
      </c>
      <c r="X724" s="82" t="s">
        <v>6356</v>
      </c>
      <c r="Y724" s="79"/>
      <c r="Z724" s="79"/>
      <c r="AA724" s="83" t="s">
        <v>8403</v>
      </c>
      <c r="AB724" s="79"/>
      <c r="AC724" s="79" t="b">
        <v>0</v>
      </c>
      <c r="AD724" s="79">
        <v>0</v>
      </c>
      <c r="AE724" s="83" t="s">
        <v>9915</v>
      </c>
      <c r="AF724" s="79" t="b">
        <v>0</v>
      </c>
      <c r="AG724" s="79" t="s">
        <v>9979</v>
      </c>
      <c r="AH724" s="79"/>
      <c r="AI724" s="83" t="s">
        <v>9915</v>
      </c>
      <c r="AJ724" s="79" t="b">
        <v>0</v>
      </c>
      <c r="AK724" s="79">
        <v>0</v>
      </c>
      <c r="AL724" s="83" t="s">
        <v>9915</v>
      </c>
      <c r="AM724" s="79" t="s">
        <v>9990</v>
      </c>
      <c r="AN724" s="79" t="b">
        <v>0</v>
      </c>
      <c r="AO724" s="83" t="s">
        <v>8403</v>
      </c>
      <c r="AP724" s="79" t="s">
        <v>179</v>
      </c>
      <c r="AQ724" s="79">
        <v>0</v>
      </c>
      <c r="AR724" s="79">
        <v>0</v>
      </c>
      <c r="AS724" s="79"/>
      <c r="AT724" s="79"/>
      <c r="AU724" s="79"/>
      <c r="AV724" s="79"/>
      <c r="AW724" s="79"/>
      <c r="AX724" s="79"/>
      <c r="AY724" s="79"/>
      <c r="AZ724" s="79"/>
      <c r="BA724">
        <v>3</v>
      </c>
      <c r="BB724">
        <v>0</v>
      </c>
      <c r="BC724" s="79" t="str">
        <f>IF(Edges[[#This Row],[Sentiment]]=0,"NEUTRAL",IF(Edges[[#This Row],[Sentiment]]=1,"POSITIVE",IF(Edges[[#This Row],[Sentiment]]=-1,"NEGATIVE")))</f>
        <v>NEUTRAL</v>
      </c>
      <c r="BD724" s="79" t="str">
        <f>IF(Edges[[#This Row],[Vertex 1]]=Edges[[#This Row],[Vertex 2]],"HIDE","SHOW")</f>
        <v>HIDE</v>
      </c>
      <c r="BE724" s="124" t="str">
        <f>REPLACE(INDEX(GroupVertices[Group], MATCH(Edges[[#This Row],[Vertex 1]],GroupVertices[Vertex],0)),1,1,"")</f>
        <v>EGATIVE</v>
      </c>
      <c r="BF724" s="124" t="str">
        <f>REPLACE(INDEX(GroupVertices[Group], MATCH(Edges[[#This Row],[Vertex 2]],GroupVertices[Vertex],0)),1,1,"")</f>
        <v>EGATIVE</v>
      </c>
    </row>
    <row r="725" spans="1:58" x14ac:dyDescent="0.25">
      <c r="A725" s="64" t="s">
        <v>631</v>
      </c>
      <c r="B725" s="64" t="s">
        <v>630</v>
      </c>
      <c r="C725" s="65"/>
      <c r="D725" s="66"/>
      <c r="E725" s="67"/>
      <c r="F725" s="68"/>
      <c r="G725" s="65" t="str">
        <f>IF(Edges[[#This Row],[Vertex 1]]=Edges[[#This Row],[Vertex 2]],"HIDE","SHOW")</f>
        <v>SHOW</v>
      </c>
      <c r="H725" s="69"/>
      <c r="I725" s="70"/>
      <c r="J725" s="70"/>
      <c r="K725" s="34" t="s">
        <v>65</v>
      </c>
      <c r="L725" s="77">
        <v>725</v>
      </c>
      <c r="M725" s="77"/>
      <c r="N725" s="72"/>
      <c r="O725" s="79" t="s">
        <v>1646</v>
      </c>
      <c r="P725" s="81">
        <v>42852.161493055559</v>
      </c>
      <c r="Q725" s="79" t="s">
        <v>1989</v>
      </c>
      <c r="R725" s="82" t="s">
        <v>3187</v>
      </c>
      <c r="S725" s="79" t="s">
        <v>4021</v>
      </c>
      <c r="T725" s="79" t="s">
        <v>1470</v>
      </c>
      <c r="U725" s="79"/>
      <c r="V725" s="82" t="s">
        <v>5103</v>
      </c>
      <c r="W725" s="81">
        <v>42852.161493055559</v>
      </c>
      <c r="X725" s="82" t="s">
        <v>6357</v>
      </c>
      <c r="Y725" s="79"/>
      <c r="Z725" s="79"/>
      <c r="AA725" s="83" t="s">
        <v>8404</v>
      </c>
      <c r="AB725" s="79"/>
      <c r="AC725" s="79" t="b">
        <v>0</v>
      </c>
      <c r="AD725" s="79">
        <v>0</v>
      </c>
      <c r="AE725" s="83" t="s">
        <v>9915</v>
      </c>
      <c r="AF725" s="79" t="b">
        <v>0</v>
      </c>
      <c r="AG725" s="79" t="s">
        <v>9963</v>
      </c>
      <c r="AH725" s="79"/>
      <c r="AI725" s="83" t="s">
        <v>9915</v>
      </c>
      <c r="AJ725" s="79" t="b">
        <v>0</v>
      </c>
      <c r="AK725" s="79">
        <v>0</v>
      </c>
      <c r="AL725" s="83" t="s">
        <v>9915</v>
      </c>
      <c r="AM725" s="79" t="s">
        <v>9991</v>
      </c>
      <c r="AN725" s="79" t="b">
        <v>0</v>
      </c>
      <c r="AO725" s="83" t="s">
        <v>8404</v>
      </c>
      <c r="AP725" s="79" t="s">
        <v>179</v>
      </c>
      <c r="AQ725" s="79">
        <v>0</v>
      </c>
      <c r="AR725" s="79">
        <v>0</v>
      </c>
      <c r="AS725" s="79"/>
      <c r="AT725" s="79"/>
      <c r="AU725" s="79"/>
      <c r="AV725" s="79"/>
      <c r="AW725" s="79"/>
      <c r="AX725" s="79"/>
      <c r="AY725" s="79"/>
      <c r="AZ725" s="79"/>
      <c r="BA725">
        <v>1</v>
      </c>
      <c r="BB725">
        <v>0</v>
      </c>
      <c r="BC725" s="79" t="str">
        <f>IF(Edges[[#This Row],[Sentiment]]=0,"NEUTRAL",IF(Edges[[#This Row],[Sentiment]]=1,"POSITIVE",IF(Edges[[#This Row],[Sentiment]]=-1,"NEGATIVE")))</f>
        <v>NEUTRAL</v>
      </c>
      <c r="BD725" s="79" t="str">
        <f>IF(Edges[[#This Row],[Vertex 1]]=Edges[[#This Row],[Vertex 2]],"HIDE","SHOW")</f>
        <v>SHOW</v>
      </c>
      <c r="BE725" s="78" t="str">
        <f>REPLACE(INDEX(GroupVertices[Group], MATCH(Edges[[#This Row],[Vertex 1]],GroupVertices[Vertex],0)),1,1,"")</f>
        <v>EUTRAL</v>
      </c>
      <c r="BF725" s="78" t="str">
        <f>REPLACE(INDEX(GroupVertices[Group], MATCH(Edges[[#This Row],[Vertex 2]],GroupVertices[Vertex],0)),1,1,"")</f>
        <v>EGATIVE</v>
      </c>
    </row>
    <row r="726" spans="1:58" x14ac:dyDescent="0.25">
      <c r="A726" s="64" t="s">
        <v>632</v>
      </c>
      <c r="B726" s="64" t="s">
        <v>631</v>
      </c>
      <c r="C726" s="65"/>
      <c r="D726" s="66"/>
      <c r="E726" s="67"/>
      <c r="F726" s="68"/>
      <c r="G726" s="65" t="str">
        <f>IF(Edges[[#This Row],[Vertex 1]]=Edges[[#This Row],[Vertex 2]],"HIDE","SHOW")</f>
        <v>SHOW</v>
      </c>
      <c r="H726" s="69"/>
      <c r="I726" s="70"/>
      <c r="J726" s="70"/>
      <c r="K726" s="34" t="s">
        <v>66</v>
      </c>
      <c r="L726" s="77">
        <v>726</v>
      </c>
      <c r="M726" s="77"/>
      <c r="N726" s="72"/>
      <c r="O726" s="79" t="s">
        <v>1646</v>
      </c>
      <c r="P726" s="81">
        <v>42852.239293981482</v>
      </c>
      <c r="Q726" s="79" t="s">
        <v>1990</v>
      </c>
      <c r="R726" s="82" t="s">
        <v>3236</v>
      </c>
      <c r="S726" s="79" t="s">
        <v>4021</v>
      </c>
      <c r="T726" s="79" t="s">
        <v>1470</v>
      </c>
      <c r="U726" s="79"/>
      <c r="V726" s="82" t="s">
        <v>5104</v>
      </c>
      <c r="W726" s="81">
        <v>42852.239293981482</v>
      </c>
      <c r="X726" s="82" t="s">
        <v>6358</v>
      </c>
      <c r="Y726" s="79"/>
      <c r="Z726" s="79"/>
      <c r="AA726" s="83" t="s">
        <v>8405</v>
      </c>
      <c r="AB726" s="79"/>
      <c r="AC726" s="79" t="b">
        <v>0</v>
      </c>
      <c r="AD726" s="79">
        <v>0</v>
      </c>
      <c r="AE726" s="83" t="s">
        <v>9915</v>
      </c>
      <c r="AF726" s="79" t="b">
        <v>0</v>
      </c>
      <c r="AG726" s="79" t="s">
        <v>9963</v>
      </c>
      <c r="AH726" s="79"/>
      <c r="AI726" s="83" t="s">
        <v>9915</v>
      </c>
      <c r="AJ726" s="79" t="b">
        <v>0</v>
      </c>
      <c r="AK726" s="79">
        <v>1</v>
      </c>
      <c r="AL726" s="83" t="s">
        <v>8407</v>
      </c>
      <c r="AM726" s="79" t="s">
        <v>9991</v>
      </c>
      <c r="AN726" s="79" t="b">
        <v>0</v>
      </c>
      <c r="AO726" s="83" t="s">
        <v>8407</v>
      </c>
      <c r="AP726" s="79" t="s">
        <v>179</v>
      </c>
      <c r="AQ726" s="79">
        <v>0</v>
      </c>
      <c r="AR726" s="79">
        <v>0</v>
      </c>
      <c r="AS726" s="79"/>
      <c r="AT726" s="79"/>
      <c r="AU726" s="79"/>
      <c r="AV726" s="79"/>
      <c r="AW726" s="79"/>
      <c r="AX726" s="79"/>
      <c r="AY726" s="79"/>
      <c r="AZ726" s="79"/>
      <c r="BA726">
        <v>1</v>
      </c>
      <c r="BB726">
        <v>0</v>
      </c>
      <c r="BC726" s="79" t="str">
        <f>IF(Edges[[#This Row],[Sentiment]]=0,"NEUTRAL",IF(Edges[[#This Row],[Sentiment]]=1,"POSITIVE",IF(Edges[[#This Row],[Sentiment]]=-1,"NEGATIVE")))</f>
        <v>NEUTRAL</v>
      </c>
      <c r="BD726" s="79" t="str">
        <f>IF(Edges[[#This Row],[Vertex 1]]=Edges[[#This Row],[Vertex 2]],"HIDE","SHOW")</f>
        <v>SHOW</v>
      </c>
      <c r="BE726" s="78" t="str">
        <f>REPLACE(INDEX(GroupVertices[Group], MATCH(Edges[[#This Row],[Vertex 1]],GroupVertices[Vertex],0)),1,1,"")</f>
        <v>EUTRAL</v>
      </c>
      <c r="BF726" s="78" t="str">
        <f>REPLACE(INDEX(GroupVertices[Group], MATCH(Edges[[#This Row],[Vertex 2]],GroupVertices[Vertex],0)),1,1,"")</f>
        <v>EUTRAL</v>
      </c>
    </row>
    <row r="727" spans="1:58" x14ac:dyDescent="0.25">
      <c r="A727" s="64" t="s">
        <v>632</v>
      </c>
      <c r="B727" s="64" t="s">
        <v>1130</v>
      </c>
      <c r="C727" s="65"/>
      <c r="D727" s="66"/>
      <c r="E727" s="67"/>
      <c r="F727" s="68"/>
      <c r="G727" s="65" t="str">
        <f>IF(Edges[[#This Row],[Vertex 1]]=Edges[[#This Row],[Vertex 2]],"HIDE","SHOW")</f>
        <v>SHOW</v>
      </c>
      <c r="H727" s="69"/>
      <c r="I727" s="70"/>
      <c r="J727" s="70"/>
      <c r="K727" s="34" t="s">
        <v>65</v>
      </c>
      <c r="L727" s="77">
        <v>727</v>
      </c>
      <c r="M727" s="77"/>
      <c r="N727" s="72"/>
      <c r="O727" s="79" t="s">
        <v>1646</v>
      </c>
      <c r="P727" s="81">
        <v>42852.239363425928</v>
      </c>
      <c r="Q727" s="79" t="s">
        <v>1737</v>
      </c>
      <c r="R727" s="79"/>
      <c r="S727" s="79"/>
      <c r="T727" s="79"/>
      <c r="U727" s="79"/>
      <c r="V727" s="82" t="s">
        <v>5104</v>
      </c>
      <c r="W727" s="81">
        <v>42852.239363425928</v>
      </c>
      <c r="X727" s="82" t="s">
        <v>6359</v>
      </c>
      <c r="Y727" s="79"/>
      <c r="Z727" s="79"/>
      <c r="AA727" s="83" t="s">
        <v>8406</v>
      </c>
      <c r="AB727" s="79"/>
      <c r="AC727" s="79" t="b">
        <v>0</v>
      </c>
      <c r="AD727" s="79">
        <v>0</v>
      </c>
      <c r="AE727" s="83" t="s">
        <v>9915</v>
      </c>
      <c r="AF727" s="79" t="b">
        <v>0</v>
      </c>
      <c r="AG727" s="79" t="s">
        <v>9963</v>
      </c>
      <c r="AH727" s="79"/>
      <c r="AI727" s="83" t="s">
        <v>9915</v>
      </c>
      <c r="AJ727" s="79" t="b">
        <v>0</v>
      </c>
      <c r="AK727" s="79">
        <v>6</v>
      </c>
      <c r="AL727" s="83" t="s">
        <v>9053</v>
      </c>
      <c r="AM727" s="79" t="s">
        <v>9991</v>
      </c>
      <c r="AN727" s="79" t="b">
        <v>0</v>
      </c>
      <c r="AO727" s="83" t="s">
        <v>9053</v>
      </c>
      <c r="AP727" s="79" t="s">
        <v>179</v>
      </c>
      <c r="AQ727" s="79">
        <v>0</v>
      </c>
      <c r="AR727" s="79">
        <v>0</v>
      </c>
      <c r="AS727" s="79"/>
      <c r="AT727" s="79"/>
      <c r="AU727" s="79"/>
      <c r="AV727" s="79"/>
      <c r="AW727" s="79"/>
      <c r="AX727" s="79"/>
      <c r="AY727" s="79"/>
      <c r="AZ727" s="79"/>
      <c r="BA727">
        <v>1</v>
      </c>
      <c r="BB727">
        <v>0</v>
      </c>
      <c r="BC727" s="79" t="str">
        <f>IF(Edges[[#This Row],[Sentiment]]=0,"NEUTRAL",IF(Edges[[#This Row],[Sentiment]]=1,"POSITIVE",IF(Edges[[#This Row],[Sentiment]]=-1,"NEGATIVE")))</f>
        <v>NEUTRAL</v>
      </c>
      <c r="BD727" s="79" t="str">
        <f>IF(Edges[[#This Row],[Vertex 1]]=Edges[[#This Row],[Vertex 2]],"HIDE","SHOW")</f>
        <v>SHOW</v>
      </c>
      <c r="BE727" s="78" t="str">
        <f>REPLACE(INDEX(GroupVertices[Group], MATCH(Edges[[#This Row],[Vertex 1]],GroupVertices[Vertex],0)),1,1,"")</f>
        <v>EUTRAL</v>
      </c>
      <c r="BF727" s="78" t="str">
        <f>REPLACE(INDEX(GroupVertices[Group], MATCH(Edges[[#This Row],[Vertex 2]],GroupVertices[Vertex],0)),1,1,"")</f>
        <v>EUTRAL</v>
      </c>
    </row>
    <row r="728" spans="1:58" x14ac:dyDescent="0.25">
      <c r="A728" s="64" t="s">
        <v>631</v>
      </c>
      <c r="B728" s="64" t="s">
        <v>632</v>
      </c>
      <c r="C728" s="65"/>
      <c r="D728" s="66"/>
      <c r="E728" s="67"/>
      <c r="F728" s="68"/>
      <c r="G728" s="65" t="str">
        <f>IF(Edges[[#This Row],[Vertex 1]]=Edges[[#This Row],[Vertex 2]],"HIDE","SHOW")</f>
        <v>SHOW</v>
      </c>
      <c r="H728" s="69"/>
      <c r="I728" s="70"/>
      <c r="J728" s="70"/>
      <c r="K728" s="34" t="s">
        <v>66</v>
      </c>
      <c r="L728" s="77">
        <v>728</v>
      </c>
      <c r="M728" s="77"/>
      <c r="N728" s="72"/>
      <c r="O728" s="79" t="s">
        <v>1646</v>
      </c>
      <c r="P728" s="81">
        <v>42852.162407407406</v>
      </c>
      <c r="Q728" s="79" t="s">
        <v>1991</v>
      </c>
      <c r="R728" s="82" t="s">
        <v>3236</v>
      </c>
      <c r="S728" s="79" t="s">
        <v>4021</v>
      </c>
      <c r="T728" s="79" t="s">
        <v>1470</v>
      </c>
      <c r="U728" s="79"/>
      <c r="V728" s="82" t="s">
        <v>5103</v>
      </c>
      <c r="W728" s="81">
        <v>42852.162407407406</v>
      </c>
      <c r="X728" s="82" t="s">
        <v>6360</v>
      </c>
      <c r="Y728" s="79"/>
      <c r="Z728" s="79"/>
      <c r="AA728" s="83" t="s">
        <v>8407</v>
      </c>
      <c r="AB728" s="79"/>
      <c r="AC728" s="79" t="b">
        <v>0</v>
      </c>
      <c r="AD728" s="79">
        <v>2</v>
      </c>
      <c r="AE728" s="83" t="s">
        <v>9915</v>
      </c>
      <c r="AF728" s="79" t="b">
        <v>0</v>
      </c>
      <c r="AG728" s="79" t="s">
        <v>9963</v>
      </c>
      <c r="AH728" s="79"/>
      <c r="AI728" s="83" t="s">
        <v>9915</v>
      </c>
      <c r="AJ728" s="79" t="b">
        <v>0</v>
      </c>
      <c r="AK728" s="79">
        <v>1</v>
      </c>
      <c r="AL728" s="83" t="s">
        <v>9915</v>
      </c>
      <c r="AM728" s="79" t="s">
        <v>9991</v>
      </c>
      <c r="AN728" s="79" t="b">
        <v>0</v>
      </c>
      <c r="AO728" s="83" t="s">
        <v>8407</v>
      </c>
      <c r="AP728" s="79" t="s">
        <v>179</v>
      </c>
      <c r="AQ728" s="79">
        <v>0</v>
      </c>
      <c r="AR728" s="79">
        <v>0</v>
      </c>
      <c r="AS728" s="79"/>
      <c r="AT728" s="79"/>
      <c r="AU728" s="79"/>
      <c r="AV728" s="79"/>
      <c r="AW728" s="79"/>
      <c r="AX728" s="79"/>
      <c r="AY728" s="79"/>
      <c r="AZ728" s="79"/>
      <c r="BA728">
        <v>1</v>
      </c>
      <c r="BB728">
        <v>0</v>
      </c>
      <c r="BC728" s="79" t="str">
        <f>IF(Edges[[#This Row],[Sentiment]]=0,"NEUTRAL",IF(Edges[[#This Row],[Sentiment]]=1,"POSITIVE",IF(Edges[[#This Row],[Sentiment]]=-1,"NEGATIVE")))</f>
        <v>NEUTRAL</v>
      </c>
      <c r="BD728" s="79" t="str">
        <f>IF(Edges[[#This Row],[Vertex 1]]=Edges[[#This Row],[Vertex 2]],"HIDE","SHOW")</f>
        <v>SHOW</v>
      </c>
      <c r="BE728" s="78" t="str">
        <f>REPLACE(INDEX(GroupVertices[Group], MATCH(Edges[[#This Row],[Vertex 1]],GroupVertices[Vertex],0)),1,1,"")</f>
        <v>EUTRAL</v>
      </c>
      <c r="BF728" s="78" t="str">
        <f>REPLACE(INDEX(GroupVertices[Group], MATCH(Edges[[#This Row],[Vertex 2]],GroupVertices[Vertex],0)),1,1,"")</f>
        <v>EUTRAL</v>
      </c>
    </row>
    <row r="729" spans="1:58" hidden="1" x14ac:dyDescent="0.25">
      <c r="A729" s="64" t="s">
        <v>631</v>
      </c>
      <c r="B729" s="64" t="s">
        <v>631</v>
      </c>
      <c r="C729" s="65"/>
      <c r="D729" s="66"/>
      <c r="E729" s="67"/>
      <c r="F729" s="68"/>
      <c r="G729" s="65" t="str">
        <f>IF(Edges[[#This Row],[Vertex 1]]=Edges[[#This Row],[Vertex 2]],"HIDE","SHOW")</f>
        <v>HIDE</v>
      </c>
      <c r="H729" s="69"/>
      <c r="I729" s="70"/>
      <c r="J729" s="70"/>
      <c r="K729" s="34"/>
      <c r="L729" s="77"/>
      <c r="M729" s="77"/>
      <c r="N729" s="72"/>
      <c r="O729" s="79" t="s">
        <v>179</v>
      </c>
      <c r="P729" s="81">
        <v>42853.189618055556</v>
      </c>
      <c r="Q729" s="79" t="s">
        <v>1992</v>
      </c>
      <c r="R729" s="82" t="s">
        <v>3420</v>
      </c>
      <c r="S729" s="79" t="s">
        <v>4021</v>
      </c>
      <c r="T729" s="79" t="s">
        <v>1470</v>
      </c>
      <c r="U729" s="79"/>
      <c r="V729" s="82" t="s">
        <v>5103</v>
      </c>
      <c r="W729" s="81">
        <v>42853.189618055556</v>
      </c>
      <c r="X729" s="82" t="s">
        <v>6361</v>
      </c>
      <c r="Y729" s="79"/>
      <c r="Z729" s="79"/>
      <c r="AA729" s="83" t="s">
        <v>8408</v>
      </c>
      <c r="AB729" s="79"/>
      <c r="AC729" s="79" t="b">
        <v>0</v>
      </c>
      <c r="AD729" s="79">
        <v>0</v>
      </c>
      <c r="AE729" s="83" t="s">
        <v>9915</v>
      </c>
      <c r="AF729" s="79" t="b">
        <v>0</v>
      </c>
      <c r="AG729" s="79" t="s">
        <v>9979</v>
      </c>
      <c r="AH729" s="79"/>
      <c r="AI729" s="83" t="s">
        <v>9915</v>
      </c>
      <c r="AJ729" s="79" t="b">
        <v>0</v>
      </c>
      <c r="AK729" s="79">
        <v>1</v>
      </c>
      <c r="AL729" s="83" t="s">
        <v>9915</v>
      </c>
      <c r="AM729" s="79" t="s">
        <v>9991</v>
      </c>
      <c r="AN729" s="79" t="b">
        <v>0</v>
      </c>
      <c r="AO729" s="83" t="s">
        <v>8408</v>
      </c>
      <c r="AP729" s="79" t="s">
        <v>179</v>
      </c>
      <c r="AQ729" s="79">
        <v>0</v>
      </c>
      <c r="AR729" s="79">
        <v>0</v>
      </c>
      <c r="AS729" s="79"/>
      <c r="AT729" s="79"/>
      <c r="AU729" s="79"/>
      <c r="AV729" s="79"/>
      <c r="AW729" s="79"/>
      <c r="AX729" s="79"/>
      <c r="AY729" s="79"/>
      <c r="AZ729" s="79"/>
      <c r="BA729">
        <v>1</v>
      </c>
      <c r="BB729">
        <v>0</v>
      </c>
      <c r="BC729" s="79" t="str">
        <f>IF(Edges[[#This Row],[Sentiment]]=0,"NEUTRAL",IF(Edges[[#This Row],[Sentiment]]=1,"POSITIVE",IF(Edges[[#This Row],[Sentiment]]=-1,"NEGATIVE")))</f>
        <v>NEUTRAL</v>
      </c>
      <c r="BD729" s="79" t="str">
        <f>IF(Edges[[#This Row],[Vertex 1]]=Edges[[#This Row],[Vertex 2]],"HIDE","SHOW")</f>
        <v>HIDE</v>
      </c>
      <c r="BE729" s="124" t="str">
        <f>REPLACE(INDEX(GroupVertices[Group], MATCH(Edges[[#This Row],[Vertex 1]],GroupVertices[Vertex],0)),1,1,"")</f>
        <v>EUTRAL</v>
      </c>
      <c r="BF729" s="124" t="str">
        <f>REPLACE(INDEX(GroupVertices[Group], MATCH(Edges[[#This Row],[Vertex 2]],GroupVertices[Vertex],0)),1,1,"")</f>
        <v>EUTRAL</v>
      </c>
    </row>
    <row r="730" spans="1:58" x14ac:dyDescent="0.25">
      <c r="A730" s="64" t="s">
        <v>631</v>
      </c>
      <c r="B730" s="64" t="s">
        <v>668</v>
      </c>
      <c r="C730" s="65"/>
      <c r="D730" s="66"/>
      <c r="E730" s="67"/>
      <c r="F730" s="68"/>
      <c r="G730" s="65" t="str">
        <f>IF(Edges[[#This Row],[Vertex 1]]=Edges[[#This Row],[Vertex 2]],"HIDE","SHOW")</f>
        <v>SHOW</v>
      </c>
      <c r="H730" s="69"/>
      <c r="I730" s="70"/>
      <c r="J730" s="70"/>
      <c r="K730" s="34" t="s">
        <v>65</v>
      </c>
      <c r="L730" s="77">
        <v>730</v>
      </c>
      <c r="M730" s="77"/>
      <c r="N730" s="72"/>
      <c r="O730" s="79" t="s">
        <v>1646</v>
      </c>
      <c r="P730" s="81">
        <v>42853.190150462964</v>
      </c>
      <c r="Q730" s="79" t="s">
        <v>1993</v>
      </c>
      <c r="R730" s="82" t="s">
        <v>3399</v>
      </c>
      <c r="S730" s="79" t="s">
        <v>4021</v>
      </c>
      <c r="T730" s="79" t="s">
        <v>1470</v>
      </c>
      <c r="U730" s="79"/>
      <c r="V730" s="82" t="s">
        <v>5103</v>
      </c>
      <c r="W730" s="81">
        <v>42853.190150462964</v>
      </c>
      <c r="X730" s="82" t="s">
        <v>6362</v>
      </c>
      <c r="Y730" s="79"/>
      <c r="Z730" s="79"/>
      <c r="AA730" s="83" t="s">
        <v>8409</v>
      </c>
      <c r="AB730" s="79"/>
      <c r="AC730" s="79" t="b">
        <v>0</v>
      </c>
      <c r="AD730" s="79">
        <v>0</v>
      </c>
      <c r="AE730" s="83" t="s">
        <v>9915</v>
      </c>
      <c r="AF730" s="79" t="b">
        <v>0</v>
      </c>
      <c r="AG730" s="79" t="s">
        <v>9963</v>
      </c>
      <c r="AH730" s="79"/>
      <c r="AI730" s="83" t="s">
        <v>9915</v>
      </c>
      <c r="AJ730" s="79" t="b">
        <v>0</v>
      </c>
      <c r="AK730" s="79">
        <v>0</v>
      </c>
      <c r="AL730" s="83" t="s">
        <v>9915</v>
      </c>
      <c r="AM730" s="79" t="s">
        <v>9991</v>
      </c>
      <c r="AN730" s="79" t="b">
        <v>0</v>
      </c>
      <c r="AO730" s="83" t="s">
        <v>8409</v>
      </c>
      <c r="AP730" s="79" t="s">
        <v>179</v>
      </c>
      <c r="AQ730" s="79">
        <v>0</v>
      </c>
      <c r="AR730" s="79">
        <v>0</v>
      </c>
      <c r="AS730" s="79"/>
      <c r="AT730" s="79"/>
      <c r="AU730" s="79"/>
      <c r="AV730" s="79"/>
      <c r="AW730" s="79"/>
      <c r="AX730" s="79"/>
      <c r="AY730" s="79"/>
      <c r="AZ730" s="79"/>
      <c r="BA730">
        <v>1</v>
      </c>
      <c r="BB730">
        <v>0</v>
      </c>
      <c r="BC730" s="79" t="str">
        <f>IF(Edges[[#This Row],[Sentiment]]=0,"NEUTRAL",IF(Edges[[#This Row],[Sentiment]]=1,"POSITIVE",IF(Edges[[#This Row],[Sentiment]]=-1,"NEGATIVE")))</f>
        <v>NEUTRAL</v>
      </c>
      <c r="BD730" s="79" t="str">
        <f>IF(Edges[[#This Row],[Vertex 1]]=Edges[[#This Row],[Vertex 2]],"HIDE","SHOW")</f>
        <v>SHOW</v>
      </c>
      <c r="BE730" s="78" t="str">
        <f>REPLACE(INDEX(GroupVertices[Group], MATCH(Edges[[#This Row],[Vertex 1]],GroupVertices[Vertex],0)),1,1,"")</f>
        <v>EUTRAL</v>
      </c>
      <c r="BF730" s="78" t="str">
        <f>REPLACE(INDEX(GroupVertices[Group], MATCH(Edges[[#This Row],[Vertex 2]],GroupVertices[Vertex],0)),1,1,"")</f>
        <v>EUTRAL</v>
      </c>
    </row>
    <row r="731" spans="1:58" hidden="1" x14ac:dyDescent="0.25">
      <c r="A731" s="64" t="s">
        <v>633</v>
      </c>
      <c r="B731" s="64" t="s">
        <v>633</v>
      </c>
      <c r="C731" s="65"/>
      <c r="D731" s="66"/>
      <c r="E731" s="67"/>
      <c r="F731" s="68"/>
      <c r="G731" s="65" t="str">
        <f>IF(Edges[[#This Row],[Vertex 1]]=Edges[[#This Row],[Vertex 2]],"HIDE","SHOW")</f>
        <v>HIDE</v>
      </c>
      <c r="H731" s="69"/>
      <c r="I731" s="70"/>
      <c r="J731" s="70"/>
      <c r="K731" s="34"/>
      <c r="L731" s="77"/>
      <c r="M731" s="77"/>
      <c r="N731" s="72"/>
      <c r="O731" s="79" t="s">
        <v>179</v>
      </c>
      <c r="P731" s="81">
        <v>42853.19189814815</v>
      </c>
      <c r="Q731" s="79" t="s">
        <v>1994</v>
      </c>
      <c r="R731" s="82" t="s">
        <v>3421</v>
      </c>
      <c r="S731" s="79" t="s">
        <v>4113</v>
      </c>
      <c r="T731" s="79"/>
      <c r="U731" s="79"/>
      <c r="V731" s="82" t="s">
        <v>5105</v>
      </c>
      <c r="W731" s="81">
        <v>42853.19189814815</v>
      </c>
      <c r="X731" s="82" t="s">
        <v>6363</v>
      </c>
      <c r="Y731" s="79"/>
      <c r="Z731" s="79"/>
      <c r="AA731" s="83" t="s">
        <v>8410</v>
      </c>
      <c r="AB731" s="79"/>
      <c r="AC731" s="79" t="b">
        <v>0</v>
      </c>
      <c r="AD731" s="79">
        <v>0</v>
      </c>
      <c r="AE731" s="83" t="s">
        <v>9915</v>
      </c>
      <c r="AF731" s="79" t="b">
        <v>0</v>
      </c>
      <c r="AG731" s="79" t="s">
        <v>9963</v>
      </c>
      <c r="AH731" s="79"/>
      <c r="AI731" s="83" t="s">
        <v>9915</v>
      </c>
      <c r="AJ731" s="79" t="b">
        <v>0</v>
      </c>
      <c r="AK731" s="79">
        <v>0</v>
      </c>
      <c r="AL731" s="83" t="s">
        <v>9915</v>
      </c>
      <c r="AM731" s="79" t="s">
        <v>9990</v>
      </c>
      <c r="AN731" s="79" t="b">
        <v>0</v>
      </c>
      <c r="AO731" s="83" t="s">
        <v>8410</v>
      </c>
      <c r="AP731" s="79" t="s">
        <v>179</v>
      </c>
      <c r="AQ731" s="79">
        <v>0</v>
      </c>
      <c r="AR731" s="79">
        <v>0</v>
      </c>
      <c r="AS731" s="79"/>
      <c r="AT731" s="79"/>
      <c r="AU731" s="79"/>
      <c r="AV731" s="79"/>
      <c r="AW731" s="79"/>
      <c r="AX731" s="79"/>
      <c r="AY731" s="79"/>
      <c r="AZ731" s="79"/>
      <c r="BA731">
        <v>1</v>
      </c>
      <c r="BB731">
        <v>0</v>
      </c>
      <c r="BC731" s="79" t="str">
        <f>IF(Edges[[#This Row],[Sentiment]]=0,"NEUTRAL",IF(Edges[[#This Row],[Sentiment]]=1,"POSITIVE",IF(Edges[[#This Row],[Sentiment]]=-1,"NEGATIVE")))</f>
        <v>NEUTRAL</v>
      </c>
      <c r="BD731" s="79" t="str">
        <f>IF(Edges[[#This Row],[Vertex 1]]=Edges[[#This Row],[Vertex 2]],"HIDE","SHOW")</f>
        <v>HIDE</v>
      </c>
      <c r="BE731" s="124" t="e">
        <f>REPLACE(INDEX(GroupVertices[Group], MATCH(Edges[[#This Row],[Vertex 1]],GroupVertices[Vertex],0)),1,1,"")</f>
        <v>#N/A</v>
      </c>
      <c r="BF731" s="124" t="e">
        <f>REPLACE(INDEX(GroupVertices[Group], MATCH(Edges[[#This Row],[Vertex 2]],GroupVertices[Vertex],0)),1,1,"")</f>
        <v>#N/A</v>
      </c>
    </row>
    <row r="732" spans="1:58" x14ac:dyDescent="0.25">
      <c r="A732" s="64" t="s">
        <v>634</v>
      </c>
      <c r="B732" s="64" t="s">
        <v>662</v>
      </c>
      <c r="C732" s="65"/>
      <c r="D732" s="66"/>
      <c r="E732" s="67"/>
      <c r="F732" s="68"/>
      <c r="G732" s="65" t="str">
        <f>IF(Edges[[#This Row],[Vertex 1]]=Edges[[#This Row],[Vertex 2]],"HIDE","SHOW")</f>
        <v>SHOW</v>
      </c>
      <c r="H732" s="69"/>
      <c r="I732" s="70"/>
      <c r="J732" s="70"/>
      <c r="K732" s="34" t="s">
        <v>65</v>
      </c>
      <c r="L732" s="77">
        <v>732</v>
      </c>
      <c r="M732" s="77"/>
      <c r="N732" s="72"/>
      <c r="O732" s="79" t="s">
        <v>1646</v>
      </c>
      <c r="P732" s="81">
        <v>42853.195555555554</v>
      </c>
      <c r="Q732" s="79" t="s">
        <v>1995</v>
      </c>
      <c r="R732" s="82" t="s">
        <v>3419</v>
      </c>
      <c r="S732" s="79" t="s">
        <v>4111</v>
      </c>
      <c r="T732" s="79"/>
      <c r="U732" s="79"/>
      <c r="V732" s="82" t="s">
        <v>5106</v>
      </c>
      <c r="W732" s="81">
        <v>42853.195555555554</v>
      </c>
      <c r="X732" s="82" t="s">
        <v>6364</v>
      </c>
      <c r="Y732" s="79"/>
      <c r="Z732" s="79"/>
      <c r="AA732" s="83" t="s">
        <v>8411</v>
      </c>
      <c r="AB732" s="79"/>
      <c r="AC732" s="79" t="b">
        <v>0</v>
      </c>
      <c r="AD732" s="79">
        <v>0</v>
      </c>
      <c r="AE732" s="83" t="s">
        <v>9915</v>
      </c>
      <c r="AF732" s="79" t="b">
        <v>0</v>
      </c>
      <c r="AG732" s="79" t="s">
        <v>9965</v>
      </c>
      <c r="AH732" s="79"/>
      <c r="AI732" s="83" t="s">
        <v>9915</v>
      </c>
      <c r="AJ732" s="79" t="b">
        <v>0</v>
      </c>
      <c r="AK732" s="79">
        <v>5</v>
      </c>
      <c r="AL732" s="83" t="s">
        <v>8448</v>
      </c>
      <c r="AM732" s="79" t="s">
        <v>9993</v>
      </c>
      <c r="AN732" s="79" t="b">
        <v>0</v>
      </c>
      <c r="AO732" s="83" t="s">
        <v>8448</v>
      </c>
      <c r="AP732" s="79" t="s">
        <v>179</v>
      </c>
      <c r="AQ732" s="79">
        <v>0</v>
      </c>
      <c r="AR732" s="79">
        <v>0</v>
      </c>
      <c r="AS732" s="79"/>
      <c r="AT732" s="79"/>
      <c r="AU732" s="79"/>
      <c r="AV732" s="79"/>
      <c r="AW732" s="79"/>
      <c r="AX732" s="79"/>
      <c r="AY732" s="79"/>
      <c r="AZ732" s="79"/>
      <c r="BA732">
        <v>1</v>
      </c>
      <c r="BB732">
        <v>0</v>
      </c>
      <c r="BC732" s="79" t="str">
        <f>IF(Edges[[#This Row],[Sentiment]]=0,"NEUTRAL",IF(Edges[[#This Row],[Sentiment]]=1,"POSITIVE",IF(Edges[[#This Row],[Sentiment]]=-1,"NEGATIVE")))</f>
        <v>NEUTRAL</v>
      </c>
      <c r="BD732" s="79" t="str">
        <f>IF(Edges[[#This Row],[Vertex 1]]=Edges[[#This Row],[Vertex 2]],"HIDE","SHOW")</f>
        <v>SHOW</v>
      </c>
      <c r="BE732" s="78" t="str">
        <f>REPLACE(INDEX(GroupVertices[Group], MATCH(Edges[[#This Row],[Vertex 1]],GroupVertices[Vertex],0)),1,1,"")</f>
        <v>EUTRAL</v>
      </c>
      <c r="BF732" s="78" t="str">
        <f>REPLACE(INDEX(GroupVertices[Group], MATCH(Edges[[#This Row],[Vertex 2]],GroupVertices[Vertex],0)),1,1,"")</f>
        <v>EUTRAL</v>
      </c>
    </row>
    <row r="733" spans="1:58" x14ac:dyDescent="0.25">
      <c r="A733" s="64" t="s">
        <v>635</v>
      </c>
      <c r="B733" s="64" t="s">
        <v>1544</v>
      </c>
      <c r="C733" s="65"/>
      <c r="D733" s="66"/>
      <c r="E733" s="67"/>
      <c r="F733" s="68"/>
      <c r="G733" s="65" t="str">
        <f>IF(Edges[[#This Row],[Vertex 1]]=Edges[[#This Row],[Vertex 2]],"HIDE","SHOW")</f>
        <v>SHOW</v>
      </c>
      <c r="H733" s="69"/>
      <c r="I733" s="70"/>
      <c r="J733" s="70"/>
      <c r="K733" s="34" t="s">
        <v>65</v>
      </c>
      <c r="L733" s="77">
        <v>733</v>
      </c>
      <c r="M733" s="77"/>
      <c r="N733" s="72"/>
      <c r="O733" s="79" t="s">
        <v>1646</v>
      </c>
      <c r="P733" s="81">
        <v>42853.196956018517</v>
      </c>
      <c r="Q733" s="79" t="s">
        <v>1996</v>
      </c>
      <c r="R733" s="82" t="s">
        <v>3422</v>
      </c>
      <c r="S733" s="79" t="s">
        <v>4023</v>
      </c>
      <c r="T733" s="79" t="s">
        <v>4283</v>
      </c>
      <c r="U733" s="79"/>
      <c r="V733" s="82" t="s">
        <v>5107</v>
      </c>
      <c r="W733" s="81">
        <v>42853.196956018517</v>
      </c>
      <c r="X733" s="82" t="s">
        <v>6365</v>
      </c>
      <c r="Y733" s="79"/>
      <c r="Z733" s="79"/>
      <c r="AA733" s="83" t="s">
        <v>8412</v>
      </c>
      <c r="AB733" s="79"/>
      <c r="AC733" s="79" t="b">
        <v>0</v>
      </c>
      <c r="AD733" s="79">
        <v>1</v>
      </c>
      <c r="AE733" s="83" t="s">
        <v>9915</v>
      </c>
      <c r="AF733" s="79" t="b">
        <v>0</v>
      </c>
      <c r="AG733" s="79" t="s">
        <v>9963</v>
      </c>
      <c r="AH733" s="79"/>
      <c r="AI733" s="83" t="s">
        <v>9915</v>
      </c>
      <c r="AJ733" s="79" t="b">
        <v>0</v>
      </c>
      <c r="AK733" s="79">
        <v>0</v>
      </c>
      <c r="AL733" s="83" t="s">
        <v>9915</v>
      </c>
      <c r="AM733" s="79" t="s">
        <v>9990</v>
      </c>
      <c r="AN733" s="79" t="b">
        <v>0</v>
      </c>
      <c r="AO733" s="83" t="s">
        <v>8412</v>
      </c>
      <c r="AP733" s="79" t="s">
        <v>179</v>
      </c>
      <c r="AQ733" s="79">
        <v>0</v>
      </c>
      <c r="AR733" s="79">
        <v>0</v>
      </c>
      <c r="AS733" s="79"/>
      <c r="AT733" s="79"/>
      <c r="AU733" s="79"/>
      <c r="AV733" s="79"/>
      <c r="AW733" s="79"/>
      <c r="AX733" s="79"/>
      <c r="AY733" s="79"/>
      <c r="AZ733" s="79"/>
      <c r="BA733">
        <v>1</v>
      </c>
      <c r="BB733">
        <v>0</v>
      </c>
      <c r="BC733" s="79" t="str">
        <f>IF(Edges[[#This Row],[Sentiment]]=0,"NEUTRAL",IF(Edges[[#This Row],[Sentiment]]=1,"POSITIVE",IF(Edges[[#This Row],[Sentiment]]=-1,"NEGATIVE")))</f>
        <v>NEUTRAL</v>
      </c>
      <c r="BD733" s="79" t="str">
        <f>IF(Edges[[#This Row],[Vertex 1]]=Edges[[#This Row],[Vertex 2]],"HIDE","SHOW")</f>
        <v>SHOW</v>
      </c>
      <c r="BE733" s="78" t="str">
        <f>REPLACE(INDEX(GroupVertices[Group], MATCH(Edges[[#This Row],[Vertex 1]],GroupVertices[Vertex],0)),1,1,"")</f>
        <v>EUTRAL</v>
      </c>
      <c r="BF733" s="78" t="str">
        <f>REPLACE(INDEX(GroupVertices[Group], MATCH(Edges[[#This Row],[Vertex 2]],GroupVertices[Vertex],0)),1,1,"")</f>
        <v>eneral</v>
      </c>
    </row>
    <row r="734" spans="1:58" x14ac:dyDescent="0.25">
      <c r="A734" s="64" t="s">
        <v>636</v>
      </c>
      <c r="B734" s="64" t="s">
        <v>662</v>
      </c>
      <c r="C734" s="65"/>
      <c r="D734" s="66"/>
      <c r="E734" s="67"/>
      <c r="F734" s="68"/>
      <c r="G734" s="65" t="str">
        <f>IF(Edges[[#This Row],[Vertex 1]]=Edges[[#This Row],[Vertex 2]],"HIDE","SHOW")</f>
        <v>SHOW</v>
      </c>
      <c r="H734" s="69"/>
      <c r="I734" s="70"/>
      <c r="J734" s="70"/>
      <c r="K734" s="34" t="s">
        <v>65</v>
      </c>
      <c r="L734" s="77">
        <v>734</v>
      </c>
      <c r="M734" s="77"/>
      <c r="N734" s="72"/>
      <c r="O734" s="79" t="s">
        <v>1646</v>
      </c>
      <c r="P734" s="81">
        <v>42853.197222222225</v>
      </c>
      <c r="Q734" s="79" t="s">
        <v>1995</v>
      </c>
      <c r="R734" s="82" t="s">
        <v>3419</v>
      </c>
      <c r="S734" s="79" t="s">
        <v>4111</v>
      </c>
      <c r="T734" s="79"/>
      <c r="U734" s="79"/>
      <c r="V734" s="82" t="s">
        <v>5108</v>
      </c>
      <c r="W734" s="81">
        <v>42853.197222222225</v>
      </c>
      <c r="X734" s="82" t="s">
        <v>6366</v>
      </c>
      <c r="Y734" s="79"/>
      <c r="Z734" s="79"/>
      <c r="AA734" s="83" t="s">
        <v>8413</v>
      </c>
      <c r="AB734" s="79"/>
      <c r="AC734" s="79" t="b">
        <v>0</v>
      </c>
      <c r="AD734" s="79">
        <v>0</v>
      </c>
      <c r="AE734" s="83" t="s">
        <v>9915</v>
      </c>
      <c r="AF734" s="79" t="b">
        <v>0</v>
      </c>
      <c r="AG734" s="79" t="s">
        <v>9965</v>
      </c>
      <c r="AH734" s="79"/>
      <c r="AI734" s="83" t="s">
        <v>9915</v>
      </c>
      <c r="AJ734" s="79" t="b">
        <v>0</v>
      </c>
      <c r="AK734" s="79">
        <v>5</v>
      </c>
      <c r="AL734" s="83" t="s">
        <v>8448</v>
      </c>
      <c r="AM734" s="79" t="s">
        <v>9991</v>
      </c>
      <c r="AN734" s="79" t="b">
        <v>0</v>
      </c>
      <c r="AO734" s="83" t="s">
        <v>8448</v>
      </c>
      <c r="AP734" s="79" t="s">
        <v>179</v>
      </c>
      <c r="AQ734" s="79">
        <v>0</v>
      </c>
      <c r="AR734" s="79">
        <v>0</v>
      </c>
      <c r="AS734" s="79"/>
      <c r="AT734" s="79"/>
      <c r="AU734" s="79"/>
      <c r="AV734" s="79"/>
      <c r="AW734" s="79"/>
      <c r="AX734" s="79"/>
      <c r="AY734" s="79"/>
      <c r="AZ734" s="79"/>
      <c r="BA734">
        <v>1</v>
      </c>
      <c r="BB734">
        <v>0</v>
      </c>
      <c r="BC734" s="79" t="str">
        <f>IF(Edges[[#This Row],[Sentiment]]=0,"NEUTRAL",IF(Edges[[#This Row],[Sentiment]]=1,"POSITIVE",IF(Edges[[#This Row],[Sentiment]]=-1,"NEGATIVE")))</f>
        <v>NEUTRAL</v>
      </c>
      <c r="BD734" s="79" t="str">
        <f>IF(Edges[[#This Row],[Vertex 1]]=Edges[[#This Row],[Vertex 2]],"HIDE","SHOW")</f>
        <v>SHOW</v>
      </c>
      <c r="BE734" s="78" t="str">
        <f>REPLACE(INDEX(GroupVertices[Group], MATCH(Edges[[#This Row],[Vertex 1]],GroupVertices[Vertex],0)),1,1,"")</f>
        <v>EUTRAL</v>
      </c>
      <c r="BF734" s="78" t="str">
        <f>REPLACE(INDEX(GroupVertices[Group], MATCH(Edges[[#This Row],[Vertex 2]],GroupVertices[Vertex],0)),1,1,"")</f>
        <v>EUTRAL</v>
      </c>
    </row>
    <row r="735" spans="1:58" x14ac:dyDescent="0.25">
      <c r="A735" s="64" t="s">
        <v>637</v>
      </c>
      <c r="B735" s="64" t="s">
        <v>1544</v>
      </c>
      <c r="C735" s="65"/>
      <c r="D735" s="66"/>
      <c r="E735" s="67"/>
      <c r="F735" s="68"/>
      <c r="G735" s="65" t="str">
        <f>IF(Edges[[#This Row],[Vertex 1]]=Edges[[#This Row],[Vertex 2]],"HIDE","SHOW")</f>
        <v>SHOW</v>
      </c>
      <c r="H735" s="69"/>
      <c r="I735" s="70"/>
      <c r="J735" s="70"/>
      <c r="K735" s="34" t="s">
        <v>65</v>
      </c>
      <c r="L735" s="77">
        <v>735</v>
      </c>
      <c r="M735" s="77"/>
      <c r="N735" s="72"/>
      <c r="O735" s="79" t="s">
        <v>1646</v>
      </c>
      <c r="P735" s="81">
        <v>42853.197268518517</v>
      </c>
      <c r="Q735" s="79" t="s">
        <v>1997</v>
      </c>
      <c r="R735" s="79"/>
      <c r="S735" s="79"/>
      <c r="T735" s="79"/>
      <c r="U735" s="79"/>
      <c r="V735" s="82" t="s">
        <v>5109</v>
      </c>
      <c r="W735" s="81">
        <v>42853.197268518517</v>
      </c>
      <c r="X735" s="82" t="s">
        <v>6367</v>
      </c>
      <c r="Y735" s="79"/>
      <c r="Z735" s="79"/>
      <c r="AA735" s="83" t="s">
        <v>8414</v>
      </c>
      <c r="AB735" s="79"/>
      <c r="AC735" s="79" t="b">
        <v>0</v>
      </c>
      <c r="AD735" s="79">
        <v>0</v>
      </c>
      <c r="AE735" s="83" t="s">
        <v>9915</v>
      </c>
      <c r="AF735" s="79" t="b">
        <v>0</v>
      </c>
      <c r="AG735" s="79" t="s">
        <v>9963</v>
      </c>
      <c r="AH735" s="79"/>
      <c r="AI735" s="83" t="s">
        <v>9915</v>
      </c>
      <c r="AJ735" s="79" t="b">
        <v>0</v>
      </c>
      <c r="AK735" s="79">
        <v>0</v>
      </c>
      <c r="AL735" s="83" t="s">
        <v>9915</v>
      </c>
      <c r="AM735" s="79" t="s">
        <v>9991</v>
      </c>
      <c r="AN735" s="79" t="b">
        <v>0</v>
      </c>
      <c r="AO735" s="83" t="s">
        <v>8414</v>
      </c>
      <c r="AP735" s="79" t="s">
        <v>179</v>
      </c>
      <c r="AQ735" s="79">
        <v>0</v>
      </c>
      <c r="AR735" s="79">
        <v>0</v>
      </c>
      <c r="AS735" s="79"/>
      <c r="AT735" s="79"/>
      <c r="AU735" s="79"/>
      <c r="AV735" s="79"/>
      <c r="AW735" s="79"/>
      <c r="AX735" s="79"/>
      <c r="AY735" s="79"/>
      <c r="AZ735" s="79"/>
      <c r="BA735">
        <v>1</v>
      </c>
      <c r="BB735">
        <v>0</v>
      </c>
      <c r="BC735" s="79" t="str">
        <f>IF(Edges[[#This Row],[Sentiment]]=0,"NEUTRAL",IF(Edges[[#This Row],[Sentiment]]=1,"POSITIVE",IF(Edges[[#This Row],[Sentiment]]=-1,"NEGATIVE")))</f>
        <v>NEUTRAL</v>
      </c>
      <c r="BD735" s="79" t="str">
        <f>IF(Edges[[#This Row],[Vertex 1]]=Edges[[#This Row],[Vertex 2]],"HIDE","SHOW")</f>
        <v>SHOW</v>
      </c>
      <c r="BE735" s="78" t="str">
        <f>REPLACE(INDEX(GroupVertices[Group], MATCH(Edges[[#This Row],[Vertex 1]],GroupVertices[Vertex],0)),1,1,"")</f>
        <v>EUTRAL</v>
      </c>
      <c r="BF735" s="78" t="str">
        <f>REPLACE(INDEX(GroupVertices[Group], MATCH(Edges[[#This Row],[Vertex 2]],GroupVertices[Vertex],0)),1,1,"")</f>
        <v>eneral</v>
      </c>
    </row>
    <row r="736" spans="1:58" hidden="1" x14ac:dyDescent="0.25">
      <c r="A736" s="64" t="s">
        <v>638</v>
      </c>
      <c r="B736" s="64" t="s">
        <v>638</v>
      </c>
      <c r="C736" s="65"/>
      <c r="D736" s="66"/>
      <c r="E736" s="67"/>
      <c r="F736" s="68"/>
      <c r="G736" s="65" t="str">
        <f>IF(Edges[[#This Row],[Vertex 1]]=Edges[[#This Row],[Vertex 2]],"HIDE","SHOW")</f>
        <v>HIDE</v>
      </c>
      <c r="H736" s="69"/>
      <c r="I736" s="70"/>
      <c r="J736" s="70"/>
      <c r="K736" s="34"/>
      <c r="L736" s="77"/>
      <c r="M736" s="77"/>
      <c r="N736" s="72"/>
      <c r="O736" s="79" t="s">
        <v>179</v>
      </c>
      <c r="P736" s="81">
        <v>42853.198900462965</v>
      </c>
      <c r="Q736" s="79" t="s">
        <v>1998</v>
      </c>
      <c r="R736" s="82" t="s">
        <v>3293</v>
      </c>
      <c r="S736" s="79" t="s">
        <v>4022</v>
      </c>
      <c r="T736" s="79"/>
      <c r="U736" s="79"/>
      <c r="V736" s="82" t="s">
        <v>5110</v>
      </c>
      <c r="W736" s="81">
        <v>42853.198900462965</v>
      </c>
      <c r="X736" s="82" t="s">
        <v>6368</v>
      </c>
      <c r="Y736" s="79"/>
      <c r="Z736" s="79"/>
      <c r="AA736" s="83" t="s">
        <v>8415</v>
      </c>
      <c r="AB736" s="79"/>
      <c r="AC736" s="79" t="b">
        <v>0</v>
      </c>
      <c r="AD736" s="79">
        <v>0</v>
      </c>
      <c r="AE736" s="83" t="s">
        <v>9915</v>
      </c>
      <c r="AF736" s="79" t="b">
        <v>0</v>
      </c>
      <c r="AG736" s="79" t="s">
        <v>9963</v>
      </c>
      <c r="AH736" s="79"/>
      <c r="AI736" s="83" t="s">
        <v>9915</v>
      </c>
      <c r="AJ736" s="79" t="b">
        <v>0</v>
      </c>
      <c r="AK736" s="79">
        <v>0</v>
      </c>
      <c r="AL736" s="83" t="s">
        <v>9915</v>
      </c>
      <c r="AM736" s="79" t="s">
        <v>9991</v>
      </c>
      <c r="AN736" s="79" t="b">
        <v>0</v>
      </c>
      <c r="AO736" s="83" t="s">
        <v>8415</v>
      </c>
      <c r="AP736" s="79" t="s">
        <v>179</v>
      </c>
      <c r="AQ736" s="79">
        <v>0</v>
      </c>
      <c r="AR736" s="79">
        <v>0</v>
      </c>
      <c r="AS736" s="79"/>
      <c r="AT736" s="79"/>
      <c r="AU736" s="79"/>
      <c r="AV736" s="79"/>
      <c r="AW736" s="79"/>
      <c r="AX736" s="79"/>
      <c r="AY736" s="79"/>
      <c r="AZ736" s="79"/>
      <c r="BA736">
        <v>1</v>
      </c>
      <c r="BB736">
        <v>0</v>
      </c>
      <c r="BC736" s="79" t="str">
        <f>IF(Edges[[#This Row],[Sentiment]]=0,"NEUTRAL",IF(Edges[[#This Row],[Sentiment]]=1,"POSITIVE",IF(Edges[[#This Row],[Sentiment]]=-1,"NEGATIVE")))</f>
        <v>NEUTRAL</v>
      </c>
      <c r="BD736" s="79" t="str">
        <f>IF(Edges[[#This Row],[Vertex 1]]=Edges[[#This Row],[Vertex 2]],"HIDE","SHOW")</f>
        <v>HIDE</v>
      </c>
      <c r="BE736" s="124" t="e">
        <f>REPLACE(INDEX(GroupVertices[Group], MATCH(Edges[[#This Row],[Vertex 1]],GroupVertices[Vertex],0)),1,1,"")</f>
        <v>#N/A</v>
      </c>
      <c r="BF736" s="124" t="e">
        <f>REPLACE(INDEX(GroupVertices[Group], MATCH(Edges[[#This Row],[Vertex 2]],GroupVertices[Vertex],0)),1,1,"")</f>
        <v>#N/A</v>
      </c>
    </row>
    <row r="737" spans="1:58" hidden="1" x14ac:dyDescent="0.25">
      <c r="A737" s="64" t="s">
        <v>639</v>
      </c>
      <c r="B737" s="64" t="s">
        <v>639</v>
      </c>
      <c r="C737" s="65"/>
      <c r="D737" s="66"/>
      <c r="E737" s="67"/>
      <c r="F737" s="68"/>
      <c r="G737" s="65" t="str">
        <f>IF(Edges[[#This Row],[Vertex 1]]=Edges[[#This Row],[Vertex 2]],"HIDE","SHOW")</f>
        <v>HIDE</v>
      </c>
      <c r="H737" s="69"/>
      <c r="I737" s="70"/>
      <c r="J737" s="70"/>
      <c r="K737" s="34"/>
      <c r="L737" s="77"/>
      <c r="M737" s="77"/>
      <c r="N737" s="72"/>
      <c r="O737" s="79" t="s">
        <v>179</v>
      </c>
      <c r="P737" s="81">
        <v>42853.200891203705</v>
      </c>
      <c r="Q737" s="79" t="s">
        <v>1999</v>
      </c>
      <c r="R737" s="82" t="s">
        <v>3423</v>
      </c>
      <c r="S737" s="79" t="s">
        <v>4114</v>
      </c>
      <c r="T737" s="79" t="s">
        <v>4333</v>
      </c>
      <c r="U737" s="82" t="s">
        <v>4531</v>
      </c>
      <c r="V737" s="82" t="s">
        <v>4531</v>
      </c>
      <c r="W737" s="81">
        <v>42853.200891203705</v>
      </c>
      <c r="X737" s="82" t="s">
        <v>6369</v>
      </c>
      <c r="Y737" s="79"/>
      <c r="Z737" s="79"/>
      <c r="AA737" s="83" t="s">
        <v>8416</v>
      </c>
      <c r="AB737" s="79"/>
      <c r="AC737" s="79" t="b">
        <v>0</v>
      </c>
      <c r="AD737" s="79">
        <v>0</v>
      </c>
      <c r="AE737" s="83" t="s">
        <v>9915</v>
      </c>
      <c r="AF737" s="79" t="b">
        <v>0</v>
      </c>
      <c r="AG737" s="79" t="s">
        <v>9963</v>
      </c>
      <c r="AH737" s="79"/>
      <c r="AI737" s="83" t="s">
        <v>9915</v>
      </c>
      <c r="AJ737" s="79" t="b">
        <v>0</v>
      </c>
      <c r="AK737" s="79">
        <v>0</v>
      </c>
      <c r="AL737" s="83" t="s">
        <v>9915</v>
      </c>
      <c r="AM737" s="79" t="s">
        <v>10034</v>
      </c>
      <c r="AN737" s="79" t="b">
        <v>0</v>
      </c>
      <c r="AO737" s="83" t="s">
        <v>8416</v>
      </c>
      <c r="AP737" s="79" t="s">
        <v>179</v>
      </c>
      <c r="AQ737" s="79">
        <v>0</v>
      </c>
      <c r="AR737" s="79">
        <v>0</v>
      </c>
      <c r="AS737" s="79"/>
      <c r="AT737" s="79"/>
      <c r="AU737" s="79"/>
      <c r="AV737" s="79"/>
      <c r="AW737" s="79"/>
      <c r="AX737" s="79"/>
      <c r="AY737" s="79"/>
      <c r="AZ737" s="79"/>
      <c r="BA737">
        <v>1</v>
      </c>
      <c r="BB737">
        <v>0</v>
      </c>
      <c r="BC737" s="79" t="str">
        <f>IF(Edges[[#This Row],[Sentiment]]=0,"NEUTRAL",IF(Edges[[#This Row],[Sentiment]]=1,"POSITIVE",IF(Edges[[#This Row],[Sentiment]]=-1,"NEGATIVE")))</f>
        <v>NEUTRAL</v>
      </c>
      <c r="BD737" s="79" t="str">
        <f>IF(Edges[[#This Row],[Vertex 1]]=Edges[[#This Row],[Vertex 2]],"HIDE","SHOW")</f>
        <v>HIDE</v>
      </c>
      <c r="BE737" s="124" t="e">
        <f>REPLACE(INDEX(GroupVertices[Group], MATCH(Edges[[#This Row],[Vertex 1]],GroupVertices[Vertex],0)),1,1,"")</f>
        <v>#N/A</v>
      </c>
      <c r="BF737" s="124" t="e">
        <f>REPLACE(INDEX(GroupVertices[Group], MATCH(Edges[[#This Row],[Vertex 2]],GroupVertices[Vertex],0)),1,1,"")</f>
        <v>#N/A</v>
      </c>
    </row>
    <row r="738" spans="1:58" x14ac:dyDescent="0.25">
      <c r="A738" s="64" t="s">
        <v>640</v>
      </c>
      <c r="B738" s="64" t="s">
        <v>1281</v>
      </c>
      <c r="C738" s="65"/>
      <c r="D738" s="66"/>
      <c r="E738" s="67"/>
      <c r="F738" s="68"/>
      <c r="G738" s="65" t="str">
        <f>IF(Edges[[#This Row],[Vertex 1]]=Edges[[#This Row],[Vertex 2]],"HIDE","SHOW")</f>
        <v>SHOW</v>
      </c>
      <c r="H738" s="69"/>
      <c r="I738" s="70"/>
      <c r="J738" s="70"/>
      <c r="K738" s="34" t="s">
        <v>65</v>
      </c>
      <c r="L738" s="77">
        <v>738</v>
      </c>
      <c r="M738" s="77"/>
      <c r="N738" s="72"/>
      <c r="O738" s="79" t="s">
        <v>1646</v>
      </c>
      <c r="P738" s="81">
        <v>42853.200567129628</v>
      </c>
      <c r="Q738" s="79" t="s">
        <v>2000</v>
      </c>
      <c r="R738" s="82" t="s">
        <v>3419</v>
      </c>
      <c r="S738" s="79" t="s">
        <v>4111</v>
      </c>
      <c r="T738" s="79"/>
      <c r="U738" s="79"/>
      <c r="V738" s="82" t="s">
        <v>5111</v>
      </c>
      <c r="W738" s="81">
        <v>42853.200567129628</v>
      </c>
      <c r="X738" s="82" t="s">
        <v>6370</v>
      </c>
      <c r="Y738" s="79"/>
      <c r="Z738" s="79"/>
      <c r="AA738" s="83" t="s">
        <v>8417</v>
      </c>
      <c r="AB738" s="79"/>
      <c r="AC738" s="79" t="b">
        <v>0</v>
      </c>
      <c r="AD738" s="79">
        <v>0</v>
      </c>
      <c r="AE738" s="83" t="s">
        <v>9915</v>
      </c>
      <c r="AF738" s="79" t="b">
        <v>0</v>
      </c>
      <c r="AG738" s="79" t="s">
        <v>9963</v>
      </c>
      <c r="AH738" s="79"/>
      <c r="AI738" s="83" t="s">
        <v>9915</v>
      </c>
      <c r="AJ738" s="79" t="b">
        <v>0</v>
      </c>
      <c r="AK738" s="79">
        <v>0</v>
      </c>
      <c r="AL738" s="83" t="s">
        <v>9915</v>
      </c>
      <c r="AM738" s="79" t="s">
        <v>9990</v>
      </c>
      <c r="AN738" s="79" t="b">
        <v>0</v>
      </c>
      <c r="AO738" s="83" t="s">
        <v>8417</v>
      </c>
      <c r="AP738" s="79" t="s">
        <v>179</v>
      </c>
      <c r="AQ738" s="79">
        <v>0</v>
      </c>
      <c r="AR738" s="79">
        <v>0</v>
      </c>
      <c r="AS738" s="79"/>
      <c r="AT738" s="79"/>
      <c r="AU738" s="79"/>
      <c r="AV738" s="79"/>
      <c r="AW738" s="79"/>
      <c r="AX738" s="79"/>
      <c r="AY738" s="79"/>
      <c r="AZ738" s="79"/>
      <c r="BA738">
        <v>2</v>
      </c>
      <c r="BB738">
        <v>0</v>
      </c>
      <c r="BC738" s="79" t="str">
        <f>IF(Edges[[#This Row],[Sentiment]]=0,"NEUTRAL",IF(Edges[[#This Row],[Sentiment]]=1,"POSITIVE",IF(Edges[[#This Row],[Sentiment]]=-1,"NEGATIVE")))</f>
        <v>NEUTRAL</v>
      </c>
      <c r="BD738" s="79" t="str">
        <f>IF(Edges[[#This Row],[Vertex 1]]=Edges[[#This Row],[Vertex 2]],"HIDE","SHOW")</f>
        <v>SHOW</v>
      </c>
      <c r="BE738" s="78" t="str">
        <f>REPLACE(INDEX(GroupVertices[Group], MATCH(Edges[[#This Row],[Vertex 1]],GroupVertices[Vertex],0)),1,1,"")</f>
        <v>EUTRAL</v>
      </c>
      <c r="BF738" s="78" t="str">
        <f>REPLACE(INDEX(GroupVertices[Group], MATCH(Edges[[#This Row],[Vertex 2]],GroupVertices[Vertex],0)),1,1,"")</f>
        <v>EUTRAL</v>
      </c>
    </row>
    <row r="739" spans="1:58" x14ac:dyDescent="0.25">
      <c r="A739" s="64" t="s">
        <v>640</v>
      </c>
      <c r="B739" s="64" t="s">
        <v>1281</v>
      </c>
      <c r="C739" s="65"/>
      <c r="D739" s="66"/>
      <c r="E739" s="67"/>
      <c r="F739" s="68"/>
      <c r="G739" s="65" t="str">
        <f>IF(Edges[[#This Row],[Vertex 1]]=Edges[[#This Row],[Vertex 2]],"HIDE","SHOW")</f>
        <v>SHOW</v>
      </c>
      <c r="H739" s="69"/>
      <c r="I739" s="70"/>
      <c r="J739" s="70"/>
      <c r="K739" s="34" t="s">
        <v>65</v>
      </c>
      <c r="L739" s="77">
        <v>739</v>
      </c>
      <c r="M739" s="77"/>
      <c r="N739" s="72"/>
      <c r="O739" s="79" t="s">
        <v>1646</v>
      </c>
      <c r="P739" s="81">
        <v>42853.201203703706</v>
      </c>
      <c r="Q739" s="79" t="s">
        <v>2001</v>
      </c>
      <c r="R739" s="82" t="s">
        <v>3419</v>
      </c>
      <c r="S739" s="79" t="s">
        <v>4111</v>
      </c>
      <c r="T739" s="79"/>
      <c r="U739" s="79"/>
      <c r="V739" s="82" t="s">
        <v>5111</v>
      </c>
      <c r="W739" s="81">
        <v>42853.201203703706</v>
      </c>
      <c r="X739" s="82" t="s">
        <v>6371</v>
      </c>
      <c r="Y739" s="79"/>
      <c r="Z739" s="79"/>
      <c r="AA739" s="83" t="s">
        <v>8418</v>
      </c>
      <c r="AB739" s="79"/>
      <c r="AC739" s="79" t="b">
        <v>0</v>
      </c>
      <c r="AD739" s="79">
        <v>0</v>
      </c>
      <c r="AE739" s="83" t="s">
        <v>9915</v>
      </c>
      <c r="AF739" s="79" t="b">
        <v>0</v>
      </c>
      <c r="AG739" s="79" t="s">
        <v>9963</v>
      </c>
      <c r="AH739" s="79"/>
      <c r="AI739" s="83" t="s">
        <v>9915</v>
      </c>
      <c r="AJ739" s="79" t="b">
        <v>0</v>
      </c>
      <c r="AK739" s="79">
        <v>0</v>
      </c>
      <c r="AL739" s="83" t="s">
        <v>9915</v>
      </c>
      <c r="AM739" s="79" t="s">
        <v>9990</v>
      </c>
      <c r="AN739" s="79" t="b">
        <v>0</v>
      </c>
      <c r="AO739" s="83" t="s">
        <v>8418</v>
      </c>
      <c r="AP739" s="79" t="s">
        <v>179</v>
      </c>
      <c r="AQ739" s="79">
        <v>0</v>
      </c>
      <c r="AR739" s="79">
        <v>0</v>
      </c>
      <c r="AS739" s="79"/>
      <c r="AT739" s="79"/>
      <c r="AU739" s="79"/>
      <c r="AV739" s="79"/>
      <c r="AW739" s="79"/>
      <c r="AX739" s="79"/>
      <c r="AY739" s="79"/>
      <c r="AZ739" s="79"/>
      <c r="BA739">
        <v>2</v>
      </c>
      <c r="BB739">
        <v>0</v>
      </c>
      <c r="BC739" s="79" t="str">
        <f>IF(Edges[[#This Row],[Sentiment]]=0,"NEUTRAL",IF(Edges[[#This Row],[Sentiment]]=1,"POSITIVE",IF(Edges[[#This Row],[Sentiment]]=-1,"NEGATIVE")))</f>
        <v>NEUTRAL</v>
      </c>
      <c r="BD739" s="79" t="str">
        <f>IF(Edges[[#This Row],[Vertex 1]]=Edges[[#This Row],[Vertex 2]],"HIDE","SHOW")</f>
        <v>SHOW</v>
      </c>
      <c r="BE739" s="78" t="str">
        <f>REPLACE(INDEX(GroupVertices[Group], MATCH(Edges[[#This Row],[Vertex 1]],GroupVertices[Vertex],0)),1,1,"")</f>
        <v>EUTRAL</v>
      </c>
      <c r="BF739" s="78" t="str">
        <f>REPLACE(INDEX(GroupVertices[Group], MATCH(Edges[[#This Row],[Vertex 2]],GroupVertices[Vertex],0)),1,1,"")</f>
        <v>EUTRAL</v>
      </c>
    </row>
    <row r="740" spans="1:58" hidden="1" x14ac:dyDescent="0.25">
      <c r="A740" s="64" t="s">
        <v>641</v>
      </c>
      <c r="B740" s="64" t="s">
        <v>641</v>
      </c>
      <c r="C740" s="65"/>
      <c r="D740" s="66"/>
      <c r="E740" s="67"/>
      <c r="F740" s="68"/>
      <c r="G740" s="65" t="str">
        <f>IF(Edges[[#This Row],[Vertex 1]]=Edges[[#This Row],[Vertex 2]],"HIDE","SHOW")</f>
        <v>HIDE</v>
      </c>
      <c r="H740" s="69"/>
      <c r="I740" s="70"/>
      <c r="J740" s="70"/>
      <c r="K740" s="34"/>
      <c r="L740" s="77"/>
      <c r="M740" s="77"/>
      <c r="N740" s="72"/>
      <c r="O740" s="79" t="s">
        <v>179</v>
      </c>
      <c r="P740" s="81">
        <v>42853.203136574077</v>
      </c>
      <c r="Q740" s="79" t="s">
        <v>2002</v>
      </c>
      <c r="R740" s="82" t="s">
        <v>3424</v>
      </c>
      <c r="S740" s="79" t="s">
        <v>4115</v>
      </c>
      <c r="T740" s="79"/>
      <c r="U740" s="82" t="s">
        <v>4532</v>
      </c>
      <c r="V740" s="82" t="s">
        <v>4532</v>
      </c>
      <c r="W740" s="81">
        <v>42853.203136574077</v>
      </c>
      <c r="X740" s="82" t="s">
        <v>6372</v>
      </c>
      <c r="Y740" s="79"/>
      <c r="Z740" s="79"/>
      <c r="AA740" s="83" t="s">
        <v>8419</v>
      </c>
      <c r="AB740" s="79"/>
      <c r="AC740" s="79" t="b">
        <v>0</v>
      </c>
      <c r="AD740" s="79">
        <v>0</v>
      </c>
      <c r="AE740" s="83" t="s">
        <v>9915</v>
      </c>
      <c r="AF740" s="79" t="b">
        <v>0</v>
      </c>
      <c r="AG740" s="79" t="s">
        <v>9963</v>
      </c>
      <c r="AH740" s="79"/>
      <c r="AI740" s="83" t="s">
        <v>9915</v>
      </c>
      <c r="AJ740" s="79" t="b">
        <v>0</v>
      </c>
      <c r="AK740" s="79">
        <v>0</v>
      </c>
      <c r="AL740" s="83" t="s">
        <v>9915</v>
      </c>
      <c r="AM740" s="79" t="s">
        <v>10005</v>
      </c>
      <c r="AN740" s="79" t="b">
        <v>0</v>
      </c>
      <c r="AO740" s="83" t="s">
        <v>8419</v>
      </c>
      <c r="AP740" s="79" t="s">
        <v>179</v>
      </c>
      <c r="AQ740" s="79">
        <v>0</v>
      </c>
      <c r="AR740" s="79">
        <v>0</v>
      </c>
      <c r="AS740" s="79"/>
      <c r="AT740" s="79"/>
      <c r="AU740" s="79"/>
      <c r="AV740" s="79"/>
      <c r="AW740" s="79"/>
      <c r="AX740" s="79"/>
      <c r="AY740" s="79"/>
      <c r="AZ740" s="79"/>
      <c r="BA740">
        <v>1</v>
      </c>
      <c r="BB740">
        <v>0</v>
      </c>
      <c r="BC740" s="79" t="str">
        <f>IF(Edges[[#This Row],[Sentiment]]=0,"NEUTRAL",IF(Edges[[#This Row],[Sentiment]]=1,"POSITIVE",IF(Edges[[#This Row],[Sentiment]]=-1,"NEGATIVE")))</f>
        <v>NEUTRAL</v>
      </c>
      <c r="BD740" s="79" t="str">
        <f>IF(Edges[[#This Row],[Vertex 1]]=Edges[[#This Row],[Vertex 2]],"HIDE","SHOW")</f>
        <v>HIDE</v>
      </c>
      <c r="BE740" s="124" t="e">
        <f>REPLACE(INDEX(GroupVertices[Group], MATCH(Edges[[#This Row],[Vertex 1]],GroupVertices[Vertex],0)),1,1,"")</f>
        <v>#N/A</v>
      </c>
      <c r="BF740" s="124" t="e">
        <f>REPLACE(INDEX(GroupVertices[Group], MATCH(Edges[[#This Row],[Vertex 2]],GroupVertices[Vertex],0)),1,1,"")</f>
        <v>#N/A</v>
      </c>
    </row>
    <row r="741" spans="1:58" x14ac:dyDescent="0.25">
      <c r="A741" s="64" t="s">
        <v>642</v>
      </c>
      <c r="B741" s="64" t="s">
        <v>1591</v>
      </c>
      <c r="C741" s="65"/>
      <c r="D741" s="66"/>
      <c r="E741" s="67"/>
      <c r="F741" s="68"/>
      <c r="G741" s="65" t="str">
        <f>IF(Edges[[#This Row],[Vertex 1]]=Edges[[#This Row],[Vertex 2]],"HIDE","SHOW")</f>
        <v>SHOW</v>
      </c>
      <c r="H741" s="69"/>
      <c r="I741" s="70"/>
      <c r="J741" s="70"/>
      <c r="K741" s="34" t="s">
        <v>65</v>
      </c>
      <c r="L741" s="77">
        <v>741</v>
      </c>
      <c r="M741" s="77"/>
      <c r="N741" s="72"/>
      <c r="O741" s="79" t="s">
        <v>1646</v>
      </c>
      <c r="P741" s="81">
        <v>42850.321006944447</v>
      </c>
      <c r="Q741" s="79" t="s">
        <v>2003</v>
      </c>
      <c r="R741" s="82" t="s">
        <v>3320</v>
      </c>
      <c r="S741" s="79" t="s">
        <v>4078</v>
      </c>
      <c r="T741" s="79"/>
      <c r="U741" s="79"/>
      <c r="V741" s="82" t="s">
        <v>5112</v>
      </c>
      <c r="W741" s="81">
        <v>42850.321006944447</v>
      </c>
      <c r="X741" s="82" t="s">
        <v>6373</v>
      </c>
      <c r="Y741" s="79"/>
      <c r="Z741" s="79"/>
      <c r="AA741" s="83" t="s">
        <v>8420</v>
      </c>
      <c r="AB741" s="79"/>
      <c r="AC741" s="79" t="b">
        <v>0</v>
      </c>
      <c r="AD741" s="79">
        <v>5</v>
      </c>
      <c r="AE741" s="83" t="s">
        <v>9915</v>
      </c>
      <c r="AF741" s="79" t="b">
        <v>0</v>
      </c>
      <c r="AG741" s="79" t="s">
        <v>9963</v>
      </c>
      <c r="AH741" s="79"/>
      <c r="AI741" s="83" t="s">
        <v>9915</v>
      </c>
      <c r="AJ741" s="79" t="b">
        <v>0</v>
      </c>
      <c r="AK741" s="79">
        <v>7</v>
      </c>
      <c r="AL741" s="83" t="s">
        <v>9915</v>
      </c>
      <c r="AM741" s="79" t="s">
        <v>9990</v>
      </c>
      <c r="AN741" s="79" t="b">
        <v>0</v>
      </c>
      <c r="AO741" s="83" t="s">
        <v>8420</v>
      </c>
      <c r="AP741" s="79" t="s">
        <v>10099</v>
      </c>
      <c r="AQ741" s="79">
        <v>0</v>
      </c>
      <c r="AR741" s="79">
        <v>0</v>
      </c>
      <c r="AS741" s="79"/>
      <c r="AT741" s="79"/>
      <c r="AU741" s="79"/>
      <c r="AV741" s="79"/>
      <c r="AW741" s="79"/>
      <c r="AX741" s="79"/>
      <c r="AY741" s="79"/>
      <c r="AZ741" s="79"/>
      <c r="BA741">
        <v>1</v>
      </c>
      <c r="BB741">
        <v>0</v>
      </c>
      <c r="BC741" s="79" t="str">
        <f>IF(Edges[[#This Row],[Sentiment]]=0,"NEUTRAL",IF(Edges[[#This Row],[Sentiment]]=1,"POSITIVE",IF(Edges[[#This Row],[Sentiment]]=-1,"NEGATIVE")))</f>
        <v>NEUTRAL</v>
      </c>
      <c r="BD741" s="79" t="str">
        <f>IF(Edges[[#This Row],[Vertex 1]]=Edges[[#This Row],[Vertex 2]],"HIDE","SHOW")</f>
        <v>SHOW</v>
      </c>
      <c r="BE741" s="78" t="str">
        <f>REPLACE(INDEX(GroupVertices[Group], MATCH(Edges[[#This Row],[Vertex 1]],GroupVertices[Vertex],0)),1,1,"")</f>
        <v>EUTRAL</v>
      </c>
      <c r="BF741" s="78" t="str">
        <f>REPLACE(INDEX(GroupVertices[Group], MATCH(Edges[[#This Row],[Vertex 2]],GroupVertices[Vertex],0)),1,1,"")</f>
        <v>EUTRAL</v>
      </c>
    </row>
    <row r="742" spans="1:58" x14ac:dyDescent="0.25">
      <c r="A742" s="64" t="s">
        <v>643</v>
      </c>
      <c r="B742" s="64" t="s">
        <v>1591</v>
      </c>
      <c r="C742" s="65"/>
      <c r="D742" s="66"/>
      <c r="E742" s="67"/>
      <c r="F742" s="68"/>
      <c r="G742" s="65" t="str">
        <f>IF(Edges[[#This Row],[Vertex 1]]=Edges[[#This Row],[Vertex 2]],"HIDE","SHOW")</f>
        <v>SHOW</v>
      </c>
      <c r="H742" s="69"/>
      <c r="I742" s="70"/>
      <c r="J742" s="70"/>
      <c r="K742" s="34" t="s">
        <v>65</v>
      </c>
      <c r="L742" s="77">
        <v>742</v>
      </c>
      <c r="M742" s="77"/>
      <c r="N742" s="72"/>
      <c r="O742" s="79" t="s">
        <v>1646</v>
      </c>
      <c r="P742" s="81">
        <v>42853.203564814816</v>
      </c>
      <c r="Q742" s="79" t="s">
        <v>2004</v>
      </c>
      <c r="R742" s="82" t="s">
        <v>3425</v>
      </c>
      <c r="S742" s="79" t="s">
        <v>4051</v>
      </c>
      <c r="T742" s="79"/>
      <c r="U742" s="79"/>
      <c r="V742" s="82" t="s">
        <v>4787</v>
      </c>
      <c r="W742" s="81">
        <v>42853.203564814816</v>
      </c>
      <c r="X742" s="82" t="s">
        <v>6374</v>
      </c>
      <c r="Y742" s="79"/>
      <c r="Z742" s="79"/>
      <c r="AA742" s="83" t="s">
        <v>8421</v>
      </c>
      <c r="AB742" s="79"/>
      <c r="AC742" s="79" t="b">
        <v>0</v>
      </c>
      <c r="AD742" s="79">
        <v>1</v>
      </c>
      <c r="AE742" s="83" t="s">
        <v>9925</v>
      </c>
      <c r="AF742" s="79" t="b">
        <v>0</v>
      </c>
      <c r="AG742" s="79" t="s">
        <v>9963</v>
      </c>
      <c r="AH742" s="79"/>
      <c r="AI742" s="83" t="s">
        <v>9915</v>
      </c>
      <c r="AJ742" s="79" t="b">
        <v>0</v>
      </c>
      <c r="AK742" s="79">
        <v>0</v>
      </c>
      <c r="AL742" s="83" t="s">
        <v>9915</v>
      </c>
      <c r="AM742" s="79" t="s">
        <v>9993</v>
      </c>
      <c r="AN742" s="79" t="b">
        <v>1</v>
      </c>
      <c r="AO742" s="83" t="s">
        <v>8421</v>
      </c>
      <c r="AP742" s="79" t="s">
        <v>179</v>
      </c>
      <c r="AQ742" s="79">
        <v>0</v>
      </c>
      <c r="AR742" s="79">
        <v>0</v>
      </c>
      <c r="AS742" s="79"/>
      <c r="AT742" s="79"/>
      <c r="AU742" s="79"/>
      <c r="AV742" s="79"/>
      <c r="AW742" s="79"/>
      <c r="AX742" s="79"/>
      <c r="AY742" s="79"/>
      <c r="AZ742" s="79"/>
      <c r="BA742">
        <v>1</v>
      </c>
      <c r="BB742">
        <v>0</v>
      </c>
      <c r="BC742" s="79" t="str">
        <f>IF(Edges[[#This Row],[Sentiment]]=0,"NEUTRAL",IF(Edges[[#This Row],[Sentiment]]=1,"POSITIVE",IF(Edges[[#This Row],[Sentiment]]=-1,"NEGATIVE")))</f>
        <v>NEUTRAL</v>
      </c>
      <c r="BD742" s="79" t="str">
        <f>IF(Edges[[#This Row],[Vertex 1]]=Edges[[#This Row],[Vertex 2]],"HIDE","SHOW")</f>
        <v>SHOW</v>
      </c>
      <c r="BE742" s="78" t="str">
        <f>REPLACE(INDEX(GroupVertices[Group], MATCH(Edges[[#This Row],[Vertex 1]],GroupVertices[Vertex],0)),1,1,"")</f>
        <v>EUTRAL</v>
      </c>
      <c r="BF742" s="78" t="str">
        <f>REPLACE(INDEX(GroupVertices[Group], MATCH(Edges[[#This Row],[Vertex 2]],GroupVertices[Vertex],0)),1,1,"")</f>
        <v>EUTRAL</v>
      </c>
    </row>
    <row r="743" spans="1:58" x14ac:dyDescent="0.25">
      <c r="A743" s="64" t="s">
        <v>643</v>
      </c>
      <c r="B743" s="64" t="s">
        <v>1592</v>
      </c>
      <c r="C743" s="65"/>
      <c r="D743" s="66"/>
      <c r="E743" s="67"/>
      <c r="F743" s="68"/>
      <c r="G743" s="65" t="str">
        <f>IF(Edges[[#This Row],[Vertex 1]]=Edges[[#This Row],[Vertex 2]],"HIDE","SHOW")</f>
        <v>SHOW</v>
      </c>
      <c r="H743" s="69"/>
      <c r="I743" s="70"/>
      <c r="J743" s="70"/>
      <c r="K743" s="34" t="s">
        <v>65</v>
      </c>
      <c r="L743" s="77">
        <v>743</v>
      </c>
      <c r="M743" s="77"/>
      <c r="N743" s="72"/>
      <c r="O743" s="79" t="s">
        <v>1646</v>
      </c>
      <c r="P743" s="81">
        <v>42853.203564814816</v>
      </c>
      <c r="Q743" s="79" t="s">
        <v>2004</v>
      </c>
      <c r="R743" s="82" t="s">
        <v>3425</v>
      </c>
      <c r="S743" s="79" t="s">
        <v>4051</v>
      </c>
      <c r="T743" s="79"/>
      <c r="U743" s="79"/>
      <c r="V743" s="82" t="s">
        <v>4787</v>
      </c>
      <c r="W743" s="81">
        <v>42853.203564814816</v>
      </c>
      <c r="X743" s="82" t="s">
        <v>6374</v>
      </c>
      <c r="Y743" s="79"/>
      <c r="Z743" s="79"/>
      <c r="AA743" s="83" t="s">
        <v>8421</v>
      </c>
      <c r="AB743" s="79"/>
      <c r="AC743" s="79" t="b">
        <v>0</v>
      </c>
      <c r="AD743" s="79">
        <v>1</v>
      </c>
      <c r="AE743" s="83" t="s">
        <v>9925</v>
      </c>
      <c r="AF743" s="79" t="b">
        <v>0</v>
      </c>
      <c r="AG743" s="79" t="s">
        <v>9963</v>
      </c>
      <c r="AH743" s="79"/>
      <c r="AI743" s="83" t="s">
        <v>9915</v>
      </c>
      <c r="AJ743" s="79" t="b">
        <v>0</v>
      </c>
      <c r="AK743" s="79">
        <v>0</v>
      </c>
      <c r="AL743" s="83" t="s">
        <v>9915</v>
      </c>
      <c r="AM743" s="79" t="s">
        <v>9993</v>
      </c>
      <c r="AN743" s="79" t="b">
        <v>1</v>
      </c>
      <c r="AO743" s="83" t="s">
        <v>8421</v>
      </c>
      <c r="AP743" s="79" t="s">
        <v>179</v>
      </c>
      <c r="AQ743" s="79">
        <v>0</v>
      </c>
      <c r="AR743" s="79">
        <v>0</v>
      </c>
      <c r="AS743" s="79"/>
      <c r="AT743" s="79"/>
      <c r="AU743" s="79"/>
      <c r="AV743" s="79"/>
      <c r="AW743" s="79"/>
      <c r="AX743" s="79"/>
      <c r="AY743" s="79"/>
      <c r="AZ743" s="79"/>
      <c r="BA743">
        <v>1</v>
      </c>
      <c r="BB743">
        <v>0</v>
      </c>
      <c r="BC743" s="79" t="str">
        <f>IF(Edges[[#This Row],[Sentiment]]=0,"NEUTRAL",IF(Edges[[#This Row],[Sentiment]]=1,"POSITIVE",IF(Edges[[#This Row],[Sentiment]]=-1,"NEGATIVE")))</f>
        <v>NEUTRAL</v>
      </c>
      <c r="BD743" s="79" t="str">
        <f>IF(Edges[[#This Row],[Vertex 1]]=Edges[[#This Row],[Vertex 2]],"HIDE","SHOW")</f>
        <v>SHOW</v>
      </c>
      <c r="BE743" s="78" t="str">
        <f>REPLACE(INDEX(GroupVertices[Group], MATCH(Edges[[#This Row],[Vertex 1]],GroupVertices[Vertex],0)),1,1,"")</f>
        <v>EUTRAL</v>
      </c>
      <c r="BF743" s="78" t="str">
        <f>REPLACE(INDEX(GroupVertices[Group], MATCH(Edges[[#This Row],[Vertex 2]],GroupVertices[Vertex],0)),1,1,"")</f>
        <v>EUTRAL</v>
      </c>
    </row>
    <row r="744" spans="1:58" x14ac:dyDescent="0.25">
      <c r="A744" s="64" t="s">
        <v>643</v>
      </c>
      <c r="B744" s="64" t="s">
        <v>1544</v>
      </c>
      <c r="C744" s="65"/>
      <c r="D744" s="66"/>
      <c r="E744" s="67"/>
      <c r="F744" s="68"/>
      <c r="G744" s="65" t="str">
        <f>IF(Edges[[#This Row],[Vertex 1]]=Edges[[#This Row],[Vertex 2]],"HIDE","SHOW")</f>
        <v>SHOW</v>
      </c>
      <c r="H744" s="69"/>
      <c r="I744" s="70"/>
      <c r="J744" s="70"/>
      <c r="K744" s="34" t="s">
        <v>65</v>
      </c>
      <c r="L744" s="77">
        <v>744</v>
      </c>
      <c r="M744" s="77"/>
      <c r="N744" s="72"/>
      <c r="O744" s="79" t="s">
        <v>1646</v>
      </c>
      <c r="P744" s="81">
        <v>42853.201053240744</v>
      </c>
      <c r="Q744" s="79" t="s">
        <v>2005</v>
      </c>
      <c r="R744" s="82" t="s">
        <v>3426</v>
      </c>
      <c r="S744" s="79" t="s">
        <v>4051</v>
      </c>
      <c r="T744" s="79"/>
      <c r="U744" s="79"/>
      <c r="V744" s="82" t="s">
        <v>4787</v>
      </c>
      <c r="W744" s="81">
        <v>42853.201053240744</v>
      </c>
      <c r="X744" s="82" t="s">
        <v>6375</v>
      </c>
      <c r="Y744" s="79"/>
      <c r="Z744" s="79"/>
      <c r="AA744" s="83" t="s">
        <v>8422</v>
      </c>
      <c r="AB744" s="79"/>
      <c r="AC744" s="79" t="b">
        <v>0</v>
      </c>
      <c r="AD744" s="79">
        <v>1</v>
      </c>
      <c r="AE744" s="83" t="s">
        <v>9915</v>
      </c>
      <c r="AF744" s="79" t="b">
        <v>0</v>
      </c>
      <c r="AG744" s="79" t="s">
        <v>9963</v>
      </c>
      <c r="AH744" s="79"/>
      <c r="AI744" s="83" t="s">
        <v>9915</v>
      </c>
      <c r="AJ744" s="79" t="b">
        <v>0</v>
      </c>
      <c r="AK744" s="79">
        <v>0</v>
      </c>
      <c r="AL744" s="83" t="s">
        <v>9915</v>
      </c>
      <c r="AM744" s="79" t="s">
        <v>9993</v>
      </c>
      <c r="AN744" s="79" t="b">
        <v>1</v>
      </c>
      <c r="AO744" s="83" t="s">
        <v>8422</v>
      </c>
      <c r="AP744" s="79" t="s">
        <v>179</v>
      </c>
      <c r="AQ744" s="79">
        <v>0</v>
      </c>
      <c r="AR744" s="79">
        <v>0</v>
      </c>
      <c r="AS744" s="79"/>
      <c r="AT744" s="79"/>
      <c r="AU744" s="79"/>
      <c r="AV744" s="79"/>
      <c r="AW744" s="79"/>
      <c r="AX744" s="79"/>
      <c r="AY744" s="79"/>
      <c r="AZ744" s="79"/>
      <c r="BA744">
        <v>2</v>
      </c>
      <c r="BB744">
        <v>0</v>
      </c>
      <c r="BC744" s="79" t="str">
        <f>IF(Edges[[#This Row],[Sentiment]]=0,"NEUTRAL",IF(Edges[[#This Row],[Sentiment]]=1,"POSITIVE",IF(Edges[[#This Row],[Sentiment]]=-1,"NEGATIVE")))</f>
        <v>NEUTRAL</v>
      </c>
      <c r="BD744" s="79" t="str">
        <f>IF(Edges[[#This Row],[Vertex 1]]=Edges[[#This Row],[Vertex 2]],"HIDE","SHOW")</f>
        <v>SHOW</v>
      </c>
      <c r="BE744" s="78" t="str">
        <f>REPLACE(INDEX(GroupVertices[Group], MATCH(Edges[[#This Row],[Vertex 1]],GroupVertices[Vertex],0)),1,1,"")</f>
        <v>EUTRAL</v>
      </c>
      <c r="BF744" s="78" t="str">
        <f>REPLACE(INDEX(GroupVertices[Group], MATCH(Edges[[#This Row],[Vertex 2]],GroupVertices[Vertex],0)),1,1,"")</f>
        <v>eneral</v>
      </c>
    </row>
    <row r="745" spans="1:58" x14ac:dyDescent="0.25">
      <c r="A745" s="64" t="s">
        <v>643</v>
      </c>
      <c r="B745" s="64" t="s">
        <v>1176</v>
      </c>
      <c r="C745" s="65"/>
      <c r="D745" s="66"/>
      <c r="E745" s="67"/>
      <c r="F745" s="68"/>
      <c r="G745" s="65" t="str">
        <f>IF(Edges[[#This Row],[Vertex 1]]=Edges[[#This Row],[Vertex 2]],"HIDE","SHOW")</f>
        <v>SHOW</v>
      </c>
      <c r="H745" s="69"/>
      <c r="I745" s="70"/>
      <c r="J745" s="70"/>
      <c r="K745" s="34" t="s">
        <v>65</v>
      </c>
      <c r="L745" s="77">
        <v>745</v>
      </c>
      <c r="M745" s="77"/>
      <c r="N745" s="72"/>
      <c r="O745" s="79" t="s">
        <v>1646</v>
      </c>
      <c r="P745" s="81">
        <v>42853.201053240744</v>
      </c>
      <c r="Q745" s="79" t="s">
        <v>2005</v>
      </c>
      <c r="R745" s="82" t="s">
        <v>3426</v>
      </c>
      <c r="S745" s="79" t="s">
        <v>4051</v>
      </c>
      <c r="T745" s="79"/>
      <c r="U745" s="79"/>
      <c r="V745" s="82" t="s">
        <v>4787</v>
      </c>
      <c r="W745" s="81">
        <v>42853.201053240744</v>
      </c>
      <c r="X745" s="82" t="s">
        <v>6375</v>
      </c>
      <c r="Y745" s="79"/>
      <c r="Z745" s="79"/>
      <c r="AA745" s="83" t="s">
        <v>8422</v>
      </c>
      <c r="AB745" s="79"/>
      <c r="AC745" s="79" t="b">
        <v>0</v>
      </c>
      <c r="AD745" s="79">
        <v>1</v>
      </c>
      <c r="AE745" s="83" t="s">
        <v>9915</v>
      </c>
      <c r="AF745" s="79" t="b">
        <v>0</v>
      </c>
      <c r="AG745" s="79" t="s">
        <v>9963</v>
      </c>
      <c r="AH745" s="79"/>
      <c r="AI745" s="83" t="s">
        <v>9915</v>
      </c>
      <c r="AJ745" s="79" t="b">
        <v>0</v>
      </c>
      <c r="AK745" s="79">
        <v>0</v>
      </c>
      <c r="AL745" s="83" t="s">
        <v>9915</v>
      </c>
      <c r="AM745" s="79" t="s">
        <v>9993</v>
      </c>
      <c r="AN745" s="79" t="b">
        <v>1</v>
      </c>
      <c r="AO745" s="83" t="s">
        <v>8422</v>
      </c>
      <c r="AP745" s="79" t="s">
        <v>179</v>
      </c>
      <c r="AQ745" s="79">
        <v>0</v>
      </c>
      <c r="AR745" s="79">
        <v>0</v>
      </c>
      <c r="AS745" s="79"/>
      <c r="AT745" s="79"/>
      <c r="AU745" s="79"/>
      <c r="AV745" s="79"/>
      <c r="AW745" s="79"/>
      <c r="AX745" s="79"/>
      <c r="AY745" s="79"/>
      <c r="AZ745" s="79"/>
      <c r="BA745">
        <v>2</v>
      </c>
      <c r="BB745">
        <v>-1</v>
      </c>
      <c r="BC745" s="79" t="str">
        <f>IF(Edges[[#This Row],[Sentiment]]=0,"NEUTRAL",IF(Edges[[#This Row],[Sentiment]]=1,"POSITIVE",IF(Edges[[#This Row],[Sentiment]]=-1,"NEGATIVE")))</f>
        <v>NEGATIVE</v>
      </c>
      <c r="BD745" s="79" t="str">
        <f>IF(Edges[[#This Row],[Vertex 1]]=Edges[[#This Row],[Vertex 2]],"HIDE","SHOW")</f>
        <v>SHOW</v>
      </c>
      <c r="BE745" s="78" t="str">
        <f>REPLACE(INDEX(GroupVertices[Group], MATCH(Edges[[#This Row],[Vertex 1]],GroupVertices[Vertex],0)),1,1,"")</f>
        <v>EUTRAL</v>
      </c>
      <c r="BF745" s="78" t="str">
        <f>REPLACE(INDEX(GroupVertices[Group], MATCH(Edges[[#This Row],[Vertex 2]],GroupVertices[Vertex],0)),1,1,"")</f>
        <v>eneral</v>
      </c>
    </row>
    <row r="746" spans="1:58" x14ac:dyDescent="0.25">
      <c r="A746" s="64" t="s">
        <v>643</v>
      </c>
      <c r="B746" s="64" t="s">
        <v>1544</v>
      </c>
      <c r="C746" s="65"/>
      <c r="D746" s="66"/>
      <c r="E746" s="67"/>
      <c r="F746" s="68"/>
      <c r="G746" s="65" t="str">
        <f>IF(Edges[[#This Row],[Vertex 1]]=Edges[[#This Row],[Vertex 2]],"HIDE","SHOW")</f>
        <v>SHOW</v>
      </c>
      <c r="H746" s="69"/>
      <c r="I746" s="70"/>
      <c r="J746" s="70"/>
      <c r="K746" s="34" t="s">
        <v>65</v>
      </c>
      <c r="L746" s="77">
        <v>746</v>
      </c>
      <c r="M746" s="77"/>
      <c r="N746" s="72"/>
      <c r="O746" s="79" t="s">
        <v>1646</v>
      </c>
      <c r="P746" s="81">
        <v>42853.203564814816</v>
      </c>
      <c r="Q746" s="79" t="s">
        <v>2004</v>
      </c>
      <c r="R746" s="82" t="s">
        <v>3425</v>
      </c>
      <c r="S746" s="79" t="s">
        <v>4051</v>
      </c>
      <c r="T746" s="79"/>
      <c r="U746" s="79"/>
      <c r="V746" s="82" t="s">
        <v>4787</v>
      </c>
      <c r="W746" s="81">
        <v>42853.203564814816</v>
      </c>
      <c r="X746" s="82" t="s">
        <v>6374</v>
      </c>
      <c r="Y746" s="79"/>
      <c r="Z746" s="79"/>
      <c r="AA746" s="83" t="s">
        <v>8421</v>
      </c>
      <c r="AB746" s="79"/>
      <c r="AC746" s="79" t="b">
        <v>0</v>
      </c>
      <c r="AD746" s="79">
        <v>1</v>
      </c>
      <c r="AE746" s="83" t="s">
        <v>9925</v>
      </c>
      <c r="AF746" s="79" t="b">
        <v>0</v>
      </c>
      <c r="AG746" s="79" t="s">
        <v>9963</v>
      </c>
      <c r="AH746" s="79"/>
      <c r="AI746" s="83" t="s">
        <v>9915</v>
      </c>
      <c r="AJ746" s="79" t="b">
        <v>0</v>
      </c>
      <c r="AK746" s="79">
        <v>0</v>
      </c>
      <c r="AL746" s="83" t="s">
        <v>9915</v>
      </c>
      <c r="AM746" s="79" t="s">
        <v>9993</v>
      </c>
      <c r="AN746" s="79" t="b">
        <v>1</v>
      </c>
      <c r="AO746" s="83" t="s">
        <v>8421</v>
      </c>
      <c r="AP746" s="79" t="s">
        <v>179</v>
      </c>
      <c r="AQ746" s="79">
        <v>0</v>
      </c>
      <c r="AR746" s="79">
        <v>0</v>
      </c>
      <c r="AS746" s="79"/>
      <c r="AT746" s="79"/>
      <c r="AU746" s="79"/>
      <c r="AV746" s="79"/>
      <c r="AW746" s="79"/>
      <c r="AX746" s="79"/>
      <c r="AY746" s="79"/>
      <c r="AZ746" s="79"/>
      <c r="BA746">
        <v>2</v>
      </c>
      <c r="BB746">
        <v>1</v>
      </c>
      <c r="BC746" s="79" t="str">
        <f>IF(Edges[[#This Row],[Sentiment]]=0,"NEUTRAL",IF(Edges[[#This Row],[Sentiment]]=1,"POSITIVE",IF(Edges[[#This Row],[Sentiment]]=-1,"NEGATIVE")))</f>
        <v>POSITIVE</v>
      </c>
      <c r="BD746" s="79" t="str">
        <f>IF(Edges[[#This Row],[Vertex 1]]=Edges[[#This Row],[Vertex 2]],"HIDE","SHOW")</f>
        <v>SHOW</v>
      </c>
      <c r="BE746" s="78" t="str">
        <f>REPLACE(INDEX(GroupVertices[Group], MATCH(Edges[[#This Row],[Vertex 1]],GroupVertices[Vertex],0)),1,1,"")</f>
        <v>EUTRAL</v>
      </c>
      <c r="BF746" s="78" t="str">
        <f>REPLACE(INDEX(GroupVertices[Group], MATCH(Edges[[#This Row],[Vertex 2]],GroupVertices[Vertex],0)),1,1,"")</f>
        <v>eneral</v>
      </c>
    </row>
    <row r="747" spans="1:58" x14ac:dyDescent="0.25">
      <c r="A747" s="64" t="s">
        <v>643</v>
      </c>
      <c r="B747" s="64" t="s">
        <v>1176</v>
      </c>
      <c r="C747" s="65"/>
      <c r="D747" s="66"/>
      <c r="E747" s="67"/>
      <c r="F747" s="68"/>
      <c r="G747" s="65" t="str">
        <f>IF(Edges[[#This Row],[Vertex 1]]=Edges[[#This Row],[Vertex 2]],"HIDE","SHOW")</f>
        <v>SHOW</v>
      </c>
      <c r="H747" s="69"/>
      <c r="I747" s="70"/>
      <c r="J747" s="70"/>
      <c r="K747" s="34" t="s">
        <v>65</v>
      </c>
      <c r="L747" s="77">
        <v>747</v>
      </c>
      <c r="M747" s="77"/>
      <c r="N747" s="72"/>
      <c r="O747" s="79" t="s">
        <v>1647</v>
      </c>
      <c r="P747" s="81">
        <v>42853.203564814816</v>
      </c>
      <c r="Q747" s="79" t="s">
        <v>2004</v>
      </c>
      <c r="R747" s="82" t="s">
        <v>3425</v>
      </c>
      <c r="S747" s="79" t="s">
        <v>4051</v>
      </c>
      <c r="T747" s="79"/>
      <c r="U747" s="79"/>
      <c r="V747" s="82" t="s">
        <v>4787</v>
      </c>
      <c r="W747" s="81">
        <v>42853.203564814816</v>
      </c>
      <c r="X747" s="82" t="s">
        <v>6374</v>
      </c>
      <c r="Y747" s="79"/>
      <c r="Z747" s="79"/>
      <c r="AA747" s="83" t="s">
        <v>8421</v>
      </c>
      <c r="AB747" s="79"/>
      <c r="AC747" s="79" t="b">
        <v>0</v>
      </c>
      <c r="AD747" s="79">
        <v>1</v>
      </c>
      <c r="AE747" s="83" t="s">
        <v>9925</v>
      </c>
      <c r="AF747" s="79" t="b">
        <v>0</v>
      </c>
      <c r="AG747" s="79" t="s">
        <v>9963</v>
      </c>
      <c r="AH747" s="79"/>
      <c r="AI747" s="83" t="s">
        <v>9915</v>
      </c>
      <c r="AJ747" s="79" t="b">
        <v>0</v>
      </c>
      <c r="AK747" s="79">
        <v>0</v>
      </c>
      <c r="AL747" s="83" t="s">
        <v>9915</v>
      </c>
      <c r="AM747" s="79" t="s">
        <v>9993</v>
      </c>
      <c r="AN747" s="79" t="b">
        <v>1</v>
      </c>
      <c r="AO747" s="83" t="s">
        <v>8421</v>
      </c>
      <c r="AP747" s="79" t="s">
        <v>179</v>
      </c>
      <c r="AQ747" s="79">
        <v>0</v>
      </c>
      <c r="AR747" s="79">
        <v>0</v>
      </c>
      <c r="AS747" s="79"/>
      <c r="AT747" s="79"/>
      <c r="AU747" s="79"/>
      <c r="AV747" s="79"/>
      <c r="AW747" s="79"/>
      <c r="AX747" s="79"/>
      <c r="AY747" s="79"/>
      <c r="AZ747" s="79"/>
      <c r="BA747">
        <v>2</v>
      </c>
      <c r="BB747">
        <v>1</v>
      </c>
      <c r="BC747" s="79" t="str">
        <f>IF(Edges[[#This Row],[Sentiment]]=0,"NEUTRAL",IF(Edges[[#This Row],[Sentiment]]=1,"POSITIVE",IF(Edges[[#This Row],[Sentiment]]=-1,"NEGATIVE")))</f>
        <v>POSITIVE</v>
      </c>
      <c r="BD747" s="79" t="str">
        <f>IF(Edges[[#This Row],[Vertex 1]]=Edges[[#This Row],[Vertex 2]],"HIDE","SHOW")</f>
        <v>SHOW</v>
      </c>
      <c r="BE747" s="78" t="str">
        <f>REPLACE(INDEX(GroupVertices[Group], MATCH(Edges[[#This Row],[Vertex 1]],GroupVertices[Vertex],0)),1,1,"")</f>
        <v>EUTRAL</v>
      </c>
      <c r="BF747" s="78" t="str">
        <f>REPLACE(INDEX(GroupVertices[Group], MATCH(Edges[[#This Row],[Vertex 2]],GroupVertices[Vertex],0)),1,1,"")</f>
        <v>eneral</v>
      </c>
    </row>
    <row r="748" spans="1:58" hidden="1" x14ac:dyDescent="0.25">
      <c r="A748" s="64" t="s">
        <v>644</v>
      </c>
      <c r="B748" s="64" t="s">
        <v>644</v>
      </c>
      <c r="C748" s="65"/>
      <c r="D748" s="66"/>
      <c r="E748" s="67"/>
      <c r="F748" s="68"/>
      <c r="G748" s="65" t="str">
        <f>IF(Edges[[#This Row],[Vertex 1]]=Edges[[#This Row],[Vertex 2]],"HIDE","SHOW")</f>
        <v>HIDE</v>
      </c>
      <c r="H748" s="69"/>
      <c r="I748" s="70"/>
      <c r="J748" s="70"/>
      <c r="K748" s="34"/>
      <c r="L748" s="77"/>
      <c r="M748" s="77"/>
      <c r="N748" s="72"/>
      <c r="O748" s="79" t="s">
        <v>179</v>
      </c>
      <c r="P748" s="81">
        <v>42853.205335648148</v>
      </c>
      <c r="Q748" s="79" t="s">
        <v>2006</v>
      </c>
      <c r="R748" s="82" t="s">
        <v>3427</v>
      </c>
      <c r="S748" s="79" t="s">
        <v>4116</v>
      </c>
      <c r="T748" s="79"/>
      <c r="U748" s="82" t="s">
        <v>4533</v>
      </c>
      <c r="V748" s="82" t="s">
        <v>4533</v>
      </c>
      <c r="W748" s="81">
        <v>42853.205335648148</v>
      </c>
      <c r="X748" s="82" t="s">
        <v>6376</v>
      </c>
      <c r="Y748" s="79"/>
      <c r="Z748" s="79"/>
      <c r="AA748" s="83" t="s">
        <v>8423</v>
      </c>
      <c r="AB748" s="79"/>
      <c r="AC748" s="79" t="b">
        <v>0</v>
      </c>
      <c r="AD748" s="79">
        <v>0</v>
      </c>
      <c r="AE748" s="83" t="s">
        <v>9915</v>
      </c>
      <c r="AF748" s="79" t="b">
        <v>0</v>
      </c>
      <c r="AG748" s="79" t="s">
        <v>9963</v>
      </c>
      <c r="AH748" s="79"/>
      <c r="AI748" s="83" t="s">
        <v>9915</v>
      </c>
      <c r="AJ748" s="79" t="b">
        <v>0</v>
      </c>
      <c r="AK748" s="79">
        <v>0</v>
      </c>
      <c r="AL748" s="83" t="s">
        <v>9915</v>
      </c>
      <c r="AM748" s="79" t="s">
        <v>10005</v>
      </c>
      <c r="AN748" s="79" t="b">
        <v>0</v>
      </c>
      <c r="AO748" s="83" t="s">
        <v>8423</v>
      </c>
      <c r="AP748" s="79" t="s">
        <v>179</v>
      </c>
      <c r="AQ748" s="79">
        <v>0</v>
      </c>
      <c r="AR748" s="79">
        <v>0</v>
      </c>
      <c r="AS748" s="79"/>
      <c r="AT748" s="79"/>
      <c r="AU748" s="79"/>
      <c r="AV748" s="79"/>
      <c r="AW748" s="79"/>
      <c r="AX748" s="79"/>
      <c r="AY748" s="79"/>
      <c r="AZ748" s="79"/>
      <c r="BA748">
        <v>1</v>
      </c>
      <c r="BB748">
        <v>1</v>
      </c>
      <c r="BC748" s="79" t="str">
        <f>IF(Edges[[#This Row],[Sentiment]]=0,"NEUTRAL",IF(Edges[[#This Row],[Sentiment]]=1,"POSITIVE",IF(Edges[[#This Row],[Sentiment]]=-1,"NEGATIVE")))</f>
        <v>POSITIVE</v>
      </c>
      <c r="BD748" s="79" t="str">
        <f>IF(Edges[[#This Row],[Vertex 1]]=Edges[[#This Row],[Vertex 2]],"HIDE","SHOW")</f>
        <v>HIDE</v>
      </c>
      <c r="BE748" s="124" t="e">
        <f>REPLACE(INDEX(GroupVertices[Group], MATCH(Edges[[#This Row],[Vertex 1]],GroupVertices[Vertex],0)),1,1,"")</f>
        <v>#N/A</v>
      </c>
      <c r="BF748" s="124" t="e">
        <f>REPLACE(INDEX(GroupVertices[Group], MATCH(Edges[[#This Row],[Vertex 2]],GroupVertices[Vertex],0)),1,1,"")</f>
        <v>#N/A</v>
      </c>
    </row>
    <row r="749" spans="1:58" hidden="1" x14ac:dyDescent="0.25">
      <c r="A749" s="64" t="s">
        <v>645</v>
      </c>
      <c r="B749" s="64" t="s">
        <v>645</v>
      </c>
      <c r="C749" s="65"/>
      <c r="D749" s="66"/>
      <c r="E749" s="67"/>
      <c r="F749" s="68"/>
      <c r="G749" s="65" t="str">
        <f>IF(Edges[[#This Row],[Vertex 1]]=Edges[[#This Row],[Vertex 2]],"HIDE","SHOW")</f>
        <v>HIDE</v>
      </c>
      <c r="H749" s="69"/>
      <c r="I749" s="70"/>
      <c r="J749" s="70"/>
      <c r="K749" s="34"/>
      <c r="L749" s="77"/>
      <c r="M749" s="77"/>
      <c r="N749" s="72"/>
      <c r="O749" s="79" t="s">
        <v>179</v>
      </c>
      <c r="P749" s="81">
        <v>42853.207407407404</v>
      </c>
      <c r="Q749" s="79" t="s">
        <v>2007</v>
      </c>
      <c r="R749" s="82" t="s">
        <v>3428</v>
      </c>
      <c r="S749" s="79" t="s">
        <v>4117</v>
      </c>
      <c r="T749" s="79"/>
      <c r="U749" s="79"/>
      <c r="V749" s="82" t="s">
        <v>5113</v>
      </c>
      <c r="W749" s="81">
        <v>42853.207407407404</v>
      </c>
      <c r="X749" s="82" t="s">
        <v>6377</v>
      </c>
      <c r="Y749" s="79"/>
      <c r="Z749" s="79"/>
      <c r="AA749" s="83" t="s">
        <v>8424</v>
      </c>
      <c r="AB749" s="79"/>
      <c r="AC749" s="79" t="b">
        <v>0</v>
      </c>
      <c r="AD749" s="79">
        <v>0</v>
      </c>
      <c r="AE749" s="83" t="s">
        <v>9915</v>
      </c>
      <c r="AF749" s="79" t="b">
        <v>0</v>
      </c>
      <c r="AG749" s="79" t="s">
        <v>9963</v>
      </c>
      <c r="AH749" s="79"/>
      <c r="AI749" s="83" t="s">
        <v>9915</v>
      </c>
      <c r="AJ749" s="79" t="b">
        <v>0</v>
      </c>
      <c r="AK749" s="79">
        <v>0</v>
      </c>
      <c r="AL749" s="83" t="s">
        <v>9915</v>
      </c>
      <c r="AM749" s="79" t="s">
        <v>9990</v>
      </c>
      <c r="AN749" s="79" t="b">
        <v>0</v>
      </c>
      <c r="AO749" s="83" t="s">
        <v>8424</v>
      </c>
      <c r="AP749" s="79" t="s">
        <v>179</v>
      </c>
      <c r="AQ749" s="79">
        <v>0</v>
      </c>
      <c r="AR749" s="79">
        <v>0</v>
      </c>
      <c r="AS749" s="79"/>
      <c r="AT749" s="79"/>
      <c r="AU749" s="79"/>
      <c r="AV749" s="79"/>
      <c r="AW749" s="79"/>
      <c r="AX749" s="79"/>
      <c r="AY749" s="79"/>
      <c r="AZ749" s="79"/>
      <c r="BA749">
        <v>1</v>
      </c>
      <c r="BB749">
        <v>1</v>
      </c>
      <c r="BC749" s="79" t="str">
        <f>IF(Edges[[#This Row],[Sentiment]]=0,"NEUTRAL",IF(Edges[[#This Row],[Sentiment]]=1,"POSITIVE",IF(Edges[[#This Row],[Sentiment]]=-1,"NEGATIVE")))</f>
        <v>POSITIVE</v>
      </c>
      <c r="BD749" s="79" t="str">
        <f>IF(Edges[[#This Row],[Vertex 1]]=Edges[[#This Row],[Vertex 2]],"HIDE","SHOW")</f>
        <v>HIDE</v>
      </c>
      <c r="BE749" s="124" t="e">
        <f>REPLACE(INDEX(GroupVertices[Group], MATCH(Edges[[#This Row],[Vertex 1]],GroupVertices[Vertex],0)),1,1,"")</f>
        <v>#N/A</v>
      </c>
      <c r="BF749" s="124" t="e">
        <f>REPLACE(INDEX(GroupVertices[Group], MATCH(Edges[[#This Row],[Vertex 2]],GroupVertices[Vertex],0)),1,1,"")</f>
        <v>#N/A</v>
      </c>
    </row>
    <row r="750" spans="1:58" hidden="1" x14ac:dyDescent="0.25">
      <c r="A750" s="64" t="s">
        <v>646</v>
      </c>
      <c r="B750" s="64" t="s">
        <v>646</v>
      </c>
      <c r="C750" s="65"/>
      <c r="D750" s="66"/>
      <c r="E750" s="67"/>
      <c r="F750" s="68"/>
      <c r="G750" s="65" t="str">
        <f>IF(Edges[[#This Row],[Vertex 1]]=Edges[[#This Row],[Vertex 2]],"HIDE","SHOW")</f>
        <v>HIDE</v>
      </c>
      <c r="H750" s="69"/>
      <c r="I750" s="70"/>
      <c r="J750" s="70"/>
      <c r="K750" s="34"/>
      <c r="L750" s="77"/>
      <c r="M750" s="77"/>
      <c r="N750" s="72"/>
      <c r="O750" s="79" t="s">
        <v>179</v>
      </c>
      <c r="P750" s="81">
        <v>42853.213449074072</v>
      </c>
      <c r="Q750" s="79" t="s">
        <v>2008</v>
      </c>
      <c r="R750" s="82" t="s">
        <v>3429</v>
      </c>
      <c r="S750" s="79" t="s">
        <v>4051</v>
      </c>
      <c r="T750" s="79"/>
      <c r="U750" s="79"/>
      <c r="V750" s="82" t="s">
        <v>5114</v>
      </c>
      <c r="W750" s="81">
        <v>42853.213449074072</v>
      </c>
      <c r="X750" s="82" t="s">
        <v>6378</v>
      </c>
      <c r="Y750" s="79"/>
      <c r="Z750" s="79"/>
      <c r="AA750" s="83" t="s">
        <v>8425</v>
      </c>
      <c r="AB750" s="79"/>
      <c r="AC750" s="79" t="b">
        <v>0</v>
      </c>
      <c r="AD750" s="79">
        <v>0</v>
      </c>
      <c r="AE750" s="83" t="s">
        <v>9915</v>
      </c>
      <c r="AF750" s="79" t="b">
        <v>0</v>
      </c>
      <c r="AG750" s="79" t="s">
        <v>9963</v>
      </c>
      <c r="AH750" s="79"/>
      <c r="AI750" s="83" t="s">
        <v>9915</v>
      </c>
      <c r="AJ750" s="79" t="b">
        <v>0</v>
      </c>
      <c r="AK750" s="79">
        <v>0</v>
      </c>
      <c r="AL750" s="83" t="s">
        <v>9915</v>
      </c>
      <c r="AM750" s="79" t="s">
        <v>10035</v>
      </c>
      <c r="AN750" s="79" t="b">
        <v>1</v>
      </c>
      <c r="AO750" s="83" t="s">
        <v>8425</v>
      </c>
      <c r="AP750" s="79" t="s">
        <v>179</v>
      </c>
      <c r="AQ750" s="79">
        <v>0</v>
      </c>
      <c r="AR750" s="79">
        <v>0</v>
      </c>
      <c r="AS750" s="79"/>
      <c r="AT750" s="79"/>
      <c r="AU750" s="79"/>
      <c r="AV750" s="79"/>
      <c r="AW750" s="79"/>
      <c r="AX750" s="79"/>
      <c r="AY750" s="79"/>
      <c r="AZ750" s="79"/>
      <c r="BA750">
        <v>1</v>
      </c>
      <c r="BB750">
        <v>1</v>
      </c>
      <c r="BC750" s="79" t="str">
        <f>IF(Edges[[#This Row],[Sentiment]]=0,"NEUTRAL",IF(Edges[[#This Row],[Sentiment]]=1,"POSITIVE",IF(Edges[[#This Row],[Sentiment]]=-1,"NEGATIVE")))</f>
        <v>POSITIVE</v>
      </c>
      <c r="BD750" s="79" t="str">
        <f>IF(Edges[[#This Row],[Vertex 1]]=Edges[[#This Row],[Vertex 2]],"HIDE","SHOW")</f>
        <v>HIDE</v>
      </c>
      <c r="BE750" s="124" t="e">
        <f>REPLACE(INDEX(GroupVertices[Group], MATCH(Edges[[#This Row],[Vertex 1]],GroupVertices[Vertex],0)),1,1,"")</f>
        <v>#N/A</v>
      </c>
      <c r="BF750" s="124" t="e">
        <f>REPLACE(INDEX(GroupVertices[Group], MATCH(Edges[[#This Row],[Vertex 2]],GroupVertices[Vertex],0)),1,1,"")</f>
        <v>#N/A</v>
      </c>
    </row>
    <row r="751" spans="1:58" x14ac:dyDescent="0.25">
      <c r="A751" s="64" t="s">
        <v>647</v>
      </c>
      <c r="B751" s="64" t="s">
        <v>1544</v>
      </c>
      <c r="C751" s="65"/>
      <c r="D751" s="66"/>
      <c r="E751" s="67"/>
      <c r="F751" s="68"/>
      <c r="G751" s="65" t="str">
        <f>IF(Edges[[#This Row],[Vertex 1]]=Edges[[#This Row],[Vertex 2]],"HIDE","SHOW")</f>
        <v>SHOW</v>
      </c>
      <c r="H751" s="69"/>
      <c r="I751" s="70"/>
      <c r="J751" s="70"/>
      <c r="K751" s="34" t="s">
        <v>65</v>
      </c>
      <c r="L751" s="77">
        <v>751</v>
      </c>
      <c r="M751" s="77"/>
      <c r="N751" s="72"/>
      <c r="O751" s="79" t="s">
        <v>1646</v>
      </c>
      <c r="P751" s="81">
        <v>42853.218518518515</v>
      </c>
      <c r="Q751" s="79" t="s">
        <v>18377</v>
      </c>
      <c r="R751" s="79"/>
      <c r="S751" s="79"/>
      <c r="T751" s="79" t="s">
        <v>4334</v>
      </c>
      <c r="U751" s="79"/>
      <c r="V751" s="82" t="s">
        <v>5115</v>
      </c>
      <c r="W751" s="81">
        <v>42853.218518518515</v>
      </c>
      <c r="X751" s="82" t="s">
        <v>6379</v>
      </c>
      <c r="Y751" s="79"/>
      <c r="Z751" s="79"/>
      <c r="AA751" s="83" t="s">
        <v>8426</v>
      </c>
      <c r="AB751" s="79"/>
      <c r="AC751" s="79" t="b">
        <v>0</v>
      </c>
      <c r="AD751" s="79">
        <v>0</v>
      </c>
      <c r="AE751" s="83" t="s">
        <v>9915</v>
      </c>
      <c r="AF751" s="79" t="b">
        <v>0</v>
      </c>
      <c r="AG751" s="79" t="s">
        <v>9963</v>
      </c>
      <c r="AH751" s="79"/>
      <c r="AI751" s="83" t="s">
        <v>9915</v>
      </c>
      <c r="AJ751" s="79" t="b">
        <v>0</v>
      </c>
      <c r="AK751" s="79">
        <v>3</v>
      </c>
      <c r="AL751" s="83" t="s">
        <v>8624</v>
      </c>
      <c r="AM751" s="79" t="s">
        <v>9990</v>
      </c>
      <c r="AN751" s="79" t="b">
        <v>0</v>
      </c>
      <c r="AO751" s="83" t="s">
        <v>8624</v>
      </c>
      <c r="AP751" s="79" t="s">
        <v>179</v>
      </c>
      <c r="AQ751" s="79">
        <v>0</v>
      </c>
      <c r="AR751" s="79">
        <v>0</v>
      </c>
      <c r="AS751" s="79"/>
      <c r="AT751" s="79"/>
      <c r="AU751" s="79"/>
      <c r="AV751" s="79"/>
      <c r="AW751" s="79"/>
      <c r="AX751" s="79"/>
      <c r="AY751" s="79"/>
      <c r="AZ751" s="79"/>
      <c r="BA751">
        <v>1</v>
      </c>
      <c r="BB751">
        <v>1</v>
      </c>
      <c r="BC751" s="79" t="str">
        <f>IF(Edges[[#This Row],[Sentiment]]=0,"NEUTRAL",IF(Edges[[#This Row],[Sentiment]]=1,"POSITIVE",IF(Edges[[#This Row],[Sentiment]]=-1,"NEGATIVE")))</f>
        <v>POSITIVE</v>
      </c>
      <c r="BD751" s="79" t="str">
        <f>IF(Edges[[#This Row],[Vertex 1]]=Edges[[#This Row],[Vertex 2]],"HIDE","SHOW")</f>
        <v>SHOW</v>
      </c>
      <c r="BE751" s="78" t="str">
        <f>REPLACE(INDEX(GroupVertices[Group], MATCH(Edges[[#This Row],[Vertex 1]],GroupVertices[Vertex],0)),1,1,"")</f>
        <v>OSITIVE</v>
      </c>
      <c r="BF751" s="78" t="str">
        <f>REPLACE(INDEX(GroupVertices[Group], MATCH(Edges[[#This Row],[Vertex 2]],GroupVertices[Vertex],0)),1,1,"")</f>
        <v>eneral</v>
      </c>
    </row>
    <row r="752" spans="1:58" x14ac:dyDescent="0.25">
      <c r="A752" s="64" t="s">
        <v>647</v>
      </c>
      <c r="B752" s="64" t="s">
        <v>799</v>
      </c>
      <c r="C752" s="65"/>
      <c r="D752" s="66"/>
      <c r="E752" s="67"/>
      <c r="F752" s="68"/>
      <c r="G752" s="65" t="str">
        <f>IF(Edges[[#This Row],[Vertex 1]]=Edges[[#This Row],[Vertex 2]],"HIDE","SHOW")</f>
        <v>SHOW</v>
      </c>
      <c r="H752" s="69"/>
      <c r="I752" s="70"/>
      <c r="J752" s="70"/>
      <c r="K752" s="34" t="s">
        <v>65</v>
      </c>
      <c r="L752" s="77">
        <v>752</v>
      </c>
      <c r="M752" s="77"/>
      <c r="N752" s="72"/>
      <c r="O752" s="79" t="s">
        <v>1646</v>
      </c>
      <c r="P752" s="81">
        <v>42853.218518518515</v>
      </c>
      <c r="Q752" s="79" t="s">
        <v>18377</v>
      </c>
      <c r="R752" s="79"/>
      <c r="S752" s="79"/>
      <c r="T752" s="79" t="s">
        <v>4334</v>
      </c>
      <c r="U752" s="79"/>
      <c r="V752" s="82" t="s">
        <v>5115</v>
      </c>
      <c r="W752" s="81">
        <v>42853.218518518515</v>
      </c>
      <c r="X752" s="82" t="s">
        <v>6379</v>
      </c>
      <c r="Y752" s="79"/>
      <c r="Z752" s="79"/>
      <c r="AA752" s="83" t="s">
        <v>8426</v>
      </c>
      <c r="AB752" s="79"/>
      <c r="AC752" s="79" t="b">
        <v>0</v>
      </c>
      <c r="AD752" s="79">
        <v>0</v>
      </c>
      <c r="AE752" s="83" t="s">
        <v>9915</v>
      </c>
      <c r="AF752" s="79" t="b">
        <v>0</v>
      </c>
      <c r="AG752" s="79" t="s">
        <v>9963</v>
      </c>
      <c r="AH752" s="79"/>
      <c r="AI752" s="83" t="s">
        <v>9915</v>
      </c>
      <c r="AJ752" s="79" t="b">
        <v>0</v>
      </c>
      <c r="AK752" s="79">
        <v>3</v>
      </c>
      <c r="AL752" s="83" t="s">
        <v>8624</v>
      </c>
      <c r="AM752" s="79" t="s">
        <v>9990</v>
      </c>
      <c r="AN752" s="79" t="b">
        <v>0</v>
      </c>
      <c r="AO752" s="83" t="s">
        <v>8624</v>
      </c>
      <c r="AP752" s="79" t="s">
        <v>179</v>
      </c>
      <c r="AQ752" s="79">
        <v>0</v>
      </c>
      <c r="AR752" s="79">
        <v>0</v>
      </c>
      <c r="AS752" s="79"/>
      <c r="AT752" s="79"/>
      <c r="AU752" s="79"/>
      <c r="AV752" s="79"/>
      <c r="AW752" s="79"/>
      <c r="AX752" s="79"/>
      <c r="AY752" s="79"/>
      <c r="AZ752" s="79"/>
      <c r="BA752">
        <v>1</v>
      </c>
      <c r="BB752">
        <v>1</v>
      </c>
      <c r="BC752" s="79" t="str">
        <f>IF(Edges[[#This Row],[Sentiment]]=0,"NEUTRAL",IF(Edges[[#This Row],[Sentiment]]=1,"POSITIVE",IF(Edges[[#This Row],[Sentiment]]=-1,"NEGATIVE")))</f>
        <v>POSITIVE</v>
      </c>
      <c r="BD752" s="79" t="str">
        <f>IF(Edges[[#This Row],[Vertex 1]]=Edges[[#This Row],[Vertex 2]],"HIDE","SHOW")</f>
        <v>SHOW</v>
      </c>
      <c r="BE752" s="78" t="str">
        <f>REPLACE(INDEX(GroupVertices[Group], MATCH(Edges[[#This Row],[Vertex 1]],GroupVertices[Vertex],0)),1,1,"")</f>
        <v>OSITIVE</v>
      </c>
      <c r="BF752" s="78" t="str">
        <f>REPLACE(INDEX(GroupVertices[Group], MATCH(Edges[[#This Row],[Vertex 2]],GroupVertices[Vertex],0)),1,1,"")</f>
        <v>EUTRAL</v>
      </c>
    </row>
    <row r="753" spans="1:58" hidden="1" x14ac:dyDescent="0.25">
      <c r="A753" s="64" t="s">
        <v>648</v>
      </c>
      <c r="B753" s="64" t="s">
        <v>648</v>
      </c>
      <c r="C753" s="65"/>
      <c r="D753" s="66"/>
      <c r="E753" s="67"/>
      <c r="F753" s="68"/>
      <c r="G753" s="65" t="str">
        <f>IF(Edges[[#This Row],[Vertex 1]]=Edges[[#This Row],[Vertex 2]],"HIDE","SHOW")</f>
        <v>HIDE</v>
      </c>
      <c r="H753" s="69"/>
      <c r="I753" s="70"/>
      <c r="J753" s="70"/>
      <c r="K753" s="34"/>
      <c r="L753" s="77"/>
      <c r="M753" s="77"/>
      <c r="N753" s="72"/>
      <c r="O753" s="79" t="s">
        <v>179</v>
      </c>
      <c r="P753" s="81">
        <v>42853.221284722225</v>
      </c>
      <c r="Q753" s="79" t="s">
        <v>2009</v>
      </c>
      <c r="R753" s="82" t="s">
        <v>3430</v>
      </c>
      <c r="S753" s="79" t="s">
        <v>4020</v>
      </c>
      <c r="T753" s="79"/>
      <c r="U753" s="79"/>
      <c r="V753" s="82" t="s">
        <v>5116</v>
      </c>
      <c r="W753" s="81">
        <v>42853.221284722225</v>
      </c>
      <c r="X753" s="82" t="s">
        <v>6380</v>
      </c>
      <c r="Y753" s="79"/>
      <c r="Z753" s="79"/>
      <c r="AA753" s="83" t="s">
        <v>8427</v>
      </c>
      <c r="AB753" s="79"/>
      <c r="AC753" s="79" t="b">
        <v>0</v>
      </c>
      <c r="AD753" s="79">
        <v>0</v>
      </c>
      <c r="AE753" s="83" t="s">
        <v>9915</v>
      </c>
      <c r="AF753" s="79" t="b">
        <v>0</v>
      </c>
      <c r="AG753" s="79" t="s">
        <v>9963</v>
      </c>
      <c r="AH753" s="79"/>
      <c r="AI753" s="83" t="s">
        <v>9915</v>
      </c>
      <c r="AJ753" s="79" t="b">
        <v>0</v>
      </c>
      <c r="AK753" s="79">
        <v>0</v>
      </c>
      <c r="AL753" s="83" t="s">
        <v>9915</v>
      </c>
      <c r="AM753" s="79" t="s">
        <v>9996</v>
      </c>
      <c r="AN753" s="79" t="b">
        <v>0</v>
      </c>
      <c r="AO753" s="83" t="s">
        <v>8427</v>
      </c>
      <c r="AP753" s="79" t="s">
        <v>179</v>
      </c>
      <c r="AQ753" s="79">
        <v>0</v>
      </c>
      <c r="AR753" s="79">
        <v>0</v>
      </c>
      <c r="AS753" s="79"/>
      <c r="AT753" s="79"/>
      <c r="AU753" s="79"/>
      <c r="AV753" s="79"/>
      <c r="AW753" s="79"/>
      <c r="AX753" s="79"/>
      <c r="AY753" s="79"/>
      <c r="AZ753" s="79"/>
      <c r="BA753">
        <v>1</v>
      </c>
      <c r="BB753">
        <v>1</v>
      </c>
      <c r="BC753" s="79" t="str">
        <f>IF(Edges[[#This Row],[Sentiment]]=0,"NEUTRAL",IF(Edges[[#This Row],[Sentiment]]=1,"POSITIVE",IF(Edges[[#This Row],[Sentiment]]=-1,"NEGATIVE")))</f>
        <v>POSITIVE</v>
      </c>
      <c r="BD753" s="79" t="str">
        <f>IF(Edges[[#This Row],[Vertex 1]]=Edges[[#This Row],[Vertex 2]],"HIDE","SHOW")</f>
        <v>HIDE</v>
      </c>
      <c r="BE753" s="124" t="e">
        <f>REPLACE(INDEX(GroupVertices[Group], MATCH(Edges[[#This Row],[Vertex 1]],GroupVertices[Vertex],0)),1,1,"")</f>
        <v>#N/A</v>
      </c>
      <c r="BF753" s="124" t="e">
        <f>REPLACE(INDEX(GroupVertices[Group], MATCH(Edges[[#This Row],[Vertex 2]],GroupVertices[Vertex],0)),1,1,"")</f>
        <v>#N/A</v>
      </c>
    </row>
    <row r="754" spans="1:58" hidden="1" x14ac:dyDescent="0.25">
      <c r="A754" s="64" t="s">
        <v>649</v>
      </c>
      <c r="B754" s="64" t="s">
        <v>649</v>
      </c>
      <c r="C754" s="65"/>
      <c r="D754" s="66"/>
      <c r="E754" s="67"/>
      <c r="F754" s="68"/>
      <c r="G754" s="65" t="str">
        <f>IF(Edges[[#This Row],[Vertex 1]]=Edges[[#This Row],[Vertex 2]],"HIDE","SHOW")</f>
        <v>HIDE</v>
      </c>
      <c r="H754" s="69"/>
      <c r="I754" s="70"/>
      <c r="J754" s="70"/>
      <c r="K754" s="34"/>
      <c r="L754" s="77"/>
      <c r="M754" s="77"/>
      <c r="N754" s="72"/>
      <c r="O754" s="79" t="s">
        <v>179</v>
      </c>
      <c r="P754" s="81">
        <v>42853.225416666668</v>
      </c>
      <c r="Q754" s="79" t="s">
        <v>2010</v>
      </c>
      <c r="R754" s="79"/>
      <c r="S754" s="79"/>
      <c r="T754" s="79"/>
      <c r="U754" s="79"/>
      <c r="V754" s="82" t="s">
        <v>5117</v>
      </c>
      <c r="W754" s="81">
        <v>42853.225416666668</v>
      </c>
      <c r="X754" s="82" t="s">
        <v>6381</v>
      </c>
      <c r="Y754" s="79"/>
      <c r="Z754" s="79"/>
      <c r="AA754" s="83" t="s">
        <v>8428</v>
      </c>
      <c r="AB754" s="79"/>
      <c r="AC754" s="79" t="b">
        <v>0</v>
      </c>
      <c r="AD754" s="79">
        <v>0</v>
      </c>
      <c r="AE754" s="83" t="s">
        <v>9915</v>
      </c>
      <c r="AF754" s="79" t="b">
        <v>0</v>
      </c>
      <c r="AG754" s="79" t="s">
        <v>9963</v>
      </c>
      <c r="AH754" s="79"/>
      <c r="AI754" s="83" t="s">
        <v>9915</v>
      </c>
      <c r="AJ754" s="79" t="b">
        <v>0</v>
      </c>
      <c r="AK754" s="79">
        <v>0</v>
      </c>
      <c r="AL754" s="83" t="s">
        <v>9915</v>
      </c>
      <c r="AM754" s="79" t="s">
        <v>9990</v>
      </c>
      <c r="AN754" s="79" t="b">
        <v>0</v>
      </c>
      <c r="AO754" s="83" t="s">
        <v>8428</v>
      </c>
      <c r="AP754" s="79" t="s">
        <v>179</v>
      </c>
      <c r="AQ754" s="79">
        <v>0</v>
      </c>
      <c r="AR754" s="79">
        <v>0</v>
      </c>
      <c r="AS754" s="79"/>
      <c r="AT754" s="79"/>
      <c r="AU754" s="79"/>
      <c r="AV754" s="79"/>
      <c r="AW754" s="79"/>
      <c r="AX754" s="79"/>
      <c r="AY754" s="79"/>
      <c r="AZ754" s="79"/>
      <c r="BA754">
        <v>1</v>
      </c>
      <c r="BB754">
        <v>1</v>
      </c>
      <c r="BC754" s="79" t="str">
        <f>IF(Edges[[#This Row],[Sentiment]]=0,"NEUTRAL",IF(Edges[[#This Row],[Sentiment]]=1,"POSITIVE",IF(Edges[[#This Row],[Sentiment]]=-1,"NEGATIVE")))</f>
        <v>POSITIVE</v>
      </c>
      <c r="BD754" s="79" t="str">
        <f>IF(Edges[[#This Row],[Vertex 1]]=Edges[[#This Row],[Vertex 2]],"HIDE","SHOW")</f>
        <v>HIDE</v>
      </c>
      <c r="BE754" s="124" t="e">
        <f>REPLACE(INDEX(GroupVertices[Group], MATCH(Edges[[#This Row],[Vertex 1]],GroupVertices[Vertex],0)),1,1,"")</f>
        <v>#N/A</v>
      </c>
      <c r="BF754" s="124" t="e">
        <f>REPLACE(INDEX(GroupVertices[Group], MATCH(Edges[[#This Row],[Vertex 2]],GroupVertices[Vertex],0)),1,1,"")</f>
        <v>#N/A</v>
      </c>
    </row>
    <row r="755" spans="1:58" hidden="1" x14ac:dyDescent="0.25">
      <c r="A755" s="64" t="s">
        <v>650</v>
      </c>
      <c r="B755" s="64" t="s">
        <v>650</v>
      </c>
      <c r="C755" s="65"/>
      <c r="D755" s="66"/>
      <c r="E755" s="67"/>
      <c r="F755" s="68"/>
      <c r="G755" s="65" t="str">
        <f>IF(Edges[[#This Row],[Vertex 1]]=Edges[[#This Row],[Vertex 2]],"HIDE","SHOW")</f>
        <v>HIDE</v>
      </c>
      <c r="H755" s="69"/>
      <c r="I755" s="70"/>
      <c r="J755" s="70"/>
      <c r="K755" s="34"/>
      <c r="L755" s="77"/>
      <c r="M755" s="77"/>
      <c r="N755" s="72"/>
      <c r="O755" s="79" t="s">
        <v>179</v>
      </c>
      <c r="P755" s="81">
        <v>42851.979398148149</v>
      </c>
      <c r="Q755" s="79" t="s">
        <v>2011</v>
      </c>
      <c r="R755" s="82" t="s">
        <v>3431</v>
      </c>
      <c r="S755" s="79" t="s">
        <v>4118</v>
      </c>
      <c r="T755" s="79" t="s">
        <v>4335</v>
      </c>
      <c r="U755" s="79"/>
      <c r="V755" s="82" t="s">
        <v>5118</v>
      </c>
      <c r="W755" s="81">
        <v>42851.979398148149</v>
      </c>
      <c r="X755" s="82" t="s">
        <v>6382</v>
      </c>
      <c r="Y755" s="79"/>
      <c r="Z755" s="79"/>
      <c r="AA755" s="83" t="s">
        <v>8429</v>
      </c>
      <c r="AB755" s="79"/>
      <c r="AC755" s="79" t="b">
        <v>0</v>
      </c>
      <c r="AD755" s="79">
        <v>0</v>
      </c>
      <c r="AE755" s="83" t="s">
        <v>9915</v>
      </c>
      <c r="AF755" s="79" t="b">
        <v>0</v>
      </c>
      <c r="AG755" s="79" t="s">
        <v>9963</v>
      </c>
      <c r="AH755" s="79"/>
      <c r="AI755" s="83" t="s">
        <v>9915</v>
      </c>
      <c r="AJ755" s="79" t="b">
        <v>0</v>
      </c>
      <c r="AK755" s="79">
        <v>0</v>
      </c>
      <c r="AL755" s="83" t="s">
        <v>9915</v>
      </c>
      <c r="AM755" s="79" t="s">
        <v>10010</v>
      </c>
      <c r="AN755" s="79" t="b">
        <v>0</v>
      </c>
      <c r="AO755" s="83" t="s">
        <v>8429</v>
      </c>
      <c r="AP755" s="79" t="s">
        <v>179</v>
      </c>
      <c r="AQ755" s="79">
        <v>0</v>
      </c>
      <c r="AR755" s="79">
        <v>0</v>
      </c>
      <c r="AS755" s="79"/>
      <c r="AT755" s="79"/>
      <c r="AU755" s="79"/>
      <c r="AV755" s="79"/>
      <c r="AW755" s="79"/>
      <c r="AX755" s="79"/>
      <c r="AY755" s="79"/>
      <c r="AZ755" s="79"/>
      <c r="BA755">
        <v>2</v>
      </c>
      <c r="BB755">
        <v>0</v>
      </c>
      <c r="BC755" s="79" t="str">
        <f>IF(Edges[[#This Row],[Sentiment]]=0,"NEUTRAL",IF(Edges[[#This Row],[Sentiment]]=1,"POSITIVE",IF(Edges[[#This Row],[Sentiment]]=-1,"NEGATIVE")))</f>
        <v>NEUTRAL</v>
      </c>
      <c r="BD755" s="79" t="str">
        <f>IF(Edges[[#This Row],[Vertex 1]]=Edges[[#This Row],[Vertex 2]],"HIDE","SHOW")</f>
        <v>HIDE</v>
      </c>
      <c r="BE755" s="124" t="e">
        <f>REPLACE(INDEX(GroupVertices[Group], MATCH(Edges[[#This Row],[Vertex 1]],GroupVertices[Vertex],0)),1,1,"")</f>
        <v>#N/A</v>
      </c>
      <c r="BF755" s="124" t="e">
        <f>REPLACE(INDEX(GroupVertices[Group], MATCH(Edges[[#This Row],[Vertex 2]],GroupVertices[Vertex],0)),1,1,"")</f>
        <v>#N/A</v>
      </c>
    </row>
    <row r="756" spans="1:58" hidden="1" x14ac:dyDescent="0.25">
      <c r="A756" s="64" t="s">
        <v>650</v>
      </c>
      <c r="B756" s="64" t="s">
        <v>650</v>
      </c>
      <c r="C756" s="65"/>
      <c r="D756" s="66"/>
      <c r="E756" s="67"/>
      <c r="F756" s="68"/>
      <c r="G756" s="65" t="str">
        <f>IF(Edges[[#This Row],[Vertex 1]]=Edges[[#This Row],[Vertex 2]],"HIDE","SHOW")</f>
        <v>HIDE</v>
      </c>
      <c r="H756" s="69"/>
      <c r="I756" s="70"/>
      <c r="J756" s="70"/>
      <c r="K756" s="34"/>
      <c r="L756" s="77"/>
      <c r="M756" s="77"/>
      <c r="N756" s="72"/>
      <c r="O756" s="79" t="s">
        <v>179</v>
      </c>
      <c r="P756" s="81">
        <v>42853.22934027778</v>
      </c>
      <c r="Q756" s="79" t="s">
        <v>2011</v>
      </c>
      <c r="R756" s="82" t="s">
        <v>3431</v>
      </c>
      <c r="S756" s="79" t="s">
        <v>4118</v>
      </c>
      <c r="T756" s="79" t="s">
        <v>4335</v>
      </c>
      <c r="U756" s="79"/>
      <c r="V756" s="82" t="s">
        <v>5118</v>
      </c>
      <c r="W756" s="81">
        <v>42853.22934027778</v>
      </c>
      <c r="X756" s="82" t="s">
        <v>6383</v>
      </c>
      <c r="Y756" s="79"/>
      <c r="Z756" s="79"/>
      <c r="AA756" s="83" t="s">
        <v>8430</v>
      </c>
      <c r="AB756" s="79"/>
      <c r="AC756" s="79" t="b">
        <v>0</v>
      </c>
      <c r="AD756" s="79">
        <v>0</v>
      </c>
      <c r="AE756" s="83" t="s">
        <v>9915</v>
      </c>
      <c r="AF756" s="79" t="b">
        <v>0</v>
      </c>
      <c r="AG756" s="79" t="s">
        <v>9963</v>
      </c>
      <c r="AH756" s="79"/>
      <c r="AI756" s="83" t="s">
        <v>9915</v>
      </c>
      <c r="AJ756" s="79" t="b">
        <v>0</v>
      </c>
      <c r="AK756" s="79">
        <v>0</v>
      </c>
      <c r="AL756" s="83" t="s">
        <v>9915</v>
      </c>
      <c r="AM756" s="79" t="s">
        <v>10010</v>
      </c>
      <c r="AN756" s="79" t="b">
        <v>0</v>
      </c>
      <c r="AO756" s="83" t="s">
        <v>8430</v>
      </c>
      <c r="AP756" s="79" t="s">
        <v>179</v>
      </c>
      <c r="AQ756" s="79">
        <v>0</v>
      </c>
      <c r="AR756" s="79">
        <v>0</v>
      </c>
      <c r="AS756" s="79"/>
      <c r="AT756" s="79"/>
      <c r="AU756" s="79"/>
      <c r="AV756" s="79"/>
      <c r="AW756" s="79"/>
      <c r="AX756" s="79"/>
      <c r="AY756" s="79"/>
      <c r="AZ756" s="79"/>
      <c r="BA756">
        <v>2</v>
      </c>
      <c r="BB756">
        <v>0</v>
      </c>
      <c r="BC756" s="79" t="str">
        <f>IF(Edges[[#This Row],[Sentiment]]=0,"NEUTRAL",IF(Edges[[#This Row],[Sentiment]]=1,"POSITIVE",IF(Edges[[#This Row],[Sentiment]]=-1,"NEGATIVE")))</f>
        <v>NEUTRAL</v>
      </c>
      <c r="BD756" s="79" t="str">
        <f>IF(Edges[[#This Row],[Vertex 1]]=Edges[[#This Row],[Vertex 2]],"HIDE","SHOW")</f>
        <v>HIDE</v>
      </c>
      <c r="BE756" s="124" t="e">
        <f>REPLACE(INDEX(GroupVertices[Group], MATCH(Edges[[#This Row],[Vertex 1]],GroupVertices[Vertex],0)),1,1,"")</f>
        <v>#N/A</v>
      </c>
      <c r="BF756" s="124" t="e">
        <f>REPLACE(INDEX(GroupVertices[Group], MATCH(Edges[[#This Row],[Vertex 2]],GroupVertices[Vertex],0)),1,1,"")</f>
        <v>#N/A</v>
      </c>
    </row>
    <row r="757" spans="1:58" hidden="1" x14ac:dyDescent="0.25">
      <c r="A757" s="64" t="s">
        <v>651</v>
      </c>
      <c r="B757" s="64" t="s">
        <v>651</v>
      </c>
      <c r="C757" s="65"/>
      <c r="D757" s="66"/>
      <c r="E757" s="67"/>
      <c r="F757" s="68"/>
      <c r="G757" s="65" t="str">
        <f>IF(Edges[[#This Row],[Vertex 1]]=Edges[[#This Row],[Vertex 2]],"HIDE","SHOW")</f>
        <v>HIDE</v>
      </c>
      <c r="H757" s="69"/>
      <c r="I757" s="70"/>
      <c r="J757" s="70"/>
      <c r="K757" s="34"/>
      <c r="L757" s="77"/>
      <c r="M757" s="77"/>
      <c r="N757" s="72"/>
      <c r="O757" s="79" t="s">
        <v>179</v>
      </c>
      <c r="P757" s="81">
        <v>42851.979398148149</v>
      </c>
      <c r="Q757" s="79" t="s">
        <v>2012</v>
      </c>
      <c r="R757" s="82" t="s">
        <v>3431</v>
      </c>
      <c r="S757" s="79" t="s">
        <v>4118</v>
      </c>
      <c r="T757" s="79" t="s">
        <v>4335</v>
      </c>
      <c r="U757" s="79"/>
      <c r="V757" s="82" t="s">
        <v>5119</v>
      </c>
      <c r="W757" s="81">
        <v>42851.979398148149</v>
      </c>
      <c r="X757" s="82" t="s">
        <v>6384</v>
      </c>
      <c r="Y757" s="79"/>
      <c r="Z757" s="79"/>
      <c r="AA757" s="83" t="s">
        <v>8431</v>
      </c>
      <c r="AB757" s="79"/>
      <c r="AC757" s="79" t="b">
        <v>0</v>
      </c>
      <c r="AD757" s="79">
        <v>0</v>
      </c>
      <c r="AE757" s="83" t="s">
        <v>9915</v>
      </c>
      <c r="AF757" s="79" t="b">
        <v>0</v>
      </c>
      <c r="AG757" s="79" t="s">
        <v>9963</v>
      </c>
      <c r="AH757" s="79"/>
      <c r="AI757" s="83" t="s">
        <v>9915</v>
      </c>
      <c r="AJ757" s="79" t="b">
        <v>0</v>
      </c>
      <c r="AK757" s="79">
        <v>0</v>
      </c>
      <c r="AL757" s="83" t="s">
        <v>9915</v>
      </c>
      <c r="AM757" s="79" t="s">
        <v>10010</v>
      </c>
      <c r="AN757" s="79" t="b">
        <v>0</v>
      </c>
      <c r="AO757" s="83" t="s">
        <v>8431</v>
      </c>
      <c r="AP757" s="79" t="s">
        <v>179</v>
      </c>
      <c r="AQ757" s="79">
        <v>0</v>
      </c>
      <c r="AR757" s="79">
        <v>0</v>
      </c>
      <c r="AS757" s="79"/>
      <c r="AT757" s="79"/>
      <c r="AU757" s="79"/>
      <c r="AV757" s="79"/>
      <c r="AW757" s="79"/>
      <c r="AX757" s="79"/>
      <c r="AY757" s="79"/>
      <c r="AZ757" s="79"/>
      <c r="BA757">
        <v>2</v>
      </c>
      <c r="BB757">
        <v>0</v>
      </c>
      <c r="BC757" s="79" t="str">
        <f>IF(Edges[[#This Row],[Sentiment]]=0,"NEUTRAL",IF(Edges[[#This Row],[Sentiment]]=1,"POSITIVE",IF(Edges[[#This Row],[Sentiment]]=-1,"NEGATIVE")))</f>
        <v>NEUTRAL</v>
      </c>
      <c r="BD757" s="79" t="str">
        <f>IF(Edges[[#This Row],[Vertex 1]]=Edges[[#This Row],[Vertex 2]],"HIDE","SHOW")</f>
        <v>HIDE</v>
      </c>
      <c r="BE757" s="124" t="e">
        <f>REPLACE(INDEX(GroupVertices[Group], MATCH(Edges[[#This Row],[Vertex 1]],GroupVertices[Vertex],0)),1,1,"")</f>
        <v>#N/A</v>
      </c>
      <c r="BF757" s="124" t="e">
        <f>REPLACE(INDEX(GroupVertices[Group], MATCH(Edges[[#This Row],[Vertex 2]],GroupVertices[Vertex],0)),1,1,"")</f>
        <v>#N/A</v>
      </c>
    </row>
    <row r="758" spans="1:58" hidden="1" x14ac:dyDescent="0.25">
      <c r="A758" s="64" t="s">
        <v>651</v>
      </c>
      <c r="B758" s="64" t="s">
        <v>651</v>
      </c>
      <c r="C758" s="65"/>
      <c r="D758" s="66"/>
      <c r="E758" s="67"/>
      <c r="F758" s="68"/>
      <c r="G758" s="65" t="str">
        <f>IF(Edges[[#This Row],[Vertex 1]]=Edges[[#This Row],[Vertex 2]],"HIDE","SHOW")</f>
        <v>HIDE</v>
      </c>
      <c r="H758" s="69"/>
      <c r="I758" s="70"/>
      <c r="J758" s="70"/>
      <c r="K758" s="34"/>
      <c r="L758" s="77"/>
      <c r="M758" s="77"/>
      <c r="N758" s="72"/>
      <c r="O758" s="79" t="s">
        <v>179</v>
      </c>
      <c r="P758" s="81">
        <v>42853.22934027778</v>
      </c>
      <c r="Q758" s="79" t="s">
        <v>2012</v>
      </c>
      <c r="R758" s="82" t="s">
        <v>3431</v>
      </c>
      <c r="S758" s="79" t="s">
        <v>4118</v>
      </c>
      <c r="T758" s="79" t="s">
        <v>4335</v>
      </c>
      <c r="U758" s="79"/>
      <c r="V758" s="82" t="s">
        <v>5119</v>
      </c>
      <c r="W758" s="81">
        <v>42853.22934027778</v>
      </c>
      <c r="X758" s="82" t="s">
        <v>6385</v>
      </c>
      <c r="Y758" s="79"/>
      <c r="Z758" s="79"/>
      <c r="AA758" s="83" t="s">
        <v>8432</v>
      </c>
      <c r="AB758" s="79"/>
      <c r="AC758" s="79" t="b">
        <v>0</v>
      </c>
      <c r="AD758" s="79">
        <v>0</v>
      </c>
      <c r="AE758" s="83" t="s">
        <v>9915</v>
      </c>
      <c r="AF758" s="79" t="b">
        <v>0</v>
      </c>
      <c r="AG758" s="79" t="s">
        <v>9963</v>
      </c>
      <c r="AH758" s="79"/>
      <c r="AI758" s="83" t="s">
        <v>9915</v>
      </c>
      <c r="AJ758" s="79" t="b">
        <v>0</v>
      </c>
      <c r="AK758" s="79">
        <v>0</v>
      </c>
      <c r="AL758" s="83" t="s">
        <v>9915</v>
      </c>
      <c r="AM758" s="79" t="s">
        <v>10010</v>
      </c>
      <c r="AN758" s="79" t="b">
        <v>0</v>
      </c>
      <c r="AO758" s="83" t="s">
        <v>8432</v>
      </c>
      <c r="AP758" s="79" t="s">
        <v>179</v>
      </c>
      <c r="AQ758" s="79">
        <v>0</v>
      </c>
      <c r="AR758" s="79">
        <v>0</v>
      </c>
      <c r="AS758" s="79"/>
      <c r="AT758" s="79"/>
      <c r="AU758" s="79"/>
      <c r="AV758" s="79"/>
      <c r="AW758" s="79"/>
      <c r="AX758" s="79"/>
      <c r="AY758" s="79"/>
      <c r="AZ758" s="79"/>
      <c r="BA758">
        <v>2</v>
      </c>
      <c r="BB758">
        <v>0</v>
      </c>
      <c r="BC758" s="79" t="str">
        <f>IF(Edges[[#This Row],[Sentiment]]=0,"NEUTRAL",IF(Edges[[#This Row],[Sentiment]]=1,"POSITIVE",IF(Edges[[#This Row],[Sentiment]]=-1,"NEGATIVE")))</f>
        <v>NEUTRAL</v>
      </c>
      <c r="BD758" s="79" t="str">
        <f>IF(Edges[[#This Row],[Vertex 1]]=Edges[[#This Row],[Vertex 2]],"HIDE","SHOW")</f>
        <v>HIDE</v>
      </c>
      <c r="BE758" s="124" t="e">
        <f>REPLACE(INDEX(GroupVertices[Group], MATCH(Edges[[#This Row],[Vertex 1]],GroupVertices[Vertex],0)),1,1,"")</f>
        <v>#N/A</v>
      </c>
      <c r="BF758" s="124" t="e">
        <f>REPLACE(INDEX(GroupVertices[Group], MATCH(Edges[[#This Row],[Vertex 2]],GroupVertices[Vertex],0)),1,1,"")</f>
        <v>#N/A</v>
      </c>
    </row>
    <row r="759" spans="1:58" hidden="1" x14ac:dyDescent="0.25">
      <c r="A759" s="64" t="s">
        <v>652</v>
      </c>
      <c r="B759" s="64" t="s">
        <v>652</v>
      </c>
      <c r="C759" s="65"/>
      <c r="D759" s="66"/>
      <c r="E759" s="67"/>
      <c r="F759" s="68"/>
      <c r="G759" s="65" t="str">
        <f>IF(Edges[[#This Row],[Vertex 1]]=Edges[[#This Row],[Vertex 2]],"HIDE","SHOW")</f>
        <v>HIDE</v>
      </c>
      <c r="H759" s="69"/>
      <c r="I759" s="70"/>
      <c r="J759" s="70"/>
      <c r="K759" s="34"/>
      <c r="L759" s="77"/>
      <c r="M759" s="77"/>
      <c r="N759" s="72"/>
      <c r="O759" s="79" t="s">
        <v>179</v>
      </c>
      <c r="P759" s="81">
        <v>42851.979398148149</v>
      </c>
      <c r="Q759" s="79" t="s">
        <v>2013</v>
      </c>
      <c r="R759" s="82" t="s">
        <v>3431</v>
      </c>
      <c r="S759" s="79" t="s">
        <v>4118</v>
      </c>
      <c r="T759" s="79" t="s">
        <v>4335</v>
      </c>
      <c r="U759" s="79"/>
      <c r="V759" s="82" t="s">
        <v>5120</v>
      </c>
      <c r="W759" s="81">
        <v>42851.979398148149</v>
      </c>
      <c r="X759" s="82" t="s">
        <v>6386</v>
      </c>
      <c r="Y759" s="79"/>
      <c r="Z759" s="79"/>
      <c r="AA759" s="83" t="s">
        <v>8433</v>
      </c>
      <c r="AB759" s="79"/>
      <c r="AC759" s="79" t="b">
        <v>0</v>
      </c>
      <c r="AD759" s="79">
        <v>0</v>
      </c>
      <c r="AE759" s="83" t="s">
        <v>9915</v>
      </c>
      <c r="AF759" s="79" t="b">
        <v>0</v>
      </c>
      <c r="AG759" s="79" t="s">
        <v>9963</v>
      </c>
      <c r="AH759" s="79"/>
      <c r="AI759" s="83" t="s">
        <v>9915</v>
      </c>
      <c r="AJ759" s="79" t="b">
        <v>0</v>
      </c>
      <c r="AK759" s="79">
        <v>0</v>
      </c>
      <c r="AL759" s="83" t="s">
        <v>9915</v>
      </c>
      <c r="AM759" s="79" t="s">
        <v>10010</v>
      </c>
      <c r="AN759" s="79" t="b">
        <v>0</v>
      </c>
      <c r="AO759" s="83" t="s">
        <v>8433</v>
      </c>
      <c r="AP759" s="79" t="s">
        <v>179</v>
      </c>
      <c r="AQ759" s="79">
        <v>0</v>
      </c>
      <c r="AR759" s="79">
        <v>0</v>
      </c>
      <c r="AS759" s="79"/>
      <c r="AT759" s="79"/>
      <c r="AU759" s="79"/>
      <c r="AV759" s="79"/>
      <c r="AW759" s="79"/>
      <c r="AX759" s="79"/>
      <c r="AY759" s="79"/>
      <c r="AZ759" s="79"/>
      <c r="BA759">
        <v>2</v>
      </c>
      <c r="BB759">
        <v>0</v>
      </c>
      <c r="BC759" s="79" t="str">
        <f>IF(Edges[[#This Row],[Sentiment]]=0,"NEUTRAL",IF(Edges[[#This Row],[Sentiment]]=1,"POSITIVE",IF(Edges[[#This Row],[Sentiment]]=-1,"NEGATIVE")))</f>
        <v>NEUTRAL</v>
      </c>
      <c r="BD759" s="79" t="str">
        <f>IF(Edges[[#This Row],[Vertex 1]]=Edges[[#This Row],[Vertex 2]],"HIDE","SHOW")</f>
        <v>HIDE</v>
      </c>
      <c r="BE759" s="124" t="e">
        <f>REPLACE(INDEX(GroupVertices[Group], MATCH(Edges[[#This Row],[Vertex 1]],GroupVertices[Vertex],0)),1,1,"")</f>
        <v>#N/A</v>
      </c>
      <c r="BF759" s="124" t="e">
        <f>REPLACE(INDEX(GroupVertices[Group], MATCH(Edges[[#This Row],[Vertex 2]],GroupVertices[Vertex],0)),1,1,"")</f>
        <v>#N/A</v>
      </c>
    </row>
    <row r="760" spans="1:58" hidden="1" x14ac:dyDescent="0.25">
      <c r="A760" s="64" t="s">
        <v>652</v>
      </c>
      <c r="B760" s="64" t="s">
        <v>652</v>
      </c>
      <c r="C760" s="65"/>
      <c r="D760" s="66"/>
      <c r="E760" s="67"/>
      <c r="F760" s="68"/>
      <c r="G760" s="65" t="str">
        <f>IF(Edges[[#This Row],[Vertex 1]]=Edges[[#This Row],[Vertex 2]],"HIDE","SHOW")</f>
        <v>HIDE</v>
      </c>
      <c r="H760" s="69"/>
      <c r="I760" s="70"/>
      <c r="J760" s="70"/>
      <c r="K760" s="34"/>
      <c r="L760" s="77"/>
      <c r="M760" s="77"/>
      <c r="N760" s="72"/>
      <c r="O760" s="79" t="s">
        <v>179</v>
      </c>
      <c r="P760" s="81">
        <v>42853.22934027778</v>
      </c>
      <c r="Q760" s="79" t="s">
        <v>2013</v>
      </c>
      <c r="R760" s="82" t="s">
        <v>3431</v>
      </c>
      <c r="S760" s="79" t="s">
        <v>4118</v>
      </c>
      <c r="T760" s="79" t="s">
        <v>4335</v>
      </c>
      <c r="U760" s="79"/>
      <c r="V760" s="82" t="s">
        <v>5120</v>
      </c>
      <c r="W760" s="81">
        <v>42853.22934027778</v>
      </c>
      <c r="X760" s="82" t="s">
        <v>6387</v>
      </c>
      <c r="Y760" s="79"/>
      <c r="Z760" s="79"/>
      <c r="AA760" s="83" t="s">
        <v>8434</v>
      </c>
      <c r="AB760" s="79"/>
      <c r="AC760" s="79" t="b">
        <v>0</v>
      </c>
      <c r="AD760" s="79">
        <v>0</v>
      </c>
      <c r="AE760" s="83" t="s">
        <v>9915</v>
      </c>
      <c r="AF760" s="79" t="b">
        <v>0</v>
      </c>
      <c r="AG760" s="79" t="s">
        <v>9963</v>
      </c>
      <c r="AH760" s="79"/>
      <c r="AI760" s="83" t="s">
        <v>9915</v>
      </c>
      <c r="AJ760" s="79" t="b">
        <v>0</v>
      </c>
      <c r="AK760" s="79">
        <v>0</v>
      </c>
      <c r="AL760" s="83" t="s">
        <v>9915</v>
      </c>
      <c r="AM760" s="79" t="s">
        <v>10010</v>
      </c>
      <c r="AN760" s="79" t="b">
        <v>0</v>
      </c>
      <c r="AO760" s="83" t="s">
        <v>8434</v>
      </c>
      <c r="AP760" s="79" t="s">
        <v>179</v>
      </c>
      <c r="AQ760" s="79">
        <v>0</v>
      </c>
      <c r="AR760" s="79">
        <v>0</v>
      </c>
      <c r="AS760" s="79"/>
      <c r="AT760" s="79"/>
      <c r="AU760" s="79"/>
      <c r="AV760" s="79"/>
      <c r="AW760" s="79"/>
      <c r="AX760" s="79"/>
      <c r="AY760" s="79"/>
      <c r="AZ760" s="79"/>
      <c r="BA760">
        <v>2</v>
      </c>
      <c r="BB760">
        <v>0</v>
      </c>
      <c r="BC760" s="79" t="str">
        <f>IF(Edges[[#This Row],[Sentiment]]=0,"NEUTRAL",IF(Edges[[#This Row],[Sentiment]]=1,"POSITIVE",IF(Edges[[#This Row],[Sentiment]]=-1,"NEGATIVE")))</f>
        <v>NEUTRAL</v>
      </c>
      <c r="BD760" s="79" t="str">
        <f>IF(Edges[[#This Row],[Vertex 1]]=Edges[[#This Row],[Vertex 2]],"HIDE","SHOW")</f>
        <v>HIDE</v>
      </c>
      <c r="BE760" s="124" t="e">
        <f>REPLACE(INDEX(GroupVertices[Group], MATCH(Edges[[#This Row],[Vertex 1]],GroupVertices[Vertex],0)),1,1,"")</f>
        <v>#N/A</v>
      </c>
      <c r="BF760" s="124" t="e">
        <f>REPLACE(INDEX(GroupVertices[Group], MATCH(Edges[[#This Row],[Vertex 2]],GroupVertices[Vertex],0)),1,1,"")</f>
        <v>#N/A</v>
      </c>
    </row>
    <row r="761" spans="1:58" hidden="1" x14ac:dyDescent="0.25">
      <c r="A761" s="64" t="s">
        <v>653</v>
      </c>
      <c r="B761" s="64" t="s">
        <v>653</v>
      </c>
      <c r="C761" s="65"/>
      <c r="D761" s="66"/>
      <c r="E761" s="67"/>
      <c r="F761" s="68"/>
      <c r="G761" s="65" t="str">
        <f>IF(Edges[[#This Row],[Vertex 1]]=Edges[[#This Row],[Vertex 2]],"HIDE","SHOW")</f>
        <v>HIDE</v>
      </c>
      <c r="H761" s="69"/>
      <c r="I761" s="70"/>
      <c r="J761" s="70"/>
      <c r="K761" s="34"/>
      <c r="L761" s="77"/>
      <c r="M761" s="77"/>
      <c r="N761" s="72"/>
      <c r="O761" s="79" t="s">
        <v>179</v>
      </c>
      <c r="P761" s="81">
        <v>42851.979398148149</v>
      </c>
      <c r="Q761" s="79" t="s">
        <v>2014</v>
      </c>
      <c r="R761" s="82" t="s">
        <v>3431</v>
      </c>
      <c r="S761" s="79" t="s">
        <v>4118</v>
      </c>
      <c r="T761" s="79" t="s">
        <v>4335</v>
      </c>
      <c r="U761" s="79"/>
      <c r="V761" s="82" t="s">
        <v>5121</v>
      </c>
      <c r="W761" s="81">
        <v>42851.979398148149</v>
      </c>
      <c r="X761" s="82" t="s">
        <v>6388</v>
      </c>
      <c r="Y761" s="79"/>
      <c r="Z761" s="79"/>
      <c r="AA761" s="83" t="s">
        <v>8435</v>
      </c>
      <c r="AB761" s="79"/>
      <c r="AC761" s="79" t="b">
        <v>0</v>
      </c>
      <c r="AD761" s="79">
        <v>0</v>
      </c>
      <c r="AE761" s="83" t="s">
        <v>9915</v>
      </c>
      <c r="AF761" s="79" t="b">
        <v>0</v>
      </c>
      <c r="AG761" s="79" t="s">
        <v>9963</v>
      </c>
      <c r="AH761" s="79"/>
      <c r="AI761" s="83" t="s">
        <v>9915</v>
      </c>
      <c r="AJ761" s="79" t="b">
        <v>0</v>
      </c>
      <c r="AK761" s="79">
        <v>0</v>
      </c>
      <c r="AL761" s="83" t="s">
        <v>9915</v>
      </c>
      <c r="AM761" s="79" t="s">
        <v>10010</v>
      </c>
      <c r="AN761" s="79" t="b">
        <v>0</v>
      </c>
      <c r="AO761" s="83" t="s">
        <v>8435</v>
      </c>
      <c r="AP761" s="79" t="s">
        <v>179</v>
      </c>
      <c r="AQ761" s="79">
        <v>0</v>
      </c>
      <c r="AR761" s="79">
        <v>0</v>
      </c>
      <c r="AS761" s="79"/>
      <c r="AT761" s="79"/>
      <c r="AU761" s="79"/>
      <c r="AV761" s="79"/>
      <c r="AW761" s="79"/>
      <c r="AX761" s="79"/>
      <c r="AY761" s="79"/>
      <c r="AZ761" s="79"/>
      <c r="BA761">
        <v>2</v>
      </c>
      <c r="BB761">
        <v>0</v>
      </c>
      <c r="BC761" s="79" t="str">
        <f>IF(Edges[[#This Row],[Sentiment]]=0,"NEUTRAL",IF(Edges[[#This Row],[Sentiment]]=1,"POSITIVE",IF(Edges[[#This Row],[Sentiment]]=-1,"NEGATIVE")))</f>
        <v>NEUTRAL</v>
      </c>
      <c r="BD761" s="79" t="str">
        <f>IF(Edges[[#This Row],[Vertex 1]]=Edges[[#This Row],[Vertex 2]],"HIDE","SHOW")</f>
        <v>HIDE</v>
      </c>
      <c r="BE761" s="124" t="e">
        <f>REPLACE(INDEX(GroupVertices[Group], MATCH(Edges[[#This Row],[Vertex 1]],GroupVertices[Vertex],0)),1,1,"")</f>
        <v>#N/A</v>
      </c>
      <c r="BF761" s="124" t="e">
        <f>REPLACE(INDEX(GroupVertices[Group], MATCH(Edges[[#This Row],[Vertex 2]],GroupVertices[Vertex],0)),1,1,"")</f>
        <v>#N/A</v>
      </c>
    </row>
    <row r="762" spans="1:58" hidden="1" x14ac:dyDescent="0.25">
      <c r="A762" s="64" t="s">
        <v>653</v>
      </c>
      <c r="B762" s="64" t="s">
        <v>653</v>
      </c>
      <c r="C762" s="65"/>
      <c r="D762" s="66"/>
      <c r="E762" s="67"/>
      <c r="F762" s="68"/>
      <c r="G762" s="65" t="str">
        <f>IF(Edges[[#This Row],[Vertex 1]]=Edges[[#This Row],[Vertex 2]],"HIDE","SHOW")</f>
        <v>HIDE</v>
      </c>
      <c r="H762" s="69"/>
      <c r="I762" s="70"/>
      <c r="J762" s="70"/>
      <c r="K762" s="34"/>
      <c r="L762" s="77"/>
      <c r="M762" s="77"/>
      <c r="N762" s="72"/>
      <c r="O762" s="79" t="s">
        <v>179</v>
      </c>
      <c r="P762" s="81">
        <v>42853.229351851849</v>
      </c>
      <c r="Q762" s="79" t="s">
        <v>2014</v>
      </c>
      <c r="R762" s="82" t="s">
        <v>3431</v>
      </c>
      <c r="S762" s="79" t="s">
        <v>4118</v>
      </c>
      <c r="T762" s="79" t="s">
        <v>4335</v>
      </c>
      <c r="U762" s="79"/>
      <c r="V762" s="82" t="s">
        <v>5121</v>
      </c>
      <c r="W762" s="81">
        <v>42853.229351851849</v>
      </c>
      <c r="X762" s="82" t="s">
        <v>6389</v>
      </c>
      <c r="Y762" s="79"/>
      <c r="Z762" s="79"/>
      <c r="AA762" s="83" t="s">
        <v>8436</v>
      </c>
      <c r="AB762" s="79"/>
      <c r="AC762" s="79" t="b">
        <v>0</v>
      </c>
      <c r="AD762" s="79">
        <v>0</v>
      </c>
      <c r="AE762" s="83" t="s">
        <v>9915</v>
      </c>
      <c r="AF762" s="79" t="b">
        <v>0</v>
      </c>
      <c r="AG762" s="79" t="s">
        <v>9963</v>
      </c>
      <c r="AH762" s="79"/>
      <c r="AI762" s="83" t="s">
        <v>9915</v>
      </c>
      <c r="AJ762" s="79" t="b">
        <v>0</v>
      </c>
      <c r="AK762" s="79">
        <v>0</v>
      </c>
      <c r="AL762" s="83" t="s">
        <v>9915</v>
      </c>
      <c r="AM762" s="79" t="s">
        <v>10010</v>
      </c>
      <c r="AN762" s="79" t="b">
        <v>0</v>
      </c>
      <c r="AO762" s="83" t="s">
        <v>8436</v>
      </c>
      <c r="AP762" s="79" t="s">
        <v>179</v>
      </c>
      <c r="AQ762" s="79">
        <v>0</v>
      </c>
      <c r="AR762" s="79">
        <v>0</v>
      </c>
      <c r="AS762" s="79"/>
      <c r="AT762" s="79"/>
      <c r="AU762" s="79"/>
      <c r="AV762" s="79"/>
      <c r="AW762" s="79"/>
      <c r="AX762" s="79"/>
      <c r="AY762" s="79"/>
      <c r="AZ762" s="79"/>
      <c r="BA762">
        <v>2</v>
      </c>
      <c r="BB762">
        <v>0</v>
      </c>
      <c r="BC762" s="79" t="str">
        <f>IF(Edges[[#This Row],[Sentiment]]=0,"NEUTRAL",IF(Edges[[#This Row],[Sentiment]]=1,"POSITIVE",IF(Edges[[#This Row],[Sentiment]]=-1,"NEGATIVE")))</f>
        <v>NEUTRAL</v>
      </c>
      <c r="BD762" s="79" t="str">
        <f>IF(Edges[[#This Row],[Vertex 1]]=Edges[[#This Row],[Vertex 2]],"HIDE","SHOW")</f>
        <v>HIDE</v>
      </c>
      <c r="BE762" s="124" t="e">
        <f>REPLACE(INDEX(GroupVertices[Group], MATCH(Edges[[#This Row],[Vertex 1]],GroupVertices[Vertex],0)),1,1,"")</f>
        <v>#N/A</v>
      </c>
      <c r="BF762" s="124" t="e">
        <f>REPLACE(INDEX(GroupVertices[Group], MATCH(Edges[[#This Row],[Vertex 2]],GroupVertices[Vertex],0)),1,1,"")</f>
        <v>#N/A</v>
      </c>
    </row>
    <row r="763" spans="1:58" hidden="1" x14ac:dyDescent="0.25">
      <c r="A763" s="64" t="s">
        <v>654</v>
      </c>
      <c r="B763" s="64" t="s">
        <v>654</v>
      </c>
      <c r="C763" s="65"/>
      <c r="D763" s="66"/>
      <c r="E763" s="67"/>
      <c r="F763" s="68"/>
      <c r="G763" s="65" t="str">
        <f>IF(Edges[[#This Row],[Vertex 1]]=Edges[[#This Row],[Vertex 2]],"HIDE","SHOW")</f>
        <v>HIDE</v>
      </c>
      <c r="H763" s="69"/>
      <c r="I763" s="70"/>
      <c r="J763" s="70"/>
      <c r="K763" s="34"/>
      <c r="L763" s="77"/>
      <c r="M763" s="77"/>
      <c r="N763" s="72"/>
      <c r="O763" s="79" t="s">
        <v>179</v>
      </c>
      <c r="P763" s="81">
        <v>42851.979398148149</v>
      </c>
      <c r="Q763" s="79" t="s">
        <v>2015</v>
      </c>
      <c r="R763" s="82" t="s">
        <v>3431</v>
      </c>
      <c r="S763" s="79" t="s">
        <v>4118</v>
      </c>
      <c r="T763" s="79" t="s">
        <v>4335</v>
      </c>
      <c r="U763" s="79"/>
      <c r="V763" s="82" t="s">
        <v>5122</v>
      </c>
      <c r="W763" s="81">
        <v>42851.979398148149</v>
      </c>
      <c r="X763" s="82" t="s">
        <v>6390</v>
      </c>
      <c r="Y763" s="79"/>
      <c r="Z763" s="79"/>
      <c r="AA763" s="83" t="s">
        <v>8437</v>
      </c>
      <c r="AB763" s="79"/>
      <c r="AC763" s="79" t="b">
        <v>0</v>
      </c>
      <c r="AD763" s="79">
        <v>0</v>
      </c>
      <c r="AE763" s="83" t="s">
        <v>9915</v>
      </c>
      <c r="AF763" s="79" t="b">
        <v>0</v>
      </c>
      <c r="AG763" s="79" t="s">
        <v>9963</v>
      </c>
      <c r="AH763" s="79"/>
      <c r="AI763" s="83" t="s">
        <v>9915</v>
      </c>
      <c r="AJ763" s="79" t="b">
        <v>0</v>
      </c>
      <c r="AK763" s="79">
        <v>0</v>
      </c>
      <c r="AL763" s="83" t="s">
        <v>9915</v>
      </c>
      <c r="AM763" s="79" t="s">
        <v>10010</v>
      </c>
      <c r="AN763" s="79" t="b">
        <v>0</v>
      </c>
      <c r="AO763" s="83" t="s">
        <v>8437</v>
      </c>
      <c r="AP763" s="79" t="s">
        <v>179</v>
      </c>
      <c r="AQ763" s="79">
        <v>0</v>
      </c>
      <c r="AR763" s="79">
        <v>0</v>
      </c>
      <c r="AS763" s="79"/>
      <c r="AT763" s="79"/>
      <c r="AU763" s="79"/>
      <c r="AV763" s="79"/>
      <c r="AW763" s="79"/>
      <c r="AX763" s="79"/>
      <c r="AY763" s="79"/>
      <c r="AZ763" s="79"/>
      <c r="BA763">
        <v>2</v>
      </c>
      <c r="BB763">
        <v>0</v>
      </c>
      <c r="BC763" s="79" t="str">
        <f>IF(Edges[[#This Row],[Sentiment]]=0,"NEUTRAL",IF(Edges[[#This Row],[Sentiment]]=1,"POSITIVE",IF(Edges[[#This Row],[Sentiment]]=-1,"NEGATIVE")))</f>
        <v>NEUTRAL</v>
      </c>
      <c r="BD763" s="79" t="str">
        <f>IF(Edges[[#This Row],[Vertex 1]]=Edges[[#This Row],[Vertex 2]],"HIDE","SHOW")</f>
        <v>HIDE</v>
      </c>
      <c r="BE763" s="124" t="e">
        <f>REPLACE(INDEX(GroupVertices[Group], MATCH(Edges[[#This Row],[Vertex 1]],GroupVertices[Vertex],0)),1,1,"")</f>
        <v>#N/A</v>
      </c>
      <c r="BF763" s="124" t="e">
        <f>REPLACE(INDEX(GroupVertices[Group], MATCH(Edges[[#This Row],[Vertex 2]],GroupVertices[Vertex],0)),1,1,"")</f>
        <v>#N/A</v>
      </c>
    </row>
    <row r="764" spans="1:58" hidden="1" x14ac:dyDescent="0.25">
      <c r="A764" s="64" t="s">
        <v>654</v>
      </c>
      <c r="B764" s="64" t="s">
        <v>654</v>
      </c>
      <c r="C764" s="65"/>
      <c r="D764" s="66"/>
      <c r="E764" s="67"/>
      <c r="F764" s="68"/>
      <c r="G764" s="65" t="str">
        <f>IF(Edges[[#This Row],[Vertex 1]]=Edges[[#This Row],[Vertex 2]],"HIDE","SHOW")</f>
        <v>HIDE</v>
      </c>
      <c r="H764" s="69"/>
      <c r="I764" s="70"/>
      <c r="J764" s="70"/>
      <c r="K764" s="34"/>
      <c r="L764" s="77"/>
      <c r="M764" s="77"/>
      <c r="N764" s="72"/>
      <c r="O764" s="79" t="s">
        <v>179</v>
      </c>
      <c r="P764" s="81">
        <v>42853.229351851849</v>
      </c>
      <c r="Q764" s="79" t="s">
        <v>2015</v>
      </c>
      <c r="R764" s="82" t="s">
        <v>3431</v>
      </c>
      <c r="S764" s="79" t="s">
        <v>4118</v>
      </c>
      <c r="T764" s="79" t="s">
        <v>4335</v>
      </c>
      <c r="U764" s="79"/>
      <c r="V764" s="82" t="s">
        <v>5122</v>
      </c>
      <c r="W764" s="81">
        <v>42853.229351851849</v>
      </c>
      <c r="X764" s="82" t="s">
        <v>6391</v>
      </c>
      <c r="Y764" s="79"/>
      <c r="Z764" s="79"/>
      <c r="AA764" s="83" t="s">
        <v>8438</v>
      </c>
      <c r="AB764" s="79"/>
      <c r="AC764" s="79" t="b">
        <v>0</v>
      </c>
      <c r="AD764" s="79">
        <v>0</v>
      </c>
      <c r="AE764" s="83" t="s">
        <v>9915</v>
      </c>
      <c r="AF764" s="79" t="b">
        <v>0</v>
      </c>
      <c r="AG764" s="79" t="s">
        <v>9963</v>
      </c>
      <c r="AH764" s="79"/>
      <c r="AI764" s="83" t="s">
        <v>9915</v>
      </c>
      <c r="AJ764" s="79" t="b">
        <v>0</v>
      </c>
      <c r="AK764" s="79">
        <v>0</v>
      </c>
      <c r="AL764" s="83" t="s">
        <v>9915</v>
      </c>
      <c r="AM764" s="79" t="s">
        <v>10010</v>
      </c>
      <c r="AN764" s="79" t="b">
        <v>0</v>
      </c>
      <c r="AO764" s="83" t="s">
        <v>8438</v>
      </c>
      <c r="AP764" s="79" t="s">
        <v>179</v>
      </c>
      <c r="AQ764" s="79">
        <v>0</v>
      </c>
      <c r="AR764" s="79">
        <v>0</v>
      </c>
      <c r="AS764" s="79"/>
      <c r="AT764" s="79"/>
      <c r="AU764" s="79"/>
      <c r="AV764" s="79"/>
      <c r="AW764" s="79"/>
      <c r="AX764" s="79"/>
      <c r="AY764" s="79"/>
      <c r="AZ764" s="79"/>
      <c r="BA764">
        <v>2</v>
      </c>
      <c r="BB764">
        <v>0</v>
      </c>
      <c r="BC764" s="79" t="str">
        <f>IF(Edges[[#This Row],[Sentiment]]=0,"NEUTRAL",IF(Edges[[#This Row],[Sentiment]]=1,"POSITIVE",IF(Edges[[#This Row],[Sentiment]]=-1,"NEGATIVE")))</f>
        <v>NEUTRAL</v>
      </c>
      <c r="BD764" s="79" t="str">
        <f>IF(Edges[[#This Row],[Vertex 1]]=Edges[[#This Row],[Vertex 2]],"HIDE","SHOW")</f>
        <v>HIDE</v>
      </c>
      <c r="BE764" s="124" t="e">
        <f>REPLACE(INDEX(GroupVertices[Group], MATCH(Edges[[#This Row],[Vertex 1]],GroupVertices[Vertex],0)),1,1,"")</f>
        <v>#N/A</v>
      </c>
      <c r="BF764" s="124" t="e">
        <f>REPLACE(INDEX(GroupVertices[Group], MATCH(Edges[[#This Row],[Vertex 2]],GroupVertices[Vertex],0)),1,1,"")</f>
        <v>#N/A</v>
      </c>
    </row>
    <row r="765" spans="1:58" hidden="1" x14ac:dyDescent="0.25">
      <c r="A765" s="64" t="s">
        <v>655</v>
      </c>
      <c r="B765" s="64" t="s">
        <v>655</v>
      </c>
      <c r="C765" s="65"/>
      <c r="D765" s="66"/>
      <c r="E765" s="67"/>
      <c r="F765" s="68"/>
      <c r="G765" s="65" t="str">
        <f>IF(Edges[[#This Row],[Vertex 1]]=Edges[[#This Row],[Vertex 2]],"HIDE","SHOW")</f>
        <v>HIDE</v>
      </c>
      <c r="H765" s="69"/>
      <c r="I765" s="70"/>
      <c r="J765" s="70"/>
      <c r="K765" s="34"/>
      <c r="L765" s="77"/>
      <c r="M765" s="77"/>
      <c r="N765" s="72"/>
      <c r="O765" s="79" t="s">
        <v>179</v>
      </c>
      <c r="P765" s="81">
        <v>42851.979386574072</v>
      </c>
      <c r="Q765" s="79" t="s">
        <v>2016</v>
      </c>
      <c r="R765" s="82" t="s">
        <v>3431</v>
      </c>
      <c r="S765" s="79" t="s">
        <v>4118</v>
      </c>
      <c r="T765" s="79" t="s">
        <v>4335</v>
      </c>
      <c r="U765" s="79"/>
      <c r="V765" s="82" t="s">
        <v>5123</v>
      </c>
      <c r="W765" s="81">
        <v>42851.979386574072</v>
      </c>
      <c r="X765" s="82" t="s">
        <v>6392</v>
      </c>
      <c r="Y765" s="79"/>
      <c r="Z765" s="79"/>
      <c r="AA765" s="83" t="s">
        <v>8439</v>
      </c>
      <c r="AB765" s="79"/>
      <c r="AC765" s="79" t="b">
        <v>0</v>
      </c>
      <c r="AD765" s="79">
        <v>0</v>
      </c>
      <c r="AE765" s="83" t="s">
        <v>9915</v>
      </c>
      <c r="AF765" s="79" t="b">
        <v>0</v>
      </c>
      <c r="AG765" s="79" t="s">
        <v>9963</v>
      </c>
      <c r="AH765" s="79"/>
      <c r="AI765" s="83" t="s">
        <v>9915</v>
      </c>
      <c r="AJ765" s="79" t="b">
        <v>0</v>
      </c>
      <c r="AK765" s="79">
        <v>0</v>
      </c>
      <c r="AL765" s="83" t="s">
        <v>9915</v>
      </c>
      <c r="AM765" s="79" t="s">
        <v>10010</v>
      </c>
      <c r="AN765" s="79" t="b">
        <v>0</v>
      </c>
      <c r="AO765" s="83" t="s">
        <v>8439</v>
      </c>
      <c r="AP765" s="79" t="s">
        <v>179</v>
      </c>
      <c r="AQ765" s="79">
        <v>0</v>
      </c>
      <c r="AR765" s="79">
        <v>0</v>
      </c>
      <c r="AS765" s="79"/>
      <c r="AT765" s="79"/>
      <c r="AU765" s="79"/>
      <c r="AV765" s="79"/>
      <c r="AW765" s="79"/>
      <c r="AX765" s="79"/>
      <c r="AY765" s="79"/>
      <c r="AZ765" s="79"/>
      <c r="BA765">
        <v>2</v>
      </c>
      <c r="BB765">
        <v>0</v>
      </c>
      <c r="BC765" s="79" t="str">
        <f>IF(Edges[[#This Row],[Sentiment]]=0,"NEUTRAL",IF(Edges[[#This Row],[Sentiment]]=1,"POSITIVE",IF(Edges[[#This Row],[Sentiment]]=-1,"NEGATIVE")))</f>
        <v>NEUTRAL</v>
      </c>
      <c r="BD765" s="79" t="str">
        <f>IF(Edges[[#This Row],[Vertex 1]]=Edges[[#This Row],[Vertex 2]],"HIDE","SHOW")</f>
        <v>HIDE</v>
      </c>
      <c r="BE765" s="124" t="e">
        <f>REPLACE(INDEX(GroupVertices[Group], MATCH(Edges[[#This Row],[Vertex 1]],GroupVertices[Vertex],0)),1,1,"")</f>
        <v>#N/A</v>
      </c>
      <c r="BF765" s="124" t="e">
        <f>REPLACE(INDEX(GroupVertices[Group], MATCH(Edges[[#This Row],[Vertex 2]],GroupVertices[Vertex],0)),1,1,"")</f>
        <v>#N/A</v>
      </c>
    </row>
    <row r="766" spans="1:58" hidden="1" x14ac:dyDescent="0.25">
      <c r="A766" s="64" t="s">
        <v>655</v>
      </c>
      <c r="B766" s="64" t="s">
        <v>655</v>
      </c>
      <c r="C766" s="65"/>
      <c r="D766" s="66"/>
      <c r="E766" s="67"/>
      <c r="F766" s="68"/>
      <c r="G766" s="65" t="str">
        <f>IF(Edges[[#This Row],[Vertex 1]]=Edges[[#This Row],[Vertex 2]],"HIDE","SHOW")</f>
        <v>HIDE</v>
      </c>
      <c r="H766" s="69"/>
      <c r="I766" s="70"/>
      <c r="J766" s="70"/>
      <c r="K766" s="34"/>
      <c r="L766" s="77"/>
      <c r="M766" s="77"/>
      <c r="N766" s="72"/>
      <c r="O766" s="79" t="s">
        <v>179</v>
      </c>
      <c r="P766" s="81">
        <v>42853.229351851849</v>
      </c>
      <c r="Q766" s="79" t="s">
        <v>2016</v>
      </c>
      <c r="R766" s="82" t="s">
        <v>3431</v>
      </c>
      <c r="S766" s="79" t="s">
        <v>4118</v>
      </c>
      <c r="T766" s="79" t="s">
        <v>4335</v>
      </c>
      <c r="U766" s="79"/>
      <c r="V766" s="82" t="s">
        <v>5123</v>
      </c>
      <c r="W766" s="81">
        <v>42853.229351851849</v>
      </c>
      <c r="X766" s="82" t="s">
        <v>6393</v>
      </c>
      <c r="Y766" s="79"/>
      <c r="Z766" s="79"/>
      <c r="AA766" s="83" t="s">
        <v>8440</v>
      </c>
      <c r="AB766" s="79"/>
      <c r="AC766" s="79" t="b">
        <v>0</v>
      </c>
      <c r="AD766" s="79">
        <v>0</v>
      </c>
      <c r="AE766" s="83" t="s">
        <v>9915</v>
      </c>
      <c r="AF766" s="79" t="b">
        <v>0</v>
      </c>
      <c r="AG766" s="79" t="s">
        <v>9963</v>
      </c>
      <c r="AH766" s="79"/>
      <c r="AI766" s="83" t="s">
        <v>9915</v>
      </c>
      <c r="AJ766" s="79" t="b">
        <v>0</v>
      </c>
      <c r="AK766" s="79">
        <v>0</v>
      </c>
      <c r="AL766" s="83" t="s">
        <v>9915</v>
      </c>
      <c r="AM766" s="79" t="s">
        <v>10010</v>
      </c>
      <c r="AN766" s="79" t="b">
        <v>0</v>
      </c>
      <c r="AO766" s="83" t="s">
        <v>8440</v>
      </c>
      <c r="AP766" s="79" t="s">
        <v>179</v>
      </c>
      <c r="AQ766" s="79">
        <v>0</v>
      </c>
      <c r="AR766" s="79">
        <v>0</v>
      </c>
      <c r="AS766" s="79"/>
      <c r="AT766" s="79"/>
      <c r="AU766" s="79"/>
      <c r="AV766" s="79"/>
      <c r="AW766" s="79"/>
      <c r="AX766" s="79"/>
      <c r="AY766" s="79"/>
      <c r="AZ766" s="79"/>
      <c r="BA766">
        <v>2</v>
      </c>
      <c r="BB766">
        <v>0</v>
      </c>
      <c r="BC766" s="79" t="str">
        <f>IF(Edges[[#This Row],[Sentiment]]=0,"NEUTRAL",IF(Edges[[#This Row],[Sentiment]]=1,"POSITIVE",IF(Edges[[#This Row],[Sentiment]]=-1,"NEGATIVE")))</f>
        <v>NEUTRAL</v>
      </c>
      <c r="BD766" s="79" t="str">
        <f>IF(Edges[[#This Row],[Vertex 1]]=Edges[[#This Row],[Vertex 2]],"HIDE","SHOW")</f>
        <v>HIDE</v>
      </c>
      <c r="BE766" s="124" t="e">
        <f>REPLACE(INDEX(GroupVertices[Group], MATCH(Edges[[#This Row],[Vertex 1]],GroupVertices[Vertex],0)),1,1,"")</f>
        <v>#N/A</v>
      </c>
      <c r="BF766" s="124" t="e">
        <f>REPLACE(INDEX(GroupVertices[Group], MATCH(Edges[[#This Row],[Vertex 2]],GroupVertices[Vertex],0)),1,1,"")</f>
        <v>#N/A</v>
      </c>
    </row>
    <row r="767" spans="1:58" x14ac:dyDescent="0.25">
      <c r="A767" s="64" t="s">
        <v>656</v>
      </c>
      <c r="B767" s="64" t="s">
        <v>1544</v>
      </c>
      <c r="C767" s="65"/>
      <c r="D767" s="66"/>
      <c r="E767" s="67"/>
      <c r="F767" s="68"/>
      <c r="G767" s="65" t="str">
        <f>IF(Edges[[#This Row],[Vertex 1]]=Edges[[#This Row],[Vertex 2]],"HIDE","SHOW")</f>
        <v>SHOW</v>
      </c>
      <c r="H767" s="69"/>
      <c r="I767" s="70"/>
      <c r="J767" s="70"/>
      <c r="K767" s="34" t="s">
        <v>65</v>
      </c>
      <c r="L767" s="77">
        <v>767</v>
      </c>
      <c r="M767" s="77"/>
      <c r="N767" s="72"/>
      <c r="O767" s="79" t="s">
        <v>1646</v>
      </c>
      <c r="P767" s="81">
        <v>42853.23228009259</v>
      </c>
      <c r="Q767" s="79" t="s">
        <v>18377</v>
      </c>
      <c r="R767" s="79"/>
      <c r="S767" s="79"/>
      <c r="T767" s="79" t="s">
        <v>4334</v>
      </c>
      <c r="U767" s="79"/>
      <c r="V767" s="82" t="s">
        <v>5124</v>
      </c>
      <c r="W767" s="81">
        <v>42853.23228009259</v>
      </c>
      <c r="X767" s="82" t="s">
        <v>6394</v>
      </c>
      <c r="Y767" s="79"/>
      <c r="Z767" s="79"/>
      <c r="AA767" s="83" t="s">
        <v>8441</v>
      </c>
      <c r="AB767" s="79"/>
      <c r="AC767" s="79" t="b">
        <v>0</v>
      </c>
      <c r="AD767" s="79">
        <v>0</v>
      </c>
      <c r="AE767" s="83" t="s">
        <v>9915</v>
      </c>
      <c r="AF767" s="79" t="b">
        <v>0</v>
      </c>
      <c r="AG767" s="79" t="s">
        <v>9963</v>
      </c>
      <c r="AH767" s="79"/>
      <c r="AI767" s="83" t="s">
        <v>9915</v>
      </c>
      <c r="AJ767" s="79" t="b">
        <v>0</v>
      </c>
      <c r="AK767" s="79">
        <v>3</v>
      </c>
      <c r="AL767" s="83" t="s">
        <v>8624</v>
      </c>
      <c r="AM767" s="79" t="s">
        <v>9990</v>
      </c>
      <c r="AN767" s="79" t="b">
        <v>0</v>
      </c>
      <c r="AO767" s="83" t="s">
        <v>8624</v>
      </c>
      <c r="AP767" s="79" t="s">
        <v>179</v>
      </c>
      <c r="AQ767" s="79">
        <v>0</v>
      </c>
      <c r="AR767" s="79">
        <v>0</v>
      </c>
      <c r="AS767" s="79"/>
      <c r="AT767" s="79"/>
      <c r="AU767" s="79"/>
      <c r="AV767" s="79"/>
      <c r="AW767" s="79"/>
      <c r="AX767" s="79"/>
      <c r="AY767" s="79"/>
      <c r="AZ767" s="79"/>
      <c r="BA767">
        <v>1</v>
      </c>
      <c r="BB767">
        <v>0</v>
      </c>
      <c r="BC767" s="79" t="str">
        <f>IF(Edges[[#This Row],[Sentiment]]=0,"NEUTRAL",IF(Edges[[#This Row],[Sentiment]]=1,"POSITIVE",IF(Edges[[#This Row],[Sentiment]]=-1,"NEGATIVE")))</f>
        <v>NEUTRAL</v>
      </c>
      <c r="BD767" s="79" t="str">
        <f>IF(Edges[[#This Row],[Vertex 1]]=Edges[[#This Row],[Vertex 2]],"HIDE","SHOW")</f>
        <v>SHOW</v>
      </c>
      <c r="BE767" s="78" t="str">
        <f>REPLACE(INDEX(GroupVertices[Group], MATCH(Edges[[#This Row],[Vertex 1]],GroupVertices[Vertex],0)),1,1,"")</f>
        <v>EUTRAL</v>
      </c>
      <c r="BF767" s="78" t="str">
        <f>REPLACE(INDEX(GroupVertices[Group], MATCH(Edges[[#This Row],[Vertex 2]],GroupVertices[Vertex],0)),1,1,"")</f>
        <v>eneral</v>
      </c>
    </row>
    <row r="768" spans="1:58" x14ac:dyDescent="0.25">
      <c r="A768" s="64" t="s">
        <v>656</v>
      </c>
      <c r="B768" s="64" t="s">
        <v>799</v>
      </c>
      <c r="C768" s="65"/>
      <c r="D768" s="66"/>
      <c r="E768" s="67"/>
      <c r="F768" s="68"/>
      <c r="G768" s="65" t="str">
        <f>IF(Edges[[#This Row],[Vertex 1]]=Edges[[#This Row],[Vertex 2]],"HIDE","SHOW")</f>
        <v>SHOW</v>
      </c>
      <c r="H768" s="69"/>
      <c r="I768" s="70"/>
      <c r="J768" s="70"/>
      <c r="K768" s="34" t="s">
        <v>65</v>
      </c>
      <c r="L768" s="77">
        <v>768</v>
      </c>
      <c r="M768" s="77"/>
      <c r="N768" s="72"/>
      <c r="O768" s="79" t="s">
        <v>1646</v>
      </c>
      <c r="P768" s="81">
        <v>42853.23228009259</v>
      </c>
      <c r="Q768" s="79" t="s">
        <v>18377</v>
      </c>
      <c r="R768" s="79"/>
      <c r="S768" s="79"/>
      <c r="T768" s="79" t="s">
        <v>4334</v>
      </c>
      <c r="U768" s="79"/>
      <c r="V768" s="82" t="s">
        <v>5124</v>
      </c>
      <c r="W768" s="81">
        <v>42853.23228009259</v>
      </c>
      <c r="X768" s="82" t="s">
        <v>6394</v>
      </c>
      <c r="Y768" s="79"/>
      <c r="Z768" s="79"/>
      <c r="AA768" s="83" t="s">
        <v>8441</v>
      </c>
      <c r="AB768" s="79"/>
      <c r="AC768" s="79" t="b">
        <v>0</v>
      </c>
      <c r="AD768" s="79">
        <v>0</v>
      </c>
      <c r="AE768" s="83" t="s">
        <v>9915</v>
      </c>
      <c r="AF768" s="79" t="b">
        <v>0</v>
      </c>
      <c r="AG768" s="79" t="s">
        <v>9963</v>
      </c>
      <c r="AH768" s="79"/>
      <c r="AI768" s="83" t="s">
        <v>9915</v>
      </c>
      <c r="AJ768" s="79" t="b">
        <v>0</v>
      </c>
      <c r="AK768" s="79">
        <v>3</v>
      </c>
      <c r="AL768" s="83" t="s">
        <v>8624</v>
      </c>
      <c r="AM768" s="79" t="s">
        <v>9990</v>
      </c>
      <c r="AN768" s="79" t="b">
        <v>0</v>
      </c>
      <c r="AO768" s="83" t="s">
        <v>8624</v>
      </c>
      <c r="AP768" s="79" t="s">
        <v>179</v>
      </c>
      <c r="AQ768" s="79">
        <v>0</v>
      </c>
      <c r="AR768" s="79">
        <v>0</v>
      </c>
      <c r="AS768" s="79"/>
      <c r="AT768" s="79"/>
      <c r="AU768" s="79"/>
      <c r="AV768" s="79"/>
      <c r="AW768" s="79"/>
      <c r="AX768" s="79"/>
      <c r="AY768" s="79"/>
      <c r="AZ768" s="79"/>
      <c r="BA768">
        <v>1</v>
      </c>
      <c r="BB768">
        <v>0</v>
      </c>
      <c r="BC768" s="79" t="str">
        <f>IF(Edges[[#This Row],[Sentiment]]=0,"NEUTRAL",IF(Edges[[#This Row],[Sentiment]]=1,"POSITIVE",IF(Edges[[#This Row],[Sentiment]]=-1,"NEGATIVE")))</f>
        <v>NEUTRAL</v>
      </c>
      <c r="BD768" s="79" t="str">
        <f>IF(Edges[[#This Row],[Vertex 1]]=Edges[[#This Row],[Vertex 2]],"HIDE","SHOW")</f>
        <v>SHOW</v>
      </c>
      <c r="BE768" s="78" t="str">
        <f>REPLACE(INDEX(GroupVertices[Group], MATCH(Edges[[#This Row],[Vertex 1]],GroupVertices[Vertex],0)),1,1,"")</f>
        <v>EUTRAL</v>
      </c>
      <c r="BF768" s="78" t="str">
        <f>REPLACE(INDEX(GroupVertices[Group], MATCH(Edges[[#This Row],[Vertex 2]],GroupVertices[Vertex],0)),1,1,"")</f>
        <v>EUTRAL</v>
      </c>
    </row>
    <row r="769" spans="1:58" hidden="1" x14ac:dyDescent="0.25">
      <c r="A769" s="64" t="s">
        <v>657</v>
      </c>
      <c r="B769" s="64" t="s">
        <v>657</v>
      </c>
      <c r="C769" s="65"/>
      <c r="D769" s="66"/>
      <c r="E769" s="67"/>
      <c r="F769" s="68"/>
      <c r="G769" s="65" t="str">
        <f>IF(Edges[[#This Row],[Vertex 1]]=Edges[[#This Row],[Vertex 2]],"HIDE","SHOW")</f>
        <v>HIDE</v>
      </c>
      <c r="H769" s="69"/>
      <c r="I769" s="70"/>
      <c r="J769" s="70"/>
      <c r="K769" s="34"/>
      <c r="L769" s="77"/>
      <c r="M769" s="77"/>
      <c r="N769" s="72"/>
      <c r="O769" s="79" t="s">
        <v>179</v>
      </c>
      <c r="P769" s="81">
        <v>42853.235474537039</v>
      </c>
      <c r="Q769" s="79" t="s">
        <v>2017</v>
      </c>
      <c r="R769" s="79" t="s">
        <v>3432</v>
      </c>
      <c r="S769" s="79" t="s">
        <v>4119</v>
      </c>
      <c r="T769" s="79" t="s">
        <v>4336</v>
      </c>
      <c r="U769" s="79"/>
      <c r="V769" s="82" t="s">
        <v>5125</v>
      </c>
      <c r="W769" s="81">
        <v>42853.235474537039</v>
      </c>
      <c r="X769" s="82" t="s">
        <v>6395</v>
      </c>
      <c r="Y769" s="79"/>
      <c r="Z769" s="79"/>
      <c r="AA769" s="83" t="s">
        <v>8442</v>
      </c>
      <c r="AB769" s="79"/>
      <c r="AC769" s="79" t="b">
        <v>0</v>
      </c>
      <c r="AD769" s="79">
        <v>0</v>
      </c>
      <c r="AE769" s="83" t="s">
        <v>9915</v>
      </c>
      <c r="AF769" s="79" t="b">
        <v>0</v>
      </c>
      <c r="AG769" s="79" t="s">
        <v>9963</v>
      </c>
      <c r="AH769" s="79"/>
      <c r="AI769" s="83" t="s">
        <v>9915</v>
      </c>
      <c r="AJ769" s="79" t="b">
        <v>0</v>
      </c>
      <c r="AK769" s="79">
        <v>0</v>
      </c>
      <c r="AL769" s="83" t="s">
        <v>9915</v>
      </c>
      <c r="AM769" s="79" t="s">
        <v>10000</v>
      </c>
      <c r="AN769" s="79" t="b">
        <v>0</v>
      </c>
      <c r="AO769" s="83" t="s">
        <v>8442</v>
      </c>
      <c r="AP769" s="79" t="s">
        <v>179</v>
      </c>
      <c r="AQ769" s="79">
        <v>0</v>
      </c>
      <c r="AR769" s="79">
        <v>0</v>
      </c>
      <c r="AS769" s="79"/>
      <c r="AT769" s="79"/>
      <c r="AU769" s="79"/>
      <c r="AV769" s="79"/>
      <c r="AW769" s="79"/>
      <c r="AX769" s="79"/>
      <c r="AY769" s="79"/>
      <c r="AZ769" s="79"/>
      <c r="BA769">
        <v>1</v>
      </c>
      <c r="BB769">
        <v>0</v>
      </c>
      <c r="BC769" s="79" t="str">
        <f>IF(Edges[[#This Row],[Sentiment]]=0,"NEUTRAL",IF(Edges[[#This Row],[Sentiment]]=1,"POSITIVE",IF(Edges[[#This Row],[Sentiment]]=-1,"NEGATIVE")))</f>
        <v>NEUTRAL</v>
      </c>
      <c r="BD769" s="79" t="str">
        <f>IF(Edges[[#This Row],[Vertex 1]]=Edges[[#This Row],[Vertex 2]],"HIDE","SHOW")</f>
        <v>HIDE</v>
      </c>
      <c r="BE769" s="124" t="e">
        <f>REPLACE(INDEX(GroupVertices[Group], MATCH(Edges[[#This Row],[Vertex 1]],GroupVertices[Vertex],0)),1,1,"")</f>
        <v>#N/A</v>
      </c>
      <c r="BF769" s="124" t="e">
        <f>REPLACE(INDEX(GroupVertices[Group], MATCH(Edges[[#This Row],[Vertex 2]],GroupVertices[Vertex],0)),1,1,"")</f>
        <v>#N/A</v>
      </c>
    </row>
    <row r="770" spans="1:58" x14ac:dyDescent="0.25">
      <c r="A770" s="64" t="s">
        <v>658</v>
      </c>
      <c r="B770" s="64" t="s">
        <v>1549</v>
      </c>
      <c r="C770" s="65"/>
      <c r="D770" s="66"/>
      <c r="E770" s="67"/>
      <c r="F770" s="68"/>
      <c r="G770" s="65" t="str">
        <f>IF(Edges[[#This Row],[Vertex 1]]=Edges[[#This Row],[Vertex 2]],"HIDE","SHOW")</f>
        <v>SHOW</v>
      </c>
      <c r="H770" s="69"/>
      <c r="I770" s="70"/>
      <c r="J770" s="70"/>
      <c r="K770" s="34" t="s">
        <v>65</v>
      </c>
      <c r="L770" s="77">
        <v>770</v>
      </c>
      <c r="M770" s="77"/>
      <c r="N770" s="72"/>
      <c r="O770" s="79" t="s">
        <v>1646</v>
      </c>
      <c r="P770" s="81">
        <v>42853.23609953704</v>
      </c>
      <c r="Q770" s="79" t="s">
        <v>2018</v>
      </c>
      <c r="R770" s="82" t="s">
        <v>3433</v>
      </c>
      <c r="S770" s="79" t="s">
        <v>4027</v>
      </c>
      <c r="T770" s="79"/>
      <c r="U770" s="79"/>
      <c r="V770" s="82" t="s">
        <v>5126</v>
      </c>
      <c r="W770" s="81">
        <v>42853.23609953704</v>
      </c>
      <c r="X770" s="82" t="s">
        <v>6396</v>
      </c>
      <c r="Y770" s="79"/>
      <c r="Z770" s="79"/>
      <c r="AA770" s="83" t="s">
        <v>8443</v>
      </c>
      <c r="AB770" s="79"/>
      <c r="AC770" s="79" t="b">
        <v>0</v>
      </c>
      <c r="AD770" s="79">
        <v>0</v>
      </c>
      <c r="AE770" s="83" t="s">
        <v>9915</v>
      </c>
      <c r="AF770" s="79" t="b">
        <v>0</v>
      </c>
      <c r="AG770" s="79" t="s">
        <v>9963</v>
      </c>
      <c r="AH770" s="79"/>
      <c r="AI770" s="83" t="s">
        <v>9915</v>
      </c>
      <c r="AJ770" s="79" t="b">
        <v>0</v>
      </c>
      <c r="AK770" s="79">
        <v>0</v>
      </c>
      <c r="AL770" s="83" t="s">
        <v>9915</v>
      </c>
      <c r="AM770" s="79" t="s">
        <v>10000</v>
      </c>
      <c r="AN770" s="79" t="b">
        <v>0</v>
      </c>
      <c r="AO770" s="83" t="s">
        <v>8443</v>
      </c>
      <c r="AP770" s="79" t="s">
        <v>179</v>
      </c>
      <c r="AQ770" s="79">
        <v>0</v>
      </c>
      <c r="AR770" s="79">
        <v>0</v>
      </c>
      <c r="AS770" s="79"/>
      <c r="AT770" s="79"/>
      <c r="AU770" s="79"/>
      <c r="AV770" s="79"/>
      <c r="AW770" s="79"/>
      <c r="AX770" s="79"/>
      <c r="AY770" s="79"/>
      <c r="AZ770" s="79"/>
      <c r="BA770">
        <v>1</v>
      </c>
      <c r="BB770">
        <v>0</v>
      </c>
      <c r="BC770" s="79" t="str">
        <f>IF(Edges[[#This Row],[Sentiment]]=0,"NEUTRAL",IF(Edges[[#This Row],[Sentiment]]=1,"POSITIVE",IF(Edges[[#This Row],[Sentiment]]=-1,"NEGATIVE")))</f>
        <v>NEUTRAL</v>
      </c>
      <c r="BD770" s="79" t="str">
        <f>IF(Edges[[#This Row],[Vertex 1]]=Edges[[#This Row],[Vertex 2]],"HIDE","SHOW")</f>
        <v>SHOW</v>
      </c>
      <c r="BE770" s="78" t="str">
        <f>REPLACE(INDEX(GroupVertices[Group], MATCH(Edges[[#This Row],[Vertex 1]],GroupVertices[Vertex],0)),1,1,"")</f>
        <v>EUTRAL</v>
      </c>
      <c r="BF770" s="78" t="str">
        <f>REPLACE(INDEX(GroupVertices[Group], MATCH(Edges[[#This Row],[Vertex 2]],GroupVertices[Vertex],0)),1,1,"")</f>
        <v>eneral</v>
      </c>
    </row>
    <row r="771" spans="1:58" x14ac:dyDescent="0.25">
      <c r="A771" s="64" t="s">
        <v>659</v>
      </c>
      <c r="B771" s="64" t="s">
        <v>1544</v>
      </c>
      <c r="C771" s="65"/>
      <c r="D771" s="66"/>
      <c r="E771" s="67"/>
      <c r="F771" s="68"/>
      <c r="G771" s="65" t="str">
        <f>IF(Edges[[#This Row],[Vertex 1]]=Edges[[#This Row],[Vertex 2]],"HIDE","SHOW")</f>
        <v>SHOW</v>
      </c>
      <c r="H771" s="69"/>
      <c r="I771" s="70"/>
      <c r="J771" s="70"/>
      <c r="K771" s="34" t="s">
        <v>65</v>
      </c>
      <c r="L771" s="77">
        <v>771</v>
      </c>
      <c r="M771" s="77"/>
      <c r="N771" s="72"/>
      <c r="O771" s="79" t="s">
        <v>1647</v>
      </c>
      <c r="P771" s="81">
        <v>42853.238865740743</v>
      </c>
      <c r="Q771" s="79" t="s">
        <v>2019</v>
      </c>
      <c r="R771" s="82" t="s">
        <v>3434</v>
      </c>
      <c r="S771" s="79" t="s">
        <v>4120</v>
      </c>
      <c r="T771" s="79"/>
      <c r="U771" s="79"/>
      <c r="V771" s="82" t="s">
        <v>5127</v>
      </c>
      <c r="W771" s="81">
        <v>42853.238865740743</v>
      </c>
      <c r="X771" s="82" t="s">
        <v>6397</v>
      </c>
      <c r="Y771" s="79"/>
      <c r="Z771" s="79"/>
      <c r="AA771" s="83" t="s">
        <v>8444</v>
      </c>
      <c r="AB771" s="79"/>
      <c r="AC771" s="79" t="b">
        <v>0</v>
      </c>
      <c r="AD771" s="79">
        <v>0</v>
      </c>
      <c r="AE771" s="83" t="s">
        <v>9921</v>
      </c>
      <c r="AF771" s="79" t="b">
        <v>0</v>
      </c>
      <c r="AG771" s="79" t="s">
        <v>9963</v>
      </c>
      <c r="AH771" s="79"/>
      <c r="AI771" s="83" t="s">
        <v>9915</v>
      </c>
      <c r="AJ771" s="79" t="b">
        <v>0</v>
      </c>
      <c r="AK771" s="79">
        <v>0</v>
      </c>
      <c r="AL771" s="83" t="s">
        <v>9915</v>
      </c>
      <c r="AM771" s="79" t="s">
        <v>9991</v>
      </c>
      <c r="AN771" s="79" t="b">
        <v>0</v>
      </c>
      <c r="AO771" s="83" t="s">
        <v>8444</v>
      </c>
      <c r="AP771" s="79" t="s">
        <v>179</v>
      </c>
      <c r="AQ771" s="79">
        <v>0</v>
      </c>
      <c r="AR771" s="79">
        <v>0</v>
      </c>
      <c r="AS771" s="79"/>
      <c r="AT771" s="79"/>
      <c r="AU771" s="79"/>
      <c r="AV771" s="79"/>
      <c r="AW771" s="79"/>
      <c r="AX771" s="79"/>
      <c r="AY771" s="79"/>
      <c r="AZ771" s="79"/>
      <c r="BA771">
        <v>1</v>
      </c>
      <c r="BB771">
        <v>0</v>
      </c>
      <c r="BC771" s="79" t="str">
        <f>IF(Edges[[#This Row],[Sentiment]]=0,"NEUTRAL",IF(Edges[[#This Row],[Sentiment]]=1,"POSITIVE",IF(Edges[[#This Row],[Sentiment]]=-1,"NEGATIVE")))</f>
        <v>NEUTRAL</v>
      </c>
      <c r="BD771" s="79" t="str">
        <f>IF(Edges[[#This Row],[Vertex 1]]=Edges[[#This Row],[Vertex 2]],"HIDE","SHOW")</f>
        <v>SHOW</v>
      </c>
      <c r="BE771" s="78" t="str">
        <f>REPLACE(INDEX(GroupVertices[Group], MATCH(Edges[[#This Row],[Vertex 1]],GroupVertices[Vertex],0)),1,1,"")</f>
        <v>EUTRAL</v>
      </c>
      <c r="BF771" s="78" t="str">
        <f>REPLACE(INDEX(GroupVertices[Group], MATCH(Edges[[#This Row],[Vertex 2]],GroupVertices[Vertex],0)),1,1,"")</f>
        <v>eneral</v>
      </c>
    </row>
    <row r="772" spans="1:58" x14ac:dyDescent="0.25">
      <c r="A772" s="64" t="s">
        <v>660</v>
      </c>
      <c r="B772" s="64" t="s">
        <v>1549</v>
      </c>
      <c r="C772" s="65"/>
      <c r="D772" s="66"/>
      <c r="E772" s="67"/>
      <c r="F772" s="68"/>
      <c r="G772" s="65" t="str">
        <f>IF(Edges[[#This Row],[Vertex 1]]=Edges[[#This Row],[Vertex 2]],"HIDE","SHOW")</f>
        <v>SHOW</v>
      </c>
      <c r="H772" s="69"/>
      <c r="I772" s="70"/>
      <c r="J772" s="70"/>
      <c r="K772" s="34" t="s">
        <v>65</v>
      </c>
      <c r="L772" s="77">
        <v>772</v>
      </c>
      <c r="M772" s="77"/>
      <c r="N772" s="72"/>
      <c r="O772" s="79" t="s">
        <v>1646</v>
      </c>
      <c r="P772" s="81">
        <v>42852.617222222223</v>
      </c>
      <c r="Q772" s="79" t="s">
        <v>2020</v>
      </c>
      <c r="R772" s="82" t="s">
        <v>3435</v>
      </c>
      <c r="S772" s="79" t="s">
        <v>4027</v>
      </c>
      <c r="T772" s="79"/>
      <c r="U772" s="79"/>
      <c r="V772" s="82" t="s">
        <v>5128</v>
      </c>
      <c r="W772" s="81">
        <v>42852.617222222223</v>
      </c>
      <c r="X772" s="82" t="s">
        <v>6398</v>
      </c>
      <c r="Y772" s="79"/>
      <c r="Z772" s="79"/>
      <c r="AA772" s="83" t="s">
        <v>8445</v>
      </c>
      <c r="AB772" s="79"/>
      <c r="AC772" s="79" t="b">
        <v>0</v>
      </c>
      <c r="AD772" s="79">
        <v>0</v>
      </c>
      <c r="AE772" s="83" t="s">
        <v>9915</v>
      </c>
      <c r="AF772" s="79" t="b">
        <v>0</v>
      </c>
      <c r="AG772" s="79" t="s">
        <v>9963</v>
      </c>
      <c r="AH772" s="79"/>
      <c r="AI772" s="83" t="s">
        <v>9915</v>
      </c>
      <c r="AJ772" s="79" t="b">
        <v>0</v>
      </c>
      <c r="AK772" s="79">
        <v>0</v>
      </c>
      <c r="AL772" s="83" t="s">
        <v>9915</v>
      </c>
      <c r="AM772" s="79" t="s">
        <v>10000</v>
      </c>
      <c r="AN772" s="79" t="b">
        <v>0</v>
      </c>
      <c r="AO772" s="83" t="s">
        <v>8445</v>
      </c>
      <c r="AP772" s="79" t="s">
        <v>179</v>
      </c>
      <c r="AQ772" s="79">
        <v>0</v>
      </c>
      <c r="AR772" s="79">
        <v>0</v>
      </c>
      <c r="AS772" s="79"/>
      <c r="AT772" s="79"/>
      <c r="AU772" s="79"/>
      <c r="AV772" s="79"/>
      <c r="AW772" s="79"/>
      <c r="AX772" s="79"/>
      <c r="AY772" s="79"/>
      <c r="AZ772" s="79"/>
      <c r="BA772">
        <v>2</v>
      </c>
      <c r="BB772">
        <v>0</v>
      </c>
      <c r="BC772" s="79" t="str">
        <f>IF(Edges[[#This Row],[Sentiment]]=0,"NEUTRAL",IF(Edges[[#This Row],[Sentiment]]=1,"POSITIVE",IF(Edges[[#This Row],[Sentiment]]=-1,"NEGATIVE")))</f>
        <v>NEUTRAL</v>
      </c>
      <c r="BD772" s="79" t="str">
        <f>IF(Edges[[#This Row],[Vertex 1]]=Edges[[#This Row],[Vertex 2]],"HIDE","SHOW")</f>
        <v>SHOW</v>
      </c>
      <c r="BE772" s="78" t="str">
        <f>REPLACE(INDEX(GroupVertices[Group], MATCH(Edges[[#This Row],[Vertex 1]],GroupVertices[Vertex],0)),1,1,"")</f>
        <v>EUTRAL</v>
      </c>
      <c r="BF772" s="78" t="str">
        <f>REPLACE(INDEX(GroupVertices[Group], MATCH(Edges[[#This Row],[Vertex 2]],GroupVertices[Vertex],0)),1,1,"")</f>
        <v>eneral</v>
      </c>
    </row>
    <row r="773" spans="1:58" x14ac:dyDescent="0.25">
      <c r="A773" s="64" t="s">
        <v>660</v>
      </c>
      <c r="B773" s="64" t="s">
        <v>1549</v>
      </c>
      <c r="C773" s="65"/>
      <c r="D773" s="66"/>
      <c r="E773" s="67"/>
      <c r="F773" s="68"/>
      <c r="G773" s="65" t="str">
        <f>IF(Edges[[#This Row],[Vertex 1]]=Edges[[#This Row],[Vertex 2]],"HIDE","SHOW")</f>
        <v>SHOW</v>
      </c>
      <c r="H773" s="69"/>
      <c r="I773" s="70"/>
      <c r="J773" s="70"/>
      <c r="K773" s="34" t="s">
        <v>65</v>
      </c>
      <c r="L773" s="77">
        <v>773</v>
      </c>
      <c r="M773" s="77"/>
      <c r="N773" s="72"/>
      <c r="O773" s="79" t="s">
        <v>1646</v>
      </c>
      <c r="P773" s="81">
        <v>42853.239236111112</v>
      </c>
      <c r="Q773" s="79" t="s">
        <v>2021</v>
      </c>
      <c r="R773" s="82" t="s">
        <v>3435</v>
      </c>
      <c r="S773" s="79" t="s">
        <v>4027</v>
      </c>
      <c r="T773" s="79"/>
      <c r="U773" s="79"/>
      <c r="V773" s="82" t="s">
        <v>5128</v>
      </c>
      <c r="W773" s="81">
        <v>42853.239236111112</v>
      </c>
      <c r="X773" s="82" t="s">
        <v>6399</v>
      </c>
      <c r="Y773" s="79"/>
      <c r="Z773" s="79"/>
      <c r="AA773" s="83" t="s">
        <v>8446</v>
      </c>
      <c r="AB773" s="79"/>
      <c r="AC773" s="79" t="b">
        <v>0</v>
      </c>
      <c r="AD773" s="79">
        <v>0</v>
      </c>
      <c r="AE773" s="83" t="s">
        <v>9915</v>
      </c>
      <c r="AF773" s="79" t="b">
        <v>0</v>
      </c>
      <c r="AG773" s="79" t="s">
        <v>9963</v>
      </c>
      <c r="AH773" s="79"/>
      <c r="AI773" s="83" t="s">
        <v>9915</v>
      </c>
      <c r="AJ773" s="79" t="b">
        <v>0</v>
      </c>
      <c r="AK773" s="79">
        <v>0</v>
      </c>
      <c r="AL773" s="83" t="s">
        <v>9915</v>
      </c>
      <c r="AM773" s="79" t="s">
        <v>10000</v>
      </c>
      <c r="AN773" s="79" t="b">
        <v>0</v>
      </c>
      <c r="AO773" s="83" t="s">
        <v>8446</v>
      </c>
      <c r="AP773" s="79" t="s">
        <v>179</v>
      </c>
      <c r="AQ773" s="79">
        <v>0</v>
      </c>
      <c r="AR773" s="79">
        <v>0</v>
      </c>
      <c r="AS773" s="79"/>
      <c r="AT773" s="79"/>
      <c r="AU773" s="79"/>
      <c r="AV773" s="79"/>
      <c r="AW773" s="79"/>
      <c r="AX773" s="79"/>
      <c r="AY773" s="79"/>
      <c r="AZ773" s="79"/>
      <c r="BA773">
        <v>2</v>
      </c>
      <c r="BB773">
        <v>0</v>
      </c>
      <c r="BC773" s="79" t="str">
        <f>IF(Edges[[#This Row],[Sentiment]]=0,"NEUTRAL",IF(Edges[[#This Row],[Sentiment]]=1,"POSITIVE",IF(Edges[[#This Row],[Sentiment]]=-1,"NEGATIVE")))</f>
        <v>NEUTRAL</v>
      </c>
      <c r="BD773" s="79" t="str">
        <f>IF(Edges[[#This Row],[Vertex 1]]=Edges[[#This Row],[Vertex 2]],"HIDE","SHOW")</f>
        <v>SHOW</v>
      </c>
      <c r="BE773" s="78" t="str">
        <f>REPLACE(INDEX(GroupVertices[Group], MATCH(Edges[[#This Row],[Vertex 1]],GroupVertices[Vertex],0)),1,1,"")</f>
        <v>EUTRAL</v>
      </c>
      <c r="BF773" s="78" t="str">
        <f>REPLACE(INDEX(GroupVertices[Group], MATCH(Edges[[#This Row],[Vertex 2]],GroupVertices[Vertex],0)),1,1,"")</f>
        <v>eneral</v>
      </c>
    </row>
    <row r="774" spans="1:58" x14ac:dyDescent="0.25">
      <c r="A774" s="64" t="s">
        <v>661</v>
      </c>
      <c r="B774" s="64" t="s">
        <v>1406</v>
      </c>
      <c r="C774" s="65"/>
      <c r="D774" s="66"/>
      <c r="E774" s="67"/>
      <c r="F774" s="68"/>
      <c r="G774" s="65" t="str">
        <f>IF(Edges[[#This Row],[Vertex 1]]=Edges[[#This Row],[Vertex 2]],"HIDE","SHOW")</f>
        <v>SHOW</v>
      </c>
      <c r="H774" s="69"/>
      <c r="I774" s="70"/>
      <c r="J774" s="70"/>
      <c r="K774" s="34" t="s">
        <v>65</v>
      </c>
      <c r="L774" s="77">
        <v>774</v>
      </c>
      <c r="M774" s="77"/>
      <c r="N774" s="72"/>
      <c r="O774" s="79" t="s">
        <v>1646</v>
      </c>
      <c r="P774" s="81">
        <v>42853.242326388892</v>
      </c>
      <c r="Q774" s="79" t="s">
        <v>2022</v>
      </c>
      <c r="R774" s="82" t="s">
        <v>3436</v>
      </c>
      <c r="S774" s="79" t="s">
        <v>4048</v>
      </c>
      <c r="T774" s="79"/>
      <c r="U774" s="82" t="s">
        <v>4534</v>
      </c>
      <c r="V774" s="82" t="s">
        <v>4534</v>
      </c>
      <c r="W774" s="81">
        <v>42853.242326388892</v>
      </c>
      <c r="X774" s="82" t="s">
        <v>6400</v>
      </c>
      <c r="Y774" s="79"/>
      <c r="Z774" s="79"/>
      <c r="AA774" s="83" t="s">
        <v>8447</v>
      </c>
      <c r="AB774" s="79"/>
      <c r="AC774" s="79" t="b">
        <v>0</v>
      </c>
      <c r="AD774" s="79">
        <v>0</v>
      </c>
      <c r="AE774" s="83" t="s">
        <v>9915</v>
      </c>
      <c r="AF774" s="79" t="b">
        <v>0</v>
      </c>
      <c r="AG774" s="79" t="s">
        <v>9963</v>
      </c>
      <c r="AH774" s="79"/>
      <c r="AI774" s="83" t="s">
        <v>9915</v>
      </c>
      <c r="AJ774" s="79" t="b">
        <v>0</v>
      </c>
      <c r="AK774" s="79">
        <v>2</v>
      </c>
      <c r="AL774" s="83" t="s">
        <v>9514</v>
      </c>
      <c r="AM774" s="79" t="s">
        <v>9994</v>
      </c>
      <c r="AN774" s="79" t="b">
        <v>0</v>
      </c>
      <c r="AO774" s="83" t="s">
        <v>9514</v>
      </c>
      <c r="AP774" s="79" t="s">
        <v>179</v>
      </c>
      <c r="AQ774" s="79">
        <v>0</v>
      </c>
      <c r="AR774" s="79">
        <v>0</v>
      </c>
      <c r="AS774" s="79"/>
      <c r="AT774" s="79"/>
      <c r="AU774" s="79"/>
      <c r="AV774" s="79"/>
      <c r="AW774" s="79"/>
      <c r="AX774" s="79"/>
      <c r="AY774" s="79"/>
      <c r="AZ774" s="79"/>
      <c r="BA774">
        <v>1</v>
      </c>
      <c r="BB774">
        <v>0</v>
      </c>
      <c r="BC774" s="79" t="str">
        <f>IF(Edges[[#This Row],[Sentiment]]=0,"NEUTRAL",IF(Edges[[#This Row],[Sentiment]]=1,"POSITIVE",IF(Edges[[#This Row],[Sentiment]]=-1,"NEGATIVE")))</f>
        <v>NEUTRAL</v>
      </c>
      <c r="BD774" s="79" t="str">
        <f>IF(Edges[[#This Row],[Vertex 1]]=Edges[[#This Row],[Vertex 2]],"HIDE","SHOW")</f>
        <v>SHOW</v>
      </c>
      <c r="BE774" s="78" t="str">
        <f>REPLACE(INDEX(GroupVertices[Group], MATCH(Edges[[#This Row],[Vertex 1]],GroupVertices[Vertex],0)),1,1,"")</f>
        <v>EUTRAL</v>
      </c>
      <c r="BF774" s="78" t="str">
        <f>REPLACE(INDEX(GroupVertices[Group], MATCH(Edges[[#This Row],[Vertex 2]],GroupVertices[Vertex],0)),1,1,"")</f>
        <v>eneral</v>
      </c>
    </row>
    <row r="775" spans="1:58" hidden="1" x14ac:dyDescent="0.25">
      <c r="A775" s="64" t="s">
        <v>662</v>
      </c>
      <c r="B775" s="64" t="s">
        <v>662</v>
      </c>
      <c r="C775" s="65"/>
      <c r="D775" s="66"/>
      <c r="E775" s="67"/>
      <c r="F775" s="68"/>
      <c r="G775" s="65" t="str">
        <f>IF(Edges[[#This Row],[Vertex 1]]=Edges[[#This Row],[Vertex 2]],"HIDE","SHOW")</f>
        <v>HIDE</v>
      </c>
      <c r="H775" s="69"/>
      <c r="I775" s="70"/>
      <c r="J775" s="70"/>
      <c r="K775" s="34"/>
      <c r="L775" s="77"/>
      <c r="M775" s="77"/>
      <c r="N775" s="72"/>
      <c r="O775" s="79" t="s">
        <v>179</v>
      </c>
      <c r="P775" s="81">
        <v>42853.184525462966</v>
      </c>
      <c r="Q775" s="82" t="s">
        <v>2023</v>
      </c>
      <c r="R775" s="82" t="s">
        <v>3419</v>
      </c>
      <c r="S775" s="79" t="s">
        <v>4111</v>
      </c>
      <c r="T775" s="79"/>
      <c r="U775" s="79"/>
      <c r="V775" s="82" t="s">
        <v>5129</v>
      </c>
      <c r="W775" s="81">
        <v>42853.184525462966</v>
      </c>
      <c r="X775" s="82" t="s">
        <v>6401</v>
      </c>
      <c r="Y775" s="79"/>
      <c r="Z775" s="79"/>
      <c r="AA775" s="83" t="s">
        <v>8448</v>
      </c>
      <c r="AB775" s="79"/>
      <c r="AC775" s="79" t="b">
        <v>0</v>
      </c>
      <c r="AD775" s="79">
        <v>8</v>
      </c>
      <c r="AE775" s="83" t="s">
        <v>9915</v>
      </c>
      <c r="AF775" s="79" t="b">
        <v>0</v>
      </c>
      <c r="AG775" s="79" t="s">
        <v>9965</v>
      </c>
      <c r="AH775" s="79"/>
      <c r="AI775" s="83" t="s">
        <v>9915</v>
      </c>
      <c r="AJ775" s="79" t="b">
        <v>0</v>
      </c>
      <c r="AK775" s="79">
        <v>5</v>
      </c>
      <c r="AL775" s="83" t="s">
        <v>9915</v>
      </c>
      <c r="AM775" s="79" t="s">
        <v>9991</v>
      </c>
      <c r="AN775" s="79" t="b">
        <v>0</v>
      </c>
      <c r="AO775" s="83" t="s">
        <v>8448</v>
      </c>
      <c r="AP775" s="79" t="s">
        <v>179</v>
      </c>
      <c r="AQ775" s="79">
        <v>0</v>
      </c>
      <c r="AR775" s="79">
        <v>0</v>
      </c>
      <c r="AS775" s="79"/>
      <c r="AT775" s="79"/>
      <c r="AU775" s="79"/>
      <c r="AV775" s="79"/>
      <c r="AW775" s="79"/>
      <c r="AX775" s="79"/>
      <c r="AY775" s="79"/>
      <c r="AZ775" s="79"/>
      <c r="BA775">
        <v>1</v>
      </c>
      <c r="BB775">
        <v>0</v>
      </c>
      <c r="BC775" s="79" t="str">
        <f>IF(Edges[[#This Row],[Sentiment]]=0,"NEUTRAL",IF(Edges[[#This Row],[Sentiment]]=1,"POSITIVE",IF(Edges[[#This Row],[Sentiment]]=-1,"NEGATIVE")))</f>
        <v>NEUTRAL</v>
      </c>
      <c r="BD775" s="79" t="str">
        <f>IF(Edges[[#This Row],[Vertex 1]]=Edges[[#This Row],[Vertex 2]],"HIDE","SHOW")</f>
        <v>HIDE</v>
      </c>
      <c r="BE775" s="124" t="str">
        <f>REPLACE(INDEX(GroupVertices[Group], MATCH(Edges[[#This Row],[Vertex 1]],GroupVertices[Vertex],0)),1,1,"")</f>
        <v>EUTRAL</v>
      </c>
      <c r="BF775" s="124" t="str">
        <f>REPLACE(INDEX(GroupVertices[Group], MATCH(Edges[[#This Row],[Vertex 2]],GroupVertices[Vertex],0)),1,1,"")</f>
        <v>EUTRAL</v>
      </c>
    </row>
    <row r="776" spans="1:58" x14ac:dyDescent="0.25">
      <c r="A776" s="64" t="s">
        <v>663</v>
      </c>
      <c r="B776" s="64" t="s">
        <v>662</v>
      </c>
      <c r="C776" s="65"/>
      <c r="D776" s="66"/>
      <c r="E776" s="67"/>
      <c r="F776" s="68"/>
      <c r="G776" s="65" t="str">
        <f>IF(Edges[[#This Row],[Vertex 1]]=Edges[[#This Row],[Vertex 2]],"HIDE","SHOW")</f>
        <v>SHOW</v>
      </c>
      <c r="H776" s="69"/>
      <c r="I776" s="70"/>
      <c r="J776" s="70"/>
      <c r="K776" s="34" t="s">
        <v>65</v>
      </c>
      <c r="L776" s="77">
        <v>776</v>
      </c>
      <c r="M776" s="77"/>
      <c r="N776" s="72"/>
      <c r="O776" s="79" t="s">
        <v>1646</v>
      </c>
      <c r="P776" s="81">
        <v>42853.243414351855</v>
      </c>
      <c r="Q776" s="79" t="s">
        <v>1995</v>
      </c>
      <c r="R776" s="82" t="s">
        <v>3419</v>
      </c>
      <c r="S776" s="79" t="s">
        <v>4111</v>
      </c>
      <c r="T776" s="79"/>
      <c r="U776" s="79"/>
      <c r="V776" s="82" t="s">
        <v>5130</v>
      </c>
      <c r="W776" s="81">
        <v>42853.243414351855</v>
      </c>
      <c r="X776" s="82" t="s">
        <v>6402</v>
      </c>
      <c r="Y776" s="79"/>
      <c r="Z776" s="79"/>
      <c r="AA776" s="83" t="s">
        <v>8449</v>
      </c>
      <c r="AB776" s="79"/>
      <c r="AC776" s="79" t="b">
        <v>0</v>
      </c>
      <c r="AD776" s="79">
        <v>0</v>
      </c>
      <c r="AE776" s="83" t="s">
        <v>9915</v>
      </c>
      <c r="AF776" s="79" t="b">
        <v>0</v>
      </c>
      <c r="AG776" s="79" t="s">
        <v>9965</v>
      </c>
      <c r="AH776" s="79"/>
      <c r="AI776" s="83" t="s">
        <v>9915</v>
      </c>
      <c r="AJ776" s="79" t="b">
        <v>0</v>
      </c>
      <c r="AK776" s="79">
        <v>5</v>
      </c>
      <c r="AL776" s="83" t="s">
        <v>8448</v>
      </c>
      <c r="AM776" s="79" t="s">
        <v>9991</v>
      </c>
      <c r="AN776" s="79" t="b">
        <v>0</v>
      </c>
      <c r="AO776" s="83" t="s">
        <v>8448</v>
      </c>
      <c r="AP776" s="79" t="s">
        <v>179</v>
      </c>
      <c r="AQ776" s="79">
        <v>0</v>
      </c>
      <c r="AR776" s="79">
        <v>0</v>
      </c>
      <c r="AS776" s="79"/>
      <c r="AT776" s="79"/>
      <c r="AU776" s="79"/>
      <c r="AV776" s="79"/>
      <c r="AW776" s="79"/>
      <c r="AX776" s="79"/>
      <c r="AY776" s="79"/>
      <c r="AZ776" s="79"/>
      <c r="BA776">
        <v>1</v>
      </c>
      <c r="BB776">
        <v>0</v>
      </c>
      <c r="BC776" s="79" t="str">
        <f>IF(Edges[[#This Row],[Sentiment]]=0,"NEUTRAL",IF(Edges[[#This Row],[Sentiment]]=1,"POSITIVE",IF(Edges[[#This Row],[Sentiment]]=-1,"NEGATIVE")))</f>
        <v>NEUTRAL</v>
      </c>
      <c r="BD776" s="79" t="str">
        <f>IF(Edges[[#This Row],[Vertex 1]]=Edges[[#This Row],[Vertex 2]],"HIDE","SHOW")</f>
        <v>SHOW</v>
      </c>
      <c r="BE776" s="78" t="str">
        <f>REPLACE(INDEX(GroupVertices[Group], MATCH(Edges[[#This Row],[Vertex 1]],GroupVertices[Vertex],0)),1,1,"")</f>
        <v>EUTRAL</v>
      </c>
      <c r="BF776" s="78" t="str">
        <f>REPLACE(INDEX(GroupVertices[Group], MATCH(Edges[[#This Row],[Vertex 2]],GroupVertices[Vertex],0)),1,1,"")</f>
        <v>EUTRAL</v>
      </c>
    </row>
    <row r="777" spans="1:58" hidden="1" x14ac:dyDescent="0.25">
      <c r="A777" s="64" t="s">
        <v>664</v>
      </c>
      <c r="B777" s="64" t="s">
        <v>664</v>
      </c>
      <c r="C777" s="65"/>
      <c r="D777" s="66"/>
      <c r="E777" s="67"/>
      <c r="F777" s="68"/>
      <c r="G777" s="65" t="str">
        <f>IF(Edges[[#This Row],[Vertex 1]]=Edges[[#This Row],[Vertex 2]],"HIDE","SHOW")</f>
        <v>HIDE</v>
      </c>
      <c r="H777" s="69"/>
      <c r="I777" s="70"/>
      <c r="J777" s="70"/>
      <c r="K777" s="34"/>
      <c r="L777" s="77"/>
      <c r="M777" s="77"/>
      <c r="N777" s="72"/>
      <c r="O777" s="79" t="s">
        <v>179</v>
      </c>
      <c r="P777" s="81">
        <v>42853.245011574072</v>
      </c>
      <c r="Q777" s="79" t="s">
        <v>2024</v>
      </c>
      <c r="R777" s="82" t="s">
        <v>3437</v>
      </c>
      <c r="S777" s="79" t="s">
        <v>4036</v>
      </c>
      <c r="T777" s="79"/>
      <c r="U777" s="79"/>
      <c r="V777" s="82" t="s">
        <v>5131</v>
      </c>
      <c r="W777" s="81">
        <v>42853.245011574072</v>
      </c>
      <c r="X777" s="82" t="s">
        <v>6403</v>
      </c>
      <c r="Y777" s="79"/>
      <c r="Z777" s="79"/>
      <c r="AA777" s="83" t="s">
        <v>8450</v>
      </c>
      <c r="AB777" s="79"/>
      <c r="AC777" s="79" t="b">
        <v>0</v>
      </c>
      <c r="AD777" s="79">
        <v>0</v>
      </c>
      <c r="AE777" s="83" t="s">
        <v>9915</v>
      </c>
      <c r="AF777" s="79" t="b">
        <v>0</v>
      </c>
      <c r="AG777" s="79" t="s">
        <v>9963</v>
      </c>
      <c r="AH777" s="79"/>
      <c r="AI777" s="83" t="s">
        <v>9915</v>
      </c>
      <c r="AJ777" s="79" t="b">
        <v>0</v>
      </c>
      <c r="AK777" s="79">
        <v>0</v>
      </c>
      <c r="AL777" s="83" t="s">
        <v>9915</v>
      </c>
      <c r="AM777" s="79" t="s">
        <v>9995</v>
      </c>
      <c r="AN777" s="79" t="b">
        <v>0</v>
      </c>
      <c r="AO777" s="83" t="s">
        <v>8450</v>
      </c>
      <c r="AP777" s="79" t="s">
        <v>179</v>
      </c>
      <c r="AQ777" s="79">
        <v>0</v>
      </c>
      <c r="AR777" s="79">
        <v>0</v>
      </c>
      <c r="AS777" s="79"/>
      <c r="AT777" s="79"/>
      <c r="AU777" s="79"/>
      <c r="AV777" s="79"/>
      <c r="AW777" s="79"/>
      <c r="AX777" s="79"/>
      <c r="AY777" s="79"/>
      <c r="AZ777" s="79"/>
      <c r="BA777">
        <v>1</v>
      </c>
      <c r="BB777">
        <v>0</v>
      </c>
      <c r="BC777" s="79" t="str">
        <f>IF(Edges[[#This Row],[Sentiment]]=0,"NEUTRAL",IF(Edges[[#This Row],[Sentiment]]=1,"POSITIVE",IF(Edges[[#This Row],[Sentiment]]=-1,"NEGATIVE")))</f>
        <v>NEUTRAL</v>
      </c>
      <c r="BD777" s="79" t="str">
        <f>IF(Edges[[#This Row],[Vertex 1]]=Edges[[#This Row],[Vertex 2]],"HIDE","SHOW")</f>
        <v>HIDE</v>
      </c>
      <c r="BE777" s="124" t="e">
        <f>REPLACE(INDEX(GroupVertices[Group], MATCH(Edges[[#This Row],[Vertex 1]],GroupVertices[Vertex],0)),1,1,"")</f>
        <v>#N/A</v>
      </c>
      <c r="BF777" s="124" t="e">
        <f>REPLACE(INDEX(GroupVertices[Group], MATCH(Edges[[#This Row],[Vertex 2]],GroupVertices[Vertex],0)),1,1,"")</f>
        <v>#N/A</v>
      </c>
    </row>
    <row r="778" spans="1:58" hidden="1" x14ac:dyDescent="0.25">
      <c r="A778" s="64" t="s">
        <v>665</v>
      </c>
      <c r="B778" s="64" t="s">
        <v>665</v>
      </c>
      <c r="C778" s="65"/>
      <c r="D778" s="66"/>
      <c r="E778" s="67"/>
      <c r="F778" s="68"/>
      <c r="G778" s="65" t="str">
        <f>IF(Edges[[#This Row],[Vertex 1]]=Edges[[#This Row],[Vertex 2]],"HIDE","SHOW")</f>
        <v>HIDE</v>
      </c>
      <c r="H778" s="69"/>
      <c r="I778" s="70"/>
      <c r="J778" s="70"/>
      <c r="K778" s="34"/>
      <c r="L778" s="77"/>
      <c r="M778" s="77"/>
      <c r="N778" s="72"/>
      <c r="O778" s="79" t="s">
        <v>179</v>
      </c>
      <c r="P778" s="81">
        <v>42851.98064814815</v>
      </c>
      <c r="Q778" s="79" t="s">
        <v>2025</v>
      </c>
      <c r="R778" s="79" t="s">
        <v>3438</v>
      </c>
      <c r="S778" s="79" t="s">
        <v>4121</v>
      </c>
      <c r="T778" s="79" t="s">
        <v>4337</v>
      </c>
      <c r="U778" s="79"/>
      <c r="V778" s="82" t="s">
        <v>5132</v>
      </c>
      <c r="W778" s="81">
        <v>42851.98064814815</v>
      </c>
      <c r="X778" s="82" t="s">
        <v>6404</v>
      </c>
      <c r="Y778" s="79"/>
      <c r="Z778" s="79"/>
      <c r="AA778" s="83" t="s">
        <v>8451</v>
      </c>
      <c r="AB778" s="79"/>
      <c r="AC778" s="79" t="b">
        <v>0</v>
      </c>
      <c r="AD778" s="79">
        <v>0</v>
      </c>
      <c r="AE778" s="83" t="s">
        <v>9915</v>
      </c>
      <c r="AF778" s="79" t="b">
        <v>0</v>
      </c>
      <c r="AG778" s="79" t="s">
        <v>9980</v>
      </c>
      <c r="AH778" s="79"/>
      <c r="AI778" s="83" t="s">
        <v>9915</v>
      </c>
      <c r="AJ778" s="79" t="b">
        <v>0</v>
      </c>
      <c r="AK778" s="79">
        <v>0</v>
      </c>
      <c r="AL778" s="83" t="s">
        <v>9915</v>
      </c>
      <c r="AM778" s="79" t="s">
        <v>4133</v>
      </c>
      <c r="AN778" s="79" t="b">
        <v>1</v>
      </c>
      <c r="AO778" s="83" t="s">
        <v>8451</v>
      </c>
      <c r="AP778" s="79" t="s">
        <v>179</v>
      </c>
      <c r="AQ778" s="79">
        <v>0</v>
      </c>
      <c r="AR778" s="79">
        <v>0</v>
      </c>
      <c r="AS778" s="79"/>
      <c r="AT778" s="79"/>
      <c r="AU778" s="79"/>
      <c r="AV778" s="79"/>
      <c r="AW778" s="79"/>
      <c r="AX778" s="79"/>
      <c r="AY778" s="79"/>
      <c r="AZ778" s="79"/>
      <c r="BA778">
        <v>6</v>
      </c>
      <c r="BB778">
        <v>0</v>
      </c>
      <c r="BC778" s="79" t="str">
        <f>IF(Edges[[#This Row],[Sentiment]]=0,"NEUTRAL",IF(Edges[[#This Row],[Sentiment]]=1,"POSITIVE",IF(Edges[[#This Row],[Sentiment]]=-1,"NEGATIVE")))</f>
        <v>NEUTRAL</v>
      </c>
      <c r="BD778" s="79" t="str">
        <f>IF(Edges[[#This Row],[Vertex 1]]=Edges[[#This Row],[Vertex 2]],"HIDE","SHOW")</f>
        <v>HIDE</v>
      </c>
      <c r="BE778" s="124" t="e">
        <f>REPLACE(INDEX(GroupVertices[Group], MATCH(Edges[[#This Row],[Vertex 1]],GroupVertices[Vertex],0)),1,1,"")</f>
        <v>#N/A</v>
      </c>
      <c r="BF778" s="124" t="e">
        <f>REPLACE(INDEX(GroupVertices[Group], MATCH(Edges[[#This Row],[Vertex 2]],GroupVertices[Vertex],0)),1,1,"")</f>
        <v>#N/A</v>
      </c>
    </row>
    <row r="779" spans="1:58" hidden="1" x14ac:dyDescent="0.25">
      <c r="A779" s="64" t="s">
        <v>665</v>
      </c>
      <c r="B779" s="64" t="s">
        <v>665</v>
      </c>
      <c r="C779" s="65"/>
      <c r="D779" s="66"/>
      <c r="E779" s="67"/>
      <c r="F779" s="68"/>
      <c r="G779" s="65" t="str">
        <f>IF(Edges[[#This Row],[Vertex 1]]=Edges[[#This Row],[Vertex 2]],"HIDE","SHOW")</f>
        <v>HIDE</v>
      </c>
      <c r="H779" s="69"/>
      <c r="I779" s="70"/>
      <c r="J779" s="70"/>
      <c r="K779" s="34"/>
      <c r="L779" s="77"/>
      <c r="M779" s="77"/>
      <c r="N779" s="72"/>
      <c r="O779" s="79" t="s">
        <v>179</v>
      </c>
      <c r="P779" s="81">
        <v>42851.980682870373</v>
      </c>
      <c r="Q779" s="79" t="s">
        <v>2026</v>
      </c>
      <c r="R779" s="79" t="s">
        <v>3439</v>
      </c>
      <c r="S779" s="79" t="s">
        <v>4121</v>
      </c>
      <c r="T779" s="79" t="s">
        <v>4337</v>
      </c>
      <c r="U779" s="79"/>
      <c r="V779" s="82" t="s">
        <v>5132</v>
      </c>
      <c r="W779" s="81">
        <v>42851.980682870373</v>
      </c>
      <c r="X779" s="82" t="s">
        <v>6405</v>
      </c>
      <c r="Y779" s="79"/>
      <c r="Z779" s="79"/>
      <c r="AA779" s="83" t="s">
        <v>8452</v>
      </c>
      <c r="AB779" s="79"/>
      <c r="AC779" s="79" t="b">
        <v>0</v>
      </c>
      <c r="AD779" s="79">
        <v>0</v>
      </c>
      <c r="AE779" s="83" t="s">
        <v>9915</v>
      </c>
      <c r="AF779" s="79" t="b">
        <v>0</v>
      </c>
      <c r="AG779" s="79" t="s">
        <v>9963</v>
      </c>
      <c r="AH779" s="79"/>
      <c r="AI779" s="83" t="s">
        <v>9915</v>
      </c>
      <c r="AJ779" s="79" t="b">
        <v>0</v>
      </c>
      <c r="AK779" s="79">
        <v>0</v>
      </c>
      <c r="AL779" s="83" t="s">
        <v>9915</v>
      </c>
      <c r="AM779" s="79" t="s">
        <v>4133</v>
      </c>
      <c r="AN779" s="79" t="b">
        <v>1</v>
      </c>
      <c r="AO779" s="83" t="s">
        <v>8452</v>
      </c>
      <c r="AP779" s="79" t="s">
        <v>179</v>
      </c>
      <c r="AQ779" s="79">
        <v>0</v>
      </c>
      <c r="AR779" s="79">
        <v>0</v>
      </c>
      <c r="AS779" s="79"/>
      <c r="AT779" s="79"/>
      <c r="AU779" s="79"/>
      <c r="AV779" s="79"/>
      <c r="AW779" s="79"/>
      <c r="AX779" s="79"/>
      <c r="AY779" s="79"/>
      <c r="AZ779" s="79"/>
      <c r="BA779">
        <v>6</v>
      </c>
      <c r="BB779">
        <v>0</v>
      </c>
      <c r="BC779" s="79" t="str">
        <f>IF(Edges[[#This Row],[Sentiment]]=0,"NEUTRAL",IF(Edges[[#This Row],[Sentiment]]=1,"POSITIVE",IF(Edges[[#This Row],[Sentiment]]=-1,"NEGATIVE")))</f>
        <v>NEUTRAL</v>
      </c>
      <c r="BD779" s="79" t="str">
        <f>IF(Edges[[#This Row],[Vertex 1]]=Edges[[#This Row],[Vertex 2]],"HIDE","SHOW")</f>
        <v>HIDE</v>
      </c>
      <c r="BE779" s="124" t="e">
        <f>REPLACE(INDEX(GroupVertices[Group], MATCH(Edges[[#This Row],[Vertex 1]],GroupVertices[Vertex],0)),1,1,"")</f>
        <v>#N/A</v>
      </c>
      <c r="BF779" s="124" t="e">
        <f>REPLACE(INDEX(GroupVertices[Group], MATCH(Edges[[#This Row],[Vertex 2]],GroupVertices[Vertex],0)),1,1,"")</f>
        <v>#N/A</v>
      </c>
    </row>
    <row r="780" spans="1:58" hidden="1" x14ac:dyDescent="0.25">
      <c r="A780" s="64" t="s">
        <v>665</v>
      </c>
      <c r="B780" s="64" t="s">
        <v>665</v>
      </c>
      <c r="C780" s="65"/>
      <c r="D780" s="66"/>
      <c r="E780" s="67"/>
      <c r="F780" s="68"/>
      <c r="G780" s="65" t="str">
        <f>IF(Edges[[#This Row],[Vertex 1]]=Edges[[#This Row],[Vertex 2]],"HIDE","SHOW")</f>
        <v>HIDE</v>
      </c>
      <c r="H780" s="69"/>
      <c r="I780" s="70"/>
      <c r="J780" s="70"/>
      <c r="K780" s="34"/>
      <c r="L780" s="77"/>
      <c r="M780" s="77"/>
      <c r="N780" s="72"/>
      <c r="O780" s="79" t="s">
        <v>179</v>
      </c>
      <c r="P780" s="81">
        <v>42851.981388888889</v>
      </c>
      <c r="Q780" s="79" t="s">
        <v>2027</v>
      </c>
      <c r="R780" s="79" t="s">
        <v>3440</v>
      </c>
      <c r="S780" s="79" t="s">
        <v>4121</v>
      </c>
      <c r="T780" s="79" t="s">
        <v>4337</v>
      </c>
      <c r="U780" s="79"/>
      <c r="V780" s="82" t="s">
        <v>5132</v>
      </c>
      <c r="W780" s="81">
        <v>42851.981388888889</v>
      </c>
      <c r="X780" s="82" t="s">
        <v>6406</v>
      </c>
      <c r="Y780" s="79"/>
      <c r="Z780" s="79"/>
      <c r="AA780" s="83" t="s">
        <v>8453</v>
      </c>
      <c r="AB780" s="79"/>
      <c r="AC780" s="79" t="b">
        <v>0</v>
      </c>
      <c r="AD780" s="79">
        <v>0</v>
      </c>
      <c r="AE780" s="83" t="s">
        <v>9915</v>
      </c>
      <c r="AF780" s="79" t="b">
        <v>0</v>
      </c>
      <c r="AG780" s="79" t="s">
        <v>9980</v>
      </c>
      <c r="AH780" s="79"/>
      <c r="AI780" s="83" t="s">
        <v>9915</v>
      </c>
      <c r="AJ780" s="79" t="b">
        <v>0</v>
      </c>
      <c r="AK780" s="79">
        <v>0</v>
      </c>
      <c r="AL780" s="83" t="s">
        <v>9915</v>
      </c>
      <c r="AM780" s="79" t="s">
        <v>4133</v>
      </c>
      <c r="AN780" s="79" t="b">
        <v>1</v>
      </c>
      <c r="AO780" s="83" t="s">
        <v>8453</v>
      </c>
      <c r="AP780" s="79" t="s">
        <v>179</v>
      </c>
      <c r="AQ780" s="79">
        <v>0</v>
      </c>
      <c r="AR780" s="79">
        <v>0</v>
      </c>
      <c r="AS780" s="79"/>
      <c r="AT780" s="79"/>
      <c r="AU780" s="79"/>
      <c r="AV780" s="79"/>
      <c r="AW780" s="79"/>
      <c r="AX780" s="79"/>
      <c r="AY780" s="79"/>
      <c r="AZ780" s="79"/>
      <c r="BA780">
        <v>6</v>
      </c>
      <c r="BB780">
        <v>0</v>
      </c>
      <c r="BC780" s="79" t="str">
        <f>IF(Edges[[#This Row],[Sentiment]]=0,"NEUTRAL",IF(Edges[[#This Row],[Sentiment]]=1,"POSITIVE",IF(Edges[[#This Row],[Sentiment]]=-1,"NEGATIVE")))</f>
        <v>NEUTRAL</v>
      </c>
      <c r="BD780" s="79" t="str">
        <f>IF(Edges[[#This Row],[Vertex 1]]=Edges[[#This Row],[Vertex 2]],"HIDE","SHOW")</f>
        <v>HIDE</v>
      </c>
      <c r="BE780" s="124" t="e">
        <f>REPLACE(INDEX(GroupVertices[Group], MATCH(Edges[[#This Row],[Vertex 1]],GroupVertices[Vertex],0)),1,1,"")</f>
        <v>#N/A</v>
      </c>
      <c r="BF780" s="124" t="e">
        <f>REPLACE(INDEX(GroupVertices[Group], MATCH(Edges[[#This Row],[Vertex 2]],GroupVertices[Vertex],0)),1,1,"")</f>
        <v>#N/A</v>
      </c>
    </row>
    <row r="781" spans="1:58" hidden="1" x14ac:dyDescent="0.25">
      <c r="A781" s="64" t="s">
        <v>665</v>
      </c>
      <c r="B781" s="64" t="s">
        <v>665</v>
      </c>
      <c r="C781" s="65"/>
      <c r="D781" s="66"/>
      <c r="E781" s="67"/>
      <c r="F781" s="68"/>
      <c r="G781" s="65" t="str">
        <f>IF(Edges[[#This Row],[Vertex 1]]=Edges[[#This Row],[Vertex 2]],"HIDE","SHOW")</f>
        <v>HIDE</v>
      </c>
      <c r="H781" s="69"/>
      <c r="I781" s="70"/>
      <c r="J781" s="70"/>
      <c r="K781" s="34"/>
      <c r="L781" s="77"/>
      <c r="M781" s="77"/>
      <c r="N781" s="72"/>
      <c r="O781" s="79" t="s">
        <v>179</v>
      </c>
      <c r="P781" s="81">
        <v>42851.981412037036</v>
      </c>
      <c r="Q781" s="79" t="s">
        <v>2028</v>
      </c>
      <c r="R781" s="79" t="s">
        <v>3441</v>
      </c>
      <c r="S781" s="79" t="s">
        <v>4121</v>
      </c>
      <c r="T781" s="79" t="s">
        <v>4337</v>
      </c>
      <c r="U781" s="79"/>
      <c r="V781" s="82" t="s">
        <v>5132</v>
      </c>
      <c r="W781" s="81">
        <v>42851.981412037036</v>
      </c>
      <c r="X781" s="82" t="s">
        <v>6407</v>
      </c>
      <c r="Y781" s="79"/>
      <c r="Z781" s="79"/>
      <c r="AA781" s="83" t="s">
        <v>8454</v>
      </c>
      <c r="AB781" s="79"/>
      <c r="AC781" s="79" t="b">
        <v>0</v>
      </c>
      <c r="AD781" s="79">
        <v>1</v>
      </c>
      <c r="AE781" s="83" t="s">
        <v>9915</v>
      </c>
      <c r="AF781" s="79" t="b">
        <v>0</v>
      </c>
      <c r="AG781" s="79" t="s">
        <v>9980</v>
      </c>
      <c r="AH781" s="79"/>
      <c r="AI781" s="83" t="s">
        <v>9915</v>
      </c>
      <c r="AJ781" s="79" t="b">
        <v>0</v>
      </c>
      <c r="AK781" s="79">
        <v>0</v>
      </c>
      <c r="AL781" s="83" t="s">
        <v>9915</v>
      </c>
      <c r="AM781" s="79" t="s">
        <v>4133</v>
      </c>
      <c r="AN781" s="79" t="b">
        <v>1</v>
      </c>
      <c r="AO781" s="83" t="s">
        <v>8454</v>
      </c>
      <c r="AP781" s="79" t="s">
        <v>179</v>
      </c>
      <c r="AQ781" s="79">
        <v>0</v>
      </c>
      <c r="AR781" s="79">
        <v>0</v>
      </c>
      <c r="AS781" s="79"/>
      <c r="AT781" s="79"/>
      <c r="AU781" s="79"/>
      <c r="AV781" s="79"/>
      <c r="AW781" s="79"/>
      <c r="AX781" s="79"/>
      <c r="AY781" s="79"/>
      <c r="AZ781" s="79"/>
      <c r="BA781">
        <v>6</v>
      </c>
      <c r="BB781">
        <v>0</v>
      </c>
      <c r="BC781" s="79" t="str">
        <f>IF(Edges[[#This Row],[Sentiment]]=0,"NEUTRAL",IF(Edges[[#This Row],[Sentiment]]=1,"POSITIVE",IF(Edges[[#This Row],[Sentiment]]=-1,"NEGATIVE")))</f>
        <v>NEUTRAL</v>
      </c>
      <c r="BD781" s="79" t="str">
        <f>IF(Edges[[#This Row],[Vertex 1]]=Edges[[#This Row],[Vertex 2]],"HIDE","SHOW")</f>
        <v>HIDE</v>
      </c>
      <c r="BE781" s="124" t="e">
        <f>REPLACE(INDEX(GroupVertices[Group], MATCH(Edges[[#This Row],[Vertex 1]],GroupVertices[Vertex],0)),1,1,"")</f>
        <v>#N/A</v>
      </c>
      <c r="BF781" s="124" t="e">
        <f>REPLACE(INDEX(GroupVertices[Group], MATCH(Edges[[#This Row],[Vertex 2]],GroupVertices[Vertex],0)),1,1,"")</f>
        <v>#N/A</v>
      </c>
    </row>
    <row r="782" spans="1:58" hidden="1" x14ac:dyDescent="0.25">
      <c r="A782" s="64" t="s">
        <v>665</v>
      </c>
      <c r="B782" s="64" t="s">
        <v>665</v>
      </c>
      <c r="C782" s="65"/>
      <c r="D782" s="66"/>
      <c r="E782" s="67"/>
      <c r="F782" s="68"/>
      <c r="G782" s="65" t="str">
        <f>IF(Edges[[#This Row],[Vertex 1]]=Edges[[#This Row],[Vertex 2]],"HIDE","SHOW")</f>
        <v>HIDE</v>
      </c>
      <c r="H782" s="69"/>
      <c r="I782" s="70"/>
      <c r="J782" s="70"/>
      <c r="K782" s="34"/>
      <c r="L782" s="77"/>
      <c r="M782" s="77"/>
      <c r="N782" s="72"/>
      <c r="O782" s="79" t="s">
        <v>179</v>
      </c>
      <c r="P782" s="81">
        <v>42852.003587962965</v>
      </c>
      <c r="Q782" s="79" t="s">
        <v>2029</v>
      </c>
      <c r="R782" s="79" t="s">
        <v>3442</v>
      </c>
      <c r="S782" s="79" t="s">
        <v>4121</v>
      </c>
      <c r="T782" s="79" t="s">
        <v>4335</v>
      </c>
      <c r="U782" s="79"/>
      <c r="V782" s="82" t="s">
        <v>5132</v>
      </c>
      <c r="W782" s="81">
        <v>42852.003587962965</v>
      </c>
      <c r="X782" s="82" t="s">
        <v>6408</v>
      </c>
      <c r="Y782" s="79"/>
      <c r="Z782" s="79"/>
      <c r="AA782" s="83" t="s">
        <v>8455</v>
      </c>
      <c r="AB782" s="79"/>
      <c r="AC782" s="79" t="b">
        <v>0</v>
      </c>
      <c r="AD782" s="79">
        <v>0</v>
      </c>
      <c r="AE782" s="83" t="s">
        <v>9915</v>
      </c>
      <c r="AF782" s="79" t="b">
        <v>0</v>
      </c>
      <c r="AG782" s="79" t="s">
        <v>9981</v>
      </c>
      <c r="AH782" s="79"/>
      <c r="AI782" s="83" t="s">
        <v>9915</v>
      </c>
      <c r="AJ782" s="79" t="b">
        <v>0</v>
      </c>
      <c r="AK782" s="79">
        <v>0</v>
      </c>
      <c r="AL782" s="83" t="s">
        <v>9915</v>
      </c>
      <c r="AM782" s="79" t="s">
        <v>4133</v>
      </c>
      <c r="AN782" s="79" t="b">
        <v>1</v>
      </c>
      <c r="AO782" s="83" t="s">
        <v>8455</v>
      </c>
      <c r="AP782" s="79" t="s">
        <v>179</v>
      </c>
      <c r="AQ782" s="79">
        <v>0</v>
      </c>
      <c r="AR782" s="79">
        <v>0</v>
      </c>
      <c r="AS782" s="79"/>
      <c r="AT782" s="79"/>
      <c r="AU782" s="79"/>
      <c r="AV782" s="79"/>
      <c r="AW782" s="79"/>
      <c r="AX782" s="79"/>
      <c r="AY782" s="79"/>
      <c r="AZ782" s="79"/>
      <c r="BA782">
        <v>6</v>
      </c>
      <c r="BB782">
        <v>0</v>
      </c>
      <c r="BC782" s="79" t="str">
        <f>IF(Edges[[#This Row],[Sentiment]]=0,"NEUTRAL",IF(Edges[[#This Row],[Sentiment]]=1,"POSITIVE",IF(Edges[[#This Row],[Sentiment]]=-1,"NEGATIVE")))</f>
        <v>NEUTRAL</v>
      </c>
      <c r="BD782" s="79" t="str">
        <f>IF(Edges[[#This Row],[Vertex 1]]=Edges[[#This Row],[Vertex 2]],"HIDE","SHOW")</f>
        <v>HIDE</v>
      </c>
      <c r="BE782" s="124" t="e">
        <f>REPLACE(INDEX(GroupVertices[Group], MATCH(Edges[[#This Row],[Vertex 1]],GroupVertices[Vertex],0)),1,1,"")</f>
        <v>#N/A</v>
      </c>
      <c r="BF782" s="124" t="e">
        <f>REPLACE(INDEX(GroupVertices[Group], MATCH(Edges[[#This Row],[Vertex 2]],GroupVertices[Vertex],0)),1,1,"")</f>
        <v>#N/A</v>
      </c>
    </row>
    <row r="783" spans="1:58" hidden="1" x14ac:dyDescent="0.25">
      <c r="A783" s="64" t="s">
        <v>665</v>
      </c>
      <c r="B783" s="64" t="s">
        <v>665</v>
      </c>
      <c r="C783" s="65"/>
      <c r="D783" s="66"/>
      <c r="E783" s="67"/>
      <c r="F783" s="68"/>
      <c r="G783" s="65" t="str">
        <f>IF(Edges[[#This Row],[Vertex 1]]=Edges[[#This Row],[Vertex 2]],"HIDE","SHOW")</f>
        <v>HIDE</v>
      </c>
      <c r="H783" s="69"/>
      <c r="I783" s="70"/>
      <c r="J783" s="70"/>
      <c r="K783" s="34"/>
      <c r="L783" s="77"/>
      <c r="M783" s="77"/>
      <c r="N783" s="72"/>
      <c r="O783" s="79" t="s">
        <v>179</v>
      </c>
      <c r="P783" s="81">
        <v>42853.245937500003</v>
      </c>
      <c r="Q783" s="79" t="s">
        <v>2030</v>
      </c>
      <c r="R783" s="82" t="s">
        <v>3443</v>
      </c>
      <c r="S783" s="79" t="s">
        <v>4051</v>
      </c>
      <c r="T783" s="79" t="s">
        <v>4338</v>
      </c>
      <c r="U783" s="82" t="s">
        <v>4535</v>
      </c>
      <c r="V783" s="82" t="s">
        <v>4535</v>
      </c>
      <c r="W783" s="81">
        <v>42853.245937500003</v>
      </c>
      <c r="X783" s="82" t="s">
        <v>6409</v>
      </c>
      <c r="Y783" s="79"/>
      <c r="Z783" s="79"/>
      <c r="AA783" s="83" t="s">
        <v>8456</v>
      </c>
      <c r="AB783" s="79"/>
      <c r="AC783" s="79" t="b">
        <v>0</v>
      </c>
      <c r="AD783" s="79">
        <v>0</v>
      </c>
      <c r="AE783" s="83" t="s">
        <v>9915</v>
      </c>
      <c r="AF783" s="79" t="b">
        <v>0</v>
      </c>
      <c r="AG783" s="79" t="s">
        <v>9963</v>
      </c>
      <c r="AH783" s="79"/>
      <c r="AI783" s="83" t="s">
        <v>9915</v>
      </c>
      <c r="AJ783" s="79" t="b">
        <v>0</v>
      </c>
      <c r="AK783" s="79">
        <v>0</v>
      </c>
      <c r="AL783" s="83" t="s">
        <v>9915</v>
      </c>
      <c r="AM783" s="79" t="s">
        <v>4133</v>
      </c>
      <c r="AN783" s="79" t="b">
        <v>0</v>
      </c>
      <c r="AO783" s="83" t="s">
        <v>8456</v>
      </c>
      <c r="AP783" s="79" t="s">
        <v>179</v>
      </c>
      <c r="AQ783" s="79">
        <v>0</v>
      </c>
      <c r="AR783" s="79">
        <v>0</v>
      </c>
      <c r="AS783" s="79"/>
      <c r="AT783" s="79"/>
      <c r="AU783" s="79"/>
      <c r="AV783" s="79"/>
      <c r="AW783" s="79"/>
      <c r="AX783" s="79"/>
      <c r="AY783" s="79"/>
      <c r="AZ783" s="79"/>
      <c r="BA783">
        <v>6</v>
      </c>
      <c r="BB783">
        <v>0</v>
      </c>
      <c r="BC783" s="79" t="str">
        <f>IF(Edges[[#This Row],[Sentiment]]=0,"NEUTRAL",IF(Edges[[#This Row],[Sentiment]]=1,"POSITIVE",IF(Edges[[#This Row],[Sentiment]]=-1,"NEGATIVE")))</f>
        <v>NEUTRAL</v>
      </c>
      <c r="BD783" s="79" t="str">
        <f>IF(Edges[[#This Row],[Vertex 1]]=Edges[[#This Row],[Vertex 2]],"HIDE","SHOW")</f>
        <v>HIDE</v>
      </c>
      <c r="BE783" s="124" t="e">
        <f>REPLACE(INDEX(GroupVertices[Group], MATCH(Edges[[#This Row],[Vertex 1]],GroupVertices[Vertex],0)),1,1,"")</f>
        <v>#N/A</v>
      </c>
      <c r="BF783" s="124" t="e">
        <f>REPLACE(INDEX(GroupVertices[Group], MATCH(Edges[[#This Row],[Vertex 2]],GroupVertices[Vertex],0)),1,1,"")</f>
        <v>#N/A</v>
      </c>
    </row>
    <row r="784" spans="1:58" x14ac:dyDescent="0.25">
      <c r="A784" s="64" t="s">
        <v>666</v>
      </c>
      <c r="B784" s="64" t="s">
        <v>1589</v>
      </c>
      <c r="C784" s="65"/>
      <c r="D784" s="66"/>
      <c r="E784" s="67"/>
      <c r="F784" s="68"/>
      <c r="G784" s="65" t="str">
        <f>IF(Edges[[#This Row],[Vertex 1]]=Edges[[#This Row],[Vertex 2]],"HIDE","SHOW")</f>
        <v>SHOW</v>
      </c>
      <c r="H784" s="69"/>
      <c r="I784" s="70"/>
      <c r="J784" s="70"/>
      <c r="K784" s="34" t="s">
        <v>65</v>
      </c>
      <c r="L784" s="77">
        <v>784</v>
      </c>
      <c r="M784" s="77"/>
      <c r="N784" s="72"/>
      <c r="O784" s="79" t="s">
        <v>1646</v>
      </c>
      <c r="P784" s="81">
        <v>42853.246631944443</v>
      </c>
      <c r="Q784" s="79" t="s">
        <v>2031</v>
      </c>
      <c r="R784" s="79"/>
      <c r="S784" s="79"/>
      <c r="T784" s="79" t="s">
        <v>4339</v>
      </c>
      <c r="U784" s="82" t="s">
        <v>4536</v>
      </c>
      <c r="V784" s="82" t="s">
        <v>4536</v>
      </c>
      <c r="W784" s="81">
        <v>42853.246631944443</v>
      </c>
      <c r="X784" s="82" t="s">
        <v>6410</v>
      </c>
      <c r="Y784" s="79"/>
      <c r="Z784" s="79"/>
      <c r="AA784" s="83" t="s">
        <v>8457</v>
      </c>
      <c r="AB784" s="79"/>
      <c r="AC784" s="79" t="b">
        <v>0</v>
      </c>
      <c r="AD784" s="79">
        <v>0</v>
      </c>
      <c r="AE784" s="83" t="s">
        <v>9921</v>
      </c>
      <c r="AF784" s="79" t="b">
        <v>0</v>
      </c>
      <c r="AG784" s="79" t="s">
        <v>9963</v>
      </c>
      <c r="AH784" s="79"/>
      <c r="AI784" s="83" t="s">
        <v>9915</v>
      </c>
      <c r="AJ784" s="79" t="b">
        <v>0</v>
      </c>
      <c r="AK784" s="79">
        <v>0</v>
      </c>
      <c r="AL784" s="83" t="s">
        <v>9915</v>
      </c>
      <c r="AM784" s="79" t="s">
        <v>9991</v>
      </c>
      <c r="AN784" s="79" t="b">
        <v>0</v>
      </c>
      <c r="AO784" s="83" t="s">
        <v>8457</v>
      </c>
      <c r="AP784" s="79" t="s">
        <v>179</v>
      </c>
      <c r="AQ784" s="79">
        <v>0</v>
      </c>
      <c r="AR784" s="79">
        <v>0</v>
      </c>
      <c r="AS784" s="79"/>
      <c r="AT784" s="79"/>
      <c r="AU784" s="79"/>
      <c r="AV784" s="79"/>
      <c r="AW784" s="79"/>
      <c r="AX784" s="79"/>
      <c r="AY784" s="79"/>
      <c r="AZ784" s="79"/>
      <c r="BA784">
        <v>1</v>
      </c>
      <c r="BB784">
        <v>0</v>
      </c>
      <c r="BC784" s="79" t="str">
        <f>IF(Edges[[#This Row],[Sentiment]]=0,"NEUTRAL",IF(Edges[[#This Row],[Sentiment]]=1,"POSITIVE",IF(Edges[[#This Row],[Sentiment]]=-1,"NEGATIVE")))</f>
        <v>NEUTRAL</v>
      </c>
      <c r="BD784" s="79" t="str">
        <f>IF(Edges[[#This Row],[Vertex 1]]=Edges[[#This Row],[Vertex 2]],"HIDE","SHOW")</f>
        <v>SHOW</v>
      </c>
      <c r="BE784" s="78" t="str">
        <f>REPLACE(INDEX(GroupVertices[Group], MATCH(Edges[[#This Row],[Vertex 1]],GroupVertices[Vertex],0)),1,1,"")</f>
        <v>EUTRAL</v>
      </c>
      <c r="BF784" s="78" t="str">
        <f>REPLACE(INDEX(GroupVertices[Group], MATCH(Edges[[#This Row],[Vertex 2]],GroupVertices[Vertex],0)),1,1,"")</f>
        <v>EUTRAL</v>
      </c>
    </row>
    <row r="785" spans="1:58" x14ac:dyDescent="0.25">
      <c r="A785" s="64" t="s">
        <v>666</v>
      </c>
      <c r="B785" s="64" t="s">
        <v>1176</v>
      </c>
      <c r="C785" s="65"/>
      <c r="D785" s="66"/>
      <c r="E785" s="67"/>
      <c r="F785" s="68"/>
      <c r="G785" s="65" t="str">
        <f>IF(Edges[[#This Row],[Vertex 1]]=Edges[[#This Row],[Vertex 2]],"HIDE","SHOW")</f>
        <v>SHOW</v>
      </c>
      <c r="H785" s="69"/>
      <c r="I785" s="70"/>
      <c r="J785" s="70"/>
      <c r="K785" s="34" t="s">
        <v>65</v>
      </c>
      <c r="L785" s="77">
        <v>785</v>
      </c>
      <c r="M785" s="77"/>
      <c r="N785" s="72"/>
      <c r="O785" s="79" t="s">
        <v>1646</v>
      </c>
      <c r="P785" s="81">
        <v>42853.246631944443</v>
      </c>
      <c r="Q785" s="79" t="s">
        <v>2031</v>
      </c>
      <c r="R785" s="79"/>
      <c r="S785" s="79"/>
      <c r="T785" s="79" t="s">
        <v>4339</v>
      </c>
      <c r="U785" s="82" t="s">
        <v>4536</v>
      </c>
      <c r="V785" s="82" t="s">
        <v>4536</v>
      </c>
      <c r="W785" s="81">
        <v>42853.246631944443</v>
      </c>
      <c r="X785" s="82" t="s">
        <v>6410</v>
      </c>
      <c r="Y785" s="79"/>
      <c r="Z785" s="79"/>
      <c r="AA785" s="83" t="s">
        <v>8457</v>
      </c>
      <c r="AB785" s="79"/>
      <c r="AC785" s="79" t="b">
        <v>0</v>
      </c>
      <c r="AD785" s="79">
        <v>0</v>
      </c>
      <c r="AE785" s="83" t="s">
        <v>9921</v>
      </c>
      <c r="AF785" s="79" t="b">
        <v>0</v>
      </c>
      <c r="AG785" s="79" t="s">
        <v>9963</v>
      </c>
      <c r="AH785" s="79"/>
      <c r="AI785" s="83" t="s">
        <v>9915</v>
      </c>
      <c r="AJ785" s="79" t="b">
        <v>0</v>
      </c>
      <c r="AK785" s="79">
        <v>0</v>
      </c>
      <c r="AL785" s="83" t="s">
        <v>9915</v>
      </c>
      <c r="AM785" s="79" t="s">
        <v>9991</v>
      </c>
      <c r="AN785" s="79" t="b">
        <v>0</v>
      </c>
      <c r="AO785" s="83" t="s">
        <v>8457</v>
      </c>
      <c r="AP785" s="79" t="s">
        <v>179</v>
      </c>
      <c r="AQ785" s="79">
        <v>0</v>
      </c>
      <c r="AR785" s="79">
        <v>0</v>
      </c>
      <c r="AS785" s="79"/>
      <c r="AT785" s="79"/>
      <c r="AU785" s="79"/>
      <c r="AV785" s="79"/>
      <c r="AW785" s="79"/>
      <c r="AX785" s="79"/>
      <c r="AY785" s="79"/>
      <c r="AZ785" s="79"/>
      <c r="BA785">
        <v>1</v>
      </c>
      <c r="BB785">
        <v>0</v>
      </c>
      <c r="BC785" s="79" t="str">
        <f>IF(Edges[[#This Row],[Sentiment]]=0,"NEUTRAL",IF(Edges[[#This Row],[Sentiment]]=1,"POSITIVE",IF(Edges[[#This Row],[Sentiment]]=-1,"NEGATIVE")))</f>
        <v>NEUTRAL</v>
      </c>
      <c r="BD785" s="79" t="str">
        <f>IF(Edges[[#This Row],[Vertex 1]]=Edges[[#This Row],[Vertex 2]],"HIDE","SHOW")</f>
        <v>SHOW</v>
      </c>
      <c r="BE785" s="78" t="str">
        <f>REPLACE(INDEX(GroupVertices[Group], MATCH(Edges[[#This Row],[Vertex 1]],GroupVertices[Vertex],0)),1,1,"")</f>
        <v>EUTRAL</v>
      </c>
      <c r="BF785" s="78" t="str">
        <f>REPLACE(INDEX(GroupVertices[Group], MATCH(Edges[[#This Row],[Vertex 2]],GroupVertices[Vertex],0)),1,1,"")</f>
        <v>eneral</v>
      </c>
    </row>
    <row r="786" spans="1:58" x14ac:dyDescent="0.25">
      <c r="A786" s="64" t="s">
        <v>666</v>
      </c>
      <c r="B786" s="64" t="s">
        <v>1544</v>
      </c>
      <c r="C786" s="65"/>
      <c r="D786" s="66"/>
      <c r="E786" s="67"/>
      <c r="F786" s="68"/>
      <c r="G786" s="65" t="str">
        <f>IF(Edges[[#This Row],[Vertex 1]]=Edges[[#This Row],[Vertex 2]],"HIDE","SHOW")</f>
        <v>SHOW</v>
      </c>
      <c r="H786" s="69"/>
      <c r="I786" s="70"/>
      <c r="J786" s="70"/>
      <c r="K786" s="34" t="s">
        <v>65</v>
      </c>
      <c r="L786" s="77">
        <v>786</v>
      </c>
      <c r="M786" s="77"/>
      <c r="N786" s="72"/>
      <c r="O786" s="79" t="s">
        <v>1647</v>
      </c>
      <c r="P786" s="81">
        <v>42853.246631944443</v>
      </c>
      <c r="Q786" s="79" t="s">
        <v>2031</v>
      </c>
      <c r="R786" s="79"/>
      <c r="S786" s="79"/>
      <c r="T786" s="79" t="s">
        <v>4339</v>
      </c>
      <c r="U786" s="82" t="s">
        <v>4536</v>
      </c>
      <c r="V786" s="82" t="s">
        <v>4536</v>
      </c>
      <c r="W786" s="81">
        <v>42853.246631944443</v>
      </c>
      <c r="X786" s="82" t="s">
        <v>6410</v>
      </c>
      <c r="Y786" s="79"/>
      <c r="Z786" s="79"/>
      <c r="AA786" s="83" t="s">
        <v>8457</v>
      </c>
      <c r="AB786" s="79"/>
      <c r="AC786" s="79" t="b">
        <v>0</v>
      </c>
      <c r="AD786" s="79">
        <v>0</v>
      </c>
      <c r="AE786" s="83" t="s">
        <v>9921</v>
      </c>
      <c r="AF786" s="79" t="b">
        <v>0</v>
      </c>
      <c r="AG786" s="79" t="s">
        <v>9963</v>
      </c>
      <c r="AH786" s="79"/>
      <c r="AI786" s="83" t="s">
        <v>9915</v>
      </c>
      <c r="AJ786" s="79" t="b">
        <v>0</v>
      </c>
      <c r="AK786" s="79">
        <v>0</v>
      </c>
      <c r="AL786" s="83" t="s">
        <v>9915</v>
      </c>
      <c r="AM786" s="79" t="s">
        <v>9991</v>
      </c>
      <c r="AN786" s="79" t="b">
        <v>0</v>
      </c>
      <c r="AO786" s="83" t="s">
        <v>8457</v>
      </c>
      <c r="AP786" s="79" t="s">
        <v>179</v>
      </c>
      <c r="AQ786" s="79">
        <v>0</v>
      </c>
      <c r="AR786" s="79">
        <v>0</v>
      </c>
      <c r="AS786" s="79"/>
      <c r="AT786" s="79"/>
      <c r="AU786" s="79"/>
      <c r="AV786" s="79"/>
      <c r="AW786" s="79"/>
      <c r="AX786" s="79"/>
      <c r="AY786" s="79"/>
      <c r="AZ786" s="79"/>
      <c r="BA786">
        <v>1</v>
      </c>
      <c r="BB786">
        <v>0</v>
      </c>
      <c r="BC786" s="79" t="str">
        <f>IF(Edges[[#This Row],[Sentiment]]=0,"NEUTRAL",IF(Edges[[#This Row],[Sentiment]]=1,"POSITIVE",IF(Edges[[#This Row],[Sentiment]]=-1,"NEGATIVE")))</f>
        <v>NEUTRAL</v>
      </c>
      <c r="BD786" s="79" t="str">
        <f>IF(Edges[[#This Row],[Vertex 1]]=Edges[[#This Row],[Vertex 2]],"HIDE","SHOW")</f>
        <v>SHOW</v>
      </c>
      <c r="BE786" s="78" t="str">
        <f>REPLACE(INDEX(GroupVertices[Group], MATCH(Edges[[#This Row],[Vertex 1]],GroupVertices[Vertex],0)),1,1,"")</f>
        <v>EUTRAL</v>
      </c>
      <c r="BF786" s="78" t="str">
        <f>REPLACE(INDEX(GroupVertices[Group], MATCH(Edges[[#This Row],[Vertex 2]],GroupVertices[Vertex],0)),1,1,"")</f>
        <v>eneral</v>
      </c>
    </row>
    <row r="787" spans="1:58" hidden="1" x14ac:dyDescent="0.25">
      <c r="A787" s="64" t="s">
        <v>667</v>
      </c>
      <c r="B787" s="64" t="s">
        <v>667</v>
      </c>
      <c r="C787" s="65"/>
      <c r="D787" s="66"/>
      <c r="E787" s="67"/>
      <c r="F787" s="68"/>
      <c r="G787" s="65" t="str">
        <f>IF(Edges[[#This Row],[Vertex 1]]=Edges[[#This Row],[Vertex 2]],"HIDE","SHOW")</f>
        <v>HIDE</v>
      </c>
      <c r="H787" s="69"/>
      <c r="I787" s="70"/>
      <c r="J787" s="70"/>
      <c r="K787" s="34"/>
      <c r="L787" s="77"/>
      <c r="M787" s="77"/>
      <c r="N787" s="72"/>
      <c r="O787" s="79" t="s">
        <v>179</v>
      </c>
      <c r="P787" s="81">
        <v>42853.250717592593</v>
      </c>
      <c r="Q787" s="79" t="s">
        <v>2032</v>
      </c>
      <c r="R787" s="79" t="s">
        <v>3444</v>
      </c>
      <c r="S787" s="79" t="s">
        <v>4122</v>
      </c>
      <c r="T787" s="79"/>
      <c r="U787" s="79"/>
      <c r="V787" s="82" t="s">
        <v>5133</v>
      </c>
      <c r="W787" s="81">
        <v>42853.250717592593</v>
      </c>
      <c r="X787" s="82" t="s">
        <v>6411</v>
      </c>
      <c r="Y787" s="79"/>
      <c r="Z787" s="79"/>
      <c r="AA787" s="83" t="s">
        <v>8458</v>
      </c>
      <c r="AB787" s="79"/>
      <c r="AC787" s="79" t="b">
        <v>0</v>
      </c>
      <c r="AD787" s="79">
        <v>0</v>
      </c>
      <c r="AE787" s="83" t="s">
        <v>9915</v>
      </c>
      <c r="AF787" s="79" t="b">
        <v>0</v>
      </c>
      <c r="AG787" s="79" t="s">
        <v>9963</v>
      </c>
      <c r="AH787" s="79"/>
      <c r="AI787" s="83" t="s">
        <v>9915</v>
      </c>
      <c r="AJ787" s="79" t="b">
        <v>0</v>
      </c>
      <c r="AK787" s="79">
        <v>0</v>
      </c>
      <c r="AL787" s="83" t="s">
        <v>9915</v>
      </c>
      <c r="AM787" s="79" t="s">
        <v>10010</v>
      </c>
      <c r="AN787" s="79" t="b">
        <v>0</v>
      </c>
      <c r="AO787" s="83" t="s">
        <v>8458</v>
      </c>
      <c r="AP787" s="79" t="s">
        <v>179</v>
      </c>
      <c r="AQ787" s="79">
        <v>0</v>
      </c>
      <c r="AR787" s="79">
        <v>0</v>
      </c>
      <c r="AS787" s="79"/>
      <c r="AT787" s="79"/>
      <c r="AU787" s="79"/>
      <c r="AV787" s="79"/>
      <c r="AW787" s="79"/>
      <c r="AX787" s="79"/>
      <c r="AY787" s="79"/>
      <c r="AZ787" s="79"/>
      <c r="BA787">
        <v>1</v>
      </c>
      <c r="BB787">
        <v>0</v>
      </c>
      <c r="BC787" s="79" t="str">
        <f>IF(Edges[[#This Row],[Sentiment]]=0,"NEUTRAL",IF(Edges[[#This Row],[Sentiment]]=1,"POSITIVE",IF(Edges[[#This Row],[Sentiment]]=-1,"NEGATIVE")))</f>
        <v>NEUTRAL</v>
      </c>
      <c r="BD787" s="79" t="str">
        <f>IF(Edges[[#This Row],[Vertex 1]]=Edges[[#This Row],[Vertex 2]],"HIDE","SHOW")</f>
        <v>HIDE</v>
      </c>
      <c r="BE787" s="124" t="e">
        <f>REPLACE(INDEX(GroupVertices[Group], MATCH(Edges[[#This Row],[Vertex 1]],GroupVertices[Vertex],0)),1,1,"")</f>
        <v>#N/A</v>
      </c>
      <c r="BF787" s="124" t="e">
        <f>REPLACE(INDEX(GroupVertices[Group], MATCH(Edges[[#This Row],[Vertex 2]],GroupVertices[Vertex],0)),1,1,"")</f>
        <v>#N/A</v>
      </c>
    </row>
    <row r="788" spans="1:58" hidden="1" x14ac:dyDescent="0.25">
      <c r="A788" s="64" t="s">
        <v>668</v>
      </c>
      <c r="B788" s="64" t="s">
        <v>668</v>
      </c>
      <c r="C788" s="65"/>
      <c r="D788" s="66"/>
      <c r="E788" s="67"/>
      <c r="F788" s="68"/>
      <c r="G788" s="65" t="str">
        <f>IF(Edges[[#This Row],[Vertex 1]]=Edges[[#This Row],[Vertex 2]],"HIDE","SHOW")</f>
        <v>HIDE</v>
      </c>
      <c r="H788" s="69"/>
      <c r="I788" s="70"/>
      <c r="J788" s="70"/>
      <c r="K788" s="34"/>
      <c r="L788" s="77"/>
      <c r="M788" s="77"/>
      <c r="N788" s="72"/>
      <c r="O788" s="79" t="s">
        <v>179</v>
      </c>
      <c r="P788" s="81">
        <v>42852.197847222225</v>
      </c>
      <c r="Q788" s="79" t="s">
        <v>2033</v>
      </c>
      <c r="R788" s="82" t="s">
        <v>3445</v>
      </c>
      <c r="S788" s="79" t="s">
        <v>4021</v>
      </c>
      <c r="T788" s="79" t="s">
        <v>1470</v>
      </c>
      <c r="U788" s="79"/>
      <c r="V788" s="82" t="s">
        <v>5134</v>
      </c>
      <c r="W788" s="81">
        <v>42852.197847222225</v>
      </c>
      <c r="X788" s="82" t="s">
        <v>6412</v>
      </c>
      <c r="Y788" s="79"/>
      <c r="Z788" s="79"/>
      <c r="AA788" s="83" t="s">
        <v>8459</v>
      </c>
      <c r="AB788" s="79"/>
      <c r="AC788" s="79" t="b">
        <v>0</v>
      </c>
      <c r="AD788" s="79">
        <v>1</v>
      </c>
      <c r="AE788" s="83" t="s">
        <v>9915</v>
      </c>
      <c r="AF788" s="79" t="b">
        <v>0</v>
      </c>
      <c r="AG788" s="79" t="s">
        <v>9963</v>
      </c>
      <c r="AH788" s="79"/>
      <c r="AI788" s="83" t="s">
        <v>9915</v>
      </c>
      <c r="AJ788" s="79" t="b">
        <v>0</v>
      </c>
      <c r="AK788" s="79">
        <v>0</v>
      </c>
      <c r="AL788" s="83" t="s">
        <v>9915</v>
      </c>
      <c r="AM788" s="79" t="s">
        <v>9993</v>
      </c>
      <c r="AN788" s="79" t="b">
        <v>0</v>
      </c>
      <c r="AO788" s="83" t="s">
        <v>8459</v>
      </c>
      <c r="AP788" s="79" t="s">
        <v>179</v>
      </c>
      <c r="AQ788" s="79">
        <v>0</v>
      </c>
      <c r="AR788" s="79">
        <v>0</v>
      </c>
      <c r="AS788" s="79"/>
      <c r="AT788" s="79"/>
      <c r="AU788" s="79"/>
      <c r="AV788" s="79"/>
      <c r="AW788" s="79"/>
      <c r="AX788" s="79"/>
      <c r="AY788" s="79"/>
      <c r="AZ788" s="79"/>
      <c r="BA788">
        <v>4</v>
      </c>
      <c r="BB788">
        <v>0</v>
      </c>
      <c r="BC788" s="79" t="str">
        <f>IF(Edges[[#This Row],[Sentiment]]=0,"NEUTRAL",IF(Edges[[#This Row],[Sentiment]]=1,"POSITIVE",IF(Edges[[#This Row],[Sentiment]]=-1,"NEGATIVE")))</f>
        <v>NEUTRAL</v>
      </c>
      <c r="BD788" s="79" t="str">
        <f>IF(Edges[[#This Row],[Vertex 1]]=Edges[[#This Row],[Vertex 2]],"HIDE","SHOW")</f>
        <v>HIDE</v>
      </c>
      <c r="BE788" s="124" t="str">
        <f>REPLACE(INDEX(GroupVertices[Group], MATCH(Edges[[#This Row],[Vertex 1]],GroupVertices[Vertex],0)),1,1,"")</f>
        <v>EUTRAL</v>
      </c>
      <c r="BF788" s="124" t="str">
        <f>REPLACE(INDEX(GroupVertices[Group], MATCH(Edges[[#This Row],[Vertex 2]],GroupVertices[Vertex],0)),1,1,"")</f>
        <v>EUTRAL</v>
      </c>
    </row>
    <row r="789" spans="1:58" hidden="1" x14ac:dyDescent="0.25">
      <c r="A789" s="64" t="s">
        <v>668</v>
      </c>
      <c r="B789" s="64" t="s">
        <v>668</v>
      </c>
      <c r="C789" s="65"/>
      <c r="D789" s="66"/>
      <c r="E789" s="67"/>
      <c r="F789" s="68"/>
      <c r="G789" s="65" t="str">
        <f>IF(Edges[[#This Row],[Vertex 1]]=Edges[[#This Row],[Vertex 2]],"HIDE","SHOW")</f>
        <v>HIDE</v>
      </c>
      <c r="H789" s="69"/>
      <c r="I789" s="70"/>
      <c r="J789" s="70"/>
      <c r="K789" s="34"/>
      <c r="L789" s="77"/>
      <c r="M789" s="77"/>
      <c r="N789" s="72"/>
      <c r="O789" s="79" t="s">
        <v>179</v>
      </c>
      <c r="P789" s="81">
        <v>42852.435960648145</v>
      </c>
      <c r="Q789" s="79" t="s">
        <v>2034</v>
      </c>
      <c r="R789" s="82" t="s">
        <v>3236</v>
      </c>
      <c r="S789" s="79" t="s">
        <v>4021</v>
      </c>
      <c r="T789" s="79"/>
      <c r="U789" s="79"/>
      <c r="V789" s="82" t="s">
        <v>5134</v>
      </c>
      <c r="W789" s="81">
        <v>42852.435960648145</v>
      </c>
      <c r="X789" s="82" t="s">
        <v>6413</v>
      </c>
      <c r="Y789" s="79"/>
      <c r="Z789" s="79"/>
      <c r="AA789" s="83" t="s">
        <v>8460</v>
      </c>
      <c r="AB789" s="79"/>
      <c r="AC789" s="79" t="b">
        <v>0</v>
      </c>
      <c r="AD789" s="79">
        <v>1</v>
      </c>
      <c r="AE789" s="83" t="s">
        <v>9915</v>
      </c>
      <c r="AF789" s="79" t="b">
        <v>0</v>
      </c>
      <c r="AG789" s="79" t="s">
        <v>9963</v>
      </c>
      <c r="AH789" s="79"/>
      <c r="AI789" s="83" t="s">
        <v>9915</v>
      </c>
      <c r="AJ789" s="79" t="b">
        <v>0</v>
      </c>
      <c r="AK789" s="79">
        <v>1</v>
      </c>
      <c r="AL789" s="83" t="s">
        <v>9915</v>
      </c>
      <c r="AM789" s="79" t="s">
        <v>9990</v>
      </c>
      <c r="AN789" s="79" t="b">
        <v>0</v>
      </c>
      <c r="AO789" s="83" t="s">
        <v>8460</v>
      </c>
      <c r="AP789" s="79" t="s">
        <v>179</v>
      </c>
      <c r="AQ789" s="79">
        <v>0</v>
      </c>
      <c r="AR789" s="79">
        <v>0</v>
      </c>
      <c r="AS789" s="79"/>
      <c r="AT789" s="79"/>
      <c r="AU789" s="79"/>
      <c r="AV789" s="79"/>
      <c r="AW789" s="79"/>
      <c r="AX789" s="79"/>
      <c r="AY789" s="79"/>
      <c r="AZ789" s="79"/>
      <c r="BA789">
        <v>4</v>
      </c>
      <c r="BB789">
        <v>0</v>
      </c>
      <c r="BC789" s="79" t="str">
        <f>IF(Edges[[#This Row],[Sentiment]]=0,"NEUTRAL",IF(Edges[[#This Row],[Sentiment]]=1,"POSITIVE",IF(Edges[[#This Row],[Sentiment]]=-1,"NEGATIVE")))</f>
        <v>NEUTRAL</v>
      </c>
      <c r="BD789" s="79" t="str">
        <f>IF(Edges[[#This Row],[Vertex 1]]=Edges[[#This Row],[Vertex 2]],"HIDE","SHOW")</f>
        <v>HIDE</v>
      </c>
      <c r="BE789" s="124" t="str">
        <f>REPLACE(INDEX(GroupVertices[Group], MATCH(Edges[[#This Row],[Vertex 1]],GroupVertices[Vertex],0)),1,1,"")</f>
        <v>EUTRAL</v>
      </c>
      <c r="BF789" s="124" t="str">
        <f>REPLACE(INDEX(GroupVertices[Group], MATCH(Edges[[#This Row],[Vertex 2]],GroupVertices[Vertex],0)),1,1,"")</f>
        <v>EUTRAL</v>
      </c>
    </row>
    <row r="790" spans="1:58" hidden="1" x14ac:dyDescent="0.25">
      <c r="A790" s="64" t="s">
        <v>668</v>
      </c>
      <c r="B790" s="64" t="s">
        <v>668</v>
      </c>
      <c r="C790" s="65"/>
      <c r="D790" s="66"/>
      <c r="E790" s="67"/>
      <c r="F790" s="68"/>
      <c r="G790" s="65" t="str">
        <f>IF(Edges[[#This Row],[Vertex 1]]=Edges[[#This Row],[Vertex 2]],"HIDE","SHOW")</f>
        <v>HIDE</v>
      </c>
      <c r="H790" s="69"/>
      <c r="I790" s="70"/>
      <c r="J790" s="70"/>
      <c r="K790" s="34"/>
      <c r="L790" s="77"/>
      <c r="M790" s="77"/>
      <c r="N790" s="72"/>
      <c r="O790" s="79" t="s">
        <v>179</v>
      </c>
      <c r="P790" s="81">
        <v>42853.106076388889</v>
      </c>
      <c r="Q790" s="79" t="s">
        <v>2035</v>
      </c>
      <c r="R790" s="82" t="s">
        <v>3399</v>
      </c>
      <c r="S790" s="79" t="s">
        <v>4021</v>
      </c>
      <c r="T790" s="79" t="s">
        <v>1470</v>
      </c>
      <c r="U790" s="79"/>
      <c r="V790" s="82" t="s">
        <v>5134</v>
      </c>
      <c r="W790" s="81">
        <v>42853.106076388889</v>
      </c>
      <c r="X790" s="82" t="s">
        <v>6414</v>
      </c>
      <c r="Y790" s="79"/>
      <c r="Z790" s="79"/>
      <c r="AA790" s="83" t="s">
        <v>8461</v>
      </c>
      <c r="AB790" s="79"/>
      <c r="AC790" s="79" t="b">
        <v>0</v>
      </c>
      <c r="AD790" s="79">
        <v>0</v>
      </c>
      <c r="AE790" s="83" t="s">
        <v>9915</v>
      </c>
      <c r="AF790" s="79" t="b">
        <v>0</v>
      </c>
      <c r="AG790" s="79" t="s">
        <v>9963</v>
      </c>
      <c r="AH790" s="79"/>
      <c r="AI790" s="83" t="s">
        <v>9915</v>
      </c>
      <c r="AJ790" s="79" t="b">
        <v>0</v>
      </c>
      <c r="AK790" s="79">
        <v>0</v>
      </c>
      <c r="AL790" s="83" t="s">
        <v>9915</v>
      </c>
      <c r="AM790" s="79" t="s">
        <v>9993</v>
      </c>
      <c r="AN790" s="79" t="b">
        <v>0</v>
      </c>
      <c r="AO790" s="83" t="s">
        <v>8461</v>
      </c>
      <c r="AP790" s="79" t="s">
        <v>179</v>
      </c>
      <c r="AQ790" s="79">
        <v>0</v>
      </c>
      <c r="AR790" s="79">
        <v>0</v>
      </c>
      <c r="AS790" s="79"/>
      <c r="AT790" s="79"/>
      <c r="AU790" s="79"/>
      <c r="AV790" s="79"/>
      <c r="AW790" s="79"/>
      <c r="AX790" s="79"/>
      <c r="AY790" s="79"/>
      <c r="AZ790" s="79"/>
      <c r="BA790">
        <v>4</v>
      </c>
      <c r="BB790">
        <v>0</v>
      </c>
      <c r="BC790" s="79" t="str">
        <f>IF(Edges[[#This Row],[Sentiment]]=0,"NEUTRAL",IF(Edges[[#This Row],[Sentiment]]=1,"POSITIVE",IF(Edges[[#This Row],[Sentiment]]=-1,"NEGATIVE")))</f>
        <v>NEUTRAL</v>
      </c>
      <c r="BD790" s="79" t="str">
        <f>IF(Edges[[#This Row],[Vertex 1]]=Edges[[#This Row],[Vertex 2]],"HIDE","SHOW")</f>
        <v>HIDE</v>
      </c>
      <c r="BE790" s="124" t="str">
        <f>REPLACE(INDEX(GroupVertices[Group], MATCH(Edges[[#This Row],[Vertex 1]],GroupVertices[Vertex],0)),1,1,"")</f>
        <v>EUTRAL</v>
      </c>
      <c r="BF790" s="124" t="str">
        <f>REPLACE(INDEX(GroupVertices[Group], MATCH(Edges[[#This Row],[Vertex 2]],GroupVertices[Vertex],0)),1,1,"")</f>
        <v>EUTRAL</v>
      </c>
    </row>
    <row r="791" spans="1:58" hidden="1" x14ac:dyDescent="0.25">
      <c r="A791" s="64" t="s">
        <v>668</v>
      </c>
      <c r="B791" s="64" t="s">
        <v>668</v>
      </c>
      <c r="C791" s="65"/>
      <c r="D791" s="66"/>
      <c r="E791" s="67"/>
      <c r="F791" s="68"/>
      <c r="G791" s="65" t="str">
        <f>IF(Edges[[#This Row],[Vertex 1]]=Edges[[#This Row],[Vertex 2]],"HIDE","SHOW")</f>
        <v>HIDE</v>
      </c>
      <c r="H791" s="69"/>
      <c r="I791" s="70"/>
      <c r="J791" s="70"/>
      <c r="K791" s="34"/>
      <c r="L791" s="77"/>
      <c r="M791" s="77"/>
      <c r="N791" s="72"/>
      <c r="O791" s="79" t="s">
        <v>179</v>
      </c>
      <c r="P791" s="81">
        <v>42853.252337962964</v>
      </c>
      <c r="Q791" s="79" t="s">
        <v>2036</v>
      </c>
      <c r="R791" s="82" t="s">
        <v>3420</v>
      </c>
      <c r="S791" s="79" t="s">
        <v>4021</v>
      </c>
      <c r="T791" s="79"/>
      <c r="U791" s="79"/>
      <c r="V791" s="82" t="s">
        <v>5134</v>
      </c>
      <c r="W791" s="81">
        <v>42853.252337962964</v>
      </c>
      <c r="X791" s="82" t="s">
        <v>6415</v>
      </c>
      <c r="Y791" s="79"/>
      <c r="Z791" s="79"/>
      <c r="AA791" s="83" t="s">
        <v>8462</v>
      </c>
      <c r="AB791" s="79"/>
      <c r="AC791" s="79" t="b">
        <v>0</v>
      </c>
      <c r="AD791" s="79">
        <v>0</v>
      </c>
      <c r="AE791" s="83" t="s">
        <v>9915</v>
      </c>
      <c r="AF791" s="79" t="b">
        <v>0</v>
      </c>
      <c r="AG791" s="79" t="s">
        <v>9979</v>
      </c>
      <c r="AH791" s="79"/>
      <c r="AI791" s="83" t="s">
        <v>9915</v>
      </c>
      <c r="AJ791" s="79" t="b">
        <v>0</v>
      </c>
      <c r="AK791" s="79">
        <v>0</v>
      </c>
      <c r="AL791" s="83" t="s">
        <v>9915</v>
      </c>
      <c r="AM791" s="79" t="s">
        <v>9990</v>
      </c>
      <c r="AN791" s="79" t="b">
        <v>0</v>
      </c>
      <c r="AO791" s="83" t="s">
        <v>8462</v>
      </c>
      <c r="AP791" s="79" t="s">
        <v>179</v>
      </c>
      <c r="AQ791" s="79">
        <v>0</v>
      </c>
      <c r="AR791" s="79">
        <v>0</v>
      </c>
      <c r="AS791" s="79"/>
      <c r="AT791" s="79"/>
      <c r="AU791" s="79"/>
      <c r="AV791" s="79"/>
      <c r="AW791" s="79"/>
      <c r="AX791" s="79"/>
      <c r="AY791" s="79"/>
      <c r="AZ791" s="79"/>
      <c r="BA791">
        <v>4</v>
      </c>
      <c r="BB791">
        <v>0</v>
      </c>
      <c r="BC791" s="79" t="str">
        <f>IF(Edges[[#This Row],[Sentiment]]=0,"NEUTRAL",IF(Edges[[#This Row],[Sentiment]]=1,"POSITIVE",IF(Edges[[#This Row],[Sentiment]]=-1,"NEGATIVE")))</f>
        <v>NEUTRAL</v>
      </c>
      <c r="BD791" s="79" t="str">
        <f>IF(Edges[[#This Row],[Vertex 1]]=Edges[[#This Row],[Vertex 2]],"HIDE","SHOW")</f>
        <v>HIDE</v>
      </c>
      <c r="BE791" s="124" t="str">
        <f>REPLACE(INDEX(GroupVertices[Group], MATCH(Edges[[#This Row],[Vertex 1]],GroupVertices[Vertex],0)),1,1,"")</f>
        <v>EUTRAL</v>
      </c>
      <c r="BF791" s="124" t="str">
        <f>REPLACE(INDEX(GroupVertices[Group], MATCH(Edges[[#This Row],[Vertex 2]],GroupVertices[Vertex],0)),1,1,"")</f>
        <v>EUTRAL</v>
      </c>
    </row>
    <row r="792" spans="1:58" hidden="1" x14ac:dyDescent="0.25">
      <c r="A792" s="64" t="s">
        <v>669</v>
      </c>
      <c r="B792" s="64" t="s">
        <v>669</v>
      </c>
      <c r="C792" s="65"/>
      <c r="D792" s="66"/>
      <c r="E792" s="67"/>
      <c r="F792" s="68"/>
      <c r="G792" s="65" t="str">
        <f>IF(Edges[[#This Row],[Vertex 1]]=Edges[[#This Row],[Vertex 2]],"HIDE","SHOW")</f>
        <v>HIDE</v>
      </c>
      <c r="H792" s="69"/>
      <c r="I792" s="70"/>
      <c r="J792" s="70"/>
      <c r="K792" s="34"/>
      <c r="L792" s="77"/>
      <c r="M792" s="77"/>
      <c r="N792" s="72"/>
      <c r="O792" s="79" t="s">
        <v>179</v>
      </c>
      <c r="P792" s="81">
        <v>42853.258993055555</v>
      </c>
      <c r="Q792" s="79" t="s">
        <v>2037</v>
      </c>
      <c r="R792" s="82" t="s">
        <v>3446</v>
      </c>
      <c r="S792" s="79" t="s">
        <v>4019</v>
      </c>
      <c r="T792" s="79"/>
      <c r="U792" s="82" t="s">
        <v>4537</v>
      </c>
      <c r="V792" s="82" t="s">
        <v>4537</v>
      </c>
      <c r="W792" s="81">
        <v>42853.258993055555</v>
      </c>
      <c r="X792" s="82" t="s">
        <v>6416</v>
      </c>
      <c r="Y792" s="79"/>
      <c r="Z792" s="79"/>
      <c r="AA792" s="83" t="s">
        <v>8463</v>
      </c>
      <c r="AB792" s="79"/>
      <c r="AC792" s="79" t="b">
        <v>0</v>
      </c>
      <c r="AD792" s="79">
        <v>0</v>
      </c>
      <c r="AE792" s="83" t="s">
        <v>9915</v>
      </c>
      <c r="AF792" s="79" t="b">
        <v>0</v>
      </c>
      <c r="AG792" s="79" t="s">
        <v>9963</v>
      </c>
      <c r="AH792" s="79"/>
      <c r="AI792" s="83" t="s">
        <v>9915</v>
      </c>
      <c r="AJ792" s="79" t="b">
        <v>0</v>
      </c>
      <c r="AK792" s="79">
        <v>0</v>
      </c>
      <c r="AL792" s="83" t="s">
        <v>9915</v>
      </c>
      <c r="AM792" s="79" t="s">
        <v>4133</v>
      </c>
      <c r="AN792" s="79" t="b">
        <v>0</v>
      </c>
      <c r="AO792" s="83" t="s">
        <v>8463</v>
      </c>
      <c r="AP792" s="79" t="s">
        <v>179</v>
      </c>
      <c r="AQ792" s="79">
        <v>0</v>
      </c>
      <c r="AR792" s="79">
        <v>0</v>
      </c>
      <c r="AS792" s="79"/>
      <c r="AT792" s="79"/>
      <c r="AU792" s="79"/>
      <c r="AV792" s="79"/>
      <c r="AW792" s="79"/>
      <c r="AX792" s="79"/>
      <c r="AY792" s="79"/>
      <c r="AZ792" s="79"/>
      <c r="BA792">
        <v>1</v>
      </c>
      <c r="BB792">
        <v>0</v>
      </c>
      <c r="BC792" s="79" t="str">
        <f>IF(Edges[[#This Row],[Sentiment]]=0,"NEUTRAL",IF(Edges[[#This Row],[Sentiment]]=1,"POSITIVE",IF(Edges[[#This Row],[Sentiment]]=-1,"NEGATIVE")))</f>
        <v>NEUTRAL</v>
      </c>
      <c r="BD792" s="79" t="str">
        <f>IF(Edges[[#This Row],[Vertex 1]]=Edges[[#This Row],[Vertex 2]],"HIDE","SHOW")</f>
        <v>HIDE</v>
      </c>
      <c r="BE792" s="124" t="e">
        <f>REPLACE(INDEX(GroupVertices[Group], MATCH(Edges[[#This Row],[Vertex 1]],GroupVertices[Vertex],0)),1,1,"")</f>
        <v>#N/A</v>
      </c>
      <c r="BF792" s="124" t="e">
        <f>REPLACE(INDEX(GroupVertices[Group], MATCH(Edges[[#This Row],[Vertex 2]],GroupVertices[Vertex],0)),1,1,"")</f>
        <v>#N/A</v>
      </c>
    </row>
    <row r="793" spans="1:58" hidden="1" x14ac:dyDescent="0.25">
      <c r="A793" s="64" t="s">
        <v>670</v>
      </c>
      <c r="B793" s="64" t="s">
        <v>670</v>
      </c>
      <c r="C793" s="65"/>
      <c r="D793" s="66"/>
      <c r="E793" s="67"/>
      <c r="F793" s="68"/>
      <c r="G793" s="65" t="str">
        <f>IF(Edges[[#This Row],[Vertex 1]]=Edges[[#This Row],[Vertex 2]],"HIDE","SHOW")</f>
        <v>HIDE</v>
      </c>
      <c r="H793" s="69"/>
      <c r="I793" s="70"/>
      <c r="J793" s="70"/>
      <c r="K793" s="34"/>
      <c r="L793" s="77"/>
      <c r="M793" s="77"/>
      <c r="N793" s="72"/>
      <c r="O793" s="79" t="s">
        <v>179</v>
      </c>
      <c r="P793" s="81">
        <v>42851.511365740742</v>
      </c>
      <c r="Q793" s="79" t="s">
        <v>2038</v>
      </c>
      <c r="R793" s="82" t="s">
        <v>3447</v>
      </c>
      <c r="S793" s="79" t="s">
        <v>4123</v>
      </c>
      <c r="T793" s="79" t="s">
        <v>4340</v>
      </c>
      <c r="U793" s="82" t="s">
        <v>4538</v>
      </c>
      <c r="V793" s="82" t="s">
        <v>4538</v>
      </c>
      <c r="W793" s="81">
        <v>42851.511365740742</v>
      </c>
      <c r="X793" s="82" t="s">
        <v>6417</v>
      </c>
      <c r="Y793" s="79"/>
      <c r="Z793" s="79"/>
      <c r="AA793" s="83" t="s">
        <v>8464</v>
      </c>
      <c r="AB793" s="79"/>
      <c r="AC793" s="79" t="b">
        <v>0</v>
      </c>
      <c r="AD793" s="79">
        <v>1</v>
      </c>
      <c r="AE793" s="83" t="s">
        <v>9915</v>
      </c>
      <c r="AF793" s="79" t="b">
        <v>0</v>
      </c>
      <c r="AG793" s="79" t="s">
        <v>9963</v>
      </c>
      <c r="AH793" s="79"/>
      <c r="AI793" s="83" t="s">
        <v>9915</v>
      </c>
      <c r="AJ793" s="79" t="b">
        <v>0</v>
      </c>
      <c r="AK793" s="79">
        <v>1</v>
      </c>
      <c r="AL793" s="83" t="s">
        <v>9915</v>
      </c>
      <c r="AM793" s="79" t="s">
        <v>9990</v>
      </c>
      <c r="AN793" s="79" t="b">
        <v>0</v>
      </c>
      <c r="AO793" s="83" t="s">
        <v>8464</v>
      </c>
      <c r="AP793" s="79" t="s">
        <v>10099</v>
      </c>
      <c r="AQ793" s="79">
        <v>0</v>
      </c>
      <c r="AR793" s="79">
        <v>0</v>
      </c>
      <c r="AS793" s="79"/>
      <c r="AT793" s="79"/>
      <c r="AU793" s="79"/>
      <c r="AV793" s="79"/>
      <c r="AW793" s="79"/>
      <c r="AX793" s="79"/>
      <c r="AY793" s="79"/>
      <c r="AZ793" s="79"/>
      <c r="BA793">
        <v>1</v>
      </c>
      <c r="BB793">
        <v>0</v>
      </c>
      <c r="BC793" s="79" t="str">
        <f>IF(Edges[[#This Row],[Sentiment]]=0,"NEUTRAL",IF(Edges[[#This Row],[Sentiment]]=1,"POSITIVE",IF(Edges[[#This Row],[Sentiment]]=-1,"NEGATIVE")))</f>
        <v>NEUTRAL</v>
      </c>
      <c r="BD793" s="79" t="str">
        <f>IF(Edges[[#This Row],[Vertex 1]]=Edges[[#This Row],[Vertex 2]],"HIDE","SHOW")</f>
        <v>HIDE</v>
      </c>
      <c r="BE793" s="124" t="str">
        <f>REPLACE(INDEX(GroupVertices[Group], MATCH(Edges[[#This Row],[Vertex 1]],GroupVertices[Vertex],0)),1,1,"")</f>
        <v>EUTRAL</v>
      </c>
      <c r="BF793" s="124" t="str">
        <f>REPLACE(INDEX(GroupVertices[Group], MATCH(Edges[[#This Row],[Vertex 2]],GroupVertices[Vertex],0)),1,1,"")</f>
        <v>EUTRAL</v>
      </c>
    </row>
    <row r="794" spans="1:58" x14ac:dyDescent="0.25">
      <c r="A794" s="64" t="s">
        <v>671</v>
      </c>
      <c r="B794" s="64" t="s">
        <v>670</v>
      </c>
      <c r="C794" s="65"/>
      <c r="D794" s="66"/>
      <c r="E794" s="67"/>
      <c r="F794" s="68"/>
      <c r="G794" s="65" t="str">
        <f>IF(Edges[[#This Row],[Vertex 1]]=Edges[[#This Row],[Vertex 2]],"HIDE","SHOW")</f>
        <v>SHOW</v>
      </c>
      <c r="H794" s="69"/>
      <c r="I794" s="70"/>
      <c r="J794" s="70"/>
      <c r="K794" s="34" t="s">
        <v>65</v>
      </c>
      <c r="L794" s="77">
        <v>794</v>
      </c>
      <c r="M794" s="77"/>
      <c r="N794" s="72"/>
      <c r="O794" s="79" t="s">
        <v>1646</v>
      </c>
      <c r="P794" s="81">
        <v>42853.260648148149</v>
      </c>
      <c r="Q794" s="79" t="s">
        <v>2039</v>
      </c>
      <c r="R794" s="82" t="s">
        <v>3447</v>
      </c>
      <c r="S794" s="79" t="s">
        <v>4123</v>
      </c>
      <c r="T794" s="79" t="s">
        <v>4340</v>
      </c>
      <c r="U794" s="82" t="s">
        <v>4538</v>
      </c>
      <c r="V794" s="82" t="s">
        <v>4538</v>
      </c>
      <c r="W794" s="81">
        <v>42853.260648148149</v>
      </c>
      <c r="X794" s="82" t="s">
        <v>6418</v>
      </c>
      <c r="Y794" s="79"/>
      <c r="Z794" s="79"/>
      <c r="AA794" s="83" t="s">
        <v>8465</v>
      </c>
      <c r="AB794" s="79"/>
      <c r="AC794" s="79" t="b">
        <v>0</v>
      </c>
      <c r="AD794" s="79">
        <v>0</v>
      </c>
      <c r="AE794" s="83" t="s">
        <v>9915</v>
      </c>
      <c r="AF794" s="79" t="b">
        <v>0</v>
      </c>
      <c r="AG794" s="79" t="s">
        <v>9963</v>
      </c>
      <c r="AH794" s="79"/>
      <c r="AI794" s="83" t="s">
        <v>9915</v>
      </c>
      <c r="AJ794" s="79" t="b">
        <v>0</v>
      </c>
      <c r="AK794" s="79">
        <v>1</v>
      </c>
      <c r="AL794" s="83" t="s">
        <v>8464</v>
      </c>
      <c r="AM794" s="79" t="s">
        <v>9991</v>
      </c>
      <c r="AN794" s="79" t="b">
        <v>0</v>
      </c>
      <c r="AO794" s="83" t="s">
        <v>8464</v>
      </c>
      <c r="AP794" s="79" t="s">
        <v>179</v>
      </c>
      <c r="AQ794" s="79">
        <v>0</v>
      </c>
      <c r="AR794" s="79">
        <v>0</v>
      </c>
      <c r="AS794" s="79"/>
      <c r="AT794" s="79"/>
      <c r="AU794" s="79"/>
      <c r="AV794" s="79"/>
      <c r="AW794" s="79"/>
      <c r="AX794" s="79"/>
      <c r="AY794" s="79"/>
      <c r="AZ794" s="79"/>
      <c r="BA794">
        <v>1</v>
      </c>
      <c r="BB794">
        <v>0</v>
      </c>
      <c r="BC794" s="79" t="str">
        <f>IF(Edges[[#This Row],[Sentiment]]=0,"NEUTRAL",IF(Edges[[#This Row],[Sentiment]]=1,"POSITIVE",IF(Edges[[#This Row],[Sentiment]]=-1,"NEGATIVE")))</f>
        <v>NEUTRAL</v>
      </c>
      <c r="BD794" s="79" t="str">
        <f>IF(Edges[[#This Row],[Vertex 1]]=Edges[[#This Row],[Vertex 2]],"HIDE","SHOW")</f>
        <v>SHOW</v>
      </c>
      <c r="BE794" s="78" t="str">
        <f>REPLACE(INDEX(GroupVertices[Group], MATCH(Edges[[#This Row],[Vertex 1]],GroupVertices[Vertex],0)),1,1,"")</f>
        <v>EUTRAL</v>
      </c>
      <c r="BF794" s="78" t="str">
        <f>REPLACE(INDEX(GroupVertices[Group], MATCH(Edges[[#This Row],[Vertex 2]],GroupVertices[Vertex],0)),1,1,"")</f>
        <v>EUTRAL</v>
      </c>
    </row>
    <row r="795" spans="1:58" x14ac:dyDescent="0.25">
      <c r="A795" s="64" t="s">
        <v>672</v>
      </c>
      <c r="B795" s="64" t="s">
        <v>1549</v>
      </c>
      <c r="C795" s="65"/>
      <c r="D795" s="66"/>
      <c r="E795" s="67"/>
      <c r="F795" s="68"/>
      <c r="G795" s="65" t="str">
        <f>IF(Edges[[#This Row],[Vertex 1]]=Edges[[#This Row],[Vertex 2]],"HIDE","SHOW")</f>
        <v>SHOW</v>
      </c>
      <c r="H795" s="69"/>
      <c r="I795" s="70"/>
      <c r="J795" s="70"/>
      <c r="K795" s="34" t="s">
        <v>65</v>
      </c>
      <c r="L795" s="77">
        <v>795</v>
      </c>
      <c r="M795" s="77"/>
      <c r="N795" s="72"/>
      <c r="O795" s="79" t="s">
        <v>1646</v>
      </c>
      <c r="P795" s="81">
        <v>42853.262974537036</v>
      </c>
      <c r="Q795" s="79" t="s">
        <v>2040</v>
      </c>
      <c r="R795" s="82" t="s">
        <v>3448</v>
      </c>
      <c r="S795" s="79" t="s">
        <v>4027</v>
      </c>
      <c r="T795" s="79" t="s">
        <v>4341</v>
      </c>
      <c r="U795" s="79"/>
      <c r="V795" s="82" t="s">
        <v>5135</v>
      </c>
      <c r="W795" s="81">
        <v>42853.262974537036</v>
      </c>
      <c r="X795" s="82" t="s">
        <v>6419</v>
      </c>
      <c r="Y795" s="79"/>
      <c r="Z795" s="79"/>
      <c r="AA795" s="83" t="s">
        <v>8466</v>
      </c>
      <c r="AB795" s="79"/>
      <c r="AC795" s="79" t="b">
        <v>0</v>
      </c>
      <c r="AD795" s="79">
        <v>0</v>
      </c>
      <c r="AE795" s="83" t="s">
        <v>9915</v>
      </c>
      <c r="AF795" s="79" t="b">
        <v>0</v>
      </c>
      <c r="AG795" s="79" t="s">
        <v>9963</v>
      </c>
      <c r="AH795" s="79"/>
      <c r="AI795" s="83" t="s">
        <v>9915</v>
      </c>
      <c r="AJ795" s="79" t="b">
        <v>0</v>
      </c>
      <c r="AK795" s="79">
        <v>0</v>
      </c>
      <c r="AL795" s="83" t="s">
        <v>9915</v>
      </c>
      <c r="AM795" s="79" t="s">
        <v>9990</v>
      </c>
      <c r="AN795" s="79" t="b">
        <v>0</v>
      </c>
      <c r="AO795" s="83" t="s">
        <v>8466</v>
      </c>
      <c r="AP795" s="79" t="s">
        <v>179</v>
      </c>
      <c r="AQ795" s="79">
        <v>0</v>
      </c>
      <c r="AR795" s="79">
        <v>0</v>
      </c>
      <c r="AS795" s="79"/>
      <c r="AT795" s="79"/>
      <c r="AU795" s="79"/>
      <c r="AV795" s="79"/>
      <c r="AW795" s="79"/>
      <c r="AX795" s="79"/>
      <c r="AY795" s="79"/>
      <c r="AZ795" s="79"/>
      <c r="BA795">
        <v>1</v>
      </c>
      <c r="BB795">
        <v>0</v>
      </c>
      <c r="BC795" s="79" t="str">
        <f>IF(Edges[[#This Row],[Sentiment]]=0,"NEUTRAL",IF(Edges[[#This Row],[Sentiment]]=1,"POSITIVE",IF(Edges[[#This Row],[Sentiment]]=-1,"NEGATIVE")))</f>
        <v>NEUTRAL</v>
      </c>
      <c r="BD795" s="79" t="str">
        <f>IF(Edges[[#This Row],[Vertex 1]]=Edges[[#This Row],[Vertex 2]],"HIDE","SHOW")</f>
        <v>SHOW</v>
      </c>
      <c r="BE795" s="78" t="str">
        <f>REPLACE(INDEX(GroupVertices[Group], MATCH(Edges[[#This Row],[Vertex 1]],GroupVertices[Vertex],0)),1,1,"")</f>
        <v>EUTRAL</v>
      </c>
      <c r="BF795" s="78" t="str">
        <f>REPLACE(INDEX(GroupVertices[Group], MATCH(Edges[[#This Row],[Vertex 2]],GroupVertices[Vertex],0)),1,1,"")</f>
        <v>eneral</v>
      </c>
    </row>
    <row r="796" spans="1:58" hidden="1" x14ac:dyDescent="0.25">
      <c r="A796" s="64" t="s">
        <v>673</v>
      </c>
      <c r="B796" s="64" t="s">
        <v>673</v>
      </c>
      <c r="C796" s="65"/>
      <c r="D796" s="66"/>
      <c r="E796" s="67"/>
      <c r="F796" s="68"/>
      <c r="G796" s="65" t="str">
        <f>IF(Edges[[#This Row],[Vertex 1]]=Edges[[#This Row],[Vertex 2]],"HIDE","SHOW")</f>
        <v>HIDE</v>
      </c>
      <c r="H796" s="69"/>
      <c r="I796" s="70"/>
      <c r="J796" s="70"/>
      <c r="K796" s="34"/>
      <c r="L796" s="77"/>
      <c r="M796" s="77"/>
      <c r="N796" s="72"/>
      <c r="O796" s="79" t="s">
        <v>179</v>
      </c>
      <c r="P796" s="81">
        <v>42853.263923611114</v>
      </c>
      <c r="Q796" s="79" t="s">
        <v>2041</v>
      </c>
      <c r="R796" s="82" t="s">
        <v>3449</v>
      </c>
      <c r="S796" s="79" t="s">
        <v>4124</v>
      </c>
      <c r="T796" s="79" t="s">
        <v>1544</v>
      </c>
      <c r="U796" s="79"/>
      <c r="V796" s="82" t="s">
        <v>5136</v>
      </c>
      <c r="W796" s="81">
        <v>42853.263923611114</v>
      </c>
      <c r="X796" s="82" t="s">
        <v>6420</v>
      </c>
      <c r="Y796" s="79"/>
      <c r="Z796" s="79"/>
      <c r="AA796" s="83" t="s">
        <v>8467</v>
      </c>
      <c r="AB796" s="79"/>
      <c r="AC796" s="79" t="b">
        <v>0</v>
      </c>
      <c r="AD796" s="79">
        <v>0</v>
      </c>
      <c r="AE796" s="83" t="s">
        <v>9915</v>
      </c>
      <c r="AF796" s="79" t="b">
        <v>0</v>
      </c>
      <c r="AG796" s="79" t="s">
        <v>9976</v>
      </c>
      <c r="AH796" s="79"/>
      <c r="AI796" s="83" t="s">
        <v>9915</v>
      </c>
      <c r="AJ796" s="79" t="b">
        <v>0</v>
      </c>
      <c r="AK796" s="79">
        <v>0</v>
      </c>
      <c r="AL796" s="83" t="s">
        <v>9915</v>
      </c>
      <c r="AM796" s="79" t="s">
        <v>10036</v>
      </c>
      <c r="AN796" s="79" t="b">
        <v>0</v>
      </c>
      <c r="AO796" s="83" t="s">
        <v>8467</v>
      </c>
      <c r="AP796" s="79" t="s">
        <v>179</v>
      </c>
      <c r="AQ796" s="79">
        <v>0</v>
      </c>
      <c r="AR796" s="79">
        <v>0</v>
      </c>
      <c r="AS796" s="79"/>
      <c r="AT796" s="79"/>
      <c r="AU796" s="79"/>
      <c r="AV796" s="79"/>
      <c r="AW796" s="79"/>
      <c r="AX796" s="79"/>
      <c r="AY796" s="79"/>
      <c r="AZ796" s="79"/>
      <c r="BA796">
        <v>1</v>
      </c>
      <c r="BB796">
        <v>0</v>
      </c>
      <c r="BC796" s="79" t="str">
        <f>IF(Edges[[#This Row],[Sentiment]]=0,"NEUTRAL",IF(Edges[[#This Row],[Sentiment]]=1,"POSITIVE",IF(Edges[[#This Row],[Sentiment]]=-1,"NEGATIVE")))</f>
        <v>NEUTRAL</v>
      </c>
      <c r="BD796" s="79" t="str">
        <f>IF(Edges[[#This Row],[Vertex 1]]=Edges[[#This Row],[Vertex 2]],"HIDE","SHOW")</f>
        <v>HIDE</v>
      </c>
      <c r="BE796" s="124" t="e">
        <f>REPLACE(INDEX(GroupVertices[Group], MATCH(Edges[[#This Row],[Vertex 1]],GroupVertices[Vertex],0)),1,1,"")</f>
        <v>#N/A</v>
      </c>
      <c r="BF796" s="124" t="e">
        <f>REPLACE(INDEX(GroupVertices[Group], MATCH(Edges[[#This Row],[Vertex 2]],GroupVertices[Vertex],0)),1,1,"")</f>
        <v>#N/A</v>
      </c>
    </row>
    <row r="797" spans="1:58" hidden="1" x14ac:dyDescent="0.25">
      <c r="A797" s="64" t="s">
        <v>674</v>
      </c>
      <c r="B797" s="64" t="s">
        <v>674</v>
      </c>
      <c r="C797" s="65"/>
      <c r="D797" s="66"/>
      <c r="E797" s="67"/>
      <c r="F797" s="68"/>
      <c r="G797" s="65" t="str">
        <f>IF(Edges[[#This Row],[Vertex 1]]=Edges[[#This Row],[Vertex 2]],"HIDE","SHOW")</f>
        <v>HIDE</v>
      </c>
      <c r="H797" s="69"/>
      <c r="I797" s="70"/>
      <c r="J797" s="70"/>
      <c r="K797" s="34"/>
      <c r="L797" s="77"/>
      <c r="M797" s="77"/>
      <c r="N797" s="72"/>
      <c r="O797" s="79" t="s">
        <v>179</v>
      </c>
      <c r="P797" s="81">
        <v>42853.264745370368</v>
      </c>
      <c r="Q797" s="79" t="s">
        <v>2042</v>
      </c>
      <c r="R797" s="82" t="s">
        <v>3450</v>
      </c>
      <c r="S797" s="79" t="s">
        <v>4125</v>
      </c>
      <c r="T797" s="79"/>
      <c r="U797" s="82" t="s">
        <v>4539</v>
      </c>
      <c r="V797" s="82" t="s">
        <v>4539</v>
      </c>
      <c r="W797" s="81">
        <v>42853.264745370368</v>
      </c>
      <c r="X797" s="82" t="s">
        <v>6421</v>
      </c>
      <c r="Y797" s="79"/>
      <c r="Z797" s="79"/>
      <c r="AA797" s="83" t="s">
        <v>8468</v>
      </c>
      <c r="AB797" s="79"/>
      <c r="AC797" s="79" t="b">
        <v>0</v>
      </c>
      <c r="AD797" s="79">
        <v>0</v>
      </c>
      <c r="AE797" s="83" t="s">
        <v>9915</v>
      </c>
      <c r="AF797" s="79" t="b">
        <v>0</v>
      </c>
      <c r="AG797" s="79" t="s">
        <v>9963</v>
      </c>
      <c r="AH797" s="79"/>
      <c r="AI797" s="83" t="s">
        <v>9915</v>
      </c>
      <c r="AJ797" s="79" t="b">
        <v>0</v>
      </c>
      <c r="AK797" s="79">
        <v>0</v>
      </c>
      <c r="AL797" s="83" t="s">
        <v>9915</v>
      </c>
      <c r="AM797" s="79" t="s">
        <v>10005</v>
      </c>
      <c r="AN797" s="79" t="b">
        <v>0</v>
      </c>
      <c r="AO797" s="83" t="s">
        <v>8468</v>
      </c>
      <c r="AP797" s="79" t="s">
        <v>179</v>
      </c>
      <c r="AQ797" s="79">
        <v>0</v>
      </c>
      <c r="AR797" s="79">
        <v>0</v>
      </c>
      <c r="AS797" s="79"/>
      <c r="AT797" s="79"/>
      <c r="AU797" s="79"/>
      <c r="AV797" s="79"/>
      <c r="AW797" s="79"/>
      <c r="AX797" s="79"/>
      <c r="AY797" s="79"/>
      <c r="AZ797" s="79"/>
      <c r="BA797">
        <v>1</v>
      </c>
      <c r="BB797">
        <v>0</v>
      </c>
      <c r="BC797" s="79" t="str">
        <f>IF(Edges[[#This Row],[Sentiment]]=0,"NEUTRAL",IF(Edges[[#This Row],[Sentiment]]=1,"POSITIVE",IF(Edges[[#This Row],[Sentiment]]=-1,"NEGATIVE")))</f>
        <v>NEUTRAL</v>
      </c>
      <c r="BD797" s="79" t="str">
        <f>IF(Edges[[#This Row],[Vertex 1]]=Edges[[#This Row],[Vertex 2]],"HIDE","SHOW")</f>
        <v>HIDE</v>
      </c>
      <c r="BE797" s="124" t="e">
        <f>REPLACE(INDEX(GroupVertices[Group], MATCH(Edges[[#This Row],[Vertex 1]],GroupVertices[Vertex],0)),1,1,"")</f>
        <v>#N/A</v>
      </c>
      <c r="BF797" s="124" t="e">
        <f>REPLACE(INDEX(GroupVertices[Group], MATCH(Edges[[#This Row],[Vertex 2]],GroupVertices[Vertex],0)),1,1,"")</f>
        <v>#N/A</v>
      </c>
    </row>
    <row r="798" spans="1:58" hidden="1" x14ac:dyDescent="0.25">
      <c r="A798" s="64" t="s">
        <v>675</v>
      </c>
      <c r="B798" s="64" t="s">
        <v>675</v>
      </c>
      <c r="C798" s="65"/>
      <c r="D798" s="66"/>
      <c r="E798" s="67"/>
      <c r="F798" s="68"/>
      <c r="G798" s="65" t="str">
        <f>IF(Edges[[#This Row],[Vertex 1]]=Edges[[#This Row],[Vertex 2]],"HIDE","SHOW")</f>
        <v>HIDE</v>
      </c>
      <c r="H798" s="69"/>
      <c r="I798" s="70"/>
      <c r="J798" s="70"/>
      <c r="K798" s="34"/>
      <c r="L798" s="77"/>
      <c r="M798" s="77"/>
      <c r="N798" s="72"/>
      <c r="O798" s="79" t="s">
        <v>179</v>
      </c>
      <c r="P798" s="81">
        <v>42853.266643518517</v>
      </c>
      <c r="Q798" s="79" t="s">
        <v>2043</v>
      </c>
      <c r="R798" s="82" t="s">
        <v>3451</v>
      </c>
      <c r="S798" s="79" t="s">
        <v>4019</v>
      </c>
      <c r="T798" s="79"/>
      <c r="U798" s="79"/>
      <c r="V798" s="82" t="s">
        <v>5137</v>
      </c>
      <c r="W798" s="81">
        <v>42853.266643518517</v>
      </c>
      <c r="X798" s="82" t="s">
        <v>6422</v>
      </c>
      <c r="Y798" s="79"/>
      <c r="Z798" s="79"/>
      <c r="AA798" s="83" t="s">
        <v>8469</v>
      </c>
      <c r="AB798" s="79"/>
      <c r="AC798" s="79" t="b">
        <v>0</v>
      </c>
      <c r="AD798" s="79">
        <v>0</v>
      </c>
      <c r="AE798" s="83" t="s">
        <v>9915</v>
      </c>
      <c r="AF798" s="79" t="b">
        <v>0</v>
      </c>
      <c r="AG798" s="79" t="s">
        <v>9963</v>
      </c>
      <c r="AH798" s="79"/>
      <c r="AI798" s="83" t="s">
        <v>9915</v>
      </c>
      <c r="AJ798" s="79" t="b">
        <v>0</v>
      </c>
      <c r="AK798" s="79">
        <v>0</v>
      </c>
      <c r="AL798" s="83" t="s">
        <v>9915</v>
      </c>
      <c r="AM798" s="79" t="s">
        <v>9990</v>
      </c>
      <c r="AN798" s="79" t="b">
        <v>0</v>
      </c>
      <c r="AO798" s="83" t="s">
        <v>8469</v>
      </c>
      <c r="AP798" s="79" t="s">
        <v>179</v>
      </c>
      <c r="AQ798" s="79">
        <v>0</v>
      </c>
      <c r="AR798" s="79">
        <v>0</v>
      </c>
      <c r="AS798" s="79"/>
      <c r="AT798" s="79"/>
      <c r="AU798" s="79"/>
      <c r="AV798" s="79"/>
      <c r="AW798" s="79"/>
      <c r="AX798" s="79"/>
      <c r="AY798" s="79"/>
      <c r="AZ798" s="79"/>
      <c r="BA798">
        <v>1</v>
      </c>
      <c r="BB798">
        <v>0</v>
      </c>
      <c r="BC798" s="79" t="str">
        <f>IF(Edges[[#This Row],[Sentiment]]=0,"NEUTRAL",IF(Edges[[#This Row],[Sentiment]]=1,"POSITIVE",IF(Edges[[#This Row],[Sentiment]]=-1,"NEGATIVE")))</f>
        <v>NEUTRAL</v>
      </c>
      <c r="BD798" s="79" t="str">
        <f>IF(Edges[[#This Row],[Vertex 1]]=Edges[[#This Row],[Vertex 2]],"HIDE","SHOW")</f>
        <v>HIDE</v>
      </c>
      <c r="BE798" s="124" t="e">
        <f>REPLACE(INDEX(GroupVertices[Group], MATCH(Edges[[#This Row],[Vertex 1]],GroupVertices[Vertex],0)),1,1,"")</f>
        <v>#N/A</v>
      </c>
      <c r="BF798" s="124" t="e">
        <f>REPLACE(INDEX(GroupVertices[Group], MATCH(Edges[[#This Row],[Vertex 2]],GroupVertices[Vertex],0)),1,1,"")</f>
        <v>#N/A</v>
      </c>
    </row>
    <row r="799" spans="1:58" x14ac:dyDescent="0.25">
      <c r="A799" s="64" t="s">
        <v>676</v>
      </c>
      <c r="B799" s="64" t="s">
        <v>1543</v>
      </c>
      <c r="C799" s="65"/>
      <c r="D799" s="66"/>
      <c r="E799" s="67"/>
      <c r="F799" s="68"/>
      <c r="G799" s="65" t="str">
        <f>IF(Edges[[#This Row],[Vertex 1]]=Edges[[#This Row],[Vertex 2]],"HIDE","SHOW")</f>
        <v>SHOW</v>
      </c>
      <c r="H799" s="69"/>
      <c r="I799" s="70"/>
      <c r="J799" s="70"/>
      <c r="K799" s="34" t="s">
        <v>65</v>
      </c>
      <c r="L799" s="77">
        <v>799</v>
      </c>
      <c r="M799" s="77"/>
      <c r="N799" s="72"/>
      <c r="O799" s="79" t="s">
        <v>1647</v>
      </c>
      <c r="P799" s="81">
        <v>42852.183032407411</v>
      </c>
      <c r="Q799" s="79" t="s">
        <v>2044</v>
      </c>
      <c r="R799" s="79"/>
      <c r="S799" s="79"/>
      <c r="T799" s="79"/>
      <c r="U799" s="79"/>
      <c r="V799" s="82" t="s">
        <v>5138</v>
      </c>
      <c r="W799" s="81">
        <v>42852.183032407411</v>
      </c>
      <c r="X799" s="82" t="s">
        <v>6423</v>
      </c>
      <c r="Y799" s="79"/>
      <c r="Z799" s="79"/>
      <c r="AA799" s="83" t="s">
        <v>8470</v>
      </c>
      <c r="AB799" s="79"/>
      <c r="AC799" s="79" t="b">
        <v>0</v>
      </c>
      <c r="AD799" s="79">
        <v>0</v>
      </c>
      <c r="AE799" s="83" t="s">
        <v>9916</v>
      </c>
      <c r="AF799" s="79" t="b">
        <v>0</v>
      </c>
      <c r="AG799" s="79" t="s">
        <v>9963</v>
      </c>
      <c r="AH799" s="79"/>
      <c r="AI799" s="83" t="s">
        <v>9915</v>
      </c>
      <c r="AJ799" s="79" t="b">
        <v>0</v>
      </c>
      <c r="AK799" s="79">
        <v>0</v>
      </c>
      <c r="AL799" s="83" t="s">
        <v>9915</v>
      </c>
      <c r="AM799" s="79" t="s">
        <v>9991</v>
      </c>
      <c r="AN799" s="79" t="b">
        <v>0</v>
      </c>
      <c r="AO799" s="83" t="s">
        <v>8470</v>
      </c>
      <c r="AP799" s="79" t="s">
        <v>179</v>
      </c>
      <c r="AQ799" s="79">
        <v>0</v>
      </c>
      <c r="AR799" s="79">
        <v>0</v>
      </c>
      <c r="AS799" s="79"/>
      <c r="AT799" s="79"/>
      <c r="AU799" s="79"/>
      <c r="AV799" s="79"/>
      <c r="AW799" s="79"/>
      <c r="AX799" s="79"/>
      <c r="AY799" s="79"/>
      <c r="AZ799" s="79"/>
      <c r="BA799">
        <v>1</v>
      </c>
      <c r="BB799">
        <v>0</v>
      </c>
      <c r="BC799" s="79" t="str">
        <f>IF(Edges[[#This Row],[Sentiment]]=0,"NEUTRAL",IF(Edges[[#This Row],[Sentiment]]=1,"POSITIVE",IF(Edges[[#This Row],[Sentiment]]=-1,"NEGATIVE")))</f>
        <v>NEUTRAL</v>
      </c>
      <c r="BD799" s="79" t="str">
        <f>IF(Edges[[#This Row],[Vertex 1]]=Edges[[#This Row],[Vertex 2]],"HIDE","SHOW")</f>
        <v>SHOW</v>
      </c>
      <c r="BE799" s="78" t="str">
        <f>REPLACE(INDEX(GroupVertices[Group], MATCH(Edges[[#This Row],[Vertex 1]],GroupVertices[Vertex],0)),1,1,"")</f>
        <v>EUTRAL</v>
      </c>
      <c r="BF799" s="78" t="str">
        <f>REPLACE(INDEX(GroupVertices[Group], MATCH(Edges[[#This Row],[Vertex 2]],GroupVertices[Vertex],0)),1,1,"")</f>
        <v>eneral</v>
      </c>
    </row>
    <row r="800" spans="1:58" hidden="1" x14ac:dyDescent="0.25">
      <c r="A800" s="64" t="s">
        <v>676</v>
      </c>
      <c r="B800" s="64" t="s">
        <v>676</v>
      </c>
      <c r="C800" s="65"/>
      <c r="D800" s="66"/>
      <c r="E800" s="67"/>
      <c r="F800" s="68"/>
      <c r="G800" s="65" t="str">
        <f>IF(Edges[[#This Row],[Vertex 1]]=Edges[[#This Row],[Vertex 2]],"HIDE","SHOW")</f>
        <v>HIDE</v>
      </c>
      <c r="H800" s="69"/>
      <c r="I800" s="70"/>
      <c r="J800" s="70"/>
      <c r="K800" s="34"/>
      <c r="L800" s="77"/>
      <c r="M800" s="77"/>
      <c r="N800" s="72"/>
      <c r="O800" s="79" t="s">
        <v>179</v>
      </c>
      <c r="P800" s="81">
        <v>42852.183553240742</v>
      </c>
      <c r="Q800" s="79" t="s">
        <v>2045</v>
      </c>
      <c r="R800" s="79"/>
      <c r="S800" s="79"/>
      <c r="T800" s="79"/>
      <c r="U800" s="79"/>
      <c r="V800" s="82" t="s">
        <v>5138</v>
      </c>
      <c r="W800" s="81">
        <v>42852.183553240742</v>
      </c>
      <c r="X800" s="82" t="s">
        <v>6424</v>
      </c>
      <c r="Y800" s="79"/>
      <c r="Z800" s="79"/>
      <c r="AA800" s="83" t="s">
        <v>8471</v>
      </c>
      <c r="AB800" s="79"/>
      <c r="AC800" s="79" t="b">
        <v>0</v>
      </c>
      <c r="AD800" s="79">
        <v>0</v>
      </c>
      <c r="AE800" s="83" t="s">
        <v>9915</v>
      </c>
      <c r="AF800" s="79" t="b">
        <v>0</v>
      </c>
      <c r="AG800" s="79" t="s">
        <v>9963</v>
      </c>
      <c r="AH800" s="79"/>
      <c r="AI800" s="83" t="s">
        <v>9915</v>
      </c>
      <c r="AJ800" s="79" t="b">
        <v>0</v>
      </c>
      <c r="AK800" s="79">
        <v>0</v>
      </c>
      <c r="AL800" s="83" t="s">
        <v>9915</v>
      </c>
      <c r="AM800" s="79" t="s">
        <v>9991</v>
      </c>
      <c r="AN800" s="79" t="b">
        <v>0</v>
      </c>
      <c r="AO800" s="83" t="s">
        <v>8471</v>
      </c>
      <c r="AP800" s="79" t="s">
        <v>179</v>
      </c>
      <c r="AQ800" s="79">
        <v>0</v>
      </c>
      <c r="AR800" s="79">
        <v>0</v>
      </c>
      <c r="AS800" s="79"/>
      <c r="AT800" s="79"/>
      <c r="AU800" s="79"/>
      <c r="AV800" s="79"/>
      <c r="AW800" s="79"/>
      <c r="AX800" s="79"/>
      <c r="AY800" s="79"/>
      <c r="AZ800" s="79"/>
      <c r="BA800">
        <v>1</v>
      </c>
      <c r="BB800">
        <v>0</v>
      </c>
      <c r="BC800" s="79" t="str">
        <f>IF(Edges[[#This Row],[Sentiment]]=0,"NEUTRAL",IF(Edges[[#This Row],[Sentiment]]=1,"POSITIVE",IF(Edges[[#This Row],[Sentiment]]=-1,"NEGATIVE")))</f>
        <v>NEUTRAL</v>
      </c>
      <c r="BD800" s="79" t="str">
        <f>IF(Edges[[#This Row],[Vertex 1]]=Edges[[#This Row],[Vertex 2]],"HIDE","SHOW")</f>
        <v>HIDE</v>
      </c>
      <c r="BE800" s="124" t="str">
        <f>REPLACE(INDEX(GroupVertices[Group], MATCH(Edges[[#This Row],[Vertex 1]],GroupVertices[Vertex],0)),1,1,"")</f>
        <v>EUTRAL</v>
      </c>
      <c r="BF800" s="124" t="str">
        <f>REPLACE(INDEX(GroupVertices[Group], MATCH(Edges[[#This Row],[Vertex 2]],GroupVertices[Vertex],0)),1,1,"")</f>
        <v>EUTRAL</v>
      </c>
    </row>
    <row r="801" spans="1:58" x14ac:dyDescent="0.25">
      <c r="A801" s="64" t="s">
        <v>676</v>
      </c>
      <c r="B801" s="64" t="s">
        <v>1176</v>
      </c>
      <c r="C801" s="65"/>
      <c r="D801" s="66"/>
      <c r="E801" s="67"/>
      <c r="F801" s="68"/>
      <c r="G801" s="65" t="str">
        <f>IF(Edges[[#This Row],[Vertex 1]]=Edges[[#This Row],[Vertex 2]],"HIDE","SHOW")</f>
        <v>SHOW</v>
      </c>
      <c r="H801" s="69"/>
      <c r="I801" s="70"/>
      <c r="J801" s="70"/>
      <c r="K801" s="34" t="s">
        <v>65</v>
      </c>
      <c r="L801" s="77">
        <v>801</v>
      </c>
      <c r="M801" s="77"/>
      <c r="N801" s="72"/>
      <c r="O801" s="79" t="s">
        <v>1647</v>
      </c>
      <c r="P801" s="81">
        <v>42853.164849537039</v>
      </c>
      <c r="Q801" s="79" t="s">
        <v>2046</v>
      </c>
      <c r="R801" s="79"/>
      <c r="S801" s="79"/>
      <c r="T801" s="79"/>
      <c r="U801" s="79"/>
      <c r="V801" s="82" t="s">
        <v>5138</v>
      </c>
      <c r="W801" s="81">
        <v>42853.164849537039</v>
      </c>
      <c r="X801" s="82" t="s">
        <v>6425</v>
      </c>
      <c r="Y801" s="79"/>
      <c r="Z801" s="79"/>
      <c r="AA801" s="83" t="s">
        <v>8472</v>
      </c>
      <c r="AB801" s="83" t="s">
        <v>9889</v>
      </c>
      <c r="AC801" s="79" t="b">
        <v>0</v>
      </c>
      <c r="AD801" s="79">
        <v>0</v>
      </c>
      <c r="AE801" s="83" t="s">
        <v>9933</v>
      </c>
      <c r="AF801" s="79" t="b">
        <v>0</v>
      </c>
      <c r="AG801" s="79" t="s">
        <v>9980</v>
      </c>
      <c r="AH801" s="79"/>
      <c r="AI801" s="83" t="s">
        <v>9915</v>
      </c>
      <c r="AJ801" s="79" t="b">
        <v>0</v>
      </c>
      <c r="AK801" s="79">
        <v>0</v>
      </c>
      <c r="AL801" s="83" t="s">
        <v>9915</v>
      </c>
      <c r="AM801" s="79" t="s">
        <v>9991</v>
      </c>
      <c r="AN801" s="79" t="b">
        <v>0</v>
      </c>
      <c r="AO801" s="83" t="s">
        <v>9889</v>
      </c>
      <c r="AP801" s="79" t="s">
        <v>179</v>
      </c>
      <c r="AQ801" s="79">
        <v>0</v>
      </c>
      <c r="AR801" s="79">
        <v>0</v>
      </c>
      <c r="AS801" s="79"/>
      <c r="AT801" s="79"/>
      <c r="AU801" s="79"/>
      <c r="AV801" s="79"/>
      <c r="AW801" s="79"/>
      <c r="AX801" s="79"/>
      <c r="AY801" s="79"/>
      <c r="AZ801" s="79"/>
      <c r="BA801">
        <v>1</v>
      </c>
      <c r="BB801">
        <v>0</v>
      </c>
      <c r="BC801" s="79" t="str">
        <f>IF(Edges[[#This Row],[Sentiment]]=0,"NEUTRAL",IF(Edges[[#This Row],[Sentiment]]=1,"POSITIVE",IF(Edges[[#This Row],[Sentiment]]=-1,"NEGATIVE")))</f>
        <v>NEUTRAL</v>
      </c>
      <c r="BD801" s="79" t="str">
        <f>IF(Edges[[#This Row],[Vertex 1]]=Edges[[#This Row],[Vertex 2]],"HIDE","SHOW")</f>
        <v>SHOW</v>
      </c>
      <c r="BE801" s="78" t="str">
        <f>REPLACE(INDEX(GroupVertices[Group], MATCH(Edges[[#This Row],[Vertex 1]],GroupVertices[Vertex],0)),1,1,"")</f>
        <v>EUTRAL</v>
      </c>
      <c r="BF801" s="78" t="str">
        <f>REPLACE(INDEX(GroupVertices[Group], MATCH(Edges[[#This Row],[Vertex 2]],GroupVertices[Vertex],0)),1,1,"")</f>
        <v>eneral</v>
      </c>
    </row>
    <row r="802" spans="1:58" x14ac:dyDescent="0.25">
      <c r="A802" s="64" t="s">
        <v>676</v>
      </c>
      <c r="B802" s="64" t="s">
        <v>1544</v>
      </c>
      <c r="C802" s="65"/>
      <c r="D802" s="66"/>
      <c r="E802" s="67"/>
      <c r="F802" s="68"/>
      <c r="G802" s="65" t="str">
        <f>IF(Edges[[#This Row],[Vertex 1]]=Edges[[#This Row],[Vertex 2]],"HIDE","SHOW")</f>
        <v>SHOW</v>
      </c>
      <c r="H802" s="69"/>
      <c r="I802" s="70"/>
      <c r="J802" s="70"/>
      <c r="K802" s="34" t="s">
        <v>65</v>
      </c>
      <c r="L802" s="77">
        <v>802</v>
      </c>
      <c r="M802" s="77"/>
      <c r="N802" s="72"/>
      <c r="O802" s="79" t="s">
        <v>1647</v>
      </c>
      <c r="P802" s="81">
        <v>42853.270162037035</v>
      </c>
      <c r="Q802" s="79" t="s">
        <v>2047</v>
      </c>
      <c r="R802" s="79"/>
      <c r="S802" s="79"/>
      <c r="T802" s="79"/>
      <c r="U802" s="82" t="s">
        <v>4540</v>
      </c>
      <c r="V802" s="82" t="s">
        <v>4540</v>
      </c>
      <c r="W802" s="81">
        <v>42853.270162037035</v>
      </c>
      <c r="X802" s="82" t="s">
        <v>6426</v>
      </c>
      <c r="Y802" s="79"/>
      <c r="Z802" s="79"/>
      <c r="AA802" s="83" t="s">
        <v>8473</v>
      </c>
      <c r="AB802" s="79"/>
      <c r="AC802" s="79" t="b">
        <v>0</v>
      </c>
      <c r="AD802" s="79">
        <v>0</v>
      </c>
      <c r="AE802" s="83" t="s">
        <v>9921</v>
      </c>
      <c r="AF802" s="79" t="b">
        <v>0</v>
      </c>
      <c r="AG802" s="79" t="s">
        <v>9963</v>
      </c>
      <c r="AH802" s="79"/>
      <c r="AI802" s="83" t="s">
        <v>9915</v>
      </c>
      <c r="AJ802" s="79" t="b">
        <v>0</v>
      </c>
      <c r="AK802" s="79">
        <v>0</v>
      </c>
      <c r="AL802" s="83" t="s">
        <v>9915</v>
      </c>
      <c r="AM802" s="79" t="s">
        <v>9991</v>
      </c>
      <c r="AN802" s="79" t="b">
        <v>0</v>
      </c>
      <c r="AO802" s="83" t="s">
        <v>8473</v>
      </c>
      <c r="AP802" s="79" t="s">
        <v>179</v>
      </c>
      <c r="AQ802" s="79">
        <v>0</v>
      </c>
      <c r="AR802" s="79">
        <v>0</v>
      </c>
      <c r="AS802" s="79"/>
      <c r="AT802" s="79"/>
      <c r="AU802" s="79"/>
      <c r="AV802" s="79"/>
      <c r="AW802" s="79"/>
      <c r="AX802" s="79"/>
      <c r="AY802" s="79"/>
      <c r="AZ802" s="79"/>
      <c r="BA802">
        <v>1</v>
      </c>
      <c r="BB802">
        <v>0</v>
      </c>
      <c r="BC802" s="79" t="str">
        <f>IF(Edges[[#This Row],[Sentiment]]=0,"NEUTRAL",IF(Edges[[#This Row],[Sentiment]]=1,"POSITIVE",IF(Edges[[#This Row],[Sentiment]]=-1,"NEGATIVE")))</f>
        <v>NEUTRAL</v>
      </c>
      <c r="BD802" s="79" t="str">
        <f>IF(Edges[[#This Row],[Vertex 1]]=Edges[[#This Row],[Vertex 2]],"HIDE","SHOW")</f>
        <v>SHOW</v>
      </c>
      <c r="BE802" s="78" t="str">
        <f>REPLACE(INDEX(GroupVertices[Group], MATCH(Edges[[#This Row],[Vertex 1]],GroupVertices[Vertex],0)),1,1,"")</f>
        <v>EUTRAL</v>
      </c>
      <c r="BF802" s="78" t="str">
        <f>REPLACE(INDEX(GroupVertices[Group], MATCH(Edges[[#This Row],[Vertex 2]],GroupVertices[Vertex],0)),1,1,"")</f>
        <v>eneral</v>
      </c>
    </row>
    <row r="803" spans="1:58" x14ac:dyDescent="0.25">
      <c r="A803" s="64" t="s">
        <v>677</v>
      </c>
      <c r="B803" s="64" t="s">
        <v>1405</v>
      </c>
      <c r="C803" s="65"/>
      <c r="D803" s="66"/>
      <c r="E803" s="67"/>
      <c r="F803" s="68"/>
      <c r="G803" s="65" t="str">
        <f>IF(Edges[[#This Row],[Vertex 1]]=Edges[[#This Row],[Vertex 2]],"HIDE","SHOW")</f>
        <v>SHOW</v>
      </c>
      <c r="H803" s="69"/>
      <c r="I803" s="70"/>
      <c r="J803" s="70"/>
      <c r="K803" s="34" t="s">
        <v>65</v>
      </c>
      <c r="L803" s="77">
        <v>803</v>
      </c>
      <c r="M803" s="77"/>
      <c r="N803" s="72"/>
      <c r="O803" s="79" t="s">
        <v>1646</v>
      </c>
      <c r="P803" s="81">
        <v>42853.271597222221</v>
      </c>
      <c r="Q803" s="79" t="s">
        <v>2048</v>
      </c>
      <c r="R803" s="82" t="s">
        <v>3436</v>
      </c>
      <c r="S803" s="79" t="s">
        <v>4048</v>
      </c>
      <c r="T803" s="79"/>
      <c r="U803" s="82" t="s">
        <v>4541</v>
      </c>
      <c r="V803" s="82" t="s">
        <v>4541</v>
      </c>
      <c r="W803" s="81">
        <v>42853.271597222221</v>
      </c>
      <c r="X803" s="82" t="s">
        <v>6427</v>
      </c>
      <c r="Y803" s="79"/>
      <c r="Z803" s="79"/>
      <c r="AA803" s="83" t="s">
        <v>8474</v>
      </c>
      <c r="AB803" s="79"/>
      <c r="AC803" s="79" t="b">
        <v>0</v>
      </c>
      <c r="AD803" s="79">
        <v>0</v>
      </c>
      <c r="AE803" s="83" t="s">
        <v>9915</v>
      </c>
      <c r="AF803" s="79" t="b">
        <v>0</v>
      </c>
      <c r="AG803" s="79" t="s">
        <v>9963</v>
      </c>
      <c r="AH803" s="79"/>
      <c r="AI803" s="83" t="s">
        <v>9915</v>
      </c>
      <c r="AJ803" s="79" t="b">
        <v>0</v>
      </c>
      <c r="AK803" s="79">
        <v>13</v>
      </c>
      <c r="AL803" s="83" t="s">
        <v>9518</v>
      </c>
      <c r="AM803" s="79" t="s">
        <v>9990</v>
      </c>
      <c r="AN803" s="79" t="b">
        <v>0</v>
      </c>
      <c r="AO803" s="83" t="s">
        <v>9518</v>
      </c>
      <c r="AP803" s="79" t="s">
        <v>179</v>
      </c>
      <c r="AQ803" s="79">
        <v>0</v>
      </c>
      <c r="AR803" s="79">
        <v>0</v>
      </c>
      <c r="AS803" s="79"/>
      <c r="AT803" s="79"/>
      <c r="AU803" s="79"/>
      <c r="AV803" s="79"/>
      <c r="AW803" s="79"/>
      <c r="AX803" s="79"/>
      <c r="AY803" s="79"/>
      <c r="AZ803" s="79"/>
      <c r="BA803">
        <v>1</v>
      </c>
      <c r="BB803">
        <v>0</v>
      </c>
      <c r="BC803" s="79" t="str">
        <f>IF(Edges[[#This Row],[Sentiment]]=0,"NEUTRAL",IF(Edges[[#This Row],[Sentiment]]=1,"POSITIVE",IF(Edges[[#This Row],[Sentiment]]=-1,"NEGATIVE")))</f>
        <v>NEUTRAL</v>
      </c>
      <c r="BD803" s="79" t="str">
        <f>IF(Edges[[#This Row],[Vertex 1]]=Edges[[#This Row],[Vertex 2]],"HIDE","SHOW")</f>
        <v>SHOW</v>
      </c>
      <c r="BE803" s="78" t="str">
        <f>REPLACE(INDEX(GroupVertices[Group], MATCH(Edges[[#This Row],[Vertex 1]],GroupVertices[Vertex],0)),1,1,"")</f>
        <v>EUTRAL</v>
      </c>
      <c r="BF803" s="78" t="str">
        <f>REPLACE(INDEX(GroupVertices[Group], MATCH(Edges[[#This Row],[Vertex 2]],GroupVertices[Vertex],0)),1,1,"")</f>
        <v>OSITIVE</v>
      </c>
    </row>
    <row r="804" spans="1:58" x14ac:dyDescent="0.25">
      <c r="A804" s="64" t="s">
        <v>678</v>
      </c>
      <c r="B804" s="64" t="s">
        <v>1405</v>
      </c>
      <c r="C804" s="65"/>
      <c r="D804" s="66"/>
      <c r="E804" s="67"/>
      <c r="F804" s="68"/>
      <c r="G804" s="65" t="str">
        <f>IF(Edges[[#This Row],[Vertex 1]]=Edges[[#This Row],[Vertex 2]],"HIDE","SHOW")</f>
        <v>SHOW</v>
      </c>
      <c r="H804" s="69"/>
      <c r="I804" s="70"/>
      <c r="J804" s="70"/>
      <c r="K804" s="34" t="s">
        <v>65</v>
      </c>
      <c r="L804" s="77">
        <v>804</v>
      </c>
      <c r="M804" s="77"/>
      <c r="N804" s="72"/>
      <c r="O804" s="79" t="s">
        <v>1646</v>
      </c>
      <c r="P804" s="81">
        <v>42853.272245370368</v>
      </c>
      <c r="Q804" s="79" t="s">
        <v>2048</v>
      </c>
      <c r="R804" s="82" t="s">
        <v>3436</v>
      </c>
      <c r="S804" s="79" t="s">
        <v>4048</v>
      </c>
      <c r="T804" s="79"/>
      <c r="U804" s="82" t="s">
        <v>4541</v>
      </c>
      <c r="V804" s="82" t="s">
        <v>4541</v>
      </c>
      <c r="W804" s="81">
        <v>42853.272245370368</v>
      </c>
      <c r="X804" s="82" t="s">
        <v>6428</v>
      </c>
      <c r="Y804" s="79"/>
      <c r="Z804" s="79"/>
      <c r="AA804" s="83" t="s">
        <v>8475</v>
      </c>
      <c r="AB804" s="79"/>
      <c r="AC804" s="79" t="b">
        <v>0</v>
      </c>
      <c r="AD804" s="79">
        <v>0</v>
      </c>
      <c r="AE804" s="83" t="s">
        <v>9915</v>
      </c>
      <c r="AF804" s="79" t="b">
        <v>0</v>
      </c>
      <c r="AG804" s="79" t="s">
        <v>9963</v>
      </c>
      <c r="AH804" s="79"/>
      <c r="AI804" s="83" t="s">
        <v>9915</v>
      </c>
      <c r="AJ804" s="79" t="b">
        <v>0</v>
      </c>
      <c r="AK804" s="79">
        <v>13</v>
      </c>
      <c r="AL804" s="83" t="s">
        <v>9518</v>
      </c>
      <c r="AM804" s="79" t="s">
        <v>9991</v>
      </c>
      <c r="AN804" s="79" t="b">
        <v>0</v>
      </c>
      <c r="AO804" s="83" t="s">
        <v>9518</v>
      </c>
      <c r="AP804" s="79" t="s">
        <v>179</v>
      </c>
      <c r="AQ804" s="79">
        <v>0</v>
      </c>
      <c r="AR804" s="79">
        <v>0</v>
      </c>
      <c r="AS804" s="79"/>
      <c r="AT804" s="79"/>
      <c r="AU804" s="79"/>
      <c r="AV804" s="79"/>
      <c r="AW804" s="79"/>
      <c r="AX804" s="79"/>
      <c r="AY804" s="79"/>
      <c r="AZ804" s="79"/>
      <c r="BA804">
        <v>1</v>
      </c>
      <c r="BB804">
        <v>0</v>
      </c>
      <c r="BC804" s="79" t="str">
        <f>IF(Edges[[#This Row],[Sentiment]]=0,"NEUTRAL",IF(Edges[[#This Row],[Sentiment]]=1,"POSITIVE",IF(Edges[[#This Row],[Sentiment]]=-1,"NEGATIVE")))</f>
        <v>NEUTRAL</v>
      </c>
      <c r="BD804" s="79" t="str">
        <f>IF(Edges[[#This Row],[Vertex 1]]=Edges[[#This Row],[Vertex 2]],"HIDE","SHOW")</f>
        <v>SHOW</v>
      </c>
      <c r="BE804" s="78" t="str">
        <f>REPLACE(INDEX(GroupVertices[Group], MATCH(Edges[[#This Row],[Vertex 1]],GroupVertices[Vertex],0)),1,1,"")</f>
        <v>EUTRAL</v>
      </c>
      <c r="BF804" s="78" t="str">
        <f>REPLACE(INDEX(GroupVertices[Group], MATCH(Edges[[#This Row],[Vertex 2]],GroupVertices[Vertex],0)),1,1,"")</f>
        <v>OSITIVE</v>
      </c>
    </row>
    <row r="805" spans="1:58" x14ac:dyDescent="0.25">
      <c r="A805" s="64" t="s">
        <v>679</v>
      </c>
      <c r="B805" s="64" t="s">
        <v>1405</v>
      </c>
      <c r="C805" s="65"/>
      <c r="D805" s="66"/>
      <c r="E805" s="67"/>
      <c r="F805" s="68"/>
      <c r="G805" s="65" t="str">
        <f>IF(Edges[[#This Row],[Vertex 1]]=Edges[[#This Row],[Vertex 2]],"HIDE","SHOW")</f>
        <v>SHOW</v>
      </c>
      <c r="H805" s="69"/>
      <c r="I805" s="70"/>
      <c r="J805" s="70"/>
      <c r="K805" s="34" t="s">
        <v>65</v>
      </c>
      <c r="L805" s="77">
        <v>805</v>
      </c>
      <c r="M805" s="77"/>
      <c r="N805" s="72"/>
      <c r="O805" s="79" t="s">
        <v>1646</v>
      </c>
      <c r="P805" s="81">
        <v>42853.273333333331</v>
      </c>
      <c r="Q805" s="79" t="s">
        <v>2048</v>
      </c>
      <c r="R805" s="82" t="s">
        <v>3436</v>
      </c>
      <c r="S805" s="79" t="s">
        <v>4048</v>
      </c>
      <c r="T805" s="79"/>
      <c r="U805" s="82" t="s">
        <v>4541</v>
      </c>
      <c r="V805" s="82" t="s">
        <v>4541</v>
      </c>
      <c r="W805" s="81">
        <v>42853.273333333331</v>
      </c>
      <c r="X805" s="82" t="s">
        <v>6429</v>
      </c>
      <c r="Y805" s="79"/>
      <c r="Z805" s="79"/>
      <c r="AA805" s="83" t="s">
        <v>8476</v>
      </c>
      <c r="AB805" s="79"/>
      <c r="AC805" s="79" t="b">
        <v>0</v>
      </c>
      <c r="AD805" s="79">
        <v>0</v>
      </c>
      <c r="AE805" s="83" t="s">
        <v>9915</v>
      </c>
      <c r="AF805" s="79" t="b">
        <v>0</v>
      </c>
      <c r="AG805" s="79" t="s">
        <v>9963</v>
      </c>
      <c r="AH805" s="79"/>
      <c r="AI805" s="83" t="s">
        <v>9915</v>
      </c>
      <c r="AJ805" s="79" t="b">
        <v>0</v>
      </c>
      <c r="AK805" s="79">
        <v>13</v>
      </c>
      <c r="AL805" s="83" t="s">
        <v>9518</v>
      </c>
      <c r="AM805" s="79" t="s">
        <v>9991</v>
      </c>
      <c r="AN805" s="79" t="b">
        <v>0</v>
      </c>
      <c r="AO805" s="83" t="s">
        <v>9518</v>
      </c>
      <c r="AP805" s="79" t="s">
        <v>179</v>
      </c>
      <c r="AQ805" s="79">
        <v>0</v>
      </c>
      <c r="AR805" s="79">
        <v>0</v>
      </c>
      <c r="AS805" s="79"/>
      <c r="AT805" s="79"/>
      <c r="AU805" s="79"/>
      <c r="AV805" s="79"/>
      <c r="AW805" s="79"/>
      <c r="AX805" s="79"/>
      <c r="AY805" s="79"/>
      <c r="AZ805" s="79"/>
      <c r="BA805">
        <v>1</v>
      </c>
      <c r="BB805">
        <v>0</v>
      </c>
      <c r="BC805" s="79" t="str">
        <f>IF(Edges[[#This Row],[Sentiment]]=0,"NEUTRAL",IF(Edges[[#This Row],[Sentiment]]=1,"POSITIVE",IF(Edges[[#This Row],[Sentiment]]=-1,"NEGATIVE")))</f>
        <v>NEUTRAL</v>
      </c>
      <c r="BD805" s="79" t="str">
        <f>IF(Edges[[#This Row],[Vertex 1]]=Edges[[#This Row],[Vertex 2]],"HIDE","SHOW")</f>
        <v>SHOW</v>
      </c>
      <c r="BE805" s="78" t="str">
        <f>REPLACE(INDEX(GroupVertices[Group], MATCH(Edges[[#This Row],[Vertex 1]],GroupVertices[Vertex],0)),1,1,"")</f>
        <v>EUTRAL</v>
      </c>
      <c r="BF805" s="78" t="str">
        <f>REPLACE(INDEX(GroupVertices[Group], MATCH(Edges[[#This Row],[Vertex 2]],GroupVertices[Vertex],0)),1,1,"")</f>
        <v>OSITIVE</v>
      </c>
    </row>
    <row r="806" spans="1:58" hidden="1" x14ac:dyDescent="0.25">
      <c r="A806" s="64" t="s">
        <v>680</v>
      </c>
      <c r="B806" s="64" t="s">
        <v>680</v>
      </c>
      <c r="C806" s="65"/>
      <c r="D806" s="66"/>
      <c r="E806" s="67"/>
      <c r="F806" s="68"/>
      <c r="G806" s="65" t="str">
        <f>IF(Edges[[#This Row],[Vertex 1]]=Edges[[#This Row],[Vertex 2]],"HIDE","SHOW")</f>
        <v>HIDE</v>
      </c>
      <c r="H806" s="69"/>
      <c r="I806" s="70"/>
      <c r="J806" s="70"/>
      <c r="K806" s="34"/>
      <c r="L806" s="77"/>
      <c r="M806" s="77"/>
      <c r="N806" s="72"/>
      <c r="O806" s="79" t="s">
        <v>179</v>
      </c>
      <c r="P806" s="81">
        <v>42853.273460648146</v>
      </c>
      <c r="Q806" s="79" t="s">
        <v>2049</v>
      </c>
      <c r="R806" s="82" t="s">
        <v>3452</v>
      </c>
      <c r="S806" s="79" t="s">
        <v>4126</v>
      </c>
      <c r="T806" s="79"/>
      <c r="U806" s="82" t="s">
        <v>4542</v>
      </c>
      <c r="V806" s="82" t="s">
        <v>4542</v>
      </c>
      <c r="W806" s="81">
        <v>42853.273460648146</v>
      </c>
      <c r="X806" s="82" t="s">
        <v>6430</v>
      </c>
      <c r="Y806" s="79"/>
      <c r="Z806" s="79"/>
      <c r="AA806" s="83" t="s">
        <v>8477</v>
      </c>
      <c r="AB806" s="79"/>
      <c r="AC806" s="79" t="b">
        <v>0</v>
      </c>
      <c r="AD806" s="79">
        <v>0</v>
      </c>
      <c r="AE806" s="83" t="s">
        <v>9915</v>
      </c>
      <c r="AF806" s="79" t="b">
        <v>0</v>
      </c>
      <c r="AG806" s="79" t="s">
        <v>9963</v>
      </c>
      <c r="AH806" s="79"/>
      <c r="AI806" s="83" t="s">
        <v>9915</v>
      </c>
      <c r="AJ806" s="79" t="b">
        <v>0</v>
      </c>
      <c r="AK806" s="79">
        <v>0</v>
      </c>
      <c r="AL806" s="83" t="s">
        <v>9915</v>
      </c>
      <c r="AM806" s="79" t="s">
        <v>10005</v>
      </c>
      <c r="AN806" s="79" t="b">
        <v>0</v>
      </c>
      <c r="AO806" s="83" t="s">
        <v>8477</v>
      </c>
      <c r="AP806" s="79" t="s">
        <v>179</v>
      </c>
      <c r="AQ806" s="79">
        <v>0</v>
      </c>
      <c r="AR806" s="79">
        <v>0</v>
      </c>
      <c r="AS806" s="79"/>
      <c r="AT806" s="79"/>
      <c r="AU806" s="79"/>
      <c r="AV806" s="79"/>
      <c r="AW806" s="79"/>
      <c r="AX806" s="79"/>
      <c r="AY806" s="79"/>
      <c r="AZ806" s="79"/>
      <c r="BA806">
        <v>1</v>
      </c>
      <c r="BB806">
        <v>0</v>
      </c>
      <c r="BC806" s="79" t="str">
        <f>IF(Edges[[#This Row],[Sentiment]]=0,"NEUTRAL",IF(Edges[[#This Row],[Sentiment]]=1,"POSITIVE",IF(Edges[[#This Row],[Sentiment]]=-1,"NEGATIVE")))</f>
        <v>NEUTRAL</v>
      </c>
      <c r="BD806" s="79" t="str">
        <f>IF(Edges[[#This Row],[Vertex 1]]=Edges[[#This Row],[Vertex 2]],"HIDE","SHOW")</f>
        <v>HIDE</v>
      </c>
      <c r="BE806" s="124" t="e">
        <f>REPLACE(INDEX(GroupVertices[Group], MATCH(Edges[[#This Row],[Vertex 1]],GroupVertices[Vertex],0)),1,1,"")</f>
        <v>#N/A</v>
      </c>
      <c r="BF806" s="124" t="e">
        <f>REPLACE(INDEX(GroupVertices[Group], MATCH(Edges[[#This Row],[Vertex 2]],GroupVertices[Vertex],0)),1,1,"")</f>
        <v>#N/A</v>
      </c>
    </row>
    <row r="807" spans="1:58" x14ac:dyDescent="0.25">
      <c r="A807" s="64" t="s">
        <v>681</v>
      </c>
      <c r="B807" s="64" t="s">
        <v>1544</v>
      </c>
      <c r="C807" s="65"/>
      <c r="D807" s="66"/>
      <c r="E807" s="67"/>
      <c r="F807" s="68"/>
      <c r="G807" s="65" t="str">
        <f>IF(Edges[[#This Row],[Vertex 1]]=Edges[[#This Row],[Vertex 2]],"HIDE","SHOW")</f>
        <v>SHOW</v>
      </c>
      <c r="H807" s="69"/>
      <c r="I807" s="70"/>
      <c r="J807" s="70"/>
      <c r="K807" s="34" t="s">
        <v>65</v>
      </c>
      <c r="L807" s="77">
        <v>807</v>
      </c>
      <c r="M807" s="77"/>
      <c r="N807" s="72"/>
      <c r="O807" s="79" t="s">
        <v>1646</v>
      </c>
      <c r="P807" s="81">
        <v>42853.273611111108</v>
      </c>
      <c r="Q807" s="79" t="s">
        <v>2050</v>
      </c>
      <c r="R807" s="82" t="s">
        <v>3451</v>
      </c>
      <c r="S807" s="79" t="s">
        <v>4019</v>
      </c>
      <c r="T807" s="79" t="s">
        <v>4342</v>
      </c>
      <c r="U807" s="82" t="s">
        <v>4543</v>
      </c>
      <c r="V807" s="82" t="s">
        <v>4543</v>
      </c>
      <c r="W807" s="81">
        <v>42853.273611111108</v>
      </c>
      <c r="X807" s="82" t="s">
        <v>6431</v>
      </c>
      <c r="Y807" s="79"/>
      <c r="Z807" s="79"/>
      <c r="AA807" s="83" t="s">
        <v>8478</v>
      </c>
      <c r="AB807" s="79"/>
      <c r="AC807" s="79" t="b">
        <v>0</v>
      </c>
      <c r="AD807" s="79">
        <v>0</v>
      </c>
      <c r="AE807" s="83" t="s">
        <v>9915</v>
      </c>
      <c r="AF807" s="79" t="b">
        <v>0</v>
      </c>
      <c r="AG807" s="79" t="s">
        <v>9963</v>
      </c>
      <c r="AH807" s="79"/>
      <c r="AI807" s="83" t="s">
        <v>9915</v>
      </c>
      <c r="AJ807" s="79" t="b">
        <v>0</v>
      </c>
      <c r="AK807" s="79">
        <v>5</v>
      </c>
      <c r="AL807" s="83" t="s">
        <v>9823</v>
      </c>
      <c r="AM807" s="79" t="s">
        <v>9991</v>
      </c>
      <c r="AN807" s="79" t="b">
        <v>0</v>
      </c>
      <c r="AO807" s="83" t="s">
        <v>9823</v>
      </c>
      <c r="AP807" s="79" t="s">
        <v>179</v>
      </c>
      <c r="AQ807" s="79">
        <v>0</v>
      </c>
      <c r="AR807" s="79">
        <v>0</v>
      </c>
      <c r="AS807" s="79"/>
      <c r="AT807" s="79"/>
      <c r="AU807" s="79"/>
      <c r="AV807" s="79"/>
      <c r="AW807" s="79"/>
      <c r="AX807" s="79"/>
      <c r="AY807" s="79"/>
      <c r="AZ807" s="79"/>
      <c r="BA807">
        <v>1</v>
      </c>
      <c r="BB807">
        <v>0</v>
      </c>
      <c r="BC807" s="79" t="str">
        <f>IF(Edges[[#This Row],[Sentiment]]=0,"NEUTRAL",IF(Edges[[#This Row],[Sentiment]]=1,"POSITIVE",IF(Edges[[#This Row],[Sentiment]]=-1,"NEGATIVE")))</f>
        <v>NEUTRAL</v>
      </c>
      <c r="BD807" s="79" t="str">
        <f>IF(Edges[[#This Row],[Vertex 1]]=Edges[[#This Row],[Vertex 2]],"HIDE","SHOW")</f>
        <v>SHOW</v>
      </c>
      <c r="BE807" s="78" t="str">
        <f>REPLACE(INDEX(GroupVertices[Group], MATCH(Edges[[#This Row],[Vertex 1]],GroupVertices[Vertex],0)),1,1,"")</f>
        <v>EUTRAL</v>
      </c>
      <c r="BF807" s="78" t="str">
        <f>REPLACE(INDEX(GroupVertices[Group], MATCH(Edges[[#This Row],[Vertex 2]],GroupVertices[Vertex],0)),1,1,"")</f>
        <v>eneral</v>
      </c>
    </row>
    <row r="808" spans="1:58" x14ac:dyDescent="0.25">
      <c r="A808" s="64" t="s">
        <v>681</v>
      </c>
      <c r="B808" s="64" t="s">
        <v>878</v>
      </c>
      <c r="C808" s="65"/>
      <c r="D808" s="66"/>
      <c r="E808" s="67"/>
      <c r="F808" s="68"/>
      <c r="G808" s="65" t="str">
        <f>IF(Edges[[#This Row],[Vertex 1]]=Edges[[#This Row],[Vertex 2]],"HIDE","SHOW")</f>
        <v>SHOW</v>
      </c>
      <c r="H808" s="69"/>
      <c r="I808" s="70"/>
      <c r="J808" s="70"/>
      <c r="K808" s="34" t="s">
        <v>65</v>
      </c>
      <c r="L808" s="77">
        <v>808</v>
      </c>
      <c r="M808" s="77"/>
      <c r="N808" s="72"/>
      <c r="O808" s="79" t="s">
        <v>1646</v>
      </c>
      <c r="P808" s="81">
        <v>42853.273611111108</v>
      </c>
      <c r="Q808" s="79" t="s">
        <v>2050</v>
      </c>
      <c r="R808" s="82" t="s">
        <v>3451</v>
      </c>
      <c r="S808" s="79" t="s">
        <v>4019</v>
      </c>
      <c r="T808" s="79" t="s">
        <v>4342</v>
      </c>
      <c r="U808" s="82" t="s">
        <v>4543</v>
      </c>
      <c r="V808" s="82" t="s">
        <v>4543</v>
      </c>
      <c r="W808" s="81">
        <v>42853.273611111108</v>
      </c>
      <c r="X808" s="82" t="s">
        <v>6431</v>
      </c>
      <c r="Y808" s="79"/>
      <c r="Z808" s="79"/>
      <c r="AA808" s="83" t="s">
        <v>8478</v>
      </c>
      <c r="AB808" s="79"/>
      <c r="AC808" s="79" t="b">
        <v>0</v>
      </c>
      <c r="AD808" s="79">
        <v>0</v>
      </c>
      <c r="AE808" s="83" t="s">
        <v>9915</v>
      </c>
      <c r="AF808" s="79" t="b">
        <v>0</v>
      </c>
      <c r="AG808" s="79" t="s">
        <v>9963</v>
      </c>
      <c r="AH808" s="79"/>
      <c r="AI808" s="83" t="s">
        <v>9915</v>
      </c>
      <c r="AJ808" s="79" t="b">
        <v>0</v>
      </c>
      <c r="AK808" s="79">
        <v>5</v>
      </c>
      <c r="AL808" s="83" t="s">
        <v>9823</v>
      </c>
      <c r="AM808" s="79" t="s">
        <v>9991</v>
      </c>
      <c r="AN808" s="79" t="b">
        <v>0</v>
      </c>
      <c r="AO808" s="83" t="s">
        <v>9823</v>
      </c>
      <c r="AP808" s="79" t="s">
        <v>179</v>
      </c>
      <c r="AQ808" s="79">
        <v>0</v>
      </c>
      <c r="AR808" s="79">
        <v>0</v>
      </c>
      <c r="AS808" s="79"/>
      <c r="AT808" s="79"/>
      <c r="AU808" s="79"/>
      <c r="AV808" s="79"/>
      <c r="AW808" s="79"/>
      <c r="AX808" s="79"/>
      <c r="AY808" s="79"/>
      <c r="AZ808" s="79"/>
      <c r="BA808">
        <v>1</v>
      </c>
      <c r="BB808">
        <v>0</v>
      </c>
      <c r="BC808" s="79" t="str">
        <f>IF(Edges[[#This Row],[Sentiment]]=0,"NEUTRAL",IF(Edges[[#This Row],[Sentiment]]=1,"POSITIVE",IF(Edges[[#This Row],[Sentiment]]=-1,"NEGATIVE")))</f>
        <v>NEUTRAL</v>
      </c>
      <c r="BD808" s="79" t="str">
        <f>IF(Edges[[#This Row],[Vertex 1]]=Edges[[#This Row],[Vertex 2]],"HIDE","SHOW")</f>
        <v>SHOW</v>
      </c>
      <c r="BE808" s="78" t="str">
        <f>REPLACE(INDEX(GroupVertices[Group], MATCH(Edges[[#This Row],[Vertex 1]],GroupVertices[Vertex],0)),1,1,"")</f>
        <v>EUTRAL</v>
      </c>
      <c r="BF808" s="78" t="str">
        <f>REPLACE(INDEX(GroupVertices[Group], MATCH(Edges[[#This Row],[Vertex 2]],GroupVertices[Vertex],0)),1,1,"")</f>
        <v>EGATIVE</v>
      </c>
    </row>
    <row r="809" spans="1:58" x14ac:dyDescent="0.25">
      <c r="A809" s="64" t="s">
        <v>682</v>
      </c>
      <c r="B809" s="64" t="s">
        <v>1405</v>
      </c>
      <c r="C809" s="65"/>
      <c r="D809" s="66"/>
      <c r="E809" s="67"/>
      <c r="F809" s="68"/>
      <c r="G809" s="65" t="str">
        <f>IF(Edges[[#This Row],[Vertex 1]]=Edges[[#This Row],[Vertex 2]],"HIDE","SHOW")</f>
        <v>SHOW</v>
      </c>
      <c r="H809" s="69"/>
      <c r="I809" s="70"/>
      <c r="J809" s="70"/>
      <c r="K809" s="34" t="s">
        <v>65</v>
      </c>
      <c r="L809" s="77">
        <v>809</v>
      </c>
      <c r="M809" s="77"/>
      <c r="N809" s="72"/>
      <c r="O809" s="79" t="s">
        <v>1646</v>
      </c>
      <c r="P809" s="81">
        <v>42853.27416666667</v>
      </c>
      <c r="Q809" s="79" t="s">
        <v>2048</v>
      </c>
      <c r="R809" s="82" t="s">
        <v>3436</v>
      </c>
      <c r="S809" s="79" t="s">
        <v>4048</v>
      </c>
      <c r="T809" s="79"/>
      <c r="U809" s="82" t="s">
        <v>4541</v>
      </c>
      <c r="V809" s="82" t="s">
        <v>4541</v>
      </c>
      <c r="W809" s="81">
        <v>42853.27416666667</v>
      </c>
      <c r="X809" s="82" t="s">
        <v>6432</v>
      </c>
      <c r="Y809" s="79"/>
      <c r="Z809" s="79"/>
      <c r="AA809" s="83" t="s">
        <v>8479</v>
      </c>
      <c r="AB809" s="79"/>
      <c r="AC809" s="79" t="b">
        <v>0</v>
      </c>
      <c r="AD809" s="79">
        <v>0</v>
      </c>
      <c r="AE809" s="83" t="s">
        <v>9915</v>
      </c>
      <c r="AF809" s="79" t="b">
        <v>0</v>
      </c>
      <c r="AG809" s="79" t="s">
        <v>9963</v>
      </c>
      <c r="AH809" s="79"/>
      <c r="AI809" s="83" t="s">
        <v>9915</v>
      </c>
      <c r="AJ809" s="79" t="b">
        <v>0</v>
      </c>
      <c r="AK809" s="79">
        <v>13</v>
      </c>
      <c r="AL809" s="83" t="s">
        <v>9518</v>
      </c>
      <c r="AM809" s="79" t="s">
        <v>9991</v>
      </c>
      <c r="AN809" s="79" t="b">
        <v>0</v>
      </c>
      <c r="AO809" s="83" t="s">
        <v>9518</v>
      </c>
      <c r="AP809" s="79" t="s">
        <v>179</v>
      </c>
      <c r="AQ809" s="79">
        <v>0</v>
      </c>
      <c r="AR809" s="79">
        <v>0</v>
      </c>
      <c r="AS809" s="79"/>
      <c r="AT809" s="79"/>
      <c r="AU809" s="79"/>
      <c r="AV809" s="79"/>
      <c r="AW809" s="79"/>
      <c r="AX809" s="79"/>
      <c r="AY809" s="79"/>
      <c r="AZ809" s="79"/>
      <c r="BA809">
        <v>1</v>
      </c>
      <c r="BB809">
        <v>0</v>
      </c>
      <c r="BC809" s="79" t="str">
        <f>IF(Edges[[#This Row],[Sentiment]]=0,"NEUTRAL",IF(Edges[[#This Row],[Sentiment]]=1,"POSITIVE",IF(Edges[[#This Row],[Sentiment]]=-1,"NEGATIVE")))</f>
        <v>NEUTRAL</v>
      </c>
      <c r="BD809" s="79" t="str">
        <f>IF(Edges[[#This Row],[Vertex 1]]=Edges[[#This Row],[Vertex 2]],"HIDE","SHOW")</f>
        <v>SHOW</v>
      </c>
      <c r="BE809" s="78" t="str">
        <f>REPLACE(INDEX(GroupVertices[Group], MATCH(Edges[[#This Row],[Vertex 1]],GroupVertices[Vertex],0)),1,1,"")</f>
        <v>EUTRAL</v>
      </c>
      <c r="BF809" s="78" t="str">
        <f>REPLACE(INDEX(GroupVertices[Group], MATCH(Edges[[#This Row],[Vertex 2]],GroupVertices[Vertex],0)),1,1,"")</f>
        <v>OSITIVE</v>
      </c>
    </row>
    <row r="810" spans="1:58" x14ac:dyDescent="0.25">
      <c r="A810" s="64" t="s">
        <v>683</v>
      </c>
      <c r="B810" s="64" t="s">
        <v>1405</v>
      </c>
      <c r="C810" s="65"/>
      <c r="D810" s="66"/>
      <c r="E810" s="67"/>
      <c r="F810" s="68"/>
      <c r="G810" s="65" t="str">
        <f>IF(Edges[[#This Row],[Vertex 1]]=Edges[[#This Row],[Vertex 2]],"HIDE","SHOW")</f>
        <v>SHOW</v>
      </c>
      <c r="H810" s="69"/>
      <c r="I810" s="70"/>
      <c r="J810" s="70"/>
      <c r="K810" s="34" t="s">
        <v>65</v>
      </c>
      <c r="L810" s="77">
        <v>810</v>
      </c>
      <c r="M810" s="77"/>
      <c r="N810" s="72"/>
      <c r="O810" s="79" t="s">
        <v>1646</v>
      </c>
      <c r="P810" s="81">
        <v>42853.27449074074</v>
      </c>
      <c r="Q810" s="79" t="s">
        <v>2048</v>
      </c>
      <c r="R810" s="82" t="s">
        <v>3436</v>
      </c>
      <c r="S810" s="79" t="s">
        <v>4048</v>
      </c>
      <c r="T810" s="79"/>
      <c r="U810" s="82" t="s">
        <v>4541</v>
      </c>
      <c r="V810" s="82" t="s">
        <v>4541</v>
      </c>
      <c r="W810" s="81">
        <v>42853.27449074074</v>
      </c>
      <c r="X810" s="82" t="s">
        <v>6433</v>
      </c>
      <c r="Y810" s="79"/>
      <c r="Z810" s="79"/>
      <c r="AA810" s="83" t="s">
        <v>8480</v>
      </c>
      <c r="AB810" s="79"/>
      <c r="AC810" s="79" t="b">
        <v>0</v>
      </c>
      <c r="AD810" s="79">
        <v>0</v>
      </c>
      <c r="AE810" s="83" t="s">
        <v>9915</v>
      </c>
      <c r="AF810" s="79" t="b">
        <v>0</v>
      </c>
      <c r="AG810" s="79" t="s">
        <v>9963</v>
      </c>
      <c r="AH810" s="79"/>
      <c r="AI810" s="83" t="s">
        <v>9915</v>
      </c>
      <c r="AJ810" s="79" t="b">
        <v>0</v>
      </c>
      <c r="AK810" s="79">
        <v>13</v>
      </c>
      <c r="AL810" s="83" t="s">
        <v>9518</v>
      </c>
      <c r="AM810" s="79" t="s">
        <v>9994</v>
      </c>
      <c r="AN810" s="79" t="b">
        <v>0</v>
      </c>
      <c r="AO810" s="83" t="s">
        <v>9518</v>
      </c>
      <c r="AP810" s="79" t="s">
        <v>179</v>
      </c>
      <c r="AQ810" s="79">
        <v>0</v>
      </c>
      <c r="AR810" s="79">
        <v>0</v>
      </c>
      <c r="AS810" s="79"/>
      <c r="AT810" s="79"/>
      <c r="AU810" s="79"/>
      <c r="AV810" s="79"/>
      <c r="AW810" s="79"/>
      <c r="AX810" s="79"/>
      <c r="AY810" s="79"/>
      <c r="AZ810" s="79"/>
      <c r="BA810">
        <v>1</v>
      </c>
      <c r="BB810">
        <v>0</v>
      </c>
      <c r="BC810" s="79" t="str">
        <f>IF(Edges[[#This Row],[Sentiment]]=0,"NEUTRAL",IF(Edges[[#This Row],[Sentiment]]=1,"POSITIVE",IF(Edges[[#This Row],[Sentiment]]=-1,"NEGATIVE")))</f>
        <v>NEUTRAL</v>
      </c>
      <c r="BD810" s="79" t="str">
        <f>IF(Edges[[#This Row],[Vertex 1]]=Edges[[#This Row],[Vertex 2]],"HIDE","SHOW")</f>
        <v>SHOW</v>
      </c>
      <c r="BE810" s="78" t="str">
        <f>REPLACE(INDEX(GroupVertices[Group], MATCH(Edges[[#This Row],[Vertex 1]],GroupVertices[Vertex],0)),1,1,"")</f>
        <v>EUTRAL</v>
      </c>
      <c r="BF810" s="78" t="str">
        <f>REPLACE(INDEX(GroupVertices[Group], MATCH(Edges[[#This Row],[Vertex 2]],GroupVertices[Vertex],0)),1,1,"")</f>
        <v>OSITIVE</v>
      </c>
    </row>
    <row r="811" spans="1:58" hidden="1" x14ac:dyDescent="0.25">
      <c r="A811" s="64" t="s">
        <v>684</v>
      </c>
      <c r="B811" s="64" t="s">
        <v>684</v>
      </c>
      <c r="C811" s="65"/>
      <c r="D811" s="66"/>
      <c r="E811" s="67"/>
      <c r="F811" s="68"/>
      <c r="G811" s="65" t="str">
        <f>IF(Edges[[#This Row],[Vertex 1]]=Edges[[#This Row],[Vertex 2]],"HIDE","SHOW")</f>
        <v>HIDE</v>
      </c>
      <c r="H811" s="69"/>
      <c r="I811" s="70"/>
      <c r="J811" s="70"/>
      <c r="K811" s="34"/>
      <c r="L811" s="77"/>
      <c r="M811" s="77"/>
      <c r="N811" s="72"/>
      <c r="O811" s="79" t="s">
        <v>179</v>
      </c>
      <c r="P811" s="81">
        <v>42853.27484953704</v>
      </c>
      <c r="Q811" s="79" t="s">
        <v>2051</v>
      </c>
      <c r="R811" s="82" t="s">
        <v>3453</v>
      </c>
      <c r="S811" s="79" t="s">
        <v>4056</v>
      </c>
      <c r="T811" s="79"/>
      <c r="U811" s="79"/>
      <c r="V811" s="82" t="s">
        <v>5139</v>
      </c>
      <c r="W811" s="81">
        <v>42853.27484953704</v>
      </c>
      <c r="X811" s="82" t="s">
        <v>6434</v>
      </c>
      <c r="Y811" s="79"/>
      <c r="Z811" s="79"/>
      <c r="AA811" s="83" t="s">
        <v>8481</v>
      </c>
      <c r="AB811" s="79"/>
      <c r="AC811" s="79" t="b">
        <v>0</v>
      </c>
      <c r="AD811" s="79">
        <v>0</v>
      </c>
      <c r="AE811" s="83" t="s">
        <v>9915</v>
      </c>
      <c r="AF811" s="79" t="b">
        <v>0</v>
      </c>
      <c r="AG811" s="79" t="s">
        <v>9980</v>
      </c>
      <c r="AH811" s="79"/>
      <c r="AI811" s="83" t="s">
        <v>9915</v>
      </c>
      <c r="AJ811" s="79" t="b">
        <v>0</v>
      </c>
      <c r="AK811" s="79">
        <v>0</v>
      </c>
      <c r="AL811" s="83" t="s">
        <v>9915</v>
      </c>
      <c r="AM811" s="79" t="s">
        <v>10000</v>
      </c>
      <c r="AN811" s="79" t="b">
        <v>0</v>
      </c>
      <c r="AO811" s="83" t="s">
        <v>8481</v>
      </c>
      <c r="AP811" s="79" t="s">
        <v>179</v>
      </c>
      <c r="AQ811" s="79">
        <v>0</v>
      </c>
      <c r="AR811" s="79">
        <v>0</v>
      </c>
      <c r="AS811" s="79"/>
      <c r="AT811" s="79"/>
      <c r="AU811" s="79"/>
      <c r="AV811" s="79"/>
      <c r="AW811" s="79"/>
      <c r="AX811" s="79"/>
      <c r="AY811" s="79"/>
      <c r="AZ811" s="79"/>
      <c r="BA811">
        <v>1</v>
      </c>
      <c r="BB811">
        <v>0</v>
      </c>
      <c r="BC811" s="79" t="str">
        <f>IF(Edges[[#This Row],[Sentiment]]=0,"NEUTRAL",IF(Edges[[#This Row],[Sentiment]]=1,"POSITIVE",IF(Edges[[#This Row],[Sentiment]]=-1,"NEGATIVE")))</f>
        <v>NEUTRAL</v>
      </c>
      <c r="BD811" s="79" t="str">
        <f>IF(Edges[[#This Row],[Vertex 1]]=Edges[[#This Row],[Vertex 2]],"HIDE","SHOW")</f>
        <v>HIDE</v>
      </c>
      <c r="BE811" s="124" t="e">
        <f>REPLACE(INDEX(GroupVertices[Group], MATCH(Edges[[#This Row],[Vertex 1]],GroupVertices[Vertex],0)),1,1,"")</f>
        <v>#N/A</v>
      </c>
      <c r="BF811" s="124" t="e">
        <f>REPLACE(INDEX(GroupVertices[Group], MATCH(Edges[[#This Row],[Vertex 2]],GroupVertices[Vertex],0)),1,1,"")</f>
        <v>#N/A</v>
      </c>
    </row>
    <row r="812" spans="1:58" x14ac:dyDescent="0.25">
      <c r="A812" s="64" t="s">
        <v>685</v>
      </c>
      <c r="B812" s="64" t="s">
        <v>1405</v>
      </c>
      <c r="C812" s="65"/>
      <c r="D812" s="66"/>
      <c r="E812" s="67"/>
      <c r="F812" s="68"/>
      <c r="G812" s="65" t="str">
        <f>IF(Edges[[#This Row],[Vertex 1]]=Edges[[#This Row],[Vertex 2]],"HIDE","SHOW")</f>
        <v>SHOW</v>
      </c>
      <c r="H812" s="69"/>
      <c r="I812" s="70"/>
      <c r="J812" s="70"/>
      <c r="K812" s="34" t="s">
        <v>65</v>
      </c>
      <c r="L812" s="77">
        <v>812</v>
      </c>
      <c r="M812" s="77"/>
      <c r="N812" s="72"/>
      <c r="O812" s="79" t="s">
        <v>1646</v>
      </c>
      <c r="P812" s="81">
        <v>42853.276145833333</v>
      </c>
      <c r="Q812" s="79" t="s">
        <v>2048</v>
      </c>
      <c r="R812" s="82" t="s">
        <v>3436</v>
      </c>
      <c r="S812" s="79" t="s">
        <v>4048</v>
      </c>
      <c r="T812" s="79"/>
      <c r="U812" s="82" t="s">
        <v>4541</v>
      </c>
      <c r="V812" s="82" t="s">
        <v>4541</v>
      </c>
      <c r="W812" s="81">
        <v>42853.276145833333</v>
      </c>
      <c r="X812" s="82" t="s">
        <v>6435</v>
      </c>
      <c r="Y812" s="79"/>
      <c r="Z812" s="79"/>
      <c r="AA812" s="83" t="s">
        <v>8482</v>
      </c>
      <c r="AB812" s="79"/>
      <c r="AC812" s="79" t="b">
        <v>0</v>
      </c>
      <c r="AD812" s="79">
        <v>0</v>
      </c>
      <c r="AE812" s="83" t="s">
        <v>9915</v>
      </c>
      <c r="AF812" s="79" t="b">
        <v>0</v>
      </c>
      <c r="AG812" s="79" t="s">
        <v>9963</v>
      </c>
      <c r="AH812" s="79"/>
      <c r="AI812" s="83" t="s">
        <v>9915</v>
      </c>
      <c r="AJ812" s="79" t="b">
        <v>0</v>
      </c>
      <c r="AK812" s="79">
        <v>13</v>
      </c>
      <c r="AL812" s="83" t="s">
        <v>9518</v>
      </c>
      <c r="AM812" s="79" t="s">
        <v>9991</v>
      </c>
      <c r="AN812" s="79" t="b">
        <v>0</v>
      </c>
      <c r="AO812" s="83" t="s">
        <v>9518</v>
      </c>
      <c r="AP812" s="79" t="s">
        <v>179</v>
      </c>
      <c r="AQ812" s="79">
        <v>0</v>
      </c>
      <c r="AR812" s="79">
        <v>0</v>
      </c>
      <c r="AS812" s="79"/>
      <c r="AT812" s="79"/>
      <c r="AU812" s="79"/>
      <c r="AV812" s="79"/>
      <c r="AW812" s="79"/>
      <c r="AX812" s="79"/>
      <c r="AY812" s="79"/>
      <c r="AZ812" s="79"/>
      <c r="BA812">
        <v>1</v>
      </c>
      <c r="BB812">
        <v>0</v>
      </c>
      <c r="BC812" s="79" t="str">
        <f>IF(Edges[[#This Row],[Sentiment]]=0,"NEUTRAL",IF(Edges[[#This Row],[Sentiment]]=1,"POSITIVE",IF(Edges[[#This Row],[Sentiment]]=-1,"NEGATIVE")))</f>
        <v>NEUTRAL</v>
      </c>
      <c r="BD812" s="79" t="str">
        <f>IF(Edges[[#This Row],[Vertex 1]]=Edges[[#This Row],[Vertex 2]],"HIDE","SHOW")</f>
        <v>SHOW</v>
      </c>
      <c r="BE812" s="78" t="str">
        <f>REPLACE(INDEX(GroupVertices[Group], MATCH(Edges[[#This Row],[Vertex 1]],GroupVertices[Vertex],0)),1,1,"")</f>
        <v>EUTRAL</v>
      </c>
      <c r="BF812" s="78" t="str">
        <f>REPLACE(INDEX(GroupVertices[Group], MATCH(Edges[[#This Row],[Vertex 2]],GroupVertices[Vertex],0)),1,1,"")</f>
        <v>OSITIVE</v>
      </c>
    </row>
    <row r="813" spans="1:58" x14ac:dyDescent="0.25">
      <c r="A813" s="64" t="s">
        <v>686</v>
      </c>
      <c r="B813" s="64" t="s">
        <v>1281</v>
      </c>
      <c r="C813" s="65"/>
      <c r="D813" s="66"/>
      <c r="E813" s="67"/>
      <c r="F813" s="68"/>
      <c r="G813" s="65" t="str">
        <f>IF(Edges[[#This Row],[Vertex 1]]=Edges[[#This Row],[Vertex 2]],"HIDE","SHOW")</f>
        <v>SHOW</v>
      </c>
      <c r="H813" s="69"/>
      <c r="I813" s="70"/>
      <c r="J813" s="70"/>
      <c r="K813" s="34" t="s">
        <v>65</v>
      </c>
      <c r="L813" s="77">
        <v>813</v>
      </c>
      <c r="M813" s="77"/>
      <c r="N813" s="72"/>
      <c r="O813" s="79" t="s">
        <v>1646</v>
      </c>
      <c r="P813" s="81">
        <v>42853.277395833335</v>
      </c>
      <c r="Q813" s="79" t="s">
        <v>2052</v>
      </c>
      <c r="R813" s="82" t="s">
        <v>3419</v>
      </c>
      <c r="S813" s="79" t="s">
        <v>4111</v>
      </c>
      <c r="T813" s="79" t="s">
        <v>4343</v>
      </c>
      <c r="U813" s="82" t="s">
        <v>4544</v>
      </c>
      <c r="V813" s="82" t="s">
        <v>4544</v>
      </c>
      <c r="W813" s="81">
        <v>42853.277395833335</v>
      </c>
      <c r="X813" s="82" t="s">
        <v>6436</v>
      </c>
      <c r="Y813" s="79"/>
      <c r="Z813" s="79"/>
      <c r="AA813" s="83" t="s">
        <v>8483</v>
      </c>
      <c r="AB813" s="79"/>
      <c r="AC813" s="79" t="b">
        <v>0</v>
      </c>
      <c r="AD813" s="79">
        <v>0</v>
      </c>
      <c r="AE813" s="83" t="s">
        <v>9915</v>
      </c>
      <c r="AF813" s="79" t="b">
        <v>0</v>
      </c>
      <c r="AG813" s="79" t="s">
        <v>9963</v>
      </c>
      <c r="AH813" s="79"/>
      <c r="AI813" s="83" t="s">
        <v>9915</v>
      </c>
      <c r="AJ813" s="79" t="b">
        <v>0</v>
      </c>
      <c r="AK813" s="79">
        <v>13</v>
      </c>
      <c r="AL813" s="83" t="s">
        <v>9275</v>
      </c>
      <c r="AM813" s="79" t="s">
        <v>9990</v>
      </c>
      <c r="AN813" s="79" t="b">
        <v>0</v>
      </c>
      <c r="AO813" s="83" t="s">
        <v>9275</v>
      </c>
      <c r="AP813" s="79" t="s">
        <v>179</v>
      </c>
      <c r="AQ813" s="79">
        <v>0</v>
      </c>
      <c r="AR813" s="79">
        <v>0</v>
      </c>
      <c r="AS813" s="79"/>
      <c r="AT813" s="79"/>
      <c r="AU813" s="79"/>
      <c r="AV813" s="79"/>
      <c r="AW813" s="79"/>
      <c r="AX813" s="79"/>
      <c r="AY813" s="79"/>
      <c r="AZ813" s="79"/>
      <c r="BA813">
        <v>1</v>
      </c>
      <c r="BB813">
        <v>0</v>
      </c>
      <c r="BC813" s="79" t="str">
        <f>IF(Edges[[#This Row],[Sentiment]]=0,"NEUTRAL",IF(Edges[[#This Row],[Sentiment]]=1,"POSITIVE",IF(Edges[[#This Row],[Sentiment]]=-1,"NEGATIVE")))</f>
        <v>NEUTRAL</v>
      </c>
      <c r="BD813" s="79" t="str">
        <f>IF(Edges[[#This Row],[Vertex 1]]=Edges[[#This Row],[Vertex 2]],"HIDE","SHOW")</f>
        <v>SHOW</v>
      </c>
      <c r="BE813" s="78" t="str">
        <f>REPLACE(INDEX(GroupVertices[Group], MATCH(Edges[[#This Row],[Vertex 1]],GroupVertices[Vertex],0)),1,1,"")</f>
        <v>EUTRAL</v>
      </c>
      <c r="BF813" s="78" t="str">
        <f>REPLACE(INDEX(GroupVertices[Group], MATCH(Edges[[#This Row],[Vertex 2]],GroupVertices[Vertex],0)),1,1,"")</f>
        <v>EUTRAL</v>
      </c>
    </row>
    <row r="814" spans="1:58" x14ac:dyDescent="0.25">
      <c r="A814" s="64" t="s">
        <v>687</v>
      </c>
      <c r="B814" s="64" t="s">
        <v>1406</v>
      </c>
      <c r="C814" s="65"/>
      <c r="D814" s="66"/>
      <c r="E814" s="67"/>
      <c r="F814" s="68"/>
      <c r="G814" s="65" t="str">
        <f>IF(Edges[[#This Row],[Vertex 1]]=Edges[[#This Row],[Vertex 2]],"HIDE","SHOW")</f>
        <v>SHOW</v>
      </c>
      <c r="H814" s="69"/>
      <c r="I814" s="70"/>
      <c r="J814" s="70"/>
      <c r="K814" s="34" t="s">
        <v>65</v>
      </c>
      <c r="L814" s="77">
        <v>814</v>
      </c>
      <c r="M814" s="77"/>
      <c r="N814" s="72"/>
      <c r="O814" s="79" t="s">
        <v>1646</v>
      </c>
      <c r="P814" s="81">
        <v>42853.259664351855</v>
      </c>
      <c r="Q814" s="79" t="s">
        <v>2022</v>
      </c>
      <c r="R814" s="82" t="s">
        <v>3436</v>
      </c>
      <c r="S814" s="79" t="s">
        <v>4048</v>
      </c>
      <c r="T814" s="79"/>
      <c r="U814" s="82" t="s">
        <v>4534</v>
      </c>
      <c r="V814" s="82" t="s">
        <v>4534</v>
      </c>
      <c r="W814" s="81">
        <v>42853.259664351855</v>
      </c>
      <c r="X814" s="82" t="s">
        <v>6437</v>
      </c>
      <c r="Y814" s="79"/>
      <c r="Z814" s="79"/>
      <c r="AA814" s="83" t="s">
        <v>8484</v>
      </c>
      <c r="AB814" s="79"/>
      <c r="AC814" s="79" t="b">
        <v>0</v>
      </c>
      <c r="AD814" s="79">
        <v>0</v>
      </c>
      <c r="AE814" s="83" t="s">
        <v>9915</v>
      </c>
      <c r="AF814" s="79" t="b">
        <v>0</v>
      </c>
      <c r="AG814" s="79" t="s">
        <v>9963</v>
      </c>
      <c r="AH814" s="79"/>
      <c r="AI814" s="83" t="s">
        <v>9915</v>
      </c>
      <c r="AJ814" s="79" t="b">
        <v>0</v>
      </c>
      <c r="AK814" s="79">
        <v>2</v>
      </c>
      <c r="AL814" s="83" t="s">
        <v>9514</v>
      </c>
      <c r="AM814" s="79" t="s">
        <v>9991</v>
      </c>
      <c r="AN814" s="79" t="b">
        <v>0</v>
      </c>
      <c r="AO814" s="83" t="s">
        <v>9514</v>
      </c>
      <c r="AP814" s="79" t="s">
        <v>179</v>
      </c>
      <c r="AQ814" s="79">
        <v>0</v>
      </c>
      <c r="AR814" s="79">
        <v>0</v>
      </c>
      <c r="AS814" s="79"/>
      <c r="AT814" s="79"/>
      <c r="AU814" s="79"/>
      <c r="AV814" s="79"/>
      <c r="AW814" s="79"/>
      <c r="AX814" s="79"/>
      <c r="AY814" s="79"/>
      <c r="AZ814" s="79"/>
      <c r="BA814">
        <v>1</v>
      </c>
      <c r="BB814">
        <v>0</v>
      </c>
      <c r="BC814" s="79" t="str">
        <f>IF(Edges[[#This Row],[Sentiment]]=0,"NEUTRAL",IF(Edges[[#This Row],[Sentiment]]=1,"POSITIVE",IF(Edges[[#This Row],[Sentiment]]=-1,"NEGATIVE")))</f>
        <v>NEUTRAL</v>
      </c>
      <c r="BD814" s="79" t="str">
        <f>IF(Edges[[#This Row],[Vertex 1]]=Edges[[#This Row],[Vertex 2]],"HIDE","SHOW")</f>
        <v>SHOW</v>
      </c>
      <c r="BE814" s="78" t="str">
        <f>REPLACE(INDEX(GroupVertices[Group], MATCH(Edges[[#This Row],[Vertex 1]],GroupVertices[Vertex],0)),1,1,"")</f>
        <v>EUTRAL</v>
      </c>
      <c r="BF814" s="78" t="str">
        <f>REPLACE(INDEX(GroupVertices[Group], MATCH(Edges[[#This Row],[Vertex 2]],GroupVertices[Vertex],0)),1,1,"")</f>
        <v>eneral</v>
      </c>
    </row>
    <row r="815" spans="1:58" x14ac:dyDescent="0.25">
      <c r="A815" s="64" t="s">
        <v>687</v>
      </c>
      <c r="B815" s="64" t="s">
        <v>1544</v>
      </c>
      <c r="C815" s="65"/>
      <c r="D815" s="66"/>
      <c r="E815" s="67"/>
      <c r="F815" s="68"/>
      <c r="G815" s="65" t="str">
        <f>IF(Edges[[#This Row],[Vertex 1]]=Edges[[#This Row],[Vertex 2]],"HIDE","SHOW")</f>
        <v>SHOW</v>
      </c>
      <c r="H815" s="69"/>
      <c r="I815" s="70"/>
      <c r="J815" s="70"/>
      <c r="K815" s="34" t="s">
        <v>65</v>
      </c>
      <c r="L815" s="77">
        <v>815</v>
      </c>
      <c r="M815" s="77"/>
      <c r="N815" s="72"/>
      <c r="O815" s="79" t="s">
        <v>1646</v>
      </c>
      <c r="P815" s="81">
        <v>42853.277824074074</v>
      </c>
      <c r="Q815" s="79" t="s">
        <v>2050</v>
      </c>
      <c r="R815" s="82" t="s">
        <v>3451</v>
      </c>
      <c r="S815" s="79" t="s">
        <v>4019</v>
      </c>
      <c r="T815" s="79" t="s">
        <v>4342</v>
      </c>
      <c r="U815" s="82" t="s">
        <v>4543</v>
      </c>
      <c r="V815" s="82" t="s">
        <v>4543</v>
      </c>
      <c r="W815" s="81">
        <v>42853.277824074074</v>
      </c>
      <c r="X815" s="82" t="s">
        <v>6438</v>
      </c>
      <c r="Y815" s="79"/>
      <c r="Z815" s="79"/>
      <c r="AA815" s="83" t="s">
        <v>8485</v>
      </c>
      <c r="AB815" s="79"/>
      <c r="AC815" s="79" t="b">
        <v>0</v>
      </c>
      <c r="AD815" s="79">
        <v>0</v>
      </c>
      <c r="AE815" s="83" t="s">
        <v>9915</v>
      </c>
      <c r="AF815" s="79" t="b">
        <v>0</v>
      </c>
      <c r="AG815" s="79" t="s">
        <v>9963</v>
      </c>
      <c r="AH815" s="79"/>
      <c r="AI815" s="83" t="s">
        <v>9915</v>
      </c>
      <c r="AJ815" s="79" t="b">
        <v>0</v>
      </c>
      <c r="AK815" s="79">
        <v>5</v>
      </c>
      <c r="AL815" s="83" t="s">
        <v>9823</v>
      </c>
      <c r="AM815" s="79" t="s">
        <v>9991</v>
      </c>
      <c r="AN815" s="79" t="b">
        <v>0</v>
      </c>
      <c r="AO815" s="83" t="s">
        <v>9823</v>
      </c>
      <c r="AP815" s="79" t="s">
        <v>179</v>
      </c>
      <c r="AQ815" s="79">
        <v>0</v>
      </c>
      <c r="AR815" s="79">
        <v>0</v>
      </c>
      <c r="AS815" s="79"/>
      <c r="AT815" s="79"/>
      <c r="AU815" s="79"/>
      <c r="AV815" s="79"/>
      <c r="AW815" s="79"/>
      <c r="AX815" s="79"/>
      <c r="AY815" s="79"/>
      <c r="AZ815" s="79"/>
      <c r="BA815">
        <v>1</v>
      </c>
      <c r="BB815">
        <v>0</v>
      </c>
      <c r="BC815" s="79" t="str">
        <f>IF(Edges[[#This Row],[Sentiment]]=0,"NEUTRAL",IF(Edges[[#This Row],[Sentiment]]=1,"POSITIVE",IF(Edges[[#This Row],[Sentiment]]=-1,"NEGATIVE")))</f>
        <v>NEUTRAL</v>
      </c>
      <c r="BD815" s="79" t="str">
        <f>IF(Edges[[#This Row],[Vertex 1]]=Edges[[#This Row],[Vertex 2]],"HIDE","SHOW")</f>
        <v>SHOW</v>
      </c>
      <c r="BE815" s="78" t="str">
        <f>REPLACE(INDEX(GroupVertices[Group], MATCH(Edges[[#This Row],[Vertex 1]],GroupVertices[Vertex],0)),1,1,"")</f>
        <v>EUTRAL</v>
      </c>
      <c r="BF815" s="78" t="str">
        <f>REPLACE(INDEX(GroupVertices[Group], MATCH(Edges[[#This Row],[Vertex 2]],GroupVertices[Vertex],0)),1,1,"")</f>
        <v>eneral</v>
      </c>
    </row>
    <row r="816" spans="1:58" x14ac:dyDescent="0.25">
      <c r="A816" s="64" t="s">
        <v>687</v>
      </c>
      <c r="B816" s="64" t="s">
        <v>878</v>
      </c>
      <c r="C816" s="65"/>
      <c r="D816" s="66"/>
      <c r="E816" s="67"/>
      <c r="F816" s="68"/>
      <c r="G816" s="65" t="str">
        <f>IF(Edges[[#This Row],[Vertex 1]]=Edges[[#This Row],[Vertex 2]],"HIDE","SHOW")</f>
        <v>SHOW</v>
      </c>
      <c r="H816" s="69"/>
      <c r="I816" s="70"/>
      <c r="J816" s="70"/>
      <c r="K816" s="34" t="s">
        <v>65</v>
      </c>
      <c r="L816" s="77">
        <v>816</v>
      </c>
      <c r="M816" s="77"/>
      <c r="N816" s="72"/>
      <c r="O816" s="79" t="s">
        <v>1646</v>
      </c>
      <c r="P816" s="81">
        <v>42853.277824074074</v>
      </c>
      <c r="Q816" s="79" t="s">
        <v>2050</v>
      </c>
      <c r="R816" s="82" t="s">
        <v>3451</v>
      </c>
      <c r="S816" s="79" t="s">
        <v>4019</v>
      </c>
      <c r="T816" s="79" t="s">
        <v>4342</v>
      </c>
      <c r="U816" s="82" t="s">
        <v>4543</v>
      </c>
      <c r="V816" s="82" t="s">
        <v>4543</v>
      </c>
      <c r="W816" s="81">
        <v>42853.277824074074</v>
      </c>
      <c r="X816" s="82" t="s">
        <v>6438</v>
      </c>
      <c r="Y816" s="79"/>
      <c r="Z816" s="79"/>
      <c r="AA816" s="83" t="s">
        <v>8485</v>
      </c>
      <c r="AB816" s="79"/>
      <c r="AC816" s="79" t="b">
        <v>0</v>
      </c>
      <c r="AD816" s="79">
        <v>0</v>
      </c>
      <c r="AE816" s="83" t="s">
        <v>9915</v>
      </c>
      <c r="AF816" s="79" t="b">
        <v>0</v>
      </c>
      <c r="AG816" s="79" t="s">
        <v>9963</v>
      </c>
      <c r="AH816" s="79"/>
      <c r="AI816" s="83" t="s">
        <v>9915</v>
      </c>
      <c r="AJ816" s="79" t="b">
        <v>0</v>
      </c>
      <c r="AK816" s="79">
        <v>5</v>
      </c>
      <c r="AL816" s="83" t="s">
        <v>9823</v>
      </c>
      <c r="AM816" s="79" t="s">
        <v>9991</v>
      </c>
      <c r="AN816" s="79" t="b">
        <v>0</v>
      </c>
      <c r="AO816" s="83" t="s">
        <v>9823</v>
      </c>
      <c r="AP816" s="79" t="s">
        <v>179</v>
      </c>
      <c r="AQ816" s="79">
        <v>0</v>
      </c>
      <c r="AR816" s="79">
        <v>0</v>
      </c>
      <c r="AS816" s="79"/>
      <c r="AT816" s="79"/>
      <c r="AU816" s="79"/>
      <c r="AV816" s="79"/>
      <c r="AW816" s="79"/>
      <c r="AX816" s="79"/>
      <c r="AY816" s="79"/>
      <c r="AZ816" s="79"/>
      <c r="BA816">
        <v>1</v>
      </c>
      <c r="BB816">
        <v>0</v>
      </c>
      <c r="BC816" s="79" t="str">
        <f>IF(Edges[[#This Row],[Sentiment]]=0,"NEUTRAL",IF(Edges[[#This Row],[Sentiment]]=1,"POSITIVE",IF(Edges[[#This Row],[Sentiment]]=-1,"NEGATIVE")))</f>
        <v>NEUTRAL</v>
      </c>
      <c r="BD816" s="79" t="str">
        <f>IF(Edges[[#This Row],[Vertex 1]]=Edges[[#This Row],[Vertex 2]],"HIDE","SHOW")</f>
        <v>SHOW</v>
      </c>
      <c r="BE816" s="78" t="str">
        <f>REPLACE(INDEX(GroupVertices[Group], MATCH(Edges[[#This Row],[Vertex 1]],GroupVertices[Vertex],0)),1,1,"")</f>
        <v>EUTRAL</v>
      </c>
      <c r="BF816" s="78" t="str">
        <f>REPLACE(INDEX(GroupVertices[Group], MATCH(Edges[[#This Row],[Vertex 2]],GroupVertices[Vertex],0)),1,1,"")</f>
        <v>EGATIVE</v>
      </c>
    </row>
    <row r="817" spans="1:58" x14ac:dyDescent="0.25">
      <c r="A817" s="64" t="s">
        <v>688</v>
      </c>
      <c r="B817" s="64" t="s">
        <v>1281</v>
      </c>
      <c r="C817" s="65"/>
      <c r="D817" s="66"/>
      <c r="E817" s="67"/>
      <c r="F817" s="68"/>
      <c r="G817" s="65" t="str">
        <f>IF(Edges[[#This Row],[Vertex 1]]=Edges[[#This Row],[Vertex 2]],"HIDE","SHOW")</f>
        <v>SHOW</v>
      </c>
      <c r="H817" s="69"/>
      <c r="I817" s="70"/>
      <c r="J817" s="70"/>
      <c r="K817" s="34" t="s">
        <v>65</v>
      </c>
      <c r="L817" s="77">
        <v>817</v>
      </c>
      <c r="M817" s="77"/>
      <c r="N817" s="72"/>
      <c r="O817" s="79" t="s">
        <v>1646</v>
      </c>
      <c r="P817" s="81">
        <v>42853.27888888889</v>
      </c>
      <c r="Q817" s="79" t="s">
        <v>2052</v>
      </c>
      <c r="R817" s="82" t="s">
        <v>3419</v>
      </c>
      <c r="S817" s="79" t="s">
        <v>4111</v>
      </c>
      <c r="T817" s="79" t="s">
        <v>4343</v>
      </c>
      <c r="U817" s="82" t="s">
        <v>4544</v>
      </c>
      <c r="V817" s="82" t="s">
        <v>4544</v>
      </c>
      <c r="W817" s="81">
        <v>42853.27888888889</v>
      </c>
      <c r="X817" s="82" t="s">
        <v>6439</v>
      </c>
      <c r="Y817" s="79"/>
      <c r="Z817" s="79"/>
      <c r="AA817" s="83" t="s">
        <v>8486</v>
      </c>
      <c r="AB817" s="79"/>
      <c r="AC817" s="79" t="b">
        <v>0</v>
      </c>
      <c r="AD817" s="79">
        <v>0</v>
      </c>
      <c r="AE817" s="83" t="s">
        <v>9915</v>
      </c>
      <c r="AF817" s="79" t="b">
        <v>0</v>
      </c>
      <c r="AG817" s="79" t="s">
        <v>9963</v>
      </c>
      <c r="AH817" s="79"/>
      <c r="AI817" s="83" t="s">
        <v>9915</v>
      </c>
      <c r="AJ817" s="79" t="b">
        <v>0</v>
      </c>
      <c r="AK817" s="79">
        <v>13</v>
      </c>
      <c r="AL817" s="83" t="s">
        <v>9275</v>
      </c>
      <c r="AM817" s="79" t="s">
        <v>9990</v>
      </c>
      <c r="AN817" s="79" t="b">
        <v>0</v>
      </c>
      <c r="AO817" s="83" t="s">
        <v>9275</v>
      </c>
      <c r="AP817" s="79" t="s">
        <v>179</v>
      </c>
      <c r="AQ817" s="79">
        <v>0</v>
      </c>
      <c r="AR817" s="79">
        <v>0</v>
      </c>
      <c r="AS817" s="79"/>
      <c r="AT817" s="79"/>
      <c r="AU817" s="79"/>
      <c r="AV817" s="79"/>
      <c r="AW817" s="79"/>
      <c r="AX817" s="79"/>
      <c r="AY817" s="79"/>
      <c r="AZ817" s="79"/>
      <c r="BA817">
        <v>1</v>
      </c>
      <c r="BB817">
        <v>0</v>
      </c>
      <c r="BC817" s="79" t="str">
        <f>IF(Edges[[#This Row],[Sentiment]]=0,"NEUTRAL",IF(Edges[[#This Row],[Sentiment]]=1,"POSITIVE",IF(Edges[[#This Row],[Sentiment]]=-1,"NEGATIVE")))</f>
        <v>NEUTRAL</v>
      </c>
      <c r="BD817" s="79" t="str">
        <f>IF(Edges[[#This Row],[Vertex 1]]=Edges[[#This Row],[Vertex 2]],"HIDE","SHOW")</f>
        <v>SHOW</v>
      </c>
      <c r="BE817" s="78" t="str">
        <f>REPLACE(INDEX(GroupVertices[Group], MATCH(Edges[[#This Row],[Vertex 1]],GroupVertices[Vertex],0)),1,1,"")</f>
        <v>EUTRAL</v>
      </c>
      <c r="BF817" s="78" t="str">
        <f>REPLACE(INDEX(GroupVertices[Group], MATCH(Edges[[#This Row],[Vertex 2]],GroupVertices[Vertex],0)),1,1,"")</f>
        <v>EUTRAL</v>
      </c>
    </row>
    <row r="818" spans="1:58" x14ac:dyDescent="0.25">
      <c r="A818" s="64" t="s">
        <v>689</v>
      </c>
      <c r="B818" s="64" t="s">
        <v>1281</v>
      </c>
      <c r="C818" s="65"/>
      <c r="D818" s="66"/>
      <c r="E818" s="67"/>
      <c r="F818" s="68"/>
      <c r="G818" s="65" t="str">
        <f>IF(Edges[[#This Row],[Vertex 1]]=Edges[[#This Row],[Vertex 2]],"HIDE","SHOW")</f>
        <v>SHOW</v>
      </c>
      <c r="H818" s="69"/>
      <c r="I818" s="70"/>
      <c r="J818" s="70"/>
      <c r="K818" s="34" t="s">
        <v>65</v>
      </c>
      <c r="L818" s="77">
        <v>818</v>
      </c>
      <c r="M818" s="77"/>
      <c r="N818" s="72"/>
      <c r="O818" s="79" t="s">
        <v>1646</v>
      </c>
      <c r="P818" s="81">
        <v>42853.28025462963</v>
      </c>
      <c r="Q818" s="79" t="s">
        <v>2052</v>
      </c>
      <c r="R818" s="82" t="s">
        <v>3419</v>
      </c>
      <c r="S818" s="79" t="s">
        <v>4111</v>
      </c>
      <c r="T818" s="79" t="s">
        <v>4343</v>
      </c>
      <c r="U818" s="82" t="s">
        <v>4544</v>
      </c>
      <c r="V818" s="82" t="s">
        <v>4544</v>
      </c>
      <c r="W818" s="81">
        <v>42853.28025462963</v>
      </c>
      <c r="X818" s="82" t="s">
        <v>6440</v>
      </c>
      <c r="Y818" s="79"/>
      <c r="Z818" s="79"/>
      <c r="AA818" s="83" t="s">
        <v>8487</v>
      </c>
      <c r="AB818" s="79"/>
      <c r="AC818" s="79" t="b">
        <v>0</v>
      </c>
      <c r="AD818" s="79">
        <v>0</v>
      </c>
      <c r="AE818" s="83" t="s">
        <v>9915</v>
      </c>
      <c r="AF818" s="79" t="b">
        <v>0</v>
      </c>
      <c r="AG818" s="79" t="s">
        <v>9963</v>
      </c>
      <c r="AH818" s="79"/>
      <c r="AI818" s="83" t="s">
        <v>9915</v>
      </c>
      <c r="AJ818" s="79" t="b">
        <v>0</v>
      </c>
      <c r="AK818" s="79">
        <v>13</v>
      </c>
      <c r="AL818" s="83" t="s">
        <v>9275</v>
      </c>
      <c r="AM818" s="79" t="s">
        <v>9990</v>
      </c>
      <c r="AN818" s="79" t="b">
        <v>0</v>
      </c>
      <c r="AO818" s="83" t="s">
        <v>9275</v>
      </c>
      <c r="AP818" s="79" t="s">
        <v>179</v>
      </c>
      <c r="AQ818" s="79">
        <v>0</v>
      </c>
      <c r="AR818" s="79">
        <v>0</v>
      </c>
      <c r="AS818" s="79"/>
      <c r="AT818" s="79"/>
      <c r="AU818" s="79"/>
      <c r="AV818" s="79"/>
      <c r="AW818" s="79"/>
      <c r="AX818" s="79"/>
      <c r="AY818" s="79"/>
      <c r="AZ818" s="79"/>
      <c r="BA818">
        <v>1</v>
      </c>
      <c r="BB818">
        <v>0</v>
      </c>
      <c r="BC818" s="79" t="str">
        <f>IF(Edges[[#This Row],[Sentiment]]=0,"NEUTRAL",IF(Edges[[#This Row],[Sentiment]]=1,"POSITIVE",IF(Edges[[#This Row],[Sentiment]]=-1,"NEGATIVE")))</f>
        <v>NEUTRAL</v>
      </c>
      <c r="BD818" s="79" t="str">
        <f>IF(Edges[[#This Row],[Vertex 1]]=Edges[[#This Row],[Vertex 2]],"HIDE","SHOW")</f>
        <v>SHOW</v>
      </c>
      <c r="BE818" s="78" t="str">
        <f>REPLACE(INDEX(GroupVertices[Group], MATCH(Edges[[#This Row],[Vertex 1]],GroupVertices[Vertex],0)),1,1,"")</f>
        <v>EUTRAL</v>
      </c>
      <c r="BF818" s="78" t="str">
        <f>REPLACE(INDEX(GroupVertices[Group], MATCH(Edges[[#This Row],[Vertex 2]],GroupVertices[Vertex],0)),1,1,"")</f>
        <v>EUTRAL</v>
      </c>
    </row>
    <row r="819" spans="1:58" x14ac:dyDescent="0.25">
      <c r="A819" s="64" t="s">
        <v>690</v>
      </c>
      <c r="B819" s="64" t="s">
        <v>1405</v>
      </c>
      <c r="C819" s="65"/>
      <c r="D819" s="66"/>
      <c r="E819" s="67"/>
      <c r="F819" s="68"/>
      <c r="G819" s="65" t="str">
        <f>IF(Edges[[#This Row],[Vertex 1]]=Edges[[#This Row],[Vertex 2]],"HIDE","SHOW")</f>
        <v>SHOW</v>
      </c>
      <c r="H819" s="69"/>
      <c r="I819" s="70"/>
      <c r="J819" s="70"/>
      <c r="K819" s="34" t="s">
        <v>65</v>
      </c>
      <c r="L819" s="77">
        <v>819</v>
      </c>
      <c r="M819" s="77"/>
      <c r="N819" s="72"/>
      <c r="O819" s="79" t="s">
        <v>1646</v>
      </c>
      <c r="P819" s="81">
        <v>42853.280601851853</v>
      </c>
      <c r="Q819" s="79" t="s">
        <v>2048</v>
      </c>
      <c r="R819" s="82" t="s">
        <v>3436</v>
      </c>
      <c r="S819" s="79" t="s">
        <v>4048</v>
      </c>
      <c r="T819" s="79"/>
      <c r="U819" s="82" t="s">
        <v>4541</v>
      </c>
      <c r="V819" s="82" t="s">
        <v>4541</v>
      </c>
      <c r="W819" s="81">
        <v>42853.280601851853</v>
      </c>
      <c r="X819" s="82" t="s">
        <v>6441</v>
      </c>
      <c r="Y819" s="79"/>
      <c r="Z819" s="79"/>
      <c r="AA819" s="83" t="s">
        <v>8488</v>
      </c>
      <c r="AB819" s="79"/>
      <c r="AC819" s="79" t="b">
        <v>0</v>
      </c>
      <c r="AD819" s="79">
        <v>0</v>
      </c>
      <c r="AE819" s="83" t="s">
        <v>9915</v>
      </c>
      <c r="AF819" s="79" t="b">
        <v>0</v>
      </c>
      <c r="AG819" s="79" t="s">
        <v>9963</v>
      </c>
      <c r="AH819" s="79"/>
      <c r="AI819" s="83" t="s">
        <v>9915</v>
      </c>
      <c r="AJ819" s="79" t="b">
        <v>0</v>
      </c>
      <c r="AK819" s="79">
        <v>13</v>
      </c>
      <c r="AL819" s="83" t="s">
        <v>9518</v>
      </c>
      <c r="AM819" s="79" t="s">
        <v>9991</v>
      </c>
      <c r="AN819" s="79" t="b">
        <v>0</v>
      </c>
      <c r="AO819" s="83" t="s">
        <v>9518</v>
      </c>
      <c r="AP819" s="79" t="s">
        <v>179</v>
      </c>
      <c r="AQ819" s="79">
        <v>0</v>
      </c>
      <c r="AR819" s="79">
        <v>0</v>
      </c>
      <c r="AS819" s="79"/>
      <c r="AT819" s="79"/>
      <c r="AU819" s="79"/>
      <c r="AV819" s="79"/>
      <c r="AW819" s="79"/>
      <c r="AX819" s="79"/>
      <c r="AY819" s="79"/>
      <c r="AZ819" s="79"/>
      <c r="BA819">
        <v>1</v>
      </c>
      <c r="BB819">
        <v>0</v>
      </c>
      <c r="BC819" s="79" t="str">
        <f>IF(Edges[[#This Row],[Sentiment]]=0,"NEUTRAL",IF(Edges[[#This Row],[Sentiment]]=1,"POSITIVE",IF(Edges[[#This Row],[Sentiment]]=-1,"NEGATIVE")))</f>
        <v>NEUTRAL</v>
      </c>
      <c r="BD819" s="79" t="str">
        <f>IF(Edges[[#This Row],[Vertex 1]]=Edges[[#This Row],[Vertex 2]],"HIDE","SHOW")</f>
        <v>SHOW</v>
      </c>
      <c r="BE819" s="78" t="str">
        <f>REPLACE(INDEX(GroupVertices[Group], MATCH(Edges[[#This Row],[Vertex 1]],GroupVertices[Vertex],0)),1,1,"")</f>
        <v>EUTRAL</v>
      </c>
      <c r="BF819" s="78" t="str">
        <f>REPLACE(INDEX(GroupVertices[Group], MATCH(Edges[[#This Row],[Vertex 2]],GroupVertices[Vertex],0)),1,1,"")</f>
        <v>OSITIVE</v>
      </c>
    </row>
    <row r="820" spans="1:58" x14ac:dyDescent="0.25">
      <c r="A820" s="64" t="s">
        <v>691</v>
      </c>
      <c r="B820" s="64" t="s">
        <v>1281</v>
      </c>
      <c r="C820" s="65"/>
      <c r="D820" s="66"/>
      <c r="E820" s="67"/>
      <c r="F820" s="68"/>
      <c r="G820" s="65" t="str">
        <f>IF(Edges[[#This Row],[Vertex 1]]=Edges[[#This Row],[Vertex 2]],"HIDE","SHOW")</f>
        <v>SHOW</v>
      </c>
      <c r="H820" s="69"/>
      <c r="I820" s="70"/>
      <c r="J820" s="70"/>
      <c r="K820" s="34" t="s">
        <v>65</v>
      </c>
      <c r="L820" s="77">
        <v>820</v>
      </c>
      <c r="M820" s="77"/>
      <c r="N820" s="72"/>
      <c r="O820" s="79" t="s">
        <v>1646</v>
      </c>
      <c r="P820" s="81">
        <v>42853.281145833331</v>
      </c>
      <c r="Q820" s="79" t="s">
        <v>2052</v>
      </c>
      <c r="R820" s="82" t="s">
        <v>3419</v>
      </c>
      <c r="S820" s="79" t="s">
        <v>4111</v>
      </c>
      <c r="T820" s="79" t="s">
        <v>4343</v>
      </c>
      <c r="U820" s="82" t="s">
        <v>4544</v>
      </c>
      <c r="V820" s="82" t="s">
        <v>4544</v>
      </c>
      <c r="W820" s="81">
        <v>42853.281145833331</v>
      </c>
      <c r="X820" s="82" t="s">
        <v>6442</v>
      </c>
      <c r="Y820" s="79"/>
      <c r="Z820" s="79"/>
      <c r="AA820" s="83" t="s">
        <v>8489</v>
      </c>
      <c r="AB820" s="79"/>
      <c r="AC820" s="79" t="b">
        <v>0</v>
      </c>
      <c r="AD820" s="79">
        <v>0</v>
      </c>
      <c r="AE820" s="83" t="s">
        <v>9915</v>
      </c>
      <c r="AF820" s="79" t="b">
        <v>0</v>
      </c>
      <c r="AG820" s="79" t="s">
        <v>9963</v>
      </c>
      <c r="AH820" s="79"/>
      <c r="AI820" s="83" t="s">
        <v>9915</v>
      </c>
      <c r="AJ820" s="79" t="b">
        <v>0</v>
      </c>
      <c r="AK820" s="79">
        <v>13</v>
      </c>
      <c r="AL820" s="83" t="s">
        <v>9275</v>
      </c>
      <c r="AM820" s="79" t="s">
        <v>9990</v>
      </c>
      <c r="AN820" s="79" t="b">
        <v>0</v>
      </c>
      <c r="AO820" s="83" t="s">
        <v>9275</v>
      </c>
      <c r="AP820" s="79" t="s">
        <v>179</v>
      </c>
      <c r="AQ820" s="79">
        <v>0</v>
      </c>
      <c r="AR820" s="79">
        <v>0</v>
      </c>
      <c r="AS820" s="79"/>
      <c r="AT820" s="79"/>
      <c r="AU820" s="79"/>
      <c r="AV820" s="79"/>
      <c r="AW820" s="79"/>
      <c r="AX820" s="79"/>
      <c r="AY820" s="79"/>
      <c r="AZ820" s="79"/>
      <c r="BA820">
        <v>1</v>
      </c>
      <c r="BB820">
        <v>0</v>
      </c>
      <c r="BC820" s="79" t="str">
        <f>IF(Edges[[#This Row],[Sentiment]]=0,"NEUTRAL",IF(Edges[[#This Row],[Sentiment]]=1,"POSITIVE",IF(Edges[[#This Row],[Sentiment]]=-1,"NEGATIVE")))</f>
        <v>NEUTRAL</v>
      </c>
      <c r="BD820" s="79" t="str">
        <f>IF(Edges[[#This Row],[Vertex 1]]=Edges[[#This Row],[Vertex 2]],"HIDE","SHOW")</f>
        <v>SHOW</v>
      </c>
      <c r="BE820" s="78" t="str">
        <f>REPLACE(INDEX(GroupVertices[Group], MATCH(Edges[[#This Row],[Vertex 1]],GroupVertices[Vertex],0)),1,1,"")</f>
        <v>EUTRAL</v>
      </c>
      <c r="BF820" s="78" t="str">
        <f>REPLACE(INDEX(GroupVertices[Group], MATCH(Edges[[#This Row],[Vertex 2]],GroupVertices[Vertex],0)),1,1,"")</f>
        <v>EUTRAL</v>
      </c>
    </row>
    <row r="821" spans="1:58" x14ac:dyDescent="0.25">
      <c r="A821" s="64" t="s">
        <v>692</v>
      </c>
      <c r="B821" s="64" t="s">
        <v>1281</v>
      </c>
      <c r="C821" s="65"/>
      <c r="D821" s="66"/>
      <c r="E821" s="67"/>
      <c r="F821" s="68"/>
      <c r="G821" s="65" t="str">
        <f>IF(Edges[[#This Row],[Vertex 1]]=Edges[[#This Row],[Vertex 2]],"HIDE","SHOW")</f>
        <v>SHOW</v>
      </c>
      <c r="H821" s="69"/>
      <c r="I821" s="70"/>
      <c r="J821" s="70"/>
      <c r="K821" s="34" t="s">
        <v>65</v>
      </c>
      <c r="L821" s="77">
        <v>821</v>
      </c>
      <c r="M821" s="77"/>
      <c r="N821" s="72"/>
      <c r="O821" s="79" t="s">
        <v>1646</v>
      </c>
      <c r="P821" s="81">
        <v>42853.283807870372</v>
      </c>
      <c r="Q821" s="79" t="s">
        <v>2052</v>
      </c>
      <c r="R821" s="82" t="s">
        <v>3419</v>
      </c>
      <c r="S821" s="79" t="s">
        <v>4111</v>
      </c>
      <c r="T821" s="79" t="s">
        <v>4343</v>
      </c>
      <c r="U821" s="82" t="s">
        <v>4544</v>
      </c>
      <c r="V821" s="82" t="s">
        <v>4544</v>
      </c>
      <c r="W821" s="81">
        <v>42853.283807870372</v>
      </c>
      <c r="X821" s="82" t="s">
        <v>6443</v>
      </c>
      <c r="Y821" s="79"/>
      <c r="Z821" s="79"/>
      <c r="AA821" s="83" t="s">
        <v>8490</v>
      </c>
      <c r="AB821" s="79"/>
      <c r="AC821" s="79" t="b">
        <v>0</v>
      </c>
      <c r="AD821" s="79">
        <v>0</v>
      </c>
      <c r="AE821" s="83" t="s">
        <v>9915</v>
      </c>
      <c r="AF821" s="79" t="b">
        <v>0</v>
      </c>
      <c r="AG821" s="79" t="s">
        <v>9963</v>
      </c>
      <c r="AH821" s="79"/>
      <c r="AI821" s="83" t="s">
        <v>9915</v>
      </c>
      <c r="AJ821" s="79" t="b">
        <v>0</v>
      </c>
      <c r="AK821" s="79">
        <v>13</v>
      </c>
      <c r="AL821" s="83" t="s">
        <v>9275</v>
      </c>
      <c r="AM821" s="79" t="s">
        <v>9990</v>
      </c>
      <c r="AN821" s="79" t="b">
        <v>0</v>
      </c>
      <c r="AO821" s="83" t="s">
        <v>9275</v>
      </c>
      <c r="AP821" s="79" t="s">
        <v>179</v>
      </c>
      <c r="AQ821" s="79">
        <v>0</v>
      </c>
      <c r="AR821" s="79">
        <v>0</v>
      </c>
      <c r="AS821" s="79"/>
      <c r="AT821" s="79"/>
      <c r="AU821" s="79"/>
      <c r="AV821" s="79"/>
      <c r="AW821" s="79"/>
      <c r="AX821" s="79"/>
      <c r="AY821" s="79"/>
      <c r="AZ821" s="79"/>
      <c r="BA821">
        <v>1</v>
      </c>
      <c r="BB821">
        <v>0</v>
      </c>
      <c r="BC821" s="79" t="str">
        <f>IF(Edges[[#This Row],[Sentiment]]=0,"NEUTRAL",IF(Edges[[#This Row],[Sentiment]]=1,"POSITIVE",IF(Edges[[#This Row],[Sentiment]]=-1,"NEGATIVE")))</f>
        <v>NEUTRAL</v>
      </c>
      <c r="BD821" s="79" t="str">
        <f>IF(Edges[[#This Row],[Vertex 1]]=Edges[[#This Row],[Vertex 2]],"HIDE","SHOW")</f>
        <v>SHOW</v>
      </c>
      <c r="BE821" s="78" t="str">
        <f>REPLACE(INDEX(GroupVertices[Group], MATCH(Edges[[#This Row],[Vertex 1]],GroupVertices[Vertex],0)),1,1,"")</f>
        <v>EUTRAL</v>
      </c>
      <c r="BF821" s="78" t="str">
        <f>REPLACE(INDEX(GroupVertices[Group], MATCH(Edges[[#This Row],[Vertex 2]],GroupVertices[Vertex],0)),1,1,"")</f>
        <v>EUTRAL</v>
      </c>
    </row>
    <row r="822" spans="1:58" x14ac:dyDescent="0.25">
      <c r="A822" s="64" t="s">
        <v>693</v>
      </c>
      <c r="B822" s="64" t="s">
        <v>1281</v>
      </c>
      <c r="C822" s="65"/>
      <c r="D822" s="66"/>
      <c r="E822" s="67"/>
      <c r="F822" s="68"/>
      <c r="G822" s="65" t="str">
        <f>IF(Edges[[#This Row],[Vertex 1]]=Edges[[#This Row],[Vertex 2]],"HIDE","SHOW")</f>
        <v>SHOW</v>
      </c>
      <c r="H822" s="69"/>
      <c r="I822" s="70"/>
      <c r="J822" s="70"/>
      <c r="K822" s="34" t="s">
        <v>65</v>
      </c>
      <c r="L822" s="77">
        <v>822</v>
      </c>
      <c r="M822" s="77"/>
      <c r="N822" s="72"/>
      <c r="O822" s="79" t="s">
        <v>1646</v>
      </c>
      <c r="P822" s="81">
        <v>42853.285057870373</v>
      </c>
      <c r="Q822" s="79" t="s">
        <v>2052</v>
      </c>
      <c r="R822" s="82" t="s">
        <v>3419</v>
      </c>
      <c r="S822" s="79" t="s">
        <v>4111</v>
      </c>
      <c r="T822" s="79" t="s">
        <v>4343</v>
      </c>
      <c r="U822" s="82" t="s">
        <v>4544</v>
      </c>
      <c r="V822" s="82" t="s">
        <v>4544</v>
      </c>
      <c r="W822" s="81">
        <v>42853.285057870373</v>
      </c>
      <c r="X822" s="82" t="s">
        <v>6444</v>
      </c>
      <c r="Y822" s="79"/>
      <c r="Z822" s="79"/>
      <c r="AA822" s="83" t="s">
        <v>8491</v>
      </c>
      <c r="AB822" s="79"/>
      <c r="AC822" s="79" t="b">
        <v>0</v>
      </c>
      <c r="AD822" s="79">
        <v>0</v>
      </c>
      <c r="AE822" s="83" t="s">
        <v>9915</v>
      </c>
      <c r="AF822" s="79" t="b">
        <v>0</v>
      </c>
      <c r="AG822" s="79" t="s">
        <v>9963</v>
      </c>
      <c r="AH822" s="79"/>
      <c r="AI822" s="83" t="s">
        <v>9915</v>
      </c>
      <c r="AJ822" s="79" t="b">
        <v>0</v>
      </c>
      <c r="AK822" s="79">
        <v>13</v>
      </c>
      <c r="AL822" s="83" t="s">
        <v>9275</v>
      </c>
      <c r="AM822" s="79" t="s">
        <v>9990</v>
      </c>
      <c r="AN822" s="79" t="b">
        <v>0</v>
      </c>
      <c r="AO822" s="83" t="s">
        <v>9275</v>
      </c>
      <c r="AP822" s="79" t="s">
        <v>179</v>
      </c>
      <c r="AQ822" s="79">
        <v>0</v>
      </c>
      <c r="AR822" s="79">
        <v>0</v>
      </c>
      <c r="AS822" s="79"/>
      <c r="AT822" s="79"/>
      <c r="AU822" s="79"/>
      <c r="AV822" s="79"/>
      <c r="AW822" s="79"/>
      <c r="AX822" s="79"/>
      <c r="AY822" s="79"/>
      <c r="AZ822" s="79"/>
      <c r="BA822">
        <v>1</v>
      </c>
      <c r="BB822">
        <v>0</v>
      </c>
      <c r="BC822" s="79" t="str">
        <f>IF(Edges[[#This Row],[Sentiment]]=0,"NEUTRAL",IF(Edges[[#This Row],[Sentiment]]=1,"POSITIVE",IF(Edges[[#This Row],[Sentiment]]=-1,"NEGATIVE")))</f>
        <v>NEUTRAL</v>
      </c>
      <c r="BD822" s="79" t="str">
        <f>IF(Edges[[#This Row],[Vertex 1]]=Edges[[#This Row],[Vertex 2]],"HIDE","SHOW")</f>
        <v>SHOW</v>
      </c>
      <c r="BE822" s="78" t="str">
        <f>REPLACE(INDEX(GroupVertices[Group], MATCH(Edges[[#This Row],[Vertex 1]],GroupVertices[Vertex],0)),1,1,"")</f>
        <v>EUTRAL</v>
      </c>
      <c r="BF822" s="78" t="str">
        <f>REPLACE(INDEX(GroupVertices[Group], MATCH(Edges[[#This Row],[Vertex 2]],GroupVertices[Vertex],0)),1,1,"")</f>
        <v>EUTRAL</v>
      </c>
    </row>
    <row r="823" spans="1:58" x14ac:dyDescent="0.25">
      <c r="A823" s="64" t="s">
        <v>694</v>
      </c>
      <c r="B823" s="64" t="s">
        <v>1406</v>
      </c>
      <c r="C823" s="65"/>
      <c r="D823" s="66"/>
      <c r="E823" s="67"/>
      <c r="F823" s="68"/>
      <c r="G823" s="65" t="str">
        <f>IF(Edges[[#This Row],[Vertex 1]]=Edges[[#This Row],[Vertex 2]],"HIDE","SHOW")</f>
        <v>SHOW</v>
      </c>
      <c r="H823" s="69"/>
      <c r="I823" s="70"/>
      <c r="J823" s="70"/>
      <c r="K823" s="34" t="s">
        <v>65</v>
      </c>
      <c r="L823" s="77">
        <v>823</v>
      </c>
      <c r="M823" s="77"/>
      <c r="N823" s="72"/>
      <c r="O823" s="79" t="s">
        <v>1646</v>
      </c>
      <c r="P823" s="81">
        <v>42853.283993055556</v>
      </c>
      <c r="Q823" s="79" t="s">
        <v>2053</v>
      </c>
      <c r="R823" s="82" t="s">
        <v>3454</v>
      </c>
      <c r="S823" s="79" t="s">
        <v>4018</v>
      </c>
      <c r="T823" s="79"/>
      <c r="U823" s="79"/>
      <c r="V823" s="82" t="s">
        <v>5140</v>
      </c>
      <c r="W823" s="81">
        <v>42853.283993055556</v>
      </c>
      <c r="X823" s="82" t="s">
        <v>6445</v>
      </c>
      <c r="Y823" s="79"/>
      <c r="Z823" s="79"/>
      <c r="AA823" s="83" t="s">
        <v>8492</v>
      </c>
      <c r="AB823" s="79"/>
      <c r="AC823" s="79" t="b">
        <v>0</v>
      </c>
      <c r="AD823" s="79">
        <v>1</v>
      </c>
      <c r="AE823" s="83" t="s">
        <v>9915</v>
      </c>
      <c r="AF823" s="79" t="b">
        <v>0</v>
      </c>
      <c r="AG823" s="79" t="s">
        <v>9963</v>
      </c>
      <c r="AH823" s="79"/>
      <c r="AI823" s="83" t="s">
        <v>9915</v>
      </c>
      <c r="AJ823" s="79" t="b">
        <v>0</v>
      </c>
      <c r="AK823" s="79">
        <v>1</v>
      </c>
      <c r="AL823" s="83" t="s">
        <v>9915</v>
      </c>
      <c r="AM823" s="79" t="s">
        <v>9995</v>
      </c>
      <c r="AN823" s="79" t="b">
        <v>0</v>
      </c>
      <c r="AO823" s="83" t="s">
        <v>8492</v>
      </c>
      <c r="AP823" s="79" t="s">
        <v>179</v>
      </c>
      <c r="AQ823" s="79">
        <v>0</v>
      </c>
      <c r="AR823" s="79">
        <v>0</v>
      </c>
      <c r="AS823" s="79"/>
      <c r="AT823" s="79"/>
      <c r="AU823" s="79"/>
      <c r="AV823" s="79"/>
      <c r="AW823" s="79"/>
      <c r="AX823" s="79"/>
      <c r="AY823" s="79"/>
      <c r="AZ823" s="79"/>
      <c r="BA823">
        <v>1</v>
      </c>
      <c r="BB823">
        <v>0</v>
      </c>
      <c r="BC823" s="79" t="str">
        <f>IF(Edges[[#This Row],[Sentiment]]=0,"NEUTRAL",IF(Edges[[#This Row],[Sentiment]]=1,"POSITIVE",IF(Edges[[#This Row],[Sentiment]]=-1,"NEGATIVE")))</f>
        <v>NEUTRAL</v>
      </c>
      <c r="BD823" s="79" t="str">
        <f>IF(Edges[[#This Row],[Vertex 1]]=Edges[[#This Row],[Vertex 2]],"HIDE","SHOW")</f>
        <v>SHOW</v>
      </c>
      <c r="BE823" s="78" t="str">
        <f>REPLACE(INDEX(GroupVertices[Group], MATCH(Edges[[#This Row],[Vertex 1]],GroupVertices[Vertex],0)),1,1,"")</f>
        <v>EUTRAL</v>
      </c>
      <c r="BF823" s="78" t="str">
        <f>REPLACE(INDEX(GroupVertices[Group], MATCH(Edges[[#This Row],[Vertex 2]],GroupVertices[Vertex],0)),1,1,"")</f>
        <v>eneral</v>
      </c>
    </row>
    <row r="824" spans="1:58" x14ac:dyDescent="0.25">
      <c r="A824" s="64" t="s">
        <v>695</v>
      </c>
      <c r="B824" s="64" t="s">
        <v>694</v>
      </c>
      <c r="C824" s="65"/>
      <c r="D824" s="66"/>
      <c r="E824" s="67"/>
      <c r="F824" s="68"/>
      <c r="G824" s="65" t="str">
        <f>IF(Edges[[#This Row],[Vertex 1]]=Edges[[#This Row],[Vertex 2]],"HIDE","SHOW")</f>
        <v>SHOW</v>
      </c>
      <c r="H824" s="69"/>
      <c r="I824" s="70"/>
      <c r="J824" s="70"/>
      <c r="K824" s="34" t="s">
        <v>65</v>
      </c>
      <c r="L824" s="77">
        <v>824</v>
      </c>
      <c r="M824" s="77"/>
      <c r="N824" s="72"/>
      <c r="O824" s="79" t="s">
        <v>1646</v>
      </c>
      <c r="P824" s="81">
        <v>42853.285590277781</v>
      </c>
      <c r="Q824" s="79" t="s">
        <v>2054</v>
      </c>
      <c r="R824" s="82" t="s">
        <v>3454</v>
      </c>
      <c r="S824" s="79" t="s">
        <v>4018</v>
      </c>
      <c r="T824" s="79"/>
      <c r="U824" s="79"/>
      <c r="V824" s="82" t="s">
        <v>5141</v>
      </c>
      <c r="W824" s="81">
        <v>42853.285590277781</v>
      </c>
      <c r="X824" s="82" t="s">
        <v>6446</v>
      </c>
      <c r="Y824" s="79"/>
      <c r="Z824" s="79"/>
      <c r="AA824" s="83" t="s">
        <v>8493</v>
      </c>
      <c r="AB824" s="79"/>
      <c r="AC824" s="79" t="b">
        <v>0</v>
      </c>
      <c r="AD824" s="79">
        <v>0</v>
      </c>
      <c r="AE824" s="83" t="s">
        <v>9915</v>
      </c>
      <c r="AF824" s="79" t="b">
        <v>0</v>
      </c>
      <c r="AG824" s="79" t="s">
        <v>9963</v>
      </c>
      <c r="AH824" s="79"/>
      <c r="AI824" s="83" t="s">
        <v>9915</v>
      </c>
      <c r="AJ824" s="79" t="b">
        <v>0</v>
      </c>
      <c r="AK824" s="79">
        <v>1</v>
      </c>
      <c r="AL824" s="83" t="s">
        <v>8492</v>
      </c>
      <c r="AM824" s="79" t="s">
        <v>9991</v>
      </c>
      <c r="AN824" s="79" t="b">
        <v>0</v>
      </c>
      <c r="AO824" s="83" t="s">
        <v>8492</v>
      </c>
      <c r="AP824" s="79" t="s">
        <v>179</v>
      </c>
      <c r="AQ824" s="79">
        <v>0</v>
      </c>
      <c r="AR824" s="79">
        <v>0</v>
      </c>
      <c r="AS824" s="79"/>
      <c r="AT824" s="79"/>
      <c r="AU824" s="79"/>
      <c r="AV824" s="79"/>
      <c r="AW824" s="79"/>
      <c r="AX824" s="79"/>
      <c r="AY824" s="79"/>
      <c r="AZ824" s="79"/>
      <c r="BA824">
        <v>1</v>
      </c>
      <c r="BB824">
        <v>0</v>
      </c>
      <c r="BC824" s="79" t="str">
        <f>IF(Edges[[#This Row],[Sentiment]]=0,"NEUTRAL",IF(Edges[[#This Row],[Sentiment]]=1,"POSITIVE",IF(Edges[[#This Row],[Sentiment]]=-1,"NEGATIVE")))</f>
        <v>NEUTRAL</v>
      </c>
      <c r="BD824" s="79" t="str">
        <f>IF(Edges[[#This Row],[Vertex 1]]=Edges[[#This Row],[Vertex 2]],"HIDE","SHOW")</f>
        <v>SHOW</v>
      </c>
      <c r="BE824" s="78" t="str">
        <f>REPLACE(INDEX(GroupVertices[Group], MATCH(Edges[[#This Row],[Vertex 1]],GroupVertices[Vertex],0)),1,1,"")</f>
        <v>EUTRAL</v>
      </c>
      <c r="BF824" s="78" t="str">
        <f>REPLACE(INDEX(GroupVertices[Group], MATCH(Edges[[#This Row],[Vertex 2]],GroupVertices[Vertex],0)),1,1,"")</f>
        <v>EUTRAL</v>
      </c>
    </row>
    <row r="825" spans="1:58" x14ac:dyDescent="0.25">
      <c r="A825" s="64" t="s">
        <v>695</v>
      </c>
      <c r="B825" s="64" t="s">
        <v>1406</v>
      </c>
      <c r="C825" s="65"/>
      <c r="D825" s="66"/>
      <c r="E825" s="67"/>
      <c r="F825" s="68"/>
      <c r="G825" s="65" t="str">
        <f>IF(Edges[[#This Row],[Vertex 1]]=Edges[[#This Row],[Vertex 2]],"HIDE","SHOW")</f>
        <v>SHOW</v>
      </c>
      <c r="H825" s="69"/>
      <c r="I825" s="70"/>
      <c r="J825" s="70"/>
      <c r="K825" s="34" t="s">
        <v>65</v>
      </c>
      <c r="L825" s="77">
        <v>825</v>
      </c>
      <c r="M825" s="77"/>
      <c r="N825" s="72"/>
      <c r="O825" s="79" t="s">
        <v>1646</v>
      </c>
      <c r="P825" s="81">
        <v>42853.285590277781</v>
      </c>
      <c r="Q825" s="79" t="s">
        <v>2054</v>
      </c>
      <c r="R825" s="82" t="s">
        <v>3454</v>
      </c>
      <c r="S825" s="79" t="s">
        <v>4018</v>
      </c>
      <c r="T825" s="79"/>
      <c r="U825" s="79"/>
      <c r="V825" s="82" t="s">
        <v>5141</v>
      </c>
      <c r="W825" s="81">
        <v>42853.285590277781</v>
      </c>
      <c r="X825" s="82" t="s">
        <v>6446</v>
      </c>
      <c r="Y825" s="79"/>
      <c r="Z825" s="79"/>
      <c r="AA825" s="83" t="s">
        <v>8493</v>
      </c>
      <c r="AB825" s="79"/>
      <c r="AC825" s="79" t="b">
        <v>0</v>
      </c>
      <c r="AD825" s="79">
        <v>0</v>
      </c>
      <c r="AE825" s="83" t="s">
        <v>9915</v>
      </c>
      <c r="AF825" s="79" t="b">
        <v>0</v>
      </c>
      <c r="AG825" s="79" t="s">
        <v>9963</v>
      </c>
      <c r="AH825" s="79"/>
      <c r="AI825" s="83" t="s">
        <v>9915</v>
      </c>
      <c r="AJ825" s="79" t="b">
        <v>0</v>
      </c>
      <c r="AK825" s="79">
        <v>1</v>
      </c>
      <c r="AL825" s="83" t="s">
        <v>8492</v>
      </c>
      <c r="AM825" s="79" t="s">
        <v>9991</v>
      </c>
      <c r="AN825" s="79" t="b">
        <v>0</v>
      </c>
      <c r="AO825" s="83" t="s">
        <v>8492</v>
      </c>
      <c r="AP825" s="79" t="s">
        <v>179</v>
      </c>
      <c r="AQ825" s="79">
        <v>0</v>
      </c>
      <c r="AR825" s="79">
        <v>0</v>
      </c>
      <c r="AS825" s="79"/>
      <c r="AT825" s="79"/>
      <c r="AU825" s="79"/>
      <c r="AV825" s="79"/>
      <c r="AW825" s="79"/>
      <c r="AX825" s="79"/>
      <c r="AY825" s="79"/>
      <c r="AZ825" s="79"/>
      <c r="BA825">
        <v>1</v>
      </c>
      <c r="BB825">
        <v>0</v>
      </c>
      <c r="BC825" s="79" t="str">
        <f>IF(Edges[[#This Row],[Sentiment]]=0,"NEUTRAL",IF(Edges[[#This Row],[Sentiment]]=1,"POSITIVE",IF(Edges[[#This Row],[Sentiment]]=-1,"NEGATIVE")))</f>
        <v>NEUTRAL</v>
      </c>
      <c r="BD825" s="79" t="str">
        <f>IF(Edges[[#This Row],[Vertex 1]]=Edges[[#This Row],[Vertex 2]],"HIDE","SHOW")</f>
        <v>SHOW</v>
      </c>
      <c r="BE825" s="78" t="str">
        <f>REPLACE(INDEX(GroupVertices[Group], MATCH(Edges[[#This Row],[Vertex 1]],GroupVertices[Vertex],0)),1,1,"")</f>
        <v>EUTRAL</v>
      </c>
      <c r="BF825" s="78" t="str">
        <f>REPLACE(INDEX(GroupVertices[Group], MATCH(Edges[[#This Row],[Vertex 2]],GroupVertices[Vertex],0)),1,1,"")</f>
        <v>eneral</v>
      </c>
    </row>
    <row r="826" spans="1:58" hidden="1" x14ac:dyDescent="0.25">
      <c r="A826" s="64" t="s">
        <v>696</v>
      </c>
      <c r="B826" s="64" t="s">
        <v>696</v>
      </c>
      <c r="C826" s="65"/>
      <c r="D826" s="66"/>
      <c r="E826" s="67"/>
      <c r="F826" s="68"/>
      <c r="G826" s="65" t="str">
        <f>IF(Edges[[#This Row],[Vertex 1]]=Edges[[#This Row],[Vertex 2]],"HIDE","SHOW")</f>
        <v>HIDE</v>
      </c>
      <c r="H826" s="69"/>
      <c r="I826" s="70"/>
      <c r="J826" s="70"/>
      <c r="K826" s="34"/>
      <c r="L826" s="77"/>
      <c r="M826" s="77"/>
      <c r="N826" s="72"/>
      <c r="O826" s="79" t="s">
        <v>179</v>
      </c>
      <c r="P826" s="81">
        <v>42853.286863425928</v>
      </c>
      <c r="Q826" s="79" t="s">
        <v>2055</v>
      </c>
      <c r="R826" s="82" t="s">
        <v>3455</v>
      </c>
      <c r="S826" s="79" t="s">
        <v>4015</v>
      </c>
      <c r="T826" s="79"/>
      <c r="U826" s="79"/>
      <c r="V826" s="82" t="s">
        <v>5142</v>
      </c>
      <c r="W826" s="81">
        <v>42853.286863425928</v>
      </c>
      <c r="X826" s="82" t="s">
        <v>6447</v>
      </c>
      <c r="Y826" s="79"/>
      <c r="Z826" s="79"/>
      <c r="AA826" s="83" t="s">
        <v>8494</v>
      </c>
      <c r="AB826" s="79"/>
      <c r="AC826" s="79" t="b">
        <v>0</v>
      </c>
      <c r="AD826" s="79">
        <v>0</v>
      </c>
      <c r="AE826" s="83" t="s">
        <v>9915</v>
      </c>
      <c r="AF826" s="79" t="b">
        <v>0</v>
      </c>
      <c r="AG826" s="79" t="s">
        <v>9963</v>
      </c>
      <c r="AH826" s="79"/>
      <c r="AI826" s="83" t="s">
        <v>9915</v>
      </c>
      <c r="AJ826" s="79" t="b">
        <v>0</v>
      </c>
      <c r="AK826" s="79">
        <v>0</v>
      </c>
      <c r="AL826" s="83" t="s">
        <v>9915</v>
      </c>
      <c r="AM826" s="79" t="s">
        <v>4133</v>
      </c>
      <c r="AN826" s="79" t="b">
        <v>0</v>
      </c>
      <c r="AO826" s="83" t="s">
        <v>8494</v>
      </c>
      <c r="AP826" s="79" t="s">
        <v>179</v>
      </c>
      <c r="AQ826" s="79">
        <v>0</v>
      </c>
      <c r="AR826" s="79">
        <v>0</v>
      </c>
      <c r="AS826" s="79"/>
      <c r="AT826" s="79"/>
      <c r="AU826" s="79"/>
      <c r="AV826" s="79"/>
      <c r="AW826" s="79"/>
      <c r="AX826" s="79"/>
      <c r="AY826" s="79"/>
      <c r="AZ826" s="79"/>
      <c r="BA826">
        <v>1</v>
      </c>
      <c r="BB826">
        <v>0</v>
      </c>
      <c r="BC826" s="79" t="str">
        <f>IF(Edges[[#This Row],[Sentiment]]=0,"NEUTRAL",IF(Edges[[#This Row],[Sentiment]]=1,"POSITIVE",IF(Edges[[#This Row],[Sentiment]]=-1,"NEGATIVE")))</f>
        <v>NEUTRAL</v>
      </c>
      <c r="BD826" s="79" t="str">
        <f>IF(Edges[[#This Row],[Vertex 1]]=Edges[[#This Row],[Vertex 2]],"HIDE","SHOW")</f>
        <v>HIDE</v>
      </c>
      <c r="BE826" s="124" t="e">
        <f>REPLACE(INDEX(GroupVertices[Group], MATCH(Edges[[#This Row],[Vertex 1]],GroupVertices[Vertex],0)),1,1,"")</f>
        <v>#N/A</v>
      </c>
      <c r="BF826" s="124" t="e">
        <f>REPLACE(INDEX(GroupVertices[Group], MATCH(Edges[[#This Row],[Vertex 2]],GroupVertices[Vertex],0)),1,1,"")</f>
        <v>#N/A</v>
      </c>
    </row>
    <row r="827" spans="1:58" x14ac:dyDescent="0.25">
      <c r="A827" s="64" t="s">
        <v>697</v>
      </c>
      <c r="B827" s="64" t="s">
        <v>1281</v>
      </c>
      <c r="C827" s="65"/>
      <c r="D827" s="66"/>
      <c r="E827" s="67"/>
      <c r="F827" s="68"/>
      <c r="G827" s="65" t="str">
        <f>IF(Edges[[#This Row],[Vertex 1]]=Edges[[#This Row],[Vertex 2]],"HIDE","SHOW")</f>
        <v>SHOW</v>
      </c>
      <c r="H827" s="69"/>
      <c r="I827" s="70"/>
      <c r="J827" s="70"/>
      <c r="K827" s="34" t="s">
        <v>65</v>
      </c>
      <c r="L827" s="77">
        <v>827</v>
      </c>
      <c r="M827" s="77"/>
      <c r="N827" s="72"/>
      <c r="O827" s="79" t="s">
        <v>1646</v>
      </c>
      <c r="P827" s="81">
        <v>42853.287106481483</v>
      </c>
      <c r="Q827" s="79" t="s">
        <v>2052</v>
      </c>
      <c r="R827" s="82" t="s">
        <v>3419</v>
      </c>
      <c r="S827" s="79" t="s">
        <v>4111</v>
      </c>
      <c r="T827" s="79" t="s">
        <v>4343</v>
      </c>
      <c r="U827" s="82" t="s">
        <v>4544</v>
      </c>
      <c r="V827" s="82" t="s">
        <v>4544</v>
      </c>
      <c r="W827" s="81">
        <v>42853.287106481483</v>
      </c>
      <c r="X827" s="82" t="s">
        <v>6448</v>
      </c>
      <c r="Y827" s="79"/>
      <c r="Z827" s="79"/>
      <c r="AA827" s="83" t="s">
        <v>8495</v>
      </c>
      <c r="AB827" s="79"/>
      <c r="AC827" s="79" t="b">
        <v>0</v>
      </c>
      <c r="AD827" s="79">
        <v>0</v>
      </c>
      <c r="AE827" s="83" t="s">
        <v>9915</v>
      </c>
      <c r="AF827" s="79" t="b">
        <v>0</v>
      </c>
      <c r="AG827" s="79" t="s">
        <v>9963</v>
      </c>
      <c r="AH827" s="79"/>
      <c r="AI827" s="83" t="s">
        <v>9915</v>
      </c>
      <c r="AJ827" s="79" t="b">
        <v>0</v>
      </c>
      <c r="AK827" s="79">
        <v>13</v>
      </c>
      <c r="AL827" s="83" t="s">
        <v>9275</v>
      </c>
      <c r="AM827" s="79" t="s">
        <v>9990</v>
      </c>
      <c r="AN827" s="79" t="b">
        <v>0</v>
      </c>
      <c r="AO827" s="83" t="s">
        <v>9275</v>
      </c>
      <c r="AP827" s="79" t="s">
        <v>179</v>
      </c>
      <c r="AQ827" s="79">
        <v>0</v>
      </c>
      <c r="AR827" s="79">
        <v>0</v>
      </c>
      <c r="AS827" s="79"/>
      <c r="AT827" s="79"/>
      <c r="AU827" s="79"/>
      <c r="AV827" s="79"/>
      <c r="AW827" s="79"/>
      <c r="AX827" s="79"/>
      <c r="AY827" s="79"/>
      <c r="AZ827" s="79"/>
      <c r="BA827">
        <v>1</v>
      </c>
      <c r="BB827">
        <v>0</v>
      </c>
      <c r="BC827" s="79" t="str">
        <f>IF(Edges[[#This Row],[Sentiment]]=0,"NEUTRAL",IF(Edges[[#This Row],[Sentiment]]=1,"POSITIVE",IF(Edges[[#This Row],[Sentiment]]=-1,"NEGATIVE")))</f>
        <v>NEUTRAL</v>
      </c>
      <c r="BD827" s="79" t="str">
        <f>IF(Edges[[#This Row],[Vertex 1]]=Edges[[#This Row],[Vertex 2]],"HIDE","SHOW")</f>
        <v>SHOW</v>
      </c>
      <c r="BE827" s="78" t="str">
        <f>REPLACE(INDEX(GroupVertices[Group], MATCH(Edges[[#This Row],[Vertex 1]],GroupVertices[Vertex],0)),1,1,"")</f>
        <v>EUTRAL</v>
      </c>
      <c r="BF827" s="78" t="str">
        <f>REPLACE(INDEX(GroupVertices[Group], MATCH(Edges[[#This Row],[Vertex 2]],GroupVertices[Vertex],0)),1,1,"")</f>
        <v>EUTRAL</v>
      </c>
    </row>
    <row r="828" spans="1:58" hidden="1" x14ac:dyDescent="0.25">
      <c r="A828" s="64" t="s">
        <v>698</v>
      </c>
      <c r="B828" s="64" t="s">
        <v>698</v>
      </c>
      <c r="C828" s="65"/>
      <c r="D828" s="66"/>
      <c r="E828" s="67"/>
      <c r="F828" s="68"/>
      <c r="G828" s="65" t="str">
        <f>IF(Edges[[#This Row],[Vertex 1]]=Edges[[#This Row],[Vertex 2]],"HIDE","SHOW")</f>
        <v>HIDE</v>
      </c>
      <c r="H828" s="69"/>
      <c r="I828" s="70"/>
      <c r="J828" s="70"/>
      <c r="K828" s="34"/>
      <c r="L828" s="77"/>
      <c r="M828" s="77"/>
      <c r="N828" s="72"/>
      <c r="O828" s="79" t="s">
        <v>179</v>
      </c>
      <c r="P828" s="81">
        <v>42853.287395833337</v>
      </c>
      <c r="Q828" s="79" t="s">
        <v>2056</v>
      </c>
      <c r="R828" s="82" t="s">
        <v>3455</v>
      </c>
      <c r="S828" s="79" t="s">
        <v>4015</v>
      </c>
      <c r="T828" s="79"/>
      <c r="U828" s="79"/>
      <c r="V828" s="82" t="s">
        <v>5143</v>
      </c>
      <c r="W828" s="81">
        <v>42853.287395833337</v>
      </c>
      <c r="X828" s="82" t="s">
        <v>6449</v>
      </c>
      <c r="Y828" s="79"/>
      <c r="Z828" s="79"/>
      <c r="AA828" s="83" t="s">
        <v>8496</v>
      </c>
      <c r="AB828" s="79"/>
      <c r="AC828" s="79" t="b">
        <v>0</v>
      </c>
      <c r="AD828" s="79">
        <v>0</v>
      </c>
      <c r="AE828" s="83" t="s">
        <v>9915</v>
      </c>
      <c r="AF828" s="79" t="b">
        <v>0</v>
      </c>
      <c r="AG828" s="79" t="s">
        <v>9963</v>
      </c>
      <c r="AH828" s="79"/>
      <c r="AI828" s="83" t="s">
        <v>9915</v>
      </c>
      <c r="AJ828" s="79" t="b">
        <v>0</v>
      </c>
      <c r="AK828" s="79">
        <v>0</v>
      </c>
      <c r="AL828" s="83" t="s">
        <v>9915</v>
      </c>
      <c r="AM828" s="79" t="s">
        <v>10037</v>
      </c>
      <c r="AN828" s="79" t="b">
        <v>0</v>
      </c>
      <c r="AO828" s="83" t="s">
        <v>8496</v>
      </c>
      <c r="AP828" s="79" t="s">
        <v>179</v>
      </c>
      <c r="AQ828" s="79">
        <v>0</v>
      </c>
      <c r="AR828" s="79">
        <v>0</v>
      </c>
      <c r="AS828" s="79"/>
      <c r="AT828" s="79"/>
      <c r="AU828" s="79"/>
      <c r="AV828" s="79"/>
      <c r="AW828" s="79"/>
      <c r="AX828" s="79"/>
      <c r="AY828" s="79"/>
      <c r="AZ828" s="79"/>
      <c r="BA828">
        <v>1</v>
      </c>
      <c r="BB828">
        <v>0</v>
      </c>
      <c r="BC828" s="79" t="str">
        <f>IF(Edges[[#This Row],[Sentiment]]=0,"NEUTRAL",IF(Edges[[#This Row],[Sentiment]]=1,"POSITIVE",IF(Edges[[#This Row],[Sentiment]]=-1,"NEGATIVE")))</f>
        <v>NEUTRAL</v>
      </c>
      <c r="BD828" s="79" t="str">
        <f>IF(Edges[[#This Row],[Vertex 1]]=Edges[[#This Row],[Vertex 2]],"HIDE","SHOW")</f>
        <v>HIDE</v>
      </c>
      <c r="BE828" s="124" t="e">
        <f>REPLACE(INDEX(GroupVertices[Group], MATCH(Edges[[#This Row],[Vertex 1]],GroupVertices[Vertex],0)),1,1,"")</f>
        <v>#N/A</v>
      </c>
      <c r="BF828" s="124" t="e">
        <f>REPLACE(INDEX(GroupVertices[Group], MATCH(Edges[[#This Row],[Vertex 2]],GroupVertices[Vertex],0)),1,1,"")</f>
        <v>#N/A</v>
      </c>
    </row>
    <row r="829" spans="1:58" x14ac:dyDescent="0.25">
      <c r="A829" s="64" t="s">
        <v>699</v>
      </c>
      <c r="B829" s="64" t="s">
        <v>1281</v>
      </c>
      <c r="C829" s="65"/>
      <c r="D829" s="66"/>
      <c r="E829" s="67"/>
      <c r="F829" s="68"/>
      <c r="G829" s="65" t="str">
        <f>IF(Edges[[#This Row],[Vertex 1]]=Edges[[#This Row],[Vertex 2]],"HIDE","SHOW")</f>
        <v>SHOW</v>
      </c>
      <c r="H829" s="69"/>
      <c r="I829" s="70"/>
      <c r="J829" s="70"/>
      <c r="K829" s="34" t="s">
        <v>65</v>
      </c>
      <c r="L829" s="77">
        <v>829</v>
      </c>
      <c r="M829" s="77"/>
      <c r="N829" s="72"/>
      <c r="O829" s="79" t="s">
        <v>1646</v>
      </c>
      <c r="P829" s="81">
        <v>42853.288275462961</v>
      </c>
      <c r="Q829" s="79" t="s">
        <v>2052</v>
      </c>
      <c r="R829" s="82" t="s">
        <v>3419</v>
      </c>
      <c r="S829" s="79" t="s">
        <v>4111</v>
      </c>
      <c r="T829" s="79" t="s">
        <v>4343</v>
      </c>
      <c r="U829" s="82" t="s">
        <v>4544</v>
      </c>
      <c r="V829" s="82" t="s">
        <v>4544</v>
      </c>
      <c r="W829" s="81">
        <v>42853.288275462961</v>
      </c>
      <c r="X829" s="82" t="s">
        <v>6450</v>
      </c>
      <c r="Y829" s="79"/>
      <c r="Z829" s="79"/>
      <c r="AA829" s="83" t="s">
        <v>8497</v>
      </c>
      <c r="AB829" s="79"/>
      <c r="AC829" s="79" t="b">
        <v>0</v>
      </c>
      <c r="AD829" s="79">
        <v>0</v>
      </c>
      <c r="AE829" s="83" t="s">
        <v>9915</v>
      </c>
      <c r="AF829" s="79" t="b">
        <v>0</v>
      </c>
      <c r="AG829" s="79" t="s">
        <v>9963</v>
      </c>
      <c r="AH829" s="79"/>
      <c r="AI829" s="83" t="s">
        <v>9915</v>
      </c>
      <c r="AJ829" s="79" t="b">
        <v>0</v>
      </c>
      <c r="AK829" s="79">
        <v>13</v>
      </c>
      <c r="AL829" s="83" t="s">
        <v>9275</v>
      </c>
      <c r="AM829" s="79" t="s">
        <v>9990</v>
      </c>
      <c r="AN829" s="79" t="b">
        <v>0</v>
      </c>
      <c r="AO829" s="83" t="s">
        <v>9275</v>
      </c>
      <c r="AP829" s="79" t="s">
        <v>179</v>
      </c>
      <c r="AQ829" s="79">
        <v>0</v>
      </c>
      <c r="AR829" s="79">
        <v>0</v>
      </c>
      <c r="AS829" s="79"/>
      <c r="AT829" s="79"/>
      <c r="AU829" s="79"/>
      <c r="AV829" s="79"/>
      <c r="AW829" s="79"/>
      <c r="AX829" s="79"/>
      <c r="AY829" s="79"/>
      <c r="AZ829" s="79"/>
      <c r="BA829">
        <v>1</v>
      </c>
      <c r="BB829">
        <v>0</v>
      </c>
      <c r="BC829" s="79" t="str">
        <f>IF(Edges[[#This Row],[Sentiment]]=0,"NEUTRAL",IF(Edges[[#This Row],[Sentiment]]=1,"POSITIVE",IF(Edges[[#This Row],[Sentiment]]=-1,"NEGATIVE")))</f>
        <v>NEUTRAL</v>
      </c>
      <c r="BD829" s="79" t="str">
        <f>IF(Edges[[#This Row],[Vertex 1]]=Edges[[#This Row],[Vertex 2]],"HIDE","SHOW")</f>
        <v>SHOW</v>
      </c>
      <c r="BE829" s="78" t="str">
        <f>REPLACE(INDEX(GroupVertices[Group], MATCH(Edges[[#This Row],[Vertex 1]],GroupVertices[Vertex],0)),1,1,"")</f>
        <v>EUTRAL</v>
      </c>
      <c r="BF829" s="78" t="str">
        <f>REPLACE(INDEX(GroupVertices[Group], MATCH(Edges[[#This Row],[Vertex 2]],GroupVertices[Vertex],0)),1,1,"")</f>
        <v>EUTRAL</v>
      </c>
    </row>
    <row r="830" spans="1:58" x14ac:dyDescent="0.25">
      <c r="A830" s="64" t="s">
        <v>700</v>
      </c>
      <c r="B830" s="64" t="s">
        <v>1281</v>
      </c>
      <c r="C830" s="65"/>
      <c r="D830" s="66"/>
      <c r="E830" s="67"/>
      <c r="F830" s="68"/>
      <c r="G830" s="65" t="str">
        <f>IF(Edges[[#This Row],[Vertex 1]]=Edges[[#This Row],[Vertex 2]],"HIDE","SHOW")</f>
        <v>SHOW</v>
      </c>
      <c r="H830" s="69"/>
      <c r="I830" s="70"/>
      <c r="J830" s="70"/>
      <c r="K830" s="34" t="s">
        <v>65</v>
      </c>
      <c r="L830" s="77">
        <v>830</v>
      </c>
      <c r="M830" s="77"/>
      <c r="N830" s="72"/>
      <c r="O830" s="79" t="s">
        <v>1646</v>
      </c>
      <c r="P830" s="81">
        <v>42853.289097222223</v>
      </c>
      <c r="Q830" s="79" t="s">
        <v>2052</v>
      </c>
      <c r="R830" s="82" t="s">
        <v>3419</v>
      </c>
      <c r="S830" s="79" t="s">
        <v>4111</v>
      </c>
      <c r="T830" s="79" t="s">
        <v>4343</v>
      </c>
      <c r="U830" s="82" t="s">
        <v>4544</v>
      </c>
      <c r="V830" s="82" t="s">
        <v>4544</v>
      </c>
      <c r="W830" s="81">
        <v>42853.289097222223</v>
      </c>
      <c r="X830" s="82" t="s">
        <v>6451</v>
      </c>
      <c r="Y830" s="79"/>
      <c r="Z830" s="79"/>
      <c r="AA830" s="83" t="s">
        <v>8498</v>
      </c>
      <c r="AB830" s="79"/>
      <c r="AC830" s="79" t="b">
        <v>0</v>
      </c>
      <c r="AD830" s="79">
        <v>0</v>
      </c>
      <c r="AE830" s="83" t="s">
        <v>9915</v>
      </c>
      <c r="AF830" s="79" t="b">
        <v>0</v>
      </c>
      <c r="AG830" s="79" t="s">
        <v>9963</v>
      </c>
      <c r="AH830" s="79"/>
      <c r="AI830" s="83" t="s">
        <v>9915</v>
      </c>
      <c r="AJ830" s="79" t="b">
        <v>0</v>
      </c>
      <c r="AK830" s="79">
        <v>13</v>
      </c>
      <c r="AL830" s="83" t="s">
        <v>9275</v>
      </c>
      <c r="AM830" s="79" t="s">
        <v>9990</v>
      </c>
      <c r="AN830" s="79" t="b">
        <v>0</v>
      </c>
      <c r="AO830" s="83" t="s">
        <v>9275</v>
      </c>
      <c r="AP830" s="79" t="s">
        <v>179</v>
      </c>
      <c r="AQ830" s="79">
        <v>0</v>
      </c>
      <c r="AR830" s="79">
        <v>0</v>
      </c>
      <c r="AS830" s="79"/>
      <c r="AT830" s="79"/>
      <c r="AU830" s="79"/>
      <c r="AV830" s="79"/>
      <c r="AW830" s="79"/>
      <c r="AX830" s="79"/>
      <c r="AY830" s="79"/>
      <c r="AZ830" s="79"/>
      <c r="BA830">
        <v>1</v>
      </c>
      <c r="BB830">
        <v>0</v>
      </c>
      <c r="BC830" s="79" t="str">
        <f>IF(Edges[[#This Row],[Sentiment]]=0,"NEUTRAL",IF(Edges[[#This Row],[Sentiment]]=1,"POSITIVE",IF(Edges[[#This Row],[Sentiment]]=-1,"NEGATIVE")))</f>
        <v>NEUTRAL</v>
      </c>
      <c r="BD830" s="79" t="str">
        <f>IF(Edges[[#This Row],[Vertex 1]]=Edges[[#This Row],[Vertex 2]],"HIDE","SHOW")</f>
        <v>SHOW</v>
      </c>
      <c r="BE830" s="78" t="str">
        <f>REPLACE(INDEX(GroupVertices[Group], MATCH(Edges[[#This Row],[Vertex 1]],GroupVertices[Vertex],0)),1,1,"")</f>
        <v>EUTRAL</v>
      </c>
      <c r="BF830" s="78" t="str">
        <f>REPLACE(INDEX(GroupVertices[Group], MATCH(Edges[[#This Row],[Vertex 2]],GroupVertices[Vertex],0)),1,1,"")</f>
        <v>EUTRAL</v>
      </c>
    </row>
    <row r="831" spans="1:58" x14ac:dyDescent="0.25">
      <c r="A831" s="64" t="s">
        <v>701</v>
      </c>
      <c r="B831" s="64" t="s">
        <v>1405</v>
      </c>
      <c r="C831" s="65"/>
      <c r="D831" s="66"/>
      <c r="E831" s="67"/>
      <c r="F831" s="68"/>
      <c r="G831" s="65" t="str">
        <f>IF(Edges[[#This Row],[Vertex 1]]=Edges[[#This Row],[Vertex 2]],"HIDE","SHOW")</f>
        <v>SHOW</v>
      </c>
      <c r="H831" s="69"/>
      <c r="I831" s="70"/>
      <c r="J831" s="70"/>
      <c r="K831" s="34" t="s">
        <v>65</v>
      </c>
      <c r="L831" s="77">
        <v>831</v>
      </c>
      <c r="M831" s="77"/>
      <c r="N831" s="72"/>
      <c r="O831" s="79" t="s">
        <v>1646</v>
      </c>
      <c r="P831" s="81">
        <v>42853.289155092592</v>
      </c>
      <c r="Q831" s="79" t="s">
        <v>2048</v>
      </c>
      <c r="R831" s="82" t="s">
        <v>3436</v>
      </c>
      <c r="S831" s="79" t="s">
        <v>4048</v>
      </c>
      <c r="T831" s="79"/>
      <c r="U831" s="82" t="s">
        <v>4541</v>
      </c>
      <c r="V831" s="82" t="s">
        <v>4541</v>
      </c>
      <c r="W831" s="81">
        <v>42853.289155092592</v>
      </c>
      <c r="X831" s="82" t="s">
        <v>6452</v>
      </c>
      <c r="Y831" s="79"/>
      <c r="Z831" s="79"/>
      <c r="AA831" s="83" t="s">
        <v>8499</v>
      </c>
      <c r="AB831" s="79"/>
      <c r="AC831" s="79" t="b">
        <v>0</v>
      </c>
      <c r="AD831" s="79">
        <v>0</v>
      </c>
      <c r="AE831" s="83" t="s">
        <v>9915</v>
      </c>
      <c r="AF831" s="79" t="b">
        <v>0</v>
      </c>
      <c r="AG831" s="79" t="s">
        <v>9963</v>
      </c>
      <c r="AH831" s="79"/>
      <c r="AI831" s="83" t="s">
        <v>9915</v>
      </c>
      <c r="AJ831" s="79" t="b">
        <v>0</v>
      </c>
      <c r="AK831" s="79">
        <v>13</v>
      </c>
      <c r="AL831" s="83" t="s">
        <v>9518</v>
      </c>
      <c r="AM831" s="79" t="s">
        <v>9991</v>
      </c>
      <c r="AN831" s="79" t="b">
        <v>0</v>
      </c>
      <c r="AO831" s="83" t="s">
        <v>9518</v>
      </c>
      <c r="AP831" s="79" t="s">
        <v>179</v>
      </c>
      <c r="AQ831" s="79">
        <v>0</v>
      </c>
      <c r="AR831" s="79">
        <v>0</v>
      </c>
      <c r="AS831" s="79"/>
      <c r="AT831" s="79"/>
      <c r="AU831" s="79"/>
      <c r="AV831" s="79"/>
      <c r="AW831" s="79"/>
      <c r="AX831" s="79"/>
      <c r="AY831" s="79"/>
      <c r="AZ831" s="79"/>
      <c r="BA831">
        <v>1</v>
      </c>
      <c r="BB831">
        <v>0</v>
      </c>
      <c r="BC831" s="79" t="str">
        <f>IF(Edges[[#This Row],[Sentiment]]=0,"NEUTRAL",IF(Edges[[#This Row],[Sentiment]]=1,"POSITIVE",IF(Edges[[#This Row],[Sentiment]]=-1,"NEGATIVE")))</f>
        <v>NEUTRAL</v>
      </c>
      <c r="BD831" s="79" t="str">
        <f>IF(Edges[[#This Row],[Vertex 1]]=Edges[[#This Row],[Vertex 2]],"HIDE","SHOW")</f>
        <v>SHOW</v>
      </c>
      <c r="BE831" s="78" t="str">
        <f>REPLACE(INDEX(GroupVertices[Group], MATCH(Edges[[#This Row],[Vertex 1]],GroupVertices[Vertex],0)),1,1,"")</f>
        <v>EUTRAL</v>
      </c>
      <c r="BF831" s="78" t="str">
        <f>REPLACE(INDEX(GroupVertices[Group], MATCH(Edges[[#This Row],[Vertex 2]],GroupVertices[Vertex],0)),1,1,"")</f>
        <v>OSITIVE</v>
      </c>
    </row>
    <row r="832" spans="1:58" x14ac:dyDescent="0.25">
      <c r="A832" s="64" t="s">
        <v>702</v>
      </c>
      <c r="B832" s="64" t="s">
        <v>1281</v>
      </c>
      <c r="C832" s="65"/>
      <c r="D832" s="66"/>
      <c r="E832" s="67"/>
      <c r="F832" s="68"/>
      <c r="G832" s="65" t="str">
        <f>IF(Edges[[#This Row],[Vertex 1]]=Edges[[#This Row],[Vertex 2]],"HIDE","SHOW")</f>
        <v>SHOW</v>
      </c>
      <c r="H832" s="69"/>
      <c r="I832" s="70"/>
      <c r="J832" s="70"/>
      <c r="K832" s="34" t="s">
        <v>65</v>
      </c>
      <c r="L832" s="77">
        <v>832</v>
      </c>
      <c r="M832" s="77"/>
      <c r="N832" s="72"/>
      <c r="O832" s="79" t="s">
        <v>1646</v>
      </c>
      <c r="P832" s="81">
        <v>42853.289537037039</v>
      </c>
      <c r="Q832" s="79" t="s">
        <v>2057</v>
      </c>
      <c r="R832" s="82" t="s">
        <v>3419</v>
      </c>
      <c r="S832" s="79" t="s">
        <v>4111</v>
      </c>
      <c r="T832" s="79"/>
      <c r="U832" s="79"/>
      <c r="V832" s="82" t="s">
        <v>5144</v>
      </c>
      <c r="W832" s="81">
        <v>42853.289537037039</v>
      </c>
      <c r="X832" s="82" t="s">
        <v>6453</v>
      </c>
      <c r="Y832" s="79"/>
      <c r="Z832" s="79"/>
      <c r="AA832" s="83" t="s">
        <v>8500</v>
      </c>
      <c r="AB832" s="79"/>
      <c r="AC832" s="79" t="b">
        <v>0</v>
      </c>
      <c r="AD832" s="79">
        <v>0</v>
      </c>
      <c r="AE832" s="83" t="s">
        <v>9915</v>
      </c>
      <c r="AF832" s="79" t="b">
        <v>0</v>
      </c>
      <c r="AG832" s="79" t="s">
        <v>9963</v>
      </c>
      <c r="AH832" s="79"/>
      <c r="AI832" s="83" t="s">
        <v>9915</v>
      </c>
      <c r="AJ832" s="79" t="b">
        <v>0</v>
      </c>
      <c r="AK832" s="79">
        <v>6</v>
      </c>
      <c r="AL832" s="83" t="s">
        <v>8979</v>
      </c>
      <c r="AM832" s="79" t="s">
        <v>10006</v>
      </c>
      <c r="AN832" s="79" t="b">
        <v>0</v>
      </c>
      <c r="AO832" s="83" t="s">
        <v>8979</v>
      </c>
      <c r="AP832" s="79" t="s">
        <v>179</v>
      </c>
      <c r="AQ832" s="79">
        <v>0</v>
      </c>
      <c r="AR832" s="79">
        <v>0</v>
      </c>
      <c r="AS832" s="79"/>
      <c r="AT832" s="79"/>
      <c r="AU832" s="79"/>
      <c r="AV832" s="79"/>
      <c r="AW832" s="79"/>
      <c r="AX832" s="79"/>
      <c r="AY832" s="79"/>
      <c r="AZ832" s="79"/>
      <c r="BA832">
        <v>1</v>
      </c>
      <c r="BB832">
        <v>0</v>
      </c>
      <c r="BC832" s="79" t="str">
        <f>IF(Edges[[#This Row],[Sentiment]]=0,"NEUTRAL",IF(Edges[[#This Row],[Sentiment]]=1,"POSITIVE",IF(Edges[[#This Row],[Sentiment]]=-1,"NEGATIVE")))</f>
        <v>NEUTRAL</v>
      </c>
      <c r="BD832" s="79" t="str">
        <f>IF(Edges[[#This Row],[Vertex 1]]=Edges[[#This Row],[Vertex 2]],"HIDE","SHOW")</f>
        <v>SHOW</v>
      </c>
      <c r="BE832" s="78" t="str">
        <f>REPLACE(INDEX(GroupVertices[Group], MATCH(Edges[[#This Row],[Vertex 1]],GroupVertices[Vertex],0)),1,1,"")</f>
        <v>EUTRAL</v>
      </c>
      <c r="BF832" s="78" t="str">
        <f>REPLACE(INDEX(GroupVertices[Group], MATCH(Edges[[#This Row],[Vertex 2]],GroupVertices[Vertex],0)),1,1,"")</f>
        <v>EUTRAL</v>
      </c>
    </row>
    <row r="833" spans="1:58" x14ac:dyDescent="0.25">
      <c r="A833" s="64" t="s">
        <v>702</v>
      </c>
      <c r="B833" s="64" t="s">
        <v>1078</v>
      </c>
      <c r="C833" s="65"/>
      <c r="D833" s="66"/>
      <c r="E833" s="67"/>
      <c r="F833" s="68"/>
      <c r="G833" s="65" t="str">
        <f>IF(Edges[[#This Row],[Vertex 1]]=Edges[[#This Row],[Vertex 2]],"HIDE","SHOW")</f>
        <v>SHOW</v>
      </c>
      <c r="H833" s="69"/>
      <c r="I833" s="70"/>
      <c r="J833" s="70"/>
      <c r="K833" s="34" t="s">
        <v>65</v>
      </c>
      <c r="L833" s="77">
        <v>833</v>
      </c>
      <c r="M833" s="77"/>
      <c r="N833" s="72"/>
      <c r="O833" s="79" t="s">
        <v>1646</v>
      </c>
      <c r="P833" s="81">
        <v>42853.289537037039</v>
      </c>
      <c r="Q833" s="79" t="s">
        <v>2057</v>
      </c>
      <c r="R833" s="82" t="s">
        <v>3419</v>
      </c>
      <c r="S833" s="79" t="s">
        <v>4111</v>
      </c>
      <c r="T833" s="79"/>
      <c r="U833" s="79"/>
      <c r="V833" s="82" t="s">
        <v>5144</v>
      </c>
      <c r="W833" s="81">
        <v>42853.289537037039</v>
      </c>
      <c r="X833" s="82" t="s">
        <v>6453</v>
      </c>
      <c r="Y833" s="79"/>
      <c r="Z833" s="79"/>
      <c r="AA833" s="83" t="s">
        <v>8500</v>
      </c>
      <c r="AB833" s="79"/>
      <c r="AC833" s="79" t="b">
        <v>0</v>
      </c>
      <c r="AD833" s="79">
        <v>0</v>
      </c>
      <c r="AE833" s="83" t="s">
        <v>9915</v>
      </c>
      <c r="AF833" s="79" t="b">
        <v>0</v>
      </c>
      <c r="AG833" s="79" t="s">
        <v>9963</v>
      </c>
      <c r="AH833" s="79"/>
      <c r="AI833" s="83" t="s">
        <v>9915</v>
      </c>
      <c r="AJ833" s="79" t="b">
        <v>0</v>
      </c>
      <c r="AK833" s="79">
        <v>6</v>
      </c>
      <c r="AL833" s="83" t="s">
        <v>8979</v>
      </c>
      <c r="AM833" s="79" t="s">
        <v>10006</v>
      </c>
      <c r="AN833" s="79" t="b">
        <v>0</v>
      </c>
      <c r="AO833" s="83" t="s">
        <v>8979</v>
      </c>
      <c r="AP833" s="79" t="s">
        <v>179</v>
      </c>
      <c r="AQ833" s="79">
        <v>0</v>
      </c>
      <c r="AR833" s="79">
        <v>0</v>
      </c>
      <c r="AS833" s="79"/>
      <c r="AT833" s="79"/>
      <c r="AU833" s="79"/>
      <c r="AV833" s="79"/>
      <c r="AW833" s="79"/>
      <c r="AX833" s="79"/>
      <c r="AY833" s="79"/>
      <c r="AZ833" s="79"/>
      <c r="BA833">
        <v>1</v>
      </c>
      <c r="BB833">
        <v>0</v>
      </c>
      <c r="BC833" s="79" t="str">
        <f>IF(Edges[[#This Row],[Sentiment]]=0,"NEUTRAL",IF(Edges[[#This Row],[Sentiment]]=1,"POSITIVE",IF(Edges[[#This Row],[Sentiment]]=-1,"NEGATIVE")))</f>
        <v>NEUTRAL</v>
      </c>
      <c r="BD833" s="79" t="str">
        <f>IF(Edges[[#This Row],[Vertex 1]]=Edges[[#This Row],[Vertex 2]],"HIDE","SHOW")</f>
        <v>SHOW</v>
      </c>
      <c r="BE833" s="78" t="str">
        <f>REPLACE(INDEX(GroupVertices[Group], MATCH(Edges[[#This Row],[Vertex 1]],GroupVertices[Vertex],0)),1,1,"")</f>
        <v>EUTRAL</v>
      </c>
      <c r="BF833" s="78" t="str">
        <f>REPLACE(INDEX(GroupVertices[Group], MATCH(Edges[[#This Row],[Vertex 2]],GroupVertices[Vertex],0)),1,1,"")</f>
        <v>EUTRAL</v>
      </c>
    </row>
    <row r="834" spans="1:58" x14ac:dyDescent="0.25">
      <c r="A834" s="64" t="s">
        <v>703</v>
      </c>
      <c r="B834" s="64" t="s">
        <v>1281</v>
      </c>
      <c r="C834" s="65"/>
      <c r="D834" s="66"/>
      <c r="E834" s="67"/>
      <c r="F834" s="68"/>
      <c r="G834" s="65" t="str">
        <f>IF(Edges[[#This Row],[Vertex 1]]=Edges[[#This Row],[Vertex 2]],"HIDE","SHOW")</f>
        <v>SHOW</v>
      </c>
      <c r="H834" s="69"/>
      <c r="I834" s="70"/>
      <c r="J834" s="70"/>
      <c r="K834" s="34" t="s">
        <v>65</v>
      </c>
      <c r="L834" s="77">
        <v>834</v>
      </c>
      <c r="M834" s="77"/>
      <c r="N834" s="72"/>
      <c r="O834" s="79" t="s">
        <v>1646</v>
      </c>
      <c r="P834" s="81">
        <v>42853.289849537039</v>
      </c>
      <c r="Q834" s="79" t="s">
        <v>2052</v>
      </c>
      <c r="R834" s="82" t="s">
        <v>3419</v>
      </c>
      <c r="S834" s="79" t="s">
        <v>4111</v>
      </c>
      <c r="T834" s="79" t="s">
        <v>4343</v>
      </c>
      <c r="U834" s="82" t="s">
        <v>4544</v>
      </c>
      <c r="V834" s="82" t="s">
        <v>4544</v>
      </c>
      <c r="W834" s="81">
        <v>42853.289849537039</v>
      </c>
      <c r="X834" s="82" t="s">
        <v>6454</v>
      </c>
      <c r="Y834" s="79"/>
      <c r="Z834" s="79"/>
      <c r="AA834" s="83" t="s">
        <v>8501</v>
      </c>
      <c r="AB834" s="79"/>
      <c r="AC834" s="79" t="b">
        <v>0</v>
      </c>
      <c r="AD834" s="79">
        <v>0</v>
      </c>
      <c r="AE834" s="83" t="s">
        <v>9915</v>
      </c>
      <c r="AF834" s="79" t="b">
        <v>0</v>
      </c>
      <c r="AG834" s="79" t="s">
        <v>9963</v>
      </c>
      <c r="AH834" s="79"/>
      <c r="AI834" s="83" t="s">
        <v>9915</v>
      </c>
      <c r="AJ834" s="79" t="b">
        <v>0</v>
      </c>
      <c r="AK834" s="79">
        <v>13</v>
      </c>
      <c r="AL834" s="83" t="s">
        <v>9275</v>
      </c>
      <c r="AM834" s="79" t="s">
        <v>9990</v>
      </c>
      <c r="AN834" s="79" t="b">
        <v>0</v>
      </c>
      <c r="AO834" s="83" t="s">
        <v>9275</v>
      </c>
      <c r="AP834" s="79" t="s">
        <v>179</v>
      </c>
      <c r="AQ834" s="79">
        <v>0</v>
      </c>
      <c r="AR834" s="79">
        <v>0</v>
      </c>
      <c r="AS834" s="79"/>
      <c r="AT834" s="79"/>
      <c r="AU834" s="79"/>
      <c r="AV834" s="79"/>
      <c r="AW834" s="79"/>
      <c r="AX834" s="79"/>
      <c r="AY834" s="79"/>
      <c r="AZ834" s="79"/>
      <c r="BA834">
        <v>1</v>
      </c>
      <c r="BB834">
        <v>0</v>
      </c>
      <c r="BC834" s="79" t="str">
        <f>IF(Edges[[#This Row],[Sentiment]]=0,"NEUTRAL",IF(Edges[[#This Row],[Sentiment]]=1,"POSITIVE",IF(Edges[[#This Row],[Sentiment]]=-1,"NEGATIVE")))</f>
        <v>NEUTRAL</v>
      </c>
      <c r="BD834" s="79" t="str">
        <f>IF(Edges[[#This Row],[Vertex 1]]=Edges[[#This Row],[Vertex 2]],"HIDE","SHOW")</f>
        <v>SHOW</v>
      </c>
      <c r="BE834" s="78" t="str">
        <f>REPLACE(INDEX(GroupVertices[Group], MATCH(Edges[[#This Row],[Vertex 1]],GroupVertices[Vertex],0)),1,1,"")</f>
        <v>EUTRAL</v>
      </c>
      <c r="BF834" s="78" t="str">
        <f>REPLACE(INDEX(GroupVertices[Group], MATCH(Edges[[#This Row],[Vertex 2]],GroupVertices[Vertex],0)),1,1,"")</f>
        <v>EUTRAL</v>
      </c>
    </row>
    <row r="835" spans="1:58" x14ac:dyDescent="0.25">
      <c r="A835" s="64" t="s">
        <v>704</v>
      </c>
      <c r="B835" s="64" t="s">
        <v>1405</v>
      </c>
      <c r="C835" s="65"/>
      <c r="D835" s="66"/>
      <c r="E835" s="67"/>
      <c r="F835" s="68"/>
      <c r="G835" s="65" t="str">
        <f>IF(Edges[[#This Row],[Vertex 1]]=Edges[[#This Row],[Vertex 2]],"HIDE","SHOW")</f>
        <v>SHOW</v>
      </c>
      <c r="H835" s="69"/>
      <c r="I835" s="70"/>
      <c r="J835" s="70"/>
      <c r="K835" s="34" t="s">
        <v>65</v>
      </c>
      <c r="L835" s="77">
        <v>835</v>
      </c>
      <c r="M835" s="77"/>
      <c r="N835" s="72"/>
      <c r="O835" s="79" t="s">
        <v>1646</v>
      </c>
      <c r="P835" s="81">
        <v>42853.290555555555</v>
      </c>
      <c r="Q835" s="79" t="s">
        <v>2048</v>
      </c>
      <c r="R835" s="82" t="s">
        <v>3436</v>
      </c>
      <c r="S835" s="79" t="s">
        <v>4048</v>
      </c>
      <c r="T835" s="79"/>
      <c r="U835" s="82" t="s">
        <v>4541</v>
      </c>
      <c r="V835" s="82" t="s">
        <v>4541</v>
      </c>
      <c r="W835" s="81">
        <v>42853.290555555555</v>
      </c>
      <c r="X835" s="82" t="s">
        <v>6455</v>
      </c>
      <c r="Y835" s="79"/>
      <c r="Z835" s="79"/>
      <c r="AA835" s="83" t="s">
        <v>8502</v>
      </c>
      <c r="AB835" s="79"/>
      <c r="AC835" s="79" t="b">
        <v>0</v>
      </c>
      <c r="AD835" s="79">
        <v>0</v>
      </c>
      <c r="AE835" s="83" t="s">
        <v>9915</v>
      </c>
      <c r="AF835" s="79" t="b">
        <v>0</v>
      </c>
      <c r="AG835" s="79" t="s">
        <v>9963</v>
      </c>
      <c r="AH835" s="79"/>
      <c r="AI835" s="83" t="s">
        <v>9915</v>
      </c>
      <c r="AJ835" s="79" t="b">
        <v>0</v>
      </c>
      <c r="AK835" s="79">
        <v>13</v>
      </c>
      <c r="AL835" s="83" t="s">
        <v>9518</v>
      </c>
      <c r="AM835" s="79" t="s">
        <v>9993</v>
      </c>
      <c r="AN835" s="79" t="b">
        <v>0</v>
      </c>
      <c r="AO835" s="83" t="s">
        <v>9518</v>
      </c>
      <c r="AP835" s="79" t="s">
        <v>179</v>
      </c>
      <c r="AQ835" s="79">
        <v>0</v>
      </c>
      <c r="AR835" s="79">
        <v>0</v>
      </c>
      <c r="AS835" s="79"/>
      <c r="AT835" s="79"/>
      <c r="AU835" s="79"/>
      <c r="AV835" s="79"/>
      <c r="AW835" s="79"/>
      <c r="AX835" s="79"/>
      <c r="AY835" s="79"/>
      <c r="AZ835" s="79"/>
      <c r="BA835">
        <v>1</v>
      </c>
      <c r="BB835">
        <v>0</v>
      </c>
      <c r="BC835" s="79" t="str">
        <f>IF(Edges[[#This Row],[Sentiment]]=0,"NEUTRAL",IF(Edges[[#This Row],[Sentiment]]=1,"POSITIVE",IF(Edges[[#This Row],[Sentiment]]=-1,"NEGATIVE")))</f>
        <v>NEUTRAL</v>
      </c>
      <c r="BD835" s="79" t="str">
        <f>IF(Edges[[#This Row],[Vertex 1]]=Edges[[#This Row],[Vertex 2]],"HIDE","SHOW")</f>
        <v>SHOW</v>
      </c>
      <c r="BE835" s="78" t="str">
        <f>REPLACE(INDEX(GroupVertices[Group], MATCH(Edges[[#This Row],[Vertex 1]],GroupVertices[Vertex],0)),1,1,"")</f>
        <v>EUTRAL</v>
      </c>
      <c r="BF835" s="78" t="str">
        <f>REPLACE(INDEX(GroupVertices[Group], MATCH(Edges[[#This Row],[Vertex 2]],GroupVertices[Vertex],0)),1,1,"")</f>
        <v>OSITIVE</v>
      </c>
    </row>
    <row r="836" spans="1:58" x14ac:dyDescent="0.25">
      <c r="A836" s="64" t="s">
        <v>705</v>
      </c>
      <c r="B836" s="64" t="s">
        <v>1281</v>
      </c>
      <c r="C836" s="65"/>
      <c r="D836" s="66"/>
      <c r="E836" s="67"/>
      <c r="F836" s="68"/>
      <c r="G836" s="65" t="str">
        <f>IF(Edges[[#This Row],[Vertex 1]]=Edges[[#This Row],[Vertex 2]],"HIDE","SHOW")</f>
        <v>SHOW</v>
      </c>
      <c r="H836" s="69"/>
      <c r="I836" s="70"/>
      <c r="J836" s="70"/>
      <c r="K836" s="34" t="s">
        <v>65</v>
      </c>
      <c r="L836" s="77">
        <v>836</v>
      </c>
      <c r="M836" s="77"/>
      <c r="N836" s="72"/>
      <c r="O836" s="79" t="s">
        <v>1646</v>
      </c>
      <c r="P836" s="81">
        <v>42853.295104166667</v>
      </c>
      <c r="Q836" s="79" t="s">
        <v>2057</v>
      </c>
      <c r="R836" s="82" t="s">
        <v>3419</v>
      </c>
      <c r="S836" s="79" t="s">
        <v>4111</v>
      </c>
      <c r="T836" s="79"/>
      <c r="U836" s="79"/>
      <c r="V836" s="82" t="s">
        <v>5145</v>
      </c>
      <c r="W836" s="81">
        <v>42853.295104166667</v>
      </c>
      <c r="X836" s="82" t="s">
        <v>6456</v>
      </c>
      <c r="Y836" s="79"/>
      <c r="Z836" s="79"/>
      <c r="AA836" s="83" t="s">
        <v>8503</v>
      </c>
      <c r="AB836" s="79"/>
      <c r="AC836" s="79" t="b">
        <v>0</v>
      </c>
      <c r="AD836" s="79">
        <v>0</v>
      </c>
      <c r="AE836" s="83" t="s">
        <v>9915</v>
      </c>
      <c r="AF836" s="79" t="b">
        <v>0</v>
      </c>
      <c r="AG836" s="79" t="s">
        <v>9963</v>
      </c>
      <c r="AH836" s="79"/>
      <c r="AI836" s="83" t="s">
        <v>9915</v>
      </c>
      <c r="AJ836" s="79" t="b">
        <v>0</v>
      </c>
      <c r="AK836" s="79">
        <v>6</v>
      </c>
      <c r="AL836" s="83" t="s">
        <v>8979</v>
      </c>
      <c r="AM836" s="79" t="s">
        <v>9991</v>
      </c>
      <c r="AN836" s="79" t="b">
        <v>0</v>
      </c>
      <c r="AO836" s="83" t="s">
        <v>8979</v>
      </c>
      <c r="AP836" s="79" t="s">
        <v>179</v>
      </c>
      <c r="AQ836" s="79">
        <v>0</v>
      </c>
      <c r="AR836" s="79">
        <v>0</v>
      </c>
      <c r="AS836" s="79"/>
      <c r="AT836" s="79"/>
      <c r="AU836" s="79"/>
      <c r="AV836" s="79"/>
      <c r="AW836" s="79"/>
      <c r="AX836" s="79"/>
      <c r="AY836" s="79"/>
      <c r="AZ836" s="79"/>
      <c r="BA836">
        <v>1</v>
      </c>
      <c r="BB836">
        <v>0</v>
      </c>
      <c r="BC836" s="79" t="str">
        <f>IF(Edges[[#This Row],[Sentiment]]=0,"NEUTRAL",IF(Edges[[#This Row],[Sentiment]]=1,"POSITIVE",IF(Edges[[#This Row],[Sentiment]]=-1,"NEGATIVE")))</f>
        <v>NEUTRAL</v>
      </c>
      <c r="BD836" s="79" t="str">
        <f>IF(Edges[[#This Row],[Vertex 1]]=Edges[[#This Row],[Vertex 2]],"HIDE","SHOW")</f>
        <v>SHOW</v>
      </c>
      <c r="BE836" s="78" t="str">
        <f>REPLACE(INDEX(GroupVertices[Group], MATCH(Edges[[#This Row],[Vertex 1]],GroupVertices[Vertex],0)),1,1,"")</f>
        <v>EUTRAL</v>
      </c>
      <c r="BF836" s="78" t="str">
        <f>REPLACE(INDEX(GroupVertices[Group], MATCH(Edges[[#This Row],[Vertex 2]],GroupVertices[Vertex],0)),1,1,"")</f>
        <v>EUTRAL</v>
      </c>
    </row>
    <row r="837" spans="1:58" x14ac:dyDescent="0.25">
      <c r="A837" s="64" t="s">
        <v>705</v>
      </c>
      <c r="B837" s="64" t="s">
        <v>1078</v>
      </c>
      <c r="C837" s="65"/>
      <c r="D837" s="66"/>
      <c r="E837" s="67"/>
      <c r="F837" s="68"/>
      <c r="G837" s="65" t="str">
        <f>IF(Edges[[#This Row],[Vertex 1]]=Edges[[#This Row],[Vertex 2]],"HIDE","SHOW")</f>
        <v>SHOW</v>
      </c>
      <c r="H837" s="69"/>
      <c r="I837" s="70"/>
      <c r="J837" s="70"/>
      <c r="K837" s="34" t="s">
        <v>65</v>
      </c>
      <c r="L837" s="77">
        <v>837</v>
      </c>
      <c r="M837" s="77"/>
      <c r="N837" s="72"/>
      <c r="O837" s="79" t="s">
        <v>1646</v>
      </c>
      <c r="P837" s="81">
        <v>42853.295104166667</v>
      </c>
      <c r="Q837" s="79" t="s">
        <v>2057</v>
      </c>
      <c r="R837" s="82" t="s">
        <v>3419</v>
      </c>
      <c r="S837" s="79" t="s">
        <v>4111</v>
      </c>
      <c r="T837" s="79"/>
      <c r="U837" s="79"/>
      <c r="V837" s="82" t="s">
        <v>5145</v>
      </c>
      <c r="W837" s="81">
        <v>42853.295104166667</v>
      </c>
      <c r="X837" s="82" t="s">
        <v>6456</v>
      </c>
      <c r="Y837" s="79"/>
      <c r="Z837" s="79"/>
      <c r="AA837" s="83" t="s">
        <v>8503</v>
      </c>
      <c r="AB837" s="79"/>
      <c r="AC837" s="79" t="b">
        <v>0</v>
      </c>
      <c r="AD837" s="79">
        <v>0</v>
      </c>
      <c r="AE837" s="83" t="s">
        <v>9915</v>
      </c>
      <c r="AF837" s="79" t="b">
        <v>0</v>
      </c>
      <c r="AG837" s="79" t="s">
        <v>9963</v>
      </c>
      <c r="AH837" s="79"/>
      <c r="AI837" s="83" t="s">
        <v>9915</v>
      </c>
      <c r="AJ837" s="79" t="b">
        <v>0</v>
      </c>
      <c r="AK837" s="79">
        <v>6</v>
      </c>
      <c r="AL837" s="83" t="s">
        <v>8979</v>
      </c>
      <c r="AM837" s="79" t="s">
        <v>9991</v>
      </c>
      <c r="AN837" s="79" t="b">
        <v>0</v>
      </c>
      <c r="AO837" s="83" t="s">
        <v>8979</v>
      </c>
      <c r="AP837" s="79" t="s">
        <v>179</v>
      </c>
      <c r="AQ837" s="79">
        <v>0</v>
      </c>
      <c r="AR837" s="79">
        <v>0</v>
      </c>
      <c r="AS837" s="79"/>
      <c r="AT837" s="79"/>
      <c r="AU837" s="79"/>
      <c r="AV837" s="79"/>
      <c r="AW837" s="79"/>
      <c r="AX837" s="79"/>
      <c r="AY837" s="79"/>
      <c r="AZ837" s="79"/>
      <c r="BA837">
        <v>1</v>
      </c>
      <c r="BB837">
        <v>0</v>
      </c>
      <c r="BC837" s="79" t="str">
        <f>IF(Edges[[#This Row],[Sentiment]]=0,"NEUTRAL",IF(Edges[[#This Row],[Sentiment]]=1,"POSITIVE",IF(Edges[[#This Row],[Sentiment]]=-1,"NEGATIVE")))</f>
        <v>NEUTRAL</v>
      </c>
      <c r="BD837" s="79" t="str">
        <f>IF(Edges[[#This Row],[Vertex 1]]=Edges[[#This Row],[Vertex 2]],"HIDE","SHOW")</f>
        <v>SHOW</v>
      </c>
      <c r="BE837" s="78" t="str">
        <f>REPLACE(INDEX(GroupVertices[Group], MATCH(Edges[[#This Row],[Vertex 1]],GroupVertices[Vertex],0)),1,1,"")</f>
        <v>EUTRAL</v>
      </c>
      <c r="BF837" s="78" t="str">
        <f>REPLACE(INDEX(GroupVertices[Group], MATCH(Edges[[#This Row],[Vertex 2]],GroupVertices[Vertex],0)),1,1,"")</f>
        <v>EUTRAL</v>
      </c>
    </row>
    <row r="838" spans="1:58" x14ac:dyDescent="0.25">
      <c r="A838" s="64" t="s">
        <v>706</v>
      </c>
      <c r="B838" s="64" t="s">
        <v>1406</v>
      </c>
      <c r="C838" s="65"/>
      <c r="D838" s="66"/>
      <c r="E838" s="67"/>
      <c r="F838" s="68"/>
      <c r="G838" s="65" t="str">
        <f>IF(Edges[[#This Row],[Vertex 1]]=Edges[[#This Row],[Vertex 2]],"HIDE","SHOW")</f>
        <v>SHOW</v>
      </c>
      <c r="H838" s="69"/>
      <c r="I838" s="70"/>
      <c r="J838" s="70"/>
      <c r="K838" s="34" t="s">
        <v>65</v>
      </c>
      <c r="L838" s="77">
        <v>838</v>
      </c>
      <c r="M838" s="77"/>
      <c r="N838" s="72"/>
      <c r="O838" s="79" t="s">
        <v>1646</v>
      </c>
      <c r="P838" s="81">
        <v>42852.571250000001</v>
      </c>
      <c r="Q838" s="79" t="s">
        <v>1860</v>
      </c>
      <c r="R838" s="82" t="s">
        <v>3336</v>
      </c>
      <c r="S838" s="79" t="s">
        <v>4048</v>
      </c>
      <c r="T838" s="79"/>
      <c r="U838" s="79"/>
      <c r="V838" s="82" t="s">
        <v>5146</v>
      </c>
      <c r="W838" s="81">
        <v>42852.571250000001</v>
      </c>
      <c r="X838" s="82" t="s">
        <v>6457</v>
      </c>
      <c r="Y838" s="79"/>
      <c r="Z838" s="79"/>
      <c r="AA838" s="83" t="s">
        <v>8504</v>
      </c>
      <c r="AB838" s="79"/>
      <c r="AC838" s="79" t="b">
        <v>0</v>
      </c>
      <c r="AD838" s="79">
        <v>0</v>
      </c>
      <c r="AE838" s="83" t="s">
        <v>9915</v>
      </c>
      <c r="AF838" s="79" t="b">
        <v>0</v>
      </c>
      <c r="AG838" s="79" t="s">
        <v>9963</v>
      </c>
      <c r="AH838" s="79"/>
      <c r="AI838" s="83" t="s">
        <v>9915</v>
      </c>
      <c r="AJ838" s="79" t="b">
        <v>0</v>
      </c>
      <c r="AK838" s="79">
        <v>14</v>
      </c>
      <c r="AL838" s="83" t="s">
        <v>9511</v>
      </c>
      <c r="AM838" s="79" t="s">
        <v>9991</v>
      </c>
      <c r="AN838" s="79" t="b">
        <v>0</v>
      </c>
      <c r="AO838" s="83" t="s">
        <v>9511</v>
      </c>
      <c r="AP838" s="79" t="s">
        <v>179</v>
      </c>
      <c r="AQ838" s="79">
        <v>0</v>
      </c>
      <c r="AR838" s="79">
        <v>0</v>
      </c>
      <c r="AS838" s="79"/>
      <c r="AT838" s="79"/>
      <c r="AU838" s="79"/>
      <c r="AV838" s="79"/>
      <c r="AW838" s="79"/>
      <c r="AX838" s="79"/>
      <c r="AY838" s="79"/>
      <c r="AZ838" s="79"/>
      <c r="BA838">
        <v>2</v>
      </c>
      <c r="BB838">
        <v>0</v>
      </c>
      <c r="BC838" s="79" t="str">
        <f>IF(Edges[[#This Row],[Sentiment]]=0,"NEUTRAL",IF(Edges[[#This Row],[Sentiment]]=1,"POSITIVE",IF(Edges[[#This Row],[Sentiment]]=-1,"NEGATIVE")))</f>
        <v>NEUTRAL</v>
      </c>
      <c r="BD838" s="79" t="str">
        <f>IF(Edges[[#This Row],[Vertex 1]]=Edges[[#This Row],[Vertex 2]],"HIDE","SHOW")</f>
        <v>SHOW</v>
      </c>
      <c r="BE838" s="78" t="str">
        <f>REPLACE(INDEX(GroupVertices[Group], MATCH(Edges[[#This Row],[Vertex 1]],GroupVertices[Vertex],0)),1,1,"")</f>
        <v>EUTRAL</v>
      </c>
      <c r="BF838" s="78" t="str">
        <f>REPLACE(INDEX(GroupVertices[Group], MATCH(Edges[[#This Row],[Vertex 2]],GroupVertices[Vertex],0)),1,1,"")</f>
        <v>eneral</v>
      </c>
    </row>
    <row r="839" spans="1:58" x14ac:dyDescent="0.25">
      <c r="A839" s="64" t="s">
        <v>706</v>
      </c>
      <c r="B839" s="64" t="s">
        <v>1405</v>
      </c>
      <c r="C839" s="65"/>
      <c r="D839" s="66"/>
      <c r="E839" s="67"/>
      <c r="F839" s="68"/>
      <c r="G839" s="65" t="str">
        <f>IF(Edges[[#This Row],[Vertex 1]]=Edges[[#This Row],[Vertex 2]],"HIDE","SHOW")</f>
        <v>SHOW</v>
      </c>
      <c r="H839" s="69"/>
      <c r="I839" s="70"/>
      <c r="J839" s="70"/>
      <c r="K839" s="34" t="s">
        <v>65</v>
      </c>
      <c r="L839" s="77">
        <v>839</v>
      </c>
      <c r="M839" s="77"/>
      <c r="N839" s="72"/>
      <c r="O839" s="79" t="s">
        <v>1646</v>
      </c>
      <c r="P839" s="81">
        <v>42852.571250000001</v>
      </c>
      <c r="Q839" s="79" t="s">
        <v>1860</v>
      </c>
      <c r="R839" s="82" t="s">
        <v>3336</v>
      </c>
      <c r="S839" s="79" t="s">
        <v>4048</v>
      </c>
      <c r="T839" s="79"/>
      <c r="U839" s="79"/>
      <c r="V839" s="82" t="s">
        <v>5146</v>
      </c>
      <c r="W839" s="81">
        <v>42852.571250000001</v>
      </c>
      <c r="X839" s="82" t="s">
        <v>6457</v>
      </c>
      <c r="Y839" s="79"/>
      <c r="Z839" s="79"/>
      <c r="AA839" s="83" t="s">
        <v>8504</v>
      </c>
      <c r="AB839" s="79"/>
      <c r="AC839" s="79" t="b">
        <v>0</v>
      </c>
      <c r="AD839" s="79">
        <v>0</v>
      </c>
      <c r="AE839" s="83" t="s">
        <v>9915</v>
      </c>
      <c r="AF839" s="79" t="b">
        <v>0</v>
      </c>
      <c r="AG839" s="79" t="s">
        <v>9963</v>
      </c>
      <c r="AH839" s="79"/>
      <c r="AI839" s="83" t="s">
        <v>9915</v>
      </c>
      <c r="AJ839" s="79" t="b">
        <v>0</v>
      </c>
      <c r="AK839" s="79">
        <v>14</v>
      </c>
      <c r="AL839" s="83" t="s">
        <v>9511</v>
      </c>
      <c r="AM839" s="79" t="s">
        <v>9991</v>
      </c>
      <c r="AN839" s="79" t="b">
        <v>0</v>
      </c>
      <c r="AO839" s="83" t="s">
        <v>9511</v>
      </c>
      <c r="AP839" s="79" t="s">
        <v>179</v>
      </c>
      <c r="AQ839" s="79">
        <v>0</v>
      </c>
      <c r="AR839" s="79">
        <v>0</v>
      </c>
      <c r="AS839" s="79"/>
      <c r="AT839" s="79"/>
      <c r="AU839" s="79"/>
      <c r="AV839" s="79"/>
      <c r="AW839" s="79"/>
      <c r="AX839" s="79"/>
      <c r="AY839" s="79"/>
      <c r="AZ839" s="79"/>
      <c r="BA839">
        <v>3</v>
      </c>
      <c r="BB839">
        <v>0</v>
      </c>
      <c r="BC839" s="79" t="str">
        <f>IF(Edges[[#This Row],[Sentiment]]=0,"NEUTRAL",IF(Edges[[#This Row],[Sentiment]]=1,"POSITIVE",IF(Edges[[#This Row],[Sentiment]]=-1,"NEGATIVE")))</f>
        <v>NEUTRAL</v>
      </c>
      <c r="BD839" s="79" t="str">
        <f>IF(Edges[[#This Row],[Vertex 1]]=Edges[[#This Row],[Vertex 2]],"HIDE","SHOW")</f>
        <v>SHOW</v>
      </c>
      <c r="BE839" s="78" t="str">
        <f>REPLACE(INDEX(GroupVertices[Group], MATCH(Edges[[#This Row],[Vertex 1]],GroupVertices[Vertex],0)),1,1,"")</f>
        <v>EUTRAL</v>
      </c>
      <c r="BF839" s="78" t="str">
        <f>REPLACE(INDEX(GroupVertices[Group], MATCH(Edges[[#This Row],[Vertex 2]],GroupVertices[Vertex],0)),1,1,"")</f>
        <v>OSITIVE</v>
      </c>
    </row>
    <row r="840" spans="1:58" x14ac:dyDescent="0.25">
      <c r="A840" s="64" t="s">
        <v>706</v>
      </c>
      <c r="B840" s="64" t="s">
        <v>1406</v>
      </c>
      <c r="C840" s="65"/>
      <c r="D840" s="66"/>
      <c r="E840" s="67"/>
      <c r="F840" s="68"/>
      <c r="G840" s="65" t="str">
        <f>IF(Edges[[#This Row],[Vertex 1]]=Edges[[#This Row],[Vertex 2]],"HIDE","SHOW")</f>
        <v>SHOW</v>
      </c>
      <c r="H840" s="69"/>
      <c r="I840" s="70"/>
      <c r="J840" s="70"/>
      <c r="K840" s="34" t="s">
        <v>65</v>
      </c>
      <c r="L840" s="77">
        <v>840</v>
      </c>
      <c r="M840" s="77"/>
      <c r="N840" s="72"/>
      <c r="O840" s="79" t="s">
        <v>1646</v>
      </c>
      <c r="P840" s="81">
        <v>42852.680405092593</v>
      </c>
      <c r="Q840" s="79" t="s">
        <v>1901</v>
      </c>
      <c r="R840" s="82" t="s">
        <v>3364</v>
      </c>
      <c r="S840" s="79" t="s">
        <v>4048</v>
      </c>
      <c r="T840" s="79"/>
      <c r="U840" s="82" t="s">
        <v>4516</v>
      </c>
      <c r="V840" s="82" t="s">
        <v>4516</v>
      </c>
      <c r="W840" s="81">
        <v>42852.680405092593</v>
      </c>
      <c r="X840" s="82" t="s">
        <v>6458</v>
      </c>
      <c r="Y840" s="79"/>
      <c r="Z840" s="79"/>
      <c r="AA840" s="83" t="s">
        <v>8505</v>
      </c>
      <c r="AB840" s="79"/>
      <c r="AC840" s="79" t="b">
        <v>0</v>
      </c>
      <c r="AD840" s="79">
        <v>0</v>
      </c>
      <c r="AE840" s="83" t="s">
        <v>9915</v>
      </c>
      <c r="AF840" s="79" t="b">
        <v>0</v>
      </c>
      <c r="AG840" s="79" t="s">
        <v>9963</v>
      </c>
      <c r="AH840" s="79"/>
      <c r="AI840" s="83" t="s">
        <v>9915</v>
      </c>
      <c r="AJ840" s="79" t="b">
        <v>0</v>
      </c>
      <c r="AK840" s="79">
        <v>10</v>
      </c>
      <c r="AL840" s="83" t="s">
        <v>9512</v>
      </c>
      <c r="AM840" s="79" t="s">
        <v>9991</v>
      </c>
      <c r="AN840" s="79" t="b">
        <v>0</v>
      </c>
      <c r="AO840" s="83" t="s">
        <v>9512</v>
      </c>
      <c r="AP840" s="79" t="s">
        <v>179</v>
      </c>
      <c r="AQ840" s="79">
        <v>0</v>
      </c>
      <c r="AR840" s="79">
        <v>0</v>
      </c>
      <c r="AS840" s="79"/>
      <c r="AT840" s="79"/>
      <c r="AU840" s="79"/>
      <c r="AV840" s="79"/>
      <c r="AW840" s="79"/>
      <c r="AX840" s="79"/>
      <c r="AY840" s="79"/>
      <c r="AZ840" s="79"/>
      <c r="BA840">
        <v>2</v>
      </c>
      <c r="BB840">
        <v>0</v>
      </c>
      <c r="BC840" s="79" t="str">
        <f>IF(Edges[[#This Row],[Sentiment]]=0,"NEUTRAL",IF(Edges[[#This Row],[Sentiment]]=1,"POSITIVE",IF(Edges[[#This Row],[Sentiment]]=-1,"NEGATIVE")))</f>
        <v>NEUTRAL</v>
      </c>
      <c r="BD840" s="79" t="str">
        <f>IF(Edges[[#This Row],[Vertex 1]]=Edges[[#This Row],[Vertex 2]],"HIDE","SHOW")</f>
        <v>SHOW</v>
      </c>
      <c r="BE840" s="78" t="str">
        <f>REPLACE(INDEX(GroupVertices[Group], MATCH(Edges[[#This Row],[Vertex 1]],GroupVertices[Vertex],0)),1,1,"")</f>
        <v>EUTRAL</v>
      </c>
      <c r="BF840" s="78" t="str">
        <f>REPLACE(INDEX(GroupVertices[Group], MATCH(Edges[[#This Row],[Vertex 2]],GroupVertices[Vertex],0)),1,1,"")</f>
        <v>eneral</v>
      </c>
    </row>
    <row r="841" spans="1:58" x14ac:dyDescent="0.25">
      <c r="A841" s="64" t="s">
        <v>706</v>
      </c>
      <c r="B841" s="64" t="s">
        <v>1405</v>
      </c>
      <c r="C841" s="65"/>
      <c r="D841" s="66"/>
      <c r="E841" s="67"/>
      <c r="F841" s="68"/>
      <c r="G841" s="65" t="str">
        <f>IF(Edges[[#This Row],[Vertex 1]]=Edges[[#This Row],[Vertex 2]],"HIDE","SHOW")</f>
        <v>SHOW</v>
      </c>
      <c r="H841" s="69"/>
      <c r="I841" s="70"/>
      <c r="J841" s="70"/>
      <c r="K841" s="34" t="s">
        <v>65</v>
      </c>
      <c r="L841" s="77">
        <v>841</v>
      </c>
      <c r="M841" s="77"/>
      <c r="N841" s="72"/>
      <c r="O841" s="79" t="s">
        <v>1646</v>
      </c>
      <c r="P841" s="81">
        <v>42852.680405092593</v>
      </c>
      <c r="Q841" s="79" t="s">
        <v>1901</v>
      </c>
      <c r="R841" s="82" t="s">
        <v>3364</v>
      </c>
      <c r="S841" s="79" t="s">
        <v>4048</v>
      </c>
      <c r="T841" s="79"/>
      <c r="U841" s="82" t="s">
        <v>4516</v>
      </c>
      <c r="V841" s="82" t="s">
        <v>4516</v>
      </c>
      <c r="W841" s="81">
        <v>42852.680405092593</v>
      </c>
      <c r="X841" s="82" t="s">
        <v>6458</v>
      </c>
      <c r="Y841" s="79"/>
      <c r="Z841" s="79"/>
      <c r="AA841" s="83" t="s">
        <v>8505</v>
      </c>
      <c r="AB841" s="79"/>
      <c r="AC841" s="79" t="b">
        <v>0</v>
      </c>
      <c r="AD841" s="79">
        <v>0</v>
      </c>
      <c r="AE841" s="83" t="s">
        <v>9915</v>
      </c>
      <c r="AF841" s="79" t="b">
        <v>0</v>
      </c>
      <c r="AG841" s="79" t="s">
        <v>9963</v>
      </c>
      <c r="AH841" s="79"/>
      <c r="AI841" s="83" t="s">
        <v>9915</v>
      </c>
      <c r="AJ841" s="79" t="b">
        <v>0</v>
      </c>
      <c r="AK841" s="79">
        <v>10</v>
      </c>
      <c r="AL841" s="83" t="s">
        <v>9512</v>
      </c>
      <c r="AM841" s="79" t="s">
        <v>9991</v>
      </c>
      <c r="AN841" s="79" t="b">
        <v>0</v>
      </c>
      <c r="AO841" s="83" t="s">
        <v>9512</v>
      </c>
      <c r="AP841" s="79" t="s">
        <v>179</v>
      </c>
      <c r="AQ841" s="79">
        <v>0</v>
      </c>
      <c r="AR841" s="79">
        <v>0</v>
      </c>
      <c r="AS841" s="79"/>
      <c r="AT841" s="79"/>
      <c r="AU841" s="79"/>
      <c r="AV841" s="79"/>
      <c r="AW841" s="79"/>
      <c r="AX841" s="79"/>
      <c r="AY841" s="79"/>
      <c r="AZ841" s="79"/>
      <c r="BA841">
        <v>3</v>
      </c>
      <c r="BB841">
        <v>0</v>
      </c>
      <c r="BC841" s="79" t="str">
        <f>IF(Edges[[#This Row],[Sentiment]]=0,"NEUTRAL",IF(Edges[[#This Row],[Sentiment]]=1,"POSITIVE",IF(Edges[[#This Row],[Sentiment]]=-1,"NEGATIVE")))</f>
        <v>NEUTRAL</v>
      </c>
      <c r="BD841" s="79" t="str">
        <f>IF(Edges[[#This Row],[Vertex 1]]=Edges[[#This Row],[Vertex 2]],"HIDE","SHOW")</f>
        <v>SHOW</v>
      </c>
      <c r="BE841" s="78" t="str">
        <f>REPLACE(INDEX(GroupVertices[Group], MATCH(Edges[[#This Row],[Vertex 1]],GroupVertices[Vertex],0)),1,1,"")</f>
        <v>EUTRAL</v>
      </c>
      <c r="BF841" s="78" t="str">
        <f>REPLACE(INDEX(GroupVertices[Group], MATCH(Edges[[#This Row],[Vertex 2]],GroupVertices[Vertex],0)),1,1,"")</f>
        <v>OSITIVE</v>
      </c>
    </row>
    <row r="842" spans="1:58" x14ac:dyDescent="0.25">
      <c r="A842" s="64" t="s">
        <v>706</v>
      </c>
      <c r="B842" s="64" t="s">
        <v>1405</v>
      </c>
      <c r="C842" s="65"/>
      <c r="D842" s="66"/>
      <c r="E842" s="67"/>
      <c r="F842" s="68"/>
      <c r="G842" s="65" t="str">
        <f>IF(Edges[[#This Row],[Vertex 1]]=Edges[[#This Row],[Vertex 2]],"HIDE","SHOW")</f>
        <v>SHOW</v>
      </c>
      <c r="H842" s="69"/>
      <c r="I842" s="70"/>
      <c r="J842" s="70"/>
      <c r="K842" s="34" t="s">
        <v>65</v>
      </c>
      <c r="L842" s="77">
        <v>842</v>
      </c>
      <c r="M842" s="77"/>
      <c r="N842" s="72"/>
      <c r="O842" s="79" t="s">
        <v>1646</v>
      </c>
      <c r="P842" s="81">
        <v>42853.298657407409</v>
      </c>
      <c r="Q842" s="79" t="s">
        <v>2048</v>
      </c>
      <c r="R842" s="82" t="s">
        <v>3436</v>
      </c>
      <c r="S842" s="79" t="s">
        <v>4048</v>
      </c>
      <c r="T842" s="79"/>
      <c r="U842" s="82" t="s">
        <v>4541</v>
      </c>
      <c r="V842" s="82" t="s">
        <v>4541</v>
      </c>
      <c r="W842" s="81">
        <v>42853.298657407409</v>
      </c>
      <c r="X842" s="82" t="s">
        <v>6459</v>
      </c>
      <c r="Y842" s="79"/>
      <c r="Z842" s="79"/>
      <c r="AA842" s="83" t="s">
        <v>8506</v>
      </c>
      <c r="AB842" s="79"/>
      <c r="AC842" s="79" t="b">
        <v>0</v>
      </c>
      <c r="AD842" s="79">
        <v>0</v>
      </c>
      <c r="AE842" s="83" t="s">
        <v>9915</v>
      </c>
      <c r="AF842" s="79" t="b">
        <v>0</v>
      </c>
      <c r="AG842" s="79" t="s">
        <v>9963</v>
      </c>
      <c r="AH842" s="79"/>
      <c r="AI842" s="83" t="s">
        <v>9915</v>
      </c>
      <c r="AJ842" s="79" t="b">
        <v>0</v>
      </c>
      <c r="AK842" s="79">
        <v>13</v>
      </c>
      <c r="AL842" s="83" t="s">
        <v>9518</v>
      </c>
      <c r="AM842" s="79" t="s">
        <v>9991</v>
      </c>
      <c r="AN842" s="79" t="b">
        <v>0</v>
      </c>
      <c r="AO842" s="83" t="s">
        <v>9518</v>
      </c>
      <c r="AP842" s="79" t="s">
        <v>179</v>
      </c>
      <c r="AQ842" s="79">
        <v>0</v>
      </c>
      <c r="AR842" s="79">
        <v>0</v>
      </c>
      <c r="AS842" s="79"/>
      <c r="AT842" s="79"/>
      <c r="AU842" s="79"/>
      <c r="AV842" s="79"/>
      <c r="AW842" s="79"/>
      <c r="AX842" s="79"/>
      <c r="AY842" s="79"/>
      <c r="AZ842" s="79"/>
      <c r="BA842">
        <v>3</v>
      </c>
      <c r="BB842">
        <v>0</v>
      </c>
      <c r="BC842" s="79" t="str">
        <f>IF(Edges[[#This Row],[Sentiment]]=0,"NEUTRAL",IF(Edges[[#This Row],[Sentiment]]=1,"POSITIVE",IF(Edges[[#This Row],[Sentiment]]=-1,"NEGATIVE")))</f>
        <v>NEUTRAL</v>
      </c>
      <c r="BD842" s="79" t="str">
        <f>IF(Edges[[#This Row],[Vertex 1]]=Edges[[#This Row],[Vertex 2]],"HIDE","SHOW")</f>
        <v>SHOW</v>
      </c>
      <c r="BE842" s="78" t="str">
        <f>REPLACE(INDEX(GroupVertices[Group], MATCH(Edges[[#This Row],[Vertex 1]],GroupVertices[Vertex],0)),1,1,"")</f>
        <v>EUTRAL</v>
      </c>
      <c r="BF842" s="78" t="str">
        <f>REPLACE(INDEX(GroupVertices[Group], MATCH(Edges[[#This Row],[Vertex 2]],GroupVertices[Vertex],0)),1,1,"")</f>
        <v>OSITIVE</v>
      </c>
    </row>
    <row r="843" spans="1:58" x14ac:dyDescent="0.25">
      <c r="A843" s="64" t="s">
        <v>707</v>
      </c>
      <c r="B843" s="64" t="s">
        <v>1176</v>
      </c>
      <c r="C843" s="65"/>
      <c r="D843" s="66"/>
      <c r="E843" s="67"/>
      <c r="F843" s="68"/>
      <c r="G843" s="65" t="str">
        <f>IF(Edges[[#This Row],[Vertex 1]]=Edges[[#This Row],[Vertex 2]],"HIDE","SHOW")</f>
        <v>SHOW</v>
      </c>
      <c r="H843" s="69"/>
      <c r="I843" s="70"/>
      <c r="J843" s="70"/>
      <c r="K843" s="34" t="s">
        <v>65</v>
      </c>
      <c r="L843" s="77">
        <v>843</v>
      </c>
      <c r="M843" s="77"/>
      <c r="N843" s="72"/>
      <c r="O843" s="79" t="s">
        <v>1647</v>
      </c>
      <c r="P843" s="81">
        <v>42853.301493055558</v>
      </c>
      <c r="Q843" s="79" t="s">
        <v>2058</v>
      </c>
      <c r="R843" s="79"/>
      <c r="S843" s="79"/>
      <c r="T843" s="79"/>
      <c r="U843" s="79"/>
      <c r="V843" s="82" t="s">
        <v>4787</v>
      </c>
      <c r="W843" s="81">
        <v>42853.301493055558</v>
      </c>
      <c r="X843" s="82" t="s">
        <v>6460</v>
      </c>
      <c r="Y843" s="79"/>
      <c r="Z843" s="79"/>
      <c r="AA843" s="83" t="s">
        <v>8507</v>
      </c>
      <c r="AB843" s="79"/>
      <c r="AC843" s="79" t="b">
        <v>0</v>
      </c>
      <c r="AD843" s="79">
        <v>0</v>
      </c>
      <c r="AE843" s="83" t="s">
        <v>9925</v>
      </c>
      <c r="AF843" s="79" t="b">
        <v>0</v>
      </c>
      <c r="AG843" s="79" t="s">
        <v>9963</v>
      </c>
      <c r="AH843" s="79"/>
      <c r="AI843" s="83" t="s">
        <v>9915</v>
      </c>
      <c r="AJ843" s="79" t="b">
        <v>0</v>
      </c>
      <c r="AK843" s="79">
        <v>0</v>
      </c>
      <c r="AL843" s="83" t="s">
        <v>9915</v>
      </c>
      <c r="AM843" s="79" t="s">
        <v>9990</v>
      </c>
      <c r="AN843" s="79" t="b">
        <v>0</v>
      </c>
      <c r="AO843" s="83" t="s">
        <v>8507</v>
      </c>
      <c r="AP843" s="79" t="s">
        <v>179</v>
      </c>
      <c r="AQ843" s="79">
        <v>0</v>
      </c>
      <c r="AR843" s="79">
        <v>0</v>
      </c>
      <c r="AS843" s="79"/>
      <c r="AT843" s="79"/>
      <c r="AU843" s="79"/>
      <c r="AV843" s="79"/>
      <c r="AW843" s="79"/>
      <c r="AX843" s="79"/>
      <c r="AY843" s="79"/>
      <c r="AZ843" s="79"/>
      <c r="BA843">
        <v>1</v>
      </c>
      <c r="BB843">
        <v>0</v>
      </c>
      <c r="BC843" s="79" t="str">
        <f>IF(Edges[[#This Row],[Sentiment]]=0,"NEUTRAL",IF(Edges[[#This Row],[Sentiment]]=1,"POSITIVE",IF(Edges[[#This Row],[Sentiment]]=-1,"NEGATIVE")))</f>
        <v>NEUTRAL</v>
      </c>
      <c r="BD843" s="79" t="str">
        <f>IF(Edges[[#This Row],[Vertex 1]]=Edges[[#This Row],[Vertex 2]],"HIDE","SHOW")</f>
        <v>SHOW</v>
      </c>
      <c r="BE843" s="78" t="str">
        <f>REPLACE(INDEX(GroupVertices[Group], MATCH(Edges[[#This Row],[Vertex 1]],GroupVertices[Vertex],0)),1,1,"")</f>
        <v>EUTRAL</v>
      </c>
      <c r="BF843" s="78" t="str">
        <f>REPLACE(INDEX(GroupVertices[Group], MATCH(Edges[[#This Row],[Vertex 2]],GroupVertices[Vertex],0)),1,1,"")</f>
        <v>eneral</v>
      </c>
    </row>
    <row r="844" spans="1:58" x14ac:dyDescent="0.25">
      <c r="A844" s="64" t="s">
        <v>708</v>
      </c>
      <c r="B844" s="64" t="s">
        <v>1544</v>
      </c>
      <c r="C844" s="65"/>
      <c r="D844" s="66"/>
      <c r="E844" s="67"/>
      <c r="F844" s="68"/>
      <c r="G844" s="65" t="str">
        <f>IF(Edges[[#This Row],[Vertex 1]]=Edges[[#This Row],[Vertex 2]],"HIDE","SHOW")</f>
        <v>SHOW</v>
      </c>
      <c r="H844" s="69"/>
      <c r="I844" s="70"/>
      <c r="J844" s="70"/>
      <c r="K844" s="34" t="s">
        <v>65</v>
      </c>
      <c r="L844" s="77">
        <v>844</v>
      </c>
      <c r="M844" s="77"/>
      <c r="N844" s="72"/>
      <c r="O844" s="79" t="s">
        <v>1646</v>
      </c>
      <c r="P844" s="81">
        <v>42853.302777777775</v>
      </c>
      <c r="Q844" s="79" t="s">
        <v>2050</v>
      </c>
      <c r="R844" s="82" t="s">
        <v>3451</v>
      </c>
      <c r="S844" s="79" t="s">
        <v>4019</v>
      </c>
      <c r="T844" s="79" t="s">
        <v>4342</v>
      </c>
      <c r="U844" s="82" t="s">
        <v>4543</v>
      </c>
      <c r="V844" s="82" t="s">
        <v>4543</v>
      </c>
      <c r="W844" s="81">
        <v>42853.302777777775</v>
      </c>
      <c r="X844" s="82" t="s">
        <v>6461</v>
      </c>
      <c r="Y844" s="79"/>
      <c r="Z844" s="79"/>
      <c r="AA844" s="83" t="s">
        <v>8508</v>
      </c>
      <c r="AB844" s="79"/>
      <c r="AC844" s="79" t="b">
        <v>0</v>
      </c>
      <c r="AD844" s="79">
        <v>0</v>
      </c>
      <c r="AE844" s="83" t="s">
        <v>9915</v>
      </c>
      <c r="AF844" s="79" t="b">
        <v>0</v>
      </c>
      <c r="AG844" s="79" t="s">
        <v>9963</v>
      </c>
      <c r="AH844" s="79"/>
      <c r="AI844" s="83" t="s">
        <v>9915</v>
      </c>
      <c r="AJ844" s="79" t="b">
        <v>0</v>
      </c>
      <c r="AK844" s="79">
        <v>5</v>
      </c>
      <c r="AL844" s="83" t="s">
        <v>9823</v>
      </c>
      <c r="AM844" s="79" t="s">
        <v>9991</v>
      </c>
      <c r="AN844" s="79" t="b">
        <v>0</v>
      </c>
      <c r="AO844" s="83" t="s">
        <v>9823</v>
      </c>
      <c r="AP844" s="79" t="s">
        <v>179</v>
      </c>
      <c r="AQ844" s="79">
        <v>0</v>
      </c>
      <c r="AR844" s="79">
        <v>0</v>
      </c>
      <c r="AS844" s="79"/>
      <c r="AT844" s="79"/>
      <c r="AU844" s="79"/>
      <c r="AV844" s="79"/>
      <c r="AW844" s="79"/>
      <c r="AX844" s="79"/>
      <c r="AY844" s="79"/>
      <c r="AZ844" s="79"/>
      <c r="BA844">
        <v>1</v>
      </c>
      <c r="BB844">
        <v>0</v>
      </c>
      <c r="BC844" s="79" t="str">
        <f>IF(Edges[[#This Row],[Sentiment]]=0,"NEUTRAL",IF(Edges[[#This Row],[Sentiment]]=1,"POSITIVE",IF(Edges[[#This Row],[Sentiment]]=-1,"NEGATIVE")))</f>
        <v>NEUTRAL</v>
      </c>
      <c r="BD844" s="79" t="str">
        <f>IF(Edges[[#This Row],[Vertex 1]]=Edges[[#This Row],[Vertex 2]],"HIDE","SHOW")</f>
        <v>SHOW</v>
      </c>
      <c r="BE844" s="78" t="str">
        <f>REPLACE(INDEX(GroupVertices[Group], MATCH(Edges[[#This Row],[Vertex 1]],GroupVertices[Vertex],0)),1,1,"")</f>
        <v>EUTRAL</v>
      </c>
      <c r="BF844" s="78" t="str">
        <f>REPLACE(INDEX(GroupVertices[Group], MATCH(Edges[[#This Row],[Vertex 2]],GroupVertices[Vertex],0)),1,1,"")</f>
        <v>eneral</v>
      </c>
    </row>
    <row r="845" spans="1:58" x14ac:dyDescent="0.25">
      <c r="A845" s="64" t="s">
        <v>708</v>
      </c>
      <c r="B845" s="64" t="s">
        <v>878</v>
      </c>
      <c r="C845" s="65"/>
      <c r="D845" s="66"/>
      <c r="E845" s="67"/>
      <c r="F845" s="68"/>
      <c r="G845" s="65" t="str">
        <f>IF(Edges[[#This Row],[Vertex 1]]=Edges[[#This Row],[Vertex 2]],"HIDE","SHOW")</f>
        <v>SHOW</v>
      </c>
      <c r="H845" s="69"/>
      <c r="I845" s="70"/>
      <c r="J845" s="70"/>
      <c r="K845" s="34" t="s">
        <v>65</v>
      </c>
      <c r="L845" s="77">
        <v>845</v>
      </c>
      <c r="M845" s="77"/>
      <c r="N845" s="72"/>
      <c r="O845" s="79" t="s">
        <v>1646</v>
      </c>
      <c r="P845" s="81">
        <v>42853.302777777775</v>
      </c>
      <c r="Q845" s="79" t="s">
        <v>2050</v>
      </c>
      <c r="R845" s="82" t="s">
        <v>3451</v>
      </c>
      <c r="S845" s="79" t="s">
        <v>4019</v>
      </c>
      <c r="T845" s="79" t="s">
        <v>4342</v>
      </c>
      <c r="U845" s="82" t="s">
        <v>4543</v>
      </c>
      <c r="V845" s="82" t="s">
        <v>4543</v>
      </c>
      <c r="W845" s="81">
        <v>42853.302777777775</v>
      </c>
      <c r="X845" s="82" t="s">
        <v>6461</v>
      </c>
      <c r="Y845" s="79"/>
      <c r="Z845" s="79"/>
      <c r="AA845" s="83" t="s">
        <v>8508</v>
      </c>
      <c r="AB845" s="79"/>
      <c r="AC845" s="79" t="b">
        <v>0</v>
      </c>
      <c r="AD845" s="79">
        <v>0</v>
      </c>
      <c r="AE845" s="83" t="s">
        <v>9915</v>
      </c>
      <c r="AF845" s="79" t="b">
        <v>0</v>
      </c>
      <c r="AG845" s="79" t="s">
        <v>9963</v>
      </c>
      <c r="AH845" s="79"/>
      <c r="AI845" s="83" t="s">
        <v>9915</v>
      </c>
      <c r="AJ845" s="79" t="b">
        <v>0</v>
      </c>
      <c r="AK845" s="79">
        <v>5</v>
      </c>
      <c r="AL845" s="83" t="s">
        <v>9823</v>
      </c>
      <c r="AM845" s="79" t="s">
        <v>9991</v>
      </c>
      <c r="AN845" s="79" t="b">
        <v>0</v>
      </c>
      <c r="AO845" s="83" t="s">
        <v>9823</v>
      </c>
      <c r="AP845" s="79" t="s">
        <v>179</v>
      </c>
      <c r="AQ845" s="79">
        <v>0</v>
      </c>
      <c r="AR845" s="79">
        <v>0</v>
      </c>
      <c r="AS845" s="79"/>
      <c r="AT845" s="79"/>
      <c r="AU845" s="79"/>
      <c r="AV845" s="79"/>
      <c r="AW845" s="79"/>
      <c r="AX845" s="79"/>
      <c r="AY845" s="79"/>
      <c r="AZ845" s="79"/>
      <c r="BA845">
        <v>1</v>
      </c>
      <c r="BB845">
        <v>0</v>
      </c>
      <c r="BC845" s="79" t="str">
        <f>IF(Edges[[#This Row],[Sentiment]]=0,"NEUTRAL",IF(Edges[[#This Row],[Sentiment]]=1,"POSITIVE",IF(Edges[[#This Row],[Sentiment]]=-1,"NEGATIVE")))</f>
        <v>NEUTRAL</v>
      </c>
      <c r="BD845" s="79" t="str">
        <f>IF(Edges[[#This Row],[Vertex 1]]=Edges[[#This Row],[Vertex 2]],"HIDE","SHOW")</f>
        <v>SHOW</v>
      </c>
      <c r="BE845" s="78" t="str">
        <f>REPLACE(INDEX(GroupVertices[Group], MATCH(Edges[[#This Row],[Vertex 1]],GroupVertices[Vertex],0)),1,1,"")</f>
        <v>EUTRAL</v>
      </c>
      <c r="BF845" s="78" t="str">
        <f>REPLACE(INDEX(GroupVertices[Group], MATCH(Edges[[#This Row],[Vertex 2]],GroupVertices[Vertex],0)),1,1,"")</f>
        <v>EGATIVE</v>
      </c>
    </row>
    <row r="846" spans="1:58" hidden="1" x14ac:dyDescent="0.25">
      <c r="A846" s="64" t="s">
        <v>709</v>
      </c>
      <c r="B846" s="64" t="s">
        <v>709</v>
      </c>
      <c r="C846" s="65"/>
      <c r="D846" s="66"/>
      <c r="E846" s="67"/>
      <c r="F846" s="68"/>
      <c r="G846" s="65" t="str">
        <f>IF(Edges[[#This Row],[Vertex 1]]=Edges[[#This Row],[Vertex 2]],"HIDE","SHOW")</f>
        <v>HIDE</v>
      </c>
      <c r="H846" s="69"/>
      <c r="I846" s="70"/>
      <c r="J846" s="70"/>
      <c r="K846" s="34"/>
      <c r="L846" s="77"/>
      <c r="M846" s="77"/>
      <c r="N846" s="72"/>
      <c r="O846" s="79" t="s">
        <v>179</v>
      </c>
      <c r="P846" s="81">
        <v>42853.304270833331</v>
      </c>
      <c r="Q846" s="79" t="s">
        <v>2059</v>
      </c>
      <c r="R846" s="82" t="s">
        <v>3364</v>
      </c>
      <c r="S846" s="79" t="s">
        <v>4048</v>
      </c>
      <c r="T846" s="79" t="s">
        <v>4344</v>
      </c>
      <c r="U846" s="82" t="s">
        <v>4545</v>
      </c>
      <c r="V846" s="82" t="s">
        <v>4545</v>
      </c>
      <c r="W846" s="81">
        <v>42853.304270833331</v>
      </c>
      <c r="X846" s="82" t="s">
        <v>6462</v>
      </c>
      <c r="Y846" s="79"/>
      <c r="Z846" s="79"/>
      <c r="AA846" s="83" t="s">
        <v>8509</v>
      </c>
      <c r="AB846" s="79"/>
      <c r="AC846" s="79" t="b">
        <v>0</v>
      </c>
      <c r="AD846" s="79">
        <v>0</v>
      </c>
      <c r="AE846" s="83" t="s">
        <v>9915</v>
      </c>
      <c r="AF846" s="79" t="b">
        <v>0</v>
      </c>
      <c r="AG846" s="79" t="s">
        <v>9963</v>
      </c>
      <c r="AH846" s="79"/>
      <c r="AI846" s="83" t="s">
        <v>9915</v>
      </c>
      <c r="AJ846" s="79" t="b">
        <v>0</v>
      </c>
      <c r="AK846" s="79">
        <v>0</v>
      </c>
      <c r="AL846" s="83" t="s">
        <v>9915</v>
      </c>
      <c r="AM846" s="79" t="s">
        <v>9998</v>
      </c>
      <c r="AN846" s="79" t="b">
        <v>0</v>
      </c>
      <c r="AO846" s="83" t="s">
        <v>8509</v>
      </c>
      <c r="AP846" s="79" t="s">
        <v>179</v>
      </c>
      <c r="AQ846" s="79">
        <v>0</v>
      </c>
      <c r="AR846" s="79">
        <v>0</v>
      </c>
      <c r="AS846" s="79"/>
      <c r="AT846" s="79"/>
      <c r="AU846" s="79"/>
      <c r="AV846" s="79"/>
      <c r="AW846" s="79"/>
      <c r="AX846" s="79"/>
      <c r="AY846" s="79"/>
      <c r="AZ846" s="79"/>
      <c r="BA846">
        <v>1</v>
      </c>
      <c r="BB846">
        <v>0</v>
      </c>
      <c r="BC846" s="79" t="str">
        <f>IF(Edges[[#This Row],[Sentiment]]=0,"NEUTRAL",IF(Edges[[#This Row],[Sentiment]]=1,"POSITIVE",IF(Edges[[#This Row],[Sentiment]]=-1,"NEGATIVE")))</f>
        <v>NEUTRAL</v>
      </c>
      <c r="BD846" s="79" t="str">
        <f>IF(Edges[[#This Row],[Vertex 1]]=Edges[[#This Row],[Vertex 2]],"HIDE","SHOW")</f>
        <v>HIDE</v>
      </c>
      <c r="BE846" s="124" t="e">
        <f>REPLACE(INDEX(GroupVertices[Group], MATCH(Edges[[#This Row],[Vertex 1]],GroupVertices[Vertex],0)),1,1,"")</f>
        <v>#N/A</v>
      </c>
      <c r="BF846" s="124" t="e">
        <f>REPLACE(INDEX(GroupVertices[Group], MATCH(Edges[[#This Row],[Vertex 2]],GroupVertices[Vertex],0)),1,1,"")</f>
        <v>#N/A</v>
      </c>
    </row>
    <row r="847" spans="1:58" x14ac:dyDescent="0.25">
      <c r="A847" s="64" t="s">
        <v>710</v>
      </c>
      <c r="B847" s="64" t="s">
        <v>1544</v>
      </c>
      <c r="C847" s="65"/>
      <c r="D847" s="66"/>
      <c r="E847" s="67"/>
      <c r="F847" s="68"/>
      <c r="G847" s="65" t="str">
        <f>IF(Edges[[#This Row],[Vertex 1]]=Edges[[#This Row],[Vertex 2]],"HIDE","SHOW")</f>
        <v>SHOW</v>
      </c>
      <c r="H847" s="69"/>
      <c r="I847" s="70"/>
      <c r="J847" s="70"/>
      <c r="K847" s="34" t="s">
        <v>65</v>
      </c>
      <c r="L847" s="77">
        <v>847</v>
      </c>
      <c r="M847" s="77"/>
      <c r="N847" s="72"/>
      <c r="O847" s="79" t="s">
        <v>1646</v>
      </c>
      <c r="P847" s="81">
        <v>42853.310763888891</v>
      </c>
      <c r="Q847" s="79" t="s">
        <v>2060</v>
      </c>
      <c r="R847" s="82" t="s">
        <v>3364</v>
      </c>
      <c r="S847" s="79" t="s">
        <v>4048</v>
      </c>
      <c r="T847" s="79"/>
      <c r="U847" s="82" t="s">
        <v>4545</v>
      </c>
      <c r="V847" s="82" t="s">
        <v>4545</v>
      </c>
      <c r="W847" s="81">
        <v>42853.310763888891</v>
      </c>
      <c r="X847" s="82" t="s">
        <v>6463</v>
      </c>
      <c r="Y847" s="79"/>
      <c r="Z847" s="79"/>
      <c r="AA847" s="83" t="s">
        <v>8510</v>
      </c>
      <c r="AB847" s="79"/>
      <c r="AC847" s="79" t="b">
        <v>0</v>
      </c>
      <c r="AD847" s="79">
        <v>0</v>
      </c>
      <c r="AE847" s="83" t="s">
        <v>9915</v>
      </c>
      <c r="AF847" s="79" t="b">
        <v>0</v>
      </c>
      <c r="AG847" s="79" t="s">
        <v>9963</v>
      </c>
      <c r="AH847" s="79"/>
      <c r="AI847" s="83" t="s">
        <v>9915</v>
      </c>
      <c r="AJ847" s="79" t="b">
        <v>0</v>
      </c>
      <c r="AK847" s="79">
        <v>1</v>
      </c>
      <c r="AL847" s="83" t="s">
        <v>9515</v>
      </c>
      <c r="AM847" s="79" t="s">
        <v>9991</v>
      </c>
      <c r="AN847" s="79" t="b">
        <v>0</v>
      </c>
      <c r="AO847" s="83" t="s">
        <v>9515</v>
      </c>
      <c r="AP847" s="79" t="s">
        <v>179</v>
      </c>
      <c r="AQ847" s="79">
        <v>0</v>
      </c>
      <c r="AR847" s="79">
        <v>0</v>
      </c>
      <c r="AS847" s="79"/>
      <c r="AT847" s="79"/>
      <c r="AU847" s="79"/>
      <c r="AV847" s="79"/>
      <c r="AW847" s="79"/>
      <c r="AX847" s="79"/>
      <c r="AY847" s="79"/>
      <c r="AZ847" s="79"/>
      <c r="BA847">
        <v>1</v>
      </c>
      <c r="BB847">
        <v>0</v>
      </c>
      <c r="BC847" s="79" t="str">
        <f>IF(Edges[[#This Row],[Sentiment]]=0,"NEUTRAL",IF(Edges[[#This Row],[Sentiment]]=1,"POSITIVE",IF(Edges[[#This Row],[Sentiment]]=-1,"NEGATIVE")))</f>
        <v>NEUTRAL</v>
      </c>
      <c r="BD847" s="79" t="str">
        <f>IF(Edges[[#This Row],[Vertex 1]]=Edges[[#This Row],[Vertex 2]],"HIDE","SHOW")</f>
        <v>SHOW</v>
      </c>
      <c r="BE847" s="78" t="str">
        <f>REPLACE(INDEX(GroupVertices[Group], MATCH(Edges[[#This Row],[Vertex 1]],GroupVertices[Vertex],0)),1,1,"")</f>
        <v>EUTRAL</v>
      </c>
      <c r="BF847" s="78" t="str">
        <f>REPLACE(INDEX(GroupVertices[Group], MATCH(Edges[[#This Row],[Vertex 2]],GroupVertices[Vertex],0)),1,1,"")</f>
        <v>eneral</v>
      </c>
    </row>
    <row r="848" spans="1:58" x14ac:dyDescent="0.25">
      <c r="A848" s="64" t="s">
        <v>710</v>
      </c>
      <c r="B848" s="64" t="s">
        <v>1406</v>
      </c>
      <c r="C848" s="65"/>
      <c r="D848" s="66"/>
      <c r="E848" s="67"/>
      <c r="F848" s="68"/>
      <c r="G848" s="65" t="str">
        <f>IF(Edges[[#This Row],[Vertex 1]]=Edges[[#This Row],[Vertex 2]],"HIDE","SHOW")</f>
        <v>SHOW</v>
      </c>
      <c r="H848" s="69"/>
      <c r="I848" s="70"/>
      <c r="J848" s="70"/>
      <c r="K848" s="34" t="s">
        <v>65</v>
      </c>
      <c r="L848" s="77">
        <v>848</v>
      </c>
      <c r="M848" s="77"/>
      <c r="N848" s="72"/>
      <c r="O848" s="79" t="s">
        <v>1646</v>
      </c>
      <c r="P848" s="81">
        <v>42853.310763888891</v>
      </c>
      <c r="Q848" s="79" t="s">
        <v>2060</v>
      </c>
      <c r="R848" s="82" t="s">
        <v>3364</v>
      </c>
      <c r="S848" s="79" t="s">
        <v>4048</v>
      </c>
      <c r="T848" s="79"/>
      <c r="U848" s="82" t="s">
        <v>4545</v>
      </c>
      <c r="V848" s="82" t="s">
        <v>4545</v>
      </c>
      <c r="W848" s="81">
        <v>42853.310763888891</v>
      </c>
      <c r="X848" s="82" t="s">
        <v>6463</v>
      </c>
      <c r="Y848" s="79"/>
      <c r="Z848" s="79"/>
      <c r="AA848" s="83" t="s">
        <v>8510</v>
      </c>
      <c r="AB848" s="79"/>
      <c r="AC848" s="79" t="b">
        <v>0</v>
      </c>
      <c r="AD848" s="79">
        <v>0</v>
      </c>
      <c r="AE848" s="83" t="s">
        <v>9915</v>
      </c>
      <c r="AF848" s="79" t="b">
        <v>0</v>
      </c>
      <c r="AG848" s="79" t="s">
        <v>9963</v>
      </c>
      <c r="AH848" s="79"/>
      <c r="AI848" s="83" t="s">
        <v>9915</v>
      </c>
      <c r="AJ848" s="79" t="b">
        <v>0</v>
      </c>
      <c r="AK848" s="79">
        <v>1</v>
      </c>
      <c r="AL848" s="83" t="s">
        <v>9515</v>
      </c>
      <c r="AM848" s="79" t="s">
        <v>9991</v>
      </c>
      <c r="AN848" s="79" t="b">
        <v>0</v>
      </c>
      <c r="AO848" s="83" t="s">
        <v>9515</v>
      </c>
      <c r="AP848" s="79" t="s">
        <v>179</v>
      </c>
      <c r="AQ848" s="79">
        <v>0</v>
      </c>
      <c r="AR848" s="79">
        <v>0</v>
      </c>
      <c r="AS848" s="79"/>
      <c r="AT848" s="79"/>
      <c r="AU848" s="79"/>
      <c r="AV848" s="79"/>
      <c r="AW848" s="79"/>
      <c r="AX848" s="79"/>
      <c r="AY848" s="79"/>
      <c r="AZ848" s="79"/>
      <c r="BA848">
        <v>1</v>
      </c>
      <c r="BB848">
        <v>0</v>
      </c>
      <c r="BC848" s="79" t="str">
        <f>IF(Edges[[#This Row],[Sentiment]]=0,"NEUTRAL",IF(Edges[[#This Row],[Sentiment]]=1,"POSITIVE",IF(Edges[[#This Row],[Sentiment]]=-1,"NEGATIVE")))</f>
        <v>NEUTRAL</v>
      </c>
      <c r="BD848" s="79" t="str">
        <f>IF(Edges[[#This Row],[Vertex 1]]=Edges[[#This Row],[Vertex 2]],"HIDE","SHOW")</f>
        <v>SHOW</v>
      </c>
      <c r="BE848" s="78" t="str">
        <f>REPLACE(INDEX(GroupVertices[Group], MATCH(Edges[[#This Row],[Vertex 1]],GroupVertices[Vertex],0)),1,1,"")</f>
        <v>EUTRAL</v>
      </c>
      <c r="BF848" s="78" t="str">
        <f>REPLACE(INDEX(GroupVertices[Group], MATCH(Edges[[#This Row],[Vertex 2]],GroupVertices[Vertex],0)),1,1,"")</f>
        <v>eneral</v>
      </c>
    </row>
    <row r="849" spans="1:58" x14ac:dyDescent="0.25">
      <c r="A849" s="64" t="s">
        <v>711</v>
      </c>
      <c r="B849" s="64" t="s">
        <v>1405</v>
      </c>
      <c r="C849" s="65"/>
      <c r="D849" s="66"/>
      <c r="E849" s="67"/>
      <c r="F849" s="68"/>
      <c r="G849" s="65" t="str">
        <f>IF(Edges[[#This Row],[Vertex 1]]=Edges[[#This Row],[Vertex 2]],"HIDE","SHOW")</f>
        <v>SHOW</v>
      </c>
      <c r="H849" s="69"/>
      <c r="I849" s="70"/>
      <c r="J849" s="70"/>
      <c r="K849" s="34" t="s">
        <v>65</v>
      </c>
      <c r="L849" s="77">
        <v>849</v>
      </c>
      <c r="M849" s="77"/>
      <c r="N849" s="72"/>
      <c r="O849" s="79" t="s">
        <v>1646</v>
      </c>
      <c r="P849" s="81">
        <v>42853.311076388891</v>
      </c>
      <c r="Q849" s="79" t="s">
        <v>2048</v>
      </c>
      <c r="R849" s="82" t="s">
        <v>3436</v>
      </c>
      <c r="S849" s="79" t="s">
        <v>4048</v>
      </c>
      <c r="T849" s="79"/>
      <c r="U849" s="82" t="s">
        <v>4541</v>
      </c>
      <c r="V849" s="82" t="s">
        <v>4541</v>
      </c>
      <c r="W849" s="81">
        <v>42853.311076388891</v>
      </c>
      <c r="X849" s="82" t="s">
        <v>6464</v>
      </c>
      <c r="Y849" s="79"/>
      <c r="Z849" s="79"/>
      <c r="AA849" s="83" t="s">
        <v>8511</v>
      </c>
      <c r="AB849" s="79"/>
      <c r="AC849" s="79" t="b">
        <v>0</v>
      </c>
      <c r="AD849" s="79">
        <v>0</v>
      </c>
      <c r="AE849" s="83" t="s">
        <v>9915</v>
      </c>
      <c r="AF849" s="79" t="b">
        <v>0</v>
      </c>
      <c r="AG849" s="79" t="s">
        <v>9963</v>
      </c>
      <c r="AH849" s="79"/>
      <c r="AI849" s="83" t="s">
        <v>9915</v>
      </c>
      <c r="AJ849" s="79" t="b">
        <v>0</v>
      </c>
      <c r="AK849" s="79">
        <v>13</v>
      </c>
      <c r="AL849" s="83" t="s">
        <v>9518</v>
      </c>
      <c r="AM849" s="79" t="s">
        <v>9993</v>
      </c>
      <c r="AN849" s="79" t="b">
        <v>0</v>
      </c>
      <c r="AO849" s="83" t="s">
        <v>9518</v>
      </c>
      <c r="AP849" s="79" t="s">
        <v>179</v>
      </c>
      <c r="AQ849" s="79">
        <v>0</v>
      </c>
      <c r="AR849" s="79">
        <v>0</v>
      </c>
      <c r="AS849" s="79"/>
      <c r="AT849" s="79"/>
      <c r="AU849" s="79"/>
      <c r="AV849" s="79"/>
      <c r="AW849" s="79"/>
      <c r="AX849" s="79"/>
      <c r="AY849" s="79"/>
      <c r="AZ849" s="79"/>
      <c r="BA849">
        <v>1</v>
      </c>
      <c r="BB849">
        <v>0</v>
      </c>
      <c r="BC849" s="79" t="str">
        <f>IF(Edges[[#This Row],[Sentiment]]=0,"NEUTRAL",IF(Edges[[#This Row],[Sentiment]]=1,"POSITIVE",IF(Edges[[#This Row],[Sentiment]]=-1,"NEGATIVE")))</f>
        <v>NEUTRAL</v>
      </c>
      <c r="BD849" s="79" t="str">
        <f>IF(Edges[[#This Row],[Vertex 1]]=Edges[[#This Row],[Vertex 2]],"HIDE","SHOW")</f>
        <v>SHOW</v>
      </c>
      <c r="BE849" s="78" t="str">
        <f>REPLACE(INDEX(GroupVertices[Group], MATCH(Edges[[#This Row],[Vertex 1]],GroupVertices[Vertex],0)),1,1,"")</f>
        <v>EUTRAL</v>
      </c>
      <c r="BF849" s="78" t="str">
        <f>REPLACE(INDEX(GroupVertices[Group], MATCH(Edges[[#This Row],[Vertex 2]],GroupVertices[Vertex],0)),1,1,"")</f>
        <v>OSITIVE</v>
      </c>
    </row>
    <row r="850" spans="1:58" hidden="1" x14ac:dyDescent="0.25">
      <c r="A850" s="64" t="s">
        <v>712</v>
      </c>
      <c r="B850" s="64" t="s">
        <v>712</v>
      </c>
      <c r="C850" s="65"/>
      <c r="D850" s="66"/>
      <c r="E850" s="67"/>
      <c r="F850" s="68"/>
      <c r="G850" s="65" t="str">
        <f>IF(Edges[[#This Row],[Vertex 1]]=Edges[[#This Row],[Vertex 2]],"HIDE","SHOW")</f>
        <v>HIDE</v>
      </c>
      <c r="H850" s="69"/>
      <c r="I850" s="70"/>
      <c r="J850" s="70"/>
      <c r="K850" s="34"/>
      <c r="L850" s="77"/>
      <c r="M850" s="77"/>
      <c r="N850" s="72"/>
      <c r="O850" s="79" t="s">
        <v>179</v>
      </c>
      <c r="P850" s="81">
        <v>42853.31517361111</v>
      </c>
      <c r="Q850" s="79" t="s">
        <v>2061</v>
      </c>
      <c r="R850" s="82" t="s">
        <v>3446</v>
      </c>
      <c r="S850" s="79" t="s">
        <v>4019</v>
      </c>
      <c r="T850" s="79"/>
      <c r="U850" s="82" t="s">
        <v>4546</v>
      </c>
      <c r="V850" s="82" t="s">
        <v>4546</v>
      </c>
      <c r="W850" s="81">
        <v>42853.31517361111</v>
      </c>
      <c r="X850" s="82" t="s">
        <v>6465</v>
      </c>
      <c r="Y850" s="79"/>
      <c r="Z850" s="79"/>
      <c r="AA850" s="83" t="s">
        <v>8512</v>
      </c>
      <c r="AB850" s="79"/>
      <c r="AC850" s="79" t="b">
        <v>0</v>
      </c>
      <c r="AD850" s="79">
        <v>0</v>
      </c>
      <c r="AE850" s="83" t="s">
        <v>9915</v>
      </c>
      <c r="AF850" s="79" t="b">
        <v>0</v>
      </c>
      <c r="AG850" s="79" t="s">
        <v>9963</v>
      </c>
      <c r="AH850" s="79"/>
      <c r="AI850" s="83" t="s">
        <v>9915</v>
      </c>
      <c r="AJ850" s="79" t="b">
        <v>0</v>
      </c>
      <c r="AK850" s="79">
        <v>0</v>
      </c>
      <c r="AL850" s="83" t="s">
        <v>9915</v>
      </c>
      <c r="AM850" s="79" t="s">
        <v>4133</v>
      </c>
      <c r="AN850" s="79" t="b">
        <v>0</v>
      </c>
      <c r="AO850" s="83" t="s">
        <v>8512</v>
      </c>
      <c r="AP850" s="79" t="s">
        <v>179</v>
      </c>
      <c r="AQ850" s="79">
        <v>0</v>
      </c>
      <c r="AR850" s="79">
        <v>0</v>
      </c>
      <c r="AS850" s="79"/>
      <c r="AT850" s="79"/>
      <c r="AU850" s="79"/>
      <c r="AV850" s="79"/>
      <c r="AW850" s="79"/>
      <c r="AX850" s="79"/>
      <c r="AY850" s="79"/>
      <c r="AZ850" s="79"/>
      <c r="BA850">
        <v>1</v>
      </c>
      <c r="BB850">
        <v>0</v>
      </c>
      <c r="BC850" s="79" t="str">
        <f>IF(Edges[[#This Row],[Sentiment]]=0,"NEUTRAL",IF(Edges[[#This Row],[Sentiment]]=1,"POSITIVE",IF(Edges[[#This Row],[Sentiment]]=-1,"NEGATIVE")))</f>
        <v>NEUTRAL</v>
      </c>
      <c r="BD850" s="79" t="str">
        <f>IF(Edges[[#This Row],[Vertex 1]]=Edges[[#This Row],[Vertex 2]],"HIDE","SHOW")</f>
        <v>HIDE</v>
      </c>
      <c r="BE850" s="124" t="e">
        <f>REPLACE(INDEX(GroupVertices[Group], MATCH(Edges[[#This Row],[Vertex 1]],GroupVertices[Vertex],0)),1,1,"")</f>
        <v>#N/A</v>
      </c>
      <c r="BF850" s="124" t="e">
        <f>REPLACE(INDEX(GroupVertices[Group], MATCH(Edges[[#This Row],[Vertex 2]],GroupVertices[Vertex],0)),1,1,"")</f>
        <v>#N/A</v>
      </c>
    </row>
    <row r="851" spans="1:58" hidden="1" x14ac:dyDescent="0.25">
      <c r="A851" s="64" t="s">
        <v>713</v>
      </c>
      <c r="B851" s="64" t="s">
        <v>713</v>
      </c>
      <c r="C851" s="65"/>
      <c r="D851" s="66"/>
      <c r="E851" s="67"/>
      <c r="F851" s="68"/>
      <c r="G851" s="65" t="str">
        <f>IF(Edges[[#This Row],[Vertex 1]]=Edges[[#This Row],[Vertex 2]],"HIDE","SHOW")</f>
        <v>HIDE</v>
      </c>
      <c r="H851" s="69"/>
      <c r="I851" s="70"/>
      <c r="J851" s="70"/>
      <c r="K851" s="34"/>
      <c r="L851" s="77"/>
      <c r="M851" s="77"/>
      <c r="N851" s="72"/>
      <c r="O851" s="79" t="s">
        <v>179</v>
      </c>
      <c r="P851" s="81">
        <v>42853.315185185187</v>
      </c>
      <c r="Q851" s="79" t="s">
        <v>2062</v>
      </c>
      <c r="R851" s="82" t="s">
        <v>3446</v>
      </c>
      <c r="S851" s="79" t="s">
        <v>4019</v>
      </c>
      <c r="T851" s="79"/>
      <c r="U851" s="82" t="s">
        <v>4547</v>
      </c>
      <c r="V851" s="82" t="s">
        <v>4547</v>
      </c>
      <c r="W851" s="81">
        <v>42853.315185185187</v>
      </c>
      <c r="X851" s="82" t="s">
        <v>6466</v>
      </c>
      <c r="Y851" s="79"/>
      <c r="Z851" s="79"/>
      <c r="AA851" s="83" t="s">
        <v>8513</v>
      </c>
      <c r="AB851" s="79"/>
      <c r="AC851" s="79" t="b">
        <v>0</v>
      </c>
      <c r="AD851" s="79">
        <v>0</v>
      </c>
      <c r="AE851" s="83" t="s">
        <v>9915</v>
      </c>
      <c r="AF851" s="79" t="b">
        <v>0</v>
      </c>
      <c r="AG851" s="79" t="s">
        <v>9963</v>
      </c>
      <c r="AH851" s="79"/>
      <c r="AI851" s="83" t="s">
        <v>9915</v>
      </c>
      <c r="AJ851" s="79" t="b">
        <v>0</v>
      </c>
      <c r="AK851" s="79">
        <v>0</v>
      </c>
      <c r="AL851" s="83" t="s">
        <v>9915</v>
      </c>
      <c r="AM851" s="79" t="s">
        <v>4133</v>
      </c>
      <c r="AN851" s="79" t="b">
        <v>0</v>
      </c>
      <c r="AO851" s="83" t="s">
        <v>8513</v>
      </c>
      <c r="AP851" s="79" t="s">
        <v>179</v>
      </c>
      <c r="AQ851" s="79">
        <v>0</v>
      </c>
      <c r="AR851" s="79">
        <v>0</v>
      </c>
      <c r="AS851" s="79"/>
      <c r="AT851" s="79"/>
      <c r="AU851" s="79"/>
      <c r="AV851" s="79"/>
      <c r="AW851" s="79"/>
      <c r="AX851" s="79"/>
      <c r="AY851" s="79"/>
      <c r="AZ851" s="79"/>
      <c r="BA851">
        <v>1</v>
      </c>
      <c r="BB851">
        <v>0</v>
      </c>
      <c r="BC851" s="79" t="str">
        <f>IF(Edges[[#This Row],[Sentiment]]=0,"NEUTRAL",IF(Edges[[#This Row],[Sentiment]]=1,"POSITIVE",IF(Edges[[#This Row],[Sentiment]]=-1,"NEGATIVE")))</f>
        <v>NEUTRAL</v>
      </c>
      <c r="BD851" s="79" t="str">
        <f>IF(Edges[[#This Row],[Vertex 1]]=Edges[[#This Row],[Vertex 2]],"HIDE","SHOW")</f>
        <v>HIDE</v>
      </c>
      <c r="BE851" s="124" t="e">
        <f>REPLACE(INDEX(GroupVertices[Group], MATCH(Edges[[#This Row],[Vertex 1]],GroupVertices[Vertex],0)),1,1,"")</f>
        <v>#N/A</v>
      </c>
      <c r="BF851" s="124" t="e">
        <f>REPLACE(INDEX(GroupVertices[Group], MATCH(Edges[[#This Row],[Vertex 2]],GroupVertices[Vertex],0)),1,1,"")</f>
        <v>#N/A</v>
      </c>
    </row>
    <row r="852" spans="1:58" hidden="1" x14ac:dyDescent="0.25">
      <c r="A852" s="64" t="s">
        <v>714</v>
      </c>
      <c r="B852" s="64" t="s">
        <v>714</v>
      </c>
      <c r="C852" s="65"/>
      <c r="D852" s="66"/>
      <c r="E852" s="67"/>
      <c r="F852" s="68"/>
      <c r="G852" s="65" t="str">
        <f>IF(Edges[[#This Row],[Vertex 1]]=Edges[[#This Row],[Vertex 2]],"HIDE","SHOW")</f>
        <v>HIDE</v>
      </c>
      <c r="H852" s="69"/>
      <c r="I852" s="70"/>
      <c r="J852" s="70"/>
      <c r="K852" s="34"/>
      <c r="L852" s="77"/>
      <c r="M852" s="77"/>
      <c r="N852" s="72"/>
      <c r="O852" s="79" t="s">
        <v>179</v>
      </c>
      <c r="P852" s="81">
        <v>42853.315196759257</v>
      </c>
      <c r="Q852" s="79" t="s">
        <v>2063</v>
      </c>
      <c r="R852" s="82" t="s">
        <v>3446</v>
      </c>
      <c r="S852" s="79" t="s">
        <v>4019</v>
      </c>
      <c r="T852" s="79"/>
      <c r="U852" s="82" t="s">
        <v>4548</v>
      </c>
      <c r="V852" s="82" t="s">
        <v>4548</v>
      </c>
      <c r="W852" s="81">
        <v>42853.315196759257</v>
      </c>
      <c r="X852" s="82" t="s">
        <v>6467</v>
      </c>
      <c r="Y852" s="79"/>
      <c r="Z852" s="79"/>
      <c r="AA852" s="83" t="s">
        <v>8514</v>
      </c>
      <c r="AB852" s="79"/>
      <c r="AC852" s="79" t="b">
        <v>0</v>
      </c>
      <c r="AD852" s="79">
        <v>0</v>
      </c>
      <c r="AE852" s="83" t="s">
        <v>9915</v>
      </c>
      <c r="AF852" s="79" t="b">
        <v>0</v>
      </c>
      <c r="AG852" s="79" t="s">
        <v>9963</v>
      </c>
      <c r="AH852" s="79"/>
      <c r="AI852" s="83" t="s">
        <v>9915</v>
      </c>
      <c r="AJ852" s="79" t="b">
        <v>0</v>
      </c>
      <c r="AK852" s="79">
        <v>0</v>
      </c>
      <c r="AL852" s="83" t="s">
        <v>9915</v>
      </c>
      <c r="AM852" s="79" t="s">
        <v>4133</v>
      </c>
      <c r="AN852" s="79" t="b">
        <v>0</v>
      </c>
      <c r="AO852" s="83" t="s">
        <v>8514</v>
      </c>
      <c r="AP852" s="79" t="s">
        <v>179</v>
      </c>
      <c r="AQ852" s="79">
        <v>0</v>
      </c>
      <c r="AR852" s="79">
        <v>0</v>
      </c>
      <c r="AS852" s="79"/>
      <c r="AT852" s="79"/>
      <c r="AU852" s="79"/>
      <c r="AV852" s="79"/>
      <c r="AW852" s="79"/>
      <c r="AX852" s="79"/>
      <c r="AY852" s="79"/>
      <c r="AZ852" s="79"/>
      <c r="BA852">
        <v>1</v>
      </c>
      <c r="BB852">
        <v>0</v>
      </c>
      <c r="BC852" s="79" t="str">
        <f>IF(Edges[[#This Row],[Sentiment]]=0,"NEUTRAL",IF(Edges[[#This Row],[Sentiment]]=1,"POSITIVE",IF(Edges[[#This Row],[Sentiment]]=-1,"NEGATIVE")))</f>
        <v>NEUTRAL</v>
      </c>
      <c r="BD852" s="79" t="str">
        <f>IF(Edges[[#This Row],[Vertex 1]]=Edges[[#This Row],[Vertex 2]],"HIDE","SHOW")</f>
        <v>HIDE</v>
      </c>
      <c r="BE852" s="124" t="e">
        <f>REPLACE(INDEX(GroupVertices[Group], MATCH(Edges[[#This Row],[Vertex 1]],GroupVertices[Vertex],0)),1,1,"")</f>
        <v>#N/A</v>
      </c>
      <c r="BF852" s="124" t="e">
        <f>REPLACE(INDEX(GroupVertices[Group], MATCH(Edges[[#This Row],[Vertex 2]],GroupVertices[Vertex],0)),1,1,"")</f>
        <v>#N/A</v>
      </c>
    </row>
    <row r="853" spans="1:58" hidden="1" x14ac:dyDescent="0.25">
      <c r="A853" s="64" t="s">
        <v>715</v>
      </c>
      <c r="B853" s="64" t="s">
        <v>715</v>
      </c>
      <c r="C853" s="65"/>
      <c r="D853" s="66"/>
      <c r="E853" s="67"/>
      <c r="F853" s="68"/>
      <c r="G853" s="65" t="str">
        <f>IF(Edges[[#This Row],[Vertex 1]]=Edges[[#This Row],[Vertex 2]],"HIDE","SHOW")</f>
        <v>HIDE</v>
      </c>
      <c r="H853" s="69"/>
      <c r="I853" s="70"/>
      <c r="J853" s="70"/>
      <c r="K853" s="34"/>
      <c r="L853" s="77"/>
      <c r="M853" s="77"/>
      <c r="N853" s="72"/>
      <c r="O853" s="79" t="s">
        <v>179</v>
      </c>
      <c r="P853" s="81">
        <v>42853.315196759257</v>
      </c>
      <c r="Q853" s="79" t="s">
        <v>2064</v>
      </c>
      <c r="R853" s="82" t="s">
        <v>3446</v>
      </c>
      <c r="S853" s="79" t="s">
        <v>4019</v>
      </c>
      <c r="T853" s="79"/>
      <c r="U853" s="82" t="s">
        <v>4549</v>
      </c>
      <c r="V853" s="82" t="s">
        <v>4549</v>
      </c>
      <c r="W853" s="81">
        <v>42853.315196759257</v>
      </c>
      <c r="X853" s="82" t="s">
        <v>6468</v>
      </c>
      <c r="Y853" s="79"/>
      <c r="Z853" s="79"/>
      <c r="AA853" s="83" t="s">
        <v>8515</v>
      </c>
      <c r="AB853" s="79"/>
      <c r="AC853" s="79" t="b">
        <v>0</v>
      </c>
      <c r="AD853" s="79">
        <v>0</v>
      </c>
      <c r="AE853" s="83" t="s">
        <v>9915</v>
      </c>
      <c r="AF853" s="79" t="b">
        <v>0</v>
      </c>
      <c r="AG853" s="79" t="s">
        <v>9963</v>
      </c>
      <c r="AH853" s="79"/>
      <c r="AI853" s="83" t="s">
        <v>9915</v>
      </c>
      <c r="AJ853" s="79" t="b">
        <v>0</v>
      </c>
      <c r="AK853" s="79">
        <v>0</v>
      </c>
      <c r="AL853" s="83" t="s">
        <v>9915</v>
      </c>
      <c r="AM853" s="79" t="s">
        <v>4133</v>
      </c>
      <c r="AN853" s="79" t="b">
        <v>0</v>
      </c>
      <c r="AO853" s="83" t="s">
        <v>8515</v>
      </c>
      <c r="AP853" s="79" t="s">
        <v>179</v>
      </c>
      <c r="AQ853" s="79">
        <v>0</v>
      </c>
      <c r="AR853" s="79">
        <v>0</v>
      </c>
      <c r="AS853" s="79"/>
      <c r="AT853" s="79"/>
      <c r="AU853" s="79"/>
      <c r="AV853" s="79"/>
      <c r="AW853" s="79"/>
      <c r="AX853" s="79"/>
      <c r="AY853" s="79"/>
      <c r="AZ853" s="79"/>
      <c r="BA853">
        <v>1</v>
      </c>
      <c r="BB853">
        <v>0</v>
      </c>
      <c r="BC853" s="79" t="str">
        <f>IF(Edges[[#This Row],[Sentiment]]=0,"NEUTRAL",IF(Edges[[#This Row],[Sentiment]]=1,"POSITIVE",IF(Edges[[#This Row],[Sentiment]]=-1,"NEGATIVE")))</f>
        <v>NEUTRAL</v>
      </c>
      <c r="BD853" s="79" t="str">
        <f>IF(Edges[[#This Row],[Vertex 1]]=Edges[[#This Row],[Vertex 2]],"HIDE","SHOW")</f>
        <v>HIDE</v>
      </c>
      <c r="BE853" s="124" t="e">
        <f>REPLACE(INDEX(GroupVertices[Group], MATCH(Edges[[#This Row],[Vertex 1]],GroupVertices[Vertex],0)),1,1,"")</f>
        <v>#N/A</v>
      </c>
      <c r="BF853" s="124" t="e">
        <f>REPLACE(INDEX(GroupVertices[Group], MATCH(Edges[[#This Row],[Vertex 2]],GroupVertices[Vertex],0)),1,1,"")</f>
        <v>#N/A</v>
      </c>
    </row>
    <row r="854" spans="1:58" hidden="1" x14ac:dyDescent="0.25">
      <c r="A854" s="64" t="s">
        <v>716</v>
      </c>
      <c r="B854" s="64" t="s">
        <v>716</v>
      </c>
      <c r="C854" s="65"/>
      <c r="D854" s="66"/>
      <c r="E854" s="67"/>
      <c r="F854" s="68"/>
      <c r="G854" s="65" t="str">
        <f>IF(Edges[[#This Row],[Vertex 1]]=Edges[[#This Row],[Vertex 2]],"HIDE","SHOW")</f>
        <v>HIDE</v>
      </c>
      <c r="H854" s="69"/>
      <c r="I854" s="70"/>
      <c r="J854" s="70"/>
      <c r="K854" s="34"/>
      <c r="L854" s="77"/>
      <c r="M854" s="77"/>
      <c r="N854" s="72"/>
      <c r="O854" s="79" t="s">
        <v>179</v>
      </c>
      <c r="P854" s="81">
        <v>42853.316840277781</v>
      </c>
      <c r="Q854" s="79" t="s">
        <v>2065</v>
      </c>
      <c r="R854" s="82" t="s">
        <v>3446</v>
      </c>
      <c r="S854" s="79" t="s">
        <v>4019</v>
      </c>
      <c r="T854" s="79"/>
      <c r="U854" s="82" t="s">
        <v>4550</v>
      </c>
      <c r="V854" s="82" t="s">
        <v>4550</v>
      </c>
      <c r="W854" s="81">
        <v>42853.316840277781</v>
      </c>
      <c r="X854" s="82" t="s">
        <v>6469</v>
      </c>
      <c r="Y854" s="79"/>
      <c r="Z854" s="79"/>
      <c r="AA854" s="83" t="s">
        <v>8516</v>
      </c>
      <c r="AB854" s="79"/>
      <c r="AC854" s="79" t="b">
        <v>0</v>
      </c>
      <c r="AD854" s="79">
        <v>0</v>
      </c>
      <c r="AE854" s="83" t="s">
        <v>9915</v>
      </c>
      <c r="AF854" s="79" t="b">
        <v>0</v>
      </c>
      <c r="AG854" s="79" t="s">
        <v>9963</v>
      </c>
      <c r="AH854" s="79"/>
      <c r="AI854" s="83" t="s">
        <v>9915</v>
      </c>
      <c r="AJ854" s="79" t="b">
        <v>0</v>
      </c>
      <c r="AK854" s="79">
        <v>0</v>
      </c>
      <c r="AL854" s="83" t="s">
        <v>9915</v>
      </c>
      <c r="AM854" s="79" t="s">
        <v>4133</v>
      </c>
      <c r="AN854" s="79" t="b">
        <v>0</v>
      </c>
      <c r="AO854" s="83" t="s">
        <v>8516</v>
      </c>
      <c r="AP854" s="79" t="s">
        <v>179</v>
      </c>
      <c r="AQ854" s="79">
        <v>0</v>
      </c>
      <c r="AR854" s="79">
        <v>0</v>
      </c>
      <c r="AS854" s="79"/>
      <c r="AT854" s="79"/>
      <c r="AU854" s="79"/>
      <c r="AV854" s="79"/>
      <c r="AW854" s="79"/>
      <c r="AX854" s="79"/>
      <c r="AY854" s="79"/>
      <c r="AZ854" s="79"/>
      <c r="BA854">
        <v>1</v>
      </c>
      <c r="BB854">
        <v>0</v>
      </c>
      <c r="BC854" s="79" t="str">
        <f>IF(Edges[[#This Row],[Sentiment]]=0,"NEUTRAL",IF(Edges[[#This Row],[Sentiment]]=1,"POSITIVE",IF(Edges[[#This Row],[Sentiment]]=-1,"NEGATIVE")))</f>
        <v>NEUTRAL</v>
      </c>
      <c r="BD854" s="79" t="str">
        <f>IF(Edges[[#This Row],[Vertex 1]]=Edges[[#This Row],[Vertex 2]],"HIDE","SHOW")</f>
        <v>HIDE</v>
      </c>
      <c r="BE854" s="124" t="e">
        <f>REPLACE(INDEX(GroupVertices[Group], MATCH(Edges[[#This Row],[Vertex 1]],GroupVertices[Vertex],0)),1,1,"")</f>
        <v>#N/A</v>
      </c>
      <c r="BF854" s="124" t="e">
        <f>REPLACE(INDEX(GroupVertices[Group], MATCH(Edges[[#This Row],[Vertex 2]],GroupVertices[Vertex],0)),1,1,"")</f>
        <v>#N/A</v>
      </c>
    </row>
    <row r="855" spans="1:58" hidden="1" x14ac:dyDescent="0.25">
      <c r="A855" s="64" t="s">
        <v>717</v>
      </c>
      <c r="B855" s="64" t="s">
        <v>717</v>
      </c>
      <c r="C855" s="65"/>
      <c r="D855" s="66"/>
      <c r="E855" s="67"/>
      <c r="F855" s="68"/>
      <c r="G855" s="65" t="str">
        <f>IF(Edges[[#This Row],[Vertex 1]]=Edges[[#This Row],[Vertex 2]],"HIDE","SHOW")</f>
        <v>HIDE</v>
      </c>
      <c r="H855" s="69"/>
      <c r="I855" s="70"/>
      <c r="J855" s="70"/>
      <c r="K855" s="34"/>
      <c r="L855" s="77"/>
      <c r="M855" s="77"/>
      <c r="N855" s="72"/>
      <c r="O855" s="79" t="s">
        <v>179</v>
      </c>
      <c r="P855" s="81">
        <v>42853.316840277781</v>
      </c>
      <c r="Q855" s="79" t="s">
        <v>2066</v>
      </c>
      <c r="R855" s="82" t="s">
        <v>3446</v>
      </c>
      <c r="S855" s="79" t="s">
        <v>4019</v>
      </c>
      <c r="T855" s="79"/>
      <c r="U855" s="82" t="s">
        <v>4551</v>
      </c>
      <c r="V855" s="82" t="s">
        <v>4551</v>
      </c>
      <c r="W855" s="81">
        <v>42853.316840277781</v>
      </c>
      <c r="X855" s="82" t="s">
        <v>6470</v>
      </c>
      <c r="Y855" s="79"/>
      <c r="Z855" s="79"/>
      <c r="AA855" s="83" t="s">
        <v>8517</v>
      </c>
      <c r="AB855" s="79"/>
      <c r="AC855" s="79" t="b">
        <v>0</v>
      </c>
      <c r="AD855" s="79">
        <v>0</v>
      </c>
      <c r="AE855" s="83" t="s">
        <v>9915</v>
      </c>
      <c r="AF855" s="79" t="b">
        <v>0</v>
      </c>
      <c r="AG855" s="79" t="s">
        <v>9963</v>
      </c>
      <c r="AH855" s="79"/>
      <c r="AI855" s="83" t="s">
        <v>9915</v>
      </c>
      <c r="AJ855" s="79" t="b">
        <v>0</v>
      </c>
      <c r="AK855" s="79">
        <v>0</v>
      </c>
      <c r="AL855" s="83" t="s">
        <v>9915</v>
      </c>
      <c r="AM855" s="79" t="s">
        <v>4133</v>
      </c>
      <c r="AN855" s="79" t="b">
        <v>0</v>
      </c>
      <c r="AO855" s="83" t="s">
        <v>8517</v>
      </c>
      <c r="AP855" s="79" t="s">
        <v>179</v>
      </c>
      <c r="AQ855" s="79">
        <v>0</v>
      </c>
      <c r="AR855" s="79">
        <v>0</v>
      </c>
      <c r="AS855" s="79"/>
      <c r="AT855" s="79"/>
      <c r="AU855" s="79"/>
      <c r="AV855" s="79"/>
      <c r="AW855" s="79"/>
      <c r="AX855" s="79"/>
      <c r="AY855" s="79"/>
      <c r="AZ855" s="79"/>
      <c r="BA855">
        <v>1</v>
      </c>
      <c r="BB855">
        <v>0</v>
      </c>
      <c r="BC855" s="79" t="str">
        <f>IF(Edges[[#This Row],[Sentiment]]=0,"NEUTRAL",IF(Edges[[#This Row],[Sentiment]]=1,"POSITIVE",IF(Edges[[#This Row],[Sentiment]]=-1,"NEGATIVE")))</f>
        <v>NEUTRAL</v>
      </c>
      <c r="BD855" s="79" t="str">
        <f>IF(Edges[[#This Row],[Vertex 1]]=Edges[[#This Row],[Vertex 2]],"HIDE","SHOW")</f>
        <v>HIDE</v>
      </c>
      <c r="BE855" s="124" t="e">
        <f>REPLACE(INDEX(GroupVertices[Group], MATCH(Edges[[#This Row],[Vertex 1]],GroupVertices[Vertex],0)),1,1,"")</f>
        <v>#N/A</v>
      </c>
      <c r="BF855" s="124" t="e">
        <f>REPLACE(INDEX(GroupVertices[Group], MATCH(Edges[[#This Row],[Vertex 2]],GroupVertices[Vertex],0)),1,1,"")</f>
        <v>#N/A</v>
      </c>
    </row>
    <row r="856" spans="1:58" hidden="1" x14ac:dyDescent="0.25">
      <c r="A856" s="64" t="s">
        <v>718</v>
      </c>
      <c r="B856" s="64" t="s">
        <v>718</v>
      </c>
      <c r="C856" s="65"/>
      <c r="D856" s="66"/>
      <c r="E856" s="67"/>
      <c r="F856" s="68"/>
      <c r="G856" s="65" t="str">
        <f>IF(Edges[[#This Row],[Vertex 1]]=Edges[[#This Row],[Vertex 2]],"HIDE","SHOW")</f>
        <v>HIDE</v>
      </c>
      <c r="H856" s="69"/>
      <c r="I856" s="70"/>
      <c r="J856" s="70"/>
      <c r="K856" s="34"/>
      <c r="L856" s="77"/>
      <c r="M856" s="77"/>
      <c r="N856" s="72"/>
      <c r="O856" s="79" t="s">
        <v>179</v>
      </c>
      <c r="P856" s="81">
        <v>42853.316840277781</v>
      </c>
      <c r="Q856" s="79" t="s">
        <v>2067</v>
      </c>
      <c r="R856" s="82" t="s">
        <v>3446</v>
      </c>
      <c r="S856" s="79" t="s">
        <v>4019</v>
      </c>
      <c r="T856" s="79"/>
      <c r="U856" s="82" t="s">
        <v>4552</v>
      </c>
      <c r="V856" s="82" t="s">
        <v>4552</v>
      </c>
      <c r="W856" s="81">
        <v>42853.316840277781</v>
      </c>
      <c r="X856" s="82" t="s">
        <v>6471</v>
      </c>
      <c r="Y856" s="79"/>
      <c r="Z856" s="79"/>
      <c r="AA856" s="83" t="s">
        <v>8518</v>
      </c>
      <c r="AB856" s="79"/>
      <c r="AC856" s="79" t="b">
        <v>0</v>
      </c>
      <c r="AD856" s="79">
        <v>0</v>
      </c>
      <c r="AE856" s="83" t="s">
        <v>9915</v>
      </c>
      <c r="AF856" s="79" t="b">
        <v>0</v>
      </c>
      <c r="AG856" s="79" t="s">
        <v>9963</v>
      </c>
      <c r="AH856" s="79"/>
      <c r="AI856" s="83" t="s">
        <v>9915</v>
      </c>
      <c r="AJ856" s="79" t="b">
        <v>0</v>
      </c>
      <c r="AK856" s="79">
        <v>0</v>
      </c>
      <c r="AL856" s="83" t="s">
        <v>9915</v>
      </c>
      <c r="AM856" s="79" t="s">
        <v>4133</v>
      </c>
      <c r="AN856" s="79" t="b">
        <v>0</v>
      </c>
      <c r="AO856" s="83" t="s">
        <v>8518</v>
      </c>
      <c r="AP856" s="79" t="s">
        <v>179</v>
      </c>
      <c r="AQ856" s="79">
        <v>0</v>
      </c>
      <c r="AR856" s="79">
        <v>0</v>
      </c>
      <c r="AS856" s="79"/>
      <c r="AT856" s="79"/>
      <c r="AU856" s="79"/>
      <c r="AV856" s="79"/>
      <c r="AW856" s="79"/>
      <c r="AX856" s="79"/>
      <c r="AY856" s="79"/>
      <c r="AZ856" s="79"/>
      <c r="BA856">
        <v>1</v>
      </c>
      <c r="BB856">
        <v>0</v>
      </c>
      <c r="BC856" s="79" t="str">
        <f>IF(Edges[[#This Row],[Sentiment]]=0,"NEUTRAL",IF(Edges[[#This Row],[Sentiment]]=1,"POSITIVE",IF(Edges[[#This Row],[Sentiment]]=-1,"NEGATIVE")))</f>
        <v>NEUTRAL</v>
      </c>
      <c r="BD856" s="79" t="str">
        <f>IF(Edges[[#This Row],[Vertex 1]]=Edges[[#This Row],[Vertex 2]],"HIDE","SHOW")</f>
        <v>HIDE</v>
      </c>
      <c r="BE856" s="124" t="e">
        <f>REPLACE(INDEX(GroupVertices[Group], MATCH(Edges[[#This Row],[Vertex 1]],GroupVertices[Vertex],0)),1,1,"")</f>
        <v>#N/A</v>
      </c>
      <c r="BF856" s="124" t="e">
        <f>REPLACE(INDEX(GroupVertices[Group], MATCH(Edges[[#This Row],[Vertex 2]],GroupVertices[Vertex],0)),1,1,"")</f>
        <v>#N/A</v>
      </c>
    </row>
    <row r="857" spans="1:58" hidden="1" x14ac:dyDescent="0.25">
      <c r="A857" s="64" t="s">
        <v>719</v>
      </c>
      <c r="B857" s="64" t="s">
        <v>719</v>
      </c>
      <c r="C857" s="65"/>
      <c r="D857" s="66"/>
      <c r="E857" s="67"/>
      <c r="F857" s="68"/>
      <c r="G857" s="65" t="str">
        <f>IF(Edges[[#This Row],[Vertex 1]]=Edges[[#This Row],[Vertex 2]],"HIDE","SHOW")</f>
        <v>HIDE</v>
      </c>
      <c r="H857" s="69"/>
      <c r="I857" s="70"/>
      <c r="J857" s="70"/>
      <c r="K857" s="34"/>
      <c r="L857" s="77"/>
      <c r="M857" s="77"/>
      <c r="N857" s="72"/>
      <c r="O857" s="79" t="s">
        <v>179</v>
      </c>
      <c r="P857" s="81">
        <v>42853.316840277781</v>
      </c>
      <c r="Q857" s="79" t="s">
        <v>2068</v>
      </c>
      <c r="R857" s="82" t="s">
        <v>3446</v>
      </c>
      <c r="S857" s="79" t="s">
        <v>4019</v>
      </c>
      <c r="T857" s="79"/>
      <c r="U857" s="82" t="s">
        <v>4553</v>
      </c>
      <c r="V857" s="82" t="s">
        <v>4553</v>
      </c>
      <c r="W857" s="81">
        <v>42853.316840277781</v>
      </c>
      <c r="X857" s="82" t="s">
        <v>6472</v>
      </c>
      <c r="Y857" s="79"/>
      <c r="Z857" s="79"/>
      <c r="AA857" s="83" t="s">
        <v>8519</v>
      </c>
      <c r="AB857" s="79"/>
      <c r="AC857" s="79" t="b">
        <v>0</v>
      </c>
      <c r="AD857" s="79">
        <v>0</v>
      </c>
      <c r="AE857" s="83" t="s">
        <v>9915</v>
      </c>
      <c r="AF857" s="79" t="b">
        <v>0</v>
      </c>
      <c r="AG857" s="79" t="s">
        <v>9963</v>
      </c>
      <c r="AH857" s="79"/>
      <c r="AI857" s="83" t="s">
        <v>9915</v>
      </c>
      <c r="AJ857" s="79" t="b">
        <v>0</v>
      </c>
      <c r="AK857" s="79">
        <v>0</v>
      </c>
      <c r="AL857" s="83" t="s">
        <v>9915</v>
      </c>
      <c r="AM857" s="79" t="s">
        <v>4133</v>
      </c>
      <c r="AN857" s="79" t="b">
        <v>0</v>
      </c>
      <c r="AO857" s="83" t="s">
        <v>8519</v>
      </c>
      <c r="AP857" s="79" t="s">
        <v>179</v>
      </c>
      <c r="AQ857" s="79">
        <v>0</v>
      </c>
      <c r="AR857" s="79">
        <v>0</v>
      </c>
      <c r="AS857" s="79"/>
      <c r="AT857" s="79"/>
      <c r="AU857" s="79"/>
      <c r="AV857" s="79"/>
      <c r="AW857" s="79"/>
      <c r="AX857" s="79"/>
      <c r="AY857" s="79"/>
      <c r="AZ857" s="79"/>
      <c r="BA857">
        <v>1</v>
      </c>
      <c r="BB857">
        <v>0</v>
      </c>
      <c r="BC857" s="79" t="str">
        <f>IF(Edges[[#This Row],[Sentiment]]=0,"NEUTRAL",IF(Edges[[#This Row],[Sentiment]]=1,"POSITIVE",IF(Edges[[#This Row],[Sentiment]]=-1,"NEGATIVE")))</f>
        <v>NEUTRAL</v>
      </c>
      <c r="BD857" s="79" t="str">
        <f>IF(Edges[[#This Row],[Vertex 1]]=Edges[[#This Row],[Vertex 2]],"HIDE","SHOW")</f>
        <v>HIDE</v>
      </c>
      <c r="BE857" s="124" t="e">
        <f>REPLACE(INDEX(GroupVertices[Group], MATCH(Edges[[#This Row],[Vertex 1]],GroupVertices[Vertex],0)),1,1,"")</f>
        <v>#N/A</v>
      </c>
      <c r="BF857" s="124" t="e">
        <f>REPLACE(INDEX(GroupVertices[Group], MATCH(Edges[[#This Row],[Vertex 2]],GroupVertices[Vertex],0)),1,1,"")</f>
        <v>#N/A</v>
      </c>
    </row>
    <row r="858" spans="1:58" hidden="1" x14ac:dyDescent="0.25">
      <c r="A858" s="64" t="s">
        <v>720</v>
      </c>
      <c r="B858" s="64" t="s">
        <v>720</v>
      </c>
      <c r="C858" s="65"/>
      <c r="D858" s="66"/>
      <c r="E858" s="67"/>
      <c r="F858" s="68"/>
      <c r="G858" s="65" t="str">
        <f>IF(Edges[[#This Row],[Vertex 1]]=Edges[[#This Row],[Vertex 2]],"HIDE","SHOW")</f>
        <v>HIDE</v>
      </c>
      <c r="H858" s="69"/>
      <c r="I858" s="70"/>
      <c r="J858" s="70"/>
      <c r="K858" s="34"/>
      <c r="L858" s="77"/>
      <c r="M858" s="77"/>
      <c r="N858" s="72"/>
      <c r="O858" s="79" t="s">
        <v>179</v>
      </c>
      <c r="P858" s="81">
        <v>42853.316851851851</v>
      </c>
      <c r="Q858" s="79" t="s">
        <v>2069</v>
      </c>
      <c r="R858" s="82" t="s">
        <v>3446</v>
      </c>
      <c r="S858" s="79" t="s">
        <v>4019</v>
      </c>
      <c r="T858" s="79"/>
      <c r="U858" s="82" t="s">
        <v>4554</v>
      </c>
      <c r="V858" s="82" t="s">
        <v>4554</v>
      </c>
      <c r="W858" s="81">
        <v>42853.316851851851</v>
      </c>
      <c r="X858" s="82" t="s">
        <v>6473</v>
      </c>
      <c r="Y858" s="79"/>
      <c r="Z858" s="79"/>
      <c r="AA858" s="83" t="s">
        <v>8520</v>
      </c>
      <c r="AB858" s="79"/>
      <c r="AC858" s="79" t="b">
        <v>0</v>
      </c>
      <c r="AD858" s="79">
        <v>0</v>
      </c>
      <c r="AE858" s="83" t="s">
        <v>9915</v>
      </c>
      <c r="AF858" s="79" t="b">
        <v>0</v>
      </c>
      <c r="AG858" s="79" t="s">
        <v>9963</v>
      </c>
      <c r="AH858" s="79"/>
      <c r="AI858" s="83" t="s">
        <v>9915</v>
      </c>
      <c r="AJ858" s="79" t="b">
        <v>0</v>
      </c>
      <c r="AK858" s="79">
        <v>0</v>
      </c>
      <c r="AL858" s="83" t="s">
        <v>9915</v>
      </c>
      <c r="AM858" s="79" t="s">
        <v>4133</v>
      </c>
      <c r="AN858" s="79" t="b">
        <v>0</v>
      </c>
      <c r="AO858" s="83" t="s">
        <v>8520</v>
      </c>
      <c r="AP858" s="79" t="s">
        <v>179</v>
      </c>
      <c r="AQ858" s="79">
        <v>0</v>
      </c>
      <c r="AR858" s="79">
        <v>0</v>
      </c>
      <c r="AS858" s="79"/>
      <c r="AT858" s="79"/>
      <c r="AU858" s="79"/>
      <c r="AV858" s="79"/>
      <c r="AW858" s="79"/>
      <c r="AX858" s="79"/>
      <c r="AY858" s="79"/>
      <c r="AZ858" s="79"/>
      <c r="BA858">
        <v>1</v>
      </c>
      <c r="BB858">
        <v>0</v>
      </c>
      <c r="BC858" s="79" t="str">
        <f>IF(Edges[[#This Row],[Sentiment]]=0,"NEUTRAL",IF(Edges[[#This Row],[Sentiment]]=1,"POSITIVE",IF(Edges[[#This Row],[Sentiment]]=-1,"NEGATIVE")))</f>
        <v>NEUTRAL</v>
      </c>
      <c r="BD858" s="79" t="str">
        <f>IF(Edges[[#This Row],[Vertex 1]]=Edges[[#This Row],[Vertex 2]],"HIDE","SHOW")</f>
        <v>HIDE</v>
      </c>
      <c r="BE858" s="124" t="e">
        <f>REPLACE(INDEX(GroupVertices[Group], MATCH(Edges[[#This Row],[Vertex 1]],GroupVertices[Vertex],0)),1,1,"")</f>
        <v>#N/A</v>
      </c>
      <c r="BF858" s="124" t="e">
        <f>REPLACE(INDEX(GroupVertices[Group], MATCH(Edges[[#This Row],[Vertex 2]],GroupVertices[Vertex],0)),1,1,"")</f>
        <v>#N/A</v>
      </c>
    </row>
    <row r="859" spans="1:58" hidden="1" x14ac:dyDescent="0.25">
      <c r="A859" s="64" t="s">
        <v>721</v>
      </c>
      <c r="B859" s="64" t="s">
        <v>721</v>
      </c>
      <c r="C859" s="65"/>
      <c r="D859" s="66"/>
      <c r="E859" s="67"/>
      <c r="F859" s="68"/>
      <c r="G859" s="65" t="str">
        <f>IF(Edges[[#This Row],[Vertex 1]]=Edges[[#This Row],[Vertex 2]],"HIDE","SHOW")</f>
        <v>HIDE</v>
      </c>
      <c r="H859" s="69"/>
      <c r="I859" s="70"/>
      <c r="J859" s="70"/>
      <c r="K859" s="34"/>
      <c r="L859" s="77"/>
      <c r="M859" s="77"/>
      <c r="N859" s="72"/>
      <c r="O859" s="79" t="s">
        <v>179</v>
      </c>
      <c r="P859" s="81">
        <v>42853.316851851851</v>
      </c>
      <c r="Q859" s="79" t="s">
        <v>2070</v>
      </c>
      <c r="R859" s="82" t="s">
        <v>3446</v>
      </c>
      <c r="S859" s="79" t="s">
        <v>4019</v>
      </c>
      <c r="T859" s="79"/>
      <c r="U859" s="82" t="s">
        <v>4555</v>
      </c>
      <c r="V859" s="82" t="s">
        <v>4555</v>
      </c>
      <c r="W859" s="81">
        <v>42853.316851851851</v>
      </c>
      <c r="X859" s="82" t="s">
        <v>6474</v>
      </c>
      <c r="Y859" s="79"/>
      <c r="Z859" s="79"/>
      <c r="AA859" s="83" t="s">
        <v>8521</v>
      </c>
      <c r="AB859" s="79"/>
      <c r="AC859" s="79" t="b">
        <v>0</v>
      </c>
      <c r="AD859" s="79">
        <v>0</v>
      </c>
      <c r="AE859" s="83" t="s">
        <v>9915</v>
      </c>
      <c r="AF859" s="79" t="b">
        <v>0</v>
      </c>
      <c r="AG859" s="79" t="s">
        <v>9963</v>
      </c>
      <c r="AH859" s="79"/>
      <c r="AI859" s="83" t="s">
        <v>9915</v>
      </c>
      <c r="AJ859" s="79" t="b">
        <v>0</v>
      </c>
      <c r="AK859" s="79">
        <v>0</v>
      </c>
      <c r="AL859" s="83" t="s">
        <v>9915</v>
      </c>
      <c r="AM859" s="79" t="s">
        <v>4133</v>
      </c>
      <c r="AN859" s="79" t="b">
        <v>0</v>
      </c>
      <c r="AO859" s="83" t="s">
        <v>8521</v>
      </c>
      <c r="AP859" s="79" t="s">
        <v>179</v>
      </c>
      <c r="AQ859" s="79">
        <v>0</v>
      </c>
      <c r="AR859" s="79">
        <v>0</v>
      </c>
      <c r="AS859" s="79"/>
      <c r="AT859" s="79"/>
      <c r="AU859" s="79"/>
      <c r="AV859" s="79"/>
      <c r="AW859" s="79"/>
      <c r="AX859" s="79"/>
      <c r="AY859" s="79"/>
      <c r="AZ859" s="79"/>
      <c r="BA859">
        <v>1</v>
      </c>
      <c r="BB859">
        <v>0</v>
      </c>
      <c r="BC859" s="79" t="str">
        <f>IF(Edges[[#This Row],[Sentiment]]=0,"NEUTRAL",IF(Edges[[#This Row],[Sentiment]]=1,"POSITIVE",IF(Edges[[#This Row],[Sentiment]]=-1,"NEGATIVE")))</f>
        <v>NEUTRAL</v>
      </c>
      <c r="BD859" s="79" t="str">
        <f>IF(Edges[[#This Row],[Vertex 1]]=Edges[[#This Row],[Vertex 2]],"HIDE","SHOW")</f>
        <v>HIDE</v>
      </c>
      <c r="BE859" s="124" t="e">
        <f>REPLACE(INDEX(GroupVertices[Group], MATCH(Edges[[#This Row],[Vertex 1]],GroupVertices[Vertex],0)),1,1,"")</f>
        <v>#N/A</v>
      </c>
      <c r="BF859" s="124" t="e">
        <f>REPLACE(INDEX(GroupVertices[Group], MATCH(Edges[[#This Row],[Vertex 2]],GroupVertices[Vertex],0)),1,1,"")</f>
        <v>#N/A</v>
      </c>
    </row>
    <row r="860" spans="1:58" hidden="1" x14ac:dyDescent="0.25">
      <c r="A860" s="64" t="s">
        <v>722</v>
      </c>
      <c r="B860" s="64" t="s">
        <v>722</v>
      </c>
      <c r="C860" s="65"/>
      <c r="D860" s="66"/>
      <c r="E860" s="67"/>
      <c r="F860" s="68"/>
      <c r="G860" s="65" t="str">
        <f>IF(Edges[[#This Row],[Vertex 1]]=Edges[[#This Row],[Vertex 2]],"HIDE","SHOW")</f>
        <v>HIDE</v>
      </c>
      <c r="H860" s="69"/>
      <c r="I860" s="70"/>
      <c r="J860" s="70"/>
      <c r="K860" s="34"/>
      <c r="L860" s="77"/>
      <c r="M860" s="77"/>
      <c r="N860" s="72"/>
      <c r="O860" s="79" t="s">
        <v>179</v>
      </c>
      <c r="P860" s="81">
        <v>42853.316851851851</v>
      </c>
      <c r="Q860" s="79" t="s">
        <v>2071</v>
      </c>
      <c r="R860" s="82" t="s">
        <v>3446</v>
      </c>
      <c r="S860" s="79" t="s">
        <v>4019</v>
      </c>
      <c r="T860" s="79"/>
      <c r="U860" s="82" t="s">
        <v>4556</v>
      </c>
      <c r="V860" s="82" t="s">
        <v>4556</v>
      </c>
      <c r="W860" s="81">
        <v>42853.316851851851</v>
      </c>
      <c r="X860" s="82" t="s">
        <v>6475</v>
      </c>
      <c r="Y860" s="79"/>
      <c r="Z860" s="79"/>
      <c r="AA860" s="83" t="s">
        <v>8522</v>
      </c>
      <c r="AB860" s="79"/>
      <c r="AC860" s="79" t="b">
        <v>0</v>
      </c>
      <c r="AD860" s="79">
        <v>0</v>
      </c>
      <c r="AE860" s="83" t="s">
        <v>9915</v>
      </c>
      <c r="AF860" s="79" t="b">
        <v>0</v>
      </c>
      <c r="AG860" s="79" t="s">
        <v>9963</v>
      </c>
      <c r="AH860" s="79"/>
      <c r="AI860" s="83" t="s">
        <v>9915</v>
      </c>
      <c r="AJ860" s="79" t="b">
        <v>0</v>
      </c>
      <c r="AK860" s="79">
        <v>0</v>
      </c>
      <c r="AL860" s="83" t="s">
        <v>9915</v>
      </c>
      <c r="AM860" s="79" t="s">
        <v>4133</v>
      </c>
      <c r="AN860" s="79" t="b">
        <v>0</v>
      </c>
      <c r="AO860" s="83" t="s">
        <v>8522</v>
      </c>
      <c r="AP860" s="79" t="s">
        <v>179</v>
      </c>
      <c r="AQ860" s="79">
        <v>0</v>
      </c>
      <c r="AR860" s="79">
        <v>0</v>
      </c>
      <c r="AS860" s="79"/>
      <c r="AT860" s="79"/>
      <c r="AU860" s="79"/>
      <c r="AV860" s="79"/>
      <c r="AW860" s="79"/>
      <c r="AX860" s="79"/>
      <c r="AY860" s="79"/>
      <c r="AZ860" s="79"/>
      <c r="BA860">
        <v>1</v>
      </c>
      <c r="BB860">
        <v>0</v>
      </c>
      <c r="BC860" s="79" t="str">
        <f>IF(Edges[[#This Row],[Sentiment]]=0,"NEUTRAL",IF(Edges[[#This Row],[Sentiment]]=1,"POSITIVE",IF(Edges[[#This Row],[Sentiment]]=-1,"NEGATIVE")))</f>
        <v>NEUTRAL</v>
      </c>
      <c r="BD860" s="79" t="str">
        <f>IF(Edges[[#This Row],[Vertex 1]]=Edges[[#This Row],[Vertex 2]],"HIDE","SHOW")</f>
        <v>HIDE</v>
      </c>
      <c r="BE860" s="124" t="e">
        <f>REPLACE(INDEX(GroupVertices[Group], MATCH(Edges[[#This Row],[Vertex 1]],GroupVertices[Vertex],0)),1,1,"")</f>
        <v>#N/A</v>
      </c>
      <c r="BF860" s="124" t="e">
        <f>REPLACE(INDEX(GroupVertices[Group], MATCH(Edges[[#This Row],[Vertex 2]],GroupVertices[Vertex],0)),1,1,"")</f>
        <v>#N/A</v>
      </c>
    </row>
    <row r="861" spans="1:58" hidden="1" x14ac:dyDescent="0.25">
      <c r="A861" s="64" t="s">
        <v>723</v>
      </c>
      <c r="B861" s="64" t="s">
        <v>723</v>
      </c>
      <c r="C861" s="65"/>
      <c r="D861" s="66"/>
      <c r="E861" s="67"/>
      <c r="F861" s="68"/>
      <c r="G861" s="65" t="str">
        <f>IF(Edges[[#This Row],[Vertex 1]]=Edges[[#This Row],[Vertex 2]],"HIDE","SHOW")</f>
        <v>HIDE</v>
      </c>
      <c r="H861" s="69"/>
      <c r="I861" s="70"/>
      <c r="J861" s="70"/>
      <c r="K861" s="34"/>
      <c r="L861" s="77"/>
      <c r="M861" s="77"/>
      <c r="N861" s="72"/>
      <c r="O861" s="79" t="s">
        <v>179</v>
      </c>
      <c r="P861" s="81">
        <v>42853.316851851851</v>
      </c>
      <c r="Q861" s="79" t="s">
        <v>2072</v>
      </c>
      <c r="R861" s="82" t="s">
        <v>3446</v>
      </c>
      <c r="S861" s="79" t="s">
        <v>4019</v>
      </c>
      <c r="T861" s="79"/>
      <c r="U861" s="82" t="s">
        <v>4557</v>
      </c>
      <c r="V861" s="82" t="s">
        <v>4557</v>
      </c>
      <c r="W861" s="81">
        <v>42853.316851851851</v>
      </c>
      <c r="X861" s="82" t="s">
        <v>6476</v>
      </c>
      <c r="Y861" s="79"/>
      <c r="Z861" s="79"/>
      <c r="AA861" s="83" t="s">
        <v>8523</v>
      </c>
      <c r="AB861" s="79"/>
      <c r="AC861" s="79" t="b">
        <v>0</v>
      </c>
      <c r="AD861" s="79">
        <v>0</v>
      </c>
      <c r="AE861" s="83" t="s">
        <v>9915</v>
      </c>
      <c r="AF861" s="79" t="b">
        <v>0</v>
      </c>
      <c r="AG861" s="79" t="s">
        <v>9963</v>
      </c>
      <c r="AH861" s="79"/>
      <c r="AI861" s="83" t="s">
        <v>9915</v>
      </c>
      <c r="AJ861" s="79" t="b">
        <v>0</v>
      </c>
      <c r="AK861" s="79">
        <v>0</v>
      </c>
      <c r="AL861" s="83" t="s">
        <v>9915</v>
      </c>
      <c r="AM861" s="79" t="s">
        <v>4133</v>
      </c>
      <c r="AN861" s="79" t="b">
        <v>0</v>
      </c>
      <c r="AO861" s="83" t="s">
        <v>8523</v>
      </c>
      <c r="AP861" s="79" t="s">
        <v>179</v>
      </c>
      <c r="AQ861" s="79">
        <v>0</v>
      </c>
      <c r="AR861" s="79">
        <v>0</v>
      </c>
      <c r="AS861" s="79"/>
      <c r="AT861" s="79"/>
      <c r="AU861" s="79"/>
      <c r="AV861" s="79"/>
      <c r="AW861" s="79"/>
      <c r="AX861" s="79"/>
      <c r="AY861" s="79"/>
      <c r="AZ861" s="79"/>
      <c r="BA861">
        <v>1</v>
      </c>
      <c r="BB861">
        <v>0</v>
      </c>
      <c r="BC861" s="79" t="str">
        <f>IF(Edges[[#This Row],[Sentiment]]=0,"NEUTRAL",IF(Edges[[#This Row],[Sentiment]]=1,"POSITIVE",IF(Edges[[#This Row],[Sentiment]]=-1,"NEGATIVE")))</f>
        <v>NEUTRAL</v>
      </c>
      <c r="BD861" s="79" t="str">
        <f>IF(Edges[[#This Row],[Vertex 1]]=Edges[[#This Row],[Vertex 2]],"HIDE","SHOW")</f>
        <v>HIDE</v>
      </c>
      <c r="BE861" s="124" t="e">
        <f>REPLACE(INDEX(GroupVertices[Group], MATCH(Edges[[#This Row],[Vertex 1]],GroupVertices[Vertex],0)),1,1,"")</f>
        <v>#N/A</v>
      </c>
      <c r="BF861" s="124" t="e">
        <f>REPLACE(INDEX(GroupVertices[Group], MATCH(Edges[[#This Row],[Vertex 2]],GroupVertices[Vertex],0)),1,1,"")</f>
        <v>#N/A</v>
      </c>
    </row>
    <row r="862" spans="1:58" hidden="1" x14ac:dyDescent="0.25">
      <c r="A862" s="64" t="s">
        <v>724</v>
      </c>
      <c r="B862" s="64" t="s">
        <v>724</v>
      </c>
      <c r="C862" s="65"/>
      <c r="D862" s="66"/>
      <c r="E862" s="67"/>
      <c r="F862" s="68"/>
      <c r="G862" s="65" t="str">
        <f>IF(Edges[[#This Row],[Vertex 1]]=Edges[[#This Row],[Vertex 2]],"HIDE","SHOW")</f>
        <v>HIDE</v>
      </c>
      <c r="H862" s="69"/>
      <c r="I862" s="70"/>
      <c r="J862" s="70"/>
      <c r="K862" s="34"/>
      <c r="L862" s="77"/>
      <c r="M862" s="77"/>
      <c r="N862" s="72"/>
      <c r="O862" s="79" t="s">
        <v>179</v>
      </c>
      <c r="P862" s="81">
        <v>42853.316863425927</v>
      </c>
      <c r="Q862" s="79" t="s">
        <v>2073</v>
      </c>
      <c r="R862" s="82" t="s">
        <v>3446</v>
      </c>
      <c r="S862" s="79" t="s">
        <v>4019</v>
      </c>
      <c r="T862" s="79"/>
      <c r="U862" s="82" t="s">
        <v>4558</v>
      </c>
      <c r="V862" s="82" t="s">
        <v>4558</v>
      </c>
      <c r="W862" s="81">
        <v>42853.316863425927</v>
      </c>
      <c r="X862" s="82" t="s">
        <v>6477</v>
      </c>
      <c r="Y862" s="79"/>
      <c r="Z862" s="79"/>
      <c r="AA862" s="83" t="s">
        <v>8524</v>
      </c>
      <c r="AB862" s="79"/>
      <c r="AC862" s="79" t="b">
        <v>0</v>
      </c>
      <c r="AD862" s="79">
        <v>0</v>
      </c>
      <c r="AE862" s="83" t="s">
        <v>9915</v>
      </c>
      <c r="AF862" s="79" t="b">
        <v>0</v>
      </c>
      <c r="AG862" s="79" t="s">
        <v>9963</v>
      </c>
      <c r="AH862" s="79"/>
      <c r="AI862" s="83" t="s">
        <v>9915</v>
      </c>
      <c r="AJ862" s="79" t="b">
        <v>0</v>
      </c>
      <c r="AK862" s="79">
        <v>0</v>
      </c>
      <c r="AL862" s="83" t="s">
        <v>9915</v>
      </c>
      <c r="AM862" s="79" t="s">
        <v>4133</v>
      </c>
      <c r="AN862" s="79" t="b">
        <v>0</v>
      </c>
      <c r="AO862" s="83" t="s">
        <v>8524</v>
      </c>
      <c r="AP862" s="79" t="s">
        <v>179</v>
      </c>
      <c r="AQ862" s="79">
        <v>0</v>
      </c>
      <c r="AR862" s="79">
        <v>0</v>
      </c>
      <c r="AS862" s="79"/>
      <c r="AT862" s="79"/>
      <c r="AU862" s="79"/>
      <c r="AV862" s="79"/>
      <c r="AW862" s="79"/>
      <c r="AX862" s="79"/>
      <c r="AY862" s="79"/>
      <c r="AZ862" s="79"/>
      <c r="BA862">
        <v>1</v>
      </c>
      <c r="BB862">
        <v>0</v>
      </c>
      <c r="BC862" s="79" t="str">
        <f>IF(Edges[[#This Row],[Sentiment]]=0,"NEUTRAL",IF(Edges[[#This Row],[Sentiment]]=1,"POSITIVE",IF(Edges[[#This Row],[Sentiment]]=-1,"NEGATIVE")))</f>
        <v>NEUTRAL</v>
      </c>
      <c r="BD862" s="79" t="str">
        <f>IF(Edges[[#This Row],[Vertex 1]]=Edges[[#This Row],[Vertex 2]],"HIDE","SHOW")</f>
        <v>HIDE</v>
      </c>
      <c r="BE862" s="124" t="e">
        <f>REPLACE(INDEX(GroupVertices[Group], MATCH(Edges[[#This Row],[Vertex 1]],GroupVertices[Vertex],0)),1,1,"")</f>
        <v>#N/A</v>
      </c>
      <c r="BF862" s="124" t="e">
        <f>REPLACE(INDEX(GroupVertices[Group], MATCH(Edges[[#This Row],[Vertex 2]],GroupVertices[Vertex],0)),1,1,"")</f>
        <v>#N/A</v>
      </c>
    </row>
    <row r="863" spans="1:58" hidden="1" x14ac:dyDescent="0.25">
      <c r="A863" s="64" t="s">
        <v>725</v>
      </c>
      <c r="B863" s="64" t="s">
        <v>725</v>
      </c>
      <c r="C863" s="65"/>
      <c r="D863" s="66"/>
      <c r="E863" s="67"/>
      <c r="F863" s="68"/>
      <c r="G863" s="65" t="str">
        <f>IF(Edges[[#This Row],[Vertex 1]]=Edges[[#This Row],[Vertex 2]],"HIDE","SHOW")</f>
        <v>HIDE</v>
      </c>
      <c r="H863" s="69"/>
      <c r="I863" s="70"/>
      <c r="J863" s="70"/>
      <c r="K863" s="34"/>
      <c r="L863" s="77"/>
      <c r="M863" s="77"/>
      <c r="N863" s="72"/>
      <c r="O863" s="79" t="s">
        <v>179</v>
      </c>
      <c r="P863" s="81">
        <v>42853.316863425927</v>
      </c>
      <c r="Q863" s="79" t="s">
        <v>2074</v>
      </c>
      <c r="R863" s="82" t="s">
        <v>3446</v>
      </c>
      <c r="S863" s="79" t="s">
        <v>4019</v>
      </c>
      <c r="T863" s="79"/>
      <c r="U863" s="82" t="s">
        <v>4559</v>
      </c>
      <c r="V863" s="82" t="s">
        <v>4559</v>
      </c>
      <c r="W863" s="81">
        <v>42853.316863425927</v>
      </c>
      <c r="X863" s="82" t="s">
        <v>6478</v>
      </c>
      <c r="Y863" s="79"/>
      <c r="Z863" s="79"/>
      <c r="AA863" s="83" t="s">
        <v>8525</v>
      </c>
      <c r="AB863" s="79"/>
      <c r="AC863" s="79" t="b">
        <v>0</v>
      </c>
      <c r="AD863" s="79">
        <v>0</v>
      </c>
      <c r="AE863" s="83" t="s">
        <v>9915</v>
      </c>
      <c r="AF863" s="79" t="b">
        <v>0</v>
      </c>
      <c r="AG863" s="79" t="s">
        <v>9963</v>
      </c>
      <c r="AH863" s="79"/>
      <c r="AI863" s="83" t="s">
        <v>9915</v>
      </c>
      <c r="AJ863" s="79" t="b">
        <v>0</v>
      </c>
      <c r="AK863" s="79">
        <v>0</v>
      </c>
      <c r="AL863" s="83" t="s">
        <v>9915</v>
      </c>
      <c r="AM863" s="79" t="s">
        <v>4133</v>
      </c>
      <c r="AN863" s="79" t="b">
        <v>0</v>
      </c>
      <c r="AO863" s="83" t="s">
        <v>8525</v>
      </c>
      <c r="AP863" s="79" t="s">
        <v>179</v>
      </c>
      <c r="AQ863" s="79">
        <v>0</v>
      </c>
      <c r="AR863" s="79">
        <v>0</v>
      </c>
      <c r="AS863" s="79"/>
      <c r="AT863" s="79"/>
      <c r="AU863" s="79"/>
      <c r="AV863" s="79"/>
      <c r="AW863" s="79"/>
      <c r="AX863" s="79"/>
      <c r="AY863" s="79"/>
      <c r="AZ863" s="79"/>
      <c r="BA863">
        <v>1</v>
      </c>
      <c r="BB863">
        <v>0</v>
      </c>
      <c r="BC863" s="79" t="str">
        <f>IF(Edges[[#This Row],[Sentiment]]=0,"NEUTRAL",IF(Edges[[#This Row],[Sentiment]]=1,"POSITIVE",IF(Edges[[#This Row],[Sentiment]]=-1,"NEGATIVE")))</f>
        <v>NEUTRAL</v>
      </c>
      <c r="BD863" s="79" t="str">
        <f>IF(Edges[[#This Row],[Vertex 1]]=Edges[[#This Row],[Vertex 2]],"HIDE","SHOW")</f>
        <v>HIDE</v>
      </c>
      <c r="BE863" s="124" t="e">
        <f>REPLACE(INDEX(GroupVertices[Group], MATCH(Edges[[#This Row],[Vertex 1]],GroupVertices[Vertex],0)),1,1,"")</f>
        <v>#N/A</v>
      </c>
      <c r="BF863" s="124" t="e">
        <f>REPLACE(INDEX(GroupVertices[Group], MATCH(Edges[[#This Row],[Vertex 2]],GroupVertices[Vertex],0)),1,1,"")</f>
        <v>#N/A</v>
      </c>
    </row>
    <row r="864" spans="1:58" hidden="1" x14ac:dyDescent="0.25">
      <c r="A864" s="64" t="s">
        <v>726</v>
      </c>
      <c r="B864" s="64" t="s">
        <v>726</v>
      </c>
      <c r="C864" s="65"/>
      <c r="D864" s="66"/>
      <c r="E864" s="67"/>
      <c r="F864" s="68"/>
      <c r="G864" s="65" t="str">
        <f>IF(Edges[[#This Row],[Vertex 1]]=Edges[[#This Row],[Vertex 2]],"HIDE","SHOW")</f>
        <v>HIDE</v>
      </c>
      <c r="H864" s="69"/>
      <c r="I864" s="70"/>
      <c r="J864" s="70"/>
      <c r="K864" s="34"/>
      <c r="L864" s="77"/>
      <c r="M864" s="77"/>
      <c r="N864" s="72"/>
      <c r="O864" s="79" t="s">
        <v>179</v>
      </c>
      <c r="P864" s="81">
        <v>42853.316863425927</v>
      </c>
      <c r="Q864" s="79" t="s">
        <v>2075</v>
      </c>
      <c r="R864" s="82" t="s">
        <v>3446</v>
      </c>
      <c r="S864" s="79" t="s">
        <v>4019</v>
      </c>
      <c r="T864" s="79"/>
      <c r="U864" s="82" t="s">
        <v>4560</v>
      </c>
      <c r="V864" s="82" t="s">
        <v>4560</v>
      </c>
      <c r="W864" s="81">
        <v>42853.316863425927</v>
      </c>
      <c r="X864" s="82" t="s">
        <v>6479</v>
      </c>
      <c r="Y864" s="79"/>
      <c r="Z864" s="79"/>
      <c r="AA864" s="83" t="s">
        <v>8526</v>
      </c>
      <c r="AB864" s="79"/>
      <c r="AC864" s="79" t="b">
        <v>0</v>
      </c>
      <c r="AD864" s="79">
        <v>0</v>
      </c>
      <c r="AE864" s="83" t="s">
        <v>9915</v>
      </c>
      <c r="AF864" s="79" t="b">
        <v>0</v>
      </c>
      <c r="AG864" s="79" t="s">
        <v>9963</v>
      </c>
      <c r="AH864" s="79"/>
      <c r="AI864" s="83" t="s">
        <v>9915</v>
      </c>
      <c r="AJ864" s="79" t="b">
        <v>0</v>
      </c>
      <c r="AK864" s="79">
        <v>0</v>
      </c>
      <c r="AL864" s="83" t="s">
        <v>9915</v>
      </c>
      <c r="AM864" s="79" t="s">
        <v>4133</v>
      </c>
      <c r="AN864" s="79" t="b">
        <v>0</v>
      </c>
      <c r="AO864" s="83" t="s">
        <v>8526</v>
      </c>
      <c r="AP864" s="79" t="s">
        <v>179</v>
      </c>
      <c r="AQ864" s="79">
        <v>0</v>
      </c>
      <c r="AR864" s="79">
        <v>0</v>
      </c>
      <c r="AS864" s="79"/>
      <c r="AT864" s="79"/>
      <c r="AU864" s="79"/>
      <c r="AV864" s="79"/>
      <c r="AW864" s="79"/>
      <c r="AX864" s="79"/>
      <c r="AY864" s="79"/>
      <c r="AZ864" s="79"/>
      <c r="BA864">
        <v>1</v>
      </c>
      <c r="BB864">
        <v>0</v>
      </c>
      <c r="BC864" s="79" t="str">
        <f>IF(Edges[[#This Row],[Sentiment]]=0,"NEUTRAL",IF(Edges[[#This Row],[Sentiment]]=1,"POSITIVE",IF(Edges[[#This Row],[Sentiment]]=-1,"NEGATIVE")))</f>
        <v>NEUTRAL</v>
      </c>
      <c r="BD864" s="79" t="str">
        <f>IF(Edges[[#This Row],[Vertex 1]]=Edges[[#This Row],[Vertex 2]],"HIDE","SHOW")</f>
        <v>HIDE</v>
      </c>
      <c r="BE864" s="124" t="e">
        <f>REPLACE(INDEX(GroupVertices[Group], MATCH(Edges[[#This Row],[Vertex 1]],GroupVertices[Vertex],0)),1,1,"")</f>
        <v>#N/A</v>
      </c>
      <c r="BF864" s="124" t="e">
        <f>REPLACE(INDEX(GroupVertices[Group], MATCH(Edges[[#This Row],[Vertex 2]],GroupVertices[Vertex],0)),1,1,"")</f>
        <v>#N/A</v>
      </c>
    </row>
    <row r="865" spans="1:58" hidden="1" x14ac:dyDescent="0.25">
      <c r="A865" s="64" t="s">
        <v>727</v>
      </c>
      <c r="B865" s="64" t="s">
        <v>727</v>
      </c>
      <c r="C865" s="65"/>
      <c r="D865" s="66"/>
      <c r="E865" s="67"/>
      <c r="F865" s="68"/>
      <c r="G865" s="65" t="str">
        <f>IF(Edges[[#This Row],[Vertex 1]]=Edges[[#This Row],[Vertex 2]],"HIDE","SHOW")</f>
        <v>HIDE</v>
      </c>
      <c r="H865" s="69"/>
      <c r="I865" s="70"/>
      <c r="J865" s="70"/>
      <c r="K865" s="34"/>
      <c r="L865" s="77"/>
      <c r="M865" s="77"/>
      <c r="N865" s="72"/>
      <c r="O865" s="79" t="s">
        <v>179</v>
      </c>
      <c r="P865" s="81">
        <v>42853.316863425927</v>
      </c>
      <c r="Q865" s="79" t="s">
        <v>2076</v>
      </c>
      <c r="R865" s="82" t="s">
        <v>3446</v>
      </c>
      <c r="S865" s="79" t="s">
        <v>4019</v>
      </c>
      <c r="T865" s="79"/>
      <c r="U865" s="82" t="s">
        <v>4561</v>
      </c>
      <c r="V865" s="82" t="s">
        <v>4561</v>
      </c>
      <c r="W865" s="81">
        <v>42853.316863425927</v>
      </c>
      <c r="X865" s="82" t="s">
        <v>6480</v>
      </c>
      <c r="Y865" s="79"/>
      <c r="Z865" s="79"/>
      <c r="AA865" s="83" t="s">
        <v>8527</v>
      </c>
      <c r="AB865" s="79"/>
      <c r="AC865" s="79" t="b">
        <v>0</v>
      </c>
      <c r="AD865" s="79">
        <v>0</v>
      </c>
      <c r="AE865" s="83" t="s">
        <v>9915</v>
      </c>
      <c r="AF865" s="79" t="b">
        <v>0</v>
      </c>
      <c r="AG865" s="79" t="s">
        <v>9963</v>
      </c>
      <c r="AH865" s="79"/>
      <c r="AI865" s="83" t="s">
        <v>9915</v>
      </c>
      <c r="AJ865" s="79" t="b">
        <v>0</v>
      </c>
      <c r="AK865" s="79">
        <v>0</v>
      </c>
      <c r="AL865" s="83" t="s">
        <v>9915</v>
      </c>
      <c r="AM865" s="79" t="s">
        <v>4133</v>
      </c>
      <c r="AN865" s="79" t="b">
        <v>0</v>
      </c>
      <c r="AO865" s="83" t="s">
        <v>8527</v>
      </c>
      <c r="AP865" s="79" t="s">
        <v>179</v>
      </c>
      <c r="AQ865" s="79">
        <v>0</v>
      </c>
      <c r="AR865" s="79">
        <v>0</v>
      </c>
      <c r="AS865" s="79"/>
      <c r="AT865" s="79"/>
      <c r="AU865" s="79"/>
      <c r="AV865" s="79"/>
      <c r="AW865" s="79"/>
      <c r="AX865" s="79"/>
      <c r="AY865" s="79"/>
      <c r="AZ865" s="79"/>
      <c r="BA865">
        <v>1</v>
      </c>
      <c r="BB865">
        <v>0</v>
      </c>
      <c r="BC865" s="79" t="str">
        <f>IF(Edges[[#This Row],[Sentiment]]=0,"NEUTRAL",IF(Edges[[#This Row],[Sentiment]]=1,"POSITIVE",IF(Edges[[#This Row],[Sentiment]]=-1,"NEGATIVE")))</f>
        <v>NEUTRAL</v>
      </c>
      <c r="BD865" s="79" t="str">
        <f>IF(Edges[[#This Row],[Vertex 1]]=Edges[[#This Row],[Vertex 2]],"HIDE","SHOW")</f>
        <v>HIDE</v>
      </c>
      <c r="BE865" s="124" t="e">
        <f>REPLACE(INDEX(GroupVertices[Group], MATCH(Edges[[#This Row],[Vertex 1]],GroupVertices[Vertex],0)),1,1,"")</f>
        <v>#N/A</v>
      </c>
      <c r="BF865" s="124" t="e">
        <f>REPLACE(INDEX(GroupVertices[Group], MATCH(Edges[[#This Row],[Vertex 2]],GroupVertices[Vertex],0)),1,1,"")</f>
        <v>#N/A</v>
      </c>
    </row>
    <row r="866" spans="1:58" hidden="1" x14ac:dyDescent="0.25">
      <c r="A866" s="64" t="s">
        <v>728</v>
      </c>
      <c r="B866" s="64" t="s">
        <v>728</v>
      </c>
      <c r="C866" s="65"/>
      <c r="D866" s="66"/>
      <c r="E866" s="67"/>
      <c r="F866" s="68"/>
      <c r="G866" s="65" t="str">
        <f>IF(Edges[[#This Row],[Vertex 1]]=Edges[[#This Row],[Vertex 2]],"HIDE","SHOW")</f>
        <v>HIDE</v>
      </c>
      <c r="H866" s="69"/>
      <c r="I866" s="70"/>
      <c r="J866" s="70"/>
      <c r="K866" s="34"/>
      <c r="L866" s="77"/>
      <c r="M866" s="77"/>
      <c r="N866" s="72"/>
      <c r="O866" s="79" t="s">
        <v>179</v>
      </c>
      <c r="P866" s="81">
        <v>42853.316863425927</v>
      </c>
      <c r="Q866" s="79" t="s">
        <v>2077</v>
      </c>
      <c r="R866" s="82" t="s">
        <v>3446</v>
      </c>
      <c r="S866" s="79" t="s">
        <v>4019</v>
      </c>
      <c r="T866" s="79"/>
      <c r="U866" s="82" t="s">
        <v>4562</v>
      </c>
      <c r="V866" s="82" t="s">
        <v>4562</v>
      </c>
      <c r="W866" s="81">
        <v>42853.316863425927</v>
      </c>
      <c r="X866" s="82" t="s">
        <v>6481</v>
      </c>
      <c r="Y866" s="79"/>
      <c r="Z866" s="79"/>
      <c r="AA866" s="83" t="s">
        <v>8528</v>
      </c>
      <c r="AB866" s="79"/>
      <c r="AC866" s="79" t="b">
        <v>0</v>
      </c>
      <c r="AD866" s="79">
        <v>0</v>
      </c>
      <c r="AE866" s="83" t="s">
        <v>9915</v>
      </c>
      <c r="AF866" s="79" t="b">
        <v>0</v>
      </c>
      <c r="AG866" s="79" t="s">
        <v>9963</v>
      </c>
      <c r="AH866" s="79"/>
      <c r="AI866" s="83" t="s">
        <v>9915</v>
      </c>
      <c r="AJ866" s="79" t="b">
        <v>0</v>
      </c>
      <c r="AK866" s="79">
        <v>0</v>
      </c>
      <c r="AL866" s="83" t="s">
        <v>9915</v>
      </c>
      <c r="AM866" s="79" t="s">
        <v>4133</v>
      </c>
      <c r="AN866" s="79" t="b">
        <v>0</v>
      </c>
      <c r="AO866" s="83" t="s">
        <v>8528</v>
      </c>
      <c r="AP866" s="79" t="s">
        <v>179</v>
      </c>
      <c r="AQ866" s="79">
        <v>0</v>
      </c>
      <c r="AR866" s="79">
        <v>0</v>
      </c>
      <c r="AS866" s="79"/>
      <c r="AT866" s="79"/>
      <c r="AU866" s="79"/>
      <c r="AV866" s="79"/>
      <c r="AW866" s="79"/>
      <c r="AX866" s="79"/>
      <c r="AY866" s="79"/>
      <c r="AZ866" s="79"/>
      <c r="BA866">
        <v>1</v>
      </c>
      <c r="BB866">
        <v>0</v>
      </c>
      <c r="BC866" s="79" t="str">
        <f>IF(Edges[[#This Row],[Sentiment]]=0,"NEUTRAL",IF(Edges[[#This Row],[Sentiment]]=1,"POSITIVE",IF(Edges[[#This Row],[Sentiment]]=-1,"NEGATIVE")))</f>
        <v>NEUTRAL</v>
      </c>
      <c r="BD866" s="79" t="str">
        <f>IF(Edges[[#This Row],[Vertex 1]]=Edges[[#This Row],[Vertex 2]],"HIDE","SHOW")</f>
        <v>HIDE</v>
      </c>
      <c r="BE866" s="124" t="e">
        <f>REPLACE(INDEX(GroupVertices[Group], MATCH(Edges[[#This Row],[Vertex 1]],GroupVertices[Vertex],0)),1,1,"")</f>
        <v>#N/A</v>
      </c>
      <c r="BF866" s="124" t="e">
        <f>REPLACE(INDEX(GroupVertices[Group], MATCH(Edges[[#This Row],[Vertex 2]],GroupVertices[Vertex],0)),1,1,"")</f>
        <v>#N/A</v>
      </c>
    </row>
    <row r="867" spans="1:58" hidden="1" x14ac:dyDescent="0.25">
      <c r="A867" s="64" t="s">
        <v>729</v>
      </c>
      <c r="B867" s="64" t="s">
        <v>729</v>
      </c>
      <c r="C867" s="65"/>
      <c r="D867" s="66"/>
      <c r="E867" s="67"/>
      <c r="F867" s="68"/>
      <c r="G867" s="65" t="str">
        <f>IF(Edges[[#This Row],[Vertex 1]]=Edges[[#This Row],[Vertex 2]],"HIDE","SHOW")</f>
        <v>HIDE</v>
      </c>
      <c r="H867" s="69"/>
      <c r="I867" s="70"/>
      <c r="J867" s="70"/>
      <c r="K867" s="34"/>
      <c r="L867" s="77"/>
      <c r="M867" s="77"/>
      <c r="N867" s="72"/>
      <c r="O867" s="79" t="s">
        <v>179</v>
      </c>
      <c r="P867" s="81">
        <v>42853.316863425927</v>
      </c>
      <c r="Q867" s="79" t="s">
        <v>2078</v>
      </c>
      <c r="R867" s="82" t="s">
        <v>3446</v>
      </c>
      <c r="S867" s="79" t="s">
        <v>4019</v>
      </c>
      <c r="T867" s="79"/>
      <c r="U867" s="82" t="s">
        <v>4563</v>
      </c>
      <c r="V867" s="82" t="s">
        <v>4563</v>
      </c>
      <c r="W867" s="81">
        <v>42853.316863425927</v>
      </c>
      <c r="X867" s="82" t="s">
        <v>6482</v>
      </c>
      <c r="Y867" s="79"/>
      <c r="Z867" s="79"/>
      <c r="AA867" s="83" t="s">
        <v>8529</v>
      </c>
      <c r="AB867" s="79"/>
      <c r="AC867" s="79" t="b">
        <v>0</v>
      </c>
      <c r="AD867" s="79">
        <v>0</v>
      </c>
      <c r="AE867" s="83" t="s">
        <v>9915</v>
      </c>
      <c r="AF867" s="79" t="b">
        <v>0</v>
      </c>
      <c r="AG867" s="79" t="s">
        <v>9963</v>
      </c>
      <c r="AH867" s="79"/>
      <c r="AI867" s="83" t="s">
        <v>9915</v>
      </c>
      <c r="AJ867" s="79" t="b">
        <v>0</v>
      </c>
      <c r="AK867" s="79">
        <v>0</v>
      </c>
      <c r="AL867" s="83" t="s">
        <v>9915</v>
      </c>
      <c r="AM867" s="79" t="s">
        <v>4133</v>
      </c>
      <c r="AN867" s="79" t="b">
        <v>0</v>
      </c>
      <c r="AO867" s="83" t="s">
        <v>8529</v>
      </c>
      <c r="AP867" s="79" t="s">
        <v>179</v>
      </c>
      <c r="AQ867" s="79">
        <v>0</v>
      </c>
      <c r="AR867" s="79">
        <v>0</v>
      </c>
      <c r="AS867" s="79"/>
      <c r="AT867" s="79"/>
      <c r="AU867" s="79"/>
      <c r="AV867" s="79"/>
      <c r="AW867" s="79"/>
      <c r="AX867" s="79"/>
      <c r="AY867" s="79"/>
      <c r="AZ867" s="79"/>
      <c r="BA867">
        <v>1</v>
      </c>
      <c r="BB867">
        <v>0</v>
      </c>
      <c r="BC867" s="79" t="str">
        <f>IF(Edges[[#This Row],[Sentiment]]=0,"NEUTRAL",IF(Edges[[#This Row],[Sentiment]]=1,"POSITIVE",IF(Edges[[#This Row],[Sentiment]]=-1,"NEGATIVE")))</f>
        <v>NEUTRAL</v>
      </c>
      <c r="BD867" s="79" t="str">
        <f>IF(Edges[[#This Row],[Vertex 1]]=Edges[[#This Row],[Vertex 2]],"HIDE","SHOW")</f>
        <v>HIDE</v>
      </c>
      <c r="BE867" s="124" t="e">
        <f>REPLACE(INDEX(GroupVertices[Group], MATCH(Edges[[#This Row],[Vertex 1]],GroupVertices[Vertex],0)),1,1,"")</f>
        <v>#N/A</v>
      </c>
      <c r="BF867" s="124" t="e">
        <f>REPLACE(INDEX(GroupVertices[Group], MATCH(Edges[[#This Row],[Vertex 2]],GroupVertices[Vertex],0)),1,1,"")</f>
        <v>#N/A</v>
      </c>
    </row>
    <row r="868" spans="1:58" hidden="1" x14ac:dyDescent="0.25">
      <c r="A868" s="64" t="s">
        <v>730</v>
      </c>
      <c r="B868" s="64" t="s">
        <v>730</v>
      </c>
      <c r="C868" s="65"/>
      <c r="D868" s="66"/>
      <c r="E868" s="67"/>
      <c r="F868" s="68"/>
      <c r="G868" s="65" t="str">
        <f>IF(Edges[[#This Row],[Vertex 1]]=Edges[[#This Row],[Vertex 2]],"HIDE","SHOW")</f>
        <v>HIDE</v>
      </c>
      <c r="H868" s="69"/>
      <c r="I868" s="70"/>
      <c r="J868" s="70"/>
      <c r="K868" s="34"/>
      <c r="L868" s="77"/>
      <c r="M868" s="77"/>
      <c r="N868" s="72"/>
      <c r="O868" s="79" t="s">
        <v>179</v>
      </c>
      <c r="P868" s="81">
        <v>42853.316874999997</v>
      </c>
      <c r="Q868" s="79" t="s">
        <v>2079</v>
      </c>
      <c r="R868" s="82" t="s">
        <v>3446</v>
      </c>
      <c r="S868" s="79" t="s">
        <v>4019</v>
      </c>
      <c r="T868" s="79"/>
      <c r="U868" s="82" t="s">
        <v>4564</v>
      </c>
      <c r="V868" s="82" t="s">
        <v>4564</v>
      </c>
      <c r="W868" s="81">
        <v>42853.316874999997</v>
      </c>
      <c r="X868" s="82" t="s">
        <v>6483</v>
      </c>
      <c r="Y868" s="79"/>
      <c r="Z868" s="79"/>
      <c r="AA868" s="83" t="s">
        <v>8530</v>
      </c>
      <c r="AB868" s="79"/>
      <c r="AC868" s="79" t="b">
        <v>0</v>
      </c>
      <c r="AD868" s="79">
        <v>0</v>
      </c>
      <c r="AE868" s="83" t="s">
        <v>9915</v>
      </c>
      <c r="AF868" s="79" t="b">
        <v>0</v>
      </c>
      <c r="AG868" s="79" t="s">
        <v>9963</v>
      </c>
      <c r="AH868" s="79"/>
      <c r="AI868" s="83" t="s">
        <v>9915</v>
      </c>
      <c r="AJ868" s="79" t="b">
        <v>0</v>
      </c>
      <c r="AK868" s="79">
        <v>0</v>
      </c>
      <c r="AL868" s="83" t="s">
        <v>9915</v>
      </c>
      <c r="AM868" s="79" t="s">
        <v>4133</v>
      </c>
      <c r="AN868" s="79" t="b">
        <v>0</v>
      </c>
      <c r="AO868" s="83" t="s">
        <v>8530</v>
      </c>
      <c r="AP868" s="79" t="s">
        <v>179</v>
      </c>
      <c r="AQ868" s="79">
        <v>0</v>
      </c>
      <c r="AR868" s="79">
        <v>0</v>
      </c>
      <c r="AS868" s="79"/>
      <c r="AT868" s="79"/>
      <c r="AU868" s="79"/>
      <c r="AV868" s="79"/>
      <c r="AW868" s="79"/>
      <c r="AX868" s="79"/>
      <c r="AY868" s="79"/>
      <c r="AZ868" s="79"/>
      <c r="BA868">
        <v>1</v>
      </c>
      <c r="BB868">
        <v>0</v>
      </c>
      <c r="BC868" s="79" t="str">
        <f>IF(Edges[[#This Row],[Sentiment]]=0,"NEUTRAL",IF(Edges[[#This Row],[Sentiment]]=1,"POSITIVE",IF(Edges[[#This Row],[Sentiment]]=-1,"NEGATIVE")))</f>
        <v>NEUTRAL</v>
      </c>
      <c r="BD868" s="79" t="str">
        <f>IF(Edges[[#This Row],[Vertex 1]]=Edges[[#This Row],[Vertex 2]],"HIDE","SHOW")</f>
        <v>HIDE</v>
      </c>
      <c r="BE868" s="124" t="e">
        <f>REPLACE(INDEX(GroupVertices[Group], MATCH(Edges[[#This Row],[Vertex 1]],GroupVertices[Vertex],0)),1,1,"")</f>
        <v>#N/A</v>
      </c>
      <c r="BF868" s="124" t="e">
        <f>REPLACE(INDEX(GroupVertices[Group], MATCH(Edges[[#This Row],[Vertex 2]],GroupVertices[Vertex],0)),1,1,"")</f>
        <v>#N/A</v>
      </c>
    </row>
    <row r="869" spans="1:58" hidden="1" x14ac:dyDescent="0.25">
      <c r="A869" s="64" t="s">
        <v>731</v>
      </c>
      <c r="B869" s="64" t="s">
        <v>731</v>
      </c>
      <c r="C869" s="65"/>
      <c r="D869" s="66"/>
      <c r="E869" s="67"/>
      <c r="F869" s="68"/>
      <c r="G869" s="65" t="str">
        <f>IF(Edges[[#This Row],[Vertex 1]]=Edges[[#This Row],[Vertex 2]],"HIDE","SHOW")</f>
        <v>HIDE</v>
      </c>
      <c r="H869" s="69"/>
      <c r="I869" s="70"/>
      <c r="J869" s="70"/>
      <c r="K869" s="34"/>
      <c r="L869" s="77"/>
      <c r="M869" s="77"/>
      <c r="N869" s="72"/>
      <c r="O869" s="79" t="s">
        <v>179</v>
      </c>
      <c r="P869" s="81">
        <v>42853.316874999997</v>
      </c>
      <c r="Q869" s="79" t="s">
        <v>2080</v>
      </c>
      <c r="R869" s="82" t="s">
        <v>3446</v>
      </c>
      <c r="S869" s="79" t="s">
        <v>4019</v>
      </c>
      <c r="T869" s="79"/>
      <c r="U869" s="82" t="s">
        <v>4565</v>
      </c>
      <c r="V869" s="82" t="s">
        <v>4565</v>
      </c>
      <c r="W869" s="81">
        <v>42853.316874999997</v>
      </c>
      <c r="X869" s="82" t="s">
        <v>6484</v>
      </c>
      <c r="Y869" s="79"/>
      <c r="Z869" s="79"/>
      <c r="AA869" s="83" t="s">
        <v>8531</v>
      </c>
      <c r="AB869" s="79"/>
      <c r="AC869" s="79" t="b">
        <v>0</v>
      </c>
      <c r="AD869" s="79">
        <v>0</v>
      </c>
      <c r="AE869" s="83" t="s">
        <v>9915</v>
      </c>
      <c r="AF869" s="79" t="b">
        <v>0</v>
      </c>
      <c r="AG869" s="79" t="s">
        <v>9963</v>
      </c>
      <c r="AH869" s="79"/>
      <c r="AI869" s="83" t="s">
        <v>9915</v>
      </c>
      <c r="AJ869" s="79" t="b">
        <v>0</v>
      </c>
      <c r="AK869" s="79">
        <v>0</v>
      </c>
      <c r="AL869" s="83" t="s">
        <v>9915</v>
      </c>
      <c r="AM869" s="79" t="s">
        <v>4133</v>
      </c>
      <c r="AN869" s="79" t="b">
        <v>0</v>
      </c>
      <c r="AO869" s="83" t="s">
        <v>8531</v>
      </c>
      <c r="AP869" s="79" t="s">
        <v>179</v>
      </c>
      <c r="AQ869" s="79">
        <v>0</v>
      </c>
      <c r="AR869" s="79">
        <v>0</v>
      </c>
      <c r="AS869" s="79"/>
      <c r="AT869" s="79"/>
      <c r="AU869" s="79"/>
      <c r="AV869" s="79"/>
      <c r="AW869" s="79"/>
      <c r="AX869" s="79"/>
      <c r="AY869" s="79"/>
      <c r="AZ869" s="79"/>
      <c r="BA869">
        <v>1</v>
      </c>
      <c r="BB869">
        <v>0</v>
      </c>
      <c r="BC869" s="79" t="str">
        <f>IF(Edges[[#This Row],[Sentiment]]=0,"NEUTRAL",IF(Edges[[#This Row],[Sentiment]]=1,"POSITIVE",IF(Edges[[#This Row],[Sentiment]]=-1,"NEGATIVE")))</f>
        <v>NEUTRAL</v>
      </c>
      <c r="BD869" s="79" t="str">
        <f>IF(Edges[[#This Row],[Vertex 1]]=Edges[[#This Row],[Vertex 2]],"HIDE","SHOW")</f>
        <v>HIDE</v>
      </c>
      <c r="BE869" s="124" t="e">
        <f>REPLACE(INDEX(GroupVertices[Group], MATCH(Edges[[#This Row],[Vertex 1]],GroupVertices[Vertex],0)),1,1,"")</f>
        <v>#N/A</v>
      </c>
      <c r="BF869" s="124" t="e">
        <f>REPLACE(INDEX(GroupVertices[Group], MATCH(Edges[[#This Row],[Vertex 2]],GroupVertices[Vertex],0)),1,1,"")</f>
        <v>#N/A</v>
      </c>
    </row>
    <row r="870" spans="1:58" hidden="1" x14ac:dyDescent="0.25">
      <c r="A870" s="64" t="s">
        <v>732</v>
      </c>
      <c r="B870" s="64" t="s">
        <v>732</v>
      </c>
      <c r="C870" s="65"/>
      <c r="D870" s="66"/>
      <c r="E870" s="67"/>
      <c r="F870" s="68"/>
      <c r="G870" s="65" t="str">
        <f>IF(Edges[[#This Row],[Vertex 1]]=Edges[[#This Row],[Vertex 2]],"HIDE","SHOW")</f>
        <v>HIDE</v>
      </c>
      <c r="H870" s="69"/>
      <c r="I870" s="70"/>
      <c r="J870" s="70"/>
      <c r="K870" s="34"/>
      <c r="L870" s="77"/>
      <c r="M870" s="77"/>
      <c r="N870" s="72"/>
      <c r="O870" s="79" t="s">
        <v>179</v>
      </c>
      <c r="P870" s="81">
        <v>42853.316874999997</v>
      </c>
      <c r="Q870" s="79" t="s">
        <v>2081</v>
      </c>
      <c r="R870" s="82" t="s">
        <v>3456</v>
      </c>
      <c r="S870" s="79" t="s">
        <v>4051</v>
      </c>
      <c r="T870" s="79"/>
      <c r="U870" s="79"/>
      <c r="V870" s="82" t="s">
        <v>5147</v>
      </c>
      <c r="W870" s="81">
        <v>42853.316874999997</v>
      </c>
      <c r="X870" s="82" t="s">
        <v>6485</v>
      </c>
      <c r="Y870" s="79"/>
      <c r="Z870" s="79"/>
      <c r="AA870" s="83" t="s">
        <v>8532</v>
      </c>
      <c r="AB870" s="79"/>
      <c r="AC870" s="79" t="b">
        <v>0</v>
      </c>
      <c r="AD870" s="79">
        <v>0</v>
      </c>
      <c r="AE870" s="83" t="s">
        <v>9915</v>
      </c>
      <c r="AF870" s="79" t="b">
        <v>0</v>
      </c>
      <c r="AG870" s="79" t="s">
        <v>9963</v>
      </c>
      <c r="AH870" s="79"/>
      <c r="AI870" s="83" t="s">
        <v>9915</v>
      </c>
      <c r="AJ870" s="79" t="b">
        <v>0</v>
      </c>
      <c r="AK870" s="79">
        <v>0</v>
      </c>
      <c r="AL870" s="83" t="s">
        <v>9915</v>
      </c>
      <c r="AM870" s="79" t="s">
        <v>4133</v>
      </c>
      <c r="AN870" s="79" t="b">
        <v>1</v>
      </c>
      <c r="AO870" s="83" t="s">
        <v>8532</v>
      </c>
      <c r="AP870" s="79" t="s">
        <v>179</v>
      </c>
      <c r="AQ870" s="79">
        <v>0</v>
      </c>
      <c r="AR870" s="79">
        <v>0</v>
      </c>
      <c r="AS870" s="79"/>
      <c r="AT870" s="79"/>
      <c r="AU870" s="79"/>
      <c r="AV870" s="79"/>
      <c r="AW870" s="79"/>
      <c r="AX870" s="79"/>
      <c r="AY870" s="79"/>
      <c r="AZ870" s="79"/>
      <c r="BA870">
        <v>1</v>
      </c>
      <c r="BB870">
        <v>0</v>
      </c>
      <c r="BC870" s="79" t="str">
        <f>IF(Edges[[#This Row],[Sentiment]]=0,"NEUTRAL",IF(Edges[[#This Row],[Sentiment]]=1,"POSITIVE",IF(Edges[[#This Row],[Sentiment]]=-1,"NEGATIVE")))</f>
        <v>NEUTRAL</v>
      </c>
      <c r="BD870" s="79" t="str">
        <f>IF(Edges[[#This Row],[Vertex 1]]=Edges[[#This Row],[Vertex 2]],"HIDE","SHOW")</f>
        <v>HIDE</v>
      </c>
      <c r="BE870" s="124" t="e">
        <f>REPLACE(INDEX(GroupVertices[Group], MATCH(Edges[[#This Row],[Vertex 1]],GroupVertices[Vertex],0)),1,1,"")</f>
        <v>#N/A</v>
      </c>
      <c r="BF870" s="124" t="e">
        <f>REPLACE(INDEX(GroupVertices[Group], MATCH(Edges[[#This Row],[Vertex 2]],GroupVertices[Vertex],0)),1,1,"")</f>
        <v>#N/A</v>
      </c>
    </row>
    <row r="871" spans="1:58" hidden="1" x14ac:dyDescent="0.25">
      <c r="A871" s="64" t="s">
        <v>733</v>
      </c>
      <c r="B871" s="64" t="s">
        <v>733</v>
      </c>
      <c r="C871" s="65"/>
      <c r="D871" s="66"/>
      <c r="E871" s="67"/>
      <c r="F871" s="68"/>
      <c r="G871" s="65" t="str">
        <f>IF(Edges[[#This Row],[Vertex 1]]=Edges[[#This Row],[Vertex 2]],"HIDE","SHOW")</f>
        <v>HIDE</v>
      </c>
      <c r="H871" s="69"/>
      <c r="I871" s="70"/>
      <c r="J871" s="70"/>
      <c r="K871" s="34"/>
      <c r="L871" s="77"/>
      <c r="M871" s="77"/>
      <c r="N871" s="72"/>
      <c r="O871" s="79" t="s">
        <v>179</v>
      </c>
      <c r="P871" s="81">
        <v>42853.316874999997</v>
      </c>
      <c r="Q871" s="79" t="s">
        <v>2082</v>
      </c>
      <c r="R871" s="82" t="s">
        <v>3446</v>
      </c>
      <c r="S871" s="79" t="s">
        <v>4019</v>
      </c>
      <c r="T871" s="79"/>
      <c r="U871" s="82" t="s">
        <v>4566</v>
      </c>
      <c r="V871" s="82" t="s">
        <v>4566</v>
      </c>
      <c r="W871" s="81">
        <v>42853.316874999997</v>
      </c>
      <c r="X871" s="82" t="s">
        <v>6486</v>
      </c>
      <c r="Y871" s="79"/>
      <c r="Z871" s="79"/>
      <c r="AA871" s="83" t="s">
        <v>8533</v>
      </c>
      <c r="AB871" s="79"/>
      <c r="AC871" s="79" t="b">
        <v>0</v>
      </c>
      <c r="AD871" s="79">
        <v>0</v>
      </c>
      <c r="AE871" s="83" t="s">
        <v>9915</v>
      </c>
      <c r="AF871" s="79" t="b">
        <v>0</v>
      </c>
      <c r="AG871" s="79" t="s">
        <v>9963</v>
      </c>
      <c r="AH871" s="79"/>
      <c r="AI871" s="83" t="s">
        <v>9915</v>
      </c>
      <c r="AJ871" s="79" t="b">
        <v>0</v>
      </c>
      <c r="AK871" s="79">
        <v>0</v>
      </c>
      <c r="AL871" s="83" t="s">
        <v>9915</v>
      </c>
      <c r="AM871" s="79" t="s">
        <v>4133</v>
      </c>
      <c r="AN871" s="79" t="b">
        <v>0</v>
      </c>
      <c r="AO871" s="83" t="s">
        <v>8533</v>
      </c>
      <c r="AP871" s="79" t="s">
        <v>179</v>
      </c>
      <c r="AQ871" s="79">
        <v>0</v>
      </c>
      <c r="AR871" s="79">
        <v>0</v>
      </c>
      <c r="AS871" s="79"/>
      <c r="AT871" s="79"/>
      <c r="AU871" s="79"/>
      <c r="AV871" s="79"/>
      <c r="AW871" s="79"/>
      <c r="AX871" s="79"/>
      <c r="AY871" s="79"/>
      <c r="AZ871" s="79"/>
      <c r="BA871">
        <v>1</v>
      </c>
      <c r="BB871">
        <v>0</v>
      </c>
      <c r="BC871" s="79" t="str">
        <f>IF(Edges[[#This Row],[Sentiment]]=0,"NEUTRAL",IF(Edges[[#This Row],[Sentiment]]=1,"POSITIVE",IF(Edges[[#This Row],[Sentiment]]=-1,"NEGATIVE")))</f>
        <v>NEUTRAL</v>
      </c>
      <c r="BD871" s="79" t="str">
        <f>IF(Edges[[#This Row],[Vertex 1]]=Edges[[#This Row],[Vertex 2]],"HIDE","SHOW")</f>
        <v>HIDE</v>
      </c>
      <c r="BE871" s="124" t="e">
        <f>REPLACE(INDEX(GroupVertices[Group], MATCH(Edges[[#This Row],[Vertex 1]],GroupVertices[Vertex],0)),1,1,"")</f>
        <v>#N/A</v>
      </c>
      <c r="BF871" s="124" t="e">
        <f>REPLACE(INDEX(GroupVertices[Group], MATCH(Edges[[#This Row],[Vertex 2]],GroupVertices[Vertex],0)),1,1,"")</f>
        <v>#N/A</v>
      </c>
    </row>
    <row r="872" spans="1:58" hidden="1" x14ac:dyDescent="0.25">
      <c r="A872" s="64" t="s">
        <v>734</v>
      </c>
      <c r="B872" s="64" t="s">
        <v>734</v>
      </c>
      <c r="C872" s="65"/>
      <c r="D872" s="66"/>
      <c r="E872" s="67"/>
      <c r="F872" s="68"/>
      <c r="G872" s="65" t="str">
        <f>IF(Edges[[#This Row],[Vertex 1]]=Edges[[#This Row],[Vertex 2]],"HIDE","SHOW")</f>
        <v>HIDE</v>
      </c>
      <c r="H872" s="69"/>
      <c r="I872" s="70"/>
      <c r="J872" s="70"/>
      <c r="K872" s="34"/>
      <c r="L872" s="77"/>
      <c r="M872" s="77"/>
      <c r="N872" s="72"/>
      <c r="O872" s="79" t="s">
        <v>179</v>
      </c>
      <c r="P872" s="81">
        <v>42853.316874999997</v>
      </c>
      <c r="Q872" s="79" t="s">
        <v>2083</v>
      </c>
      <c r="R872" s="82" t="s">
        <v>3446</v>
      </c>
      <c r="S872" s="79" t="s">
        <v>4019</v>
      </c>
      <c r="T872" s="79"/>
      <c r="U872" s="82" t="s">
        <v>4567</v>
      </c>
      <c r="V872" s="82" t="s">
        <v>4567</v>
      </c>
      <c r="W872" s="81">
        <v>42853.316874999997</v>
      </c>
      <c r="X872" s="82" t="s">
        <v>6487</v>
      </c>
      <c r="Y872" s="79"/>
      <c r="Z872" s="79"/>
      <c r="AA872" s="83" t="s">
        <v>8534</v>
      </c>
      <c r="AB872" s="79"/>
      <c r="AC872" s="79" t="b">
        <v>0</v>
      </c>
      <c r="AD872" s="79">
        <v>0</v>
      </c>
      <c r="AE872" s="83" t="s">
        <v>9915</v>
      </c>
      <c r="AF872" s="79" t="b">
        <v>0</v>
      </c>
      <c r="AG872" s="79" t="s">
        <v>9963</v>
      </c>
      <c r="AH872" s="79"/>
      <c r="AI872" s="83" t="s">
        <v>9915</v>
      </c>
      <c r="AJ872" s="79" t="b">
        <v>0</v>
      </c>
      <c r="AK872" s="79">
        <v>0</v>
      </c>
      <c r="AL872" s="83" t="s">
        <v>9915</v>
      </c>
      <c r="AM872" s="79" t="s">
        <v>4133</v>
      </c>
      <c r="AN872" s="79" t="b">
        <v>0</v>
      </c>
      <c r="AO872" s="83" t="s">
        <v>8534</v>
      </c>
      <c r="AP872" s="79" t="s">
        <v>179</v>
      </c>
      <c r="AQ872" s="79">
        <v>0</v>
      </c>
      <c r="AR872" s="79">
        <v>0</v>
      </c>
      <c r="AS872" s="79"/>
      <c r="AT872" s="79"/>
      <c r="AU872" s="79"/>
      <c r="AV872" s="79"/>
      <c r="AW872" s="79"/>
      <c r="AX872" s="79"/>
      <c r="AY872" s="79"/>
      <c r="AZ872" s="79"/>
      <c r="BA872">
        <v>1</v>
      </c>
      <c r="BB872">
        <v>0</v>
      </c>
      <c r="BC872" s="79" t="str">
        <f>IF(Edges[[#This Row],[Sentiment]]=0,"NEUTRAL",IF(Edges[[#This Row],[Sentiment]]=1,"POSITIVE",IF(Edges[[#This Row],[Sentiment]]=-1,"NEGATIVE")))</f>
        <v>NEUTRAL</v>
      </c>
      <c r="BD872" s="79" t="str">
        <f>IF(Edges[[#This Row],[Vertex 1]]=Edges[[#This Row],[Vertex 2]],"HIDE","SHOW")</f>
        <v>HIDE</v>
      </c>
      <c r="BE872" s="124" t="e">
        <f>REPLACE(INDEX(GroupVertices[Group], MATCH(Edges[[#This Row],[Vertex 1]],GroupVertices[Vertex],0)),1,1,"")</f>
        <v>#N/A</v>
      </c>
      <c r="BF872" s="124" t="e">
        <f>REPLACE(INDEX(GroupVertices[Group], MATCH(Edges[[#This Row],[Vertex 2]],GroupVertices[Vertex],0)),1,1,"")</f>
        <v>#N/A</v>
      </c>
    </row>
    <row r="873" spans="1:58" hidden="1" x14ac:dyDescent="0.25">
      <c r="A873" s="64" t="s">
        <v>735</v>
      </c>
      <c r="B873" s="64" t="s">
        <v>735</v>
      </c>
      <c r="C873" s="65"/>
      <c r="D873" s="66"/>
      <c r="E873" s="67"/>
      <c r="F873" s="68"/>
      <c r="G873" s="65" t="str">
        <f>IF(Edges[[#This Row],[Vertex 1]]=Edges[[#This Row],[Vertex 2]],"HIDE","SHOW")</f>
        <v>HIDE</v>
      </c>
      <c r="H873" s="69"/>
      <c r="I873" s="70"/>
      <c r="J873" s="70"/>
      <c r="K873" s="34"/>
      <c r="L873" s="77"/>
      <c r="M873" s="77"/>
      <c r="N873" s="72"/>
      <c r="O873" s="79" t="s">
        <v>179</v>
      </c>
      <c r="P873" s="81">
        <v>42853.316886574074</v>
      </c>
      <c r="Q873" s="79" t="s">
        <v>2084</v>
      </c>
      <c r="R873" s="82" t="s">
        <v>3446</v>
      </c>
      <c r="S873" s="79" t="s">
        <v>4019</v>
      </c>
      <c r="T873" s="79"/>
      <c r="U873" s="82" t="s">
        <v>4568</v>
      </c>
      <c r="V873" s="82" t="s">
        <v>4568</v>
      </c>
      <c r="W873" s="81">
        <v>42853.316886574074</v>
      </c>
      <c r="X873" s="82" t="s">
        <v>6488</v>
      </c>
      <c r="Y873" s="79"/>
      <c r="Z873" s="79"/>
      <c r="AA873" s="83" t="s">
        <v>8535</v>
      </c>
      <c r="AB873" s="79"/>
      <c r="AC873" s="79" t="b">
        <v>0</v>
      </c>
      <c r="AD873" s="79">
        <v>0</v>
      </c>
      <c r="AE873" s="83" t="s">
        <v>9915</v>
      </c>
      <c r="AF873" s="79" t="b">
        <v>0</v>
      </c>
      <c r="AG873" s="79" t="s">
        <v>9963</v>
      </c>
      <c r="AH873" s="79"/>
      <c r="AI873" s="83" t="s">
        <v>9915</v>
      </c>
      <c r="AJ873" s="79" t="b">
        <v>0</v>
      </c>
      <c r="AK873" s="79">
        <v>0</v>
      </c>
      <c r="AL873" s="83" t="s">
        <v>9915</v>
      </c>
      <c r="AM873" s="79" t="s">
        <v>4133</v>
      </c>
      <c r="AN873" s="79" t="b">
        <v>0</v>
      </c>
      <c r="AO873" s="83" t="s">
        <v>8535</v>
      </c>
      <c r="AP873" s="79" t="s">
        <v>179</v>
      </c>
      <c r="AQ873" s="79">
        <v>0</v>
      </c>
      <c r="AR873" s="79">
        <v>0</v>
      </c>
      <c r="AS873" s="79"/>
      <c r="AT873" s="79"/>
      <c r="AU873" s="79"/>
      <c r="AV873" s="79"/>
      <c r="AW873" s="79"/>
      <c r="AX873" s="79"/>
      <c r="AY873" s="79"/>
      <c r="AZ873" s="79"/>
      <c r="BA873">
        <v>1</v>
      </c>
      <c r="BB873">
        <v>0</v>
      </c>
      <c r="BC873" s="79" t="str">
        <f>IF(Edges[[#This Row],[Sentiment]]=0,"NEUTRAL",IF(Edges[[#This Row],[Sentiment]]=1,"POSITIVE",IF(Edges[[#This Row],[Sentiment]]=-1,"NEGATIVE")))</f>
        <v>NEUTRAL</v>
      </c>
      <c r="BD873" s="79" t="str">
        <f>IF(Edges[[#This Row],[Vertex 1]]=Edges[[#This Row],[Vertex 2]],"HIDE","SHOW")</f>
        <v>HIDE</v>
      </c>
      <c r="BE873" s="124" t="e">
        <f>REPLACE(INDEX(GroupVertices[Group], MATCH(Edges[[#This Row],[Vertex 1]],GroupVertices[Vertex],0)),1,1,"")</f>
        <v>#N/A</v>
      </c>
      <c r="BF873" s="124" t="e">
        <f>REPLACE(INDEX(GroupVertices[Group], MATCH(Edges[[#This Row],[Vertex 2]],GroupVertices[Vertex],0)),1,1,"")</f>
        <v>#N/A</v>
      </c>
    </row>
    <row r="874" spans="1:58" x14ac:dyDescent="0.25">
      <c r="A874" s="64" t="s">
        <v>736</v>
      </c>
      <c r="B874" s="64" t="s">
        <v>1281</v>
      </c>
      <c r="C874" s="65"/>
      <c r="D874" s="66"/>
      <c r="E874" s="67"/>
      <c r="F874" s="68"/>
      <c r="G874" s="65" t="str">
        <f>IF(Edges[[#This Row],[Vertex 1]]=Edges[[#This Row],[Vertex 2]],"HIDE","SHOW")</f>
        <v>SHOW</v>
      </c>
      <c r="H874" s="69"/>
      <c r="I874" s="70"/>
      <c r="J874" s="70"/>
      <c r="K874" s="34" t="s">
        <v>65</v>
      </c>
      <c r="L874" s="77">
        <v>874</v>
      </c>
      <c r="M874" s="77"/>
      <c r="N874" s="72"/>
      <c r="O874" s="79" t="s">
        <v>1646</v>
      </c>
      <c r="P874" s="81">
        <v>42853.319062499999</v>
      </c>
      <c r="Q874" s="79" t="s">
        <v>2052</v>
      </c>
      <c r="R874" s="82" t="s">
        <v>3419</v>
      </c>
      <c r="S874" s="79" t="s">
        <v>4111</v>
      </c>
      <c r="T874" s="79" t="s">
        <v>4343</v>
      </c>
      <c r="U874" s="82" t="s">
        <v>4544</v>
      </c>
      <c r="V874" s="82" t="s">
        <v>4544</v>
      </c>
      <c r="W874" s="81">
        <v>42853.319062499999</v>
      </c>
      <c r="X874" s="82" t="s">
        <v>6489</v>
      </c>
      <c r="Y874" s="79"/>
      <c r="Z874" s="79"/>
      <c r="AA874" s="83" t="s">
        <v>8536</v>
      </c>
      <c r="AB874" s="79"/>
      <c r="AC874" s="79" t="b">
        <v>0</v>
      </c>
      <c r="AD874" s="79">
        <v>0</v>
      </c>
      <c r="AE874" s="83" t="s">
        <v>9915</v>
      </c>
      <c r="AF874" s="79" t="b">
        <v>0</v>
      </c>
      <c r="AG874" s="79" t="s">
        <v>9963</v>
      </c>
      <c r="AH874" s="79"/>
      <c r="AI874" s="83" t="s">
        <v>9915</v>
      </c>
      <c r="AJ874" s="79" t="b">
        <v>0</v>
      </c>
      <c r="AK874" s="79">
        <v>13</v>
      </c>
      <c r="AL874" s="83" t="s">
        <v>9275</v>
      </c>
      <c r="AM874" s="79" t="s">
        <v>9993</v>
      </c>
      <c r="AN874" s="79" t="b">
        <v>0</v>
      </c>
      <c r="AO874" s="83" t="s">
        <v>9275</v>
      </c>
      <c r="AP874" s="79" t="s">
        <v>179</v>
      </c>
      <c r="AQ874" s="79">
        <v>0</v>
      </c>
      <c r="AR874" s="79">
        <v>0</v>
      </c>
      <c r="AS874" s="79"/>
      <c r="AT874" s="79"/>
      <c r="AU874" s="79"/>
      <c r="AV874" s="79"/>
      <c r="AW874" s="79"/>
      <c r="AX874" s="79"/>
      <c r="AY874" s="79"/>
      <c r="AZ874" s="79"/>
      <c r="BA874">
        <v>1</v>
      </c>
      <c r="BB874">
        <v>0</v>
      </c>
      <c r="BC874" s="79" t="str">
        <f>IF(Edges[[#This Row],[Sentiment]]=0,"NEUTRAL",IF(Edges[[#This Row],[Sentiment]]=1,"POSITIVE",IF(Edges[[#This Row],[Sentiment]]=-1,"NEGATIVE")))</f>
        <v>NEUTRAL</v>
      </c>
      <c r="BD874" s="79" t="str">
        <f>IF(Edges[[#This Row],[Vertex 1]]=Edges[[#This Row],[Vertex 2]],"HIDE","SHOW")</f>
        <v>SHOW</v>
      </c>
      <c r="BE874" s="78" t="str">
        <f>REPLACE(INDEX(GroupVertices[Group], MATCH(Edges[[#This Row],[Vertex 1]],GroupVertices[Vertex],0)),1,1,"")</f>
        <v>EUTRAL</v>
      </c>
      <c r="BF874" s="78" t="str">
        <f>REPLACE(INDEX(GroupVertices[Group], MATCH(Edges[[#This Row],[Vertex 2]],GroupVertices[Vertex],0)),1,1,"")</f>
        <v>EUTRAL</v>
      </c>
    </row>
    <row r="875" spans="1:58" x14ac:dyDescent="0.25">
      <c r="A875" s="64" t="s">
        <v>737</v>
      </c>
      <c r="B875" s="64" t="s">
        <v>1549</v>
      </c>
      <c r="C875" s="65"/>
      <c r="D875" s="66"/>
      <c r="E875" s="67"/>
      <c r="F875" s="68"/>
      <c r="G875" s="65" t="str">
        <f>IF(Edges[[#This Row],[Vertex 1]]=Edges[[#This Row],[Vertex 2]],"HIDE","SHOW")</f>
        <v>SHOW</v>
      </c>
      <c r="H875" s="69"/>
      <c r="I875" s="70"/>
      <c r="J875" s="70"/>
      <c r="K875" s="34" t="s">
        <v>65</v>
      </c>
      <c r="L875" s="77">
        <v>875</v>
      </c>
      <c r="M875" s="77"/>
      <c r="N875" s="72"/>
      <c r="O875" s="79" t="s">
        <v>1646</v>
      </c>
      <c r="P875" s="81">
        <v>42853.319305555553</v>
      </c>
      <c r="Q875" s="79" t="s">
        <v>2085</v>
      </c>
      <c r="R875" s="82" t="s">
        <v>3457</v>
      </c>
      <c r="S875" s="79" t="s">
        <v>4027</v>
      </c>
      <c r="T875" s="79"/>
      <c r="U875" s="79"/>
      <c r="V875" s="82" t="s">
        <v>5148</v>
      </c>
      <c r="W875" s="81">
        <v>42853.319305555553</v>
      </c>
      <c r="X875" s="82" t="s">
        <v>6490</v>
      </c>
      <c r="Y875" s="79"/>
      <c r="Z875" s="79"/>
      <c r="AA875" s="83" t="s">
        <v>8537</v>
      </c>
      <c r="AB875" s="79"/>
      <c r="AC875" s="79" t="b">
        <v>0</v>
      </c>
      <c r="AD875" s="79">
        <v>0</v>
      </c>
      <c r="AE875" s="83" t="s">
        <v>9915</v>
      </c>
      <c r="AF875" s="79" t="b">
        <v>0</v>
      </c>
      <c r="AG875" s="79" t="s">
        <v>9963</v>
      </c>
      <c r="AH875" s="79"/>
      <c r="AI875" s="83" t="s">
        <v>9915</v>
      </c>
      <c r="AJ875" s="79" t="b">
        <v>0</v>
      </c>
      <c r="AK875" s="79">
        <v>0</v>
      </c>
      <c r="AL875" s="83" t="s">
        <v>9915</v>
      </c>
      <c r="AM875" s="79" t="s">
        <v>10000</v>
      </c>
      <c r="AN875" s="79" t="b">
        <v>0</v>
      </c>
      <c r="AO875" s="83" t="s">
        <v>8537</v>
      </c>
      <c r="AP875" s="79" t="s">
        <v>179</v>
      </c>
      <c r="AQ875" s="79">
        <v>0</v>
      </c>
      <c r="AR875" s="79">
        <v>0</v>
      </c>
      <c r="AS875" s="79"/>
      <c r="AT875" s="79"/>
      <c r="AU875" s="79"/>
      <c r="AV875" s="79"/>
      <c r="AW875" s="79"/>
      <c r="AX875" s="79"/>
      <c r="AY875" s="79"/>
      <c r="AZ875" s="79"/>
      <c r="BA875">
        <v>1</v>
      </c>
      <c r="BB875">
        <v>0</v>
      </c>
      <c r="BC875" s="79" t="str">
        <f>IF(Edges[[#This Row],[Sentiment]]=0,"NEUTRAL",IF(Edges[[#This Row],[Sentiment]]=1,"POSITIVE",IF(Edges[[#This Row],[Sentiment]]=-1,"NEGATIVE")))</f>
        <v>NEUTRAL</v>
      </c>
      <c r="BD875" s="79" t="str">
        <f>IF(Edges[[#This Row],[Vertex 1]]=Edges[[#This Row],[Vertex 2]],"HIDE","SHOW")</f>
        <v>SHOW</v>
      </c>
      <c r="BE875" s="78" t="str">
        <f>REPLACE(INDEX(GroupVertices[Group], MATCH(Edges[[#This Row],[Vertex 1]],GroupVertices[Vertex],0)),1,1,"")</f>
        <v>EUTRAL</v>
      </c>
      <c r="BF875" s="78" t="str">
        <f>REPLACE(INDEX(GroupVertices[Group], MATCH(Edges[[#This Row],[Vertex 2]],GroupVertices[Vertex],0)),1,1,"")</f>
        <v>eneral</v>
      </c>
    </row>
    <row r="876" spans="1:58" x14ac:dyDescent="0.25">
      <c r="A876" s="64" t="s">
        <v>738</v>
      </c>
      <c r="B876" s="64" t="s">
        <v>1567</v>
      </c>
      <c r="C876" s="65"/>
      <c r="D876" s="66"/>
      <c r="E876" s="67"/>
      <c r="F876" s="68"/>
      <c r="G876" s="65" t="str">
        <f>IF(Edges[[#This Row],[Vertex 1]]=Edges[[#This Row],[Vertex 2]],"HIDE","SHOW")</f>
        <v>SHOW</v>
      </c>
      <c r="H876" s="69"/>
      <c r="I876" s="70"/>
      <c r="J876" s="70"/>
      <c r="K876" s="34" t="s">
        <v>65</v>
      </c>
      <c r="L876" s="77">
        <v>876</v>
      </c>
      <c r="M876" s="77"/>
      <c r="N876" s="72"/>
      <c r="O876" s="79" t="s">
        <v>1646</v>
      </c>
      <c r="P876" s="81">
        <v>42835.57539351852</v>
      </c>
      <c r="Q876" s="79" t="s">
        <v>2086</v>
      </c>
      <c r="R876" s="82" t="s">
        <v>3306</v>
      </c>
      <c r="S876" s="79" t="s">
        <v>4075</v>
      </c>
      <c r="T876" s="79" t="s">
        <v>4345</v>
      </c>
      <c r="U876" s="79"/>
      <c r="V876" s="82" t="s">
        <v>5149</v>
      </c>
      <c r="W876" s="81">
        <v>42835.57539351852</v>
      </c>
      <c r="X876" s="82" t="s">
        <v>6491</v>
      </c>
      <c r="Y876" s="79"/>
      <c r="Z876" s="79"/>
      <c r="AA876" s="83" t="s">
        <v>8538</v>
      </c>
      <c r="AB876" s="79"/>
      <c r="AC876" s="79" t="b">
        <v>0</v>
      </c>
      <c r="AD876" s="79">
        <v>2</v>
      </c>
      <c r="AE876" s="83" t="s">
        <v>9915</v>
      </c>
      <c r="AF876" s="79" t="b">
        <v>0</v>
      </c>
      <c r="AG876" s="79" t="s">
        <v>9963</v>
      </c>
      <c r="AH876" s="79"/>
      <c r="AI876" s="83" t="s">
        <v>9915</v>
      </c>
      <c r="AJ876" s="79" t="b">
        <v>0</v>
      </c>
      <c r="AK876" s="79">
        <v>2</v>
      </c>
      <c r="AL876" s="83" t="s">
        <v>9915</v>
      </c>
      <c r="AM876" s="79" t="s">
        <v>9990</v>
      </c>
      <c r="AN876" s="79" t="b">
        <v>0</v>
      </c>
      <c r="AO876" s="83" t="s">
        <v>8538</v>
      </c>
      <c r="AP876" s="79" t="s">
        <v>10099</v>
      </c>
      <c r="AQ876" s="79">
        <v>0</v>
      </c>
      <c r="AR876" s="79">
        <v>0</v>
      </c>
      <c r="AS876" s="79"/>
      <c r="AT876" s="79"/>
      <c r="AU876" s="79"/>
      <c r="AV876" s="79"/>
      <c r="AW876" s="79"/>
      <c r="AX876" s="79"/>
      <c r="AY876" s="79"/>
      <c r="AZ876" s="79"/>
      <c r="BA876">
        <v>1</v>
      </c>
      <c r="BB876">
        <v>0</v>
      </c>
      <c r="BC876" s="79" t="str">
        <f>IF(Edges[[#This Row],[Sentiment]]=0,"NEUTRAL",IF(Edges[[#This Row],[Sentiment]]=1,"POSITIVE",IF(Edges[[#This Row],[Sentiment]]=-1,"NEGATIVE")))</f>
        <v>NEUTRAL</v>
      </c>
      <c r="BD876" s="79" t="str">
        <f>IF(Edges[[#This Row],[Vertex 1]]=Edges[[#This Row],[Vertex 2]],"HIDE","SHOW")</f>
        <v>SHOW</v>
      </c>
      <c r="BE876" s="78" t="str">
        <f>REPLACE(INDEX(GroupVertices[Group], MATCH(Edges[[#This Row],[Vertex 1]],GroupVertices[Vertex],0)),1,1,"")</f>
        <v>EUTRAL</v>
      </c>
      <c r="BF876" s="78" t="str">
        <f>REPLACE(INDEX(GroupVertices[Group], MATCH(Edges[[#This Row],[Vertex 2]],GroupVertices[Vertex],0)),1,1,"")</f>
        <v>EUTRAL</v>
      </c>
    </row>
    <row r="877" spans="1:58" x14ac:dyDescent="0.25">
      <c r="A877" s="64" t="s">
        <v>739</v>
      </c>
      <c r="B877" s="64" t="s">
        <v>1567</v>
      </c>
      <c r="C877" s="65"/>
      <c r="D877" s="66"/>
      <c r="E877" s="67"/>
      <c r="F877" s="68"/>
      <c r="G877" s="65" t="str">
        <f>IF(Edges[[#This Row],[Vertex 1]]=Edges[[#This Row],[Vertex 2]],"HIDE","SHOW")</f>
        <v>SHOW</v>
      </c>
      <c r="H877" s="69"/>
      <c r="I877" s="70"/>
      <c r="J877" s="70"/>
      <c r="K877" s="34" t="s">
        <v>65</v>
      </c>
      <c r="L877" s="77">
        <v>877</v>
      </c>
      <c r="M877" s="77"/>
      <c r="N877" s="72"/>
      <c r="O877" s="79" t="s">
        <v>1646</v>
      </c>
      <c r="P877" s="81">
        <v>42853.322835648149</v>
      </c>
      <c r="Q877" s="79" t="s">
        <v>1827</v>
      </c>
      <c r="R877" s="82" t="s">
        <v>3306</v>
      </c>
      <c r="S877" s="79" t="s">
        <v>4075</v>
      </c>
      <c r="T877" s="79" t="s">
        <v>4301</v>
      </c>
      <c r="U877" s="79"/>
      <c r="V877" s="82" t="s">
        <v>5150</v>
      </c>
      <c r="W877" s="81">
        <v>42853.322835648149</v>
      </c>
      <c r="X877" s="82" t="s">
        <v>6492</v>
      </c>
      <c r="Y877" s="79"/>
      <c r="Z877" s="79"/>
      <c r="AA877" s="83" t="s">
        <v>8539</v>
      </c>
      <c r="AB877" s="79"/>
      <c r="AC877" s="79" t="b">
        <v>0</v>
      </c>
      <c r="AD877" s="79">
        <v>0</v>
      </c>
      <c r="AE877" s="83" t="s">
        <v>9915</v>
      </c>
      <c r="AF877" s="79" t="b">
        <v>0</v>
      </c>
      <c r="AG877" s="79" t="s">
        <v>9963</v>
      </c>
      <c r="AH877" s="79"/>
      <c r="AI877" s="83" t="s">
        <v>9915</v>
      </c>
      <c r="AJ877" s="79" t="b">
        <v>0</v>
      </c>
      <c r="AK877" s="79">
        <v>2</v>
      </c>
      <c r="AL877" s="83" t="s">
        <v>8538</v>
      </c>
      <c r="AM877" s="79" t="s">
        <v>9991</v>
      </c>
      <c r="AN877" s="79" t="b">
        <v>0</v>
      </c>
      <c r="AO877" s="83" t="s">
        <v>8538</v>
      </c>
      <c r="AP877" s="79" t="s">
        <v>179</v>
      </c>
      <c r="AQ877" s="79">
        <v>0</v>
      </c>
      <c r="AR877" s="79">
        <v>0</v>
      </c>
      <c r="AS877" s="79"/>
      <c r="AT877" s="79"/>
      <c r="AU877" s="79"/>
      <c r="AV877" s="79"/>
      <c r="AW877" s="79"/>
      <c r="AX877" s="79"/>
      <c r="AY877" s="79"/>
      <c r="AZ877" s="79"/>
      <c r="BA877">
        <v>1</v>
      </c>
      <c r="BB877">
        <v>0</v>
      </c>
      <c r="BC877" s="79" t="str">
        <f>IF(Edges[[#This Row],[Sentiment]]=0,"NEUTRAL",IF(Edges[[#This Row],[Sentiment]]=1,"POSITIVE",IF(Edges[[#This Row],[Sentiment]]=-1,"NEGATIVE")))</f>
        <v>NEUTRAL</v>
      </c>
      <c r="BD877" s="79" t="str">
        <f>IF(Edges[[#This Row],[Vertex 1]]=Edges[[#This Row],[Vertex 2]],"HIDE","SHOW")</f>
        <v>SHOW</v>
      </c>
      <c r="BE877" s="78" t="str">
        <f>REPLACE(INDEX(GroupVertices[Group], MATCH(Edges[[#This Row],[Vertex 1]],GroupVertices[Vertex],0)),1,1,"")</f>
        <v>EUTRAL</v>
      </c>
      <c r="BF877" s="78" t="str">
        <f>REPLACE(INDEX(GroupVertices[Group], MATCH(Edges[[#This Row],[Vertex 2]],GroupVertices[Vertex],0)),1,1,"")</f>
        <v>EUTRAL</v>
      </c>
    </row>
    <row r="878" spans="1:58" x14ac:dyDescent="0.25">
      <c r="A878" s="64" t="s">
        <v>739</v>
      </c>
      <c r="B878" s="64" t="s">
        <v>738</v>
      </c>
      <c r="C878" s="65"/>
      <c r="D878" s="66"/>
      <c r="E878" s="67"/>
      <c r="F878" s="68"/>
      <c r="G878" s="65" t="str">
        <f>IF(Edges[[#This Row],[Vertex 1]]=Edges[[#This Row],[Vertex 2]],"HIDE","SHOW")</f>
        <v>SHOW</v>
      </c>
      <c r="H878" s="69"/>
      <c r="I878" s="70"/>
      <c r="J878" s="70"/>
      <c r="K878" s="34" t="s">
        <v>65</v>
      </c>
      <c r="L878" s="77">
        <v>878</v>
      </c>
      <c r="M878" s="77"/>
      <c r="N878" s="72"/>
      <c r="O878" s="79" t="s">
        <v>1646</v>
      </c>
      <c r="P878" s="81">
        <v>42853.322835648149</v>
      </c>
      <c r="Q878" s="79" t="s">
        <v>1827</v>
      </c>
      <c r="R878" s="82" t="s">
        <v>3306</v>
      </c>
      <c r="S878" s="79" t="s">
        <v>4075</v>
      </c>
      <c r="T878" s="79" t="s">
        <v>4301</v>
      </c>
      <c r="U878" s="79"/>
      <c r="V878" s="82" t="s">
        <v>5150</v>
      </c>
      <c r="W878" s="81">
        <v>42853.322835648149</v>
      </c>
      <c r="X878" s="82" t="s">
        <v>6492</v>
      </c>
      <c r="Y878" s="79"/>
      <c r="Z878" s="79"/>
      <c r="AA878" s="83" t="s">
        <v>8539</v>
      </c>
      <c r="AB878" s="79"/>
      <c r="AC878" s="79" t="b">
        <v>0</v>
      </c>
      <c r="AD878" s="79">
        <v>0</v>
      </c>
      <c r="AE878" s="83" t="s">
        <v>9915</v>
      </c>
      <c r="AF878" s="79" t="b">
        <v>0</v>
      </c>
      <c r="AG878" s="79" t="s">
        <v>9963</v>
      </c>
      <c r="AH878" s="79"/>
      <c r="AI878" s="83" t="s">
        <v>9915</v>
      </c>
      <c r="AJ878" s="79" t="b">
        <v>0</v>
      </c>
      <c r="AK878" s="79">
        <v>2</v>
      </c>
      <c r="AL878" s="83" t="s">
        <v>8538</v>
      </c>
      <c r="AM878" s="79" t="s">
        <v>9991</v>
      </c>
      <c r="AN878" s="79" t="b">
        <v>0</v>
      </c>
      <c r="AO878" s="83" t="s">
        <v>8538</v>
      </c>
      <c r="AP878" s="79" t="s">
        <v>179</v>
      </c>
      <c r="AQ878" s="79">
        <v>0</v>
      </c>
      <c r="AR878" s="79">
        <v>0</v>
      </c>
      <c r="AS878" s="79"/>
      <c r="AT878" s="79"/>
      <c r="AU878" s="79"/>
      <c r="AV878" s="79"/>
      <c r="AW878" s="79"/>
      <c r="AX878" s="79"/>
      <c r="AY878" s="79"/>
      <c r="AZ878" s="79"/>
      <c r="BA878">
        <v>1</v>
      </c>
      <c r="BB878">
        <v>0</v>
      </c>
      <c r="BC878" s="79" t="str">
        <f>IF(Edges[[#This Row],[Sentiment]]=0,"NEUTRAL",IF(Edges[[#This Row],[Sentiment]]=1,"POSITIVE",IF(Edges[[#This Row],[Sentiment]]=-1,"NEGATIVE")))</f>
        <v>NEUTRAL</v>
      </c>
      <c r="BD878" s="79" t="str">
        <f>IF(Edges[[#This Row],[Vertex 1]]=Edges[[#This Row],[Vertex 2]],"HIDE","SHOW")</f>
        <v>SHOW</v>
      </c>
      <c r="BE878" s="78" t="str">
        <f>REPLACE(INDEX(GroupVertices[Group], MATCH(Edges[[#This Row],[Vertex 1]],GroupVertices[Vertex],0)),1,1,"")</f>
        <v>EUTRAL</v>
      </c>
      <c r="BF878" s="78" t="str">
        <f>REPLACE(INDEX(GroupVertices[Group], MATCH(Edges[[#This Row],[Vertex 2]],GroupVertices[Vertex],0)),1,1,"")</f>
        <v>EUTRAL</v>
      </c>
    </row>
    <row r="879" spans="1:58" x14ac:dyDescent="0.25">
      <c r="A879" s="64" t="s">
        <v>740</v>
      </c>
      <c r="B879" s="64" t="s">
        <v>1547</v>
      </c>
      <c r="C879" s="65"/>
      <c r="D879" s="66"/>
      <c r="E879" s="67"/>
      <c r="F879" s="68"/>
      <c r="G879" s="65" t="str">
        <f>IF(Edges[[#This Row],[Vertex 1]]=Edges[[#This Row],[Vertex 2]],"HIDE","SHOW")</f>
        <v>SHOW</v>
      </c>
      <c r="H879" s="69"/>
      <c r="I879" s="70"/>
      <c r="J879" s="70"/>
      <c r="K879" s="34" t="s">
        <v>65</v>
      </c>
      <c r="L879" s="77">
        <v>879</v>
      </c>
      <c r="M879" s="77"/>
      <c r="N879" s="72"/>
      <c r="O879" s="79" t="s">
        <v>1646</v>
      </c>
      <c r="P879" s="81">
        <v>42853.328287037039</v>
      </c>
      <c r="Q879" s="79" t="s">
        <v>2087</v>
      </c>
      <c r="R879" s="82" t="s">
        <v>3458</v>
      </c>
      <c r="S879" s="79" t="s">
        <v>4024</v>
      </c>
      <c r="T879" s="79" t="s">
        <v>4266</v>
      </c>
      <c r="U879" s="79"/>
      <c r="V879" s="82" t="s">
        <v>4787</v>
      </c>
      <c r="W879" s="81">
        <v>42853.328287037039</v>
      </c>
      <c r="X879" s="82" t="s">
        <v>6493</v>
      </c>
      <c r="Y879" s="79"/>
      <c r="Z879" s="79"/>
      <c r="AA879" s="83" t="s">
        <v>8540</v>
      </c>
      <c r="AB879" s="79"/>
      <c r="AC879" s="79" t="b">
        <v>0</v>
      </c>
      <c r="AD879" s="79">
        <v>0</v>
      </c>
      <c r="AE879" s="83" t="s">
        <v>9915</v>
      </c>
      <c r="AF879" s="79" t="b">
        <v>0</v>
      </c>
      <c r="AG879" s="79" t="s">
        <v>9963</v>
      </c>
      <c r="AH879" s="79"/>
      <c r="AI879" s="83" t="s">
        <v>9915</v>
      </c>
      <c r="AJ879" s="79" t="b">
        <v>0</v>
      </c>
      <c r="AK879" s="79">
        <v>0</v>
      </c>
      <c r="AL879" s="83" t="s">
        <v>9915</v>
      </c>
      <c r="AM879" s="79" t="s">
        <v>9990</v>
      </c>
      <c r="AN879" s="79" t="b">
        <v>0</v>
      </c>
      <c r="AO879" s="83" t="s">
        <v>8540</v>
      </c>
      <c r="AP879" s="79" t="s">
        <v>179</v>
      </c>
      <c r="AQ879" s="79">
        <v>0</v>
      </c>
      <c r="AR879" s="79">
        <v>0</v>
      </c>
      <c r="AS879" s="79"/>
      <c r="AT879" s="79"/>
      <c r="AU879" s="79"/>
      <c r="AV879" s="79"/>
      <c r="AW879" s="79"/>
      <c r="AX879" s="79"/>
      <c r="AY879" s="79"/>
      <c r="AZ879" s="79"/>
      <c r="BA879">
        <v>1</v>
      </c>
      <c r="BB879">
        <v>0</v>
      </c>
      <c r="BC879" s="79" t="str">
        <f>IF(Edges[[#This Row],[Sentiment]]=0,"NEUTRAL",IF(Edges[[#This Row],[Sentiment]]=1,"POSITIVE",IF(Edges[[#This Row],[Sentiment]]=-1,"NEGATIVE")))</f>
        <v>NEUTRAL</v>
      </c>
      <c r="BD879" s="79" t="str">
        <f>IF(Edges[[#This Row],[Vertex 1]]=Edges[[#This Row],[Vertex 2]],"HIDE","SHOW")</f>
        <v>SHOW</v>
      </c>
      <c r="BE879" s="78" t="str">
        <f>REPLACE(INDEX(GroupVertices[Group], MATCH(Edges[[#This Row],[Vertex 1]],GroupVertices[Vertex],0)),1,1,"")</f>
        <v>EUTRAL</v>
      </c>
      <c r="BF879" s="78" t="str">
        <f>REPLACE(INDEX(GroupVertices[Group], MATCH(Edges[[#This Row],[Vertex 2]],GroupVertices[Vertex],0)),1,1,"")</f>
        <v>EUTRAL</v>
      </c>
    </row>
    <row r="880" spans="1:58" x14ac:dyDescent="0.25">
      <c r="A880" s="64" t="s">
        <v>741</v>
      </c>
      <c r="B880" s="64" t="s">
        <v>1532</v>
      </c>
      <c r="C880" s="65"/>
      <c r="D880" s="66"/>
      <c r="E880" s="67"/>
      <c r="F880" s="68"/>
      <c r="G880" s="65" t="str">
        <f>IF(Edges[[#This Row],[Vertex 1]]=Edges[[#This Row],[Vertex 2]],"HIDE","SHOW")</f>
        <v>SHOW</v>
      </c>
      <c r="H880" s="69"/>
      <c r="I880" s="70"/>
      <c r="J880" s="70"/>
      <c r="K880" s="34" t="s">
        <v>65</v>
      </c>
      <c r="L880" s="77">
        <v>880</v>
      </c>
      <c r="M880" s="77"/>
      <c r="N880" s="72"/>
      <c r="O880" s="79" t="s">
        <v>1646</v>
      </c>
      <c r="P880" s="81">
        <v>42853.329212962963</v>
      </c>
      <c r="Q880" s="79" t="s">
        <v>1954</v>
      </c>
      <c r="R880" s="79"/>
      <c r="S880" s="79"/>
      <c r="T880" s="79" t="s">
        <v>1544</v>
      </c>
      <c r="U880" s="79"/>
      <c r="V880" s="82" t="s">
        <v>5151</v>
      </c>
      <c r="W880" s="81">
        <v>42853.329212962963</v>
      </c>
      <c r="X880" s="82" t="s">
        <v>6494</v>
      </c>
      <c r="Y880" s="79"/>
      <c r="Z880" s="79"/>
      <c r="AA880" s="83" t="s">
        <v>8541</v>
      </c>
      <c r="AB880" s="79"/>
      <c r="AC880" s="79" t="b">
        <v>0</v>
      </c>
      <c r="AD880" s="79">
        <v>0</v>
      </c>
      <c r="AE880" s="83" t="s">
        <v>9915</v>
      </c>
      <c r="AF880" s="79" t="b">
        <v>0</v>
      </c>
      <c r="AG880" s="79" t="s">
        <v>9963</v>
      </c>
      <c r="AH880" s="79"/>
      <c r="AI880" s="83" t="s">
        <v>9915</v>
      </c>
      <c r="AJ880" s="79" t="b">
        <v>0</v>
      </c>
      <c r="AK880" s="79">
        <v>15</v>
      </c>
      <c r="AL880" s="83" t="s">
        <v>9841</v>
      </c>
      <c r="AM880" s="79" t="s">
        <v>9991</v>
      </c>
      <c r="AN880" s="79" t="b">
        <v>0</v>
      </c>
      <c r="AO880" s="83" t="s">
        <v>9841</v>
      </c>
      <c r="AP880" s="79" t="s">
        <v>179</v>
      </c>
      <c r="AQ880" s="79">
        <v>0</v>
      </c>
      <c r="AR880" s="79">
        <v>0</v>
      </c>
      <c r="AS880" s="79"/>
      <c r="AT880" s="79"/>
      <c r="AU880" s="79"/>
      <c r="AV880" s="79"/>
      <c r="AW880" s="79"/>
      <c r="AX880" s="79"/>
      <c r="AY880" s="79"/>
      <c r="AZ880" s="79"/>
      <c r="BA880">
        <v>1</v>
      </c>
      <c r="BB880">
        <v>0</v>
      </c>
      <c r="BC880" s="79" t="str">
        <f>IF(Edges[[#This Row],[Sentiment]]=0,"NEUTRAL",IF(Edges[[#This Row],[Sentiment]]=1,"POSITIVE",IF(Edges[[#This Row],[Sentiment]]=-1,"NEGATIVE")))</f>
        <v>NEUTRAL</v>
      </c>
      <c r="BD880" s="79" t="str">
        <f>IF(Edges[[#This Row],[Vertex 1]]=Edges[[#This Row],[Vertex 2]],"HIDE","SHOW")</f>
        <v>SHOW</v>
      </c>
      <c r="BE880" s="78" t="str">
        <f>REPLACE(INDEX(GroupVertices[Group], MATCH(Edges[[#This Row],[Vertex 1]],GroupVertices[Vertex],0)),1,1,"")</f>
        <v>EUTRAL</v>
      </c>
      <c r="BF880" s="78" t="str">
        <f>REPLACE(INDEX(GroupVertices[Group], MATCH(Edges[[#This Row],[Vertex 2]],GroupVertices[Vertex],0)),1,1,"")</f>
        <v>eneral</v>
      </c>
    </row>
    <row r="881" spans="1:58" hidden="1" x14ac:dyDescent="0.25">
      <c r="A881" s="64" t="s">
        <v>742</v>
      </c>
      <c r="B881" s="64" t="s">
        <v>742</v>
      </c>
      <c r="C881" s="65"/>
      <c r="D881" s="66"/>
      <c r="E881" s="67"/>
      <c r="F881" s="68"/>
      <c r="G881" s="65" t="str">
        <f>IF(Edges[[#This Row],[Vertex 1]]=Edges[[#This Row],[Vertex 2]],"HIDE","SHOW")</f>
        <v>HIDE</v>
      </c>
      <c r="H881" s="69"/>
      <c r="I881" s="70"/>
      <c r="J881" s="70"/>
      <c r="K881" s="34"/>
      <c r="L881" s="77"/>
      <c r="M881" s="77"/>
      <c r="N881" s="72"/>
      <c r="O881" s="79" t="s">
        <v>179</v>
      </c>
      <c r="P881" s="81">
        <v>42853.263159722221</v>
      </c>
      <c r="Q881" s="79" t="s">
        <v>2088</v>
      </c>
      <c r="R881" s="82" t="s">
        <v>3446</v>
      </c>
      <c r="S881" s="79" t="s">
        <v>4019</v>
      </c>
      <c r="T881" s="79"/>
      <c r="U881" s="79"/>
      <c r="V881" s="82" t="s">
        <v>5152</v>
      </c>
      <c r="W881" s="81">
        <v>42853.263159722221</v>
      </c>
      <c r="X881" s="82" t="s">
        <v>6495</v>
      </c>
      <c r="Y881" s="79"/>
      <c r="Z881" s="79"/>
      <c r="AA881" s="83" t="s">
        <v>8542</v>
      </c>
      <c r="AB881" s="79"/>
      <c r="AC881" s="79" t="b">
        <v>0</v>
      </c>
      <c r="AD881" s="79">
        <v>0</v>
      </c>
      <c r="AE881" s="83" t="s">
        <v>9915</v>
      </c>
      <c r="AF881" s="79" t="b">
        <v>0</v>
      </c>
      <c r="AG881" s="79" t="s">
        <v>9963</v>
      </c>
      <c r="AH881" s="79"/>
      <c r="AI881" s="83" t="s">
        <v>9915</v>
      </c>
      <c r="AJ881" s="79" t="b">
        <v>0</v>
      </c>
      <c r="AK881" s="79">
        <v>0</v>
      </c>
      <c r="AL881" s="83" t="s">
        <v>9915</v>
      </c>
      <c r="AM881" s="79" t="s">
        <v>4133</v>
      </c>
      <c r="AN881" s="79" t="b">
        <v>0</v>
      </c>
      <c r="AO881" s="83" t="s">
        <v>8542</v>
      </c>
      <c r="AP881" s="79" t="s">
        <v>179</v>
      </c>
      <c r="AQ881" s="79">
        <v>0</v>
      </c>
      <c r="AR881" s="79">
        <v>0</v>
      </c>
      <c r="AS881" s="79"/>
      <c r="AT881" s="79"/>
      <c r="AU881" s="79"/>
      <c r="AV881" s="79"/>
      <c r="AW881" s="79"/>
      <c r="AX881" s="79"/>
      <c r="AY881" s="79"/>
      <c r="AZ881" s="79"/>
      <c r="BA881">
        <v>2</v>
      </c>
      <c r="BB881">
        <v>0</v>
      </c>
      <c r="BC881" s="79" t="str">
        <f>IF(Edges[[#This Row],[Sentiment]]=0,"NEUTRAL",IF(Edges[[#This Row],[Sentiment]]=1,"POSITIVE",IF(Edges[[#This Row],[Sentiment]]=-1,"NEGATIVE")))</f>
        <v>NEUTRAL</v>
      </c>
      <c r="BD881" s="79" t="str">
        <f>IF(Edges[[#This Row],[Vertex 1]]=Edges[[#This Row],[Vertex 2]],"HIDE","SHOW")</f>
        <v>HIDE</v>
      </c>
      <c r="BE881" s="124" t="e">
        <f>REPLACE(INDEX(GroupVertices[Group], MATCH(Edges[[#This Row],[Vertex 1]],GroupVertices[Vertex],0)),1,1,"")</f>
        <v>#N/A</v>
      </c>
      <c r="BF881" s="124" t="e">
        <f>REPLACE(INDEX(GroupVertices[Group], MATCH(Edges[[#This Row],[Vertex 2]],GroupVertices[Vertex],0)),1,1,"")</f>
        <v>#N/A</v>
      </c>
    </row>
    <row r="882" spans="1:58" hidden="1" x14ac:dyDescent="0.25">
      <c r="A882" s="64" t="s">
        <v>742</v>
      </c>
      <c r="B882" s="64" t="s">
        <v>742</v>
      </c>
      <c r="C882" s="65"/>
      <c r="D882" s="66"/>
      <c r="E882" s="67"/>
      <c r="F882" s="68"/>
      <c r="G882" s="65" t="str">
        <f>IF(Edges[[#This Row],[Vertex 1]]=Edges[[#This Row],[Vertex 2]],"HIDE","SHOW")</f>
        <v>HIDE</v>
      </c>
      <c r="H882" s="69"/>
      <c r="I882" s="70"/>
      <c r="J882" s="70"/>
      <c r="K882" s="34"/>
      <c r="L882" s="77"/>
      <c r="M882" s="77"/>
      <c r="N882" s="72"/>
      <c r="O882" s="79" t="s">
        <v>179</v>
      </c>
      <c r="P882" s="81">
        <v>42853.331493055557</v>
      </c>
      <c r="Q882" s="79" t="s">
        <v>2089</v>
      </c>
      <c r="R882" s="82" t="s">
        <v>3459</v>
      </c>
      <c r="S882" s="79" t="s">
        <v>4019</v>
      </c>
      <c r="T882" s="79"/>
      <c r="U882" s="79"/>
      <c r="V882" s="82" t="s">
        <v>5152</v>
      </c>
      <c r="W882" s="81">
        <v>42853.331493055557</v>
      </c>
      <c r="X882" s="82" t="s">
        <v>6496</v>
      </c>
      <c r="Y882" s="79"/>
      <c r="Z882" s="79"/>
      <c r="AA882" s="83" t="s">
        <v>8543</v>
      </c>
      <c r="AB882" s="79"/>
      <c r="AC882" s="79" t="b">
        <v>0</v>
      </c>
      <c r="AD882" s="79">
        <v>0</v>
      </c>
      <c r="AE882" s="83" t="s">
        <v>9915</v>
      </c>
      <c r="AF882" s="79" t="b">
        <v>0</v>
      </c>
      <c r="AG882" s="79" t="s">
        <v>9963</v>
      </c>
      <c r="AH882" s="79"/>
      <c r="AI882" s="83" t="s">
        <v>9915</v>
      </c>
      <c r="AJ882" s="79" t="b">
        <v>0</v>
      </c>
      <c r="AK882" s="79">
        <v>0</v>
      </c>
      <c r="AL882" s="83" t="s">
        <v>9915</v>
      </c>
      <c r="AM882" s="79" t="s">
        <v>4133</v>
      </c>
      <c r="AN882" s="79" t="b">
        <v>0</v>
      </c>
      <c r="AO882" s="83" t="s">
        <v>8543</v>
      </c>
      <c r="AP882" s="79" t="s">
        <v>179</v>
      </c>
      <c r="AQ882" s="79">
        <v>0</v>
      </c>
      <c r="AR882" s="79">
        <v>0</v>
      </c>
      <c r="AS882" s="79"/>
      <c r="AT882" s="79"/>
      <c r="AU882" s="79"/>
      <c r="AV882" s="79"/>
      <c r="AW882" s="79"/>
      <c r="AX882" s="79"/>
      <c r="AY882" s="79"/>
      <c r="AZ882" s="79"/>
      <c r="BA882">
        <v>2</v>
      </c>
      <c r="BB882">
        <v>0</v>
      </c>
      <c r="BC882" s="79" t="str">
        <f>IF(Edges[[#This Row],[Sentiment]]=0,"NEUTRAL",IF(Edges[[#This Row],[Sentiment]]=1,"POSITIVE",IF(Edges[[#This Row],[Sentiment]]=-1,"NEGATIVE")))</f>
        <v>NEUTRAL</v>
      </c>
      <c r="BD882" s="79" t="str">
        <f>IF(Edges[[#This Row],[Vertex 1]]=Edges[[#This Row],[Vertex 2]],"HIDE","SHOW")</f>
        <v>HIDE</v>
      </c>
      <c r="BE882" s="124" t="e">
        <f>REPLACE(INDEX(GroupVertices[Group], MATCH(Edges[[#This Row],[Vertex 1]],GroupVertices[Vertex],0)),1,1,"")</f>
        <v>#N/A</v>
      </c>
      <c r="BF882" s="124" t="e">
        <f>REPLACE(INDEX(GroupVertices[Group], MATCH(Edges[[#This Row],[Vertex 2]],GroupVertices[Vertex],0)),1,1,"")</f>
        <v>#N/A</v>
      </c>
    </row>
    <row r="883" spans="1:58" hidden="1" x14ac:dyDescent="0.25">
      <c r="A883" s="64" t="s">
        <v>743</v>
      </c>
      <c r="B883" s="64" t="s">
        <v>743</v>
      </c>
      <c r="C883" s="65"/>
      <c r="D883" s="66"/>
      <c r="E883" s="67"/>
      <c r="F883" s="68"/>
      <c r="G883" s="65" t="str">
        <f>IF(Edges[[#This Row],[Vertex 1]]=Edges[[#This Row],[Vertex 2]],"HIDE","SHOW")</f>
        <v>HIDE</v>
      </c>
      <c r="H883" s="69"/>
      <c r="I883" s="70"/>
      <c r="J883" s="70"/>
      <c r="K883" s="34"/>
      <c r="L883" s="77"/>
      <c r="M883" s="77"/>
      <c r="N883" s="72"/>
      <c r="O883" s="79" t="s">
        <v>179</v>
      </c>
      <c r="P883" s="81">
        <v>42853.333414351851</v>
      </c>
      <c r="Q883" s="79" t="s">
        <v>2090</v>
      </c>
      <c r="R883" s="82" t="s">
        <v>3436</v>
      </c>
      <c r="S883" s="79" t="s">
        <v>4048</v>
      </c>
      <c r="T883" s="79"/>
      <c r="U883" s="79"/>
      <c r="V883" s="82" t="s">
        <v>5153</v>
      </c>
      <c r="W883" s="81">
        <v>42853.333414351851</v>
      </c>
      <c r="X883" s="82" t="s">
        <v>6497</v>
      </c>
      <c r="Y883" s="79"/>
      <c r="Z883" s="79"/>
      <c r="AA883" s="83" t="s">
        <v>8544</v>
      </c>
      <c r="AB883" s="79"/>
      <c r="AC883" s="79" t="b">
        <v>0</v>
      </c>
      <c r="AD883" s="79">
        <v>0</v>
      </c>
      <c r="AE883" s="83" t="s">
        <v>9915</v>
      </c>
      <c r="AF883" s="79" t="b">
        <v>0</v>
      </c>
      <c r="AG883" s="79" t="s">
        <v>9963</v>
      </c>
      <c r="AH883" s="79"/>
      <c r="AI883" s="83" t="s">
        <v>9915</v>
      </c>
      <c r="AJ883" s="79" t="b">
        <v>0</v>
      </c>
      <c r="AK883" s="79">
        <v>0</v>
      </c>
      <c r="AL883" s="83" t="s">
        <v>9915</v>
      </c>
      <c r="AM883" s="79" t="s">
        <v>9993</v>
      </c>
      <c r="AN883" s="79" t="b">
        <v>0</v>
      </c>
      <c r="AO883" s="83" t="s">
        <v>8544</v>
      </c>
      <c r="AP883" s="79" t="s">
        <v>179</v>
      </c>
      <c r="AQ883" s="79">
        <v>0</v>
      </c>
      <c r="AR883" s="79">
        <v>0</v>
      </c>
      <c r="AS883" s="79"/>
      <c r="AT883" s="79"/>
      <c r="AU883" s="79"/>
      <c r="AV883" s="79"/>
      <c r="AW883" s="79"/>
      <c r="AX883" s="79"/>
      <c r="AY883" s="79"/>
      <c r="AZ883" s="79"/>
      <c r="BA883">
        <v>1</v>
      </c>
      <c r="BB883">
        <v>0</v>
      </c>
      <c r="BC883" s="79" t="str">
        <f>IF(Edges[[#This Row],[Sentiment]]=0,"NEUTRAL",IF(Edges[[#This Row],[Sentiment]]=1,"POSITIVE",IF(Edges[[#This Row],[Sentiment]]=-1,"NEGATIVE")))</f>
        <v>NEUTRAL</v>
      </c>
      <c r="BD883" s="79" t="str">
        <f>IF(Edges[[#This Row],[Vertex 1]]=Edges[[#This Row],[Vertex 2]],"HIDE","SHOW")</f>
        <v>HIDE</v>
      </c>
      <c r="BE883" s="124" t="e">
        <f>REPLACE(INDEX(GroupVertices[Group], MATCH(Edges[[#This Row],[Vertex 1]],GroupVertices[Vertex],0)),1,1,"")</f>
        <v>#N/A</v>
      </c>
      <c r="BF883" s="124" t="e">
        <f>REPLACE(INDEX(GroupVertices[Group], MATCH(Edges[[#This Row],[Vertex 2]],GroupVertices[Vertex],0)),1,1,"")</f>
        <v>#N/A</v>
      </c>
    </row>
    <row r="884" spans="1:58" hidden="1" x14ac:dyDescent="0.25">
      <c r="A884" s="64" t="s">
        <v>744</v>
      </c>
      <c r="B884" s="64" t="s">
        <v>744</v>
      </c>
      <c r="C884" s="65"/>
      <c r="D884" s="66"/>
      <c r="E884" s="67"/>
      <c r="F884" s="68"/>
      <c r="G884" s="65" t="str">
        <f>IF(Edges[[#This Row],[Vertex 1]]=Edges[[#This Row],[Vertex 2]],"HIDE","SHOW")</f>
        <v>HIDE</v>
      </c>
      <c r="H884" s="69"/>
      <c r="I884" s="70"/>
      <c r="J884" s="70"/>
      <c r="K884" s="34"/>
      <c r="L884" s="77"/>
      <c r="M884" s="77"/>
      <c r="N884" s="72"/>
      <c r="O884" s="79" t="s">
        <v>179</v>
      </c>
      <c r="P884" s="81">
        <v>42853.292488425926</v>
      </c>
      <c r="Q884" s="79" t="s">
        <v>2091</v>
      </c>
      <c r="R884" s="82" t="s">
        <v>3451</v>
      </c>
      <c r="S884" s="79" t="s">
        <v>4019</v>
      </c>
      <c r="T884" s="79"/>
      <c r="U884" s="79"/>
      <c r="V884" s="82" t="s">
        <v>5154</v>
      </c>
      <c r="W884" s="81">
        <v>42853.292488425926</v>
      </c>
      <c r="X884" s="82" t="s">
        <v>6498</v>
      </c>
      <c r="Y884" s="79"/>
      <c r="Z884" s="79"/>
      <c r="AA884" s="83" t="s">
        <v>8545</v>
      </c>
      <c r="AB884" s="79"/>
      <c r="AC884" s="79" t="b">
        <v>0</v>
      </c>
      <c r="AD884" s="79">
        <v>0</v>
      </c>
      <c r="AE884" s="83" t="s">
        <v>9915</v>
      </c>
      <c r="AF884" s="79" t="b">
        <v>0</v>
      </c>
      <c r="AG884" s="79" t="s">
        <v>9963</v>
      </c>
      <c r="AH884" s="79"/>
      <c r="AI884" s="83" t="s">
        <v>9915</v>
      </c>
      <c r="AJ884" s="79" t="b">
        <v>0</v>
      </c>
      <c r="AK884" s="79">
        <v>0</v>
      </c>
      <c r="AL884" s="83" t="s">
        <v>9915</v>
      </c>
      <c r="AM884" s="79" t="s">
        <v>10010</v>
      </c>
      <c r="AN884" s="79" t="b">
        <v>0</v>
      </c>
      <c r="AO884" s="83" t="s">
        <v>8545</v>
      </c>
      <c r="AP884" s="79" t="s">
        <v>179</v>
      </c>
      <c r="AQ884" s="79">
        <v>0</v>
      </c>
      <c r="AR884" s="79">
        <v>0</v>
      </c>
      <c r="AS884" s="79"/>
      <c r="AT884" s="79"/>
      <c r="AU884" s="79"/>
      <c r="AV884" s="79"/>
      <c r="AW884" s="79"/>
      <c r="AX884" s="79"/>
      <c r="AY884" s="79"/>
      <c r="AZ884" s="79"/>
      <c r="BA884">
        <v>2</v>
      </c>
      <c r="BB884">
        <v>0</v>
      </c>
      <c r="BC884" s="79" t="str">
        <f>IF(Edges[[#This Row],[Sentiment]]=0,"NEUTRAL",IF(Edges[[#This Row],[Sentiment]]=1,"POSITIVE",IF(Edges[[#This Row],[Sentiment]]=-1,"NEGATIVE")))</f>
        <v>NEUTRAL</v>
      </c>
      <c r="BD884" s="79" t="str">
        <f>IF(Edges[[#This Row],[Vertex 1]]=Edges[[#This Row],[Vertex 2]],"HIDE","SHOW")</f>
        <v>HIDE</v>
      </c>
      <c r="BE884" s="124" t="e">
        <f>REPLACE(INDEX(GroupVertices[Group], MATCH(Edges[[#This Row],[Vertex 1]],GroupVertices[Vertex],0)),1,1,"")</f>
        <v>#N/A</v>
      </c>
      <c r="BF884" s="124" t="e">
        <f>REPLACE(INDEX(GroupVertices[Group], MATCH(Edges[[#This Row],[Vertex 2]],GroupVertices[Vertex],0)),1,1,"")</f>
        <v>#N/A</v>
      </c>
    </row>
    <row r="885" spans="1:58" hidden="1" x14ac:dyDescent="0.25">
      <c r="A885" s="64" t="s">
        <v>744</v>
      </c>
      <c r="B885" s="64" t="s">
        <v>744</v>
      </c>
      <c r="C885" s="65"/>
      <c r="D885" s="66"/>
      <c r="E885" s="67"/>
      <c r="F885" s="68"/>
      <c r="G885" s="65" t="str">
        <f>IF(Edges[[#This Row],[Vertex 1]]=Edges[[#This Row],[Vertex 2]],"HIDE","SHOW")</f>
        <v>HIDE</v>
      </c>
      <c r="H885" s="69"/>
      <c r="I885" s="70"/>
      <c r="J885" s="70"/>
      <c r="K885" s="34"/>
      <c r="L885" s="77"/>
      <c r="M885" s="77"/>
      <c r="N885" s="72"/>
      <c r="O885" s="79" t="s">
        <v>179</v>
      </c>
      <c r="P885" s="81">
        <v>42853.333969907406</v>
      </c>
      <c r="Q885" s="79" t="s">
        <v>2092</v>
      </c>
      <c r="R885" s="82" t="s">
        <v>3460</v>
      </c>
      <c r="S885" s="79" t="s">
        <v>4019</v>
      </c>
      <c r="T885" s="79"/>
      <c r="U885" s="79"/>
      <c r="V885" s="82" t="s">
        <v>5154</v>
      </c>
      <c r="W885" s="81">
        <v>42853.333969907406</v>
      </c>
      <c r="X885" s="82" t="s">
        <v>6499</v>
      </c>
      <c r="Y885" s="79"/>
      <c r="Z885" s="79"/>
      <c r="AA885" s="83" t="s">
        <v>8546</v>
      </c>
      <c r="AB885" s="79"/>
      <c r="AC885" s="79" t="b">
        <v>0</v>
      </c>
      <c r="AD885" s="79">
        <v>0</v>
      </c>
      <c r="AE885" s="83" t="s">
        <v>9915</v>
      </c>
      <c r="AF885" s="79" t="b">
        <v>0</v>
      </c>
      <c r="AG885" s="79" t="s">
        <v>9963</v>
      </c>
      <c r="AH885" s="79"/>
      <c r="AI885" s="83" t="s">
        <v>9915</v>
      </c>
      <c r="AJ885" s="79" t="b">
        <v>0</v>
      </c>
      <c r="AK885" s="79">
        <v>0</v>
      </c>
      <c r="AL885" s="83" t="s">
        <v>9915</v>
      </c>
      <c r="AM885" s="79" t="s">
        <v>10010</v>
      </c>
      <c r="AN885" s="79" t="b">
        <v>0</v>
      </c>
      <c r="AO885" s="83" t="s">
        <v>8546</v>
      </c>
      <c r="AP885" s="79" t="s">
        <v>179</v>
      </c>
      <c r="AQ885" s="79">
        <v>0</v>
      </c>
      <c r="AR885" s="79">
        <v>0</v>
      </c>
      <c r="AS885" s="79"/>
      <c r="AT885" s="79"/>
      <c r="AU885" s="79"/>
      <c r="AV885" s="79"/>
      <c r="AW885" s="79"/>
      <c r="AX885" s="79"/>
      <c r="AY885" s="79"/>
      <c r="AZ885" s="79"/>
      <c r="BA885">
        <v>2</v>
      </c>
      <c r="BB885">
        <v>0</v>
      </c>
      <c r="BC885" s="79" t="str">
        <f>IF(Edges[[#This Row],[Sentiment]]=0,"NEUTRAL",IF(Edges[[#This Row],[Sentiment]]=1,"POSITIVE",IF(Edges[[#This Row],[Sentiment]]=-1,"NEGATIVE")))</f>
        <v>NEUTRAL</v>
      </c>
      <c r="BD885" s="79" t="str">
        <f>IF(Edges[[#This Row],[Vertex 1]]=Edges[[#This Row],[Vertex 2]],"HIDE","SHOW")</f>
        <v>HIDE</v>
      </c>
      <c r="BE885" s="124" t="e">
        <f>REPLACE(INDEX(GroupVertices[Group], MATCH(Edges[[#This Row],[Vertex 1]],GroupVertices[Vertex],0)),1,1,"")</f>
        <v>#N/A</v>
      </c>
      <c r="BF885" s="124" t="e">
        <f>REPLACE(INDEX(GroupVertices[Group], MATCH(Edges[[#This Row],[Vertex 2]],GroupVertices[Vertex],0)),1,1,"")</f>
        <v>#N/A</v>
      </c>
    </row>
    <row r="886" spans="1:58" hidden="1" x14ac:dyDescent="0.25">
      <c r="A886" s="64" t="s">
        <v>745</v>
      </c>
      <c r="B886" s="64" t="s">
        <v>745</v>
      </c>
      <c r="C886" s="65"/>
      <c r="D886" s="66"/>
      <c r="E886" s="67"/>
      <c r="F886" s="68"/>
      <c r="G886" s="65" t="str">
        <f>IF(Edges[[#This Row],[Vertex 1]]=Edges[[#This Row],[Vertex 2]],"HIDE","SHOW")</f>
        <v>HIDE</v>
      </c>
      <c r="H886" s="69"/>
      <c r="I886" s="70"/>
      <c r="J886" s="70"/>
      <c r="K886" s="34"/>
      <c r="L886" s="77"/>
      <c r="M886" s="77"/>
      <c r="N886" s="72"/>
      <c r="O886" s="79" t="s">
        <v>179</v>
      </c>
      <c r="P886" s="81">
        <v>42853.336886574078</v>
      </c>
      <c r="Q886" s="79" t="s">
        <v>2093</v>
      </c>
      <c r="R886" s="79" t="s">
        <v>3461</v>
      </c>
      <c r="S886" s="79" t="s">
        <v>4127</v>
      </c>
      <c r="T886" s="79"/>
      <c r="U886" s="79"/>
      <c r="V886" s="82" t="s">
        <v>5155</v>
      </c>
      <c r="W886" s="81">
        <v>42853.336886574078</v>
      </c>
      <c r="X886" s="82" t="s">
        <v>6500</v>
      </c>
      <c r="Y886" s="79"/>
      <c r="Z886" s="79"/>
      <c r="AA886" s="83" t="s">
        <v>8547</v>
      </c>
      <c r="AB886" s="79"/>
      <c r="AC886" s="79" t="b">
        <v>0</v>
      </c>
      <c r="AD886" s="79">
        <v>0</v>
      </c>
      <c r="AE886" s="83" t="s">
        <v>9915</v>
      </c>
      <c r="AF886" s="79" t="b">
        <v>0</v>
      </c>
      <c r="AG886" s="79" t="s">
        <v>9963</v>
      </c>
      <c r="AH886" s="79"/>
      <c r="AI886" s="83" t="s">
        <v>9915</v>
      </c>
      <c r="AJ886" s="79" t="b">
        <v>0</v>
      </c>
      <c r="AK886" s="79">
        <v>0</v>
      </c>
      <c r="AL886" s="83" t="s">
        <v>9915</v>
      </c>
      <c r="AM886" s="79" t="s">
        <v>10010</v>
      </c>
      <c r="AN886" s="79" t="b">
        <v>1</v>
      </c>
      <c r="AO886" s="83" t="s">
        <v>8547</v>
      </c>
      <c r="AP886" s="79" t="s">
        <v>179</v>
      </c>
      <c r="AQ886" s="79">
        <v>0</v>
      </c>
      <c r="AR886" s="79">
        <v>0</v>
      </c>
      <c r="AS886" s="79"/>
      <c r="AT886" s="79"/>
      <c r="AU886" s="79"/>
      <c r="AV886" s="79"/>
      <c r="AW886" s="79"/>
      <c r="AX886" s="79"/>
      <c r="AY886" s="79"/>
      <c r="AZ886" s="79"/>
      <c r="BA886">
        <v>1</v>
      </c>
      <c r="BB886">
        <v>0</v>
      </c>
      <c r="BC886" s="79" t="str">
        <f>IF(Edges[[#This Row],[Sentiment]]=0,"NEUTRAL",IF(Edges[[#This Row],[Sentiment]]=1,"POSITIVE",IF(Edges[[#This Row],[Sentiment]]=-1,"NEGATIVE")))</f>
        <v>NEUTRAL</v>
      </c>
      <c r="BD886" s="79" t="str">
        <f>IF(Edges[[#This Row],[Vertex 1]]=Edges[[#This Row],[Vertex 2]],"HIDE","SHOW")</f>
        <v>HIDE</v>
      </c>
      <c r="BE886" s="124" t="e">
        <f>REPLACE(INDEX(GroupVertices[Group], MATCH(Edges[[#This Row],[Vertex 1]],GroupVertices[Vertex],0)),1,1,"")</f>
        <v>#N/A</v>
      </c>
      <c r="BF886" s="124" t="e">
        <f>REPLACE(INDEX(GroupVertices[Group], MATCH(Edges[[#This Row],[Vertex 2]],GroupVertices[Vertex],0)),1,1,"")</f>
        <v>#N/A</v>
      </c>
    </row>
    <row r="887" spans="1:58" hidden="1" x14ac:dyDescent="0.25">
      <c r="A887" s="64" t="s">
        <v>746</v>
      </c>
      <c r="B887" s="64" t="s">
        <v>746</v>
      </c>
      <c r="C887" s="65"/>
      <c r="D887" s="66"/>
      <c r="E887" s="67"/>
      <c r="F887" s="68"/>
      <c r="G887" s="65" t="str">
        <f>IF(Edges[[#This Row],[Vertex 1]]=Edges[[#This Row],[Vertex 2]],"HIDE","SHOW")</f>
        <v>HIDE</v>
      </c>
      <c r="H887" s="69"/>
      <c r="I887" s="70"/>
      <c r="J887" s="70"/>
      <c r="K887" s="34"/>
      <c r="L887" s="77"/>
      <c r="M887" s="77"/>
      <c r="N887" s="72"/>
      <c r="O887" s="79" t="s">
        <v>179</v>
      </c>
      <c r="P887" s="81">
        <v>42852.725115740737</v>
      </c>
      <c r="Q887" s="79" t="s">
        <v>2094</v>
      </c>
      <c r="R887" s="82" t="s">
        <v>3462</v>
      </c>
      <c r="S887" s="79" t="s">
        <v>4128</v>
      </c>
      <c r="T887" s="79" t="s">
        <v>4346</v>
      </c>
      <c r="U887" s="82" t="s">
        <v>4569</v>
      </c>
      <c r="V887" s="82" t="s">
        <v>4569</v>
      </c>
      <c r="W887" s="81">
        <v>42852.725115740737</v>
      </c>
      <c r="X887" s="82" t="s">
        <v>6501</v>
      </c>
      <c r="Y887" s="79"/>
      <c r="Z887" s="79"/>
      <c r="AA887" s="83" t="s">
        <v>8548</v>
      </c>
      <c r="AB887" s="79"/>
      <c r="AC887" s="79" t="b">
        <v>0</v>
      </c>
      <c r="AD887" s="79">
        <v>0</v>
      </c>
      <c r="AE887" s="83" t="s">
        <v>9915</v>
      </c>
      <c r="AF887" s="79" t="b">
        <v>0</v>
      </c>
      <c r="AG887" s="79" t="s">
        <v>9963</v>
      </c>
      <c r="AH887" s="79"/>
      <c r="AI887" s="83" t="s">
        <v>9915</v>
      </c>
      <c r="AJ887" s="79" t="b">
        <v>0</v>
      </c>
      <c r="AK887" s="79">
        <v>0</v>
      </c>
      <c r="AL887" s="83" t="s">
        <v>9915</v>
      </c>
      <c r="AM887" s="79" t="s">
        <v>10038</v>
      </c>
      <c r="AN887" s="79" t="b">
        <v>0</v>
      </c>
      <c r="AO887" s="83" t="s">
        <v>8548</v>
      </c>
      <c r="AP887" s="79" t="s">
        <v>179</v>
      </c>
      <c r="AQ887" s="79">
        <v>0</v>
      </c>
      <c r="AR887" s="79">
        <v>0</v>
      </c>
      <c r="AS887" s="79"/>
      <c r="AT887" s="79"/>
      <c r="AU887" s="79"/>
      <c r="AV887" s="79"/>
      <c r="AW887" s="79"/>
      <c r="AX887" s="79"/>
      <c r="AY887" s="79"/>
      <c r="AZ887" s="79"/>
      <c r="BA887">
        <v>4</v>
      </c>
      <c r="BB887">
        <v>0</v>
      </c>
      <c r="BC887" s="79" t="str">
        <f>IF(Edges[[#This Row],[Sentiment]]=0,"NEUTRAL",IF(Edges[[#This Row],[Sentiment]]=1,"POSITIVE",IF(Edges[[#This Row],[Sentiment]]=-1,"NEGATIVE")))</f>
        <v>NEUTRAL</v>
      </c>
      <c r="BD887" s="79" t="str">
        <f>IF(Edges[[#This Row],[Vertex 1]]=Edges[[#This Row],[Vertex 2]],"HIDE","SHOW")</f>
        <v>HIDE</v>
      </c>
      <c r="BE887" s="124" t="e">
        <f>REPLACE(INDEX(GroupVertices[Group], MATCH(Edges[[#This Row],[Vertex 1]],GroupVertices[Vertex],0)),1,1,"")</f>
        <v>#N/A</v>
      </c>
      <c r="BF887" s="124" t="e">
        <f>REPLACE(INDEX(GroupVertices[Group], MATCH(Edges[[#This Row],[Vertex 2]],GroupVertices[Vertex],0)),1,1,"")</f>
        <v>#N/A</v>
      </c>
    </row>
    <row r="888" spans="1:58" hidden="1" x14ac:dyDescent="0.25">
      <c r="A888" s="64" t="s">
        <v>746</v>
      </c>
      <c r="B888" s="64" t="s">
        <v>746</v>
      </c>
      <c r="C888" s="65"/>
      <c r="D888" s="66"/>
      <c r="E888" s="67"/>
      <c r="F888" s="68"/>
      <c r="G888" s="65" t="str">
        <f>IF(Edges[[#This Row],[Vertex 1]]=Edges[[#This Row],[Vertex 2]],"HIDE","SHOW")</f>
        <v>HIDE</v>
      </c>
      <c r="H888" s="69"/>
      <c r="I888" s="70"/>
      <c r="J888" s="70"/>
      <c r="K888" s="34"/>
      <c r="L888" s="77"/>
      <c r="M888" s="77"/>
      <c r="N888" s="72"/>
      <c r="O888" s="79" t="s">
        <v>179</v>
      </c>
      <c r="P888" s="81">
        <v>42853.182789351849</v>
      </c>
      <c r="Q888" s="79" t="s">
        <v>2095</v>
      </c>
      <c r="R888" s="82" t="s">
        <v>3463</v>
      </c>
      <c r="S888" s="79" t="s">
        <v>4128</v>
      </c>
      <c r="T888" s="79" t="s">
        <v>4347</v>
      </c>
      <c r="U888" s="82" t="s">
        <v>4570</v>
      </c>
      <c r="V888" s="82" t="s">
        <v>4570</v>
      </c>
      <c r="W888" s="81">
        <v>42853.182789351849</v>
      </c>
      <c r="X888" s="82" t="s">
        <v>6502</v>
      </c>
      <c r="Y888" s="79"/>
      <c r="Z888" s="79"/>
      <c r="AA888" s="83" t="s">
        <v>8549</v>
      </c>
      <c r="AB888" s="79"/>
      <c r="AC888" s="79" t="b">
        <v>0</v>
      </c>
      <c r="AD888" s="79">
        <v>0</v>
      </c>
      <c r="AE888" s="83" t="s">
        <v>9915</v>
      </c>
      <c r="AF888" s="79" t="b">
        <v>0</v>
      </c>
      <c r="AG888" s="79" t="s">
        <v>9963</v>
      </c>
      <c r="AH888" s="79"/>
      <c r="AI888" s="83" t="s">
        <v>9915</v>
      </c>
      <c r="AJ888" s="79" t="b">
        <v>0</v>
      </c>
      <c r="AK888" s="79">
        <v>0</v>
      </c>
      <c r="AL888" s="83" t="s">
        <v>9915</v>
      </c>
      <c r="AM888" s="79" t="s">
        <v>10038</v>
      </c>
      <c r="AN888" s="79" t="b">
        <v>0</v>
      </c>
      <c r="AO888" s="83" t="s">
        <v>8549</v>
      </c>
      <c r="AP888" s="79" t="s">
        <v>179</v>
      </c>
      <c r="AQ888" s="79">
        <v>0</v>
      </c>
      <c r="AR888" s="79">
        <v>0</v>
      </c>
      <c r="AS888" s="79"/>
      <c r="AT888" s="79"/>
      <c r="AU888" s="79"/>
      <c r="AV888" s="79"/>
      <c r="AW888" s="79"/>
      <c r="AX888" s="79"/>
      <c r="AY888" s="79"/>
      <c r="AZ888" s="79"/>
      <c r="BA888">
        <v>4</v>
      </c>
      <c r="BB888">
        <v>0</v>
      </c>
      <c r="BC888" s="79" t="str">
        <f>IF(Edges[[#This Row],[Sentiment]]=0,"NEUTRAL",IF(Edges[[#This Row],[Sentiment]]=1,"POSITIVE",IF(Edges[[#This Row],[Sentiment]]=-1,"NEGATIVE")))</f>
        <v>NEUTRAL</v>
      </c>
      <c r="BD888" s="79" t="str">
        <f>IF(Edges[[#This Row],[Vertex 1]]=Edges[[#This Row],[Vertex 2]],"HIDE","SHOW")</f>
        <v>HIDE</v>
      </c>
      <c r="BE888" s="124" t="e">
        <f>REPLACE(INDEX(GroupVertices[Group], MATCH(Edges[[#This Row],[Vertex 1]],GroupVertices[Vertex],0)),1,1,"")</f>
        <v>#N/A</v>
      </c>
      <c r="BF888" s="124" t="e">
        <f>REPLACE(INDEX(GroupVertices[Group], MATCH(Edges[[#This Row],[Vertex 2]],GroupVertices[Vertex],0)),1,1,"")</f>
        <v>#N/A</v>
      </c>
    </row>
    <row r="889" spans="1:58" hidden="1" x14ac:dyDescent="0.25">
      <c r="A889" s="64" t="s">
        <v>746</v>
      </c>
      <c r="B889" s="64" t="s">
        <v>746</v>
      </c>
      <c r="C889" s="65"/>
      <c r="D889" s="66"/>
      <c r="E889" s="67"/>
      <c r="F889" s="68"/>
      <c r="G889" s="65" t="str">
        <f>IF(Edges[[#This Row],[Vertex 1]]=Edges[[#This Row],[Vertex 2]],"HIDE","SHOW")</f>
        <v>HIDE</v>
      </c>
      <c r="H889" s="69"/>
      <c r="I889" s="70"/>
      <c r="J889" s="70"/>
      <c r="K889" s="34"/>
      <c r="L889" s="77"/>
      <c r="M889" s="77"/>
      <c r="N889" s="72"/>
      <c r="O889" s="79" t="s">
        <v>179</v>
      </c>
      <c r="P889" s="81">
        <v>42853.33421296296</v>
      </c>
      <c r="Q889" s="79" t="s">
        <v>2096</v>
      </c>
      <c r="R889" s="82" t="s">
        <v>3464</v>
      </c>
      <c r="S889" s="79" t="s">
        <v>4128</v>
      </c>
      <c r="T889" s="79" t="s">
        <v>4346</v>
      </c>
      <c r="U889" s="82" t="s">
        <v>4571</v>
      </c>
      <c r="V889" s="82" t="s">
        <v>4571</v>
      </c>
      <c r="W889" s="81">
        <v>42853.33421296296</v>
      </c>
      <c r="X889" s="82" t="s">
        <v>6503</v>
      </c>
      <c r="Y889" s="79"/>
      <c r="Z889" s="79"/>
      <c r="AA889" s="83" t="s">
        <v>8550</v>
      </c>
      <c r="AB889" s="79"/>
      <c r="AC889" s="79" t="b">
        <v>0</v>
      </c>
      <c r="AD889" s="79">
        <v>0</v>
      </c>
      <c r="AE889" s="83" t="s">
        <v>9915</v>
      </c>
      <c r="AF889" s="79" t="b">
        <v>0</v>
      </c>
      <c r="AG889" s="79" t="s">
        <v>9963</v>
      </c>
      <c r="AH889" s="79"/>
      <c r="AI889" s="83" t="s">
        <v>9915</v>
      </c>
      <c r="AJ889" s="79" t="b">
        <v>0</v>
      </c>
      <c r="AK889" s="79">
        <v>0</v>
      </c>
      <c r="AL889" s="83" t="s">
        <v>9915</v>
      </c>
      <c r="AM889" s="79" t="s">
        <v>10038</v>
      </c>
      <c r="AN889" s="79" t="b">
        <v>0</v>
      </c>
      <c r="AO889" s="83" t="s">
        <v>8550</v>
      </c>
      <c r="AP889" s="79" t="s">
        <v>179</v>
      </c>
      <c r="AQ889" s="79">
        <v>0</v>
      </c>
      <c r="AR889" s="79">
        <v>0</v>
      </c>
      <c r="AS889" s="79"/>
      <c r="AT889" s="79"/>
      <c r="AU889" s="79"/>
      <c r="AV889" s="79"/>
      <c r="AW889" s="79"/>
      <c r="AX889" s="79"/>
      <c r="AY889" s="79"/>
      <c r="AZ889" s="79"/>
      <c r="BA889">
        <v>4</v>
      </c>
      <c r="BB889">
        <v>0</v>
      </c>
      <c r="BC889" s="79" t="str">
        <f>IF(Edges[[#This Row],[Sentiment]]=0,"NEUTRAL",IF(Edges[[#This Row],[Sentiment]]=1,"POSITIVE",IF(Edges[[#This Row],[Sentiment]]=-1,"NEGATIVE")))</f>
        <v>NEUTRAL</v>
      </c>
      <c r="BD889" s="79" t="str">
        <f>IF(Edges[[#This Row],[Vertex 1]]=Edges[[#This Row],[Vertex 2]],"HIDE","SHOW")</f>
        <v>HIDE</v>
      </c>
      <c r="BE889" s="124" t="e">
        <f>REPLACE(INDEX(GroupVertices[Group], MATCH(Edges[[#This Row],[Vertex 1]],GroupVertices[Vertex],0)),1,1,"")</f>
        <v>#N/A</v>
      </c>
      <c r="BF889" s="124" t="e">
        <f>REPLACE(INDEX(GroupVertices[Group], MATCH(Edges[[#This Row],[Vertex 2]],GroupVertices[Vertex],0)),1,1,"")</f>
        <v>#N/A</v>
      </c>
    </row>
    <row r="890" spans="1:58" hidden="1" x14ac:dyDescent="0.25">
      <c r="A890" s="64" t="s">
        <v>746</v>
      </c>
      <c r="B890" s="64" t="s">
        <v>746</v>
      </c>
      <c r="C890" s="65"/>
      <c r="D890" s="66"/>
      <c r="E890" s="67"/>
      <c r="F890" s="68"/>
      <c r="G890" s="65" t="str">
        <f>IF(Edges[[#This Row],[Vertex 1]]=Edges[[#This Row],[Vertex 2]],"HIDE","SHOW")</f>
        <v>HIDE</v>
      </c>
      <c r="H890" s="69"/>
      <c r="I890" s="70"/>
      <c r="J890" s="70"/>
      <c r="K890" s="34"/>
      <c r="L890" s="77"/>
      <c r="M890" s="77"/>
      <c r="N890" s="72"/>
      <c r="O890" s="79" t="s">
        <v>179</v>
      </c>
      <c r="P890" s="81">
        <v>42853.340289351851</v>
      </c>
      <c r="Q890" s="79" t="s">
        <v>2097</v>
      </c>
      <c r="R890" s="82" t="s">
        <v>3465</v>
      </c>
      <c r="S890" s="79" t="s">
        <v>4128</v>
      </c>
      <c r="T890" s="79" t="s">
        <v>4347</v>
      </c>
      <c r="U890" s="82" t="s">
        <v>4572</v>
      </c>
      <c r="V890" s="82" t="s">
        <v>4572</v>
      </c>
      <c r="W890" s="81">
        <v>42853.340289351851</v>
      </c>
      <c r="X890" s="82" t="s">
        <v>6504</v>
      </c>
      <c r="Y890" s="79"/>
      <c r="Z890" s="79"/>
      <c r="AA890" s="83" t="s">
        <v>8551</v>
      </c>
      <c r="AB890" s="79"/>
      <c r="AC890" s="79" t="b">
        <v>0</v>
      </c>
      <c r="AD890" s="79">
        <v>0</v>
      </c>
      <c r="AE890" s="83" t="s">
        <v>9915</v>
      </c>
      <c r="AF890" s="79" t="b">
        <v>0</v>
      </c>
      <c r="AG890" s="79" t="s">
        <v>9963</v>
      </c>
      <c r="AH890" s="79"/>
      <c r="AI890" s="83" t="s">
        <v>9915</v>
      </c>
      <c r="AJ890" s="79" t="b">
        <v>0</v>
      </c>
      <c r="AK890" s="79">
        <v>0</v>
      </c>
      <c r="AL890" s="83" t="s">
        <v>9915</v>
      </c>
      <c r="AM890" s="79" t="s">
        <v>10038</v>
      </c>
      <c r="AN890" s="79" t="b">
        <v>0</v>
      </c>
      <c r="AO890" s="83" t="s">
        <v>8551</v>
      </c>
      <c r="AP890" s="79" t="s">
        <v>179</v>
      </c>
      <c r="AQ890" s="79">
        <v>0</v>
      </c>
      <c r="AR890" s="79">
        <v>0</v>
      </c>
      <c r="AS890" s="79"/>
      <c r="AT890" s="79"/>
      <c r="AU890" s="79"/>
      <c r="AV890" s="79"/>
      <c r="AW890" s="79"/>
      <c r="AX890" s="79"/>
      <c r="AY890" s="79"/>
      <c r="AZ890" s="79"/>
      <c r="BA890">
        <v>4</v>
      </c>
      <c r="BB890">
        <v>0</v>
      </c>
      <c r="BC890" s="79" t="str">
        <f>IF(Edges[[#This Row],[Sentiment]]=0,"NEUTRAL",IF(Edges[[#This Row],[Sentiment]]=1,"POSITIVE",IF(Edges[[#This Row],[Sentiment]]=-1,"NEGATIVE")))</f>
        <v>NEUTRAL</v>
      </c>
      <c r="BD890" s="79" t="str">
        <f>IF(Edges[[#This Row],[Vertex 1]]=Edges[[#This Row],[Vertex 2]],"HIDE","SHOW")</f>
        <v>HIDE</v>
      </c>
      <c r="BE890" s="124" t="e">
        <f>REPLACE(INDEX(GroupVertices[Group], MATCH(Edges[[#This Row],[Vertex 1]],GroupVertices[Vertex],0)),1,1,"")</f>
        <v>#N/A</v>
      </c>
      <c r="BF890" s="124" t="e">
        <f>REPLACE(INDEX(GroupVertices[Group], MATCH(Edges[[#This Row],[Vertex 2]],GroupVertices[Vertex],0)),1,1,"")</f>
        <v>#N/A</v>
      </c>
    </row>
    <row r="891" spans="1:58" hidden="1" x14ac:dyDescent="0.25">
      <c r="A891" s="64" t="s">
        <v>747</v>
      </c>
      <c r="B891" s="64" t="s">
        <v>747</v>
      </c>
      <c r="C891" s="65"/>
      <c r="D891" s="66"/>
      <c r="E891" s="67"/>
      <c r="F891" s="68"/>
      <c r="G891" s="65" t="str">
        <f>IF(Edges[[#This Row],[Vertex 1]]=Edges[[#This Row],[Vertex 2]],"HIDE","SHOW")</f>
        <v>HIDE</v>
      </c>
      <c r="H891" s="69"/>
      <c r="I891" s="70"/>
      <c r="J891" s="70"/>
      <c r="K891" s="34"/>
      <c r="L891" s="77"/>
      <c r="M891" s="77"/>
      <c r="N891" s="72"/>
      <c r="O891" s="79" t="s">
        <v>179</v>
      </c>
      <c r="P891" s="81">
        <v>42853.263171296298</v>
      </c>
      <c r="Q891" s="79" t="s">
        <v>2098</v>
      </c>
      <c r="R891" s="82" t="s">
        <v>3446</v>
      </c>
      <c r="S891" s="79" t="s">
        <v>4019</v>
      </c>
      <c r="T891" s="79"/>
      <c r="U891" s="82" t="s">
        <v>4573</v>
      </c>
      <c r="V891" s="82" t="s">
        <v>4573</v>
      </c>
      <c r="W891" s="81">
        <v>42853.263171296298</v>
      </c>
      <c r="X891" s="82" t="s">
        <v>6505</v>
      </c>
      <c r="Y891" s="79"/>
      <c r="Z891" s="79"/>
      <c r="AA891" s="83" t="s">
        <v>8552</v>
      </c>
      <c r="AB891" s="79"/>
      <c r="AC891" s="79" t="b">
        <v>0</v>
      </c>
      <c r="AD891" s="79">
        <v>0</v>
      </c>
      <c r="AE891" s="83" t="s">
        <v>9915</v>
      </c>
      <c r="AF891" s="79" t="b">
        <v>0</v>
      </c>
      <c r="AG891" s="79" t="s">
        <v>9963</v>
      </c>
      <c r="AH891" s="79"/>
      <c r="AI891" s="83" t="s">
        <v>9915</v>
      </c>
      <c r="AJ891" s="79" t="b">
        <v>0</v>
      </c>
      <c r="AK891" s="79">
        <v>0</v>
      </c>
      <c r="AL891" s="83" t="s">
        <v>9915</v>
      </c>
      <c r="AM891" s="79" t="s">
        <v>4133</v>
      </c>
      <c r="AN891" s="79" t="b">
        <v>0</v>
      </c>
      <c r="AO891" s="83" t="s">
        <v>8552</v>
      </c>
      <c r="AP891" s="79" t="s">
        <v>179</v>
      </c>
      <c r="AQ891" s="79">
        <v>0</v>
      </c>
      <c r="AR891" s="79">
        <v>0</v>
      </c>
      <c r="AS891" s="79"/>
      <c r="AT891" s="79"/>
      <c r="AU891" s="79"/>
      <c r="AV891" s="79"/>
      <c r="AW891" s="79"/>
      <c r="AX891" s="79"/>
      <c r="AY891" s="79"/>
      <c r="AZ891" s="79"/>
      <c r="BA891">
        <v>2</v>
      </c>
      <c r="BB891">
        <v>0</v>
      </c>
      <c r="BC891" s="79" t="str">
        <f>IF(Edges[[#This Row],[Sentiment]]=0,"NEUTRAL",IF(Edges[[#This Row],[Sentiment]]=1,"POSITIVE",IF(Edges[[#This Row],[Sentiment]]=-1,"NEGATIVE")))</f>
        <v>NEUTRAL</v>
      </c>
      <c r="BD891" s="79" t="str">
        <f>IF(Edges[[#This Row],[Vertex 1]]=Edges[[#This Row],[Vertex 2]],"HIDE","SHOW")</f>
        <v>HIDE</v>
      </c>
      <c r="BE891" s="124" t="e">
        <f>REPLACE(INDEX(GroupVertices[Group], MATCH(Edges[[#This Row],[Vertex 1]],GroupVertices[Vertex],0)),1,1,"")</f>
        <v>#N/A</v>
      </c>
      <c r="BF891" s="124" t="e">
        <f>REPLACE(INDEX(GroupVertices[Group], MATCH(Edges[[#This Row],[Vertex 2]],GroupVertices[Vertex],0)),1,1,"")</f>
        <v>#N/A</v>
      </c>
    </row>
    <row r="892" spans="1:58" hidden="1" x14ac:dyDescent="0.25">
      <c r="A892" s="64" t="s">
        <v>747</v>
      </c>
      <c r="B892" s="64" t="s">
        <v>747</v>
      </c>
      <c r="C892" s="65"/>
      <c r="D892" s="66"/>
      <c r="E892" s="67"/>
      <c r="F892" s="68"/>
      <c r="G892" s="65" t="str">
        <f>IF(Edges[[#This Row],[Vertex 1]]=Edges[[#This Row],[Vertex 2]],"HIDE","SHOW")</f>
        <v>HIDE</v>
      </c>
      <c r="H892" s="69"/>
      <c r="I892" s="70"/>
      <c r="J892" s="70"/>
      <c r="K892" s="34"/>
      <c r="L892" s="77"/>
      <c r="M892" s="77"/>
      <c r="N892" s="72"/>
      <c r="O892" s="79" t="s">
        <v>179</v>
      </c>
      <c r="P892" s="81">
        <v>42853.340289351851</v>
      </c>
      <c r="Q892" s="79" t="s">
        <v>2099</v>
      </c>
      <c r="R892" s="82" t="s">
        <v>3459</v>
      </c>
      <c r="S892" s="79" t="s">
        <v>4019</v>
      </c>
      <c r="T892" s="79"/>
      <c r="U892" s="82" t="s">
        <v>4574</v>
      </c>
      <c r="V892" s="82" t="s">
        <v>4574</v>
      </c>
      <c r="W892" s="81">
        <v>42853.340289351851</v>
      </c>
      <c r="X892" s="82" t="s">
        <v>6506</v>
      </c>
      <c r="Y892" s="79"/>
      <c r="Z892" s="79"/>
      <c r="AA892" s="83" t="s">
        <v>8553</v>
      </c>
      <c r="AB892" s="79"/>
      <c r="AC892" s="79" t="b">
        <v>0</v>
      </c>
      <c r="AD892" s="79">
        <v>0</v>
      </c>
      <c r="AE892" s="83" t="s">
        <v>9915</v>
      </c>
      <c r="AF892" s="79" t="b">
        <v>0</v>
      </c>
      <c r="AG892" s="79" t="s">
        <v>9963</v>
      </c>
      <c r="AH892" s="79"/>
      <c r="AI892" s="83" t="s">
        <v>9915</v>
      </c>
      <c r="AJ892" s="79" t="b">
        <v>0</v>
      </c>
      <c r="AK892" s="79">
        <v>0</v>
      </c>
      <c r="AL892" s="83" t="s">
        <v>9915</v>
      </c>
      <c r="AM892" s="79" t="s">
        <v>4133</v>
      </c>
      <c r="AN892" s="79" t="b">
        <v>0</v>
      </c>
      <c r="AO892" s="83" t="s">
        <v>8553</v>
      </c>
      <c r="AP892" s="79" t="s">
        <v>179</v>
      </c>
      <c r="AQ892" s="79">
        <v>0</v>
      </c>
      <c r="AR892" s="79">
        <v>0</v>
      </c>
      <c r="AS892" s="79"/>
      <c r="AT892" s="79"/>
      <c r="AU892" s="79"/>
      <c r="AV892" s="79"/>
      <c r="AW892" s="79"/>
      <c r="AX892" s="79"/>
      <c r="AY892" s="79"/>
      <c r="AZ892" s="79"/>
      <c r="BA892">
        <v>2</v>
      </c>
      <c r="BB892">
        <v>0</v>
      </c>
      <c r="BC892" s="79" t="str">
        <f>IF(Edges[[#This Row],[Sentiment]]=0,"NEUTRAL",IF(Edges[[#This Row],[Sentiment]]=1,"POSITIVE",IF(Edges[[#This Row],[Sentiment]]=-1,"NEGATIVE")))</f>
        <v>NEUTRAL</v>
      </c>
      <c r="BD892" s="79" t="str">
        <f>IF(Edges[[#This Row],[Vertex 1]]=Edges[[#This Row],[Vertex 2]],"HIDE","SHOW")</f>
        <v>HIDE</v>
      </c>
      <c r="BE892" s="124" t="e">
        <f>REPLACE(INDEX(GroupVertices[Group], MATCH(Edges[[#This Row],[Vertex 1]],GroupVertices[Vertex],0)),1,1,"")</f>
        <v>#N/A</v>
      </c>
      <c r="BF892" s="124" t="e">
        <f>REPLACE(INDEX(GroupVertices[Group], MATCH(Edges[[#This Row],[Vertex 2]],GroupVertices[Vertex],0)),1,1,"")</f>
        <v>#N/A</v>
      </c>
    </row>
    <row r="893" spans="1:58" hidden="1" x14ac:dyDescent="0.25">
      <c r="A893" s="64" t="s">
        <v>748</v>
      </c>
      <c r="B893" s="64" t="s">
        <v>748</v>
      </c>
      <c r="C893" s="65"/>
      <c r="D893" s="66"/>
      <c r="E893" s="67"/>
      <c r="F893" s="68"/>
      <c r="G893" s="65" t="str">
        <f>IF(Edges[[#This Row],[Vertex 1]]=Edges[[#This Row],[Vertex 2]],"HIDE","SHOW")</f>
        <v>HIDE</v>
      </c>
      <c r="H893" s="69"/>
      <c r="I893" s="70"/>
      <c r="J893" s="70"/>
      <c r="K893" s="34"/>
      <c r="L893" s="77"/>
      <c r="M893" s="77"/>
      <c r="N893" s="72"/>
      <c r="O893" s="79" t="s">
        <v>179</v>
      </c>
      <c r="P893" s="81">
        <v>42853.340624999997</v>
      </c>
      <c r="Q893" s="79" t="s">
        <v>2100</v>
      </c>
      <c r="R893" s="82" t="s">
        <v>3466</v>
      </c>
      <c r="S893" s="79" t="s">
        <v>4129</v>
      </c>
      <c r="T893" s="79"/>
      <c r="U893" s="82" t="s">
        <v>4575</v>
      </c>
      <c r="V893" s="82" t="s">
        <v>4575</v>
      </c>
      <c r="W893" s="81">
        <v>42853.340624999997</v>
      </c>
      <c r="X893" s="82" t="s">
        <v>6507</v>
      </c>
      <c r="Y893" s="79"/>
      <c r="Z893" s="79"/>
      <c r="AA893" s="83" t="s">
        <v>8554</v>
      </c>
      <c r="AB893" s="79"/>
      <c r="AC893" s="79" t="b">
        <v>0</v>
      </c>
      <c r="AD893" s="79">
        <v>0</v>
      </c>
      <c r="AE893" s="83" t="s">
        <v>9915</v>
      </c>
      <c r="AF893" s="79" t="b">
        <v>0</v>
      </c>
      <c r="AG893" s="79" t="s">
        <v>9963</v>
      </c>
      <c r="AH893" s="79"/>
      <c r="AI893" s="83" t="s">
        <v>9915</v>
      </c>
      <c r="AJ893" s="79" t="b">
        <v>0</v>
      </c>
      <c r="AK893" s="79">
        <v>0</v>
      </c>
      <c r="AL893" s="83" t="s">
        <v>9915</v>
      </c>
      <c r="AM893" s="79" t="s">
        <v>10005</v>
      </c>
      <c r="AN893" s="79" t="b">
        <v>0</v>
      </c>
      <c r="AO893" s="83" t="s">
        <v>8554</v>
      </c>
      <c r="AP893" s="79" t="s">
        <v>179</v>
      </c>
      <c r="AQ893" s="79">
        <v>0</v>
      </c>
      <c r="AR893" s="79">
        <v>0</v>
      </c>
      <c r="AS893" s="79"/>
      <c r="AT893" s="79"/>
      <c r="AU893" s="79"/>
      <c r="AV893" s="79"/>
      <c r="AW893" s="79"/>
      <c r="AX893" s="79"/>
      <c r="AY893" s="79"/>
      <c r="AZ893" s="79"/>
      <c r="BA893">
        <v>1</v>
      </c>
      <c r="BB893">
        <v>0</v>
      </c>
      <c r="BC893" s="79" t="str">
        <f>IF(Edges[[#This Row],[Sentiment]]=0,"NEUTRAL",IF(Edges[[#This Row],[Sentiment]]=1,"POSITIVE",IF(Edges[[#This Row],[Sentiment]]=-1,"NEGATIVE")))</f>
        <v>NEUTRAL</v>
      </c>
      <c r="BD893" s="79" t="str">
        <f>IF(Edges[[#This Row],[Vertex 1]]=Edges[[#This Row],[Vertex 2]],"HIDE","SHOW")</f>
        <v>HIDE</v>
      </c>
      <c r="BE893" s="124" t="e">
        <f>REPLACE(INDEX(GroupVertices[Group], MATCH(Edges[[#This Row],[Vertex 1]],GroupVertices[Vertex],0)),1,1,"")</f>
        <v>#N/A</v>
      </c>
      <c r="BF893" s="124" t="e">
        <f>REPLACE(INDEX(GroupVertices[Group], MATCH(Edges[[#This Row],[Vertex 2]],GroupVertices[Vertex],0)),1,1,"")</f>
        <v>#N/A</v>
      </c>
    </row>
    <row r="894" spans="1:58" hidden="1" x14ac:dyDescent="0.25">
      <c r="A894" s="64" t="s">
        <v>749</v>
      </c>
      <c r="B894" s="64" t="s">
        <v>749</v>
      </c>
      <c r="C894" s="65"/>
      <c r="D894" s="66"/>
      <c r="E894" s="67"/>
      <c r="F894" s="68"/>
      <c r="G894" s="65" t="str">
        <f>IF(Edges[[#This Row],[Vertex 1]]=Edges[[#This Row],[Vertex 2]],"HIDE","SHOW")</f>
        <v>HIDE</v>
      </c>
      <c r="H894" s="69"/>
      <c r="I894" s="70"/>
      <c r="J894" s="70"/>
      <c r="K894" s="34"/>
      <c r="L894" s="77"/>
      <c r="M894" s="77"/>
      <c r="N894" s="72"/>
      <c r="O894" s="79" t="s">
        <v>179</v>
      </c>
      <c r="P894" s="81">
        <v>42853.340532407405</v>
      </c>
      <c r="Q894" s="79" t="s">
        <v>2101</v>
      </c>
      <c r="R894" s="79" t="s">
        <v>3467</v>
      </c>
      <c r="S894" s="79" t="s">
        <v>4130</v>
      </c>
      <c r="T894" s="79"/>
      <c r="U894" s="79"/>
      <c r="V894" s="82" t="s">
        <v>5156</v>
      </c>
      <c r="W894" s="81">
        <v>42853.340532407405</v>
      </c>
      <c r="X894" s="82" t="s">
        <v>6508</v>
      </c>
      <c r="Y894" s="79"/>
      <c r="Z894" s="79"/>
      <c r="AA894" s="83" t="s">
        <v>8555</v>
      </c>
      <c r="AB894" s="79"/>
      <c r="AC894" s="79" t="b">
        <v>0</v>
      </c>
      <c r="AD894" s="79">
        <v>0</v>
      </c>
      <c r="AE894" s="83" t="s">
        <v>9915</v>
      </c>
      <c r="AF894" s="79" t="b">
        <v>0</v>
      </c>
      <c r="AG894" s="79" t="s">
        <v>9963</v>
      </c>
      <c r="AH894" s="79"/>
      <c r="AI894" s="83" t="s">
        <v>9915</v>
      </c>
      <c r="AJ894" s="79" t="b">
        <v>0</v>
      </c>
      <c r="AK894" s="79">
        <v>1</v>
      </c>
      <c r="AL894" s="83" t="s">
        <v>9915</v>
      </c>
      <c r="AM894" s="79" t="s">
        <v>4133</v>
      </c>
      <c r="AN894" s="79" t="b">
        <v>1</v>
      </c>
      <c r="AO894" s="83" t="s">
        <v>8555</v>
      </c>
      <c r="AP894" s="79" t="s">
        <v>179</v>
      </c>
      <c r="AQ894" s="79">
        <v>0</v>
      </c>
      <c r="AR894" s="79">
        <v>0</v>
      </c>
      <c r="AS894" s="79"/>
      <c r="AT894" s="79"/>
      <c r="AU894" s="79"/>
      <c r="AV894" s="79"/>
      <c r="AW894" s="79"/>
      <c r="AX894" s="79"/>
      <c r="AY894" s="79"/>
      <c r="AZ894" s="79"/>
      <c r="BA894">
        <v>1</v>
      </c>
      <c r="BB894">
        <v>0</v>
      </c>
      <c r="BC894" s="79" t="str">
        <f>IF(Edges[[#This Row],[Sentiment]]=0,"NEUTRAL",IF(Edges[[#This Row],[Sentiment]]=1,"POSITIVE",IF(Edges[[#This Row],[Sentiment]]=-1,"NEGATIVE")))</f>
        <v>NEUTRAL</v>
      </c>
      <c r="BD894" s="79" t="str">
        <f>IF(Edges[[#This Row],[Vertex 1]]=Edges[[#This Row],[Vertex 2]],"HIDE","SHOW")</f>
        <v>HIDE</v>
      </c>
      <c r="BE894" s="124" t="str">
        <f>REPLACE(INDEX(GroupVertices[Group], MATCH(Edges[[#This Row],[Vertex 1]],GroupVertices[Vertex],0)),1,1,"")</f>
        <v>EUTRAL</v>
      </c>
      <c r="BF894" s="124" t="str">
        <f>REPLACE(INDEX(GroupVertices[Group], MATCH(Edges[[#This Row],[Vertex 2]],GroupVertices[Vertex],0)),1,1,"")</f>
        <v>EUTRAL</v>
      </c>
    </row>
    <row r="895" spans="1:58" x14ac:dyDescent="0.25">
      <c r="A895" s="64" t="s">
        <v>750</v>
      </c>
      <c r="B895" s="64" t="s">
        <v>749</v>
      </c>
      <c r="C895" s="65"/>
      <c r="D895" s="66"/>
      <c r="E895" s="67"/>
      <c r="F895" s="68"/>
      <c r="G895" s="65" t="str">
        <f>IF(Edges[[#This Row],[Vertex 1]]=Edges[[#This Row],[Vertex 2]],"HIDE","SHOW")</f>
        <v>SHOW</v>
      </c>
      <c r="H895" s="69"/>
      <c r="I895" s="70"/>
      <c r="J895" s="70"/>
      <c r="K895" s="34" t="s">
        <v>65</v>
      </c>
      <c r="L895" s="77">
        <v>895</v>
      </c>
      <c r="M895" s="77"/>
      <c r="N895" s="72"/>
      <c r="O895" s="79" t="s">
        <v>1646</v>
      </c>
      <c r="P895" s="81">
        <v>42853.340879629628</v>
      </c>
      <c r="Q895" s="79" t="s">
        <v>2102</v>
      </c>
      <c r="R895" s="82" t="s">
        <v>3459</v>
      </c>
      <c r="S895" s="79" t="s">
        <v>4019</v>
      </c>
      <c r="T895" s="79" t="s">
        <v>4333</v>
      </c>
      <c r="U895" s="79"/>
      <c r="V895" s="82" t="s">
        <v>5157</v>
      </c>
      <c r="W895" s="81">
        <v>42853.340879629628</v>
      </c>
      <c r="X895" s="82" t="s">
        <v>6509</v>
      </c>
      <c r="Y895" s="79"/>
      <c r="Z895" s="79"/>
      <c r="AA895" s="83" t="s">
        <v>8556</v>
      </c>
      <c r="AB895" s="79"/>
      <c r="AC895" s="79" t="b">
        <v>0</v>
      </c>
      <c r="AD895" s="79">
        <v>0</v>
      </c>
      <c r="AE895" s="83" t="s">
        <v>9915</v>
      </c>
      <c r="AF895" s="79" t="b">
        <v>0</v>
      </c>
      <c r="AG895" s="79" t="s">
        <v>9963</v>
      </c>
      <c r="AH895" s="79"/>
      <c r="AI895" s="83" t="s">
        <v>9915</v>
      </c>
      <c r="AJ895" s="79" t="b">
        <v>0</v>
      </c>
      <c r="AK895" s="79">
        <v>1</v>
      </c>
      <c r="AL895" s="83" t="s">
        <v>8555</v>
      </c>
      <c r="AM895" s="79" t="s">
        <v>10020</v>
      </c>
      <c r="AN895" s="79" t="b">
        <v>0</v>
      </c>
      <c r="AO895" s="83" t="s">
        <v>8555</v>
      </c>
      <c r="AP895" s="79" t="s">
        <v>179</v>
      </c>
      <c r="AQ895" s="79">
        <v>0</v>
      </c>
      <c r="AR895" s="79">
        <v>0</v>
      </c>
      <c r="AS895" s="79"/>
      <c r="AT895" s="79"/>
      <c r="AU895" s="79"/>
      <c r="AV895" s="79"/>
      <c r="AW895" s="79"/>
      <c r="AX895" s="79"/>
      <c r="AY895" s="79"/>
      <c r="AZ895" s="79"/>
      <c r="BA895">
        <v>1</v>
      </c>
      <c r="BB895">
        <v>0</v>
      </c>
      <c r="BC895" s="79" t="str">
        <f>IF(Edges[[#This Row],[Sentiment]]=0,"NEUTRAL",IF(Edges[[#This Row],[Sentiment]]=1,"POSITIVE",IF(Edges[[#This Row],[Sentiment]]=-1,"NEGATIVE")))</f>
        <v>NEUTRAL</v>
      </c>
      <c r="BD895" s="79" t="str">
        <f>IF(Edges[[#This Row],[Vertex 1]]=Edges[[#This Row],[Vertex 2]],"HIDE","SHOW")</f>
        <v>SHOW</v>
      </c>
      <c r="BE895" s="78" t="str">
        <f>REPLACE(INDEX(GroupVertices[Group], MATCH(Edges[[#This Row],[Vertex 1]],GroupVertices[Vertex],0)),1,1,"")</f>
        <v>EUTRAL</v>
      </c>
      <c r="BF895" s="78" t="str">
        <f>REPLACE(INDEX(GroupVertices[Group], MATCH(Edges[[#This Row],[Vertex 2]],GroupVertices[Vertex],0)),1,1,"")</f>
        <v>EUTRAL</v>
      </c>
    </row>
    <row r="896" spans="1:58" x14ac:dyDescent="0.25">
      <c r="A896" s="64" t="s">
        <v>751</v>
      </c>
      <c r="B896" s="64" t="s">
        <v>1039</v>
      </c>
      <c r="C896" s="65"/>
      <c r="D896" s="66"/>
      <c r="E896" s="67"/>
      <c r="F896" s="68"/>
      <c r="G896" s="65" t="str">
        <f>IF(Edges[[#This Row],[Vertex 1]]=Edges[[#This Row],[Vertex 2]],"HIDE","SHOW")</f>
        <v>SHOW</v>
      </c>
      <c r="H896" s="69"/>
      <c r="I896" s="70"/>
      <c r="J896" s="70"/>
      <c r="K896" s="34" t="s">
        <v>65</v>
      </c>
      <c r="L896" s="77">
        <v>896</v>
      </c>
      <c r="M896" s="77"/>
      <c r="N896" s="72"/>
      <c r="O896" s="79" t="s">
        <v>1646</v>
      </c>
      <c r="P896" s="81">
        <v>42853.344641203701</v>
      </c>
      <c r="Q896" s="79" t="s">
        <v>2103</v>
      </c>
      <c r="R896" s="79"/>
      <c r="S896" s="79"/>
      <c r="T896" s="79" t="s">
        <v>4348</v>
      </c>
      <c r="U896" s="79"/>
      <c r="V896" s="82" t="s">
        <v>5158</v>
      </c>
      <c r="W896" s="81">
        <v>42853.344641203701</v>
      </c>
      <c r="X896" s="82" t="s">
        <v>6510</v>
      </c>
      <c r="Y896" s="79"/>
      <c r="Z896" s="79"/>
      <c r="AA896" s="83" t="s">
        <v>8557</v>
      </c>
      <c r="AB896" s="79"/>
      <c r="AC896" s="79" t="b">
        <v>0</v>
      </c>
      <c r="AD896" s="79">
        <v>0</v>
      </c>
      <c r="AE896" s="83" t="s">
        <v>9915</v>
      </c>
      <c r="AF896" s="79" t="b">
        <v>0</v>
      </c>
      <c r="AG896" s="79" t="s">
        <v>9963</v>
      </c>
      <c r="AH896" s="79"/>
      <c r="AI896" s="83" t="s">
        <v>9915</v>
      </c>
      <c r="AJ896" s="79" t="b">
        <v>0</v>
      </c>
      <c r="AK896" s="79">
        <v>2</v>
      </c>
      <c r="AL896" s="83" t="s">
        <v>8925</v>
      </c>
      <c r="AM896" s="79" t="s">
        <v>9990</v>
      </c>
      <c r="AN896" s="79" t="b">
        <v>0</v>
      </c>
      <c r="AO896" s="83" t="s">
        <v>8925</v>
      </c>
      <c r="AP896" s="79" t="s">
        <v>179</v>
      </c>
      <c r="AQ896" s="79">
        <v>0</v>
      </c>
      <c r="AR896" s="79">
        <v>0</v>
      </c>
      <c r="AS896" s="79"/>
      <c r="AT896" s="79"/>
      <c r="AU896" s="79"/>
      <c r="AV896" s="79"/>
      <c r="AW896" s="79"/>
      <c r="AX896" s="79"/>
      <c r="AY896" s="79"/>
      <c r="AZ896" s="79"/>
      <c r="BA896">
        <v>1</v>
      </c>
      <c r="BB896">
        <v>0</v>
      </c>
      <c r="BC896" s="79" t="str">
        <f>IF(Edges[[#This Row],[Sentiment]]=0,"NEUTRAL",IF(Edges[[#This Row],[Sentiment]]=1,"POSITIVE",IF(Edges[[#This Row],[Sentiment]]=-1,"NEGATIVE")))</f>
        <v>NEUTRAL</v>
      </c>
      <c r="BD896" s="79" t="str">
        <f>IF(Edges[[#This Row],[Vertex 1]]=Edges[[#This Row],[Vertex 2]],"HIDE","SHOW")</f>
        <v>SHOW</v>
      </c>
      <c r="BE896" s="78" t="str">
        <f>REPLACE(INDEX(GroupVertices[Group], MATCH(Edges[[#This Row],[Vertex 1]],GroupVertices[Vertex],0)),1,1,"")</f>
        <v>EUTRAL</v>
      </c>
      <c r="BF896" s="78" t="str">
        <f>REPLACE(INDEX(GroupVertices[Group], MATCH(Edges[[#This Row],[Vertex 2]],GroupVertices[Vertex],0)),1,1,"")</f>
        <v>eneral</v>
      </c>
    </row>
    <row r="897" spans="1:58" x14ac:dyDescent="0.25">
      <c r="A897" s="64" t="s">
        <v>752</v>
      </c>
      <c r="B897" s="64" t="s">
        <v>1406</v>
      </c>
      <c r="C897" s="65"/>
      <c r="D897" s="66"/>
      <c r="E897" s="67"/>
      <c r="F897" s="68"/>
      <c r="G897" s="65" t="str">
        <f>IF(Edges[[#This Row],[Vertex 1]]=Edges[[#This Row],[Vertex 2]],"HIDE","SHOW")</f>
        <v>SHOW</v>
      </c>
      <c r="H897" s="69"/>
      <c r="I897" s="70"/>
      <c r="J897" s="70"/>
      <c r="K897" s="34" t="s">
        <v>65</v>
      </c>
      <c r="L897" s="77">
        <v>897</v>
      </c>
      <c r="M897" s="77"/>
      <c r="N897" s="72"/>
      <c r="O897" s="79" t="s">
        <v>1646</v>
      </c>
      <c r="P897" s="81">
        <v>42853.347939814812</v>
      </c>
      <c r="Q897" s="79" t="s">
        <v>2104</v>
      </c>
      <c r="R897" s="82" t="s">
        <v>3468</v>
      </c>
      <c r="S897" s="79" t="s">
        <v>4048</v>
      </c>
      <c r="T897" s="79"/>
      <c r="U897" s="79"/>
      <c r="V897" s="82" t="s">
        <v>5159</v>
      </c>
      <c r="W897" s="81">
        <v>42853.347939814812</v>
      </c>
      <c r="X897" s="82" t="s">
        <v>6511</v>
      </c>
      <c r="Y897" s="79"/>
      <c r="Z897" s="79"/>
      <c r="AA897" s="83" t="s">
        <v>8558</v>
      </c>
      <c r="AB897" s="79"/>
      <c r="AC897" s="79" t="b">
        <v>0</v>
      </c>
      <c r="AD897" s="79">
        <v>0</v>
      </c>
      <c r="AE897" s="83" t="s">
        <v>9915</v>
      </c>
      <c r="AF897" s="79" t="b">
        <v>0</v>
      </c>
      <c r="AG897" s="79" t="s">
        <v>9963</v>
      </c>
      <c r="AH897" s="79"/>
      <c r="AI897" s="83" t="s">
        <v>9915</v>
      </c>
      <c r="AJ897" s="79" t="b">
        <v>0</v>
      </c>
      <c r="AK897" s="79">
        <v>0</v>
      </c>
      <c r="AL897" s="83" t="s">
        <v>9915</v>
      </c>
      <c r="AM897" s="79" t="s">
        <v>9990</v>
      </c>
      <c r="AN897" s="79" t="b">
        <v>0</v>
      </c>
      <c r="AO897" s="83" t="s">
        <v>8558</v>
      </c>
      <c r="AP897" s="79" t="s">
        <v>179</v>
      </c>
      <c r="AQ897" s="79">
        <v>0</v>
      </c>
      <c r="AR897" s="79">
        <v>0</v>
      </c>
      <c r="AS897" s="79"/>
      <c r="AT897" s="79"/>
      <c r="AU897" s="79"/>
      <c r="AV897" s="79"/>
      <c r="AW897" s="79"/>
      <c r="AX897" s="79"/>
      <c r="AY897" s="79"/>
      <c r="AZ897" s="79"/>
      <c r="BA897">
        <v>1</v>
      </c>
      <c r="BB897">
        <v>0</v>
      </c>
      <c r="BC897" s="79" t="str">
        <f>IF(Edges[[#This Row],[Sentiment]]=0,"NEUTRAL",IF(Edges[[#This Row],[Sentiment]]=1,"POSITIVE",IF(Edges[[#This Row],[Sentiment]]=-1,"NEGATIVE")))</f>
        <v>NEUTRAL</v>
      </c>
      <c r="BD897" s="79" t="str">
        <f>IF(Edges[[#This Row],[Vertex 1]]=Edges[[#This Row],[Vertex 2]],"HIDE","SHOW")</f>
        <v>SHOW</v>
      </c>
      <c r="BE897" s="78" t="str">
        <f>REPLACE(INDEX(GroupVertices[Group], MATCH(Edges[[#This Row],[Vertex 1]],GroupVertices[Vertex],0)),1,1,"")</f>
        <v>EUTRAL</v>
      </c>
      <c r="BF897" s="78" t="str">
        <f>REPLACE(INDEX(GroupVertices[Group], MATCH(Edges[[#This Row],[Vertex 2]],GroupVertices[Vertex],0)),1,1,"")</f>
        <v>eneral</v>
      </c>
    </row>
    <row r="898" spans="1:58" hidden="1" x14ac:dyDescent="0.25">
      <c r="A898" s="64" t="s">
        <v>753</v>
      </c>
      <c r="B898" s="64" t="s">
        <v>753</v>
      </c>
      <c r="C898" s="65"/>
      <c r="D898" s="66"/>
      <c r="E898" s="67"/>
      <c r="F898" s="68"/>
      <c r="G898" s="65" t="str">
        <f>IF(Edges[[#This Row],[Vertex 1]]=Edges[[#This Row],[Vertex 2]],"HIDE","SHOW")</f>
        <v>HIDE</v>
      </c>
      <c r="H898" s="69"/>
      <c r="I898" s="70"/>
      <c r="J898" s="70"/>
      <c r="K898" s="34"/>
      <c r="L898" s="77"/>
      <c r="M898" s="77"/>
      <c r="N898" s="72"/>
      <c r="O898" s="79" t="s">
        <v>179</v>
      </c>
      <c r="P898" s="81">
        <v>42853.348483796297</v>
      </c>
      <c r="Q898" s="79" t="s">
        <v>2105</v>
      </c>
      <c r="R898" s="82" t="s">
        <v>3293</v>
      </c>
      <c r="S898" s="79" t="s">
        <v>4022</v>
      </c>
      <c r="T898" s="79"/>
      <c r="U898" s="79"/>
      <c r="V898" s="82" t="s">
        <v>5160</v>
      </c>
      <c r="W898" s="81">
        <v>42853.348483796297</v>
      </c>
      <c r="X898" s="82" t="s">
        <v>6512</v>
      </c>
      <c r="Y898" s="79"/>
      <c r="Z898" s="79"/>
      <c r="AA898" s="83" t="s">
        <v>8559</v>
      </c>
      <c r="AB898" s="79"/>
      <c r="AC898" s="79" t="b">
        <v>0</v>
      </c>
      <c r="AD898" s="79">
        <v>0</v>
      </c>
      <c r="AE898" s="83" t="s">
        <v>9915</v>
      </c>
      <c r="AF898" s="79" t="b">
        <v>0</v>
      </c>
      <c r="AG898" s="79" t="s">
        <v>9963</v>
      </c>
      <c r="AH898" s="79"/>
      <c r="AI898" s="83" t="s">
        <v>9915</v>
      </c>
      <c r="AJ898" s="79" t="b">
        <v>0</v>
      </c>
      <c r="AK898" s="79">
        <v>0</v>
      </c>
      <c r="AL898" s="83" t="s">
        <v>9915</v>
      </c>
      <c r="AM898" s="79" t="s">
        <v>9990</v>
      </c>
      <c r="AN898" s="79" t="b">
        <v>0</v>
      </c>
      <c r="AO898" s="83" t="s">
        <v>8559</v>
      </c>
      <c r="AP898" s="79" t="s">
        <v>179</v>
      </c>
      <c r="AQ898" s="79">
        <v>0</v>
      </c>
      <c r="AR898" s="79">
        <v>0</v>
      </c>
      <c r="AS898" s="79"/>
      <c r="AT898" s="79"/>
      <c r="AU898" s="79"/>
      <c r="AV898" s="79"/>
      <c r="AW898" s="79"/>
      <c r="AX898" s="79"/>
      <c r="AY898" s="79"/>
      <c r="AZ898" s="79"/>
      <c r="BA898">
        <v>1</v>
      </c>
      <c r="BB898">
        <v>0</v>
      </c>
      <c r="BC898" s="79" t="str">
        <f>IF(Edges[[#This Row],[Sentiment]]=0,"NEUTRAL",IF(Edges[[#This Row],[Sentiment]]=1,"POSITIVE",IF(Edges[[#This Row],[Sentiment]]=-1,"NEGATIVE")))</f>
        <v>NEUTRAL</v>
      </c>
      <c r="BD898" s="79" t="str">
        <f>IF(Edges[[#This Row],[Vertex 1]]=Edges[[#This Row],[Vertex 2]],"HIDE","SHOW")</f>
        <v>HIDE</v>
      </c>
      <c r="BE898" s="124" t="e">
        <f>REPLACE(INDEX(GroupVertices[Group], MATCH(Edges[[#This Row],[Vertex 1]],GroupVertices[Vertex],0)),1,1,"")</f>
        <v>#N/A</v>
      </c>
      <c r="BF898" s="124" t="e">
        <f>REPLACE(INDEX(GroupVertices[Group], MATCH(Edges[[#This Row],[Vertex 2]],GroupVertices[Vertex],0)),1,1,"")</f>
        <v>#N/A</v>
      </c>
    </row>
    <row r="899" spans="1:58" x14ac:dyDescent="0.25">
      <c r="A899" s="64" t="s">
        <v>754</v>
      </c>
      <c r="B899" s="64" t="s">
        <v>1281</v>
      </c>
      <c r="C899" s="65"/>
      <c r="D899" s="66"/>
      <c r="E899" s="67"/>
      <c r="F899" s="68"/>
      <c r="G899" s="65" t="str">
        <f>IF(Edges[[#This Row],[Vertex 1]]=Edges[[#This Row],[Vertex 2]],"HIDE","SHOW")</f>
        <v>SHOW</v>
      </c>
      <c r="H899" s="69"/>
      <c r="I899" s="70"/>
      <c r="J899" s="70"/>
      <c r="K899" s="34" t="s">
        <v>65</v>
      </c>
      <c r="L899" s="77">
        <v>899</v>
      </c>
      <c r="M899" s="77"/>
      <c r="N899" s="72"/>
      <c r="O899" s="79" t="s">
        <v>1646</v>
      </c>
      <c r="P899" s="81">
        <v>42853.271458333336</v>
      </c>
      <c r="Q899" s="79" t="s">
        <v>2057</v>
      </c>
      <c r="R899" s="82" t="s">
        <v>3419</v>
      </c>
      <c r="S899" s="79" t="s">
        <v>4111</v>
      </c>
      <c r="T899" s="79"/>
      <c r="U899" s="79"/>
      <c r="V899" s="82" t="s">
        <v>5161</v>
      </c>
      <c r="W899" s="81">
        <v>42853.271458333336</v>
      </c>
      <c r="X899" s="82" t="s">
        <v>6513</v>
      </c>
      <c r="Y899" s="79"/>
      <c r="Z899" s="79"/>
      <c r="AA899" s="83" t="s">
        <v>8560</v>
      </c>
      <c r="AB899" s="79"/>
      <c r="AC899" s="79" t="b">
        <v>0</v>
      </c>
      <c r="AD899" s="79">
        <v>0</v>
      </c>
      <c r="AE899" s="83" t="s">
        <v>9915</v>
      </c>
      <c r="AF899" s="79" t="b">
        <v>0</v>
      </c>
      <c r="AG899" s="79" t="s">
        <v>9963</v>
      </c>
      <c r="AH899" s="79"/>
      <c r="AI899" s="83" t="s">
        <v>9915</v>
      </c>
      <c r="AJ899" s="79" t="b">
        <v>0</v>
      </c>
      <c r="AK899" s="79">
        <v>6</v>
      </c>
      <c r="AL899" s="83" t="s">
        <v>8979</v>
      </c>
      <c r="AM899" s="79" t="s">
        <v>9991</v>
      </c>
      <c r="AN899" s="79" t="b">
        <v>0</v>
      </c>
      <c r="AO899" s="83" t="s">
        <v>8979</v>
      </c>
      <c r="AP899" s="79" t="s">
        <v>179</v>
      </c>
      <c r="AQ899" s="79">
        <v>0</v>
      </c>
      <c r="AR899" s="79">
        <v>0</v>
      </c>
      <c r="AS899" s="79"/>
      <c r="AT899" s="79"/>
      <c r="AU899" s="79"/>
      <c r="AV899" s="79"/>
      <c r="AW899" s="79"/>
      <c r="AX899" s="79"/>
      <c r="AY899" s="79"/>
      <c r="AZ899" s="79"/>
      <c r="BA899">
        <v>2</v>
      </c>
      <c r="BB899">
        <v>0</v>
      </c>
      <c r="BC899" s="79" t="str">
        <f>IF(Edges[[#This Row],[Sentiment]]=0,"NEUTRAL",IF(Edges[[#This Row],[Sentiment]]=1,"POSITIVE",IF(Edges[[#This Row],[Sentiment]]=-1,"NEGATIVE")))</f>
        <v>NEUTRAL</v>
      </c>
      <c r="BD899" s="79" t="str">
        <f>IF(Edges[[#This Row],[Vertex 1]]=Edges[[#This Row],[Vertex 2]],"HIDE","SHOW")</f>
        <v>SHOW</v>
      </c>
      <c r="BE899" s="78" t="str">
        <f>REPLACE(INDEX(GroupVertices[Group], MATCH(Edges[[#This Row],[Vertex 1]],GroupVertices[Vertex],0)),1,1,"")</f>
        <v>EUTRAL</v>
      </c>
      <c r="BF899" s="78" t="str">
        <f>REPLACE(INDEX(GroupVertices[Group], MATCH(Edges[[#This Row],[Vertex 2]],GroupVertices[Vertex],0)),1,1,"")</f>
        <v>EUTRAL</v>
      </c>
    </row>
    <row r="900" spans="1:58" x14ac:dyDescent="0.25">
      <c r="A900" s="64" t="s">
        <v>754</v>
      </c>
      <c r="B900" s="64" t="s">
        <v>1078</v>
      </c>
      <c r="C900" s="65"/>
      <c r="D900" s="66"/>
      <c r="E900" s="67"/>
      <c r="F900" s="68"/>
      <c r="G900" s="65" t="str">
        <f>IF(Edges[[#This Row],[Vertex 1]]=Edges[[#This Row],[Vertex 2]],"HIDE","SHOW")</f>
        <v>SHOW</v>
      </c>
      <c r="H900" s="69"/>
      <c r="I900" s="70"/>
      <c r="J900" s="70"/>
      <c r="K900" s="34" t="s">
        <v>65</v>
      </c>
      <c r="L900" s="77">
        <v>900</v>
      </c>
      <c r="M900" s="77"/>
      <c r="N900" s="72"/>
      <c r="O900" s="79" t="s">
        <v>1646</v>
      </c>
      <c r="P900" s="81">
        <v>42853.271458333336</v>
      </c>
      <c r="Q900" s="79" t="s">
        <v>2057</v>
      </c>
      <c r="R900" s="82" t="s">
        <v>3419</v>
      </c>
      <c r="S900" s="79" t="s">
        <v>4111</v>
      </c>
      <c r="T900" s="79"/>
      <c r="U900" s="79"/>
      <c r="V900" s="82" t="s">
        <v>5161</v>
      </c>
      <c r="W900" s="81">
        <v>42853.271458333336</v>
      </c>
      <c r="X900" s="82" t="s">
        <v>6513</v>
      </c>
      <c r="Y900" s="79"/>
      <c r="Z900" s="79"/>
      <c r="AA900" s="83" t="s">
        <v>8560</v>
      </c>
      <c r="AB900" s="79"/>
      <c r="AC900" s="79" t="b">
        <v>0</v>
      </c>
      <c r="AD900" s="79">
        <v>0</v>
      </c>
      <c r="AE900" s="83" t="s">
        <v>9915</v>
      </c>
      <c r="AF900" s="79" t="b">
        <v>0</v>
      </c>
      <c r="AG900" s="79" t="s">
        <v>9963</v>
      </c>
      <c r="AH900" s="79"/>
      <c r="AI900" s="83" t="s">
        <v>9915</v>
      </c>
      <c r="AJ900" s="79" t="b">
        <v>0</v>
      </c>
      <c r="AK900" s="79">
        <v>6</v>
      </c>
      <c r="AL900" s="83" t="s">
        <v>8979</v>
      </c>
      <c r="AM900" s="79" t="s">
        <v>9991</v>
      </c>
      <c r="AN900" s="79" t="b">
        <v>0</v>
      </c>
      <c r="AO900" s="83" t="s">
        <v>8979</v>
      </c>
      <c r="AP900" s="79" t="s">
        <v>179</v>
      </c>
      <c r="AQ900" s="79">
        <v>0</v>
      </c>
      <c r="AR900" s="79">
        <v>0</v>
      </c>
      <c r="AS900" s="79"/>
      <c r="AT900" s="79"/>
      <c r="AU900" s="79"/>
      <c r="AV900" s="79"/>
      <c r="AW900" s="79"/>
      <c r="AX900" s="79"/>
      <c r="AY900" s="79"/>
      <c r="AZ900" s="79"/>
      <c r="BA900">
        <v>1</v>
      </c>
      <c r="BB900">
        <v>0</v>
      </c>
      <c r="BC900" s="79" t="str">
        <f>IF(Edges[[#This Row],[Sentiment]]=0,"NEUTRAL",IF(Edges[[#This Row],[Sentiment]]=1,"POSITIVE",IF(Edges[[#This Row],[Sentiment]]=-1,"NEGATIVE")))</f>
        <v>NEUTRAL</v>
      </c>
      <c r="BD900" s="79" t="str">
        <f>IF(Edges[[#This Row],[Vertex 1]]=Edges[[#This Row],[Vertex 2]],"HIDE","SHOW")</f>
        <v>SHOW</v>
      </c>
      <c r="BE900" s="78" t="str">
        <f>REPLACE(INDEX(GroupVertices[Group], MATCH(Edges[[#This Row],[Vertex 1]],GroupVertices[Vertex],0)),1,1,"")</f>
        <v>EUTRAL</v>
      </c>
      <c r="BF900" s="78" t="str">
        <f>REPLACE(INDEX(GroupVertices[Group], MATCH(Edges[[#This Row],[Vertex 2]],GroupVertices[Vertex],0)),1,1,"")</f>
        <v>EUTRAL</v>
      </c>
    </row>
    <row r="901" spans="1:58" x14ac:dyDescent="0.25">
      <c r="A901" s="64" t="s">
        <v>754</v>
      </c>
      <c r="B901" s="64" t="s">
        <v>1281</v>
      </c>
      <c r="C901" s="65"/>
      <c r="D901" s="66"/>
      <c r="E901" s="67"/>
      <c r="F901" s="68"/>
      <c r="G901" s="65" t="str">
        <f>IF(Edges[[#This Row],[Vertex 1]]=Edges[[#This Row],[Vertex 2]],"HIDE","SHOW")</f>
        <v>SHOW</v>
      </c>
      <c r="H901" s="69"/>
      <c r="I901" s="70"/>
      <c r="J901" s="70"/>
      <c r="K901" s="34" t="s">
        <v>65</v>
      </c>
      <c r="L901" s="77">
        <v>901</v>
      </c>
      <c r="M901" s="77"/>
      <c r="N901" s="72"/>
      <c r="O901" s="79" t="s">
        <v>1646</v>
      </c>
      <c r="P901" s="81">
        <v>42853.348553240743</v>
      </c>
      <c r="Q901" s="79" t="s">
        <v>2052</v>
      </c>
      <c r="R901" s="82" t="s">
        <v>3419</v>
      </c>
      <c r="S901" s="79" t="s">
        <v>4111</v>
      </c>
      <c r="T901" s="79" t="s">
        <v>4343</v>
      </c>
      <c r="U901" s="82" t="s">
        <v>4544</v>
      </c>
      <c r="V901" s="82" t="s">
        <v>4544</v>
      </c>
      <c r="W901" s="81">
        <v>42853.348553240743</v>
      </c>
      <c r="X901" s="82" t="s">
        <v>6514</v>
      </c>
      <c r="Y901" s="79"/>
      <c r="Z901" s="79"/>
      <c r="AA901" s="83" t="s">
        <v>8561</v>
      </c>
      <c r="AB901" s="79"/>
      <c r="AC901" s="79" t="b">
        <v>0</v>
      </c>
      <c r="AD901" s="79">
        <v>0</v>
      </c>
      <c r="AE901" s="83" t="s">
        <v>9915</v>
      </c>
      <c r="AF901" s="79" t="b">
        <v>0</v>
      </c>
      <c r="AG901" s="79" t="s">
        <v>9963</v>
      </c>
      <c r="AH901" s="79"/>
      <c r="AI901" s="83" t="s">
        <v>9915</v>
      </c>
      <c r="AJ901" s="79" t="b">
        <v>0</v>
      </c>
      <c r="AK901" s="79">
        <v>13</v>
      </c>
      <c r="AL901" s="83" t="s">
        <v>9275</v>
      </c>
      <c r="AM901" s="79" t="s">
        <v>9991</v>
      </c>
      <c r="AN901" s="79" t="b">
        <v>0</v>
      </c>
      <c r="AO901" s="83" t="s">
        <v>9275</v>
      </c>
      <c r="AP901" s="79" t="s">
        <v>179</v>
      </c>
      <c r="AQ901" s="79">
        <v>0</v>
      </c>
      <c r="AR901" s="79">
        <v>0</v>
      </c>
      <c r="AS901" s="79"/>
      <c r="AT901" s="79"/>
      <c r="AU901" s="79"/>
      <c r="AV901" s="79"/>
      <c r="AW901" s="79"/>
      <c r="AX901" s="79"/>
      <c r="AY901" s="79"/>
      <c r="AZ901" s="79"/>
      <c r="BA901">
        <v>2</v>
      </c>
      <c r="BB901">
        <v>0</v>
      </c>
      <c r="BC901" s="79" t="str">
        <f>IF(Edges[[#This Row],[Sentiment]]=0,"NEUTRAL",IF(Edges[[#This Row],[Sentiment]]=1,"POSITIVE",IF(Edges[[#This Row],[Sentiment]]=-1,"NEGATIVE")))</f>
        <v>NEUTRAL</v>
      </c>
      <c r="BD901" s="79" t="str">
        <f>IF(Edges[[#This Row],[Vertex 1]]=Edges[[#This Row],[Vertex 2]],"HIDE","SHOW")</f>
        <v>SHOW</v>
      </c>
      <c r="BE901" s="78" t="str">
        <f>REPLACE(INDEX(GroupVertices[Group], MATCH(Edges[[#This Row],[Vertex 1]],GroupVertices[Vertex],0)),1,1,"")</f>
        <v>EUTRAL</v>
      </c>
      <c r="BF901" s="78" t="str">
        <f>REPLACE(INDEX(GroupVertices[Group], MATCH(Edges[[#This Row],[Vertex 2]],GroupVertices[Vertex],0)),1,1,"")</f>
        <v>EUTRAL</v>
      </c>
    </row>
    <row r="902" spans="1:58" hidden="1" x14ac:dyDescent="0.25">
      <c r="A902" s="64" t="s">
        <v>755</v>
      </c>
      <c r="B902" s="64" t="s">
        <v>755</v>
      </c>
      <c r="C902" s="65"/>
      <c r="D902" s="66"/>
      <c r="E902" s="67"/>
      <c r="F902" s="68"/>
      <c r="G902" s="65" t="str">
        <f>IF(Edges[[#This Row],[Vertex 1]]=Edges[[#This Row],[Vertex 2]],"HIDE","SHOW")</f>
        <v>HIDE</v>
      </c>
      <c r="H902" s="69"/>
      <c r="I902" s="70"/>
      <c r="J902" s="70"/>
      <c r="K902" s="34"/>
      <c r="L902" s="77"/>
      <c r="M902" s="77"/>
      <c r="N902" s="72"/>
      <c r="O902" s="79" t="s">
        <v>179</v>
      </c>
      <c r="P902" s="81">
        <v>42853.350231481483</v>
      </c>
      <c r="Q902" s="79" t="s">
        <v>2106</v>
      </c>
      <c r="R902" s="82" t="s">
        <v>3469</v>
      </c>
      <c r="S902" s="79" t="s">
        <v>4048</v>
      </c>
      <c r="T902" s="79"/>
      <c r="U902" s="82" t="s">
        <v>4576</v>
      </c>
      <c r="V902" s="82" t="s">
        <v>4576</v>
      </c>
      <c r="W902" s="81">
        <v>42853.350231481483</v>
      </c>
      <c r="X902" s="82" t="s">
        <v>6515</v>
      </c>
      <c r="Y902" s="79"/>
      <c r="Z902" s="79"/>
      <c r="AA902" s="83" t="s">
        <v>8562</v>
      </c>
      <c r="AB902" s="79"/>
      <c r="AC902" s="79" t="b">
        <v>0</v>
      </c>
      <c r="AD902" s="79">
        <v>0</v>
      </c>
      <c r="AE902" s="83" t="s">
        <v>9915</v>
      </c>
      <c r="AF902" s="79" t="b">
        <v>0</v>
      </c>
      <c r="AG902" s="79" t="s">
        <v>9963</v>
      </c>
      <c r="AH902" s="79"/>
      <c r="AI902" s="83" t="s">
        <v>9915</v>
      </c>
      <c r="AJ902" s="79" t="b">
        <v>0</v>
      </c>
      <c r="AK902" s="79">
        <v>0</v>
      </c>
      <c r="AL902" s="83" t="s">
        <v>9915</v>
      </c>
      <c r="AM902" s="79" t="s">
        <v>4133</v>
      </c>
      <c r="AN902" s="79" t="b">
        <v>0</v>
      </c>
      <c r="AO902" s="83" t="s">
        <v>8562</v>
      </c>
      <c r="AP902" s="79" t="s">
        <v>179</v>
      </c>
      <c r="AQ902" s="79">
        <v>0</v>
      </c>
      <c r="AR902" s="79">
        <v>0</v>
      </c>
      <c r="AS902" s="79"/>
      <c r="AT902" s="79"/>
      <c r="AU902" s="79"/>
      <c r="AV902" s="79"/>
      <c r="AW902" s="79"/>
      <c r="AX902" s="79"/>
      <c r="AY902" s="79"/>
      <c r="AZ902" s="79"/>
      <c r="BA902">
        <v>1</v>
      </c>
      <c r="BB902">
        <v>0</v>
      </c>
      <c r="BC902" s="79" t="str">
        <f>IF(Edges[[#This Row],[Sentiment]]=0,"NEUTRAL",IF(Edges[[#This Row],[Sentiment]]=1,"POSITIVE",IF(Edges[[#This Row],[Sentiment]]=-1,"NEGATIVE")))</f>
        <v>NEUTRAL</v>
      </c>
      <c r="BD902" s="79" t="str">
        <f>IF(Edges[[#This Row],[Vertex 1]]=Edges[[#This Row],[Vertex 2]],"HIDE","SHOW")</f>
        <v>HIDE</v>
      </c>
      <c r="BE902" s="124" t="e">
        <f>REPLACE(INDEX(GroupVertices[Group], MATCH(Edges[[#This Row],[Vertex 1]],GroupVertices[Vertex],0)),1,1,"")</f>
        <v>#N/A</v>
      </c>
      <c r="BF902" s="124" t="e">
        <f>REPLACE(INDEX(GroupVertices[Group], MATCH(Edges[[#This Row],[Vertex 2]],GroupVertices[Vertex],0)),1,1,"")</f>
        <v>#N/A</v>
      </c>
    </row>
    <row r="903" spans="1:58" hidden="1" x14ac:dyDescent="0.25">
      <c r="A903" s="64" t="s">
        <v>756</v>
      </c>
      <c r="B903" s="64" t="s">
        <v>756</v>
      </c>
      <c r="C903" s="65"/>
      <c r="D903" s="66"/>
      <c r="E903" s="67"/>
      <c r="F903" s="68"/>
      <c r="G903" s="65" t="str">
        <f>IF(Edges[[#This Row],[Vertex 1]]=Edges[[#This Row],[Vertex 2]],"HIDE","SHOW")</f>
        <v>HIDE</v>
      </c>
      <c r="H903" s="69"/>
      <c r="I903" s="70"/>
      <c r="J903" s="70"/>
      <c r="K903" s="34"/>
      <c r="L903" s="77"/>
      <c r="M903" s="77"/>
      <c r="N903" s="72"/>
      <c r="O903" s="79" t="s">
        <v>179</v>
      </c>
      <c r="P903" s="81">
        <v>42853.350231481483</v>
      </c>
      <c r="Q903" s="79" t="s">
        <v>2107</v>
      </c>
      <c r="R903" s="82" t="s">
        <v>3469</v>
      </c>
      <c r="S903" s="79" t="s">
        <v>4048</v>
      </c>
      <c r="T903" s="79"/>
      <c r="U903" s="82" t="s">
        <v>4577</v>
      </c>
      <c r="V903" s="82" t="s">
        <v>4577</v>
      </c>
      <c r="W903" s="81">
        <v>42853.350231481483</v>
      </c>
      <c r="X903" s="82" t="s">
        <v>6516</v>
      </c>
      <c r="Y903" s="79"/>
      <c r="Z903" s="79"/>
      <c r="AA903" s="83" t="s">
        <v>8563</v>
      </c>
      <c r="AB903" s="79"/>
      <c r="AC903" s="79" t="b">
        <v>0</v>
      </c>
      <c r="AD903" s="79">
        <v>0</v>
      </c>
      <c r="AE903" s="83" t="s">
        <v>9915</v>
      </c>
      <c r="AF903" s="79" t="b">
        <v>0</v>
      </c>
      <c r="AG903" s="79" t="s">
        <v>9963</v>
      </c>
      <c r="AH903" s="79"/>
      <c r="AI903" s="83" t="s">
        <v>9915</v>
      </c>
      <c r="AJ903" s="79" t="b">
        <v>0</v>
      </c>
      <c r="AK903" s="79">
        <v>0</v>
      </c>
      <c r="AL903" s="83" t="s">
        <v>9915</v>
      </c>
      <c r="AM903" s="79" t="s">
        <v>4133</v>
      </c>
      <c r="AN903" s="79" t="b">
        <v>0</v>
      </c>
      <c r="AO903" s="83" t="s">
        <v>8563</v>
      </c>
      <c r="AP903" s="79" t="s">
        <v>179</v>
      </c>
      <c r="AQ903" s="79">
        <v>0</v>
      </c>
      <c r="AR903" s="79">
        <v>0</v>
      </c>
      <c r="AS903" s="79"/>
      <c r="AT903" s="79"/>
      <c r="AU903" s="79"/>
      <c r="AV903" s="79"/>
      <c r="AW903" s="79"/>
      <c r="AX903" s="79"/>
      <c r="AY903" s="79"/>
      <c r="AZ903" s="79"/>
      <c r="BA903">
        <v>1</v>
      </c>
      <c r="BB903">
        <v>0</v>
      </c>
      <c r="BC903" s="79" t="str">
        <f>IF(Edges[[#This Row],[Sentiment]]=0,"NEUTRAL",IF(Edges[[#This Row],[Sentiment]]=1,"POSITIVE",IF(Edges[[#This Row],[Sentiment]]=-1,"NEGATIVE")))</f>
        <v>NEUTRAL</v>
      </c>
      <c r="BD903" s="79" t="str">
        <f>IF(Edges[[#This Row],[Vertex 1]]=Edges[[#This Row],[Vertex 2]],"HIDE","SHOW")</f>
        <v>HIDE</v>
      </c>
      <c r="BE903" s="124" t="e">
        <f>REPLACE(INDEX(GroupVertices[Group], MATCH(Edges[[#This Row],[Vertex 1]],GroupVertices[Vertex],0)),1,1,"")</f>
        <v>#N/A</v>
      </c>
      <c r="BF903" s="124" t="e">
        <f>REPLACE(INDEX(GroupVertices[Group], MATCH(Edges[[#This Row],[Vertex 2]],GroupVertices[Vertex],0)),1,1,"")</f>
        <v>#N/A</v>
      </c>
    </row>
    <row r="904" spans="1:58" hidden="1" x14ac:dyDescent="0.25">
      <c r="A904" s="64" t="s">
        <v>757</v>
      </c>
      <c r="B904" s="64" t="s">
        <v>757</v>
      </c>
      <c r="C904" s="65"/>
      <c r="D904" s="66"/>
      <c r="E904" s="67"/>
      <c r="F904" s="68"/>
      <c r="G904" s="65" t="str">
        <f>IF(Edges[[#This Row],[Vertex 1]]=Edges[[#This Row],[Vertex 2]],"HIDE","SHOW")</f>
        <v>HIDE</v>
      </c>
      <c r="H904" s="69"/>
      <c r="I904" s="70"/>
      <c r="J904" s="70"/>
      <c r="K904" s="34"/>
      <c r="L904" s="77"/>
      <c r="M904" s="77"/>
      <c r="N904" s="72"/>
      <c r="O904" s="79" t="s">
        <v>179</v>
      </c>
      <c r="P904" s="81">
        <v>42852.545393518521</v>
      </c>
      <c r="Q904" s="79" t="s">
        <v>2108</v>
      </c>
      <c r="R904" s="82" t="s">
        <v>3470</v>
      </c>
      <c r="S904" s="79" t="s">
        <v>4080</v>
      </c>
      <c r="T904" s="79"/>
      <c r="U904" s="82" t="s">
        <v>4578</v>
      </c>
      <c r="V904" s="82" t="s">
        <v>4578</v>
      </c>
      <c r="W904" s="81">
        <v>42852.545393518521</v>
      </c>
      <c r="X904" s="82" t="s">
        <v>6517</v>
      </c>
      <c r="Y904" s="79"/>
      <c r="Z904" s="79"/>
      <c r="AA904" s="83" t="s">
        <v>8564</v>
      </c>
      <c r="AB904" s="79"/>
      <c r="AC904" s="79" t="b">
        <v>0</v>
      </c>
      <c r="AD904" s="79">
        <v>0</v>
      </c>
      <c r="AE904" s="83" t="s">
        <v>9915</v>
      </c>
      <c r="AF904" s="79" t="b">
        <v>0</v>
      </c>
      <c r="AG904" s="79" t="s">
        <v>9963</v>
      </c>
      <c r="AH904" s="79"/>
      <c r="AI904" s="83" t="s">
        <v>9915</v>
      </c>
      <c r="AJ904" s="79" t="b">
        <v>0</v>
      </c>
      <c r="AK904" s="79">
        <v>0</v>
      </c>
      <c r="AL904" s="83" t="s">
        <v>9915</v>
      </c>
      <c r="AM904" s="79" t="s">
        <v>4133</v>
      </c>
      <c r="AN904" s="79" t="b">
        <v>0</v>
      </c>
      <c r="AO904" s="83" t="s">
        <v>8564</v>
      </c>
      <c r="AP904" s="79" t="s">
        <v>179</v>
      </c>
      <c r="AQ904" s="79">
        <v>0</v>
      </c>
      <c r="AR904" s="79">
        <v>0</v>
      </c>
      <c r="AS904" s="79"/>
      <c r="AT904" s="79"/>
      <c r="AU904" s="79"/>
      <c r="AV904" s="79"/>
      <c r="AW904" s="79"/>
      <c r="AX904" s="79"/>
      <c r="AY904" s="79"/>
      <c r="AZ904" s="79"/>
      <c r="BA904">
        <v>2</v>
      </c>
      <c r="BB904">
        <v>0</v>
      </c>
      <c r="BC904" s="79" t="str">
        <f>IF(Edges[[#This Row],[Sentiment]]=0,"NEUTRAL",IF(Edges[[#This Row],[Sentiment]]=1,"POSITIVE",IF(Edges[[#This Row],[Sentiment]]=-1,"NEGATIVE")))</f>
        <v>NEUTRAL</v>
      </c>
      <c r="BD904" s="79" t="str">
        <f>IF(Edges[[#This Row],[Vertex 1]]=Edges[[#This Row],[Vertex 2]],"HIDE","SHOW")</f>
        <v>HIDE</v>
      </c>
      <c r="BE904" s="124" t="e">
        <f>REPLACE(INDEX(GroupVertices[Group], MATCH(Edges[[#This Row],[Vertex 1]],GroupVertices[Vertex],0)),1,1,"")</f>
        <v>#N/A</v>
      </c>
      <c r="BF904" s="124" t="e">
        <f>REPLACE(INDEX(GroupVertices[Group], MATCH(Edges[[#This Row],[Vertex 2]],GroupVertices[Vertex],0)),1,1,"")</f>
        <v>#N/A</v>
      </c>
    </row>
    <row r="905" spans="1:58" hidden="1" x14ac:dyDescent="0.25">
      <c r="A905" s="64" t="s">
        <v>757</v>
      </c>
      <c r="B905" s="64" t="s">
        <v>757</v>
      </c>
      <c r="C905" s="65"/>
      <c r="D905" s="66"/>
      <c r="E905" s="67"/>
      <c r="F905" s="68"/>
      <c r="G905" s="65" t="str">
        <f>IF(Edges[[#This Row],[Vertex 1]]=Edges[[#This Row],[Vertex 2]],"HIDE","SHOW")</f>
        <v>HIDE</v>
      </c>
      <c r="H905" s="69"/>
      <c r="I905" s="70"/>
      <c r="J905" s="70"/>
      <c r="K905" s="34"/>
      <c r="L905" s="77"/>
      <c r="M905" s="77"/>
      <c r="N905" s="72"/>
      <c r="O905" s="79" t="s">
        <v>179</v>
      </c>
      <c r="P905" s="81">
        <v>42853.350243055553</v>
      </c>
      <c r="Q905" s="79" t="s">
        <v>2109</v>
      </c>
      <c r="R905" s="82" t="s">
        <v>3469</v>
      </c>
      <c r="S905" s="79" t="s">
        <v>4048</v>
      </c>
      <c r="T905" s="79"/>
      <c r="U905" s="82" t="s">
        <v>4579</v>
      </c>
      <c r="V905" s="82" t="s">
        <v>4579</v>
      </c>
      <c r="W905" s="81">
        <v>42853.350243055553</v>
      </c>
      <c r="X905" s="82" t="s">
        <v>6518</v>
      </c>
      <c r="Y905" s="79"/>
      <c r="Z905" s="79"/>
      <c r="AA905" s="83" t="s">
        <v>8565</v>
      </c>
      <c r="AB905" s="79"/>
      <c r="AC905" s="79" t="b">
        <v>0</v>
      </c>
      <c r="AD905" s="79">
        <v>0</v>
      </c>
      <c r="AE905" s="83" t="s">
        <v>9915</v>
      </c>
      <c r="AF905" s="79" t="b">
        <v>0</v>
      </c>
      <c r="AG905" s="79" t="s">
        <v>9963</v>
      </c>
      <c r="AH905" s="79"/>
      <c r="AI905" s="83" t="s">
        <v>9915</v>
      </c>
      <c r="AJ905" s="79" t="b">
        <v>0</v>
      </c>
      <c r="AK905" s="79">
        <v>0</v>
      </c>
      <c r="AL905" s="83" t="s">
        <v>9915</v>
      </c>
      <c r="AM905" s="79" t="s">
        <v>4133</v>
      </c>
      <c r="AN905" s="79" t="b">
        <v>0</v>
      </c>
      <c r="AO905" s="83" t="s">
        <v>8565</v>
      </c>
      <c r="AP905" s="79" t="s">
        <v>179</v>
      </c>
      <c r="AQ905" s="79">
        <v>0</v>
      </c>
      <c r="AR905" s="79">
        <v>0</v>
      </c>
      <c r="AS905" s="79"/>
      <c r="AT905" s="79"/>
      <c r="AU905" s="79"/>
      <c r="AV905" s="79"/>
      <c r="AW905" s="79"/>
      <c r="AX905" s="79"/>
      <c r="AY905" s="79"/>
      <c r="AZ905" s="79"/>
      <c r="BA905">
        <v>2</v>
      </c>
      <c r="BB905">
        <v>0</v>
      </c>
      <c r="BC905" s="79" t="str">
        <f>IF(Edges[[#This Row],[Sentiment]]=0,"NEUTRAL",IF(Edges[[#This Row],[Sentiment]]=1,"POSITIVE",IF(Edges[[#This Row],[Sentiment]]=-1,"NEGATIVE")))</f>
        <v>NEUTRAL</v>
      </c>
      <c r="BD905" s="79" t="str">
        <f>IF(Edges[[#This Row],[Vertex 1]]=Edges[[#This Row],[Vertex 2]],"HIDE","SHOW")</f>
        <v>HIDE</v>
      </c>
      <c r="BE905" s="124" t="e">
        <f>REPLACE(INDEX(GroupVertices[Group], MATCH(Edges[[#This Row],[Vertex 1]],GroupVertices[Vertex],0)),1,1,"")</f>
        <v>#N/A</v>
      </c>
      <c r="BF905" s="124" t="e">
        <f>REPLACE(INDEX(GroupVertices[Group], MATCH(Edges[[#This Row],[Vertex 2]],GroupVertices[Vertex],0)),1,1,"")</f>
        <v>#N/A</v>
      </c>
    </row>
    <row r="906" spans="1:58" hidden="1" x14ac:dyDescent="0.25">
      <c r="A906" s="64" t="s">
        <v>758</v>
      </c>
      <c r="B906" s="64" t="s">
        <v>758</v>
      </c>
      <c r="C906" s="65"/>
      <c r="D906" s="66"/>
      <c r="E906" s="67"/>
      <c r="F906" s="68"/>
      <c r="G906" s="65" t="str">
        <f>IF(Edges[[#This Row],[Vertex 1]]=Edges[[#This Row],[Vertex 2]],"HIDE","SHOW")</f>
        <v>HIDE</v>
      </c>
      <c r="H906" s="69"/>
      <c r="I906" s="70"/>
      <c r="J906" s="70"/>
      <c r="K906" s="34"/>
      <c r="L906" s="77"/>
      <c r="M906" s="77"/>
      <c r="N906" s="72"/>
      <c r="O906" s="79" t="s">
        <v>179</v>
      </c>
      <c r="P906" s="81">
        <v>42853.350254629629</v>
      </c>
      <c r="Q906" s="79" t="s">
        <v>2110</v>
      </c>
      <c r="R906" s="82" t="s">
        <v>3469</v>
      </c>
      <c r="S906" s="79" t="s">
        <v>4048</v>
      </c>
      <c r="T906" s="79"/>
      <c r="U906" s="82" t="s">
        <v>4580</v>
      </c>
      <c r="V906" s="82" t="s">
        <v>4580</v>
      </c>
      <c r="W906" s="81">
        <v>42853.350254629629</v>
      </c>
      <c r="X906" s="82" t="s">
        <v>6519</v>
      </c>
      <c r="Y906" s="79"/>
      <c r="Z906" s="79"/>
      <c r="AA906" s="83" t="s">
        <v>8566</v>
      </c>
      <c r="AB906" s="79"/>
      <c r="AC906" s="79" t="b">
        <v>0</v>
      </c>
      <c r="AD906" s="79">
        <v>0</v>
      </c>
      <c r="AE906" s="83" t="s">
        <v>9915</v>
      </c>
      <c r="AF906" s="79" t="b">
        <v>0</v>
      </c>
      <c r="AG906" s="79" t="s">
        <v>9963</v>
      </c>
      <c r="AH906" s="79"/>
      <c r="AI906" s="83" t="s">
        <v>9915</v>
      </c>
      <c r="AJ906" s="79" t="b">
        <v>0</v>
      </c>
      <c r="AK906" s="79">
        <v>0</v>
      </c>
      <c r="AL906" s="83" t="s">
        <v>9915</v>
      </c>
      <c r="AM906" s="79" t="s">
        <v>4133</v>
      </c>
      <c r="AN906" s="79" t="b">
        <v>0</v>
      </c>
      <c r="AO906" s="83" t="s">
        <v>8566</v>
      </c>
      <c r="AP906" s="79" t="s">
        <v>179</v>
      </c>
      <c r="AQ906" s="79">
        <v>0</v>
      </c>
      <c r="AR906" s="79">
        <v>0</v>
      </c>
      <c r="AS906" s="79"/>
      <c r="AT906" s="79"/>
      <c r="AU906" s="79"/>
      <c r="AV906" s="79"/>
      <c r="AW906" s="79"/>
      <c r="AX906" s="79"/>
      <c r="AY906" s="79"/>
      <c r="AZ906" s="79"/>
      <c r="BA906">
        <v>1</v>
      </c>
      <c r="BB906">
        <v>0</v>
      </c>
      <c r="BC906" s="79" t="str">
        <f>IF(Edges[[#This Row],[Sentiment]]=0,"NEUTRAL",IF(Edges[[#This Row],[Sentiment]]=1,"POSITIVE",IF(Edges[[#This Row],[Sentiment]]=-1,"NEGATIVE")))</f>
        <v>NEUTRAL</v>
      </c>
      <c r="BD906" s="79" t="str">
        <f>IF(Edges[[#This Row],[Vertex 1]]=Edges[[#This Row],[Vertex 2]],"HIDE","SHOW")</f>
        <v>HIDE</v>
      </c>
      <c r="BE906" s="124" t="e">
        <f>REPLACE(INDEX(GroupVertices[Group], MATCH(Edges[[#This Row],[Vertex 1]],GroupVertices[Vertex],0)),1,1,"")</f>
        <v>#N/A</v>
      </c>
      <c r="BF906" s="124" t="e">
        <f>REPLACE(INDEX(GroupVertices[Group], MATCH(Edges[[#This Row],[Vertex 2]],GroupVertices[Vertex],0)),1,1,"")</f>
        <v>#N/A</v>
      </c>
    </row>
    <row r="907" spans="1:58" hidden="1" x14ac:dyDescent="0.25">
      <c r="A907" s="64" t="s">
        <v>759</v>
      </c>
      <c r="B907" s="64" t="s">
        <v>759</v>
      </c>
      <c r="C907" s="65"/>
      <c r="D907" s="66"/>
      <c r="E907" s="67"/>
      <c r="F907" s="68"/>
      <c r="G907" s="65" t="str">
        <f>IF(Edges[[#This Row],[Vertex 1]]=Edges[[#This Row],[Vertex 2]],"HIDE","SHOW")</f>
        <v>HIDE</v>
      </c>
      <c r="H907" s="69"/>
      <c r="I907" s="70"/>
      <c r="J907" s="70"/>
      <c r="K907" s="34"/>
      <c r="L907" s="77"/>
      <c r="M907" s="77"/>
      <c r="N907" s="72"/>
      <c r="O907" s="79" t="s">
        <v>179</v>
      </c>
      <c r="P907" s="81">
        <v>42853.350266203706</v>
      </c>
      <c r="Q907" s="79" t="s">
        <v>2111</v>
      </c>
      <c r="R907" s="82" t="s">
        <v>3469</v>
      </c>
      <c r="S907" s="79" t="s">
        <v>4048</v>
      </c>
      <c r="T907" s="79"/>
      <c r="U907" s="82" t="s">
        <v>4581</v>
      </c>
      <c r="V907" s="82" t="s">
        <v>4581</v>
      </c>
      <c r="W907" s="81">
        <v>42853.350266203706</v>
      </c>
      <c r="X907" s="82" t="s">
        <v>6520</v>
      </c>
      <c r="Y907" s="79"/>
      <c r="Z907" s="79"/>
      <c r="AA907" s="83" t="s">
        <v>8567</v>
      </c>
      <c r="AB907" s="79"/>
      <c r="AC907" s="79" t="b">
        <v>0</v>
      </c>
      <c r="AD907" s="79">
        <v>0</v>
      </c>
      <c r="AE907" s="83" t="s">
        <v>9915</v>
      </c>
      <c r="AF907" s="79" t="b">
        <v>0</v>
      </c>
      <c r="AG907" s="79" t="s">
        <v>9963</v>
      </c>
      <c r="AH907" s="79"/>
      <c r="AI907" s="83" t="s">
        <v>9915</v>
      </c>
      <c r="AJ907" s="79" t="b">
        <v>0</v>
      </c>
      <c r="AK907" s="79">
        <v>0</v>
      </c>
      <c r="AL907" s="83" t="s">
        <v>9915</v>
      </c>
      <c r="AM907" s="79" t="s">
        <v>4133</v>
      </c>
      <c r="AN907" s="79" t="b">
        <v>0</v>
      </c>
      <c r="AO907" s="83" t="s">
        <v>8567</v>
      </c>
      <c r="AP907" s="79" t="s">
        <v>179</v>
      </c>
      <c r="AQ907" s="79">
        <v>0</v>
      </c>
      <c r="AR907" s="79">
        <v>0</v>
      </c>
      <c r="AS907" s="79"/>
      <c r="AT907" s="79"/>
      <c r="AU907" s="79"/>
      <c r="AV907" s="79"/>
      <c r="AW907" s="79"/>
      <c r="AX907" s="79"/>
      <c r="AY907" s="79"/>
      <c r="AZ907" s="79"/>
      <c r="BA907">
        <v>1</v>
      </c>
      <c r="BB907">
        <v>0</v>
      </c>
      <c r="BC907" s="79" t="str">
        <f>IF(Edges[[#This Row],[Sentiment]]=0,"NEUTRAL",IF(Edges[[#This Row],[Sentiment]]=1,"POSITIVE",IF(Edges[[#This Row],[Sentiment]]=-1,"NEGATIVE")))</f>
        <v>NEUTRAL</v>
      </c>
      <c r="BD907" s="79" t="str">
        <f>IF(Edges[[#This Row],[Vertex 1]]=Edges[[#This Row],[Vertex 2]],"HIDE","SHOW")</f>
        <v>HIDE</v>
      </c>
      <c r="BE907" s="124" t="e">
        <f>REPLACE(INDEX(GroupVertices[Group], MATCH(Edges[[#This Row],[Vertex 1]],GroupVertices[Vertex],0)),1,1,"")</f>
        <v>#N/A</v>
      </c>
      <c r="BF907" s="124" t="e">
        <f>REPLACE(INDEX(GroupVertices[Group], MATCH(Edges[[#This Row],[Vertex 2]],GroupVertices[Vertex],0)),1,1,"")</f>
        <v>#N/A</v>
      </c>
    </row>
    <row r="908" spans="1:58" x14ac:dyDescent="0.25">
      <c r="A908" s="64" t="s">
        <v>760</v>
      </c>
      <c r="B908" s="64" t="s">
        <v>1544</v>
      </c>
      <c r="C908" s="65"/>
      <c r="D908" s="66"/>
      <c r="E908" s="67"/>
      <c r="F908" s="68"/>
      <c r="G908" s="65" t="str">
        <f>IF(Edges[[#This Row],[Vertex 1]]=Edges[[#This Row],[Vertex 2]],"HIDE","SHOW")</f>
        <v>SHOW</v>
      </c>
      <c r="H908" s="69"/>
      <c r="I908" s="70"/>
      <c r="J908" s="70"/>
      <c r="K908" s="34" t="s">
        <v>65</v>
      </c>
      <c r="L908" s="77">
        <v>908</v>
      </c>
      <c r="M908" s="77"/>
      <c r="N908" s="72"/>
      <c r="O908" s="79" t="s">
        <v>1646</v>
      </c>
      <c r="P908" s="81">
        <v>42853.351377314815</v>
      </c>
      <c r="Q908" s="79" t="s">
        <v>2112</v>
      </c>
      <c r="R908" s="82" t="s">
        <v>3460</v>
      </c>
      <c r="S908" s="79" t="s">
        <v>4019</v>
      </c>
      <c r="T908" s="79"/>
      <c r="U908" s="82" t="s">
        <v>4582</v>
      </c>
      <c r="V908" s="82" t="s">
        <v>4582</v>
      </c>
      <c r="W908" s="81">
        <v>42853.351377314815</v>
      </c>
      <c r="X908" s="82" t="s">
        <v>6521</v>
      </c>
      <c r="Y908" s="79"/>
      <c r="Z908" s="79"/>
      <c r="AA908" s="83" t="s">
        <v>8568</v>
      </c>
      <c r="AB908" s="79"/>
      <c r="AC908" s="79" t="b">
        <v>0</v>
      </c>
      <c r="AD908" s="79">
        <v>0</v>
      </c>
      <c r="AE908" s="83" t="s">
        <v>9915</v>
      </c>
      <c r="AF908" s="79" t="b">
        <v>0</v>
      </c>
      <c r="AG908" s="79" t="s">
        <v>9963</v>
      </c>
      <c r="AH908" s="79"/>
      <c r="AI908" s="83" t="s">
        <v>9915</v>
      </c>
      <c r="AJ908" s="79" t="b">
        <v>0</v>
      </c>
      <c r="AK908" s="79">
        <v>5</v>
      </c>
      <c r="AL908" s="83" t="s">
        <v>9824</v>
      </c>
      <c r="AM908" s="79" t="s">
        <v>10006</v>
      </c>
      <c r="AN908" s="79" t="b">
        <v>0</v>
      </c>
      <c r="AO908" s="83" t="s">
        <v>9824</v>
      </c>
      <c r="AP908" s="79" t="s">
        <v>179</v>
      </c>
      <c r="AQ908" s="79">
        <v>0</v>
      </c>
      <c r="AR908" s="79">
        <v>0</v>
      </c>
      <c r="AS908" s="79"/>
      <c r="AT908" s="79"/>
      <c r="AU908" s="79"/>
      <c r="AV908" s="79"/>
      <c r="AW908" s="79"/>
      <c r="AX908" s="79"/>
      <c r="AY908" s="79"/>
      <c r="AZ908" s="79"/>
      <c r="BA908">
        <v>1</v>
      </c>
      <c r="BB908">
        <v>0</v>
      </c>
      <c r="BC908" s="79" t="str">
        <f>IF(Edges[[#This Row],[Sentiment]]=0,"NEUTRAL",IF(Edges[[#This Row],[Sentiment]]=1,"POSITIVE",IF(Edges[[#This Row],[Sentiment]]=-1,"NEGATIVE")))</f>
        <v>NEUTRAL</v>
      </c>
      <c r="BD908" s="79" t="str">
        <f>IF(Edges[[#This Row],[Vertex 1]]=Edges[[#This Row],[Vertex 2]],"HIDE","SHOW")</f>
        <v>SHOW</v>
      </c>
      <c r="BE908" s="78" t="str">
        <f>REPLACE(INDEX(GroupVertices[Group], MATCH(Edges[[#This Row],[Vertex 1]],GroupVertices[Vertex],0)),1,1,"")</f>
        <v>EUTRAL</v>
      </c>
      <c r="BF908" s="78" t="str">
        <f>REPLACE(INDEX(GroupVertices[Group], MATCH(Edges[[#This Row],[Vertex 2]],GroupVertices[Vertex],0)),1,1,"")</f>
        <v>eneral</v>
      </c>
    </row>
    <row r="909" spans="1:58" x14ac:dyDescent="0.25">
      <c r="A909" s="64" t="s">
        <v>760</v>
      </c>
      <c r="B909" s="64" t="s">
        <v>878</v>
      </c>
      <c r="C909" s="65"/>
      <c r="D909" s="66"/>
      <c r="E909" s="67"/>
      <c r="F909" s="68"/>
      <c r="G909" s="65" t="str">
        <f>IF(Edges[[#This Row],[Vertex 1]]=Edges[[#This Row],[Vertex 2]],"HIDE","SHOW")</f>
        <v>SHOW</v>
      </c>
      <c r="H909" s="69"/>
      <c r="I909" s="70"/>
      <c r="J909" s="70"/>
      <c r="K909" s="34" t="s">
        <v>65</v>
      </c>
      <c r="L909" s="77">
        <v>909</v>
      </c>
      <c r="M909" s="77"/>
      <c r="N909" s="72"/>
      <c r="O909" s="79" t="s">
        <v>1646</v>
      </c>
      <c r="P909" s="81">
        <v>42853.351377314815</v>
      </c>
      <c r="Q909" s="79" t="s">
        <v>2112</v>
      </c>
      <c r="R909" s="82" t="s">
        <v>3460</v>
      </c>
      <c r="S909" s="79" t="s">
        <v>4019</v>
      </c>
      <c r="T909" s="79"/>
      <c r="U909" s="82" t="s">
        <v>4582</v>
      </c>
      <c r="V909" s="82" t="s">
        <v>4582</v>
      </c>
      <c r="W909" s="81">
        <v>42853.351377314815</v>
      </c>
      <c r="X909" s="82" t="s">
        <v>6521</v>
      </c>
      <c r="Y909" s="79"/>
      <c r="Z909" s="79"/>
      <c r="AA909" s="83" t="s">
        <v>8568</v>
      </c>
      <c r="AB909" s="79"/>
      <c r="AC909" s="79" t="b">
        <v>0</v>
      </c>
      <c r="AD909" s="79">
        <v>0</v>
      </c>
      <c r="AE909" s="83" t="s">
        <v>9915</v>
      </c>
      <c r="AF909" s="79" t="b">
        <v>0</v>
      </c>
      <c r="AG909" s="79" t="s">
        <v>9963</v>
      </c>
      <c r="AH909" s="79"/>
      <c r="AI909" s="83" t="s">
        <v>9915</v>
      </c>
      <c r="AJ909" s="79" t="b">
        <v>0</v>
      </c>
      <c r="AK909" s="79">
        <v>5</v>
      </c>
      <c r="AL909" s="83" t="s">
        <v>9824</v>
      </c>
      <c r="AM909" s="79" t="s">
        <v>10006</v>
      </c>
      <c r="AN909" s="79" t="b">
        <v>0</v>
      </c>
      <c r="AO909" s="83" t="s">
        <v>9824</v>
      </c>
      <c r="AP909" s="79" t="s">
        <v>179</v>
      </c>
      <c r="AQ909" s="79">
        <v>0</v>
      </c>
      <c r="AR909" s="79">
        <v>0</v>
      </c>
      <c r="AS909" s="79"/>
      <c r="AT909" s="79"/>
      <c r="AU909" s="79"/>
      <c r="AV909" s="79"/>
      <c r="AW909" s="79"/>
      <c r="AX909" s="79"/>
      <c r="AY909" s="79"/>
      <c r="AZ909" s="79"/>
      <c r="BA909">
        <v>1</v>
      </c>
      <c r="BB909">
        <v>0</v>
      </c>
      <c r="BC909" s="79" t="str">
        <f>IF(Edges[[#This Row],[Sentiment]]=0,"NEUTRAL",IF(Edges[[#This Row],[Sentiment]]=1,"POSITIVE",IF(Edges[[#This Row],[Sentiment]]=-1,"NEGATIVE")))</f>
        <v>NEUTRAL</v>
      </c>
      <c r="BD909" s="79" t="str">
        <f>IF(Edges[[#This Row],[Vertex 1]]=Edges[[#This Row],[Vertex 2]],"HIDE","SHOW")</f>
        <v>SHOW</v>
      </c>
      <c r="BE909" s="78" t="str">
        <f>REPLACE(INDEX(GroupVertices[Group], MATCH(Edges[[#This Row],[Vertex 1]],GroupVertices[Vertex],0)),1,1,"")</f>
        <v>EUTRAL</v>
      </c>
      <c r="BF909" s="78" t="str">
        <f>REPLACE(INDEX(GroupVertices[Group], MATCH(Edges[[#This Row],[Vertex 2]],GroupVertices[Vertex],0)),1,1,"")</f>
        <v>EGATIVE</v>
      </c>
    </row>
    <row r="910" spans="1:58" hidden="1" x14ac:dyDescent="0.25">
      <c r="A910" s="64" t="s">
        <v>761</v>
      </c>
      <c r="B910" s="64" t="s">
        <v>761</v>
      </c>
      <c r="C910" s="65"/>
      <c r="D910" s="66"/>
      <c r="E910" s="67"/>
      <c r="F910" s="68"/>
      <c r="G910" s="65" t="str">
        <f>IF(Edges[[#This Row],[Vertex 1]]=Edges[[#This Row],[Vertex 2]],"HIDE","SHOW")</f>
        <v>HIDE</v>
      </c>
      <c r="H910" s="69"/>
      <c r="I910" s="70"/>
      <c r="J910" s="70"/>
      <c r="K910" s="34"/>
      <c r="L910" s="77"/>
      <c r="M910" s="77"/>
      <c r="N910" s="72"/>
      <c r="O910" s="79" t="s">
        <v>179</v>
      </c>
      <c r="P910" s="81">
        <v>42853.354745370372</v>
      </c>
      <c r="Q910" s="79" t="s">
        <v>2113</v>
      </c>
      <c r="R910" s="82" t="s">
        <v>3460</v>
      </c>
      <c r="S910" s="79" t="s">
        <v>4019</v>
      </c>
      <c r="T910" s="79"/>
      <c r="U910" s="79"/>
      <c r="V910" s="82" t="s">
        <v>5162</v>
      </c>
      <c r="W910" s="81">
        <v>42853.354745370372</v>
      </c>
      <c r="X910" s="82" t="s">
        <v>6522</v>
      </c>
      <c r="Y910" s="79"/>
      <c r="Z910" s="79"/>
      <c r="AA910" s="83" t="s">
        <v>8569</v>
      </c>
      <c r="AB910" s="79"/>
      <c r="AC910" s="79" t="b">
        <v>0</v>
      </c>
      <c r="AD910" s="79">
        <v>0</v>
      </c>
      <c r="AE910" s="83" t="s">
        <v>9915</v>
      </c>
      <c r="AF910" s="79" t="b">
        <v>0</v>
      </c>
      <c r="AG910" s="79" t="s">
        <v>9963</v>
      </c>
      <c r="AH910" s="79"/>
      <c r="AI910" s="83" t="s">
        <v>9915</v>
      </c>
      <c r="AJ910" s="79" t="b">
        <v>0</v>
      </c>
      <c r="AK910" s="79">
        <v>0</v>
      </c>
      <c r="AL910" s="83" t="s">
        <v>9915</v>
      </c>
      <c r="AM910" s="79" t="s">
        <v>10010</v>
      </c>
      <c r="AN910" s="79" t="b">
        <v>0</v>
      </c>
      <c r="AO910" s="83" t="s">
        <v>8569</v>
      </c>
      <c r="AP910" s="79" t="s">
        <v>179</v>
      </c>
      <c r="AQ910" s="79">
        <v>0</v>
      </c>
      <c r="AR910" s="79">
        <v>0</v>
      </c>
      <c r="AS910" s="79"/>
      <c r="AT910" s="79"/>
      <c r="AU910" s="79"/>
      <c r="AV910" s="79"/>
      <c r="AW910" s="79"/>
      <c r="AX910" s="79"/>
      <c r="AY910" s="79"/>
      <c r="AZ910" s="79"/>
      <c r="BA910">
        <v>1</v>
      </c>
      <c r="BB910">
        <v>0</v>
      </c>
      <c r="BC910" s="79" t="str">
        <f>IF(Edges[[#This Row],[Sentiment]]=0,"NEUTRAL",IF(Edges[[#This Row],[Sentiment]]=1,"POSITIVE",IF(Edges[[#This Row],[Sentiment]]=-1,"NEGATIVE")))</f>
        <v>NEUTRAL</v>
      </c>
      <c r="BD910" s="79" t="str">
        <f>IF(Edges[[#This Row],[Vertex 1]]=Edges[[#This Row],[Vertex 2]],"HIDE","SHOW")</f>
        <v>HIDE</v>
      </c>
      <c r="BE910" s="124" t="e">
        <f>REPLACE(INDEX(GroupVertices[Group], MATCH(Edges[[#This Row],[Vertex 1]],GroupVertices[Vertex],0)),1,1,"")</f>
        <v>#N/A</v>
      </c>
      <c r="BF910" s="124" t="e">
        <f>REPLACE(INDEX(GroupVertices[Group], MATCH(Edges[[#This Row],[Vertex 2]],GroupVertices[Vertex],0)),1,1,"")</f>
        <v>#N/A</v>
      </c>
    </row>
    <row r="911" spans="1:58" x14ac:dyDescent="0.25">
      <c r="A911" s="64" t="s">
        <v>762</v>
      </c>
      <c r="B911" s="64" t="s">
        <v>1281</v>
      </c>
      <c r="C911" s="65"/>
      <c r="D911" s="66"/>
      <c r="E911" s="67"/>
      <c r="F911" s="68"/>
      <c r="G911" s="65" t="str">
        <f>IF(Edges[[#This Row],[Vertex 1]]=Edges[[#This Row],[Vertex 2]],"HIDE","SHOW")</f>
        <v>SHOW</v>
      </c>
      <c r="H911" s="69"/>
      <c r="I911" s="70"/>
      <c r="J911" s="70"/>
      <c r="K911" s="34" t="s">
        <v>65</v>
      </c>
      <c r="L911" s="77">
        <v>911</v>
      </c>
      <c r="M911" s="77"/>
      <c r="N911" s="72"/>
      <c r="O911" s="79" t="s">
        <v>1646</v>
      </c>
      <c r="P911" s="81">
        <v>42853.358726851853</v>
      </c>
      <c r="Q911" s="79" t="s">
        <v>2057</v>
      </c>
      <c r="R911" s="82" t="s">
        <v>3419</v>
      </c>
      <c r="S911" s="79" t="s">
        <v>4111</v>
      </c>
      <c r="T911" s="79"/>
      <c r="U911" s="79"/>
      <c r="V911" s="82" t="s">
        <v>5163</v>
      </c>
      <c r="W911" s="81">
        <v>42853.358726851853</v>
      </c>
      <c r="X911" s="82" t="s">
        <v>6523</v>
      </c>
      <c r="Y911" s="79"/>
      <c r="Z911" s="79"/>
      <c r="AA911" s="83" t="s">
        <v>8570</v>
      </c>
      <c r="AB911" s="79"/>
      <c r="AC911" s="79" t="b">
        <v>0</v>
      </c>
      <c r="AD911" s="79">
        <v>0</v>
      </c>
      <c r="AE911" s="83" t="s">
        <v>9915</v>
      </c>
      <c r="AF911" s="79" t="b">
        <v>0</v>
      </c>
      <c r="AG911" s="79" t="s">
        <v>9963</v>
      </c>
      <c r="AH911" s="79"/>
      <c r="AI911" s="83" t="s">
        <v>9915</v>
      </c>
      <c r="AJ911" s="79" t="b">
        <v>0</v>
      </c>
      <c r="AK911" s="79">
        <v>6</v>
      </c>
      <c r="AL911" s="83" t="s">
        <v>8979</v>
      </c>
      <c r="AM911" s="79" t="s">
        <v>10039</v>
      </c>
      <c r="AN911" s="79" t="b">
        <v>0</v>
      </c>
      <c r="AO911" s="83" t="s">
        <v>8979</v>
      </c>
      <c r="AP911" s="79" t="s">
        <v>179</v>
      </c>
      <c r="AQ911" s="79">
        <v>0</v>
      </c>
      <c r="AR911" s="79">
        <v>0</v>
      </c>
      <c r="AS911" s="79"/>
      <c r="AT911" s="79"/>
      <c r="AU911" s="79"/>
      <c r="AV911" s="79"/>
      <c r="AW911" s="79"/>
      <c r="AX911" s="79"/>
      <c r="AY911" s="79"/>
      <c r="AZ911" s="79"/>
      <c r="BA911">
        <v>1</v>
      </c>
      <c r="BB911">
        <v>0</v>
      </c>
      <c r="BC911" s="79" t="str">
        <f>IF(Edges[[#This Row],[Sentiment]]=0,"NEUTRAL",IF(Edges[[#This Row],[Sentiment]]=1,"POSITIVE",IF(Edges[[#This Row],[Sentiment]]=-1,"NEGATIVE")))</f>
        <v>NEUTRAL</v>
      </c>
      <c r="BD911" s="79" t="str">
        <f>IF(Edges[[#This Row],[Vertex 1]]=Edges[[#This Row],[Vertex 2]],"HIDE","SHOW")</f>
        <v>SHOW</v>
      </c>
      <c r="BE911" s="78" t="str">
        <f>REPLACE(INDEX(GroupVertices[Group], MATCH(Edges[[#This Row],[Vertex 1]],GroupVertices[Vertex],0)),1,1,"")</f>
        <v>EUTRAL</v>
      </c>
      <c r="BF911" s="78" t="str">
        <f>REPLACE(INDEX(GroupVertices[Group], MATCH(Edges[[#This Row],[Vertex 2]],GroupVertices[Vertex],0)),1,1,"")</f>
        <v>EUTRAL</v>
      </c>
    </row>
    <row r="912" spans="1:58" x14ac:dyDescent="0.25">
      <c r="A912" s="64" t="s">
        <v>762</v>
      </c>
      <c r="B912" s="64" t="s">
        <v>1078</v>
      </c>
      <c r="C912" s="65"/>
      <c r="D912" s="66"/>
      <c r="E912" s="67"/>
      <c r="F912" s="68"/>
      <c r="G912" s="65" t="str">
        <f>IF(Edges[[#This Row],[Vertex 1]]=Edges[[#This Row],[Vertex 2]],"HIDE","SHOW")</f>
        <v>SHOW</v>
      </c>
      <c r="H912" s="69"/>
      <c r="I912" s="70"/>
      <c r="J912" s="70"/>
      <c r="K912" s="34" t="s">
        <v>65</v>
      </c>
      <c r="L912" s="77">
        <v>912</v>
      </c>
      <c r="M912" s="77"/>
      <c r="N912" s="72"/>
      <c r="O912" s="79" t="s">
        <v>1646</v>
      </c>
      <c r="P912" s="81">
        <v>42853.358726851853</v>
      </c>
      <c r="Q912" s="79" t="s">
        <v>2057</v>
      </c>
      <c r="R912" s="82" t="s">
        <v>3419</v>
      </c>
      <c r="S912" s="79" t="s">
        <v>4111</v>
      </c>
      <c r="T912" s="79"/>
      <c r="U912" s="79"/>
      <c r="V912" s="82" t="s">
        <v>5163</v>
      </c>
      <c r="W912" s="81">
        <v>42853.358726851853</v>
      </c>
      <c r="X912" s="82" t="s">
        <v>6523</v>
      </c>
      <c r="Y912" s="79"/>
      <c r="Z912" s="79"/>
      <c r="AA912" s="83" t="s">
        <v>8570</v>
      </c>
      <c r="AB912" s="79"/>
      <c r="AC912" s="79" t="b">
        <v>0</v>
      </c>
      <c r="AD912" s="79">
        <v>0</v>
      </c>
      <c r="AE912" s="83" t="s">
        <v>9915</v>
      </c>
      <c r="AF912" s="79" t="b">
        <v>0</v>
      </c>
      <c r="AG912" s="79" t="s">
        <v>9963</v>
      </c>
      <c r="AH912" s="79"/>
      <c r="AI912" s="83" t="s">
        <v>9915</v>
      </c>
      <c r="AJ912" s="79" t="b">
        <v>0</v>
      </c>
      <c r="AK912" s="79">
        <v>6</v>
      </c>
      <c r="AL912" s="83" t="s">
        <v>8979</v>
      </c>
      <c r="AM912" s="79" t="s">
        <v>10039</v>
      </c>
      <c r="AN912" s="79" t="b">
        <v>0</v>
      </c>
      <c r="AO912" s="83" t="s">
        <v>8979</v>
      </c>
      <c r="AP912" s="79" t="s">
        <v>179</v>
      </c>
      <c r="AQ912" s="79">
        <v>0</v>
      </c>
      <c r="AR912" s="79">
        <v>0</v>
      </c>
      <c r="AS912" s="79"/>
      <c r="AT912" s="79"/>
      <c r="AU912" s="79"/>
      <c r="AV912" s="79"/>
      <c r="AW912" s="79"/>
      <c r="AX912" s="79"/>
      <c r="AY912" s="79"/>
      <c r="AZ912" s="79"/>
      <c r="BA912">
        <v>1</v>
      </c>
      <c r="BB912">
        <v>0</v>
      </c>
      <c r="BC912" s="79" t="str">
        <f>IF(Edges[[#This Row],[Sentiment]]=0,"NEUTRAL",IF(Edges[[#This Row],[Sentiment]]=1,"POSITIVE",IF(Edges[[#This Row],[Sentiment]]=-1,"NEGATIVE")))</f>
        <v>NEUTRAL</v>
      </c>
      <c r="BD912" s="79" t="str">
        <f>IF(Edges[[#This Row],[Vertex 1]]=Edges[[#This Row],[Vertex 2]],"HIDE","SHOW")</f>
        <v>SHOW</v>
      </c>
      <c r="BE912" s="78" t="str">
        <f>REPLACE(INDEX(GroupVertices[Group], MATCH(Edges[[#This Row],[Vertex 1]],GroupVertices[Vertex],0)),1,1,"")</f>
        <v>EUTRAL</v>
      </c>
      <c r="BF912" s="78" t="str">
        <f>REPLACE(INDEX(GroupVertices[Group], MATCH(Edges[[#This Row],[Vertex 2]],GroupVertices[Vertex],0)),1,1,"")</f>
        <v>EUTRAL</v>
      </c>
    </row>
    <row r="913" spans="1:58" x14ac:dyDescent="0.25">
      <c r="A913" s="64" t="s">
        <v>763</v>
      </c>
      <c r="B913" s="64" t="s">
        <v>1405</v>
      </c>
      <c r="C913" s="65"/>
      <c r="D913" s="66"/>
      <c r="E913" s="67"/>
      <c r="F913" s="68"/>
      <c r="G913" s="65" t="str">
        <f>IF(Edges[[#This Row],[Vertex 1]]=Edges[[#This Row],[Vertex 2]],"HIDE","SHOW")</f>
        <v>SHOW</v>
      </c>
      <c r="H913" s="69"/>
      <c r="I913" s="70"/>
      <c r="J913" s="70"/>
      <c r="K913" s="34" t="s">
        <v>65</v>
      </c>
      <c r="L913" s="77">
        <v>913</v>
      </c>
      <c r="M913" s="77"/>
      <c r="N913" s="72"/>
      <c r="O913" s="79" t="s">
        <v>1646</v>
      </c>
      <c r="P913" s="81">
        <v>42853.362696759257</v>
      </c>
      <c r="Q913" s="79" t="s">
        <v>2048</v>
      </c>
      <c r="R913" s="82" t="s">
        <v>3436</v>
      </c>
      <c r="S913" s="79" t="s">
        <v>4048</v>
      </c>
      <c r="T913" s="79"/>
      <c r="U913" s="82" t="s">
        <v>4541</v>
      </c>
      <c r="V913" s="82" t="s">
        <v>4541</v>
      </c>
      <c r="W913" s="81">
        <v>42853.362696759257</v>
      </c>
      <c r="X913" s="82" t="s">
        <v>6524</v>
      </c>
      <c r="Y913" s="79"/>
      <c r="Z913" s="79"/>
      <c r="AA913" s="83" t="s">
        <v>8571</v>
      </c>
      <c r="AB913" s="79"/>
      <c r="AC913" s="79" t="b">
        <v>0</v>
      </c>
      <c r="AD913" s="79">
        <v>0</v>
      </c>
      <c r="AE913" s="83" t="s">
        <v>9915</v>
      </c>
      <c r="AF913" s="79" t="b">
        <v>0</v>
      </c>
      <c r="AG913" s="79" t="s">
        <v>9963</v>
      </c>
      <c r="AH913" s="79"/>
      <c r="AI913" s="83" t="s">
        <v>9915</v>
      </c>
      <c r="AJ913" s="79" t="b">
        <v>0</v>
      </c>
      <c r="AK913" s="79">
        <v>13</v>
      </c>
      <c r="AL913" s="83" t="s">
        <v>9518</v>
      </c>
      <c r="AM913" s="79" t="s">
        <v>9991</v>
      </c>
      <c r="AN913" s="79" t="b">
        <v>0</v>
      </c>
      <c r="AO913" s="83" t="s">
        <v>9518</v>
      </c>
      <c r="AP913" s="79" t="s">
        <v>179</v>
      </c>
      <c r="AQ913" s="79">
        <v>0</v>
      </c>
      <c r="AR913" s="79">
        <v>0</v>
      </c>
      <c r="AS913" s="79"/>
      <c r="AT913" s="79"/>
      <c r="AU913" s="79"/>
      <c r="AV913" s="79"/>
      <c r="AW913" s="79"/>
      <c r="AX913" s="79"/>
      <c r="AY913" s="79"/>
      <c r="AZ913" s="79"/>
      <c r="BA913">
        <v>1</v>
      </c>
      <c r="BB913">
        <v>0</v>
      </c>
      <c r="BC913" s="79" t="str">
        <f>IF(Edges[[#This Row],[Sentiment]]=0,"NEUTRAL",IF(Edges[[#This Row],[Sentiment]]=1,"POSITIVE",IF(Edges[[#This Row],[Sentiment]]=-1,"NEGATIVE")))</f>
        <v>NEUTRAL</v>
      </c>
      <c r="BD913" s="79" t="str">
        <f>IF(Edges[[#This Row],[Vertex 1]]=Edges[[#This Row],[Vertex 2]],"HIDE","SHOW")</f>
        <v>SHOW</v>
      </c>
      <c r="BE913" s="78" t="str">
        <f>REPLACE(INDEX(GroupVertices[Group], MATCH(Edges[[#This Row],[Vertex 1]],GroupVertices[Vertex],0)),1,1,"")</f>
        <v>EUTRAL</v>
      </c>
      <c r="BF913" s="78" t="str">
        <f>REPLACE(INDEX(GroupVertices[Group], MATCH(Edges[[#This Row],[Vertex 2]],GroupVertices[Vertex],0)),1,1,"")</f>
        <v>OSITIVE</v>
      </c>
    </row>
    <row r="914" spans="1:58" x14ac:dyDescent="0.25">
      <c r="A914" s="64" t="s">
        <v>764</v>
      </c>
      <c r="B914" s="64" t="s">
        <v>1544</v>
      </c>
      <c r="C914" s="65"/>
      <c r="D914" s="66"/>
      <c r="E914" s="67"/>
      <c r="F914" s="68"/>
      <c r="G914" s="65" t="str">
        <f>IF(Edges[[#This Row],[Vertex 1]]=Edges[[#This Row],[Vertex 2]],"HIDE","SHOW")</f>
        <v>SHOW</v>
      </c>
      <c r="H914" s="69"/>
      <c r="I914" s="70"/>
      <c r="J914" s="70"/>
      <c r="K914" s="34" t="s">
        <v>65</v>
      </c>
      <c r="L914" s="77">
        <v>914</v>
      </c>
      <c r="M914" s="77"/>
      <c r="N914" s="72"/>
      <c r="O914" s="79" t="s">
        <v>1646</v>
      </c>
      <c r="P914" s="81">
        <v>42853.368055555555</v>
      </c>
      <c r="Q914" s="79" t="s">
        <v>2050</v>
      </c>
      <c r="R914" s="82" t="s">
        <v>3451</v>
      </c>
      <c r="S914" s="79" t="s">
        <v>4019</v>
      </c>
      <c r="T914" s="79" t="s">
        <v>4342</v>
      </c>
      <c r="U914" s="82" t="s">
        <v>4543</v>
      </c>
      <c r="V914" s="82" t="s">
        <v>4543</v>
      </c>
      <c r="W914" s="81">
        <v>42853.368055555555</v>
      </c>
      <c r="X914" s="82" t="s">
        <v>6525</v>
      </c>
      <c r="Y914" s="79"/>
      <c r="Z914" s="79"/>
      <c r="AA914" s="83" t="s">
        <v>8572</v>
      </c>
      <c r="AB914" s="79"/>
      <c r="AC914" s="79" t="b">
        <v>0</v>
      </c>
      <c r="AD914" s="79">
        <v>0</v>
      </c>
      <c r="AE914" s="83" t="s">
        <v>9915</v>
      </c>
      <c r="AF914" s="79" t="b">
        <v>0</v>
      </c>
      <c r="AG914" s="79" t="s">
        <v>9963</v>
      </c>
      <c r="AH914" s="79"/>
      <c r="AI914" s="83" t="s">
        <v>9915</v>
      </c>
      <c r="AJ914" s="79" t="b">
        <v>0</v>
      </c>
      <c r="AK914" s="79">
        <v>5</v>
      </c>
      <c r="AL914" s="83" t="s">
        <v>9823</v>
      </c>
      <c r="AM914" s="79" t="s">
        <v>9993</v>
      </c>
      <c r="AN914" s="79" t="b">
        <v>0</v>
      </c>
      <c r="AO914" s="83" t="s">
        <v>9823</v>
      </c>
      <c r="AP914" s="79" t="s">
        <v>179</v>
      </c>
      <c r="AQ914" s="79">
        <v>0</v>
      </c>
      <c r="AR914" s="79">
        <v>0</v>
      </c>
      <c r="AS914" s="79"/>
      <c r="AT914" s="79"/>
      <c r="AU914" s="79"/>
      <c r="AV914" s="79"/>
      <c r="AW914" s="79"/>
      <c r="AX914" s="79"/>
      <c r="AY914" s="79"/>
      <c r="AZ914" s="79"/>
      <c r="BA914">
        <v>1</v>
      </c>
      <c r="BB914">
        <v>0</v>
      </c>
      <c r="BC914" s="79" t="str">
        <f>IF(Edges[[#This Row],[Sentiment]]=0,"NEUTRAL",IF(Edges[[#This Row],[Sentiment]]=1,"POSITIVE",IF(Edges[[#This Row],[Sentiment]]=-1,"NEGATIVE")))</f>
        <v>NEUTRAL</v>
      </c>
      <c r="BD914" s="79" t="str">
        <f>IF(Edges[[#This Row],[Vertex 1]]=Edges[[#This Row],[Vertex 2]],"HIDE","SHOW")</f>
        <v>SHOW</v>
      </c>
      <c r="BE914" s="78" t="str">
        <f>REPLACE(INDEX(GroupVertices[Group], MATCH(Edges[[#This Row],[Vertex 1]],GroupVertices[Vertex],0)),1,1,"")</f>
        <v>EUTRAL</v>
      </c>
      <c r="BF914" s="78" t="str">
        <f>REPLACE(INDEX(GroupVertices[Group], MATCH(Edges[[#This Row],[Vertex 2]],GroupVertices[Vertex],0)),1,1,"")</f>
        <v>eneral</v>
      </c>
    </row>
    <row r="915" spans="1:58" x14ac:dyDescent="0.25">
      <c r="A915" s="64" t="s">
        <v>764</v>
      </c>
      <c r="B915" s="64" t="s">
        <v>878</v>
      </c>
      <c r="C915" s="65"/>
      <c r="D915" s="66"/>
      <c r="E915" s="67"/>
      <c r="F915" s="68"/>
      <c r="G915" s="65" t="str">
        <f>IF(Edges[[#This Row],[Vertex 1]]=Edges[[#This Row],[Vertex 2]],"HIDE","SHOW")</f>
        <v>SHOW</v>
      </c>
      <c r="H915" s="69"/>
      <c r="I915" s="70"/>
      <c r="J915" s="70"/>
      <c r="K915" s="34" t="s">
        <v>65</v>
      </c>
      <c r="L915" s="77">
        <v>915</v>
      </c>
      <c r="M915" s="77"/>
      <c r="N915" s="72"/>
      <c r="O915" s="79" t="s">
        <v>1646</v>
      </c>
      <c r="P915" s="81">
        <v>42853.368055555555</v>
      </c>
      <c r="Q915" s="79" t="s">
        <v>2050</v>
      </c>
      <c r="R915" s="82" t="s">
        <v>3451</v>
      </c>
      <c r="S915" s="79" t="s">
        <v>4019</v>
      </c>
      <c r="T915" s="79" t="s">
        <v>4342</v>
      </c>
      <c r="U915" s="82" t="s">
        <v>4543</v>
      </c>
      <c r="V915" s="82" t="s">
        <v>4543</v>
      </c>
      <c r="W915" s="81">
        <v>42853.368055555555</v>
      </c>
      <c r="X915" s="82" t="s">
        <v>6525</v>
      </c>
      <c r="Y915" s="79"/>
      <c r="Z915" s="79"/>
      <c r="AA915" s="83" t="s">
        <v>8572</v>
      </c>
      <c r="AB915" s="79"/>
      <c r="AC915" s="79" t="b">
        <v>0</v>
      </c>
      <c r="AD915" s="79">
        <v>0</v>
      </c>
      <c r="AE915" s="83" t="s">
        <v>9915</v>
      </c>
      <c r="AF915" s="79" t="b">
        <v>0</v>
      </c>
      <c r="AG915" s="79" t="s">
        <v>9963</v>
      </c>
      <c r="AH915" s="79"/>
      <c r="AI915" s="83" t="s">
        <v>9915</v>
      </c>
      <c r="AJ915" s="79" t="b">
        <v>0</v>
      </c>
      <c r="AK915" s="79">
        <v>5</v>
      </c>
      <c r="AL915" s="83" t="s">
        <v>9823</v>
      </c>
      <c r="AM915" s="79" t="s">
        <v>9993</v>
      </c>
      <c r="AN915" s="79" t="b">
        <v>0</v>
      </c>
      <c r="AO915" s="83" t="s">
        <v>9823</v>
      </c>
      <c r="AP915" s="79" t="s">
        <v>179</v>
      </c>
      <c r="AQ915" s="79">
        <v>0</v>
      </c>
      <c r="AR915" s="79">
        <v>0</v>
      </c>
      <c r="AS915" s="79"/>
      <c r="AT915" s="79"/>
      <c r="AU915" s="79"/>
      <c r="AV915" s="79"/>
      <c r="AW915" s="79"/>
      <c r="AX915" s="79"/>
      <c r="AY915" s="79"/>
      <c r="AZ915" s="79"/>
      <c r="BA915">
        <v>1</v>
      </c>
      <c r="BB915">
        <v>0</v>
      </c>
      <c r="BC915" s="79" t="str">
        <f>IF(Edges[[#This Row],[Sentiment]]=0,"NEUTRAL",IF(Edges[[#This Row],[Sentiment]]=1,"POSITIVE",IF(Edges[[#This Row],[Sentiment]]=-1,"NEGATIVE")))</f>
        <v>NEUTRAL</v>
      </c>
      <c r="BD915" s="79" t="str">
        <f>IF(Edges[[#This Row],[Vertex 1]]=Edges[[#This Row],[Vertex 2]],"HIDE","SHOW")</f>
        <v>SHOW</v>
      </c>
      <c r="BE915" s="78" t="str">
        <f>REPLACE(INDEX(GroupVertices[Group], MATCH(Edges[[#This Row],[Vertex 1]],GroupVertices[Vertex],0)),1,1,"")</f>
        <v>EUTRAL</v>
      </c>
      <c r="BF915" s="78" t="str">
        <f>REPLACE(INDEX(GroupVertices[Group], MATCH(Edges[[#This Row],[Vertex 2]],GroupVertices[Vertex],0)),1,1,"")</f>
        <v>EGATIVE</v>
      </c>
    </row>
    <row r="916" spans="1:58" x14ac:dyDescent="0.25">
      <c r="A916" s="64" t="s">
        <v>765</v>
      </c>
      <c r="B916" s="64" t="s">
        <v>1520</v>
      </c>
      <c r="C916" s="65"/>
      <c r="D916" s="66"/>
      <c r="E916" s="67"/>
      <c r="F916" s="68"/>
      <c r="G916" s="65" t="str">
        <f>IF(Edges[[#This Row],[Vertex 1]]=Edges[[#This Row],[Vertex 2]],"HIDE","SHOW")</f>
        <v>SHOW</v>
      </c>
      <c r="H916" s="69"/>
      <c r="I916" s="70"/>
      <c r="J916" s="70"/>
      <c r="K916" s="34" t="s">
        <v>65</v>
      </c>
      <c r="L916" s="77">
        <v>916</v>
      </c>
      <c r="M916" s="77"/>
      <c r="N916" s="72"/>
      <c r="O916" s="79" t="s">
        <v>1646</v>
      </c>
      <c r="P916" s="81">
        <v>42853.370752314811</v>
      </c>
      <c r="Q916" s="79" t="s">
        <v>2114</v>
      </c>
      <c r="R916" s="82" t="s">
        <v>3471</v>
      </c>
      <c r="S916" s="79" t="s">
        <v>4037</v>
      </c>
      <c r="T916" s="79"/>
      <c r="U916" s="79"/>
      <c r="V916" s="82" t="s">
        <v>5164</v>
      </c>
      <c r="W916" s="81">
        <v>42853.370752314811</v>
      </c>
      <c r="X916" s="82" t="s">
        <v>6526</v>
      </c>
      <c r="Y916" s="79"/>
      <c r="Z916" s="79"/>
      <c r="AA916" s="83" t="s">
        <v>8573</v>
      </c>
      <c r="AB916" s="79"/>
      <c r="AC916" s="79" t="b">
        <v>0</v>
      </c>
      <c r="AD916" s="79">
        <v>0</v>
      </c>
      <c r="AE916" s="83" t="s">
        <v>9915</v>
      </c>
      <c r="AF916" s="79" t="b">
        <v>0</v>
      </c>
      <c r="AG916" s="79" t="s">
        <v>9963</v>
      </c>
      <c r="AH916" s="79"/>
      <c r="AI916" s="83" t="s">
        <v>9915</v>
      </c>
      <c r="AJ916" s="79" t="b">
        <v>0</v>
      </c>
      <c r="AK916" s="79">
        <v>20</v>
      </c>
      <c r="AL916" s="83" t="s">
        <v>9813</v>
      </c>
      <c r="AM916" s="79" t="s">
        <v>9990</v>
      </c>
      <c r="AN916" s="79" t="b">
        <v>0</v>
      </c>
      <c r="AO916" s="83" t="s">
        <v>9813</v>
      </c>
      <c r="AP916" s="79" t="s">
        <v>179</v>
      </c>
      <c r="AQ916" s="79">
        <v>0</v>
      </c>
      <c r="AR916" s="79">
        <v>0</v>
      </c>
      <c r="AS916" s="79"/>
      <c r="AT916" s="79"/>
      <c r="AU916" s="79"/>
      <c r="AV916" s="79"/>
      <c r="AW916" s="79"/>
      <c r="AX916" s="79"/>
      <c r="AY916" s="79"/>
      <c r="AZ916" s="79"/>
      <c r="BA916">
        <v>1</v>
      </c>
      <c r="BB916">
        <v>0</v>
      </c>
      <c r="BC916" s="79" t="str">
        <f>IF(Edges[[#This Row],[Sentiment]]=0,"NEUTRAL",IF(Edges[[#This Row],[Sentiment]]=1,"POSITIVE",IF(Edges[[#This Row],[Sentiment]]=-1,"NEGATIVE")))</f>
        <v>NEUTRAL</v>
      </c>
      <c r="BD916" s="79" t="str">
        <f>IF(Edges[[#This Row],[Vertex 1]]=Edges[[#This Row],[Vertex 2]],"HIDE","SHOW")</f>
        <v>SHOW</v>
      </c>
      <c r="BE916" s="78" t="str">
        <f>REPLACE(INDEX(GroupVertices[Group], MATCH(Edges[[#This Row],[Vertex 1]],GroupVertices[Vertex],0)),1,1,"")</f>
        <v>EUTRAL</v>
      </c>
      <c r="BF916" s="78" t="str">
        <f>REPLACE(INDEX(GroupVertices[Group], MATCH(Edges[[#This Row],[Vertex 2]],GroupVertices[Vertex],0)),1,1,"")</f>
        <v>EUTRAL</v>
      </c>
    </row>
    <row r="917" spans="1:58" x14ac:dyDescent="0.25">
      <c r="A917" s="64" t="s">
        <v>766</v>
      </c>
      <c r="B917" s="64" t="s">
        <v>1593</v>
      </c>
      <c r="C917" s="65"/>
      <c r="D917" s="66"/>
      <c r="E917" s="67"/>
      <c r="F917" s="68"/>
      <c r="G917" s="65" t="str">
        <f>IF(Edges[[#This Row],[Vertex 1]]=Edges[[#This Row],[Vertex 2]],"HIDE","SHOW")</f>
        <v>SHOW</v>
      </c>
      <c r="H917" s="69"/>
      <c r="I917" s="70"/>
      <c r="J917" s="70"/>
      <c r="K917" s="34" t="s">
        <v>65</v>
      </c>
      <c r="L917" s="77">
        <v>917</v>
      </c>
      <c r="M917" s="77"/>
      <c r="N917" s="72"/>
      <c r="O917" s="79" t="s">
        <v>1646</v>
      </c>
      <c r="P917" s="81">
        <v>42853.372233796297</v>
      </c>
      <c r="Q917" s="79" t="s">
        <v>2115</v>
      </c>
      <c r="R917" s="82" t="s">
        <v>3419</v>
      </c>
      <c r="S917" s="79" t="s">
        <v>4111</v>
      </c>
      <c r="T917" s="79"/>
      <c r="U917" s="79"/>
      <c r="V917" s="82" t="s">
        <v>5165</v>
      </c>
      <c r="W917" s="81">
        <v>42853.372233796297</v>
      </c>
      <c r="X917" s="82" t="s">
        <v>6527</v>
      </c>
      <c r="Y917" s="79"/>
      <c r="Z917" s="79"/>
      <c r="AA917" s="83" t="s">
        <v>8574</v>
      </c>
      <c r="AB917" s="79"/>
      <c r="AC917" s="79" t="b">
        <v>0</v>
      </c>
      <c r="AD917" s="79">
        <v>0</v>
      </c>
      <c r="AE917" s="83" t="s">
        <v>9915</v>
      </c>
      <c r="AF917" s="79" t="b">
        <v>0</v>
      </c>
      <c r="AG917" s="79" t="s">
        <v>9971</v>
      </c>
      <c r="AH917" s="79"/>
      <c r="AI917" s="83" t="s">
        <v>9915</v>
      </c>
      <c r="AJ917" s="79" t="b">
        <v>0</v>
      </c>
      <c r="AK917" s="79">
        <v>0</v>
      </c>
      <c r="AL917" s="83" t="s">
        <v>9915</v>
      </c>
      <c r="AM917" s="79" t="s">
        <v>9990</v>
      </c>
      <c r="AN917" s="79" t="b">
        <v>0</v>
      </c>
      <c r="AO917" s="83" t="s">
        <v>8574</v>
      </c>
      <c r="AP917" s="79" t="s">
        <v>179</v>
      </c>
      <c r="AQ917" s="79">
        <v>0</v>
      </c>
      <c r="AR917" s="79">
        <v>0</v>
      </c>
      <c r="AS917" s="79"/>
      <c r="AT917" s="79"/>
      <c r="AU917" s="79"/>
      <c r="AV917" s="79"/>
      <c r="AW917" s="79"/>
      <c r="AX917" s="79"/>
      <c r="AY917" s="79"/>
      <c r="AZ917" s="79"/>
      <c r="BA917">
        <v>1</v>
      </c>
      <c r="BB917">
        <v>0</v>
      </c>
      <c r="BC917" s="79" t="str">
        <f>IF(Edges[[#This Row],[Sentiment]]=0,"NEUTRAL",IF(Edges[[#This Row],[Sentiment]]=1,"POSITIVE",IF(Edges[[#This Row],[Sentiment]]=-1,"NEGATIVE")))</f>
        <v>NEUTRAL</v>
      </c>
      <c r="BD917" s="79" t="str">
        <f>IF(Edges[[#This Row],[Vertex 1]]=Edges[[#This Row],[Vertex 2]],"HIDE","SHOW")</f>
        <v>SHOW</v>
      </c>
      <c r="BE917" s="78" t="str">
        <f>REPLACE(INDEX(GroupVertices[Group], MATCH(Edges[[#This Row],[Vertex 1]],GroupVertices[Vertex],0)),1,1,"")</f>
        <v>EUTRAL</v>
      </c>
      <c r="BF917" s="78" t="str">
        <f>REPLACE(INDEX(GroupVertices[Group], MATCH(Edges[[#This Row],[Vertex 2]],GroupVertices[Vertex],0)),1,1,"")</f>
        <v>EUTRAL</v>
      </c>
    </row>
    <row r="918" spans="1:58" x14ac:dyDescent="0.25">
      <c r="A918" s="64" t="s">
        <v>766</v>
      </c>
      <c r="B918" s="64" t="s">
        <v>1594</v>
      </c>
      <c r="C918" s="65"/>
      <c r="D918" s="66"/>
      <c r="E918" s="67"/>
      <c r="F918" s="68"/>
      <c r="G918" s="65" t="str">
        <f>IF(Edges[[#This Row],[Vertex 1]]=Edges[[#This Row],[Vertex 2]],"HIDE","SHOW")</f>
        <v>SHOW</v>
      </c>
      <c r="H918" s="69"/>
      <c r="I918" s="70"/>
      <c r="J918" s="70"/>
      <c r="K918" s="34" t="s">
        <v>65</v>
      </c>
      <c r="L918" s="77">
        <v>918</v>
      </c>
      <c r="M918" s="77"/>
      <c r="N918" s="72"/>
      <c r="O918" s="79" t="s">
        <v>1646</v>
      </c>
      <c r="P918" s="81">
        <v>42853.217662037037</v>
      </c>
      <c r="Q918" s="79" t="s">
        <v>2116</v>
      </c>
      <c r="R918" s="82" t="s">
        <v>3419</v>
      </c>
      <c r="S918" s="79" t="s">
        <v>4111</v>
      </c>
      <c r="T918" s="79"/>
      <c r="U918" s="79"/>
      <c r="V918" s="82" t="s">
        <v>5165</v>
      </c>
      <c r="W918" s="81">
        <v>42853.217662037037</v>
      </c>
      <c r="X918" s="82" t="s">
        <v>6528</v>
      </c>
      <c r="Y918" s="79"/>
      <c r="Z918" s="79"/>
      <c r="AA918" s="83" t="s">
        <v>8575</v>
      </c>
      <c r="AB918" s="79"/>
      <c r="AC918" s="79" t="b">
        <v>0</v>
      </c>
      <c r="AD918" s="79">
        <v>0</v>
      </c>
      <c r="AE918" s="83" t="s">
        <v>9915</v>
      </c>
      <c r="AF918" s="79" t="b">
        <v>0</v>
      </c>
      <c r="AG918" s="79" t="s">
        <v>9963</v>
      </c>
      <c r="AH918" s="79"/>
      <c r="AI918" s="83" t="s">
        <v>9915</v>
      </c>
      <c r="AJ918" s="79" t="b">
        <v>0</v>
      </c>
      <c r="AK918" s="79">
        <v>0</v>
      </c>
      <c r="AL918" s="83" t="s">
        <v>9915</v>
      </c>
      <c r="AM918" s="79" t="s">
        <v>9990</v>
      </c>
      <c r="AN918" s="79" t="b">
        <v>0</v>
      </c>
      <c r="AO918" s="83" t="s">
        <v>8575</v>
      </c>
      <c r="AP918" s="79" t="s">
        <v>179</v>
      </c>
      <c r="AQ918" s="79">
        <v>0</v>
      </c>
      <c r="AR918" s="79">
        <v>0</v>
      </c>
      <c r="AS918" s="79"/>
      <c r="AT918" s="79"/>
      <c r="AU918" s="79"/>
      <c r="AV918" s="79"/>
      <c r="AW918" s="79"/>
      <c r="AX918" s="79"/>
      <c r="AY918" s="79"/>
      <c r="AZ918" s="79"/>
      <c r="BA918">
        <v>1</v>
      </c>
      <c r="BB918">
        <v>0</v>
      </c>
      <c r="BC918" s="79" t="str">
        <f>IF(Edges[[#This Row],[Sentiment]]=0,"NEUTRAL",IF(Edges[[#This Row],[Sentiment]]=1,"POSITIVE",IF(Edges[[#This Row],[Sentiment]]=-1,"NEGATIVE")))</f>
        <v>NEUTRAL</v>
      </c>
      <c r="BD918" s="79" t="str">
        <f>IF(Edges[[#This Row],[Vertex 1]]=Edges[[#This Row],[Vertex 2]],"HIDE","SHOW")</f>
        <v>SHOW</v>
      </c>
      <c r="BE918" s="78" t="str">
        <f>REPLACE(INDEX(GroupVertices[Group], MATCH(Edges[[#This Row],[Vertex 1]],GroupVertices[Vertex],0)),1,1,"")</f>
        <v>EUTRAL</v>
      </c>
      <c r="BF918" s="78" t="str">
        <f>REPLACE(INDEX(GroupVertices[Group], MATCH(Edges[[#This Row],[Vertex 2]],GroupVertices[Vertex],0)),1,1,"")</f>
        <v>eneral</v>
      </c>
    </row>
    <row r="919" spans="1:58" x14ac:dyDescent="0.25">
      <c r="A919" s="64" t="s">
        <v>766</v>
      </c>
      <c r="B919" s="64" t="s">
        <v>1581</v>
      </c>
      <c r="C919" s="65"/>
      <c r="D919" s="66"/>
      <c r="E919" s="67"/>
      <c r="F919" s="68"/>
      <c r="G919" s="65" t="str">
        <f>IF(Edges[[#This Row],[Vertex 1]]=Edges[[#This Row],[Vertex 2]],"HIDE","SHOW")</f>
        <v>SHOW</v>
      </c>
      <c r="H919" s="69"/>
      <c r="I919" s="70"/>
      <c r="J919" s="70"/>
      <c r="K919" s="34" t="s">
        <v>65</v>
      </c>
      <c r="L919" s="77">
        <v>919</v>
      </c>
      <c r="M919" s="77"/>
      <c r="N919" s="72"/>
      <c r="O919" s="79" t="s">
        <v>1646</v>
      </c>
      <c r="P919" s="81">
        <v>42853.372233796297</v>
      </c>
      <c r="Q919" s="79" t="s">
        <v>2115</v>
      </c>
      <c r="R919" s="82" t="s">
        <v>3419</v>
      </c>
      <c r="S919" s="79" t="s">
        <v>4111</v>
      </c>
      <c r="T919" s="79"/>
      <c r="U919" s="79"/>
      <c r="V919" s="82" t="s">
        <v>5165</v>
      </c>
      <c r="W919" s="81">
        <v>42853.372233796297</v>
      </c>
      <c r="X919" s="82" t="s">
        <v>6527</v>
      </c>
      <c r="Y919" s="79"/>
      <c r="Z919" s="79"/>
      <c r="AA919" s="83" t="s">
        <v>8574</v>
      </c>
      <c r="AB919" s="79"/>
      <c r="AC919" s="79" t="b">
        <v>0</v>
      </c>
      <c r="AD919" s="79">
        <v>0</v>
      </c>
      <c r="AE919" s="83" t="s">
        <v>9915</v>
      </c>
      <c r="AF919" s="79" t="b">
        <v>0</v>
      </c>
      <c r="AG919" s="79" t="s">
        <v>9971</v>
      </c>
      <c r="AH919" s="79"/>
      <c r="AI919" s="83" t="s">
        <v>9915</v>
      </c>
      <c r="AJ919" s="79" t="b">
        <v>0</v>
      </c>
      <c r="AK919" s="79">
        <v>0</v>
      </c>
      <c r="AL919" s="83" t="s">
        <v>9915</v>
      </c>
      <c r="AM919" s="79" t="s">
        <v>9990</v>
      </c>
      <c r="AN919" s="79" t="b">
        <v>0</v>
      </c>
      <c r="AO919" s="83" t="s">
        <v>8574</v>
      </c>
      <c r="AP919" s="79" t="s">
        <v>179</v>
      </c>
      <c r="AQ919" s="79">
        <v>0</v>
      </c>
      <c r="AR919" s="79">
        <v>0</v>
      </c>
      <c r="AS919" s="79"/>
      <c r="AT919" s="79"/>
      <c r="AU919" s="79"/>
      <c r="AV919" s="79"/>
      <c r="AW919" s="79"/>
      <c r="AX919" s="79"/>
      <c r="AY919" s="79"/>
      <c r="AZ919" s="79"/>
      <c r="BA919">
        <v>1</v>
      </c>
      <c r="BB919">
        <v>0</v>
      </c>
      <c r="BC919" s="79" t="str">
        <f>IF(Edges[[#This Row],[Sentiment]]=0,"NEUTRAL",IF(Edges[[#This Row],[Sentiment]]=1,"POSITIVE",IF(Edges[[#This Row],[Sentiment]]=-1,"NEGATIVE")))</f>
        <v>NEUTRAL</v>
      </c>
      <c r="BD919" s="79" t="str">
        <f>IF(Edges[[#This Row],[Vertex 1]]=Edges[[#This Row],[Vertex 2]],"HIDE","SHOW")</f>
        <v>SHOW</v>
      </c>
      <c r="BE919" s="78" t="str">
        <f>REPLACE(INDEX(GroupVertices[Group], MATCH(Edges[[#This Row],[Vertex 1]],GroupVertices[Vertex],0)),1,1,"")</f>
        <v>EUTRAL</v>
      </c>
      <c r="BF919" s="78" t="str">
        <f>REPLACE(INDEX(GroupVertices[Group], MATCH(Edges[[#This Row],[Vertex 2]],GroupVertices[Vertex],0)),1,1,"")</f>
        <v>EUTRAL</v>
      </c>
    </row>
    <row r="920" spans="1:58" x14ac:dyDescent="0.25">
      <c r="A920" s="64" t="s">
        <v>767</v>
      </c>
      <c r="B920" s="64" t="s">
        <v>1405</v>
      </c>
      <c r="C920" s="65"/>
      <c r="D920" s="66"/>
      <c r="E920" s="67"/>
      <c r="F920" s="68"/>
      <c r="G920" s="65" t="str">
        <f>IF(Edges[[#This Row],[Vertex 1]]=Edges[[#This Row],[Vertex 2]],"HIDE","SHOW")</f>
        <v>SHOW</v>
      </c>
      <c r="H920" s="69"/>
      <c r="I920" s="70"/>
      <c r="J920" s="70"/>
      <c r="K920" s="34" t="s">
        <v>65</v>
      </c>
      <c r="L920" s="77">
        <v>920</v>
      </c>
      <c r="M920" s="77"/>
      <c r="N920" s="72"/>
      <c r="O920" s="79" t="s">
        <v>1646</v>
      </c>
      <c r="P920" s="81">
        <v>42853.373171296298</v>
      </c>
      <c r="Q920" s="79" t="s">
        <v>2048</v>
      </c>
      <c r="R920" s="82" t="s">
        <v>3436</v>
      </c>
      <c r="S920" s="79" t="s">
        <v>4048</v>
      </c>
      <c r="T920" s="79"/>
      <c r="U920" s="82" t="s">
        <v>4541</v>
      </c>
      <c r="V920" s="82" t="s">
        <v>4541</v>
      </c>
      <c r="W920" s="81">
        <v>42853.373171296298</v>
      </c>
      <c r="X920" s="82" t="s">
        <v>6529</v>
      </c>
      <c r="Y920" s="79"/>
      <c r="Z920" s="79"/>
      <c r="AA920" s="83" t="s">
        <v>8576</v>
      </c>
      <c r="AB920" s="79"/>
      <c r="AC920" s="79" t="b">
        <v>0</v>
      </c>
      <c r="AD920" s="79">
        <v>0</v>
      </c>
      <c r="AE920" s="83" t="s">
        <v>9915</v>
      </c>
      <c r="AF920" s="79" t="b">
        <v>0</v>
      </c>
      <c r="AG920" s="79" t="s">
        <v>9963</v>
      </c>
      <c r="AH920" s="79"/>
      <c r="AI920" s="83" t="s">
        <v>9915</v>
      </c>
      <c r="AJ920" s="79" t="b">
        <v>0</v>
      </c>
      <c r="AK920" s="79">
        <v>13</v>
      </c>
      <c r="AL920" s="83" t="s">
        <v>9518</v>
      </c>
      <c r="AM920" s="79" t="s">
        <v>9991</v>
      </c>
      <c r="AN920" s="79" t="b">
        <v>0</v>
      </c>
      <c r="AO920" s="83" t="s">
        <v>9518</v>
      </c>
      <c r="AP920" s="79" t="s">
        <v>179</v>
      </c>
      <c r="AQ920" s="79">
        <v>0</v>
      </c>
      <c r="AR920" s="79">
        <v>0</v>
      </c>
      <c r="AS920" s="79"/>
      <c r="AT920" s="79"/>
      <c r="AU920" s="79"/>
      <c r="AV920" s="79"/>
      <c r="AW920" s="79"/>
      <c r="AX920" s="79"/>
      <c r="AY920" s="79"/>
      <c r="AZ920" s="79"/>
      <c r="BA920">
        <v>1</v>
      </c>
      <c r="BB920">
        <v>0</v>
      </c>
      <c r="BC920" s="79" t="str">
        <f>IF(Edges[[#This Row],[Sentiment]]=0,"NEUTRAL",IF(Edges[[#This Row],[Sentiment]]=1,"POSITIVE",IF(Edges[[#This Row],[Sentiment]]=-1,"NEGATIVE")))</f>
        <v>NEUTRAL</v>
      </c>
      <c r="BD920" s="79" t="str">
        <f>IF(Edges[[#This Row],[Vertex 1]]=Edges[[#This Row],[Vertex 2]],"HIDE","SHOW")</f>
        <v>SHOW</v>
      </c>
      <c r="BE920" s="78" t="str">
        <f>REPLACE(INDEX(GroupVertices[Group], MATCH(Edges[[#This Row],[Vertex 1]],GroupVertices[Vertex],0)),1,1,"")</f>
        <v>EUTRAL</v>
      </c>
      <c r="BF920" s="78" t="str">
        <f>REPLACE(INDEX(GroupVertices[Group], MATCH(Edges[[#This Row],[Vertex 2]],GroupVertices[Vertex],0)),1,1,"")</f>
        <v>OSITIVE</v>
      </c>
    </row>
    <row r="921" spans="1:58" hidden="1" x14ac:dyDescent="0.25">
      <c r="A921" s="64" t="s">
        <v>768</v>
      </c>
      <c r="B921" s="64" t="s">
        <v>768</v>
      </c>
      <c r="C921" s="65"/>
      <c r="D921" s="66"/>
      <c r="E921" s="67"/>
      <c r="F921" s="68"/>
      <c r="G921" s="65" t="str">
        <f>IF(Edges[[#This Row],[Vertex 1]]=Edges[[#This Row],[Vertex 2]],"HIDE","SHOW")</f>
        <v>HIDE</v>
      </c>
      <c r="H921" s="69"/>
      <c r="I921" s="70"/>
      <c r="J921" s="70"/>
      <c r="K921" s="34"/>
      <c r="L921" s="77"/>
      <c r="M921" s="77"/>
      <c r="N921" s="72"/>
      <c r="O921" s="79" t="s">
        <v>179</v>
      </c>
      <c r="P921" s="81">
        <v>42853.373460648145</v>
      </c>
      <c r="Q921" s="79" t="s">
        <v>2117</v>
      </c>
      <c r="R921" s="79" t="s">
        <v>3472</v>
      </c>
      <c r="S921" s="79" t="s">
        <v>4131</v>
      </c>
      <c r="T921" s="79" t="s">
        <v>4349</v>
      </c>
      <c r="U921" s="79"/>
      <c r="V921" s="82" t="s">
        <v>5166</v>
      </c>
      <c r="W921" s="81">
        <v>42853.373460648145</v>
      </c>
      <c r="X921" s="82" t="s">
        <v>6530</v>
      </c>
      <c r="Y921" s="79"/>
      <c r="Z921" s="79"/>
      <c r="AA921" s="83" t="s">
        <v>8577</v>
      </c>
      <c r="AB921" s="79"/>
      <c r="AC921" s="79" t="b">
        <v>0</v>
      </c>
      <c r="AD921" s="79">
        <v>0</v>
      </c>
      <c r="AE921" s="83" t="s">
        <v>9915</v>
      </c>
      <c r="AF921" s="79" t="b">
        <v>0</v>
      </c>
      <c r="AG921" s="79" t="s">
        <v>9963</v>
      </c>
      <c r="AH921" s="79"/>
      <c r="AI921" s="83" t="s">
        <v>9915</v>
      </c>
      <c r="AJ921" s="79" t="b">
        <v>0</v>
      </c>
      <c r="AK921" s="79">
        <v>0</v>
      </c>
      <c r="AL921" s="83" t="s">
        <v>9915</v>
      </c>
      <c r="AM921" s="79" t="s">
        <v>9990</v>
      </c>
      <c r="AN921" s="79" t="b">
        <v>1</v>
      </c>
      <c r="AO921" s="83" t="s">
        <v>8577</v>
      </c>
      <c r="AP921" s="79" t="s">
        <v>179</v>
      </c>
      <c r="AQ921" s="79">
        <v>0</v>
      </c>
      <c r="AR921" s="79">
        <v>0</v>
      </c>
      <c r="AS921" s="79"/>
      <c r="AT921" s="79"/>
      <c r="AU921" s="79"/>
      <c r="AV921" s="79"/>
      <c r="AW921" s="79"/>
      <c r="AX921" s="79"/>
      <c r="AY921" s="79"/>
      <c r="AZ921" s="79"/>
      <c r="BA921">
        <v>1</v>
      </c>
      <c r="BB921">
        <v>0</v>
      </c>
      <c r="BC921" s="79" t="str">
        <f>IF(Edges[[#This Row],[Sentiment]]=0,"NEUTRAL",IF(Edges[[#This Row],[Sentiment]]=1,"POSITIVE",IF(Edges[[#This Row],[Sentiment]]=-1,"NEGATIVE")))</f>
        <v>NEUTRAL</v>
      </c>
      <c r="BD921" s="79" t="str">
        <f>IF(Edges[[#This Row],[Vertex 1]]=Edges[[#This Row],[Vertex 2]],"HIDE","SHOW")</f>
        <v>HIDE</v>
      </c>
      <c r="BE921" s="124" t="e">
        <f>REPLACE(INDEX(GroupVertices[Group], MATCH(Edges[[#This Row],[Vertex 1]],GroupVertices[Vertex],0)),1,1,"")</f>
        <v>#N/A</v>
      </c>
      <c r="BF921" s="124" t="e">
        <f>REPLACE(INDEX(GroupVertices[Group], MATCH(Edges[[#This Row],[Vertex 2]],GroupVertices[Vertex],0)),1,1,"")</f>
        <v>#N/A</v>
      </c>
    </row>
    <row r="922" spans="1:58" hidden="1" x14ac:dyDescent="0.25">
      <c r="A922" s="64" t="s">
        <v>769</v>
      </c>
      <c r="B922" s="64" t="s">
        <v>769</v>
      </c>
      <c r="C922" s="65"/>
      <c r="D922" s="66"/>
      <c r="E922" s="67"/>
      <c r="F922" s="68"/>
      <c r="G922" s="65" t="str">
        <f>IF(Edges[[#This Row],[Vertex 1]]=Edges[[#This Row],[Vertex 2]],"HIDE","SHOW")</f>
        <v>HIDE</v>
      </c>
      <c r="H922" s="69"/>
      <c r="I922" s="70"/>
      <c r="J922" s="70"/>
      <c r="K922" s="34"/>
      <c r="L922" s="77"/>
      <c r="M922" s="77"/>
      <c r="N922" s="72"/>
      <c r="O922" s="79" t="s">
        <v>179</v>
      </c>
      <c r="P922" s="81">
        <v>42853.376250000001</v>
      </c>
      <c r="Q922" s="79" t="s">
        <v>2118</v>
      </c>
      <c r="R922" s="82" t="s">
        <v>3416</v>
      </c>
      <c r="S922" s="79" t="s">
        <v>4037</v>
      </c>
      <c r="T922" s="79"/>
      <c r="U922" s="79"/>
      <c r="V922" s="82" t="s">
        <v>4787</v>
      </c>
      <c r="W922" s="81">
        <v>42853.376250000001</v>
      </c>
      <c r="X922" s="82" t="s">
        <v>6531</v>
      </c>
      <c r="Y922" s="79"/>
      <c r="Z922" s="79"/>
      <c r="AA922" s="83" t="s">
        <v>8578</v>
      </c>
      <c r="AB922" s="79"/>
      <c r="AC922" s="79" t="b">
        <v>0</v>
      </c>
      <c r="AD922" s="79">
        <v>0</v>
      </c>
      <c r="AE922" s="83" t="s">
        <v>9915</v>
      </c>
      <c r="AF922" s="79" t="b">
        <v>0</v>
      </c>
      <c r="AG922" s="79" t="s">
        <v>9963</v>
      </c>
      <c r="AH922" s="79"/>
      <c r="AI922" s="83" t="s">
        <v>9915</v>
      </c>
      <c r="AJ922" s="79" t="b">
        <v>0</v>
      </c>
      <c r="AK922" s="79">
        <v>0</v>
      </c>
      <c r="AL922" s="83" t="s">
        <v>9915</v>
      </c>
      <c r="AM922" s="79" t="s">
        <v>10040</v>
      </c>
      <c r="AN922" s="79" t="b">
        <v>0</v>
      </c>
      <c r="AO922" s="83" t="s">
        <v>8578</v>
      </c>
      <c r="AP922" s="79" t="s">
        <v>179</v>
      </c>
      <c r="AQ922" s="79">
        <v>0</v>
      </c>
      <c r="AR922" s="79">
        <v>0</v>
      </c>
      <c r="AS922" s="79"/>
      <c r="AT922" s="79"/>
      <c r="AU922" s="79"/>
      <c r="AV922" s="79"/>
      <c r="AW922" s="79"/>
      <c r="AX922" s="79"/>
      <c r="AY922" s="79"/>
      <c r="AZ922" s="79"/>
      <c r="BA922">
        <v>1</v>
      </c>
      <c r="BB922">
        <v>0</v>
      </c>
      <c r="BC922" s="79" t="str">
        <f>IF(Edges[[#This Row],[Sentiment]]=0,"NEUTRAL",IF(Edges[[#This Row],[Sentiment]]=1,"POSITIVE",IF(Edges[[#This Row],[Sentiment]]=-1,"NEGATIVE")))</f>
        <v>NEUTRAL</v>
      </c>
      <c r="BD922" s="79" t="str">
        <f>IF(Edges[[#This Row],[Vertex 1]]=Edges[[#This Row],[Vertex 2]],"HIDE","SHOW")</f>
        <v>HIDE</v>
      </c>
      <c r="BE922" s="124" t="e">
        <f>REPLACE(INDEX(GroupVertices[Group], MATCH(Edges[[#This Row],[Vertex 1]],GroupVertices[Vertex],0)),1,1,"")</f>
        <v>#N/A</v>
      </c>
      <c r="BF922" s="124" t="e">
        <f>REPLACE(INDEX(GroupVertices[Group], MATCH(Edges[[#This Row],[Vertex 2]],GroupVertices[Vertex],0)),1,1,"")</f>
        <v>#N/A</v>
      </c>
    </row>
    <row r="923" spans="1:58" hidden="1" x14ac:dyDescent="0.25">
      <c r="A923" s="64" t="s">
        <v>770</v>
      </c>
      <c r="B923" s="64" t="s">
        <v>770</v>
      </c>
      <c r="C923" s="65"/>
      <c r="D923" s="66"/>
      <c r="E923" s="67"/>
      <c r="F923" s="68"/>
      <c r="G923" s="65" t="str">
        <f>IF(Edges[[#This Row],[Vertex 1]]=Edges[[#This Row],[Vertex 2]],"HIDE","SHOW")</f>
        <v>HIDE</v>
      </c>
      <c r="H923" s="69"/>
      <c r="I923" s="70"/>
      <c r="J923" s="70"/>
      <c r="K923" s="34"/>
      <c r="L923" s="77"/>
      <c r="M923" s="77"/>
      <c r="N923" s="72"/>
      <c r="O923" s="79" t="s">
        <v>179</v>
      </c>
      <c r="P923" s="81">
        <v>42847.806863425925</v>
      </c>
      <c r="Q923" s="79" t="s">
        <v>2119</v>
      </c>
      <c r="R923" s="82" t="s">
        <v>3176</v>
      </c>
      <c r="S923" s="79" t="s">
        <v>4019</v>
      </c>
      <c r="T923" s="79"/>
      <c r="U923" s="79"/>
      <c r="V923" s="82" t="s">
        <v>5167</v>
      </c>
      <c r="W923" s="81">
        <v>42847.806863425925</v>
      </c>
      <c r="X923" s="82" t="s">
        <v>6532</v>
      </c>
      <c r="Y923" s="79"/>
      <c r="Z923" s="79"/>
      <c r="AA923" s="83" t="s">
        <v>8579</v>
      </c>
      <c r="AB923" s="79"/>
      <c r="AC923" s="79" t="b">
        <v>0</v>
      </c>
      <c r="AD923" s="79">
        <v>22</v>
      </c>
      <c r="AE923" s="83" t="s">
        <v>9915</v>
      </c>
      <c r="AF923" s="79" t="b">
        <v>0</v>
      </c>
      <c r="AG923" s="79" t="s">
        <v>9963</v>
      </c>
      <c r="AH923" s="79"/>
      <c r="AI923" s="83" t="s">
        <v>9915</v>
      </c>
      <c r="AJ923" s="79" t="b">
        <v>0</v>
      </c>
      <c r="AK923" s="79">
        <v>15</v>
      </c>
      <c r="AL923" s="83" t="s">
        <v>9915</v>
      </c>
      <c r="AM923" s="79" t="s">
        <v>9990</v>
      </c>
      <c r="AN923" s="79" t="b">
        <v>0</v>
      </c>
      <c r="AO923" s="83" t="s">
        <v>8579</v>
      </c>
      <c r="AP923" s="79" t="s">
        <v>10099</v>
      </c>
      <c r="AQ923" s="79">
        <v>0</v>
      </c>
      <c r="AR923" s="79">
        <v>0</v>
      </c>
      <c r="AS923" s="79"/>
      <c r="AT923" s="79"/>
      <c r="AU923" s="79"/>
      <c r="AV923" s="79"/>
      <c r="AW923" s="79"/>
      <c r="AX923" s="79"/>
      <c r="AY923" s="79"/>
      <c r="AZ923" s="79"/>
      <c r="BA923">
        <v>3</v>
      </c>
      <c r="BB923">
        <v>0</v>
      </c>
      <c r="BC923" s="79" t="str">
        <f>IF(Edges[[#This Row],[Sentiment]]=0,"NEUTRAL",IF(Edges[[#This Row],[Sentiment]]=1,"POSITIVE",IF(Edges[[#This Row],[Sentiment]]=-1,"NEGATIVE")))</f>
        <v>NEUTRAL</v>
      </c>
      <c r="BD923" s="79" t="str">
        <f>IF(Edges[[#This Row],[Vertex 1]]=Edges[[#This Row],[Vertex 2]],"HIDE","SHOW")</f>
        <v>HIDE</v>
      </c>
      <c r="BE923" s="124" t="str">
        <f>REPLACE(INDEX(GroupVertices[Group], MATCH(Edges[[#This Row],[Vertex 1]],GroupVertices[Vertex],0)),1,1,"")</f>
        <v>EUTRAL</v>
      </c>
      <c r="BF923" s="124" t="str">
        <f>REPLACE(INDEX(GroupVertices[Group], MATCH(Edges[[#This Row],[Vertex 2]],GroupVertices[Vertex],0)),1,1,"")</f>
        <v>EUTRAL</v>
      </c>
    </row>
    <row r="924" spans="1:58" hidden="1" x14ac:dyDescent="0.25">
      <c r="A924" s="64" t="s">
        <v>770</v>
      </c>
      <c r="B924" s="64" t="s">
        <v>770</v>
      </c>
      <c r="C924" s="65"/>
      <c r="D924" s="66"/>
      <c r="E924" s="67"/>
      <c r="F924" s="68"/>
      <c r="G924" s="65" t="str">
        <f>IF(Edges[[#This Row],[Vertex 1]]=Edges[[#This Row],[Vertex 2]],"HIDE","SHOW")</f>
        <v>HIDE</v>
      </c>
      <c r="H924" s="69"/>
      <c r="I924" s="70"/>
      <c r="J924" s="70"/>
      <c r="K924" s="34"/>
      <c r="L924" s="77"/>
      <c r="M924" s="77"/>
      <c r="N924" s="72"/>
      <c r="O924" s="79" t="s">
        <v>179</v>
      </c>
      <c r="P924" s="81">
        <v>42847.761307870373</v>
      </c>
      <c r="Q924" s="79" t="s">
        <v>2120</v>
      </c>
      <c r="R924" s="82" t="s">
        <v>3473</v>
      </c>
      <c r="S924" s="79" t="s">
        <v>4051</v>
      </c>
      <c r="T924" s="79"/>
      <c r="U924" s="79"/>
      <c r="V924" s="82" t="s">
        <v>5167</v>
      </c>
      <c r="W924" s="81">
        <v>42847.761307870373</v>
      </c>
      <c r="X924" s="82" t="s">
        <v>6533</v>
      </c>
      <c r="Y924" s="79"/>
      <c r="Z924" s="79"/>
      <c r="AA924" s="83" t="s">
        <v>8580</v>
      </c>
      <c r="AB924" s="79"/>
      <c r="AC924" s="79" t="b">
        <v>0</v>
      </c>
      <c r="AD924" s="79">
        <v>20</v>
      </c>
      <c r="AE924" s="83" t="s">
        <v>9915</v>
      </c>
      <c r="AF924" s="79" t="b">
        <v>1</v>
      </c>
      <c r="AG924" s="79" t="s">
        <v>9963</v>
      </c>
      <c r="AH924" s="79"/>
      <c r="AI924" s="83" t="s">
        <v>8715</v>
      </c>
      <c r="AJ924" s="79" t="b">
        <v>0</v>
      </c>
      <c r="AK924" s="79">
        <v>13</v>
      </c>
      <c r="AL924" s="83" t="s">
        <v>9915</v>
      </c>
      <c r="AM924" s="79" t="s">
        <v>9990</v>
      </c>
      <c r="AN924" s="79" t="b">
        <v>0</v>
      </c>
      <c r="AO924" s="83" t="s">
        <v>8580</v>
      </c>
      <c r="AP924" s="79" t="s">
        <v>10099</v>
      </c>
      <c r="AQ924" s="79">
        <v>0</v>
      </c>
      <c r="AR924" s="79">
        <v>0</v>
      </c>
      <c r="AS924" s="79"/>
      <c r="AT924" s="79"/>
      <c r="AU924" s="79"/>
      <c r="AV924" s="79"/>
      <c r="AW924" s="79"/>
      <c r="AX924" s="79"/>
      <c r="AY924" s="79"/>
      <c r="AZ924" s="79"/>
      <c r="BA924">
        <v>3</v>
      </c>
      <c r="BB924">
        <v>0</v>
      </c>
      <c r="BC924" s="79" t="str">
        <f>IF(Edges[[#This Row],[Sentiment]]=0,"NEUTRAL",IF(Edges[[#This Row],[Sentiment]]=1,"POSITIVE",IF(Edges[[#This Row],[Sentiment]]=-1,"NEGATIVE")))</f>
        <v>NEUTRAL</v>
      </c>
      <c r="BD924" s="79" t="str">
        <f>IF(Edges[[#This Row],[Vertex 1]]=Edges[[#This Row],[Vertex 2]],"HIDE","SHOW")</f>
        <v>HIDE</v>
      </c>
      <c r="BE924" s="124" t="str">
        <f>REPLACE(INDEX(GroupVertices[Group], MATCH(Edges[[#This Row],[Vertex 1]],GroupVertices[Vertex],0)),1,1,"")</f>
        <v>EUTRAL</v>
      </c>
      <c r="BF924" s="124" t="str">
        <f>REPLACE(INDEX(GroupVertices[Group], MATCH(Edges[[#This Row],[Vertex 2]],GroupVertices[Vertex],0)),1,1,"")</f>
        <v>EUTRAL</v>
      </c>
    </row>
    <row r="925" spans="1:58" hidden="1" x14ac:dyDescent="0.25">
      <c r="A925" s="64" t="s">
        <v>770</v>
      </c>
      <c r="B925" s="64" t="s">
        <v>770</v>
      </c>
      <c r="C925" s="65"/>
      <c r="D925" s="66"/>
      <c r="E925" s="67"/>
      <c r="F925" s="68"/>
      <c r="G925" s="65" t="str">
        <f>IF(Edges[[#This Row],[Vertex 1]]=Edges[[#This Row],[Vertex 2]],"HIDE","SHOW")</f>
        <v>HIDE</v>
      </c>
      <c r="H925" s="69"/>
      <c r="I925" s="70"/>
      <c r="J925" s="70"/>
      <c r="K925" s="34"/>
      <c r="L925" s="77"/>
      <c r="M925" s="77"/>
      <c r="N925" s="72"/>
      <c r="O925" s="79" t="s">
        <v>179</v>
      </c>
      <c r="P925" s="81">
        <v>42847.746967592589</v>
      </c>
      <c r="Q925" s="79" t="s">
        <v>2121</v>
      </c>
      <c r="R925" s="82" t="s">
        <v>3176</v>
      </c>
      <c r="S925" s="79" t="s">
        <v>4019</v>
      </c>
      <c r="T925" s="79"/>
      <c r="U925" s="79"/>
      <c r="V925" s="82" t="s">
        <v>5167</v>
      </c>
      <c r="W925" s="81">
        <v>42847.746967592589</v>
      </c>
      <c r="X925" s="82" t="s">
        <v>6534</v>
      </c>
      <c r="Y925" s="79"/>
      <c r="Z925" s="79"/>
      <c r="AA925" s="83" t="s">
        <v>8581</v>
      </c>
      <c r="AB925" s="79"/>
      <c r="AC925" s="79" t="b">
        <v>0</v>
      </c>
      <c r="AD925" s="79">
        <v>17</v>
      </c>
      <c r="AE925" s="83" t="s">
        <v>9915</v>
      </c>
      <c r="AF925" s="79" t="b">
        <v>0</v>
      </c>
      <c r="AG925" s="79" t="s">
        <v>9963</v>
      </c>
      <c r="AH925" s="79"/>
      <c r="AI925" s="83" t="s">
        <v>9915</v>
      </c>
      <c r="AJ925" s="79" t="b">
        <v>0</v>
      </c>
      <c r="AK925" s="79">
        <v>14</v>
      </c>
      <c r="AL925" s="83" t="s">
        <v>9915</v>
      </c>
      <c r="AM925" s="79" t="s">
        <v>9990</v>
      </c>
      <c r="AN925" s="79" t="b">
        <v>0</v>
      </c>
      <c r="AO925" s="83" t="s">
        <v>8581</v>
      </c>
      <c r="AP925" s="79" t="s">
        <v>10099</v>
      </c>
      <c r="AQ925" s="79">
        <v>0</v>
      </c>
      <c r="AR925" s="79">
        <v>0</v>
      </c>
      <c r="AS925" s="79"/>
      <c r="AT925" s="79"/>
      <c r="AU925" s="79"/>
      <c r="AV925" s="79"/>
      <c r="AW925" s="79"/>
      <c r="AX925" s="79"/>
      <c r="AY925" s="79"/>
      <c r="AZ925" s="79"/>
      <c r="BA925">
        <v>3</v>
      </c>
      <c r="BB925">
        <v>0</v>
      </c>
      <c r="BC925" s="79" t="str">
        <f>IF(Edges[[#This Row],[Sentiment]]=0,"NEUTRAL",IF(Edges[[#This Row],[Sentiment]]=1,"POSITIVE",IF(Edges[[#This Row],[Sentiment]]=-1,"NEGATIVE")))</f>
        <v>NEUTRAL</v>
      </c>
      <c r="BD925" s="79" t="str">
        <f>IF(Edges[[#This Row],[Vertex 1]]=Edges[[#This Row],[Vertex 2]],"HIDE","SHOW")</f>
        <v>HIDE</v>
      </c>
      <c r="BE925" s="124" t="str">
        <f>REPLACE(INDEX(GroupVertices[Group], MATCH(Edges[[#This Row],[Vertex 1]],GroupVertices[Vertex],0)),1,1,"")</f>
        <v>EUTRAL</v>
      </c>
      <c r="BF925" s="124" t="str">
        <f>REPLACE(INDEX(GroupVertices[Group], MATCH(Edges[[#This Row],[Vertex 2]],GroupVertices[Vertex],0)),1,1,"")</f>
        <v>EUTRAL</v>
      </c>
    </row>
    <row r="926" spans="1:58" x14ac:dyDescent="0.25">
      <c r="A926" s="64" t="s">
        <v>771</v>
      </c>
      <c r="B926" s="64" t="s">
        <v>770</v>
      </c>
      <c r="C926" s="65"/>
      <c r="D926" s="66"/>
      <c r="E926" s="67"/>
      <c r="F926" s="68"/>
      <c r="G926" s="65" t="str">
        <f>IF(Edges[[#This Row],[Vertex 1]]=Edges[[#This Row],[Vertex 2]],"HIDE","SHOW")</f>
        <v>SHOW</v>
      </c>
      <c r="H926" s="69"/>
      <c r="I926" s="70"/>
      <c r="J926" s="70"/>
      <c r="K926" s="34" t="s">
        <v>65</v>
      </c>
      <c r="L926" s="77">
        <v>926</v>
      </c>
      <c r="M926" s="77"/>
      <c r="N926" s="72"/>
      <c r="O926" s="79" t="s">
        <v>1646</v>
      </c>
      <c r="P926" s="81">
        <v>42853.377997685187</v>
      </c>
      <c r="Q926" s="79" t="s">
        <v>2122</v>
      </c>
      <c r="R926" s="82" t="s">
        <v>3176</v>
      </c>
      <c r="S926" s="79" t="s">
        <v>4019</v>
      </c>
      <c r="T926" s="79"/>
      <c r="U926" s="79"/>
      <c r="V926" s="82" t="s">
        <v>5168</v>
      </c>
      <c r="W926" s="81">
        <v>42853.377997685187</v>
      </c>
      <c r="X926" s="82" t="s">
        <v>6535</v>
      </c>
      <c r="Y926" s="79"/>
      <c r="Z926" s="79"/>
      <c r="AA926" s="83" t="s">
        <v>8582</v>
      </c>
      <c r="AB926" s="79"/>
      <c r="AC926" s="79" t="b">
        <v>0</v>
      </c>
      <c r="AD926" s="79">
        <v>0</v>
      </c>
      <c r="AE926" s="83" t="s">
        <v>9915</v>
      </c>
      <c r="AF926" s="79" t="b">
        <v>0</v>
      </c>
      <c r="AG926" s="79" t="s">
        <v>9963</v>
      </c>
      <c r="AH926" s="79"/>
      <c r="AI926" s="83" t="s">
        <v>9915</v>
      </c>
      <c r="AJ926" s="79" t="b">
        <v>0</v>
      </c>
      <c r="AK926" s="79">
        <v>15</v>
      </c>
      <c r="AL926" s="83" t="s">
        <v>8579</v>
      </c>
      <c r="AM926" s="79" t="s">
        <v>9990</v>
      </c>
      <c r="AN926" s="79" t="b">
        <v>0</v>
      </c>
      <c r="AO926" s="83" t="s">
        <v>8579</v>
      </c>
      <c r="AP926" s="79" t="s">
        <v>179</v>
      </c>
      <c r="AQ926" s="79">
        <v>0</v>
      </c>
      <c r="AR926" s="79">
        <v>0</v>
      </c>
      <c r="AS926" s="79"/>
      <c r="AT926" s="79"/>
      <c r="AU926" s="79"/>
      <c r="AV926" s="79"/>
      <c r="AW926" s="79"/>
      <c r="AX926" s="79"/>
      <c r="AY926" s="79"/>
      <c r="AZ926" s="79"/>
      <c r="BA926">
        <v>3</v>
      </c>
      <c r="BB926">
        <v>0</v>
      </c>
      <c r="BC926" s="79" t="str">
        <f>IF(Edges[[#This Row],[Sentiment]]=0,"NEUTRAL",IF(Edges[[#This Row],[Sentiment]]=1,"POSITIVE",IF(Edges[[#This Row],[Sentiment]]=-1,"NEGATIVE")))</f>
        <v>NEUTRAL</v>
      </c>
      <c r="BD926" s="79" t="str">
        <f>IF(Edges[[#This Row],[Vertex 1]]=Edges[[#This Row],[Vertex 2]],"HIDE","SHOW")</f>
        <v>SHOW</v>
      </c>
      <c r="BE926" s="78" t="str">
        <f>REPLACE(INDEX(GroupVertices[Group], MATCH(Edges[[#This Row],[Vertex 1]],GroupVertices[Vertex],0)),1,1,"")</f>
        <v>EUTRAL</v>
      </c>
      <c r="BF926" s="78" t="str">
        <f>REPLACE(INDEX(GroupVertices[Group], MATCH(Edges[[#This Row],[Vertex 2]],GroupVertices[Vertex],0)),1,1,"")</f>
        <v>EUTRAL</v>
      </c>
    </row>
    <row r="927" spans="1:58" x14ac:dyDescent="0.25">
      <c r="A927" s="64" t="s">
        <v>771</v>
      </c>
      <c r="B927" s="64" t="s">
        <v>770</v>
      </c>
      <c r="C927" s="65"/>
      <c r="D927" s="66"/>
      <c r="E927" s="67"/>
      <c r="F927" s="68"/>
      <c r="G927" s="65" t="str">
        <f>IF(Edges[[#This Row],[Vertex 1]]=Edges[[#This Row],[Vertex 2]],"HIDE","SHOW")</f>
        <v>SHOW</v>
      </c>
      <c r="H927" s="69"/>
      <c r="I927" s="70"/>
      <c r="J927" s="70"/>
      <c r="K927" s="34" t="s">
        <v>65</v>
      </c>
      <c r="L927" s="77">
        <v>927</v>
      </c>
      <c r="M927" s="77"/>
      <c r="N927" s="72"/>
      <c r="O927" s="79" t="s">
        <v>1646</v>
      </c>
      <c r="P927" s="81">
        <v>42853.378148148149</v>
      </c>
      <c r="Q927" s="79" t="s">
        <v>2123</v>
      </c>
      <c r="R927" s="82" t="s">
        <v>3473</v>
      </c>
      <c r="S927" s="79" t="s">
        <v>4051</v>
      </c>
      <c r="T927" s="79"/>
      <c r="U927" s="79"/>
      <c r="V927" s="82" t="s">
        <v>5168</v>
      </c>
      <c r="W927" s="81">
        <v>42853.378148148149</v>
      </c>
      <c r="X927" s="82" t="s">
        <v>6536</v>
      </c>
      <c r="Y927" s="79"/>
      <c r="Z927" s="79"/>
      <c r="AA927" s="83" t="s">
        <v>8583</v>
      </c>
      <c r="AB927" s="79"/>
      <c r="AC927" s="79" t="b">
        <v>0</v>
      </c>
      <c r="AD927" s="79">
        <v>0</v>
      </c>
      <c r="AE927" s="83" t="s">
        <v>9915</v>
      </c>
      <c r="AF927" s="79" t="b">
        <v>1</v>
      </c>
      <c r="AG927" s="79" t="s">
        <v>9963</v>
      </c>
      <c r="AH927" s="79"/>
      <c r="AI927" s="83" t="s">
        <v>8715</v>
      </c>
      <c r="AJ927" s="79" t="b">
        <v>0</v>
      </c>
      <c r="AK927" s="79">
        <v>13</v>
      </c>
      <c r="AL927" s="83" t="s">
        <v>8580</v>
      </c>
      <c r="AM927" s="79" t="s">
        <v>9990</v>
      </c>
      <c r="AN927" s="79" t="b">
        <v>0</v>
      </c>
      <c r="AO927" s="83" t="s">
        <v>8580</v>
      </c>
      <c r="AP927" s="79" t="s">
        <v>179</v>
      </c>
      <c r="AQ927" s="79">
        <v>0</v>
      </c>
      <c r="AR927" s="79">
        <v>0</v>
      </c>
      <c r="AS927" s="79"/>
      <c r="AT927" s="79"/>
      <c r="AU927" s="79"/>
      <c r="AV927" s="79"/>
      <c r="AW927" s="79"/>
      <c r="AX927" s="79"/>
      <c r="AY927" s="79"/>
      <c r="AZ927" s="79"/>
      <c r="BA927">
        <v>3</v>
      </c>
      <c r="BB927">
        <v>0</v>
      </c>
      <c r="BC927" s="79" t="str">
        <f>IF(Edges[[#This Row],[Sentiment]]=0,"NEUTRAL",IF(Edges[[#This Row],[Sentiment]]=1,"POSITIVE",IF(Edges[[#This Row],[Sentiment]]=-1,"NEGATIVE")))</f>
        <v>NEUTRAL</v>
      </c>
      <c r="BD927" s="79" t="str">
        <f>IF(Edges[[#This Row],[Vertex 1]]=Edges[[#This Row],[Vertex 2]],"HIDE","SHOW")</f>
        <v>SHOW</v>
      </c>
      <c r="BE927" s="78" t="str">
        <f>REPLACE(INDEX(GroupVertices[Group], MATCH(Edges[[#This Row],[Vertex 1]],GroupVertices[Vertex],0)),1,1,"")</f>
        <v>EUTRAL</v>
      </c>
      <c r="BF927" s="78" t="str">
        <f>REPLACE(INDEX(GroupVertices[Group], MATCH(Edges[[#This Row],[Vertex 2]],GroupVertices[Vertex],0)),1,1,"")</f>
        <v>EUTRAL</v>
      </c>
    </row>
    <row r="928" spans="1:58" x14ac:dyDescent="0.25">
      <c r="A928" s="64" t="s">
        <v>771</v>
      </c>
      <c r="B928" s="64" t="s">
        <v>770</v>
      </c>
      <c r="C928" s="65"/>
      <c r="D928" s="66"/>
      <c r="E928" s="67"/>
      <c r="F928" s="68"/>
      <c r="G928" s="65" t="str">
        <f>IF(Edges[[#This Row],[Vertex 1]]=Edges[[#This Row],[Vertex 2]],"HIDE","SHOW")</f>
        <v>SHOW</v>
      </c>
      <c r="H928" s="69"/>
      <c r="I928" s="70"/>
      <c r="J928" s="70"/>
      <c r="K928" s="34" t="s">
        <v>65</v>
      </c>
      <c r="L928" s="77">
        <v>928</v>
      </c>
      <c r="M928" s="77"/>
      <c r="N928" s="72"/>
      <c r="O928" s="79" t="s">
        <v>1646</v>
      </c>
      <c r="P928" s="81">
        <v>42853.378206018519</v>
      </c>
      <c r="Q928" s="79" t="s">
        <v>2124</v>
      </c>
      <c r="R928" s="82" t="s">
        <v>3176</v>
      </c>
      <c r="S928" s="79" t="s">
        <v>4019</v>
      </c>
      <c r="T928" s="79"/>
      <c r="U928" s="79"/>
      <c r="V928" s="82" t="s">
        <v>5168</v>
      </c>
      <c r="W928" s="81">
        <v>42853.378206018519</v>
      </c>
      <c r="X928" s="82" t="s">
        <v>6537</v>
      </c>
      <c r="Y928" s="79"/>
      <c r="Z928" s="79"/>
      <c r="AA928" s="83" t="s">
        <v>8584</v>
      </c>
      <c r="AB928" s="79"/>
      <c r="AC928" s="79" t="b">
        <v>0</v>
      </c>
      <c r="AD928" s="79">
        <v>0</v>
      </c>
      <c r="AE928" s="83" t="s">
        <v>9915</v>
      </c>
      <c r="AF928" s="79" t="b">
        <v>0</v>
      </c>
      <c r="AG928" s="79" t="s">
        <v>9963</v>
      </c>
      <c r="AH928" s="79"/>
      <c r="AI928" s="83" t="s">
        <v>9915</v>
      </c>
      <c r="AJ928" s="79" t="b">
        <v>0</v>
      </c>
      <c r="AK928" s="79">
        <v>14</v>
      </c>
      <c r="AL928" s="83" t="s">
        <v>8581</v>
      </c>
      <c r="AM928" s="79" t="s">
        <v>9990</v>
      </c>
      <c r="AN928" s="79" t="b">
        <v>0</v>
      </c>
      <c r="AO928" s="83" t="s">
        <v>8581</v>
      </c>
      <c r="AP928" s="79" t="s">
        <v>179</v>
      </c>
      <c r="AQ928" s="79">
        <v>0</v>
      </c>
      <c r="AR928" s="79">
        <v>0</v>
      </c>
      <c r="AS928" s="79"/>
      <c r="AT928" s="79"/>
      <c r="AU928" s="79"/>
      <c r="AV928" s="79"/>
      <c r="AW928" s="79"/>
      <c r="AX928" s="79"/>
      <c r="AY928" s="79"/>
      <c r="AZ928" s="79"/>
      <c r="BA928">
        <v>3</v>
      </c>
      <c r="BB928">
        <v>0</v>
      </c>
      <c r="BC928" s="79" t="str">
        <f>IF(Edges[[#This Row],[Sentiment]]=0,"NEUTRAL",IF(Edges[[#This Row],[Sentiment]]=1,"POSITIVE",IF(Edges[[#This Row],[Sentiment]]=-1,"NEGATIVE")))</f>
        <v>NEUTRAL</v>
      </c>
      <c r="BD928" s="79" t="str">
        <f>IF(Edges[[#This Row],[Vertex 1]]=Edges[[#This Row],[Vertex 2]],"HIDE","SHOW")</f>
        <v>SHOW</v>
      </c>
      <c r="BE928" s="78" t="str">
        <f>REPLACE(INDEX(GroupVertices[Group], MATCH(Edges[[#This Row],[Vertex 1]],GroupVertices[Vertex],0)),1,1,"")</f>
        <v>EUTRAL</v>
      </c>
      <c r="BF928" s="78" t="str">
        <f>REPLACE(INDEX(GroupVertices[Group], MATCH(Edges[[#This Row],[Vertex 2]],GroupVertices[Vertex],0)),1,1,"")</f>
        <v>EUTRAL</v>
      </c>
    </row>
    <row r="929" spans="1:58" x14ac:dyDescent="0.25">
      <c r="A929" s="64" t="s">
        <v>771</v>
      </c>
      <c r="B929" s="64" t="s">
        <v>1546</v>
      </c>
      <c r="C929" s="65"/>
      <c r="D929" s="66"/>
      <c r="E929" s="67"/>
      <c r="F929" s="68"/>
      <c r="G929" s="65" t="str">
        <f>IF(Edges[[#This Row],[Vertex 1]]=Edges[[#This Row],[Vertex 2]],"HIDE","SHOW")</f>
        <v>SHOW</v>
      </c>
      <c r="H929" s="69"/>
      <c r="I929" s="70"/>
      <c r="J929" s="70"/>
      <c r="K929" s="34" t="s">
        <v>65</v>
      </c>
      <c r="L929" s="77">
        <v>929</v>
      </c>
      <c r="M929" s="77"/>
      <c r="N929" s="72"/>
      <c r="O929" s="79" t="s">
        <v>1646</v>
      </c>
      <c r="P929" s="81">
        <v>42853.378101851849</v>
      </c>
      <c r="Q929" s="79" t="s">
        <v>2125</v>
      </c>
      <c r="R929" s="82" t="s">
        <v>3176</v>
      </c>
      <c r="S929" s="79" t="s">
        <v>4019</v>
      </c>
      <c r="T929" s="79" t="s">
        <v>1576</v>
      </c>
      <c r="U929" s="79"/>
      <c r="V929" s="82" t="s">
        <v>5168</v>
      </c>
      <c r="W929" s="81">
        <v>42853.378101851849</v>
      </c>
      <c r="X929" s="82" t="s">
        <v>6538</v>
      </c>
      <c r="Y929" s="79"/>
      <c r="Z929" s="79"/>
      <c r="AA929" s="83" t="s">
        <v>8585</v>
      </c>
      <c r="AB929" s="79"/>
      <c r="AC929" s="79" t="b">
        <v>0</v>
      </c>
      <c r="AD929" s="79">
        <v>0</v>
      </c>
      <c r="AE929" s="83" t="s">
        <v>9915</v>
      </c>
      <c r="AF929" s="79" t="b">
        <v>0</v>
      </c>
      <c r="AG929" s="79" t="s">
        <v>9963</v>
      </c>
      <c r="AH929" s="79"/>
      <c r="AI929" s="83" t="s">
        <v>9915</v>
      </c>
      <c r="AJ929" s="79" t="b">
        <v>0</v>
      </c>
      <c r="AK929" s="79">
        <v>93</v>
      </c>
      <c r="AL929" s="83" t="s">
        <v>8715</v>
      </c>
      <c r="AM929" s="79" t="s">
        <v>9990</v>
      </c>
      <c r="AN929" s="79" t="b">
        <v>0</v>
      </c>
      <c r="AO929" s="83" t="s">
        <v>8715</v>
      </c>
      <c r="AP929" s="79" t="s">
        <v>179</v>
      </c>
      <c r="AQ929" s="79">
        <v>0</v>
      </c>
      <c r="AR929" s="79">
        <v>0</v>
      </c>
      <c r="AS929" s="79"/>
      <c r="AT929" s="79"/>
      <c r="AU929" s="79"/>
      <c r="AV929" s="79"/>
      <c r="AW929" s="79"/>
      <c r="AX929" s="79"/>
      <c r="AY929" s="79"/>
      <c r="AZ929" s="79"/>
      <c r="BA929">
        <v>1</v>
      </c>
      <c r="BB929">
        <v>0</v>
      </c>
      <c r="BC929" s="79" t="str">
        <f>IF(Edges[[#This Row],[Sentiment]]=0,"NEUTRAL",IF(Edges[[#This Row],[Sentiment]]=1,"POSITIVE",IF(Edges[[#This Row],[Sentiment]]=-1,"NEGATIVE")))</f>
        <v>NEUTRAL</v>
      </c>
      <c r="BD929" s="79" t="str">
        <f>IF(Edges[[#This Row],[Vertex 1]]=Edges[[#This Row],[Vertex 2]],"HIDE","SHOW")</f>
        <v>SHOW</v>
      </c>
      <c r="BE929" s="78" t="str">
        <f>REPLACE(INDEX(GroupVertices[Group], MATCH(Edges[[#This Row],[Vertex 1]],GroupVertices[Vertex],0)),1,1,"")</f>
        <v>EUTRAL</v>
      </c>
      <c r="BF929" s="78" t="str">
        <f>REPLACE(INDEX(GroupVertices[Group], MATCH(Edges[[#This Row],[Vertex 2]],GroupVertices[Vertex],0)),1,1,"")</f>
        <v>EUTRAL</v>
      </c>
    </row>
    <row r="930" spans="1:58" x14ac:dyDescent="0.25">
      <c r="A930" s="64" t="s">
        <v>771</v>
      </c>
      <c r="B930" s="64" t="s">
        <v>1544</v>
      </c>
      <c r="C930" s="65"/>
      <c r="D930" s="66"/>
      <c r="E930" s="67"/>
      <c r="F930" s="68"/>
      <c r="G930" s="65" t="str">
        <f>IF(Edges[[#This Row],[Vertex 1]]=Edges[[#This Row],[Vertex 2]],"HIDE","SHOW")</f>
        <v>SHOW</v>
      </c>
      <c r="H930" s="69"/>
      <c r="I930" s="70"/>
      <c r="J930" s="70"/>
      <c r="K930" s="34" t="s">
        <v>65</v>
      </c>
      <c r="L930" s="77">
        <v>930</v>
      </c>
      <c r="M930" s="77"/>
      <c r="N930" s="72"/>
      <c r="O930" s="79" t="s">
        <v>1646</v>
      </c>
      <c r="P930" s="81">
        <v>42853.378101851849</v>
      </c>
      <c r="Q930" s="79" t="s">
        <v>2125</v>
      </c>
      <c r="R930" s="82" t="s">
        <v>3176</v>
      </c>
      <c r="S930" s="79" t="s">
        <v>4019</v>
      </c>
      <c r="T930" s="79" t="s">
        <v>1576</v>
      </c>
      <c r="U930" s="79"/>
      <c r="V930" s="82" t="s">
        <v>5168</v>
      </c>
      <c r="W930" s="81">
        <v>42853.378101851849</v>
      </c>
      <c r="X930" s="82" t="s">
        <v>6538</v>
      </c>
      <c r="Y930" s="79"/>
      <c r="Z930" s="79"/>
      <c r="AA930" s="83" t="s">
        <v>8585</v>
      </c>
      <c r="AB930" s="79"/>
      <c r="AC930" s="79" t="b">
        <v>0</v>
      </c>
      <c r="AD930" s="79">
        <v>0</v>
      </c>
      <c r="AE930" s="83" t="s">
        <v>9915</v>
      </c>
      <c r="AF930" s="79" t="b">
        <v>0</v>
      </c>
      <c r="AG930" s="79" t="s">
        <v>9963</v>
      </c>
      <c r="AH930" s="79"/>
      <c r="AI930" s="83" t="s">
        <v>9915</v>
      </c>
      <c r="AJ930" s="79" t="b">
        <v>0</v>
      </c>
      <c r="AK930" s="79">
        <v>93</v>
      </c>
      <c r="AL930" s="83" t="s">
        <v>8715</v>
      </c>
      <c r="AM930" s="79" t="s">
        <v>9990</v>
      </c>
      <c r="AN930" s="79" t="b">
        <v>0</v>
      </c>
      <c r="AO930" s="83" t="s">
        <v>8715</v>
      </c>
      <c r="AP930" s="79" t="s">
        <v>179</v>
      </c>
      <c r="AQ930" s="79">
        <v>0</v>
      </c>
      <c r="AR930" s="79">
        <v>0</v>
      </c>
      <c r="AS930" s="79"/>
      <c r="AT930" s="79"/>
      <c r="AU930" s="79"/>
      <c r="AV930" s="79"/>
      <c r="AW930" s="79"/>
      <c r="AX930" s="79"/>
      <c r="AY930" s="79"/>
      <c r="AZ930" s="79"/>
      <c r="BA930">
        <v>1</v>
      </c>
      <c r="BB930">
        <v>0</v>
      </c>
      <c r="BC930" s="79" t="str">
        <f>IF(Edges[[#This Row],[Sentiment]]=0,"NEUTRAL",IF(Edges[[#This Row],[Sentiment]]=1,"POSITIVE",IF(Edges[[#This Row],[Sentiment]]=-1,"NEGATIVE")))</f>
        <v>NEUTRAL</v>
      </c>
      <c r="BD930" s="79" t="str">
        <f>IF(Edges[[#This Row],[Vertex 1]]=Edges[[#This Row],[Vertex 2]],"HIDE","SHOW")</f>
        <v>SHOW</v>
      </c>
      <c r="BE930" s="78" t="str">
        <f>REPLACE(INDEX(GroupVertices[Group], MATCH(Edges[[#This Row],[Vertex 1]],GroupVertices[Vertex],0)),1,1,"")</f>
        <v>EUTRAL</v>
      </c>
      <c r="BF930" s="78" t="str">
        <f>REPLACE(INDEX(GroupVertices[Group], MATCH(Edges[[#This Row],[Vertex 2]],GroupVertices[Vertex],0)),1,1,"")</f>
        <v>eneral</v>
      </c>
    </row>
    <row r="931" spans="1:58" x14ac:dyDescent="0.25">
      <c r="A931" s="64" t="s">
        <v>771</v>
      </c>
      <c r="B931" s="64" t="s">
        <v>878</v>
      </c>
      <c r="C931" s="65"/>
      <c r="D931" s="66"/>
      <c r="E931" s="67"/>
      <c r="F931" s="68"/>
      <c r="G931" s="65" t="str">
        <f>IF(Edges[[#This Row],[Vertex 1]]=Edges[[#This Row],[Vertex 2]],"HIDE","SHOW")</f>
        <v>SHOW</v>
      </c>
      <c r="H931" s="69"/>
      <c r="I931" s="70"/>
      <c r="J931" s="70"/>
      <c r="K931" s="34" t="s">
        <v>65</v>
      </c>
      <c r="L931" s="77">
        <v>931</v>
      </c>
      <c r="M931" s="77"/>
      <c r="N931" s="72"/>
      <c r="O931" s="79" t="s">
        <v>1646</v>
      </c>
      <c r="P931" s="81">
        <v>42853.378101851849</v>
      </c>
      <c r="Q931" s="79" t="s">
        <v>2125</v>
      </c>
      <c r="R931" s="82" t="s">
        <v>3176</v>
      </c>
      <c r="S931" s="79" t="s">
        <v>4019</v>
      </c>
      <c r="T931" s="79" t="s">
        <v>1576</v>
      </c>
      <c r="U931" s="79"/>
      <c r="V931" s="82" t="s">
        <v>5168</v>
      </c>
      <c r="W931" s="81">
        <v>42853.378101851849</v>
      </c>
      <c r="X931" s="82" t="s">
        <v>6538</v>
      </c>
      <c r="Y931" s="79"/>
      <c r="Z931" s="79"/>
      <c r="AA931" s="83" t="s">
        <v>8585</v>
      </c>
      <c r="AB931" s="79"/>
      <c r="AC931" s="79" t="b">
        <v>0</v>
      </c>
      <c r="AD931" s="79">
        <v>0</v>
      </c>
      <c r="AE931" s="83" t="s">
        <v>9915</v>
      </c>
      <c r="AF931" s="79" t="b">
        <v>0</v>
      </c>
      <c r="AG931" s="79" t="s">
        <v>9963</v>
      </c>
      <c r="AH931" s="79"/>
      <c r="AI931" s="83" t="s">
        <v>9915</v>
      </c>
      <c r="AJ931" s="79" t="b">
        <v>0</v>
      </c>
      <c r="AK931" s="79">
        <v>93</v>
      </c>
      <c r="AL931" s="83" t="s">
        <v>8715</v>
      </c>
      <c r="AM931" s="79" t="s">
        <v>9990</v>
      </c>
      <c r="AN931" s="79" t="b">
        <v>0</v>
      </c>
      <c r="AO931" s="83" t="s">
        <v>8715</v>
      </c>
      <c r="AP931" s="79" t="s">
        <v>179</v>
      </c>
      <c r="AQ931" s="79">
        <v>0</v>
      </c>
      <c r="AR931" s="79">
        <v>0</v>
      </c>
      <c r="AS931" s="79"/>
      <c r="AT931" s="79"/>
      <c r="AU931" s="79"/>
      <c r="AV931" s="79"/>
      <c r="AW931" s="79"/>
      <c r="AX931" s="79"/>
      <c r="AY931" s="79"/>
      <c r="AZ931" s="79"/>
      <c r="BA931">
        <v>1</v>
      </c>
      <c r="BB931">
        <v>0</v>
      </c>
      <c r="BC931" s="79" t="str">
        <f>IF(Edges[[#This Row],[Sentiment]]=0,"NEUTRAL",IF(Edges[[#This Row],[Sentiment]]=1,"POSITIVE",IF(Edges[[#This Row],[Sentiment]]=-1,"NEGATIVE")))</f>
        <v>NEUTRAL</v>
      </c>
      <c r="BD931" s="79" t="str">
        <f>IF(Edges[[#This Row],[Vertex 1]]=Edges[[#This Row],[Vertex 2]],"HIDE","SHOW")</f>
        <v>SHOW</v>
      </c>
      <c r="BE931" s="78" t="str">
        <f>REPLACE(INDEX(GroupVertices[Group], MATCH(Edges[[#This Row],[Vertex 1]],GroupVertices[Vertex],0)),1,1,"")</f>
        <v>EUTRAL</v>
      </c>
      <c r="BF931" s="78" t="str">
        <f>REPLACE(INDEX(GroupVertices[Group], MATCH(Edges[[#This Row],[Vertex 2]],GroupVertices[Vertex],0)),1,1,"")</f>
        <v>EGATIVE</v>
      </c>
    </row>
    <row r="932" spans="1:58" x14ac:dyDescent="0.25">
      <c r="A932" s="64" t="s">
        <v>772</v>
      </c>
      <c r="B932" s="64" t="s">
        <v>1594</v>
      </c>
      <c r="C932" s="65"/>
      <c r="D932" s="66"/>
      <c r="E932" s="67"/>
      <c r="F932" s="68"/>
      <c r="G932" s="65" t="str">
        <f>IF(Edges[[#This Row],[Vertex 1]]=Edges[[#This Row],[Vertex 2]],"HIDE","SHOW")</f>
        <v>SHOW</v>
      </c>
      <c r="H932" s="69"/>
      <c r="I932" s="70"/>
      <c r="J932" s="70"/>
      <c r="K932" s="34" t="s">
        <v>65</v>
      </c>
      <c r="L932" s="77">
        <v>932</v>
      </c>
      <c r="M932" s="77"/>
      <c r="N932" s="72"/>
      <c r="O932" s="79" t="s">
        <v>1646</v>
      </c>
      <c r="P932" s="81">
        <v>42853.378564814811</v>
      </c>
      <c r="Q932" s="79" t="s">
        <v>2126</v>
      </c>
      <c r="R932" s="79"/>
      <c r="S932" s="79"/>
      <c r="T932" s="79"/>
      <c r="U932" s="79"/>
      <c r="V932" s="82" t="s">
        <v>5169</v>
      </c>
      <c r="W932" s="81">
        <v>42853.378564814811</v>
      </c>
      <c r="X932" s="82" t="s">
        <v>6539</v>
      </c>
      <c r="Y932" s="79"/>
      <c r="Z932" s="79"/>
      <c r="AA932" s="83" t="s">
        <v>8586</v>
      </c>
      <c r="AB932" s="79"/>
      <c r="AC932" s="79" t="b">
        <v>0</v>
      </c>
      <c r="AD932" s="79">
        <v>0</v>
      </c>
      <c r="AE932" s="83" t="s">
        <v>9922</v>
      </c>
      <c r="AF932" s="79" t="b">
        <v>0</v>
      </c>
      <c r="AG932" s="79" t="s">
        <v>9963</v>
      </c>
      <c r="AH932" s="79"/>
      <c r="AI932" s="83" t="s">
        <v>9915</v>
      </c>
      <c r="AJ932" s="79" t="b">
        <v>0</v>
      </c>
      <c r="AK932" s="79">
        <v>0</v>
      </c>
      <c r="AL932" s="83" t="s">
        <v>9915</v>
      </c>
      <c r="AM932" s="79" t="s">
        <v>9994</v>
      </c>
      <c r="AN932" s="79" t="b">
        <v>0</v>
      </c>
      <c r="AO932" s="83" t="s">
        <v>8586</v>
      </c>
      <c r="AP932" s="79" t="s">
        <v>179</v>
      </c>
      <c r="AQ932" s="79">
        <v>0</v>
      </c>
      <c r="AR932" s="79">
        <v>0</v>
      </c>
      <c r="AS932" s="79"/>
      <c r="AT932" s="79"/>
      <c r="AU932" s="79"/>
      <c r="AV932" s="79"/>
      <c r="AW932" s="79"/>
      <c r="AX932" s="79"/>
      <c r="AY932" s="79"/>
      <c r="AZ932" s="79"/>
      <c r="BA932">
        <v>1</v>
      </c>
      <c r="BB932">
        <v>0</v>
      </c>
      <c r="BC932" s="79" t="str">
        <f>IF(Edges[[#This Row],[Sentiment]]=0,"NEUTRAL",IF(Edges[[#This Row],[Sentiment]]=1,"POSITIVE",IF(Edges[[#This Row],[Sentiment]]=-1,"NEGATIVE")))</f>
        <v>NEUTRAL</v>
      </c>
      <c r="BD932" s="79" t="str">
        <f>IF(Edges[[#This Row],[Vertex 1]]=Edges[[#This Row],[Vertex 2]],"HIDE","SHOW")</f>
        <v>SHOW</v>
      </c>
      <c r="BE932" s="78" t="str">
        <f>REPLACE(INDEX(GroupVertices[Group], MATCH(Edges[[#This Row],[Vertex 1]],GroupVertices[Vertex],0)),1,1,"")</f>
        <v>EUTRAL</v>
      </c>
      <c r="BF932" s="78" t="str">
        <f>REPLACE(INDEX(GroupVertices[Group], MATCH(Edges[[#This Row],[Vertex 2]],GroupVertices[Vertex],0)),1,1,"")</f>
        <v>eneral</v>
      </c>
    </row>
    <row r="933" spans="1:58" x14ac:dyDescent="0.25">
      <c r="A933" s="64" t="s">
        <v>772</v>
      </c>
      <c r="B933" s="64" t="s">
        <v>1595</v>
      </c>
      <c r="C933" s="65"/>
      <c r="D933" s="66"/>
      <c r="E933" s="67"/>
      <c r="F933" s="68"/>
      <c r="G933" s="65" t="str">
        <f>IF(Edges[[#This Row],[Vertex 1]]=Edges[[#This Row],[Vertex 2]],"HIDE","SHOW")</f>
        <v>SHOW</v>
      </c>
      <c r="H933" s="69"/>
      <c r="I933" s="70"/>
      <c r="J933" s="70"/>
      <c r="K933" s="34" t="s">
        <v>65</v>
      </c>
      <c r="L933" s="77">
        <v>933</v>
      </c>
      <c r="M933" s="77"/>
      <c r="N933" s="72"/>
      <c r="O933" s="79" t="s">
        <v>1646</v>
      </c>
      <c r="P933" s="81">
        <v>42853.378564814811</v>
      </c>
      <c r="Q933" s="79" t="s">
        <v>2126</v>
      </c>
      <c r="R933" s="79"/>
      <c r="S933" s="79"/>
      <c r="T933" s="79"/>
      <c r="U933" s="79"/>
      <c r="V933" s="82" t="s">
        <v>5169</v>
      </c>
      <c r="W933" s="81">
        <v>42853.378564814811</v>
      </c>
      <c r="X933" s="82" t="s">
        <v>6539</v>
      </c>
      <c r="Y933" s="79"/>
      <c r="Z933" s="79"/>
      <c r="AA933" s="83" t="s">
        <v>8586</v>
      </c>
      <c r="AB933" s="79"/>
      <c r="AC933" s="79" t="b">
        <v>0</v>
      </c>
      <c r="AD933" s="79">
        <v>0</v>
      </c>
      <c r="AE933" s="83" t="s">
        <v>9922</v>
      </c>
      <c r="AF933" s="79" t="b">
        <v>0</v>
      </c>
      <c r="AG933" s="79" t="s">
        <v>9963</v>
      </c>
      <c r="AH933" s="79"/>
      <c r="AI933" s="83" t="s">
        <v>9915</v>
      </c>
      <c r="AJ933" s="79" t="b">
        <v>0</v>
      </c>
      <c r="AK933" s="79">
        <v>0</v>
      </c>
      <c r="AL933" s="83" t="s">
        <v>9915</v>
      </c>
      <c r="AM933" s="79" t="s">
        <v>9994</v>
      </c>
      <c r="AN933" s="79" t="b">
        <v>0</v>
      </c>
      <c r="AO933" s="83" t="s">
        <v>8586</v>
      </c>
      <c r="AP933" s="79" t="s">
        <v>179</v>
      </c>
      <c r="AQ933" s="79">
        <v>0</v>
      </c>
      <c r="AR933" s="79">
        <v>0</v>
      </c>
      <c r="AS933" s="79"/>
      <c r="AT933" s="79"/>
      <c r="AU933" s="79"/>
      <c r="AV933" s="79"/>
      <c r="AW933" s="79"/>
      <c r="AX933" s="79"/>
      <c r="AY933" s="79"/>
      <c r="AZ933" s="79"/>
      <c r="BA933">
        <v>1</v>
      </c>
      <c r="BB933">
        <v>0</v>
      </c>
      <c r="BC933" s="79" t="str">
        <f>IF(Edges[[#This Row],[Sentiment]]=0,"NEUTRAL",IF(Edges[[#This Row],[Sentiment]]=1,"POSITIVE",IF(Edges[[#This Row],[Sentiment]]=-1,"NEGATIVE")))</f>
        <v>NEUTRAL</v>
      </c>
      <c r="BD933" s="79" t="str">
        <f>IF(Edges[[#This Row],[Vertex 1]]=Edges[[#This Row],[Vertex 2]],"HIDE","SHOW")</f>
        <v>SHOW</v>
      </c>
      <c r="BE933" s="78" t="str">
        <f>REPLACE(INDEX(GroupVertices[Group], MATCH(Edges[[#This Row],[Vertex 1]],GroupVertices[Vertex],0)),1,1,"")</f>
        <v>EUTRAL</v>
      </c>
      <c r="BF933" s="78" t="str">
        <f>REPLACE(INDEX(GroupVertices[Group], MATCH(Edges[[#This Row],[Vertex 2]],GroupVertices[Vertex],0)),1,1,"")</f>
        <v>EUTRAL</v>
      </c>
    </row>
    <row r="934" spans="1:58" x14ac:dyDescent="0.25">
      <c r="A934" s="64" t="s">
        <v>772</v>
      </c>
      <c r="B934" s="64" t="s">
        <v>1561</v>
      </c>
      <c r="C934" s="65"/>
      <c r="D934" s="66"/>
      <c r="E934" s="67"/>
      <c r="F934" s="68"/>
      <c r="G934" s="65" t="str">
        <f>IF(Edges[[#This Row],[Vertex 1]]=Edges[[#This Row],[Vertex 2]],"HIDE","SHOW")</f>
        <v>SHOW</v>
      </c>
      <c r="H934" s="69"/>
      <c r="I934" s="70"/>
      <c r="J934" s="70"/>
      <c r="K934" s="34" t="s">
        <v>65</v>
      </c>
      <c r="L934" s="77">
        <v>934</v>
      </c>
      <c r="M934" s="77"/>
      <c r="N934" s="72"/>
      <c r="O934" s="79" t="s">
        <v>1647</v>
      </c>
      <c r="P934" s="81">
        <v>42853.378564814811</v>
      </c>
      <c r="Q934" s="79" t="s">
        <v>2126</v>
      </c>
      <c r="R934" s="79"/>
      <c r="S934" s="79"/>
      <c r="T934" s="79"/>
      <c r="U934" s="79"/>
      <c r="V934" s="82" t="s">
        <v>5169</v>
      </c>
      <c r="W934" s="81">
        <v>42853.378564814811</v>
      </c>
      <c r="X934" s="82" t="s">
        <v>6539</v>
      </c>
      <c r="Y934" s="79"/>
      <c r="Z934" s="79"/>
      <c r="AA934" s="83" t="s">
        <v>8586</v>
      </c>
      <c r="AB934" s="79"/>
      <c r="AC934" s="79" t="b">
        <v>0</v>
      </c>
      <c r="AD934" s="79">
        <v>0</v>
      </c>
      <c r="AE934" s="83" t="s">
        <v>9922</v>
      </c>
      <c r="AF934" s="79" t="b">
        <v>0</v>
      </c>
      <c r="AG934" s="79" t="s">
        <v>9963</v>
      </c>
      <c r="AH934" s="79"/>
      <c r="AI934" s="83" t="s">
        <v>9915</v>
      </c>
      <c r="AJ934" s="79" t="b">
        <v>0</v>
      </c>
      <c r="AK934" s="79">
        <v>0</v>
      </c>
      <c r="AL934" s="83" t="s">
        <v>9915</v>
      </c>
      <c r="AM934" s="79" t="s">
        <v>9994</v>
      </c>
      <c r="AN934" s="79" t="b">
        <v>0</v>
      </c>
      <c r="AO934" s="83" t="s">
        <v>8586</v>
      </c>
      <c r="AP934" s="79" t="s">
        <v>179</v>
      </c>
      <c r="AQ934" s="79">
        <v>0</v>
      </c>
      <c r="AR934" s="79">
        <v>0</v>
      </c>
      <c r="AS934" s="79"/>
      <c r="AT934" s="79"/>
      <c r="AU934" s="79"/>
      <c r="AV934" s="79"/>
      <c r="AW934" s="79"/>
      <c r="AX934" s="79"/>
      <c r="AY934" s="79"/>
      <c r="AZ934" s="79"/>
      <c r="BA934">
        <v>1</v>
      </c>
      <c r="BB934">
        <v>0</v>
      </c>
      <c r="BC934" s="79" t="str">
        <f>IF(Edges[[#This Row],[Sentiment]]=0,"NEUTRAL",IF(Edges[[#This Row],[Sentiment]]=1,"POSITIVE",IF(Edges[[#This Row],[Sentiment]]=-1,"NEGATIVE")))</f>
        <v>NEUTRAL</v>
      </c>
      <c r="BD934" s="79" t="str">
        <f>IF(Edges[[#This Row],[Vertex 1]]=Edges[[#This Row],[Vertex 2]],"HIDE","SHOW")</f>
        <v>SHOW</v>
      </c>
      <c r="BE934" s="78" t="str">
        <f>REPLACE(INDEX(GroupVertices[Group], MATCH(Edges[[#This Row],[Vertex 1]],GroupVertices[Vertex],0)),1,1,"")</f>
        <v>EUTRAL</v>
      </c>
      <c r="BF934" s="78" t="str">
        <f>REPLACE(INDEX(GroupVertices[Group], MATCH(Edges[[#This Row],[Vertex 2]],GroupVertices[Vertex],0)),1,1,"")</f>
        <v>EUTRAL</v>
      </c>
    </row>
    <row r="935" spans="1:58" x14ac:dyDescent="0.25">
      <c r="A935" s="64" t="s">
        <v>773</v>
      </c>
      <c r="B935" s="64" t="s">
        <v>1406</v>
      </c>
      <c r="C935" s="65"/>
      <c r="D935" s="66"/>
      <c r="E935" s="67"/>
      <c r="F935" s="68"/>
      <c r="G935" s="65" t="str">
        <f>IF(Edges[[#This Row],[Vertex 1]]=Edges[[#This Row],[Vertex 2]],"HIDE","SHOW")</f>
        <v>SHOW</v>
      </c>
      <c r="H935" s="69"/>
      <c r="I935" s="70"/>
      <c r="J935" s="70"/>
      <c r="K935" s="34" t="s">
        <v>65</v>
      </c>
      <c r="L935" s="77">
        <v>935</v>
      </c>
      <c r="M935" s="77"/>
      <c r="N935" s="72"/>
      <c r="O935" s="79" t="s">
        <v>1646</v>
      </c>
      <c r="P935" s="81">
        <v>42853.37872685185</v>
      </c>
      <c r="Q935" s="79" t="s">
        <v>2127</v>
      </c>
      <c r="R935" s="82" t="s">
        <v>3474</v>
      </c>
      <c r="S935" s="79" t="s">
        <v>4048</v>
      </c>
      <c r="T935" s="79"/>
      <c r="U935" s="79"/>
      <c r="V935" s="82" t="s">
        <v>5170</v>
      </c>
      <c r="W935" s="81">
        <v>42853.37872685185</v>
      </c>
      <c r="X935" s="82" t="s">
        <v>6540</v>
      </c>
      <c r="Y935" s="79"/>
      <c r="Z935" s="79"/>
      <c r="AA935" s="83" t="s">
        <v>8587</v>
      </c>
      <c r="AB935" s="79"/>
      <c r="AC935" s="79" t="b">
        <v>0</v>
      </c>
      <c r="AD935" s="79">
        <v>0</v>
      </c>
      <c r="AE935" s="83" t="s">
        <v>9915</v>
      </c>
      <c r="AF935" s="79" t="b">
        <v>0</v>
      </c>
      <c r="AG935" s="79" t="s">
        <v>9963</v>
      </c>
      <c r="AH935" s="79"/>
      <c r="AI935" s="83" t="s">
        <v>9915</v>
      </c>
      <c r="AJ935" s="79" t="b">
        <v>0</v>
      </c>
      <c r="AK935" s="79">
        <v>0</v>
      </c>
      <c r="AL935" s="83" t="s">
        <v>9915</v>
      </c>
      <c r="AM935" s="79" t="s">
        <v>9990</v>
      </c>
      <c r="AN935" s="79" t="b">
        <v>0</v>
      </c>
      <c r="AO935" s="83" t="s">
        <v>8587</v>
      </c>
      <c r="AP935" s="79" t="s">
        <v>179</v>
      </c>
      <c r="AQ935" s="79">
        <v>0</v>
      </c>
      <c r="AR935" s="79">
        <v>0</v>
      </c>
      <c r="AS935" s="79"/>
      <c r="AT935" s="79"/>
      <c r="AU935" s="79"/>
      <c r="AV935" s="79"/>
      <c r="AW935" s="79"/>
      <c r="AX935" s="79"/>
      <c r="AY935" s="79"/>
      <c r="AZ935" s="79"/>
      <c r="BA935">
        <v>1</v>
      </c>
      <c r="BB935">
        <v>0</v>
      </c>
      <c r="BC935" s="79" t="str">
        <f>IF(Edges[[#This Row],[Sentiment]]=0,"NEUTRAL",IF(Edges[[#This Row],[Sentiment]]=1,"POSITIVE",IF(Edges[[#This Row],[Sentiment]]=-1,"NEGATIVE")))</f>
        <v>NEUTRAL</v>
      </c>
      <c r="BD935" s="79" t="str">
        <f>IF(Edges[[#This Row],[Vertex 1]]=Edges[[#This Row],[Vertex 2]],"HIDE","SHOW")</f>
        <v>SHOW</v>
      </c>
      <c r="BE935" s="78" t="str">
        <f>REPLACE(INDEX(GroupVertices[Group], MATCH(Edges[[#This Row],[Vertex 1]],GroupVertices[Vertex],0)),1,1,"")</f>
        <v>EUTRAL</v>
      </c>
      <c r="BF935" s="78" t="str">
        <f>REPLACE(INDEX(GroupVertices[Group], MATCH(Edges[[#This Row],[Vertex 2]],GroupVertices[Vertex],0)),1,1,"")</f>
        <v>eneral</v>
      </c>
    </row>
    <row r="936" spans="1:58" hidden="1" x14ac:dyDescent="0.25">
      <c r="A936" s="64" t="s">
        <v>774</v>
      </c>
      <c r="B936" s="64" t="s">
        <v>774</v>
      </c>
      <c r="C936" s="65"/>
      <c r="D936" s="66"/>
      <c r="E936" s="67"/>
      <c r="F936" s="68"/>
      <c r="G936" s="65" t="str">
        <f>IF(Edges[[#This Row],[Vertex 1]]=Edges[[#This Row],[Vertex 2]],"HIDE","SHOW")</f>
        <v>HIDE</v>
      </c>
      <c r="H936" s="69"/>
      <c r="I936" s="70"/>
      <c r="J936" s="70"/>
      <c r="K936" s="34"/>
      <c r="L936" s="77"/>
      <c r="M936" s="77"/>
      <c r="N936" s="72"/>
      <c r="O936" s="79" t="s">
        <v>179</v>
      </c>
      <c r="P936" s="81">
        <v>42852.615023148152</v>
      </c>
      <c r="Q936" s="79" t="s">
        <v>2128</v>
      </c>
      <c r="R936" s="82" t="s">
        <v>3475</v>
      </c>
      <c r="S936" s="79" t="s">
        <v>4051</v>
      </c>
      <c r="T936" s="79"/>
      <c r="U936" s="79"/>
      <c r="V936" s="82" t="s">
        <v>5171</v>
      </c>
      <c r="W936" s="81">
        <v>42852.615023148152</v>
      </c>
      <c r="X936" s="82" t="s">
        <v>6541</v>
      </c>
      <c r="Y936" s="79"/>
      <c r="Z936" s="79"/>
      <c r="AA936" s="83" t="s">
        <v>8588</v>
      </c>
      <c r="AB936" s="79"/>
      <c r="AC936" s="79" t="b">
        <v>0</v>
      </c>
      <c r="AD936" s="79">
        <v>0</v>
      </c>
      <c r="AE936" s="83" t="s">
        <v>9915</v>
      </c>
      <c r="AF936" s="79" t="b">
        <v>0</v>
      </c>
      <c r="AG936" s="79" t="s">
        <v>9963</v>
      </c>
      <c r="AH936" s="79"/>
      <c r="AI936" s="83" t="s">
        <v>9915</v>
      </c>
      <c r="AJ936" s="79" t="b">
        <v>0</v>
      </c>
      <c r="AK936" s="79">
        <v>0</v>
      </c>
      <c r="AL936" s="83" t="s">
        <v>9915</v>
      </c>
      <c r="AM936" s="79" t="s">
        <v>4133</v>
      </c>
      <c r="AN936" s="79" t="b">
        <v>1</v>
      </c>
      <c r="AO936" s="83" t="s">
        <v>8588</v>
      </c>
      <c r="AP936" s="79" t="s">
        <v>179</v>
      </c>
      <c r="AQ936" s="79">
        <v>0</v>
      </c>
      <c r="AR936" s="79">
        <v>0</v>
      </c>
      <c r="AS936" s="79"/>
      <c r="AT936" s="79"/>
      <c r="AU936" s="79"/>
      <c r="AV936" s="79"/>
      <c r="AW936" s="79"/>
      <c r="AX936" s="79"/>
      <c r="AY936" s="79"/>
      <c r="AZ936" s="79"/>
      <c r="BA936">
        <v>3</v>
      </c>
      <c r="BB936">
        <v>0</v>
      </c>
      <c r="BC936" s="79" t="str">
        <f>IF(Edges[[#This Row],[Sentiment]]=0,"NEUTRAL",IF(Edges[[#This Row],[Sentiment]]=1,"POSITIVE",IF(Edges[[#This Row],[Sentiment]]=-1,"NEGATIVE")))</f>
        <v>NEUTRAL</v>
      </c>
      <c r="BD936" s="79" t="str">
        <f>IF(Edges[[#This Row],[Vertex 1]]=Edges[[#This Row],[Vertex 2]],"HIDE","SHOW")</f>
        <v>HIDE</v>
      </c>
      <c r="BE936" s="124" t="e">
        <f>REPLACE(INDEX(GroupVertices[Group], MATCH(Edges[[#This Row],[Vertex 1]],GroupVertices[Vertex],0)),1,1,"")</f>
        <v>#N/A</v>
      </c>
      <c r="BF936" s="124" t="e">
        <f>REPLACE(INDEX(GroupVertices[Group], MATCH(Edges[[#This Row],[Vertex 2]],GroupVertices[Vertex],0)),1,1,"")</f>
        <v>#N/A</v>
      </c>
    </row>
    <row r="937" spans="1:58" hidden="1" x14ac:dyDescent="0.25">
      <c r="A937" s="64" t="s">
        <v>774</v>
      </c>
      <c r="B937" s="64" t="s">
        <v>774</v>
      </c>
      <c r="C937" s="65"/>
      <c r="D937" s="66"/>
      <c r="E937" s="67"/>
      <c r="F937" s="68"/>
      <c r="G937" s="65" t="str">
        <f>IF(Edges[[#This Row],[Vertex 1]]=Edges[[#This Row],[Vertex 2]],"HIDE","SHOW")</f>
        <v>HIDE</v>
      </c>
      <c r="H937" s="69"/>
      <c r="I937" s="70"/>
      <c r="J937" s="70"/>
      <c r="K937" s="34"/>
      <c r="L937" s="77"/>
      <c r="M937" s="77"/>
      <c r="N937" s="72"/>
      <c r="O937" s="79" t="s">
        <v>179</v>
      </c>
      <c r="P937" s="81">
        <v>42853.273020833331</v>
      </c>
      <c r="Q937" s="79" t="s">
        <v>2129</v>
      </c>
      <c r="R937" s="79" t="s">
        <v>3476</v>
      </c>
      <c r="S937" s="79" t="s">
        <v>4132</v>
      </c>
      <c r="T937" s="79" t="s">
        <v>4350</v>
      </c>
      <c r="U937" s="79"/>
      <c r="V937" s="82" t="s">
        <v>5171</v>
      </c>
      <c r="W937" s="81">
        <v>42853.273020833331</v>
      </c>
      <c r="X937" s="82" t="s">
        <v>6542</v>
      </c>
      <c r="Y937" s="79"/>
      <c r="Z937" s="79"/>
      <c r="AA937" s="83" t="s">
        <v>8589</v>
      </c>
      <c r="AB937" s="79"/>
      <c r="AC937" s="79" t="b">
        <v>0</v>
      </c>
      <c r="AD937" s="79">
        <v>0</v>
      </c>
      <c r="AE937" s="83" t="s">
        <v>9915</v>
      </c>
      <c r="AF937" s="79" t="b">
        <v>0</v>
      </c>
      <c r="AG937" s="79" t="s">
        <v>9963</v>
      </c>
      <c r="AH937" s="79"/>
      <c r="AI937" s="83" t="s">
        <v>9915</v>
      </c>
      <c r="AJ937" s="79" t="b">
        <v>0</v>
      </c>
      <c r="AK937" s="79">
        <v>0</v>
      </c>
      <c r="AL937" s="83" t="s">
        <v>9915</v>
      </c>
      <c r="AM937" s="79" t="s">
        <v>4133</v>
      </c>
      <c r="AN937" s="79" t="b">
        <v>1</v>
      </c>
      <c r="AO937" s="83" t="s">
        <v>8589</v>
      </c>
      <c r="AP937" s="79" t="s">
        <v>179</v>
      </c>
      <c r="AQ937" s="79">
        <v>0</v>
      </c>
      <c r="AR937" s="79">
        <v>0</v>
      </c>
      <c r="AS937" s="79"/>
      <c r="AT937" s="79"/>
      <c r="AU937" s="79"/>
      <c r="AV937" s="79"/>
      <c r="AW937" s="79"/>
      <c r="AX937" s="79"/>
      <c r="AY937" s="79"/>
      <c r="AZ937" s="79"/>
      <c r="BA937">
        <v>3</v>
      </c>
      <c r="BB937">
        <v>0</v>
      </c>
      <c r="BC937" s="79" t="str">
        <f>IF(Edges[[#This Row],[Sentiment]]=0,"NEUTRAL",IF(Edges[[#This Row],[Sentiment]]=1,"POSITIVE",IF(Edges[[#This Row],[Sentiment]]=-1,"NEGATIVE")))</f>
        <v>NEUTRAL</v>
      </c>
      <c r="BD937" s="79" t="str">
        <f>IF(Edges[[#This Row],[Vertex 1]]=Edges[[#This Row],[Vertex 2]],"HIDE","SHOW")</f>
        <v>HIDE</v>
      </c>
      <c r="BE937" s="124" t="e">
        <f>REPLACE(INDEX(GroupVertices[Group], MATCH(Edges[[#This Row],[Vertex 1]],GroupVertices[Vertex],0)),1,1,"")</f>
        <v>#N/A</v>
      </c>
      <c r="BF937" s="124" t="e">
        <f>REPLACE(INDEX(GroupVertices[Group], MATCH(Edges[[#This Row],[Vertex 2]],GroupVertices[Vertex],0)),1,1,"")</f>
        <v>#N/A</v>
      </c>
    </row>
    <row r="938" spans="1:58" hidden="1" x14ac:dyDescent="0.25">
      <c r="A938" s="64" t="s">
        <v>774</v>
      </c>
      <c r="B938" s="64" t="s">
        <v>774</v>
      </c>
      <c r="C938" s="65"/>
      <c r="D938" s="66"/>
      <c r="E938" s="67"/>
      <c r="F938" s="68"/>
      <c r="G938" s="65" t="str">
        <f>IF(Edges[[#This Row],[Vertex 1]]=Edges[[#This Row],[Vertex 2]],"HIDE","SHOW")</f>
        <v>HIDE</v>
      </c>
      <c r="H938" s="69"/>
      <c r="I938" s="70"/>
      <c r="J938" s="70"/>
      <c r="K938" s="34"/>
      <c r="L938" s="77"/>
      <c r="M938" s="77"/>
      <c r="N938" s="72"/>
      <c r="O938" s="79" t="s">
        <v>179</v>
      </c>
      <c r="P938" s="81">
        <v>42853.38386574074</v>
      </c>
      <c r="Q938" s="79" t="s">
        <v>2130</v>
      </c>
      <c r="R938" s="82" t="s">
        <v>3477</v>
      </c>
      <c r="S938" s="79" t="s">
        <v>4133</v>
      </c>
      <c r="T938" s="79" t="s">
        <v>4351</v>
      </c>
      <c r="U938" s="82" t="s">
        <v>4583</v>
      </c>
      <c r="V938" s="82" t="s">
        <v>4583</v>
      </c>
      <c r="W938" s="81">
        <v>42853.38386574074</v>
      </c>
      <c r="X938" s="82" t="s">
        <v>6543</v>
      </c>
      <c r="Y938" s="79"/>
      <c r="Z938" s="79"/>
      <c r="AA938" s="83" t="s">
        <v>8590</v>
      </c>
      <c r="AB938" s="79"/>
      <c r="AC938" s="79" t="b">
        <v>0</v>
      </c>
      <c r="AD938" s="79">
        <v>0</v>
      </c>
      <c r="AE938" s="83" t="s">
        <v>9915</v>
      </c>
      <c r="AF938" s="79" t="b">
        <v>0</v>
      </c>
      <c r="AG938" s="79" t="s">
        <v>9963</v>
      </c>
      <c r="AH938" s="79"/>
      <c r="AI938" s="83" t="s">
        <v>9915</v>
      </c>
      <c r="AJ938" s="79" t="b">
        <v>0</v>
      </c>
      <c r="AK938" s="79">
        <v>0</v>
      </c>
      <c r="AL938" s="83" t="s">
        <v>9915</v>
      </c>
      <c r="AM938" s="79" t="s">
        <v>4133</v>
      </c>
      <c r="AN938" s="79" t="b">
        <v>0</v>
      </c>
      <c r="AO938" s="83" t="s">
        <v>8590</v>
      </c>
      <c r="AP938" s="79" t="s">
        <v>179</v>
      </c>
      <c r="AQ938" s="79">
        <v>0</v>
      </c>
      <c r="AR938" s="79">
        <v>0</v>
      </c>
      <c r="AS938" s="79"/>
      <c r="AT938" s="79"/>
      <c r="AU938" s="79"/>
      <c r="AV938" s="79"/>
      <c r="AW938" s="79"/>
      <c r="AX938" s="79"/>
      <c r="AY938" s="79"/>
      <c r="AZ938" s="79"/>
      <c r="BA938">
        <v>3</v>
      </c>
      <c r="BB938">
        <v>0</v>
      </c>
      <c r="BC938" s="79" t="str">
        <f>IF(Edges[[#This Row],[Sentiment]]=0,"NEUTRAL",IF(Edges[[#This Row],[Sentiment]]=1,"POSITIVE",IF(Edges[[#This Row],[Sentiment]]=-1,"NEGATIVE")))</f>
        <v>NEUTRAL</v>
      </c>
      <c r="BD938" s="79" t="str">
        <f>IF(Edges[[#This Row],[Vertex 1]]=Edges[[#This Row],[Vertex 2]],"HIDE","SHOW")</f>
        <v>HIDE</v>
      </c>
      <c r="BE938" s="124" t="e">
        <f>REPLACE(INDEX(GroupVertices[Group], MATCH(Edges[[#This Row],[Vertex 1]],GroupVertices[Vertex],0)),1,1,"")</f>
        <v>#N/A</v>
      </c>
      <c r="BF938" s="124" t="e">
        <f>REPLACE(INDEX(GroupVertices[Group], MATCH(Edges[[#This Row],[Vertex 2]],GroupVertices[Vertex],0)),1,1,"")</f>
        <v>#N/A</v>
      </c>
    </row>
    <row r="939" spans="1:58" hidden="1" x14ac:dyDescent="0.25">
      <c r="A939" s="64" t="s">
        <v>775</v>
      </c>
      <c r="B939" s="64" t="s">
        <v>775</v>
      </c>
      <c r="C939" s="65"/>
      <c r="D939" s="66"/>
      <c r="E939" s="67"/>
      <c r="F939" s="68"/>
      <c r="G939" s="65" t="str">
        <f>IF(Edges[[#This Row],[Vertex 1]]=Edges[[#This Row],[Vertex 2]],"HIDE","SHOW")</f>
        <v>HIDE</v>
      </c>
      <c r="H939" s="69"/>
      <c r="I939" s="70"/>
      <c r="J939" s="70"/>
      <c r="K939" s="34"/>
      <c r="L939" s="77"/>
      <c r="M939" s="77"/>
      <c r="N939" s="72"/>
      <c r="O939" s="79" t="s">
        <v>179</v>
      </c>
      <c r="P939" s="81">
        <v>42853.158414351848</v>
      </c>
      <c r="Q939" s="79" t="s">
        <v>2131</v>
      </c>
      <c r="R939" s="82" t="s">
        <v>3416</v>
      </c>
      <c r="S939" s="79" t="s">
        <v>4037</v>
      </c>
      <c r="T939" s="79" t="s">
        <v>4352</v>
      </c>
      <c r="U939" s="79"/>
      <c r="V939" s="82" t="s">
        <v>5172</v>
      </c>
      <c r="W939" s="81">
        <v>42853.158414351848</v>
      </c>
      <c r="X939" s="82" t="s">
        <v>6544</v>
      </c>
      <c r="Y939" s="79"/>
      <c r="Z939" s="79"/>
      <c r="AA939" s="83" t="s">
        <v>8591</v>
      </c>
      <c r="AB939" s="79"/>
      <c r="AC939" s="79" t="b">
        <v>0</v>
      </c>
      <c r="AD939" s="79">
        <v>0</v>
      </c>
      <c r="AE939" s="83" t="s">
        <v>9915</v>
      </c>
      <c r="AF939" s="79" t="b">
        <v>0</v>
      </c>
      <c r="AG939" s="79" t="s">
        <v>9963</v>
      </c>
      <c r="AH939" s="79"/>
      <c r="AI939" s="83" t="s">
        <v>9915</v>
      </c>
      <c r="AJ939" s="79" t="b">
        <v>0</v>
      </c>
      <c r="AK939" s="79">
        <v>0</v>
      </c>
      <c r="AL939" s="83" t="s">
        <v>9915</v>
      </c>
      <c r="AM939" s="79" t="s">
        <v>9998</v>
      </c>
      <c r="AN939" s="79" t="b">
        <v>0</v>
      </c>
      <c r="AO939" s="83" t="s">
        <v>8591</v>
      </c>
      <c r="AP939" s="79" t="s">
        <v>179</v>
      </c>
      <c r="AQ939" s="79">
        <v>0</v>
      </c>
      <c r="AR939" s="79">
        <v>0</v>
      </c>
      <c r="AS939" s="79"/>
      <c r="AT939" s="79"/>
      <c r="AU939" s="79"/>
      <c r="AV939" s="79"/>
      <c r="AW939" s="79"/>
      <c r="AX939" s="79"/>
      <c r="AY939" s="79"/>
      <c r="AZ939" s="79"/>
      <c r="BA939">
        <v>2</v>
      </c>
      <c r="BB939">
        <v>0</v>
      </c>
      <c r="BC939" s="79" t="str">
        <f>IF(Edges[[#This Row],[Sentiment]]=0,"NEUTRAL",IF(Edges[[#This Row],[Sentiment]]=1,"POSITIVE",IF(Edges[[#This Row],[Sentiment]]=-1,"NEGATIVE")))</f>
        <v>NEUTRAL</v>
      </c>
      <c r="BD939" s="79" t="str">
        <f>IF(Edges[[#This Row],[Vertex 1]]=Edges[[#This Row],[Vertex 2]],"HIDE","SHOW")</f>
        <v>HIDE</v>
      </c>
      <c r="BE939" s="124" t="e">
        <f>REPLACE(INDEX(GroupVertices[Group], MATCH(Edges[[#This Row],[Vertex 1]],GroupVertices[Vertex],0)),1,1,"")</f>
        <v>#N/A</v>
      </c>
      <c r="BF939" s="124" t="e">
        <f>REPLACE(INDEX(GroupVertices[Group], MATCH(Edges[[#This Row],[Vertex 2]],GroupVertices[Vertex],0)),1,1,"")</f>
        <v>#N/A</v>
      </c>
    </row>
    <row r="940" spans="1:58" hidden="1" x14ac:dyDescent="0.25">
      <c r="A940" s="64" t="s">
        <v>775</v>
      </c>
      <c r="B940" s="64" t="s">
        <v>775</v>
      </c>
      <c r="C940" s="65"/>
      <c r="D940" s="66"/>
      <c r="E940" s="67"/>
      <c r="F940" s="68"/>
      <c r="G940" s="65" t="str">
        <f>IF(Edges[[#This Row],[Vertex 1]]=Edges[[#This Row],[Vertex 2]],"HIDE","SHOW")</f>
        <v>HIDE</v>
      </c>
      <c r="H940" s="69"/>
      <c r="I940" s="70"/>
      <c r="J940" s="70"/>
      <c r="K940" s="34"/>
      <c r="L940" s="77"/>
      <c r="M940" s="77"/>
      <c r="N940" s="72"/>
      <c r="O940" s="79" t="s">
        <v>179</v>
      </c>
      <c r="P940" s="81">
        <v>42853.384293981479</v>
      </c>
      <c r="Q940" s="79" t="s">
        <v>2132</v>
      </c>
      <c r="R940" s="82" t="s">
        <v>3478</v>
      </c>
      <c r="S940" s="79" t="s">
        <v>4037</v>
      </c>
      <c r="T940" s="79" t="s">
        <v>4352</v>
      </c>
      <c r="U940" s="79"/>
      <c r="V940" s="82" t="s">
        <v>5172</v>
      </c>
      <c r="W940" s="81">
        <v>42853.384293981479</v>
      </c>
      <c r="X940" s="82" t="s">
        <v>6545</v>
      </c>
      <c r="Y940" s="79"/>
      <c r="Z940" s="79"/>
      <c r="AA940" s="83" t="s">
        <v>8592</v>
      </c>
      <c r="AB940" s="79"/>
      <c r="AC940" s="79" t="b">
        <v>0</v>
      </c>
      <c r="AD940" s="79">
        <v>0</v>
      </c>
      <c r="AE940" s="83" t="s">
        <v>9915</v>
      </c>
      <c r="AF940" s="79" t="b">
        <v>0</v>
      </c>
      <c r="AG940" s="79" t="s">
        <v>9963</v>
      </c>
      <c r="AH940" s="79"/>
      <c r="AI940" s="83" t="s">
        <v>9915</v>
      </c>
      <c r="AJ940" s="79" t="b">
        <v>0</v>
      </c>
      <c r="AK940" s="79">
        <v>0</v>
      </c>
      <c r="AL940" s="83" t="s">
        <v>9915</v>
      </c>
      <c r="AM940" s="79" t="s">
        <v>9998</v>
      </c>
      <c r="AN940" s="79" t="b">
        <v>0</v>
      </c>
      <c r="AO940" s="83" t="s">
        <v>8592</v>
      </c>
      <c r="AP940" s="79" t="s">
        <v>179</v>
      </c>
      <c r="AQ940" s="79">
        <v>0</v>
      </c>
      <c r="AR940" s="79">
        <v>0</v>
      </c>
      <c r="AS940" s="79"/>
      <c r="AT940" s="79"/>
      <c r="AU940" s="79"/>
      <c r="AV940" s="79"/>
      <c r="AW940" s="79"/>
      <c r="AX940" s="79"/>
      <c r="AY940" s="79"/>
      <c r="AZ940" s="79"/>
      <c r="BA940">
        <v>2</v>
      </c>
      <c r="BB940">
        <v>0</v>
      </c>
      <c r="BC940" s="79" t="str">
        <f>IF(Edges[[#This Row],[Sentiment]]=0,"NEUTRAL",IF(Edges[[#This Row],[Sentiment]]=1,"POSITIVE",IF(Edges[[#This Row],[Sentiment]]=-1,"NEGATIVE")))</f>
        <v>NEUTRAL</v>
      </c>
      <c r="BD940" s="79" t="str">
        <f>IF(Edges[[#This Row],[Vertex 1]]=Edges[[#This Row],[Vertex 2]],"HIDE","SHOW")</f>
        <v>HIDE</v>
      </c>
      <c r="BE940" s="124" t="e">
        <f>REPLACE(INDEX(GroupVertices[Group], MATCH(Edges[[#This Row],[Vertex 1]],GroupVertices[Vertex],0)),1,1,"")</f>
        <v>#N/A</v>
      </c>
      <c r="BF940" s="124" t="e">
        <f>REPLACE(INDEX(GroupVertices[Group], MATCH(Edges[[#This Row],[Vertex 2]],GroupVertices[Vertex],0)),1,1,"")</f>
        <v>#N/A</v>
      </c>
    </row>
    <row r="941" spans="1:58" hidden="1" x14ac:dyDescent="0.25">
      <c r="A941" s="64" t="s">
        <v>776</v>
      </c>
      <c r="B941" s="64" t="s">
        <v>776</v>
      </c>
      <c r="C941" s="65"/>
      <c r="D941" s="66"/>
      <c r="E941" s="67"/>
      <c r="F941" s="68"/>
      <c r="G941" s="65" t="str">
        <f>IF(Edges[[#This Row],[Vertex 1]]=Edges[[#This Row],[Vertex 2]],"HIDE","SHOW")</f>
        <v>HIDE</v>
      </c>
      <c r="H941" s="69"/>
      <c r="I941" s="70"/>
      <c r="J941" s="70"/>
      <c r="K941" s="34"/>
      <c r="L941" s="77"/>
      <c r="M941" s="77"/>
      <c r="N941" s="72"/>
      <c r="O941" s="79" t="s">
        <v>179</v>
      </c>
      <c r="P941" s="81">
        <v>42853.159166666665</v>
      </c>
      <c r="Q941" s="79" t="s">
        <v>2133</v>
      </c>
      <c r="R941" s="82" t="s">
        <v>3416</v>
      </c>
      <c r="S941" s="79" t="s">
        <v>4037</v>
      </c>
      <c r="T941" s="79" t="s">
        <v>4353</v>
      </c>
      <c r="U941" s="79"/>
      <c r="V941" s="82" t="s">
        <v>5173</v>
      </c>
      <c r="W941" s="81">
        <v>42853.159166666665</v>
      </c>
      <c r="X941" s="82" t="s">
        <v>6546</v>
      </c>
      <c r="Y941" s="79"/>
      <c r="Z941" s="79"/>
      <c r="AA941" s="83" t="s">
        <v>8593</v>
      </c>
      <c r="AB941" s="79"/>
      <c r="AC941" s="79" t="b">
        <v>0</v>
      </c>
      <c r="AD941" s="79">
        <v>0</v>
      </c>
      <c r="AE941" s="83" t="s">
        <v>9915</v>
      </c>
      <c r="AF941" s="79" t="b">
        <v>0</v>
      </c>
      <c r="AG941" s="79" t="s">
        <v>9963</v>
      </c>
      <c r="AH941" s="79"/>
      <c r="AI941" s="83" t="s">
        <v>9915</v>
      </c>
      <c r="AJ941" s="79" t="b">
        <v>0</v>
      </c>
      <c r="AK941" s="79">
        <v>0</v>
      </c>
      <c r="AL941" s="83" t="s">
        <v>9915</v>
      </c>
      <c r="AM941" s="79" t="s">
        <v>9998</v>
      </c>
      <c r="AN941" s="79" t="b">
        <v>0</v>
      </c>
      <c r="AO941" s="83" t="s">
        <v>8593</v>
      </c>
      <c r="AP941" s="79" t="s">
        <v>179</v>
      </c>
      <c r="AQ941" s="79">
        <v>0</v>
      </c>
      <c r="AR941" s="79">
        <v>0</v>
      </c>
      <c r="AS941" s="79"/>
      <c r="AT941" s="79"/>
      <c r="AU941" s="79"/>
      <c r="AV941" s="79"/>
      <c r="AW941" s="79"/>
      <c r="AX941" s="79"/>
      <c r="AY941" s="79"/>
      <c r="AZ941" s="79"/>
      <c r="BA941">
        <v>2</v>
      </c>
      <c r="BB941">
        <v>0</v>
      </c>
      <c r="BC941" s="79" t="str">
        <f>IF(Edges[[#This Row],[Sentiment]]=0,"NEUTRAL",IF(Edges[[#This Row],[Sentiment]]=1,"POSITIVE",IF(Edges[[#This Row],[Sentiment]]=-1,"NEGATIVE")))</f>
        <v>NEUTRAL</v>
      </c>
      <c r="BD941" s="79" t="str">
        <f>IF(Edges[[#This Row],[Vertex 1]]=Edges[[#This Row],[Vertex 2]],"HIDE","SHOW")</f>
        <v>HIDE</v>
      </c>
      <c r="BE941" s="124" t="e">
        <f>REPLACE(INDEX(GroupVertices[Group], MATCH(Edges[[#This Row],[Vertex 1]],GroupVertices[Vertex],0)),1,1,"")</f>
        <v>#N/A</v>
      </c>
      <c r="BF941" s="124" t="e">
        <f>REPLACE(INDEX(GroupVertices[Group], MATCH(Edges[[#This Row],[Vertex 2]],GroupVertices[Vertex],0)),1,1,"")</f>
        <v>#N/A</v>
      </c>
    </row>
    <row r="942" spans="1:58" hidden="1" x14ac:dyDescent="0.25">
      <c r="A942" s="64" t="s">
        <v>776</v>
      </c>
      <c r="B942" s="64" t="s">
        <v>776</v>
      </c>
      <c r="C942" s="65"/>
      <c r="D942" s="66"/>
      <c r="E942" s="67"/>
      <c r="F942" s="68"/>
      <c r="G942" s="65" t="str">
        <f>IF(Edges[[#This Row],[Vertex 1]]=Edges[[#This Row],[Vertex 2]],"HIDE","SHOW")</f>
        <v>HIDE</v>
      </c>
      <c r="H942" s="69"/>
      <c r="I942" s="70"/>
      <c r="J942" s="70"/>
      <c r="K942" s="34"/>
      <c r="L942" s="77"/>
      <c r="M942" s="77"/>
      <c r="N942" s="72"/>
      <c r="O942" s="79" t="s">
        <v>179</v>
      </c>
      <c r="P942" s="81">
        <v>42853.384837962964</v>
      </c>
      <c r="Q942" s="79" t="s">
        <v>2134</v>
      </c>
      <c r="R942" s="82" t="s">
        <v>3478</v>
      </c>
      <c r="S942" s="79" t="s">
        <v>4037</v>
      </c>
      <c r="T942" s="79" t="s">
        <v>4354</v>
      </c>
      <c r="U942" s="79"/>
      <c r="V942" s="82" t="s">
        <v>5173</v>
      </c>
      <c r="W942" s="81">
        <v>42853.384837962964</v>
      </c>
      <c r="X942" s="82" t="s">
        <v>6547</v>
      </c>
      <c r="Y942" s="79"/>
      <c r="Z942" s="79"/>
      <c r="AA942" s="83" t="s">
        <v>8594</v>
      </c>
      <c r="AB942" s="79"/>
      <c r="AC942" s="79" t="b">
        <v>0</v>
      </c>
      <c r="AD942" s="79">
        <v>0</v>
      </c>
      <c r="AE942" s="83" t="s">
        <v>9915</v>
      </c>
      <c r="AF942" s="79" t="b">
        <v>0</v>
      </c>
      <c r="AG942" s="79" t="s">
        <v>9963</v>
      </c>
      <c r="AH942" s="79"/>
      <c r="AI942" s="83" t="s">
        <v>9915</v>
      </c>
      <c r="AJ942" s="79" t="b">
        <v>0</v>
      </c>
      <c r="AK942" s="79">
        <v>0</v>
      </c>
      <c r="AL942" s="83" t="s">
        <v>9915</v>
      </c>
      <c r="AM942" s="79" t="s">
        <v>9998</v>
      </c>
      <c r="AN942" s="79" t="b">
        <v>0</v>
      </c>
      <c r="AO942" s="83" t="s">
        <v>8594</v>
      </c>
      <c r="AP942" s="79" t="s">
        <v>179</v>
      </c>
      <c r="AQ942" s="79">
        <v>0</v>
      </c>
      <c r="AR942" s="79">
        <v>0</v>
      </c>
      <c r="AS942" s="79"/>
      <c r="AT942" s="79"/>
      <c r="AU942" s="79"/>
      <c r="AV942" s="79"/>
      <c r="AW942" s="79"/>
      <c r="AX942" s="79"/>
      <c r="AY942" s="79"/>
      <c r="AZ942" s="79"/>
      <c r="BA942">
        <v>2</v>
      </c>
      <c r="BB942">
        <v>0</v>
      </c>
      <c r="BC942" s="79" t="str">
        <f>IF(Edges[[#This Row],[Sentiment]]=0,"NEUTRAL",IF(Edges[[#This Row],[Sentiment]]=1,"POSITIVE",IF(Edges[[#This Row],[Sentiment]]=-1,"NEGATIVE")))</f>
        <v>NEUTRAL</v>
      </c>
      <c r="BD942" s="79" t="str">
        <f>IF(Edges[[#This Row],[Vertex 1]]=Edges[[#This Row],[Vertex 2]],"HIDE","SHOW")</f>
        <v>HIDE</v>
      </c>
      <c r="BE942" s="124" t="e">
        <f>REPLACE(INDEX(GroupVertices[Group], MATCH(Edges[[#This Row],[Vertex 1]],GroupVertices[Vertex],0)),1,1,"")</f>
        <v>#N/A</v>
      </c>
      <c r="BF942" s="124" t="e">
        <f>REPLACE(INDEX(GroupVertices[Group], MATCH(Edges[[#This Row],[Vertex 2]],GroupVertices[Vertex],0)),1,1,"")</f>
        <v>#N/A</v>
      </c>
    </row>
    <row r="943" spans="1:58" x14ac:dyDescent="0.25">
      <c r="A943" s="64" t="s">
        <v>777</v>
      </c>
      <c r="B943" s="64" t="s">
        <v>1544</v>
      </c>
      <c r="C943" s="65"/>
      <c r="D943" s="66"/>
      <c r="E943" s="67"/>
      <c r="F943" s="68"/>
      <c r="G943" s="65" t="str">
        <f>IF(Edges[[#This Row],[Vertex 1]]=Edges[[#This Row],[Vertex 2]],"HIDE","SHOW")</f>
        <v>SHOW</v>
      </c>
      <c r="H943" s="69"/>
      <c r="I943" s="70"/>
      <c r="J943" s="70"/>
      <c r="K943" s="34" t="s">
        <v>65</v>
      </c>
      <c r="L943" s="77">
        <v>943</v>
      </c>
      <c r="M943" s="77"/>
      <c r="N943" s="72"/>
      <c r="O943" s="79" t="s">
        <v>1646</v>
      </c>
      <c r="P943" s="81">
        <v>42853.385451388887</v>
      </c>
      <c r="Q943" s="79" t="s">
        <v>2112</v>
      </c>
      <c r="R943" s="82" t="s">
        <v>3460</v>
      </c>
      <c r="S943" s="79" t="s">
        <v>4019</v>
      </c>
      <c r="T943" s="79"/>
      <c r="U943" s="82" t="s">
        <v>4582</v>
      </c>
      <c r="V943" s="82" t="s">
        <v>4582</v>
      </c>
      <c r="W943" s="81">
        <v>42853.385451388887</v>
      </c>
      <c r="X943" s="82" t="s">
        <v>6548</v>
      </c>
      <c r="Y943" s="79"/>
      <c r="Z943" s="79"/>
      <c r="AA943" s="83" t="s">
        <v>8595</v>
      </c>
      <c r="AB943" s="79"/>
      <c r="AC943" s="79" t="b">
        <v>0</v>
      </c>
      <c r="AD943" s="79">
        <v>0</v>
      </c>
      <c r="AE943" s="83" t="s">
        <v>9915</v>
      </c>
      <c r="AF943" s="79" t="b">
        <v>0</v>
      </c>
      <c r="AG943" s="79" t="s">
        <v>9963</v>
      </c>
      <c r="AH943" s="79"/>
      <c r="AI943" s="83" t="s">
        <v>9915</v>
      </c>
      <c r="AJ943" s="79" t="b">
        <v>0</v>
      </c>
      <c r="AK943" s="79">
        <v>5</v>
      </c>
      <c r="AL943" s="83" t="s">
        <v>9824</v>
      </c>
      <c r="AM943" s="79" t="s">
        <v>9991</v>
      </c>
      <c r="AN943" s="79" t="b">
        <v>0</v>
      </c>
      <c r="AO943" s="83" t="s">
        <v>9824</v>
      </c>
      <c r="AP943" s="79" t="s">
        <v>179</v>
      </c>
      <c r="AQ943" s="79">
        <v>0</v>
      </c>
      <c r="AR943" s="79">
        <v>0</v>
      </c>
      <c r="AS943" s="79"/>
      <c r="AT943" s="79"/>
      <c r="AU943" s="79"/>
      <c r="AV943" s="79"/>
      <c r="AW943" s="79"/>
      <c r="AX943" s="79"/>
      <c r="AY943" s="79"/>
      <c r="AZ943" s="79"/>
      <c r="BA943">
        <v>1</v>
      </c>
      <c r="BB943">
        <v>0</v>
      </c>
      <c r="BC943" s="79" t="str">
        <f>IF(Edges[[#This Row],[Sentiment]]=0,"NEUTRAL",IF(Edges[[#This Row],[Sentiment]]=1,"POSITIVE",IF(Edges[[#This Row],[Sentiment]]=-1,"NEGATIVE")))</f>
        <v>NEUTRAL</v>
      </c>
      <c r="BD943" s="79" t="str">
        <f>IF(Edges[[#This Row],[Vertex 1]]=Edges[[#This Row],[Vertex 2]],"HIDE","SHOW")</f>
        <v>SHOW</v>
      </c>
      <c r="BE943" s="78" t="str">
        <f>REPLACE(INDEX(GroupVertices[Group], MATCH(Edges[[#This Row],[Vertex 1]],GroupVertices[Vertex],0)),1,1,"")</f>
        <v>EUTRAL</v>
      </c>
      <c r="BF943" s="78" t="str">
        <f>REPLACE(INDEX(GroupVertices[Group], MATCH(Edges[[#This Row],[Vertex 2]],GroupVertices[Vertex],0)),1,1,"")</f>
        <v>eneral</v>
      </c>
    </row>
    <row r="944" spans="1:58" x14ac:dyDescent="0.25">
      <c r="A944" s="64" t="s">
        <v>777</v>
      </c>
      <c r="B944" s="64" t="s">
        <v>878</v>
      </c>
      <c r="C944" s="65"/>
      <c r="D944" s="66"/>
      <c r="E944" s="67"/>
      <c r="F944" s="68"/>
      <c r="G944" s="65" t="str">
        <f>IF(Edges[[#This Row],[Vertex 1]]=Edges[[#This Row],[Vertex 2]],"HIDE","SHOW")</f>
        <v>SHOW</v>
      </c>
      <c r="H944" s="69"/>
      <c r="I944" s="70"/>
      <c r="J944" s="70"/>
      <c r="K944" s="34" t="s">
        <v>65</v>
      </c>
      <c r="L944" s="77">
        <v>944</v>
      </c>
      <c r="M944" s="77"/>
      <c r="N944" s="72"/>
      <c r="O944" s="79" t="s">
        <v>1646</v>
      </c>
      <c r="P944" s="81">
        <v>42853.385451388887</v>
      </c>
      <c r="Q944" s="79" t="s">
        <v>2112</v>
      </c>
      <c r="R944" s="82" t="s">
        <v>3460</v>
      </c>
      <c r="S944" s="79" t="s">
        <v>4019</v>
      </c>
      <c r="T944" s="79"/>
      <c r="U944" s="82" t="s">
        <v>4582</v>
      </c>
      <c r="V944" s="82" t="s">
        <v>4582</v>
      </c>
      <c r="W944" s="81">
        <v>42853.385451388887</v>
      </c>
      <c r="X944" s="82" t="s">
        <v>6548</v>
      </c>
      <c r="Y944" s="79"/>
      <c r="Z944" s="79"/>
      <c r="AA944" s="83" t="s">
        <v>8595</v>
      </c>
      <c r="AB944" s="79"/>
      <c r="AC944" s="79" t="b">
        <v>0</v>
      </c>
      <c r="AD944" s="79">
        <v>0</v>
      </c>
      <c r="AE944" s="83" t="s">
        <v>9915</v>
      </c>
      <c r="AF944" s="79" t="b">
        <v>0</v>
      </c>
      <c r="AG944" s="79" t="s">
        <v>9963</v>
      </c>
      <c r="AH944" s="79"/>
      <c r="AI944" s="83" t="s">
        <v>9915</v>
      </c>
      <c r="AJ944" s="79" t="b">
        <v>0</v>
      </c>
      <c r="AK944" s="79">
        <v>5</v>
      </c>
      <c r="AL944" s="83" t="s">
        <v>9824</v>
      </c>
      <c r="AM944" s="79" t="s">
        <v>9991</v>
      </c>
      <c r="AN944" s="79" t="b">
        <v>0</v>
      </c>
      <c r="AO944" s="83" t="s">
        <v>9824</v>
      </c>
      <c r="AP944" s="79" t="s">
        <v>179</v>
      </c>
      <c r="AQ944" s="79">
        <v>0</v>
      </c>
      <c r="AR944" s="79">
        <v>0</v>
      </c>
      <c r="AS944" s="79"/>
      <c r="AT944" s="79"/>
      <c r="AU944" s="79"/>
      <c r="AV944" s="79"/>
      <c r="AW944" s="79"/>
      <c r="AX944" s="79"/>
      <c r="AY944" s="79"/>
      <c r="AZ944" s="79"/>
      <c r="BA944">
        <v>1</v>
      </c>
      <c r="BB944">
        <v>0</v>
      </c>
      <c r="BC944" s="79" t="str">
        <f>IF(Edges[[#This Row],[Sentiment]]=0,"NEUTRAL",IF(Edges[[#This Row],[Sentiment]]=1,"POSITIVE",IF(Edges[[#This Row],[Sentiment]]=-1,"NEGATIVE")))</f>
        <v>NEUTRAL</v>
      </c>
      <c r="BD944" s="79" t="str">
        <f>IF(Edges[[#This Row],[Vertex 1]]=Edges[[#This Row],[Vertex 2]],"HIDE","SHOW")</f>
        <v>SHOW</v>
      </c>
      <c r="BE944" s="78" t="str">
        <f>REPLACE(INDEX(GroupVertices[Group], MATCH(Edges[[#This Row],[Vertex 1]],GroupVertices[Vertex],0)),1,1,"")</f>
        <v>EUTRAL</v>
      </c>
      <c r="BF944" s="78" t="str">
        <f>REPLACE(INDEX(GroupVertices[Group], MATCH(Edges[[#This Row],[Vertex 2]],GroupVertices[Vertex],0)),1,1,"")</f>
        <v>EGATIVE</v>
      </c>
    </row>
    <row r="945" spans="1:58" x14ac:dyDescent="0.25">
      <c r="A945" s="64" t="s">
        <v>778</v>
      </c>
      <c r="B945" s="64" t="s">
        <v>1561</v>
      </c>
      <c r="C945" s="65"/>
      <c r="D945" s="66"/>
      <c r="E945" s="67"/>
      <c r="F945" s="68"/>
      <c r="G945" s="65" t="str">
        <f>IF(Edges[[#This Row],[Vertex 1]]=Edges[[#This Row],[Vertex 2]],"HIDE","SHOW")</f>
        <v>SHOW</v>
      </c>
      <c r="H945" s="69"/>
      <c r="I945" s="70"/>
      <c r="J945" s="70"/>
      <c r="K945" s="34" t="s">
        <v>65</v>
      </c>
      <c r="L945" s="77">
        <v>945</v>
      </c>
      <c r="M945" s="77"/>
      <c r="N945" s="72"/>
      <c r="O945" s="79" t="s">
        <v>1646</v>
      </c>
      <c r="P945" s="81">
        <v>42853.385983796295</v>
      </c>
      <c r="Q945" s="79" t="s">
        <v>2135</v>
      </c>
      <c r="R945" s="82" t="s">
        <v>3419</v>
      </c>
      <c r="S945" s="79" t="s">
        <v>4111</v>
      </c>
      <c r="T945" s="79"/>
      <c r="U945" s="79"/>
      <c r="V945" s="82" t="s">
        <v>5174</v>
      </c>
      <c r="W945" s="81">
        <v>42853.385983796295</v>
      </c>
      <c r="X945" s="82" t="s">
        <v>6549</v>
      </c>
      <c r="Y945" s="79"/>
      <c r="Z945" s="79"/>
      <c r="AA945" s="83" t="s">
        <v>8596</v>
      </c>
      <c r="AB945" s="79"/>
      <c r="AC945" s="79" t="b">
        <v>0</v>
      </c>
      <c r="AD945" s="79">
        <v>0</v>
      </c>
      <c r="AE945" s="83" t="s">
        <v>9915</v>
      </c>
      <c r="AF945" s="79" t="b">
        <v>0</v>
      </c>
      <c r="AG945" s="79" t="s">
        <v>9963</v>
      </c>
      <c r="AH945" s="79"/>
      <c r="AI945" s="83" t="s">
        <v>9915</v>
      </c>
      <c r="AJ945" s="79" t="b">
        <v>0</v>
      </c>
      <c r="AK945" s="79">
        <v>0</v>
      </c>
      <c r="AL945" s="83" t="s">
        <v>9915</v>
      </c>
      <c r="AM945" s="79" t="s">
        <v>9990</v>
      </c>
      <c r="AN945" s="79" t="b">
        <v>0</v>
      </c>
      <c r="AO945" s="83" t="s">
        <v>8596</v>
      </c>
      <c r="AP945" s="79" t="s">
        <v>179</v>
      </c>
      <c r="AQ945" s="79">
        <v>0</v>
      </c>
      <c r="AR945" s="79">
        <v>0</v>
      </c>
      <c r="AS945" s="79"/>
      <c r="AT945" s="79"/>
      <c r="AU945" s="79"/>
      <c r="AV945" s="79"/>
      <c r="AW945" s="79"/>
      <c r="AX945" s="79"/>
      <c r="AY945" s="79"/>
      <c r="AZ945" s="79"/>
      <c r="BA945">
        <v>1</v>
      </c>
      <c r="BB945">
        <v>0</v>
      </c>
      <c r="BC945" s="79" t="str">
        <f>IF(Edges[[#This Row],[Sentiment]]=0,"NEUTRAL",IF(Edges[[#This Row],[Sentiment]]=1,"POSITIVE",IF(Edges[[#This Row],[Sentiment]]=-1,"NEGATIVE")))</f>
        <v>NEUTRAL</v>
      </c>
      <c r="BD945" s="79" t="str">
        <f>IF(Edges[[#This Row],[Vertex 1]]=Edges[[#This Row],[Vertex 2]],"HIDE","SHOW")</f>
        <v>SHOW</v>
      </c>
      <c r="BE945" s="78" t="str">
        <f>REPLACE(INDEX(GroupVertices[Group], MATCH(Edges[[#This Row],[Vertex 1]],GroupVertices[Vertex],0)),1,1,"")</f>
        <v>EUTRAL</v>
      </c>
      <c r="BF945" s="78" t="str">
        <f>REPLACE(INDEX(GroupVertices[Group], MATCH(Edges[[#This Row],[Vertex 2]],GroupVertices[Vertex],0)),1,1,"")</f>
        <v>EUTRAL</v>
      </c>
    </row>
    <row r="946" spans="1:58" hidden="1" x14ac:dyDescent="0.25">
      <c r="A946" s="64" t="s">
        <v>779</v>
      </c>
      <c r="B946" s="64" t="s">
        <v>779</v>
      </c>
      <c r="C946" s="65"/>
      <c r="D946" s="66"/>
      <c r="E946" s="67"/>
      <c r="F946" s="68"/>
      <c r="G946" s="65" t="str">
        <f>IF(Edges[[#This Row],[Vertex 1]]=Edges[[#This Row],[Vertex 2]],"HIDE","SHOW")</f>
        <v>HIDE</v>
      </c>
      <c r="H946" s="69"/>
      <c r="I946" s="70"/>
      <c r="J946" s="70"/>
      <c r="K946" s="34"/>
      <c r="L946" s="77"/>
      <c r="M946" s="77"/>
      <c r="N946" s="72"/>
      <c r="O946" s="79" t="s">
        <v>179</v>
      </c>
      <c r="P946" s="81">
        <v>42853.156273148146</v>
      </c>
      <c r="Q946" s="79" t="s">
        <v>2136</v>
      </c>
      <c r="R946" s="82" t="s">
        <v>3479</v>
      </c>
      <c r="S946" s="79" t="s">
        <v>4134</v>
      </c>
      <c r="T946" s="79"/>
      <c r="U946" s="82" t="s">
        <v>4584</v>
      </c>
      <c r="V946" s="82" t="s">
        <v>4584</v>
      </c>
      <c r="W946" s="81">
        <v>42853.156273148146</v>
      </c>
      <c r="X946" s="82" t="s">
        <v>6550</v>
      </c>
      <c r="Y946" s="79"/>
      <c r="Z946" s="79"/>
      <c r="AA946" s="83" t="s">
        <v>8597</v>
      </c>
      <c r="AB946" s="79"/>
      <c r="AC946" s="79" t="b">
        <v>0</v>
      </c>
      <c r="AD946" s="79">
        <v>0</v>
      </c>
      <c r="AE946" s="83" t="s">
        <v>9915</v>
      </c>
      <c r="AF946" s="79" t="b">
        <v>0</v>
      </c>
      <c r="AG946" s="79" t="s">
        <v>9963</v>
      </c>
      <c r="AH946" s="79"/>
      <c r="AI946" s="83" t="s">
        <v>9915</v>
      </c>
      <c r="AJ946" s="79" t="b">
        <v>0</v>
      </c>
      <c r="AK946" s="79">
        <v>0</v>
      </c>
      <c r="AL946" s="83" t="s">
        <v>9915</v>
      </c>
      <c r="AM946" s="79" t="s">
        <v>10041</v>
      </c>
      <c r="AN946" s="79" t="b">
        <v>0</v>
      </c>
      <c r="AO946" s="83" t="s">
        <v>8597</v>
      </c>
      <c r="AP946" s="79" t="s">
        <v>179</v>
      </c>
      <c r="AQ946" s="79">
        <v>0</v>
      </c>
      <c r="AR946" s="79">
        <v>0</v>
      </c>
      <c r="AS946" s="79"/>
      <c r="AT946" s="79"/>
      <c r="AU946" s="79"/>
      <c r="AV946" s="79"/>
      <c r="AW946" s="79"/>
      <c r="AX946" s="79"/>
      <c r="AY946" s="79"/>
      <c r="AZ946" s="79"/>
      <c r="BA946">
        <v>2</v>
      </c>
      <c r="BB946">
        <v>0</v>
      </c>
      <c r="BC946" s="79" t="str">
        <f>IF(Edges[[#This Row],[Sentiment]]=0,"NEUTRAL",IF(Edges[[#This Row],[Sentiment]]=1,"POSITIVE",IF(Edges[[#This Row],[Sentiment]]=-1,"NEGATIVE")))</f>
        <v>NEUTRAL</v>
      </c>
      <c r="BD946" s="79" t="str">
        <f>IF(Edges[[#This Row],[Vertex 1]]=Edges[[#This Row],[Vertex 2]],"HIDE","SHOW")</f>
        <v>HIDE</v>
      </c>
      <c r="BE946" s="124" t="e">
        <f>REPLACE(INDEX(GroupVertices[Group], MATCH(Edges[[#This Row],[Vertex 1]],GroupVertices[Vertex],0)),1,1,"")</f>
        <v>#N/A</v>
      </c>
      <c r="BF946" s="124" t="e">
        <f>REPLACE(INDEX(GroupVertices[Group], MATCH(Edges[[#This Row],[Vertex 2]],GroupVertices[Vertex],0)),1,1,"")</f>
        <v>#N/A</v>
      </c>
    </row>
    <row r="947" spans="1:58" hidden="1" x14ac:dyDescent="0.25">
      <c r="A947" s="64" t="s">
        <v>779</v>
      </c>
      <c r="B947" s="64" t="s">
        <v>779</v>
      </c>
      <c r="C947" s="65"/>
      <c r="D947" s="66"/>
      <c r="E947" s="67"/>
      <c r="F947" s="68"/>
      <c r="G947" s="65" t="str">
        <f>IF(Edges[[#This Row],[Vertex 1]]=Edges[[#This Row],[Vertex 2]],"HIDE","SHOW")</f>
        <v>HIDE</v>
      </c>
      <c r="H947" s="69"/>
      <c r="I947" s="70"/>
      <c r="J947" s="70"/>
      <c r="K947" s="34"/>
      <c r="L947" s="77"/>
      <c r="M947" s="77"/>
      <c r="N947" s="72"/>
      <c r="O947" s="79" t="s">
        <v>179</v>
      </c>
      <c r="P947" s="81">
        <v>42853.386099537034</v>
      </c>
      <c r="Q947" s="79" t="s">
        <v>2137</v>
      </c>
      <c r="R947" s="82" t="s">
        <v>3480</v>
      </c>
      <c r="S947" s="79" t="s">
        <v>4134</v>
      </c>
      <c r="T947" s="79"/>
      <c r="U947" s="82" t="s">
        <v>4585</v>
      </c>
      <c r="V947" s="82" t="s">
        <v>4585</v>
      </c>
      <c r="W947" s="81">
        <v>42853.386099537034</v>
      </c>
      <c r="X947" s="82" t="s">
        <v>6551</v>
      </c>
      <c r="Y947" s="79"/>
      <c r="Z947" s="79"/>
      <c r="AA947" s="83" t="s">
        <v>8598</v>
      </c>
      <c r="AB947" s="79"/>
      <c r="AC947" s="79" t="b">
        <v>0</v>
      </c>
      <c r="AD947" s="79">
        <v>0</v>
      </c>
      <c r="AE947" s="83" t="s">
        <v>9915</v>
      </c>
      <c r="AF947" s="79" t="b">
        <v>0</v>
      </c>
      <c r="AG947" s="79" t="s">
        <v>9963</v>
      </c>
      <c r="AH947" s="79"/>
      <c r="AI947" s="83" t="s">
        <v>9915</v>
      </c>
      <c r="AJ947" s="79" t="b">
        <v>0</v>
      </c>
      <c r="AK947" s="79">
        <v>0</v>
      </c>
      <c r="AL947" s="83" t="s">
        <v>9915</v>
      </c>
      <c r="AM947" s="79" t="s">
        <v>10041</v>
      </c>
      <c r="AN947" s="79" t="b">
        <v>0</v>
      </c>
      <c r="AO947" s="83" t="s">
        <v>8598</v>
      </c>
      <c r="AP947" s="79" t="s">
        <v>179</v>
      </c>
      <c r="AQ947" s="79">
        <v>0</v>
      </c>
      <c r="AR947" s="79">
        <v>0</v>
      </c>
      <c r="AS947" s="79"/>
      <c r="AT947" s="79"/>
      <c r="AU947" s="79"/>
      <c r="AV947" s="79"/>
      <c r="AW947" s="79"/>
      <c r="AX947" s="79"/>
      <c r="AY947" s="79"/>
      <c r="AZ947" s="79"/>
      <c r="BA947">
        <v>2</v>
      </c>
      <c r="BB947">
        <v>0</v>
      </c>
      <c r="BC947" s="79" t="str">
        <f>IF(Edges[[#This Row],[Sentiment]]=0,"NEUTRAL",IF(Edges[[#This Row],[Sentiment]]=1,"POSITIVE",IF(Edges[[#This Row],[Sentiment]]=-1,"NEGATIVE")))</f>
        <v>NEUTRAL</v>
      </c>
      <c r="BD947" s="79" t="str">
        <f>IF(Edges[[#This Row],[Vertex 1]]=Edges[[#This Row],[Vertex 2]],"HIDE","SHOW")</f>
        <v>HIDE</v>
      </c>
      <c r="BE947" s="124" t="e">
        <f>REPLACE(INDEX(GroupVertices[Group], MATCH(Edges[[#This Row],[Vertex 1]],GroupVertices[Vertex],0)),1,1,"")</f>
        <v>#N/A</v>
      </c>
      <c r="BF947" s="124" t="e">
        <f>REPLACE(INDEX(GroupVertices[Group], MATCH(Edges[[#This Row],[Vertex 2]],GroupVertices[Vertex],0)),1,1,"")</f>
        <v>#N/A</v>
      </c>
    </row>
    <row r="948" spans="1:58" hidden="1" x14ac:dyDescent="0.25">
      <c r="A948" s="64" t="s">
        <v>780</v>
      </c>
      <c r="B948" s="64" t="s">
        <v>780</v>
      </c>
      <c r="C948" s="65"/>
      <c r="D948" s="66"/>
      <c r="E948" s="67"/>
      <c r="F948" s="68"/>
      <c r="G948" s="65" t="str">
        <f>IF(Edges[[#This Row],[Vertex 1]]=Edges[[#This Row],[Vertex 2]],"HIDE","SHOW")</f>
        <v>HIDE</v>
      </c>
      <c r="H948" s="69"/>
      <c r="I948" s="70"/>
      <c r="J948" s="70"/>
      <c r="K948" s="34"/>
      <c r="L948" s="77"/>
      <c r="M948" s="77"/>
      <c r="N948" s="72"/>
      <c r="O948" s="79" t="s">
        <v>179</v>
      </c>
      <c r="P948" s="81">
        <v>42853.386122685188</v>
      </c>
      <c r="Q948" s="79" t="s">
        <v>2138</v>
      </c>
      <c r="R948" s="82" t="s">
        <v>3481</v>
      </c>
      <c r="S948" s="79" t="s">
        <v>4135</v>
      </c>
      <c r="T948" s="79"/>
      <c r="U948" s="82" t="s">
        <v>4586</v>
      </c>
      <c r="V948" s="82" t="s">
        <v>4586</v>
      </c>
      <c r="W948" s="81">
        <v>42853.386122685188</v>
      </c>
      <c r="X948" s="82" t="s">
        <v>6552</v>
      </c>
      <c r="Y948" s="79"/>
      <c r="Z948" s="79"/>
      <c r="AA948" s="83" t="s">
        <v>8599</v>
      </c>
      <c r="AB948" s="79"/>
      <c r="AC948" s="79" t="b">
        <v>0</v>
      </c>
      <c r="AD948" s="79">
        <v>0</v>
      </c>
      <c r="AE948" s="83" t="s">
        <v>9915</v>
      </c>
      <c r="AF948" s="79" t="b">
        <v>0</v>
      </c>
      <c r="AG948" s="79" t="s">
        <v>9964</v>
      </c>
      <c r="AH948" s="79"/>
      <c r="AI948" s="83" t="s">
        <v>9915</v>
      </c>
      <c r="AJ948" s="79" t="b">
        <v>0</v>
      </c>
      <c r="AK948" s="79">
        <v>0</v>
      </c>
      <c r="AL948" s="83" t="s">
        <v>9915</v>
      </c>
      <c r="AM948" s="79" t="s">
        <v>10042</v>
      </c>
      <c r="AN948" s="79" t="b">
        <v>0</v>
      </c>
      <c r="AO948" s="83" t="s">
        <v>8599</v>
      </c>
      <c r="AP948" s="79" t="s">
        <v>179</v>
      </c>
      <c r="AQ948" s="79">
        <v>0</v>
      </c>
      <c r="AR948" s="79">
        <v>0</v>
      </c>
      <c r="AS948" s="79"/>
      <c r="AT948" s="79"/>
      <c r="AU948" s="79"/>
      <c r="AV948" s="79"/>
      <c r="AW948" s="79"/>
      <c r="AX948" s="79"/>
      <c r="AY948" s="79"/>
      <c r="AZ948" s="79"/>
      <c r="BA948">
        <v>1</v>
      </c>
      <c r="BB948">
        <v>0</v>
      </c>
      <c r="BC948" s="79" t="str">
        <f>IF(Edges[[#This Row],[Sentiment]]=0,"NEUTRAL",IF(Edges[[#This Row],[Sentiment]]=1,"POSITIVE",IF(Edges[[#This Row],[Sentiment]]=-1,"NEGATIVE")))</f>
        <v>NEUTRAL</v>
      </c>
      <c r="BD948" s="79" t="str">
        <f>IF(Edges[[#This Row],[Vertex 1]]=Edges[[#This Row],[Vertex 2]],"HIDE","SHOW")</f>
        <v>HIDE</v>
      </c>
      <c r="BE948" s="124" t="e">
        <f>REPLACE(INDEX(GroupVertices[Group], MATCH(Edges[[#This Row],[Vertex 1]],GroupVertices[Vertex],0)),1,1,"")</f>
        <v>#N/A</v>
      </c>
      <c r="BF948" s="124" t="e">
        <f>REPLACE(INDEX(GroupVertices[Group], MATCH(Edges[[#This Row],[Vertex 2]],GroupVertices[Vertex],0)),1,1,"")</f>
        <v>#N/A</v>
      </c>
    </row>
    <row r="949" spans="1:58" hidden="1" x14ac:dyDescent="0.25">
      <c r="A949" s="64" t="s">
        <v>781</v>
      </c>
      <c r="B949" s="64" t="s">
        <v>781</v>
      </c>
      <c r="C949" s="65"/>
      <c r="D949" s="66"/>
      <c r="E949" s="67"/>
      <c r="F949" s="68"/>
      <c r="G949" s="65" t="str">
        <f>IF(Edges[[#This Row],[Vertex 1]]=Edges[[#This Row],[Vertex 2]],"HIDE","SHOW")</f>
        <v>HIDE</v>
      </c>
      <c r="H949" s="69"/>
      <c r="I949" s="70"/>
      <c r="J949" s="70"/>
      <c r="K949" s="34"/>
      <c r="L949" s="77"/>
      <c r="M949" s="77"/>
      <c r="N949" s="72"/>
      <c r="O949" s="79" t="s">
        <v>179</v>
      </c>
      <c r="P949" s="81">
        <v>42853.386493055557</v>
      </c>
      <c r="Q949" s="79" t="s">
        <v>2139</v>
      </c>
      <c r="R949" s="79"/>
      <c r="S949" s="79"/>
      <c r="T949" s="79"/>
      <c r="U949" s="79"/>
      <c r="V949" s="82" t="s">
        <v>5175</v>
      </c>
      <c r="W949" s="81">
        <v>42853.386493055557</v>
      </c>
      <c r="X949" s="82" t="s">
        <v>6553</v>
      </c>
      <c r="Y949" s="79"/>
      <c r="Z949" s="79"/>
      <c r="AA949" s="83" t="s">
        <v>8600</v>
      </c>
      <c r="AB949" s="79"/>
      <c r="AC949" s="79" t="b">
        <v>0</v>
      </c>
      <c r="AD949" s="79">
        <v>0</v>
      </c>
      <c r="AE949" s="83" t="s">
        <v>9915</v>
      </c>
      <c r="AF949" s="79" t="b">
        <v>0</v>
      </c>
      <c r="AG949" s="79" t="s">
        <v>9963</v>
      </c>
      <c r="AH949" s="79"/>
      <c r="AI949" s="83" t="s">
        <v>9915</v>
      </c>
      <c r="AJ949" s="79" t="b">
        <v>0</v>
      </c>
      <c r="AK949" s="79">
        <v>0</v>
      </c>
      <c r="AL949" s="83" t="s">
        <v>9915</v>
      </c>
      <c r="AM949" s="79" t="s">
        <v>9996</v>
      </c>
      <c r="AN949" s="79" t="b">
        <v>0</v>
      </c>
      <c r="AO949" s="83" t="s">
        <v>8600</v>
      </c>
      <c r="AP949" s="79" t="s">
        <v>179</v>
      </c>
      <c r="AQ949" s="79">
        <v>0</v>
      </c>
      <c r="AR949" s="79">
        <v>0</v>
      </c>
      <c r="AS949" s="79"/>
      <c r="AT949" s="79"/>
      <c r="AU949" s="79"/>
      <c r="AV949" s="79"/>
      <c r="AW949" s="79"/>
      <c r="AX949" s="79"/>
      <c r="AY949" s="79"/>
      <c r="AZ949" s="79"/>
      <c r="BA949">
        <v>1</v>
      </c>
      <c r="BB949">
        <v>0</v>
      </c>
      <c r="BC949" s="79" t="str">
        <f>IF(Edges[[#This Row],[Sentiment]]=0,"NEUTRAL",IF(Edges[[#This Row],[Sentiment]]=1,"POSITIVE",IF(Edges[[#This Row],[Sentiment]]=-1,"NEGATIVE")))</f>
        <v>NEUTRAL</v>
      </c>
      <c r="BD949" s="79" t="str">
        <f>IF(Edges[[#This Row],[Vertex 1]]=Edges[[#This Row],[Vertex 2]],"HIDE","SHOW")</f>
        <v>HIDE</v>
      </c>
      <c r="BE949" s="124" t="e">
        <f>REPLACE(INDEX(GroupVertices[Group], MATCH(Edges[[#This Row],[Vertex 1]],GroupVertices[Vertex],0)),1,1,"")</f>
        <v>#N/A</v>
      </c>
      <c r="BF949" s="124" t="e">
        <f>REPLACE(INDEX(GroupVertices[Group], MATCH(Edges[[#This Row],[Vertex 2]],GroupVertices[Vertex],0)),1,1,"")</f>
        <v>#N/A</v>
      </c>
    </row>
    <row r="950" spans="1:58" hidden="1" x14ac:dyDescent="0.25">
      <c r="A950" s="64" t="s">
        <v>782</v>
      </c>
      <c r="B950" s="64" t="s">
        <v>782</v>
      </c>
      <c r="C950" s="65"/>
      <c r="D950" s="66"/>
      <c r="E950" s="67"/>
      <c r="F950" s="68"/>
      <c r="G950" s="65" t="str">
        <f>IF(Edges[[#This Row],[Vertex 1]]=Edges[[#This Row],[Vertex 2]],"HIDE","SHOW")</f>
        <v>HIDE</v>
      </c>
      <c r="H950" s="69"/>
      <c r="I950" s="70"/>
      <c r="J950" s="70"/>
      <c r="K950" s="34"/>
      <c r="L950" s="77"/>
      <c r="M950" s="77"/>
      <c r="N950" s="72"/>
      <c r="O950" s="79" t="s">
        <v>179</v>
      </c>
      <c r="P950" s="81">
        <v>42853.38653935185</v>
      </c>
      <c r="Q950" s="79" t="s">
        <v>2140</v>
      </c>
      <c r="R950" s="79"/>
      <c r="S950" s="79"/>
      <c r="T950" s="79"/>
      <c r="U950" s="79"/>
      <c r="V950" s="82" t="s">
        <v>5176</v>
      </c>
      <c r="W950" s="81">
        <v>42853.38653935185</v>
      </c>
      <c r="X950" s="82" t="s">
        <v>6554</v>
      </c>
      <c r="Y950" s="79"/>
      <c r="Z950" s="79"/>
      <c r="AA950" s="83" t="s">
        <v>8601</v>
      </c>
      <c r="AB950" s="79"/>
      <c r="AC950" s="79" t="b">
        <v>0</v>
      </c>
      <c r="AD950" s="79">
        <v>0</v>
      </c>
      <c r="AE950" s="83" t="s">
        <v>9915</v>
      </c>
      <c r="AF950" s="79" t="b">
        <v>0</v>
      </c>
      <c r="AG950" s="79" t="s">
        <v>9963</v>
      </c>
      <c r="AH950" s="79"/>
      <c r="AI950" s="83" t="s">
        <v>9915</v>
      </c>
      <c r="AJ950" s="79" t="b">
        <v>0</v>
      </c>
      <c r="AK950" s="79">
        <v>0</v>
      </c>
      <c r="AL950" s="83" t="s">
        <v>9915</v>
      </c>
      <c r="AM950" s="79" t="s">
        <v>9991</v>
      </c>
      <c r="AN950" s="79" t="b">
        <v>0</v>
      </c>
      <c r="AO950" s="83" t="s">
        <v>8601</v>
      </c>
      <c r="AP950" s="79" t="s">
        <v>179</v>
      </c>
      <c r="AQ950" s="79">
        <v>0</v>
      </c>
      <c r="AR950" s="79">
        <v>0</v>
      </c>
      <c r="AS950" s="79"/>
      <c r="AT950" s="79"/>
      <c r="AU950" s="79"/>
      <c r="AV950" s="79"/>
      <c r="AW950" s="79"/>
      <c r="AX950" s="79"/>
      <c r="AY950" s="79"/>
      <c r="AZ950" s="79"/>
      <c r="BA950">
        <v>1</v>
      </c>
      <c r="BB950">
        <v>0</v>
      </c>
      <c r="BC950" s="79" t="str">
        <f>IF(Edges[[#This Row],[Sentiment]]=0,"NEUTRAL",IF(Edges[[#This Row],[Sentiment]]=1,"POSITIVE",IF(Edges[[#This Row],[Sentiment]]=-1,"NEGATIVE")))</f>
        <v>NEUTRAL</v>
      </c>
      <c r="BD950" s="79" t="str">
        <f>IF(Edges[[#This Row],[Vertex 1]]=Edges[[#This Row],[Vertex 2]],"HIDE","SHOW")</f>
        <v>HIDE</v>
      </c>
      <c r="BE950" s="124" t="e">
        <f>REPLACE(INDEX(GroupVertices[Group], MATCH(Edges[[#This Row],[Vertex 1]],GroupVertices[Vertex],0)),1,1,"")</f>
        <v>#N/A</v>
      </c>
      <c r="BF950" s="124" t="e">
        <f>REPLACE(INDEX(GroupVertices[Group], MATCH(Edges[[#This Row],[Vertex 2]],GroupVertices[Vertex],0)),1,1,"")</f>
        <v>#N/A</v>
      </c>
    </row>
    <row r="951" spans="1:58" x14ac:dyDescent="0.25">
      <c r="A951" s="64" t="s">
        <v>783</v>
      </c>
      <c r="B951" s="64" t="s">
        <v>1520</v>
      </c>
      <c r="C951" s="65"/>
      <c r="D951" s="66"/>
      <c r="E951" s="67"/>
      <c r="F951" s="68"/>
      <c r="G951" s="65" t="str">
        <f>IF(Edges[[#This Row],[Vertex 1]]=Edges[[#This Row],[Vertex 2]],"HIDE","SHOW")</f>
        <v>SHOW</v>
      </c>
      <c r="H951" s="69"/>
      <c r="I951" s="70"/>
      <c r="J951" s="70"/>
      <c r="K951" s="34" t="s">
        <v>65</v>
      </c>
      <c r="L951" s="77">
        <v>951</v>
      </c>
      <c r="M951" s="77"/>
      <c r="N951" s="72"/>
      <c r="O951" s="79" t="s">
        <v>1646</v>
      </c>
      <c r="P951" s="81">
        <v>42853.388564814813</v>
      </c>
      <c r="Q951" s="79" t="s">
        <v>2141</v>
      </c>
      <c r="R951" s="82" t="s">
        <v>3478</v>
      </c>
      <c r="S951" s="79" t="s">
        <v>4037</v>
      </c>
      <c r="T951" s="79" t="s">
        <v>4355</v>
      </c>
      <c r="U951" s="79"/>
      <c r="V951" s="82" t="s">
        <v>5177</v>
      </c>
      <c r="W951" s="81">
        <v>42853.388564814813</v>
      </c>
      <c r="X951" s="82" t="s">
        <v>6555</v>
      </c>
      <c r="Y951" s="79"/>
      <c r="Z951" s="79"/>
      <c r="AA951" s="83" t="s">
        <v>8602</v>
      </c>
      <c r="AB951" s="79"/>
      <c r="AC951" s="79" t="b">
        <v>0</v>
      </c>
      <c r="AD951" s="79">
        <v>0</v>
      </c>
      <c r="AE951" s="83" t="s">
        <v>9915</v>
      </c>
      <c r="AF951" s="79" t="b">
        <v>0</v>
      </c>
      <c r="AG951" s="79" t="s">
        <v>9963</v>
      </c>
      <c r="AH951" s="79"/>
      <c r="AI951" s="83" t="s">
        <v>9915</v>
      </c>
      <c r="AJ951" s="79" t="b">
        <v>0</v>
      </c>
      <c r="AK951" s="79">
        <v>10</v>
      </c>
      <c r="AL951" s="83" t="s">
        <v>9816</v>
      </c>
      <c r="AM951" s="79" t="s">
        <v>9990</v>
      </c>
      <c r="AN951" s="79" t="b">
        <v>0</v>
      </c>
      <c r="AO951" s="83" t="s">
        <v>9816</v>
      </c>
      <c r="AP951" s="79" t="s">
        <v>179</v>
      </c>
      <c r="AQ951" s="79">
        <v>0</v>
      </c>
      <c r="AR951" s="79">
        <v>0</v>
      </c>
      <c r="AS951" s="79"/>
      <c r="AT951" s="79"/>
      <c r="AU951" s="79"/>
      <c r="AV951" s="79"/>
      <c r="AW951" s="79"/>
      <c r="AX951" s="79"/>
      <c r="AY951" s="79"/>
      <c r="AZ951" s="79"/>
      <c r="BA951">
        <v>1</v>
      </c>
      <c r="BB951">
        <v>0</v>
      </c>
      <c r="BC951" s="79" t="str">
        <f>IF(Edges[[#This Row],[Sentiment]]=0,"NEUTRAL",IF(Edges[[#This Row],[Sentiment]]=1,"POSITIVE",IF(Edges[[#This Row],[Sentiment]]=-1,"NEGATIVE")))</f>
        <v>NEUTRAL</v>
      </c>
      <c r="BD951" s="79" t="str">
        <f>IF(Edges[[#This Row],[Vertex 1]]=Edges[[#This Row],[Vertex 2]],"HIDE","SHOW")</f>
        <v>SHOW</v>
      </c>
      <c r="BE951" s="78" t="str">
        <f>REPLACE(INDEX(GroupVertices[Group], MATCH(Edges[[#This Row],[Vertex 1]],GroupVertices[Vertex],0)),1,1,"")</f>
        <v>EUTRAL</v>
      </c>
      <c r="BF951" s="78" t="str">
        <f>REPLACE(INDEX(GroupVertices[Group], MATCH(Edges[[#This Row],[Vertex 2]],GroupVertices[Vertex],0)),1,1,"")</f>
        <v>EUTRAL</v>
      </c>
    </row>
    <row r="952" spans="1:58" x14ac:dyDescent="0.25">
      <c r="A952" s="64" t="s">
        <v>784</v>
      </c>
      <c r="B952" s="64" t="s">
        <v>1570</v>
      </c>
      <c r="C952" s="65"/>
      <c r="D952" s="66"/>
      <c r="E952" s="67"/>
      <c r="F952" s="68"/>
      <c r="G952" s="65" t="str">
        <f>IF(Edges[[#This Row],[Vertex 1]]=Edges[[#This Row],[Vertex 2]],"HIDE","SHOW")</f>
        <v>SHOW</v>
      </c>
      <c r="H952" s="69"/>
      <c r="I952" s="70"/>
      <c r="J952" s="70"/>
      <c r="K952" s="34" t="s">
        <v>65</v>
      </c>
      <c r="L952" s="77">
        <v>952</v>
      </c>
      <c r="M952" s="77"/>
      <c r="N952" s="72"/>
      <c r="O952" s="79" t="s">
        <v>1646</v>
      </c>
      <c r="P952" s="81">
        <v>42853.388738425929</v>
      </c>
      <c r="Q952" s="79" t="s">
        <v>1842</v>
      </c>
      <c r="R952" s="82" t="s">
        <v>3320</v>
      </c>
      <c r="S952" s="79" t="s">
        <v>4078</v>
      </c>
      <c r="T952" s="79"/>
      <c r="U952" s="79"/>
      <c r="V952" s="82" t="s">
        <v>5178</v>
      </c>
      <c r="W952" s="81">
        <v>42853.388738425929</v>
      </c>
      <c r="X952" s="82" t="s">
        <v>6556</v>
      </c>
      <c r="Y952" s="79"/>
      <c r="Z952" s="79"/>
      <c r="AA952" s="83" t="s">
        <v>8603</v>
      </c>
      <c r="AB952" s="79"/>
      <c r="AC952" s="79" t="b">
        <v>0</v>
      </c>
      <c r="AD952" s="79">
        <v>0</v>
      </c>
      <c r="AE952" s="83" t="s">
        <v>9915</v>
      </c>
      <c r="AF952" s="79" t="b">
        <v>0</v>
      </c>
      <c r="AG952" s="79" t="s">
        <v>9963</v>
      </c>
      <c r="AH952" s="79"/>
      <c r="AI952" s="83" t="s">
        <v>9915</v>
      </c>
      <c r="AJ952" s="79" t="b">
        <v>0</v>
      </c>
      <c r="AK952" s="79">
        <v>7</v>
      </c>
      <c r="AL952" s="83" t="s">
        <v>8420</v>
      </c>
      <c r="AM952" s="79" t="s">
        <v>9990</v>
      </c>
      <c r="AN952" s="79" t="b">
        <v>0</v>
      </c>
      <c r="AO952" s="83" t="s">
        <v>8420</v>
      </c>
      <c r="AP952" s="79" t="s">
        <v>179</v>
      </c>
      <c r="AQ952" s="79">
        <v>0</v>
      </c>
      <c r="AR952" s="79">
        <v>0</v>
      </c>
      <c r="AS952" s="79"/>
      <c r="AT952" s="79"/>
      <c r="AU952" s="79"/>
      <c r="AV952" s="79"/>
      <c r="AW952" s="79"/>
      <c r="AX952" s="79"/>
      <c r="AY952" s="79"/>
      <c r="AZ952" s="79"/>
      <c r="BA952">
        <v>1</v>
      </c>
      <c r="BB952">
        <v>0</v>
      </c>
      <c r="BC952" s="79" t="str">
        <f>IF(Edges[[#This Row],[Sentiment]]=0,"NEUTRAL",IF(Edges[[#This Row],[Sentiment]]=1,"POSITIVE",IF(Edges[[#This Row],[Sentiment]]=-1,"NEGATIVE")))</f>
        <v>NEUTRAL</v>
      </c>
      <c r="BD952" s="79" t="str">
        <f>IF(Edges[[#This Row],[Vertex 1]]=Edges[[#This Row],[Vertex 2]],"HIDE","SHOW")</f>
        <v>SHOW</v>
      </c>
      <c r="BE952" s="78" t="str">
        <f>REPLACE(INDEX(GroupVertices[Group], MATCH(Edges[[#This Row],[Vertex 1]],GroupVertices[Vertex],0)),1,1,"")</f>
        <v>EUTRAL</v>
      </c>
      <c r="BF952" s="78" t="str">
        <f>REPLACE(INDEX(GroupVertices[Group], MATCH(Edges[[#This Row],[Vertex 2]],GroupVertices[Vertex],0)),1,1,"")</f>
        <v>eneral</v>
      </c>
    </row>
    <row r="953" spans="1:58" x14ac:dyDescent="0.25">
      <c r="A953" s="64" t="s">
        <v>642</v>
      </c>
      <c r="B953" s="64" t="s">
        <v>1571</v>
      </c>
      <c r="C953" s="65"/>
      <c r="D953" s="66"/>
      <c r="E953" s="67"/>
      <c r="F953" s="68"/>
      <c r="G953" s="65" t="str">
        <f>IF(Edges[[#This Row],[Vertex 1]]=Edges[[#This Row],[Vertex 2]],"HIDE","SHOW")</f>
        <v>SHOW</v>
      </c>
      <c r="H953" s="69"/>
      <c r="I953" s="70"/>
      <c r="J953" s="70"/>
      <c r="K953" s="34" t="s">
        <v>65</v>
      </c>
      <c r="L953" s="77">
        <v>953</v>
      </c>
      <c r="M953" s="77"/>
      <c r="N953" s="72"/>
      <c r="O953" s="79" t="s">
        <v>1646</v>
      </c>
      <c r="P953" s="81">
        <v>42850.321006944447</v>
      </c>
      <c r="Q953" s="79" t="s">
        <v>2003</v>
      </c>
      <c r="R953" s="82" t="s">
        <v>3320</v>
      </c>
      <c r="S953" s="79" t="s">
        <v>4078</v>
      </c>
      <c r="T953" s="79"/>
      <c r="U953" s="79"/>
      <c r="V953" s="82" t="s">
        <v>5112</v>
      </c>
      <c r="W953" s="81">
        <v>42850.321006944447</v>
      </c>
      <c r="X953" s="82" t="s">
        <v>6373</v>
      </c>
      <c r="Y953" s="79"/>
      <c r="Z953" s="79"/>
      <c r="AA953" s="83" t="s">
        <v>8420</v>
      </c>
      <c r="AB953" s="79"/>
      <c r="AC953" s="79" t="b">
        <v>0</v>
      </c>
      <c r="AD953" s="79">
        <v>5</v>
      </c>
      <c r="AE953" s="83" t="s">
        <v>9915</v>
      </c>
      <c r="AF953" s="79" t="b">
        <v>0</v>
      </c>
      <c r="AG953" s="79" t="s">
        <v>9963</v>
      </c>
      <c r="AH953" s="79"/>
      <c r="AI953" s="83" t="s">
        <v>9915</v>
      </c>
      <c r="AJ953" s="79" t="b">
        <v>0</v>
      </c>
      <c r="AK953" s="79">
        <v>7</v>
      </c>
      <c r="AL953" s="83" t="s">
        <v>9915</v>
      </c>
      <c r="AM953" s="79" t="s">
        <v>9990</v>
      </c>
      <c r="AN953" s="79" t="b">
        <v>0</v>
      </c>
      <c r="AO953" s="83" t="s">
        <v>8420</v>
      </c>
      <c r="AP953" s="79" t="s">
        <v>10099</v>
      </c>
      <c r="AQ953" s="79">
        <v>0</v>
      </c>
      <c r="AR953" s="79">
        <v>0</v>
      </c>
      <c r="AS953" s="79"/>
      <c r="AT953" s="79"/>
      <c r="AU953" s="79"/>
      <c r="AV953" s="79"/>
      <c r="AW953" s="79"/>
      <c r="AX953" s="79"/>
      <c r="AY953" s="79"/>
      <c r="AZ953" s="79"/>
      <c r="BA953">
        <v>1</v>
      </c>
      <c r="BB953">
        <v>0</v>
      </c>
      <c r="BC953" s="79" t="str">
        <f>IF(Edges[[#This Row],[Sentiment]]=0,"NEUTRAL",IF(Edges[[#This Row],[Sentiment]]=1,"POSITIVE",IF(Edges[[#This Row],[Sentiment]]=-1,"NEGATIVE")))</f>
        <v>NEUTRAL</v>
      </c>
      <c r="BD953" s="79" t="str">
        <f>IF(Edges[[#This Row],[Vertex 1]]=Edges[[#This Row],[Vertex 2]],"HIDE","SHOW")</f>
        <v>SHOW</v>
      </c>
      <c r="BE953" s="78" t="str">
        <f>REPLACE(INDEX(GroupVertices[Group], MATCH(Edges[[#This Row],[Vertex 1]],GroupVertices[Vertex],0)),1,1,"")</f>
        <v>EUTRAL</v>
      </c>
      <c r="BF953" s="78" t="str">
        <f>REPLACE(INDEX(GroupVertices[Group], MATCH(Edges[[#This Row],[Vertex 2]],GroupVertices[Vertex],0)),1,1,"")</f>
        <v>EUTRAL</v>
      </c>
    </row>
    <row r="954" spans="1:58" x14ac:dyDescent="0.25">
      <c r="A954" s="64" t="s">
        <v>642</v>
      </c>
      <c r="B954" s="64" t="s">
        <v>1544</v>
      </c>
      <c r="C954" s="65"/>
      <c r="D954" s="66"/>
      <c r="E954" s="67"/>
      <c r="F954" s="68"/>
      <c r="G954" s="65" t="str">
        <f>IF(Edges[[#This Row],[Vertex 1]]=Edges[[#This Row],[Vertex 2]],"HIDE","SHOW")</f>
        <v>SHOW</v>
      </c>
      <c r="H954" s="69"/>
      <c r="I954" s="70"/>
      <c r="J954" s="70"/>
      <c r="K954" s="34" t="s">
        <v>65</v>
      </c>
      <c r="L954" s="77">
        <v>954</v>
      </c>
      <c r="M954" s="77"/>
      <c r="N954" s="72"/>
      <c r="O954" s="79" t="s">
        <v>1646</v>
      </c>
      <c r="P954" s="81">
        <v>42850.321006944447</v>
      </c>
      <c r="Q954" s="79" t="s">
        <v>2003</v>
      </c>
      <c r="R954" s="82" t="s">
        <v>3320</v>
      </c>
      <c r="S954" s="79" t="s">
        <v>4078</v>
      </c>
      <c r="T954" s="79"/>
      <c r="U954" s="79"/>
      <c r="V954" s="82" t="s">
        <v>5112</v>
      </c>
      <c r="W954" s="81">
        <v>42850.321006944447</v>
      </c>
      <c r="X954" s="82" t="s">
        <v>6373</v>
      </c>
      <c r="Y954" s="79"/>
      <c r="Z954" s="79"/>
      <c r="AA954" s="83" t="s">
        <v>8420</v>
      </c>
      <c r="AB954" s="79"/>
      <c r="AC954" s="79" t="b">
        <v>0</v>
      </c>
      <c r="AD954" s="79">
        <v>5</v>
      </c>
      <c r="AE954" s="83" t="s">
        <v>9915</v>
      </c>
      <c r="AF954" s="79" t="b">
        <v>0</v>
      </c>
      <c r="AG954" s="79" t="s">
        <v>9963</v>
      </c>
      <c r="AH954" s="79"/>
      <c r="AI954" s="83" t="s">
        <v>9915</v>
      </c>
      <c r="AJ954" s="79" t="b">
        <v>0</v>
      </c>
      <c r="AK954" s="79">
        <v>7</v>
      </c>
      <c r="AL954" s="83" t="s">
        <v>9915</v>
      </c>
      <c r="AM954" s="79" t="s">
        <v>9990</v>
      </c>
      <c r="AN954" s="79" t="b">
        <v>0</v>
      </c>
      <c r="AO954" s="83" t="s">
        <v>8420</v>
      </c>
      <c r="AP954" s="79" t="s">
        <v>10099</v>
      </c>
      <c r="AQ954" s="79">
        <v>0</v>
      </c>
      <c r="AR954" s="79">
        <v>0</v>
      </c>
      <c r="AS954" s="79"/>
      <c r="AT954" s="79"/>
      <c r="AU954" s="79"/>
      <c r="AV954" s="79"/>
      <c r="AW954" s="79"/>
      <c r="AX954" s="79"/>
      <c r="AY954" s="79"/>
      <c r="AZ954" s="79"/>
      <c r="BA954">
        <v>1</v>
      </c>
      <c r="BB954">
        <v>0</v>
      </c>
      <c r="BC954" s="79" t="str">
        <f>IF(Edges[[#This Row],[Sentiment]]=0,"NEUTRAL",IF(Edges[[#This Row],[Sentiment]]=1,"POSITIVE",IF(Edges[[#This Row],[Sentiment]]=-1,"NEGATIVE")))</f>
        <v>NEUTRAL</v>
      </c>
      <c r="BD954" s="79" t="str">
        <f>IF(Edges[[#This Row],[Vertex 1]]=Edges[[#This Row],[Vertex 2]],"HIDE","SHOW")</f>
        <v>SHOW</v>
      </c>
      <c r="BE954" s="78" t="str">
        <f>REPLACE(INDEX(GroupVertices[Group], MATCH(Edges[[#This Row],[Vertex 1]],GroupVertices[Vertex],0)),1,1,"")</f>
        <v>EUTRAL</v>
      </c>
      <c r="BF954" s="78" t="str">
        <f>REPLACE(INDEX(GroupVertices[Group], MATCH(Edges[[#This Row],[Vertex 2]],GroupVertices[Vertex],0)),1,1,"")</f>
        <v>eneral</v>
      </c>
    </row>
    <row r="955" spans="1:58" x14ac:dyDescent="0.25">
      <c r="A955" s="64" t="s">
        <v>784</v>
      </c>
      <c r="B955" s="64" t="s">
        <v>642</v>
      </c>
      <c r="C955" s="65"/>
      <c r="D955" s="66"/>
      <c r="E955" s="67"/>
      <c r="F955" s="68"/>
      <c r="G955" s="65" t="str">
        <f>IF(Edges[[#This Row],[Vertex 1]]=Edges[[#This Row],[Vertex 2]],"HIDE","SHOW")</f>
        <v>SHOW</v>
      </c>
      <c r="H955" s="69"/>
      <c r="I955" s="70"/>
      <c r="J955" s="70"/>
      <c r="K955" s="34" t="s">
        <v>65</v>
      </c>
      <c r="L955" s="77">
        <v>955</v>
      </c>
      <c r="M955" s="77"/>
      <c r="N955" s="72"/>
      <c r="O955" s="79" t="s">
        <v>1646</v>
      </c>
      <c r="P955" s="81">
        <v>42853.388738425929</v>
      </c>
      <c r="Q955" s="79" t="s">
        <v>1842</v>
      </c>
      <c r="R955" s="82" t="s">
        <v>3320</v>
      </c>
      <c r="S955" s="79" t="s">
        <v>4078</v>
      </c>
      <c r="T955" s="79"/>
      <c r="U955" s="79"/>
      <c r="V955" s="82" t="s">
        <v>5178</v>
      </c>
      <c r="W955" s="81">
        <v>42853.388738425929</v>
      </c>
      <c r="X955" s="82" t="s">
        <v>6556</v>
      </c>
      <c r="Y955" s="79"/>
      <c r="Z955" s="79"/>
      <c r="AA955" s="83" t="s">
        <v>8603</v>
      </c>
      <c r="AB955" s="79"/>
      <c r="AC955" s="79" t="b">
        <v>0</v>
      </c>
      <c r="AD955" s="79">
        <v>0</v>
      </c>
      <c r="AE955" s="83" t="s">
        <v>9915</v>
      </c>
      <c r="AF955" s="79" t="b">
        <v>0</v>
      </c>
      <c r="AG955" s="79" t="s">
        <v>9963</v>
      </c>
      <c r="AH955" s="79"/>
      <c r="AI955" s="83" t="s">
        <v>9915</v>
      </c>
      <c r="AJ955" s="79" t="b">
        <v>0</v>
      </c>
      <c r="AK955" s="79">
        <v>7</v>
      </c>
      <c r="AL955" s="83" t="s">
        <v>8420</v>
      </c>
      <c r="AM955" s="79" t="s">
        <v>9990</v>
      </c>
      <c r="AN955" s="79" t="b">
        <v>0</v>
      </c>
      <c r="AO955" s="83" t="s">
        <v>8420</v>
      </c>
      <c r="AP955" s="79" t="s">
        <v>179</v>
      </c>
      <c r="AQ955" s="79">
        <v>0</v>
      </c>
      <c r="AR955" s="79">
        <v>0</v>
      </c>
      <c r="AS955" s="79"/>
      <c r="AT955" s="79"/>
      <c r="AU955" s="79"/>
      <c r="AV955" s="79"/>
      <c r="AW955" s="79"/>
      <c r="AX955" s="79"/>
      <c r="AY955" s="79"/>
      <c r="AZ955" s="79"/>
      <c r="BA955">
        <v>1</v>
      </c>
      <c r="BB955">
        <v>0</v>
      </c>
      <c r="BC955" s="79" t="str">
        <f>IF(Edges[[#This Row],[Sentiment]]=0,"NEUTRAL",IF(Edges[[#This Row],[Sentiment]]=1,"POSITIVE",IF(Edges[[#This Row],[Sentiment]]=-1,"NEGATIVE")))</f>
        <v>NEUTRAL</v>
      </c>
      <c r="BD955" s="79" t="str">
        <f>IF(Edges[[#This Row],[Vertex 1]]=Edges[[#This Row],[Vertex 2]],"HIDE","SHOW")</f>
        <v>SHOW</v>
      </c>
      <c r="BE955" s="78" t="str">
        <f>REPLACE(INDEX(GroupVertices[Group], MATCH(Edges[[#This Row],[Vertex 1]],GroupVertices[Vertex],0)),1,1,"")</f>
        <v>EUTRAL</v>
      </c>
      <c r="BF955" s="78" t="str">
        <f>REPLACE(INDEX(GroupVertices[Group], MATCH(Edges[[#This Row],[Vertex 2]],GroupVertices[Vertex],0)),1,1,"")</f>
        <v>EUTRAL</v>
      </c>
    </row>
    <row r="956" spans="1:58" x14ac:dyDescent="0.25">
      <c r="A956" s="64" t="s">
        <v>784</v>
      </c>
      <c r="B956" s="64" t="s">
        <v>1571</v>
      </c>
      <c r="C956" s="65"/>
      <c r="D956" s="66"/>
      <c r="E956" s="67"/>
      <c r="F956" s="68"/>
      <c r="G956" s="65" t="str">
        <f>IF(Edges[[#This Row],[Vertex 1]]=Edges[[#This Row],[Vertex 2]],"HIDE","SHOW")</f>
        <v>SHOW</v>
      </c>
      <c r="H956" s="69"/>
      <c r="I956" s="70"/>
      <c r="J956" s="70"/>
      <c r="K956" s="34" t="s">
        <v>65</v>
      </c>
      <c r="L956" s="77">
        <v>956</v>
      </c>
      <c r="M956" s="77"/>
      <c r="N956" s="72"/>
      <c r="O956" s="79" t="s">
        <v>1646</v>
      </c>
      <c r="P956" s="81">
        <v>42853.388738425929</v>
      </c>
      <c r="Q956" s="79" t="s">
        <v>1842</v>
      </c>
      <c r="R956" s="82" t="s">
        <v>3320</v>
      </c>
      <c r="S956" s="79" t="s">
        <v>4078</v>
      </c>
      <c r="T956" s="79"/>
      <c r="U956" s="79"/>
      <c r="V956" s="82" t="s">
        <v>5178</v>
      </c>
      <c r="W956" s="81">
        <v>42853.388738425929</v>
      </c>
      <c r="X956" s="82" t="s">
        <v>6556</v>
      </c>
      <c r="Y956" s="79"/>
      <c r="Z956" s="79"/>
      <c r="AA956" s="83" t="s">
        <v>8603</v>
      </c>
      <c r="AB956" s="79"/>
      <c r="AC956" s="79" t="b">
        <v>0</v>
      </c>
      <c r="AD956" s="79">
        <v>0</v>
      </c>
      <c r="AE956" s="83" t="s">
        <v>9915</v>
      </c>
      <c r="AF956" s="79" t="b">
        <v>0</v>
      </c>
      <c r="AG956" s="79" t="s">
        <v>9963</v>
      </c>
      <c r="AH956" s="79"/>
      <c r="AI956" s="83" t="s">
        <v>9915</v>
      </c>
      <c r="AJ956" s="79" t="b">
        <v>0</v>
      </c>
      <c r="AK956" s="79">
        <v>7</v>
      </c>
      <c r="AL956" s="83" t="s">
        <v>8420</v>
      </c>
      <c r="AM956" s="79" t="s">
        <v>9990</v>
      </c>
      <c r="AN956" s="79" t="b">
        <v>0</v>
      </c>
      <c r="AO956" s="83" t="s">
        <v>8420</v>
      </c>
      <c r="AP956" s="79" t="s">
        <v>179</v>
      </c>
      <c r="AQ956" s="79">
        <v>0</v>
      </c>
      <c r="AR956" s="79">
        <v>0</v>
      </c>
      <c r="AS956" s="79"/>
      <c r="AT956" s="79"/>
      <c r="AU956" s="79"/>
      <c r="AV956" s="79"/>
      <c r="AW956" s="79"/>
      <c r="AX956" s="79"/>
      <c r="AY956" s="79"/>
      <c r="AZ956" s="79"/>
      <c r="BA956">
        <v>1</v>
      </c>
      <c r="BB956">
        <v>0</v>
      </c>
      <c r="BC956" s="79" t="str">
        <f>IF(Edges[[#This Row],[Sentiment]]=0,"NEUTRAL",IF(Edges[[#This Row],[Sentiment]]=1,"POSITIVE",IF(Edges[[#This Row],[Sentiment]]=-1,"NEGATIVE")))</f>
        <v>NEUTRAL</v>
      </c>
      <c r="BD956" s="79" t="str">
        <f>IF(Edges[[#This Row],[Vertex 1]]=Edges[[#This Row],[Vertex 2]],"HIDE","SHOW")</f>
        <v>SHOW</v>
      </c>
      <c r="BE956" s="78" t="str">
        <f>REPLACE(INDEX(GroupVertices[Group], MATCH(Edges[[#This Row],[Vertex 1]],GroupVertices[Vertex],0)),1,1,"")</f>
        <v>EUTRAL</v>
      </c>
      <c r="BF956" s="78" t="str">
        <f>REPLACE(INDEX(GroupVertices[Group], MATCH(Edges[[#This Row],[Vertex 2]],GroupVertices[Vertex],0)),1,1,"")</f>
        <v>EUTRAL</v>
      </c>
    </row>
    <row r="957" spans="1:58" x14ac:dyDescent="0.25">
      <c r="A957" s="64" t="s">
        <v>784</v>
      </c>
      <c r="B957" s="64" t="s">
        <v>1544</v>
      </c>
      <c r="C957" s="65"/>
      <c r="D957" s="66"/>
      <c r="E957" s="67"/>
      <c r="F957" s="68"/>
      <c r="G957" s="65" t="str">
        <f>IF(Edges[[#This Row],[Vertex 1]]=Edges[[#This Row],[Vertex 2]],"HIDE","SHOW")</f>
        <v>SHOW</v>
      </c>
      <c r="H957" s="69"/>
      <c r="I957" s="70"/>
      <c r="J957" s="70"/>
      <c r="K957" s="34" t="s">
        <v>65</v>
      </c>
      <c r="L957" s="77">
        <v>957</v>
      </c>
      <c r="M957" s="77"/>
      <c r="N957" s="72"/>
      <c r="O957" s="79" t="s">
        <v>1646</v>
      </c>
      <c r="P957" s="81">
        <v>42853.388738425929</v>
      </c>
      <c r="Q957" s="79" t="s">
        <v>1842</v>
      </c>
      <c r="R957" s="82" t="s">
        <v>3320</v>
      </c>
      <c r="S957" s="79" t="s">
        <v>4078</v>
      </c>
      <c r="T957" s="79"/>
      <c r="U957" s="79"/>
      <c r="V957" s="82" t="s">
        <v>5178</v>
      </c>
      <c r="W957" s="81">
        <v>42853.388738425929</v>
      </c>
      <c r="X957" s="82" t="s">
        <v>6556</v>
      </c>
      <c r="Y957" s="79"/>
      <c r="Z957" s="79"/>
      <c r="AA957" s="83" t="s">
        <v>8603</v>
      </c>
      <c r="AB957" s="79"/>
      <c r="AC957" s="79" t="b">
        <v>0</v>
      </c>
      <c r="AD957" s="79">
        <v>0</v>
      </c>
      <c r="AE957" s="83" t="s">
        <v>9915</v>
      </c>
      <c r="AF957" s="79" t="b">
        <v>0</v>
      </c>
      <c r="AG957" s="79" t="s">
        <v>9963</v>
      </c>
      <c r="AH957" s="79"/>
      <c r="AI957" s="83" t="s">
        <v>9915</v>
      </c>
      <c r="AJ957" s="79" t="b">
        <v>0</v>
      </c>
      <c r="AK957" s="79">
        <v>7</v>
      </c>
      <c r="AL957" s="83" t="s">
        <v>8420</v>
      </c>
      <c r="AM957" s="79" t="s">
        <v>9990</v>
      </c>
      <c r="AN957" s="79" t="b">
        <v>0</v>
      </c>
      <c r="AO957" s="83" t="s">
        <v>8420</v>
      </c>
      <c r="AP957" s="79" t="s">
        <v>179</v>
      </c>
      <c r="AQ957" s="79">
        <v>0</v>
      </c>
      <c r="AR957" s="79">
        <v>0</v>
      </c>
      <c r="AS957" s="79"/>
      <c r="AT957" s="79"/>
      <c r="AU957" s="79"/>
      <c r="AV957" s="79"/>
      <c r="AW957" s="79"/>
      <c r="AX957" s="79"/>
      <c r="AY957" s="79"/>
      <c r="AZ957" s="79"/>
      <c r="BA957">
        <v>1</v>
      </c>
      <c r="BB957">
        <v>0</v>
      </c>
      <c r="BC957" s="79" t="str">
        <f>IF(Edges[[#This Row],[Sentiment]]=0,"NEUTRAL",IF(Edges[[#This Row],[Sentiment]]=1,"POSITIVE",IF(Edges[[#This Row],[Sentiment]]=-1,"NEGATIVE")))</f>
        <v>NEUTRAL</v>
      </c>
      <c r="BD957" s="79" t="str">
        <f>IF(Edges[[#This Row],[Vertex 1]]=Edges[[#This Row],[Vertex 2]],"HIDE","SHOW")</f>
        <v>SHOW</v>
      </c>
      <c r="BE957" s="78" t="str">
        <f>REPLACE(INDEX(GroupVertices[Group], MATCH(Edges[[#This Row],[Vertex 1]],GroupVertices[Vertex],0)),1,1,"")</f>
        <v>EUTRAL</v>
      </c>
      <c r="BF957" s="78" t="str">
        <f>REPLACE(INDEX(GroupVertices[Group], MATCH(Edges[[#This Row],[Vertex 2]],GroupVertices[Vertex],0)),1,1,"")</f>
        <v>eneral</v>
      </c>
    </row>
    <row r="958" spans="1:58" hidden="1" x14ac:dyDescent="0.25">
      <c r="A958" s="64" t="s">
        <v>785</v>
      </c>
      <c r="B958" s="64" t="s">
        <v>785</v>
      </c>
      <c r="C958" s="65"/>
      <c r="D958" s="66"/>
      <c r="E958" s="67"/>
      <c r="F958" s="68"/>
      <c r="G958" s="65" t="str">
        <f>IF(Edges[[#This Row],[Vertex 1]]=Edges[[#This Row],[Vertex 2]],"HIDE","SHOW")</f>
        <v>HIDE</v>
      </c>
      <c r="H958" s="69"/>
      <c r="I958" s="70"/>
      <c r="J958" s="70"/>
      <c r="K958" s="34"/>
      <c r="L958" s="77"/>
      <c r="M958" s="77"/>
      <c r="N958" s="72"/>
      <c r="O958" s="79" t="s">
        <v>179</v>
      </c>
      <c r="P958" s="81">
        <v>42853.307951388888</v>
      </c>
      <c r="Q958" s="79" t="s">
        <v>2142</v>
      </c>
      <c r="R958" s="82" t="s">
        <v>3482</v>
      </c>
      <c r="S958" s="79" t="s">
        <v>4056</v>
      </c>
      <c r="T958" s="79"/>
      <c r="U958" s="79"/>
      <c r="V958" s="82" t="s">
        <v>5179</v>
      </c>
      <c r="W958" s="81">
        <v>42853.307951388888</v>
      </c>
      <c r="X958" s="82" t="s">
        <v>6557</v>
      </c>
      <c r="Y958" s="79"/>
      <c r="Z958" s="79"/>
      <c r="AA958" s="83" t="s">
        <v>8604</v>
      </c>
      <c r="AB958" s="79"/>
      <c r="AC958" s="79" t="b">
        <v>0</v>
      </c>
      <c r="AD958" s="79">
        <v>0</v>
      </c>
      <c r="AE958" s="83" t="s">
        <v>9915</v>
      </c>
      <c r="AF958" s="79" t="b">
        <v>0</v>
      </c>
      <c r="AG958" s="79" t="s">
        <v>9963</v>
      </c>
      <c r="AH958" s="79"/>
      <c r="AI958" s="83" t="s">
        <v>9915</v>
      </c>
      <c r="AJ958" s="79" t="b">
        <v>0</v>
      </c>
      <c r="AK958" s="79">
        <v>0</v>
      </c>
      <c r="AL958" s="83" t="s">
        <v>9915</v>
      </c>
      <c r="AM958" s="79" t="s">
        <v>10000</v>
      </c>
      <c r="AN958" s="79" t="b">
        <v>0</v>
      </c>
      <c r="AO958" s="83" t="s">
        <v>8604</v>
      </c>
      <c r="AP958" s="79" t="s">
        <v>179</v>
      </c>
      <c r="AQ958" s="79">
        <v>0</v>
      </c>
      <c r="AR958" s="79">
        <v>0</v>
      </c>
      <c r="AS958" s="79"/>
      <c r="AT958" s="79"/>
      <c r="AU958" s="79"/>
      <c r="AV958" s="79"/>
      <c r="AW958" s="79"/>
      <c r="AX958" s="79"/>
      <c r="AY958" s="79"/>
      <c r="AZ958" s="79"/>
      <c r="BA958">
        <v>2</v>
      </c>
      <c r="BB958">
        <v>0</v>
      </c>
      <c r="BC958" s="79" t="str">
        <f>IF(Edges[[#This Row],[Sentiment]]=0,"NEUTRAL",IF(Edges[[#This Row],[Sentiment]]=1,"POSITIVE",IF(Edges[[#This Row],[Sentiment]]=-1,"NEGATIVE")))</f>
        <v>NEUTRAL</v>
      </c>
      <c r="BD958" s="79" t="str">
        <f>IF(Edges[[#This Row],[Vertex 1]]=Edges[[#This Row],[Vertex 2]],"HIDE","SHOW")</f>
        <v>HIDE</v>
      </c>
      <c r="BE958" s="124" t="e">
        <f>REPLACE(INDEX(GroupVertices[Group], MATCH(Edges[[#This Row],[Vertex 1]],GroupVertices[Vertex],0)),1,1,"")</f>
        <v>#N/A</v>
      </c>
      <c r="BF958" s="124" t="e">
        <f>REPLACE(INDEX(GroupVertices[Group], MATCH(Edges[[#This Row],[Vertex 2]],GroupVertices[Vertex],0)),1,1,"")</f>
        <v>#N/A</v>
      </c>
    </row>
    <row r="959" spans="1:58" hidden="1" x14ac:dyDescent="0.25">
      <c r="A959" s="64" t="s">
        <v>785</v>
      </c>
      <c r="B959" s="64" t="s">
        <v>785</v>
      </c>
      <c r="C959" s="65"/>
      <c r="D959" s="66"/>
      <c r="E959" s="67"/>
      <c r="F959" s="68"/>
      <c r="G959" s="65" t="str">
        <f>IF(Edges[[#This Row],[Vertex 1]]=Edges[[#This Row],[Vertex 2]],"HIDE","SHOW")</f>
        <v>HIDE</v>
      </c>
      <c r="H959" s="69"/>
      <c r="I959" s="70"/>
      <c r="J959" s="70"/>
      <c r="K959" s="34"/>
      <c r="L959" s="77"/>
      <c r="M959" s="77"/>
      <c r="N959" s="72"/>
      <c r="O959" s="79" t="s">
        <v>179</v>
      </c>
      <c r="P959" s="81">
        <v>42853.38994212963</v>
      </c>
      <c r="Q959" s="79" t="s">
        <v>2143</v>
      </c>
      <c r="R959" s="82" t="s">
        <v>3483</v>
      </c>
      <c r="S959" s="79" t="s">
        <v>4056</v>
      </c>
      <c r="T959" s="79"/>
      <c r="U959" s="79"/>
      <c r="V959" s="82" t="s">
        <v>5179</v>
      </c>
      <c r="W959" s="81">
        <v>42853.38994212963</v>
      </c>
      <c r="X959" s="82" t="s">
        <v>6558</v>
      </c>
      <c r="Y959" s="79"/>
      <c r="Z959" s="79"/>
      <c r="AA959" s="83" t="s">
        <v>8605</v>
      </c>
      <c r="AB959" s="79"/>
      <c r="AC959" s="79" t="b">
        <v>0</v>
      </c>
      <c r="AD959" s="79">
        <v>0</v>
      </c>
      <c r="AE959" s="83" t="s">
        <v>9915</v>
      </c>
      <c r="AF959" s="79" t="b">
        <v>0</v>
      </c>
      <c r="AG959" s="79" t="s">
        <v>9963</v>
      </c>
      <c r="AH959" s="79"/>
      <c r="AI959" s="83" t="s">
        <v>9915</v>
      </c>
      <c r="AJ959" s="79" t="b">
        <v>0</v>
      </c>
      <c r="AK959" s="79">
        <v>0</v>
      </c>
      <c r="AL959" s="83" t="s">
        <v>9915</v>
      </c>
      <c r="AM959" s="79" t="s">
        <v>10000</v>
      </c>
      <c r="AN959" s="79" t="b">
        <v>0</v>
      </c>
      <c r="AO959" s="83" t="s">
        <v>8605</v>
      </c>
      <c r="AP959" s="79" t="s">
        <v>179</v>
      </c>
      <c r="AQ959" s="79">
        <v>0</v>
      </c>
      <c r="AR959" s="79">
        <v>0</v>
      </c>
      <c r="AS959" s="79"/>
      <c r="AT959" s="79"/>
      <c r="AU959" s="79"/>
      <c r="AV959" s="79"/>
      <c r="AW959" s="79"/>
      <c r="AX959" s="79"/>
      <c r="AY959" s="79"/>
      <c r="AZ959" s="79"/>
      <c r="BA959">
        <v>2</v>
      </c>
      <c r="BB959">
        <v>0</v>
      </c>
      <c r="BC959" s="79" t="str">
        <f>IF(Edges[[#This Row],[Sentiment]]=0,"NEUTRAL",IF(Edges[[#This Row],[Sentiment]]=1,"POSITIVE",IF(Edges[[#This Row],[Sentiment]]=-1,"NEGATIVE")))</f>
        <v>NEUTRAL</v>
      </c>
      <c r="BD959" s="79" t="str">
        <f>IF(Edges[[#This Row],[Vertex 1]]=Edges[[#This Row],[Vertex 2]],"HIDE","SHOW")</f>
        <v>HIDE</v>
      </c>
      <c r="BE959" s="124" t="e">
        <f>REPLACE(INDEX(GroupVertices[Group], MATCH(Edges[[#This Row],[Vertex 1]],GroupVertices[Vertex],0)),1,1,"")</f>
        <v>#N/A</v>
      </c>
      <c r="BF959" s="124" t="e">
        <f>REPLACE(INDEX(GroupVertices[Group], MATCH(Edges[[#This Row],[Vertex 2]],GroupVertices[Vertex],0)),1,1,"")</f>
        <v>#N/A</v>
      </c>
    </row>
    <row r="960" spans="1:58" x14ac:dyDescent="0.25">
      <c r="A960" s="64" t="s">
        <v>786</v>
      </c>
      <c r="B960" s="64" t="s">
        <v>1520</v>
      </c>
      <c r="C960" s="65"/>
      <c r="D960" s="66"/>
      <c r="E960" s="67"/>
      <c r="F960" s="68"/>
      <c r="G960" s="65" t="str">
        <f>IF(Edges[[#This Row],[Vertex 1]]=Edges[[#This Row],[Vertex 2]],"HIDE","SHOW")</f>
        <v>SHOW</v>
      </c>
      <c r="H960" s="69"/>
      <c r="I960" s="70"/>
      <c r="J960" s="70"/>
      <c r="K960" s="34" t="s">
        <v>65</v>
      </c>
      <c r="L960" s="77">
        <v>960</v>
      </c>
      <c r="M960" s="77"/>
      <c r="N960" s="72"/>
      <c r="O960" s="79" t="s">
        <v>1646</v>
      </c>
      <c r="P960" s="81">
        <v>42853.390532407408</v>
      </c>
      <c r="Q960" s="79" t="s">
        <v>2141</v>
      </c>
      <c r="R960" s="82" t="s">
        <v>3478</v>
      </c>
      <c r="S960" s="79" t="s">
        <v>4037</v>
      </c>
      <c r="T960" s="79" t="s">
        <v>4355</v>
      </c>
      <c r="U960" s="79"/>
      <c r="V960" s="82" t="s">
        <v>5180</v>
      </c>
      <c r="W960" s="81">
        <v>42853.390532407408</v>
      </c>
      <c r="X960" s="82" t="s">
        <v>6559</v>
      </c>
      <c r="Y960" s="79"/>
      <c r="Z960" s="79"/>
      <c r="AA960" s="83" t="s">
        <v>8606</v>
      </c>
      <c r="AB960" s="79"/>
      <c r="AC960" s="79" t="b">
        <v>0</v>
      </c>
      <c r="AD960" s="79">
        <v>0</v>
      </c>
      <c r="AE960" s="83" t="s">
        <v>9915</v>
      </c>
      <c r="AF960" s="79" t="b">
        <v>0</v>
      </c>
      <c r="AG960" s="79" t="s">
        <v>9963</v>
      </c>
      <c r="AH960" s="79"/>
      <c r="AI960" s="83" t="s">
        <v>9915</v>
      </c>
      <c r="AJ960" s="79" t="b">
        <v>0</v>
      </c>
      <c r="AK960" s="79">
        <v>10</v>
      </c>
      <c r="AL960" s="83" t="s">
        <v>9816</v>
      </c>
      <c r="AM960" s="79" t="s">
        <v>9991</v>
      </c>
      <c r="AN960" s="79" t="b">
        <v>0</v>
      </c>
      <c r="AO960" s="83" t="s">
        <v>9816</v>
      </c>
      <c r="AP960" s="79" t="s">
        <v>179</v>
      </c>
      <c r="AQ960" s="79">
        <v>0</v>
      </c>
      <c r="AR960" s="79">
        <v>0</v>
      </c>
      <c r="AS960" s="79"/>
      <c r="AT960" s="79"/>
      <c r="AU960" s="79"/>
      <c r="AV960" s="79"/>
      <c r="AW960" s="79"/>
      <c r="AX960" s="79"/>
      <c r="AY960" s="79"/>
      <c r="AZ960" s="79"/>
      <c r="BA960">
        <v>1</v>
      </c>
      <c r="BB960">
        <v>0</v>
      </c>
      <c r="BC960" s="79" t="str">
        <f>IF(Edges[[#This Row],[Sentiment]]=0,"NEUTRAL",IF(Edges[[#This Row],[Sentiment]]=1,"POSITIVE",IF(Edges[[#This Row],[Sentiment]]=-1,"NEGATIVE")))</f>
        <v>NEUTRAL</v>
      </c>
      <c r="BD960" s="79" t="str">
        <f>IF(Edges[[#This Row],[Vertex 1]]=Edges[[#This Row],[Vertex 2]],"HIDE","SHOW")</f>
        <v>SHOW</v>
      </c>
      <c r="BE960" s="78" t="str">
        <f>REPLACE(INDEX(GroupVertices[Group], MATCH(Edges[[#This Row],[Vertex 1]],GroupVertices[Vertex],0)),1,1,"")</f>
        <v>EUTRAL</v>
      </c>
      <c r="BF960" s="78" t="str">
        <f>REPLACE(INDEX(GroupVertices[Group], MATCH(Edges[[#This Row],[Vertex 2]],GroupVertices[Vertex],0)),1,1,"")</f>
        <v>EUTRAL</v>
      </c>
    </row>
    <row r="961" spans="1:58" x14ac:dyDescent="0.25">
      <c r="A961" s="64" t="s">
        <v>787</v>
      </c>
      <c r="B961" s="64" t="s">
        <v>1406</v>
      </c>
      <c r="C961" s="65"/>
      <c r="D961" s="66"/>
      <c r="E961" s="67"/>
      <c r="F961" s="68"/>
      <c r="G961" s="65" t="str">
        <f>IF(Edges[[#This Row],[Vertex 1]]=Edges[[#This Row],[Vertex 2]],"HIDE","SHOW")</f>
        <v>SHOW</v>
      </c>
      <c r="H961" s="69"/>
      <c r="I961" s="70"/>
      <c r="J961" s="70"/>
      <c r="K961" s="34" t="s">
        <v>65</v>
      </c>
      <c r="L961" s="77">
        <v>961</v>
      </c>
      <c r="M961" s="77"/>
      <c r="N961" s="72"/>
      <c r="O961" s="79" t="s">
        <v>1646</v>
      </c>
      <c r="P961" s="81">
        <v>42853.393599537034</v>
      </c>
      <c r="Q961" s="79" t="s">
        <v>2144</v>
      </c>
      <c r="R961" s="82" t="s">
        <v>3474</v>
      </c>
      <c r="S961" s="79" t="s">
        <v>4048</v>
      </c>
      <c r="T961" s="79"/>
      <c r="U961" s="79"/>
      <c r="V961" s="82" t="s">
        <v>4787</v>
      </c>
      <c r="W961" s="81">
        <v>42853.393599537034</v>
      </c>
      <c r="X961" s="82" t="s">
        <v>6560</v>
      </c>
      <c r="Y961" s="79"/>
      <c r="Z961" s="79"/>
      <c r="AA961" s="83" t="s">
        <v>8607</v>
      </c>
      <c r="AB961" s="79"/>
      <c r="AC961" s="79" t="b">
        <v>0</v>
      </c>
      <c r="AD961" s="79">
        <v>0</v>
      </c>
      <c r="AE961" s="83" t="s">
        <v>9915</v>
      </c>
      <c r="AF961" s="79" t="b">
        <v>0</v>
      </c>
      <c r="AG961" s="79" t="s">
        <v>9963</v>
      </c>
      <c r="AH961" s="79"/>
      <c r="AI961" s="83" t="s">
        <v>9915</v>
      </c>
      <c r="AJ961" s="79" t="b">
        <v>0</v>
      </c>
      <c r="AK961" s="79">
        <v>0</v>
      </c>
      <c r="AL961" s="83" t="s">
        <v>9915</v>
      </c>
      <c r="AM961" s="79" t="s">
        <v>9990</v>
      </c>
      <c r="AN961" s="79" t="b">
        <v>0</v>
      </c>
      <c r="AO961" s="83" t="s">
        <v>8607</v>
      </c>
      <c r="AP961" s="79" t="s">
        <v>179</v>
      </c>
      <c r="AQ961" s="79">
        <v>0</v>
      </c>
      <c r="AR961" s="79">
        <v>0</v>
      </c>
      <c r="AS961" s="79"/>
      <c r="AT961" s="79"/>
      <c r="AU961" s="79"/>
      <c r="AV961" s="79"/>
      <c r="AW961" s="79"/>
      <c r="AX961" s="79"/>
      <c r="AY961" s="79"/>
      <c r="AZ961" s="79"/>
      <c r="BA961">
        <v>1</v>
      </c>
      <c r="BB961">
        <v>0</v>
      </c>
      <c r="BC961" s="79" t="str">
        <f>IF(Edges[[#This Row],[Sentiment]]=0,"NEUTRAL",IF(Edges[[#This Row],[Sentiment]]=1,"POSITIVE",IF(Edges[[#This Row],[Sentiment]]=-1,"NEGATIVE")))</f>
        <v>NEUTRAL</v>
      </c>
      <c r="BD961" s="79" t="str">
        <f>IF(Edges[[#This Row],[Vertex 1]]=Edges[[#This Row],[Vertex 2]],"HIDE","SHOW")</f>
        <v>SHOW</v>
      </c>
      <c r="BE961" s="78" t="str">
        <f>REPLACE(INDEX(GroupVertices[Group], MATCH(Edges[[#This Row],[Vertex 1]],GroupVertices[Vertex],0)),1,1,"")</f>
        <v>EUTRAL</v>
      </c>
      <c r="BF961" s="78" t="str">
        <f>REPLACE(INDEX(GroupVertices[Group], MATCH(Edges[[#This Row],[Vertex 2]],GroupVertices[Vertex],0)),1,1,"")</f>
        <v>eneral</v>
      </c>
    </row>
    <row r="962" spans="1:58" hidden="1" x14ac:dyDescent="0.25">
      <c r="A962" s="64" t="s">
        <v>788</v>
      </c>
      <c r="B962" s="64" t="s">
        <v>788</v>
      </c>
      <c r="C962" s="65"/>
      <c r="D962" s="66"/>
      <c r="E962" s="67"/>
      <c r="F962" s="68"/>
      <c r="G962" s="65" t="str">
        <f>IF(Edges[[#This Row],[Vertex 1]]=Edges[[#This Row],[Vertex 2]],"HIDE","SHOW")</f>
        <v>HIDE</v>
      </c>
      <c r="H962" s="69"/>
      <c r="I962" s="70"/>
      <c r="J962" s="70"/>
      <c r="K962" s="34"/>
      <c r="L962" s="77"/>
      <c r="M962" s="77"/>
      <c r="N962" s="72"/>
      <c r="O962" s="79" t="s">
        <v>179</v>
      </c>
      <c r="P962" s="81">
        <v>42853.396006944444</v>
      </c>
      <c r="Q962" s="79" t="s">
        <v>2145</v>
      </c>
      <c r="R962" s="82" t="s">
        <v>3416</v>
      </c>
      <c r="S962" s="79" t="s">
        <v>4037</v>
      </c>
      <c r="T962" s="79"/>
      <c r="U962" s="79"/>
      <c r="V962" s="82" t="s">
        <v>5181</v>
      </c>
      <c r="W962" s="81">
        <v>42853.396006944444</v>
      </c>
      <c r="X962" s="82" t="s">
        <v>6561</v>
      </c>
      <c r="Y962" s="79"/>
      <c r="Z962" s="79"/>
      <c r="AA962" s="83" t="s">
        <v>8608</v>
      </c>
      <c r="AB962" s="79"/>
      <c r="AC962" s="79" t="b">
        <v>0</v>
      </c>
      <c r="AD962" s="79">
        <v>0</v>
      </c>
      <c r="AE962" s="83" t="s">
        <v>9915</v>
      </c>
      <c r="AF962" s="79" t="b">
        <v>0</v>
      </c>
      <c r="AG962" s="79" t="s">
        <v>9963</v>
      </c>
      <c r="AH962" s="79"/>
      <c r="AI962" s="83" t="s">
        <v>9915</v>
      </c>
      <c r="AJ962" s="79" t="b">
        <v>0</v>
      </c>
      <c r="AK962" s="79">
        <v>0</v>
      </c>
      <c r="AL962" s="83" t="s">
        <v>9915</v>
      </c>
      <c r="AM962" s="79" t="s">
        <v>10040</v>
      </c>
      <c r="AN962" s="79" t="b">
        <v>0</v>
      </c>
      <c r="AO962" s="83" t="s">
        <v>8608</v>
      </c>
      <c r="AP962" s="79" t="s">
        <v>179</v>
      </c>
      <c r="AQ962" s="79">
        <v>0</v>
      </c>
      <c r="AR962" s="79">
        <v>0</v>
      </c>
      <c r="AS962" s="79"/>
      <c r="AT962" s="79"/>
      <c r="AU962" s="79"/>
      <c r="AV962" s="79"/>
      <c r="AW962" s="79"/>
      <c r="AX962" s="79"/>
      <c r="AY962" s="79"/>
      <c r="AZ962" s="79"/>
      <c r="BA962">
        <v>1</v>
      </c>
      <c r="BB962">
        <v>0</v>
      </c>
      <c r="BC962" s="79" t="str">
        <f>IF(Edges[[#This Row],[Sentiment]]=0,"NEUTRAL",IF(Edges[[#This Row],[Sentiment]]=1,"POSITIVE",IF(Edges[[#This Row],[Sentiment]]=-1,"NEGATIVE")))</f>
        <v>NEUTRAL</v>
      </c>
      <c r="BD962" s="79" t="str">
        <f>IF(Edges[[#This Row],[Vertex 1]]=Edges[[#This Row],[Vertex 2]],"HIDE","SHOW")</f>
        <v>HIDE</v>
      </c>
      <c r="BE962" s="124" t="e">
        <f>REPLACE(INDEX(GroupVertices[Group], MATCH(Edges[[#This Row],[Vertex 1]],GroupVertices[Vertex],0)),1,1,"")</f>
        <v>#N/A</v>
      </c>
      <c r="BF962" s="124" t="e">
        <f>REPLACE(INDEX(GroupVertices[Group], MATCH(Edges[[#This Row],[Vertex 2]],GroupVertices[Vertex],0)),1,1,"")</f>
        <v>#N/A</v>
      </c>
    </row>
    <row r="963" spans="1:58" hidden="1" x14ac:dyDescent="0.25">
      <c r="A963" s="64" t="s">
        <v>789</v>
      </c>
      <c r="B963" s="64" t="s">
        <v>789</v>
      </c>
      <c r="C963" s="65"/>
      <c r="D963" s="66"/>
      <c r="E963" s="67"/>
      <c r="F963" s="68"/>
      <c r="G963" s="65" t="str">
        <f>IF(Edges[[#This Row],[Vertex 1]]=Edges[[#This Row],[Vertex 2]],"HIDE","SHOW")</f>
        <v>HIDE</v>
      </c>
      <c r="H963" s="69"/>
      <c r="I963" s="70"/>
      <c r="J963" s="70"/>
      <c r="K963" s="34"/>
      <c r="L963" s="77"/>
      <c r="M963" s="77"/>
      <c r="N963" s="72"/>
      <c r="O963" s="79" t="s">
        <v>179</v>
      </c>
      <c r="P963" s="81">
        <v>42853.398125</v>
      </c>
      <c r="Q963" s="79" t="s">
        <v>2146</v>
      </c>
      <c r="R963" s="82" t="s">
        <v>3416</v>
      </c>
      <c r="S963" s="79" t="s">
        <v>4037</v>
      </c>
      <c r="T963" s="79"/>
      <c r="U963" s="79"/>
      <c r="V963" s="82" t="s">
        <v>5182</v>
      </c>
      <c r="W963" s="81">
        <v>42853.398125</v>
      </c>
      <c r="X963" s="82" t="s">
        <v>6562</v>
      </c>
      <c r="Y963" s="79"/>
      <c r="Z963" s="79"/>
      <c r="AA963" s="83" t="s">
        <v>8609</v>
      </c>
      <c r="AB963" s="79"/>
      <c r="AC963" s="79" t="b">
        <v>0</v>
      </c>
      <c r="AD963" s="79">
        <v>0</v>
      </c>
      <c r="AE963" s="83" t="s">
        <v>9915</v>
      </c>
      <c r="AF963" s="79" t="b">
        <v>0</v>
      </c>
      <c r="AG963" s="79" t="s">
        <v>9963</v>
      </c>
      <c r="AH963" s="79"/>
      <c r="AI963" s="83" t="s">
        <v>9915</v>
      </c>
      <c r="AJ963" s="79" t="b">
        <v>0</v>
      </c>
      <c r="AK963" s="79">
        <v>0</v>
      </c>
      <c r="AL963" s="83" t="s">
        <v>9915</v>
      </c>
      <c r="AM963" s="79" t="s">
        <v>10040</v>
      </c>
      <c r="AN963" s="79" t="b">
        <v>0</v>
      </c>
      <c r="AO963" s="83" t="s">
        <v>8609</v>
      </c>
      <c r="AP963" s="79" t="s">
        <v>179</v>
      </c>
      <c r="AQ963" s="79">
        <v>0</v>
      </c>
      <c r="AR963" s="79">
        <v>0</v>
      </c>
      <c r="AS963" s="79"/>
      <c r="AT963" s="79"/>
      <c r="AU963" s="79"/>
      <c r="AV963" s="79"/>
      <c r="AW963" s="79"/>
      <c r="AX963" s="79"/>
      <c r="AY963" s="79"/>
      <c r="AZ963" s="79"/>
      <c r="BA963">
        <v>1</v>
      </c>
      <c r="BB963">
        <v>0</v>
      </c>
      <c r="BC963" s="79" t="str">
        <f>IF(Edges[[#This Row],[Sentiment]]=0,"NEUTRAL",IF(Edges[[#This Row],[Sentiment]]=1,"POSITIVE",IF(Edges[[#This Row],[Sentiment]]=-1,"NEGATIVE")))</f>
        <v>NEUTRAL</v>
      </c>
      <c r="BD963" s="79" t="str">
        <f>IF(Edges[[#This Row],[Vertex 1]]=Edges[[#This Row],[Vertex 2]],"HIDE","SHOW")</f>
        <v>HIDE</v>
      </c>
      <c r="BE963" s="124" t="e">
        <f>REPLACE(INDEX(GroupVertices[Group], MATCH(Edges[[#This Row],[Vertex 1]],GroupVertices[Vertex],0)),1,1,"")</f>
        <v>#N/A</v>
      </c>
      <c r="BF963" s="124" t="e">
        <f>REPLACE(INDEX(GroupVertices[Group], MATCH(Edges[[#This Row],[Vertex 2]],GroupVertices[Vertex],0)),1,1,"")</f>
        <v>#N/A</v>
      </c>
    </row>
    <row r="964" spans="1:58" x14ac:dyDescent="0.25">
      <c r="A964" s="64" t="s">
        <v>790</v>
      </c>
      <c r="B964" s="64" t="s">
        <v>1159</v>
      </c>
      <c r="C964" s="65"/>
      <c r="D964" s="66"/>
      <c r="E964" s="67"/>
      <c r="F964" s="68"/>
      <c r="G964" s="65" t="str">
        <f>IF(Edges[[#This Row],[Vertex 1]]=Edges[[#This Row],[Vertex 2]],"HIDE","SHOW")</f>
        <v>SHOW</v>
      </c>
      <c r="H964" s="69"/>
      <c r="I964" s="70"/>
      <c r="J964" s="70"/>
      <c r="K964" s="34" t="s">
        <v>65</v>
      </c>
      <c r="L964" s="77">
        <v>964</v>
      </c>
      <c r="M964" s="77"/>
      <c r="N964" s="72"/>
      <c r="O964" s="79" t="s">
        <v>1646</v>
      </c>
      <c r="P964" s="81">
        <v>42853.400381944448</v>
      </c>
      <c r="Q964" s="79" t="s">
        <v>2147</v>
      </c>
      <c r="R964" s="82" t="s">
        <v>3484</v>
      </c>
      <c r="S964" s="79" t="s">
        <v>4041</v>
      </c>
      <c r="T964" s="79" t="s">
        <v>4282</v>
      </c>
      <c r="U964" s="79"/>
      <c r="V964" s="82" t="s">
        <v>5183</v>
      </c>
      <c r="W964" s="81">
        <v>42853.400381944448</v>
      </c>
      <c r="X964" s="82" t="s">
        <v>6563</v>
      </c>
      <c r="Y964" s="79"/>
      <c r="Z964" s="79"/>
      <c r="AA964" s="83" t="s">
        <v>8610</v>
      </c>
      <c r="AB964" s="79"/>
      <c r="AC964" s="79" t="b">
        <v>0</v>
      </c>
      <c r="AD964" s="79">
        <v>0</v>
      </c>
      <c r="AE964" s="83" t="s">
        <v>9915</v>
      </c>
      <c r="AF964" s="79" t="b">
        <v>0</v>
      </c>
      <c r="AG964" s="79" t="s">
        <v>9973</v>
      </c>
      <c r="AH964" s="79"/>
      <c r="AI964" s="83" t="s">
        <v>9915</v>
      </c>
      <c r="AJ964" s="79" t="b">
        <v>0</v>
      </c>
      <c r="AK964" s="79">
        <v>3</v>
      </c>
      <c r="AL964" s="83" t="s">
        <v>9105</v>
      </c>
      <c r="AM964" s="79" t="s">
        <v>10019</v>
      </c>
      <c r="AN964" s="79" t="b">
        <v>0</v>
      </c>
      <c r="AO964" s="83" t="s">
        <v>9105</v>
      </c>
      <c r="AP964" s="79" t="s">
        <v>179</v>
      </c>
      <c r="AQ964" s="79">
        <v>0</v>
      </c>
      <c r="AR964" s="79">
        <v>0</v>
      </c>
      <c r="AS964" s="79"/>
      <c r="AT964" s="79"/>
      <c r="AU964" s="79"/>
      <c r="AV964" s="79"/>
      <c r="AW964" s="79"/>
      <c r="AX964" s="79"/>
      <c r="AY964" s="79"/>
      <c r="AZ964" s="79"/>
      <c r="BA964">
        <v>1</v>
      </c>
      <c r="BB964">
        <v>0</v>
      </c>
      <c r="BC964" s="79" t="str">
        <f>IF(Edges[[#This Row],[Sentiment]]=0,"NEUTRAL",IF(Edges[[#This Row],[Sentiment]]=1,"POSITIVE",IF(Edges[[#This Row],[Sentiment]]=-1,"NEGATIVE")))</f>
        <v>NEUTRAL</v>
      </c>
      <c r="BD964" s="79" t="str">
        <f>IF(Edges[[#This Row],[Vertex 1]]=Edges[[#This Row],[Vertex 2]],"HIDE","SHOW")</f>
        <v>SHOW</v>
      </c>
      <c r="BE964" s="78" t="str">
        <f>REPLACE(INDEX(GroupVertices[Group], MATCH(Edges[[#This Row],[Vertex 1]],GroupVertices[Vertex],0)),1,1,"")</f>
        <v>EUTRAL</v>
      </c>
      <c r="BF964" s="78" t="str">
        <f>REPLACE(INDEX(GroupVertices[Group], MATCH(Edges[[#This Row],[Vertex 2]],GroupVertices[Vertex],0)),1,1,"")</f>
        <v>eneral</v>
      </c>
    </row>
    <row r="965" spans="1:58" hidden="1" x14ac:dyDescent="0.25">
      <c r="A965" s="64" t="s">
        <v>791</v>
      </c>
      <c r="B965" s="64" t="s">
        <v>791</v>
      </c>
      <c r="C965" s="65"/>
      <c r="D965" s="66"/>
      <c r="E965" s="67"/>
      <c r="F965" s="68"/>
      <c r="G965" s="65" t="str">
        <f>IF(Edges[[#This Row],[Vertex 1]]=Edges[[#This Row],[Vertex 2]],"HIDE","SHOW")</f>
        <v>HIDE</v>
      </c>
      <c r="H965" s="69"/>
      <c r="I965" s="70"/>
      <c r="J965" s="70"/>
      <c r="K965" s="34"/>
      <c r="L965" s="77"/>
      <c r="M965" s="77"/>
      <c r="N965" s="72"/>
      <c r="O965" s="79" t="s">
        <v>179</v>
      </c>
      <c r="P965" s="81">
        <v>42853.401539351849</v>
      </c>
      <c r="Q965" s="79" t="s">
        <v>2148</v>
      </c>
      <c r="R965" s="82" t="s">
        <v>3485</v>
      </c>
      <c r="S965" s="79" t="s">
        <v>4061</v>
      </c>
      <c r="T965" s="79" t="s">
        <v>4356</v>
      </c>
      <c r="U965" s="79"/>
      <c r="V965" s="82" t="s">
        <v>5184</v>
      </c>
      <c r="W965" s="81">
        <v>42853.401539351849</v>
      </c>
      <c r="X965" s="82" t="s">
        <v>6564</v>
      </c>
      <c r="Y965" s="79"/>
      <c r="Z965" s="79"/>
      <c r="AA965" s="83" t="s">
        <v>8611</v>
      </c>
      <c r="AB965" s="79"/>
      <c r="AC965" s="79" t="b">
        <v>0</v>
      </c>
      <c r="AD965" s="79">
        <v>0</v>
      </c>
      <c r="AE965" s="83" t="s">
        <v>9915</v>
      </c>
      <c r="AF965" s="79" t="b">
        <v>0</v>
      </c>
      <c r="AG965" s="79" t="s">
        <v>9963</v>
      </c>
      <c r="AH965" s="79"/>
      <c r="AI965" s="83" t="s">
        <v>9915</v>
      </c>
      <c r="AJ965" s="79" t="b">
        <v>0</v>
      </c>
      <c r="AK965" s="79">
        <v>0</v>
      </c>
      <c r="AL965" s="83" t="s">
        <v>9915</v>
      </c>
      <c r="AM965" s="79" t="s">
        <v>9990</v>
      </c>
      <c r="AN965" s="79" t="b">
        <v>0</v>
      </c>
      <c r="AO965" s="83" t="s">
        <v>8611</v>
      </c>
      <c r="AP965" s="79" t="s">
        <v>179</v>
      </c>
      <c r="AQ965" s="79">
        <v>0</v>
      </c>
      <c r="AR965" s="79">
        <v>0</v>
      </c>
      <c r="AS965" s="79"/>
      <c r="AT965" s="79"/>
      <c r="AU965" s="79"/>
      <c r="AV965" s="79"/>
      <c r="AW965" s="79"/>
      <c r="AX965" s="79"/>
      <c r="AY965" s="79"/>
      <c r="AZ965" s="79"/>
      <c r="BA965">
        <v>1</v>
      </c>
      <c r="BB965">
        <v>0</v>
      </c>
      <c r="BC965" s="79" t="str">
        <f>IF(Edges[[#This Row],[Sentiment]]=0,"NEUTRAL",IF(Edges[[#This Row],[Sentiment]]=1,"POSITIVE",IF(Edges[[#This Row],[Sentiment]]=-1,"NEGATIVE")))</f>
        <v>NEUTRAL</v>
      </c>
      <c r="BD965" s="79" t="str">
        <f>IF(Edges[[#This Row],[Vertex 1]]=Edges[[#This Row],[Vertex 2]],"HIDE","SHOW")</f>
        <v>HIDE</v>
      </c>
      <c r="BE965" s="124" t="e">
        <f>REPLACE(INDEX(GroupVertices[Group], MATCH(Edges[[#This Row],[Vertex 1]],GroupVertices[Vertex],0)),1,1,"")</f>
        <v>#N/A</v>
      </c>
      <c r="BF965" s="124" t="e">
        <f>REPLACE(INDEX(GroupVertices[Group], MATCH(Edges[[#This Row],[Vertex 2]],GroupVertices[Vertex],0)),1,1,"")</f>
        <v>#N/A</v>
      </c>
    </row>
    <row r="966" spans="1:58" x14ac:dyDescent="0.25">
      <c r="A966" s="64" t="s">
        <v>792</v>
      </c>
      <c r="B966" s="64" t="s">
        <v>1159</v>
      </c>
      <c r="C966" s="65"/>
      <c r="D966" s="66"/>
      <c r="E966" s="67"/>
      <c r="F966" s="68"/>
      <c r="G966" s="65" t="str">
        <f>IF(Edges[[#This Row],[Vertex 1]]=Edges[[#This Row],[Vertex 2]],"HIDE","SHOW")</f>
        <v>SHOW</v>
      </c>
      <c r="H966" s="69"/>
      <c r="I966" s="70"/>
      <c r="J966" s="70"/>
      <c r="K966" s="34" t="s">
        <v>65</v>
      </c>
      <c r="L966" s="77">
        <v>966</v>
      </c>
      <c r="M966" s="77"/>
      <c r="N966" s="72"/>
      <c r="O966" s="79" t="s">
        <v>1646</v>
      </c>
      <c r="P966" s="81">
        <v>42853.402743055558</v>
      </c>
      <c r="Q966" s="79" t="s">
        <v>2147</v>
      </c>
      <c r="R966" s="82" t="s">
        <v>3484</v>
      </c>
      <c r="S966" s="79" t="s">
        <v>4041</v>
      </c>
      <c r="T966" s="79" t="s">
        <v>4282</v>
      </c>
      <c r="U966" s="79"/>
      <c r="V966" s="82" t="s">
        <v>5185</v>
      </c>
      <c r="W966" s="81">
        <v>42853.402743055558</v>
      </c>
      <c r="X966" s="82" t="s">
        <v>6565</v>
      </c>
      <c r="Y966" s="79"/>
      <c r="Z966" s="79"/>
      <c r="AA966" s="83" t="s">
        <v>8612</v>
      </c>
      <c r="AB966" s="79"/>
      <c r="AC966" s="79" t="b">
        <v>0</v>
      </c>
      <c r="AD966" s="79">
        <v>0</v>
      </c>
      <c r="AE966" s="83" t="s">
        <v>9915</v>
      </c>
      <c r="AF966" s="79" t="b">
        <v>0</v>
      </c>
      <c r="AG966" s="79" t="s">
        <v>9973</v>
      </c>
      <c r="AH966" s="79"/>
      <c r="AI966" s="83" t="s">
        <v>9915</v>
      </c>
      <c r="AJ966" s="79" t="b">
        <v>0</v>
      </c>
      <c r="AK966" s="79">
        <v>3</v>
      </c>
      <c r="AL966" s="83" t="s">
        <v>9105</v>
      </c>
      <c r="AM966" s="79" t="s">
        <v>9991</v>
      </c>
      <c r="AN966" s="79" t="b">
        <v>0</v>
      </c>
      <c r="AO966" s="83" t="s">
        <v>9105</v>
      </c>
      <c r="AP966" s="79" t="s">
        <v>179</v>
      </c>
      <c r="AQ966" s="79">
        <v>0</v>
      </c>
      <c r="AR966" s="79">
        <v>0</v>
      </c>
      <c r="AS966" s="79"/>
      <c r="AT966" s="79"/>
      <c r="AU966" s="79"/>
      <c r="AV966" s="79"/>
      <c r="AW966" s="79"/>
      <c r="AX966" s="79"/>
      <c r="AY966" s="79"/>
      <c r="AZ966" s="79"/>
      <c r="BA966">
        <v>1</v>
      </c>
      <c r="BB966">
        <v>0</v>
      </c>
      <c r="BC966" s="79" t="str">
        <f>IF(Edges[[#This Row],[Sentiment]]=0,"NEUTRAL",IF(Edges[[#This Row],[Sentiment]]=1,"POSITIVE",IF(Edges[[#This Row],[Sentiment]]=-1,"NEGATIVE")))</f>
        <v>NEUTRAL</v>
      </c>
      <c r="BD966" s="79" t="str">
        <f>IF(Edges[[#This Row],[Vertex 1]]=Edges[[#This Row],[Vertex 2]],"HIDE","SHOW")</f>
        <v>SHOW</v>
      </c>
      <c r="BE966" s="78" t="str">
        <f>REPLACE(INDEX(GroupVertices[Group], MATCH(Edges[[#This Row],[Vertex 1]],GroupVertices[Vertex],0)),1,1,"")</f>
        <v>EUTRAL</v>
      </c>
      <c r="BF966" s="78" t="str">
        <f>REPLACE(INDEX(GroupVertices[Group], MATCH(Edges[[#This Row],[Vertex 2]],GroupVertices[Vertex],0)),1,1,"")</f>
        <v>eneral</v>
      </c>
    </row>
    <row r="967" spans="1:58" hidden="1" x14ac:dyDescent="0.25">
      <c r="A967" s="64" t="s">
        <v>793</v>
      </c>
      <c r="B967" s="64" t="s">
        <v>793</v>
      </c>
      <c r="C967" s="65"/>
      <c r="D967" s="66"/>
      <c r="E967" s="67"/>
      <c r="F967" s="68"/>
      <c r="G967" s="65" t="str">
        <f>IF(Edges[[#This Row],[Vertex 1]]=Edges[[#This Row],[Vertex 2]],"HIDE","SHOW")</f>
        <v>HIDE</v>
      </c>
      <c r="H967" s="69"/>
      <c r="I967" s="70"/>
      <c r="J967" s="70"/>
      <c r="K967" s="34"/>
      <c r="L967" s="77"/>
      <c r="M967" s="77"/>
      <c r="N967" s="72"/>
      <c r="O967" s="79" t="s">
        <v>179</v>
      </c>
      <c r="P967" s="81">
        <v>42853.195428240739</v>
      </c>
      <c r="Q967" s="79" t="s">
        <v>2149</v>
      </c>
      <c r="R967" s="82" t="s">
        <v>3486</v>
      </c>
      <c r="S967" s="79" t="s">
        <v>4136</v>
      </c>
      <c r="T967" s="79"/>
      <c r="U967" s="82" t="s">
        <v>4587</v>
      </c>
      <c r="V967" s="82" t="s">
        <v>4587</v>
      </c>
      <c r="W967" s="81">
        <v>42853.195428240739</v>
      </c>
      <c r="X967" s="82" t="s">
        <v>6566</v>
      </c>
      <c r="Y967" s="79"/>
      <c r="Z967" s="79"/>
      <c r="AA967" s="83" t="s">
        <v>8613</v>
      </c>
      <c r="AB967" s="79"/>
      <c r="AC967" s="79" t="b">
        <v>0</v>
      </c>
      <c r="AD967" s="79">
        <v>0</v>
      </c>
      <c r="AE967" s="83" t="s">
        <v>9915</v>
      </c>
      <c r="AF967" s="79" t="b">
        <v>0</v>
      </c>
      <c r="AG967" s="79" t="s">
        <v>9963</v>
      </c>
      <c r="AH967" s="79"/>
      <c r="AI967" s="83" t="s">
        <v>9915</v>
      </c>
      <c r="AJ967" s="79" t="b">
        <v>0</v>
      </c>
      <c r="AK967" s="79">
        <v>0</v>
      </c>
      <c r="AL967" s="83" t="s">
        <v>9915</v>
      </c>
      <c r="AM967" s="79" t="s">
        <v>10005</v>
      </c>
      <c r="AN967" s="79" t="b">
        <v>0</v>
      </c>
      <c r="AO967" s="83" t="s">
        <v>8613</v>
      </c>
      <c r="AP967" s="79" t="s">
        <v>179</v>
      </c>
      <c r="AQ967" s="79">
        <v>0</v>
      </c>
      <c r="AR967" s="79">
        <v>0</v>
      </c>
      <c r="AS967" s="79"/>
      <c r="AT967" s="79"/>
      <c r="AU967" s="79"/>
      <c r="AV967" s="79"/>
      <c r="AW967" s="79"/>
      <c r="AX967" s="79"/>
      <c r="AY967" s="79"/>
      <c r="AZ967" s="79"/>
      <c r="BA967">
        <v>2</v>
      </c>
      <c r="BB967">
        <v>0</v>
      </c>
      <c r="BC967" s="79" t="str">
        <f>IF(Edges[[#This Row],[Sentiment]]=0,"NEUTRAL",IF(Edges[[#This Row],[Sentiment]]=1,"POSITIVE",IF(Edges[[#This Row],[Sentiment]]=-1,"NEGATIVE")))</f>
        <v>NEUTRAL</v>
      </c>
      <c r="BD967" s="79" t="str">
        <f>IF(Edges[[#This Row],[Vertex 1]]=Edges[[#This Row],[Vertex 2]],"HIDE","SHOW")</f>
        <v>HIDE</v>
      </c>
      <c r="BE967" s="124" t="e">
        <f>REPLACE(INDEX(GroupVertices[Group], MATCH(Edges[[#This Row],[Vertex 1]],GroupVertices[Vertex],0)),1,1,"")</f>
        <v>#N/A</v>
      </c>
      <c r="BF967" s="124" t="e">
        <f>REPLACE(INDEX(GroupVertices[Group], MATCH(Edges[[#This Row],[Vertex 2]],GroupVertices[Vertex],0)),1,1,"")</f>
        <v>#N/A</v>
      </c>
    </row>
    <row r="968" spans="1:58" hidden="1" x14ac:dyDescent="0.25">
      <c r="A968" s="64" t="s">
        <v>793</v>
      </c>
      <c r="B968" s="64" t="s">
        <v>793</v>
      </c>
      <c r="C968" s="65"/>
      <c r="D968" s="66"/>
      <c r="E968" s="67"/>
      <c r="F968" s="68"/>
      <c r="G968" s="65" t="str">
        <f>IF(Edges[[#This Row],[Vertex 1]]=Edges[[#This Row],[Vertex 2]],"HIDE","SHOW")</f>
        <v>HIDE</v>
      </c>
      <c r="H968" s="69"/>
      <c r="I968" s="70"/>
      <c r="J968" s="70"/>
      <c r="K968" s="34"/>
      <c r="L968" s="77"/>
      <c r="M968" s="77"/>
      <c r="N968" s="72"/>
      <c r="O968" s="79" t="s">
        <v>179</v>
      </c>
      <c r="P968" s="81">
        <v>42853.404016203705</v>
      </c>
      <c r="Q968" s="79" t="s">
        <v>2150</v>
      </c>
      <c r="R968" s="82" t="s">
        <v>3487</v>
      </c>
      <c r="S968" s="79" t="s">
        <v>4136</v>
      </c>
      <c r="T968" s="79"/>
      <c r="U968" s="82" t="s">
        <v>4588</v>
      </c>
      <c r="V968" s="82" t="s">
        <v>4588</v>
      </c>
      <c r="W968" s="81">
        <v>42853.404016203705</v>
      </c>
      <c r="X968" s="82" t="s">
        <v>6567</v>
      </c>
      <c r="Y968" s="79"/>
      <c r="Z968" s="79"/>
      <c r="AA968" s="83" t="s">
        <v>8614</v>
      </c>
      <c r="AB968" s="79"/>
      <c r="AC968" s="79" t="b">
        <v>0</v>
      </c>
      <c r="AD968" s="79">
        <v>0</v>
      </c>
      <c r="AE968" s="83" t="s">
        <v>9915</v>
      </c>
      <c r="AF968" s="79" t="b">
        <v>0</v>
      </c>
      <c r="AG968" s="79" t="s">
        <v>9963</v>
      </c>
      <c r="AH968" s="79"/>
      <c r="AI968" s="83" t="s">
        <v>9915</v>
      </c>
      <c r="AJ968" s="79" t="b">
        <v>0</v>
      </c>
      <c r="AK968" s="79">
        <v>0</v>
      </c>
      <c r="AL968" s="83" t="s">
        <v>9915</v>
      </c>
      <c r="AM968" s="79" t="s">
        <v>10005</v>
      </c>
      <c r="AN968" s="79" t="b">
        <v>0</v>
      </c>
      <c r="AO968" s="83" t="s">
        <v>8614</v>
      </c>
      <c r="AP968" s="79" t="s">
        <v>179</v>
      </c>
      <c r="AQ968" s="79">
        <v>0</v>
      </c>
      <c r="AR968" s="79">
        <v>0</v>
      </c>
      <c r="AS968" s="79"/>
      <c r="AT968" s="79"/>
      <c r="AU968" s="79"/>
      <c r="AV968" s="79"/>
      <c r="AW968" s="79"/>
      <c r="AX968" s="79"/>
      <c r="AY968" s="79"/>
      <c r="AZ968" s="79"/>
      <c r="BA968">
        <v>2</v>
      </c>
      <c r="BB968">
        <v>0</v>
      </c>
      <c r="BC968" s="79" t="str">
        <f>IF(Edges[[#This Row],[Sentiment]]=0,"NEUTRAL",IF(Edges[[#This Row],[Sentiment]]=1,"POSITIVE",IF(Edges[[#This Row],[Sentiment]]=-1,"NEGATIVE")))</f>
        <v>NEUTRAL</v>
      </c>
      <c r="BD968" s="79" t="str">
        <f>IF(Edges[[#This Row],[Vertex 1]]=Edges[[#This Row],[Vertex 2]],"HIDE","SHOW")</f>
        <v>HIDE</v>
      </c>
      <c r="BE968" s="124" t="e">
        <f>REPLACE(INDEX(GroupVertices[Group], MATCH(Edges[[#This Row],[Vertex 1]],GroupVertices[Vertex],0)),1,1,"")</f>
        <v>#N/A</v>
      </c>
      <c r="BF968" s="124" t="e">
        <f>REPLACE(INDEX(GroupVertices[Group], MATCH(Edges[[#This Row],[Vertex 2]],GroupVertices[Vertex],0)),1,1,"")</f>
        <v>#N/A</v>
      </c>
    </row>
    <row r="969" spans="1:58" hidden="1" x14ac:dyDescent="0.25">
      <c r="A969" s="64" t="s">
        <v>794</v>
      </c>
      <c r="B969" s="64" t="s">
        <v>794</v>
      </c>
      <c r="C969" s="65"/>
      <c r="D969" s="66"/>
      <c r="E969" s="67"/>
      <c r="F969" s="68"/>
      <c r="G969" s="65" t="str">
        <f>IF(Edges[[#This Row],[Vertex 1]]=Edges[[#This Row],[Vertex 2]],"HIDE","SHOW")</f>
        <v>HIDE</v>
      </c>
      <c r="H969" s="69"/>
      <c r="I969" s="70"/>
      <c r="J969" s="70"/>
      <c r="K969" s="34"/>
      <c r="L969" s="77"/>
      <c r="M969" s="77"/>
      <c r="N969" s="72"/>
      <c r="O969" s="79" t="s">
        <v>179</v>
      </c>
      <c r="P969" s="81">
        <v>42853.195474537039</v>
      </c>
      <c r="Q969" s="79" t="s">
        <v>2151</v>
      </c>
      <c r="R969" s="82" t="s">
        <v>3486</v>
      </c>
      <c r="S969" s="79" t="s">
        <v>4136</v>
      </c>
      <c r="T969" s="79"/>
      <c r="U969" s="82" t="s">
        <v>4589</v>
      </c>
      <c r="V969" s="82" t="s">
        <v>4589</v>
      </c>
      <c r="W969" s="81">
        <v>42853.195474537039</v>
      </c>
      <c r="X969" s="82" t="s">
        <v>6568</v>
      </c>
      <c r="Y969" s="79"/>
      <c r="Z969" s="79"/>
      <c r="AA969" s="83" t="s">
        <v>8615</v>
      </c>
      <c r="AB969" s="79"/>
      <c r="AC969" s="79" t="b">
        <v>0</v>
      </c>
      <c r="AD969" s="79">
        <v>0</v>
      </c>
      <c r="AE969" s="83" t="s">
        <v>9915</v>
      </c>
      <c r="AF969" s="79" t="b">
        <v>0</v>
      </c>
      <c r="AG969" s="79" t="s">
        <v>9963</v>
      </c>
      <c r="AH969" s="79"/>
      <c r="AI969" s="83" t="s">
        <v>9915</v>
      </c>
      <c r="AJ969" s="79" t="b">
        <v>0</v>
      </c>
      <c r="AK969" s="79">
        <v>0</v>
      </c>
      <c r="AL969" s="83" t="s">
        <v>9915</v>
      </c>
      <c r="AM969" s="79" t="s">
        <v>10005</v>
      </c>
      <c r="AN969" s="79" t="b">
        <v>0</v>
      </c>
      <c r="AO969" s="83" t="s">
        <v>8615</v>
      </c>
      <c r="AP969" s="79" t="s">
        <v>179</v>
      </c>
      <c r="AQ969" s="79">
        <v>0</v>
      </c>
      <c r="AR969" s="79">
        <v>0</v>
      </c>
      <c r="AS969" s="79"/>
      <c r="AT969" s="79"/>
      <c r="AU969" s="79"/>
      <c r="AV969" s="79"/>
      <c r="AW969" s="79"/>
      <c r="AX969" s="79"/>
      <c r="AY969" s="79"/>
      <c r="AZ969" s="79"/>
      <c r="BA969">
        <v>2</v>
      </c>
      <c r="BB969">
        <v>0</v>
      </c>
      <c r="BC969" s="79" t="str">
        <f>IF(Edges[[#This Row],[Sentiment]]=0,"NEUTRAL",IF(Edges[[#This Row],[Sentiment]]=1,"POSITIVE",IF(Edges[[#This Row],[Sentiment]]=-1,"NEGATIVE")))</f>
        <v>NEUTRAL</v>
      </c>
      <c r="BD969" s="79" t="str">
        <f>IF(Edges[[#This Row],[Vertex 1]]=Edges[[#This Row],[Vertex 2]],"HIDE","SHOW")</f>
        <v>HIDE</v>
      </c>
      <c r="BE969" s="124" t="e">
        <f>REPLACE(INDEX(GroupVertices[Group], MATCH(Edges[[#This Row],[Vertex 1]],GroupVertices[Vertex],0)),1,1,"")</f>
        <v>#N/A</v>
      </c>
      <c r="BF969" s="124" t="e">
        <f>REPLACE(INDEX(GroupVertices[Group], MATCH(Edges[[#This Row],[Vertex 2]],GroupVertices[Vertex],0)),1,1,"")</f>
        <v>#N/A</v>
      </c>
    </row>
    <row r="970" spans="1:58" hidden="1" x14ac:dyDescent="0.25">
      <c r="A970" s="64" t="s">
        <v>794</v>
      </c>
      <c r="B970" s="64" t="s">
        <v>794</v>
      </c>
      <c r="C970" s="65"/>
      <c r="D970" s="66"/>
      <c r="E970" s="67"/>
      <c r="F970" s="68"/>
      <c r="G970" s="65" t="str">
        <f>IF(Edges[[#This Row],[Vertex 1]]=Edges[[#This Row],[Vertex 2]],"HIDE","SHOW")</f>
        <v>HIDE</v>
      </c>
      <c r="H970" s="69"/>
      <c r="I970" s="70"/>
      <c r="J970" s="70"/>
      <c r="K970" s="34"/>
      <c r="L970" s="77"/>
      <c r="M970" s="77"/>
      <c r="N970" s="72"/>
      <c r="O970" s="79" t="s">
        <v>179</v>
      </c>
      <c r="P970" s="81">
        <v>42853.404039351852</v>
      </c>
      <c r="Q970" s="79" t="s">
        <v>2152</v>
      </c>
      <c r="R970" s="82" t="s">
        <v>3487</v>
      </c>
      <c r="S970" s="79" t="s">
        <v>4136</v>
      </c>
      <c r="T970" s="79"/>
      <c r="U970" s="82" t="s">
        <v>4590</v>
      </c>
      <c r="V970" s="82" t="s">
        <v>4590</v>
      </c>
      <c r="W970" s="81">
        <v>42853.404039351852</v>
      </c>
      <c r="X970" s="82" t="s">
        <v>6569</v>
      </c>
      <c r="Y970" s="79"/>
      <c r="Z970" s="79"/>
      <c r="AA970" s="83" t="s">
        <v>8616</v>
      </c>
      <c r="AB970" s="79"/>
      <c r="AC970" s="79" t="b">
        <v>0</v>
      </c>
      <c r="AD970" s="79">
        <v>0</v>
      </c>
      <c r="AE970" s="83" t="s">
        <v>9915</v>
      </c>
      <c r="AF970" s="79" t="b">
        <v>0</v>
      </c>
      <c r="AG970" s="79" t="s">
        <v>9963</v>
      </c>
      <c r="AH970" s="79"/>
      <c r="AI970" s="83" t="s">
        <v>9915</v>
      </c>
      <c r="AJ970" s="79" t="b">
        <v>0</v>
      </c>
      <c r="AK970" s="79">
        <v>0</v>
      </c>
      <c r="AL970" s="83" t="s">
        <v>9915</v>
      </c>
      <c r="AM970" s="79" t="s">
        <v>10005</v>
      </c>
      <c r="AN970" s="79" t="b">
        <v>0</v>
      </c>
      <c r="AO970" s="83" t="s">
        <v>8616</v>
      </c>
      <c r="AP970" s="79" t="s">
        <v>179</v>
      </c>
      <c r="AQ970" s="79">
        <v>0</v>
      </c>
      <c r="AR970" s="79">
        <v>0</v>
      </c>
      <c r="AS970" s="79"/>
      <c r="AT970" s="79"/>
      <c r="AU970" s="79"/>
      <c r="AV970" s="79"/>
      <c r="AW970" s="79"/>
      <c r="AX970" s="79"/>
      <c r="AY970" s="79"/>
      <c r="AZ970" s="79"/>
      <c r="BA970">
        <v>2</v>
      </c>
      <c r="BB970">
        <v>0</v>
      </c>
      <c r="BC970" s="79" t="str">
        <f>IF(Edges[[#This Row],[Sentiment]]=0,"NEUTRAL",IF(Edges[[#This Row],[Sentiment]]=1,"POSITIVE",IF(Edges[[#This Row],[Sentiment]]=-1,"NEGATIVE")))</f>
        <v>NEUTRAL</v>
      </c>
      <c r="BD970" s="79" t="str">
        <f>IF(Edges[[#This Row],[Vertex 1]]=Edges[[#This Row],[Vertex 2]],"HIDE","SHOW")</f>
        <v>HIDE</v>
      </c>
      <c r="BE970" s="124" t="e">
        <f>REPLACE(INDEX(GroupVertices[Group], MATCH(Edges[[#This Row],[Vertex 1]],GroupVertices[Vertex],0)),1,1,"")</f>
        <v>#N/A</v>
      </c>
      <c r="BF970" s="124" t="e">
        <f>REPLACE(INDEX(GroupVertices[Group], MATCH(Edges[[#This Row],[Vertex 2]],GroupVertices[Vertex],0)),1,1,"")</f>
        <v>#N/A</v>
      </c>
    </row>
    <row r="971" spans="1:58" hidden="1" x14ac:dyDescent="0.25">
      <c r="A971" s="64" t="s">
        <v>795</v>
      </c>
      <c r="B971" s="64" t="s">
        <v>795</v>
      </c>
      <c r="C971" s="65"/>
      <c r="D971" s="66"/>
      <c r="E971" s="67"/>
      <c r="F971" s="68"/>
      <c r="G971" s="65" t="str">
        <f>IF(Edges[[#This Row],[Vertex 1]]=Edges[[#This Row],[Vertex 2]],"HIDE","SHOW")</f>
        <v>HIDE</v>
      </c>
      <c r="H971" s="69"/>
      <c r="I971" s="70"/>
      <c r="J971" s="70"/>
      <c r="K971" s="34"/>
      <c r="L971" s="77"/>
      <c r="M971" s="77"/>
      <c r="N971" s="72"/>
      <c r="O971" s="79" t="s">
        <v>179</v>
      </c>
      <c r="P971" s="81">
        <v>42853.407453703701</v>
      </c>
      <c r="Q971" s="79" t="s">
        <v>2153</v>
      </c>
      <c r="R971" s="82" t="s">
        <v>3488</v>
      </c>
      <c r="S971" s="79" t="s">
        <v>4137</v>
      </c>
      <c r="T971" s="79"/>
      <c r="U971" s="82" t="s">
        <v>4591</v>
      </c>
      <c r="V971" s="82" t="s">
        <v>4591</v>
      </c>
      <c r="W971" s="81">
        <v>42853.407453703701</v>
      </c>
      <c r="X971" s="82" t="s">
        <v>6570</v>
      </c>
      <c r="Y971" s="79"/>
      <c r="Z971" s="79"/>
      <c r="AA971" s="83" t="s">
        <v>8617</v>
      </c>
      <c r="AB971" s="79"/>
      <c r="AC971" s="79" t="b">
        <v>0</v>
      </c>
      <c r="AD971" s="79">
        <v>0</v>
      </c>
      <c r="AE971" s="83" t="s">
        <v>9915</v>
      </c>
      <c r="AF971" s="79" t="b">
        <v>0</v>
      </c>
      <c r="AG971" s="79" t="s">
        <v>9963</v>
      </c>
      <c r="AH971" s="79"/>
      <c r="AI971" s="83" t="s">
        <v>9915</v>
      </c>
      <c r="AJ971" s="79" t="b">
        <v>0</v>
      </c>
      <c r="AK971" s="79">
        <v>0</v>
      </c>
      <c r="AL971" s="83" t="s">
        <v>9915</v>
      </c>
      <c r="AM971" s="79" t="s">
        <v>9990</v>
      </c>
      <c r="AN971" s="79" t="b">
        <v>0</v>
      </c>
      <c r="AO971" s="83" t="s">
        <v>8617</v>
      </c>
      <c r="AP971" s="79" t="s">
        <v>179</v>
      </c>
      <c r="AQ971" s="79">
        <v>0</v>
      </c>
      <c r="AR971" s="79">
        <v>0</v>
      </c>
      <c r="AS971" s="79"/>
      <c r="AT971" s="79"/>
      <c r="AU971" s="79"/>
      <c r="AV971" s="79"/>
      <c r="AW971" s="79"/>
      <c r="AX971" s="79"/>
      <c r="AY971" s="79"/>
      <c r="AZ971" s="79"/>
      <c r="BA971">
        <v>1</v>
      </c>
      <c r="BB971">
        <v>0</v>
      </c>
      <c r="BC971" s="79" t="str">
        <f>IF(Edges[[#This Row],[Sentiment]]=0,"NEUTRAL",IF(Edges[[#This Row],[Sentiment]]=1,"POSITIVE",IF(Edges[[#This Row],[Sentiment]]=-1,"NEGATIVE")))</f>
        <v>NEUTRAL</v>
      </c>
      <c r="BD971" s="79" t="str">
        <f>IF(Edges[[#This Row],[Vertex 1]]=Edges[[#This Row],[Vertex 2]],"HIDE","SHOW")</f>
        <v>HIDE</v>
      </c>
      <c r="BE971" s="124" t="e">
        <f>REPLACE(INDEX(GroupVertices[Group], MATCH(Edges[[#This Row],[Vertex 1]],GroupVertices[Vertex],0)),1,1,"")</f>
        <v>#N/A</v>
      </c>
      <c r="BF971" s="124" t="e">
        <f>REPLACE(INDEX(GroupVertices[Group], MATCH(Edges[[#This Row],[Vertex 2]],GroupVertices[Vertex],0)),1,1,"")</f>
        <v>#N/A</v>
      </c>
    </row>
    <row r="972" spans="1:58" x14ac:dyDescent="0.25">
      <c r="A972" s="64" t="s">
        <v>796</v>
      </c>
      <c r="B972" s="64" t="s">
        <v>1549</v>
      </c>
      <c r="C972" s="65"/>
      <c r="D972" s="66"/>
      <c r="E972" s="67"/>
      <c r="F972" s="68"/>
      <c r="G972" s="65" t="str">
        <f>IF(Edges[[#This Row],[Vertex 1]]=Edges[[#This Row],[Vertex 2]],"HIDE","SHOW")</f>
        <v>SHOW</v>
      </c>
      <c r="H972" s="69"/>
      <c r="I972" s="70"/>
      <c r="J972" s="70"/>
      <c r="K972" s="34" t="s">
        <v>65</v>
      </c>
      <c r="L972" s="77">
        <v>972</v>
      </c>
      <c r="M972" s="77"/>
      <c r="N972" s="72"/>
      <c r="O972" s="79" t="s">
        <v>1646</v>
      </c>
      <c r="P972" s="81">
        <v>42853.411828703705</v>
      </c>
      <c r="Q972" s="79" t="s">
        <v>2154</v>
      </c>
      <c r="R972" s="82" t="s">
        <v>3489</v>
      </c>
      <c r="S972" s="79" t="s">
        <v>4027</v>
      </c>
      <c r="T972" s="79"/>
      <c r="U972" s="79"/>
      <c r="V972" s="82" t="s">
        <v>5186</v>
      </c>
      <c r="W972" s="81">
        <v>42853.411828703705</v>
      </c>
      <c r="X972" s="82" t="s">
        <v>6571</v>
      </c>
      <c r="Y972" s="79"/>
      <c r="Z972" s="79"/>
      <c r="AA972" s="83" t="s">
        <v>8618</v>
      </c>
      <c r="AB972" s="79"/>
      <c r="AC972" s="79" t="b">
        <v>0</v>
      </c>
      <c r="AD972" s="79">
        <v>1</v>
      </c>
      <c r="AE972" s="83" t="s">
        <v>9915</v>
      </c>
      <c r="AF972" s="79" t="b">
        <v>0</v>
      </c>
      <c r="AG972" s="79" t="s">
        <v>9963</v>
      </c>
      <c r="AH972" s="79"/>
      <c r="AI972" s="83" t="s">
        <v>9915</v>
      </c>
      <c r="AJ972" s="79" t="b">
        <v>0</v>
      </c>
      <c r="AK972" s="79">
        <v>0</v>
      </c>
      <c r="AL972" s="83" t="s">
        <v>9915</v>
      </c>
      <c r="AM972" s="79" t="s">
        <v>10000</v>
      </c>
      <c r="AN972" s="79" t="b">
        <v>0</v>
      </c>
      <c r="AO972" s="83" t="s">
        <v>8618</v>
      </c>
      <c r="AP972" s="79" t="s">
        <v>179</v>
      </c>
      <c r="AQ972" s="79">
        <v>0</v>
      </c>
      <c r="AR972" s="79">
        <v>0</v>
      </c>
      <c r="AS972" s="79"/>
      <c r="AT972" s="79"/>
      <c r="AU972" s="79"/>
      <c r="AV972" s="79"/>
      <c r="AW972" s="79"/>
      <c r="AX972" s="79"/>
      <c r="AY972" s="79"/>
      <c r="AZ972" s="79"/>
      <c r="BA972">
        <v>2</v>
      </c>
      <c r="BB972">
        <v>0</v>
      </c>
      <c r="BC972" s="79" t="str">
        <f>IF(Edges[[#This Row],[Sentiment]]=0,"NEUTRAL",IF(Edges[[#This Row],[Sentiment]]=1,"POSITIVE",IF(Edges[[#This Row],[Sentiment]]=-1,"NEGATIVE")))</f>
        <v>NEUTRAL</v>
      </c>
      <c r="BD972" s="79" t="str">
        <f>IF(Edges[[#This Row],[Vertex 1]]=Edges[[#This Row],[Vertex 2]],"HIDE","SHOW")</f>
        <v>SHOW</v>
      </c>
      <c r="BE972" s="78" t="str">
        <f>REPLACE(INDEX(GroupVertices[Group], MATCH(Edges[[#This Row],[Vertex 1]],GroupVertices[Vertex],0)),1,1,"")</f>
        <v>EUTRAL</v>
      </c>
      <c r="BF972" s="78" t="str">
        <f>REPLACE(INDEX(GroupVertices[Group], MATCH(Edges[[#This Row],[Vertex 2]],GroupVertices[Vertex],0)),1,1,"")</f>
        <v>eneral</v>
      </c>
    </row>
    <row r="973" spans="1:58" x14ac:dyDescent="0.25">
      <c r="A973" s="64" t="s">
        <v>796</v>
      </c>
      <c r="B973" s="64" t="s">
        <v>1549</v>
      </c>
      <c r="C973" s="65"/>
      <c r="D973" s="66"/>
      <c r="E973" s="67"/>
      <c r="F973" s="68"/>
      <c r="G973" s="65" t="str">
        <f>IF(Edges[[#This Row],[Vertex 1]]=Edges[[#This Row],[Vertex 2]],"HIDE","SHOW")</f>
        <v>SHOW</v>
      </c>
      <c r="H973" s="69"/>
      <c r="I973" s="70"/>
      <c r="J973" s="70"/>
      <c r="K973" s="34" t="s">
        <v>65</v>
      </c>
      <c r="L973" s="77">
        <v>973</v>
      </c>
      <c r="M973" s="77"/>
      <c r="N973" s="72"/>
      <c r="O973" s="79" t="s">
        <v>1646</v>
      </c>
      <c r="P973" s="81">
        <v>42853.412199074075</v>
      </c>
      <c r="Q973" s="79" t="s">
        <v>2155</v>
      </c>
      <c r="R973" s="82" t="s">
        <v>3489</v>
      </c>
      <c r="S973" s="79" t="s">
        <v>4027</v>
      </c>
      <c r="T973" s="79"/>
      <c r="U973" s="79"/>
      <c r="V973" s="82" t="s">
        <v>5186</v>
      </c>
      <c r="W973" s="81">
        <v>42853.412199074075</v>
      </c>
      <c r="X973" s="82" t="s">
        <v>6572</v>
      </c>
      <c r="Y973" s="79"/>
      <c r="Z973" s="79"/>
      <c r="AA973" s="83" t="s">
        <v>8619</v>
      </c>
      <c r="AB973" s="79"/>
      <c r="AC973" s="79" t="b">
        <v>0</v>
      </c>
      <c r="AD973" s="79">
        <v>1</v>
      </c>
      <c r="AE973" s="83" t="s">
        <v>9915</v>
      </c>
      <c r="AF973" s="79" t="b">
        <v>0</v>
      </c>
      <c r="AG973" s="79" t="s">
        <v>9963</v>
      </c>
      <c r="AH973" s="79"/>
      <c r="AI973" s="83" t="s">
        <v>9915</v>
      </c>
      <c r="AJ973" s="79" t="b">
        <v>0</v>
      </c>
      <c r="AK973" s="79">
        <v>0</v>
      </c>
      <c r="AL973" s="83" t="s">
        <v>9915</v>
      </c>
      <c r="AM973" s="79" t="s">
        <v>10000</v>
      </c>
      <c r="AN973" s="79" t="b">
        <v>0</v>
      </c>
      <c r="AO973" s="83" t="s">
        <v>8619</v>
      </c>
      <c r="AP973" s="79" t="s">
        <v>179</v>
      </c>
      <c r="AQ973" s="79">
        <v>0</v>
      </c>
      <c r="AR973" s="79">
        <v>0</v>
      </c>
      <c r="AS973" s="79"/>
      <c r="AT973" s="79"/>
      <c r="AU973" s="79"/>
      <c r="AV973" s="79"/>
      <c r="AW973" s="79"/>
      <c r="AX973" s="79"/>
      <c r="AY973" s="79"/>
      <c r="AZ973" s="79"/>
      <c r="BA973">
        <v>2</v>
      </c>
      <c r="BB973">
        <v>0</v>
      </c>
      <c r="BC973" s="79" t="str">
        <f>IF(Edges[[#This Row],[Sentiment]]=0,"NEUTRAL",IF(Edges[[#This Row],[Sentiment]]=1,"POSITIVE",IF(Edges[[#This Row],[Sentiment]]=-1,"NEGATIVE")))</f>
        <v>NEUTRAL</v>
      </c>
      <c r="BD973" s="79" t="str">
        <f>IF(Edges[[#This Row],[Vertex 1]]=Edges[[#This Row],[Vertex 2]],"HIDE","SHOW")</f>
        <v>SHOW</v>
      </c>
      <c r="BE973" s="78" t="str">
        <f>REPLACE(INDEX(GroupVertices[Group], MATCH(Edges[[#This Row],[Vertex 1]],GroupVertices[Vertex],0)),1,1,"")</f>
        <v>EUTRAL</v>
      </c>
      <c r="BF973" s="78" t="str">
        <f>REPLACE(INDEX(GroupVertices[Group], MATCH(Edges[[#This Row],[Vertex 2]],GroupVertices[Vertex],0)),1,1,"")</f>
        <v>eneral</v>
      </c>
    </row>
    <row r="974" spans="1:58" hidden="1" x14ac:dyDescent="0.25">
      <c r="A974" s="64" t="s">
        <v>797</v>
      </c>
      <c r="B974" s="64" t="s">
        <v>797</v>
      </c>
      <c r="C974" s="65"/>
      <c r="D974" s="66"/>
      <c r="E974" s="67"/>
      <c r="F974" s="68"/>
      <c r="G974" s="65" t="str">
        <f>IF(Edges[[#This Row],[Vertex 1]]=Edges[[#This Row],[Vertex 2]],"HIDE","SHOW")</f>
        <v>HIDE</v>
      </c>
      <c r="H974" s="69"/>
      <c r="I974" s="70"/>
      <c r="J974" s="70"/>
      <c r="K974" s="34"/>
      <c r="L974" s="77"/>
      <c r="M974" s="77"/>
      <c r="N974" s="72"/>
      <c r="O974" s="79" t="s">
        <v>179</v>
      </c>
      <c r="P974" s="81">
        <v>42853.370891203704</v>
      </c>
      <c r="Q974" s="79" t="s">
        <v>2156</v>
      </c>
      <c r="R974" s="82" t="s">
        <v>3490</v>
      </c>
      <c r="S974" s="79" t="s">
        <v>4138</v>
      </c>
      <c r="T974" s="79"/>
      <c r="U974" s="79"/>
      <c r="V974" s="82" t="s">
        <v>5187</v>
      </c>
      <c r="W974" s="81">
        <v>42853.370891203704</v>
      </c>
      <c r="X974" s="82" t="s">
        <v>6573</v>
      </c>
      <c r="Y974" s="79"/>
      <c r="Z974" s="79"/>
      <c r="AA974" s="83" t="s">
        <v>8620</v>
      </c>
      <c r="AB974" s="79"/>
      <c r="AC974" s="79" t="b">
        <v>0</v>
      </c>
      <c r="AD974" s="79">
        <v>0</v>
      </c>
      <c r="AE974" s="83" t="s">
        <v>9915</v>
      </c>
      <c r="AF974" s="79" t="b">
        <v>0</v>
      </c>
      <c r="AG974" s="79" t="s">
        <v>9963</v>
      </c>
      <c r="AH974" s="79"/>
      <c r="AI974" s="83" t="s">
        <v>9915</v>
      </c>
      <c r="AJ974" s="79" t="b">
        <v>0</v>
      </c>
      <c r="AK974" s="79">
        <v>0</v>
      </c>
      <c r="AL974" s="83" t="s">
        <v>9915</v>
      </c>
      <c r="AM974" s="79" t="s">
        <v>4133</v>
      </c>
      <c r="AN974" s="79" t="b">
        <v>0</v>
      </c>
      <c r="AO974" s="83" t="s">
        <v>8620</v>
      </c>
      <c r="AP974" s="79" t="s">
        <v>179</v>
      </c>
      <c r="AQ974" s="79">
        <v>0</v>
      </c>
      <c r="AR974" s="79">
        <v>0</v>
      </c>
      <c r="AS974" s="79"/>
      <c r="AT974" s="79"/>
      <c r="AU974" s="79"/>
      <c r="AV974" s="79"/>
      <c r="AW974" s="79"/>
      <c r="AX974" s="79"/>
      <c r="AY974" s="79"/>
      <c r="AZ974" s="79"/>
      <c r="BA974">
        <v>2</v>
      </c>
      <c r="BB974">
        <v>0</v>
      </c>
      <c r="BC974" s="79" t="str">
        <f>IF(Edges[[#This Row],[Sentiment]]=0,"NEUTRAL",IF(Edges[[#This Row],[Sentiment]]=1,"POSITIVE",IF(Edges[[#This Row],[Sentiment]]=-1,"NEGATIVE")))</f>
        <v>NEUTRAL</v>
      </c>
      <c r="BD974" s="79" t="str">
        <f>IF(Edges[[#This Row],[Vertex 1]]=Edges[[#This Row],[Vertex 2]],"HIDE","SHOW")</f>
        <v>HIDE</v>
      </c>
      <c r="BE974" s="124" t="e">
        <f>REPLACE(INDEX(GroupVertices[Group], MATCH(Edges[[#This Row],[Vertex 1]],GroupVertices[Vertex],0)),1,1,"")</f>
        <v>#N/A</v>
      </c>
      <c r="BF974" s="124" t="e">
        <f>REPLACE(INDEX(GroupVertices[Group], MATCH(Edges[[#This Row],[Vertex 2]],GroupVertices[Vertex],0)),1,1,"")</f>
        <v>#N/A</v>
      </c>
    </row>
    <row r="975" spans="1:58" hidden="1" x14ac:dyDescent="0.25">
      <c r="A975" s="64" t="s">
        <v>797</v>
      </c>
      <c r="B975" s="64" t="s">
        <v>797</v>
      </c>
      <c r="C975" s="65"/>
      <c r="D975" s="66"/>
      <c r="E975" s="67"/>
      <c r="F975" s="68"/>
      <c r="G975" s="65" t="str">
        <f>IF(Edges[[#This Row],[Vertex 1]]=Edges[[#This Row],[Vertex 2]],"HIDE","SHOW")</f>
        <v>HIDE</v>
      </c>
      <c r="H975" s="69"/>
      <c r="I975" s="70"/>
      <c r="J975" s="70"/>
      <c r="K975" s="34"/>
      <c r="L975" s="77"/>
      <c r="M975" s="77"/>
      <c r="N975" s="72"/>
      <c r="O975" s="79" t="s">
        <v>179</v>
      </c>
      <c r="P975" s="81">
        <v>42853.413263888891</v>
      </c>
      <c r="Q975" s="79" t="s">
        <v>2157</v>
      </c>
      <c r="R975" s="82" t="s">
        <v>3491</v>
      </c>
      <c r="S975" s="79" t="s">
        <v>4138</v>
      </c>
      <c r="T975" s="79"/>
      <c r="U975" s="79"/>
      <c r="V975" s="82" t="s">
        <v>5187</v>
      </c>
      <c r="W975" s="81">
        <v>42853.413263888891</v>
      </c>
      <c r="X975" s="82" t="s">
        <v>6574</v>
      </c>
      <c r="Y975" s="79"/>
      <c r="Z975" s="79"/>
      <c r="AA975" s="83" t="s">
        <v>8621</v>
      </c>
      <c r="AB975" s="79"/>
      <c r="AC975" s="79" t="b">
        <v>0</v>
      </c>
      <c r="AD975" s="79">
        <v>0</v>
      </c>
      <c r="AE975" s="83" t="s">
        <v>9915</v>
      </c>
      <c r="AF975" s="79" t="b">
        <v>0</v>
      </c>
      <c r="AG975" s="79" t="s">
        <v>9963</v>
      </c>
      <c r="AH975" s="79"/>
      <c r="AI975" s="83" t="s">
        <v>9915</v>
      </c>
      <c r="AJ975" s="79" t="b">
        <v>0</v>
      </c>
      <c r="AK975" s="79">
        <v>0</v>
      </c>
      <c r="AL975" s="83" t="s">
        <v>9915</v>
      </c>
      <c r="AM975" s="79" t="s">
        <v>4133</v>
      </c>
      <c r="AN975" s="79" t="b">
        <v>0</v>
      </c>
      <c r="AO975" s="83" t="s">
        <v>8621</v>
      </c>
      <c r="AP975" s="79" t="s">
        <v>179</v>
      </c>
      <c r="AQ975" s="79">
        <v>0</v>
      </c>
      <c r="AR975" s="79">
        <v>0</v>
      </c>
      <c r="AS975" s="79"/>
      <c r="AT975" s="79"/>
      <c r="AU975" s="79"/>
      <c r="AV975" s="79"/>
      <c r="AW975" s="79"/>
      <c r="AX975" s="79"/>
      <c r="AY975" s="79"/>
      <c r="AZ975" s="79"/>
      <c r="BA975">
        <v>2</v>
      </c>
      <c r="BB975">
        <v>0</v>
      </c>
      <c r="BC975" s="79" t="str">
        <f>IF(Edges[[#This Row],[Sentiment]]=0,"NEUTRAL",IF(Edges[[#This Row],[Sentiment]]=1,"POSITIVE",IF(Edges[[#This Row],[Sentiment]]=-1,"NEGATIVE")))</f>
        <v>NEUTRAL</v>
      </c>
      <c r="BD975" s="79" t="str">
        <f>IF(Edges[[#This Row],[Vertex 1]]=Edges[[#This Row],[Vertex 2]],"HIDE","SHOW")</f>
        <v>HIDE</v>
      </c>
      <c r="BE975" s="124" t="e">
        <f>REPLACE(INDEX(GroupVertices[Group], MATCH(Edges[[#This Row],[Vertex 1]],GroupVertices[Vertex],0)),1,1,"")</f>
        <v>#N/A</v>
      </c>
      <c r="BF975" s="124" t="e">
        <f>REPLACE(INDEX(GroupVertices[Group], MATCH(Edges[[#This Row],[Vertex 2]],GroupVertices[Vertex],0)),1,1,"")</f>
        <v>#N/A</v>
      </c>
    </row>
    <row r="976" spans="1:58" hidden="1" x14ac:dyDescent="0.25">
      <c r="A976" s="64" t="s">
        <v>798</v>
      </c>
      <c r="B976" s="64" t="s">
        <v>798</v>
      </c>
      <c r="C976" s="65"/>
      <c r="D976" s="66"/>
      <c r="E976" s="67"/>
      <c r="F976" s="68"/>
      <c r="G976" s="65" t="str">
        <f>IF(Edges[[#This Row],[Vertex 1]]=Edges[[#This Row],[Vertex 2]],"HIDE","SHOW")</f>
        <v>HIDE</v>
      </c>
      <c r="H976" s="69"/>
      <c r="I976" s="70"/>
      <c r="J976" s="70"/>
      <c r="K976" s="34"/>
      <c r="L976" s="77"/>
      <c r="M976" s="77"/>
      <c r="N976" s="72"/>
      <c r="O976" s="79" t="s">
        <v>179</v>
      </c>
      <c r="P976" s="81">
        <v>42853.37096064815</v>
      </c>
      <c r="Q976" s="79" t="s">
        <v>2158</v>
      </c>
      <c r="R976" s="82" t="s">
        <v>3492</v>
      </c>
      <c r="S976" s="79" t="s">
        <v>4138</v>
      </c>
      <c r="T976" s="79" t="s">
        <v>4357</v>
      </c>
      <c r="U976" s="79"/>
      <c r="V976" s="82" t="s">
        <v>5188</v>
      </c>
      <c r="W976" s="81">
        <v>42853.37096064815</v>
      </c>
      <c r="X976" s="82" t="s">
        <v>6575</v>
      </c>
      <c r="Y976" s="79"/>
      <c r="Z976" s="79"/>
      <c r="AA976" s="83" t="s">
        <v>8622</v>
      </c>
      <c r="AB976" s="79"/>
      <c r="AC976" s="79" t="b">
        <v>0</v>
      </c>
      <c r="AD976" s="79">
        <v>0</v>
      </c>
      <c r="AE976" s="83" t="s">
        <v>9915</v>
      </c>
      <c r="AF976" s="79" t="b">
        <v>0</v>
      </c>
      <c r="AG976" s="79" t="s">
        <v>9963</v>
      </c>
      <c r="AH976" s="79"/>
      <c r="AI976" s="83" t="s">
        <v>9915</v>
      </c>
      <c r="AJ976" s="79" t="b">
        <v>0</v>
      </c>
      <c r="AK976" s="79">
        <v>0</v>
      </c>
      <c r="AL976" s="83" t="s">
        <v>9915</v>
      </c>
      <c r="AM976" s="79" t="s">
        <v>4133</v>
      </c>
      <c r="AN976" s="79" t="b">
        <v>0</v>
      </c>
      <c r="AO976" s="83" t="s">
        <v>8622</v>
      </c>
      <c r="AP976" s="79" t="s">
        <v>179</v>
      </c>
      <c r="AQ976" s="79">
        <v>0</v>
      </c>
      <c r="AR976" s="79">
        <v>0</v>
      </c>
      <c r="AS976" s="79"/>
      <c r="AT976" s="79"/>
      <c r="AU976" s="79"/>
      <c r="AV976" s="79"/>
      <c r="AW976" s="79"/>
      <c r="AX976" s="79"/>
      <c r="AY976" s="79"/>
      <c r="AZ976" s="79"/>
      <c r="BA976">
        <v>2</v>
      </c>
      <c r="BB976">
        <v>0</v>
      </c>
      <c r="BC976" s="79" t="str">
        <f>IF(Edges[[#This Row],[Sentiment]]=0,"NEUTRAL",IF(Edges[[#This Row],[Sentiment]]=1,"POSITIVE",IF(Edges[[#This Row],[Sentiment]]=-1,"NEGATIVE")))</f>
        <v>NEUTRAL</v>
      </c>
      <c r="BD976" s="79" t="str">
        <f>IF(Edges[[#This Row],[Vertex 1]]=Edges[[#This Row],[Vertex 2]],"HIDE","SHOW")</f>
        <v>HIDE</v>
      </c>
      <c r="BE976" s="124" t="e">
        <f>REPLACE(INDEX(GroupVertices[Group], MATCH(Edges[[#This Row],[Vertex 1]],GroupVertices[Vertex],0)),1,1,"")</f>
        <v>#N/A</v>
      </c>
      <c r="BF976" s="124" t="e">
        <f>REPLACE(INDEX(GroupVertices[Group], MATCH(Edges[[#This Row],[Vertex 2]],GroupVertices[Vertex],0)),1,1,"")</f>
        <v>#N/A</v>
      </c>
    </row>
    <row r="977" spans="1:58" hidden="1" x14ac:dyDescent="0.25">
      <c r="A977" s="64" t="s">
        <v>798</v>
      </c>
      <c r="B977" s="64" t="s">
        <v>798</v>
      </c>
      <c r="C977" s="65"/>
      <c r="D977" s="66"/>
      <c r="E977" s="67"/>
      <c r="F977" s="68"/>
      <c r="G977" s="65" t="str">
        <f>IF(Edges[[#This Row],[Vertex 1]]=Edges[[#This Row],[Vertex 2]],"HIDE","SHOW")</f>
        <v>HIDE</v>
      </c>
      <c r="H977" s="69"/>
      <c r="I977" s="70"/>
      <c r="J977" s="70"/>
      <c r="K977" s="34"/>
      <c r="L977" s="77"/>
      <c r="M977" s="77"/>
      <c r="N977" s="72"/>
      <c r="O977" s="79" t="s">
        <v>179</v>
      </c>
      <c r="P977" s="81">
        <v>42853.413310185184</v>
      </c>
      <c r="Q977" s="79" t="s">
        <v>2159</v>
      </c>
      <c r="R977" s="82" t="s">
        <v>3493</v>
      </c>
      <c r="S977" s="79" t="s">
        <v>4138</v>
      </c>
      <c r="T977" s="79" t="s">
        <v>4357</v>
      </c>
      <c r="U977" s="79"/>
      <c r="V977" s="82" t="s">
        <v>5188</v>
      </c>
      <c r="W977" s="81">
        <v>42853.413310185184</v>
      </c>
      <c r="X977" s="82" t="s">
        <v>6576</v>
      </c>
      <c r="Y977" s="79"/>
      <c r="Z977" s="79"/>
      <c r="AA977" s="83" t="s">
        <v>8623</v>
      </c>
      <c r="AB977" s="79"/>
      <c r="AC977" s="79" t="b">
        <v>0</v>
      </c>
      <c r="AD977" s="79">
        <v>0</v>
      </c>
      <c r="AE977" s="83" t="s">
        <v>9915</v>
      </c>
      <c r="AF977" s="79" t="b">
        <v>0</v>
      </c>
      <c r="AG977" s="79" t="s">
        <v>9963</v>
      </c>
      <c r="AH977" s="79"/>
      <c r="AI977" s="83" t="s">
        <v>9915</v>
      </c>
      <c r="AJ977" s="79" t="b">
        <v>0</v>
      </c>
      <c r="AK977" s="79">
        <v>0</v>
      </c>
      <c r="AL977" s="83" t="s">
        <v>9915</v>
      </c>
      <c r="AM977" s="79" t="s">
        <v>4133</v>
      </c>
      <c r="AN977" s="79" t="b">
        <v>0</v>
      </c>
      <c r="AO977" s="83" t="s">
        <v>8623</v>
      </c>
      <c r="AP977" s="79" t="s">
        <v>179</v>
      </c>
      <c r="AQ977" s="79">
        <v>0</v>
      </c>
      <c r="AR977" s="79">
        <v>0</v>
      </c>
      <c r="AS977" s="79"/>
      <c r="AT977" s="79"/>
      <c r="AU977" s="79"/>
      <c r="AV977" s="79"/>
      <c r="AW977" s="79"/>
      <c r="AX977" s="79"/>
      <c r="AY977" s="79"/>
      <c r="AZ977" s="79"/>
      <c r="BA977">
        <v>2</v>
      </c>
      <c r="BB977">
        <v>0</v>
      </c>
      <c r="BC977" s="79" t="str">
        <f>IF(Edges[[#This Row],[Sentiment]]=0,"NEUTRAL",IF(Edges[[#This Row],[Sentiment]]=1,"POSITIVE",IF(Edges[[#This Row],[Sentiment]]=-1,"NEGATIVE")))</f>
        <v>NEUTRAL</v>
      </c>
      <c r="BD977" s="79" t="str">
        <f>IF(Edges[[#This Row],[Vertex 1]]=Edges[[#This Row],[Vertex 2]],"HIDE","SHOW")</f>
        <v>HIDE</v>
      </c>
      <c r="BE977" s="124" t="e">
        <f>REPLACE(INDEX(GroupVertices[Group], MATCH(Edges[[#This Row],[Vertex 1]],GroupVertices[Vertex],0)),1,1,"")</f>
        <v>#N/A</v>
      </c>
      <c r="BF977" s="124" t="e">
        <f>REPLACE(INDEX(GroupVertices[Group], MATCH(Edges[[#This Row],[Vertex 2]],GroupVertices[Vertex],0)),1,1,"")</f>
        <v>#N/A</v>
      </c>
    </row>
    <row r="978" spans="1:58" x14ac:dyDescent="0.25">
      <c r="A978" s="64" t="s">
        <v>799</v>
      </c>
      <c r="B978" s="64" t="s">
        <v>1544</v>
      </c>
      <c r="C978" s="65"/>
      <c r="D978" s="66"/>
      <c r="E978" s="67"/>
      <c r="F978" s="68"/>
      <c r="G978" s="65" t="str">
        <f>IF(Edges[[#This Row],[Vertex 1]]=Edges[[#This Row],[Vertex 2]],"HIDE","SHOW")</f>
        <v>SHOW</v>
      </c>
      <c r="H978" s="69"/>
      <c r="I978" s="70"/>
      <c r="J978" s="70"/>
      <c r="K978" s="34" t="s">
        <v>65</v>
      </c>
      <c r="L978" s="77">
        <v>978</v>
      </c>
      <c r="M978" s="77"/>
      <c r="N978" s="72"/>
      <c r="O978" s="79" t="s">
        <v>1646</v>
      </c>
      <c r="P978" s="81">
        <v>42853.209930555553</v>
      </c>
      <c r="Q978" s="79" t="s">
        <v>18378</v>
      </c>
      <c r="R978" s="82" t="s">
        <v>3494</v>
      </c>
      <c r="S978" s="79" t="s">
        <v>4073</v>
      </c>
      <c r="T978" s="79" t="s">
        <v>4334</v>
      </c>
      <c r="U978" s="79"/>
      <c r="V978" s="82" t="s">
        <v>5189</v>
      </c>
      <c r="W978" s="81">
        <v>42853.209930555553</v>
      </c>
      <c r="X978" s="82" t="s">
        <v>6577</v>
      </c>
      <c r="Y978" s="79"/>
      <c r="Z978" s="79"/>
      <c r="AA978" s="83" t="s">
        <v>8624</v>
      </c>
      <c r="AB978" s="79"/>
      <c r="AC978" s="79" t="b">
        <v>0</v>
      </c>
      <c r="AD978" s="79">
        <v>0</v>
      </c>
      <c r="AE978" s="83" t="s">
        <v>9915</v>
      </c>
      <c r="AF978" s="79" t="b">
        <v>0</v>
      </c>
      <c r="AG978" s="79" t="s">
        <v>9963</v>
      </c>
      <c r="AH978" s="79"/>
      <c r="AI978" s="83" t="s">
        <v>9915</v>
      </c>
      <c r="AJ978" s="79" t="b">
        <v>0</v>
      </c>
      <c r="AK978" s="79">
        <v>3</v>
      </c>
      <c r="AL978" s="83" t="s">
        <v>9915</v>
      </c>
      <c r="AM978" s="79" t="s">
        <v>9990</v>
      </c>
      <c r="AN978" s="79" t="b">
        <v>0</v>
      </c>
      <c r="AO978" s="83" t="s">
        <v>8624</v>
      </c>
      <c r="AP978" s="79" t="s">
        <v>179</v>
      </c>
      <c r="AQ978" s="79">
        <v>0</v>
      </c>
      <c r="AR978" s="79">
        <v>0</v>
      </c>
      <c r="AS978" s="79"/>
      <c r="AT978" s="79"/>
      <c r="AU978" s="79"/>
      <c r="AV978" s="79"/>
      <c r="AW978" s="79"/>
      <c r="AX978" s="79"/>
      <c r="AY978" s="79"/>
      <c r="AZ978" s="79"/>
      <c r="BA978">
        <v>1</v>
      </c>
      <c r="BB978">
        <v>0</v>
      </c>
      <c r="BC978" s="79" t="str">
        <f>IF(Edges[[#This Row],[Sentiment]]=0,"NEUTRAL",IF(Edges[[#This Row],[Sentiment]]=1,"POSITIVE",IF(Edges[[#This Row],[Sentiment]]=-1,"NEGATIVE")))</f>
        <v>NEUTRAL</v>
      </c>
      <c r="BD978" s="79" t="str">
        <f>IF(Edges[[#This Row],[Vertex 1]]=Edges[[#This Row],[Vertex 2]],"HIDE","SHOW")</f>
        <v>SHOW</v>
      </c>
      <c r="BE978" s="78" t="str">
        <f>REPLACE(INDEX(GroupVertices[Group], MATCH(Edges[[#This Row],[Vertex 1]],GroupVertices[Vertex],0)),1,1,"")</f>
        <v>EUTRAL</v>
      </c>
      <c r="BF978" s="78" t="str">
        <f>REPLACE(INDEX(GroupVertices[Group], MATCH(Edges[[#This Row],[Vertex 2]],GroupVertices[Vertex],0)),1,1,"")</f>
        <v>eneral</v>
      </c>
    </row>
    <row r="979" spans="1:58" x14ac:dyDescent="0.25">
      <c r="A979" s="64" t="s">
        <v>800</v>
      </c>
      <c r="B979" s="64" t="s">
        <v>799</v>
      </c>
      <c r="C979" s="65"/>
      <c r="D979" s="66"/>
      <c r="E979" s="67"/>
      <c r="F979" s="68"/>
      <c r="G979" s="65" t="str">
        <f>IF(Edges[[#This Row],[Vertex 1]]=Edges[[#This Row],[Vertex 2]],"HIDE","SHOW")</f>
        <v>SHOW</v>
      </c>
      <c r="H979" s="69"/>
      <c r="I979" s="70"/>
      <c r="J979" s="70"/>
      <c r="K979" s="34" t="s">
        <v>65</v>
      </c>
      <c r="L979" s="77">
        <v>979</v>
      </c>
      <c r="M979" s="77"/>
      <c r="N979" s="72"/>
      <c r="O979" s="79" t="s">
        <v>1646</v>
      </c>
      <c r="P979" s="81">
        <v>42853.413472222222</v>
      </c>
      <c r="Q979" s="79" t="s">
        <v>18377</v>
      </c>
      <c r="R979" s="79"/>
      <c r="S979" s="79"/>
      <c r="T979" s="79" t="s">
        <v>4334</v>
      </c>
      <c r="U979" s="79"/>
      <c r="V979" s="82" t="s">
        <v>5190</v>
      </c>
      <c r="W979" s="81">
        <v>42853.413472222222</v>
      </c>
      <c r="X979" s="82" t="s">
        <v>6578</v>
      </c>
      <c r="Y979" s="79"/>
      <c r="Z979" s="79"/>
      <c r="AA979" s="83" t="s">
        <v>8625</v>
      </c>
      <c r="AB979" s="79"/>
      <c r="AC979" s="79" t="b">
        <v>0</v>
      </c>
      <c r="AD979" s="79">
        <v>0</v>
      </c>
      <c r="AE979" s="83" t="s">
        <v>9915</v>
      </c>
      <c r="AF979" s="79" t="b">
        <v>0</v>
      </c>
      <c r="AG979" s="79" t="s">
        <v>9963</v>
      </c>
      <c r="AH979" s="79"/>
      <c r="AI979" s="83" t="s">
        <v>9915</v>
      </c>
      <c r="AJ979" s="79" t="b">
        <v>0</v>
      </c>
      <c r="AK979" s="79">
        <v>3</v>
      </c>
      <c r="AL979" s="83" t="s">
        <v>8624</v>
      </c>
      <c r="AM979" s="79" t="s">
        <v>9990</v>
      </c>
      <c r="AN979" s="79" t="b">
        <v>0</v>
      </c>
      <c r="AO979" s="83" t="s">
        <v>8624</v>
      </c>
      <c r="AP979" s="79" t="s">
        <v>179</v>
      </c>
      <c r="AQ979" s="79">
        <v>0</v>
      </c>
      <c r="AR979" s="79">
        <v>0</v>
      </c>
      <c r="AS979" s="79"/>
      <c r="AT979" s="79"/>
      <c r="AU979" s="79"/>
      <c r="AV979" s="79"/>
      <c r="AW979" s="79"/>
      <c r="AX979" s="79"/>
      <c r="AY979" s="79"/>
      <c r="AZ979" s="79"/>
      <c r="BA979">
        <v>1</v>
      </c>
      <c r="BB979">
        <v>0</v>
      </c>
      <c r="BC979" s="79" t="str">
        <f>IF(Edges[[#This Row],[Sentiment]]=0,"NEUTRAL",IF(Edges[[#This Row],[Sentiment]]=1,"POSITIVE",IF(Edges[[#This Row],[Sentiment]]=-1,"NEGATIVE")))</f>
        <v>NEUTRAL</v>
      </c>
      <c r="BD979" s="79" t="str">
        <f>IF(Edges[[#This Row],[Vertex 1]]=Edges[[#This Row],[Vertex 2]],"HIDE","SHOW")</f>
        <v>SHOW</v>
      </c>
      <c r="BE979" s="78" t="str">
        <f>REPLACE(INDEX(GroupVertices[Group], MATCH(Edges[[#This Row],[Vertex 1]],GroupVertices[Vertex],0)),1,1,"")</f>
        <v>EUTRAL</v>
      </c>
      <c r="BF979" s="78" t="str">
        <f>REPLACE(INDEX(GroupVertices[Group], MATCH(Edges[[#This Row],[Vertex 2]],GroupVertices[Vertex],0)),1,1,"")</f>
        <v>EUTRAL</v>
      </c>
    </row>
    <row r="980" spans="1:58" x14ac:dyDescent="0.25">
      <c r="A980" s="64" t="s">
        <v>800</v>
      </c>
      <c r="B980" s="64" t="s">
        <v>1544</v>
      </c>
      <c r="C980" s="65"/>
      <c r="D980" s="66"/>
      <c r="E980" s="67"/>
      <c r="F980" s="68"/>
      <c r="G980" s="65" t="str">
        <f>IF(Edges[[#This Row],[Vertex 1]]=Edges[[#This Row],[Vertex 2]],"HIDE","SHOW")</f>
        <v>SHOW</v>
      </c>
      <c r="H980" s="69"/>
      <c r="I980" s="70"/>
      <c r="J980" s="70"/>
      <c r="K980" s="34" t="s">
        <v>65</v>
      </c>
      <c r="L980" s="77">
        <v>980</v>
      </c>
      <c r="M980" s="77"/>
      <c r="N980" s="72"/>
      <c r="O980" s="79" t="s">
        <v>1646</v>
      </c>
      <c r="P980" s="81">
        <v>42853.413472222222</v>
      </c>
      <c r="Q980" s="79" t="s">
        <v>18377</v>
      </c>
      <c r="R980" s="79"/>
      <c r="S980" s="79"/>
      <c r="T980" s="79" t="s">
        <v>4334</v>
      </c>
      <c r="U980" s="79"/>
      <c r="V980" s="82" t="s">
        <v>5190</v>
      </c>
      <c r="W980" s="81">
        <v>42853.413472222222</v>
      </c>
      <c r="X980" s="82" t="s">
        <v>6578</v>
      </c>
      <c r="Y980" s="79"/>
      <c r="Z980" s="79"/>
      <c r="AA980" s="83" t="s">
        <v>8625</v>
      </c>
      <c r="AB980" s="79"/>
      <c r="AC980" s="79" t="b">
        <v>0</v>
      </c>
      <c r="AD980" s="79">
        <v>0</v>
      </c>
      <c r="AE980" s="83" t="s">
        <v>9915</v>
      </c>
      <c r="AF980" s="79" t="b">
        <v>0</v>
      </c>
      <c r="AG980" s="79" t="s">
        <v>9963</v>
      </c>
      <c r="AH980" s="79"/>
      <c r="AI980" s="83" t="s">
        <v>9915</v>
      </c>
      <c r="AJ980" s="79" t="b">
        <v>0</v>
      </c>
      <c r="AK980" s="79">
        <v>3</v>
      </c>
      <c r="AL980" s="83" t="s">
        <v>8624</v>
      </c>
      <c r="AM980" s="79" t="s">
        <v>9990</v>
      </c>
      <c r="AN980" s="79" t="b">
        <v>0</v>
      </c>
      <c r="AO980" s="83" t="s">
        <v>8624</v>
      </c>
      <c r="AP980" s="79" t="s">
        <v>179</v>
      </c>
      <c r="AQ980" s="79">
        <v>0</v>
      </c>
      <c r="AR980" s="79">
        <v>0</v>
      </c>
      <c r="AS980" s="79"/>
      <c r="AT980" s="79"/>
      <c r="AU980" s="79"/>
      <c r="AV980" s="79"/>
      <c r="AW980" s="79"/>
      <c r="AX980" s="79"/>
      <c r="AY980" s="79"/>
      <c r="AZ980" s="79"/>
      <c r="BA980">
        <v>1</v>
      </c>
      <c r="BB980">
        <v>0</v>
      </c>
      <c r="BC980" s="79" t="str">
        <f>IF(Edges[[#This Row],[Sentiment]]=0,"NEUTRAL",IF(Edges[[#This Row],[Sentiment]]=1,"POSITIVE",IF(Edges[[#This Row],[Sentiment]]=-1,"NEGATIVE")))</f>
        <v>NEUTRAL</v>
      </c>
      <c r="BD980" s="79" t="str">
        <f>IF(Edges[[#This Row],[Vertex 1]]=Edges[[#This Row],[Vertex 2]],"HIDE","SHOW")</f>
        <v>SHOW</v>
      </c>
      <c r="BE980" s="78" t="str">
        <f>REPLACE(INDEX(GroupVertices[Group], MATCH(Edges[[#This Row],[Vertex 1]],GroupVertices[Vertex],0)),1,1,"")</f>
        <v>EUTRAL</v>
      </c>
      <c r="BF980" s="78" t="str">
        <f>REPLACE(INDEX(GroupVertices[Group], MATCH(Edges[[#This Row],[Vertex 2]],GroupVertices[Vertex],0)),1,1,"")</f>
        <v>eneral</v>
      </c>
    </row>
    <row r="981" spans="1:58" hidden="1" x14ac:dyDescent="0.25">
      <c r="A981" s="64" t="s">
        <v>801</v>
      </c>
      <c r="B981" s="64" t="s">
        <v>801</v>
      </c>
      <c r="C981" s="65"/>
      <c r="D981" s="66"/>
      <c r="E981" s="67"/>
      <c r="F981" s="68"/>
      <c r="G981" s="65" t="str">
        <f>IF(Edges[[#This Row],[Vertex 1]]=Edges[[#This Row],[Vertex 2]],"HIDE","SHOW")</f>
        <v>HIDE</v>
      </c>
      <c r="H981" s="69"/>
      <c r="I981" s="70"/>
      <c r="J981" s="70"/>
      <c r="K981" s="34"/>
      <c r="L981" s="77"/>
      <c r="M981" s="77"/>
      <c r="N981" s="72"/>
      <c r="O981" s="79" t="s">
        <v>179</v>
      </c>
      <c r="P981" s="81">
        <v>42853.406388888892</v>
      </c>
      <c r="Q981" s="79" t="s">
        <v>2160</v>
      </c>
      <c r="R981" s="82" t="s">
        <v>3495</v>
      </c>
      <c r="S981" s="79" t="s">
        <v>4139</v>
      </c>
      <c r="T981" s="79"/>
      <c r="U981" s="82" t="s">
        <v>4592</v>
      </c>
      <c r="V981" s="82" t="s">
        <v>4592</v>
      </c>
      <c r="W981" s="81">
        <v>42853.406388888892</v>
      </c>
      <c r="X981" s="82" t="s">
        <v>6579</v>
      </c>
      <c r="Y981" s="79"/>
      <c r="Z981" s="79"/>
      <c r="AA981" s="83" t="s">
        <v>8626</v>
      </c>
      <c r="AB981" s="79"/>
      <c r="AC981" s="79" t="b">
        <v>0</v>
      </c>
      <c r="AD981" s="79">
        <v>0</v>
      </c>
      <c r="AE981" s="83" t="s">
        <v>9915</v>
      </c>
      <c r="AF981" s="79" t="b">
        <v>0</v>
      </c>
      <c r="AG981" s="79" t="s">
        <v>9963</v>
      </c>
      <c r="AH981" s="79"/>
      <c r="AI981" s="83" t="s">
        <v>9915</v>
      </c>
      <c r="AJ981" s="79" t="b">
        <v>0</v>
      </c>
      <c r="AK981" s="79">
        <v>2</v>
      </c>
      <c r="AL981" s="83" t="s">
        <v>9915</v>
      </c>
      <c r="AM981" s="79" t="s">
        <v>10043</v>
      </c>
      <c r="AN981" s="79" t="b">
        <v>0</v>
      </c>
      <c r="AO981" s="83" t="s">
        <v>8626</v>
      </c>
      <c r="AP981" s="79" t="s">
        <v>179</v>
      </c>
      <c r="AQ981" s="79">
        <v>0</v>
      </c>
      <c r="AR981" s="79">
        <v>0</v>
      </c>
      <c r="AS981" s="79"/>
      <c r="AT981" s="79"/>
      <c r="AU981" s="79"/>
      <c r="AV981" s="79"/>
      <c r="AW981" s="79"/>
      <c r="AX981" s="79"/>
      <c r="AY981" s="79"/>
      <c r="AZ981" s="79"/>
      <c r="BA981">
        <v>1</v>
      </c>
      <c r="BB981">
        <v>0</v>
      </c>
      <c r="BC981" s="79" t="str">
        <f>IF(Edges[[#This Row],[Sentiment]]=0,"NEUTRAL",IF(Edges[[#This Row],[Sentiment]]=1,"POSITIVE",IF(Edges[[#This Row],[Sentiment]]=-1,"NEGATIVE")))</f>
        <v>NEUTRAL</v>
      </c>
      <c r="BD981" s="79" t="str">
        <f>IF(Edges[[#This Row],[Vertex 1]]=Edges[[#This Row],[Vertex 2]],"HIDE","SHOW")</f>
        <v>HIDE</v>
      </c>
      <c r="BE981" s="124" t="str">
        <f>REPLACE(INDEX(GroupVertices[Group], MATCH(Edges[[#This Row],[Vertex 1]],GroupVertices[Vertex],0)),1,1,"")</f>
        <v>eneral</v>
      </c>
      <c r="BF981" s="124" t="str">
        <f>REPLACE(INDEX(GroupVertices[Group], MATCH(Edges[[#This Row],[Vertex 2]],GroupVertices[Vertex],0)),1,1,"")</f>
        <v>eneral</v>
      </c>
    </row>
    <row r="982" spans="1:58" x14ac:dyDescent="0.25">
      <c r="A982" s="64" t="s">
        <v>802</v>
      </c>
      <c r="B982" s="64" t="s">
        <v>801</v>
      </c>
      <c r="C982" s="65"/>
      <c r="D982" s="66"/>
      <c r="E982" s="67"/>
      <c r="F982" s="68"/>
      <c r="G982" s="65" t="str">
        <f>IF(Edges[[#This Row],[Vertex 1]]=Edges[[#This Row],[Vertex 2]],"HIDE","SHOW")</f>
        <v>SHOW</v>
      </c>
      <c r="H982" s="69"/>
      <c r="I982" s="70"/>
      <c r="J982" s="70"/>
      <c r="K982" s="34" t="s">
        <v>65</v>
      </c>
      <c r="L982" s="77">
        <v>982</v>
      </c>
      <c r="M982" s="77"/>
      <c r="N982" s="72"/>
      <c r="O982" s="79" t="s">
        <v>1646</v>
      </c>
      <c r="P982" s="81">
        <v>42853.414155092592</v>
      </c>
      <c r="Q982" s="79" t="s">
        <v>2161</v>
      </c>
      <c r="R982" s="82" t="s">
        <v>3495</v>
      </c>
      <c r="S982" s="79" t="s">
        <v>4139</v>
      </c>
      <c r="T982" s="79"/>
      <c r="U982" s="82" t="s">
        <v>4592</v>
      </c>
      <c r="V982" s="82" t="s">
        <v>4592</v>
      </c>
      <c r="W982" s="81">
        <v>42853.414155092592</v>
      </c>
      <c r="X982" s="82" t="s">
        <v>6580</v>
      </c>
      <c r="Y982" s="79"/>
      <c r="Z982" s="79"/>
      <c r="AA982" s="83" t="s">
        <v>8627</v>
      </c>
      <c r="AB982" s="79"/>
      <c r="AC982" s="79" t="b">
        <v>0</v>
      </c>
      <c r="AD982" s="79">
        <v>0</v>
      </c>
      <c r="AE982" s="83" t="s">
        <v>9915</v>
      </c>
      <c r="AF982" s="79" t="b">
        <v>0</v>
      </c>
      <c r="AG982" s="79" t="s">
        <v>9963</v>
      </c>
      <c r="AH982" s="79"/>
      <c r="AI982" s="83" t="s">
        <v>9915</v>
      </c>
      <c r="AJ982" s="79" t="b">
        <v>0</v>
      </c>
      <c r="AK982" s="79">
        <v>2</v>
      </c>
      <c r="AL982" s="83" t="s">
        <v>8626</v>
      </c>
      <c r="AM982" s="79" t="s">
        <v>9991</v>
      </c>
      <c r="AN982" s="79" t="b">
        <v>0</v>
      </c>
      <c r="AO982" s="83" t="s">
        <v>8626</v>
      </c>
      <c r="AP982" s="79" t="s">
        <v>179</v>
      </c>
      <c r="AQ982" s="79">
        <v>0</v>
      </c>
      <c r="AR982" s="79">
        <v>0</v>
      </c>
      <c r="AS982" s="79"/>
      <c r="AT982" s="79"/>
      <c r="AU982" s="79"/>
      <c r="AV982" s="79"/>
      <c r="AW982" s="79"/>
      <c r="AX982" s="79"/>
      <c r="AY982" s="79"/>
      <c r="AZ982" s="79"/>
      <c r="BA982">
        <v>1</v>
      </c>
      <c r="BB982">
        <v>0</v>
      </c>
      <c r="BC982" s="79" t="str">
        <f>IF(Edges[[#This Row],[Sentiment]]=0,"NEUTRAL",IF(Edges[[#This Row],[Sentiment]]=1,"POSITIVE",IF(Edges[[#This Row],[Sentiment]]=-1,"NEGATIVE")))</f>
        <v>NEUTRAL</v>
      </c>
      <c r="BD982" s="79" t="str">
        <f>IF(Edges[[#This Row],[Vertex 1]]=Edges[[#This Row],[Vertex 2]],"HIDE","SHOW")</f>
        <v>SHOW</v>
      </c>
      <c r="BE982" s="78" t="str">
        <f>REPLACE(INDEX(GroupVertices[Group], MATCH(Edges[[#This Row],[Vertex 1]],GroupVertices[Vertex],0)),1,1,"")</f>
        <v>EUTRAL</v>
      </c>
      <c r="BF982" s="78" t="str">
        <f>REPLACE(INDEX(GroupVertices[Group], MATCH(Edges[[#This Row],[Vertex 2]],GroupVertices[Vertex],0)),1,1,"")</f>
        <v>eneral</v>
      </c>
    </row>
    <row r="983" spans="1:58" x14ac:dyDescent="0.25">
      <c r="A983" s="64" t="s">
        <v>803</v>
      </c>
      <c r="B983" s="64" t="s">
        <v>1596</v>
      </c>
      <c r="C983" s="65"/>
      <c r="D983" s="66"/>
      <c r="E983" s="67"/>
      <c r="F983" s="68"/>
      <c r="G983" s="65" t="str">
        <f>IF(Edges[[#This Row],[Vertex 1]]=Edges[[#This Row],[Vertex 2]],"HIDE","SHOW")</f>
        <v>SHOW</v>
      </c>
      <c r="H983" s="69"/>
      <c r="I983" s="70"/>
      <c r="J983" s="70"/>
      <c r="K983" s="34" t="s">
        <v>65</v>
      </c>
      <c r="L983" s="77">
        <v>983</v>
      </c>
      <c r="M983" s="77"/>
      <c r="N983" s="72"/>
      <c r="O983" s="79" t="s">
        <v>1646</v>
      </c>
      <c r="P983" s="81">
        <v>42853.414560185185</v>
      </c>
      <c r="Q983" s="79" t="s">
        <v>2162</v>
      </c>
      <c r="R983" s="79"/>
      <c r="S983" s="79"/>
      <c r="T983" s="79" t="s">
        <v>4358</v>
      </c>
      <c r="U983" s="79"/>
      <c r="V983" s="82" t="s">
        <v>5191</v>
      </c>
      <c r="W983" s="81">
        <v>42853.414560185185</v>
      </c>
      <c r="X983" s="82" t="s">
        <v>6581</v>
      </c>
      <c r="Y983" s="79"/>
      <c r="Z983" s="79"/>
      <c r="AA983" s="83" t="s">
        <v>8628</v>
      </c>
      <c r="AB983" s="83" t="s">
        <v>9890</v>
      </c>
      <c r="AC983" s="79" t="b">
        <v>0</v>
      </c>
      <c r="AD983" s="79">
        <v>0</v>
      </c>
      <c r="AE983" s="83" t="s">
        <v>9934</v>
      </c>
      <c r="AF983" s="79" t="b">
        <v>0</v>
      </c>
      <c r="AG983" s="79" t="s">
        <v>9963</v>
      </c>
      <c r="AH983" s="79"/>
      <c r="AI983" s="83" t="s">
        <v>9915</v>
      </c>
      <c r="AJ983" s="79" t="b">
        <v>0</v>
      </c>
      <c r="AK983" s="79">
        <v>0</v>
      </c>
      <c r="AL983" s="83" t="s">
        <v>9915</v>
      </c>
      <c r="AM983" s="79" t="s">
        <v>9991</v>
      </c>
      <c r="AN983" s="79" t="b">
        <v>0</v>
      </c>
      <c r="AO983" s="83" t="s">
        <v>9890</v>
      </c>
      <c r="AP983" s="79" t="s">
        <v>179</v>
      </c>
      <c r="AQ983" s="79">
        <v>0</v>
      </c>
      <c r="AR983" s="79">
        <v>0</v>
      </c>
      <c r="AS983" s="79"/>
      <c r="AT983" s="79"/>
      <c r="AU983" s="79"/>
      <c r="AV983" s="79"/>
      <c r="AW983" s="79"/>
      <c r="AX983" s="79"/>
      <c r="AY983" s="79"/>
      <c r="AZ983" s="79"/>
      <c r="BA983">
        <v>1</v>
      </c>
      <c r="BB983">
        <v>0</v>
      </c>
      <c r="BC983" s="79" t="str">
        <f>IF(Edges[[#This Row],[Sentiment]]=0,"NEUTRAL",IF(Edges[[#This Row],[Sentiment]]=1,"POSITIVE",IF(Edges[[#This Row],[Sentiment]]=-1,"NEGATIVE")))</f>
        <v>NEUTRAL</v>
      </c>
      <c r="BD983" s="79" t="str">
        <f>IF(Edges[[#This Row],[Vertex 1]]=Edges[[#This Row],[Vertex 2]],"HIDE","SHOW")</f>
        <v>SHOW</v>
      </c>
      <c r="BE983" s="78" t="str">
        <f>REPLACE(INDEX(GroupVertices[Group], MATCH(Edges[[#This Row],[Vertex 1]],GroupVertices[Vertex],0)),1,1,"")</f>
        <v>EUTRAL</v>
      </c>
      <c r="BF983" s="78" t="str">
        <f>REPLACE(INDEX(GroupVertices[Group], MATCH(Edges[[#This Row],[Vertex 2]],GroupVertices[Vertex],0)),1,1,"")</f>
        <v>EUTRAL</v>
      </c>
    </row>
    <row r="984" spans="1:58" x14ac:dyDescent="0.25">
      <c r="A984" s="64" t="s">
        <v>803</v>
      </c>
      <c r="B984" s="64" t="s">
        <v>1597</v>
      </c>
      <c r="C984" s="65"/>
      <c r="D984" s="66"/>
      <c r="E984" s="67"/>
      <c r="F984" s="68"/>
      <c r="G984" s="65" t="str">
        <f>IF(Edges[[#This Row],[Vertex 1]]=Edges[[#This Row],[Vertex 2]],"HIDE","SHOW")</f>
        <v>SHOW</v>
      </c>
      <c r="H984" s="69"/>
      <c r="I984" s="70"/>
      <c r="J984" s="70"/>
      <c r="K984" s="34" t="s">
        <v>65</v>
      </c>
      <c r="L984" s="77">
        <v>984</v>
      </c>
      <c r="M984" s="77"/>
      <c r="N984" s="72"/>
      <c r="O984" s="79" t="s">
        <v>1647</v>
      </c>
      <c r="P984" s="81">
        <v>42853.414560185185</v>
      </c>
      <c r="Q984" s="79" t="s">
        <v>2162</v>
      </c>
      <c r="R984" s="79"/>
      <c r="S984" s="79"/>
      <c r="T984" s="79" t="s">
        <v>4358</v>
      </c>
      <c r="U984" s="79"/>
      <c r="V984" s="82" t="s">
        <v>5191</v>
      </c>
      <c r="W984" s="81">
        <v>42853.414560185185</v>
      </c>
      <c r="X984" s="82" t="s">
        <v>6581</v>
      </c>
      <c r="Y984" s="79"/>
      <c r="Z984" s="79"/>
      <c r="AA984" s="83" t="s">
        <v>8628</v>
      </c>
      <c r="AB984" s="83" t="s">
        <v>9890</v>
      </c>
      <c r="AC984" s="79" t="b">
        <v>0</v>
      </c>
      <c r="AD984" s="79">
        <v>0</v>
      </c>
      <c r="AE984" s="83" t="s">
        <v>9934</v>
      </c>
      <c r="AF984" s="79" t="b">
        <v>0</v>
      </c>
      <c r="AG984" s="79" t="s">
        <v>9963</v>
      </c>
      <c r="AH984" s="79"/>
      <c r="AI984" s="83" t="s">
        <v>9915</v>
      </c>
      <c r="AJ984" s="79" t="b">
        <v>0</v>
      </c>
      <c r="AK984" s="79">
        <v>0</v>
      </c>
      <c r="AL984" s="83" t="s">
        <v>9915</v>
      </c>
      <c r="AM984" s="79" t="s">
        <v>9991</v>
      </c>
      <c r="AN984" s="79" t="b">
        <v>0</v>
      </c>
      <c r="AO984" s="83" t="s">
        <v>9890</v>
      </c>
      <c r="AP984" s="79" t="s">
        <v>179</v>
      </c>
      <c r="AQ984" s="79">
        <v>0</v>
      </c>
      <c r="AR984" s="79">
        <v>0</v>
      </c>
      <c r="AS984" s="79"/>
      <c r="AT984" s="79"/>
      <c r="AU984" s="79"/>
      <c r="AV984" s="79"/>
      <c r="AW984" s="79"/>
      <c r="AX984" s="79"/>
      <c r="AY984" s="79"/>
      <c r="AZ984" s="79"/>
      <c r="BA984">
        <v>1</v>
      </c>
      <c r="BB984">
        <v>0</v>
      </c>
      <c r="BC984" s="79" t="str">
        <f>IF(Edges[[#This Row],[Sentiment]]=0,"NEUTRAL",IF(Edges[[#This Row],[Sentiment]]=1,"POSITIVE",IF(Edges[[#This Row],[Sentiment]]=-1,"NEGATIVE")))</f>
        <v>NEUTRAL</v>
      </c>
      <c r="BD984" s="79" t="str">
        <f>IF(Edges[[#This Row],[Vertex 1]]=Edges[[#This Row],[Vertex 2]],"HIDE","SHOW")</f>
        <v>SHOW</v>
      </c>
      <c r="BE984" s="78" t="str">
        <f>REPLACE(INDEX(GroupVertices[Group], MATCH(Edges[[#This Row],[Vertex 1]],GroupVertices[Vertex],0)),1,1,"")</f>
        <v>EUTRAL</v>
      </c>
      <c r="BF984" s="78" t="str">
        <f>REPLACE(INDEX(GroupVertices[Group], MATCH(Edges[[#This Row],[Vertex 2]],GroupVertices[Vertex],0)),1,1,"")</f>
        <v>EUTRAL</v>
      </c>
    </row>
    <row r="985" spans="1:58" hidden="1" x14ac:dyDescent="0.25">
      <c r="A985" s="64" t="s">
        <v>804</v>
      </c>
      <c r="B985" s="64" t="s">
        <v>804</v>
      </c>
      <c r="C985" s="65"/>
      <c r="D985" s="66"/>
      <c r="E985" s="67"/>
      <c r="F985" s="68"/>
      <c r="G985" s="65" t="str">
        <f>IF(Edges[[#This Row],[Vertex 1]]=Edges[[#This Row],[Vertex 2]],"HIDE","SHOW")</f>
        <v>HIDE</v>
      </c>
      <c r="H985" s="69"/>
      <c r="I985" s="70"/>
      <c r="J985" s="70"/>
      <c r="K985" s="34"/>
      <c r="L985" s="77"/>
      <c r="M985" s="77"/>
      <c r="N985" s="72"/>
      <c r="O985" s="79" t="s">
        <v>179</v>
      </c>
      <c r="P985" s="81">
        <v>42853.416689814818</v>
      </c>
      <c r="Q985" s="79" t="s">
        <v>2163</v>
      </c>
      <c r="R985" s="82" t="s">
        <v>3293</v>
      </c>
      <c r="S985" s="79" t="s">
        <v>4022</v>
      </c>
      <c r="T985" s="79" t="s">
        <v>4359</v>
      </c>
      <c r="U985" s="79"/>
      <c r="V985" s="82" t="s">
        <v>5192</v>
      </c>
      <c r="W985" s="81">
        <v>42853.416689814818</v>
      </c>
      <c r="X985" s="82" t="s">
        <v>6582</v>
      </c>
      <c r="Y985" s="79"/>
      <c r="Z985" s="79"/>
      <c r="AA985" s="83" t="s">
        <v>8629</v>
      </c>
      <c r="AB985" s="79"/>
      <c r="AC985" s="79" t="b">
        <v>0</v>
      </c>
      <c r="AD985" s="79">
        <v>0</v>
      </c>
      <c r="AE985" s="83" t="s">
        <v>9915</v>
      </c>
      <c r="AF985" s="79" t="b">
        <v>0</v>
      </c>
      <c r="AG985" s="79" t="s">
        <v>9963</v>
      </c>
      <c r="AH985" s="79"/>
      <c r="AI985" s="83" t="s">
        <v>9915</v>
      </c>
      <c r="AJ985" s="79" t="b">
        <v>0</v>
      </c>
      <c r="AK985" s="79">
        <v>0</v>
      </c>
      <c r="AL985" s="83" t="s">
        <v>9915</v>
      </c>
      <c r="AM985" s="79" t="s">
        <v>9990</v>
      </c>
      <c r="AN985" s="79" t="b">
        <v>0</v>
      </c>
      <c r="AO985" s="83" t="s">
        <v>8629</v>
      </c>
      <c r="AP985" s="79" t="s">
        <v>179</v>
      </c>
      <c r="AQ985" s="79">
        <v>0</v>
      </c>
      <c r="AR985" s="79">
        <v>0</v>
      </c>
      <c r="AS985" s="79"/>
      <c r="AT985" s="79"/>
      <c r="AU985" s="79"/>
      <c r="AV985" s="79"/>
      <c r="AW985" s="79"/>
      <c r="AX985" s="79"/>
      <c r="AY985" s="79"/>
      <c r="AZ985" s="79"/>
      <c r="BA985">
        <v>1</v>
      </c>
      <c r="BB985">
        <v>0</v>
      </c>
      <c r="BC985" s="79" t="str">
        <f>IF(Edges[[#This Row],[Sentiment]]=0,"NEUTRAL",IF(Edges[[#This Row],[Sentiment]]=1,"POSITIVE",IF(Edges[[#This Row],[Sentiment]]=-1,"NEGATIVE")))</f>
        <v>NEUTRAL</v>
      </c>
      <c r="BD985" s="79" t="str">
        <f>IF(Edges[[#This Row],[Vertex 1]]=Edges[[#This Row],[Vertex 2]],"HIDE","SHOW")</f>
        <v>HIDE</v>
      </c>
      <c r="BE985" s="124" t="e">
        <f>REPLACE(INDEX(GroupVertices[Group], MATCH(Edges[[#This Row],[Vertex 1]],GroupVertices[Vertex],0)),1,1,"")</f>
        <v>#N/A</v>
      </c>
      <c r="BF985" s="124" t="e">
        <f>REPLACE(INDEX(GroupVertices[Group], MATCH(Edges[[#This Row],[Vertex 2]],GroupVertices[Vertex],0)),1,1,"")</f>
        <v>#N/A</v>
      </c>
    </row>
    <row r="986" spans="1:58" hidden="1" x14ac:dyDescent="0.25">
      <c r="A986" s="64" t="s">
        <v>805</v>
      </c>
      <c r="B986" s="64" t="s">
        <v>805</v>
      </c>
      <c r="C986" s="65"/>
      <c r="D986" s="66"/>
      <c r="E986" s="67"/>
      <c r="F986" s="68"/>
      <c r="G986" s="65" t="str">
        <f>IF(Edges[[#This Row],[Vertex 1]]=Edges[[#This Row],[Vertex 2]],"HIDE","SHOW")</f>
        <v>HIDE</v>
      </c>
      <c r="H986" s="69"/>
      <c r="I986" s="70"/>
      <c r="J986" s="70"/>
      <c r="K986" s="34"/>
      <c r="L986" s="77"/>
      <c r="M986" s="77"/>
      <c r="N986" s="72"/>
      <c r="O986" s="79" t="s">
        <v>179</v>
      </c>
      <c r="P986" s="81">
        <v>42853.417037037034</v>
      </c>
      <c r="Q986" s="79" t="s">
        <v>2164</v>
      </c>
      <c r="R986" s="82" t="s">
        <v>3496</v>
      </c>
      <c r="S986" s="79" t="s">
        <v>4139</v>
      </c>
      <c r="T986" s="79"/>
      <c r="U986" s="79"/>
      <c r="V986" s="82" t="s">
        <v>5193</v>
      </c>
      <c r="W986" s="81">
        <v>42853.417037037034</v>
      </c>
      <c r="X986" s="82" t="s">
        <v>6583</v>
      </c>
      <c r="Y986" s="79"/>
      <c r="Z986" s="79"/>
      <c r="AA986" s="83" t="s">
        <v>8630</v>
      </c>
      <c r="AB986" s="79"/>
      <c r="AC986" s="79" t="b">
        <v>0</v>
      </c>
      <c r="AD986" s="79">
        <v>1</v>
      </c>
      <c r="AE986" s="83" t="s">
        <v>9915</v>
      </c>
      <c r="AF986" s="79" t="b">
        <v>0</v>
      </c>
      <c r="AG986" s="79" t="s">
        <v>9963</v>
      </c>
      <c r="AH986" s="79"/>
      <c r="AI986" s="83" t="s">
        <v>9915</v>
      </c>
      <c r="AJ986" s="79" t="b">
        <v>0</v>
      </c>
      <c r="AK986" s="79">
        <v>1</v>
      </c>
      <c r="AL986" s="83" t="s">
        <v>9915</v>
      </c>
      <c r="AM986" s="79" t="s">
        <v>10043</v>
      </c>
      <c r="AN986" s="79" t="b">
        <v>0</v>
      </c>
      <c r="AO986" s="83" t="s">
        <v>8630</v>
      </c>
      <c r="AP986" s="79" t="s">
        <v>179</v>
      </c>
      <c r="AQ986" s="79">
        <v>0</v>
      </c>
      <c r="AR986" s="79">
        <v>0</v>
      </c>
      <c r="AS986" s="79"/>
      <c r="AT986" s="79"/>
      <c r="AU986" s="79"/>
      <c r="AV986" s="79"/>
      <c r="AW986" s="79"/>
      <c r="AX986" s="79"/>
      <c r="AY986" s="79"/>
      <c r="AZ986" s="79"/>
      <c r="BA986">
        <v>1</v>
      </c>
      <c r="BB986">
        <v>0</v>
      </c>
      <c r="BC986" s="79" t="str">
        <f>IF(Edges[[#This Row],[Sentiment]]=0,"NEUTRAL",IF(Edges[[#This Row],[Sentiment]]=1,"POSITIVE",IF(Edges[[#This Row],[Sentiment]]=-1,"NEGATIVE")))</f>
        <v>NEUTRAL</v>
      </c>
      <c r="BD986" s="79" t="str">
        <f>IF(Edges[[#This Row],[Vertex 1]]=Edges[[#This Row],[Vertex 2]],"HIDE","SHOW")</f>
        <v>HIDE</v>
      </c>
      <c r="BE986" s="124" t="e">
        <f>REPLACE(INDEX(GroupVertices[Group], MATCH(Edges[[#This Row],[Vertex 1]],GroupVertices[Vertex],0)),1,1,"")</f>
        <v>#N/A</v>
      </c>
      <c r="BF986" s="124" t="e">
        <f>REPLACE(INDEX(GroupVertices[Group], MATCH(Edges[[#This Row],[Vertex 2]],GroupVertices[Vertex],0)),1,1,"")</f>
        <v>#N/A</v>
      </c>
    </row>
    <row r="987" spans="1:58" hidden="1" x14ac:dyDescent="0.25">
      <c r="A987" s="64" t="s">
        <v>806</v>
      </c>
      <c r="B987" s="64" t="s">
        <v>806</v>
      </c>
      <c r="C987" s="65"/>
      <c r="D987" s="66"/>
      <c r="E987" s="67"/>
      <c r="F987" s="68"/>
      <c r="G987" s="65" t="str">
        <f>IF(Edges[[#This Row],[Vertex 1]]=Edges[[#This Row],[Vertex 2]],"HIDE","SHOW")</f>
        <v>HIDE</v>
      </c>
      <c r="H987" s="69"/>
      <c r="I987" s="70"/>
      <c r="J987" s="70"/>
      <c r="K987" s="34"/>
      <c r="L987" s="77"/>
      <c r="M987" s="77"/>
      <c r="N987" s="72"/>
      <c r="O987" s="79" t="s">
        <v>179</v>
      </c>
      <c r="P987" s="81">
        <v>42853.418078703704</v>
      </c>
      <c r="Q987" s="79" t="s">
        <v>2165</v>
      </c>
      <c r="R987" s="82" t="s">
        <v>3497</v>
      </c>
      <c r="S987" s="79" t="s">
        <v>4139</v>
      </c>
      <c r="T987" s="79"/>
      <c r="U987" s="79"/>
      <c r="V987" s="82" t="s">
        <v>5194</v>
      </c>
      <c r="W987" s="81">
        <v>42853.418078703704</v>
      </c>
      <c r="X987" s="82" t="s">
        <v>6584</v>
      </c>
      <c r="Y987" s="79"/>
      <c r="Z987" s="79"/>
      <c r="AA987" s="83" t="s">
        <v>8631</v>
      </c>
      <c r="AB987" s="79"/>
      <c r="AC987" s="79" t="b">
        <v>0</v>
      </c>
      <c r="AD987" s="79">
        <v>0</v>
      </c>
      <c r="AE987" s="83" t="s">
        <v>9915</v>
      </c>
      <c r="AF987" s="79" t="b">
        <v>0</v>
      </c>
      <c r="AG987" s="79" t="s">
        <v>9963</v>
      </c>
      <c r="AH987" s="79"/>
      <c r="AI987" s="83" t="s">
        <v>9915</v>
      </c>
      <c r="AJ987" s="79" t="b">
        <v>0</v>
      </c>
      <c r="AK987" s="79">
        <v>0</v>
      </c>
      <c r="AL987" s="83" t="s">
        <v>9915</v>
      </c>
      <c r="AM987" s="79" t="s">
        <v>10043</v>
      </c>
      <c r="AN987" s="79" t="b">
        <v>0</v>
      </c>
      <c r="AO987" s="83" t="s">
        <v>8631</v>
      </c>
      <c r="AP987" s="79" t="s">
        <v>179</v>
      </c>
      <c r="AQ987" s="79">
        <v>0</v>
      </c>
      <c r="AR987" s="79">
        <v>0</v>
      </c>
      <c r="AS987" s="79"/>
      <c r="AT987" s="79"/>
      <c r="AU987" s="79"/>
      <c r="AV987" s="79"/>
      <c r="AW987" s="79"/>
      <c r="AX987" s="79"/>
      <c r="AY987" s="79"/>
      <c r="AZ987" s="79"/>
      <c r="BA987">
        <v>1</v>
      </c>
      <c r="BB987">
        <v>0</v>
      </c>
      <c r="BC987" s="79" t="str">
        <f>IF(Edges[[#This Row],[Sentiment]]=0,"NEUTRAL",IF(Edges[[#This Row],[Sentiment]]=1,"POSITIVE",IF(Edges[[#This Row],[Sentiment]]=-1,"NEGATIVE")))</f>
        <v>NEUTRAL</v>
      </c>
      <c r="BD987" s="79" t="str">
        <f>IF(Edges[[#This Row],[Vertex 1]]=Edges[[#This Row],[Vertex 2]],"HIDE","SHOW")</f>
        <v>HIDE</v>
      </c>
      <c r="BE987" s="124" t="e">
        <f>REPLACE(INDEX(GroupVertices[Group], MATCH(Edges[[#This Row],[Vertex 1]],GroupVertices[Vertex],0)),1,1,"")</f>
        <v>#N/A</v>
      </c>
      <c r="BF987" s="124" t="e">
        <f>REPLACE(INDEX(GroupVertices[Group], MATCH(Edges[[#This Row],[Vertex 2]],GroupVertices[Vertex],0)),1,1,"")</f>
        <v>#N/A</v>
      </c>
    </row>
    <row r="988" spans="1:58" hidden="1" x14ac:dyDescent="0.25">
      <c r="A988" s="64" t="s">
        <v>807</v>
      </c>
      <c r="B988" s="64" t="s">
        <v>807</v>
      </c>
      <c r="C988" s="65"/>
      <c r="D988" s="66"/>
      <c r="E988" s="67"/>
      <c r="F988" s="68"/>
      <c r="G988" s="65" t="str">
        <f>IF(Edges[[#This Row],[Vertex 1]]=Edges[[#This Row],[Vertex 2]],"HIDE","SHOW")</f>
        <v>HIDE</v>
      </c>
      <c r="H988" s="69"/>
      <c r="I988" s="70"/>
      <c r="J988" s="70"/>
      <c r="K988" s="34"/>
      <c r="L988" s="77"/>
      <c r="M988" s="77"/>
      <c r="N988" s="72"/>
      <c r="O988" s="79" t="s">
        <v>179</v>
      </c>
      <c r="P988" s="81">
        <v>42853.418078703704</v>
      </c>
      <c r="Q988" s="79" t="s">
        <v>2166</v>
      </c>
      <c r="R988" s="82" t="s">
        <v>3498</v>
      </c>
      <c r="S988" s="79" t="s">
        <v>4139</v>
      </c>
      <c r="T988" s="79"/>
      <c r="U988" s="79"/>
      <c r="V988" s="82" t="s">
        <v>5195</v>
      </c>
      <c r="W988" s="81">
        <v>42853.418078703704</v>
      </c>
      <c r="X988" s="82" t="s">
        <v>6585</v>
      </c>
      <c r="Y988" s="79"/>
      <c r="Z988" s="79"/>
      <c r="AA988" s="83" t="s">
        <v>8632</v>
      </c>
      <c r="AB988" s="79"/>
      <c r="AC988" s="79" t="b">
        <v>0</v>
      </c>
      <c r="AD988" s="79">
        <v>0</v>
      </c>
      <c r="AE988" s="83" t="s">
        <v>9915</v>
      </c>
      <c r="AF988" s="79" t="b">
        <v>0</v>
      </c>
      <c r="AG988" s="79" t="s">
        <v>9963</v>
      </c>
      <c r="AH988" s="79"/>
      <c r="AI988" s="83" t="s">
        <v>9915</v>
      </c>
      <c r="AJ988" s="79" t="b">
        <v>0</v>
      </c>
      <c r="AK988" s="79">
        <v>1</v>
      </c>
      <c r="AL988" s="83" t="s">
        <v>9915</v>
      </c>
      <c r="AM988" s="79" t="s">
        <v>10043</v>
      </c>
      <c r="AN988" s="79" t="b">
        <v>0</v>
      </c>
      <c r="AO988" s="83" t="s">
        <v>8632</v>
      </c>
      <c r="AP988" s="79" t="s">
        <v>179</v>
      </c>
      <c r="AQ988" s="79">
        <v>0</v>
      </c>
      <c r="AR988" s="79">
        <v>0</v>
      </c>
      <c r="AS988" s="79"/>
      <c r="AT988" s="79"/>
      <c r="AU988" s="79"/>
      <c r="AV988" s="79"/>
      <c r="AW988" s="79"/>
      <c r="AX988" s="79"/>
      <c r="AY988" s="79"/>
      <c r="AZ988" s="79"/>
      <c r="BA988">
        <v>1</v>
      </c>
      <c r="BB988">
        <v>0</v>
      </c>
      <c r="BC988" s="79" t="str">
        <f>IF(Edges[[#This Row],[Sentiment]]=0,"NEUTRAL",IF(Edges[[#This Row],[Sentiment]]=1,"POSITIVE",IF(Edges[[#This Row],[Sentiment]]=-1,"NEGATIVE")))</f>
        <v>NEUTRAL</v>
      </c>
      <c r="BD988" s="79" t="str">
        <f>IF(Edges[[#This Row],[Vertex 1]]=Edges[[#This Row],[Vertex 2]],"HIDE","SHOW")</f>
        <v>HIDE</v>
      </c>
      <c r="BE988" s="124" t="e">
        <f>REPLACE(INDEX(GroupVertices[Group], MATCH(Edges[[#This Row],[Vertex 1]],GroupVertices[Vertex],0)),1,1,"")</f>
        <v>#N/A</v>
      </c>
      <c r="BF988" s="124" t="e">
        <f>REPLACE(INDEX(GroupVertices[Group], MATCH(Edges[[#This Row],[Vertex 2]],GroupVertices[Vertex],0)),1,1,"")</f>
        <v>#N/A</v>
      </c>
    </row>
    <row r="989" spans="1:58" hidden="1" x14ac:dyDescent="0.25">
      <c r="A989" s="64" t="s">
        <v>808</v>
      </c>
      <c r="B989" s="64" t="s">
        <v>808</v>
      </c>
      <c r="C989" s="65"/>
      <c r="D989" s="66"/>
      <c r="E989" s="67"/>
      <c r="F989" s="68"/>
      <c r="G989" s="65" t="str">
        <f>IF(Edges[[#This Row],[Vertex 1]]=Edges[[#This Row],[Vertex 2]],"HIDE","SHOW")</f>
        <v>HIDE</v>
      </c>
      <c r="H989" s="69"/>
      <c r="I989" s="70"/>
      <c r="J989" s="70"/>
      <c r="K989" s="34"/>
      <c r="L989" s="77"/>
      <c r="M989" s="77"/>
      <c r="N989" s="72"/>
      <c r="O989" s="79" t="s">
        <v>179</v>
      </c>
      <c r="P989" s="81">
        <v>42853.41814814815</v>
      </c>
      <c r="Q989" s="79" t="s">
        <v>2167</v>
      </c>
      <c r="R989" s="82" t="s">
        <v>3499</v>
      </c>
      <c r="S989" s="79" t="s">
        <v>4140</v>
      </c>
      <c r="T989" s="79"/>
      <c r="U989" s="79"/>
      <c r="V989" s="82" t="s">
        <v>5196</v>
      </c>
      <c r="W989" s="81">
        <v>42853.41814814815</v>
      </c>
      <c r="X989" s="82" t="s">
        <v>6586</v>
      </c>
      <c r="Y989" s="79"/>
      <c r="Z989" s="79"/>
      <c r="AA989" s="83" t="s">
        <v>8633</v>
      </c>
      <c r="AB989" s="79"/>
      <c r="AC989" s="79" t="b">
        <v>0</v>
      </c>
      <c r="AD989" s="79">
        <v>0</v>
      </c>
      <c r="AE989" s="83" t="s">
        <v>9915</v>
      </c>
      <c r="AF989" s="79" t="b">
        <v>0</v>
      </c>
      <c r="AG989" s="79" t="s">
        <v>9963</v>
      </c>
      <c r="AH989" s="79"/>
      <c r="AI989" s="83" t="s">
        <v>9915</v>
      </c>
      <c r="AJ989" s="79" t="b">
        <v>0</v>
      </c>
      <c r="AK989" s="79">
        <v>0</v>
      </c>
      <c r="AL989" s="83" t="s">
        <v>9915</v>
      </c>
      <c r="AM989" s="79" t="s">
        <v>4133</v>
      </c>
      <c r="AN989" s="79" t="b">
        <v>0</v>
      </c>
      <c r="AO989" s="83" t="s">
        <v>8633</v>
      </c>
      <c r="AP989" s="79" t="s">
        <v>179</v>
      </c>
      <c r="AQ989" s="79">
        <v>0</v>
      </c>
      <c r="AR989" s="79">
        <v>0</v>
      </c>
      <c r="AS989" s="79"/>
      <c r="AT989" s="79"/>
      <c r="AU989" s="79"/>
      <c r="AV989" s="79"/>
      <c r="AW989" s="79"/>
      <c r="AX989" s="79"/>
      <c r="AY989" s="79"/>
      <c r="AZ989" s="79"/>
      <c r="BA989">
        <v>1</v>
      </c>
      <c r="BB989">
        <v>0</v>
      </c>
      <c r="BC989" s="79" t="str">
        <f>IF(Edges[[#This Row],[Sentiment]]=0,"NEUTRAL",IF(Edges[[#This Row],[Sentiment]]=1,"POSITIVE",IF(Edges[[#This Row],[Sentiment]]=-1,"NEGATIVE")))</f>
        <v>NEUTRAL</v>
      </c>
      <c r="BD989" s="79" t="str">
        <f>IF(Edges[[#This Row],[Vertex 1]]=Edges[[#This Row],[Vertex 2]],"HIDE","SHOW")</f>
        <v>HIDE</v>
      </c>
      <c r="BE989" s="124" t="e">
        <f>REPLACE(INDEX(GroupVertices[Group], MATCH(Edges[[#This Row],[Vertex 1]],GroupVertices[Vertex],0)),1,1,"")</f>
        <v>#N/A</v>
      </c>
      <c r="BF989" s="124" t="e">
        <f>REPLACE(INDEX(GroupVertices[Group], MATCH(Edges[[#This Row],[Vertex 2]],GroupVertices[Vertex],0)),1,1,"")</f>
        <v>#N/A</v>
      </c>
    </row>
    <row r="990" spans="1:58" hidden="1" x14ac:dyDescent="0.25">
      <c r="A990" s="64" t="s">
        <v>809</v>
      </c>
      <c r="B990" s="64" t="s">
        <v>809</v>
      </c>
      <c r="C990" s="65"/>
      <c r="D990" s="66"/>
      <c r="E990" s="67"/>
      <c r="F990" s="68"/>
      <c r="G990" s="65" t="str">
        <f>IF(Edges[[#This Row],[Vertex 1]]=Edges[[#This Row],[Vertex 2]],"HIDE","SHOW")</f>
        <v>HIDE</v>
      </c>
      <c r="H990" s="69"/>
      <c r="I990" s="70"/>
      <c r="J990" s="70"/>
      <c r="K990" s="34"/>
      <c r="L990" s="77"/>
      <c r="M990" s="77"/>
      <c r="N990" s="72"/>
      <c r="O990" s="79" t="s">
        <v>179</v>
      </c>
      <c r="P990" s="81">
        <v>42853.418263888889</v>
      </c>
      <c r="Q990" s="79" t="s">
        <v>2168</v>
      </c>
      <c r="R990" s="82" t="s">
        <v>3500</v>
      </c>
      <c r="S990" s="79" t="s">
        <v>4139</v>
      </c>
      <c r="T990" s="79"/>
      <c r="U990" s="79"/>
      <c r="V990" s="82" t="s">
        <v>5197</v>
      </c>
      <c r="W990" s="81">
        <v>42853.418263888889</v>
      </c>
      <c r="X990" s="82" t="s">
        <v>6587</v>
      </c>
      <c r="Y990" s="79"/>
      <c r="Z990" s="79"/>
      <c r="AA990" s="83" t="s">
        <v>8634</v>
      </c>
      <c r="AB990" s="79"/>
      <c r="AC990" s="79" t="b">
        <v>0</v>
      </c>
      <c r="AD990" s="79">
        <v>0</v>
      </c>
      <c r="AE990" s="83" t="s">
        <v>9915</v>
      </c>
      <c r="AF990" s="79" t="b">
        <v>0</v>
      </c>
      <c r="AG990" s="79" t="s">
        <v>9963</v>
      </c>
      <c r="AH990" s="79"/>
      <c r="AI990" s="83" t="s">
        <v>9915</v>
      </c>
      <c r="AJ990" s="79" t="b">
        <v>0</v>
      </c>
      <c r="AK990" s="79">
        <v>0</v>
      </c>
      <c r="AL990" s="83" t="s">
        <v>9915</v>
      </c>
      <c r="AM990" s="79" t="s">
        <v>9998</v>
      </c>
      <c r="AN990" s="79" t="b">
        <v>0</v>
      </c>
      <c r="AO990" s="83" t="s">
        <v>8634</v>
      </c>
      <c r="AP990" s="79" t="s">
        <v>179</v>
      </c>
      <c r="AQ990" s="79">
        <v>0</v>
      </c>
      <c r="AR990" s="79">
        <v>0</v>
      </c>
      <c r="AS990" s="79"/>
      <c r="AT990" s="79"/>
      <c r="AU990" s="79"/>
      <c r="AV990" s="79"/>
      <c r="AW990" s="79"/>
      <c r="AX990" s="79"/>
      <c r="AY990" s="79"/>
      <c r="AZ990" s="79"/>
      <c r="BA990">
        <v>1</v>
      </c>
      <c r="BB990">
        <v>0</v>
      </c>
      <c r="BC990" s="79" t="str">
        <f>IF(Edges[[#This Row],[Sentiment]]=0,"NEUTRAL",IF(Edges[[#This Row],[Sentiment]]=1,"POSITIVE",IF(Edges[[#This Row],[Sentiment]]=-1,"NEGATIVE")))</f>
        <v>NEUTRAL</v>
      </c>
      <c r="BD990" s="79" t="str">
        <f>IF(Edges[[#This Row],[Vertex 1]]=Edges[[#This Row],[Vertex 2]],"HIDE","SHOW")</f>
        <v>HIDE</v>
      </c>
      <c r="BE990" s="124" t="e">
        <f>REPLACE(INDEX(GroupVertices[Group], MATCH(Edges[[#This Row],[Vertex 1]],GroupVertices[Vertex],0)),1,1,"")</f>
        <v>#N/A</v>
      </c>
      <c r="BF990" s="124" t="e">
        <f>REPLACE(INDEX(GroupVertices[Group], MATCH(Edges[[#This Row],[Vertex 2]],GroupVertices[Vertex],0)),1,1,"")</f>
        <v>#N/A</v>
      </c>
    </row>
    <row r="991" spans="1:58" hidden="1" x14ac:dyDescent="0.25">
      <c r="A991" s="64" t="s">
        <v>810</v>
      </c>
      <c r="B991" s="64" t="s">
        <v>810</v>
      </c>
      <c r="C991" s="65"/>
      <c r="D991" s="66"/>
      <c r="E991" s="67"/>
      <c r="F991" s="68"/>
      <c r="G991" s="65" t="str">
        <f>IF(Edges[[#This Row],[Vertex 1]]=Edges[[#This Row],[Vertex 2]],"HIDE","SHOW")</f>
        <v>HIDE</v>
      </c>
      <c r="H991" s="69"/>
      <c r="I991" s="70"/>
      <c r="J991" s="70"/>
      <c r="K991" s="34"/>
      <c r="L991" s="77"/>
      <c r="M991" s="77"/>
      <c r="N991" s="72"/>
      <c r="O991" s="79" t="s">
        <v>179</v>
      </c>
      <c r="P991" s="81">
        <v>42853.418344907404</v>
      </c>
      <c r="Q991" s="79" t="s">
        <v>2169</v>
      </c>
      <c r="R991" s="82" t="s">
        <v>3501</v>
      </c>
      <c r="S991" s="79" t="s">
        <v>4140</v>
      </c>
      <c r="T991" s="79"/>
      <c r="U991" s="79"/>
      <c r="V991" s="82" t="s">
        <v>5198</v>
      </c>
      <c r="W991" s="81">
        <v>42853.418344907404</v>
      </c>
      <c r="X991" s="82" t="s">
        <v>6588</v>
      </c>
      <c r="Y991" s="79"/>
      <c r="Z991" s="79"/>
      <c r="AA991" s="83" t="s">
        <v>8635</v>
      </c>
      <c r="AB991" s="79"/>
      <c r="AC991" s="79" t="b">
        <v>0</v>
      </c>
      <c r="AD991" s="79">
        <v>0</v>
      </c>
      <c r="AE991" s="83" t="s">
        <v>9915</v>
      </c>
      <c r="AF991" s="79" t="b">
        <v>0</v>
      </c>
      <c r="AG991" s="79" t="s">
        <v>9963</v>
      </c>
      <c r="AH991" s="79"/>
      <c r="AI991" s="83" t="s">
        <v>9915</v>
      </c>
      <c r="AJ991" s="79" t="b">
        <v>0</v>
      </c>
      <c r="AK991" s="79">
        <v>0</v>
      </c>
      <c r="AL991" s="83" t="s">
        <v>9915</v>
      </c>
      <c r="AM991" s="79" t="s">
        <v>9998</v>
      </c>
      <c r="AN991" s="79" t="b">
        <v>0</v>
      </c>
      <c r="AO991" s="83" t="s">
        <v>8635</v>
      </c>
      <c r="AP991" s="79" t="s">
        <v>179</v>
      </c>
      <c r="AQ991" s="79">
        <v>0</v>
      </c>
      <c r="AR991" s="79">
        <v>0</v>
      </c>
      <c r="AS991" s="79"/>
      <c r="AT991" s="79"/>
      <c r="AU991" s="79"/>
      <c r="AV991" s="79"/>
      <c r="AW991" s="79"/>
      <c r="AX991" s="79"/>
      <c r="AY991" s="79"/>
      <c r="AZ991" s="79"/>
      <c r="BA991">
        <v>1</v>
      </c>
      <c r="BB991">
        <v>0</v>
      </c>
      <c r="BC991" s="79" t="str">
        <f>IF(Edges[[#This Row],[Sentiment]]=0,"NEUTRAL",IF(Edges[[#This Row],[Sentiment]]=1,"POSITIVE",IF(Edges[[#This Row],[Sentiment]]=-1,"NEGATIVE")))</f>
        <v>NEUTRAL</v>
      </c>
      <c r="BD991" s="79" t="str">
        <f>IF(Edges[[#This Row],[Vertex 1]]=Edges[[#This Row],[Vertex 2]],"HIDE","SHOW")</f>
        <v>HIDE</v>
      </c>
      <c r="BE991" s="124" t="e">
        <f>REPLACE(INDEX(GroupVertices[Group], MATCH(Edges[[#This Row],[Vertex 1]],GroupVertices[Vertex],0)),1,1,"")</f>
        <v>#N/A</v>
      </c>
      <c r="BF991" s="124" t="e">
        <f>REPLACE(INDEX(GroupVertices[Group], MATCH(Edges[[#This Row],[Vertex 2]],GroupVertices[Vertex],0)),1,1,"")</f>
        <v>#N/A</v>
      </c>
    </row>
    <row r="992" spans="1:58" hidden="1" x14ac:dyDescent="0.25">
      <c r="A992" s="64" t="s">
        <v>811</v>
      </c>
      <c r="B992" s="64" t="s">
        <v>811</v>
      </c>
      <c r="C992" s="65"/>
      <c r="D992" s="66"/>
      <c r="E992" s="67"/>
      <c r="F992" s="68"/>
      <c r="G992" s="65" t="str">
        <f>IF(Edges[[#This Row],[Vertex 1]]=Edges[[#This Row],[Vertex 2]],"HIDE","SHOW")</f>
        <v>HIDE</v>
      </c>
      <c r="H992" s="69"/>
      <c r="I992" s="70"/>
      <c r="J992" s="70"/>
      <c r="K992" s="34"/>
      <c r="L992" s="77"/>
      <c r="M992" s="77"/>
      <c r="N992" s="72"/>
      <c r="O992" s="79" t="s">
        <v>179</v>
      </c>
      <c r="P992" s="81">
        <v>42853.418368055558</v>
      </c>
      <c r="Q992" s="79" t="s">
        <v>2170</v>
      </c>
      <c r="R992" s="82" t="s">
        <v>3500</v>
      </c>
      <c r="S992" s="79" t="s">
        <v>4139</v>
      </c>
      <c r="T992" s="79"/>
      <c r="U992" s="79"/>
      <c r="V992" s="82" t="s">
        <v>5199</v>
      </c>
      <c r="W992" s="81">
        <v>42853.418368055558</v>
      </c>
      <c r="X992" s="82" t="s">
        <v>6589</v>
      </c>
      <c r="Y992" s="79"/>
      <c r="Z992" s="79"/>
      <c r="AA992" s="83" t="s">
        <v>8636</v>
      </c>
      <c r="AB992" s="79"/>
      <c r="AC992" s="79" t="b">
        <v>0</v>
      </c>
      <c r="AD992" s="79">
        <v>0</v>
      </c>
      <c r="AE992" s="83" t="s">
        <v>9915</v>
      </c>
      <c r="AF992" s="79" t="b">
        <v>0</v>
      </c>
      <c r="AG992" s="79" t="s">
        <v>9963</v>
      </c>
      <c r="AH992" s="79"/>
      <c r="AI992" s="83" t="s">
        <v>9915</v>
      </c>
      <c r="AJ992" s="79" t="b">
        <v>0</v>
      </c>
      <c r="AK992" s="79">
        <v>0</v>
      </c>
      <c r="AL992" s="83" t="s">
        <v>9915</v>
      </c>
      <c r="AM992" s="79" t="s">
        <v>9998</v>
      </c>
      <c r="AN992" s="79" t="b">
        <v>0</v>
      </c>
      <c r="AO992" s="83" t="s">
        <v>8636</v>
      </c>
      <c r="AP992" s="79" t="s">
        <v>179</v>
      </c>
      <c r="AQ992" s="79">
        <v>0</v>
      </c>
      <c r="AR992" s="79">
        <v>0</v>
      </c>
      <c r="AS992" s="79"/>
      <c r="AT992" s="79"/>
      <c r="AU992" s="79"/>
      <c r="AV992" s="79"/>
      <c r="AW992" s="79"/>
      <c r="AX992" s="79"/>
      <c r="AY992" s="79"/>
      <c r="AZ992" s="79"/>
      <c r="BA992">
        <v>1</v>
      </c>
      <c r="BB992">
        <v>0</v>
      </c>
      <c r="BC992" s="79" t="str">
        <f>IF(Edges[[#This Row],[Sentiment]]=0,"NEUTRAL",IF(Edges[[#This Row],[Sentiment]]=1,"POSITIVE",IF(Edges[[#This Row],[Sentiment]]=-1,"NEGATIVE")))</f>
        <v>NEUTRAL</v>
      </c>
      <c r="BD992" s="79" t="str">
        <f>IF(Edges[[#This Row],[Vertex 1]]=Edges[[#This Row],[Vertex 2]],"HIDE","SHOW")</f>
        <v>HIDE</v>
      </c>
      <c r="BE992" s="124" t="e">
        <f>REPLACE(INDEX(GroupVertices[Group], MATCH(Edges[[#This Row],[Vertex 1]],GroupVertices[Vertex],0)),1,1,"")</f>
        <v>#N/A</v>
      </c>
      <c r="BF992" s="124" t="e">
        <f>REPLACE(INDEX(GroupVertices[Group], MATCH(Edges[[#This Row],[Vertex 2]],GroupVertices[Vertex],0)),1,1,"")</f>
        <v>#N/A</v>
      </c>
    </row>
    <row r="993" spans="1:58" hidden="1" x14ac:dyDescent="0.25">
      <c r="A993" s="64" t="s">
        <v>812</v>
      </c>
      <c r="B993" s="64" t="s">
        <v>812</v>
      </c>
      <c r="C993" s="65"/>
      <c r="D993" s="66"/>
      <c r="E993" s="67"/>
      <c r="F993" s="68"/>
      <c r="G993" s="65" t="str">
        <f>IF(Edges[[#This Row],[Vertex 1]]=Edges[[#This Row],[Vertex 2]],"HIDE","SHOW")</f>
        <v>HIDE</v>
      </c>
      <c r="H993" s="69"/>
      <c r="I993" s="70"/>
      <c r="J993" s="70"/>
      <c r="K993" s="34"/>
      <c r="L993" s="77"/>
      <c r="M993" s="77"/>
      <c r="N993" s="72"/>
      <c r="O993" s="79" t="s">
        <v>179</v>
      </c>
      <c r="P993" s="81">
        <v>42853.418900462966</v>
      </c>
      <c r="Q993" s="79" t="s">
        <v>2171</v>
      </c>
      <c r="R993" s="82" t="s">
        <v>3501</v>
      </c>
      <c r="S993" s="79" t="s">
        <v>4140</v>
      </c>
      <c r="T993" s="79"/>
      <c r="U993" s="79"/>
      <c r="V993" s="82" t="s">
        <v>5200</v>
      </c>
      <c r="W993" s="81">
        <v>42853.418900462966</v>
      </c>
      <c r="X993" s="82" t="s">
        <v>6590</v>
      </c>
      <c r="Y993" s="79"/>
      <c r="Z993" s="79"/>
      <c r="AA993" s="83" t="s">
        <v>8637</v>
      </c>
      <c r="AB993" s="79"/>
      <c r="AC993" s="79" t="b">
        <v>0</v>
      </c>
      <c r="AD993" s="79">
        <v>0</v>
      </c>
      <c r="AE993" s="83" t="s">
        <v>9915</v>
      </c>
      <c r="AF993" s="79" t="b">
        <v>0</v>
      </c>
      <c r="AG993" s="79" t="s">
        <v>9963</v>
      </c>
      <c r="AH993" s="79"/>
      <c r="AI993" s="83" t="s">
        <v>9915</v>
      </c>
      <c r="AJ993" s="79" t="b">
        <v>0</v>
      </c>
      <c r="AK993" s="79">
        <v>0</v>
      </c>
      <c r="AL993" s="83" t="s">
        <v>9915</v>
      </c>
      <c r="AM993" s="79" t="s">
        <v>9998</v>
      </c>
      <c r="AN993" s="79" t="b">
        <v>0</v>
      </c>
      <c r="AO993" s="83" t="s">
        <v>8637</v>
      </c>
      <c r="AP993" s="79" t="s">
        <v>179</v>
      </c>
      <c r="AQ993" s="79">
        <v>0</v>
      </c>
      <c r="AR993" s="79">
        <v>0</v>
      </c>
      <c r="AS993" s="79"/>
      <c r="AT993" s="79"/>
      <c r="AU993" s="79"/>
      <c r="AV993" s="79"/>
      <c r="AW993" s="79"/>
      <c r="AX993" s="79"/>
      <c r="AY993" s="79"/>
      <c r="AZ993" s="79"/>
      <c r="BA993">
        <v>1</v>
      </c>
      <c r="BB993">
        <v>-1</v>
      </c>
      <c r="BC993" s="79" t="str">
        <f>IF(Edges[[#This Row],[Sentiment]]=0,"NEUTRAL",IF(Edges[[#This Row],[Sentiment]]=1,"POSITIVE",IF(Edges[[#This Row],[Sentiment]]=-1,"NEGATIVE")))</f>
        <v>NEGATIVE</v>
      </c>
      <c r="BD993" s="79" t="str">
        <f>IF(Edges[[#This Row],[Vertex 1]]=Edges[[#This Row],[Vertex 2]],"HIDE","SHOW")</f>
        <v>HIDE</v>
      </c>
      <c r="BE993" s="124" t="e">
        <f>REPLACE(INDEX(GroupVertices[Group], MATCH(Edges[[#This Row],[Vertex 1]],GroupVertices[Vertex],0)),1,1,"")</f>
        <v>#N/A</v>
      </c>
      <c r="BF993" s="124" t="e">
        <f>REPLACE(INDEX(GroupVertices[Group], MATCH(Edges[[#This Row],[Vertex 2]],GroupVertices[Vertex],0)),1,1,"")</f>
        <v>#N/A</v>
      </c>
    </row>
    <row r="994" spans="1:58" hidden="1" x14ac:dyDescent="0.25">
      <c r="A994" s="64" t="s">
        <v>813</v>
      </c>
      <c r="B994" s="64" t="s">
        <v>813</v>
      </c>
      <c r="C994" s="65"/>
      <c r="D994" s="66"/>
      <c r="E994" s="67"/>
      <c r="F994" s="68"/>
      <c r="G994" s="65" t="str">
        <f>IF(Edges[[#This Row],[Vertex 1]]=Edges[[#This Row],[Vertex 2]],"HIDE","SHOW")</f>
        <v>HIDE</v>
      </c>
      <c r="H994" s="69"/>
      <c r="I994" s="70"/>
      <c r="J994" s="70"/>
      <c r="K994" s="34"/>
      <c r="L994" s="77"/>
      <c r="M994" s="77"/>
      <c r="N994" s="72"/>
      <c r="O994" s="79" t="s">
        <v>179</v>
      </c>
      <c r="P994" s="81">
        <v>42853.419664351852</v>
      </c>
      <c r="Q994" s="79" t="s">
        <v>2172</v>
      </c>
      <c r="R994" s="82" t="s">
        <v>3500</v>
      </c>
      <c r="S994" s="79" t="s">
        <v>4139</v>
      </c>
      <c r="T994" s="79"/>
      <c r="U994" s="79"/>
      <c r="V994" s="82" t="s">
        <v>5201</v>
      </c>
      <c r="W994" s="81">
        <v>42853.419664351852</v>
      </c>
      <c r="X994" s="82" t="s">
        <v>6591</v>
      </c>
      <c r="Y994" s="79"/>
      <c r="Z994" s="79"/>
      <c r="AA994" s="83" t="s">
        <v>8638</v>
      </c>
      <c r="AB994" s="79"/>
      <c r="AC994" s="79" t="b">
        <v>0</v>
      </c>
      <c r="AD994" s="79">
        <v>0</v>
      </c>
      <c r="AE994" s="83" t="s">
        <v>9915</v>
      </c>
      <c r="AF994" s="79" t="b">
        <v>0</v>
      </c>
      <c r="AG994" s="79" t="s">
        <v>9963</v>
      </c>
      <c r="AH994" s="79"/>
      <c r="AI994" s="83" t="s">
        <v>9915</v>
      </c>
      <c r="AJ994" s="79" t="b">
        <v>0</v>
      </c>
      <c r="AK994" s="79">
        <v>0</v>
      </c>
      <c r="AL994" s="83" t="s">
        <v>9915</v>
      </c>
      <c r="AM994" s="79" t="s">
        <v>9998</v>
      </c>
      <c r="AN994" s="79" t="b">
        <v>0</v>
      </c>
      <c r="AO994" s="83" t="s">
        <v>8638</v>
      </c>
      <c r="AP994" s="79" t="s">
        <v>179</v>
      </c>
      <c r="AQ994" s="79">
        <v>0</v>
      </c>
      <c r="AR994" s="79">
        <v>0</v>
      </c>
      <c r="AS994" s="79"/>
      <c r="AT994" s="79"/>
      <c r="AU994" s="79"/>
      <c r="AV994" s="79"/>
      <c r="AW994" s="79"/>
      <c r="AX994" s="79"/>
      <c r="AY994" s="79"/>
      <c r="AZ994" s="79"/>
      <c r="BA994">
        <v>1</v>
      </c>
      <c r="BB994">
        <v>-1</v>
      </c>
      <c r="BC994" s="79" t="str">
        <f>IF(Edges[[#This Row],[Sentiment]]=0,"NEUTRAL",IF(Edges[[#This Row],[Sentiment]]=1,"POSITIVE",IF(Edges[[#This Row],[Sentiment]]=-1,"NEGATIVE")))</f>
        <v>NEGATIVE</v>
      </c>
      <c r="BD994" s="79" t="str">
        <f>IF(Edges[[#This Row],[Vertex 1]]=Edges[[#This Row],[Vertex 2]],"HIDE","SHOW")</f>
        <v>HIDE</v>
      </c>
      <c r="BE994" s="124" t="e">
        <f>REPLACE(INDEX(GroupVertices[Group], MATCH(Edges[[#This Row],[Vertex 1]],GroupVertices[Vertex],0)),1,1,"")</f>
        <v>#N/A</v>
      </c>
      <c r="BF994" s="124" t="e">
        <f>REPLACE(INDEX(GroupVertices[Group], MATCH(Edges[[#This Row],[Vertex 2]],GroupVertices[Vertex],0)),1,1,"")</f>
        <v>#N/A</v>
      </c>
    </row>
    <row r="995" spans="1:58" hidden="1" x14ac:dyDescent="0.25">
      <c r="A995" s="64" t="s">
        <v>814</v>
      </c>
      <c r="B995" s="64" t="s">
        <v>814</v>
      </c>
      <c r="C995" s="65"/>
      <c r="D995" s="66"/>
      <c r="E995" s="67"/>
      <c r="F995" s="68"/>
      <c r="G995" s="65" t="str">
        <f>IF(Edges[[#This Row],[Vertex 1]]=Edges[[#This Row],[Vertex 2]],"HIDE","SHOW")</f>
        <v>HIDE</v>
      </c>
      <c r="H995" s="69"/>
      <c r="I995" s="70"/>
      <c r="J995" s="70"/>
      <c r="K995" s="34"/>
      <c r="L995" s="77"/>
      <c r="M995" s="77"/>
      <c r="N995" s="72"/>
      <c r="O995" s="79" t="s">
        <v>179</v>
      </c>
      <c r="P995" s="81">
        <v>42853.421134259261</v>
      </c>
      <c r="Q995" s="79" t="s">
        <v>2173</v>
      </c>
      <c r="R995" s="82" t="s">
        <v>3500</v>
      </c>
      <c r="S995" s="79" t="s">
        <v>4139</v>
      </c>
      <c r="T995" s="79"/>
      <c r="U995" s="79"/>
      <c r="V995" s="82" t="s">
        <v>5202</v>
      </c>
      <c r="W995" s="81">
        <v>42853.421134259261</v>
      </c>
      <c r="X995" s="82" t="s">
        <v>6592</v>
      </c>
      <c r="Y995" s="79"/>
      <c r="Z995" s="79"/>
      <c r="AA995" s="83" t="s">
        <v>8639</v>
      </c>
      <c r="AB995" s="79"/>
      <c r="AC995" s="79" t="b">
        <v>0</v>
      </c>
      <c r="AD995" s="79">
        <v>0</v>
      </c>
      <c r="AE995" s="83" t="s">
        <v>9915</v>
      </c>
      <c r="AF995" s="79" t="b">
        <v>0</v>
      </c>
      <c r="AG995" s="79" t="s">
        <v>9963</v>
      </c>
      <c r="AH995" s="79"/>
      <c r="AI995" s="83" t="s">
        <v>9915</v>
      </c>
      <c r="AJ995" s="79" t="b">
        <v>0</v>
      </c>
      <c r="AK995" s="79">
        <v>0</v>
      </c>
      <c r="AL995" s="83" t="s">
        <v>9915</v>
      </c>
      <c r="AM995" s="79" t="s">
        <v>9998</v>
      </c>
      <c r="AN995" s="79" t="b">
        <v>0</v>
      </c>
      <c r="AO995" s="83" t="s">
        <v>8639</v>
      </c>
      <c r="AP995" s="79" t="s">
        <v>179</v>
      </c>
      <c r="AQ995" s="79">
        <v>0</v>
      </c>
      <c r="AR995" s="79">
        <v>0</v>
      </c>
      <c r="AS995" s="79"/>
      <c r="AT995" s="79"/>
      <c r="AU995" s="79"/>
      <c r="AV995" s="79"/>
      <c r="AW995" s="79"/>
      <c r="AX995" s="79"/>
      <c r="AY995" s="79"/>
      <c r="AZ995" s="79"/>
      <c r="BA995">
        <v>1</v>
      </c>
      <c r="BB995">
        <v>0</v>
      </c>
      <c r="BC995" s="79" t="str">
        <f>IF(Edges[[#This Row],[Sentiment]]=0,"NEUTRAL",IF(Edges[[#This Row],[Sentiment]]=1,"POSITIVE",IF(Edges[[#This Row],[Sentiment]]=-1,"NEGATIVE")))</f>
        <v>NEUTRAL</v>
      </c>
      <c r="BD995" s="79" t="str">
        <f>IF(Edges[[#This Row],[Vertex 1]]=Edges[[#This Row],[Vertex 2]],"HIDE","SHOW")</f>
        <v>HIDE</v>
      </c>
      <c r="BE995" s="124" t="e">
        <f>REPLACE(INDEX(GroupVertices[Group], MATCH(Edges[[#This Row],[Vertex 1]],GroupVertices[Vertex],0)),1,1,"")</f>
        <v>#N/A</v>
      </c>
      <c r="BF995" s="124" t="e">
        <f>REPLACE(INDEX(GroupVertices[Group], MATCH(Edges[[#This Row],[Vertex 2]],GroupVertices[Vertex],0)),1,1,"")</f>
        <v>#N/A</v>
      </c>
    </row>
    <row r="996" spans="1:58" hidden="1" x14ac:dyDescent="0.25">
      <c r="A996" s="64" t="s">
        <v>815</v>
      </c>
      <c r="B996" s="64" t="s">
        <v>815</v>
      </c>
      <c r="C996" s="65"/>
      <c r="D996" s="66"/>
      <c r="E996" s="67"/>
      <c r="F996" s="68"/>
      <c r="G996" s="65" t="str">
        <f>IF(Edges[[#This Row],[Vertex 1]]=Edges[[#This Row],[Vertex 2]],"HIDE","SHOW")</f>
        <v>HIDE</v>
      </c>
      <c r="H996" s="69"/>
      <c r="I996" s="70"/>
      <c r="J996" s="70"/>
      <c r="K996" s="34"/>
      <c r="L996" s="77"/>
      <c r="M996" s="77"/>
      <c r="N996" s="72"/>
      <c r="O996" s="79" t="s">
        <v>179</v>
      </c>
      <c r="P996" s="81">
        <v>42853.421157407407</v>
      </c>
      <c r="Q996" s="79" t="s">
        <v>2174</v>
      </c>
      <c r="R996" s="82" t="s">
        <v>3500</v>
      </c>
      <c r="S996" s="79" t="s">
        <v>4139</v>
      </c>
      <c r="T996" s="79"/>
      <c r="U996" s="79"/>
      <c r="V996" s="82" t="s">
        <v>5203</v>
      </c>
      <c r="W996" s="81">
        <v>42853.421157407407</v>
      </c>
      <c r="X996" s="82" t="s">
        <v>6593</v>
      </c>
      <c r="Y996" s="79"/>
      <c r="Z996" s="79"/>
      <c r="AA996" s="83" t="s">
        <v>8640</v>
      </c>
      <c r="AB996" s="79"/>
      <c r="AC996" s="79" t="b">
        <v>0</v>
      </c>
      <c r="AD996" s="79">
        <v>0</v>
      </c>
      <c r="AE996" s="83" t="s">
        <v>9915</v>
      </c>
      <c r="AF996" s="79" t="b">
        <v>0</v>
      </c>
      <c r="AG996" s="79" t="s">
        <v>9963</v>
      </c>
      <c r="AH996" s="79"/>
      <c r="AI996" s="83" t="s">
        <v>9915</v>
      </c>
      <c r="AJ996" s="79" t="b">
        <v>0</v>
      </c>
      <c r="AK996" s="79">
        <v>0</v>
      </c>
      <c r="AL996" s="83" t="s">
        <v>9915</v>
      </c>
      <c r="AM996" s="79" t="s">
        <v>9998</v>
      </c>
      <c r="AN996" s="79" t="b">
        <v>0</v>
      </c>
      <c r="AO996" s="83" t="s">
        <v>8640</v>
      </c>
      <c r="AP996" s="79" t="s">
        <v>179</v>
      </c>
      <c r="AQ996" s="79">
        <v>0</v>
      </c>
      <c r="AR996" s="79">
        <v>0</v>
      </c>
      <c r="AS996" s="79"/>
      <c r="AT996" s="79"/>
      <c r="AU996" s="79"/>
      <c r="AV996" s="79"/>
      <c r="AW996" s="79"/>
      <c r="AX996" s="79"/>
      <c r="AY996" s="79"/>
      <c r="AZ996" s="79"/>
      <c r="BA996">
        <v>1</v>
      </c>
      <c r="BB996">
        <v>0</v>
      </c>
      <c r="BC996" s="79" t="str">
        <f>IF(Edges[[#This Row],[Sentiment]]=0,"NEUTRAL",IF(Edges[[#This Row],[Sentiment]]=1,"POSITIVE",IF(Edges[[#This Row],[Sentiment]]=-1,"NEGATIVE")))</f>
        <v>NEUTRAL</v>
      </c>
      <c r="BD996" s="79" t="str">
        <f>IF(Edges[[#This Row],[Vertex 1]]=Edges[[#This Row],[Vertex 2]],"HIDE","SHOW")</f>
        <v>HIDE</v>
      </c>
      <c r="BE996" s="124" t="e">
        <f>REPLACE(INDEX(GroupVertices[Group], MATCH(Edges[[#This Row],[Vertex 1]],GroupVertices[Vertex],0)),1,1,"")</f>
        <v>#N/A</v>
      </c>
      <c r="BF996" s="124" t="e">
        <f>REPLACE(INDEX(GroupVertices[Group], MATCH(Edges[[#This Row],[Vertex 2]],GroupVertices[Vertex],0)),1,1,"")</f>
        <v>#N/A</v>
      </c>
    </row>
    <row r="997" spans="1:58" hidden="1" x14ac:dyDescent="0.25">
      <c r="A997" s="64" t="s">
        <v>816</v>
      </c>
      <c r="B997" s="64" t="s">
        <v>816</v>
      </c>
      <c r="C997" s="65"/>
      <c r="D997" s="66"/>
      <c r="E997" s="67"/>
      <c r="F997" s="68"/>
      <c r="G997" s="65" t="str">
        <f>IF(Edges[[#This Row],[Vertex 1]]=Edges[[#This Row],[Vertex 2]],"HIDE","SHOW")</f>
        <v>HIDE</v>
      </c>
      <c r="H997" s="69"/>
      <c r="I997" s="70"/>
      <c r="J997" s="70"/>
      <c r="K997" s="34"/>
      <c r="L997" s="77"/>
      <c r="M997" s="77"/>
      <c r="N997" s="72"/>
      <c r="O997" s="79" t="s">
        <v>179</v>
      </c>
      <c r="P997" s="81">
        <v>42853.421678240738</v>
      </c>
      <c r="Q997" s="79" t="s">
        <v>2175</v>
      </c>
      <c r="R997" s="82" t="s">
        <v>3500</v>
      </c>
      <c r="S997" s="79" t="s">
        <v>4139</v>
      </c>
      <c r="T997" s="79"/>
      <c r="U997" s="79"/>
      <c r="V997" s="82" t="s">
        <v>5204</v>
      </c>
      <c r="W997" s="81">
        <v>42853.421678240738</v>
      </c>
      <c r="X997" s="82" t="s">
        <v>6594</v>
      </c>
      <c r="Y997" s="79"/>
      <c r="Z997" s="79"/>
      <c r="AA997" s="83" t="s">
        <v>8641</v>
      </c>
      <c r="AB997" s="79"/>
      <c r="AC997" s="79" t="b">
        <v>0</v>
      </c>
      <c r="AD997" s="79">
        <v>0</v>
      </c>
      <c r="AE997" s="83" t="s">
        <v>9915</v>
      </c>
      <c r="AF997" s="79" t="b">
        <v>0</v>
      </c>
      <c r="AG997" s="79" t="s">
        <v>9963</v>
      </c>
      <c r="AH997" s="79"/>
      <c r="AI997" s="83" t="s">
        <v>9915</v>
      </c>
      <c r="AJ997" s="79" t="b">
        <v>0</v>
      </c>
      <c r="AK997" s="79">
        <v>0</v>
      </c>
      <c r="AL997" s="83" t="s">
        <v>9915</v>
      </c>
      <c r="AM997" s="79" t="s">
        <v>9998</v>
      </c>
      <c r="AN997" s="79" t="b">
        <v>0</v>
      </c>
      <c r="AO997" s="83" t="s">
        <v>8641</v>
      </c>
      <c r="AP997" s="79" t="s">
        <v>179</v>
      </c>
      <c r="AQ997" s="79">
        <v>0</v>
      </c>
      <c r="AR997" s="79">
        <v>0</v>
      </c>
      <c r="AS997" s="79"/>
      <c r="AT997" s="79"/>
      <c r="AU997" s="79"/>
      <c r="AV997" s="79"/>
      <c r="AW997" s="79"/>
      <c r="AX997" s="79"/>
      <c r="AY997" s="79"/>
      <c r="AZ997" s="79"/>
      <c r="BA997">
        <v>1</v>
      </c>
      <c r="BB997">
        <v>0</v>
      </c>
      <c r="BC997" s="79" t="str">
        <f>IF(Edges[[#This Row],[Sentiment]]=0,"NEUTRAL",IF(Edges[[#This Row],[Sentiment]]=1,"POSITIVE",IF(Edges[[#This Row],[Sentiment]]=-1,"NEGATIVE")))</f>
        <v>NEUTRAL</v>
      </c>
      <c r="BD997" s="79" t="str">
        <f>IF(Edges[[#This Row],[Vertex 1]]=Edges[[#This Row],[Vertex 2]],"HIDE","SHOW")</f>
        <v>HIDE</v>
      </c>
      <c r="BE997" s="124" t="e">
        <f>REPLACE(INDEX(GroupVertices[Group], MATCH(Edges[[#This Row],[Vertex 1]],GroupVertices[Vertex],0)),1,1,"")</f>
        <v>#N/A</v>
      </c>
      <c r="BF997" s="124" t="e">
        <f>REPLACE(INDEX(GroupVertices[Group], MATCH(Edges[[#This Row],[Vertex 2]],GroupVertices[Vertex],0)),1,1,"")</f>
        <v>#N/A</v>
      </c>
    </row>
    <row r="998" spans="1:58" x14ac:dyDescent="0.25">
      <c r="A998" s="64" t="s">
        <v>817</v>
      </c>
      <c r="B998" s="64" t="s">
        <v>1176</v>
      </c>
      <c r="C998" s="65"/>
      <c r="D998" s="66"/>
      <c r="E998" s="67"/>
      <c r="F998" s="68"/>
      <c r="G998" s="65" t="str">
        <f>IF(Edges[[#This Row],[Vertex 1]]=Edges[[#This Row],[Vertex 2]],"HIDE","SHOW")</f>
        <v>SHOW</v>
      </c>
      <c r="H998" s="69"/>
      <c r="I998" s="70"/>
      <c r="J998" s="70"/>
      <c r="K998" s="34" t="s">
        <v>65</v>
      </c>
      <c r="L998" s="77">
        <v>998</v>
      </c>
      <c r="M998" s="77"/>
      <c r="N998" s="72"/>
      <c r="O998" s="79" t="s">
        <v>1647</v>
      </c>
      <c r="P998" s="81">
        <v>42853.423576388886</v>
      </c>
      <c r="Q998" s="79" t="s">
        <v>2176</v>
      </c>
      <c r="R998" s="82" t="s">
        <v>3502</v>
      </c>
      <c r="S998" s="79" t="s">
        <v>4051</v>
      </c>
      <c r="T998" s="79"/>
      <c r="U998" s="79"/>
      <c r="V998" s="82" t="s">
        <v>5205</v>
      </c>
      <c r="W998" s="81">
        <v>42853.423576388886</v>
      </c>
      <c r="X998" s="82" t="s">
        <v>6595</v>
      </c>
      <c r="Y998" s="79"/>
      <c r="Z998" s="79"/>
      <c r="AA998" s="83" t="s">
        <v>8642</v>
      </c>
      <c r="AB998" s="83" t="s">
        <v>9891</v>
      </c>
      <c r="AC998" s="79" t="b">
        <v>0</v>
      </c>
      <c r="AD998" s="79">
        <v>0</v>
      </c>
      <c r="AE998" s="83" t="s">
        <v>9925</v>
      </c>
      <c r="AF998" s="79" t="b">
        <v>0</v>
      </c>
      <c r="AG998" s="79" t="s">
        <v>9963</v>
      </c>
      <c r="AH998" s="79"/>
      <c r="AI998" s="83" t="s">
        <v>9915</v>
      </c>
      <c r="AJ998" s="79" t="b">
        <v>0</v>
      </c>
      <c r="AK998" s="79">
        <v>0</v>
      </c>
      <c r="AL998" s="83" t="s">
        <v>9915</v>
      </c>
      <c r="AM998" s="79" t="s">
        <v>9991</v>
      </c>
      <c r="AN998" s="79" t="b">
        <v>1</v>
      </c>
      <c r="AO998" s="83" t="s">
        <v>9891</v>
      </c>
      <c r="AP998" s="79" t="s">
        <v>179</v>
      </c>
      <c r="AQ998" s="79">
        <v>0</v>
      </c>
      <c r="AR998" s="79">
        <v>0</v>
      </c>
      <c r="AS998" s="79"/>
      <c r="AT998" s="79"/>
      <c r="AU998" s="79"/>
      <c r="AV998" s="79"/>
      <c r="AW998" s="79"/>
      <c r="AX998" s="79"/>
      <c r="AY998" s="79"/>
      <c r="AZ998" s="79"/>
      <c r="BA998">
        <v>1</v>
      </c>
      <c r="BB998">
        <v>1</v>
      </c>
      <c r="BC998" s="79" t="str">
        <f>IF(Edges[[#This Row],[Sentiment]]=0,"NEUTRAL",IF(Edges[[#This Row],[Sentiment]]=1,"POSITIVE",IF(Edges[[#This Row],[Sentiment]]=-1,"NEGATIVE")))</f>
        <v>POSITIVE</v>
      </c>
      <c r="BD998" s="79" t="str">
        <f>IF(Edges[[#This Row],[Vertex 1]]=Edges[[#This Row],[Vertex 2]],"HIDE","SHOW")</f>
        <v>SHOW</v>
      </c>
      <c r="BE998" s="78" t="str">
        <f>REPLACE(INDEX(GroupVertices[Group], MATCH(Edges[[#This Row],[Vertex 1]],GroupVertices[Vertex],0)),1,1,"")</f>
        <v>OSITIVE</v>
      </c>
      <c r="BF998" s="78" t="str">
        <f>REPLACE(INDEX(GroupVertices[Group], MATCH(Edges[[#This Row],[Vertex 2]],GroupVertices[Vertex],0)),1,1,"")</f>
        <v>eneral</v>
      </c>
    </row>
    <row r="999" spans="1:58" hidden="1" x14ac:dyDescent="0.25">
      <c r="A999" s="64" t="s">
        <v>818</v>
      </c>
      <c r="B999" s="64" t="s">
        <v>818</v>
      </c>
      <c r="C999" s="65"/>
      <c r="D999" s="66"/>
      <c r="E999" s="67"/>
      <c r="F999" s="68"/>
      <c r="G999" s="65" t="str">
        <f>IF(Edges[[#This Row],[Vertex 1]]=Edges[[#This Row],[Vertex 2]],"HIDE","SHOW")</f>
        <v>HIDE</v>
      </c>
      <c r="H999" s="69"/>
      <c r="I999" s="70"/>
      <c r="J999" s="70"/>
      <c r="K999" s="34"/>
      <c r="L999" s="77"/>
      <c r="M999" s="77"/>
      <c r="N999" s="72"/>
      <c r="O999" s="79" t="s">
        <v>179</v>
      </c>
      <c r="P999" s="81">
        <v>42853.161527777775</v>
      </c>
      <c r="Q999" s="79" t="s">
        <v>2177</v>
      </c>
      <c r="R999" s="82" t="s">
        <v>3503</v>
      </c>
      <c r="S999" s="79" t="s">
        <v>4056</v>
      </c>
      <c r="T999" s="79" t="s">
        <v>4360</v>
      </c>
      <c r="U999" s="79"/>
      <c r="V999" s="82" t="s">
        <v>5206</v>
      </c>
      <c r="W999" s="81">
        <v>42853.161527777775</v>
      </c>
      <c r="X999" s="82" t="s">
        <v>6596</v>
      </c>
      <c r="Y999" s="79"/>
      <c r="Z999" s="79"/>
      <c r="AA999" s="83" t="s">
        <v>8643</v>
      </c>
      <c r="AB999" s="79"/>
      <c r="AC999" s="79" t="b">
        <v>0</v>
      </c>
      <c r="AD999" s="79">
        <v>0</v>
      </c>
      <c r="AE999" s="83" t="s">
        <v>9915</v>
      </c>
      <c r="AF999" s="79" t="b">
        <v>0</v>
      </c>
      <c r="AG999" s="79" t="s">
        <v>9963</v>
      </c>
      <c r="AH999" s="79"/>
      <c r="AI999" s="83" t="s">
        <v>9915</v>
      </c>
      <c r="AJ999" s="79" t="b">
        <v>0</v>
      </c>
      <c r="AK999" s="79">
        <v>0</v>
      </c>
      <c r="AL999" s="83" t="s">
        <v>9915</v>
      </c>
      <c r="AM999" s="79" t="s">
        <v>10000</v>
      </c>
      <c r="AN999" s="79" t="b">
        <v>0</v>
      </c>
      <c r="AO999" s="83" t="s">
        <v>8643</v>
      </c>
      <c r="AP999" s="79" t="s">
        <v>179</v>
      </c>
      <c r="AQ999" s="79">
        <v>0</v>
      </c>
      <c r="AR999" s="79">
        <v>0</v>
      </c>
      <c r="AS999" s="79"/>
      <c r="AT999" s="79"/>
      <c r="AU999" s="79"/>
      <c r="AV999" s="79"/>
      <c r="AW999" s="79"/>
      <c r="AX999" s="79"/>
      <c r="AY999" s="79"/>
      <c r="AZ999" s="79"/>
      <c r="BA999">
        <v>2</v>
      </c>
      <c r="BB999">
        <v>1</v>
      </c>
      <c r="BC999" s="79" t="str">
        <f>IF(Edges[[#This Row],[Sentiment]]=0,"NEUTRAL",IF(Edges[[#This Row],[Sentiment]]=1,"POSITIVE",IF(Edges[[#This Row],[Sentiment]]=-1,"NEGATIVE")))</f>
        <v>POSITIVE</v>
      </c>
      <c r="BD999" s="79" t="str">
        <f>IF(Edges[[#This Row],[Vertex 1]]=Edges[[#This Row],[Vertex 2]],"HIDE","SHOW")</f>
        <v>HIDE</v>
      </c>
      <c r="BE999" s="124" t="e">
        <f>REPLACE(INDEX(GroupVertices[Group], MATCH(Edges[[#This Row],[Vertex 1]],GroupVertices[Vertex],0)),1,1,"")</f>
        <v>#N/A</v>
      </c>
      <c r="BF999" s="124" t="e">
        <f>REPLACE(INDEX(GroupVertices[Group], MATCH(Edges[[#This Row],[Vertex 2]],GroupVertices[Vertex],0)),1,1,"")</f>
        <v>#N/A</v>
      </c>
    </row>
    <row r="1000" spans="1:58" hidden="1" x14ac:dyDescent="0.25">
      <c r="A1000" s="64" t="s">
        <v>818</v>
      </c>
      <c r="B1000" s="64" t="s">
        <v>818</v>
      </c>
      <c r="C1000" s="65"/>
      <c r="D1000" s="66"/>
      <c r="E1000" s="67"/>
      <c r="F1000" s="68"/>
      <c r="G1000" s="65" t="str">
        <f>IF(Edges[[#This Row],[Vertex 1]]=Edges[[#This Row],[Vertex 2]],"HIDE","SHOW")</f>
        <v>HIDE</v>
      </c>
      <c r="H1000" s="69"/>
      <c r="I1000" s="70"/>
      <c r="J1000" s="70"/>
      <c r="K1000" s="34"/>
      <c r="L1000" s="77"/>
      <c r="M1000" s="77"/>
      <c r="N1000" s="72"/>
      <c r="O1000" s="79" t="s">
        <v>179</v>
      </c>
      <c r="P1000" s="81">
        <v>42853.423622685186</v>
      </c>
      <c r="Q1000" s="79" t="s">
        <v>2178</v>
      </c>
      <c r="R1000" s="82" t="s">
        <v>3504</v>
      </c>
      <c r="S1000" s="79" t="s">
        <v>4056</v>
      </c>
      <c r="T1000" s="79" t="s">
        <v>4361</v>
      </c>
      <c r="U1000" s="79"/>
      <c r="V1000" s="82" t="s">
        <v>5206</v>
      </c>
      <c r="W1000" s="81">
        <v>42853.423622685186</v>
      </c>
      <c r="X1000" s="82" t="s">
        <v>6597</v>
      </c>
      <c r="Y1000" s="79"/>
      <c r="Z1000" s="79"/>
      <c r="AA1000" s="83" t="s">
        <v>8644</v>
      </c>
      <c r="AB1000" s="79"/>
      <c r="AC1000" s="79" t="b">
        <v>0</v>
      </c>
      <c r="AD1000" s="79">
        <v>0</v>
      </c>
      <c r="AE1000" s="83" t="s">
        <v>9915</v>
      </c>
      <c r="AF1000" s="79" t="b">
        <v>0</v>
      </c>
      <c r="AG1000" s="79" t="s">
        <v>9963</v>
      </c>
      <c r="AH1000" s="79"/>
      <c r="AI1000" s="83" t="s">
        <v>9915</v>
      </c>
      <c r="AJ1000" s="79" t="b">
        <v>0</v>
      </c>
      <c r="AK1000" s="79">
        <v>0</v>
      </c>
      <c r="AL1000" s="83" t="s">
        <v>9915</v>
      </c>
      <c r="AM1000" s="79" t="s">
        <v>10000</v>
      </c>
      <c r="AN1000" s="79" t="b">
        <v>0</v>
      </c>
      <c r="AO1000" s="83" t="s">
        <v>8644</v>
      </c>
      <c r="AP1000" s="79" t="s">
        <v>179</v>
      </c>
      <c r="AQ1000" s="79">
        <v>0</v>
      </c>
      <c r="AR1000" s="79">
        <v>0</v>
      </c>
      <c r="AS1000" s="79"/>
      <c r="AT1000" s="79"/>
      <c r="AU1000" s="79"/>
      <c r="AV1000" s="79"/>
      <c r="AW1000" s="79"/>
      <c r="AX1000" s="79"/>
      <c r="AY1000" s="79"/>
      <c r="AZ1000" s="79"/>
      <c r="BA1000">
        <v>2</v>
      </c>
      <c r="BB1000">
        <v>1</v>
      </c>
      <c r="BC1000" s="79" t="str">
        <f>IF(Edges[[#This Row],[Sentiment]]=0,"NEUTRAL",IF(Edges[[#This Row],[Sentiment]]=1,"POSITIVE",IF(Edges[[#This Row],[Sentiment]]=-1,"NEGATIVE")))</f>
        <v>POSITIVE</v>
      </c>
      <c r="BD1000" s="79" t="str">
        <f>IF(Edges[[#This Row],[Vertex 1]]=Edges[[#This Row],[Vertex 2]],"HIDE","SHOW")</f>
        <v>HIDE</v>
      </c>
      <c r="BE1000" s="124" t="e">
        <f>REPLACE(INDEX(GroupVertices[Group], MATCH(Edges[[#This Row],[Vertex 1]],GroupVertices[Vertex],0)),1,1,"")</f>
        <v>#N/A</v>
      </c>
      <c r="BF1000" s="124" t="e">
        <f>REPLACE(INDEX(GroupVertices[Group], MATCH(Edges[[#This Row],[Vertex 2]],GroupVertices[Vertex],0)),1,1,"")</f>
        <v>#N/A</v>
      </c>
    </row>
    <row r="1001" spans="1:58" x14ac:dyDescent="0.25">
      <c r="A1001" s="64" t="s">
        <v>819</v>
      </c>
      <c r="B1001" s="64" t="s">
        <v>1159</v>
      </c>
      <c r="C1001" s="65"/>
      <c r="D1001" s="66"/>
      <c r="E1001" s="67"/>
      <c r="F1001" s="68"/>
      <c r="G1001" s="65" t="str">
        <f>IF(Edges[[#This Row],[Vertex 1]]=Edges[[#This Row],[Vertex 2]],"HIDE","SHOW")</f>
        <v>SHOW</v>
      </c>
      <c r="H1001" s="69"/>
      <c r="I1001" s="70"/>
      <c r="J1001" s="70"/>
      <c r="K1001" s="34" t="s">
        <v>65</v>
      </c>
      <c r="L1001" s="77">
        <v>1001</v>
      </c>
      <c r="M1001" s="77"/>
      <c r="N1001" s="72"/>
      <c r="O1001" s="79" t="s">
        <v>1646</v>
      </c>
      <c r="P1001" s="81">
        <v>42853.424444444441</v>
      </c>
      <c r="Q1001" s="79" t="s">
        <v>2147</v>
      </c>
      <c r="R1001" s="82" t="s">
        <v>3484</v>
      </c>
      <c r="S1001" s="79" t="s">
        <v>4041</v>
      </c>
      <c r="T1001" s="79" t="s">
        <v>4282</v>
      </c>
      <c r="U1001" s="79"/>
      <c r="V1001" s="82" t="s">
        <v>5207</v>
      </c>
      <c r="W1001" s="81">
        <v>42853.424444444441</v>
      </c>
      <c r="X1001" s="82" t="s">
        <v>6598</v>
      </c>
      <c r="Y1001" s="79"/>
      <c r="Z1001" s="79"/>
      <c r="AA1001" s="83" t="s">
        <v>8645</v>
      </c>
      <c r="AB1001" s="79"/>
      <c r="AC1001" s="79" t="b">
        <v>0</v>
      </c>
      <c r="AD1001" s="79">
        <v>0</v>
      </c>
      <c r="AE1001" s="83" t="s">
        <v>9915</v>
      </c>
      <c r="AF1001" s="79" t="b">
        <v>0</v>
      </c>
      <c r="AG1001" s="79" t="s">
        <v>9973</v>
      </c>
      <c r="AH1001" s="79"/>
      <c r="AI1001" s="83" t="s">
        <v>9915</v>
      </c>
      <c r="AJ1001" s="79" t="b">
        <v>0</v>
      </c>
      <c r="AK1001" s="79">
        <v>3</v>
      </c>
      <c r="AL1001" s="83" t="s">
        <v>9105</v>
      </c>
      <c r="AM1001" s="79" t="s">
        <v>9991</v>
      </c>
      <c r="AN1001" s="79" t="b">
        <v>0</v>
      </c>
      <c r="AO1001" s="83" t="s">
        <v>9105</v>
      </c>
      <c r="AP1001" s="79" t="s">
        <v>179</v>
      </c>
      <c r="AQ1001" s="79">
        <v>0</v>
      </c>
      <c r="AR1001" s="79">
        <v>0</v>
      </c>
      <c r="AS1001" s="79"/>
      <c r="AT1001" s="79"/>
      <c r="AU1001" s="79"/>
      <c r="AV1001" s="79"/>
      <c r="AW1001" s="79"/>
      <c r="AX1001" s="79"/>
      <c r="AY1001" s="79"/>
      <c r="AZ1001" s="79"/>
      <c r="BA1001">
        <v>1</v>
      </c>
      <c r="BB1001">
        <v>1</v>
      </c>
      <c r="BC1001" s="79" t="str">
        <f>IF(Edges[[#This Row],[Sentiment]]=0,"NEUTRAL",IF(Edges[[#This Row],[Sentiment]]=1,"POSITIVE",IF(Edges[[#This Row],[Sentiment]]=-1,"NEGATIVE")))</f>
        <v>POSITIVE</v>
      </c>
      <c r="BD1001" s="79" t="str">
        <f>IF(Edges[[#This Row],[Vertex 1]]=Edges[[#This Row],[Vertex 2]],"HIDE","SHOW")</f>
        <v>SHOW</v>
      </c>
      <c r="BE1001" s="78" t="str">
        <f>REPLACE(INDEX(GroupVertices[Group], MATCH(Edges[[#This Row],[Vertex 1]],GroupVertices[Vertex],0)),1,1,"")</f>
        <v>OSITIVE</v>
      </c>
      <c r="BF1001" s="78" t="str">
        <f>REPLACE(INDEX(GroupVertices[Group], MATCH(Edges[[#This Row],[Vertex 2]],GroupVertices[Vertex],0)),1,1,"")</f>
        <v>eneral</v>
      </c>
    </row>
    <row r="1002" spans="1:58" hidden="1" x14ac:dyDescent="0.25">
      <c r="A1002" s="64" t="s">
        <v>820</v>
      </c>
      <c r="B1002" s="64" t="s">
        <v>820</v>
      </c>
      <c r="C1002" s="65"/>
      <c r="D1002" s="66"/>
      <c r="E1002" s="67"/>
      <c r="F1002" s="68"/>
      <c r="G1002" s="65" t="str">
        <f>IF(Edges[[#This Row],[Vertex 1]]=Edges[[#This Row],[Vertex 2]],"HIDE","SHOW")</f>
        <v>HIDE</v>
      </c>
      <c r="H1002" s="69"/>
      <c r="I1002" s="70"/>
      <c r="J1002" s="70"/>
      <c r="K1002" s="34"/>
      <c r="L1002" s="77"/>
      <c r="M1002" s="77"/>
      <c r="N1002" s="72"/>
      <c r="O1002" s="79" t="s">
        <v>179</v>
      </c>
      <c r="P1002" s="81">
        <v>42853.418078703704</v>
      </c>
      <c r="Q1002" s="79" t="s">
        <v>2179</v>
      </c>
      <c r="R1002" s="82" t="s">
        <v>3500</v>
      </c>
      <c r="S1002" s="79" t="s">
        <v>4139</v>
      </c>
      <c r="T1002" s="79"/>
      <c r="U1002" s="79"/>
      <c r="V1002" s="82" t="s">
        <v>5208</v>
      </c>
      <c r="W1002" s="81">
        <v>42853.418078703704</v>
      </c>
      <c r="X1002" s="82" t="s">
        <v>6599</v>
      </c>
      <c r="Y1002" s="79"/>
      <c r="Z1002" s="79"/>
      <c r="AA1002" s="83" t="s">
        <v>8646</v>
      </c>
      <c r="AB1002" s="79"/>
      <c r="AC1002" s="79" t="b">
        <v>0</v>
      </c>
      <c r="AD1002" s="79">
        <v>5</v>
      </c>
      <c r="AE1002" s="83" t="s">
        <v>9915</v>
      </c>
      <c r="AF1002" s="79" t="b">
        <v>0</v>
      </c>
      <c r="AG1002" s="79" t="s">
        <v>9963</v>
      </c>
      <c r="AH1002" s="79"/>
      <c r="AI1002" s="83" t="s">
        <v>9915</v>
      </c>
      <c r="AJ1002" s="79" t="b">
        <v>0</v>
      </c>
      <c r="AK1002" s="79">
        <v>2</v>
      </c>
      <c r="AL1002" s="83" t="s">
        <v>9915</v>
      </c>
      <c r="AM1002" s="79" t="s">
        <v>10043</v>
      </c>
      <c r="AN1002" s="79" t="b">
        <v>0</v>
      </c>
      <c r="AO1002" s="83" t="s">
        <v>8646</v>
      </c>
      <c r="AP1002" s="79" t="s">
        <v>179</v>
      </c>
      <c r="AQ1002" s="79">
        <v>0</v>
      </c>
      <c r="AR1002" s="79">
        <v>0</v>
      </c>
      <c r="AS1002" s="79"/>
      <c r="AT1002" s="79"/>
      <c r="AU1002" s="79"/>
      <c r="AV1002" s="79"/>
      <c r="AW1002" s="79"/>
      <c r="AX1002" s="79"/>
      <c r="AY1002" s="79"/>
      <c r="AZ1002" s="79"/>
      <c r="BA1002">
        <v>1</v>
      </c>
      <c r="BB1002">
        <v>1</v>
      </c>
      <c r="BC1002" s="79" t="str">
        <f>IF(Edges[[#This Row],[Sentiment]]=0,"NEUTRAL",IF(Edges[[#This Row],[Sentiment]]=1,"POSITIVE",IF(Edges[[#This Row],[Sentiment]]=-1,"NEGATIVE")))</f>
        <v>POSITIVE</v>
      </c>
      <c r="BD1002" s="79" t="str">
        <f>IF(Edges[[#This Row],[Vertex 1]]=Edges[[#This Row],[Vertex 2]],"HIDE","SHOW")</f>
        <v>HIDE</v>
      </c>
      <c r="BE1002" s="124" t="str">
        <f>REPLACE(INDEX(GroupVertices[Group], MATCH(Edges[[#This Row],[Vertex 1]],GroupVertices[Vertex],0)),1,1,"")</f>
        <v>eneral</v>
      </c>
      <c r="BF1002" s="124" t="str">
        <f>REPLACE(INDEX(GroupVertices[Group], MATCH(Edges[[#This Row],[Vertex 2]],GroupVertices[Vertex],0)),1,1,"")</f>
        <v>eneral</v>
      </c>
    </row>
    <row r="1003" spans="1:58" x14ac:dyDescent="0.25">
      <c r="A1003" s="64" t="s">
        <v>821</v>
      </c>
      <c r="B1003" s="64" t="s">
        <v>820</v>
      </c>
      <c r="C1003" s="65"/>
      <c r="D1003" s="66"/>
      <c r="E1003" s="67"/>
      <c r="F1003" s="68"/>
      <c r="G1003" s="65" t="str">
        <f>IF(Edges[[#This Row],[Vertex 1]]=Edges[[#This Row],[Vertex 2]],"HIDE","SHOW")</f>
        <v>SHOW</v>
      </c>
      <c r="H1003" s="69"/>
      <c r="I1003" s="70"/>
      <c r="J1003" s="70"/>
      <c r="K1003" s="34" t="s">
        <v>65</v>
      </c>
      <c r="L1003" s="77">
        <v>1003</v>
      </c>
      <c r="M1003" s="77"/>
      <c r="N1003" s="72"/>
      <c r="O1003" s="79" t="s">
        <v>1646</v>
      </c>
      <c r="P1003" s="81">
        <v>42853.425208333334</v>
      </c>
      <c r="Q1003" s="79" t="s">
        <v>2180</v>
      </c>
      <c r="R1003" s="82" t="s">
        <v>3500</v>
      </c>
      <c r="S1003" s="79" t="s">
        <v>4139</v>
      </c>
      <c r="T1003" s="79"/>
      <c r="U1003" s="79"/>
      <c r="V1003" s="82" t="s">
        <v>5209</v>
      </c>
      <c r="W1003" s="81">
        <v>42853.425208333334</v>
      </c>
      <c r="X1003" s="82" t="s">
        <v>6600</v>
      </c>
      <c r="Y1003" s="79"/>
      <c r="Z1003" s="79"/>
      <c r="AA1003" s="83" t="s">
        <v>8647</v>
      </c>
      <c r="AB1003" s="79"/>
      <c r="AC1003" s="79" t="b">
        <v>0</v>
      </c>
      <c r="AD1003" s="79">
        <v>0</v>
      </c>
      <c r="AE1003" s="83" t="s">
        <v>9915</v>
      </c>
      <c r="AF1003" s="79" t="b">
        <v>0</v>
      </c>
      <c r="AG1003" s="79" t="s">
        <v>9963</v>
      </c>
      <c r="AH1003" s="79"/>
      <c r="AI1003" s="83" t="s">
        <v>9915</v>
      </c>
      <c r="AJ1003" s="79" t="b">
        <v>0</v>
      </c>
      <c r="AK1003" s="79">
        <v>2</v>
      </c>
      <c r="AL1003" s="83" t="s">
        <v>8646</v>
      </c>
      <c r="AM1003" s="79" t="s">
        <v>9991</v>
      </c>
      <c r="AN1003" s="79" t="b">
        <v>0</v>
      </c>
      <c r="AO1003" s="83" t="s">
        <v>8646</v>
      </c>
      <c r="AP1003" s="79" t="s">
        <v>179</v>
      </c>
      <c r="AQ1003" s="79">
        <v>0</v>
      </c>
      <c r="AR1003" s="79">
        <v>0</v>
      </c>
      <c r="AS1003" s="79"/>
      <c r="AT1003" s="79"/>
      <c r="AU1003" s="79"/>
      <c r="AV1003" s="79"/>
      <c r="AW1003" s="79"/>
      <c r="AX1003" s="79"/>
      <c r="AY1003" s="79"/>
      <c r="AZ1003" s="79"/>
      <c r="BA1003">
        <v>1</v>
      </c>
      <c r="BB1003">
        <v>1</v>
      </c>
      <c r="BC1003" s="79" t="str">
        <f>IF(Edges[[#This Row],[Sentiment]]=0,"NEUTRAL",IF(Edges[[#This Row],[Sentiment]]=1,"POSITIVE",IF(Edges[[#This Row],[Sentiment]]=-1,"NEGATIVE")))</f>
        <v>POSITIVE</v>
      </c>
      <c r="BD1003" s="79" t="str">
        <f>IF(Edges[[#This Row],[Vertex 1]]=Edges[[#This Row],[Vertex 2]],"HIDE","SHOW")</f>
        <v>SHOW</v>
      </c>
      <c r="BE1003" s="78" t="str">
        <f>REPLACE(INDEX(GroupVertices[Group], MATCH(Edges[[#This Row],[Vertex 1]],GroupVertices[Vertex],0)),1,1,"")</f>
        <v>OSITIVE</v>
      </c>
      <c r="BF1003" s="78" t="str">
        <f>REPLACE(INDEX(GroupVertices[Group], MATCH(Edges[[#This Row],[Vertex 2]],GroupVertices[Vertex],0)),1,1,"")</f>
        <v>eneral</v>
      </c>
    </row>
    <row r="1004" spans="1:58" x14ac:dyDescent="0.25">
      <c r="A1004" s="64" t="s">
        <v>822</v>
      </c>
      <c r="B1004" s="64" t="s">
        <v>1281</v>
      </c>
      <c r="C1004" s="65"/>
      <c r="D1004" s="66"/>
      <c r="E1004" s="67"/>
      <c r="F1004" s="68"/>
      <c r="G1004" s="65" t="str">
        <f>IF(Edges[[#This Row],[Vertex 1]]=Edges[[#This Row],[Vertex 2]],"HIDE","SHOW")</f>
        <v>SHOW</v>
      </c>
      <c r="H1004" s="69"/>
      <c r="I1004" s="70"/>
      <c r="J1004" s="70"/>
      <c r="K1004" s="34" t="s">
        <v>65</v>
      </c>
      <c r="L1004" s="77">
        <v>1004</v>
      </c>
      <c r="M1004" s="77"/>
      <c r="N1004" s="72"/>
      <c r="O1004" s="79" t="s">
        <v>1646</v>
      </c>
      <c r="P1004" s="81">
        <v>42853.426261574074</v>
      </c>
      <c r="Q1004" s="79" t="s">
        <v>2181</v>
      </c>
      <c r="R1004" s="82" t="s">
        <v>3419</v>
      </c>
      <c r="S1004" s="79" t="s">
        <v>4111</v>
      </c>
      <c r="T1004" s="79"/>
      <c r="U1004" s="79"/>
      <c r="V1004" s="82" t="s">
        <v>5210</v>
      </c>
      <c r="W1004" s="81">
        <v>42853.426261574074</v>
      </c>
      <c r="X1004" s="82" t="s">
        <v>6601</v>
      </c>
      <c r="Y1004" s="79"/>
      <c r="Z1004" s="79"/>
      <c r="AA1004" s="83" t="s">
        <v>8648</v>
      </c>
      <c r="AB1004" s="79"/>
      <c r="AC1004" s="79" t="b">
        <v>0</v>
      </c>
      <c r="AD1004" s="79">
        <v>0</v>
      </c>
      <c r="AE1004" s="83" t="s">
        <v>9915</v>
      </c>
      <c r="AF1004" s="79" t="b">
        <v>0</v>
      </c>
      <c r="AG1004" s="79" t="s">
        <v>9963</v>
      </c>
      <c r="AH1004" s="79"/>
      <c r="AI1004" s="83" t="s">
        <v>9915</v>
      </c>
      <c r="AJ1004" s="79" t="b">
        <v>0</v>
      </c>
      <c r="AK1004" s="79">
        <v>0</v>
      </c>
      <c r="AL1004" s="83" t="s">
        <v>9915</v>
      </c>
      <c r="AM1004" s="79" t="s">
        <v>9990</v>
      </c>
      <c r="AN1004" s="79" t="b">
        <v>0</v>
      </c>
      <c r="AO1004" s="83" t="s">
        <v>8648</v>
      </c>
      <c r="AP1004" s="79" t="s">
        <v>179</v>
      </c>
      <c r="AQ1004" s="79">
        <v>0</v>
      </c>
      <c r="AR1004" s="79">
        <v>0</v>
      </c>
      <c r="AS1004" s="79"/>
      <c r="AT1004" s="79"/>
      <c r="AU1004" s="79"/>
      <c r="AV1004" s="79"/>
      <c r="AW1004" s="79"/>
      <c r="AX1004" s="79"/>
      <c r="AY1004" s="79"/>
      <c r="AZ1004" s="79"/>
      <c r="BA1004">
        <v>1</v>
      </c>
      <c r="BB1004">
        <v>1</v>
      </c>
      <c r="BC1004" s="79" t="str">
        <f>IF(Edges[[#This Row],[Sentiment]]=0,"NEUTRAL",IF(Edges[[#This Row],[Sentiment]]=1,"POSITIVE",IF(Edges[[#This Row],[Sentiment]]=-1,"NEGATIVE")))</f>
        <v>POSITIVE</v>
      </c>
      <c r="BD1004" s="79" t="str">
        <f>IF(Edges[[#This Row],[Vertex 1]]=Edges[[#This Row],[Vertex 2]],"HIDE","SHOW")</f>
        <v>SHOW</v>
      </c>
      <c r="BE1004" s="78" t="str">
        <f>REPLACE(INDEX(GroupVertices[Group], MATCH(Edges[[#This Row],[Vertex 1]],GroupVertices[Vertex],0)),1,1,"")</f>
        <v>OSITIVE</v>
      </c>
      <c r="BF1004" s="78" t="str">
        <f>REPLACE(INDEX(GroupVertices[Group], MATCH(Edges[[#This Row],[Vertex 2]],GroupVertices[Vertex],0)),1,1,"")</f>
        <v>EUTRAL</v>
      </c>
    </row>
    <row r="1005" spans="1:58" hidden="1" x14ac:dyDescent="0.25">
      <c r="A1005" s="64" t="s">
        <v>823</v>
      </c>
      <c r="B1005" s="64" t="s">
        <v>823</v>
      </c>
      <c r="C1005" s="65"/>
      <c r="D1005" s="66"/>
      <c r="E1005" s="67"/>
      <c r="F1005" s="68"/>
      <c r="G1005" s="65" t="str">
        <f>IF(Edges[[#This Row],[Vertex 1]]=Edges[[#This Row],[Vertex 2]],"HIDE","SHOW")</f>
        <v>HIDE</v>
      </c>
      <c r="H1005" s="69"/>
      <c r="I1005" s="70"/>
      <c r="J1005" s="70"/>
      <c r="K1005" s="34"/>
      <c r="L1005" s="77"/>
      <c r="M1005" s="77"/>
      <c r="N1005" s="72"/>
      <c r="O1005" s="79" t="s">
        <v>179</v>
      </c>
      <c r="P1005" s="81">
        <v>42853.428599537037</v>
      </c>
      <c r="Q1005" s="79" t="s">
        <v>2182</v>
      </c>
      <c r="R1005" s="79" t="s">
        <v>3505</v>
      </c>
      <c r="S1005" s="79" t="s">
        <v>4141</v>
      </c>
      <c r="T1005" s="79"/>
      <c r="U1005" s="79"/>
      <c r="V1005" s="82" t="s">
        <v>5211</v>
      </c>
      <c r="W1005" s="81">
        <v>42853.428599537037</v>
      </c>
      <c r="X1005" s="82" t="s">
        <v>6602</v>
      </c>
      <c r="Y1005" s="79"/>
      <c r="Z1005" s="79"/>
      <c r="AA1005" s="83" t="s">
        <v>8649</v>
      </c>
      <c r="AB1005" s="79"/>
      <c r="AC1005" s="79" t="b">
        <v>0</v>
      </c>
      <c r="AD1005" s="79">
        <v>0</v>
      </c>
      <c r="AE1005" s="83" t="s">
        <v>9915</v>
      </c>
      <c r="AF1005" s="79" t="b">
        <v>1</v>
      </c>
      <c r="AG1005" s="79" t="s">
        <v>9963</v>
      </c>
      <c r="AH1005" s="79"/>
      <c r="AI1005" s="83" t="s">
        <v>8634</v>
      </c>
      <c r="AJ1005" s="79" t="b">
        <v>0</v>
      </c>
      <c r="AK1005" s="79">
        <v>0</v>
      </c>
      <c r="AL1005" s="83" t="s">
        <v>9915</v>
      </c>
      <c r="AM1005" s="79" t="s">
        <v>9998</v>
      </c>
      <c r="AN1005" s="79" t="b">
        <v>0</v>
      </c>
      <c r="AO1005" s="83" t="s">
        <v>8649</v>
      </c>
      <c r="AP1005" s="79" t="s">
        <v>179</v>
      </c>
      <c r="AQ1005" s="79">
        <v>0</v>
      </c>
      <c r="AR1005" s="79">
        <v>0</v>
      </c>
      <c r="AS1005" s="79"/>
      <c r="AT1005" s="79"/>
      <c r="AU1005" s="79"/>
      <c r="AV1005" s="79"/>
      <c r="AW1005" s="79"/>
      <c r="AX1005" s="79"/>
      <c r="AY1005" s="79"/>
      <c r="AZ1005" s="79"/>
      <c r="BA1005">
        <v>1</v>
      </c>
      <c r="BB1005">
        <v>1</v>
      </c>
      <c r="BC1005" s="79" t="str">
        <f>IF(Edges[[#This Row],[Sentiment]]=0,"NEUTRAL",IF(Edges[[#This Row],[Sentiment]]=1,"POSITIVE",IF(Edges[[#This Row],[Sentiment]]=-1,"NEGATIVE")))</f>
        <v>POSITIVE</v>
      </c>
      <c r="BD1005" s="79" t="str">
        <f>IF(Edges[[#This Row],[Vertex 1]]=Edges[[#This Row],[Vertex 2]],"HIDE","SHOW")</f>
        <v>HIDE</v>
      </c>
      <c r="BE1005" s="124" t="e">
        <f>REPLACE(INDEX(GroupVertices[Group], MATCH(Edges[[#This Row],[Vertex 1]],GroupVertices[Vertex],0)),1,1,"")</f>
        <v>#N/A</v>
      </c>
      <c r="BF1005" s="124" t="e">
        <f>REPLACE(INDEX(GroupVertices[Group], MATCH(Edges[[#This Row],[Vertex 2]],GroupVertices[Vertex],0)),1,1,"")</f>
        <v>#N/A</v>
      </c>
    </row>
    <row r="1006" spans="1:58" x14ac:dyDescent="0.25">
      <c r="A1006" s="64" t="s">
        <v>824</v>
      </c>
      <c r="B1006" s="64" t="s">
        <v>1134</v>
      </c>
      <c r="C1006" s="65"/>
      <c r="D1006" s="66"/>
      <c r="E1006" s="67"/>
      <c r="F1006" s="68"/>
      <c r="G1006" s="65" t="str">
        <f>IF(Edges[[#This Row],[Vertex 1]]=Edges[[#This Row],[Vertex 2]],"HIDE","SHOW")</f>
        <v>SHOW</v>
      </c>
      <c r="H1006" s="69"/>
      <c r="I1006" s="70"/>
      <c r="J1006" s="70"/>
      <c r="K1006" s="34" t="s">
        <v>65</v>
      </c>
      <c r="L1006" s="77">
        <v>1006</v>
      </c>
      <c r="M1006" s="77"/>
      <c r="N1006" s="72"/>
      <c r="O1006" s="79" t="s">
        <v>1646</v>
      </c>
      <c r="P1006" s="81">
        <v>42853.429861111108</v>
      </c>
      <c r="Q1006" s="79" t="s">
        <v>2183</v>
      </c>
      <c r="R1006" s="82" t="s">
        <v>3506</v>
      </c>
      <c r="S1006" s="79" t="s">
        <v>4142</v>
      </c>
      <c r="T1006" s="79" t="s">
        <v>4362</v>
      </c>
      <c r="U1006" s="82" t="s">
        <v>4593</v>
      </c>
      <c r="V1006" s="82" t="s">
        <v>4593</v>
      </c>
      <c r="W1006" s="81">
        <v>42853.429861111108</v>
      </c>
      <c r="X1006" s="82" t="s">
        <v>6603</v>
      </c>
      <c r="Y1006" s="79"/>
      <c r="Z1006" s="79"/>
      <c r="AA1006" s="83" t="s">
        <v>8650</v>
      </c>
      <c r="AB1006" s="79"/>
      <c r="AC1006" s="79" t="b">
        <v>0</v>
      </c>
      <c r="AD1006" s="79">
        <v>0</v>
      </c>
      <c r="AE1006" s="83" t="s">
        <v>9915</v>
      </c>
      <c r="AF1006" s="79" t="b">
        <v>0</v>
      </c>
      <c r="AG1006" s="79" t="s">
        <v>9963</v>
      </c>
      <c r="AH1006" s="79"/>
      <c r="AI1006" s="83" t="s">
        <v>9915</v>
      </c>
      <c r="AJ1006" s="79" t="b">
        <v>0</v>
      </c>
      <c r="AK1006" s="79">
        <v>3</v>
      </c>
      <c r="AL1006" s="83" t="s">
        <v>9059</v>
      </c>
      <c r="AM1006" s="79" t="s">
        <v>9990</v>
      </c>
      <c r="AN1006" s="79" t="b">
        <v>0</v>
      </c>
      <c r="AO1006" s="83" t="s">
        <v>9059</v>
      </c>
      <c r="AP1006" s="79" t="s">
        <v>179</v>
      </c>
      <c r="AQ1006" s="79">
        <v>0</v>
      </c>
      <c r="AR1006" s="79">
        <v>0</v>
      </c>
      <c r="AS1006" s="79"/>
      <c r="AT1006" s="79"/>
      <c r="AU1006" s="79"/>
      <c r="AV1006" s="79"/>
      <c r="AW1006" s="79"/>
      <c r="AX1006" s="79"/>
      <c r="AY1006" s="79"/>
      <c r="AZ1006" s="79"/>
      <c r="BA1006">
        <v>1</v>
      </c>
      <c r="BB1006">
        <v>1</v>
      </c>
      <c r="BC1006" s="79" t="str">
        <f>IF(Edges[[#This Row],[Sentiment]]=0,"NEUTRAL",IF(Edges[[#This Row],[Sentiment]]=1,"POSITIVE",IF(Edges[[#This Row],[Sentiment]]=-1,"NEGATIVE")))</f>
        <v>POSITIVE</v>
      </c>
      <c r="BD1006" s="79" t="str">
        <f>IF(Edges[[#This Row],[Vertex 1]]=Edges[[#This Row],[Vertex 2]],"HIDE","SHOW")</f>
        <v>SHOW</v>
      </c>
      <c r="BE1006" s="78" t="str">
        <f>REPLACE(INDEX(GroupVertices[Group], MATCH(Edges[[#This Row],[Vertex 1]],GroupVertices[Vertex],0)),1,1,"")</f>
        <v>OSITIVE</v>
      </c>
      <c r="BF1006" s="78" t="str">
        <f>REPLACE(INDEX(GroupVertices[Group], MATCH(Edges[[#This Row],[Vertex 2]],GroupVertices[Vertex],0)),1,1,"")</f>
        <v>EUTRAL</v>
      </c>
    </row>
    <row r="1007" spans="1:58" hidden="1" x14ac:dyDescent="0.25">
      <c r="A1007" s="64" t="s">
        <v>825</v>
      </c>
      <c r="B1007" s="64" t="s">
        <v>825</v>
      </c>
      <c r="C1007" s="65"/>
      <c r="D1007" s="66"/>
      <c r="E1007" s="67"/>
      <c r="F1007" s="68"/>
      <c r="G1007" s="65" t="str">
        <f>IF(Edges[[#This Row],[Vertex 1]]=Edges[[#This Row],[Vertex 2]],"HIDE","SHOW")</f>
        <v>HIDE</v>
      </c>
      <c r="H1007" s="69"/>
      <c r="I1007" s="70"/>
      <c r="J1007" s="70"/>
      <c r="K1007" s="34"/>
      <c r="L1007" s="77"/>
      <c r="M1007" s="77"/>
      <c r="N1007" s="72"/>
      <c r="O1007" s="79" t="s">
        <v>179</v>
      </c>
      <c r="P1007" s="81">
        <v>42853.431469907409</v>
      </c>
      <c r="Q1007" s="79" t="s">
        <v>2184</v>
      </c>
      <c r="R1007" s="82" t="s">
        <v>3416</v>
      </c>
      <c r="S1007" s="79" t="s">
        <v>4037</v>
      </c>
      <c r="T1007" s="79"/>
      <c r="U1007" s="79"/>
      <c r="V1007" s="82" t="s">
        <v>5212</v>
      </c>
      <c r="W1007" s="81">
        <v>42853.431469907409</v>
      </c>
      <c r="X1007" s="82" t="s">
        <v>6604</v>
      </c>
      <c r="Y1007" s="79"/>
      <c r="Z1007" s="79"/>
      <c r="AA1007" s="83" t="s">
        <v>8651</v>
      </c>
      <c r="AB1007" s="79"/>
      <c r="AC1007" s="79" t="b">
        <v>0</v>
      </c>
      <c r="AD1007" s="79">
        <v>0</v>
      </c>
      <c r="AE1007" s="83" t="s">
        <v>9915</v>
      </c>
      <c r="AF1007" s="79" t="b">
        <v>0</v>
      </c>
      <c r="AG1007" s="79" t="s">
        <v>9963</v>
      </c>
      <c r="AH1007" s="79"/>
      <c r="AI1007" s="83" t="s">
        <v>9915</v>
      </c>
      <c r="AJ1007" s="79" t="b">
        <v>0</v>
      </c>
      <c r="AK1007" s="79">
        <v>0</v>
      </c>
      <c r="AL1007" s="83" t="s">
        <v>9915</v>
      </c>
      <c r="AM1007" s="79" t="s">
        <v>10040</v>
      </c>
      <c r="AN1007" s="79" t="b">
        <v>0</v>
      </c>
      <c r="AO1007" s="83" t="s">
        <v>8651</v>
      </c>
      <c r="AP1007" s="79" t="s">
        <v>179</v>
      </c>
      <c r="AQ1007" s="79">
        <v>0</v>
      </c>
      <c r="AR1007" s="79">
        <v>0</v>
      </c>
      <c r="AS1007" s="79"/>
      <c r="AT1007" s="79"/>
      <c r="AU1007" s="79"/>
      <c r="AV1007" s="79"/>
      <c r="AW1007" s="79"/>
      <c r="AX1007" s="79"/>
      <c r="AY1007" s="79"/>
      <c r="AZ1007" s="79"/>
      <c r="BA1007">
        <v>1</v>
      </c>
      <c r="BB1007">
        <v>1</v>
      </c>
      <c r="BC1007" s="79" t="str">
        <f>IF(Edges[[#This Row],[Sentiment]]=0,"NEUTRAL",IF(Edges[[#This Row],[Sentiment]]=1,"POSITIVE",IF(Edges[[#This Row],[Sentiment]]=-1,"NEGATIVE")))</f>
        <v>POSITIVE</v>
      </c>
      <c r="BD1007" s="79" t="str">
        <f>IF(Edges[[#This Row],[Vertex 1]]=Edges[[#This Row],[Vertex 2]],"HIDE","SHOW")</f>
        <v>HIDE</v>
      </c>
      <c r="BE1007" s="124" t="e">
        <f>REPLACE(INDEX(GroupVertices[Group], MATCH(Edges[[#This Row],[Vertex 1]],GroupVertices[Vertex],0)),1,1,"")</f>
        <v>#N/A</v>
      </c>
      <c r="BF1007" s="124" t="e">
        <f>REPLACE(INDEX(GroupVertices[Group], MATCH(Edges[[#This Row],[Vertex 2]],GroupVertices[Vertex],0)),1,1,"")</f>
        <v>#N/A</v>
      </c>
    </row>
    <row r="1008" spans="1:58" hidden="1" x14ac:dyDescent="0.25">
      <c r="A1008" s="64" t="s">
        <v>826</v>
      </c>
      <c r="B1008" s="64" t="s">
        <v>826</v>
      </c>
      <c r="C1008" s="65"/>
      <c r="D1008" s="66"/>
      <c r="E1008" s="67"/>
      <c r="F1008" s="68"/>
      <c r="G1008" s="65" t="str">
        <f>IF(Edges[[#This Row],[Vertex 1]]=Edges[[#This Row],[Vertex 2]],"HIDE","SHOW")</f>
        <v>HIDE</v>
      </c>
      <c r="H1008" s="69"/>
      <c r="I1008" s="70"/>
      <c r="J1008" s="70"/>
      <c r="K1008" s="34"/>
      <c r="L1008" s="77"/>
      <c r="M1008" s="77"/>
      <c r="N1008" s="72"/>
      <c r="O1008" s="79" t="s">
        <v>179</v>
      </c>
      <c r="P1008" s="81">
        <v>42853.431921296295</v>
      </c>
      <c r="Q1008" s="79" t="s">
        <v>2185</v>
      </c>
      <c r="R1008" s="82" t="s">
        <v>3507</v>
      </c>
      <c r="S1008" s="79" t="s">
        <v>4036</v>
      </c>
      <c r="T1008" s="79"/>
      <c r="U1008" s="79"/>
      <c r="V1008" s="82" t="s">
        <v>5213</v>
      </c>
      <c r="W1008" s="81">
        <v>42853.431921296295</v>
      </c>
      <c r="X1008" s="82" t="s">
        <v>6605</v>
      </c>
      <c r="Y1008" s="79"/>
      <c r="Z1008" s="79"/>
      <c r="AA1008" s="83" t="s">
        <v>8652</v>
      </c>
      <c r="AB1008" s="79"/>
      <c r="AC1008" s="79" t="b">
        <v>0</v>
      </c>
      <c r="AD1008" s="79">
        <v>0</v>
      </c>
      <c r="AE1008" s="83" t="s">
        <v>9915</v>
      </c>
      <c r="AF1008" s="79" t="b">
        <v>0</v>
      </c>
      <c r="AG1008" s="79" t="s">
        <v>9963</v>
      </c>
      <c r="AH1008" s="79"/>
      <c r="AI1008" s="83" t="s">
        <v>9915</v>
      </c>
      <c r="AJ1008" s="79" t="b">
        <v>0</v>
      </c>
      <c r="AK1008" s="79">
        <v>0</v>
      </c>
      <c r="AL1008" s="83" t="s">
        <v>9915</v>
      </c>
      <c r="AM1008" s="79" t="s">
        <v>9995</v>
      </c>
      <c r="AN1008" s="79" t="b">
        <v>0</v>
      </c>
      <c r="AO1008" s="83" t="s">
        <v>8652</v>
      </c>
      <c r="AP1008" s="79" t="s">
        <v>179</v>
      </c>
      <c r="AQ1008" s="79">
        <v>0</v>
      </c>
      <c r="AR1008" s="79">
        <v>0</v>
      </c>
      <c r="AS1008" s="79"/>
      <c r="AT1008" s="79"/>
      <c r="AU1008" s="79"/>
      <c r="AV1008" s="79"/>
      <c r="AW1008" s="79"/>
      <c r="AX1008" s="79"/>
      <c r="AY1008" s="79"/>
      <c r="AZ1008" s="79"/>
      <c r="BA1008">
        <v>1</v>
      </c>
      <c r="BB1008">
        <v>1</v>
      </c>
      <c r="BC1008" s="79" t="str">
        <f>IF(Edges[[#This Row],[Sentiment]]=0,"NEUTRAL",IF(Edges[[#This Row],[Sentiment]]=1,"POSITIVE",IF(Edges[[#This Row],[Sentiment]]=-1,"NEGATIVE")))</f>
        <v>POSITIVE</v>
      </c>
      <c r="BD1008" s="79" t="str">
        <f>IF(Edges[[#This Row],[Vertex 1]]=Edges[[#This Row],[Vertex 2]],"HIDE","SHOW")</f>
        <v>HIDE</v>
      </c>
      <c r="BE1008" s="124" t="e">
        <f>REPLACE(INDEX(GroupVertices[Group], MATCH(Edges[[#This Row],[Vertex 1]],GroupVertices[Vertex],0)),1,1,"")</f>
        <v>#N/A</v>
      </c>
      <c r="BF1008" s="124" t="e">
        <f>REPLACE(INDEX(GroupVertices[Group], MATCH(Edges[[#This Row],[Vertex 2]],GroupVertices[Vertex],0)),1,1,"")</f>
        <v>#N/A</v>
      </c>
    </row>
    <row r="1009" spans="1:58" hidden="1" x14ac:dyDescent="0.25">
      <c r="A1009" s="64" t="s">
        <v>827</v>
      </c>
      <c r="B1009" s="64" t="s">
        <v>827</v>
      </c>
      <c r="C1009" s="65"/>
      <c r="D1009" s="66"/>
      <c r="E1009" s="67"/>
      <c r="F1009" s="68"/>
      <c r="G1009" s="65" t="str">
        <f>IF(Edges[[#This Row],[Vertex 1]]=Edges[[#This Row],[Vertex 2]],"HIDE","SHOW")</f>
        <v>HIDE</v>
      </c>
      <c r="H1009" s="69"/>
      <c r="I1009" s="70"/>
      <c r="J1009" s="70"/>
      <c r="K1009" s="34"/>
      <c r="L1009" s="77"/>
      <c r="M1009" s="77"/>
      <c r="N1009" s="72"/>
      <c r="O1009" s="79" t="s">
        <v>179</v>
      </c>
      <c r="P1009" s="81">
        <v>42853.432118055556</v>
      </c>
      <c r="Q1009" s="79" t="s">
        <v>2186</v>
      </c>
      <c r="R1009" s="82" t="s">
        <v>3508</v>
      </c>
      <c r="S1009" s="79" t="s">
        <v>4143</v>
      </c>
      <c r="T1009" s="79"/>
      <c r="U1009" s="82" t="s">
        <v>4594</v>
      </c>
      <c r="V1009" s="82" t="s">
        <v>4594</v>
      </c>
      <c r="W1009" s="81">
        <v>42853.432118055556</v>
      </c>
      <c r="X1009" s="82" t="s">
        <v>6606</v>
      </c>
      <c r="Y1009" s="79"/>
      <c r="Z1009" s="79"/>
      <c r="AA1009" s="83" t="s">
        <v>8653</v>
      </c>
      <c r="AB1009" s="79"/>
      <c r="AC1009" s="79" t="b">
        <v>0</v>
      </c>
      <c r="AD1009" s="79">
        <v>0</v>
      </c>
      <c r="AE1009" s="83" t="s">
        <v>9915</v>
      </c>
      <c r="AF1009" s="79" t="b">
        <v>0</v>
      </c>
      <c r="AG1009" s="79" t="s">
        <v>9963</v>
      </c>
      <c r="AH1009" s="79"/>
      <c r="AI1009" s="83" t="s">
        <v>9915</v>
      </c>
      <c r="AJ1009" s="79" t="b">
        <v>0</v>
      </c>
      <c r="AK1009" s="79">
        <v>0</v>
      </c>
      <c r="AL1009" s="83" t="s">
        <v>9915</v>
      </c>
      <c r="AM1009" s="79" t="s">
        <v>10005</v>
      </c>
      <c r="AN1009" s="79" t="b">
        <v>0</v>
      </c>
      <c r="AO1009" s="83" t="s">
        <v>8653</v>
      </c>
      <c r="AP1009" s="79" t="s">
        <v>179</v>
      </c>
      <c r="AQ1009" s="79">
        <v>0</v>
      </c>
      <c r="AR1009" s="79">
        <v>0</v>
      </c>
      <c r="AS1009" s="79"/>
      <c r="AT1009" s="79"/>
      <c r="AU1009" s="79"/>
      <c r="AV1009" s="79"/>
      <c r="AW1009" s="79"/>
      <c r="AX1009" s="79"/>
      <c r="AY1009" s="79"/>
      <c r="AZ1009" s="79"/>
      <c r="BA1009">
        <v>1</v>
      </c>
      <c r="BB1009">
        <v>1</v>
      </c>
      <c r="BC1009" s="79" t="str">
        <f>IF(Edges[[#This Row],[Sentiment]]=0,"NEUTRAL",IF(Edges[[#This Row],[Sentiment]]=1,"POSITIVE",IF(Edges[[#This Row],[Sentiment]]=-1,"NEGATIVE")))</f>
        <v>POSITIVE</v>
      </c>
      <c r="BD1009" s="79" t="str">
        <f>IF(Edges[[#This Row],[Vertex 1]]=Edges[[#This Row],[Vertex 2]],"HIDE","SHOW")</f>
        <v>HIDE</v>
      </c>
      <c r="BE1009" s="124" t="e">
        <f>REPLACE(INDEX(GroupVertices[Group], MATCH(Edges[[#This Row],[Vertex 1]],GroupVertices[Vertex],0)),1,1,"")</f>
        <v>#N/A</v>
      </c>
      <c r="BF1009" s="124" t="e">
        <f>REPLACE(INDEX(GroupVertices[Group], MATCH(Edges[[#This Row],[Vertex 2]],GroupVertices[Vertex],0)),1,1,"")</f>
        <v>#N/A</v>
      </c>
    </row>
    <row r="1010" spans="1:58" hidden="1" x14ac:dyDescent="0.25">
      <c r="A1010" s="64" t="s">
        <v>828</v>
      </c>
      <c r="B1010" s="64" t="s">
        <v>828</v>
      </c>
      <c r="C1010" s="65"/>
      <c r="D1010" s="66"/>
      <c r="E1010" s="67"/>
      <c r="F1010" s="68"/>
      <c r="G1010" s="65" t="str">
        <f>IF(Edges[[#This Row],[Vertex 1]]=Edges[[#This Row],[Vertex 2]],"HIDE","SHOW")</f>
        <v>HIDE</v>
      </c>
      <c r="H1010" s="69"/>
      <c r="I1010" s="70"/>
      <c r="J1010" s="70"/>
      <c r="K1010" s="34"/>
      <c r="L1010" s="77"/>
      <c r="M1010" s="77"/>
      <c r="N1010" s="72"/>
      <c r="O1010" s="79" t="s">
        <v>179</v>
      </c>
      <c r="P1010" s="81">
        <v>42853.432141203702</v>
      </c>
      <c r="Q1010" s="79" t="s">
        <v>2187</v>
      </c>
      <c r="R1010" s="82" t="s">
        <v>3508</v>
      </c>
      <c r="S1010" s="79" t="s">
        <v>4143</v>
      </c>
      <c r="T1010" s="79"/>
      <c r="U1010" s="82" t="s">
        <v>4595</v>
      </c>
      <c r="V1010" s="82" t="s">
        <v>4595</v>
      </c>
      <c r="W1010" s="81">
        <v>42853.432141203702</v>
      </c>
      <c r="X1010" s="82" t="s">
        <v>6607</v>
      </c>
      <c r="Y1010" s="79"/>
      <c r="Z1010" s="79"/>
      <c r="AA1010" s="83" t="s">
        <v>8654</v>
      </c>
      <c r="AB1010" s="79"/>
      <c r="AC1010" s="79" t="b">
        <v>0</v>
      </c>
      <c r="AD1010" s="79">
        <v>0</v>
      </c>
      <c r="AE1010" s="83" t="s">
        <v>9915</v>
      </c>
      <c r="AF1010" s="79" t="b">
        <v>0</v>
      </c>
      <c r="AG1010" s="79" t="s">
        <v>9963</v>
      </c>
      <c r="AH1010" s="79"/>
      <c r="AI1010" s="83" t="s">
        <v>9915</v>
      </c>
      <c r="AJ1010" s="79" t="b">
        <v>0</v>
      </c>
      <c r="AK1010" s="79">
        <v>0</v>
      </c>
      <c r="AL1010" s="83" t="s">
        <v>9915</v>
      </c>
      <c r="AM1010" s="79" t="s">
        <v>10005</v>
      </c>
      <c r="AN1010" s="79" t="b">
        <v>0</v>
      </c>
      <c r="AO1010" s="83" t="s">
        <v>8654</v>
      </c>
      <c r="AP1010" s="79" t="s">
        <v>179</v>
      </c>
      <c r="AQ1010" s="79">
        <v>0</v>
      </c>
      <c r="AR1010" s="79">
        <v>0</v>
      </c>
      <c r="AS1010" s="79"/>
      <c r="AT1010" s="79"/>
      <c r="AU1010" s="79"/>
      <c r="AV1010" s="79"/>
      <c r="AW1010" s="79"/>
      <c r="AX1010" s="79"/>
      <c r="AY1010" s="79"/>
      <c r="AZ1010" s="79"/>
      <c r="BA1010">
        <v>1</v>
      </c>
      <c r="BB1010">
        <v>1</v>
      </c>
      <c r="BC1010" s="79" t="str">
        <f>IF(Edges[[#This Row],[Sentiment]]=0,"NEUTRAL",IF(Edges[[#This Row],[Sentiment]]=1,"POSITIVE",IF(Edges[[#This Row],[Sentiment]]=-1,"NEGATIVE")))</f>
        <v>POSITIVE</v>
      </c>
      <c r="BD1010" s="79" t="str">
        <f>IF(Edges[[#This Row],[Vertex 1]]=Edges[[#This Row],[Vertex 2]],"HIDE","SHOW")</f>
        <v>HIDE</v>
      </c>
      <c r="BE1010" s="124" t="e">
        <f>REPLACE(INDEX(GroupVertices[Group], MATCH(Edges[[#This Row],[Vertex 1]],GroupVertices[Vertex],0)),1,1,"")</f>
        <v>#N/A</v>
      </c>
      <c r="BF1010" s="124" t="e">
        <f>REPLACE(INDEX(GroupVertices[Group], MATCH(Edges[[#This Row],[Vertex 2]],GroupVertices[Vertex],0)),1,1,"")</f>
        <v>#N/A</v>
      </c>
    </row>
    <row r="1011" spans="1:58" hidden="1" x14ac:dyDescent="0.25">
      <c r="A1011" s="64" t="s">
        <v>829</v>
      </c>
      <c r="B1011" s="64" t="s">
        <v>829</v>
      </c>
      <c r="C1011" s="65"/>
      <c r="D1011" s="66"/>
      <c r="E1011" s="67"/>
      <c r="F1011" s="68"/>
      <c r="G1011" s="65" t="str">
        <f>IF(Edges[[#This Row],[Vertex 1]]=Edges[[#This Row],[Vertex 2]],"HIDE","SHOW")</f>
        <v>HIDE</v>
      </c>
      <c r="H1011" s="69"/>
      <c r="I1011" s="70"/>
      <c r="J1011" s="70"/>
      <c r="K1011" s="34"/>
      <c r="L1011" s="77"/>
      <c r="M1011" s="77"/>
      <c r="N1011" s="72"/>
      <c r="O1011" s="79" t="s">
        <v>179</v>
      </c>
      <c r="P1011" s="81">
        <v>42853.432210648149</v>
      </c>
      <c r="Q1011" s="79" t="s">
        <v>2188</v>
      </c>
      <c r="R1011" s="82" t="s">
        <v>3509</v>
      </c>
      <c r="S1011" s="79" t="s">
        <v>4020</v>
      </c>
      <c r="T1011" s="79"/>
      <c r="U1011" s="79"/>
      <c r="V1011" s="82" t="s">
        <v>5214</v>
      </c>
      <c r="W1011" s="81">
        <v>42853.432210648149</v>
      </c>
      <c r="X1011" s="82" t="s">
        <v>6608</v>
      </c>
      <c r="Y1011" s="79"/>
      <c r="Z1011" s="79"/>
      <c r="AA1011" s="83" t="s">
        <v>8655</v>
      </c>
      <c r="AB1011" s="79"/>
      <c r="AC1011" s="79" t="b">
        <v>0</v>
      </c>
      <c r="AD1011" s="79">
        <v>0</v>
      </c>
      <c r="AE1011" s="83" t="s">
        <v>9915</v>
      </c>
      <c r="AF1011" s="79" t="b">
        <v>0</v>
      </c>
      <c r="AG1011" s="79" t="s">
        <v>9963</v>
      </c>
      <c r="AH1011" s="79"/>
      <c r="AI1011" s="83" t="s">
        <v>9915</v>
      </c>
      <c r="AJ1011" s="79" t="b">
        <v>0</v>
      </c>
      <c r="AK1011" s="79">
        <v>0</v>
      </c>
      <c r="AL1011" s="83" t="s">
        <v>9915</v>
      </c>
      <c r="AM1011" s="79" t="s">
        <v>9996</v>
      </c>
      <c r="AN1011" s="79" t="b">
        <v>0</v>
      </c>
      <c r="AO1011" s="83" t="s">
        <v>8655</v>
      </c>
      <c r="AP1011" s="79" t="s">
        <v>179</v>
      </c>
      <c r="AQ1011" s="79">
        <v>0</v>
      </c>
      <c r="AR1011" s="79">
        <v>0</v>
      </c>
      <c r="AS1011" s="79"/>
      <c r="AT1011" s="79"/>
      <c r="AU1011" s="79"/>
      <c r="AV1011" s="79"/>
      <c r="AW1011" s="79"/>
      <c r="AX1011" s="79"/>
      <c r="AY1011" s="79"/>
      <c r="AZ1011" s="79"/>
      <c r="BA1011">
        <v>1</v>
      </c>
      <c r="BB1011">
        <v>1</v>
      </c>
      <c r="BC1011" s="79" t="str">
        <f>IF(Edges[[#This Row],[Sentiment]]=0,"NEUTRAL",IF(Edges[[#This Row],[Sentiment]]=1,"POSITIVE",IF(Edges[[#This Row],[Sentiment]]=-1,"NEGATIVE")))</f>
        <v>POSITIVE</v>
      </c>
      <c r="BD1011" s="79" t="str">
        <f>IF(Edges[[#This Row],[Vertex 1]]=Edges[[#This Row],[Vertex 2]],"HIDE","SHOW")</f>
        <v>HIDE</v>
      </c>
      <c r="BE1011" s="124" t="e">
        <f>REPLACE(INDEX(GroupVertices[Group], MATCH(Edges[[#This Row],[Vertex 1]],GroupVertices[Vertex],0)),1,1,"")</f>
        <v>#N/A</v>
      </c>
      <c r="BF1011" s="124" t="e">
        <f>REPLACE(INDEX(GroupVertices[Group], MATCH(Edges[[#This Row],[Vertex 2]],GroupVertices[Vertex],0)),1,1,"")</f>
        <v>#N/A</v>
      </c>
    </row>
    <row r="1012" spans="1:58" x14ac:dyDescent="0.25">
      <c r="A1012" s="64" t="s">
        <v>830</v>
      </c>
      <c r="B1012" s="64" t="s">
        <v>1286</v>
      </c>
      <c r="C1012" s="65"/>
      <c r="D1012" s="66"/>
      <c r="E1012" s="67"/>
      <c r="F1012" s="68"/>
      <c r="G1012" s="65" t="str">
        <f>IF(Edges[[#This Row],[Vertex 1]]=Edges[[#This Row],[Vertex 2]],"HIDE","SHOW")</f>
        <v>SHOW</v>
      </c>
      <c r="H1012" s="69"/>
      <c r="I1012" s="70"/>
      <c r="J1012" s="70"/>
      <c r="K1012" s="34" t="s">
        <v>65</v>
      </c>
      <c r="L1012" s="77">
        <v>1012</v>
      </c>
      <c r="M1012" s="77"/>
      <c r="N1012" s="72"/>
      <c r="O1012" s="79" t="s">
        <v>1646</v>
      </c>
      <c r="P1012" s="81">
        <v>42853.432986111111</v>
      </c>
      <c r="Q1012" s="79" t="s">
        <v>2189</v>
      </c>
      <c r="R1012" s="82" t="s">
        <v>3510</v>
      </c>
      <c r="S1012" s="79" t="s">
        <v>4020</v>
      </c>
      <c r="T1012" s="79"/>
      <c r="U1012" s="79"/>
      <c r="V1012" s="82" t="s">
        <v>5215</v>
      </c>
      <c r="W1012" s="81">
        <v>42853.432986111111</v>
      </c>
      <c r="X1012" s="82" t="s">
        <v>6609</v>
      </c>
      <c r="Y1012" s="79"/>
      <c r="Z1012" s="79"/>
      <c r="AA1012" s="83" t="s">
        <v>8656</v>
      </c>
      <c r="AB1012" s="79"/>
      <c r="AC1012" s="79" t="b">
        <v>0</v>
      </c>
      <c r="AD1012" s="79">
        <v>0</v>
      </c>
      <c r="AE1012" s="83" t="s">
        <v>9915</v>
      </c>
      <c r="AF1012" s="79" t="b">
        <v>0</v>
      </c>
      <c r="AG1012" s="79" t="s">
        <v>9963</v>
      </c>
      <c r="AH1012" s="79"/>
      <c r="AI1012" s="83" t="s">
        <v>9915</v>
      </c>
      <c r="AJ1012" s="79" t="b">
        <v>0</v>
      </c>
      <c r="AK1012" s="79">
        <v>3</v>
      </c>
      <c r="AL1012" s="83" t="s">
        <v>9290</v>
      </c>
      <c r="AM1012" s="79" t="s">
        <v>9991</v>
      </c>
      <c r="AN1012" s="79" t="b">
        <v>0</v>
      </c>
      <c r="AO1012" s="83" t="s">
        <v>9290</v>
      </c>
      <c r="AP1012" s="79" t="s">
        <v>179</v>
      </c>
      <c r="AQ1012" s="79">
        <v>0</v>
      </c>
      <c r="AR1012" s="79">
        <v>0</v>
      </c>
      <c r="AS1012" s="79"/>
      <c r="AT1012" s="79"/>
      <c r="AU1012" s="79"/>
      <c r="AV1012" s="79"/>
      <c r="AW1012" s="79"/>
      <c r="AX1012" s="79"/>
      <c r="AY1012" s="79"/>
      <c r="AZ1012" s="79"/>
      <c r="BA1012">
        <v>1</v>
      </c>
      <c r="BB1012">
        <v>1</v>
      </c>
      <c r="BC1012" s="79" t="str">
        <f>IF(Edges[[#This Row],[Sentiment]]=0,"NEUTRAL",IF(Edges[[#This Row],[Sentiment]]=1,"POSITIVE",IF(Edges[[#This Row],[Sentiment]]=-1,"NEGATIVE")))</f>
        <v>POSITIVE</v>
      </c>
      <c r="BD1012" s="79" t="str">
        <f>IF(Edges[[#This Row],[Vertex 1]]=Edges[[#This Row],[Vertex 2]],"HIDE","SHOW")</f>
        <v>SHOW</v>
      </c>
      <c r="BE1012" s="78" t="str">
        <f>REPLACE(INDEX(GroupVertices[Group], MATCH(Edges[[#This Row],[Vertex 1]],GroupVertices[Vertex],0)),1,1,"")</f>
        <v>OSITIVE</v>
      </c>
      <c r="BF1012" s="78" t="str">
        <f>REPLACE(INDEX(GroupVertices[Group], MATCH(Edges[[#This Row],[Vertex 2]],GroupVertices[Vertex],0)),1,1,"")</f>
        <v>EUTRAL</v>
      </c>
    </row>
    <row r="1013" spans="1:58" x14ac:dyDescent="0.25">
      <c r="A1013" s="64" t="s">
        <v>831</v>
      </c>
      <c r="B1013" s="64" t="s">
        <v>1176</v>
      </c>
      <c r="C1013" s="65"/>
      <c r="D1013" s="66"/>
      <c r="E1013" s="67"/>
      <c r="F1013" s="68"/>
      <c r="G1013" s="65" t="str">
        <f>IF(Edges[[#This Row],[Vertex 1]]=Edges[[#This Row],[Vertex 2]],"HIDE","SHOW")</f>
        <v>SHOW</v>
      </c>
      <c r="H1013" s="69"/>
      <c r="I1013" s="70"/>
      <c r="J1013" s="70"/>
      <c r="K1013" s="34" t="s">
        <v>65</v>
      </c>
      <c r="L1013" s="77">
        <v>1013</v>
      </c>
      <c r="M1013" s="77"/>
      <c r="N1013" s="72"/>
      <c r="O1013" s="79" t="s">
        <v>1647</v>
      </c>
      <c r="P1013" s="81">
        <v>42853.439062500001</v>
      </c>
      <c r="Q1013" s="79" t="s">
        <v>2190</v>
      </c>
      <c r="R1013" s="79"/>
      <c r="S1013" s="79"/>
      <c r="T1013" s="79"/>
      <c r="U1013" s="79"/>
      <c r="V1013" s="82" t="s">
        <v>5216</v>
      </c>
      <c r="W1013" s="81">
        <v>42853.439062500001</v>
      </c>
      <c r="X1013" s="82" t="s">
        <v>6610</v>
      </c>
      <c r="Y1013" s="79"/>
      <c r="Z1013" s="79"/>
      <c r="AA1013" s="83" t="s">
        <v>8657</v>
      </c>
      <c r="AB1013" s="79"/>
      <c r="AC1013" s="79" t="b">
        <v>0</v>
      </c>
      <c r="AD1013" s="79">
        <v>0</v>
      </c>
      <c r="AE1013" s="83" t="s">
        <v>9925</v>
      </c>
      <c r="AF1013" s="79" t="b">
        <v>0</v>
      </c>
      <c r="AG1013" s="79" t="s">
        <v>9963</v>
      </c>
      <c r="AH1013" s="79"/>
      <c r="AI1013" s="83" t="s">
        <v>9915</v>
      </c>
      <c r="AJ1013" s="79" t="b">
        <v>0</v>
      </c>
      <c r="AK1013" s="79">
        <v>0</v>
      </c>
      <c r="AL1013" s="83" t="s">
        <v>9915</v>
      </c>
      <c r="AM1013" s="79" t="s">
        <v>9990</v>
      </c>
      <c r="AN1013" s="79" t="b">
        <v>0</v>
      </c>
      <c r="AO1013" s="83" t="s">
        <v>8657</v>
      </c>
      <c r="AP1013" s="79" t="s">
        <v>179</v>
      </c>
      <c r="AQ1013" s="79">
        <v>0</v>
      </c>
      <c r="AR1013" s="79">
        <v>0</v>
      </c>
      <c r="AS1013" s="79"/>
      <c r="AT1013" s="79"/>
      <c r="AU1013" s="79"/>
      <c r="AV1013" s="79"/>
      <c r="AW1013" s="79"/>
      <c r="AX1013" s="79"/>
      <c r="AY1013" s="79"/>
      <c r="AZ1013" s="79"/>
      <c r="BA1013">
        <v>1</v>
      </c>
      <c r="BB1013">
        <v>1</v>
      </c>
      <c r="BC1013" s="79" t="str">
        <f>IF(Edges[[#This Row],[Sentiment]]=0,"NEUTRAL",IF(Edges[[#This Row],[Sentiment]]=1,"POSITIVE",IF(Edges[[#This Row],[Sentiment]]=-1,"NEGATIVE")))</f>
        <v>POSITIVE</v>
      </c>
      <c r="BD1013" s="79" t="str">
        <f>IF(Edges[[#This Row],[Vertex 1]]=Edges[[#This Row],[Vertex 2]],"HIDE","SHOW")</f>
        <v>SHOW</v>
      </c>
      <c r="BE1013" s="78" t="str">
        <f>REPLACE(INDEX(GroupVertices[Group], MATCH(Edges[[#This Row],[Vertex 1]],GroupVertices[Vertex],0)),1,1,"")</f>
        <v>OSITIVE</v>
      </c>
      <c r="BF1013" s="78" t="str">
        <f>REPLACE(INDEX(GroupVertices[Group], MATCH(Edges[[#This Row],[Vertex 2]],GroupVertices[Vertex],0)),1,1,"")</f>
        <v>eneral</v>
      </c>
    </row>
    <row r="1014" spans="1:58" hidden="1" x14ac:dyDescent="0.25">
      <c r="A1014" s="64" t="s">
        <v>832</v>
      </c>
      <c r="B1014" s="64" t="s">
        <v>832</v>
      </c>
      <c r="C1014" s="65"/>
      <c r="D1014" s="66"/>
      <c r="E1014" s="67"/>
      <c r="F1014" s="68"/>
      <c r="G1014" s="65" t="str">
        <f>IF(Edges[[#This Row],[Vertex 1]]=Edges[[#This Row],[Vertex 2]],"HIDE","SHOW")</f>
        <v>HIDE</v>
      </c>
      <c r="H1014" s="69"/>
      <c r="I1014" s="70"/>
      <c r="J1014" s="70"/>
      <c r="K1014" s="34"/>
      <c r="L1014" s="77"/>
      <c r="M1014" s="77"/>
      <c r="N1014" s="72"/>
      <c r="O1014" s="79" t="s">
        <v>179</v>
      </c>
      <c r="P1014" s="81">
        <v>42853.439675925925</v>
      </c>
      <c r="Q1014" s="79" t="s">
        <v>2191</v>
      </c>
      <c r="R1014" s="82" t="s">
        <v>3511</v>
      </c>
      <c r="S1014" s="79" t="s">
        <v>4140</v>
      </c>
      <c r="T1014" s="79"/>
      <c r="U1014" s="79"/>
      <c r="V1014" s="82" t="s">
        <v>5217</v>
      </c>
      <c r="W1014" s="81">
        <v>42853.439675925925</v>
      </c>
      <c r="X1014" s="82" t="s">
        <v>6611</v>
      </c>
      <c r="Y1014" s="79"/>
      <c r="Z1014" s="79"/>
      <c r="AA1014" s="83" t="s">
        <v>8658</v>
      </c>
      <c r="AB1014" s="79"/>
      <c r="AC1014" s="79" t="b">
        <v>0</v>
      </c>
      <c r="AD1014" s="79">
        <v>0</v>
      </c>
      <c r="AE1014" s="83" t="s">
        <v>9915</v>
      </c>
      <c r="AF1014" s="79" t="b">
        <v>0</v>
      </c>
      <c r="AG1014" s="79" t="s">
        <v>9963</v>
      </c>
      <c r="AH1014" s="79"/>
      <c r="AI1014" s="83" t="s">
        <v>9915</v>
      </c>
      <c r="AJ1014" s="79" t="b">
        <v>0</v>
      </c>
      <c r="AK1014" s="79">
        <v>0</v>
      </c>
      <c r="AL1014" s="83" t="s">
        <v>9915</v>
      </c>
      <c r="AM1014" s="79" t="s">
        <v>4133</v>
      </c>
      <c r="AN1014" s="79" t="b">
        <v>0</v>
      </c>
      <c r="AO1014" s="83" t="s">
        <v>8658</v>
      </c>
      <c r="AP1014" s="79" t="s">
        <v>179</v>
      </c>
      <c r="AQ1014" s="79">
        <v>0</v>
      </c>
      <c r="AR1014" s="79">
        <v>0</v>
      </c>
      <c r="AS1014" s="79"/>
      <c r="AT1014" s="79"/>
      <c r="AU1014" s="79"/>
      <c r="AV1014" s="79"/>
      <c r="AW1014" s="79"/>
      <c r="AX1014" s="79"/>
      <c r="AY1014" s="79"/>
      <c r="AZ1014" s="79"/>
      <c r="BA1014">
        <v>1</v>
      </c>
      <c r="BB1014">
        <v>1</v>
      </c>
      <c r="BC1014" s="79" t="str">
        <f>IF(Edges[[#This Row],[Sentiment]]=0,"NEUTRAL",IF(Edges[[#This Row],[Sentiment]]=1,"POSITIVE",IF(Edges[[#This Row],[Sentiment]]=-1,"NEGATIVE")))</f>
        <v>POSITIVE</v>
      </c>
      <c r="BD1014" s="79" t="str">
        <f>IF(Edges[[#This Row],[Vertex 1]]=Edges[[#This Row],[Vertex 2]],"HIDE","SHOW")</f>
        <v>HIDE</v>
      </c>
      <c r="BE1014" s="124" t="e">
        <f>REPLACE(INDEX(GroupVertices[Group], MATCH(Edges[[#This Row],[Vertex 1]],GroupVertices[Vertex],0)),1,1,"")</f>
        <v>#N/A</v>
      </c>
      <c r="BF1014" s="124" t="e">
        <f>REPLACE(INDEX(GroupVertices[Group], MATCH(Edges[[#This Row],[Vertex 2]],GroupVertices[Vertex],0)),1,1,"")</f>
        <v>#N/A</v>
      </c>
    </row>
    <row r="1015" spans="1:58" hidden="1" x14ac:dyDescent="0.25">
      <c r="A1015" s="64" t="s">
        <v>833</v>
      </c>
      <c r="B1015" s="64" t="s">
        <v>833</v>
      </c>
      <c r="C1015" s="65"/>
      <c r="D1015" s="66"/>
      <c r="E1015" s="67"/>
      <c r="F1015" s="68"/>
      <c r="G1015" s="65" t="str">
        <f>IF(Edges[[#This Row],[Vertex 1]]=Edges[[#This Row],[Vertex 2]],"HIDE","SHOW")</f>
        <v>HIDE</v>
      </c>
      <c r="H1015" s="69"/>
      <c r="I1015" s="70"/>
      <c r="J1015" s="70"/>
      <c r="K1015" s="34"/>
      <c r="L1015" s="77"/>
      <c r="M1015" s="77"/>
      <c r="N1015" s="72"/>
      <c r="O1015" s="79" t="s">
        <v>179</v>
      </c>
      <c r="P1015" s="81">
        <v>42853.439814814818</v>
      </c>
      <c r="Q1015" s="79" t="s">
        <v>2192</v>
      </c>
      <c r="R1015" s="82" t="s">
        <v>3511</v>
      </c>
      <c r="S1015" s="79" t="s">
        <v>4140</v>
      </c>
      <c r="T1015" s="79"/>
      <c r="U1015" s="79"/>
      <c r="V1015" s="82" t="s">
        <v>5218</v>
      </c>
      <c r="W1015" s="81">
        <v>42853.439814814818</v>
      </c>
      <c r="X1015" s="82" t="s">
        <v>6612</v>
      </c>
      <c r="Y1015" s="79"/>
      <c r="Z1015" s="79"/>
      <c r="AA1015" s="83" t="s">
        <v>8659</v>
      </c>
      <c r="AB1015" s="79"/>
      <c r="AC1015" s="79" t="b">
        <v>0</v>
      </c>
      <c r="AD1015" s="79">
        <v>0</v>
      </c>
      <c r="AE1015" s="83" t="s">
        <v>9915</v>
      </c>
      <c r="AF1015" s="79" t="b">
        <v>0</v>
      </c>
      <c r="AG1015" s="79" t="s">
        <v>9963</v>
      </c>
      <c r="AH1015" s="79"/>
      <c r="AI1015" s="83" t="s">
        <v>9915</v>
      </c>
      <c r="AJ1015" s="79" t="b">
        <v>0</v>
      </c>
      <c r="AK1015" s="79">
        <v>0</v>
      </c>
      <c r="AL1015" s="83" t="s">
        <v>9915</v>
      </c>
      <c r="AM1015" s="79" t="s">
        <v>4133</v>
      </c>
      <c r="AN1015" s="79" t="b">
        <v>0</v>
      </c>
      <c r="AO1015" s="83" t="s">
        <v>8659</v>
      </c>
      <c r="AP1015" s="79" t="s">
        <v>179</v>
      </c>
      <c r="AQ1015" s="79">
        <v>0</v>
      </c>
      <c r="AR1015" s="79">
        <v>0</v>
      </c>
      <c r="AS1015" s="79"/>
      <c r="AT1015" s="79"/>
      <c r="AU1015" s="79"/>
      <c r="AV1015" s="79"/>
      <c r="AW1015" s="79"/>
      <c r="AX1015" s="79"/>
      <c r="AY1015" s="79"/>
      <c r="AZ1015" s="79"/>
      <c r="BA1015">
        <v>1</v>
      </c>
      <c r="BB1015">
        <v>1</v>
      </c>
      <c r="BC1015" s="79" t="str">
        <f>IF(Edges[[#This Row],[Sentiment]]=0,"NEUTRAL",IF(Edges[[#This Row],[Sentiment]]=1,"POSITIVE",IF(Edges[[#This Row],[Sentiment]]=-1,"NEGATIVE")))</f>
        <v>POSITIVE</v>
      </c>
      <c r="BD1015" s="79" t="str">
        <f>IF(Edges[[#This Row],[Vertex 1]]=Edges[[#This Row],[Vertex 2]],"HIDE","SHOW")</f>
        <v>HIDE</v>
      </c>
      <c r="BE1015" s="124" t="e">
        <f>REPLACE(INDEX(GroupVertices[Group], MATCH(Edges[[#This Row],[Vertex 1]],GroupVertices[Vertex],0)),1,1,"")</f>
        <v>#N/A</v>
      </c>
      <c r="BF1015" s="124" t="e">
        <f>REPLACE(INDEX(GroupVertices[Group], MATCH(Edges[[#This Row],[Vertex 2]],GroupVertices[Vertex],0)),1,1,"")</f>
        <v>#N/A</v>
      </c>
    </row>
    <row r="1016" spans="1:58" x14ac:dyDescent="0.25">
      <c r="A1016" s="64" t="s">
        <v>834</v>
      </c>
      <c r="B1016" s="64" t="s">
        <v>1520</v>
      </c>
      <c r="C1016" s="65"/>
      <c r="D1016" s="66"/>
      <c r="E1016" s="67"/>
      <c r="F1016" s="68"/>
      <c r="G1016" s="65" t="str">
        <f>IF(Edges[[#This Row],[Vertex 1]]=Edges[[#This Row],[Vertex 2]],"HIDE","SHOW")</f>
        <v>SHOW</v>
      </c>
      <c r="H1016" s="69"/>
      <c r="I1016" s="70"/>
      <c r="J1016" s="70"/>
      <c r="K1016" s="34" t="s">
        <v>65</v>
      </c>
      <c r="L1016" s="77">
        <v>1016</v>
      </c>
      <c r="M1016" s="77"/>
      <c r="N1016" s="72"/>
      <c r="O1016" s="79" t="s">
        <v>1646</v>
      </c>
      <c r="P1016" s="81">
        <v>42853.440069444441</v>
      </c>
      <c r="Q1016" s="79" t="s">
        <v>2141</v>
      </c>
      <c r="R1016" s="82" t="s">
        <v>3478</v>
      </c>
      <c r="S1016" s="79" t="s">
        <v>4037</v>
      </c>
      <c r="T1016" s="79" t="s">
        <v>4355</v>
      </c>
      <c r="U1016" s="79"/>
      <c r="V1016" s="82" t="s">
        <v>4787</v>
      </c>
      <c r="W1016" s="81">
        <v>42853.440069444441</v>
      </c>
      <c r="X1016" s="82" t="s">
        <v>6613</v>
      </c>
      <c r="Y1016" s="79"/>
      <c r="Z1016" s="79"/>
      <c r="AA1016" s="83" t="s">
        <v>8660</v>
      </c>
      <c r="AB1016" s="79"/>
      <c r="AC1016" s="79" t="b">
        <v>0</v>
      </c>
      <c r="AD1016" s="79">
        <v>0</v>
      </c>
      <c r="AE1016" s="83" t="s">
        <v>9915</v>
      </c>
      <c r="AF1016" s="79" t="b">
        <v>0</v>
      </c>
      <c r="AG1016" s="79" t="s">
        <v>9963</v>
      </c>
      <c r="AH1016" s="79"/>
      <c r="AI1016" s="83" t="s">
        <v>9915</v>
      </c>
      <c r="AJ1016" s="79" t="b">
        <v>0</v>
      </c>
      <c r="AK1016" s="79">
        <v>10</v>
      </c>
      <c r="AL1016" s="83" t="s">
        <v>9816</v>
      </c>
      <c r="AM1016" s="79" t="s">
        <v>9990</v>
      </c>
      <c r="AN1016" s="79" t="b">
        <v>0</v>
      </c>
      <c r="AO1016" s="83" t="s">
        <v>9816</v>
      </c>
      <c r="AP1016" s="79" t="s">
        <v>179</v>
      </c>
      <c r="AQ1016" s="79">
        <v>0</v>
      </c>
      <c r="AR1016" s="79">
        <v>0</v>
      </c>
      <c r="AS1016" s="79"/>
      <c r="AT1016" s="79"/>
      <c r="AU1016" s="79"/>
      <c r="AV1016" s="79"/>
      <c r="AW1016" s="79"/>
      <c r="AX1016" s="79"/>
      <c r="AY1016" s="79"/>
      <c r="AZ1016" s="79"/>
      <c r="BA1016">
        <v>1</v>
      </c>
      <c r="BB1016">
        <v>1</v>
      </c>
      <c r="BC1016" s="79" t="str">
        <f>IF(Edges[[#This Row],[Sentiment]]=0,"NEUTRAL",IF(Edges[[#This Row],[Sentiment]]=1,"POSITIVE",IF(Edges[[#This Row],[Sentiment]]=-1,"NEGATIVE")))</f>
        <v>POSITIVE</v>
      </c>
      <c r="BD1016" s="79" t="str">
        <f>IF(Edges[[#This Row],[Vertex 1]]=Edges[[#This Row],[Vertex 2]],"HIDE","SHOW")</f>
        <v>SHOW</v>
      </c>
      <c r="BE1016" s="78" t="str">
        <f>REPLACE(INDEX(GroupVertices[Group], MATCH(Edges[[#This Row],[Vertex 1]],GroupVertices[Vertex],0)),1,1,"")</f>
        <v>OSITIVE</v>
      </c>
      <c r="BF1016" s="78" t="str">
        <f>REPLACE(INDEX(GroupVertices[Group], MATCH(Edges[[#This Row],[Vertex 2]],GroupVertices[Vertex],0)),1,1,"")</f>
        <v>EUTRAL</v>
      </c>
    </row>
    <row r="1017" spans="1:58" hidden="1" x14ac:dyDescent="0.25">
      <c r="A1017" s="64" t="s">
        <v>835</v>
      </c>
      <c r="B1017" s="64" t="s">
        <v>835</v>
      </c>
      <c r="C1017" s="65"/>
      <c r="D1017" s="66"/>
      <c r="E1017" s="67"/>
      <c r="F1017" s="68"/>
      <c r="G1017" s="65" t="str">
        <f>IF(Edges[[#This Row],[Vertex 1]]=Edges[[#This Row],[Vertex 2]],"HIDE","SHOW")</f>
        <v>HIDE</v>
      </c>
      <c r="H1017" s="69"/>
      <c r="I1017" s="70"/>
      <c r="J1017" s="70"/>
      <c r="K1017" s="34"/>
      <c r="L1017" s="77"/>
      <c r="M1017" s="77"/>
      <c r="N1017" s="72"/>
      <c r="O1017" s="79" t="s">
        <v>179</v>
      </c>
      <c r="P1017" s="81">
        <v>42853.441979166666</v>
      </c>
      <c r="Q1017" s="79" t="s">
        <v>2193</v>
      </c>
      <c r="R1017" s="82" t="s">
        <v>3512</v>
      </c>
      <c r="S1017" s="79" t="s">
        <v>4144</v>
      </c>
      <c r="T1017" s="79" t="s">
        <v>4363</v>
      </c>
      <c r="U1017" s="82" t="s">
        <v>4596</v>
      </c>
      <c r="V1017" s="82" t="s">
        <v>4596</v>
      </c>
      <c r="W1017" s="81">
        <v>42853.441979166666</v>
      </c>
      <c r="X1017" s="82" t="s">
        <v>6614</v>
      </c>
      <c r="Y1017" s="79"/>
      <c r="Z1017" s="79"/>
      <c r="AA1017" s="83" t="s">
        <v>8661</v>
      </c>
      <c r="AB1017" s="79"/>
      <c r="AC1017" s="79" t="b">
        <v>0</v>
      </c>
      <c r="AD1017" s="79">
        <v>0</v>
      </c>
      <c r="AE1017" s="83" t="s">
        <v>9915</v>
      </c>
      <c r="AF1017" s="79" t="b">
        <v>0</v>
      </c>
      <c r="AG1017" s="79" t="s">
        <v>9963</v>
      </c>
      <c r="AH1017" s="79"/>
      <c r="AI1017" s="83" t="s">
        <v>9915</v>
      </c>
      <c r="AJ1017" s="79" t="b">
        <v>0</v>
      </c>
      <c r="AK1017" s="79">
        <v>0</v>
      </c>
      <c r="AL1017" s="83" t="s">
        <v>9915</v>
      </c>
      <c r="AM1017" s="79" t="s">
        <v>9990</v>
      </c>
      <c r="AN1017" s="79" t="b">
        <v>0</v>
      </c>
      <c r="AO1017" s="83" t="s">
        <v>8661</v>
      </c>
      <c r="AP1017" s="79" t="s">
        <v>179</v>
      </c>
      <c r="AQ1017" s="79">
        <v>0</v>
      </c>
      <c r="AR1017" s="79">
        <v>0</v>
      </c>
      <c r="AS1017" s="79"/>
      <c r="AT1017" s="79"/>
      <c r="AU1017" s="79"/>
      <c r="AV1017" s="79"/>
      <c r="AW1017" s="79"/>
      <c r="AX1017" s="79"/>
      <c r="AY1017" s="79"/>
      <c r="AZ1017" s="79"/>
      <c r="BA1017">
        <v>1</v>
      </c>
      <c r="BB1017">
        <v>1</v>
      </c>
      <c r="BC1017" s="79" t="str">
        <f>IF(Edges[[#This Row],[Sentiment]]=0,"NEUTRAL",IF(Edges[[#This Row],[Sentiment]]=1,"POSITIVE",IF(Edges[[#This Row],[Sentiment]]=-1,"NEGATIVE")))</f>
        <v>POSITIVE</v>
      </c>
      <c r="BD1017" s="79" t="str">
        <f>IF(Edges[[#This Row],[Vertex 1]]=Edges[[#This Row],[Vertex 2]],"HIDE","SHOW")</f>
        <v>HIDE</v>
      </c>
      <c r="BE1017" s="124" t="e">
        <f>REPLACE(INDEX(GroupVertices[Group], MATCH(Edges[[#This Row],[Vertex 1]],GroupVertices[Vertex],0)),1,1,"")</f>
        <v>#N/A</v>
      </c>
      <c r="BF1017" s="124" t="e">
        <f>REPLACE(INDEX(GroupVertices[Group], MATCH(Edges[[#This Row],[Vertex 2]],GroupVertices[Vertex],0)),1,1,"")</f>
        <v>#N/A</v>
      </c>
    </row>
    <row r="1018" spans="1:58" hidden="1" x14ac:dyDescent="0.25">
      <c r="A1018" s="64" t="s">
        <v>836</v>
      </c>
      <c r="B1018" s="64" t="s">
        <v>836</v>
      </c>
      <c r="C1018" s="65"/>
      <c r="D1018" s="66"/>
      <c r="E1018" s="67"/>
      <c r="F1018" s="68"/>
      <c r="G1018" s="65" t="str">
        <f>IF(Edges[[#This Row],[Vertex 1]]=Edges[[#This Row],[Vertex 2]],"HIDE","SHOW")</f>
        <v>HIDE</v>
      </c>
      <c r="H1018" s="69"/>
      <c r="I1018" s="70"/>
      <c r="J1018" s="70"/>
      <c r="K1018" s="34"/>
      <c r="L1018" s="77"/>
      <c r="M1018" s="77"/>
      <c r="N1018" s="72"/>
      <c r="O1018" s="79" t="s">
        <v>179</v>
      </c>
      <c r="P1018" s="81">
        <v>42853.443541666667</v>
      </c>
      <c r="Q1018" s="79" t="s">
        <v>2194</v>
      </c>
      <c r="R1018" s="79"/>
      <c r="S1018" s="79"/>
      <c r="T1018" s="79" t="s">
        <v>4333</v>
      </c>
      <c r="U1018" s="82" t="s">
        <v>4597</v>
      </c>
      <c r="V1018" s="82" t="s">
        <v>4597</v>
      </c>
      <c r="W1018" s="81">
        <v>42853.443541666667</v>
      </c>
      <c r="X1018" s="82" t="s">
        <v>6615</v>
      </c>
      <c r="Y1018" s="79"/>
      <c r="Z1018" s="79"/>
      <c r="AA1018" s="83" t="s">
        <v>8662</v>
      </c>
      <c r="AB1018" s="79"/>
      <c r="AC1018" s="79" t="b">
        <v>0</v>
      </c>
      <c r="AD1018" s="79">
        <v>0</v>
      </c>
      <c r="AE1018" s="83" t="s">
        <v>9915</v>
      </c>
      <c r="AF1018" s="79" t="b">
        <v>0</v>
      </c>
      <c r="AG1018" s="79" t="s">
        <v>9963</v>
      </c>
      <c r="AH1018" s="79"/>
      <c r="AI1018" s="83" t="s">
        <v>9915</v>
      </c>
      <c r="AJ1018" s="79" t="b">
        <v>0</v>
      </c>
      <c r="AK1018" s="79">
        <v>0</v>
      </c>
      <c r="AL1018" s="83" t="s">
        <v>9915</v>
      </c>
      <c r="AM1018" s="79" t="s">
        <v>9990</v>
      </c>
      <c r="AN1018" s="79" t="b">
        <v>0</v>
      </c>
      <c r="AO1018" s="83" t="s">
        <v>8662</v>
      </c>
      <c r="AP1018" s="79" t="s">
        <v>179</v>
      </c>
      <c r="AQ1018" s="79">
        <v>0</v>
      </c>
      <c r="AR1018" s="79">
        <v>0</v>
      </c>
      <c r="AS1018" s="79"/>
      <c r="AT1018" s="79"/>
      <c r="AU1018" s="79"/>
      <c r="AV1018" s="79"/>
      <c r="AW1018" s="79"/>
      <c r="AX1018" s="79"/>
      <c r="AY1018" s="79"/>
      <c r="AZ1018" s="79"/>
      <c r="BA1018">
        <v>1</v>
      </c>
      <c r="BB1018">
        <v>1</v>
      </c>
      <c r="BC1018" s="79" t="str">
        <f>IF(Edges[[#This Row],[Sentiment]]=0,"NEUTRAL",IF(Edges[[#This Row],[Sentiment]]=1,"POSITIVE",IF(Edges[[#This Row],[Sentiment]]=-1,"NEGATIVE")))</f>
        <v>POSITIVE</v>
      </c>
      <c r="BD1018" s="79" t="str">
        <f>IF(Edges[[#This Row],[Vertex 1]]=Edges[[#This Row],[Vertex 2]],"HIDE","SHOW")</f>
        <v>HIDE</v>
      </c>
      <c r="BE1018" s="124" t="e">
        <f>REPLACE(INDEX(GroupVertices[Group], MATCH(Edges[[#This Row],[Vertex 1]],GroupVertices[Vertex],0)),1,1,"")</f>
        <v>#N/A</v>
      </c>
      <c r="BF1018" s="124" t="e">
        <f>REPLACE(INDEX(GroupVertices[Group], MATCH(Edges[[#This Row],[Vertex 2]],GroupVertices[Vertex],0)),1,1,"")</f>
        <v>#N/A</v>
      </c>
    </row>
    <row r="1019" spans="1:58" hidden="1" x14ac:dyDescent="0.25">
      <c r="A1019" s="64" t="s">
        <v>837</v>
      </c>
      <c r="B1019" s="64" t="s">
        <v>837</v>
      </c>
      <c r="C1019" s="65"/>
      <c r="D1019" s="66"/>
      <c r="E1019" s="67"/>
      <c r="F1019" s="68"/>
      <c r="G1019" s="65" t="str">
        <f>IF(Edges[[#This Row],[Vertex 1]]=Edges[[#This Row],[Vertex 2]],"HIDE","SHOW")</f>
        <v>HIDE</v>
      </c>
      <c r="H1019" s="69"/>
      <c r="I1019" s="70"/>
      <c r="J1019" s="70"/>
      <c r="K1019" s="34"/>
      <c r="L1019" s="77"/>
      <c r="M1019" s="77"/>
      <c r="N1019" s="72"/>
      <c r="O1019" s="79" t="s">
        <v>179</v>
      </c>
      <c r="P1019" s="81">
        <v>42853.449340277781</v>
      </c>
      <c r="Q1019" s="79" t="s">
        <v>2195</v>
      </c>
      <c r="R1019" s="82" t="s">
        <v>3416</v>
      </c>
      <c r="S1019" s="79" t="s">
        <v>4037</v>
      </c>
      <c r="T1019" s="79"/>
      <c r="U1019" s="79"/>
      <c r="V1019" s="82" t="s">
        <v>5219</v>
      </c>
      <c r="W1019" s="81">
        <v>42853.449340277781</v>
      </c>
      <c r="X1019" s="82" t="s">
        <v>6616</v>
      </c>
      <c r="Y1019" s="79"/>
      <c r="Z1019" s="79"/>
      <c r="AA1019" s="83" t="s">
        <v>8663</v>
      </c>
      <c r="AB1019" s="79"/>
      <c r="AC1019" s="79" t="b">
        <v>0</v>
      </c>
      <c r="AD1019" s="79">
        <v>0</v>
      </c>
      <c r="AE1019" s="83" t="s">
        <v>9915</v>
      </c>
      <c r="AF1019" s="79" t="b">
        <v>0</v>
      </c>
      <c r="AG1019" s="79" t="s">
        <v>9963</v>
      </c>
      <c r="AH1019" s="79"/>
      <c r="AI1019" s="83" t="s">
        <v>9915</v>
      </c>
      <c r="AJ1019" s="79" t="b">
        <v>0</v>
      </c>
      <c r="AK1019" s="79">
        <v>0</v>
      </c>
      <c r="AL1019" s="83" t="s">
        <v>9915</v>
      </c>
      <c r="AM1019" s="79" t="s">
        <v>10040</v>
      </c>
      <c r="AN1019" s="79" t="b">
        <v>0</v>
      </c>
      <c r="AO1019" s="83" t="s">
        <v>8663</v>
      </c>
      <c r="AP1019" s="79" t="s">
        <v>179</v>
      </c>
      <c r="AQ1019" s="79">
        <v>0</v>
      </c>
      <c r="AR1019" s="79">
        <v>0</v>
      </c>
      <c r="AS1019" s="79"/>
      <c r="AT1019" s="79"/>
      <c r="AU1019" s="79"/>
      <c r="AV1019" s="79"/>
      <c r="AW1019" s="79"/>
      <c r="AX1019" s="79"/>
      <c r="AY1019" s="79"/>
      <c r="AZ1019" s="79"/>
      <c r="BA1019">
        <v>1</v>
      </c>
      <c r="BB1019">
        <v>1</v>
      </c>
      <c r="BC1019" s="79" t="str">
        <f>IF(Edges[[#This Row],[Sentiment]]=0,"NEUTRAL",IF(Edges[[#This Row],[Sentiment]]=1,"POSITIVE",IF(Edges[[#This Row],[Sentiment]]=-1,"NEGATIVE")))</f>
        <v>POSITIVE</v>
      </c>
      <c r="BD1019" s="79" t="str">
        <f>IF(Edges[[#This Row],[Vertex 1]]=Edges[[#This Row],[Vertex 2]],"HIDE","SHOW")</f>
        <v>HIDE</v>
      </c>
      <c r="BE1019" s="124" t="e">
        <f>REPLACE(INDEX(GroupVertices[Group], MATCH(Edges[[#This Row],[Vertex 1]],GroupVertices[Vertex],0)),1,1,"")</f>
        <v>#N/A</v>
      </c>
      <c r="BF1019" s="124" t="e">
        <f>REPLACE(INDEX(GroupVertices[Group], MATCH(Edges[[#This Row],[Vertex 2]],GroupVertices[Vertex],0)),1,1,"")</f>
        <v>#N/A</v>
      </c>
    </row>
    <row r="1020" spans="1:58" hidden="1" x14ac:dyDescent="0.25">
      <c r="A1020" s="64" t="s">
        <v>838</v>
      </c>
      <c r="B1020" s="64" t="s">
        <v>838</v>
      </c>
      <c r="C1020" s="65"/>
      <c r="D1020" s="66"/>
      <c r="E1020" s="67"/>
      <c r="F1020" s="68"/>
      <c r="G1020" s="65" t="str">
        <f>IF(Edges[[#This Row],[Vertex 1]]=Edges[[#This Row],[Vertex 2]],"HIDE","SHOW")</f>
        <v>HIDE</v>
      </c>
      <c r="H1020" s="69"/>
      <c r="I1020" s="70"/>
      <c r="J1020" s="70"/>
      <c r="K1020" s="34"/>
      <c r="L1020" s="77"/>
      <c r="M1020" s="77"/>
      <c r="N1020" s="72"/>
      <c r="O1020" s="79" t="s">
        <v>179</v>
      </c>
      <c r="P1020" s="81">
        <v>42853.450752314813</v>
      </c>
      <c r="Q1020" s="79" t="s">
        <v>2196</v>
      </c>
      <c r="R1020" s="82" t="s">
        <v>3513</v>
      </c>
      <c r="S1020" s="79" t="s">
        <v>4145</v>
      </c>
      <c r="T1020" s="79"/>
      <c r="U1020" s="82" t="s">
        <v>4598</v>
      </c>
      <c r="V1020" s="82" t="s">
        <v>4598</v>
      </c>
      <c r="W1020" s="81">
        <v>42853.450752314813</v>
      </c>
      <c r="X1020" s="82" t="s">
        <v>6617</v>
      </c>
      <c r="Y1020" s="79"/>
      <c r="Z1020" s="79"/>
      <c r="AA1020" s="83" t="s">
        <v>8664</v>
      </c>
      <c r="AB1020" s="79"/>
      <c r="AC1020" s="79" t="b">
        <v>0</v>
      </c>
      <c r="AD1020" s="79">
        <v>0</v>
      </c>
      <c r="AE1020" s="83" t="s">
        <v>9915</v>
      </c>
      <c r="AF1020" s="79" t="b">
        <v>0</v>
      </c>
      <c r="AG1020" s="79" t="s">
        <v>9963</v>
      </c>
      <c r="AH1020" s="79"/>
      <c r="AI1020" s="83" t="s">
        <v>9915</v>
      </c>
      <c r="AJ1020" s="79" t="b">
        <v>0</v>
      </c>
      <c r="AK1020" s="79">
        <v>0</v>
      </c>
      <c r="AL1020" s="83" t="s">
        <v>9915</v>
      </c>
      <c r="AM1020" s="79" t="s">
        <v>10005</v>
      </c>
      <c r="AN1020" s="79" t="b">
        <v>0</v>
      </c>
      <c r="AO1020" s="83" t="s">
        <v>8664</v>
      </c>
      <c r="AP1020" s="79" t="s">
        <v>179</v>
      </c>
      <c r="AQ1020" s="79">
        <v>0</v>
      </c>
      <c r="AR1020" s="79">
        <v>0</v>
      </c>
      <c r="AS1020" s="79"/>
      <c r="AT1020" s="79"/>
      <c r="AU1020" s="79"/>
      <c r="AV1020" s="79"/>
      <c r="AW1020" s="79"/>
      <c r="AX1020" s="79"/>
      <c r="AY1020" s="79"/>
      <c r="AZ1020" s="79"/>
      <c r="BA1020">
        <v>1</v>
      </c>
      <c r="BB1020">
        <v>1</v>
      </c>
      <c r="BC1020" s="79" t="str">
        <f>IF(Edges[[#This Row],[Sentiment]]=0,"NEUTRAL",IF(Edges[[#This Row],[Sentiment]]=1,"POSITIVE",IF(Edges[[#This Row],[Sentiment]]=-1,"NEGATIVE")))</f>
        <v>POSITIVE</v>
      </c>
      <c r="BD1020" s="79" t="str">
        <f>IF(Edges[[#This Row],[Vertex 1]]=Edges[[#This Row],[Vertex 2]],"HIDE","SHOW")</f>
        <v>HIDE</v>
      </c>
      <c r="BE1020" s="124" t="e">
        <f>REPLACE(INDEX(GroupVertices[Group], MATCH(Edges[[#This Row],[Vertex 1]],GroupVertices[Vertex],0)),1,1,"")</f>
        <v>#N/A</v>
      </c>
      <c r="BF1020" s="124" t="e">
        <f>REPLACE(INDEX(GroupVertices[Group], MATCH(Edges[[#This Row],[Vertex 2]],GroupVertices[Vertex],0)),1,1,"")</f>
        <v>#N/A</v>
      </c>
    </row>
    <row r="1021" spans="1:58" x14ac:dyDescent="0.25">
      <c r="A1021" s="64" t="s">
        <v>839</v>
      </c>
      <c r="B1021" s="64" t="s">
        <v>1298</v>
      </c>
      <c r="C1021" s="65"/>
      <c r="D1021" s="66"/>
      <c r="E1021" s="67"/>
      <c r="F1021" s="68"/>
      <c r="G1021" s="65" t="str">
        <f>IF(Edges[[#This Row],[Vertex 1]]=Edges[[#This Row],[Vertex 2]],"HIDE","SHOW")</f>
        <v>SHOW</v>
      </c>
      <c r="H1021" s="69"/>
      <c r="I1021" s="70"/>
      <c r="J1021" s="70"/>
      <c r="K1021" s="34" t="s">
        <v>65</v>
      </c>
      <c r="L1021" s="77">
        <v>1021</v>
      </c>
      <c r="M1021" s="77"/>
      <c r="N1021" s="72"/>
      <c r="O1021" s="79" t="s">
        <v>1646</v>
      </c>
      <c r="P1021" s="81">
        <v>42853.450879629629</v>
      </c>
      <c r="Q1021" s="79" t="s">
        <v>2197</v>
      </c>
      <c r="R1021" s="82" t="s">
        <v>3490</v>
      </c>
      <c r="S1021" s="79" t="s">
        <v>4138</v>
      </c>
      <c r="T1021" s="79"/>
      <c r="U1021" s="79"/>
      <c r="V1021" s="82" t="s">
        <v>5220</v>
      </c>
      <c r="W1021" s="81">
        <v>42853.450879629629</v>
      </c>
      <c r="X1021" s="82" t="s">
        <v>6618</v>
      </c>
      <c r="Y1021" s="79"/>
      <c r="Z1021" s="79"/>
      <c r="AA1021" s="83" t="s">
        <v>8665</v>
      </c>
      <c r="AB1021" s="79"/>
      <c r="AC1021" s="79" t="b">
        <v>0</v>
      </c>
      <c r="AD1021" s="79">
        <v>0</v>
      </c>
      <c r="AE1021" s="83" t="s">
        <v>9915</v>
      </c>
      <c r="AF1021" s="79" t="b">
        <v>0</v>
      </c>
      <c r="AG1021" s="79" t="s">
        <v>9963</v>
      </c>
      <c r="AH1021" s="79"/>
      <c r="AI1021" s="83" t="s">
        <v>9915</v>
      </c>
      <c r="AJ1021" s="79" t="b">
        <v>0</v>
      </c>
      <c r="AK1021" s="79">
        <v>0</v>
      </c>
      <c r="AL1021" s="83" t="s">
        <v>9915</v>
      </c>
      <c r="AM1021" s="79" t="s">
        <v>9991</v>
      </c>
      <c r="AN1021" s="79" t="b">
        <v>0</v>
      </c>
      <c r="AO1021" s="83" t="s">
        <v>8665</v>
      </c>
      <c r="AP1021" s="79" t="s">
        <v>179</v>
      </c>
      <c r="AQ1021" s="79">
        <v>0</v>
      </c>
      <c r="AR1021" s="79">
        <v>0</v>
      </c>
      <c r="AS1021" s="79"/>
      <c r="AT1021" s="79"/>
      <c r="AU1021" s="79"/>
      <c r="AV1021" s="79"/>
      <c r="AW1021" s="79"/>
      <c r="AX1021" s="79"/>
      <c r="AY1021" s="79"/>
      <c r="AZ1021" s="79"/>
      <c r="BA1021">
        <v>1</v>
      </c>
      <c r="BB1021">
        <v>1</v>
      </c>
      <c r="BC1021" s="79" t="str">
        <f>IF(Edges[[#This Row],[Sentiment]]=0,"NEUTRAL",IF(Edges[[#This Row],[Sentiment]]=1,"POSITIVE",IF(Edges[[#This Row],[Sentiment]]=-1,"NEGATIVE")))</f>
        <v>POSITIVE</v>
      </c>
      <c r="BD1021" s="79" t="str">
        <f>IF(Edges[[#This Row],[Vertex 1]]=Edges[[#This Row],[Vertex 2]],"HIDE","SHOW")</f>
        <v>SHOW</v>
      </c>
      <c r="BE1021" s="78" t="str">
        <f>REPLACE(INDEX(GroupVertices[Group], MATCH(Edges[[#This Row],[Vertex 1]],GroupVertices[Vertex],0)),1,1,"")</f>
        <v>OSITIVE</v>
      </c>
      <c r="BF1021" s="78" t="str">
        <f>REPLACE(INDEX(GroupVertices[Group], MATCH(Edges[[#This Row],[Vertex 2]],GroupVertices[Vertex],0)),1,1,"")</f>
        <v>EUTRAL</v>
      </c>
    </row>
    <row r="1022" spans="1:58" hidden="1" x14ac:dyDescent="0.25">
      <c r="A1022" s="64" t="s">
        <v>840</v>
      </c>
      <c r="B1022" s="64" t="s">
        <v>840</v>
      </c>
      <c r="C1022" s="65"/>
      <c r="D1022" s="66"/>
      <c r="E1022" s="67"/>
      <c r="F1022" s="68"/>
      <c r="G1022" s="65" t="str">
        <f>IF(Edges[[#This Row],[Vertex 1]]=Edges[[#This Row],[Vertex 2]],"HIDE","SHOW")</f>
        <v>HIDE</v>
      </c>
      <c r="H1022" s="69"/>
      <c r="I1022" s="70"/>
      <c r="J1022" s="70"/>
      <c r="K1022" s="34"/>
      <c r="L1022" s="77"/>
      <c r="M1022" s="77"/>
      <c r="N1022" s="72"/>
      <c r="O1022" s="79" t="s">
        <v>179</v>
      </c>
      <c r="P1022" s="81">
        <v>42853.452824074076</v>
      </c>
      <c r="Q1022" s="79" t="s">
        <v>2198</v>
      </c>
      <c r="R1022" s="82" t="s">
        <v>3416</v>
      </c>
      <c r="S1022" s="79" t="s">
        <v>4037</v>
      </c>
      <c r="T1022" s="79"/>
      <c r="U1022" s="79"/>
      <c r="V1022" s="82" t="s">
        <v>4787</v>
      </c>
      <c r="W1022" s="81">
        <v>42853.452824074076</v>
      </c>
      <c r="X1022" s="82" t="s">
        <v>6619</v>
      </c>
      <c r="Y1022" s="79"/>
      <c r="Z1022" s="79"/>
      <c r="AA1022" s="83" t="s">
        <v>8666</v>
      </c>
      <c r="AB1022" s="79"/>
      <c r="AC1022" s="79" t="b">
        <v>0</v>
      </c>
      <c r="AD1022" s="79">
        <v>0</v>
      </c>
      <c r="AE1022" s="83" t="s">
        <v>9915</v>
      </c>
      <c r="AF1022" s="79" t="b">
        <v>0</v>
      </c>
      <c r="AG1022" s="79" t="s">
        <v>9963</v>
      </c>
      <c r="AH1022" s="79"/>
      <c r="AI1022" s="83" t="s">
        <v>9915</v>
      </c>
      <c r="AJ1022" s="79" t="b">
        <v>0</v>
      </c>
      <c r="AK1022" s="79">
        <v>0</v>
      </c>
      <c r="AL1022" s="83" t="s">
        <v>9915</v>
      </c>
      <c r="AM1022" s="79" t="s">
        <v>10040</v>
      </c>
      <c r="AN1022" s="79" t="b">
        <v>0</v>
      </c>
      <c r="AO1022" s="83" t="s">
        <v>8666</v>
      </c>
      <c r="AP1022" s="79" t="s">
        <v>179</v>
      </c>
      <c r="AQ1022" s="79">
        <v>0</v>
      </c>
      <c r="AR1022" s="79">
        <v>0</v>
      </c>
      <c r="AS1022" s="79"/>
      <c r="AT1022" s="79"/>
      <c r="AU1022" s="79"/>
      <c r="AV1022" s="79"/>
      <c r="AW1022" s="79"/>
      <c r="AX1022" s="79"/>
      <c r="AY1022" s="79"/>
      <c r="AZ1022" s="79"/>
      <c r="BA1022">
        <v>1</v>
      </c>
      <c r="BB1022">
        <v>1</v>
      </c>
      <c r="BC1022" s="79" t="str">
        <f>IF(Edges[[#This Row],[Sentiment]]=0,"NEUTRAL",IF(Edges[[#This Row],[Sentiment]]=1,"POSITIVE",IF(Edges[[#This Row],[Sentiment]]=-1,"NEGATIVE")))</f>
        <v>POSITIVE</v>
      </c>
      <c r="BD1022" s="79" t="str">
        <f>IF(Edges[[#This Row],[Vertex 1]]=Edges[[#This Row],[Vertex 2]],"HIDE","SHOW")</f>
        <v>HIDE</v>
      </c>
      <c r="BE1022" s="124" t="e">
        <f>REPLACE(INDEX(GroupVertices[Group], MATCH(Edges[[#This Row],[Vertex 1]],GroupVertices[Vertex],0)),1,1,"")</f>
        <v>#N/A</v>
      </c>
      <c r="BF1022" s="124" t="e">
        <f>REPLACE(INDEX(GroupVertices[Group], MATCH(Edges[[#This Row],[Vertex 2]],GroupVertices[Vertex],0)),1,1,"")</f>
        <v>#N/A</v>
      </c>
    </row>
    <row r="1023" spans="1:58" hidden="1" x14ac:dyDescent="0.25">
      <c r="A1023" s="64" t="s">
        <v>841</v>
      </c>
      <c r="B1023" s="64" t="s">
        <v>841</v>
      </c>
      <c r="C1023" s="65"/>
      <c r="D1023" s="66"/>
      <c r="E1023" s="67"/>
      <c r="F1023" s="68"/>
      <c r="G1023" s="65" t="str">
        <f>IF(Edges[[#This Row],[Vertex 1]]=Edges[[#This Row],[Vertex 2]],"HIDE","SHOW")</f>
        <v>HIDE</v>
      </c>
      <c r="H1023" s="69"/>
      <c r="I1023" s="70"/>
      <c r="J1023" s="70"/>
      <c r="K1023" s="34"/>
      <c r="L1023" s="77"/>
      <c r="M1023" s="77"/>
      <c r="N1023" s="72"/>
      <c r="O1023" s="79" t="s">
        <v>179</v>
      </c>
      <c r="P1023" s="81">
        <v>42853.453981481478</v>
      </c>
      <c r="Q1023" s="79" t="s">
        <v>2199</v>
      </c>
      <c r="R1023" s="79" t="s">
        <v>3514</v>
      </c>
      <c r="S1023" s="79" t="s">
        <v>4146</v>
      </c>
      <c r="T1023" s="79"/>
      <c r="U1023" s="79"/>
      <c r="V1023" s="82" t="s">
        <v>5221</v>
      </c>
      <c r="W1023" s="81">
        <v>42853.453981481478</v>
      </c>
      <c r="X1023" s="82" t="s">
        <v>6620</v>
      </c>
      <c r="Y1023" s="79"/>
      <c r="Z1023" s="79"/>
      <c r="AA1023" s="83" t="s">
        <v>8667</v>
      </c>
      <c r="AB1023" s="79"/>
      <c r="AC1023" s="79" t="b">
        <v>0</v>
      </c>
      <c r="AD1023" s="79">
        <v>0</v>
      </c>
      <c r="AE1023" s="83" t="s">
        <v>9915</v>
      </c>
      <c r="AF1023" s="79" t="b">
        <v>0</v>
      </c>
      <c r="AG1023" s="79" t="s">
        <v>9963</v>
      </c>
      <c r="AH1023" s="79"/>
      <c r="AI1023" s="83" t="s">
        <v>9915</v>
      </c>
      <c r="AJ1023" s="79" t="b">
        <v>0</v>
      </c>
      <c r="AK1023" s="79">
        <v>0</v>
      </c>
      <c r="AL1023" s="83" t="s">
        <v>9915</v>
      </c>
      <c r="AM1023" s="79" t="s">
        <v>9993</v>
      </c>
      <c r="AN1023" s="79" t="b">
        <v>0</v>
      </c>
      <c r="AO1023" s="83" t="s">
        <v>8667</v>
      </c>
      <c r="AP1023" s="79" t="s">
        <v>179</v>
      </c>
      <c r="AQ1023" s="79">
        <v>0</v>
      </c>
      <c r="AR1023" s="79">
        <v>0</v>
      </c>
      <c r="AS1023" s="79"/>
      <c r="AT1023" s="79"/>
      <c r="AU1023" s="79"/>
      <c r="AV1023" s="79"/>
      <c r="AW1023" s="79"/>
      <c r="AX1023" s="79"/>
      <c r="AY1023" s="79"/>
      <c r="AZ1023" s="79"/>
      <c r="BA1023">
        <v>1</v>
      </c>
      <c r="BB1023">
        <v>1</v>
      </c>
      <c r="BC1023" s="79" t="str">
        <f>IF(Edges[[#This Row],[Sentiment]]=0,"NEUTRAL",IF(Edges[[#This Row],[Sentiment]]=1,"POSITIVE",IF(Edges[[#This Row],[Sentiment]]=-1,"NEGATIVE")))</f>
        <v>POSITIVE</v>
      </c>
      <c r="BD1023" s="79" t="str">
        <f>IF(Edges[[#This Row],[Vertex 1]]=Edges[[#This Row],[Vertex 2]],"HIDE","SHOW")</f>
        <v>HIDE</v>
      </c>
      <c r="BE1023" s="124" t="e">
        <f>REPLACE(INDEX(GroupVertices[Group], MATCH(Edges[[#This Row],[Vertex 1]],GroupVertices[Vertex],0)),1,1,"")</f>
        <v>#N/A</v>
      </c>
      <c r="BF1023" s="124" t="e">
        <f>REPLACE(INDEX(GroupVertices[Group], MATCH(Edges[[#This Row],[Vertex 2]],GroupVertices[Vertex],0)),1,1,"")</f>
        <v>#N/A</v>
      </c>
    </row>
    <row r="1024" spans="1:58" hidden="1" x14ac:dyDescent="0.25">
      <c r="A1024" s="64" t="s">
        <v>842</v>
      </c>
      <c r="B1024" s="64" t="s">
        <v>842</v>
      </c>
      <c r="C1024" s="65"/>
      <c r="D1024" s="66"/>
      <c r="E1024" s="67"/>
      <c r="F1024" s="68"/>
      <c r="G1024" s="65" t="str">
        <f>IF(Edges[[#This Row],[Vertex 1]]=Edges[[#This Row],[Vertex 2]],"HIDE","SHOW")</f>
        <v>HIDE</v>
      </c>
      <c r="H1024" s="69"/>
      <c r="I1024" s="70"/>
      <c r="J1024" s="70"/>
      <c r="K1024" s="34"/>
      <c r="L1024" s="77"/>
      <c r="M1024" s="77"/>
      <c r="N1024" s="72"/>
      <c r="O1024" s="79" t="s">
        <v>179</v>
      </c>
      <c r="P1024" s="81">
        <v>42853.456469907411</v>
      </c>
      <c r="Q1024" s="79" t="s">
        <v>2200</v>
      </c>
      <c r="R1024" s="82" t="s">
        <v>3515</v>
      </c>
      <c r="S1024" s="79" t="s">
        <v>4020</v>
      </c>
      <c r="T1024" s="79"/>
      <c r="U1024" s="79"/>
      <c r="V1024" s="82" t="s">
        <v>5222</v>
      </c>
      <c r="W1024" s="81">
        <v>42853.456469907411</v>
      </c>
      <c r="X1024" s="82" t="s">
        <v>6621</v>
      </c>
      <c r="Y1024" s="79"/>
      <c r="Z1024" s="79"/>
      <c r="AA1024" s="83" t="s">
        <v>8668</v>
      </c>
      <c r="AB1024" s="79"/>
      <c r="AC1024" s="79" t="b">
        <v>0</v>
      </c>
      <c r="AD1024" s="79">
        <v>0</v>
      </c>
      <c r="AE1024" s="83" t="s">
        <v>9915</v>
      </c>
      <c r="AF1024" s="79" t="b">
        <v>0</v>
      </c>
      <c r="AG1024" s="79" t="s">
        <v>9963</v>
      </c>
      <c r="AH1024" s="79"/>
      <c r="AI1024" s="83" t="s">
        <v>9915</v>
      </c>
      <c r="AJ1024" s="79" t="b">
        <v>0</v>
      </c>
      <c r="AK1024" s="79">
        <v>0</v>
      </c>
      <c r="AL1024" s="83" t="s">
        <v>9915</v>
      </c>
      <c r="AM1024" s="79" t="s">
        <v>9996</v>
      </c>
      <c r="AN1024" s="79" t="b">
        <v>0</v>
      </c>
      <c r="AO1024" s="83" t="s">
        <v>8668</v>
      </c>
      <c r="AP1024" s="79" t="s">
        <v>179</v>
      </c>
      <c r="AQ1024" s="79">
        <v>0</v>
      </c>
      <c r="AR1024" s="79">
        <v>0</v>
      </c>
      <c r="AS1024" s="79"/>
      <c r="AT1024" s="79"/>
      <c r="AU1024" s="79"/>
      <c r="AV1024" s="79"/>
      <c r="AW1024" s="79"/>
      <c r="AX1024" s="79"/>
      <c r="AY1024" s="79"/>
      <c r="AZ1024" s="79"/>
      <c r="BA1024">
        <v>1</v>
      </c>
      <c r="BB1024">
        <v>1</v>
      </c>
      <c r="BC1024" s="79" t="str">
        <f>IF(Edges[[#This Row],[Sentiment]]=0,"NEUTRAL",IF(Edges[[#This Row],[Sentiment]]=1,"POSITIVE",IF(Edges[[#This Row],[Sentiment]]=-1,"NEGATIVE")))</f>
        <v>POSITIVE</v>
      </c>
      <c r="BD1024" s="79" t="str">
        <f>IF(Edges[[#This Row],[Vertex 1]]=Edges[[#This Row],[Vertex 2]],"HIDE","SHOW")</f>
        <v>HIDE</v>
      </c>
      <c r="BE1024" s="124" t="e">
        <f>REPLACE(INDEX(GroupVertices[Group], MATCH(Edges[[#This Row],[Vertex 1]],GroupVertices[Vertex],0)),1,1,"")</f>
        <v>#N/A</v>
      </c>
      <c r="BF1024" s="124" t="e">
        <f>REPLACE(INDEX(GroupVertices[Group], MATCH(Edges[[#This Row],[Vertex 2]],GroupVertices[Vertex],0)),1,1,"")</f>
        <v>#N/A</v>
      </c>
    </row>
    <row r="1025" spans="1:58" hidden="1" x14ac:dyDescent="0.25">
      <c r="A1025" s="64" t="s">
        <v>843</v>
      </c>
      <c r="B1025" s="64" t="s">
        <v>843</v>
      </c>
      <c r="C1025" s="65"/>
      <c r="D1025" s="66"/>
      <c r="E1025" s="67"/>
      <c r="F1025" s="68"/>
      <c r="G1025" s="65" t="str">
        <f>IF(Edges[[#This Row],[Vertex 1]]=Edges[[#This Row],[Vertex 2]],"HIDE","SHOW")</f>
        <v>HIDE</v>
      </c>
      <c r="H1025" s="69"/>
      <c r="I1025" s="70"/>
      <c r="J1025" s="70"/>
      <c r="K1025" s="34"/>
      <c r="L1025" s="77"/>
      <c r="M1025" s="77"/>
      <c r="N1025" s="72"/>
      <c r="O1025" s="79" t="s">
        <v>179</v>
      </c>
      <c r="P1025" s="81">
        <v>42852.407106481478</v>
      </c>
      <c r="Q1025" s="79" t="s">
        <v>2201</v>
      </c>
      <c r="R1025" s="82" t="s">
        <v>3516</v>
      </c>
      <c r="S1025" s="79" t="s">
        <v>4147</v>
      </c>
      <c r="T1025" s="79"/>
      <c r="U1025" s="82" t="s">
        <v>4599</v>
      </c>
      <c r="V1025" s="82" t="s">
        <v>4599</v>
      </c>
      <c r="W1025" s="81">
        <v>42852.407106481478</v>
      </c>
      <c r="X1025" s="82" t="s">
        <v>6622</v>
      </c>
      <c r="Y1025" s="79"/>
      <c r="Z1025" s="79"/>
      <c r="AA1025" s="83" t="s">
        <v>8669</v>
      </c>
      <c r="AB1025" s="79"/>
      <c r="AC1025" s="79" t="b">
        <v>0</v>
      </c>
      <c r="AD1025" s="79">
        <v>0</v>
      </c>
      <c r="AE1025" s="83" t="s">
        <v>9915</v>
      </c>
      <c r="AF1025" s="79" t="b">
        <v>0</v>
      </c>
      <c r="AG1025" s="79" t="s">
        <v>9963</v>
      </c>
      <c r="AH1025" s="79"/>
      <c r="AI1025" s="83" t="s">
        <v>9915</v>
      </c>
      <c r="AJ1025" s="79" t="b">
        <v>0</v>
      </c>
      <c r="AK1025" s="79">
        <v>0</v>
      </c>
      <c r="AL1025" s="83" t="s">
        <v>9915</v>
      </c>
      <c r="AM1025" s="79" t="s">
        <v>10005</v>
      </c>
      <c r="AN1025" s="79" t="b">
        <v>0</v>
      </c>
      <c r="AO1025" s="83" t="s">
        <v>8669</v>
      </c>
      <c r="AP1025" s="79" t="s">
        <v>179</v>
      </c>
      <c r="AQ1025" s="79">
        <v>0</v>
      </c>
      <c r="AR1025" s="79">
        <v>0</v>
      </c>
      <c r="AS1025" s="79"/>
      <c r="AT1025" s="79"/>
      <c r="AU1025" s="79"/>
      <c r="AV1025" s="79"/>
      <c r="AW1025" s="79"/>
      <c r="AX1025" s="79"/>
      <c r="AY1025" s="79"/>
      <c r="AZ1025" s="79"/>
      <c r="BA1025">
        <v>4</v>
      </c>
      <c r="BB1025">
        <v>1</v>
      </c>
      <c r="BC1025" s="79" t="str">
        <f>IF(Edges[[#This Row],[Sentiment]]=0,"NEUTRAL",IF(Edges[[#This Row],[Sentiment]]=1,"POSITIVE",IF(Edges[[#This Row],[Sentiment]]=-1,"NEGATIVE")))</f>
        <v>POSITIVE</v>
      </c>
      <c r="BD1025" s="79" t="str">
        <f>IF(Edges[[#This Row],[Vertex 1]]=Edges[[#This Row],[Vertex 2]],"HIDE","SHOW")</f>
        <v>HIDE</v>
      </c>
      <c r="BE1025" s="124" t="e">
        <f>REPLACE(INDEX(GroupVertices[Group], MATCH(Edges[[#This Row],[Vertex 1]],GroupVertices[Vertex],0)),1,1,"")</f>
        <v>#N/A</v>
      </c>
      <c r="BF1025" s="124" t="e">
        <f>REPLACE(INDEX(GroupVertices[Group], MATCH(Edges[[#This Row],[Vertex 2]],GroupVertices[Vertex],0)),1,1,"")</f>
        <v>#N/A</v>
      </c>
    </row>
    <row r="1026" spans="1:58" hidden="1" x14ac:dyDescent="0.25">
      <c r="A1026" s="64" t="s">
        <v>843</v>
      </c>
      <c r="B1026" s="64" t="s">
        <v>843</v>
      </c>
      <c r="C1026" s="65"/>
      <c r="D1026" s="66"/>
      <c r="E1026" s="67"/>
      <c r="F1026" s="68"/>
      <c r="G1026" s="65" t="str">
        <f>IF(Edges[[#This Row],[Vertex 1]]=Edges[[#This Row],[Vertex 2]],"HIDE","SHOW")</f>
        <v>HIDE</v>
      </c>
      <c r="H1026" s="69"/>
      <c r="I1026" s="70"/>
      <c r="J1026" s="70"/>
      <c r="K1026" s="34"/>
      <c r="L1026" s="77"/>
      <c r="M1026" s="77"/>
      <c r="N1026" s="72"/>
      <c r="O1026" s="79" t="s">
        <v>179</v>
      </c>
      <c r="P1026" s="81">
        <v>42852.449247685188</v>
      </c>
      <c r="Q1026" s="79" t="s">
        <v>2202</v>
      </c>
      <c r="R1026" s="79" t="s">
        <v>3517</v>
      </c>
      <c r="S1026" s="79" t="s">
        <v>4148</v>
      </c>
      <c r="T1026" s="79"/>
      <c r="U1026" s="79"/>
      <c r="V1026" s="82" t="s">
        <v>5223</v>
      </c>
      <c r="W1026" s="81">
        <v>42852.449247685188</v>
      </c>
      <c r="X1026" s="82" t="s">
        <v>6623</v>
      </c>
      <c r="Y1026" s="79"/>
      <c r="Z1026" s="79"/>
      <c r="AA1026" s="83" t="s">
        <v>8670</v>
      </c>
      <c r="AB1026" s="79"/>
      <c r="AC1026" s="79" t="b">
        <v>0</v>
      </c>
      <c r="AD1026" s="79">
        <v>0</v>
      </c>
      <c r="AE1026" s="83" t="s">
        <v>9915</v>
      </c>
      <c r="AF1026" s="79" t="b">
        <v>0</v>
      </c>
      <c r="AG1026" s="79" t="s">
        <v>9963</v>
      </c>
      <c r="AH1026" s="79"/>
      <c r="AI1026" s="83" t="s">
        <v>9915</v>
      </c>
      <c r="AJ1026" s="79" t="b">
        <v>0</v>
      </c>
      <c r="AK1026" s="79">
        <v>0</v>
      </c>
      <c r="AL1026" s="83" t="s">
        <v>9915</v>
      </c>
      <c r="AM1026" s="79" t="s">
        <v>10005</v>
      </c>
      <c r="AN1026" s="79" t="b">
        <v>0</v>
      </c>
      <c r="AO1026" s="83" t="s">
        <v>8670</v>
      </c>
      <c r="AP1026" s="79" t="s">
        <v>179</v>
      </c>
      <c r="AQ1026" s="79">
        <v>0</v>
      </c>
      <c r="AR1026" s="79">
        <v>0</v>
      </c>
      <c r="AS1026" s="79"/>
      <c r="AT1026" s="79"/>
      <c r="AU1026" s="79"/>
      <c r="AV1026" s="79"/>
      <c r="AW1026" s="79"/>
      <c r="AX1026" s="79"/>
      <c r="AY1026" s="79"/>
      <c r="AZ1026" s="79"/>
      <c r="BA1026">
        <v>4</v>
      </c>
      <c r="BB1026">
        <v>1</v>
      </c>
      <c r="BC1026" s="79" t="str">
        <f>IF(Edges[[#This Row],[Sentiment]]=0,"NEUTRAL",IF(Edges[[#This Row],[Sentiment]]=1,"POSITIVE",IF(Edges[[#This Row],[Sentiment]]=-1,"NEGATIVE")))</f>
        <v>POSITIVE</v>
      </c>
      <c r="BD1026" s="79" t="str">
        <f>IF(Edges[[#This Row],[Vertex 1]]=Edges[[#This Row],[Vertex 2]],"HIDE","SHOW")</f>
        <v>HIDE</v>
      </c>
      <c r="BE1026" s="124" t="e">
        <f>REPLACE(INDEX(GroupVertices[Group], MATCH(Edges[[#This Row],[Vertex 1]],GroupVertices[Vertex],0)),1,1,"")</f>
        <v>#N/A</v>
      </c>
      <c r="BF1026" s="124" t="e">
        <f>REPLACE(INDEX(GroupVertices[Group], MATCH(Edges[[#This Row],[Vertex 2]],GroupVertices[Vertex],0)),1,1,"")</f>
        <v>#N/A</v>
      </c>
    </row>
    <row r="1027" spans="1:58" hidden="1" x14ac:dyDescent="0.25">
      <c r="A1027" s="64" t="s">
        <v>843</v>
      </c>
      <c r="B1027" s="64" t="s">
        <v>843</v>
      </c>
      <c r="C1027" s="65"/>
      <c r="D1027" s="66"/>
      <c r="E1027" s="67"/>
      <c r="F1027" s="68"/>
      <c r="G1027" s="65" t="str">
        <f>IF(Edges[[#This Row],[Vertex 1]]=Edges[[#This Row],[Vertex 2]],"HIDE","SHOW")</f>
        <v>HIDE</v>
      </c>
      <c r="H1027" s="69"/>
      <c r="I1027" s="70"/>
      <c r="J1027" s="70"/>
      <c r="K1027" s="34"/>
      <c r="L1027" s="77"/>
      <c r="M1027" s="77"/>
      <c r="N1027" s="72"/>
      <c r="O1027" s="79" t="s">
        <v>179</v>
      </c>
      <c r="P1027" s="81">
        <v>42852.966226851851</v>
      </c>
      <c r="Q1027" s="79" t="s">
        <v>2203</v>
      </c>
      <c r="R1027" s="82" t="s">
        <v>3518</v>
      </c>
      <c r="S1027" s="79" t="s">
        <v>4147</v>
      </c>
      <c r="T1027" s="79"/>
      <c r="U1027" s="82" t="s">
        <v>4600</v>
      </c>
      <c r="V1027" s="82" t="s">
        <v>4600</v>
      </c>
      <c r="W1027" s="81">
        <v>42852.966226851851</v>
      </c>
      <c r="X1027" s="82" t="s">
        <v>6624</v>
      </c>
      <c r="Y1027" s="79"/>
      <c r="Z1027" s="79"/>
      <c r="AA1027" s="83" t="s">
        <v>8671</v>
      </c>
      <c r="AB1027" s="79"/>
      <c r="AC1027" s="79" t="b">
        <v>0</v>
      </c>
      <c r="AD1027" s="79">
        <v>0</v>
      </c>
      <c r="AE1027" s="83" t="s">
        <v>9915</v>
      </c>
      <c r="AF1027" s="79" t="b">
        <v>0</v>
      </c>
      <c r="AG1027" s="79" t="s">
        <v>9963</v>
      </c>
      <c r="AH1027" s="79"/>
      <c r="AI1027" s="83" t="s">
        <v>9915</v>
      </c>
      <c r="AJ1027" s="79" t="b">
        <v>0</v>
      </c>
      <c r="AK1027" s="79">
        <v>0</v>
      </c>
      <c r="AL1027" s="83" t="s">
        <v>9915</v>
      </c>
      <c r="AM1027" s="79" t="s">
        <v>10005</v>
      </c>
      <c r="AN1027" s="79" t="b">
        <v>0</v>
      </c>
      <c r="AO1027" s="83" t="s">
        <v>8671</v>
      </c>
      <c r="AP1027" s="79" t="s">
        <v>179</v>
      </c>
      <c r="AQ1027" s="79">
        <v>0</v>
      </c>
      <c r="AR1027" s="79">
        <v>0</v>
      </c>
      <c r="AS1027" s="79"/>
      <c r="AT1027" s="79"/>
      <c r="AU1027" s="79"/>
      <c r="AV1027" s="79"/>
      <c r="AW1027" s="79"/>
      <c r="AX1027" s="79"/>
      <c r="AY1027" s="79"/>
      <c r="AZ1027" s="79"/>
      <c r="BA1027">
        <v>4</v>
      </c>
      <c r="BB1027">
        <v>1</v>
      </c>
      <c r="BC1027" s="79" t="str">
        <f>IF(Edges[[#This Row],[Sentiment]]=0,"NEUTRAL",IF(Edges[[#This Row],[Sentiment]]=1,"POSITIVE",IF(Edges[[#This Row],[Sentiment]]=-1,"NEGATIVE")))</f>
        <v>POSITIVE</v>
      </c>
      <c r="BD1027" s="79" t="str">
        <f>IF(Edges[[#This Row],[Vertex 1]]=Edges[[#This Row],[Vertex 2]],"HIDE","SHOW")</f>
        <v>HIDE</v>
      </c>
      <c r="BE1027" s="124" t="e">
        <f>REPLACE(INDEX(GroupVertices[Group], MATCH(Edges[[#This Row],[Vertex 1]],GroupVertices[Vertex],0)),1,1,"")</f>
        <v>#N/A</v>
      </c>
      <c r="BF1027" s="124" t="e">
        <f>REPLACE(INDEX(GroupVertices[Group], MATCH(Edges[[#This Row],[Vertex 2]],GroupVertices[Vertex],0)),1,1,"")</f>
        <v>#N/A</v>
      </c>
    </row>
    <row r="1028" spans="1:58" hidden="1" x14ac:dyDescent="0.25">
      <c r="A1028" s="64" t="s">
        <v>843</v>
      </c>
      <c r="B1028" s="64" t="s">
        <v>843</v>
      </c>
      <c r="C1028" s="65"/>
      <c r="D1028" s="66"/>
      <c r="E1028" s="67"/>
      <c r="F1028" s="68"/>
      <c r="G1028" s="65" t="str">
        <f>IF(Edges[[#This Row],[Vertex 1]]=Edges[[#This Row],[Vertex 2]],"HIDE","SHOW")</f>
        <v>HIDE</v>
      </c>
      <c r="H1028" s="69"/>
      <c r="I1028" s="70"/>
      <c r="J1028" s="70"/>
      <c r="K1028" s="34"/>
      <c r="L1028" s="77"/>
      <c r="M1028" s="77"/>
      <c r="N1028" s="72"/>
      <c r="O1028" s="79" t="s">
        <v>179</v>
      </c>
      <c r="P1028" s="81">
        <v>42853.457349537035</v>
      </c>
      <c r="Q1028" s="79" t="s">
        <v>2204</v>
      </c>
      <c r="R1028" s="79" t="s">
        <v>3519</v>
      </c>
      <c r="S1028" s="79" t="s">
        <v>4148</v>
      </c>
      <c r="T1028" s="79"/>
      <c r="U1028" s="79"/>
      <c r="V1028" s="82" t="s">
        <v>5223</v>
      </c>
      <c r="W1028" s="81">
        <v>42853.457349537035</v>
      </c>
      <c r="X1028" s="82" t="s">
        <v>6625</v>
      </c>
      <c r="Y1028" s="79"/>
      <c r="Z1028" s="79"/>
      <c r="AA1028" s="83" t="s">
        <v>8672</v>
      </c>
      <c r="AB1028" s="79"/>
      <c r="AC1028" s="79" t="b">
        <v>0</v>
      </c>
      <c r="AD1028" s="79">
        <v>0</v>
      </c>
      <c r="AE1028" s="83" t="s">
        <v>9915</v>
      </c>
      <c r="AF1028" s="79" t="b">
        <v>0</v>
      </c>
      <c r="AG1028" s="79" t="s">
        <v>9963</v>
      </c>
      <c r="AH1028" s="79"/>
      <c r="AI1028" s="83" t="s">
        <v>9915</v>
      </c>
      <c r="AJ1028" s="79" t="b">
        <v>0</v>
      </c>
      <c r="AK1028" s="79">
        <v>0</v>
      </c>
      <c r="AL1028" s="83" t="s">
        <v>9915</v>
      </c>
      <c r="AM1028" s="79" t="s">
        <v>10005</v>
      </c>
      <c r="AN1028" s="79" t="b">
        <v>0</v>
      </c>
      <c r="AO1028" s="83" t="s">
        <v>8672</v>
      </c>
      <c r="AP1028" s="79" t="s">
        <v>179</v>
      </c>
      <c r="AQ1028" s="79">
        <v>0</v>
      </c>
      <c r="AR1028" s="79">
        <v>0</v>
      </c>
      <c r="AS1028" s="79"/>
      <c r="AT1028" s="79"/>
      <c r="AU1028" s="79"/>
      <c r="AV1028" s="79"/>
      <c r="AW1028" s="79"/>
      <c r="AX1028" s="79"/>
      <c r="AY1028" s="79"/>
      <c r="AZ1028" s="79"/>
      <c r="BA1028">
        <v>4</v>
      </c>
      <c r="BB1028">
        <v>1</v>
      </c>
      <c r="BC1028" s="79" t="str">
        <f>IF(Edges[[#This Row],[Sentiment]]=0,"NEUTRAL",IF(Edges[[#This Row],[Sentiment]]=1,"POSITIVE",IF(Edges[[#This Row],[Sentiment]]=-1,"NEGATIVE")))</f>
        <v>POSITIVE</v>
      </c>
      <c r="BD1028" s="79" t="str">
        <f>IF(Edges[[#This Row],[Vertex 1]]=Edges[[#This Row],[Vertex 2]],"HIDE","SHOW")</f>
        <v>HIDE</v>
      </c>
      <c r="BE1028" s="124" t="e">
        <f>REPLACE(INDEX(GroupVertices[Group], MATCH(Edges[[#This Row],[Vertex 1]],GroupVertices[Vertex],0)),1,1,"")</f>
        <v>#N/A</v>
      </c>
      <c r="BF1028" s="124" t="e">
        <f>REPLACE(INDEX(GroupVertices[Group], MATCH(Edges[[#This Row],[Vertex 2]],GroupVertices[Vertex],0)),1,1,"")</f>
        <v>#N/A</v>
      </c>
    </row>
    <row r="1029" spans="1:58" hidden="1" x14ac:dyDescent="0.25">
      <c r="A1029" s="64" t="s">
        <v>844</v>
      </c>
      <c r="B1029" s="64" t="s">
        <v>844</v>
      </c>
      <c r="C1029" s="65"/>
      <c r="D1029" s="66"/>
      <c r="E1029" s="67"/>
      <c r="F1029" s="68"/>
      <c r="G1029" s="65" t="str">
        <f>IF(Edges[[#This Row],[Vertex 1]]=Edges[[#This Row],[Vertex 2]],"HIDE","SHOW")</f>
        <v>HIDE</v>
      </c>
      <c r="H1029" s="69"/>
      <c r="I1029" s="70"/>
      <c r="J1029" s="70"/>
      <c r="K1029" s="34"/>
      <c r="L1029" s="77"/>
      <c r="M1029" s="77"/>
      <c r="N1029" s="72"/>
      <c r="O1029" s="79" t="s">
        <v>179</v>
      </c>
      <c r="P1029" s="81">
        <v>42853.459826388891</v>
      </c>
      <c r="Q1029" s="79" t="s">
        <v>2205</v>
      </c>
      <c r="R1029" s="82" t="s">
        <v>3520</v>
      </c>
      <c r="S1029" s="79" t="s">
        <v>4015</v>
      </c>
      <c r="T1029" s="79" t="s">
        <v>4364</v>
      </c>
      <c r="U1029" s="79"/>
      <c r="V1029" s="82" t="s">
        <v>5224</v>
      </c>
      <c r="W1029" s="81">
        <v>42853.459826388891</v>
      </c>
      <c r="X1029" s="82" t="s">
        <v>6626</v>
      </c>
      <c r="Y1029" s="79"/>
      <c r="Z1029" s="79"/>
      <c r="AA1029" s="83" t="s">
        <v>8673</v>
      </c>
      <c r="AB1029" s="79"/>
      <c r="AC1029" s="79" t="b">
        <v>0</v>
      </c>
      <c r="AD1029" s="79">
        <v>0</v>
      </c>
      <c r="AE1029" s="83" t="s">
        <v>9915</v>
      </c>
      <c r="AF1029" s="79" t="b">
        <v>0</v>
      </c>
      <c r="AG1029" s="79" t="s">
        <v>9963</v>
      </c>
      <c r="AH1029" s="79"/>
      <c r="AI1029" s="83" t="s">
        <v>9915</v>
      </c>
      <c r="AJ1029" s="79" t="b">
        <v>0</v>
      </c>
      <c r="AK1029" s="79">
        <v>0</v>
      </c>
      <c r="AL1029" s="83" t="s">
        <v>9915</v>
      </c>
      <c r="AM1029" s="79" t="s">
        <v>9990</v>
      </c>
      <c r="AN1029" s="79" t="b">
        <v>0</v>
      </c>
      <c r="AO1029" s="83" t="s">
        <v>8673</v>
      </c>
      <c r="AP1029" s="79" t="s">
        <v>179</v>
      </c>
      <c r="AQ1029" s="79">
        <v>0</v>
      </c>
      <c r="AR1029" s="79">
        <v>0</v>
      </c>
      <c r="AS1029" s="79"/>
      <c r="AT1029" s="79"/>
      <c r="AU1029" s="79"/>
      <c r="AV1029" s="79"/>
      <c r="AW1029" s="79"/>
      <c r="AX1029" s="79"/>
      <c r="AY1029" s="79"/>
      <c r="AZ1029" s="79"/>
      <c r="BA1029">
        <v>1</v>
      </c>
      <c r="BB1029">
        <v>1</v>
      </c>
      <c r="BC1029" s="79" t="str">
        <f>IF(Edges[[#This Row],[Sentiment]]=0,"NEUTRAL",IF(Edges[[#This Row],[Sentiment]]=1,"POSITIVE",IF(Edges[[#This Row],[Sentiment]]=-1,"NEGATIVE")))</f>
        <v>POSITIVE</v>
      </c>
      <c r="BD1029" s="79" t="str">
        <f>IF(Edges[[#This Row],[Vertex 1]]=Edges[[#This Row],[Vertex 2]],"HIDE","SHOW")</f>
        <v>HIDE</v>
      </c>
      <c r="BE1029" s="124" t="e">
        <f>REPLACE(INDEX(GroupVertices[Group], MATCH(Edges[[#This Row],[Vertex 1]],GroupVertices[Vertex],0)),1,1,"")</f>
        <v>#N/A</v>
      </c>
      <c r="BF1029" s="124" t="e">
        <f>REPLACE(INDEX(GroupVertices[Group], MATCH(Edges[[#This Row],[Vertex 2]],GroupVertices[Vertex],0)),1,1,"")</f>
        <v>#N/A</v>
      </c>
    </row>
    <row r="1030" spans="1:58" hidden="1" x14ac:dyDescent="0.25">
      <c r="A1030" s="64" t="s">
        <v>845</v>
      </c>
      <c r="B1030" s="64" t="s">
        <v>845</v>
      </c>
      <c r="C1030" s="65"/>
      <c r="D1030" s="66"/>
      <c r="E1030" s="67"/>
      <c r="F1030" s="68"/>
      <c r="G1030" s="65" t="str">
        <f>IF(Edges[[#This Row],[Vertex 1]]=Edges[[#This Row],[Vertex 2]],"HIDE","SHOW")</f>
        <v>HIDE</v>
      </c>
      <c r="H1030" s="69"/>
      <c r="I1030" s="70"/>
      <c r="J1030" s="70"/>
      <c r="K1030" s="34"/>
      <c r="L1030" s="77"/>
      <c r="M1030" s="77"/>
      <c r="N1030" s="72"/>
      <c r="O1030" s="79" t="s">
        <v>179</v>
      </c>
      <c r="P1030" s="81">
        <v>42853.464884259258</v>
      </c>
      <c r="Q1030" s="79" t="s">
        <v>2206</v>
      </c>
      <c r="R1030" s="82" t="s">
        <v>3521</v>
      </c>
      <c r="S1030" s="79" t="s">
        <v>4149</v>
      </c>
      <c r="T1030" s="79"/>
      <c r="U1030" s="82" t="s">
        <v>4601</v>
      </c>
      <c r="V1030" s="82" t="s">
        <v>4601</v>
      </c>
      <c r="W1030" s="81">
        <v>42853.464884259258</v>
      </c>
      <c r="X1030" s="82" t="s">
        <v>6627</v>
      </c>
      <c r="Y1030" s="79"/>
      <c r="Z1030" s="79"/>
      <c r="AA1030" s="83" t="s">
        <v>8674</v>
      </c>
      <c r="AB1030" s="79"/>
      <c r="AC1030" s="79" t="b">
        <v>0</v>
      </c>
      <c r="AD1030" s="79">
        <v>0</v>
      </c>
      <c r="AE1030" s="83" t="s">
        <v>9915</v>
      </c>
      <c r="AF1030" s="79" t="b">
        <v>0</v>
      </c>
      <c r="AG1030" s="79" t="s">
        <v>9965</v>
      </c>
      <c r="AH1030" s="79"/>
      <c r="AI1030" s="83" t="s">
        <v>9915</v>
      </c>
      <c r="AJ1030" s="79" t="b">
        <v>0</v>
      </c>
      <c r="AK1030" s="79">
        <v>0</v>
      </c>
      <c r="AL1030" s="83" t="s">
        <v>9915</v>
      </c>
      <c r="AM1030" s="79" t="s">
        <v>9990</v>
      </c>
      <c r="AN1030" s="79" t="b">
        <v>0</v>
      </c>
      <c r="AO1030" s="83" t="s">
        <v>8674</v>
      </c>
      <c r="AP1030" s="79" t="s">
        <v>179</v>
      </c>
      <c r="AQ1030" s="79">
        <v>0</v>
      </c>
      <c r="AR1030" s="79">
        <v>0</v>
      </c>
      <c r="AS1030" s="79"/>
      <c r="AT1030" s="79"/>
      <c r="AU1030" s="79"/>
      <c r="AV1030" s="79"/>
      <c r="AW1030" s="79"/>
      <c r="AX1030" s="79"/>
      <c r="AY1030" s="79"/>
      <c r="AZ1030" s="79"/>
      <c r="BA1030">
        <v>1</v>
      </c>
      <c r="BB1030">
        <v>1</v>
      </c>
      <c r="BC1030" s="79" t="str">
        <f>IF(Edges[[#This Row],[Sentiment]]=0,"NEUTRAL",IF(Edges[[#This Row],[Sentiment]]=1,"POSITIVE",IF(Edges[[#This Row],[Sentiment]]=-1,"NEGATIVE")))</f>
        <v>POSITIVE</v>
      </c>
      <c r="BD1030" s="79" t="str">
        <f>IF(Edges[[#This Row],[Vertex 1]]=Edges[[#This Row],[Vertex 2]],"HIDE","SHOW")</f>
        <v>HIDE</v>
      </c>
      <c r="BE1030" s="124" t="e">
        <f>REPLACE(INDEX(GroupVertices[Group], MATCH(Edges[[#This Row],[Vertex 1]],GroupVertices[Vertex],0)),1,1,"")</f>
        <v>#N/A</v>
      </c>
      <c r="BF1030" s="124" t="e">
        <f>REPLACE(INDEX(GroupVertices[Group], MATCH(Edges[[#This Row],[Vertex 2]],GroupVertices[Vertex],0)),1,1,"")</f>
        <v>#N/A</v>
      </c>
    </row>
    <row r="1031" spans="1:58" x14ac:dyDescent="0.25">
      <c r="A1031" s="64" t="s">
        <v>846</v>
      </c>
      <c r="B1031" s="64" t="s">
        <v>1544</v>
      </c>
      <c r="C1031" s="65"/>
      <c r="D1031" s="66"/>
      <c r="E1031" s="67"/>
      <c r="F1031" s="68"/>
      <c r="G1031" s="65" t="str">
        <f>IF(Edges[[#This Row],[Vertex 1]]=Edges[[#This Row],[Vertex 2]],"HIDE","SHOW")</f>
        <v>SHOW</v>
      </c>
      <c r="H1031" s="69"/>
      <c r="I1031" s="70"/>
      <c r="J1031" s="70"/>
      <c r="K1031" s="34" t="s">
        <v>65</v>
      </c>
      <c r="L1031" s="77">
        <v>1031</v>
      </c>
      <c r="M1031" s="77"/>
      <c r="N1031" s="72"/>
      <c r="O1031" s="79" t="s">
        <v>1647</v>
      </c>
      <c r="P1031" s="81">
        <v>42852.429872685185</v>
      </c>
      <c r="Q1031" s="79" t="s">
        <v>2207</v>
      </c>
      <c r="R1031" s="82" t="s">
        <v>3522</v>
      </c>
      <c r="S1031" s="79" t="s">
        <v>4051</v>
      </c>
      <c r="T1031" s="79" t="s">
        <v>4365</v>
      </c>
      <c r="U1031" s="79"/>
      <c r="V1031" s="82" t="s">
        <v>5225</v>
      </c>
      <c r="W1031" s="81">
        <v>42852.429872685185</v>
      </c>
      <c r="X1031" s="82" t="s">
        <v>6628</v>
      </c>
      <c r="Y1031" s="79"/>
      <c r="Z1031" s="79"/>
      <c r="AA1031" s="83" t="s">
        <v>8675</v>
      </c>
      <c r="AB1031" s="79"/>
      <c r="AC1031" s="79" t="b">
        <v>0</v>
      </c>
      <c r="AD1031" s="79">
        <v>1</v>
      </c>
      <c r="AE1031" s="83" t="s">
        <v>9921</v>
      </c>
      <c r="AF1031" s="79" t="b">
        <v>0</v>
      </c>
      <c r="AG1031" s="79" t="s">
        <v>9963</v>
      </c>
      <c r="AH1031" s="79"/>
      <c r="AI1031" s="83" t="s">
        <v>9915</v>
      </c>
      <c r="AJ1031" s="79" t="b">
        <v>0</v>
      </c>
      <c r="AK1031" s="79">
        <v>0</v>
      </c>
      <c r="AL1031" s="83" t="s">
        <v>9915</v>
      </c>
      <c r="AM1031" s="79" t="s">
        <v>10010</v>
      </c>
      <c r="AN1031" s="79" t="b">
        <v>1</v>
      </c>
      <c r="AO1031" s="83" t="s">
        <v>8675</v>
      </c>
      <c r="AP1031" s="79" t="s">
        <v>179</v>
      </c>
      <c r="AQ1031" s="79">
        <v>0</v>
      </c>
      <c r="AR1031" s="79">
        <v>0</v>
      </c>
      <c r="AS1031" s="79"/>
      <c r="AT1031" s="79"/>
      <c r="AU1031" s="79"/>
      <c r="AV1031" s="79"/>
      <c r="AW1031" s="79"/>
      <c r="AX1031" s="79"/>
      <c r="AY1031" s="79"/>
      <c r="AZ1031" s="79"/>
      <c r="BA1031">
        <v>2</v>
      </c>
      <c r="BB1031">
        <v>1</v>
      </c>
      <c r="BC1031" s="79" t="str">
        <f>IF(Edges[[#This Row],[Sentiment]]=0,"NEUTRAL",IF(Edges[[#This Row],[Sentiment]]=1,"POSITIVE",IF(Edges[[#This Row],[Sentiment]]=-1,"NEGATIVE")))</f>
        <v>POSITIVE</v>
      </c>
      <c r="BD1031" s="79" t="str">
        <f>IF(Edges[[#This Row],[Vertex 1]]=Edges[[#This Row],[Vertex 2]],"HIDE","SHOW")</f>
        <v>SHOW</v>
      </c>
      <c r="BE1031" s="78" t="str">
        <f>REPLACE(INDEX(GroupVertices[Group], MATCH(Edges[[#This Row],[Vertex 1]],GroupVertices[Vertex],0)),1,1,"")</f>
        <v>OSITIVE</v>
      </c>
      <c r="BF1031" s="78" t="str">
        <f>REPLACE(INDEX(GroupVertices[Group], MATCH(Edges[[#This Row],[Vertex 2]],GroupVertices[Vertex],0)),1,1,"")</f>
        <v>eneral</v>
      </c>
    </row>
    <row r="1032" spans="1:58" x14ac:dyDescent="0.25">
      <c r="A1032" s="64" t="s">
        <v>846</v>
      </c>
      <c r="B1032" s="64" t="s">
        <v>1544</v>
      </c>
      <c r="C1032" s="65"/>
      <c r="D1032" s="66"/>
      <c r="E1032" s="67"/>
      <c r="F1032" s="68"/>
      <c r="G1032" s="65" t="str">
        <f>IF(Edges[[#This Row],[Vertex 1]]=Edges[[#This Row],[Vertex 2]],"HIDE","SHOW")</f>
        <v>SHOW</v>
      </c>
      <c r="H1032" s="69"/>
      <c r="I1032" s="70"/>
      <c r="J1032" s="70"/>
      <c r="K1032" s="34" t="s">
        <v>65</v>
      </c>
      <c r="L1032" s="77">
        <v>1032</v>
      </c>
      <c r="M1032" s="77"/>
      <c r="N1032" s="72"/>
      <c r="O1032" s="79" t="s">
        <v>1647</v>
      </c>
      <c r="P1032" s="81">
        <v>42853.465381944443</v>
      </c>
      <c r="Q1032" s="79" t="s">
        <v>2208</v>
      </c>
      <c r="R1032" s="82" t="s">
        <v>3523</v>
      </c>
      <c r="S1032" s="79" t="s">
        <v>4050</v>
      </c>
      <c r="T1032" s="79"/>
      <c r="U1032" s="82" t="s">
        <v>4602</v>
      </c>
      <c r="V1032" s="82" t="s">
        <v>4602</v>
      </c>
      <c r="W1032" s="81">
        <v>42853.465381944443</v>
      </c>
      <c r="X1032" s="82" t="s">
        <v>6629</v>
      </c>
      <c r="Y1032" s="79"/>
      <c r="Z1032" s="79"/>
      <c r="AA1032" s="83" t="s">
        <v>8676</v>
      </c>
      <c r="AB1032" s="79"/>
      <c r="AC1032" s="79" t="b">
        <v>0</v>
      </c>
      <c r="AD1032" s="79">
        <v>0</v>
      </c>
      <c r="AE1032" s="83" t="s">
        <v>9921</v>
      </c>
      <c r="AF1032" s="79" t="b">
        <v>0</v>
      </c>
      <c r="AG1032" s="79" t="s">
        <v>9963</v>
      </c>
      <c r="AH1032" s="79"/>
      <c r="AI1032" s="83" t="s">
        <v>9915</v>
      </c>
      <c r="AJ1032" s="79" t="b">
        <v>0</v>
      </c>
      <c r="AK1032" s="79">
        <v>0</v>
      </c>
      <c r="AL1032" s="83" t="s">
        <v>9915</v>
      </c>
      <c r="AM1032" s="79" t="s">
        <v>10010</v>
      </c>
      <c r="AN1032" s="79" t="b">
        <v>0</v>
      </c>
      <c r="AO1032" s="83" t="s">
        <v>8676</v>
      </c>
      <c r="AP1032" s="79" t="s">
        <v>179</v>
      </c>
      <c r="AQ1032" s="79">
        <v>0</v>
      </c>
      <c r="AR1032" s="79">
        <v>0</v>
      </c>
      <c r="AS1032" s="79"/>
      <c r="AT1032" s="79"/>
      <c r="AU1032" s="79"/>
      <c r="AV1032" s="79"/>
      <c r="AW1032" s="79"/>
      <c r="AX1032" s="79"/>
      <c r="AY1032" s="79"/>
      <c r="AZ1032" s="79"/>
      <c r="BA1032">
        <v>2</v>
      </c>
      <c r="BB1032">
        <v>1</v>
      </c>
      <c r="BC1032" s="79" t="str">
        <f>IF(Edges[[#This Row],[Sentiment]]=0,"NEUTRAL",IF(Edges[[#This Row],[Sentiment]]=1,"POSITIVE",IF(Edges[[#This Row],[Sentiment]]=-1,"NEGATIVE")))</f>
        <v>POSITIVE</v>
      </c>
      <c r="BD1032" s="79" t="str">
        <f>IF(Edges[[#This Row],[Vertex 1]]=Edges[[#This Row],[Vertex 2]],"HIDE","SHOW")</f>
        <v>SHOW</v>
      </c>
      <c r="BE1032" s="78" t="str">
        <f>REPLACE(INDEX(GroupVertices[Group], MATCH(Edges[[#This Row],[Vertex 1]],GroupVertices[Vertex],0)),1,1,"")</f>
        <v>OSITIVE</v>
      </c>
      <c r="BF1032" s="78" t="str">
        <f>REPLACE(INDEX(GroupVertices[Group], MATCH(Edges[[#This Row],[Vertex 2]],GroupVertices[Vertex],0)),1,1,"")</f>
        <v>eneral</v>
      </c>
    </row>
    <row r="1033" spans="1:58" hidden="1" x14ac:dyDescent="0.25">
      <c r="A1033" s="64" t="s">
        <v>847</v>
      </c>
      <c r="B1033" s="64" t="s">
        <v>847</v>
      </c>
      <c r="C1033" s="65"/>
      <c r="D1033" s="66"/>
      <c r="E1033" s="67"/>
      <c r="F1033" s="68"/>
      <c r="G1033" s="65" t="str">
        <f>IF(Edges[[#This Row],[Vertex 1]]=Edges[[#This Row],[Vertex 2]],"HIDE","SHOW")</f>
        <v>HIDE</v>
      </c>
      <c r="H1033" s="69"/>
      <c r="I1033" s="70"/>
      <c r="J1033" s="70"/>
      <c r="K1033" s="34"/>
      <c r="L1033" s="77"/>
      <c r="M1033" s="77"/>
      <c r="N1033" s="72"/>
      <c r="O1033" s="79" t="s">
        <v>179</v>
      </c>
      <c r="P1033" s="81">
        <v>42852.29246527778</v>
      </c>
      <c r="Q1033" s="79" t="s">
        <v>2209</v>
      </c>
      <c r="R1033" s="82" t="s">
        <v>3524</v>
      </c>
      <c r="S1033" s="79" t="s">
        <v>4150</v>
      </c>
      <c r="T1033" s="79"/>
      <c r="U1033" s="79"/>
      <c r="V1033" s="82" t="s">
        <v>5226</v>
      </c>
      <c r="W1033" s="81">
        <v>42852.29246527778</v>
      </c>
      <c r="X1033" s="82" t="s">
        <v>6630</v>
      </c>
      <c r="Y1033" s="79"/>
      <c r="Z1033" s="79"/>
      <c r="AA1033" s="83" t="s">
        <v>8677</v>
      </c>
      <c r="AB1033" s="79"/>
      <c r="AC1033" s="79" t="b">
        <v>0</v>
      </c>
      <c r="AD1033" s="79">
        <v>0</v>
      </c>
      <c r="AE1033" s="83" t="s">
        <v>9915</v>
      </c>
      <c r="AF1033" s="79" t="b">
        <v>0</v>
      </c>
      <c r="AG1033" s="79" t="s">
        <v>9976</v>
      </c>
      <c r="AH1033" s="79"/>
      <c r="AI1033" s="83" t="s">
        <v>9915</v>
      </c>
      <c r="AJ1033" s="79" t="b">
        <v>0</v>
      </c>
      <c r="AK1033" s="79">
        <v>0</v>
      </c>
      <c r="AL1033" s="83" t="s">
        <v>9915</v>
      </c>
      <c r="AM1033" s="79" t="s">
        <v>10044</v>
      </c>
      <c r="AN1033" s="79" t="b">
        <v>0</v>
      </c>
      <c r="AO1033" s="83" t="s">
        <v>8677</v>
      </c>
      <c r="AP1033" s="79" t="s">
        <v>179</v>
      </c>
      <c r="AQ1033" s="79">
        <v>0</v>
      </c>
      <c r="AR1033" s="79">
        <v>0</v>
      </c>
      <c r="AS1033" s="79"/>
      <c r="AT1033" s="79"/>
      <c r="AU1033" s="79"/>
      <c r="AV1033" s="79"/>
      <c r="AW1033" s="79"/>
      <c r="AX1033" s="79"/>
      <c r="AY1033" s="79"/>
      <c r="AZ1033" s="79"/>
      <c r="BA1033">
        <v>2</v>
      </c>
      <c r="BB1033">
        <v>1</v>
      </c>
      <c r="BC1033" s="79" t="str">
        <f>IF(Edges[[#This Row],[Sentiment]]=0,"NEUTRAL",IF(Edges[[#This Row],[Sentiment]]=1,"POSITIVE",IF(Edges[[#This Row],[Sentiment]]=-1,"NEGATIVE")))</f>
        <v>POSITIVE</v>
      </c>
      <c r="BD1033" s="79" t="str">
        <f>IF(Edges[[#This Row],[Vertex 1]]=Edges[[#This Row],[Vertex 2]],"HIDE","SHOW")</f>
        <v>HIDE</v>
      </c>
      <c r="BE1033" s="124" t="e">
        <f>REPLACE(INDEX(GroupVertices[Group], MATCH(Edges[[#This Row],[Vertex 1]],GroupVertices[Vertex],0)),1,1,"")</f>
        <v>#N/A</v>
      </c>
      <c r="BF1033" s="124" t="e">
        <f>REPLACE(INDEX(GroupVertices[Group], MATCH(Edges[[#This Row],[Vertex 2]],GroupVertices[Vertex],0)),1,1,"")</f>
        <v>#N/A</v>
      </c>
    </row>
    <row r="1034" spans="1:58" hidden="1" x14ac:dyDescent="0.25">
      <c r="A1034" s="64" t="s">
        <v>847</v>
      </c>
      <c r="B1034" s="64" t="s">
        <v>847</v>
      </c>
      <c r="C1034" s="65"/>
      <c r="D1034" s="66"/>
      <c r="E1034" s="67"/>
      <c r="F1034" s="68"/>
      <c r="G1034" s="65" t="str">
        <f>IF(Edges[[#This Row],[Vertex 1]]=Edges[[#This Row],[Vertex 2]],"HIDE","SHOW")</f>
        <v>HIDE</v>
      </c>
      <c r="H1034" s="69"/>
      <c r="I1034" s="70"/>
      <c r="J1034" s="70"/>
      <c r="K1034" s="34"/>
      <c r="L1034" s="77"/>
      <c r="M1034" s="77"/>
      <c r="N1034" s="72"/>
      <c r="O1034" s="79" t="s">
        <v>179</v>
      </c>
      <c r="P1034" s="81">
        <v>42853.465949074074</v>
      </c>
      <c r="Q1034" s="79" t="s">
        <v>2210</v>
      </c>
      <c r="R1034" s="82" t="s">
        <v>3525</v>
      </c>
      <c r="S1034" s="79" t="s">
        <v>4150</v>
      </c>
      <c r="T1034" s="79"/>
      <c r="U1034" s="79"/>
      <c r="V1034" s="82" t="s">
        <v>5226</v>
      </c>
      <c r="W1034" s="81">
        <v>42853.465949074074</v>
      </c>
      <c r="X1034" s="82" t="s">
        <v>6631</v>
      </c>
      <c r="Y1034" s="79"/>
      <c r="Z1034" s="79"/>
      <c r="AA1034" s="83" t="s">
        <v>8678</v>
      </c>
      <c r="AB1034" s="79"/>
      <c r="AC1034" s="79" t="b">
        <v>0</v>
      </c>
      <c r="AD1034" s="79">
        <v>0</v>
      </c>
      <c r="AE1034" s="83" t="s">
        <v>9915</v>
      </c>
      <c r="AF1034" s="79" t="b">
        <v>0</v>
      </c>
      <c r="AG1034" s="79" t="s">
        <v>9976</v>
      </c>
      <c r="AH1034" s="79"/>
      <c r="AI1034" s="83" t="s">
        <v>9915</v>
      </c>
      <c r="AJ1034" s="79" t="b">
        <v>0</v>
      </c>
      <c r="AK1034" s="79">
        <v>0</v>
      </c>
      <c r="AL1034" s="83" t="s">
        <v>9915</v>
      </c>
      <c r="AM1034" s="79" t="s">
        <v>10044</v>
      </c>
      <c r="AN1034" s="79" t="b">
        <v>0</v>
      </c>
      <c r="AO1034" s="83" t="s">
        <v>8678</v>
      </c>
      <c r="AP1034" s="79" t="s">
        <v>179</v>
      </c>
      <c r="AQ1034" s="79">
        <v>0</v>
      </c>
      <c r="AR1034" s="79">
        <v>0</v>
      </c>
      <c r="AS1034" s="79"/>
      <c r="AT1034" s="79"/>
      <c r="AU1034" s="79"/>
      <c r="AV1034" s="79"/>
      <c r="AW1034" s="79"/>
      <c r="AX1034" s="79"/>
      <c r="AY1034" s="79"/>
      <c r="AZ1034" s="79"/>
      <c r="BA1034">
        <v>2</v>
      </c>
      <c r="BB1034">
        <v>1</v>
      </c>
      <c r="BC1034" s="79" t="str">
        <f>IF(Edges[[#This Row],[Sentiment]]=0,"NEUTRAL",IF(Edges[[#This Row],[Sentiment]]=1,"POSITIVE",IF(Edges[[#This Row],[Sentiment]]=-1,"NEGATIVE")))</f>
        <v>POSITIVE</v>
      </c>
      <c r="BD1034" s="79" t="str">
        <f>IF(Edges[[#This Row],[Vertex 1]]=Edges[[#This Row],[Vertex 2]],"HIDE","SHOW")</f>
        <v>HIDE</v>
      </c>
      <c r="BE1034" s="124" t="e">
        <f>REPLACE(INDEX(GroupVertices[Group], MATCH(Edges[[#This Row],[Vertex 1]],GroupVertices[Vertex],0)),1,1,"")</f>
        <v>#N/A</v>
      </c>
      <c r="BF1034" s="124" t="e">
        <f>REPLACE(INDEX(GroupVertices[Group], MATCH(Edges[[#This Row],[Vertex 2]],GroupVertices[Vertex],0)),1,1,"")</f>
        <v>#N/A</v>
      </c>
    </row>
    <row r="1035" spans="1:58" hidden="1" x14ac:dyDescent="0.25">
      <c r="A1035" s="64" t="s">
        <v>848</v>
      </c>
      <c r="B1035" s="64" t="s">
        <v>848</v>
      </c>
      <c r="C1035" s="65"/>
      <c r="D1035" s="66"/>
      <c r="E1035" s="67"/>
      <c r="F1035" s="68"/>
      <c r="G1035" s="65" t="str">
        <f>IF(Edges[[#This Row],[Vertex 1]]=Edges[[#This Row],[Vertex 2]],"HIDE","SHOW")</f>
        <v>HIDE</v>
      </c>
      <c r="H1035" s="69"/>
      <c r="I1035" s="70"/>
      <c r="J1035" s="70"/>
      <c r="K1035" s="34"/>
      <c r="L1035" s="77"/>
      <c r="M1035" s="77"/>
      <c r="N1035" s="72"/>
      <c r="O1035" s="79" t="s">
        <v>179</v>
      </c>
      <c r="P1035" s="81">
        <v>42853.466238425928</v>
      </c>
      <c r="Q1035" s="79" t="s">
        <v>2211</v>
      </c>
      <c r="R1035" s="82" t="s">
        <v>3378</v>
      </c>
      <c r="S1035" s="79" t="s">
        <v>4021</v>
      </c>
      <c r="T1035" s="79" t="s">
        <v>1470</v>
      </c>
      <c r="U1035" s="79"/>
      <c r="V1035" s="82" t="s">
        <v>5227</v>
      </c>
      <c r="W1035" s="81">
        <v>42853.466238425928</v>
      </c>
      <c r="X1035" s="82" t="s">
        <v>6632</v>
      </c>
      <c r="Y1035" s="79"/>
      <c r="Z1035" s="79"/>
      <c r="AA1035" s="83" t="s">
        <v>8679</v>
      </c>
      <c r="AB1035" s="79"/>
      <c r="AC1035" s="79" t="b">
        <v>0</v>
      </c>
      <c r="AD1035" s="79">
        <v>0</v>
      </c>
      <c r="AE1035" s="83" t="s">
        <v>9915</v>
      </c>
      <c r="AF1035" s="79" t="b">
        <v>0</v>
      </c>
      <c r="AG1035" s="79" t="s">
        <v>9963</v>
      </c>
      <c r="AH1035" s="79"/>
      <c r="AI1035" s="83" t="s">
        <v>9915</v>
      </c>
      <c r="AJ1035" s="79" t="b">
        <v>0</v>
      </c>
      <c r="AK1035" s="79">
        <v>0</v>
      </c>
      <c r="AL1035" s="83" t="s">
        <v>9915</v>
      </c>
      <c r="AM1035" s="79" t="s">
        <v>9991</v>
      </c>
      <c r="AN1035" s="79" t="b">
        <v>0</v>
      </c>
      <c r="AO1035" s="83" t="s">
        <v>8679</v>
      </c>
      <c r="AP1035" s="79" t="s">
        <v>179</v>
      </c>
      <c r="AQ1035" s="79">
        <v>0</v>
      </c>
      <c r="AR1035" s="79">
        <v>0</v>
      </c>
      <c r="AS1035" s="79"/>
      <c r="AT1035" s="79"/>
      <c r="AU1035" s="79"/>
      <c r="AV1035" s="79"/>
      <c r="AW1035" s="79"/>
      <c r="AX1035" s="79"/>
      <c r="AY1035" s="79"/>
      <c r="AZ1035" s="79"/>
      <c r="BA1035">
        <v>2</v>
      </c>
      <c r="BB1035">
        <v>1</v>
      </c>
      <c r="BC1035" s="79" t="str">
        <f>IF(Edges[[#This Row],[Sentiment]]=0,"NEUTRAL",IF(Edges[[#This Row],[Sentiment]]=1,"POSITIVE",IF(Edges[[#This Row],[Sentiment]]=-1,"NEGATIVE")))</f>
        <v>POSITIVE</v>
      </c>
      <c r="BD1035" s="79" t="str">
        <f>IF(Edges[[#This Row],[Vertex 1]]=Edges[[#This Row],[Vertex 2]],"HIDE","SHOW")</f>
        <v>HIDE</v>
      </c>
      <c r="BE1035" s="124" t="e">
        <f>REPLACE(INDEX(GroupVertices[Group], MATCH(Edges[[#This Row],[Vertex 1]],GroupVertices[Vertex],0)),1,1,"")</f>
        <v>#N/A</v>
      </c>
      <c r="BF1035" s="124" t="e">
        <f>REPLACE(INDEX(GroupVertices[Group], MATCH(Edges[[#This Row],[Vertex 2]],GroupVertices[Vertex],0)),1,1,"")</f>
        <v>#N/A</v>
      </c>
    </row>
    <row r="1036" spans="1:58" hidden="1" x14ac:dyDescent="0.25">
      <c r="A1036" s="64" t="s">
        <v>848</v>
      </c>
      <c r="B1036" s="64" t="s">
        <v>848</v>
      </c>
      <c r="C1036" s="65"/>
      <c r="D1036" s="66"/>
      <c r="E1036" s="67"/>
      <c r="F1036" s="68"/>
      <c r="G1036" s="65" t="str">
        <f>IF(Edges[[#This Row],[Vertex 1]]=Edges[[#This Row],[Vertex 2]],"HIDE","SHOW")</f>
        <v>HIDE</v>
      </c>
      <c r="H1036" s="69"/>
      <c r="I1036" s="70"/>
      <c r="J1036" s="70"/>
      <c r="K1036" s="34"/>
      <c r="L1036" s="77"/>
      <c r="M1036" s="77"/>
      <c r="N1036" s="72"/>
      <c r="O1036" s="79" t="s">
        <v>179</v>
      </c>
      <c r="P1036" s="81">
        <v>42853.46638888889</v>
      </c>
      <c r="Q1036" s="79" t="s">
        <v>2212</v>
      </c>
      <c r="R1036" s="82" t="s">
        <v>3378</v>
      </c>
      <c r="S1036" s="79" t="s">
        <v>4021</v>
      </c>
      <c r="T1036" s="79" t="s">
        <v>1470</v>
      </c>
      <c r="U1036" s="79"/>
      <c r="V1036" s="82" t="s">
        <v>5227</v>
      </c>
      <c r="W1036" s="81">
        <v>42853.46638888889</v>
      </c>
      <c r="X1036" s="82" t="s">
        <v>6633</v>
      </c>
      <c r="Y1036" s="79"/>
      <c r="Z1036" s="79"/>
      <c r="AA1036" s="83" t="s">
        <v>8680</v>
      </c>
      <c r="AB1036" s="79"/>
      <c r="AC1036" s="79" t="b">
        <v>0</v>
      </c>
      <c r="AD1036" s="79">
        <v>0</v>
      </c>
      <c r="AE1036" s="83" t="s">
        <v>9915</v>
      </c>
      <c r="AF1036" s="79" t="b">
        <v>0</v>
      </c>
      <c r="AG1036" s="79" t="s">
        <v>9963</v>
      </c>
      <c r="AH1036" s="79"/>
      <c r="AI1036" s="83" t="s">
        <v>9915</v>
      </c>
      <c r="AJ1036" s="79" t="b">
        <v>0</v>
      </c>
      <c r="AK1036" s="79">
        <v>0</v>
      </c>
      <c r="AL1036" s="83" t="s">
        <v>9915</v>
      </c>
      <c r="AM1036" s="79" t="s">
        <v>9991</v>
      </c>
      <c r="AN1036" s="79" t="b">
        <v>0</v>
      </c>
      <c r="AO1036" s="83" t="s">
        <v>8680</v>
      </c>
      <c r="AP1036" s="79" t="s">
        <v>179</v>
      </c>
      <c r="AQ1036" s="79">
        <v>0</v>
      </c>
      <c r="AR1036" s="79">
        <v>0</v>
      </c>
      <c r="AS1036" s="79"/>
      <c r="AT1036" s="79"/>
      <c r="AU1036" s="79"/>
      <c r="AV1036" s="79"/>
      <c r="AW1036" s="79"/>
      <c r="AX1036" s="79"/>
      <c r="AY1036" s="79"/>
      <c r="AZ1036" s="79"/>
      <c r="BA1036">
        <v>2</v>
      </c>
      <c r="BB1036">
        <v>1</v>
      </c>
      <c r="BC1036" s="79" t="str">
        <f>IF(Edges[[#This Row],[Sentiment]]=0,"NEUTRAL",IF(Edges[[#This Row],[Sentiment]]=1,"POSITIVE",IF(Edges[[#This Row],[Sentiment]]=-1,"NEGATIVE")))</f>
        <v>POSITIVE</v>
      </c>
      <c r="BD1036" s="79" t="str">
        <f>IF(Edges[[#This Row],[Vertex 1]]=Edges[[#This Row],[Vertex 2]],"HIDE","SHOW")</f>
        <v>HIDE</v>
      </c>
      <c r="BE1036" s="124" t="e">
        <f>REPLACE(INDEX(GroupVertices[Group], MATCH(Edges[[#This Row],[Vertex 1]],GroupVertices[Vertex],0)),1,1,"")</f>
        <v>#N/A</v>
      </c>
      <c r="BF1036" s="124" t="e">
        <f>REPLACE(INDEX(GroupVertices[Group], MATCH(Edges[[#This Row],[Vertex 2]],GroupVertices[Vertex],0)),1,1,"")</f>
        <v>#N/A</v>
      </c>
    </row>
    <row r="1037" spans="1:58" hidden="1" x14ac:dyDescent="0.25">
      <c r="A1037" s="64" t="s">
        <v>849</v>
      </c>
      <c r="B1037" s="64" t="s">
        <v>849</v>
      </c>
      <c r="C1037" s="65"/>
      <c r="D1037" s="66"/>
      <c r="E1037" s="67"/>
      <c r="F1037" s="68"/>
      <c r="G1037" s="65" t="str">
        <f>IF(Edges[[#This Row],[Vertex 1]]=Edges[[#This Row],[Vertex 2]],"HIDE","SHOW")</f>
        <v>HIDE</v>
      </c>
      <c r="H1037" s="69"/>
      <c r="I1037" s="70"/>
      <c r="J1037" s="70"/>
      <c r="K1037" s="34"/>
      <c r="L1037" s="77"/>
      <c r="M1037" s="77"/>
      <c r="N1037" s="72"/>
      <c r="O1037" s="79" t="s">
        <v>179</v>
      </c>
      <c r="P1037" s="81">
        <v>42853.467465277776</v>
      </c>
      <c r="Q1037" s="79" t="s">
        <v>2213</v>
      </c>
      <c r="R1037" s="82" t="s">
        <v>3526</v>
      </c>
      <c r="S1037" s="79" t="s">
        <v>4151</v>
      </c>
      <c r="T1037" s="79" t="s">
        <v>4366</v>
      </c>
      <c r="U1037" s="79"/>
      <c r="V1037" s="82" t="s">
        <v>5228</v>
      </c>
      <c r="W1037" s="81">
        <v>42853.467465277776</v>
      </c>
      <c r="X1037" s="82" t="s">
        <v>6634</v>
      </c>
      <c r="Y1037" s="79"/>
      <c r="Z1037" s="79"/>
      <c r="AA1037" s="83" t="s">
        <v>8681</v>
      </c>
      <c r="AB1037" s="79"/>
      <c r="AC1037" s="79" t="b">
        <v>0</v>
      </c>
      <c r="AD1037" s="79">
        <v>0</v>
      </c>
      <c r="AE1037" s="83" t="s">
        <v>9915</v>
      </c>
      <c r="AF1037" s="79" t="b">
        <v>0</v>
      </c>
      <c r="AG1037" s="79" t="s">
        <v>9963</v>
      </c>
      <c r="AH1037" s="79"/>
      <c r="AI1037" s="83" t="s">
        <v>9915</v>
      </c>
      <c r="AJ1037" s="79" t="b">
        <v>0</v>
      </c>
      <c r="AK1037" s="79">
        <v>0</v>
      </c>
      <c r="AL1037" s="83" t="s">
        <v>9915</v>
      </c>
      <c r="AM1037" s="79" t="s">
        <v>9998</v>
      </c>
      <c r="AN1037" s="79" t="b">
        <v>0</v>
      </c>
      <c r="AO1037" s="83" t="s">
        <v>8681</v>
      </c>
      <c r="AP1037" s="79" t="s">
        <v>179</v>
      </c>
      <c r="AQ1037" s="79">
        <v>0</v>
      </c>
      <c r="AR1037" s="79">
        <v>0</v>
      </c>
      <c r="AS1037" s="79"/>
      <c r="AT1037" s="79"/>
      <c r="AU1037" s="79"/>
      <c r="AV1037" s="79"/>
      <c r="AW1037" s="79"/>
      <c r="AX1037" s="79"/>
      <c r="AY1037" s="79"/>
      <c r="AZ1037" s="79"/>
      <c r="BA1037">
        <v>1</v>
      </c>
      <c r="BB1037">
        <v>1</v>
      </c>
      <c r="BC1037" s="79" t="str">
        <f>IF(Edges[[#This Row],[Sentiment]]=0,"NEUTRAL",IF(Edges[[#This Row],[Sentiment]]=1,"POSITIVE",IF(Edges[[#This Row],[Sentiment]]=-1,"NEGATIVE")))</f>
        <v>POSITIVE</v>
      </c>
      <c r="BD1037" s="79" t="str">
        <f>IF(Edges[[#This Row],[Vertex 1]]=Edges[[#This Row],[Vertex 2]],"HIDE","SHOW")</f>
        <v>HIDE</v>
      </c>
      <c r="BE1037" s="124" t="e">
        <f>REPLACE(INDEX(GroupVertices[Group], MATCH(Edges[[#This Row],[Vertex 1]],GroupVertices[Vertex],0)),1,1,"")</f>
        <v>#N/A</v>
      </c>
      <c r="BF1037" s="124" t="e">
        <f>REPLACE(INDEX(GroupVertices[Group], MATCH(Edges[[#This Row],[Vertex 2]],GroupVertices[Vertex],0)),1,1,"")</f>
        <v>#N/A</v>
      </c>
    </row>
    <row r="1038" spans="1:58" hidden="1" x14ac:dyDescent="0.25">
      <c r="A1038" s="64" t="s">
        <v>850</v>
      </c>
      <c r="B1038" s="64" t="s">
        <v>850</v>
      </c>
      <c r="C1038" s="65"/>
      <c r="D1038" s="66"/>
      <c r="E1038" s="67"/>
      <c r="F1038" s="68"/>
      <c r="G1038" s="65" t="str">
        <f>IF(Edges[[#This Row],[Vertex 1]]=Edges[[#This Row],[Vertex 2]],"HIDE","SHOW")</f>
        <v>HIDE</v>
      </c>
      <c r="H1038" s="69"/>
      <c r="I1038" s="70"/>
      <c r="J1038" s="70"/>
      <c r="K1038" s="34"/>
      <c r="L1038" s="77"/>
      <c r="M1038" s="77"/>
      <c r="N1038" s="72"/>
      <c r="O1038" s="79" t="s">
        <v>179</v>
      </c>
      <c r="P1038" s="81">
        <v>42853.467812499999</v>
      </c>
      <c r="Q1038" s="79" t="s">
        <v>2214</v>
      </c>
      <c r="R1038" s="82" t="s">
        <v>3527</v>
      </c>
      <c r="S1038" s="79" t="s">
        <v>4152</v>
      </c>
      <c r="T1038" s="79" t="s">
        <v>4367</v>
      </c>
      <c r="U1038" s="82" t="s">
        <v>4603</v>
      </c>
      <c r="V1038" s="82" t="s">
        <v>4603</v>
      </c>
      <c r="W1038" s="81">
        <v>42853.467812499999</v>
      </c>
      <c r="X1038" s="82" t="s">
        <v>6635</v>
      </c>
      <c r="Y1038" s="79"/>
      <c r="Z1038" s="79"/>
      <c r="AA1038" s="83" t="s">
        <v>8682</v>
      </c>
      <c r="AB1038" s="79"/>
      <c r="AC1038" s="79" t="b">
        <v>0</v>
      </c>
      <c r="AD1038" s="79">
        <v>2</v>
      </c>
      <c r="AE1038" s="83" t="s">
        <v>9915</v>
      </c>
      <c r="AF1038" s="79" t="b">
        <v>0</v>
      </c>
      <c r="AG1038" s="79" t="s">
        <v>9963</v>
      </c>
      <c r="AH1038" s="79"/>
      <c r="AI1038" s="83" t="s">
        <v>9915</v>
      </c>
      <c r="AJ1038" s="79" t="b">
        <v>0</v>
      </c>
      <c r="AK1038" s="79">
        <v>1</v>
      </c>
      <c r="AL1038" s="83" t="s">
        <v>9915</v>
      </c>
      <c r="AM1038" s="79" t="s">
        <v>850</v>
      </c>
      <c r="AN1038" s="79" t="b">
        <v>0</v>
      </c>
      <c r="AO1038" s="83" t="s">
        <v>8682</v>
      </c>
      <c r="AP1038" s="79" t="s">
        <v>179</v>
      </c>
      <c r="AQ1038" s="79">
        <v>0</v>
      </c>
      <c r="AR1038" s="79">
        <v>0</v>
      </c>
      <c r="AS1038" s="79"/>
      <c r="AT1038" s="79"/>
      <c r="AU1038" s="79"/>
      <c r="AV1038" s="79"/>
      <c r="AW1038" s="79"/>
      <c r="AX1038" s="79"/>
      <c r="AY1038" s="79"/>
      <c r="AZ1038" s="79"/>
      <c r="BA1038">
        <v>1</v>
      </c>
      <c r="BB1038">
        <v>1</v>
      </c>
      <c r="BC1038" s="79" t="str">
        <f>IF(Edges[[#This Row],[Sentiment]]=0,"NEUTRAL",IF(Edges[[#This Row],[Sentiment]]=1,"POSITIVE",IF(Edges[[#This Row],[Sentiment]]=-1,"NEGATIVE")))</f>
        <v>POSITIVE</v>
      </c>
      <c r="BD1038" s="79" t="str">
        <f>IF(Edges[[#This Row],[Vertex 1]]=Edges[[#This Row],[Vertex 2]],"HIDE","SHOW")</f>
        <v>HIDE</v>
      </c>
      <c r="BE1038" s="124" t="str">
        <f>REPLACE(INDEX(GroupVertices[Group], MATCH(Edges[[#This Row],[Vertex 1]],GroupVertices[Vertex],0)),1,1,"")</f>
        <v>OSITIVE</v>
      </c>
      <c r="BF1038" s="124" t="str">
        <f>REPLACE(INDEX(GroupVertices[Group], MATCH(Edges[[#This Row],[Vertex 2]],GroupVertices[Vertex],0)),1,1,"")</f>
        <v>OSITIVE</v>
      </c>
    </row>
    <row r="1039" spans="1:58" x14ac:dyDescent="0.25">
      <c r="A1039" s="64" t="s">
        <v>851</v>
      </c>
      <c r="B1039" s="64" t="s">
        <v>850</v>
      </c>
      <c r="C1039" s="65"/>
      <c r="D1039" s="66"/>
      <c r="E1039" s="67"/>
      <c r="F1039" s="68"/>
      <c r="G1039" s="65" t="str">
        <f>IF(Edges[[#This Row],[Vertex 1]]=Edges[[#This Row],[Vertex 2]],"HIDE","SHOW")</f>
        <v>SHOW</v>
      </c>
      <c r="H1039" s="69"/>
      <c r="I1039" s="70"/>
      <c r="J1039" s="70"/>
      <c r="K1039" s="34" t="s">
        <v>65</v>
      </c>
      <c r="L1039" s="77">
        <v>1039</v>
      </c>
      <c r="M1039" s="77"/>
      <c r="N1039" s="72"/>
      <c r="O1039" s="79" t="s">
        <v>1646</v>
      </c>
      <c r="P1039" s="81">
        <v>42853.46802083333</v>
      </c>
      <c r="Q1039" s="79" t="s">
        <v>2215</v>
      </c>
      <c r="R1039" s="82" t="s">
        <v>3527</v>
      </c>
      <c r="S1039" s="79" t="s">
        <v>4152</v>
      </c>
      <c r="T1039" s="79" t="s">
        <v>4367</v>
      </c>
      <c r="U1039" s="79"/>
      <c r="V1039" s="82" t="s">
        <v>5229</v>
      </c>
      <c r="W1039" s="81">
        <v>42853.46802083333</v>
      </c>
      <c r="X1039" s="82" t="s">
        <v>6636</v>
      </c>
      <c r="Y1039" s="79"/>
      <c r="Z1039" s="79"/>
      <c r="AA1039" s="83" t="s">
        <v>8683</v>
      </c>
      <c r="AB1039" s="79"/>
      <c r="AC1039" s="79" t="b">
        <v>0</v>
      </c>
      <c r="AD1039" s="79">
        <v>0</v>
      </c>
      <c r="AE1039" s="83" t="s">
        <v>9915</v>
      </c>
      <c r="AF1039" s="79" t="b">
        <v>0</v>
      </c>
      <c r="AG1039" s="79" t="s">
        <v>9963</v>
      </c>
      <c r="AH1039" s="79"/>
      <c r="AI1039" s="83" t="s">
        <v>9915</v>
      </c>
      <c r="AJ1039" s="79" t="b">
        <v>0</v>
      </c>
      <c r="AK1039" s="79">
        <v>1</v>
      </c>
      <c r="AL1039" s="83" t="s">
        <v>8682</v>
      </c>
      <c r="AM1039" s="79" t="s">
        <v>10020</v>
      </c>
      <c r="AN1039" s="79" t="b">
        <v>0</v>
      </c>
      <c r="AO1039" s="83" t="s">
        <v>8682</v>
      </c>
      <c r="AP1039" s="79" t="s">
        <v>179</v>
      </c>
      <c r="AQ1039" s="79">
        <v>0</v>
      </c>
      <c r="AR1039" s="79">
        <v>0</v>
      </c>
      <c r="AS1039" s="79"/>
      <c r="AT1039" s="79"/>
      <c r="AU1039" s="79"/>
      <c r="AV1039" s="79"/>
      <c r="AW1039" s="79"/>
      <c r="AX1039" s="79"/>
      <c r="AY1039" s="79"/>
      <c r="AZ1039" s="79"/>
      <c r="BA1039">
        <v>1</v>
      </c>
      <c r="BB1039">
        <v>1</v>
      </c>
      <c r="BC1039" s="79" t="str">
        <f>IF(Edges[[#This Row],[Sentiment]]=0,"NEUTRAL",IF(Edges[[#This Row],[Sentiment]]=1,"POSITIVE",IF(Edges[[#This Row],[Sentiment]]=-1,"NEGATIVE")))</f>
        <v>POSITIVE</v>
      </c>
      <c r="BD1039" s="79" t="str">
        <f>IF(Edges[[#This Row],[Vertex 1]]=Edges[[#This Row],[Vertex 2]],"HIDE","SHOW")</f>
        <v>SHOW</v>
      </c>
      <c r="BE1039" s="78" t="str">
        <f>REPLACE(INDEX(GroupVertices[Group], MATCH(Edges[[#This Row],[Vertex 1]],GroupVertices[Vertex],0)),1,1,"")</f>
        <v>OSITIVE</v>
      </c>
      <c r="BF1039" s="78" t="str">
        <f>REPLACE(INDEX(GroupVertices[Group], MATCH(Edges[[#This Row],[Vertex 2]],GroupVertices[Vertex],0)),1,1,"")</f>
        <v>OSITIVE</v>
      </c>
    </row>
    <row r="1040" spans="1:58" hidden="1" x14ac:dyDescent="0.25">
      <c r="A1040" s="64" t="s">
        <v>852</v>
      </c>
      <c r="B1040" s="64" t="s">
        <v>852</v>
      </c>
      <c r="C1040" s="65"/>
      <c r="D1040" s="66"/>
      <c r="E1040" s="67"/>
      <c r="F1040" s="68"/>
      <c r="G1040" s="65" t="str">
        <f>IF(Edges[[#This Row],[Vertex 1]]=Edges[[#This Row],[Vertex 2]],"HIDE","SHOW")</f>
        <v>HIDE</v>
      </c>
      <c r="H1040" s="69"/>
      <c r="I1040" s="70"/>
      <c r="J1040" s="70"/>
      <c r="K1040" s="34"/>
      <c r="L1040" s="77"/>
      <c r="M1040" s="77"/>
      <c r="N1040" s="72"/>
      <c r="O1040" s="79" t="s">
        <v>179</v>
      </c>
      <c r="P1040" s="81">
        <v>42853.469004629631</v>
      </c>
      <c r="Q1040" s="79" t="s">
        <v>2216</v>
      </c>
      <c r="R1040" s="82" t="s">
        <v>3416</v>
      </c>
      <c r="S1040" s="79" t="s">
        <v>4037</v>
      </c>
      <c r="T1040" s="79"/>
      <c r="U1040" s="79"/>
      <c r="V1040" s="82" t="s">
        <v>5230</v>
      </c>
      <c r="W1040" s="81">
        <v>42853.469004629631</v>
      </c>
      <c r="X1040" s="82" t="s">
        <v>6637</v>
      </c>
      <c r="Y1040" s="79"/>
      <c r="Z1040" s="79"/>
      <c r="AA1040" s="83" t="s">
        <v>8684</v>
      </c>
      <c r="AB1040" s="79"/>
      <c r="AC1040" s="79" t="b">
        <v>0</v>
      </c>
      <c r="AD1040" s="79">
        <v>0</v>
      </c>
      <c r="AE1040" s="83" t="s">
        <v>9915</v>
      </c>
      <c r="AF1040" s="79" t="b">
        <v>0</v>
      </c>
      <c r="AG1040" s="79" t="s">
        <v>9963</v>
      </c>
      <c r="AH1040" s="79"/>
      <c r="AI1040" s="83" t="s">
        <v>9915</v>
      </c>
      <c r="AJ1040" s="79" t="b">
        <v>0</v>
      </c>
      <c r="AK1040" s="79">
        <v>0</v>
      </c>
      <c r="AL1040" s="83" t="s">
        <v>9915</v>
      </c>
      <c r="AM1040" s="79" t="s">
        <v>10040</v>
      </c>
      <c r="AN1040" s="79" t="b">
        <v>0</v>
      </c>
      <c r="AO1040" s="83" t="s">
        <v>8684</v>
      </c>
      <c r="AP1040" s="79" t="s">
        <v>179</v>
      </c>
      <c r="AQ1040" s="79">
        <v>0</v>
      </c>
      <c r="AR1040" s="79">
        <v>0</v>
      </c>
      <c r="AS1040" s="79"/>
      <c r="AT1040" s="79"/>
      <c r="AU1040" s="79"/>
      <c r="AV1040" s="79"/>
      <c r="AW1040" s="79"/>
      <c r="AX1040" s="79"/>
      <c r="AY1040" s="79"/>
      <c r="AZ1040" s="79"/>
      <c r="BA1040">
        <v>1</v>
      </c>
      <c r="BB1040">
        <v>-1</v>
      </c>
      <c r="BC1040" s="79" t="str">
        <f>IF(Edges[[#This Row],[Sentiment]]=0,"NEUTRAL",IF(Edges[[#This Row],[Sentiment]]=1,"POSITIVE",IF(Edges[[#This Row],[Sentiment]]=-1,"NEGATIVE")))</f>
        <v>NEGATIVE</v>
      </c>
      <c r="BD1040" s="79" t="str">
        <f>IF(Edges[[#This Row],[Vertex 1]]=Edges[[#This Row],[Vertex 2]],"HIDE","SHOW")</f>
        <v>HIDE</v>
      </c>
      <c r="BE1040" s="124" t="e">
        <f>REPLACE(INDEX(GroupVertices[Group], MATCH(Edges[[#This Row],[Vertex 1]],GroupVertices[Vertex],0)),1,1,"")</f>
        <v>#N/A</v>
      </c>
      <c r="BF1040" s="124" t="e">
        <f>REPLACE(INDEX(GroupVertices[Group], MATCH(Edges[[#This Row],[Vertex 2]],GroupVertices[Vertex],0)),1,1,"")</f>
        <v>#N/A</v>
      </c>
    </row>
    <row r="1041" spans="1:58" hidden="1" x14ac:dyDescent="0.25">
      <c r="A1041" s="64" t="s">
        <v>853</v>
      </c>
      <c r="B1041" s="64" t="s">
        <v>853</v>
      </c>
      <c r="C1041" s="65"/>
      <c r="D1041" s="66"/>
      <c r="E1041" s="67"/>
      <c r="F1041" s="68"/>
      <c r="G1041" s="65" t="str">
        <f>IF(Edges[[#This Row],[Vertex 1]]=Edges[[#This Row],[Vertex 2]],"HIDE","SHOW")</f>
        <v>HIDE</v>
      </c>
      <c r="H1041" s="69"/>
      <c r="I1041" s="70"/>
      <c r="J1041" s="70"/>
      <c r="K1041" s="34"/>
      <c r="L1041" s="77"/>
      <c r="M1041" s="77"/>
      <c r="N1041" s="72"/>
      <c r="O1041" s="79" t="s">
        <v>179</v>
      </c>
      <c r="P1041" s="81">
        <v>42853.469027777777</v>
      </c>
      <c r="Q1041" s="79" t="s">
        <v>2217</v>
      </c>
      <c r="R1041" s="82" t="s">
        <v>3528</v>
      </c>
      <c r="S1041" s="79" t="s">
        <v>4153</v>
      </c>
      <c r="T1041" s="79"/>
      <c r="U1041" s="82" t="s">
        <v>4604</v>
      </c>
      <c r="V1041" s="82" t="s">
        <v>4604</v>
      </c>
      <c r="W1041" s="81">
        <v>42853.469027777777</v>
      </c>
      <c r="X1041" s="82" t="s">
        <v>6638</v>
      </c>
      <c r="Y1041" s="79"/>
      <c r="Z1041" s="79"/>
      <c r="AA1041" s="83" t="s">
        <v>8685</v>
      </c>
      <c r="AB1041" s="79"/>
      <c r="AC1041" s="79" t="b">
        <v>0</v>
      </c>
      <c r="AD1041" s="79">
        <v>0</v>
      </c>
      <c r="AE1041" s="83" t="s">
        <v>9915</v>
      </c>
      <c r="AF1041" s="79" t="b">
        <v>0</v>
      </c>
      <c r="AG1041" s="79" t="s">
        <v>9963</v>
      </c>
      <c r="AH1041" s="79"/>
      <c r="AI1041" s="83" t="s">
        <v>9915</v>
      </c>
      <c r="AJ1041" s="79" t="b">
        <v>0</v>
      </c>
      <c r="AK1041" s="79">
        <v>0</v>
      </c>
      <c r="AL1041" s="83" t="s">
        <v>9915</v>
      </c>
      <c r="AM1041" s="79" t="s">
        <v>10045</v>
      </c>
      <c r="AN1041" s="79" t="b">
        <v>0</v>
      </c>
      <c r="AO1041" s="83" t="s">
        <v>8685</v>
      </c>
      <c r="AP1041" s="79" t="s">
        <v>179</v>
      </c>
      <c r="AQ1041" s="79">
        <v>0</v>
      </c>
      <c r="AR1041" s="79">
        <v>0</v>
      </c>
      <c r="AS1041" s="79"/>
      <c r="AT1041" s="79"/>
      <c r="AU1041" s="79"/>
      <c r="AV1041" s="79"/>
      <c r="AW1041" s="79"/>
      <c r="AX1041" s="79"/>
      <c r="AY1041" s="79"/>
      <c r="AZ1041" s="79"/>
      <c r="BA1041">
        <v>1</v>
      </c>
      <c r="BB1041">
        <v>0</v>
      </c>
      <c r="BC1041" s="79" t="str">
        <f>IF(Edges[[#This Row],[Sentiment]]=0,"NEUTRAL",IF(Edges[[#This Row],[Sentiment]]=1,"POSITIVE",IF(Edges[[#This Row],[Sentiment]]=-1,"NEGATIVE")))</f>
        <v>NEUTRAL</v>
      </c>
      <c r="BD1041" s="79" t="str">
        <f>IF(Edges[[#This Row],[Vertex 1]]=Edges[[#This Row],[Vertex 2]],"HIDE","SHOW")</f>
        <v>HIDE</v>
      </c>
      <c r="BE1041" s="124" t="e">
        <f>REPLACE(INDEX(GroupVertices[Group], MATCH(Edges[[#This Row],[Vertex 1]],GroupVertices[Vertex],0)),1,1,"")</f>
        <v>#N/A</v>
      </c>
      <c r="BF1041" s="124" t="e">
        <f>REPLACE(INDEX(GroupVertices[Group], MATCH(Edges[[#This Row],[Vertex 2]],GroupVertices[Vertex],0)),1,1,"")</f>
        <v>#N/A</v>
      </c>
    </row>
    <row r="1042" spans="1:58" hidden="1" x14ac:dyDescent="0.25">
      <c r="A1042" s="64" t="s">
        <v>854</v>
      </c>
      <c r="B1042" s="64" t="s">
        <v>854</v>
      </c>
      <c r="C1042" s="65"/>
      <c r="D1042" s="66"/>
      <c r="E1042" s="67"/>
      <c r="F1042" s="68"/>
      <c r="G1042" s="65" t="str">
        <f>IF(Edges[[#This Row],[Vertex 1]]=Edges[[#This Row],[Vertex 2]],"HIDE","SHOW")</f>
        <v>HIDE</v>
      </c>
      <c r="H1042" s="69"/>
      <c r="I1042" s="70"/>
      <c r="J1042" s="70"/>
      <c r="K1042" s="34"/>
      <c r="L1042" s="77"/>
      <c r="M1042" s="77"/>
      <c r="N1042" s="72"/>
      <c r="O1042" s="79" t="s">
        <v>179</v>
      </c>
      <c r="P1042" s="81">
        <v>42853.469039351854</v>
      </c>
      <c r="Q1042" s="79" t="s">
        <v>2218</v>
      </c>
      <c r="R1042" s="82" t="s">
        <v>3529</v>
      </c>
      <c r="S1042" s="79" t="s">
        <v>4056</v>
      </c>
      <c r="T1042" s="79"/>
      <c r="U1042" s="79"/>
      <c r="V1042" s="82" t="s">
        <v>5231</v>
      </c>
      <c r="W1042" s="81">
        <v>42853.469039351854</v>
      </c>
      <c r="X1042" s="82" t="s">
        <v>6639</v>
      </c>
      <c r="Y1042" s="79"/>
      <c r="Z1042" s="79"/>
      <c r="AA1042" s="83" t="s">
        <v>8686</v>
      </c>
      <c r="AB1042" s="79"/>
      <c r="AC1042" s="79" t="b">
        <v>0</v>
      </c>
      <c r="AD1042" s="79">
        <v>0</v>
      </c>
      <c r="AE1042" s="83" t="s">
        <v>9915</v>
      </c>
      <c r="AF1042" s="79" t="b">
        <v>0</v>
      </c>
      <c r="AG1042" s="79" t="s">
        <v>9963</v>
      </c>
      <c r="AH1042" s="79"/>
      <c r="AI1042" s="83" t="s">
        <v>9915</v>
      </c>
      <c r="AJ1042" s="79" t="b">
        <v>0</v>
      </c>
      <c r="AK1042" s="79">
        <v>0</v>
      </c>
      <c r="AL1042" s="83" t="s">
        <v>9915</v>
      </c>
      <c r="AM1042" s="79" t="s">
        <v>10000</v>
      </c>
      <c r="AN1042" s="79" t="b">
        <v>0</v>
      </c>
      <c r="AO1042" s="83" t="s">
        <v>8686</v>
      </c>
      <c r="AP1042" s="79" t="s">
        <v>179</v>
      </c>
      <c r="AQ1042" s="79">
        <v>0</v>
      </c>
      <c r="AR1042" s="79">
        <v>0</v>
      </c>
      <c r="AS1042" s="79"/>
      <c r="AT1042" s="79"/>
      <c r="AU1042" s="79"/>
      <c r="AV1042" s="79"/>
      <c r="AW1042" s="79"/>
      <c r="AX1042" s="79"/>
      <c r="AY1042" s="79"/>
      <c r="AZ1042" s="79"/>
      <c r="BA1042">
        <v>1</v>
      </c>
      <c r="BB1042">
        <v>0</v>
      </c>
      <c r="BC1042" s="79" t="str">
        <f>IF(Edges[[#This Row],[Sentiment]]=0,"NEUTRAL",IF(Edges[[#This Row],[Sentiment]]=1,"POSITIVE",IF(Edges[[#This Row],[Sentiment]]=-1,"NEGATIVE")))</f>
        <v>NEUTRAL</v>
      </c>
      <c r="BD1042" s="79" t="str">
        <f>IF(Edges[[#This Row],[Vertex 1]]=Edges[[#This Row],[Vertex 2]],"HIDE","SHOW")</f>
        <v>HIDE</v>
      </c>
      <c r="BE1042" s="124" t="e">
        <f>REPLACE(INDEX(GroupVertices[Group], MATCH(Edges[[#This Row],[Vertex 1]],GroupVertices[Vertex],0)),1,1,"")</f>
        <v>#N/A</v>
      </c>
      <c r="BF1042" s="124" t="e">
        <f>REPLACE(INDEX(GroupVertices[Group], MATCH(Edges[[#This Row],[Vertex 2]],GroupVertices[Vertex],0)),1,1,"")</f>
        <v>#N/A</v>
      </c>
    </row>
    <row r="1043" spans="1:58" hidden="1" x14ac:dyDescent="0.25">
      <c r="A1043" s="64" t="s">
        <v>855</v>
      </c>
      <c r="B1043" s="64" t="s">
        <v>855</v>
      </c>
      <c r="C1043" s="65"/>
      <c r="D1043" s="66"/>
      <c r="E1043" s="67"/>
      <c r="F1043" s="68"/>
      <c r="G1043" s="65" t="str">
        <f>IF(Edges[[#This Row],[Vertex 1]]=Edges[[#This Row],[Vertex 2]],"HIDE","SHOW")</f>
        <v>HIDE</v>
      </c>
      <c r="H1043" s="69"/>
      <c r="I1043" s="70"/>
      <c r="J1043" s="70"/>
      <c r="K1043" s="34"/>
      <c r="L1043" s="77"/>
      <c r="M1043" s="77"/>
      <c r="N1043" s="72"/>
      <c r="O1043" s="79" t="s">
        <v>179</v>
      </c>
      <c r="P1043" s="81">
        <v>42853.471504629626</v>
      </c>
      <c r="Q1043" s="79" t="s">
        <v>2219</v>
      </c>
      <c r="R1043" s="82" t="s">
        <v>3416</v>
      </c>
      <c r="S1043" s="79" t="s">
        <v>4037</v>
      </c>
      <c r="T1043" s="79"/>
      <c r="U1043" s="79"/>
      <c r="V1043" s="82" t="s">
        <v>5232</v>
      </c>
      <c r="W1043" s="81">
        <v>42853.471504629626</v>
      </c>
      <c r="X1043" s="82" t="s">
        <v>6640</v>
      </c>
      <c r="Y1043" s="79"/>
      <c r="Z1043" s="79"/>
      <c r="AA1043" s="83" t="s">
        <v>8687</v>
      </c>
      <c r="AB1043" s="79"/>
      <c r="AC1043" s="79" t="b">
        <v>0</v>
      </c>
      <c r="AD1043" s="79">
        <v>0</v>
      </c>
      <c r="AE1043" s="83" t="s">
        <v>9915</v>
      </c>
      <c r="AF1043" s="79" t="b">
        <v>0</v>
      </c>
      <c r="AG1043" s="79" t="s">
        <v>9963</v>
      </c>
      <c r="AH1043" s="79"/>
      <c r="AI1043" s="83" t="s">
        <v>9915</v>
      </c>
      <c r="AJ1043" s="79" t="b">
        <v>0</v>
      </c>
      <c r="AK1043" s="79">
        <v>0</v>
      </c>
      <c r="AL1043" s="83" t="s">
        <v>9915</v>
      </c>
      <c r="AM1043" s="79" t="s">
        <v>10040</v>
      </c>
      <c r="AN1043" s="79" t="b">
        <v>0</v>
      </c>
      <c r="AO1043" s="83" t="s">
        <v>8687</v>
      </c>
      <c r="AP1043" s="79" t="s">
        <v>179</v>
      </c>
      <c r="AQ1043" s="79">
        <v>0</v>
      </c>
      <c r="AR1043" s="79">
        <v>0</v>
      </c>
      <c r="AS1043" s="79"/>
      <c r="AT1043" s="79"/>
      <c r="AU1043" s="79"/>
      <c r="AV1043" s="79"/>
      <c r="AW1043" s="79"/>
      <c r="AX1043" s="79"/>
      <c r="AY1043" s="79"/>
      <c r="AZ1043" s="79"/>
      <c r="BA1043">
        <v>1</v>
      </c>
      <c r="BB1043">
        <v>0</v>
      </c>
      <c r="BC1043" s="79" t="str">
        <f>IF(Edges[[#This Row],[Sentiment]]=0,"NEUTRAL",IF(Edges[[#This Row],[Sentiment]]=1,"POSITIVE",IF(Edges[[#This Row],[Sentiment]]=-1,"NEGATIVE")))</f>
        <v>NEUTRAL</v>
      </c>
      <c r="BD1043" s="79" t="str">
        <f>IF(Edges[[#This Row],[Vertex 1]]=Edges[[#This Row],[Vertex 2]],"HIDE","SHOW")</f>
        <v>HIDE</v>
      </c>
      <c r="BE1043" s="124" t="e">
        <f>REPLACE(INDEX(GroupVertices[Group], MATCH(Edges[[#This Row],[Vertex 1]],GroupVertices[Vertex],0)),1,1,"")</f>
        <v>#N/A</v>
      </c>
      <c r="BF1043" s="124" t="e">
        <f>REPLACE(INDEX(GroupVertices[Group], MATCH(Edges[[#This Row],[Vertex 2]],GroupVertices[Vertex],0)),1,1,"")</f>
        <v>#N/A</v>
      </c>
    </row>
    <row r="1044" spans="1:58" hidden="1" x14ac:dyDescent="0.25">
      <c r="A1044" s="64" t="s">
        <v>856</v>
      </c>
      <c r="B1044" s="64" t="s">
        <v>856</v>
      </c>
      <c r="C1044" s="65"/>
      <c r="D1044" s="66"/>
      <c r="E1044" s="67"/>
      <c r="F1044" s="68"/>
      <c r="G1044" s="65" t="str">
        <f>IF(Edges[[#This Row],[Vertex 1]]=Edges[[#This Row],[Vertex 2]],"HIDE","SHOW")</f>
        <v>HIDE</v>
      </c>
      <c r="H1044" s="69"/>
      <c r="I1044" s="70"/>
      <c r="J1044" s="70"/>
      <c r="K1044" s="34"/>
      <c r="L1044" s="77"/>
      <c r="M1044" s="77"/>
      <c r="N1044" s="72"/>
      <c r="O1044" s="79" t="s">
        <v>179</v>
      </c>
      <c r="P1044" s="81">
        <v>42853.47420138889</v>
      </c>
      <c r="Q1044" s="79" t="s">
        <v>2220</v>
      </c>
      <c r="R1044" s="82" t="s">
        <v>3530</v>
      </c>
      <c r="S1044" s="79" t="s">
        <v>4056</v>
      </c>
      <c r="T1044" s="79"/>
      <c r="U1044" s="79"/>
      <c r="V1044" s="82" t="s">
        <v>5233</v>
      </c>
      <c r="W1044" s="81">
        <v>42853.47420138889</v>
      </c>
      <c r="X1044" s="82" t="s">
        <v>6641</v>
      </c>
      <c r="Y1044" s="79"/>
      <c r="Z1044" s="79"/>
      <c r="AA1044" s="83" t="s">
        <v>8688</v>
      </c>
      <c r="AB1044" s="79"/>
      <c r="AC1044" s="79" t="b">
        <v>0</v>
      </c>
      <c r="AD1044" s="79">
        <v>0</v>
      </c>
      <c r="AE1044" s="83" t="s">
        <v>9915</v>
      </c>
      <c r="AF1044" s="79" t="b">
        <v>0</v>
      </c>
      <c r="AG1044" s="79" t="s">
        <v>9963</v>
      </c>
      <c r="AH1044" s="79"/>
      <c r="AI1044" s="83" t="s">
        <v>9915</v>
      </c>
      <c r="AJ1044" s="79" t="b">
        <v>0</v>
      </c>
      <c r="AK1044" s="79">
        <v>0</v>
      </c>
      <c r="AL1044" s="83" t="s">
        <v>9915</v>
      </c>
      <c r="AM1044" s="79" t="s">
        <v>10000</v>
      </c>
      <c r="AN1044" s="79" t="b">
        <v>0</v>
      </c>
      <c r="AO1044" s="83" t="s">
        <v>8688</v>
      </c>
      <c r="AP1044" s="79" t="s">
        <v>179</v>
      </c>
      <c r="AQ1044" s="79">
        <v>0</v>
      </c>
      <c r="AR1044" s="79">
        <v>0</v>
      </c>
      <c r="AS1044" s="79"/>
      <c r="AT1044" s="79"/>
      <c r="AU1044" s="79"/>
      <c r="AV1044" s="79"/>
      <c r="AW1044" s="79"/>
      <c r="AX1044" s="79"/>
      <c r="AY1044" s="79"/>
      <c r="AZ1044" s="79"/>
      <c r="BA1044">
        <v>1</v>
      </c>
      <c r="BB1044">
        <v>0</v>
      </c>
      <c r="BC1044" s="79" t="str">
        <f>IF(Edges[[#This Row],[Sentiment]]=0,"NEUTRAL",IF(Edges[[#This Row],[Sentiment]]=1,"POSITIVE",IF(Edges[[#This Row],[Sentiment]]=-1,"NEGATIVE")))</f>
        <v>NEUTRAL</v>
      </c>
      <c r="BD1044" s="79" t="str">
        <f>IF(Edges[[#This Row],[Vertex 1]]=Edges[[#This Row],[Vertex 2]],"HIDE","SHOW")</f>
        <v>HIDE</v>
      </c>
      <c r="BE1044" s="124" t="e">
        <f>REPLACE(INDEX(GroupVertices[Group], MATCH(Edges[[#This Row],[Vertex 1]],GroupVertices[Vertex],0)),1,1,"")</f>
        <v>#N/A</v>
      </c>
      <c r="BF1044" s="124" t="e">
        <f>REPLACE(INDEX(GroupVertices[Group], MATCH(Edges[[#This Row],[Vertex 2]],GroupVertices[Vertex],0)),1,1,"")</f>
        <v>#N/A</v>
      </c>
    </row>
    <row r="1045" spans="1:58" x14ac:dyDescent="0.25">
      <c r="A1045" s="64" t="s">
        <v>857</v>
      </c>
      <c r="B1045" s="64" t="s">
        <v>1039</v>
      </c>
      <c r="C1045" s="65"/>
      <c r="D1045" s="66"/>
      <c r="E1045" s="67"/>
      <c r="F1045" s="68"/>
      <c r="G1045" s="65" t="str">
        <f>IF(Edges[[#This Row],[Vertex 1]]=Edges[[#This Row],[Vertex 2]],"HIDE","SHOW")</f>
        <v>SHOW</v>
      </c>
      <c r="H1045" s="69"/>
      <c r="I1045" s="70"/>
      <c r="J1045" s="70"/>
      <c r="K1045" s="34" t="s">
        <v>65</v>
      </c>
      <c r="L1045" s="77">
        <v>1045</v>
      </c>
      <c r="M1045" s="77"/>
      <c r="N1045" s="72"/>
      <c r="O1045" s="79" t="s">
        <v>1646</v>
      </c>
      <c r="P1045" s="81">
        <v>42853.47483796296</v>
      </c>
      <c r="Q1045" s="79" t="s">
        <v>2221</v>
      </c>
      <c r="R1045" s="82" t="s">
        <v>3531</v>
      </c>
      <c r="S1045" s="79" t="s">
        <v>4061</v>
      </c>
      <c r="T1045" s="79" t="s">
        <v>4368</v>
      </c>
      <c r="U1045" s="79"/>
      <c r="V1045" s="82" t="s">
        <v>5234</v>
      </c>
      <c r="W1045" s="81">
        <v>42853.47483796296</v>
      </c>
      <c r="X1045" s="82" t="s">
        <v>6642</v>
      </c>
      <c r="Y1045" s="79"/>
      <c r="Z1045" s="79"/>
      <c r="AA1045" s="83" t="s">
        <v>8689</v>
      </c>
      <c r="AB1045" s="79"/>
      <c r="AC1045" s="79" t="b">
        <v>0</v>
      </c>
      <c r="AD1045" s="79">
        <v>0</v>
      </c>
      <c r="AE1045" s="83" t="s">
        <v>9915</v>
      </c>
      <c r="AF1045" s="79" t="b">
        <v>0</v>
      </c>
      <c r="AG1045" s="79" t="s">
        <v>9963</v>
      </c>
      <c r="AH1045" s="79"/>
      <c r="AI1045" s="83" t="s">
        <v>9915</v>
      </c>
      <c r="AJ1045" s="79" t="b">
        <v>0</v>
      </c>
      <c r="AK1045" s="79">
        <v>4</v>
      </c>
      <c r="AL1045" s="83" t="s">
        <v>8926</v>
      </c>
      <c r="AM1045" s="79" t="s">
        <v>9994</v>
      </c>
      <c r="AN1045" s="79" t="b">
        <v>0</v>
      </c>
      <c r="AO1045" s="83" t="s">
        <v>8926</v>
      </c>
      <c r="AP1045" s="79" t="s">
        <v>179</v>
      </c>
      <c r="AQ1045" s="79">
        <v>0</v>
      </c>
      <c r="AR1045" s="79">
        <v>0</v>
      </c>
      <c r="AS1045" s="79"/>
      <c r="AT1045" s="79"/>
      <c r="AU1045" s="79"/>
      <c r="AV1045" s="79"/>
      <c r="AW1045" s="79"/>
      <c r="AX1045" s="79"/>
      <c r="AY1045" s="79"/>
      <c r="AZ1045" s="79"/>
      <c r="BA1045">
        <v>1</v>
      </c>
      <c r="BB1045">
        <v>0</v>
      </c>
      <c r="BC1045" s="79" t="str">
        <f>IF(Edges[[#This Row],[Sentiment]]=0,"NEUTRAL",IF(Edges[[#This Row],[Sentiment]]=1,"POSITIVE",IF(Edges[[#This Row],[Sentiment]]=-1,"NEGATIVE")))</f>
        <v>NEUTRAL</v>
      </c>
      <c r="BD1045" s="79" t="str">
        <f>IF(Edges[[#This Row],[Vertex 1]]=Edges[[#This Row],[Vertex 2]],"HIDE","SHOW")</f>
        <v>SHOW</v>
      </c>
      <c r="BE1045" s="78" t="str">
        <f>REPLACE(INDEX(GroupVertices[Group], MATCH(Edges[[#This Row],[Vertex 1]],GroupVertices[Vertex],0)),1,1,"")</f>
        <v>EUTRAL</v>
      </c>
      <c r="BF1045" s="78" t="str">
        <f>REPLACE(INDEX(GroupVertices[Group], MATCH(Edges[[#This Row],[Vertex 2]],GroupVertices[Vertex],0)),1,1,"")</f>
        <v>eneral</v>
      </c>
    </row>
    <row r="1046" spans="1:58" x14ac:dyDescent="0.25">
      <c r="A1046" s="64" t="s">
        <v>858</v>
      </c>
      <c r="B1046" s="64" t="s">
        <v>1589</v>
      </c>
      <c r="C1046" s="65"/>
      <c r="D1046" s="66"/>
      <c r="E1046" s="67"/>
      <c r="F1046" s="68"/>
      <c r="G1046" s="65" t="str">
        <f>IF(Edges[[#This Row],[Vertex 1]]=Edges[[#This Row],[Vertex 2]],"HIDE","SHOW")</f>
        <v>SHOW</v>
      </c>
      <c r="H1046" s="69"/>
      <c r="I1046" s="70"/>
      <c r="J1046" s="70"/>
      <c r="K1046" s="34" t="s">
        <v>65</v>
      </c>
      <c r="L1046" s="77">
        <v>1046</v>
      </c>
      <c r="M1046" s="77"/>
      <c r="N1046" s="72"/>
      <c r="O1046" s="79" t="s">
        <v>1646</v>
      </c>
      <c r="P1046" s="81">
        <v>42853.47583333333</v>
      </c>
      <c r="Q1046" s="79" t="s">
        <v>2222</v>
      </c>
      <c r="R1046" s="79"/>
      <c r="S1046" s="79"/>
      <c r="T1046" s="79" t="s">
        <v>4369</v>
      </c>
      <c r="U1046" s="79"/>
      <c r="V1046" s="82" t="s">
        <v>5235</v>
      </c>
      <c r="W1046" s="81">
        <v>42853.47583333333</v>
      </c>
      <c r="X1046" s="82" t="s">
        <v>6643</v>
      </c>
      <c r="Y1046" s="79"/>
      <c r="Z1046" s="79"/>
      <c r="AA1046" s="83" t="s">
        <v>8690</v>
      </c>
      <c r="AB1046" s="79"/>
      <c r="AC1046" s="79" t="b">
        <v>0</v>
      </c>
      <c r="AD1046" s="79">
        <v>0</v>
      </c>
      <c r="AE1046" s="83" t="s">
        <v>9921</v>
      </c>
      <c r="AF1046" s="79" t="b">
        <v>0</v>
      </c>
      <c r="AG1046" s="79" t="s">
        <v>9963</v>
      </c>
      <c r="AH1046" s="79"/>
      <c r="AI1046" s="83" t="s">
        <v>9915</v>
      </c>
      <c r="AJ1046" s="79" t="b">
        <v>0</v>
      </c>
      <c r="AK1046" s="79">
        <v>0</v>
      </c>
      <c r="AL1046" s="83" t="s">
        <v>9915</v>
      </c>
      <c r="AM1046" s="79" t="s">
        <v>9991</v>
      </c>
      <c r="AN1046" s="79" t="b">
        <v>0</v>
      </c>
      <c r="AO1046" s="83" t="s">
        <v>8690</v>
      </c>
      <c r="AP1046" s="79" t="s">
        <v>179</v>
      </c>
      <c r="AQ1046" s="79">
        <v>0</v>
      </c>
      <c r="AR1046" s="79">
        <v>0</v>
      </c>
      <c r="AS1046" s="79"/>
      <c r="AT1046" s="79"/>
      <c r="AU1046" s="79"/>
      <c r="AV1046" s="79"/>
      <c r="AW1046" s="79"/>
      <c r="AX1046" s="79"/>
      <c r="AY1046" s="79"/>
      <c r="AZ1046" s="79"/>
      <c r="BA1046">
        <v>1</v>
      </c>
      <c r="BB1046">
        <v>0</v>
      </c>
      <c r="BC1046" s="79" t="str">
        <f>IF(Edges[[#This Row],[Sentiment]]=0,"NEUTRAL",IF(Edges[[#This Row],[Sentiment]]=1,"POSITIVE",IF(Edges[[#This Row],[Sentiment]]=-1,"NEGATIVE")))</f>
        <v>NEUTRAL</v>
      </c>
      <c r="BD1046" s="79" t="str">
        <f>IF(Edges[[#This Row],[Vertex 1]]=Edges[[#This Row],[Vertex 2]],"HIDE","SHOW")</f>
        <v>SHOW</v>
      </c>
      <c r="BE1046" s="78" t="str">
        <f>REPLACE(INDEX(GroupVertices[Group], MATCH(Edges[[#This Row],[Vertex 1]],GroupVertices[Vertex],0)),1,1,"")</f>
        <v>EUTRAL</v>
      </c>
      <c r="BF1046" s="78" t="str">
        <f>REPLACE(INDEX(GroupVertices[Group], MATCH(Edges[[#This Row],[Vertex 2]],GroupVertices[Vertex],0)),1,1,"")</f>
        <v>EUTRAL</v>
      </c>
    </row>
    <row r="1047" spans="1:58" x14ac:dyDescent="0.25">
      <c r="A1047" s="64" t="s">
        <v>858</v>
      </c>
      <c r="B1047" s="64" t="s">
        <v>1544</v>
      </c>
      <c r="C1047" s="65"/>
      <c r="D1047" s="66"/>
      <c r="E1047" s="67"/>
      <c r="F1047" s="68"/>
      <c r="G1047" s="65" t="str">
        <f>IF(Edges[[#This Row],[Vertex 1]]=Edges[[#This Row],[Vertex 2]],"HIDE","SHOW")</f>
        <v>SHOW</v>
      </c>
      <c r="H1047" s="69"/>
      <c r="I1047" s="70"/>
      <c r="J1047" s="70"/>
      <c r="K1047" s="34" t="s">
        <v>65</v>
      </c>
      <c r="L1047" s="77">
        <v>1047</v>
      </c>
      <c r="M1047" s="77"/>
      <c r="N1047" s="72"/>
      <c r="O1047" s="79" t="s">
        <v>1647</v>
      </c>
      <c r="P1047" s="81">
        <v>42853.47583333333</v>
      </c>
      <c r="Q1047" s="79" t="s">
        <v>2222</v>
      </c>
      <c r="R1047" s="79"/>
      <c r="S1047" s="79"/>
      <c r="T1047" s="79" t="s">
        <v>4369</v>
      </c>
      <c r="U1047" s="79"/>
      <c r="V1047" s="82" t="s">
        <v>5235</v>
      </c>
      <c r="W1047" s="81">
        <v>42853.47583333333</v>
      </c>
      <c r="X1047" s="82" t="s">
        <v>6643</v>
      </c>
      <c r="Y1047" s="79"/>
      <c r="Z1047" s="79"/>
      <c r="AA1047" s="83" t="s">
        <v>8690</v>
      </c>
      <c r="AB1047" s="79"/>
      <c r="AC1047" s="79" t="b">
        <v>0</v>
      </c>
      <c r="AD1047" s="79">
        <v>0</v>
      </c>
      <c r="AE1047" s="83" t="s">
        <v>9921</v>
      </c>
      <c r="AF1047" s="79" t="b">
        <v>0</v>
      </c>
      <c r="AG1047" s="79" t="s">
        <v>9963</v>
      </c>
      <c r="AH1047" s="79"/>
      <c r="AI1047" s="83" t="s">
        <v>9915</v>
      </c>
      <c r="AJ1047" s="79" t="b">
        <v>0</v>
      </c>
      <c r="AK1047" s="79">
        <v>0</v>
      </c>
      <c r="AL1047" s="83" t="s">
        <v>9915</v>
      </c>
      <c r="AM1047" s="79" t="s">
        <v>9991</v>
      </c>
      <c r="AN1047" s="79" t="b">
        <v>0</v>
      </c>
      <c r="AO1047" s="83" t="s">
        <v>8690</v>
      </c>
      <c r="AP1047" s="79" t="s">
        <v>179</v>
      </c>
      <c r="AQ1047" s="79">
        <v>0</v>
      </c>
      <c r="AR1047" s="79">
        <v>0</v>
      </c>
      <c r="AS1047" s="79"/>
      <c r="AT1047" s="79"/>
      <c r="AU1047" s="79"/>
      <c r="AV1047" s="79"/>
      <c r="AW1047" s="79"/>
      <c r="AX1047" s="79"/>
      <c r="AY1047" s="79"/>
      <c r="AZ1047" s="79"/>
      <c r="BA1047">
        <v>1</v>
      </c>
      <c r="BB1047">
        <v>0</v>
      </c>
      <c r="BC1047" s="79" t="str">
        <f>IF(Edges[[#This Row],[Sentiment]]=0,"NEUTRAL",IF(Edges[[#This Row],[Sentiment]]=1,"POSITIVE",IF(Edges[[#This Row],[Sentiment]]=-1,"NEGATIVE")))</f>
        <v>NEUTRAL</v>
      </c>
      <c r="BD1047" s="79" t="str">
        <f>IF(Edges[[#This Row],[Vertex 1]]=Edges[[#This Row],[Vertex 2]],"HIDE","SHOW")</f>
        <v>SHOW</v>
      </c>
      <c r="BE1047" s="78" t="str">
        <f>REPLACE(INDEX(GroupVertices[Group], MATCH(Edges[[#This Row],[Vertex 1]],GroupVertices[Vertex],0)),1,1,"")</f>
        <v>EUTRAL</v>
      </c>
      <c r="BF1047" s="78" t="str">
        <f>REPLACE(INDEX(GroupVertices[Group], MATCH(Edges[[#This Row],[Vertex 2]],GroupVertices[Vertex],0)),1,1,"")</f>
        <v>eneral</v>
      </c>
    </row>
    <row r="1048" spans="1:58" hidden="1" x14ac:dyDescent="0.25">
      <c r="A1048" s="64" t="s">
        <v>859</v>
      </c>
      <c r="B1048" s="64" t="s">
        <v>859</v>
      </c>
      <c r="C1048" s="65"/>
      <c r="D1048" s="66"/>
      <c r="E1048" s="67"/>
      <c r="F1048" s="68"/>
      <c r="G1048" s="65" t="str">
        <f>IF(Edges[[#This Row],[Vertex 1]]=Edges[[#This Row],[Vertex 2]],"HIDE","SHOW")</f>
        <v>HIDE</v>
      </c>
      <c r="H1048" s="69"/>
      <c r="I1048" s="70"/>
      <c r="J1048" s="70"/>
      <c r="K1048" s="34"/>
      <c r="L1048" s="77"/>
      <c r="M1048" s="77"/>
      <c r="N1048" s="72"/>
      <c r="O1048" s="79" t="s">
        <v>179</v>
      </c>
      <c r="P1048" s="81">
        <v>42853.476840277777</v>
      </c>
      <c r="Q1048" s="79" t="s">
        <v>18379</v>
      </c>
      <c r="R1048" s="82" t="s">
        <v>3532</v>
      </c>
      <c r="S1048" s="79" t="s">
        <v>4140</v>
      </c>
      <c r="T1048" s="79" t="s">
        <v>4283</v>
      </c>
      <c r="U1048" s="79"/>
      <c r="V1048" s="82" t="s">
        <v>5236</v>
      </c>
      <c r="W1048" s="81">
        <v>42853.476840277777</v>
      </c>
      <c r="X1048" s="82" t="s">
        <v>6644</v>
      </c>
      <c r="Y1048" s="79"/>
      <c r="Z1048" s="79"/>
      <c r="AA1048" s="83" t="s">
        <v>8691</v>
      </c>
      <c r="AB1048" s="79"/>
      <c r="AC1048" s="79" t="b">
        <v>0</v>
      </c>
      <c r="AD1048" s="79">
        <v>0</v>
      </c>
      <c r="AE1048" s="83" t="s">
        <v>9915</v>
      </c>
      <c r="AF1048" s="79" t="b">
        <v>0</v>
      </c>
      <c r="AG1048" s="79" t="s">
        <v>9963</v>
      </c>
      <c r="AH1048" s="79"/>
      <c r="AI1048" s="83" t="s">
        <v>9915</v>
      </c>
      <c r="AJ1048" s="79" t="b">
        <v>0</v>
      </c>
      <c r="AK1048" s="79">
        <v>0</v>
      </c>
      <c r="AL1048" s="83" t="s">
        <v>9915</v>
      </c>
      <c r="AM1048" s="79" t="s">
        <v>9990</v>
      </c>
      <c r="AN1048" s="79" t="b">
        <v>0</v>
      </c>
      <c r="AO1048" s="83" t="s">
        <v>8691</v>
      </c>
      <c r="AP1048" s="79" t="s">
        <v>179</v>
      </c>
      <c r="AQ1048" s="79">
        <v>0</v>
      </c>
      <c r="AR1048" s="79">
        <v>0</v>
      </c>
      <c r="AS1048" s="79" t="s">
        <v>10103</v>
      </c>
      <c r="AT1048" s="79" t="s">
        <v>10111</v>
      </c>
      <c r="AU1048" s="79" t="s">
        <v>10112</v>
      </c>
      <c r="AV1048" s="79" t="s">
        <v>10116</v>
      </c>
      <c r="AW1048" s="79" t="s">
        <v>10126</v>
      </c>
      <c r="AX1048" s="79" t="s">
        <v>10137</v>
      </c>
      <c r="AY1048" s="79" t="s">
        <v>10144</v>
      </c>
      <c r="AZ1048" s="82" t="s">
        <v>10149</v>
      </c>
      <c r="BA1048">
        <v>1</v>
      </c>
      <c r="BB1048">
        <v>0</v>
      </c>
      <c r="BC1048" s="79" t="str">
        <f>IF(Edges[[#This Row],[Sentiment]]=0,"NEUTRAL",IF(Edges[[#This Row],[Sentiment]]=1,"POSITIVE",IF(Edges[[#This Row],[Sentiment]]=-1,"NEGATIVE")))</f>
        <v>NEUTRAL</v>
      </c>
      <c r="BD1048" s="79" t="str">
        <f>IF(Edges[[#This Row],[Vertex 1]]=Edges[[#This Row],[Vertex 2]],"HIDE","SHOW")</f>
        <v>HIDE</v>
      </c>
      <c r="BE1048" s="124" t="e">
        <f>REPLACE(INDEX(GroupVertices[Group], MATCH(Edges[[#This Row],[Vertex 1]],GroupVertices[Vertex],0)),1,1,"")</f>
        <v>#N/A</v>
      </c>
      <c r="BF1048" s="124" t="e">
        <f>REPLACE(INDEX(GroupVertices[Group], MATCH(Edges[[#This Row],[Vertex 2]],GroupVertices[Vertex],0)),1,1,"")</f>
        <v>#N/A</v>
      </c>
    </row>
    <row r="1049" spans="1:58" x14ac:dyDescent="0.25">
      <c r="A1049" s="64" t="s">
        <v>860</v>
      </c>
      <c r="B1049" s="64" t="s">
        <v>1544</v>
      </c>
      <c r="C1049" s="65"/>
      <c r="D1049" s="66"/>
      <c r="E1049" s="67"/>
      <c r="F1049" s="68"/>
      <c r="G1049" s="65" t="str">
        <f>IF(Edges[[#This Row],[Vertex 1]]=Edges[[#This Row],[Vertex 2]],"HIDE","SHOW")</f>
        <v>SHOW</v>
      </c>
      <c r="H1049" s="69"/>
      <c r="I1049" s="70"/>
      <c r="J1049" s="70"/>
      <c r="K1049" s="34" t="s">
        <v>65</v>
      </c>
      <c r="L1049" s="77">
        <v>1049</v>
      </c>
      <c r="M1049" s="77"/>
      <c r="N1049" s="72"/>
      <c r="O1049" s="79" t="s">
        <v>1647</v>
      </c>
      <c r="P1049" s="81">
        <v>42853.481192129628</v>
      </c>
      <c r="Q1049" s="79" t="s">
        <v>2223</v>
      </c>
      <c r="R1049" s="82" t="s">
        <v>3533</v>
      </c>
      <c r="S1049" s="79" t="s">
        <v>4154</v>
      </c>
      <c r="T1049" s="79"/>
      <c r="U1049" s="79"/>
      <c r="V1049" s="82" t="s">
        <v>5237</v>
      </c>
      <c r="W1049" s="81">
        <v>42853.481192129628</v>
      </c>
      <c r="X1049" s="82" t="s">
        <v>6645</v>
      </c>
      <c r="Y1049" s="79"/>
      <c r="Z1049" s="79"/>
      <c r="AA1049" s="83" t="s">
        <v>8692</v>
      </c>
      <c r="AB1049" s="79"/>
      <c r="AC1049" s="79" t="b">
        <v>0</v>
      </c>
      <c r="AD1049" s="79">
        <v>1</v>
      </c>
      <c r="AE1049" s="83" t="s">
        <v>9921</v>
      </c>
      <c r="AF1049" s="79" t="b">
        <v>0</v>
      </c>
      <c r="AG1049" s="79" t="s">
        <v>9963</v>
      </c>
      <c r="AH1049" s="79"/>
      <c r="AI1049" s="83" t="s">
        <v>9915</v>
      </c>
      <c r="AJ1049" s="79" t="b">
        <v>0</v>
      </c>
      <c r="AK1049" s="79">
        <v>0</v>
      </c>
      <c r="AL1049" s="83" t="s">
        <v>9915</v>
      </c>
      <c r="AM1049" s="79" t="s">
        <v>9990</v>
      </c>
      <c r="AN1049" s="79" t="b">
        <v>0</v>
      </c>
      <c r="AO1049" s="83" t="s">
        <v>8692</v>
      </c>
      <c r="AP1049" s="79" t="s">
        <v>179</v>
      </c>
      <c r="AQ1049" s="79">
        <v>0</v>
      </c>
      <c r="AR1049" s="79">
        <v>0</v>
      </c>
      <c r="AS1049" s="79"/>
      <c r="AT1049" s="79"/>
      <c r="AU1049" s="79"/>
      <c r="AV1049" s="79"/>
      <c r="AW1049" s="79"/>
      <c r="AX1049" s="79"/>
      <c r="AY1049" s="79"/>
      <c r="AZ1049" s="79"/>
      <c r="BA1049">
        <v>1</v>
      </c>
      <c r="BB1049">
        <v>0</v>
      </c>
      <c r="BC1049" s="79" t="str">
        <f>IF(Edges[[#This Row],[Sentiment]]=0,"NEUTRAL",IF(Edges[[#This Row],[Sentiment]]=1,"POSITIVE",IF(Edges[[#This Row],[Sentiment]]=-1,"NEGATIVE")))</f>
        <v>NEUTRAL</v>
      </c>
      <c r="BD1049" s="79" t="str">
        <f>IF(Edges[[#This Row],[Vertex 1]]=Edges[[#This Row],[Vertex 2]],"HIDE","SHOW")</f>
        <v>SHOW</v>
      </c>
      <c r="BE1049" s="78" t="str">
        <f>REPLACE(INDEX(GroupVertices[Group], MATCH(Edges[[#This Row],[Vertex 1]],GroupVertices[Vertex],0)),1,1,"")</f>
        <v>EUTRAL</v>
      </c>
      <c r="BF1049" s="78" t="str">
        <f>REPLACE(INDEX(GroupVertices[Group], MATCH(Edges[[#This Row],[Vertex 2]],GroupVertices[Vertex],0)),1,1,"")</f>
        <v>eneral</v>
      </c>
    </row>
    <row r="1050" spans="1:58" x14ac:dyDescent="0.25">
      <c r="A1050" s="64" t="s">
        <v>861</v>
      </c>
      <c r="B1050" s="64" t="s">
        <v>1520</v>
      </c>
      <c r="C1050" s="65"/>
      <c r="D1050" s="66"/>
      <c r="E1050" s="67"/>
      <c r="F1050" s="68"/>
      <c r="G1050" s="65" t="str">
        <f>IF(Edges[[#This Row],[Vertex 1]]=Edges[[#This Row],[Vertex 2]],"HIDE","SHOW")</f>
        <v>SHOW</v>
      </c>
      <c r="H1050" s="69"/>
      <c r="I1050" s="70"/>
      <c r="J1050" s="70"/>
      <c r="K1050" s="34" t="s">
        <v>65</v>
      </c>
      <c r="L1050" s="77">
        <v>1050</v>
      </c>
      <c r="M1050" s="77"/>
      <c r="N1050" s="72"/>
      <c r="O1050" s="79" t="s">
        <v>1646</v>
      </c>
      <c r="P1050" s="81">
        <v>42853.483437499999</v>
      </c>
      <c r="Q1050" s="79" t="s">
        <v>2141</v>
      </c>
      <c r="R1050" s="82" t="s">
        <v>3478</v>
      </c>
      <c r="S1050" s="79" t="s">
        <v>4037</v>
      </c>
      <c r="T1050" s="79" t="s">
        <v>4355</v>
      </c>
      <c r="U1050" s="79"/>
      <c r="V1050" s="82" t="s">
        <v>5238</v>
      </c>
      <c r="W1050" s="81">
        <v>42853.483437499999</v>
      </c>
      <c r="X1050" s="82" t="s">
        <v>6646</v>
      </c>
      <c r="Y1050" s="79"/>
      <c r="Z1050" s="79"/>
      <c r="AA1050" s="83" t="s">
        <v>8693</v>
      </c>
      <c r="AB1050" s="79"/>
      <c r="AC1050" s="79" t="b">
        <v>0</v>
      </c>
      <c r="AD1050" s="79">
        <v>0</v>
      </c>
      <c r="AE1050" s="83" t="s">
        <v>9915</v>
      </c>
      <c r="AF1050" s="79" t="b">
        <v>0</v>
      </c>
      <c r="AG1050" s="79" t="s">
        <v>9963</v>
      </c>
      <c r="AH1050" s="79"/>
      <c r="AI1050" s="83" t="s">
        <v>9915</v>
      </c>
      <c r="AJ1050" s="79" t="b">
        <v>0</v>
      </c>
      <c r="AK1050" s="79">
        <v>10</v>
      </c>
      <c r="AL1050" s="83" t="s">
        <v>9816</v>
      </c>
      <c r="AM1050" s="79" t="s">
        <v>9991</v>
      </c>
      <c r="AN1050" s="79" t="b">
        <v>0</v>
      </c>
      <c r="AO1050" s="83" t="s">
        <v>9816</v>
      </c>
      <c r="AP1050" s="79" t="s">
        <v>179</v>
      </c>
      <c r="AQ1050" s="79">
        <v>0</v>
      </c>
      <c r="AR1050" s="79">
        <v>0</v>
      </c>
      <c r="AS1050" s="79"/>
      <c r="AT1050" s="79"/>
      <c r="AU1050" s="79"/>
      <c r="AV1050" s="79"/>
      <c r="AW1050" s="79"/>
      <c r="AX1050" s="79"/>
      <c r="AY1050" s="79"/>
      <c r="AZ1050" s="79"/>
      <c r="BA1050">
        <v>1</v>
      </c>
      <c r="BB1050">
        <v>0</v>
      </c>
      <c r="BC1050" s="79" t="str">
        <f>IF(Edges[[#This Row],[Sentiment]]=0,"NEUTRAL",IF(Edges[[#This Row],[Sentiment]]=1,"POSITIVE",IF(Edges[[#This Row],[Sentiment]]=-1,"NEGATIVE")))</f>
        <v>NEUTRAL</v>
      </c>
      <c r="BD1050" s="79" t="str">
        <f>IF(Edges[[#This Row],[Vertex 1]]=Edges[[#This Row],[Vertex 2]],"HIDE","SHOW")</f>
        <v>SHOW</v>
      </c>
      <c r="BE1050" s="78" t="str">
        <f>REPLACE(INDEX(GroupVertices[Group], MATCH(Edges[[#This Row],[Vertex 1]],GroupVertices[Vertex],0)),1,1,"")</f>
        <v>EUTRAL</v>
      </c>
      <c r="BF1050" s="78" t="str">
        <f>REPLACE(INDEX(GroupVertices[Group], MATCH(Edges[[#This Row],[Vertex 2]],GroupVertices[Vertex],0)),1,1,"")</f>
        <v>EUTRAL</v>
      </c>
    </row>
    <row r="1051" spans="1:58" x14ac:dyDescent="0.25">
      <c r="A1051" s="64" t="s">
        <v>862</v>
      </c>
      <c r="B1051" s="64" t="s">
        <v>1544</v>
      </c>
      <c r="C1051" s="65"/>
      <c r="D1051" s="66"/>
      <c r="E1051" s="67"/>
      <c r="F1051" s="68"/>
      <c r="G1051" s="65" t="str">
        <f>IF(Edges[[#This Row],[Vertex 1]]=Edges[[#This Row],[Vertex 2]],"HIDE","SHOW")</f>
        <v>SHOW</v>
      </c>
      <c r="H1051" s="69"/>
      <c r="I1051" s="70"/>
      <c r="J1051" s="70"/>
      <c r="K1051" s="34" t="s">
        <v>65</v>
      </c>
      <c r="L1051" s="77">
        <v>1051</v>
      </c>
      <c r="M1051" s="77"/>
      <c r="N1051" s="72"/>
      <c r="O1051" s="79" t="s">
        <v>1646</v>
      </c>
      <c r="P1051" s="81">
        <v>42853.486898148149</v>
      </c>
      <c r="Q1051" s="79" t="s">
        <v>2224</v>
      </c>
      <c r="R1051" s="82" t="s">
        <v>3534</v>
      </c>
      <c r="S1051" s="79" t="s">
        <v>4066</v>
      </c>
      <c r="T1051" s="79"/>
      <c r="U1051" s="79"/>
      <c r="V1051" s="82" t="s">
        <v>5239</v>
      </c>
      <c r="W1051" s="81">
        <v>42853.486898148149</v>
      </c>
      <c r="X1051" s="82" t="s">
        <v>6647</v>
      </c>
      <c r="Y1051" s="79"/>
      <c r="Z1051" s="79"/>
      <c r="AA1051" s="83" t="s">
        <v>8694</v>
      </c>
      <c r="AB1051" s="79"/>
      <c r="AC1051" s="79" t="b">
        <v>0</v>
      </c>
      <c r="AD1051" s="79">
        <v>0</v>
      </c>
      <c r="AE1051" s="83" t="s">
        <v>9915</v>
      </c>
      <c r="AF1051" s="79" t="b">
        <v>0</v>
      </c>
      <c r="AG1051" s="79" t="s">
        <v>9963</v>
      </c>
      <c r="AH1051" s="79"/>
      <c r="AI1051" s="83" t="s">
        <v>9915</v>
      </c>
      <c r="AJ1051" s="79" t="b">
        <v>0</v>
      </c>
      <c r="AK1051" s="79">
        <v>2</v>
      </c>
      <c r="AL1051" s="83" t="s">
        <v>9859</v>
      </c>
      <c r="AM1051" s="79" t="s">
        <v>9991</v>
      </c>
      <c r="AN1051" s="79" t="b">
        <v>0</v>
      </c>
      <c r="AO1051" s="83" t="s">
        <v>9859</v>
      </c>
      <c r="AP1051" s="79" t="s">
        <v>179</v>
      </c>
      <c r="AQ1051" s="79">
        <v>0</v>
      </c>
      <c r="AR1051" s="79">
        <v>0</v>
      </c>
      <c r="AS1051" s="79"/>
      <c r="AT1051" s="79"/>
      <c r="AU1051" s="79"/>
      <c r="AV1051" s="79"/>
      <c r="AW1051" s="79"/>
      <c r="AX1051" s="79"/>
      <c r="AY1051" s="79"/>
      <c r="AZ1051" s="79"/>
      <c r="BA1051">
        <v>1</v>
      </c>
      <c r="BB1051">
        <v>0</v>
      </c>
      <c r="BC1051" s="79" t="str">
        <f>IF(Edges[[#This Row],[Sentiment]]=0,"NEUTRAL",IF(Edges[[#This Row],[Sentiment]]=1,"POSITIVE",IF(Edges[[#This Row],[Sentiment]]=-1,"NEGATIVE")))</f>
        <v>NEUTRAL</v>
      </c>
      <c r="BD1051" s="79" t="str">
        <f>IF(Edges[[#This Row],[Vertex 1]]=Edges[[#This Row],[Vertex 2]],"HIDE","SHOW")</f>
        <v>SHOW</v>
      </c>
      <c r="BE1051" s="78" t="str">
        <f>REPLACE(INDEX(GroupVertices[Group], MATCH(Edges[[#This Row],[Vertex 1]],GroupVertices[Vertex],0)),1,1,"")</f>
        <v>EUTRAL</v>
      </c>
      <c r="BF1051" s="78" t="str">
        <f>REPLACE(INDEX(GroupVertices[Group], MATCH(Edges[[#This Row],[Vertex 2]],GroupVertices[Vertex],0)),1,1,"")</f>
        <v>eneral</v>
      </c>
    </row>
    <row r="1052" spans="1:58" x14ac:dyDescent="0.25">
      <c r="A1052" s="64" t="s">
        <v>862</v>
      </c>
      <c r="B1052" s="64" t="s">
        <v>1537</v>
      </c>
      <c r="C1052" s="65"/>
      <c r="D1052" s="66"/>
      <c r="E1052" s="67"/>
      <c r="F1052" s="68"/>
      <c r="G1052" s="65" t="str">
        <f>IF(Edges[[#This Row],[Vertex 1]]=Edges[[#This Row],[Vertex 2]],"HIDE","SHOW")</f>
        <v>SHOW</v>
      </c>
      <c r="H1052" s="69"/>
      <c r="I1052" s="70"/>
      <c r="J1052" s="70"/>
      <c r="K1052" s="34" t="s">
        <v>65</v>
      </c>
      <c r="L1052" s="77">
        <v>1052</v>
      </c>
      <c r="M1052" s="77"/>
      <c r="N1052" s="72"/>
      <c r="O1052" s="79" t="s">
        <v>1646</v>
      </c>
      <c r="P1052" s="81">
        <v>42853.486898148149</v>
      </c>
      <c r="Q1052" s="79" t="s">
        <v>2224</v>
      </c>
      <c r="R1052" s="82" t="s">
        <v>3534</v>
      </c>
      <c r="S1052" s="79" t="s">
        <v>4066</v>
      </c>
      <c r="T1052" s="79"/>
      <c r="U1052" s="79"/>
      <c r="V1052" s="82" t="s">
        <v>5239</v>
      </c>
      <c r="W1052" s="81">
        <v>42853.486898148149</v>
      </c>
      <c r="X1052" s="82" t="s">
        <v>6647</v>
      </c>
      <c r="Y1052" s="79"/>
      <c r="Z1052" s="79"/>
      <c r="AA1052" s="83" t="s">
        <v>8694</v>
      </c>
      <c r="AB1052" s="79"/>
      <c r="AC1052" s="79" t="b">
        <v>0</v>
      </c>
      <c r="AD1052" s="79">
        <v>0</v>
      </c>
      <c r="AE1052" s="83" t="s">
        <v>9915</v>
      </c>
      <c r="AF1052" s="79" t="b">
        <v>0</v>
      </c>
      <c r="AG1052" s="79" t="s">
        <v>9963</v>
      </c>
      <c r="AH1052" s="79"/>
      <c r="AI1052" s="83" t="s">
        <v>9915</v>
      </c>
      <c r="AJ1052" s="79" t="b">
        <v>0</v>
      </c>
      <c r="AK1052" s="79">
        <v>2</v>
      </c>
      <c r="AL1052" s="83" t="s">
        <v>9859</v>
      </c>
      <c r="AM1052" s="79" t="s">
        <v>9991</v>
      </c>
      <c r="AN1052" s="79" t="b">
        <v>0</v>
      </c>
      <c r="AO1052" s="83" t="s">
        <v>9859</v>
      </c>
      <c r="AP1052" s="79" t="s">
        <v>179</v>
      </c>
      <c r="AQ1052" s="79">
        <v>0</v>
      </c>
      <c r="AR1052" s="79">
        <v>0</v>
      </c>
      <c r="AS1052" s="79"/>
      <c r="AT1052" s="79"/>
      <c r="AU1052" s="79"/>
      <c r="AV1052" s="79"/>
      <c r="AW1052" s="79"/>
      <c r="AX1052" s="79"/>
      <c r="AY1052" s="79"/>
      <c r="AZ1052" s="79"/>
      <c r="BA1052">
        <v>1</v>
      </c>
      <c r="BB1052">
        <v>0</v>
      </c>
      <c r="BC1052" s="79" t="str">
        <f>IF(Edges[[#This Row],[Sentiment]]=0,"NEUTRAL",IF(Edges[[#This Row],[Sentiment]]=1,"POSITIVE",IF(Edges[[#This Row],[Sentiment]]=-1,"NEGATIVE")))</f>
        <v>NEUTRAL</v>
      </c>
      <c r="BD1052" s="79" t="str">
        <f>IF(Edges[[#This Row],[Vertex 1]]=Edges[[#This Row],[Vertex 2]],"HIDE","SHOW")</f>
        <v>SHOW</v>
      </c>
      <c r="BE1052" s="78" t="str">
        <f>REPLACE(INDEX(GroupVertices[Group], MATCH(Edges[[#This Row],[Vertex 1]],GroupVertices[Vertex],0)),1,1,"")</f>
        <v>EUTRAL</v>
      </c>
      <c r="BF1052" s="78" t="str">
        <f>REPLACE(INDEX(GroupVertices[Group], MATCH(Edges[[#This Row],[Vertex 2]],GroupVertices[Vertex],0)),1,1,"")</f>
        <v>EUTRAL</v>
      </c>
    </row>
    <row r="1053" spans="1:58" x14ac:dyDescent="0.25">
      <c r="A1053" s="64" t="s">
        <v>863</v>
      </c>
      <c r="B1053" s="64" t="s">
        <v>867</v>
      </c>
      <c r="C1053" s="65"/>
      <c r="D1053" s="66"/>
      <c r="E1053" s="67"/>
      <c r="F1053" s="68"/>
      <c r="G1053" s="65" t="str">
        <f>IF(Edges[[#This Row],[Vertex 1]]=Edges[[#This Row],[Vertex 2]],"HIDE","SHOW")</f>
        <v>SHOW</v>
      </c>
      <c r="H1053" s="69"/>
      <c r="I1053" s="70"/>
      <c r="J1053" s="70"/>
      <c r="K1053" s="34" t="s">
        <v>65</v>
      </c>
      <c r="L1053" s="77">
        <v>1053</v>
      </c>
      <c r="M1053" s="77"/>
      <c r="N1053" s="72"/>
      <c r="O1053" s="79" t="s">
        <v>1646</v>
      </c>
      <c r="P1053" s="81">
        <v>42853.488368055558</v>
      </c>
      <c r="Q1053" s="79" t="s">
        <v>2225</v>
      </c>
      <c r="R1053" s="82" t="s">
        <v>3535</v>
      </c>
      <c r="S1053" s="79" t="s">
        <v>4155</v>
      </c>
      <c r="T1053" s="79" t="s">
        <v>4370</v>
      </c>
      <c r="U1053" s="79"/>
      <c r="V1053" s="82" t="s">
        <v>5240</v>
      </c>
      <c r="W1053" s="81">
        <v>42853.488368055558</v>
      </c>
      <c r="X1053" s="82" t="s">
        <v>6648</v>
      </c>
      <c r="Y1053" s="79"/>
      <c r="Z1053" s="79"/>
      <c r="AA1053" s="83" t="s">
        <v>8695</v>
      </c>
      <c r="AB1053" s="79"/>
      <c r="AC1053" s="79" t="b">
        <v>0</v>
      </c>
      <c r="AD1053" s="79">
        <v>0</v>
      </c>
      <c r="AE1053" s="83" t="s">
        <v>9915</v>
      </c>
      <c r="AF1053" s="79" t="b">
        <v>0</v>
      </c>
      <c r="AG1053" s="79" t="s">
        <v>9970</v>
      </c>
      <c r="AH1053" s="79"/>
      <c r="AI1053" s="83" t="s">
        <v>9915</v>
      </c>
      <c r="AJ1053" s="79" t="b">
        <v>0</v>
      </c>
      <c r="AK1053" s="79">
        <v>3</v>
      </c>
      <c r="AL1053" s="83" t="s">
        <v>8699</v>
      </c>
      <c r="AM1053" s="79" t="s">
        <v>9991</v>
      </c>
      <c r="AN1053" s="79" t="b">
        <v>0</v>
      </c>
      <c r="AO1053" s="83" t="s">
        <v>8699</v>
      </c>
      <c r="AP1053" s="79" t="s">
        <v>179</v>
      </c>
      <c r="AQ1053" s="79">
        <v>0</v>
      </c>
      <c r="AR1053" s="79">
        <v>0</v>
      </c>
      <c r="AS1053" s="79"/>
      <c r="AT1053" s="79"/>
      <c r="AU1053" s="79"/>
      <c r="AV1053" s="79"/>
      <c r="AW1053" s="79"/>
      <c r="AX1053" s="79"/>
      <c r="AY1053" s="79"/>
      <c r="AZ1053" s="79"/>
      <c r="BA1053">
        <v>1</v>
      </c>
      <c r="BB1053">
        <v>0</v>
      </c>
      <c r="BC1053" s="79" t="str">
        <f>IF(Edges[[#This Row],[Sentiment]]=0,"NEUTRAL",IF(Edges[[#This Row],[Sentiment]]=1,"POSITIVE",IF(Edges[[#This Row],[Sentiment]]=-1,"NEGATIVE")))</f>
        <v>NEUTRAL</v>
      </c>
      <c r="BD1053" s="79" t="str">
        <f>IF(Edges[[#This Row],[Vertex 1]]=Edges[[#This Row],[Vertex 2]],"HIDE","SHOW")</f>
        <v>SHOW</v>
      </c>
      <c r="BE1053" s="78" t="str">
        <f>REPLACE(INDEX(GroupVertices[Group], MATCH(Edges[[#This Row],[Vertex 1]],GroupVertices[Vertex],0)),1,1,"")</f>
        <v>EUTRAL</v>
      </c>
      <c r="BF1053" s="78" t="str">
        <f>REPLACE(INDEX(GroupVertices[Group], MATCH(Edges[[#This Row],[Vertex 2]],GroupVertices[Vertex],0)),1,1,"")</f>
        <v>eneral</v>
      </c>
    </row>
    <row r="1054" spans="1:58" x14ac:dyDescent="0.25">
      <c r="A1054" s="64" t="s">
        <v>864</v>
      </c>
      <c r="B1054" s="64" t="s">
        <v>1584</v>
      </c>
      <c r="C1054" s="65"/>
      <c r="D1054" s="66"/>
      <c r="E1054" s="67"/>
      <c r="F1054" s="68"/>
      <c r="G1054" s="65" t="str">
        <f>IF(Edges[[#This Row],[Vertex 1]]=Edges[[#This Row],[Vertex 2]],"HIDE","SHOW")</f>
        <v>SHOW</v>
      </c>
      <c r="H1054" s="69"/>
      <c r="I1054" s="70"/>
      <c r="J1054" s="70"/>
      <c r="K1054" s="34" t="s">
        <v>65</v>
      </c>
      <c r="L1054" s="77">
        <v>1054</v>
      </c>
      <c r="M1054" s="77"/>
      <c r="N1054" s="72"/>
      <c r="O1054" s="79" t="s">
        <v>1647</v>
      </c>
      <c r="P1054" s="81">
        <v>42853.48877314815</v>
      </c>
      <c r="Q1054" s="79" t="s">
        <v>2226</v>
      </c>
      <c r="R1054" s="79"/>
      <c r="S1054" s="79"/>
      <c r="T1054" s="79"/>
      <c r="U1054" s="79"/>
      <c r="V1054" s="82" t="s">
        <v>4787</v>
      </c>
      <c r="W1054" s="81">
        <v>42853.48877314815</v>
      </c>
      <c r="X1054" s="82" t="s">
        <v>6649</v>
      </c>
      <c r="Y1054" s="79"/>
      <c r="Z1054" s="79"/>
      <c r="AA1054" s="83" t="s">
        <v>8696</v>
      </c>
      <c r="AB1054" s="79"/>
      <c r="AC1054" s="79" t="b">
        <v>0</v>
      </c>
      <c r="AD1054" s="79">
        <v>0</v>
      </c>
      <c r="AE1054" s="83" t="s">
        <v>9928</v>
      </c>
      <c r="AF1054" s="79" t="b">
        <v>0</v>
      </c>
      <c r="AG1054" s="79" t="s">
        <v>9963</v>
      </c>
      <c r="AH1054" s="79"/>
      <c r="AI1054" s="83" t="s">
        <v>9915</v>
      </c>
      <c r="AJ1054" s="79" t="b">
        <v>0</v>
      </c>
      <c r="AK1054" s="79">
        <v>0</v>
      </c>
      <c r="AL1054" s="83" t="s">
        <v>9915</v>
      </c>
      <c r="AM1054" s="79" t="s">
        <v>9994</v>
      </c>
      <c r="AN1054" s="79" t="b">
        <v>0</v>
      </c>
      <c r="AO1054" s="83" t="s">
        <v>8696</v>
      </c>
      <c r="AP1054" s="79" t="s">
        <v>179</v>
      </c>
      <c r="AQ1054" s="79">
        <v>0</v>
      </c>
      <c r="AR1054" s="79">
        <v>0</v>
      </c>
      <c r="AS1054" s="79"/>
      <c r="AT1054" s="79"/>
      <c r="AU1054" s="79"/>
      <c r="AV1054" s="79"/>
      <c r="AW1054" s="79"/>
      <c r="AX1054" s="79"/>
      <c r="AY1054" s="79"/>
      <c r="AZ1054" s="79"/>
      <c r="BA1054">
        <v>1</v>
      </c>
      <c r="BB1054">
        <v>0</v>
      </c>
      <c r="BC1054" s="79" t="str">
        <f>IF(Edges[[#This Row],[Sentiment]]=0,"NEUTRAL",IF(Edges[[#This Row],[Sentiment]]=1,"POSITIVE",IF(Edges[[#This Row],[Sentiment]]=-1,"NEGATIVE")))</f>
        <v>NEUTRAL</v>
      </c>
      <c r="BD1054" s="79" t="str">
        <f>IF(Edges[[#This Row],[Vertex 1]]=Edges[[#This Row],[Vertex 2]],"HIDE","SHOW")</f>
        <v>SHOW</v>
      </c>
      <c r="BE1054" s="78" t="str">
        <f>REPLACE(INDEX(GroupVertices[Group], MATCH(Edges[[#This Row],[Vertex 1]],GroupVertices[Vertex],0)),1,1,"")</f>
        <v>EUTRAL</v>
      </c>
      <c r="BF1054" s="78" t="str">
        <f>REPLACE(INDEX(GroupVertices[Group], MATCH(Edges[[#This Row],[Vertex 2]],GroupVertices[Vertex],0)),1,1,"")</f>
        <v>eneral</v>
      </c>
    </row>
    <row r="1055" spans="1:58" hidden="1" x14ac:dyDescent="0.25">
      <c r="A1055" s="64" t="s">
        <v>865</v>
      </c>
      <c r="B1055" s="64" t="s">
        <v>865</v>
      </c>
      <c r="C1055" s="65"/>
      <c r="D1055" s="66"/>
      <c r="E1055" s="67"/>
      <c r="F1055" s="68"/>
      <c r="G1055" s="65" t="str">
        <f>IF(Edges[[#This Row],[Vertex 1]]=Edges[[#This Row],[Vertex 2]],"HIDE","SHOW")</f>
        <v>HIDE</v>
      </c>
      <c r="H1055" s="69"/>
      <c r="I1055" s="70"/>
      <c r="J1055" s="70"/>
      <c r="K1055" s="34"/>
      <c r="L1055" s="77"/>
      <c r="M1055" s="77"/>
      <c r="N1055" s="72"/>
      <c r="O1055" s="79" t="s">
        <v>179</v>
      </c>
      <c r="P1055" s="81">
        <v>42853.493379629632</v>
      </c>
      <c r="Q1055" s="79" t="s">
        <v>2227</v>
      </c>
      <c r="R1055" s="82" t="s">
        <v>3536</v>
      </c>
      <c r="S1055" s="79" t="s">
        <v>4156</v>
      </c>
      <c r="T1055" s="79"/>
      <c r="U1055" s="79"/>
      <c r="V1055" s="82" t="s">
        <v>5241</v>
      </c>
      <c r="W1055" s="81">
        <v>42853.493379629632</v>
      </c>
      <c r="X1055" s="82" t="s">
        <v>6650</v>
      </c>
      <c r="Y1055" s="79"/>
      <c r="Z1055" s="79"/>
      <c r="AA1055" s="83" t="s">
        <v>8697</v>
      </c>
      <c r="AB1055" s="79"/>
      <c r="AC1055" s="79" t="b">
        <v>0</v>
      </c>
      <c r="AD1055" s="79">
        <v>1</v>
      </c>
      <c r="AE1055" s="83" t="s">
        <v>9915</v>
      </c>
      <c r="AF1055" s="79" t="b">
        <v>0</v>
      </c>
      <c r="AG1055" s="79" t="s">
        <v>9963</v>
      </c>
      <c r="AH1055" s="79"/>
      <c r="AI1055" s="83" t="s">
        <v>9915</v>
      </c>
      <c r="AJ1055" s="79" t="b">
        <v>0</v>
      </c>
      <c r="AK1055" s="79">
        <v>0</v>
      </c>
      <c r="AL1055" s="83" t="s">
        <v>9915</v>
      </c>
      <c r="AM1055" s="79" t="s">
        <v>10046</v>
      </c>
      <c r="AN1055" s="79" t="b">
        <v>0</v>
      </c>
      <c r="AO1055" s="83" t="s">
        <v>8697</v>
      </c>
      <c r="AP1055" s="79" t="s">
        <v>179</v>
      </c>
      <c r="AQ1055" s="79">
        <v>0</v>
      </c>
      <c r="AR1055" s="79">
        <v>0</v>
      </c>
      <c r="AS1055" s="79"/>
      <c r="AT1055" s="79"/>
      <c r="AU1055" s="79"/>
      <c r="AV1055" s="79"/>
      <c r="AW1055" s="79"/>
      <c r="AX1055" s="79"/>
      <c r="AY1055" s="79"/>
      <c r="AZ1055" s="79"/>
      <c r="BA1055">
        <v>1</v>
      </c>
      <c r="BB1055">
        <v>0</v>
      </c>
      <c r="BC1055" s="79" t="str">
        <f>IF(Edges[[#This Row],[Sentiment]]=0,"NEUTRAL",IF(Edges[[#This Row],[Sentiment]]=1,"POSITIVE",IF(Edges[[#This Row],[Sentiment]]=-1,"NEGATIVE")))</f>
        <v>NEUTRAL</v>
      </c>
      <c r="BD1055" s="79" t="str">
        <f>IF(Edges[[#This Row],[Vertex 1]]=Edges[[#This Row],[Vertex 2]],"HIDE","SHOW")</f>
        <v>HIDE</v>
      </c>
      <c r="BE1055" s="124" t="e">
        <f>REPLACE(INDEX(GroupVertices[Group], MATCH(Edges[[#This Row],[Vertex 1]],GroupVertices[Vertex],0)),1,1,"")</f>
        <v>#N/A</v>
      </c>
      <c r="BF1055" s="124" t="e">
        <f>REPLACE(INDEX(GroupVertices[Group], MATCH(Edges[[#This Row],[Vertex 2]],GroupVertices[Vertex],0)),1,1,"")</f>
        <v>#N/A</v>
      </c>
    </row>
    <row r="1056" spans="1:58" x14ac:dyDescent="0.25">
      <c r="A1056" s="64" t="s">
        <v>866</v>
      </c>
      <c r="B1056" s="64" t="s">
        <v>867</v>
      </c>
      <c r="C1056" s="65"/>
      <c r="D1056" s="66"/>
      <c r="E1056" s="67"/>
      <c r="F1056" s="68"/>
      <c r="G1056" s="65" t="str">
        <f>IF(Edges[[#This Row],[Vertex 1]]=Edges[[#This Row],[Vertex 2]],"HIDE","SHOW")</f>
        <v>SHOW</v>
      </c>
      <c r="H1056" s="69"/>
      <c r="I1056" s="70"/>
      <c r="J1056" s="70"/>
      <c r="K1056" s="34" t="s">
        <v>65</v>
      </c>
      <c r="L1056" s="77">
        <v>1056</v>
      </c>
      <c r="M1056" s="77"/>
      <c r="N1056" s="72"/>
      <c r="O1056" s="79" t="s">
        <v>1646</v>
      </c>
      <c r="P1056" s="81">
        <v>42853.496863425928</v>
      </c>
      <c r="Q1056" s="79" t="s">
        <v>2225</v>
      </c>
      <c r="R1056" s="82" t="s">
        <v>3535</v>
      </c>
      <c r="S1056" s="79" t="s">
        <v>4155</v>
      </c>
      <c r="T1056" s="79" t="s">
        <v>4370</v>
      </c>
      <c r="U1056" s="79"/>
      <c r="V1056" s="82" t="s">
        <v>5242</v>
      </c>
      <c r="W1056" s="81">
        <v>42853.496863425928</v>
      </c>
      <c r="X1056" s="82" t="s">
        <v>6651</v>
      </c>
      <c r="Y1056" s="79"/>
      <c r="Z1056" s="79"/>
      <c r="AA1056" s="83" t="s">
        <v>8698</v>
      </c>
      <c r="AB1056" s="79"/>
      <c r="AC1056" s="79" t="b">
        <v>0</v>
      </c>
      <c r="AD1056" s="79">
        <v>0</v>
      </c>
      <c r="AE1056" s="83" t="s">
        <v>9915</v>
      </c>
      <c r="AF1056" s="79" t="b">
        <v>0</v>
      </c>
      <c r="AG1056" s="79" t="s">
        <v>9970</v>
      </c>
      <c r="AH1056" s="79"/>
      <c r="AI1056" s="83" t="s">
        <v>9915</v>
      </c>
      <c r="AJ1056" s="79" t="b">
        <v>0</v>
      </c>
      <c r="AK1056" s="79">
        <v>3</v>
      </c>
      <c r="AL1056" s="83" t="s">
        <v>8699</v>
      </c>
      <c r="AM1056" s="79" t="s">
        <v>9991</v>
      </c>
      <c r="AN1056" s="79" t="b">
        <v>0</v>
      </c>
      <c r="AO1056" s="83" t="s">
        <v>8699</v>
      </c>
      <c r="AP1056" s="79" t="s">
        <v>179</v>
      </c>
      <c r="AQ1056" s="79">
        <v>0</v>
      </c>
      <c r="AR1056" s="79">
        <v>0</v>
      </c>
      <c r="AS1056" s="79"/>
      <c r="AT1056" s="79"/>
      <c r="AU1056" s="79"/>
      <c r="AV1056" s="79"/>
      <c r="AW1056" s="79"/>
      <c r="AX1056" s="79"/>
      <c r="AY1056" s="79"/>
      <c r="AZ1056" s="79"/>
      <c r="BA1056">
        <v>1</v>
      </c>
      <c r="BB1056">
        <v>0</v>
      </c>
      <c r="BC1056" s="79" t="str">
        <f>IF(Edges[[#This Row],[Sentiment]]=0,"NEUTRAL",IF(Edges[[#This Row],[Sentiment]]=1,"POSITIVE",IF(Edges[[#This Row],[Sentiment]]=-1,"NEGATIVE")))</f>
        <v>NEUTRAL</v>
      </c>
      <c r="BD1056" s="79" t="str">
        <f>IF(Edges[[#This Row],[Vertex 1]]=Edges[[#This Row],[Vertex 2]],"HIDE","SHOW")</f>
        <v>SHOW</v>
      </c>
      <c r="BE1056" s="78" t="str">
        <f>REPLACE(INDEX(GroupVertices[Group], MATCH(Edges[[#This Row],[Vertex 1]],GroupVertices[Vertex],0)),1,1,"")</f>
        <v>EUTRAL</v>
      </c>
      <c r="BF1056" s="78" t="str">
        <f>REPLACE(INDEX(GroupVertices[Group], MATCH(Edges[[#This Row],[Vertex 2]],GroupVertices[Vertex],0)),1,1,"")</f>
        <v>eneral</v>
      </c>
    </row>
    <row r="1057" spans="1:58" hidden="1" x14ac:dyDescent="0.25">
      <c r="A1057" s="64" t="s">
        <v>867</v>
      </c>
      <c r="B1057" s="64" t="s">
        <v>867</v>
      </c>
      <c r="C1057" s="65"/>
      <c r="D1057" s="66"/>
      <c r="E1057" s="67"/>
      <c r="F1057" s="68"/>
      <c r="G1057" s="65" t="str">
        <f>IF(Edges[[#This Row],[Vertex 1]]=Edges[[#This Row],[Vertex 2]],"HIDE","SHOW")</f>
        <v>HIDE</v>
      </c>
      <c r="H1057" s="69"/>
      <c r="I1057" s="70"/>
      <c r="J1057" s="70"/>
      <c r="K1057" s="34"/>
      <c r="L1057" s="77"/>
      <c r="M1057" s="77"/>
      <c r="N1057" s="72"/>
      <c r="O1057" s="79" t="s">
        <v>179</v>
      </c>
      <c r="P1057" s="81">
        <v>42853.485185185185</v>
      </c>
      <c r="Q1057" s="79" t="s">
        <v>2228</v>
      </c>
      <c r="R1057" s="79" t="s">
        <v>3537</v>
      </c>
      <c r="S1057" s="79" t="s">
        <v>4157</v>
      </c>
      <c r="T1057" s="79" t="s">
        <v>1544</v>
      </c>
      <c r="U1057" s="79"/>
      <c r="V1057" s="82" t="s">
        <v>5243</v>
      </c>
      <c r="W1057" s="81">
        <v>42853.485185185185</v>
      </c>
      <c r="X1057" s="82" t="s">
        <v>6652</v>
      </c>
      <c r="Y1057" s="79"/>
      <c r="Z1057" s="79"/>
      <c r="AA1057" s="83" t="s">
        <v>8699</v>
      </c>
      <c r="AB1057" s="79"/>
      <c r="AC1057" s="79" t="b">
        <v>0</v>
      </c>
      <c r="AD1057" s="79">
        <v>3</v>
      </c>
      <c r="AE1057" s="83" t="s">
        <v>9915</v>
      </c>
      <c r="AF1057" s="79" t="b">
        <v>0</v>
      </c>
      <c r="AG1057" s="79" t="s">
        <v>9970</v>
      </c>
      <c r="AH1057" s="79"/>
      <c r="AI1057" s="83" t="s">
        <v>9915</v>
      </c>
      <c r="AJ1057" s="79" t="b">
        <v>0</v>
      </c>
      <c r="AK1057" s="79">
        <v>3</v>
      </c>
      <c r="AL1057" s="83" t="s">
        <v>9915</v>
      </c>
      <c r="AM1057" s="79" t="s">
        <v>9990</v>
      </c>
      <c r="AN1057" s="79" t="b">
        <v>1</v>
      </c>
      <c r="AO1057" s="83" t="s">
        <v>8699</v>
      </c>
      <c r="AP1057" s="79" t="s">
        <v>179</v>
      </c>
      <c r="AQ1057" s="79">
        <v>0</v>
      </c>
      <c r="AR1057" s="79">
        <v>0</v>
      </c>
      <c r="AS1057" s="79" t="s">
        <v>10104</v>
      </c>
      <c r="AT1057" s="79" t="s">
        <v>10111</v>
      </c>
      <c r="AU1057" s="79" t="s">
        <v>10112</v>
      </c>
      <c r="AV1057" s="79" t="s">
        <v>10117</v>
      </c>
      <c r="AW1057" s="79" t="s">
        <v>10127</v>
      </c>
      <c r="AX1057" s="79" t="s">
        <v>10138</v>
      </c>
      <c r="AY1057" s="79" t="s">
        <v>10144</v>
      </c>
      <c r="AZ1057" s="82" t="s">
        <v>10150</v>
      </c>
      <c r="BA1057">
        <v>1</v>
      </c>
      <c r="BB1057">
        <v>0</v>
      </c>
      <c r="BC1057" s="79" t="str">
        <f>IF(Edges[[#This Row],[Sentiment]]=0,"NEUTRAL",IF(Edges[[#This Row],[Sentiment]]=1,"POSITIVE",IF(Edges[[#This Row],[Sentiment]]=-1,"NEGATIVE")))</f>
        <v>NEUTRAL</v>
      </c>
      <c r="BD1057" s="79" t="str">
        <f>IF(Edges[[#This Row],[Vertex 1]]=Edges[[#This Row],[Vertex 2]],"HIDE","SHOW")</f>
        <v>HIDE</v>
      </c>
      <c r="BE1057" s="124" t="str">
        <f>REPLACE(INDEX(GroupVertices[Group], MATCH(Edges[[#This Row],[Vertex 1]],GroupVertices[Vertex],0)),1,1,"")</f>
        <v>eneral</v>
      </c>
      <c r="BF1057" s="124" t="str">
        <f>REPLACE(INDEX(GroupVertices[Group], MATCH(Edges[[#This Row],[Vertex 2]],GroupVertices[Vertex],0)),1,1,"")</f>
        <v>eneral</v>
      </c>
    </row>
    <row r="1058" spans="1:58" x14ac:dyDescent="0.25">
      <c r="A1058" s="64" t="s">
        <v>868</v>
      </c>
      <c r="B1058" s="64" t="s">
        <v>867</v>
      </c>
      <c r="C1058" s="65"/>
      <c r="D1058" s="66"/>
      <c r="E1058" s="67"/>
      <c r="F1058" s="68"/>
      <c r="G1058" s="65" t="str">
        <f>IF(Edges[[#This Row],[Vertex 1]]=Edges[[#This Row],[Vertex 2]],"HIDE","SHOW")</f>
        <v>SHOW</v>
      </c>
      <c r="H1058" s="69"/>
      <c r="I1058" s="70"/>
      <c r="J1058" s="70"/>
      <c r="K1058" s="34" t="s">
        <v>65</v>
      </c>
      <c r="L1058" s="77">
        <v>1058</v>
      </c>
      <c r="M1058" s="77"/>
      <c r="N1058" s="72"/>
      <c r="O1058" s="79" t="s">
        <v>1646</v>
      </c>
      <c r="P1058" s="81">
        <v>42853.498819444445</v>
      </c>
      <c r="Q1058" s="79" t="s">
        <v>2225</v>
      </c>
      <c r="R1058" s="82" t="s">
        <v>3535</v>
      </c>
      <c r="S1058" s="79" t="s">
        <v>4155</v>
      </c>
      <c r="T1058" s="79" t="s">
        <v>4370</v>
      </c>
      <c r="U1058" s="79"/>
      <c r="V1058" s="82" t="s">
        <v>5244</v>
      </c>
      <c r="W1058" s="81">
        <v>42853.498819444445</v>
      </c>
      <c r="X1058" s="82" t="s">
        <v>6653</v>
      </c>
      <c r="Y1058" s="79"/>
      <c r="Z1058" s="79"/>
      <c r="AA1058" s="83" t="s">
        <v>8700</v>
      </c>
      <c r="AB1058" s="79"/>
      <c r="AC1058" s="79" t="b">
        <v>0</v>
      </c>
      <c r="AD1058" s="79">
        <v>0</v>
      </c>
      <c r="AE1058" s="83" t="s">
        <v>9915</v>
      </c>
      <c r="AF1058" s="79" t="b">
        <v>0</v>
      </c>
      <c r="AG1058" s="79" t="s">
        <v>9970</v>
      </c>
      <c r="AH1058" s="79"/>
      <c r="AI1058" s="83" t="s">
        <v>9915</v>
      </c>
      <c r="AJ1058" s="79" t="b">
        <v>0</v>
      </c>
      <c r="AK1058" s="79">
        <v>3</v>
      </c>
      <c r="AL1058" s="83" t="s">
        <v>8699</v>
      </c>
      <c r="AM1058" s="79" t="s">
        <v>9991</v>
      </c>
      <c r="AN1058" s="79" t="b">
        <v>0</v>
      </c>
      <c r="AO1058" s="83" t="s">
        <v>8699</v>
      </c>
      <c r="AP1058" s="79" t="s">
        <v>179</v>
      </c>
      <c r="AQ1058" s="79">
        <v>0</v>
      </c>
      <c r="AR1058" s="79">
        <v>0</v>
      </c>
      <c r="AS1058" s="79"/>
      <c r="AT1058" s="79"/>
      <c r="AU1058" s="79"/>
      <c r="AV1058" s="79"/>
      <c r="AW1058" s="79"/>
      <c r="AX1058" s="79"/>
      <c r="AY1058" s="79"/>
      <c r="AZ1058" s="79"/>
      <c r="BA1058">
        <v>1</v>
      </c>
      <c r="BB1058">
        <v>0</v>
      </c>
      <c r="BC1058" s="79" t="str">
        <f>IF(Edges[[#This Row],[Sentiment]]=0,"NEUTRAL",IF(Edges[[#This Row],[Sentiment]]=1,"POSITIVE",IF(Edges[[#This Row],[Sentiment]]=-1,"NEGATIVE")))</f>
        <v>NEUTRAL</v>
      </c>
      <c r="BD1058" s="79" t="str">
        <f>IF(Edges[[#This Row],[Vertex 1]]=Edges[[#This Row],[Vertex 2]],"HIDE","SHOW")</f>
        <v>SHOW</v>
      </c>
      <c r="BE1058" s="78" t="str">
        <f>REPLACE(INDEX(GroupVertices[Group], MATCH(Edges[[#This Row],[Vertex 1]],GroupVertices[Vertex],0)),1,1,"")</f>
        <v>EUTRAL</v>
      </c>
      <c r="BF1058" s="78" t="str">
        <f>REPLACE(INDEX(GroupVertices[Group], MATCH(Edges[[#This Row],[Vertex 2]],GroupVertices[Vertex],0)),1,1,"")</f>
        <v>eneral</v>
      </c>
    </row>
    <row r="1059" spans="1:58" hidden="1" x14ac:dyDescent="0.25">
      <c r="A1059" s="64" t="s">
        <v>869</v>
      </c>
      <c r="B1059" s="64" t="s">
        <v>869</v>
      </c>
      <c r="C1059" s="65"/>
      <c r="D1059" s="66"/>
      <c r="E1059" s="67"/>
      <c r="F1059" s="68"/>
      <c r="G1059" s="65" t="str">
        <f>IF(Edges[[#This Row],[Vertex 1]]=Edges[[#This Row],[Vertex 2]],"HIDE","SHOW")</f>
        <v>HIDE</v>
      </c>
      <c r="H1059" s="69"/>
      <c r="I1059" s="70"/>
      <c r="J1059" s="70"/>
      <c r="K1059" s="34"/>
      <c r="L1059" s="77"/>
      <c r="M1059" s="77"/>
      <c r="N1059" s="72"/>
      <c r="O1059" s="79" t="s">
        <v>179</v>
      </c>
      <c r="P1059" s="81">
        <v>42853.496064814812</v>
      </c>
      <c r="Q1059" s="79" t="s">
        <v>2229</v>
      </c>
      <c r="R1059" s="82" t="s">
        <v>3538</v>
      </c>
      <c r="S1059" s="79" t="s">
        <v>4015</v>
      </c>
      <c r="T1059" s="79" t="s">
        <v>4367</v>
      </c>
      <c r="U1059" s="79"/>
      <c r="V1059" s="82" t="s">
        <v>5245</v>
      </c>
      <c r="W1059" s="81">
        <v>42853.496064814812</v>
      </c>
      <c r="X1059" s="82" t="s">
        <v>6654</v>
      </c>
      <c r="Y1059" s="79"/>
      <c r="Z1059" s="79"/>
      <c r="AA1059" s="83" t="s">
        <v>8701</v>
      </c>
      <c r="AB1059" s="79"/>
      <c r="AC1059" s="79" t="b">
        <v>0</v>
      </c>
      <c r="AD1059" s="79">
        <v>1</v>
      </c>
      <c r="AE1059" s="83" t="s">
        <v>9915</v>
      </c>
      <c r="AF1059" s="79" t="b">
        <v>0</v>
      </c>
      <c r="AG1059" s="79" t="s">
        <v>9963</v>
      </c>
      <c r="AH1059" s="79"/>
      <c r="AI1059" s="83" t="s">
        <v>9915</v>
      </c>
      <c r="AJ1059" s="79" t="b">
        <v>0</v>
      </c>
      <c r="AK1059" s="79">
        <v>1</v>
      </c>
      <c r="AL1059" s="83" t="s">
        <v>9915</v>
      </c>
      <c r="AM1059" s="79" t="s">
        <v>9998</v>
      </c>
      <c r="AN1059" s="79" t="b">
        <v>0</v>
      </c>
      <c r="AO1059" s="83" t="s">
        <v>8701</v>
      </c>
      <c r="AP1059" s="79" t="s">
        <v>179</v>
      </c>
      <c r="AQ1059" s="79">
        <v>0</v>
      </c>
      <c r="AR1059" s="79">
        <v>0</v>
      </c>
      <c r="AS1059" s="79"/>
      <c r="AT1059" s="79"/>
      <c r="AU1059" s="79"/>
      <c r="AV1059" s="79"/>
      <c r="AW1059" s="79"/>
      <c r="AX1059" s="79"/>
      <c r="AY1059" s="79"/>
      <c r="AZ1059" s="79"/>
      <c r="BA1059">
        <v>1</v>
      </c>
      <c r="BB1059">
        <v>0</v>
      </c>
      <c r="BC1059" s="79" t="str">
        <f>IF(Edges[[#This Row],[Sentiment]]=0,"NEUTRAL",IF(Edges[[#This Row],[Sentiment]]=1,"POSITIVE",IF(Edges[[#This Row],[Sentiment]]=-1,"NEGATIVE")))</f>
        <v>NEUTRAL</v>
      </c>
      <c r="BD1059" s="79" t="str">
        <f>IF(Edges[[#This Row],[Vertex 1]]=Edges[[#This Row],[Vertex 2]],"HIDE","SHOW")</f>
        <v>HIDE</v>
      </c>
      <c r="BE1059" s="124" t="str">
        <f>REPLACE(INDEX(GroupVertices[Group], MATCH(Edges[[#This Row],[Vertex 1]],GroupVertices[Vertex],0)),1,1,"")</f>
        <v>EUTRAL</v>
      </c>
      <c r="BF1059" s="124" t="str">
        <f>REPLACE(INDEX(GroupVertices[Group], MATCH(Edges[[#This Row],[Vertex 2]],GroupVertices[Vertex],0)),1,1,"")</f>
        <v>EUTRAL</v>
      </c>
    </row>
    <row r="1060" spans="1:58" x14ac:dyDescent="0.25">
      <c r="A1060" s="64" t="s">
        <v>870</v>
      </c>
      <c r="B1060" s="64" t="s">
        <v>869</v>
      </c>
      <c r="C1060" s="65"/>
      <c r="D1060" s="66"/>
      <c r="E1060" s="67"/>
      <c r="F1060" s="68"/>
      <c r="G1060" s="65" t="str">
        <f>IF(Edges[[#This Row],[Vertex 1]]=Edges[[#This Row],[Vertex 2]],"HIDE","SHOW")</f>
        <v>SHOW</v>
      </c>
      <c r="H1060" s="69"/>
      <c r="I1060" s="70"/>
      <c r="J1060" s="70"/>
      <c r="K1060" s="34" t="s">
        <v>65</v>
      </c>
      <c r="L1060" s="77">
        <v>1060</v>
      </c>
      <c r="M1060" s="77"/>
      <c r="N1060" s="72"/>
      <c r="O1060" s="79" t="s">
        <v>1646</v>
      </c>
      <c r="P1060" s="81">
        <v>42853.499641203707</v>
      </c>
      <c r="Q1060" s="79" t="s">
        <v>2230</v>
      </c>
      <c r="R1060" s="82" t="s">
        <v>3538</v>
      </c>
      <c r="S1060" s="79" t="s">
        <v>4015</v>
      </c>
      <c r="T1060" s="79" t="s">
        <v>4367</v>
      </c>
      <c r="U1060" s="79"/>
      <c r="V1060" s="82" t="s">
        <v>5246</v>
      </c>
      <c r="W1060" s="81">
        <v>42853.499641203707</v>
      </c>
      <c r="X1060" s="82" t="s">
        <v>6655</v>
      </c>
      <c r="Y1060" s="79"/>
      <c r="Z1060" s="79"/>
      <c r="AA1060" s="83" t="s">
        <v>8702</v>
      </c>
      <c r="AB1060" s="79"/>
      <c r="AC1060" s="79" t="b">
        <v>0</v>
      </c>
      <c r="AD1060" s="79">
        <v>0</v>
      </c>
      <c r="AE1060" s="83" t="s">
        <v>9915</v>
      </c>
      <c r="AF1060" s="79" t="b">
        <v>0</v>
      </c>
      <c r="AG1060" s="79" t="s">
        <v>9963</v>
      </c>
      <c r="AH1060" s="79"/>
      <c r="AI1060" s="83" t="s">
        <v>9915</v>
      </c>
      <c r="AJ1060" s="79" t="b">
        <v>0</v>
      </c>
      <c r="AK1060" s="79">
        <v>1</v>
      </c>
      <c r="AL1060" s="83" t="s">
        <v>8701</v>
      </c>
      <c r="AM1060" s="79" t="s">
        <v>9990</v>
      </c>
      <c r="AN1060" s="79" t="b">
        <v>0</v>
      </c>
      <c r="AO1060" s="83" t="s">
        <v>8701</v>
      </c>
      <c r="AP1060" s="79" t="s">
        <v>179</v>
      </c>
      <c r="AQ1060" s="79">
        <v>0</v>
      </c>
      <c r="AR1060" s="79">
        <v>0</v>
      </c>
      <c r="AS1060" s="79"/>
      <c r="AT1060" s="79"/>
      <c r="AU1060" s="79"/>
      <c r="AV1060" s="79"/>
      <c r="AW1060" s="79"/>
      <c r="AX1060" s="79"/>
      <c r="AY1060" s="79"/>
      <c r="AZ1060" s="79"/>
      <c r="BA1060">
        <v>1</v>
      </c>
      <c r="BB1060">
        <v>0</v>
      </c>
      <c r="BC1060" s="79" t="str">
        <f>IF(Edges[[#This Row],[Sentiment]]=0,"NEUTRAL",IF(Edges[[#This Row],[Sentiment]]=1,"POSITIVE",IF(Edges[[#This Row],[Sentiment]]=-1,"NEGATIVE")))</f>
        <v>NEUTRAL</v>
      </c>
      <c r="BD1060" s="79" t="str">
        <f>IF(Edges[[#This Row],[Vertex 1]]=Edges[[#This Row],[Vertex 2]],"HIDE","SHOW")</f>
        <v>SHOW</v>
      </c>
      <c r="BE1060" s="78" t="str">
        <f>REPLACE(INDEX(GroupVertices[Group], MATCH(Edges[[#This Row],[Vertex 1]],GroupVertices[Vertex],0)),1,1,"")</f>
        <v>EUTRAL</v>
      </c>
      <c r="BF1060" s="78" t="str">
        <f>REPLACE(INDEX(GroupVertices[Group], MATCH(Edges[[#This Row],[Vertex 2]],GroupVertices[Vertex],0)),1,1,"")</f>
        <v>EUTRAL</v>
      </c>
    </row>
    <row r="1061" spans="1:58" hidden="1" x14ac:dyDescent="0.25">
      <c r="A1061" s="64" t="s">
        <v>871</v>
      </c>
      <c r="B1061" s="64" t="s">
        <v>871</v>
      </c>
      <c r="C1061" s="65"/>
      <c r="D1061" s="66"/>
      <c r="E1061" s="67"/>
      <c r="F1061" s="68"/>
      <c r="G1061" s="65" t="str">
        <f>IF(Edges[[#This Row],[Vertex 1]]=Edges[[#This Row],[Vertex 2]],"HIDE","SHOW")</f>
        <v>HIDE</v>
      </c>
      <c r="H1061" s="69"/>
      <c r="I1061" s="70"/>
      <c r="J1061" s="70"/>
      <c r="K1061" s="34"/>
      <c r="L1061" s="77"/>
      <c r="M1061" s="77"/>
      <c r="N1061" s="72"/>
      <c r="O1061" s="79" t="s">
        <v>179</v>
      </c>
      <c r="P1061" s="81">
        <v>42853.499849537038</v>
      </c>
      <c r="Q1061" s="79" t="s">
        <v>2231</v>
      </c>
      <c r="R1061" s="82" t="s">
        <v>3436</v>
      </c>
      <c r="S1061" s="79" t="s">
        <v>4048</v>
      </c>
      <c r="T1061" s="79"/>
      <c r="U1061" s="79"/>
      <c r="V1061" s="82" t="s">
        <v>5247</v>
      </c>
      <c r="W1061" s="81">
        <v>42853.499849537038</v>
      </c>
      <c r="X1061" s="82" t="s">
        <v>6656</v>
      </c>
      <c r="Y1061" s="79"/>
      <c r="Z1061" s="79"/>
      <c r="AA1061" s="83" t="s">
        <v>8703</v>
      </c>
      <c r="AB1061" s="79"/>
      <c r="AC1061" s="79" t="b">
        <v>0</v>
      </c>
      <c r="AD1061" s="79">
        <v>0</v>
      </c>
      <c r="AE1061" s="83" t="s">
        <v>9915</v>
      </c>
      <c r="AF1061" s="79" t="b">
        <v>0</v>
      </c>
      <c r="AG1061" s="79" t="s">
        <v>9963</v>
      </c>
      <c r="AH1061" s="79"/>
      <c r="AI1061" s="83" t="s">
        <v>9915</v>
      </c>
      <c r="AJ1061" s="79" t="b">
        <v>0</v>
      </c>
      <c r="AK1061" s="79">
        <v>0</v>
      </c>
      <c r="AL1061" s="83" t="s">
        <v>9915</v>
      </c>
      <c r="AM1061" s="79" t="s">
        <v>9990</v>
      </c>
      <c r="AN1061" s="79" t="b">
        <v>0</v>
      </c>
      <c r="AO1061" s="83" t="s">
        <v>8703</v>
      </c>
      <c r="AP1061" s="79" t="s">
        <v>179</v>
      </c>
      <c r="AQ1061" s="79">
        <v>0</v>
      </c>
      <c r="AR1061" s="79">
        <v>0</v>
      </c>
      <c r="AS1061" s="79"/>
      <c r="AT1061" s="79"/>
      <c r="AU1061" s="79"/>
      <c r="AV1061" s="79"/>
      <c r="AW1061" s="79"/>
      <c r="AX1061" s="79"/>
      <c r="AY1061" s="79"/>
      <c r="AZ1061" s="79"/>
      <c r="BA1061">
        <v>1</v>
      </c>
      <c r="BB1061">
        <v>1</v>
      </c>
      <c r="BC1061" s="79" t="str">
        <f>IF(Edges[[#This Row],[Sentiment]]=0,"NEUTRAL",IF(Edges[[#This Row],[Sentiment]]=1,"POSITIVE",IF(Edges[[#This Row],[Sentiment]]=-1,"NEGATIVE")))</f>
        <v>POSITIVE</v>
      </c>
      <c r="BD1061" s="79" t="str">
        <f>IF(Edges[[#This Row],[Vertex 1]]=Edges[[#This Row],[Vertex 2]],"HIDE","SHOW")</f>
        <v>HIDE</v>
      </c>
      <c r="BE1061" s="124" t="e">
        <f>REPLACE(INDEX(GroupVertices[Group], MATCH(Edges[[#This Row],[Vertex 1]],GroupVertices[Vertex],0)),1,1,"")</f>
        <v>#N/A</v>
      </c>
      <c r="BF1061" s="124" t="e">
        <f>REPLACE(INDEX(GroupVertices[Group], MATCH(Edges[[#This Row],[Vertex 2]],GroupVertices[Vertex],0)),1,1,"")</f>
        <v>#N/A</v>
      </c>
    </row>
    <row r="1062" spans="1:58" hidden="1" x14ac:dyDescent="0.25">
      <c r="A1062" s="64" t="s">
        <v>872</v>
      </c>
      <c r="B1062" s="64" t="s">
        <v>872</v>
      </c>
      <c r="C1062" s="65"/>
      <c r="D1062" s="66"/>
      <c r="E1062" s="67"/>
      <c r="F1062" s="68"/>
      <c r="G1062" s="65" t="str">
        <f>IF(Edges[[#This Row],[Vertex 1]]=Edges[[#This Row],[Vertex 2]],"HIDE","SHOW")</f>
        <v>HIDE</v>
      </c>
      <c r="H1062" s="69"/>
      <c r="I1062" s="70"/>
      <c r="J1062" s="70"/>
      <c r="K1062" s="34"/>
      <c r="L1062" s="77"/>
      <c r="M1062" s="77"/>
      <c r="N1062" s="72"/>
      <c r="O1062" s="79" t="s">
        <v>179</v>
      </c>
      <c r="P1062" s="81">
        <v>42853.499988425923</v>
      </c>
      <c r="Q1062" s="79" t="s">
        <v>2232</v>
      </c>
      <c r="R1062" s="82" t="s">
        <v>3436</v>
      </c>
      <c r="S1062" s="79" t="s">
        <v>4048</v>
      </c>
      <c r="T1062" s="79"/>
      <c r="U1062" s="79"/>
      <c r="V1062" s="82" t="s">
        <v>5248</v>
      </c>
      <c r="W1062" s="81">
        <v>42853.499988425923</v>
      </c>
      <c r="X1062" s="82" t="s">
        <v>6657</v>
      </c>
      <c r="Y1062" s="79"/>
      <c r="Z1062" s="79"/>
      <c r="AA1062" s="83" t="s">
        <v>8704</v>
      </c>
      <c r="AB1062" s="79"/>
      <c r="AC1062" s="79" t="b">
        <v>0</v>
      </c>
      <c r="AD1062" s="79">
        <v>0</v>
      </c>
      <c r="AE1062" s="83" t="s">
        <v>9915</v>
      </c>
      <c r="AF1062" s="79" t="b">
        <v>0</v>
      </c>
      <c r="AG1062" s="79" t="s">
        <v>9963</v>
      </c>
      <c r="AH1062" s="79"/>
      <c r="AI1062" s="83" t="s">
        <v>9915</v>
      </c>
      <c r="AJ1062" s="79" t="b">
        <v>0</v>
      </c>
      <c r="AK1062" s="79">
        <v>0</v>
      </c>
      <c r="AL1062" s="83" t="s">
        <v>9915</v>
      </c>
      <c r="AM1062" s="79" t="s">
        <v>9993</v>
      </c>
      <c r="AN1062" s="79" t="b">
        <v>0</v>
      </c>
      <c r="AO1062" s="83" t="s">
        <v>8704</v>
      </c>
      <c r="AP1062" s="79" t="s">
        <v>179</v>
      </c>
      <c r="AQ1062" s="79">
        <v>0</v>
      </c>
      <c r="AR1062" s="79">
        <v>0</v>
      </c>
      <c r="AS1062" s="79"/>
      <c r="AT1062" s="79"/>
      <c r="AU1062" s="79"/>
      <c r="AV1062" s="79"/>
      <c r="AW1062" s="79"/>
      <c r="AX1062" s="79"/>
      <c r="AY1062" s="79"/>
      <c r="AZ1062" s="79"/>
      <c r="BA1062">
        <v>1</v>
      </c>
      <c r="BB1062">
        <v>0</v>
      </c>
      <c r="BC1062" s="79" t="str">
        <f>IF(Edges[[#This Row],[Sentiment]]=0,"NEUTRAL",IF(Edges[[#This Row],[Sentiment]]=1,"POSITIVE",IF(Edges[[#This Row],[Sentiment]]=-1,"NEGATIVE")))</f>
        <v>NEUTRAL</v>
      </c>
      <c r="BD1062" s="79" t="str">
        <f>IF(Edges[[#This Row],[Vertex 1]]=Edges[[#This Row],[Vertex 2]],"HIDE","SHOW")</f>
        <v>HIDE</v>
      </c>
      <c r="BE1062" s="124" t="e">
        <f>REPLACE(INDEX(GroupVertices[Group], MATCH(Edges[[#This Row],[Vertex 1]],GroupVertices[Vertex],0)),1,1,"")</f>
        <v>#N/A</v>
      </c>
      <c r="BF1062" s="124" t="e">
        <f>REPLACE(INDEX(GroupVertices[Group], MATCH(Edges[[#This Row],[Vertex 2]],GroupVertices[Vertex],0)),1,1,"")</f>
        <v>#N/A</v>
      </c>
    </row>
    <row r="1063" spans="1:58" x14ac:dyDescent="0.25">
      <c r="A1063" s="64" t="s">
        <v>873</v>
      </c>
      <c r="B1063" s="64" t="s">
        <v>1131</v>
      </c>
      <c r="C1063" s="65"/>
      <c r="D1063" s="66"/>
      <c r="E1063" s="67"/>
      <c r="F1063" s="68"/>
      <c r="G1063" s="65" t="str">
        <f>IF(Edges[[#This Row],[Vertex 1]]=Edges[[#This Row],[Vertex 2]],"HIDE","SHOW")</f>
        <v>SHOW</v>
      </c>
      <c r="H1063" s="69"/>
      <c r="I1063" s="70"/>
      <c r="J1063" s="70"/>
      <c r="K1063" s="34" t="s">
        <v>65</v>
      </c>
      <c r="L1063" s="77">
        <v>1063</v>
      </c>
      <c r="M1063" s="77"/>
      <c r="N1063" s="72"/>
      <c r="O1063" s="79" t="s">
        <v>1646</v>
      </c>
      <c r="P1063" s="81">
        <v>42853.501921296294</v>
      </c>
      <c r="Q1063" s="79" t="s">
        <v>2233</v>
      </c>
      <c r="R1063" s="82" t="s">
        <v>3539</v>
      </c>
      <c r="S1063" s="79" t="s">
        <v>4033</v>
      </c>
      <c r="T1063" s="79"/>
      <c r="U1063" s="79"/>
      <c r="V1063" s="82" t="s">
        <v>5249</v>
      </c>
      <c r="W1063" s="81">
        <v>42853.501921296294</v>
      </c>
      <c r="X1063" s="82" t="s">
        <v>6658</v>
      </c>
      <c r="Y1063" s="79"/>
      <c r="Z1063" s="79"/>
      <c r="AA1063" s="83" t="s">
        <v>8705</v>
      </c>
      <c r="AB1063" s="79"/>
      <c r="AC1063" s="79" t="b">
        <v>0</v>
      </c>
      <c r="AD1063" s="79">
        <v>0</v>
      </c>
      <c r="AE1063" s="83" t="s">
        <v>9915</v>
      </c>
      <c r="AF1063" s="79" t="b">
        <v>0</v>
      </c>
      <c r="AG1063" s="79" t="s">
        <v>9963</v>
      </c>
      <c r="AH1063" s="79"/>
      <c r="AI1063" s="83" t="s">
        <v>9915</v>
      </c>
      <c r="AJ1063" s="79" t="b">
        <v>0</v>
      </c>
      <c r="AK1063" s="79">
        <v>11</v>
      </c>
      <c r="AL1063" s="83" t="s">
        <v>9851</v>
      </c>
      <c r="AM1063" s="79" t="s">
        <v>9991</v>
      </c>
      <c r="AN1063" s="79" t="b">
        <v>0</v>
      </c>
      <c r="AO1063" s="83" t="s">
        <v>9851</v>
      </c>
      <c r="AP1063" s="79" t="s">
        <v>179</v>
      </c>
      <c r="AQ1063" s="79">
        <v>0</v>
      </c>
      <c r="AR1063" s="79">
        <v>0</v>
      </c>
      <c r="AS1063" s="79"/>
      <c r="AT1063" s="79"/>
      <c r="AU1063" s="79"/>
      <c r="AV1063" s="79"/>
      <c r="AW1063" s="79"/>
      <c r="AX1063" s="79"/>
      <c r="AY1063" s="79"/>
      <c r="AZ1063" s="79"/>
      <c r="BA1063">
        <v>1</v>
      </c>
      <c r="BB1063">
        <v>-1</v>
      </c>
      <c r="BC1063" s="79" t="str">
        <f>IF(Edges[[#This Row],[Sentiment]]=0,"NEUTRAL",IF(Edges[[#This Row],[Sentiment]]=1,"POSITIVE",IF(Edges[[#This Row],[Sentiment]]=-1,"NEGATIVE")))</f>
        <v>NEGATIVE</v>
      </c>
      <c r="BD1063" s="79" t="str">
        <f>IF(Edges[[#This Row],[Vertex 1]]=Edges[[#This Row],[Vertex 2]],"HIDE","SHOW")</f>
        <v>SHOW</v>
      </c>
      <c r="BE1063" s="78" t="str">
        <f>REPLACE(INDEX(GroupVertices[Group], MATCH(Edges[[#This Row],[Vertex 1]],GroupVertices[Vertex],0)),1,1,"")</f>
        <v>EGATIVE</v>
      </c>
      <c r="BF1063" s="78" t="str">
        <f>REPLACE(INDEX(GroupVertices[Group], MATCH(Edges[[#This Row],[Vertex 2]],GroupVertices[Vertex],0)),1,1,"")</f>
        <v>EUTRAL</v>
      </c>
    </row>
    <row r="1064" spans="1:58" hidden="1" x14ac:dyDescent="0.25">
      <c r="A1064" s="64" t="s">
        <v>874</v>
      </c>
      <c r="B1064" s="64" t="s">
        <v>874</v>
      </c>
      <c r="C1064" s="65"/>
      <c r="D1064" s="66"/>
      <c r="E1064" s="67"/>
      <c r="F1064" s="68"/>
      <c r="G1064" s="65" t="str">
        <f>IF(Edges[[#This Row],[Vertex 1]]=Edges[[#This Row],[Vertex 2]],"HIDE","SHOW")</f>
        <v>HIDE</v>
      </c>
      <c r="H1064" s="69"/>
      <c r="I1064" s="70"/>
      <c r="J1064" s="70"/>
      <c r="K1064" s="34"/>
      <c r="L1064" s="77"/>
      <c r="M1064" s="77"/>
      <c r="N1064" s="72"/>
      <c r="O1064" s="79" t="s">
        <v>179</v>
      </c>
      <c r="P1064" s="81">
        <v>42853.502152777779</v>
      </c>
      <c r="Q1064" s="79" t="s">
        <v>2234</v>
      </c>
      <c r="R1064" s="82" t="s">
        <v>3531</v>
      </c>
      <c r="S1064" s="79" t="s">
        <v>4061</v>
      </c>
      <c r="T1064" s="79"/>
      <c r="U1064" s="79"/>
      <c r="V1064" s="82" t="s">
        <v>5250</v>
      </c>
      <c r="W1064" s="81">
        <v>42853.502152777779</v>
      </c>
      <c r="X1064" s="82" t="s">
        <v>6659</v>
      </c>
      <c r="Y1064" s="79"/>
      <c r="Z1064" s="79"/>
      <c r="AA1064" s="83" t="s">
        <v>8706</v>
      </c>
      <c r="AB1064" s="79"/>
      <c r="AC1064" s="79" t="b">
        <v>0</v>
      </c>
      <c r="AD1064" s="79">
        <v>0</v>
      </c>
      <c r="AE1064" s="83" t="s">
        <v>9915</v>
      </c>
      <c r="AF1064" s="79" t="b">
        <v>0</v>
      </c>
      <c r="AG1064" s="79" t="s">
        <v>9963</v>
      </c>
      <c r="AH1064" s="79"/>
      <c r="AI1064" s="83" t="s">
        <v>9915</v>
      </c>
      <c r="AJ1064" s="79" t="b">
        <v>0</v>
      </c>
      <c r="AK1064" s="79">
        <v>0</v>
      </c>
      <c r="AL1064" s="83" t="s">
        <v>9915</v>
      </c>
      <c r="AM1064" s="79" t="s">
        <v>9990</v>
      </c>
      <c r="AN1064" s="79" t="b">
        <v>0</v>
      </c>
      <c r="AO1064" s="83" t="s">
        <v>8706</v>
      </c>
      <c r="AP1064" s="79" t="s">
        <v>179</v>
      </c>
      <c r="AQ1064" s="79">
        <v>0</v>
      </c>
      <c r="AR1064" s="79">
        <v>0</v>
      </c>
      <c r="AS1064" s="79"/>
      <c r="AT1064" s="79"/>
      <c r="AU1064" s="79"/>
      <c r="AV1064" s="79"/>
      <c r="AW1064" s="79"/>
      <c r="AX1064" s="79"/>
      <c r="AY1064" s="79"/>
      <c r="AZ1064" s="79"/>
      <c r="BA1064">
        <v>1</v>
      </c>
      <c r="BB1064">
        <v>0</v>
      </c>
      <c r="BC1064" s="79" t="str">
        <f>IF(Edges[[#This Row],[Sentiment]]=0,"NEUTRAL",IF(Edges[[#This Row],[Sentiment]]=1,"POSITIVE",IF(Edges[[#This Row],[Sentiment]]=-1,"NEGATIVE")))</f>
        <v>NEUTRAL</v>
      </c>
      <c r="BD1064" s="79" t="str">
        <f>IF(Edges[[#This Row],[Vertex 1]]=Edges[[#This Row],[Vertex 2]],"HIDE","SHOW")</f>
        <v>HIDE</v>
      </c>
      <c r="BE1064" s="124" t="e">
        <f>REPLACE(INDEX(GroupVertices[Group], MATCH(Edges[[#This Row],[Vertex 1]],GroupVertices[Vertex],0)),1,1,"")</f>
        <v>#N/A</v>
      </c>
      <c r="BF1064" s="124" t="e">
        <f>REPLACE(INDEX(GroupVertices[Group], MATCH(Edges[[#This Row],[Vertex 2]],GroupVertices[Vertex],0)),1,1,"")</f>
        <v>#N/A</v>
      </c>
    </row>
    <row r="1065" spans="1:58" x14ac:dyDescent="0.25">
      <c r="A1065" s="64" t="s">
        <v>875</v>
      </c>
      <c r="B1065" s="64" t="s">
        <v>1039</v>
      </c>
      <c r="C1065" s="65"/>
      <c r="D1065" s="66"/>
      <c r="E1065" s="67"/>
      <c r="F1065" s="68"/>
      <c r="G1065" s="65" t="str">
        <f>IF(Edges[[#This Row],[Vertex 1]]=Edges[[#This Row],[Vertex 2]],"HIDE","SHOW")</f>
        <v>SHOW</v>
      </c>
      <c r="H1065" s="69"/>
      <c r="I1065" s="70"/>
      <c r="J1065" s="70"/>
      <c r="K1065" s="34" t="s">
        <v>65</v>
      </c>
      <c r="L1065" s="77">
        <v>1065</v>
      </c>
      <c r="M1065" s="77"/>
      <c r="N1065" s="72"/>
      <c r="O1065" s="79" t="s">
        <v>1646</v>
      </c>
      <c r="P1065" s="81">
        <v>42852.479756944442</v>
      </c>
      <c r="Q1065" s="79" t="s">
        <v>1803</v>
      </c>
      <c r="R1065" s="82" t="s">
        <v>3286</v>
      </c>
      <c r="S1065" s="79" t="s">
        <v>4061</v>
      </c>
      <c r="T1065" s="79" t="s">
        <v>4296</v>
      </c>
      <c r="U1065" s="79"/>
      <c r="V1065" s="82" t="s">
        <v>5251</v>
      </c>
      <c r="W1065" s="81">
        <v>42852.479756944442</v>
      </c>
      <c r="X1065" s="82" t="s">
        <v>6660</v>
      </c>
      <c r="Y1065" s="79"/>
      <c r="Z1065" s="79"/>
      <c r="AA1065" s="83" t="s">
        <v>8707</v>
      </c>
      <c r="AB1065" s="79"/>
      <c r="AC1065" s="79" t="b">
        <v>0</v>
      </c>
      <c r="AD1065" s="79">
        <v>0</v>
      </c>
      <c r="AE1065" s="83" t="s">
        <v>9915</v>
      </c>
      <c r="AF1065" s="79" t="b">
        <v>0</v>
      </c>
      <c r="AG1065" s="79" t="s">
        <v>9963</v>
      </c>
      <c r="AH1065" s="79"/>
      <c r="AI1065" s="83" t="s">
        <v>9915</v>
      </c>
      <c r="AJ1065" s="79" t="b">
        <v>0</v>
      </c>
      <c r="AK1065" s="79">
        <v>3</v>
      </c>
      <c r="AL1065" s="83" t="s">
        <v>8923</v>
      </c>
      <c r="AM1065" s="79" t="s">
        <v>9991</v>
      </c>
      <c r="AN1065" s="79" t="b">
        <v>0</v>
      </c>
      <c r="AO1065" s="83" t="s">
        <v>8923</v>
      </c>
      <c r="AP1065" s="79" t="s">
        <v>179</v>
      </c>
      <c r="AQ1065" s="79">
        <v>0</v>
      </c>
      <c r="AR1065" s="79">
        <v>0</v>
      </c>
      <c r="AS1065" s="79"/>
      <c r="AT1065" s="79"/>
      <c r="AU1065" s="79"/>
      <c r="AV1065" s="79"/>
      <c r="AW1065" s="79"/>
      <c r="AX1065" s="79"/>
      <c r="AY1065" s="79"/>
      <c r="AZ1065" s="79"/>
      <c r="BA1065">
        <v>3</v>
      </c>
      <c r="BB1065">
        <v>0</v>
      </c>
      <c r="BC1065" s="79" t="str">
        <f>IF(Edges[[#This Row],[Sentiment]]=0,"NEUTRAL",IF(Edges[[#This Row],[Sentiment]]=1,"POSITIVE",IF(Edges[[#This Row],[Sentiment]]=-1,"NEGATIVE")))</f>
        <v>NEUTRAL</v>
      </c>
      <c r="BD1065" s="79" t="str">
        <f>IF(Edges[[#This Row],[Vertex 1]]=Edges[[#This Row],[Vertex 2]],"HIDE","SHOW")</f>
        <v>SHOW</v>
      </c>
      <c r="BE1065" s="78" t="str">
        <f>REPLACE(INDEX(GroupVertices[Group], MATCH(Edges[[#This Row],[Vertex 1]],GroupVertices[Vertex],0)),1,1,"")</f>
        <v>EUTRAL</v>
      </c>
      <c r="BF1065" s="78" t="str">
        <f>REPLACE(INDEX(GroupVertices[Group], MATCH(Edges[[#This Row],[Vertex 2]],GroupVertices[Vertex],0)),1,1,"")</f>
        <v>eneral</v>
      </c>
    </row>
    <row r="1066" spans="1:58" x14ac:dyDescent="0.25">
      <c r="A1066" s="64" t="s">
        <v>875</v>
      </c>
      <c r="B1066" s="64" t="s">
        <v>1406</v>
      </c>
      <c r="C1066" s="65"/>
      <c r="D1066" s="66"/>
      <c r="E1066" s="67"/>
      <c r="F1066" s="68"/>
      <c r="G1066" s="65" t="str">
        <f>IF(Edges[[#This Row],[Vertex 1]]=Edges[[#This Row],[Vertex 2]],"HIDE","SHOW")</f>
        <v>SHOW</v>
      </c>
      <c r="H1066" s="69"/>
      <c r="I1066" s="70"/>
      <c r="J1066" s="70"/>
      <c r="K1066" s="34" t="s">
        <v>65</v>
      </c>
      <c r="L1066" s="77">
        <v>1066</v>
      </c>
      <c r="M1066" s="77"/>
      <c r="N1066" s="72"/>
      <c r="O1066" s="79" t="s">
        <v>1646</v>
      </c>
      <c r="P1066" s="81">
        <v>42852.735185185185</v>
      </c>
      <c r="Q1066" s="79" t="s">
        <v>1860</v>
      </c>
      <c r="R1066" s="82" t="s">
        <v>3336</v>
      </c>
      <c r="S1066" s="79" t="s">
        <v>4048</v>
      </c>
      <c r="T1066" s="79"/>
      <c r="U1066" s="79"/>
      <c r="V1066" s="82" t="s">
        <v>5251</v>
      </c>
      <c r="W1066" s="81">
        <v>42852.735185185185</v>
      </c>
      <c r="X1066" s="82" t="s">
        <v>6661</v>
      </c>
      <c r="Y1066" s="79"/>
      <c r="Z1066" s="79"/>
      <c r="AA1066" s="83" t="s">
        <v>8708</v>
      </c>
      <c r="AB1066" s="79"/>
      <c r="AC1066" s="79" t="b">
        <v>0</v>
      </c>
      <c r="AD1066" s="79">
        <v>0</v>
      </c>
      <c r="AE1066" s="83" t="s">
        <v>9915</v>
      </c>
      <c r="AF1066" s="79" t="b">
        <v>0</v>
      </c>
      <c r="AG1066" s="79" t="s">
        <v>9963</v>
      </c>
      <c r="AH1066" s="79"/>
      <c r="AI1066" s="83" t="s">
        <v>9915</v>
      </c>
      <c r="AJ1066" s="79" t="b">
        <v>0</v>
      </c>
      <c r="AK1066" s="79">
        <v>14</v>
      </c>
      <c r="AL1066" s="83" t="s">
        <v>9511</v>
      </c>
      <c r="AM1066" s="79" t="s">
        <v>9991</v>
      </c>
      <c r="AN1066" s="79" t="b">
        <v>0</v>
      </c>
      <c r="AO1066" s="83" t="s">
        <v>9511</v>
      </c>
      <c r="AP1066" s="79" t="s">
        <v>179</v>
      </c>
      <c r="AQ1066" s="79">
        <v>0</v>
      </c>
      <c r="AR1066" s="79">
        <v>0</v>
      </c>
      <c r="AS1066" s="79"/>
      <c r="AT1066" s="79"/>
      <c r="AU1066" s="79"/>
      <c r="AV1066" s="79"/>
      <c r="AW1066" s="79"/>
      <c r="AX1066" s="79"/>
      <c r="AY1066" s="79"/>
      <c r="AZ1066" s="79"/>
      <c r="BA1066">
        <v>1</v>
      </c>
      <c r="BB1066">
        <v>0</v>
      </c>
      <c r="BC1066" s="79" t="str">
        <f>IF(Edges[[#This Row],[Sentiment]]=0,"NEUTRAL",IF(Edges[[#This Row],[Sentiment]]=1,"POSITIVE",IF(Edges[[#This Row],[Sentiment]]=-1,"NEGATIVE")))</f>
        <v>NEUTRAL</v>
      </c>
      <c r="BD1066" s="79" t="str">
        <f>IF(Edges[[#This Row],[Vertex 1]]=Edges[[#This Row],[Vertex 2]],"HIDE","SHOW")</f>
        <v>SHOW</v>
      </c>
      <c r="BE1066" s="78" t="str">
        <f>REPLACE(INDEX(GroupVertices[Group], MATCH(Edges[[#This Row],[Vertex 1]],GroupVertices[Vertex],0)),1,1,"")</f>
        <v>EUTRAL</v>
      </c>
      <c r="BF1066" s="78" t="str">
        <f>REPLACE(INDEX(GroupVertices[Group], MATCH(Edges[[#This Row],[Vertex 2]],GroupVertices[Vertex],0)),1,1,"")</f>
        <v>eneral</v>
      </c>
    </row>
    <row r="1067" spans="1:58" x14ac:dyDescent="0.25">
      <c r="A1067" s="64" t="s">
        <v>875</v>
      </c>
      <c r="B1067" s="64" t="s">
        <v>1405</v>
      </c>
      <c r="C1067" s="65"/>
      <c r="D1067" s="66"/>
      <c r="E1067" s="67"/>
      <c r="F1067" s="68"/>
      <c r="G1067" s="65" t="str">
        <f>IF(Edges[[#This Row],[Vertex 1]]=Edges[[#This Row],[Vertex 2]],"HIDE","SHOW")</f>
        <v>SHOW</v>
      </c>
      <c r="H1067" s="69"/>
      <c r="I1067" s="70"/>
      <c r="J1067" s="70"/>
      <c r="K1067" s="34" t="s">
        <v>65</v>
      </c>
      <c r="L1067" s="77">
        <v>1067</v>
      </c>
      <c r="M1067" s="77"/>
      <c r="N1067" s="72"/>
      <c r="O1067" s="79" t="s">
        <v>1646</v>
      </c>
      <c r="P1067" s="81">
        <v>42852.735185185185</v>
      </c>
      <c r="Q1067" s="79" t="s">
        <v>1860</v>
      </c>
      <c r="R1067" s="82" t="s">
        <v>3336</v>
      </c>
      <c r="S1067" s="79" t="s">
        <v>4048</v>
      </c>
      <c r="T1067" s="79"/>
      <c r="U1067" s="79"/>
      <c r="V1067" s="82" t="s">
        <v>5251</v>
      </c>
      <c r="W1067" s="81">
        <v>42852.735185185185</v>
      </c>
      <c r="X1067" s="82" t="s">
        <v>6661</v>
      </c>
      <c r="Y1067" s="79"/>
      <c r="Z1067" s="79"/>
      <c r="AA1067" s="83" t="s">
        <v>8708</v>
      </c>
      <c r="AB1067" s="79"/>
      <c r="AC1067" s="79" t="b">
        <v>0</v>
      </c>
      <c r="AD1067" s="79">
        <v>0</v>
      </c>
      <c r="AE1067" s="83" t="s">
        <v>9915</v>
      </c>
      <c r="AF1067" s="79" t="b">
        <v>0</v>
      </c>
      <c r="AG1067" s="79" t="s">
        <v>9963</v>
      </c>
      <c r="AH1067" s="79"/>
      <c r="AI1067" s="83" t="s">
        <v>9915</v>
      </c>
      <c r="AJ1067" s="79" t="b">
        <v>0</v>
      </c>
      <c r="AK1067" s="79">
        <v>14</v>
      </c>
      <c r="AL1067" s="83" t="s">
        <v>9511</v>
      </c>
      <c r="AM1067" s="79" t="s">
        <v>9991</v>
      </c>
      <c r="AN1067" s="79" t="b">
        <v>0</v>
      </c>
      <c r="AO1067" s="83" t="s">
        <v>9511</v>
      </c>
      <c r="AP1067" s="79" t="s">
        <v>179</v>
      </c>
      <c r="AQ1067" s="79">
        <v>0</v>
      </c>
      <c r="AR1067" s="79">
        <v>0</v>
      </c>
      <c r="AS1067" s="79"/>
      <c r="AT1067" s="79"/>
      <c r="AU1067" s="79"/>
      <c r="AV1067" s="79"/>
      <c r="AW1067" s="79"/>
      <c r="AX1067" s="79"/>
      <c r="AY1067" s="79"/>
      <c r="AZ1067" s="79"/>
      <c r="BA1067">
        <v>1</v>
      </c>
      <c r="BB1067">
        <v>0</v>
      </c>
      <c r="BC1067" s="79" t="str">
        <f>IF(Edges[[#This Row],[Sentiment]]=0,"NEUTRAL",IF(Edges[[#This Row],[Sentiment]]=1,"POSITIVE",IF(Edges[[#This Row],[Sentiment]]=-1,"NEGATIVE")))</f>
        <v>NEUTRAL</v>
      </c>
      <c r="BD1067" s="79" t="str">
        <f>IF(Edges[[#This Row],[Vertex 1]]=Edges[[#This Row],[Vertex 2]],"HIDE","SHOW")</f>
        <v>SHOW</v>
      </c>
      <c r="BE1067" s="78" t="str">
        <f>REPLACE(INDEX(GroupVertices[Group], MATCH(Edges[[#This Row],[Vertex 1]],GroupVertices[Vertex],0)),1,1,"")</f>
        <v>EUTRAL</v>
      </c>
      <c r="BF1067" s="78" t="str">
        <f>REPLACE(INDEX(GroupVertices[Group], MATCH(Edges[[#This Row],[Vertex 2]],GroupVertices[Vertex],0)),1,1,"")</f>
        <v>OSITIVE</v>
      </c>
    </row>
    <row r="1068" spans="1:58" x14ac:dyDescent="0.25">
      <c r="A1068" s="64" t="s">
        <v>875</v>
      </c>
      <c r="B1068" s="64" t="s">
        <v>1544</v>
      </c>
      <c r="C1068" s="65"/>
      <c r="D1068" s="66"/>
      <c r="E1068" s="67"/>
      <c r="F1068" s="68"/>
      <c r="G1068" s="65" t="str">
        <f>IF(Edges[[#This Row],[Vertex 1]]=Edges[[#This Row],[Vertex 2]],"HIDE","SHOW")</f>
        <v>SHOW</v>
      </c>
      <c r="H1068" s="69"/>
      <c r="I1068" s="70"/>
      <c r="J1068" s="70"/>
      <c r="K1068" s="34" t="s">
        <v>65</v>
      </c>
      <c r="L1068" s="77">
        <v>1068</v>
      </c>
      <c r="M1068" s="77"/>
      <c r="N1068" s="72"/>
      <c r="O1068" s="79" t="s">
        <v>1646</v>
      </c>
      <c r="P1068" s="81">
        <v>42853.346238425926</v>
      </c>
      <c r="Q1068" s="79" t="s">
        <v>2112</v>
      </c>
      <c r="R1068" s="82" t="s">
        <v>3460</v>
      </c>
      <c r="S1068" s="79" t="s">
        <v>4019</v>
      </c>
      <c r="T1068" s="79"/>
      <c r="U1068" s="82" t="s">
        <v>4582</v>
      </c>
      <c r="V1068" s="82" t="s">
        <v>4582</v>
      </c>
      <c r="W1068" s="81">
        <v>42853.346238425926</v>
      </c>
      <c r="X1068" s="82" t="s">
        <v>6662</v>
      </c>
      <c r="Y1068" s="79"/>
      <c r="Z1068" s="79"/>
      <c r="AA1068" s="83" t="s">
        <v>8709</v>
      </c>
      <c r="AB1068" s="79"/>
      <c r="AC1068" s="79" t="b">
        <v>0</v>
      </c>
      <c r="AD1068" s="79">
        <v>0</v>
      </c>
      <c r="AE1068" s="83" t="s">
        <v>9915</v>
      </c>
      <c r="AF1068" s="79" t="b">
        <v>0</v>
      </c>
      <c r="AG1068" s="79" t="s">
        <v>9963</v>
      </c>
      <c r="AH1068" s="79"/>
      <c r="AI1068" s="83" t="s">
        <v>9915</v>
      </c>
      <c r="AJ1068" s="79" t="b">
        <v>0</v>
      </c>
      <c r="AK1068" s="79">
        <v>5</v>
      </c>
      <c r="AL1068" s="83" t="s">
        <v>9824</v>
      </c>
      <c r="AM1068" s="79" t="s">
        <v>9991</v>
      </c>
      <c r="AN1068" s="79" t="b">
        <v>0</v>
      </c>
      <c r="AO1068" s="83" t="s">
        <v>9824</v>
      </c>
      <c r="AP1068" s="79" t="s">
        <v>179</v>
      </c>
      <c r="AQ1068" s="79">
        <v>0</v>
      </c>
      <c r="AR1068" s="79">
        <v>0</v>
      </c>
      <c r="AS1068" s="79"/>
      <c r="AT1068" s="79"/>
      <c r="AU1068" s="79"/>
      <c r="AV1068" s="79"/>
      <c r="AW1068" s="79"/>
      <c r="AX1068" s="79"/>
      <c r="AY1068" s="79"/>
      <c r="AZ1068" s="79"/>
      <c r="BA1068">
        <v>1</v>
      </c>
      <c r="BB1068">
        <v>1</v>
      </c>
      <c r="BC1068" s="79" t="str">
        <f>IF(Edges[[#This Row],[Sentiment]]=0,"NEUTRAL",IF(Edges[[#This Row],[Sentiment]]=1,"POSITIVE",IF(Edges[[#This Row],[Sentiment]]=-1,"NEGATIVE")))</f>
        <v>POSITIVE</v>
      </c>
      <c r="BD1068" s="79" t="str">
        <f>IF(Edges[[#This Row],[Vertex 1]]=Edges[[#This Row],[Vertex 2]],"HIDE","SHOW")</f>
        <v>SHOW</v>
      </c>
      <c r="BE1068" s="78" t="str">
        <f>REPLACE(INDEX(GroupVertices[Group], MATCH(Edges[[#This Row],[Vertex 1]],GroupVertices[Vertex],0)),1,1,"")</f>
        <v>EUTRAL</v>
      </c>
      <c r="BF1068" s="78" t="str">
        <f>REPLACE(INDEX(GroupVertices[Group], MATCH(Edges[[#This Row],[Vertex 2]],GroupVertices[Vertex],0)),1,1,"")</f>
        <v>eneral</v>
      </c>
    </row>
    <row r="1069" spans="1:58" x14ac:dyDescent="0.25">
      <c r="A1069" s="64" t="s">
        <v>875</v>
      </c>
      <c r="B1069" s="64" t="s">
        <v>878</v>
      </c>
      <c r="C1069" s="65"/>
      <c r="D1069" s="66"/>
      <c r="E1069" s="67"/>
      <c r="F1069" s="68"/>
      <c r="G1069" s="65" t="str">
        <f>IF(Edges[[#This Row],[Vertex 1]]=Edges[[#This Row],[Vertex 2]],"HIDE","SHOW")</f>
        <v>SHOW</v>
      </c>
      <c r="H1069" s="69"/>
      <c r="I1069" s="70"/>
      <c r="J1069" s="70"/>
      <c r="K1069" s="34" t="s">
        <v>65</v>
      </c>
      <c r="L1069" s="77">
        <v>1069</v>
      </c>
      <c r="M1069" s="77"/>
      <c r="N1069" s="72"/>
      <c r="O1069" s="79" t="s">
        <v>1646</v>
      </c>
      <c r="P1069" s="81">
        <v>42853.346238425926</v>
      </c>
      <c r="Q1069" s="79" t="s">
        <v>2112</v>
      </c>
      <c r="R1069" s="82" t="s">
        <v>3460</v>
      </c>
      <c r="S1069" s="79" t="s">
        <v>4019</v>
      </c>
      <c r="T1069" s="79"/>
      <c r="U1069" s="82" t="s">
        <v>4582</v>
      </c>
      <c r="V1069" s="82" t="s">
        <v>4582</v>
      </c>
      <c r="W1069" s="81">
        <v>42853.346238425926</v>
      </c>
      <c r="X1069" s="82" t="s">
        <v>6662</v>
      </c>
      <c r="Y1069" s="79"/>
      <c r="Z1069" s="79"/>
      <c r="AA1069" s="83" t="s">
        <v>8709</v>
      </c>
      <c r="AB1069" s="79"/>
      <c r="AC1069" s="79" t="b">
        <v>0</v>
      </c>
      <c r="AD1069" s="79">
        <v>0</v>
      </c>
      <c r="AE1069" s="83" t="s">
        <v>9915</v>
      </c>
      <c r="AF1069" s="79" t="b">
        <v>0</v>
      </c>
      <c r="AG1069" s="79" t="s">
        <v>9963</v>
      </c>
      <c r="AH1069" s="79"/>
      <c r="AI1069" s="83" t="s">
        <v>9915</v>
      </c>
      <c r="AJ1069" s="79" t="b">
        <v>0</v>
      </c>
      <c r="AK1069" s="79">
        <v>5</v>
      </c>
      <c r="AL1069" s="83" t="s">
        <v>9824</v>
      </c>
      <c r="AM1069" s="79" t="s">
        <v>9991</v>
      </c>
      <c r="AN1069" s="79" t="b">
        <v>0</v>
      </c>
      <c r="AO1069" s="83" t="s">
        <v>9824</v>
      </c>
      <c r="AP1069" s="79" t="s">
        <v>179</v>
      </c>
      <c r="AQ1069" s="79">
        <v>0</v>
      </c>
      <c r="AR1069" s="79">
        <v>0</v>
      </c>
      <c r="AS1069" s="79"/>
      <c r="AT1069" s="79"/>
      <c r="AU1069" s="79"/>
      <c r="AV1069" s="79"/>
      <c r="AW1069" s="79"/>
      <c r="AX1069" s="79"/>
      <c r="AY1069" s="79"/>
      <c r="AZ1069" s="79"/>
      <c r="BA1069">
        <v>1</v>
      </c>
      <c r="BB1069">
        <v>0</v>
      </c>
      <c r="BC1069" s="79" t="str">
        <f>IF(Edges[[#This Row],[Sentiment]]=0,"NEUTRAL",IF(Edges[[#This Row],[Sentiment]]=1,"POSITIVE",IF(Edges[[#This Row],[Sentiment]]=-1,"NEGATIVE")))</f>
        <v>NEUTRAL</v>
      </c>
      <c r="BD1069" s="79" t="str">
        <f>IF(Edges[[#This Row],[Vertex 1]]=Edges[[#This Row],[Vertex 2]],"HIDE","SHOW")</f>
        <v>SHOW</v>
      </c>
      <c r="BE1069" s="78" t="str">
        <f>REPLACE(INDEX(GroupVertices[Group], MATCH(Edges[[#This Row],[Vertex 1]],GroupVertices[Vertex],0)),1,1,"")</f>
        <v>EUTRAL</v>
      </c>
      <c r="BF1069" s="78" t="str">
        <f>REPLACE(INDEX(GroupVertices[Group], MATCH(Edges[[#This Row],[Vertex 2]],GroupVertices[Vertex],0)),1,1,"")</f>
        <v>EGATIVE</v>
      </c>
    </row>
    <row r="1070" spans="1:58" x14ac:dyDescent="0.25">
      <c r="A1070" s="64" t="s">
        <v>875</v>
      </c>
      <c r="B1070" s="64" t="s">
        <v>1039</v>
      </c>
      <c r="C1070" s="65"/>
      <c r="D1070" s="66"/>
      <c r="E1070" s="67"/>
      <c r="F1070" s="68"/>
      <c r="G1070" s="65" t="str">
        <f>IF(Edges[[#This Row],[Vertex 1]]=Edges[[#This Row],[Vertex 2]],"HIDE","SHOW")</f>
        <v>SHOW</v>
      </c>
      <c r="H1070" s="69"/>
      <c r="I1070" s="70"/>
      <c r="J1070" s="70"/>
      <c r="K1070" s="34" t="s">
        <v>65</v>
      </c>
      <c r="L1070" s="77">
        <v>1070</v>
      </c>
      <c r="M1070" s="77"/>
      <c r="N1070" s="72"/>
      <c r="O1070" s="79" t="s">
        <v>1646</v>
      </c>
      <c r="P1070" s="81">
        <v>42853.346562500003</v>
      </c>
      <c r="Q1070" s="79" t="s">
        <v>2103</v>
      </c>
      <c r="R1070" s="79"/>
      <c r="S1070" s="79"/>
      <c r="T1070" s="79" t="s">
        <v>4348</v>
      </c>
      <c r="U1070" s="79"/>
      <c r="V1070" s="82" t="s">
        <v>5251</v>
      </c>
      <c r="W1070" s="81">
        <v>42853.346562500003</v>
      </c>
      <c r="X1070" s="82" t="s">
        <v>6663</v>
      </c>
      <c r="Y1070" s="79"/>
      <c r="Z1070" s="79"/>
      <c r="AA1070" s="83" t="s">
        <v>8710</v>
      </c>
      <c r="AB1070" s="79"/>
      <c r="AC1070" s="79" t="b">
        <v>0</v>
      </c>
      <c r="AD1070" s="79">
        <v>0</v>
      </c>
      <c r="AE1070" s="83" t="s">
        <v>9915</v>
      </c>
      <c r="AF1070" s="79" t="b">
        <v>0</v>
      </c>
      <c r="AG1070" s="79" t="s">
        <v>9963</v>
      </c>
      <c r="AH1070" s="79"/>
      <c r="AI1070" s="83" t="s">
        <v>9915</v>
      </c>
      <c r="AJ1070" s="79" t="b">
        <v>0</v>
      </c>
      <c r="AK1070" s="79">
        <v>2</v>
      </c>
      <c r="AL1070" s="83" t="s">
        <v>8925</v>
      </c>
      <c r="AM1070" s="79" t="s">
        <v>9991</v>
      </c>
      <c r="AN1070" s="79" t="b">
        <v>0</v>
      </c>
      <c r="AO1070" s="83" t="s">
        <v>8925</v>
      </c>
      <c r="AP1070" s="79" t="s">
        <v>179</v>
      </c>
      <c r="AQ1070" s="79">
        <v>0</v>
      </c>
      <c r="AR1070" s="79">
        <v>0</v>
      </c>
      <c r="AS1070" s="79"/>
      <c r="AT1070" s="79"/>
      <c r="AU1070" s="79"/>
      <c r="AV1070" s="79"/>
      <c r="AW1070" s="79"/>
      <c r="AX1070" s="79"/>
      <c r="AY1070" s="79"/>
      <c r="AZ1070" s="79"/>
      <c r="BA1070">
        <v>3</v>
      </c>
      <c r="BB1070">
        <v>1</v>
      </c>
      <c r="BC1070" s="79" t="str">
        <f>IF(Edges[[#This Row],[Sentiment]]=0,"NEUTRAL",IF(Edges[[#This Row],[Sentiment]]=1,"POSITIVE",IF(Edges[[#This Row],[Sentiment]]=-1,"NEGATIVE")))</f>
        <v>POSITIVE</v>
      </c>
      <c r="BD1070" s="79" t="str">
        <f>IF(Edges[[#This Row],[Vertex 1]]=Edges[[#This Row],[Vertex 2]],"HIDE","SHOW")</f>
        <v>SHOW</v>
      </c>
      <c r="BE1070" s="78" t="str">
        <f>REPLACE(INDEX(GroupVertices[Group], MATCH(Edges[[#This Row],[Vertex 1]],GroupVertices[Vertex],0)),1,1,"")</f>
        <v>EUTRAL</v>
      </c>
      <c r="BF1070" s="78" t="str">
        <f>REPLACE(INDEX(GroupVertices[Group], MATCH(Edges[[#This Row],[Vertex 2]],GroupVertices[Vertex],0)),1,1,"")</f>
        <v>eneral</v>
      </c>
    </row>
    <row r="1071" spans="1:58" x14ac:dyDescent="0.25">
      <c r="A1071" s="64" t="s">
        <v>875</v>
      </c>
      <c r="B1071" s="64" t="s">
        <v>1039</v>
      </c>
      <c r="C1071" s="65"/>
      <c r="D1071" s="66"/>
      <c r="E1071" s="67"/>
      <c r="F1071" s="68"/>
      <c r="G1071" s="65" t="str">
        <f>IF(Edges[[#This Row],[Vertex 1]]=Edges[[#This Row],[Vertex 2]],"HIDE","SHOW")</f>
        <v>SHOW</v>
      </c>
      <c r="H1071" s="69"/>
      <c r="I1071" s="70"/>
      <c r="J1071" s="70"/>
      <c r="K1071" s="34" t="s">
        <v>65</v>
      </c>
      <c r="L1071" s="77">
        <v>1071</v>
      </c>
      <c r="M1071" s="77"/>
      <c r="N1071" s="72"/>
      <c r="O1071" s="79" t="s">
        <v>1646</v>
      </c>
      <c r="P1071" s="81">
        <v>42853.504861111112</v>
      </c>
      <c r="Q1071" s="79" t="s">
        <v>2221</v>
      </c>
      <c r="R1071" s="82" t="s">
        <v>3531</v>
      </c>
      <c r="S1071" s="79" t="s">
        <v>4061</v>
      </c>
      <c r="T1071" s="79" t="s">
        <v>4368</v>
      </c>
      <c r="U1071" s="79"/>
      <c r="V1071" s="82" t="s">
        <v>5251</v>
      </c>
      <c r="W1071" s="81">
        <v>42853.504861111112</v>
      </c>
      <c r="X1071" s="82" t="s">
        <v>6664</v>
      </c>
      <c r="Y1071" s="79"/>
      <c r="Z1071" s="79"/>
      <c r="AA1071" s="83" t="s">
        <v>8711</v>
      </c>
      <c r="AB1071" s="79"/>
      <c r="AC1071" s="79" t="b">
        <v>0</v>
      </c>
      <c r="AD1071" s="79">
        <v>0</v>
      </c>
      <c r="AE1071" s="83" t="s">
        <v>9915</v>
      </c>
      <c r="AF1071" s="79" t="b">
        <v>0</v>
      </c>
      <c r="AG1071" s="79" t="s">
        <v>9963</v>
      </c>
      <c r="AH1071" s="79"/>
      <c r="AI1071" s="83" t="s">
        <v>9915</v>
      </c>
      <c r="AJ1071" s="79" t="b">
        <v>0</v>
      </c>
      <c r="AK1071" s="79">
        <v>4</v>
      </c>
      <c r="AL1071" s="83" t="s">
        <v>8926</v>
      </c>
      <c r="AM1071" s="79" t="s">
        <v>9991</v>
      </c>
      <c r="AN1071" s="79" t="b">
        <v>0</v>
      </c>
      <c r="AO1071" s="83" t="s">
        <v>8926</v>
      </c>
      <c r="AP1071" s="79" t="s">
        <v>179</v>
      </c>
      <c r="AQ1071" s="79">
        <v>0</v>
      </c>
      <c r="AR1071" s="79">
        <v>0</v>
      </c>
      <c r="AS1071" s="79"/>
      <c r="AT1071" s="79"/>
      <c r="AU1071" s="79"/>
      <c r="AV1071" s="79"/>
      <c r="AW1071" s="79"/>
      <c r="AX1071" s="79"/>
      <c r="AY1071" s="79"/>
      <c r="AZ1071" s="79"/>
      <c r="BA1071">
        <v>3</v>
      </c>
      <c r="BB1071">
        <v>-1</v>
      </c>
      <c r="BC1071" s="79" t="str">
        <f>IF(Edges[[#This Row],[Sentiment]]=0,"NEUTRAL",IF(Edges[[#This Row],[Sentiment]]=1,"POSITIVE",IF(Edges[[#This Row],[Sentiment]]=-1,"NEGATIVE")))</f>
        <v>NEGATIVE</v>
      </c>
      <c r="BD1071" s="79" t="str">
        <f>IF(Edges[[#This Row],[Vertex 1]]=Edges[[#This Row],[Vertex 2]],"HIDE","SHOW")</f>
        <v>SHOW</v>
      </c>
      <c r="BE1071" s="78" t="str">
        <f>REPLACE(INDEX(GroupVertices[Group], MATCH(Edges[[#This Row],[Vertex 1]],GroupVertices[Vertex],0)),1,1,"")</f>
        <v>EUTRAL</v>
      </c>
      <c r="BF1071" s="78" t="str">
        <f>REPLACE(INDEX(GroupVertices[Group], MATCH(Edges[[#This Row],[Vertex 2]],GroupVertices[Vertex],0)),1,1,"")</f>
        <v>eneral</v>
      </c>
    </row>
    <row r="1072" spans="1:58" hidden="1" x14ac:dyDescent="0.25">
      <c r="A1072" s="64" t="s">
        <v>876</v>
      </c>
      <c r="B1072" s="64" t="s">
        <v>876</v>
      </c>
      <c r="C1072" s="65"/>
      <c r="D1072" s="66"/>
      <c r="E1072" s="67"/>
      <c r="F1072" s="68"/>
      <c r="G1072" s="65" t="str">
        <f>IF(Edges[[#This Row],[Vertex 1]]=Edges[[#This Row],[Vertex 2]],"HIDE","SHOW")</f>
        <v>HIDE</v>
      </c>
      <c r="H1072" s="69"/>
      <c r="I1072" s="70"/>
      <c r="J1072" s="70"/>
      <c r="K1072" s="34"/>
      <c r="L1072" s="77"/>
      <c r="M1072" s="77"/>
      <c r="N1072" s="72"/>
      <c r="O1072" s="79" t="s">
        <v>179</v>
      </c>
      <c r="P1072" s="81">
        <v>42853.505358796298</v>
      </c>
      <c r="Q1072" s="79" t="s">
        <v>2235</v>
      </c>
      <c r="R1072" s="82" t="s">
        <v>3540</v>
      </c>
      <c r="S1072" s="79" t="s">
        <v>4151</v>
      </c>
      <c r="T1072" s="79"/>
      <c r="U1072" s="82" t="s">
        <v>4605</v>
      </c>
      <c r="V1072" s="82" t="s">
        <v>4605</v>
      </c>
      <c r="W1072" s="81">
        <v>42853.505358796298</v>
      </c>
      <c r="X1072" s="82" t="s">
        <v>6665</v>
      </c>
      <c r="Y1072" s="79"/>
      <c r="Z1072" s="79"/>
      <c r="AA1072" s="83" t="s">
        <v>8712</v>
      </c>
      <c r="AB1072" s="79"/>
      <c r="AC1072" s="79" t="b">
        <v>0</v>
      </c>
      <c r="AD1072" s="79">
        <v>0</v>
      </c>
      <c r="AE1072" s="83" t="s">
        <v>9915</v>
      </c>
      <c r="AF1072" s="79" t="b">
        <v>0</v>
      </c>
      <c r="AG1072" s="79" t="s">
        <v>9963</v>
      </c>
      <c r="AH1072" s="79"/>
      <c r="AI1072" s="83" t="s">
        <v>9915</v>
      </c>
      <c r="AJ1072" s="79" t="b">
        <v>0</v>
      </c>
      <c r="AK1072" s="79">
        <v>0</v>
      </c>
      <c r="AL1072" s="83" t="s">
        <v>9915</v>
      </c>
      <c r="AM1072" s="79" t="s">
        <v>4133</v>
      </c>
      <c r="AN1072" s="79" t="b">
        <v>0</v>
      </c>
      <c r="AO1072" s="83" t="s">
        <v>8712</v>
      </c>
      <c r="AP1072" s="79" t="s">
        <v>179</v>
      </c>
      <c r="AQ1072" s="79">
        <v>0</v>
      </c>
      <c r="AR1072" s="79">
        <v>0</v>
      </c>
      <c r="AS1072" s="79"/>
      <c r="AT1072" s="79"/>
      <c r="AU1072" s="79"/>
      <c r="AV1072" s="79"/>
      <c r="AW1072" s="79"/>
      <c r="AX1072" s="79"/>
      <c r="AY1072" s="79"/>
      <c r="AZ1072" s="79"/>
      <c r="BA1072">
        <v>1</v>
      </c>
      <c r="BB1072">
        <v>-1</v>
      </c>
      <c r="BC1072" s="79" t="str">
        <f>IF(Edges[[#This Row],[Sentiment]]=0,"NEUTRAL",IF(Edges[[#This Row],[Sentiment]]=1,"POSITIVE",IF(Edges[[#This Row],[Sentiment]]=-1,"NEGATIVE")))</f>
        <v>NEGATIVE</v>
      </c>
      <c r="BD1072" s="79" t="str">
        <f>IF(Edges[[#This Row],[Vertex 1]]=Edges[[#This Row],[Vertex 2]],"HIDE","SHOW")</f>
        <v>HIDE</v>
      </c>
      <c r="BE1072" s="124" t="e">
        <f>REPLACE(INDEX(GroupVertices[Group], MATCH(Edges[[#This Row],[Vertex 1]],GroupVertices[Vertex],0)),1,1,"")</f>
        <v>#N/A</v>
      </c>
      <c r="BF1072" s="124" t="e">
        <f>REPLACE(INDEX(GroupVertices[Group], MATCH(Edges[[#This Row],[Vertex 2]],GroupVertices[Vertex],0)),1,1,"")</f>
        <v>#N/A</v>
      </c>
    </row>
    <row r="1073" spans="1:58" x14ac:dyDescent="0.25">
      <c r="A1073" s="64" t="s">
        <v>877</v>
      </c>
      <c r="B1073" s="64" t="s">
        <v>1131</v>
      </c>
      <c r="C1073" s="65"/>
      <c r="D1073" s="66"/>
      <c r="E1073" s="67"/>
      <c r="F1073" s="68"/>
      <c r="G1073" s="65" t="str">
        <f>IF(Edges[[#This Row],[Vertex 1]]=Edges[[#This Row],[Vertex 2]],"HIDE","SHOW")</f>
        <v>SHOW</v>
      </c>
      <c r="H1073" s="69"/>
      <c r="I1073" s="70"/>
      <c r="J1073" s="70"/>
      <c r="K1073" s="34" t="s">
        <v>65</v>
      </c>
      <c r="L1073" s="77">
        <v>1073</v>
      </c>
      <c r="M1073" s="77"/>
      <c r="N1073" s="72"/>
      <c r="O1073" s="79" t="s">
        <v>1646</v>
      </c>
      <c r="P1073" s="81">
        <v>42853.505694444444</v>
      </c>
      <c r="Q1073" s="79" t="s">
        <v>2233</v>
      </c>
      <c r="R1073" s="82" t="s">
        <v>3539</v>
      </c>
      <c r="S1073" s="79" t="s">
        <v>4033</v>
      </c>
      <c r="T1073" s="79"/>
      <c r="U1073" s="79"/>
      <c r="V1073" s="82" t="s">
        <v>5252</v>
      </c>
      <c r="W1073" s="81">
        <v>42853.505694444444</v>
      </c>
      <c r="X1073" s="82" t="s">
        <v>6666</v>
      </c>
      <c r="Y1073" s="79"/>
      <c r="Z1073" s="79"/>
      <c r="AA1073" s="83" t="s">
        <v>8713</v>
      </c>
      <c r="AB1073" s="79"/>
      <c r="AC1073" s="79" t="b">
        <v>0</v>
      </c>
      <c r="AD1073" s="79">
        <v>0</v>
      </c>
      <c r="AE1073" s="83" t="s">
        <v>9915</v>
      </c>
      <c r="AF1073" s="79" t="b">
        <v>0</v>
      </c>
      <c r="AG1073" s="79" t="s">
        <v>9963</v>
      </c>
      <c r="AH1073" s="79"/>
      <c r="AI1073" s="83" t="s">
        <v>9915</v>
      </c>
      <c r="AJ1073" s="79" t="b">
        <v>0</v>
      </c>
      <c r="AK1073" s="79">
        <v>11</v>
      </c>
      <c r="AL1073" s="83" t="s">
        <v>9851</v>
      </c>
      <c r="AM1073" s="79" t="s">
        <v>9991</v>
      </c>
      <c r="AN1073" s="79" t="b">
        <v>0</v>
      </c>
      <c r="AO1073" s="83" t="s">
        <v>9851</v>
      </c>
      <c r="AP1073" s="79" t="s">
        <v>179</v>
      </c>
      <c r="AQ1073" s="79">
        <v>0</v>
      </c>
      <c r="AR1073" s="79">
        <v>0</v>
      </c>
      <c r="AS1073" s="79"/>
      <c r="AT1073" s="79"/>
      <c r="AU1073" s="79"/>
      <c r="AV1073" s="79"/>
      <c r="AW1073" s="79"/>
      <c r="AX1073" s="79"/>
      <c r="AY1073" s="79"/>
      <c r="AZ1073" s="79"/>
      <c r="BA1073">
        <v>1</v>
      </c>
      <c r="BB1073">
        <v>-1</v>
      </c>
      <c r="BC1073" s="79" t="str">
        <f>IF(Edges[[#This Row],[Sentiment]]=0,"NEUTRAL",IF(Edges[[#This Row],[Sentiment]]=1,"POSITIVE",IF(Edges[[#This Row],[Sentiment]]=-1,"NEGATIVE")))</f>
        <v>NEGATIVE</v>
      </c>
      <c r="BD1073" s="79" t="str">
        <f>IF(Edges[[#This Row],[Vertex 1]]=Edges[[#This Row],[Vertex 2]],"HIDE","SHOW")</f>
        <v>SHOW</v>
      </c>
      <c r="BE1073" s="78" t="str">
        <f>REPLACE(INDEX(GroupVertices[Group], MATCH(Edges[[#This Row],[Vertex 1]],GroupVertices[Vertex],0)),1,1,"")</f>
        <v>EGATIVE</v>
      </c>
      <c r="BF1073" s="78" t="str">
        <f>REPLACE(INDEX(GroupVertices[Group], MATCH(Edges[[#This Row],[Vertex 2]],GroupVertices[Vertex],0)),1,1,"")</f>
        <v>EUTRAL</v>
      </c>
    </row>
    <row r="1074" spans="1:58" x14ac:dyDescent="0.25">
      <c r="A1074" s="64" t="s">
        <v>878</v>
      </c>
      <c r="B1074" s="64" t="s">
        <v>1546</v>
      </c>
      <c r="C1074" s="65"/>
      <c r="D1074" s="66"/>
      <c r="E1074" s="67"/>
      <c r="F1074" s="68"/>
      <c r="G1074" s="65" t="str">
        <f>IF(Edges[[#This Row],[Vertex 1]]=Edges[[#This Row],[Vertex 2]],"HIDE","SHOW")</f>
        <v>SHOW</v>
      </c>
      <c r="H1074" s="69"/>
      <c r="I1074" s="70"/>
      <c r="J1074" s="70"/>
      <c r="K1074" s="34" t="s">
        <v>65</v>
      </c>
      <c r="L1074" s="77">
        <v>1074</v>
      </c>
      <c r="M1074" s="77"/>
      <c r="N1074" s="72"/>
      <c r="O1074" s="79" t="s">
        <v>1646</v>
      </c>
      <c r="P1074" s="81">
        <v>42847.496527777781</v>
      </c>
      <c r="Q1074" s="79" t="s">
        <v>2236</v>
      </c>
      <c r="R1074" s="82" t="s">
        <v>3176</v>
      </c>
      <c r="S1074" s="79" t="s">
        <v>4019</v>
      </c>
      <c r="T1074" s="79" t="s">
        <v>4262</v>
      </c>
      <c r="U1074" s="82" t="s">
        <v>4606</v>
      </c>
      <c r="V1074" s="82" t="s">
        <v>4606</v>
      </c>
      <c r="W1074" s="81">
        <v>42847.496527777781</v>
      </c>
      <c r="X1074" s="82" t="s">
        <v>6667</v>
      </c>
      <c r="Y1074" s="79"/>
      <c r="Z1074" s="79"/>
      <c r="AA1074" s="83" t="s">
        <v>8714</v>
      </c>
      <c r="AB1074" s="79"/>
      <c r="AC1074" s="79" t="b">
        <v>0</v>
      </c>
      <c r="AD1074" s="79">
        <v>16</v>
      </c>
      <c r="AE1074" s="83" t="s">
        <v>9915</v>
      </c>
      <c r="AF1074" s="79" t="b">
        <v>0</v>
      </c>
      <c r="AG1074" s="79" t="s">
        <v>9963</v>
      </c>
      <c r="AH1074" s="79"/>
      <c r="AI1074" s="83" t="s">
        <v>9915</v>
      </c>
      <c r="AJ1074" s="79" t="b">
        <v>0</v>
      </c>
      <c r="AK1074" s="79">
        <v>7</v>
      </c>
      <c r="AL1074" s="83" t="s">
        <v>9915</v>
      </c>
      <c r="AM1074" s="79" t="s">
        <v>9992</v>
      </c>
      <c r="AN1074" s="79" t="b">
        <v>0</v>
      </c>
      <c r="AO1074" s="83" t="s">
        <v>8714</v>
      </c>
      <c r="AP1074" s="79" t="s">
        <v>10099</v>
      </c>
      <c r="AQ1074" s="79">
        <v>0</v>
      </c>
      <c r="AR1074" s="79">
        <v>0</v>
      </c>
      <c r="AS1074" s="79"/>
      <c r="AT1074" s="79"/>
      <c r="AU1074" s="79"/>
      <c r="AV1074" s="79"/>
      <c r="AW1074" s="79"/>
      <c r="AX1074" s="79"/>
      <c r="AY1074" s="79"/>
      <c r="AZ1074" s="79"/>
      <c r="BA1074">
        <v>2</v>
      </c>
      <c r="BB1074">
        <v>-1</v>
      </c>
      <c r="BC1074" s="79" t="str">
        <f>IF(Edges[[#This Row],[Sentiment]]=0,"NEUTRAL",IF(Edges[[#This Row],[Sentiment]]=1,"POSITIVE",IF(Edges[[#This Row],[Sentiment]]=-1,"NEGATIVE")))</f>
        <v>NEGATIVE</v>
      </c>
      <c r="BD1074" s="79" t="str">
        <f>IF(Edges[[#This Row],[Vertex 1]]=Edges[[#This Row],[Vertex 2]],"HIDE","SHOW")</f>
        <v>SHOW</v>
      </c>
      <c r="BE1074" s="78" t="str">
        <f>REPLACE(INDEX(GroupVertices[Group], MATCH(Edges[[#This Row],[Vertex 1]],GroupVertices[Vertex],0)),1,1,"")</f>
        <v>EGATIVE</v>
      </c>
      <c r="BF1074" s="78" t="str">
        <f>REPLACE(INDEX(GroupVertices[Group], MATCH(Edges[[#This Row],[Vertex 2]],GroupVertices[Vertex],0)),1,1,"")</f>
        <v>EUTRAL</v>
      </c>
    </row>
    <row r="1075" spans="1:58" x14ac:dyDescent="0.25">
      <c r="A1075" s="64" t="s">
        <v>878</v>
      </c>
      <c r="B1075" s="64" t="s">
        <v>1546</v>
      </c>
      <c r="C1075" s="65"/>
      <c r="D1075" s="66"/>
      <c r="E1075" s="67"/>
      <c r="F1075" s="68"/>
      <c r="G1075" s="65" t="str">
        <f>IF(Edges[[#This Row],[Vertex 1]]=Edges[[#This Row],[Vertex 2]],"HIDE","SHOW")</f>
        <v>SHOW</v>
      </c>
      <c r="H1075" s="69"/>
      <c r="I1075" s="70"/>
      <c r="J1075" s="70"/>
      <c r="K1075" s="34" t="s">
        <v>65</v>
      </c>
      <c r="L1075" s="77">
        <v>1075</v>
      </c>
      <c r="M1075" s="77"/>
      <c r="N1075" s="72"/>
      <c r="O1075" s="79" t="s">
        <v>1646</v>
      </c>
      <c r="P1075" s="81">
        <v>42847.35765046296</v>
      </c>
      <c r="Q1075" s="79" t="s">
        <v>2237</v>
      </c>
      <c r="R1075" s="82" t="s">
        <v>3176</v>
      </c>
      <c r="S1075" s="79" t="s">
        <v>4019</v>
      </c>
      <c r="T1075" s="79" t="s">
        <v>1576</v>
      </c>
      <c r="U1075" s="82" t="s">
        <v>4607</v>
      </c>
      <c r="V1075" s="82" t="s">
        <v>4607</v>
      </c>
      <c r="W1075" s="81">
        <v>42847.35765046296</v>
      </c>
      <c r="X1075" s="82" t="s">
        <v>6668</v>
      </c>
      <c r="Y1075" s="79"/>
      <c r="Z1075" s="79"/>
      <c r="AA1075" s="83" t="s">
        <v>8715</v>
      </c>
      <c r="AB1075" s="79"/>
      <c r="AC1075" s="79" t="b">
        <v>0</v>
      </c>
      <c r="AD1075" s="79">
        <v>89</v>
      </c>
      <c r="AE1075" s="83" t="s">
        <v>9915</v>
      </c>
      <c r="AF1075" s="79" t="b">
        <v>0</v>
      </c>
      <c r="AG1075" s="79" t="s">
        <v>9963</v>
      </c>
      <c r="AH1075" s="79"/>
      <c r="AI1075" s="83" t="s">
        <v>9915</v>
      </c>
      <c r="AJ1075" s="79" t="b">
        <v>0</v>
      </c>
      <c r="AK1075" s="79">
        <v>93</v>
      </c>
      <c r="AL1075" s="83" t="s">
        <v>9915</v>
      </c>
      <c r="AM1075" s="79" t="s">
        <v>9992</v>
      </c>
      <c r="AN1075" s="79" t="b">
        <v>0</v>
      </c>
      <c r="AO1075" s="83" t="s">
        <v>8715</v>
      </c>
      <c r="AP1075" s="79" t="s">
        <v>10099</v>
      </c>
      <c r="AQ1075" s="79">
        <v>0</v>
      </c>
      <c r="AR1075" s="79">
        <v>0</v>
      </c>
      <c r="AS1075" s="79"/>
      <c r="AT1075" s="79"/>
      <c r="AU1075" s="79"/>
      <c r="AV1075" s="79"/>
      <c r="AW1075" s="79"/>
      <c r="AX1075" s="79"/>
      <c r="AY1075" s="79"/>
      <c r="AZ1075" s="79"/>
      <c r="BA1075">
        <v>2</v>
      </c>
      <c r="BB1075">
        <v>-1</v>
      </c>
      <c r="BC1075" s="79" t="str">
        <f>IF(Edges[[#This Row],[Sentiment]]=0,"NEUTRAL",IF(Edges[[#This Row],[Sentiment]]=1,"POSITIVE",IF(Edges[[#This Row],[Sentiment]]=-1,"NEGATIVE")))</f>
        <v>NEGATIVE</v>
      </c>
      <c r="BD1075" s="79" t="str">
        <f>IF(Edges[[#This Row],[Vertex 1]]=Edges[[#This Row],[Vertex 2]],"HIDE","SHOW")</f>
        <v>SHOW</v>
      </c>
      <c r="BE1075" s="78" t="str">
        <f>REPLACE(INDEX(GroupVertices[Group], MATCH(Edges[[#This Row],[Vertex 1]],GroupVertices[Vertex],0)),1,1,"")</f>
        <v>EGATIVE</v>
      </c>
      <c r="BF1075" s="78" t="str">
        <f>REPLACE(INDEX(GroupVertices[Group], MATCH(Edges[[#This Row],[Vertex 2]],GroupVertices[Vertex],0)),1,1,"")</f>
        <v>EUTRAL</v>
      </c>
    </row>
    <row r="1076" spans="1:58" x14ac:dyDescent="0.25">
      <c r="A1076" s="64" t="s">
        <v>879</v>
      </c>
      <c r="B1076" s="64" t="s">
        <v>1571</v>
      </c>
      <c r="C1076" s="65"/>
      <c r="D1076" s="66"/>
      <c r="E1076" s="67"/>
      <c r="F1076" s="68"/>
      <c r="G1076" s="65" t="str">
        <f>IF(Edges[[#This Row],[Vertex 1]]=Edges[[#This Row],[Vertex 2]],"HIDE","SHOW")</f>
        <v>SHOW</v>
      </c>
      <c r="H1076" s="69"/>
      <c r="I1076" s="70"/>
      <c r="J1076" s="70"/>
      <c r="K1076" s="34" t="s">
        <v>65</v>
      </c>
      <c r="L1076" s="77">
        <v>1076</v>
      </c>
      <c r="M1076" s="77"/>
      <c r="N1076" s="72"/>
      <c r="O1076" s="79" t="s">
        <v>1647</v>
      </c>
      <c r="P1076" s="81">
        <v>42853.511516203704</v>
      </c>
      <c r="Q1076" s="79" t="s">
        <v>2238</v>
      </c>
      <c r="R1076" s="79"/>
      <c r="S1076" s="79"/>
      <c r="T1076" s="79"/>
      <c r="U1076" s="79"/>
      <c r="V1076" s="82" t="s">
        <v>5253</v>
      </c>
      <c r="W1076" s="81">
        <v>42853.511516203704</v>
      </c>
      <c r="X1076" s="82" t="s">
        <v>6669</v>
      </c>
      <c r="Y1076" s="79"/>
      <c r="Z1076" s="79"/>
      <c r="AA1076" s="83" t="s">
        <v>8716</v>
      </c>
      <c r="AB1076" s="79"/>
      <c r="AC1076" s="79" t="b">
        <v>0</v>
      </c>
      <c r="AD1076" s="79">
        <v>0</v>
      </c>
      <c r="AE1076" s="83" t="s">
        <v>9935</v>
      </c>
      <c r="AF1076" s="79" t="b">
        <v>0</v>
      </c>
      <c r="AG1076" s="79" t="s">
        <v>9963</v>
      </c>
      <c r="AH1076" s="79"/>
      <c r="AI1076" s="83" t="s">
        <v>9915</v>
      </c>
      <c r="AJ1076" s="79" t="b">
        <v>0</v>
      </c>
      <c r="AK1076" s="79">
        <v>0</v>
      </c>
      <c r="AL1076" s="83" t="s">
        <v>9915</v>
      </c>
      <c r="AM1076" s="79" t="s">
        <v>9990</v>
      </c>
      <c r="AN1076" s="79" t="b">
        <v>0</v>
      </c>
      <c r="AO1076" s="83" t="s">
        <v>8716</v>
      </c>
      <c r="AP1076" s="79" t="s">
        <v>179</v>
      </c>
      <c r="AQ1076" s="79">
        <v>0</v>
      </c>
      <c r="AR1076" s="79">
        <v>0</v>
      </c>
      <c r="AS1076" s="79"/>
      <c r="AT1076" s="79"/>
      <c r="AU1076" s="79"/>
      <c r="AV1076" s="79"/>
      <c r="AW1076" s="79"/>
      <c r="AX1076" s="79"/>
      <c r="AY1076" s="79"/>
      <c r="AZ1076" s="79"/>
      <c r="BA1076">
        <v>1</v>
      </c>
      <c r="BB1076">
        <v>-1</v>
      </c>
      <c r="BC1076" s="79" t="str">
        <f>IF(Edges[[#This Row],[Sentiment]]=0,"NEUTRAL",IF(Edges[[#This Row],[Sentiment]]=1,"POSITIVE",IF(Edges[[#This Row],[Sentiment]]=-1,"NEGATIVE")))</f>
        <v>NEGATIVE</v>
      </c>
      <c r="BD1076" s="79" t="str">
        <f>IF(Edges[[#This Row],[Vertex 1]]=Edges[[#This Row],[Vertex 2]],"HIDE","SHOW")</f>
        <v>SHOW</v>
      </c>
      <c r="BE1076" s="78" t="str">
        <f>REPLACE(INDEX(GroupVertices[Group], MATCH(Edges[[#This Row],[Vertex 1]],GroupVertices[Vertex],0)),1,1,"")</f>
        <v>EGATIVE</v>
      </c>
      <c r="BF1076" s="78" t="str">
        <f>REPLACE(INDEX(GroupVertices[Group], MATCH(Edges[[#This Row],[Vertex 2]],GroupVertices[Vertex],0)),1,1,"")</f>
        <v>EUTRAL</v>
      </c>
    </row>
    <row r="1077" spans="1:58" x14ac:dyDescent="0.25">
      <c r="A1077" s="64" t="s">
        <v>879</v>
      </c>
      <c r="B1077" s="64" t="s">
        <v>1561</v>
      </c>
      <c r="C1077" s="65"/>
      <c r="D1077" s="66"/>
      <c r="E1077" s="67"/>
      <c r="F1077" s="68"/>
      <c r="G1077" s="65" t="str">
        <f>IF(Edges[[#This Row],[Vertex 1]]=Edges[[#This Row],[Vertex 2]],"HIDE","SHOW")</f>
        <v>SHOW</v>
      </c>
      <c r="H1077" s="69"/>
      <c r="I1077" s="70"/>
      <c r="J1077" s="70"/>
      <c r="K1077" s="34" t="s">
        <v>65</v>
      </c>
      <c r="L1077" s="77">
        <v>1077</v>
      </c>
      <c r="M1077" s="77"/>
      <c r="N1077" s="72"/>
      <c r="O1077" s="79" t="s">
        <v>1646</v>
      </c>
      <c r="P1077" s="81">
        <v>42853.511516203704</v>
      </c>
      <c r="Q1077" s="79" t="s">
        <v>2238</v>
      </c>
      <c r="R1077" s="79"/>
      <c r="S1077" s="79"/>
      <c r="T1077" s="79"/>
      <c r="U1077" s="79"/>
      <c r="V1077" s="82" t="s">
        <v>5253</v>
      </c>
      <c r="W1077" s="81">
        <v>42853.511516203704</v>
      </c>
      <c r="X1077" s="82" t="s">
        <v>6669</v>
      </c>
      <c r="Y1077" s="79"/>
      <c r="Z1077" s="79"/>
      <c r="AA1077" s="83" t="s">
        <v>8716</v>
      </c>
      <c r="AB1077" s="79"/>
      <c r="AC1077" s="79" t="b">
        <v>0</v>
      </c>
      <c r="AD1077" s="79">
        <v>0</v>
      </c>
      <c r="AE1077" s="83" t="s">
        <v>9935</v>
      </c>
      <c r="AF1077" s="79" t="b">
        <v>0</v>
      </c>
      <c r="AG1077" s="79" t="s">
        <v>9963</v>
      </c>
      <c r="AH1077" s="79"/>
      <c r="AI1077" s="83" t="s">
        <v>9915</v>
      </c>
      <c r="AJ1077" s="79" t="b">
        <v>0</v>
      </c>
      <c r="AK1077" s="79">
        <v>0</v>
      </c>
      <c r="AL1077" s="83" t="s">
        <v>9915</v>
      </c>
      <c r="AM1077" s="79" t="s">
        <v>9990</v>
      </c>
      <c r="AN1077" s="79" t="b">
        <v>0</v>
      </c>
      <c r="AO1077" s="83" t="s">
        <v>8716</v>
      </c>
      <c r="AP1077" s="79" t="s">
        <v>179</v>
      </c>
      <c r="AQ1077" s="79">
        <v>0</v>
      </c>
      <c r="AR1077" s="79">
        <v>0</v>
      </c>
      <c r="AS1077" s="79"/>
      <c r="AT1077" s="79"/>
      <c r="AU1077" s="79"/>
      <c r="AV1077" s="79"/>
      <c r="AW1077" s="79"/>
      <c r="AX1077" s="79"/>
      <c r="AY1077" s="79"/>
      <c r="AZ1077" s="79"/>
      <c r="BA1077">
        <v>1</v>
      </c>
      <c r="BB1077">
        <v>-1</v>
      </c>
      <c r="BC1077" s="79" t="str">
        <f>IF(Edges[[#This Row],[Sentiment]]=0,"NEUTRAL",IF(Edges[[#This Row],[Sentiment]]=1,"POSITIVE",IF(Edges[[#This Row],[Sentiment]]=-1,"NEGATIVE")))</f>
        <v>NEGATIVE</v>
      </c>
      <c r="BD1077" s="79" t="str">
        <f>IF(Edges[[#This Row],[Vertex 1]]=Edges[[#This Row],[Vertex 2]],"HIDE","SHOW")</f>
        <v>SHOW</v>
      </c>
      <c r="BE1077" s="78" t="str">
        <f>REPLACE(INDEX(GroupVertices[Group], MATCH(Edges[[#This Row],[Vertex 1]],GroupVertices[Vertex],0)),1,1,"")</f>
        <v>EGATIVE</v>
      </c>
      <c r="BF1077" s="78" t="str">
        <f>REPLACE(INDEX(GroupVertices[Group], MATCH(Edges[[#This Row],[Vertex 2]],GroupVertices[Vertex],0)),1,1,"")</f>
        <v>EUTRAL</v>
      </c>
    </row>
    <row r="1078" spans="1:58" hidden="1" x14ac:dyDescent="0.25">
      <c r="A1078" s="64" t="s">
        <v>880</v>
      </c>
      <c r="B1078" s="64" t="s">
        <v>880</v>
      </c>
      <c r="C1078" s="65"/>
      <c r="D1078" s="66"/>
      <c r="E1078" s="67"/>
      <c r="F1078" s="68"/>
      <c r="G1078" s="65" t="str">
        <f>IF(Edges[[#This Row],[Vertex 1]]=Edges[[#This Row],[Vertex 2]],"HIDE","SHOW")</f>
        <v>HIDE</v>
      </c>
      <c r="H1078" s="69"/>
      <c r="I1078" s="70"/>
      <c r="J1078" s="70"/>
      <c r="K1078" s="34"/>
      <c r="L1078" s="77"/>
      <c r="M1078" s="77"/>
      <c r="N1078" s="72"/>
      <c r="O1078" s="79" t="s">
        <v>179</v>
      </c>
      <c r="P1078" s="81">
        <v>42853.517604166664</v>
      </c>
      <c r="Q1078" s="79" t="s">
        <v>2239</v>
      </c>
      <c r="R1078" s="82" t="s">
        <v>3541</v>
      </c>
      <c r="S1078" s="79" t="s">
        <v>4124</v>
      </c>
      <c r="T1078" s="79" t="s">
        <v>4371</v>
      </c>
      <c r="U1078" s="79"/>
      <c r="V1078" s="82" t="s">
        <v>5254</v>
      </c>
      <c r="W1078" s="81">
        <v>42853.517604166664</v>
      </c>
      <c r="X1078" s="82" t="s">
        <v>6670</v>
      </c>
      <c r="Y1078" s="79"/>
      <c r="Z1078" s="79"/>
      <c r="AA1078" s="83" t="s">
        <v>8717</v>
      </c>
      <c r="AB1078" s="79"/>
      <c r="AC1078" s="79" t="b">
        <v>0</v>
      </c>
      <c r="AD1078" s="79">
        <v>0</v>
      </c>
      <c r="AE1078" s="83" t="s">
        <v>9915</v>
      </c>
      <c r="AF1078" s="79" t="b">
        <v>0</v>
      </c>
      <c r="AG1078" s="79" t="s">
        <v>9963</v>
      </c>
      <c r="AH1078" s="79"/>
      <c r="AI1078" s="83" t="s">
        <v>9915</v>
      </c>
      <c r="AJ1078" s="79" t="b">
        <v>0</v>
      </c>
      <c r="AK1078" s="79">
        <v>0</v>
      </c>
      <c r="AL1078" s="83" t="s">
        <v>9915</v>
      </c>
      <c r="AM1078" s="79" t="s">
        <v>9991</v>
      </c>
      <c r="AN1078" s="79" t="b">
        <v>0</v>
      </c>
      <c r="AO1078" s="83" t="s">
        <v>8717</v>
      </c>
      <c r="AP1078" s="79" t="s">
        <v>179</v>
      </c>
      <c r="AQ1078" s="79">
        <v>0</v>
      </c>
      <c r="AR1078" s="79">
        <v>0</v>
      </c>
      <c r="AS1078" s="79"/>
      <c r="AT1078" s="79"/>
      <c r="AU1078" s="79"/>
      <c r="AV1078" s="79"/>
      <c r="AW1078" s="79"/>
      <c r="AX1078" s="79"/>
      <c r="AY1078" s="79"/>
      <c r="AZ1078" s="79"/>
      <c r="BA1078">
        <v>1</v>
      </c>
      <c r="BB1078">
        <v>-1</v>
      </c>
      <c r="BC1078" s="79" t="str">
        <f>IF(Edges[[#This Row],[Sentiment]]=0,"NEUTRAL",IF(Edges[[#This Row],[Sentiment]]=1,"POSITIVE",IF(Edges[[#This Row],[Sentiment]]=-1,"NEGATIVE")))</f>
        <v>NEGATIVE</v>
      </c>
      <c r="BD1078" s="79" t="str">
        <f>IF(Edges[[#This Row],[Vertex 1]]=Edges[[#This Row],[Vertex 2]],"HIDE","SHOW")</f>
        <v>HIDE</v>
      </c>
      <c r="BE1078" s="124" t="e">
        <f>REPLACE(INDEX(GroupVertices[Group], MATCH(Edges[[#This Row],[Vertex 1]],GroupVertices[Vertex],0)),1,1,"")</f>
        <v>#N/A</v>
      </c>
      <c r="BF1078" s="124" t="e">
        <f>REPLACE(INDEX(GroupVertices[Group], MATCH(Edges[[#This Row],[Vertex 2]],GroupVertices[Vertex],0)),1,1,"")</f>
        <v>#N/A</v>
      </c>
    </row>
    <row r="1079" spans="1:58" hidden="1" x14ac:dyDescent="0.25">
      <c r="A1079" s="64" t="s">
        <v>881</v>
      </c>
      <c r="B1079" s="64" t="s">
        <v>881</v>
      </c>
      <c r="C1079" s="65"/>
      <c r="D1079" s="66"/>
      <c r="E1079" s="67"/>
      <c r="F1079" s="68"/>
      <c r="G1079" s="65" t="str">
        <f>IF(Edges[[#This Row],[Vertex 1]]=Edges[[#This Row],[Vertex 2]],"HIDE","SHOW")</f>
        <v>HIDE</v>
      </c>
      <c r="H1079" s="69"/>
      <c r="I1079" s="70"/>
      <c r="J1079" s="70"/>
      <c r="K1079" s="34"/>
      <c r="L1079" s="77"/>
      <c r="M1079" s="77"/>
      <c r="N1079" s="72"/>
      <c r="O1079" s="79" t="s">
        <v>179</v>
      </c>
      <c r="P1079" s="81">
        <v>42853.520995370367</v>
      </c>
      <c r="Q1079" s="79" t="s">
        <v>2240</v>
      </c>
      <c r="R1079" s="82" t="s">
        <v>3460</v>
      </c>
      <c r="S1079" s="79" t="s">
        <v>4019</v>
      </c>
      <c r="T1079" s="79" t="s">
        <v>4372</v>
      </c>
      <c r="U1079" s="79"/>
      <c r="V1079" s="82" t="s">
        <v>5255</v>
      </c>
      <c r="W1079" s="81">
        <v>42853.520995370367</v>
      </c>
      <c r="X1079" s="82" t="s">
        <v>6671</v>
      </c>
      <c r="Y1079" s="79"/>
      <c r="Z1079" s="79"/>
      <c r="AA1079" s="83" t="s">
        <v>8718</v>
      </c>
      <c r="AB1079" s="79"/>
      <c r="AC1079" s="79" t="b">
        <v>0</v>
      </c>
      <c r="AD1079" s="79">
        <v>0</v>
      </c>
      <c r="AE1079" s="83" t="s">
        <v>9915</v>
      </c>
      <c r="AF1079" s="79" t="b">
        <v>0</v>
      </c>
      <c r="AG1079" s="79" t="s">
        <v>9963</v>
      </c>
      <c r="AH1079" s="79"/>
      <c r="AI1079" s="83" t="s">
        <v>9915</v>
      </c>
      <c r="AJ1079" s="79" t="b">
        <v>0</v>
      </c>
      <c r="AK1079" s="79">
        <v>0</v>
      </c>
      <c r="AL1079" s="83" t="s">
        <v>9915</v>
      </c>
      <c r="AM1079" s="79" t="s">
        <v>10010</v>
      </c>
      <c r="AN1079" s="79" t="b">
        <v>0</v>
      </c>
      <c r="AO1079" s="83" t="s">
        <v>8718</v>
      </c>
      <c r="AP1079" s="79" t="s">
        <v>179</v>
      </c>
      <c r="AQ1079" s="79">
        <v>0</v>
      </c>
      <c r="AR1079" s="79">
        <v>0</v>
      </c>
      <c r="AS1079" s="79"/>
      <c r="AT1079" s="79"/>
      <c r="AU1079" s="79"/>
      <c r="AV1079" s="79"/>
      <c r="AW1079" s="79"/>
      <c r="AX1079" s="79"/>
      <c r="AY1079" s="79"/>
      <c r="AZ1079" s="79"/>
      <c r="BA1079">
        <v>1</v>
      </c>
      <c r="BB1079">
        <v>0</v>
      </c>
      <c r="BC1079" s="79" t="str">
        <f>IF(Edges[[#This Row],[Sentiment]]=0,"NEUTRAL",IF(Edges[[#This Row],[Sentiment]]=1,"POSITIVE",IF(Edges[[#This Row],[Sentiment]]=-1,"NEGATIVE")))</f>
        <v>NEUTRAL</v>
      </c>
      <c r="BD1079" s="79" t="str">
        <f>IF(Edges[[#This Row],[Vertex 1]]=Edges[[#This Row],[Vertex 2]],"HIDE","SHOW")</f>
        <v>HIDE</v>
      </c>
      <c r="BE1079" s="124" t="e">
        <f>REPLACE(INDEX(GroupVertices[Group], MATCH(Edges[[#This Row],[Vertex 1]],GroupVertices[Vertex],0)),1,1,"")</f>
        <v>#N/A</v>
      </c>
      <c r="BF1079" s="124" t="e">
        <f>REPLACE(INDEX(GroupVertices[Group], MATCH(Edges[[#This Row],[Vertex 2]],GroupVertices[Vertex],0)),1,1,"")</f>
        <v>#N/A</v>
      </c>
    </row>
    <row r="1080" spans="1:58" hidden="1" x14ac:dyDescent="0.25">
      <c r="A1080" s="64" t="s">
        <v>882</v>
      </c>
      <c r="B1080" s="64" t="s">
        <v>882</v>
      </c>
      <c r="C1080" s="65"/>
      <c r="D1080" s="66"/>
      <c r="E1080" s="67"/>
      <c r="F1080" s="68"/>
      <c r="G1080" s="65" t="str">
        <f>IF(Edges[[#This Row],[Vertex 1]]=Edges[[#This Row],[Vertex 2]],"HIDE","SHOW")</f>
        <v>HIDE</v>
      </c>
      <c r="H1080" s="69"/>
      <c r="I1080" s="70"/>
      <c r="J1080" s="70"/>
      <c r="K1080" s="34"/>
      <c r="L1080" s="77"/>
      <c r="M1080" s="77"/>
      <c r="N1080" s="72"/>
      <c r="O1080" s="79" t="s">
        <v>179</v>
      </c>
      <c r="P1080" s="81">
        <v>42853.526458333334</v>
      </c>
      <c r="Q1080" s="79" t="s">
        <v>18380</v>
      </c>
      <c r="R1080" s="79"/>
      <c r="S1080" s="79"/>
      <c r="T1080" s="79"/>
      <c r="U1080" s="79"/>
      <c r="V1080" s="82" t="s">
        <v>5256</v>
      </c>
      <c r="W1080" s="81">
        <v>42853.526458333334</v>
      </c>
      <c r="X1080" s="82" t="s">
        <v>6672</v>
      </c>
      <c r="Y1080" s="79"/>
      <c r="Z1080" s="79"/>
      <c r="AA1080" s="83" t="s">
        <v>8719</v>
      </c>
      <c r="AB1080" s="79"/>
      <c r="AC1080" s="79" t="b">
        <v>0</v>
      </c>
      <c r="AD1080" s="79">
        <v>0</v>
      </c>
      <c r="AE1080" s="83" t="s">
        <v>9915</v>
      </c>
      <c r="AF1080" s="79" t="b">
        <v>0</v>
      </c>
      <c r="AG1080" s="79" t="s">
        <v>9963</v>
      </c>
      <c r="AH1080" s="79"/>
      <c r="AI1080" s="83" t="s">
        <v>9915</v>
      </c>
      <c r="AJ1080" s="79" t="b">
        <v>0</v>
      </c>
      <c r="AK1080" s="79">
        <v>0</v>
      </c>
      <c r="AL1080" s="83" t="s">
        <v>9915</v>
      </c>
      <c r="AM1080" s="79" t="s">
        <v>9996</v>
      </c>
      <c r="AN1080" s="79" t="b">
        <v>0</v>
      </c>
      <c r="AO1080" s="83" t="s">
        <v>8719</v>
      </c>
      <c r="AP1080" s="79" t="s">
        <v>179</v>
      </c>
      <c r="AQ1080" s="79">
        <v>0</v>
      </c>
      <c r="AR1080" s="79">
        <v>0</v>
      </c>
      <c r="AS1080" s="79"/>
      <c r="AT1080" s="79"/>
      <c r="AU1080" s="79"/>
      <c r="AV1080" s="79"/>
      <c r="AW1080" s="79"/>
      <c r="AX1080" s="79"/>
      <c r="AY1080" s="79"/>
      <c r="AZ1080" s="79"/>
      <c r="BA1080">
        <v>1</v>
      </c>
      <c r="BB1080">
        <v>0</v>
      </c>
      <c r="BC1080" s="79" t="str">
        <f>IF(Edges[[#This Row],[Sentiment]]=0,"NEUTRAL",IF(Edges[[#This Row],[Sentiment]]=1,"POSITIVE",IF(Edges[[#This Row],[Sentiment]]=-1,"NEGATIVE")))</f>
        <v>NEUTRAL</v>
      </c>
      <c r="BD1080" s="79" t="str">
        <f>IF(Edges[[#This Row],[Vertex 1]]=Edges[[#This Row],[Vertex 2]],"HIDE","SHOW")</f>
        <v>HIDE</v>
      </c>
      <c r="BE1080" s="124" t="e">
        <f>REPLACE(INDEX(GroupVertices[Group], MATCH(Edges[[#This Row],[Vertex 1]],GroupVertices[Vertex],0)),1,1,"")</f>
        <v>#N/A</v>
      </c>
      <c r="BF1080" s="124" t="e">
        <f>REPLACE(INDEX(GroupVertices[Group], MATCH(Edges[[#This Row],[Vertex 2]],GroupVertices[Vertex],0)),1,1,"")</f>
        <v>#N/A</v>
      </c>
    </row>
    <row r="1081" spans="1:58" hidden="1" x14ac:dyDescent="0.25">
      <c r="A1081" s="64" t="s">
        <v>883</v>
      </c>
      <c r="B1081" s="64" t="s">
        <v>883</v>
      </c>
      <c r="C1081" s="65"/>
      <c r="D1081" s="66"/>
      <c r="E1081" s="67"/>
      <c r="F1081" s="68"/>
      <c r="G1081" s="65" t="str">
        <f>IF(Edges[[#This Row],[Vertex 1]]=Edges[[#This Row],[Vertex 2]],"HIDE","SHOW")</f>
        <v>HIDE</v>
      </c>
      <c r="H1081" s="69"/>
      <c r="I1081" s="70"/>
      <c r="J1081" s="70"/>
      <c r="K1081" s="34"/>
      <c r="L1081" s="77"/>
      <c r="M1081" s="77"/>
      <c r="N1081" s="72"/>
      <c r="O1081" s="79" t="s">
        <v>179</v>
      </c>
      <c r="P1081" s="81">
        <v>42853.52716435185</v>
      </c>
      <c r="Q1081" s="79" t="s">
        <v>18381</v>
      </c>
      <c r="R1081" s="82" t="s">
        <v>3542</v>
      </c>
      <c r="S1081" s="79" t="s">
        <v>4027</v>
      </c>
      <c r="T1081" s="79"/>
      <c r="U1081" s="82" t="s">
        <v>4608</v>
      </c>
      <c r="V1081" s="82" t="s">
        <v>4608</v>
      </c>
      <c r="W1081" s="81">
        <v>42853.52716435185</v>
      </c>
      <c r="X1081" s="82" t="s">
        <v>6673</v>
      </c>
      <c r="Y1081" s="79"/>
      <c r="Z1081" s="79"/>
      <c r="AA1081" s="83" t="s">
        <v>8720</v>
      </c>
      <c r="AB1081" s="79"/>
      <c r="AC1081" s="79" t="b">
        <v>0</v>
      </c>
      <c r="AD1081" s="79">
        <v>0</v>
      </c>
      <c r="AE1081" s="83" t="s">
        <v>9915</v>
      </c>
      <c r="AF1081" s="79" t="b">
        <v>0</v>
      </c>
      <c r="AG1081" s="79" t="s">
        <v>9963</v>
      </c>
      <c r="AH1081" s="79"/>
      <c r="AI1081" s="83" t="s">
        <v>9915</v>
      </c>
      <c r="AJ1081" s="79" t="b">
        <v>0</v>
      </c>
      <c r="AK1081" s="79">
        <v>0</v>
      </c>
      <c r="AL1081" s="83" t="s">
        <v>9915</v>
      </c>
      <c r="AM1081" s="79" t="s">
        <v>9990</v>
      </c>
      <c r="AN1081" s="79" t="b">
        <v>0</v>
      </c>
      <c r="AO1081" s="83" t="s">
        <v>8720</v>
      </c>
      <c r="AP1081" s="79" t="s">
        <v>179</v>
      </c>
      <c r="AQ1081" s="79">
        <v>0</v>
      </c>
      <c r="AR1081" s="79">
        <v>0</v>
      </c>
      <c r="AS1081" s="79"/>
      <c r="AT1081" s="79"/>
      <c r="AU1081" s="79"/>
      <c r="AV1081" s="79"/>
      <c r="AW1081" s="79"/>
      <c r="AX1081" s="79"/>
      <c r="AY1081" s="79"/>
      <c r="AZ1081" s="79"/>
      <c r="BA1081">
        <v>1</v>
      </c>
      <c r="BB1081">
        <v>0</v>
      </c>
      <c r="BC1081" s="79" t="str">
        <f>IF(Edges[[#This Row],[Sentiment]]=0,"NEUTRAL",IF(Edges[[#This Row],[Sentiment]]=1,"POSITIVE",IF(Edges[[#This Row],[Sentiment]]=-1,"NEGATIVE")))</f>
        <v>NEUTRAL</v>
      </c>
      <c r="BD1081" s="79" t="str">
        <f>IF(Edges[[#This Row],[Vertex 1]]=Edges[[#This Row],[Vertex 2]],"HIDE","SHOW")</f>
        <v>HIDE</v>
      </c>
      <c r="BE1081" s="124" t="e">
        <f>REPLACE(INDEX(GroupVertices[Group], MATCH(Edges[[#This Row],[Vertex 1]],GroupVertices[Vertex],0)),1,1,"")</f>
        <v>#N/A</v>
      </c>
      <c r="BF1081" s="124" t="e">
        <f>REPLACE(INDEX(GroupVertices[Group], MATCH(Edges[[#This Row],[Vertex 2]],GroupVertices[Vertex],0)),1,1,"")</f>
        <v>#N/A</v>
      </c>
    </row>
    <row r="1082" spans="1:58" hidden="1" x14ac:dyDescent="0.25">
      <c r="A1082" s="64" t="s">
        <v>884</v>
      </c>
      <c r="B1082" s="64" t="s">
        <v>884</v>
      </c>
      <c r="C1082" s="65"/>
      <c r="D1082" s="66"/>
      <c r="E1082" s="67"/>
      <c r="F1082" s="68"/>
      <c r="G1082" s="65" t="str">
        <f>IF(Edges[[#This Row],[Vertex 1]]=Edges[[#This Row],[Vertex 2]],"HIDE","SHOW")</f>
        <v>HIDE</v>
      </c>
      <c r="H1082" s="69"/>
      <c r="I1082" s="70"/>
      <c r="J1082" s="70"/>
      <c r="K1082" s="34"/>
      <c r="L1082" s="77"/>
      <c r="M1082" s="77"/>
      <c r="N1082" s="72"/>
      <c r="O1082" s="79" t="s">
        <v>179</v>
      </c>
      <c r="P1082" s="81">
        <v>42853.529224537036</v>
      </c>
      <c r="Q1082" s="79" t="s">
        <v>2241</v>
      </c>
      <c r="R1082" s="82" t="s">
        <v>3526</v>
      </c>
      <c r="S1082" s="79" t="s">
        <v>4151</v>
      </c>
      <c r="T1082" s="79" t="s">
        <v>4373</v>
      </c>
      <c r="U1082" s="79"/>
      <c r="V1082" s="82" t="s">
        <v>5257</v>
      </c>
      <c r="W1082" s="81">
        <v>42853.529224537036</v>
      </c>
      <c r="X1082" s="82" t="s">
        <v>6674</v>
      </c>
      <c r="Y1082" s="79"/>
      <c r="Z1082" s="79"/>
      <c r="AA1082" s="83" t="s">
        <v>8721</v>
      </c>
      <c r="AB1082" s="79"/>
      <c r="AC1082" s="79" t="b">
        <v>0</v>
      </c>
      <c r="AD1082" s="79">
        <v>0</v>
      </c>
      <c r="AE1082" s="83" t="s">
        <v>9915</v>
      </c>
      <c r="AF1082" s="79" t="b">
        <v>0</v>
      </c>
      <c r="AG1082" s="79" t="s">
        <v>9963</v>
      </c>
      <c r="AH1082" s="79"/>
      <c r="AI1082" s="83" t="s">
        <v>9915</v>
      </c>
      <c r="AJ1082" s="79" t="b">
        <v>0</v>
      </c>
      <c r="AK1082" s="79">
        <v>0</v>
      </c>
      <c r="AL1082" s="83" t="s">
        <v>9915</v>
      </c>
      <c r="AM1082" s="79" t="s">
        <v>10022</v>
      </c>
      <c r="AN1082" s="79" t="b">
        <v>0</v>
      </c>
      <c r="AO1082" s="83" t="s">
        <v>8721</v>
      </c>
      <c r="AP1082" s="79" t="s">
        <v>179</v>
      </c>
      <c r="AQ1082" s="79">
        <v>0</v>
      </c>
      <c r="AR1082" s="79">
        <v>0</v>
      </c>
      <c r="AS1082" s="79"/>
      <c r="AT1082" s="79"/>
      <c r="AU1082" s="79"/>
      <c r="AV1082" s="79"/>
      <c r="AW1082" s="79"/>
      <c r="AX1082" s="79"/>
      <c r="AY1082" s="79"/>
      <c r="AZ1082" s="79"/>
      <c r="BA1082">
        <v>1</v>
      </c>
      <c r="BB1082">
        <v>0</v>
      </c>
      <c r="BC1082" s="79" t="str">
        <f>IF(Edges[[#This Row],[Sentiment]]=0,"NEUTRAL",IF(Edges[[#This Row],[Sentiment]]=1,"POSITIVE",IF(Edges[[#This Row],[Sentiment]]=-1,"NEGATIVE")))</f>
        <v>NEUTRAL</v>
      </c>
      <c r="BD1082" s="79" t="str">
        <f>IF(Edges[[#This Row],[Vertex 1]]=Edges[[#This Row],[Vertex 2]],"HIDE","SHOW")</f>
        <v>HIDE</v>
      </c>
      <c r="BE1082" s="124" t="e">
        <f>REPLACE(INDEX(GroupVertices[Group], MATCH(Edges[[#This Row],[Vertex 1]],GroupVertices[Vertex],0)),1,1,"")</f>
        <v>#N/A</v>
      </c>
      <c r="BF1082" s="124" t="e">
        <f>REPLACE(INDEX(GroupVertices[Group], MATCH(Edges[[#This Row],[Vertex 2]],GroupVertices[Vertex],0)),1,1,"")</f>
        <v>#N/A</v>
      </c>
    </row>
    <row r="1083" spans="1:58" x14ac:dyDescent="0.25">
      <c r="A1083" s="64" t="s">
        <v>885</v>
      </c>
      <c r="B1083" s="64" t="s">
        <v>1580</v>
      </c>
      <c r="C1083" s="65"/>
      <c r="D1083" s="66"/>
      <c r="E1083" s="67"/>
      <c r="F1083" s="68"/>
      <c r="G1083" s="65" t="str">
        <f>IF(Edges[[#This Row],[Vertex 1]]=Edges[[#This Row],[Vertex 2]],"HIDE","SHOW")</f>
        <v>SHOW</v>
      </c>
      <c r="H1083" s="69"/>
      <c r="I1083" s="70"/>
      <c r="J1083" s="70"/>
      <c r="K1083" s="34" t="s">
        <v>65</v>
      </c>
      <c r="L1083" s="77">
        <v>1083</v>
      </c>
      <c r="M1083" s="77"/>
      <c r="N1083" s="72"/>
      <c r="O1083" s="79" t="s">
        <v>1646</v>
      </c>
      <c r="P1083" s="81">
        <v>42853.529699074075</v>
      </c>
      <c r="Q1083" s="79" t="s">
        <v>2242</v>
      </c>
      <c r="R1083" s="82" t="s">
        <v>3543</v>
      </c>
      <c r="S1083" s="79" t="s">
        <v>4051</v>
      </c>
      <c r="T1083" s="79"/>
      <c r="U1083" s="79"/>
      <c r="V1083" s="82" t="s">
        <v>5258</v>
      </c>
      <c r="W1083" s="81">
        <v>42853.529699074075</v>
      </c>
      <c r="X1083" s="82" t="s">
        <v>6675</v>
      </c>
      <c r="Y1083" s="79"/>
      <c r="Z1083" s="79"/>
      <c r="AA1083" s="83" t="s">
        <v>8722</v>
      </c>
      <c r="AB1083" s="83" t="s">
        <v>9883</v>
      </c>
      <c r="AC1083" s="79" t="b">
        <v>0</v>
      </c>
      <c r="AD1083" s="79">
        <v>0</v>
      </c>
      <c r="AE1083" s="83" t="s">
        <v>9927</v>
      </c>
      <c r="AF1083" s="79" t="b">
        <v>0</v>
      </c>
      <c r="AG1083" s="79" t="s">
        <v>9963</v>
      </c>
      <c r="AH1083" s="79"/>
      <c r="AI1083" s="83" t="s">
        <v>9915</v>
      </c>
      <c r="AJ1083" s="79" t="b">
        <v>0</v>
      </c>
      <c r="AK1083" s="79">
        <v>0</v>
      </c>
      <c r="AL1083" s="83" t="s">
        <v>9915</v>
      </c>
      <c r="AM1083" s="79" t="s">
        <v>9990</v>
      </c>
      <c r="AN1083" s="79" t="b">
        <v>1</v>
      </c>
      <c r="AO1083" s="83" t="s">
        <v>9883</v>
      </c>
      <c r="AP1083" s="79" t="s">
        <v>179</v>
      </c>
      <c r="AQ1083" s="79">
        <v>0</v>
      </c>
      <c r="AR1083" s="79">
        <v>0</v>
      </c>
      <c r="AS1083" s="79"/>
      <c r="AT1083" s="79"/>
      <c r="AU1083" s="79"/>
      <c r="AV1083" s="79"/>
      <c r="AW1083" s="79"/>
      <c r="AX1083" s="79"/>
      <c r="AY1083" s="79"/>
      <c r="AZ1083" s="79"/>
      <c r="BA1083">
        <v>1</v>
      </c>
      <c r="BB1083">
        <v>0</v>
      </c>
      <c r="BC1083" s="79" t="str">
        <f>IF(Edges[[#This Row],[Sentiment]]=0,"NEUTRAL",IF(Edges[[#This Row],[Sentiment]]=1,"POSITIVE",IF(Edges[[#This Row],[Sentiment]]=-1,"NEGATIVE")))</f>
        <v>NEUTRAL</v>
      </c>
      <c r="BD1083" s="79" t="str">
        <f>IF(Edges[[#This Row],[Vertex 1]]=Edges[[#This Row],[Vertex 2]],"HIDE","SHOW")</f>
        <v>SHOW</v>
      </c>
      <c r="BE1083" s="78" t="str">
        <f>REPLACE(INDEX(GroupVertices[Group], MATCH(Edges[[#This Row],[Vertex 1]],GroupVertices[Vertex],0)),1,1,"")</f>
        <v>EUTRAL</v>
      </c>
      <c r="BF1083" s="78" t="str">
        <f>REPLACE(INDEX(GroupVertices[Group], MATCH(Edges[[#This Row],[Vertex 2]],GroupVertices[Vertex],0)),1,1,"")</f>
        <v>EUTRAL</v>
      </c>
    </row>
    <row r="1084" spans="1:58" x14ac:dyDescent="0.25">
      <c r="A1084" s="64" t="s">
        <v>885</v>
      </c>
      <c r="B1084" s="64" t="s">
        <v>1581</v>
      </c>
      <c r="C1084" s="65"/>
      <c r="D1084" s="66"/>
      <c r="E1084" s="67"/>
      <c r="F1084" s="68"/>
      <c r="G1084" s="65" t="str">
        <f>IF(Edges[[#This Row],[Vertex 1]]=Edges[[#This Row],[Vertex 2]],"HIDE","SHOW")</f>
        <v>SHOW</v>
      </c>
      <c r="H1084" s="69"/>
      <c r="I1084" s="70"/>
      <c r="J1084" s="70"/>
      <c r="K1084" s="34" t="s">
        <v>65</v>
      </c>
      <c r="L1084" s="77">
        <v>1084</v>
      </c>
      <c r="M1084" s="77"/>
      <c r="N1084" s="72"/>
      <c r="O1084" s="79" t="s">
        <v>1646</v>
      </c>
      <c r="P1084" s="81">
        <v>42853.529699074075</v>
      </c>
      <c r="Q1084" s="79" t="s">
        <v>2242</v>
      </c>
      <c r="R1084" s="82" t="s">
        <v>3543</v>
      </c>
      <c r="S1084" s="79" t="s">
        <v>4051</v>
      </c>
      <c r="T1084" s="79"/>
      <c r="U1084" s="79"/>
      <c r="V1084" s="82" t="s">
        <v>5258</v>
      </c>
      <c r="W1084" s="81">
        <v>42853.529699074075</v>
      </c>
      <c r="X1084" s="82" t="s">
        <v>6675</v>
      </c>
      <c r="Y1084" s="79"/>
      <c r="Z1084" s="79"/>
      <c r="AA1084" s="83" t="s">
        <v>8722</v>
      </c>
      <c r="AB1084" s="83" t="s">
        <v>9883</v>
      </c>
      <c r="AC1084" s="79" t="b">
        <v>0</v>
      </c>
      <c r="AD1084" s="79">
        <v>0</v>
      </c>
      <c r="AE1084" s="83" t="s">
        <v>9927</v>
      </c>
      <c r="AF1084" s="79" t="b">
        <v>0</v>
      </c>
      <c r="AG1084" s="79" t="s">
        <v>9963</v>
      </c>
      <c r="AH1084" s="79"/>
      <c r="AI1084" s="83" t="s">
        <v>9915</v>
      </c>
      <c r="AJ1084" s="79" t="b">
        <v>0</v>
      </c>
      <c r="AK1084" s="79">
        <v>0</v>
      </c>
      <c r="AL1084" s="83" t="s">
        <v>9915</v>
      </c>
      <c r="AM1084" s="79" t="s">
        <v>9990</v>
      </c>
      <c r="AN1084" s="79" t="b">
        <v>1</v>
      </c>
      <c r="AO1084" s="83" t="s">
        <v>9883</v>
      </c>
      <c r="AP1084" s="79" t="s">
        <v>179</v>
      </c>
      <c r="AQ1084" s="79">
        <v>0</v>
      </c>
      <c r="AR1084" s="79">
        <v>0</v>
      </c>
      <c r="AS1084" s="79"/>
      <c r="AT1084" s="79"/>
      <c r="AU1084" s="79"/>
      <c r="AV1084" s="79"/>
      <c r="AW1084" s="79"/>
      <c r="AX1084" s="79"/>
      <c r="AY1084" s="79"/>
      <c r="AZ1084" s="79"/>
      <c r="BA1084">
        <v>1</v>
      </c>
      <c r="BB1084">
        <v>0</v>
      </c>
      <c r="BC1084" s="79" t="str">
        <f>IF(Edges[[#This Row],[Sentiment]]=0,"NEUTRAL",IF(Edges[[#This Row],[Sentiment]]=1,"POSITIVE",IF(Edges[[#This Row],[Sentiment]]=-1,"NEGATIVE")))</f>
        <v>NEUTRAL</v>
      </c>
      <c r="BD1084" s="79" t="str">
        <f>IF(Edges[[#This Row],[Vertex 1]]=Edges[[#This Row],[Vertex 2]],"HIDE","SHOW")</f>
        <v>SHOW</v>
      </c>
      <c r="BE1084" s="78" t="str">
        <f>REPLACE(INDEX(GroupVertices[Group], MATCH(Edges[[#This Row],[Vertex 1]],GroupVertices[Vertex],0)),1,1,"")</f>
        <v>EUTRAL</v>
      </c>
      <c r="BF1084" s="78" t="str">
        <f>REPLACE(INDEX(GroupVertices[Group], MATCH(Edges[[#This Row],[Vertex 2]],GroupVertices[Vertex],0)),1,1,"")</f>
        <v>EUTRAL</v>
      </c>
    </row>
    <row r="1085" spans="1:58" x14ac:dyDescent="0.25">
      <c r="A1085" s="64" t="s">
        <v>885</v>
      </c>
      <c r="B1085" s="64" t="s">
        <v>1582</v>
      </c>
      <c r="C1085" s="65"/>
      <c r="D1085" s="66"/>
      <c r="E1085" s="67"/>
      <c r="F1085" s="68"/>
      <c r="G1085" s="65" t="str">
        <f>IF(Edges[[#This Row],[Vertex 1]]=Edges[[#This Row],[Vertex 2]],"HIDE","SHOW")</f>
        <v>SHOW</v>
      </c>
      <c r="H1085" s="69"/>
      <c r="I1085" s="70"/>
      <c r="J1085" s="70"/>
      <c r="K1085" s="34" t="s">
        <v>65</v>
      </c>
      <c r="L1085" s="77">
        <v>1085</v>
      </c>
      <c r="M1085" s="77"/>
      <c r="N1085" s="72"/>
      <c r="O1085" s="79" t="s">
        <v>1646</v>
      </c>
      <c r="P1085" s="81">
        <v>42853.529699074075</v>
      </c>
      <c r="Q1085" s="79" t="s">
        <v>2242</v>
      </c>
      <c r="R1085" s="82" t="s">
        <v>3543</v>
      </c>
      <c r="S1085" s="79" t="s">
        <v>4051</v>
      </c>
      <c r="T1085" s="79"/>
      <c r="U1085" s="79"/>
      <c r="V1085" s="82" t="s">
        <v>5258</v>
      </c>
      <c r="W1085" s="81">
        <v>42853.529699074075</v>
      </c>
      <c r="X1085" s="82" t="s">
        <v>6675</v>
      </c>
      <c r="Y1085" s="79"/>
      <c r="Z1085" s="79"/>
      <c r="AA1085" s="83" t="s">
        <v>8722</v>
      </c>
      <c r="AB1085" s="83" t="s">
        <v>9883</v>
      </c>
      <c r="AC1085" s="79" t="b">
        <v>0</v>
      </c>
      <c r="AD1085" s="79">
        <v>0</v>
      </c>
      <c r="AE1085" s="83" t="s">
        <v>9927</v>
      </c>
      <c r="AF1085" s="79" t="b">
        <v>0</v>
      </c>
      <c r="AG1085" s="79" t="s">
        <v>9963</v>
      </c>
      <c r="AH1085" s="79"/>
      <c r="AI1085" s="83" t="s">
        <v>9915</v>
      </c>
      <c r="AJ1085" s="79" t="b">
        <v>0</v>
      </c>
      <c r="AK1085" s="79">
        <v>0</v>
      </c>
      <c r="AL1085" s="83" t="s">
        <v>9915</v>
      </c>
      <c r="AM1085" s="79" t="s">
        <v>9990</v>
      </c>
      <c r="AN1085" s="79" t="b">
        <v>1</v>
      </c>
      <c r="AO1085" s="83" t="s">
        <v>9883</v>
      </c>
      <c r="AP1085" s="79" t="s">
        <v>179</v>
      </c>
      <c r="AQ1085" s="79">
        <v>0</v>
      </c>
      <c r="AR1085" s="79">
        <v>0</v>
      </c>
      <c r="AS1085" s="79"/>
      <c r="AT1085" s="79"/>
      <c r="AU1085" s="79"/>
      <c r="AV1085" s="79"/>
      <c r="AW1085" s="79"/>
      <c r="AX1085" s="79"/>
      <c r="AY1085" s="79"/>
      <c r="AZ1085" s="79"/>
      <c r="BA1085">
        <v>1</v>
      </c>
      <c r="BB1085">
        <v>0</v>
      </c>
      <c r="BC1085" s="79" t="str">
        <f>IF(Edges[[#This Row],[Sentiment]]=0,"NEUTRAL",IF(Edges[[#This Row],[Sentiment]]=1,"POSITIVE",IF(Edges[[#This Row],[Sentiment]]=-1,"NEGATIVE")))</f>
        <v>NEUTRAL</v>
      </c>
      <c r="BD1085" s="79" t="str">
        <f>IF(Edges[[#This Row],[Vertex 1]]=Edges[[#This Row],[Vertex 2]],"HIDE","SHOW")</f>
        <v>SHOW</v>
      </c>
      <c r="BE1085" s="78" t="str">
        <f>REPLACE(INDEX(GroupVertices[Group], MATCH(Edges[[#This Row],[Vertex 1]],GroupVertices[Vertex],0)),1,1,"")</f>
        <v>EUTRAL</v>
      </c>
      <c r="BF1085" s="78" t="str">
        <f>REPLACE(INDEX(GroupVertices[Group], MATCH(Edges[[#This Row],[Vertex 2]],GroupVertices[Vertex],0)),1,1,"")</f>
        <v>EUTRAL</v>
      </c>
    </row>
    <row r="1086" spans="1:58" x14ac:dyDescent="0.25">
      <c r="A1086" s="64" t="s">
        <v>885</v>
      </c>
      <c r="B1086" s="64" t="s">
        <v>1583</v>
      </c>
      <c r="C1086" s="65"/>
      <c r="D1086" s="66"/>
      <c r="E1086" s="67"/>
      <c r="F1086" s="68"/>
      <c r="G1086" s="65" t="str">
        <f>IF(Edges[[#This Row],[Vertex 1]]=Edges[[#This Row],[Vertex 2]],"HIDE","SHOW")</f>
        <v>SHOW</v>
      </c>
      <c r="H1086" s="69"/>
      <c r="I1086" s="70"/>
      <c r="J1086" s="70"/>
      <c r="K1086" s="34" t="s">
        <v>65</v>
      </c>
      <c r="L1086" s="77">
        <v>1086</v>
      </c>
      <c r="M1086" s="77"/>
      <c r="N1086" s="72"/>
      <c r="O1086" s="79" t="s">
        <v>1647</v>
      </c>
      <c r="P1086" s="81">
        <v>42853.529699074075</v>
      </c>
      <c r="Q1086" s="79" t="s">
        <v>2242</v>
      </c>
      <c r="R1086" s="82" t="s">
        <v>3543</v>
      </c>
      <c r="S1086" s="79" t="s">
        <v>4051</v>
      </c>
      <c r="T1086" s="79"/>
      <c r="U1086" s="79"/>
      <c r="V1086" s="82" t="s">
        <v>5258</v>
      </c>
      <c r="W1086" s="81">
        <v>42853.529699074075</v>
      </c>
      <c r="X1086" s="82" t="s">
        <v>6675</v>
      </c>
      <c r="Y1086" s="79"/>
      <c r="Z1086" s="79"/>
      <c r="AA1086" s="83" t="s">
        <v>8722</v>
      </c>
      <c r="AB1086" s="83" t="s">
        <v>9883</v>
      </c>
      <c r="AC1086" s="79" t="b">
        <v>0</v>
      </c>
      <c r="AD1086" s="79">
        <v>0</v>
      </c>
      <c r="AE1086" s="83" t="s">
        <v>9927</v>
      </c>
      <c r="AF1086" s="79" t="b">
        <v>0</v>
      </c>
      <c r="AG1086" s="79" t="s">
        <v>9963</v>
      </c>
      <c r="AH1086" s="79"/>
      <c r="AI1086" s="83" t="s">
        <v>9915</v>
      </c>
      <c r="AJ1086" s="79" t="b">
        <v>0</v>
      </c>
      <c r="AK1086" s="79">
        <v>0</v>
      </c>
      <c r="AL1086" s="83" t="s">
        <v>9915</v>
      </c>
      <c r="AM1086" s="79" t="s">
        <v>9990</v>
      </c>
      <c r="AN1086" s="79" t="b">
        <v>1</v>
      </c>
      <c r="AO1086" s="83" t="s">
        <v>9883</v>
      </c>
      <c r="AP1086" s="79" t="s">
        <v>179</v>
      </c>
      <c r="AQ1086" s="79">
        <v>0</v>
      </c>
      <c r="AR1086" s="79">
        <v>0</v>
      </c>
      <c r="AS1086" s="79"/>
      <c r="AT1086" s="79"/>
      <c r="AU1086" s="79"/>
      <c r="AV1086" s="79"/>
      <c r="AW1086" s="79"/>
      <c r="AX1086" s="79"/>
      <c r="AY1086" s="79"/>
      <c r="AZ1086" s="79"/>
      <c r="BA1086">
        <v>1</v>
      </c>
      <c r="BB1086">
        <v>0</v>
      </c>
      <c r="BC1086" s="79" t="str">
        <f>IF(Edges[[#This Row],[Sentiment]]=0,"NEUTRAL",IF(Edges[[#This Row],[Sentiment]]=1,"POSITIVE",IF(Edges[[#This Row],[Sentiment]]=-1,"NEGATIVE")))</f>
        <v>NEUTRAL</v>
      </c>
      <c r="BD1086" s="79" t="str">
        <f>IF(Edges[[#This Row],[Vertex 1]]=Edges[[#This Row],[Vertex 2]],"HIDE","SHOW")</f>
        <v>SHOW</v>
      </c>
      <c r="BE1086" s="78" t="str">
        <f>REPLACE(INDEX(GroupVertices[Group], MATCH(Edges[[#This Row],[Vertex 1]],GroupVertices[Vertex],0)),1,1,"")</f>
        <v>EUTRAL</v>
      </c>
      <c r="BF1086" s="78" t="str">
        <f>REPLACE(INDEX(GroupVertices[Group], MATCH(Edges[[#This Row],[Vertex 2]],GroupVertices[Vertex],0)),1,1,"")</f>
        <v>EUTRAL</v>
      </c>
    </row>
    <row r="1087" spans="1:58" hidden="1" x14ac:dyDescent="0.25">
      <c r="A1087" s="64" t="s">
        <v>886</v>
      </c>
      <c r="B1087" s="64" t="s">
        <v>886</v>
      </c>
      <c r="C1087" s="65"/>
      <c r="D1087" s="66"/>
      <c r="E1087" s="67"/>
      <c r="F1087" s="68"/>
      <c r="G1087" s="65" t="str">
        <f>IF(Edges[[#This Row],[Vertex 1]]=Edges[[#This Row],[Vertex 2]],"HIDE","SHOW")</f>
        <v>HIDE</v>
      </c>
      <c r="H1087" s="69"/>
      <c r="I1087" s="70"/>
      <c r="J1087" s="70"/>
      <c r="K1087" s="34"/>
      <c r="L1087" s="77"/>
      <c r="M1087" s="77"/>
      <c r="N1087" s="72"/>
      <c r="O1087" s="79" t="s">
        <v>179</v>
      </c>
      <c r="P1087" s="81">
        <v>42853.530312499999</v>
      </c>
      <c r="Q1087" s="79" t="s">
        <v>2243</v>
      </c>
      <c r="R1087" s="79"/>
      <c r="S1087" s="79"/>
      <c r="T1087" s="79"/>
      <c r="U1087" s="79"/>
      <c r="V1087" s="82" t="s">
        <v>5259</v>
      </c>
      <c r="W1087" s="81">
        <v>42853.530312499999</v>
      </c>
      <c r="X1087" s="82" t="s">
        <v>6676</v>
      </c>
      <c r="Y1087" s="79"/>
      <c r="Z1087" s="79"/>
      <c r="AA1087" s="83" t="s">
        <v>8723</v>
      </c>
      <c r="AB1087" s="79"/>
      <c r="AC1087" s="79" t="b">
        <v>0</v>
      </c>
      <c r="AD1087" s="79">
        <v>0</v>
      </c>
      <c r="AE1087" s="83" t="s">
        <v>9915</v>
      </c>
      <c r="AF1087" s="79" t="b">
        <v>0</v>
      </c>
      <c r="AG1087" s="79" t="s">
        <v>9963</v>
      </c>
      <c r="AH1087" s="79"/>
      <c r="AI1087" s="83" t="s">
        <v>9915</v>
      </c>
      <c r="AJ1087" s="79" t="b">
        <v>0</v>
      </c>
      <c r="AK1087" s="79">
        <v>0</v>
      </c>
      <c r="AL1087" s="83" t="s">
        <v>9915</v>
      </c>
      <c r="AM1087" s="79" t="s">
        <v>9991</v>
      </c>
      <c r="AN1087" s="79" t="b">
        <v>0</v>
      </c>
      <c r="AO1087" s="83" t="s">
        <v>8723</v>
      </c>
      <c r="AP1087" s="79" t="s">
        <v>179</v>
      </c>
      <c r="AQ1087" s="79">
        <v>0</v>
      </c>
      <c r="AR1087" s="79">
        <v>0</v>
      </c>
      <c r="AS1087" s="79"/>
      <c r="AT1087" s="79"/>
      <c r="AU1087" s="79"/>
      <c r="AV1087" s="79"/>
      <c r="AW1087" s="79"/>
      <c r="AX1087" s="79"/>
      <c r="AY1087" s="79"/>
      <c r="AZ1087" s="79"/>
      <c r="BA1087">
        <v>1</v>
      </c>
      <c r="BB1087">
        <v>0</v>
      </c>
      <c r="BC1087" s="79" t="str">
        <f>IF(Edges[[#This Row],[Sentiment]]=0,"NEUTRAL",IF(Edges[[#This Row],[Sentiment]]=1,"POSITIVE",IF(Edges[[#This Row],[Sentiment]]=-1,"NEGATIVE")))</f>
        <v>NEUTRAL</v>
      </c>
      <c r="BD1087" s="79" t="str">
        <f>IF(Edges[[#This Row],[Vertex 1]]=Edges[[#This Row],[Vertex 2]],"HIDE","SHOW")</f>
        <v>HIDE</v>
      </c>
      <c r="BE1087" s="124" t="e">
        <f>REPLACE(INDEX(GroupVertices[Group], MATCH(Edges[[#This Row],[Vertex 1]],GroupVertices[Vertex],0)),1,1,"")</f>
        <v>#N/A</v>
      </c>
      <c r="BF1087" s="124" t="e">
        <f>REPLACE(INDEX(GroupVertices[Group], MATCH(Edges[[#This Row],[Vertex 2]],GroupVertices[Vertex],0)),1,1,"")</f>
        <v>#N/A</v>
      </c>
    </row>
    <row r="1088" spans="1:58" hidden="1" x14ac:dyDescent="0.25">
      <c r="A1088" s="64" t="s">
        <v>887</v>
      </c>
      <c r="B1088" s="64" t="s">
        <v>887</v>
      </c>
      <c r="C1088" s="65"/>
      <c r="D1088" s="66"/>
      <c r="E1088" s="67"/>
      <c r="F1088" s="68"/>
      <c r="G1088" s="65" t="str">
        <f>IF(Edges[[#This Row],[Vertex 1]]=Edges[[#This Row],[Vertex 2]],"HIDE","SHOW")</f>
        <v>HIDE</v>
      </c>
      <c r="H1088" s="69"/>
      <c r="I1088" s="70"/>
      <c r="J1088" s="70"/>
      <c r="K1088" s="34"/>
      <c r="L1088" s="77"/>
      <c r="M1088" s="77"/>
      <c r="N1088" s="72"/>
      <c r="O1088" s="79" t="s">
        <v>179</v>
      </c>
      <c r="P1088" s="81">
        <v>42852.539027777777</v>
      </c>
      <c r="Q1088" s="79" t="s">
        <v>2244</v>
      </c>
      <c r="R1088" s="82" t="s">
        <v>3544</v>
      </c>
      <c r="S1088" s="79" t="s">
        <v>4041</v>
      </c>
      <c r="T1088" s="79" t="s">
        <v>4374</v>
      </c>
      <c r="U1088" s="79"/>
      <c r="V1088" s="82" t="s">
        <v>5260</v>
      </c>
      <c r="W1088" s="81">
        <v>42852.539027777777</v>
      </c>
      <c r="X1088" s="82" t="s">
        <v>6677</v>
      </c>
      <c r="Y1088" s="79"/>
      <c r="Z1088" s="79"/>
      <c r="AA1088" s="83" t="s">
        <v>8724</v>
      </c>
      <c r="AB1088" s="79"/>
      <c r="AC1088" s="79" t="b">
        <v>0</v>
      </c>
      <c r="AD1088" s="79">
        <v>0</v>
      </c>
      <c r="AE1088" s="83" t="s">
        <v>9915</v>
      </c>
      <c r="AF1088" s="79" t="b">
        <v>0</v>
      </c>
      <c r="AG1088" s="79" t="s">
        <v>9976</v>
      </c>
      <c r="AH1088" s="79"/>
      <c r="AI1088" s="83" t="s">
        <v>9915</v>
      </c>
      <c r="AJ1088" s="79" t="b">
        <v>0</v>
      </c>
      <c r="AK1088" s="79">
        <v>0</v>
      </c>
      <c r="AL1088" s="83" t="s">
        <v>9915</v>
      </c>
      <c r="AM1088" s="79" t="s">
        <v>10047</v>
      </c>
      <c r="AN1088" s="79" t="b">
        <v>0</v>
      </c>
      <c r="AO1088" s="83" t="s">
        <v>8724</v>
      </c>
      <c r="AP1088" s="79" t="s">
        <v>179</v>
      </c>
      <c r="AQ1088" s="79">
        <v>0</v>
      </c>
      <c r="AR1088" s="79">
        <v>0</v>
      </c>
      <c r="AS1088" s="79"/>
      <c r="AT1088" s="79"/>
      <c r="AU1088" s="79"/>
      <c r="AV1088" s="79"/>
      <c r="AW1088" s="79"/>
      <c r="AX1088" s="79"/>
      <c r="AY1088" s="79"/>
      <c r="AZ1088" s="79"/>
      <c r="BA1088">
        <v>3</v>
      </c>
      <c r="BB1088">
        <v>0</v>
      </c>
      <c r="BC1088" s="79" t="str">
        <f>IF(Edges[[#This Row],[Sentiment]]=0,"NEUTRAL",IF(Edges[[#This Row],[Sentiment]]=1,"POSITIVE",IF(Edges[[#This Row],[Sentiment]]=-1,"NEGATIVE")))</f>
        <v>NEUTRAL</v>
      </c>
      <c r="BD1088" s="79" t="str">
        <f>IF(Edges[[#This Row],[Vertex 1]]=Edges[[#This Row],[Vertex 2]],"HIDE","SHOW")</f>
        <v>HIDE</v>
      </c>
      <c r="BE1088" s="124" t="e">
        <f>REPLACE(INDEX(GroupVertices[Group], MATCH(Edges[[#This Row],[Vertex 1]],GroupVertices[Vertex],0)),1,1,"")</f>
        <v>#N/A</v>
      </c>
      <c r="BF1088" s="124" t="e">
        <f>REPLACE(INDEX(GroupVertices[Group], MATCH(Edges[[#This Row],[Vertex 2]],GroupVertices[Vertex],0)),1,1,"")</f>
        <v>#N/A</v>
      </c>
    </row>
    <row r="1089" spans="1:58" hidden="1" x14ac:dyDescent="0.25">
      <c r="A1089" s="64" t="s">
        <v>887</v>
      </c>
      <c r="B1089" s="64" t="s">
        <v>887</v>
      </c>
      <c r="C1089" s="65"/>
      <c r="D1089" s="66"/>
      <c r="E1089" s="67"/>
      <c r="F1089" s="68"/>
      <c r="G1089" s="65" t="str">
        <f>IF(Edges[[#This Row],[Vertex 1]]=Edges[[#This Row],[Vertex 2]],"HIDE","SHOW")</f>
        <v>HIDE</v>
      </c>
      <c r="H1089" s="69"/>
      <c r="I1089" s="70"/>
      <c r="J1089" s="70"/>
      <c r="K1089" s="34"/>
      <c r="L1089" s="77"/>
      <c r="M1089" s="77"/>
      <c r="N1089" s="72"/>
      <c r="O1089" s="79" t="s">
        <v>179</v>
      </c>
      <c r="P1089" s="81">
        <v>42852.539282407408</v>
      </c>
      <c r="Q1089" s="79" t="s">
        <v>2245</v>
      </c>
      <c r="R1089" s="82" t="s">
        <v>3545</v>
      </c>
      <c r="S1089" s="79" t="s">
        <v>4041</v>
      </c>
      <c r="T1089" s="79" t="s">
        <v>4374</v>
      </c>
      <c r="U1089" s="79"/>
      <c r="V1089" s="82" t="s">
        <v>5260</v>
      </c>
      <c r="W1089" s="81">
        <v>42852.539282407408</v>
      </c>
      <c r="X1089" s="82" t="s">
        <v>6678</v>
      </c>
      <c r="Y1089" s="79"/>
      <c r="Z1089" s="79"/>
      <c r="AA1089" s="83" t="s">
        <v>8725</v>
      </c>
      <c r="AB1089" s="79"/>
      <c r="AC1089" s="79" t="b">
        <v>0</v>
      </c>
      <c r="AD1089" s="79">
        <v>0</v>
      </c>
      <c r="AE1089" s="83" t="s">
        <v>9915</v>
      </c>
      <c r="AF1089" s="79" t="b">
        <v>0</v>
      </c>
      <c r="AG1089" s="79" t="s">
        <v>9976</v>
      </c>
      <c r="AH1089" s="79"/>
      <c r="AI1089" s="83" t="s">
        <v>9915</v>
      </c>
      <c r="AJ1089" s="79" t="b">
        <v>0</v>
      </c>
      <c r="AK1089" s="79">
        <v>0</v>
      </c>
      <c r="AL1089" s="83" t="s">
        <v>9915</v>
      </c>
      <c r="AM1089" s="79" t="s">
        <v>10047</v>
      </c>
      <c r="AN1089" s="79" t="b">
        <v>0</v>
      </c>
      <c r="AO1089" s="83" t="s">
        <v>8725</v>
      </c>
      <c r="AP1089" s="79" t="s">
        <v>179</v>
      </c>
      <c r="AQ1089" s="79">
        <v>0</v>
      </c>
      <c r="AR1089" s="79">
        <v>0</v>
      </c>
      <c r="AS1089" s="79"/>
      <c r="AT1089" s="79"/>
      <c r="AU1089" s="79"/>
      <c r="AV1089" s="79"/>
      <c r="AW1089" s="79"/>
      <c r="AX1089" s="79"/>
      <c r="AY1089" s="79"/>
      <c r="AZ1089" s="79"/>
      <c r="BA1089">
        <v>3</v>
      </c>
      <c r="BB1089">
        <v>0</v>
      </c>
      <c r="BC1089" s="79" t="str">
        <f>IF(Edges[[#This Row],[Sentiment]]=0,"NEUTRAL",IF(Edges[[#This Row],[Sentiment]]=1,"POSITIVE",IF(Edges[[#This Row],[Sentiment]]=-1,"NEGATIVE")))</f>
        <v>NEUTRAL</v>
      </c>
      <c r="BD1089" s="79" t="str">
        <f>IF(Edges[[#This Row],[Vertex 1]]=Edges[[#This Row],[Vertex 2]],"HIDE","SHOW")</f>
        <v>HIDE</v>
      </c>
      <c r="BE1089" s="124" t="e">
        <f>REPLACE(INDEX(GroupVertices[Group], MATCH(Edges[[#This Row],[Vertex 1]],GroupVertices[Vertex],0)),1,1,"")</f>
        <v>#N/A</v>
      </c>
      <c r="BF1089" s="124" t="e">
        <f>REPLACE(INDEX(GroupVertices[Group], MATCH(Edges[[#This Row],[Vertex 2]],GroupVertices[Vertex],0)),1,1,"")</f>
        <v>#N/A</v>
      </c>
    </row>
    <row r="1090" spans="1:58" hidden="1" x14ac:dyDescent="0.25">
      <c r="A1090" s="64" t="s">
        <v>887</v>
      </c>
      <c r="B1090" s="64" t="s">
        <v>887</v>
      </c>
      <c r="C1090" s="65"/>
      <c r="D1090" s="66"/>
      <c r="E1090" s="67"/>
      <c r="F1090" s="68"/>
      <c r="G1090" s="65" t="str">
        <f>IF(Edges[[#This Row],[Vertex 1]]=Edges[[#This Row],[Vertex 2]],"HIDE","SHOW")</f>
        <v>HIDE</v>
      </c>
      <c r="H1090" s="69"/>
      <c r="I1090" s="70"/>
      <c r="J1090" s="70"/>
      <c r="K1090" s="34"/>
      <c r="L1090" s="77"/>
      <c r="M1090" s="77"/>
      <c r="N1090" s="72"/>
      <c r="O1090" s="79" t="s">
        <v>179</v>
      </c>
      <c r="P1090" s="81">
        <v>42853.531273148146</v>
      </c>
      <c r="Q1090" s="79" t="s">
        <v>2246</v>
      </c>
      <c r="R1090" s="82" t="s">
        <v>3546</v>
      </c>
      <c r="S1090" s="79" t="s">
        <v>4041</v>
      </c>
      <c r="T1090" s="79" t="s">
        <v>4375</v>
      </c>
      <c r="U1090" s="79"/>
      <c r="V1090" s="82" t="s">
        <v>5260</v>
      </c>
      <c r="W1090" s="81">
        <v>42853.531273148146</v>
      </c>
      <c r="X1090" s="82" t="s">
        <v>6679</v>
      </c>
      <c r="Y1090" s="79"/>
      <c r="Z1090" s="79"/>
      <c r="AA1090" s="83" t="s">
        <v>8726</v>
      </c>
      <c r="AB1090" s="79"/>
      <c r="AC1090" s="79" t="b">
        <v>0</v>
      </c>
      <c r="AD1090" s="79">
        <v>0</v>
      </c>
      <c r="AE1090" s="83" t="s">
        <v>9915</v>
      </c>
      <c r="AF1090" s="79" t="b">
        <v>0</v>
      </c>
      <c r="AG1090" s="79" t="s">
        <v>9976</v>
      </c>
      <c r="AH1090" s="79"/>
      <c r="AI1090" s="83" t="s">
        <v>9915</v>
      </c>
      <c r="AJ1090" s="79" t="b">
        <v>0</v>
      </c>
      <c r="AK1090" s="79">
        <v>0</v>
      </c>
      <c r="AL1090" s="83" t="s">
        <v>9915</v>
      </c>
      <c r="AM1090" s="79" t="s">
        <v>10047</v>
      </c>
      <c r="AN1090" s="79" t="b">
        <v>0</v>
      </c>
      <c r="AO1090" s="83" t="s">
        <v>8726</v>
      </c>
      <c r="AP1090" s="79" t="s">
        <v>179</v>
      </c>
      <c r="AQ1090" s="79">
        <v>0</v>
      </c>
      <c r="AR1090" s="79">
        <v>0</v>
      </c>
      <c r="AS1090" s="79"/>
      <c r="AT1090" s="79"/>
      <c r="AU1090" s="79"/>
      <c r="AV1090" s="79"/>
      <c r="AW1090" s="79"/>
      <c r="AX1090" s="79"/>
      <c r="AY1090" s="79"/>
      <c r="AZ1090" s="79"/>
      <c r="BA1090">
        <v>3</v>
      </c>
      <c r="BB1090">
        <v>0</v>
      </c>
      <c r="BC1090" s="79" t="str">
        <f>IF(Edges[[#This Row],[Sentiment]]=0,"NEUTRAL",IF(Edges[[#This Row],[Sentiment]]=1,"POSITIVE",IF(Edges[[#This Row],[Sentiment]]=-1,"NEGATIVE")))</f>
        <v>NEUTRAL</v>
      </c>
      <c r="BD1090" s="79" t="str">
        <f>IF(Edges[[#This Row],[Vertex 1]]=Edges[[#This Row],[Vertex 2]],"HIDE","SHOW")</f>
        <v>HIDE</v>
      </c>
      <c r="BE1090" s="124" t="e">
        <f>REPLACE(INDEX(GroupVertices[Group], MATCH(Edges[[#This Row],[Vertex 1]],GroupVertices[Vertex],0)),1,1,"")</f>
        <v>#N/A</v>
      </c>
      <c r="BF1090" s="124" t="e">
        <f>REPLACE(INDEX(GroupVertices[Group], MATCH(Edges[[#This Row],[Vertex 2]],GroupVertices[Vertex],0)),1,1,"")</f>
        <v>#N/A</v>
      </c>
    </row>
    <row r="1091" spans="1:58" hidden="1" x14ac:dyDescent="0.25">
      <c r="A1091" s="64" t="s">
        <v>888</v>
      </c>
      <c r="B1091" s="64" t="s">
        <v>888</v>
      </c>
      <c r="C1091" s="65"/>
      <c r="D1091" s="66"/>
      <c r="E1091" s="67"/>
      <c r="F1091" s="68"/>
      <c r="G1091" s="65" t="str">
        <f>IF(Edges[[#This Row],[Vertex 1]]=Edges[[#This Row],[Vertex 2]],"HIDE","SHOW")</f>
        <v>HIDE</v>
      </c>
      <c r="H1091" s="69"/>
      <c r="I1091" s="70"/>
      <c r="J1091" s="70"/>
      <c r="K1091" s="34"/>
      <c r="L1091" s="77"/>
      <c r="M1091" s="77"/>
      <c r="N1091" s="72"/>
      <c r="O1091" s="79" t="s">
        <v>179</v>
      </c>
      <c r="P1091" s="81">
        <v>42853.531319444446</v>
      </c>
      <c r="Q1091" s="79" t="s">
        <v>2247</v>
      </c>
      <c r="R1091" s="82" t="s">
        <v>3547</v>
      </c>
      <c r="S1091" s="79" t="s">
        <v>4027</v>
      </c>
      <c r="T1091" s="79"/>
      <c r="U1091" s="79"/>
      <c r="V1091" s="82" t="s">
        <v>5261</v>
      </c>
      <c r="W1091" s="81">
        <v>42853.531319444446</v>
      </c>
      <c r="X1091" s="82" t="s">
        <v>6680</v>
      </c>
      <c r="Y1091" s="79"/>
      <c r="Z1091" s="79"/>
      <c r="AA1091" s="83" t="s">
        <v>8727</v>
      </c>
      <c r="AB1091" s="79"/>
      <c r="AC1091" s="79" t="b">
        <v>0</v>
      </c>
      <c r="AD1091" s="79">
        <v>0</v>
      </c>
      <c r="AE1091" s="83" t="s">
        <v>9915</v>
      </c>
      <c r="AF1091" s="79" t="b">
        <v>0</v>
      </c>
      <c r="AG1091" s="79" t="s">
        <v>9963</v>
      </c>
      <c r="AH1091" s="79"/>
      <c r="AI1091" s="83" t="s">
        <v>9915</v>
      </c>
      <c r="AJ1091" s="79" t="b">
        <v>0</v>
      </c>
      <c r="AK1091" s="79">
        <v>0</v>
      </c>
      <c r="AL1091" s="83" t="s">
        <v>9915</v>
      </c>
      <c r="AM1091" s="79" t="s">
        <v>10048</v>
      </c>
      <c r="AN1091" s="79" t="b">
        <v>0</v>
      </c>
      <c r="AO1091" s="83" t="s">
        <v>8727</v>
      </c>
      <c r="AP1091" s="79" t="s">
        <v>179</v>
      </c>
      <c r="AQ1091" s="79">
        <v>0</v>
      </c>
      <c r="AR1091" s="79">
        <v>0</v>
      </c>
      <c r="AS1091" s="79"/>
      <c r="AT1091" s="79"/>
      <c r="AU1091" s="79"/>
      <c r="AV1091" s="79"/>
      <c r="AW1091" s="79"/>
      <c r="AX1091" s="79"/>
      <c r="AY1091" s="79"/>
      <c r="AZ1091" s="79"/>
      <c r="BA1091">
        <v>1</v>
      </c>
      <c r="BB1091">
        <v>0</v>
      </c>
      <c r="BC1091" s="79" t="str">
        <f>IF(Edges[[#This Row],[Sentiment]]=0,"NEUTRAL",IF(Edges[[#This Row],[Sentiment]]=1,"POSITIVE",IF(Edges[[#This Row],[Sentiment]]=-1,"NEGATIVE")))</f>
        <v>NEUTRAL</v>
      </c>
      <c r="BD1091" s="79" t="str">
        <f>IF(Edges[[#This Row],[Vertex 1]]=Edges[[#This Row],[Vertex 2]],"HIDE","SHOW")</f>
        <v>HIDE</v>
      </c>
      <c r="BE1091" s="124" t="e">
        <f>REPLACE(INDEX(GroupVertices[Group], MATCH(Edges[[#This Row],[Vertex 1]],GroupVertices[Vertex],0)),1,1,"")</f>
        <v>#N/A</v>
      </c>
      <c r="BF1091" s="124" t="e">
        <f>REPLACE(INDEX(GroupVertices[Group], MATCH(Edges[[#This Row],[Vertex 2]],GroupVertices[Vertex],0)),1,1,"")</f>
        <v>#N/A</v>
      </c>
    </row>
    <row r="1092" spans="1:58" x14ac:dyDescent="0.25">
      <c r="A1092" s="64" t="s">
        <v>889</v>
      </c>
      <c r="B1092" s="64" t="s">
        <v>1039</v>
      </c>
      <c r="C1092" s="65"/>
      <c r="D1092" s="66"/>
      <c r="E1092" s="67"/>
      <c r="F1092" s="68"/>
      <c r="G1092" s="65" t="str">
        <f>IF(Edges[[#This Row],[Vertex 1]]=Edges[[#This Row],[Vertex 2]],"HIDE","SHOW")</f>
        <v>SHOW</v>
      </c>
      <c r="H1092" s="69"/>
      <c r="I1092" s="70"/>
      <c r="J1092" s="70"/>
      <c r="K1092" s="34" t="s">
        <v>65</v>
      </c>
      <c r="L1092" s="77">
        <v>1092</v>
      </c>
      <c r="M1092" s="77"/>
      <c r="N1092" s="72"/>
      <c r="O1092" s="79" t="s">
        <v>1646</v>
      </c>
      <c r="P1092" s="81">
        <v>42853.536168981482</v>
      </c>
      <c r="Q1092" s="79" t="s">
        <v>1803</v>
      </c>
      <c r="R1092" s="82" t="s">
        <v>3286</v>
      </c>
      <c r="S1092" s="79" t="s">
        <v>4061</v>
      </c>
      <c r="T1092" s="79" t="s">
        <v>4296</v>
      </c>
      <c r="U1092" s="79"/>
      <c r="V1092" s="82" t="s">
        <v>5262</v>
      </c>
      <c r="W1092" s="81">
        <v>42853.536168981482</v>
      </c>
      <c r="X1092" s="82" t="s">
        <v>6681</v>
      </c>
      <c r="Y1092" s="79"/>
      <c r="Z1092" s="79"/>
      <c r="AA1092" s="83" t="s">
        <v>8728</v>
      </c>
      <c r="AB1092" s="79"/>
      <c r="AC1092" s="79" t="b">
        <v>0</v>
      </c>
      <c r="AD1092" s="79">
        <v>0</v>
      </c>
      <c r="AE1092" s="83" t="s">
        <v>9915</v>
      </c>
      <c r="AF1092" s="79" t="b">
        <v>0</v>
      </c>
      <c r="AG1092" s="79" t="s">
        <v>9963</v>
      </c>
      <c r="AH1092" s="79"/>
      <c r="AI1092" s="83" t="s">
        <v>9915</v>
      </c>
      <c r="AJ1092" s="79" t="b">
        <v>0</v>
      </c>
      <c r="AK1092" s="79">
        <v>3</v>
      </c>
      <c r="AL1092" s="83" t="s">
        <v>8923</v>
      </c>
      <c r="AM1092" s="79" t="s">
        <v>9991</v>
      </c>
      <c r="AN1092" s="79" t="b">
        <v>0</v>
      </c>
      <c r="AO1092" s="83" t="s">
        <v>8923</v>
      </c>
      <c r="AP1092" s="79" t="s">
        <v>179</v>
      </c>
      <c r="AQ1092" s="79">
        <v>0</v>
      </c>
      <c r="AR1092" s="79">
        <v>0</v>
      </c>
      <c r="AS1092" s="79"/>
      <c r="AT1092" s="79"/>
      <c r="AU1092" s="79"/>
      <c r="AV1092" s="79"/>
      <c r="AW1092" s="79"/>
      <c r="AX1092" s="79"/>
      <c r="AY1092" s="79"/>
      <c r="AZ1092" s="79"/>
      <c r="BA1092">
        <v>1</v>
      </c>
      <c r="BB1092">
        <v>0</v>
      </c>
      <c r="BC1092" s="79" t="str">
        <f>IF(Edges[[#This Row],[Sentiment]]=0,"NEUTRAL",IF(Edges[[#This Row],[Sentiment]]=1,"POSITIVE",IF(Edges[[#This Row],[Sentiment]]=-1,"NEGATIVE")))</f>
        <v>NEUTRAL</v>
      </c>
      <c r="BD1092" s="79" t="str">
        <f>IF(Edges[[#This Row],[Vertex 1]]=Edges[[#This Row],[Vertex 2]],"HIDE","SHOW")</f>
        <v>SHOW</v>
      </c>
      <c r="BE1092" s="78" t="str">
        <f>REPLACE(INDEX(GroupVertices[Group], MATCH(Edges[[#This Row],[Vertex 1]],GroupVertices[Vertex],0)),1,1,"")</f>
        <v>EUTRAL</v>
      </c>
      <c r="BF1092" s="78" t="str">
        <f>REPLACE(INDEX(GroupVertices[Group], MATCH(Edges[[#This Row],[Vertex 2]],GroupVertices[Vertex],0)),1,1,"")</f>
        <v>eneral</v>
      </c>
    </row>
    <row r="1093" spans="1:58" hidden="1" x14ac:dyDescent="0.25">
      <c r="A1093" s="64" t="s">
        <v>890</v>
      </c>
      <c r="B1093" s="64" t="s">
        <v>890</v>
      </c>
      <c r="C1093" s="65"/>
      <c r="D1093" s="66"/>
      <c r="E1093" s="67"/>
      <c r="F1093" s="68"/>
      <c r="G1093" s="65" t="str">
        <f>IF(Edges[[#This Row],[Vertex 1]]=Edges[[#This Row],[Vertex 2]],"HIDE","SHOW")</f>
        <v>HIDE</v>
      </c>
      <c r="H1093" s="69"/>
      <c r="I1093" s="70"/>
      <c r="J1093" s="70"/>
      <c r="K1093" s="34"/>
      <c r="L1093" s="77"/>
      <c r="M1093" s="77"/>
      <c r="N1093" s="72"/>
      <c r="O1093" s="79" t="s">
        <v>179</v>
      </c>
      <c r="P1093" s="81">
        <v>42849.378935185188</v>
      </c>
      <c r="Q1093" s="79" t="s">
        <v>2248</v>
      </c>
      <c r="R1093" s="82" t="s">
        <v>3370</v>
      </c>
      <c r="S1093" s="79" t="s">
        <v>4019</v>
      </c>
      <c r="T1093" s="79"/>
      <c r="U1093" s="79"/>
      <c r="V1093" s="82" t="s">
        <v>5263</v>
      </c>
      <c r="W1093" s="81">
        <v>42849.378935185188</v>
      </c>
      <c r="X1093" s="82" t="s">
        <v>6682</v>
      </c>
      <c r="Y1093" s="79"/>
      <c r="Z1093" s="79"/>
      <c r="AA1093" s="83" t="s">
        <v>8729</v>
      </c>
      <c r="AB1093" s="79"/>
      <c r="AC1093" s="79" t="b">
        <v>0</v>
      </c>
      <c r="AD1093" s="79">
        <v>2</v>
      </c>
      <c r="AE1093" s="83" t="s">
        <v>9915</v>
      </c>
      <c r="AF1093" s="79" t="b">
        <v>0</v>
      </c>
      <c r="AG1093" s="79" t="s">
        <v>9963</v>
      </c>
      <c r="AH1093" s="79"/>
      <c r="AI1093" s="83" t="s">
        <v>9915</v>
      </c>
      <c r="AJ1093" s="79" t="b">
        <v>0</v>
      </c>
      <c r="AK1093" s="79">
        <v>2</v>
      </c>
      <c r="AL1093" s="83" t="s">
        <v>9915</v>
      </c>
      <c r="AM1093" s="79" t="s">
        <v>9990</v>
      </c>
      <c r="AN1093" s="79" t="b">
        <v>0</v>
      </c>
      <c r="AO1093" s="83" t="s">
        <v>8729</v>
      </c>
      <c r="AP1093" s="79" t="s">
        <v>10099</v>
      </c>
      <c r="AQ1093" s="79">
        <v>0</v>
      </c>
      <c r="AR1093" s="79">
        <v>0</v>
      </c>
      <c r="AS1093" s="79"/>
      <c r="AT1093" s="79"/>
      <c r="AU1093" s="79"/>
      <c r="AV1093" s="79"/>
      <c r="AW1093" s="79"/>
      <c r="AX1093" s="79"/>
      <c r="AY1093" s="79"/>
      <c r="AZ1093" s="79"/>
      <c r="BA1093">
        <v>1</v>
      </c>
      <c r="BB1093">
        <v>0</v>
      </c>
      <c r="BC1093" s="79" t="str">
        <f>IF(Edges[[#This Row],[Sentiment]]=0,"NEUTRAL",IF(Edges[[#This Row],[Sentiment]]=1,"POSITIVE",IF(Edges[[#This Row],[Sentiment]]=-1,"NEGATIVE")))</f>
        <v>NEUTRAL</v>
      </c>
      <c r="BD1093" s="79" t="str">
        <f>IF(Edges[[#This Row],[Vertex 1]]=Edges[[#This Row],[Vertex 2]],"HIDE","SHOW")</f>
        <v>HIDE</v>
      </c>
      <c r="BE1093" s="124" t="str">
        <f>REPLACE(INDEX(GroupVertices[Group], MATCH(Edges[[#This Row],[Vertex 1]],GroupVertices[Vertex],0)),1,1,"")</f>
        <v>EUTRAL</v>
      </c>
      <c r="BF1093" s="124" t="str">
        <f>REPLACE(INDEX(GroupVertices[Group], MATCH(Edges[[#This Row],[Vertex 2]],GroupVertices[Vertex],0)),1,1,"")</f>
        <v>EUTRAL</v>
      </c>
    </row>
    <row r="1094" spans="1:58" x14ac:dyDescent="0.25">
      <c r="A1094" s="64" t="s">
        <v>891</v>
      </c>
      <c r="B1094" s="64" t="s">
        <v>890</v>
      </c>
      <c r="C1094" s="65"/>
      <c r="D1094" s="66"/>
      <c r="E1094" s="67"/>
      <c r="F1094" s="68"/>
      <c r="G1094" s="65" t="str">
        <f>IF(Edges[[#This Row],[Vertex 1]]=Edges[[#This Row],[Vertex 2]],"HIDE","SHOW")</f>
        <v>SHOW</v>
      </c>
      <c r="H1094" s="69"/>
      <c r="I1094" s="70"/>
      <c r="J1094" s="70"/>
      <c r="K1094" s="34" t="s">
        <v>65</v>
      </c>
      <c r="L1094" s="77">
        <v>1094</v>
      </c>
      <c r="M1094" s="77"/>
      <c r="N1094" s="72"/>
      <c r="O1094" s="79" t="s">
        <v>1646</v>
      </c>
      <c r="P1094" s="81">
        <v>42853.537557870368</v>
      </c>
      <c r="Q1094" s="79" t="s">
        <v>1908</v>
      </c>
      <c r="R1094" s="82" t="s">
        <v>3370</v>
      </c>
      <c r="S1094" s="79" t="s">
        <v>4019</v>
      </c>
      <c r="T1094" s="79"/>
      <c r="U1094" s="79"/>
      <c r="V1094" s="82" t="s">
        <v>5264</v>
      </c>
      <c r="W1094" s="81">
        <v>42853.537557870368</v>
      </c>
      <c r="X1094" s="82" t="s">
        <v>6683</v>
      </c>
      <c r="Y1094" s="79"/>
      <c r="Z1094" s="79"/>
      <c r="AA1094" s="83" t="s">
        <v>8730</v>
      </c>
      <c r="AB1094" s="79"/>
      <c r="AC1094" s="79" t="b">
        <v>0</v>
      </c>
      <c r="AD1094" s="79">
        <v>0</v>
      </c>
      <c r="AE1094" s="83" t="s">
        <v>9915</v>
      </c>
      <c r="AF1094" s="79" t="b">
        <v>0</v>
      </c>
      <c r="AG1094" s="79" t="s">
        <v>9963</v>
      </c>
      <c r="AH1094" s="79"/>
      <c r="AI1094" s="83" t="s">
        <v>9915</v>
      </c>
      <c r="AJ1094" s="79" t="b">
        <v>0</v>
      </c>
      <c r="AK1094" s="79">
        <v>2</v>
      </c>
      <c r="AL1094" s="83" t="s">
        <v>8729</v>
      </c>
      <c r="AM1094" s="79" t="s">
        <v>9991</v>
      </c>
      <c r="AN1094" s="79" t="b">
        <v>0</v>
      </c>
      <c r="AO1094" s="83" t="s">
        <v>8729</v>
      </c>
      <c r="AP1094" s="79" t="s">
        <v>179</v>
      </c>
      <c r="AQ1094" s="79">
        <v>0</v>
      </c>
      <c r="AR1094" s="79">
        <v>0</v>
      </c>
      <c r="AS1094" s="79"/>
      <c r="AT1094" s="79"/>
      <c r="AU1094" s="79"/>
      <c r="AV1094" s="79"/>
      <c r="AW1094" s="79"/>
      <c r="AX1094" s="79"/>
      <c r="AY1094" s="79"/>
      <c r="AZ1094" s="79"/>
      <c r="BA1094">
        <v>1</v>
      </c>
      <c r="BB1094">
        <v>0</v>
      </c>
      <c r="BC1094" s="79" t="str">
        <f>IF(Edges[[#This Row],[Sentiment]]=0,"NEUTRAL",IF(Edges[[#This Row],[Sentiment]]=1,"POSITIVE",IF(Edges[[#This Row],[Sentiment]]=-1,"NEGATIVE")))</f>
        <v>NEUTRAL</v>
      </c>
      <c r="BD1094" s="79" t="str">
        <f>IF(Edges[[#This Row],[Vertex 1]]=Edges[[#This Row],[Vertex 2]],"HIDE","SHOW")</f>
        <v>SHOW</v>
      </c>
      <c r="BE1094" s="78" t="str">
        <f>REPLACE(INDEX(GroupVertices[Group], MATCH(Edges[[#This Row],[Vertex 1]],GroupVertices[Vertex],0)),1,1,"")</f>
        <v>EUTRAL</v>
      </c>
      <c r="BF1094" s="78" t="str">
        <f>REPLACE(INDEX(GroupVertices[Group], MATCH(Edges[[#This Row],[Vertex 2]],GroupVertices[Vertex],0)),1,1,"")</f>
        <v>EUTRAL</v>
      </c>
    </row>
    <row r="1095" spans="1:58" hidden="1" x14ac:dyDescent="0.25">
      <c r="A1095" s="64" t="s">
        <v>892</v>
      </c>
      <c r="B1095" s="64" t="s">
        <v>892</v>
      </c>
      <c r="C1095" s="65"/>
      <c r="D1095" s="66"/>
      <c r="E1095" s="67"/>
      <c r="F1095" s="68"/>
      <c r="G1095" s="65" t="str">
        <f>IF(Edges[[#This Row],[Vertex 1]]=Edges[[#This Row],[Vertex 2]],"HIDE","SHOW")</f>
        <v>HIDE</v>
      </c>
      <c r="H1095" s="69"/>
      <c r="I1095" s="70"/>
      <c r="J1095" s="70"/>
      <c r="K1095" s="34"/>
      <c r="L1095" s="77"/>
      <c r="M1095" s="77"/>
      <c r="N1095" s="72"/>
      <c r="O1095" s="79" t="s">
        <v>179</v>
      </c>
      <c r="P1095" s="81">
        <v>42852.538981481484</v>
      </c>
      <c r="Q1095" s="79" t="s">
        <v>2249</v>
      </c>
      <c r="R1095" s="82" t="s">
        <v>3548</v>
      </c>
      <c r="S1095" s="79" t="s">
        <v>4158</v>
      </c>
      <c r="T1095" s="79" t="s">
        <v>1544</v>
      </c>
      <c r="U1095" s="82" t="s">
        <v>4609</v>
      </c>
      <c r="V1095" s="82" t="s">
        <v>4609</v>
      </c>
      <c r="W1095" s="81">
        <v>42852.538981481484</v>
      </c>
      <c r="X1095" s="82" t="s">
        <v>6684</v>
      </c>
      <c r="Y1095" s="79"/>
      <c r="Z1095" s="79"/>
      <c r="AA1095" s="83" t="s">
        <v>8731</v>
      </c>
      <c r="AB1095" s="79"/>
      <c r="AC1095" s="79" t="b">
        <v>0</v>
      </c>
      <c r="AD1095" s="79">
        <v>0</v>
      </c>
      <c r="AE1095" s="83" t="s">
        <v>9915</v>
      </c>
      <c r="AF1095" s="79" t="b">
        <v>0</v>
      </c>
      <c r="AG1095" s="79" t="s">
        <v>9963</v>
      </c>
      <c r="AH1095" s="79"/>
      <c r="AI1095" s="83" t="s">
        <v>9915</v>
      </c>
      <c r="AJ1095" s="79" t="b">
        <v>0</v>
      </c>
      <c r="AK1095" s="79">
        <v>0</v>
      </c>
      <c r="AL1095" s="83" t="s">
        <v>9915</v>
      </c>
      <c r="AM1095" s="79" t="s">
        <v>9990</v>
      </c>
      <c r="AN1095" s="79" t="b">
        <v>0</v>
      </c>
      <c r="AO1095" s="83" t="s">
        <v>8731</v>
      </c>
      <c r="AP1095" s="79" t="s">
        <v>179</v>
      </c>
      <c r="AQ1095" s="79">
        <v>0</v>
      </c>
      <c r="AR1095" s="79">
        <v>0</v>
      </c>
      <c r="AS1095" s="79"/>
      <c r="AT1095" s="79"/>
      <c r="AU1095" s="79"/>
      <c r="AV1095" s="79"/>
      <c r="AW1095" s="79"/>
      <c r="AX1095" s="79"/>
      <c r="AY1095" s="79"/>
      <c r="AZ1095" s="79"/>
      <c r="BA1095">
        <v>3</v>
      </c>
      <c r="BB1095">
        <v>0</v>
      </c>
      <c r="BC1095" s="79" t="str">
        <f>IF(Edges[[#This Row],[Sentiment]]=0,"NEUTRAL",IF(Edges[[#This Row],[Sentiment]]=1,"POSITIVE",IF(Edges[[#This Row],[Sentiment]]=-1,"NEGATIVE")))</f>
        <v>NEUTRAL</v>
      </c>
      <c r="BD1095" s="79" t="str">
        <f>IF(Edges[[#This Row],[Vertex 1]]=Edges[[#This Row],[Vertex 2]],"HIDE","SHOW")</f>
        <v>HIDE</v>
      </c>
      <c r="BE1095" s="124" t="e">
        <f>REPLACE(INDEX(GroupVertices[Group], MATCH(Edges[[#This Row],[Vertex 1]],GroupVertices[Vertex],0)),1,1,"")</f>
        <v>#N/A</v>
      </c>
      <c r="BF1095" s="124" t="e">
        <f>REPLACE(INDEX(GroupVertices[Group], MATCH(Edges[[#This Row],[Vertex 2]],GroupVertices[Vertex],0)),1,1,"")</f>
        <v>#N/A</v>
      </c>
    </row>
    <row r="1096" spans="1:58" hidden="1" x14ac:dyDescent="0.25">
      <c r="A1096" s="64" t="s">
        <v>892</v>
      </c>
      <c r="B1096" s="64" t="s">
        <v>892</v>
      </c>
      <c r="C1096" s="65"/>
      <c r="D1096" s="66"/>
      <c r="E1096" s="67"/>
      <c r="F1096" s="68"/>
      <c r="G1096" s="65" t="str">
        <f>IF(Edges[[#This Row],[Vertex 1]]=Edges[[#This Row],[Vertex 2]],"HIDE","SHOW")</f>
        <v>HIDE</v>
      </c>
      <c r="H1096" s="69"/>
      <c r="I1096" s="70"/>
      <c r="J1096" s="70"/>
      <c r="K1096" s="34"/>
      <c r="L1096" s="77"/>
      <c r="M1096" s="77"/>
      <c r="N1096" s="72"/>
      <c r="O1096" s="79" t="s">
        <v>179</v>
      </c>
      <c r="P1096" s="81">
        <v>42853.327627314815</v>
      </c>
      <c r="Q1096" s="79" t="s">
        <v>2250</v>
      </c>
      <c r="R1096" s="82" t="s">
        <v>3549</v>
      </c>
      <c r="S1096" s="79" t="s">
        <v>4051</v>
      </c>
      <c r="T1096" s="79" t="s">
        <v>1544</v>
      </c>
      <c r="U1096" s="79"/>
      <c r="V1096" s="82" t="s">
        <v>5265</v>
      </c>
      <c r="W1096" s="81">
        <v>42853.327627314815</v>
      </c>
      <c r="X1096" s="82" t="s">
        <v>6685</v>
      </c>
      <c r="Y1096" s="79"/>
      <c r="Z1096" s="79"/>
      <c r="AA1096" s="83" t="s">
        <v>8732</v>
      </c>
      <c r="AB1096" s="79"/>
      <c r="AC1096" s="79" t="b">
        <v>0</v>
      </c>
      <c r="AD1096" s="79">
        <v>0</v>
      </c>
      <c r="AE1096" s="83" t="s">
        <v>9915</v>
      </c>
      <c r="AF1096" s="79" t="b">
        <v>0</v>
      </c>
      <c r="AG1096" s="79" t="s">
        <v>9963</v>
      </c>
      <c r="AH1096" s="79"/>
      <c r="AI1096" s="83" t="s">
        <v>9915</v>
      </c>
      <c r="AJ1096" s="79" t="b">
        <v>0</v>
      </c>
      <c r="AK1096" s="79">
        <v>0</v>
      </c>
      <c r="AL1096" s="83" t="s">
        <v>9915</v>
      </c>
      <c r="AM1096" s="79" t="s">
        <v>9990</v>
      </c>
      <c r="AN1096" s="79" t="b">
        <v>1</v>
      </c>
      <c r="AO1096" s="83" t="s">
        <v>8732</v>
      </c>
      <c r="AP1096" s="79" t="s">
        <v>179</v>
      </c>
      <c r="AQ1096" s="79">
        <v>0</v>
      </c>
      <c r="AR1096" s="79">
        <v>0</v>
      </c>
      <c r="AS1096" s="79"/>
      <c r="AT1096" s="79"/>
      <c r="AU1096" s="79"/>
      <c r="AV1096" s="79"/>
      <c r="AW1096" s="79"/>
      <c r="AX1096" s="79"/>
      <c r="AY1096" s="79"/>
      <c r="AZ1096" s="79"/>
      <c r="BA1096">
        <v>3</v>
      </c>
      <c r="BB1096">
        <v>0</v>
      </c>
      <c r="BC1096" s="79" t="str">
        <f>IF(Edges[[#This Row],[Sentiment]]=0,"NEUTRAL",IF(Edges[[#This Row],[Sentiment]]=1,"POSITIVE",IF(Edges[[#This Row],[Sentiment]]=-1,"NEGATIVE")))</f>
        <v>NEUTRAL</v>
      </c>
      <c r="BD1096" s="79" t="str">
        <f>IF(Edges[[#This Row],[Vertex 1]]=Edges[[#This Row],[Vertex 2]],"HIDE","SHOW")</f>
        <v>HIDE</v>
      </c>
      <c r="BE1096" s="124" t="e">
        <f>REPLACE(INDEX(GroupVertices[Group], MATCH(Edges[[#This Row],[Vertex 1]],GroupVertices[Vertex],0)),1,1,"")</f>
        <v>#N/A</v>
      </c>
      <c r="BF1096" s="124" t="e">
        <f>REPLACE(INDEX(GroupVertices[Group], MATCH(Edges[[#This Row],[Vertex 2]],GroupVertices[Vertex],0)),1,1,"")</f>
        <v>#N/A</v>
      </c>
    </row>
    <row r="1097" spans="1:58" hidden="1" x14ac:dyDescent="0.25">
      <c r="A1097" s="64" t="s">
        <v>892</v>
      </c>
      <c r="B1097" s="64" t="s">
        <v>892</v>
      </c>
      <c r="C1097" s="65"/>
      <c r="D1097" s="66"/>
      <c r="E1097" s="67"/>
      <c r="F1097" s="68"/>
      <c r="G1097" s="65" t="str">
        <f>IF(Edges[[#This Row],[Vertex 1]]=Edges[[#This Row],[Vertex 2]],"HIDE","SHOW")</f>
        <v>HIDE</v>
      </c>
      <c r="H1097" s="69"/>
      <c r="I1097" s="70"/>
      <c r="J1097" s="70"/>
      <c r="K1097" s="34"/>
      <c r="L1097" s="77"/>
      <c r="M1097" s="77"/>
      <c r="N1097" s="72"/>
      <c r="O1097" s="79" t="s">
        <v>179</v>
      </c>
      <c r="P1097" s="81">
        <v>42853.537789351853</v>
      </c>
      <c r="Q1097" s="79" t="s">
        <v>2251</v>
      </c>
      <c r="R1097" s="82" t="s">
        <v>3550</v>
      </c>
      <c r="S1097" s="79" t="s">
        <v>4051</v>
      </c>
      <c r="T1097" s="79" t="s">
        <v>1544</v>
      </c>
      <c r="U1097" s="79"/>
      <c r="V1097" s="82" t="s">
        <v>5265</v>
      </c>
      <c r="W1097" s="81">
        <v>42853.537789351853</v>
      </c>
      <c r="X1097" s="82" t="s">
        <v>6686</v>
      </c>
      <c r="Y1097" s="79"/>
      <c r="Z1097" s="79"/>
      <c r="AA1097" s="83" t="s">
        <v>8733</v>
      </c>
      <c r="AB1097" s="79"/>
      <c r="AC1097" s="79" t="b">
        <v>0</v>
      </c>
      <c r="AD1097" s="79">
        <v>0</v>
      </c>
      <c r="AE1097" s="83" t="s">
        <v>9915</v>
      </c>
      <c r="AF1097" s="79" t="b">
        <v>0</v>
      </c>
      <c r="AG1097" s="79" t="s">
        <v>9963</v>
      </c>
      <c r="AH1097" s="79"/>
      <c r="AI1097" s="83" t="s">
        <v>9915</v>
      </c>
      <c r="AJ1097" s="79" t="b">
        <v>0</v>
      </c>
      <c r="AK1097" s="79">
        <v>0</v>
      </c>
      <c r="AL1097" s="83" t="s">
        <v>9915</v>
      </c>
      <c r="AM1097" s="79" t="s">
        <v>9990</v>
      </c>
      <c r="AN1097" s="79" t="b">
        <v>1</v>
      </c>
      <c r="AO1097" s="83" t="s">
        <v>8733</v>
      </c>
      <c r="AP1097" s="79" t="s">
        <v>179</v>
      </c>
      <c r="AQ1097" s="79">
        <v>0</v>
      </c>
      <c r="AR1097" s="79">
        <v>0</v>
      </c>
      <c r="AS1097" s="79"/>
      <c r="AT1097" s="79"/>
      <c r="AU1097" s="79"/>
      <c r="AV1097" s="79"/>
      <c r="AW1097" s="79"/>
      <c r="AX1097" s="79"/>
      <c r="AY1097" s="79"/>
      <c r="AZ1097" s="79"/>
      <c r="BA1097">
        <v>3</v>
      </c>
      <c r="BB1097">
        <v>0</v>
      </c>
      <c r="BC1097" s="79" t="str">
        <f>IF(Edges[[#This Row],[Sentiment]]=0,"NEUTRAL",IF(Edges[[#This Row],[Sentiment]]=1,"POSITIVE",IF(Edges[[#This Row],[Sentiment]]=-1,"NEGATIVE")))</f>
        <v>NEUTRAL</v>
      </c>
      <c r="BD1097" s="79" t="str">
        <f>IF(Edges[[#This Row],[Vertex 1]]=Edges[[#This Row],[Vertex 2]],"HIDE","SHOW")</f>
        <v>HIDE</v>
      </c>
      <c r="BE1097" s="124" t="e">
        <f>REPLACE(INDEX(GroupVertices[Group], MATCH(Edges[[#This Row],[Vertex 1]],GroupVertices[Vertex],0)),1,1,"")</f>
        <v>#N/A</v>
      </c>
      <c r="BF1097" s="124" t="e">
        <f>REPLACE(INDEX(GroupVertices[Group], MATCH(Edges[[#This Row],[Vertex 2]],GroupVertices[Vertex],0)),1,1,"")</f>
        <v>#N/A</v>
      </c>
    </row>
    <row r="1098" spans="1:58" hidden="1" x14ac:dyDescent="0.25">
      <c r="A1098" s="64" t="s">
        <v>893</v>
      </c>
      <c r="B1098" s="64" t="s">
        <v>893</v>
      </c>
      <c r="C1098" s="65"/>
      <c r="D1098" s="66"/>
      <c r="E1098" s="67"/>
      <c r="F1098" s="68"/>
      <c r="G1098" s="65" t="str">
        <f>IF(Edges[[#This Row],[Vertex 1]]=Edges[[#This Row],[Vertex 2]],"HIDE","SHOW")</f>
        <v>HIDE</v>
      </c>
      <c r="H1098" s="69"/>
      <c r="I1098" s="70"/>
      <c r="J1098" s="70"/>
      <c r="K1098" s="34"/>
      <c r="L1098" s="77"/>
      <c r="M1098" s="77"/>
      <c r="N1098" s="72"/>
      <c r="O1098" s="79" t="s">
        <v>179</v>
      </c>
      <c r="P1098" s="81">
        <v>42853.538506944446</v>
      </c>
      <c r="Q1098" s="79" t="s">
        <v>2252</v>
      </c>
      <c r="R1098" s="79"/>
      <c r="S1098" s="79"/>
      <c r="T1098" s="79" t="s">
        <v>4376</v>
      </c>
      <c r="U1098" s="79"/>
      <c r="V1098" s="82" t="s">
        <v>5266</v>
      </c>
      <c r="W1098" s="81">
        <v>42853.538506944446</v>
      </c>
      <c r="X1098" s="82" t="s">
        <v>6687</v>
      </c>
      <c r="Y1098" s="79"/>
      <c r="Z1098" s="79"/>
      <c r="AA1098" s="83" t="s">
        <v>8734</v>
      </c>
      <c r="AB1098" s="79"/>
      <c r="AC1098" s="79" t="b">
        <v>0</v>
      </c>
      <c r="AD1098" s="79">
        <v>0</v>
      </c>
      <c r="AE1098" s="83" t="s">
        <v>9915</v>
      </c>
      <c r="AF1098" s="79" t="b">
        <v>0</v>
      </c>
      <c r="AG1098" s="79" t="s">
        <v>9963</v>
      </c>
      <c r="AH1098" s="79"/>
      <c r="AI1098" s="83" t="s">
        <v>9915</v>
      </c>
      <c r="AJ1098" s="79" t="b">
        <v>0</v>
      </c>
      <c r="AK1098" s="79">
        <v>0</v>
      </c>
      <c r="AL1098" s="83" t="s">
        <v>9915</v>
      </c>
      <c r="AM1098" s="79" t="s">
        <v>9996</v>
      </c>
      <c r="AN1098" s="79" t="b">
        <v>0</v>
      </c>
      <c r="AO1098" s="83" t="s">
        <v>8734</v>
      </c>
      <c r="AP1098" s="79" t="s">
        <v>179</v>
      </c>
      <c r="AQ1098" s="79">
        <v>0</v>
      </c>
      <c r="AR1098" s="79">
        <v>0</v>
      </c>
      <c r="AS1098" s="79"/>
      <c r="AT1098" s="79"/>
      <c r="AU1098" s="79"/>
      <c r="AV1098" s="79"/>
      <c r="AW1098" s="79"/>
      <c r="AX1098" s="79"/>
      <c r="AY1098" s="79"/>
      <c r="AZ1098" s="79"/>
      <c r="BA1098">
        <v>1</v>
      </c>
      <c r="BB1098">
        <v>0</v>
      </c>
      <c r="BC1098" s="79" t="str">
        <f>IF(Edges[[#This Row],[Sentiment]]=0,"NEUTRAL",IF(Edges[[#This Row],[Sentiment]]=1,"POSITIVE",IF(Edges[[#This Row],[Sentiment]]=-1,"NEGATIVE")))</f>
        <v>NEUTRAL</v>
      </c>
      <c r="BD1098" s="79" t="str">
        <f>IF(Edges[[#This Row],[Vertex 1]]=Edges[[#This Row],[Vertex 2]],"HIDE","SHOW")</f>
        <v>HIDE</v>
      </c>
      <c r="BE1098" s="124" t="e">
        <f>REPLACE(INDEX(GroupVertices[Group], MATCH(Edges[[#This Row],[Vertex 1]],GroupVertices[Vertex],0)),1,1,"")</f>
        <v>#N/A</v>
      </c>
      <c r="BF1098" s="124" t="e">
        <f>REPLACE(INDEX(GroupVertices[Group], MATCH(Edges[[#This Row],[Vertex 2]],GroupVertices[Vertex],0)),1,1,"")</f>
        <v>#N/A</v>
      </c>
    </row>
    <row r="1099" spans="1:58" hidden="1" x14ac:dyDescent="0.25">
      <c r="A1099" s="64" t="s">
        <v>894</v>
      </c>
      <c r="B1099" s="64" t="s">
        <v>894</v>
      </c>
      <c r="C1099" s="65"/>
      <c r="D1099" s="66"/>
      <c r="E1099" s="67"/>
      <c r="F1099" s="68"/>
      <c r="G1099" s="65" t="str">
        <f>IF(Edges[[#This Row],[Vertex 1]]=Edges[[#This Row],[Vertex 2]],"HIDE","SHOW")</f>
        <v>HIDE</v>
      </c>
      <c r="H1099" s="69"/>
      <c r="I1099" s="70"/>
      <c r="J1099" s="70"/>
      <c r="K1099" s="34"/>
      <c r="L1099" s="77"/>
      <c r="M1099" s="77"/>
      <c r="N1099" s="72"/>
      <c r="O1099" s="79" t="s">
        <v>179</v>
      </c>
      <c r="P1099" s="81">
        <v>42853.540972222225</v>
      </c>
      <c r="Q1099" s="79" t="s">
        <v>2253</v>
      </c>
      <c r="R1099" s="82" t="s">
        <v>3399</v>
      </c>
      <c r="S1099" s="79" t="s">
        <v>4021</v>
      </c>
      <c r="T1099" s="79"/>
      <c r="U1099" s="79"/>
      <c r="V1099" s="82" t="s">
        <v>5267</v>
      </c>
      <c r="W1099" s="81">
        <v>42853.540972222225</v>
      </c>
      <c r="X1099" s="82" t="s">
        <v>6688</v>
      </c>
      <c r="Y1099" s="79"/>
      <c r="Z1099" s="79"/>
      <c r="AA1099" s="83" t="s">
        <v>8735</v>
      </c>
      <c r="AB1099" s="79"/>
      <c r="AC1099" s="79" t="b">
        <v>0</v>
      </c>
      <c r="AD1099" s="79">
        <v>0</v>
      </c>
      <c r="AE1099" s="83" t="s">
        <v>9915</v>
      </c>
      <c r="AF1099" s="79" t="b">
        <v>0</v>
      </c>
      <c r="AG1099" s="79" t="s">
        <v>9963</v>
      </c>
      <c r="AH1099" s="79"/>
      <c r="AI1099" s="83" t="s">
        <v>9915</v>
      </c>
      <c r="AJ1099" s="79" t="b">
        <v>0</v>
      </c>
      <c r="AK1099" s="79">
        <v>0</v>
      </c>
      <c r="AL1099" s="83" t="s">
        <v>9915</v>
      </c>
      <c r="AM1099" s="79" t="s">
        <v>10009</v>
      </c>
      <c r="AN1099" s="79" t="b">
        <v>0</v>
      </c>
      <c r="AO1099" s="83" t="s">
        <v>8735</v>
      </c>
      <c r="AP1099" s="79" t="s">
        <v>179</v>
      </c>
      <c r="AQ1099" s="79">
        <v>0</v>
      </c>
      <c r="AR1099" s="79">
        <v>0</v>
      </c>
      <c r="AS1099" s="79"/>
      <c r="AT1099" s="79"/>
      <c r="AU1099" s="79"/>
      <c r="AV1099" s="79"/>
      <c r="AW1099" s="79"/>
      <c r="AX1099" s="79"/>
      <c r="AY1099" s="79"/>
      <c r="AZ1099" s="79"/>
      <c r="BA1099">
        <v>1</v>
      </c>
      <c r="BB1099">
        <v>0</v>
      </c>
      <c r="BC1099" s="79" t="str">
        <f>IF(Edges[[#This Row],[Sentiment]]=0,"NEUTRAL",IF(Edges[[#This Row],[Sentiment]]=1,"POSITIVE",IF(Edges[[#This Row],[Sentiment]]=-1,"NEGATIVE")))</f>
        <v>NEUTRAL</v>
      </c>
      <c r="BD1099" s="79" t="str">
        <f>IF(Edges[[#This Row],[Vertex 1]]=Edges[[#This Row],[Vertex 2]],"HIDE","SHOW")</f>
        <v>HIDE</v>
      </c>
      <c r="BE1099" s="124" t="e">
        <f>REPLACE(INDEX(GroupVertices[Group], MATCH(Edges[[#This Row],[Vertex 1]],GroupVertices[Vertex],0)),1,1,"")</f>
        <v>#N/A</v>
      </c>
      <c r="BF1099" s="124" t="e">
        <f>REPLACE(INDEX(GroupVertices[Group], MATCH(Edges[[#This Row],[Vertex 2]],GroupVertices[Vertex],0)),1,1,"")</f>
        <v>#N/A</v>
      </c>
    </row>
    <row r="1100" spans="1:58" x14ac:dyDescent="0.25">
      <c r="A1100" s="64" t="s">
        <v>895</v>
      </c>
      <c r="B1100" s="64" t="s">
        <v>1176</v>
      </c>
      <c r="C1100" s="65"/>
      <c r="D1100" s="66"/>
      <c r="E1100" s="67"/>
      <c r="F1100" s="68"/>
      <c r="G1100" s="65" t="str">
        <f>IF(Edges[[#This Row],[Vertex 1]]=Edges[[#This Row],[Vertex 2]],"HIDE","SHOW")</f>
        <v>SHOW</v>
      </c>
      <c r="H1100" s="69"/>
      <c r="I1100" s="70"/>
      <c r="J1100" s="70"/>
      <c r="K1100" s="34" t="s">
        <v>65</v>
      </c>
      <c r="L1100" s="77">
        <v>1100</v>
      </c>
      <c r="M1100" s="77"/>
      <c r="N1100" s="72"/>
      <c r="O1100" s="79" t="s">
        <v>1647</v>
      </c>
      <c r="P1100" s="81">
        <v>42853.544421296298</v>
      </c>
      <c r="Q1100" s="79" t="s">
        <v>2254</v>
      </c>
      <c r="R1100" s="79"/>
      <c r="S1100" s="79"/>
      <c r="T1100" s="79"/>
      <c r="U1100" s="79"/>
      <c r="V1100" s="82" t="s">
        <v>5268</v>
      </c>
      <c r="W1100" s="81">
        <v>42853.544421296298</v>
      </c>
      <c r="X1100" s="82" t="s">
        <v>6689</v>
      </c>
      <c r="Y1100" s="79"/>
      <c r="Z1100" s="79"/>
      <c r="AA1100" s="83" t="s">
        <v>8736</v>
      </c>
      <c r="AB1100" s="79"/>
      <c r="AC1100" s="79" t="b">
        <v>0</v>
      </c>
      <c r="AD1100" s="79">
        <v>0</v>
      </c>
      <c r="AE1100" s="83" t="s">
        <v>9925</v>
      </c>
      <c r="AF1100" s="79" t="b">
        <v>0</v>
      </c>
      <c r="AG1100" s="79" t="s">
        <v>9963</v>
      </c>
      <c r="AH1100" s="79"/>
      <c r="AI1100" s="83" t="s">
        <v>9915</v>
      </c>
      <c r="AJ1100" s="79" t="b">
        <v>0</v>
      </c>
      <c r="AK1100" s="79">
        <v>0</v>
      </c>
      <c r="AL1100" s="83" t="s">
        <v>9915</v>
      </c>
      <c r="AM1100" s="79" t="s">
        <v>9991</v>
      </c>
      <c r="AN1100" s="79" t="b">
        <v>0</v>
      </c>
      <c r="AO1100" s="83" t="s">
        <v>8736</v>
      </c>
      <c r="AP1100" s="79" t="s">
        <v>179</v>
      </c>
      <c r="AQ1100" s="79">
        <v>0</v>
      </c>
      <c r="AR1100" s="79">
        <v>0</v>
      </c>
      <c r="AS1100" s="79"/>
      <c r="AT1100" s="79"/>
      <c r="AU1100" s="79"/>
      <c r="AV1100" s="79"/>
      <c r="AW1100" s="79"/>
      <c r="AX1100" s="79"/>
      <c r="AY1100" s="79"/>
      <c r="AZ1100" s="79"/>
      <c r="BA1100">
        <v>1</v>
      </c>
      <c r="BB1100">
        <v>0</v>
      </c>
      <c r="BC1100" s="79" t="str">
        <f>IF(Edges[[#This Row],[Sentiment]]=0,"NEUTRAL",IF(Edges[[#This Row],[Sentiment]]=1,"POSITIVE",IF(Edges[[#This Row],[Sentiment]]=-1,"NEGATIVE")))</f>
        <v>NEUTRAL</v>
      </c>
      <c r="BD1100" s="79" t="str">
        <f>IF(Edges[[#This Row],[Vertex 1]]=Edges[[#This Row],[Vertex 2]],"HIDE","SHOW")</f>
        <v>SHOW</v>
      </c>
      <c r="BE1100" s="78" t="str">
        <f>REPLACE(INDEX(GroupVertices[Group], MATCH(Edges[[#This Row],[Vertex 1]],GroupVertices[Vertex],0)),1,1,"")</f>
        <v>EUTRAL</v>
      </c>
      <c r="BF1100" s="78" t="str">
        <f>REPLACE(INDEX(GroupVertices[Group], MATCH(Edges[[#This Row],[Vertex 2]],GroupVertices[Vertex],0)),1,1,"")</f>
        <v>eneral</v>
      </c>
    </row>
    <row r="1101" spans="1:58" hidden="1" x14ac:dyDescent="0.25">
      <c r="A1101" s="64" t="s">
        <v>896</v>
      </c>
      <c r="B1101" s="64" t="s">
        <v>896</v>
      </c>
      <c r="C1101" s="65"/>
      <c r="D1101" s="66"/>
      <c r="E1101" s="67"/>
      <c r="F1101" s="68"/>
      <c r="G1101" s="65" t="str">
        <f>IF(Edges[[#This Row],[Vertex 1]]=Edges[[#This Row],[Vertex 2]],"HIDE","SHOW")</f>
        <v>HIDE</v>
      </c>
      <c r="H1101" s="69"/>
      <c r="I1101" s="70"/>
      <c r="J1101" s="70"/>
      <c r="K1101" s="34"/>
      <c r="L1101" s="77"/>
      <c r="M1101" s="77"/>
      <c r="N1101" s="72"/>
      <c r="O1101" s="79" t="s">
        <v>179</v>
      </c>
      <c r="P1101" s="81">
        <v>42853.556840277779</v>
      </c>
      <c r="Q1101" s="79" t="s">
        <v>2255</v>
      </c>
      <c r="R1101" s="82" t="s">
        <v>3293</v>
      </c>
      <c r="S1101" s="79" t="s">
        <v>4022</v>
      </c>
      <c r="T1101" s="79"/>
      <c r="U1101" s="79"/>
      <c r="V1101" s="82" t="s">
        <v>4787</v>
      </c>
      <c r="W1101" s="81">
        <v>42853.556840277779</v>
      </c>
      <c r="X1101" s="82" t="s">
        <v>6690</v>
      </c>
      <c r="Y1101" s="79"/>
      <c r="Z1101" s="79"/>
      <c r="AA1101" s="83" t="s">
        <v>8737</v>
      </c>
      <c r="AB1101" s="79"/>
      <c r="AC1101" s="79" t="b">
        <v>0</v>
      </c>
      <c r="AD1101" s="79">
        <v>0</v>
      </c>
      <c r="AE1101" s="83" t="s">
        <v>9915</v>
      </c>
      <c r="AF1101" s="79" t="b">
        <v>0</v>
      </c>
      <c r="AG1101" s="79" t="s">
        <v>9963</v>
      </c>
      <c r="AH1101" s="79"/>
      <c r="AI1101" s="83" t="s">
        <v>9915</v>
      </c>
      <c r="AJ1101" s="79" t="b">
        <v>0</v>
      </c>
      <c r="AK1101" s="79">
        <v>0</v>
      </c>
      <c r="AL1101" s="83" t="s">
        <v>9915</v>
      </c>
      <c r="AM1101" s="79" t="s">
        <v>9990</v>
      </c>
      <c r="AN1101" s="79" t="b">
        <v>0</v>
      </c>
      <c r="AO1101" s="83" t="s">
        <v>8737</v>
      </c>
      <c r="AP1101" s="79" t="s">
        <v>179</v>
      </c>
      <c r="AQ1101" s="79">
        <v>0</v>
      </c>
      <c r="AR1101" s="79">
        <v>0</v>
      </c>
      <c r="AS1101" s="79"/>
      <c r="AT1101" s="79"/>
      <c r="AU1101" s="79"/>
      <c r="AV1101" s="79"/>
      <c r="AW1101" s="79"/>
      <c r="AX1101" s="79"/>
      <c r="AY1101" s="79"/>
      <c r="AZ1101" s="79"/>
      <c r="BA1101">
        <v>1</v>
      </c>
      <c r="BB1101">
        <v>0</v>
      </c>
      <c r="BC1101" s="79" t="str">
        <f>IF(Edges[[#This Row],[Sentiment]]=0,"NEUTRAL",IF(Edges[[#This Row],[Sentiment]]=1,"POSITIVE",IF(Edges[[#This Row],[Sentiment]]=-1,"NEGATIVE")))</f>
        <v>NEUTRAL</v>
      </c>
      <c r="BD1101" s="79" t="str">
        <f>IF(Edges[[#This Row],[Vertex 1]]=Edges[[#This Row],[Vertex 2]],"HIDE","SHOW")</f>
        <v>HIDE</v>
      </c>
      <c r="BE1101" s="124" t="e">
        <f>REPLACE(INDEX(GroupVertices[Group], MATCH(Edges[[#This Row],[Vertex 1]],GroupVertices[Vertex],0)),1,1,"")</f>
        <v>#N/A</v>
      </c>
      <c r="BF1101" s="124" t="e">
        <f>REPLACE(INDEX(GroupVertices[Group], MATCH(Edges[[#This Row],[Vertex 2]],GroupVertices[Vertex],0)),1,1,"")</f>
        <v>#N/A</v>
      </c>
    </row>
    <row r="1102" spans="1:58" hidden="1" x14ac:dyDescent="0.25">
      <c r="A1102" s="64" t="s">
        <v>897</v>
      </c>
      <c r="B1102" s="64" t="s">
        <v>897</v>
      </c>
      <c r="C1102" s="65"/>
      <c r="D1102" s="66"/>
      <c r="E1102" s="67"/>
      <c r="F1102" s="68"/>
      <c r="G1102" s="65" t="str">
        <f>IF(Edges[[#This Row],[Vertex 1]]=Edges[[#This Row],[Vertex 2]],"HIDE","SHOW")</f>
        <v>HIDE</v>
      </c>
      <c r="H1102" s="69"/>
      <c r="I1102" s="70"/>
      <c r="J1102" s="70"/>
      <c r="K1102" s="34"/>
      <c r="L1102" s="77"/>
      <c r="M1102" s="77"/>
      <c r="N1102" s="72"/>
      <c r="O1102" s="79" t="s">
        <v>179</v>
      </c>
      <c r="P1102" s="81">
        <v>42853.55840277778</v>
      </c>
      <c r="Q1102" s="79" t="s">
        <v>2256</v>
      </c>
      <c r="R1102" s="82" t="s">
        <v>3551</v>
      </c>
      <c r="S1102" s="79" t="s">
        <v>4159</v>
      </c>
      <c r="T1102" s="79" t="s">
        <v>4377</v>
      </c>
      <c r="U1102" s="79"/>
      <c r="V1102" s="82" t="s">
        <v>5269</v>
      </c>
      <c r="W1102" s="81">
        <v>42853.55840277778</v>
      </c>
      <c r="X1102" s="82" t="s">
        <v>6691</v>
      </c>
      <c r="Y1102" s="79"/>
      <c r="Z1102" s="79"/>
      <c r="AA1102" s="83" t="s">
        <v>8738</v>
      </c>
      <c r="AB1102" s="79"/>
      <c r="AC1102" s="79" t="b">
        <v>0</v>
      </c>
      <c r="AD1102" s="79">
        <v>0</v>
      </c>
      <c r="AE1102" s="83" t="s">
        <v>9915</v>
      </c>
      <c r="AF1102" s="79" t="b">
        <v>0</v>
      </c>
      <c r="AG1102" s="79" t="s">
        <v>9963</v>
      </c>
      <c r="AH1102" s="79"/>
      <c r="AI1102" s="83" t="s">
        <v>9915</v>
      </c>
      <c r="AJ1102" s="79" t="b">
        <v>0</v>
      </c>
      <c r="AK1102" s="79">
        <v>0</v>
      </c>
      <c r="AL1102" s="83" t="s">
        <v>9915</v>
      </c>
      <c r="AM1102" s="79" t="s">
        <v>4133</v>
      </c>
      <c r="AN1102" s="79" t="b">
        <v>0</v>
      </c>
      <c r="AO1102" s="83" t="s">
        <v>8738</v>
      </c>
      <c r="AP1102" s="79" t="s">
        <v>179</v>
      </c>
      <c r="AQ1102" s="79">
        <v>0</v>
      </c>
      <c r="AR1102" s="79">
        <v>0</v>
      </c>
      <c r="AS1102" s="79"/>
      <c r="AT1102" s="79"/>
      <c r="AU1102" s="79"/>
      <c r="AV1102" s="79"/>
      <c r="AW1102" s="79"/>
      <c r="AX1102" s="79"/>
      <c r="AY1102" s="79"/>
      <c r="AZ1102" s="79"/>
      <c r="BA1102">
        <v>1</v>
      </c>
      <c r="BB1102">
        <v>0</v>
      </c>
      <c r="BC1102" s="79" t="str">
        <f>IF(Edges[[#This Row],[Sentiment]]=0,"NEUTRAL",IF(Edges[[#This Row],[Sentiment]]=1,"POSITIVE",IF(Edges[[#This Row],[Sentiment]]=-1,"NEGATIVE")))</f>
        <v>NEUTRAL</v>
      </c>
      <c r="BD1102" s="79" t="str">
        <f>IF(Edges[[#This Row],[Vertex 1]]=Edges[[#This Row],[Vertex 2]],"HIDE","SHOW")</f>
        <v>HIDE</v>
      </c>
      <c r="BE1102" s="124" t="e">
        <f>REPLACE(INDEX(GroupVertices[Group], MATCH(Edges[[#This Row],[Vertex 1]],GroupVertices[Vertex],0)),1,1,"")</f>
        <v>#N/A</v>
      </c>
      <c r="BF1102" s="124" t="e">
        <f>REPLACE(INDEX(GroupVertices[Group], MATCH(Edges[[#This Row],[Vertex 2]],GroupVertices[Vertex],0)),1,1,"")</f>
        <v>#N/A</v>
      </c>
    </row>
    <row r="1103" spans="1:58" hidden="1" x14ac:dyDescent="0.25">
      <c r="A1103" s="64" t="s">
        <v>898</v>
      </c>
      <c r="B1103" s="64" t="s">
        <v>898</v>
      </c>
      <c r="C1103" s="65"/>
      <c r="D1103" s="66"/>
      <c r="E1103" s="67"/>
      <c r="F1103" s="68"/>
      <c r="G1103" s="65" t="str">
        <f>IF(Edges[[#This Row],[Vertex 1]]=Edges[[#This Row],[Vertex 2]],"HIDE","SHOW")</f>
        <v>HIDE</v>
      </c>
      <c r="H1103" s="69"/>
      <c r="I1103" s="70"/>
      <c r="J1103" s="70"/>
      <c r="K1103" s="34"/>
      <c r="L1103" s="77"/>
      <c r="M1103" s="77"/>
      <c r="N1103" s="72"/>
      <c r="O1103" s="79" t="s">
        <v>179</v>
      </c>
      <c r="P1103" s="81">
        <v>42853.559062499997</v>
      </c>
      <c r="Q1103" s="79" t="s">
        <v>2257</v>
      </c>
      <c r="R1103" s="82" t="s">
        <v>3552</v>
      </c>
      <c r="S1103" s="79" t="s">
        <v>4019</v>
      </c>
      <c r="T1103" s="79"/>
      <c r="U1103" s="79"/>
      <c r="V1103" s="82" t="s">
        <v>5270</v>
      </c>
      <c r="W1103" s="81">
        <v>42853.559062499997</v>
      </c>
      <c r="X1103" s="82" t="s">
        <v>6692</v>
      </c>
      <c r="Y1103" s="79"/>
      <c r="Z1103" s="79"/>
      <c r="AA1103" s="83" t="s">
        <v>8739</v>
      </c>
      <c r="AB1103" s="79"/>
      <c r="AC1103" s="79" t="b">
        <v>0</v>
      </c>
      <c r="AD1103" s="79">
        <v>0</v>
      </c>
      <c r="AE1103" s="83" t="s">
        <v>9915</v>
      </c>
      <c r="AF1103" s="79" t="b">
        <v>0</v>
      </c>
      <c r="AG1103" s="79" t="s">
        <v>9963</v>
      </c>
      <c r="AH1103" s="79"/>
      <c r="AI1103" s="83" t="s">
        <v>9915</v>
      </c>
      <c r="AJ1103" s="79" t="b">
        <v>0</v>
      </c>
      <c r="AK1103" s="79">
        <v>0</v>
      </c>
      <c r="AL1103" s="83" t="s">
        <v>9915</v>
      </c>
      <c r="AM1103" s="79" t="s">
        <v>9990</v>
      </c>
      <c r="AN1103" s="79" t="b">
        <v>0</v>
      </c>
      <c r="AO1103" s="83" t="s">
        <v>8739</v>
      </c>
      <c r="AP1103" s="79" t="s">
        <v>179</v>
      </c>
      <c r="AQ1103" s="79">
        <v>0</v>
      </c>
      <c r="AR1103" s="79">
        <v>0</v>
      </c>
      <c r="AS1103" s="79"/>
      <c r="AT1103" s="79"/>
      <c r="AU1103" s="79"/>
      <c r="AV1103" s="79"/>
      <c r="AW1103" s="79"/>
      <c r="AX1103" s="79"/>
      <c r="AY1103" s="79"/>
      <c r="AZ1103" s="79"/>
      <c r="BA1103">
        <v>1</v>
      </c>
      <c r="BB1103">
        <v>0</v>
      </c>
      <c r="BC1103" s="79" t="str">
        <f>IF(Edges[[#This Row],[Sentiment]]=0,"NEUTRAL",IF(Edges[[#This Row],[Sentiment]]=1,"POSITIVE",IF(Edges[[#This Row],[Sentiment]]=-1,"NEGATIVE")))</f>
        <v>NEUTRAL</v>
      </c>
      <c r="BD1103" s="79" t="str">
        <f>IF(Edges[[#This Row],[Vertex 1]]=Edges[[#This Row],[Vertex 2]],"HIDE","SHOW")</f>
        <v>HIDE</v>
      </c>
      <c r="BE1103" s="124" t="e">
        <f>REPLACE(INDEX(GroupVertices[Group], MATCH(Edges[[#This Row],[Vertex 1]],GroupVertices[Vertex],0)),1,1,"")</f>
        <v>#N/A</v>
      </c>
      <c r="BF1103" s="124" t="e">
        <f>REPLACE(INDEX(GroupVertices[Group], MATCH(Edges[[#This Row],[Vertex 2]],GroupVertices[Vertex],0)),1,1,"")</f>
        <v>#N/A</v>
      </c>
    </row>
    <row r="1104" spans="1:58" hidden="1" x14ac:dyDescent="0.25">
      <c r="A1104" s="64" t="s">
        <v>899</v>
      </c>
      <c r="B1104" s="64" t="s">
        <v>899</v>
      </c>
      <c r="C1104" s="65"/>
      <c r="D1104" s="66"/>
      <c r="E1104" s="67"/>
      <c r="F1104" s="68"/>
      <c r="G1104" s="65" t="str">
        <f>IF(Edges[[#This Row],[Vertex 1]]=Edges[[#This Row],[Vertex 2]],"HIDE","SHOW")</f>
        <v>HIDE</v>
      </c>
      <c r="H1104" s="69"/>
      <c r="I1104" s="70"/>
      <c r="J1104" s="70"/>
      <c r="K1104" s="34"/>
      <c r="L1104" s="77"/>
      <c r="M1104" s="77"/>
      <c r="N1104" s="72"/>
      <c r="O1104" s="79" t="s">
        <v>179</v>
      </c>
      <c r="P1104" s="81">
        <v>42853.55914351852</v>
      </c>
      <c r="Q1104" s="79" t="s">
        <v>2258</v>
      </c>
      <c r="R1104" s="82" t="s">
        <v>3553</v>
      </c>
      <c r="S1104" s="79" t="s">
        <v>4051</v>
      </c>
      <c r="T1104" s="79" t="s">
        <v>4378</v>
      </c>
      <c r="U1104" s="79"/>
      <c r="V1104" s="82" t="s">
        <v>5271</v>
      </c>
      <c r="W1104" s="81">
        <v>42853.55914351852</v>
      </c>
      <c r="X1104" s="82" t="s">
        <v>6693</v>
      </c>
      <c r="Y1104" s="79"/>
      <c r="Z1104" s="79"/>
      <c r="AA1104" s="83" t="s">
        <v>8740</v>
      </c>
      <c r="AB1104" s="79"/>
      <c r="AC1104" s="79" t="b">
        <v>0</v>
      </c>
      <c r="AD1104" s="79">
        <v>0</v>
      </c>
      <c r="AE1104" s="83" t="s">
        <v>9915</v>
      </c>
      <c r="AF1104" s="79" t="b">
        <v>0</v>
      </c>
      <c r="AG1104" s="79" t="s">
        <v>9963</v>
      </c>
      <c r="AH1104" s="79"/>
      <c r="AI1104" s="83" t="s">
        <v>9915</v>
      </c>
      <c r="AJ1104" s="79" t="b">
        <v>0</v>
      </c>
      <c r="AK1104" s="79">
        <v>0</v>
      </c>
      <c r="AL1104" s="83" t="s">
        <v>9915</v>
      </c>
      <c r="AM1104" s="79" t="s">
        <v>9992</v>
      </c>
      <c r="AN1104" s="79" t="b">
        <v>1</v>
      </c>
      <c r="AO1104" s="83" t="s">
        <v>8740</v>
      </c>
      <c r="AP1104" s="79" t="s">
        <v>179</v>
      </c>
      <c r="AQ1104" s="79">
        <v>0</v>
      </c>
      <c r="AR1104" s="79">
        <v>0</v>
      </c>
      <c r="AS1104" s="79"/>
      <c r="AT1104" s="79"/>
      <c r="AU1104" s="79"/>
      <c r="AV1104" s="79"/>
      <c r="AW1104" s="79"/>
      <c r="AX1104" s="79"/>
      <c r="AY1104" s="79"/>
      <c r="AZ1104" s="79"/>
      <c r="BA1104">
        <v>1</v>
      </c>
      <c r="BB1104">
        <v>0</v>
      </c>
      <c r="BC1104" s="79" t="str">
        <f>IF(Edges[[#This Row],[Sentiment]]=0,"NEUTRAL",IF(Edges[[#This Row],[Sentiment]]=1,"POSITIVE",IF(Edges[[#This Row],[Sentiment]]=-1,"NEGATIVE")))</f>
        <v>NEUTRAL</v>
      </c>
      <c r="BD1104" s="79" t="str">
        <f>IF(Edges[[#This Row],[Vertex 1]]=Edges[[#This Row],[Vertex 2]],"HIDE","SHOW")</f>
        <v>HIDE</v>
      </c>
      <c r="BE1104" s="124" t="e">
        <f>REPLACE(INDEX(GroupVertices[Group], MATCH(Edges[[#This Row],[Vertex 1]],GroupVertices[Vertex],0)),1,1,"")</f>
        <v>#N/A</v>
      </c>
      <c r="BF1104" s="124" t="e">
        <f>REPLACE(INDEX(GroupVertices[Group], MATCH(Edges[[#This Row],[Vertex 2]],GroupVertices[Vertex],0)),1,1,"")</f>
        <v>#N/A</v>
      </c>
    </row>
    <row r="1105" spans="1:58" hidden="1" x14ac:dyDescent="0.25">
      <c r="A1105" s="64" t="s">
        <v>900</v>
      </c>
      <c r="B1105" s="64" t="s">
        <v>900</v>
      </c>
      <c r="C1105" s="65"/>
      <c r="D1105" s="66"/>
      <c r="E1105" s="67"/>
      <c r="F1105" s="68"/>
      <c r="G1105" s="65" t="str">
        <f>IF(Edges[[#This Row],[Vertex 1]]=Edges[[#This Row],[Vertex 2]],"HIDE","SHOW")</f>
        <v>HIDE</v>
      </c>
      <c r="H1105" s="69"/>
      <c r="I1105" s="70"/>
      <c r="J1105" s="70"/>
      <c r="K1105" s="34"/>
      <c r="L1105" s="77"/>
      <c r="M1105" s="77"/>
      <c r="N1105" s="72"/>
      <c r="O1105" s="79" t="s">
        <v>179</v>
      </c>
      <c r="P1105" s="81">
        <v>42853.488842592589</v>
      </c>
      <c r="Q1105" s="79" t="s">
        <v>2259</v>
      </c>
      <c r="R1105" s="82" t="s">
        <v>3554</v>
      </c>
      <c r="S1105" s="79" t="s">
        <v>4027</v>
      </c>
      <c r="T1105" s="79"/>
      <c r="U1105" s="79"/>
      <c r="V1105" s="82" t="s">
        <v>5272</v>
      </c>
      <c r="W1105" s="81">
        <v>42853.488842592589</v>
      </c>
      <c r="X1105" s="82" t="s">
        <v>6694</v>
      </c>
      <c r="Y1105" s="79"/>
      <c r="Z1105" s="79"/>
      <c r="AA1105" s="83" t="s">
        <v>8741</v>
      </c>
      <c r="AB1105" s="79"/>
      <c r="AC1105" s="79" t="b">
        <v>0</v>
      </c>
      <c r="AD1105" s="79">
        <v>0</v>
      </c>
      <c r="AE1105" s="83" t="s">
        <v>9915</v>
      </c>
      <c r="AF1105" s="79" t="b">
        <v>0</v>
      </c>
      <c r="AG1105" s="79" t="s">
        <v>9963</v>
      </c>
      <c r="AH1105" s="79"/>
      <c r="AI1105" s="83" t="s">
        <v>9915</v>
      </c>
      <c r="AJ1105" s="79" t="b">
        <v>0</v>
      </c>
      <c r="AK1105" s="79">
        <v>0</v>
      </c>
      <c r="AL1105" s="83" t="s">
        <v>9915</v>
      </c>
      <c r="AM1105" s="79" t="s">
        <v>10000</v>
      </c>
      <c r="AN1105" s="79" t="b">
        <v>0</v>
      </c>
      <c r="AO1105" s="83" t="s">
        <v>8741</v>
      </c>
      <c r="AP1105" s="79" t="s">
        <v>179</v>
      </c>
      <c r="AQ1105" s="79">
        <v>0</v>
      </c>
      <c r="AR1105" s="79">
        <v>0</v>
      </c>
      <c r="AS1105" s="79"/>
      <c r="AT1105" s="79"/>
      <c r="AU1105" s="79"/>
      <c r="AV1105" s="79"/>
      <c r="AW1105" s="79"/>
      <c r="AX1105" s="79"/>
      <c r="AY1105" s="79"/>
      <c r="AZ1105" s="79"/>
      <c r="BA1105">
        <v>3</v>
      </c>
      <c r="BB1105">
        <v>0</v>
      </c>
      <c r="BC1105" s="79" t="str">
        <f>IF(Edges[[#This Row],[Sentiment]]=0,"NEUTRAL",IF(Edges[[#This Row],[Sentiment]]=1,"POSITIVE",IF(Edges[[#This Row],[Sentiment]]=-1,"NEGATIVE")))</f>
        <v>NEUTRAL</v>
      </c>
      <c r="BD1105" s="79" t="str">
        <f>IF(Edges[[#This Row],[Vertex 1]]=Edges[[#This Row],[Vertex 2]],"HIDE","SHOW")</f>
        <v>HIDE</v>
      </c>
      <c r="BE1105" s="124" t="str">
        <f>REPLACE(INDEX(GroupVertices[Group], MATCH(Edges[[#This Row],[Vertex 1]],GroupVertices[Vertex],0)),1,1,"")</f>
        <v>EUTRAL</v>
      </c>
      <c r="BF1105" s="124" t="str">
        <f>REPLACE(INDEX(GroupVertices[Group], MATCH(Edges[[#This Row],[Vertex 2]],GroupVertices[Vertex],0)),1,1,"")</f>
        <v>EUTRAL</v>
      </c>
    </row>
    <row r="1106" spans="1:58" hidden="1" x14ac:dyDescent="0.25">
      <c r="A1106" s="64" t="s">
        <v>900</v>
      </c>
      <c r="B1106" s="64" t="s">
        <v>900</v>
      </c>
      <c r="C1106" s="65"/>
      <c r="D1106" s="66"/>
      <c r="E1106" s="67"/>
      <c r="F1106" s="68"/>
      <c r="G1106" s="65" t="str">
        <f>IF(Edges[[#This Row],[Vertex 1]]=Edges[[#This Row],[Vertex 2]],"HIDE","SHOW")</f>
        <v>HIDE</v>
      </c>
      <c r="H1106" s="69"/>
      <c r="I1106" s="70"/>
      <c r="J1106" s="70"/>
      <c r="K1106" s="34"/>
      <c r="L1106" s="77"/>
      <c r="M1106" s="77"/>
      <c r="N1106" s="72"/>
      <c r="O1106" s="79" t="s">
        <v>179</v>
      </c>
      <c r="P1106" s="81">
        <v>42853.50408564815</v>
      </c>
      <c r="Q1106" s="79" t="s">
        <v>2260</v>
      </c>
      <c r="R1106" s="82" t="s">
        <v>3555</v>
      </c>
      <c r="S1106" s="79" t="s">
        <v>4027</v>
      </c>
      <c r="T1106" s="79"/>
      <c r="U1106" s="79"/>
      <c r="V1106" s="82" t="s">
        <v>5272</v>
      </c>
      <c r="W1106" s="81">
        <v>42853.50408564815</v>
      </c>
      <c r="X1106" s="82" t="s">
        <v>6695</v>
      </c>
      <c r="Y1106" s="79"/>
      <c r="Z1106" s="79"/>
      <c r="AA1106" s="83" t="s">
        <v>8742</v>
      </c>
      <c r="AB1106" s="79"/>
      <c r="AC1106" s="79" t="b">
        <v>0</v>
      </c>
      <c r="AD1106" s="79">
        <v>0</v>
      </c>
      <c r="AE1106" s="83" t="s">
        <v>9915</v>
      </c>
      <c r="AF1106" s="79" t="b">
        <v>0</v>
      </c>
      <c r="AG1106" s="79" t="s">
        <v>9963</v>
      </c>
      <c r="AH1106" s="79"/>
      <c r="AI1106" s="83" t="s">
        <v>9915</v>
      </c>
      <c r="AJ1106" s="79" t="b">
        <v>0</v>
      </c>
      <c r="AK1106" s="79">
        <v>0</v>
      </c>
      <c r="AL1106" s="83" t="s">
        <v>9915</v>
      </c>
      <c r="AM1106" s="79" t="s">
        <v>10049</v>
      </c>
      <c r="AN1106" s="79" t="b">
        <v>0</v>
      </c>
      <c r="AO1106" s="83" t="s">
        <v>8742</v>
      </c>
      <c r="AP1106" s="79" t="s">
        <v>179</v>
      </c>
      <c r="AQ1106" s="79">
        <v>0</v>
      </c>
      <c r="AR1106" s="79">
        <v>0</v>
      </c>
      <c r="AS1106" s="79"/>
      <c r="AT1106" s="79"/>
      <c r="AU1106" s="79"/>
      <c r="AV1106" s="79"/>
      <c r="AW1106" s="79"/>
      <c r="AX1106" s="79"/>
      <c r="AY1106" s="79"/>
      <c r="AZ1106" s="79"/>
      <c r="BA1106">
        <v>3</v>
      </c>
      <c r="BB1106">
        <v>0</v>
      </c>
      <c r="BC1106" s="79" t="str">
        <f>IF(Edges[[#This Row],[Sentiment]]=0,"NEUTRAL",IF(Edges[[#This Row],[Sentiment]]=1,"POSITIVE",IF(Edges[[#This Row],[Sentiment]]=-1,"NEGATIVE")))</f>
        <v>NEUTRAL</v>
      </c>
      <c r="BD1106" s="79" t="str">
        <f>IF(Edges[[#This Row],[Vertex 1]]=Edges[[#This Row],[Vertex 2]],"HIDE","SHOW")</f>
        <v>HIDE</v>
      </c>
      <c r="BE1106" s="124" t="str">
        <f>REPLACE(INDEX(GroupVertices[Group], MATCH(Edges[[#This Row],[Vertex 1]],GroupVertices[Vertex],0)),1,1,"")</f>
        <v>EUTRAL</v>
      </c>
      <c r="BF1106" s="124" t="str">
        <f>REPLACE(INDEX(GroupVertices[Group], MATCH(Edges[[#This Row],[Vertex 2]],GroupVertices[Vertex],0)),1,1,"")</f>
        <v>EUTRAL</v>
      </c>
    </row>
    <row r="1107" spans="1:58" hidden="1" x14ac:dyDescent="0.25">
      <c r="A1107" s="64" t="s">
        <v>900</v>
      </c>
      <c r="B1107" s="64" t="s">
        <v>900</v>
      </c>
      <c r="C1107" s="65"/>
      <c r="D1107" s="66"/>
      <c r="E1107" s="67"/>
      <c r="F1107" s="68"/>
      <c r="G1107" s="65" t="str">
        <f>IF(Edges[[#This Row],[Vertex 1]]=Edges[[#This Row],[Vertex 2]],"HIDE","SHOW")</f>
        <v>HIDE</v>
      </c>
      <c r="H1107" s="69"/>
      <c r="I1107" s="70"/>
      <c r="J1107" s="70"/>
      <c r="K1107" s="34"/>
      <c r="L1107" s="77"/>
      <c r="M1107" s="77"/>
      <c r="N1107" s="72"/>
      <c r="O1107" s="79" t="s">
        <v>179</v>
      </c>
      <c r="P1107" s="81">
        <v>42853.504803240743</v>
      </c>
      <c r="Q1107" s="79" t="s">
        <v>2261</v>
      </c>
      <c r="R1107" s="82" t="s">
        <v>3555</v>
      </c>
      <c r="S1107" s="79" t="s">
        <v>4027</v>
      </c>
      <c r="T1107" s="79"/>
      <c r="U1107" s="79"/>
      <c r="V1107" s="82" t="s">
        <v>5272</v>
      </c>
      <c r="W1107" s="81">
        <v>42853.504803240743</v>
      </c>
      <c r="X1107" s="82" t="s">
        <v>6696</v>
      </c>
      <c r="Y1107" s="79"/>
      <c r="Z1107" s="79"/>
      <c r="AA1107" s="83" t="s">
        <v>8743</v>
      </c>
      <c r="AB1107" s="79"/>
      <c r="AC1107" s="79" t="b">
        <v>0</v>
      </c>
      <c r="AD1107" s="79">
        <v>0</v>
      </c>
      <c r="AE1107" s="83" t="s">
        <v>9915</v>
      </c>
      <c r="AF1107" s="79" t="b">
        <v>0</v>
      </c>
      <c r="AG1107" s="79" t="s">
        <v>9963</v>
      </c>
      <c r="AH1107" s="79"/>
      <c r="AI1107" s="83" t="s">
        <v>9915</v>
      </c>
      <c r="AJ1107" s="79" t="b">
        <v>0</v>
      </c>
      <c r="AK1107" s="79">
        <v>0</v>
      </c>
      <c r="AL1107" s="83" t="s">
        <v>9915</v>
      </c>
      <c r="AM1107" s="79" t="s">
        <v>10049</v>
      </c>
      <c r="AN1107" s="79" t="b">
        <v>0</v>
      </c>
      <c r="AO1107" s="83" t="s">
        <v>8743</v>
      </c>
      <c r="AP1107" s="79" t="s">
        <v>179</v>
      </c>
      <c r="AQ1107" s="79">
        <v>0</v>
      </c>
      <c r="AR1107" s="79">
        <v>0</v>
      </c>
      <c r="AS1107" s="79"/>
      <c r="AT1107" s="79"/>
      <c r="AU1107" s="79"/>
      <c r="AV1107" s="79"/>
      <c r="AW1107" s="79"/>
      <c r="AX1107" s="79"/>
      <c r="AY1107" s="79"/>
      <c r="AZ1107" s="79"/>
      <c r="BA1107">
        <v>3</v>
      </c>
      <c r="BB1107">
        <v>1</v>
      </c>
      <c r="BC1107" s="79" t="str">
        <f>IF(Edges[[#This Row],[Sentiment]]=0,"NEUTRAL",IF(Edges[[#This Row],[Sentiment]]=1,"POSITIVE",IF(Edges[[#This Row],[Sentiment]]=-1,"NEGATIVE")))</f>
        <v>POSITIVE</v>
      </c>
      <c r="BD1107" s="79" t="str">
        <f>IF(Edges[[#This Row],[Vertex 1]]=Edges[[#This Row],[Vertex 2]],"HIDE","SHOW")</f>
        <v>HIDE</v>
      </c>
      <c r="BE1107" s="124" t="str">
        <f>REPLACE(INDEX(GroupVertices[Group], MATCH(Edges[[#This Row],[Vertex 1]],GroupVertices[Vertex],0)),1,1,"")</f>
        <v>EUTRAL</v>
      </c>
      <c r="BF1107" s="124" t="str">
        <f>REPLACE(INDEX(GroupVertices[Group], MATCH(Edges[[#This Row],[Vertex 2]],GroupVertices[Vertex],0)),1,1,"")</f>
        <v>EUTRAL</v>
      </c>
    </row>
    <row r="1108" spans="1:58" x14ac:dyDescent="0.25">
      <c r="A1108" s="64" t="s">
        <v>900</v>
      </c>
      <c r="B1108" s="64" t="s">
        <v>1549</v>
      </c>
      <c r="C1108" s="65"/>
      <c r="D1108" s="66"/>
      <c r="E1108" s="67"/>
      <c r="F1108" s="68"/>
      <c r="G1108" s="65" t="str">
        <f>IF(Edges[[#This Row],[Vertex 1]]=Edges[[#This Row],[Vertex 2]],"HIDE","SHOW")</f>
        <v>SHOW</v>
      </c>
      <c r="H1108" s="69"/>
      <c r="I1108" s="70"/>
      <c r="J1108" s="70"/>
      <c r="K1108" s="34" t="s">
        <v>65</v>
      </c>
      <c r="L1108" s="77">
        <v>1108</v>
      </c>
      <c r="M1108" s="77"/>
      <c r="N1108" s="72"/>
      <c r="O1108" s="79" t="s">
        <v>1646</v>
      </c>
      <c r="P1108" s="81">
        <v>42853.561863425923</v>
      </c>
      <c r="Q1108" s="79" t="s">
        <v>2262</v>
      </c>
      <c r="R1108" s="82" t="s">
        <v>3554</v>
      </c>
      <c r="S1108" s="79" t="s">
        <v>4027</v>
      </c>
      <c r="T1108" s="79"/>
      <c r="U1108" s="79"/>
      <c r="V1108" s="82" t="s">
        <v>5272</v>
      </c>
      <c r="W1108" s="81">
        <v>42853.561863425923</v>
      </c>
      <c r="X1108" s="82" t="s">
        <v>6697</v>
      </c>
      <c r="Y1108" s="79"/>
      <c r="Z1108" s="79"/>
      <c r="AA1108" s="83" t="s">
        <v>8744</v>
      </c>
      <c r="AB1108" s="79"/>
      <c r="AC1108" s="79" t="b">
        <v>0</v>
      </c>
      <c r="AD1108" s="79">
        <v>0</v>
      </c>
      <c r="AE1108" s="83" t="s">
        <v>9915</v>
      </c>
      <c r="AF1108" s="79" t="b">
        <v>0</v>
      </c>
      <c r="AG1108" s="79" t="s">
        <v>9963</v>
      </c>
      <c r="AH1108" s="79"/>
      <c r="AI1108" s="83" t="s">
        <v>9915</v>
      </c>
      <c r="AJ1108" s="79" t="b">
        <v>0</v>
      </c>
      <c r="AK1108" s="79">
        <v>0</v>
      </c>
      <c r="AL1108" s="83" t="s">
        <v>9915</v>
      </c>
      <c r="AM1108" s="79" t="s">
        <v>10000</v>
      </c>
      <c r="AN1108" s="79" t="b">
        <v>0</v>
      </c>
      <c r="AO1108" s="83" t="s">
        <v>8744</v>
      </c>
      <c r="AP1108" s="79" t="s">
        <v>179</v>
      </c>
      <c r="AQ1108" s="79">
        <v>0</v>
      </c>
      <c r="AR1108" s="79">
        <v>0</v>
      </c>
      <c r="AS1108" s="79"/>
      <c r="AT1108" s="79"/>
      <c r="AU1108" s="79"/>
      <c r="AV1108" s="79"/>
      <c r="AW1108" s="79"/>
      <c r="AX1108" s="79"/>
      <c r="AY1108" s="79"/>
      <c r="AZ1108" s="79"/>
      <c r="BA1108">
        <v>1</v>
      </c>
      <c r="BB1108">
        <v>0</v>
      </c>
      <c r="BC1108" s="79" t="str">
        <f>IF(Edges[[#This Row],[Sentiment]]=0,"NEUTRAL",IF(Edges[[#This Row],[Sentiment]]=1,"POSITIVE",IF(Edges[[#This Row],[Sentiment]]=-1,"NEGATIVE")))</f>
        <v>NEUTRAL</v>
      </c>
      <c r="BD1108" s="79" t="str">
        <f>IF(Edges[[#This Row],[Vertex 1]]=Edges[[#This Row],[Vertex 2]],"HIDE","SHOW")</f>
        <v>SHOW</v>
      </c>
      <c r="BE1108" s="78" t="str">
        <f>REPLACE(INDEX(GroupVertices[Group], MATCH(Edges[[#This Row],[Vertex 1]],GroupVertices[Vertex],0)),1,1,"")</f>
        <v>EUTRAL</v>
      </c>
      <c r="BF1108" s="78" t="str">
        <f>REPLACE(INDEX(GroupVertices[Group], MATCH(Edges[[#This Row],[Vertex 2]],GroupVertices[Vertex],0)),1,1,"")</f>
        <v>eneral</v>
      </c>
    </row>
    <row r="1109" spans="1:58" hidden="1" x14ac:dyDescent="0.25">
      <c r="A1109" s="64" t="s">
        <v>901</v>
      </c>
      <c r="B1109" s="64" t="s">
        <v>901</v>
      </c>
      <c r="C1109" s="65"/>
      <c r="D1109" s="66"/>
      <c r="E1109" s="67"/>
      <c r="F1109" s="68"/>
      <c r="G1109" s="65" t="str">
        <f>IF(Edges[[#This Row],[Vertex 1]]=Edges[[#This Row],[Vertex 2]],"HIDE","SHOW")</f>
        <v>HIDE</v>
      </c>
      <c r="H1109" s="69"/>
      <c r="I1109" s="70"/>
      <c r="J1109" s="70"/>
      <c r="K1109" s="34"/>
      <c r="L1109" s="77"/>
      <c r="M1109" s="77"/>
      <c r="N1109" s="72"/>
      <c r="O1109" s="79" t="s">
        <v>179</v>
      </c>
      <c r="P1109" s="81">
        <v>42853.573784722219</v>
      </c>
      <c r="Q1109" s="82" t="s">
        <v>2263</v>
      </c>
      <c r="R1109" s="82" t="s">
        <v>3436</v>
      </c>
      <c r="S1109" s="79" t="s">
        <v>4048</v>
      </c>
      <c r="T1109" s="79"/>
      <c r="U1109" s="79"/>
      <c r="V1109" s="82" t="s">
        <v>5273</v>
      </c>
      <c r="W1109" s="81">
        <v>42853.573784722219</v>
      </c>
      <c r="X1109" s="82" t="s">
        <v>6698</v>
      </c>
      <c r="Y1109" s="79"/>
      <c r="Z1109" s="79"/>
      <c r="AA1109" s="83" t="s">
        <v>8745</v>
      </c>
      <c r="AB1109" s="79"/>
      <c r="AC1109" s="79" t="b">
        <v>0</v>
      </c>
      <c r="AD1109" s="79">
        <v>0</v>
      </c>
      <c r="AE1109" s="83" t="s">
        <v>9915</v>
      </c>
      <c r="AF1109" s="79" t="b">
        <v>0</v>
      </c>
      <c r="AG1109" s="79" t="s">
        <v>9965</v>
      </c>
      <c r="AH1109" s="79"/>
      <c r="AI1109" s="83" t="s">
        <v>9915</v>
      </c>
      <c r="AJ1109" s="79" t="b">
        <v>0</v>
      </c>
      <c r="AK1109" s="79">
        <v>0</v>
      </c>
      <c r="AL1109" s="83" t="s">
        <v>9915</v>
      </c>
      <c r="AM1109" s="79" t="s">
        <v>9990</v>
      </c>
      <c r="AN1109" s="79" t="b">
        <v>0</v>
      </c>
      <c r="AO1109" s="83" t="s">
        <v>8745</v>
      </c>
      <c r="AP1109" s="79" t="s">
        <v>179</v>
      </c>
      <c r="AQ1109" s="79">
        <v>0</v>
      </c>
      <c r="AR1109" s="79">
        <v>0</v>
      </c>
      <c r="AS1109" s="79"/>
      <c r="AT1109" s="79"/>
      <c r="AU1109" s="79"/>
      <c r="AV1109" s="79"/>
      <c r="AW1109" s="79"/>
      <c r="AX1109" s="79"/>
      <c r="AY1109" s="79"/>
      <c r="AZ1109" s="79"/>
      <c r="BA1109">
        <v>1</v>
      </c>
      <c r="BB1109">
        <v>-1</v>
      </c>
      <c r="BC1109" s="79" t="str">
        <f>IF(Edges[[#This Row],[Sentiment]]=0,"NEUTRAL",IF(Edges[[#This Row],[Sentiment]]=1,"POSITIVE",IF(Edges[[#This Row],[Sentiment]]=-1,"NEGATIVE")))</f>
        <v>NEGATIVE</v>
      </c>
      <c r="BD1109" s="79" t="str">
        <f>IF(Edges[[#This Row],[Vertex 1]]=Edges[[#This Row],[Vertex 2]],"HIDE","SHOW")</f>
        <v>HIDE</v>
      </c>
      <c r="BE1109" s="124" t="e">
        <f>REPLACE(INDEX(GroupVertices[Group], MATCH(Edges[[#This Row],[Vertex 1]],GroupVertices[Vertex],0)),1,1,"")</f>
        <v>#N/A</v>
      </c>
      <c r="BF1109" s="124" t="e">
        <f>REPLACE(INDEX(GroupVertices[Group], MATCH(Edges[[#This Row],[Vertex 2]],GroupVertices[Vertex],0)),1,1,"")</f>
        <v>#N/A</v>
      </c>
    </row>
    <row r="1110" spans="1:58" hidden="1" x14ac:dyDescent="0.25">
      <c r="A1110" s="64" t="s">
        <v>902</v>
      </c>
      <c r="B1110" s="64" t="s">
        <v>902</v>
      </c>
      <c r="C1110" s="65"/>
      <c r="D1110" s="66"/>
      <c r="E1110" s="67"/>
      <c r="F1110" s="68"/>
      <c r="G1110" s="65" t="str">
        <f>IF(Edges[[#This Row],[Vertex 1]]=Edges[[#This Row],[Vertex 2]],"HIDE","SHOW")</f>
        <v>HIDE</v>
      </c>
      <c r="H1110" s="69"/>
      <c r="I1110" s="70"/>
      <c r="J1110" s="70"/>
      <c r="K1110" s="34"/>
      <c r="L1110" s="77"/>
      <c r="M1110" s="77"/>
      <c r="N1110" s="72"/>
      <c r="O1110" s="79" t="s">
        <v>179</v>
      </c>
      <c r="P1110" s="81">
        <v>42852.531793981485</v>
      </c>
      <c r="Q1110" s="79" t="s">
        <v>2264</v>
      </c>
      <c r="R1110" s="82" t="s">
        <v>3293</v>
      </c>
      <c r="S1110" s="79" t="s">
        <v>4022</v>
      </c>
      <c r="T1110" s="79"/>
      <c r="U1110" s="79"/>
      <c r="V1110" s="82" t="s">
        <v>5274</v>
      </c>
      <c r="W1110" s="81">
        <v>42852.531793981485</v>
      </c>
      <c r="X1110" s="82" t="s">
        <v>6699</v>
      </c>
      <c r="Y1110" s="79"/>
      <c r="Z1110" s="79"/>
      <c r="AA1110" s="83" t="s">
        <v>8746</v>
      </c>
      <c r="AB1110" s="79"/>
      <c r="AC1110" s="79" t="b">
        <v>0</v>
      </c>
      <c r="AD1110" s="79">
        <v>0</v>
      </c>
      <c r="AE1110" s="83" t="s">
        <v>9915</v>
      </c>
      <c r="AF1110" s="79" t="b">
        <v>0</v>
      </c>
      <c r="AG1110" s="79" t="s">
        <v>9963</v>
      </c>
      <c r="AH1110" s="79"/>
      <c r="AI1110" s="83" t="s">
        <v>9915</v>
      </c>
      <c r="AJ1110" s="79" t="b">
        <v>0</v>
      </c>
      <c r="AK1110" s="79">
        <v>1</v>
      </c>
      <c r="AL1110" s="83" t="s">
        <v>9915</v>
      </c>
      <c r="AM1110" s="79" t="s">
        <v>9990</v>
      </c>
      <c r="AN1110" s="79" t="b">
        <v>0</v>
      </c>
      <c r="AO1110" s="83" t="s">
        <v>8746</v>
      </c>
      <c r="AP1110" s="79" t="s">
        <v>179</v>
      </c>
      <c r="AQ1110" s="79">
        <v>0</v>
      </c>
      <c r="AR1110" s="79">
        <v>0</v>
      </c>
      <c r="AS1110" s="79"/>
      <c r="AT1110" s="79"/>
      <c r="AU1110" s="79"/>
      <c r="AV1110" s="79"/>
      <c r="AW1110" s="79"/>
      <c r="AX1110" s="79"/>
      <c r="AY1110" s="79"/>
      <c r="AZ1110" s="79"/>
      <c r="BA1110">
        <v>1</v>
      </c>
      <c r="BB1110">
        <v>0</v>
      </c>
      <c r="BC1110" s="79" t="str">
        <f>IF(Edges[[#This Row],[Sentiment]]=0,"NEUTRAL",IF(Edges[[#This Row],[Sentiment]]=1,"POSITIVE",IF(Edges[[#This Row],[Sentiment]]=-1,"NEGATIVE")))</f>
        <v>NEUTRAL</v>
      </c>
      <c r="BD1110" s="79" t="str">
        <f>IF(Edges[[#This Row],[Vertex 1]]=Edges[[#This Row],[Vertex 2]],"HIDE","SHOW")</f>
        <v>HIDE</v>
      </c>
      <c r="BE1110" s="124" t="str">
        <f>REPLACE(INDEX(GroupVertices[Group], MATCH(Edges[[#This Row],[Vertex 1]],GroupVertices[Vertex],0)),1,1,"")</f>
        <v>EUTRAL</v>
      </c>
      <c r="BF1110" s="124" t="str">
        <f>REPLACE(INDEX(GroupVertices[Group], MATCH(Edges[[#This Row],[Vertex 2]],GroupVertices[Vertex],0)),1,1,"")</f>
        <v>EUTRAL</v>
      </c>
    </row>
    <row r="1111" spans="1:58" x14ac:dyDescent="0.25">
      <c r="A1111" s="64" t="s">
        <v>902</v>
      </c>
      <c r="B1111" s="64" t="s">
        <v>1131</v>
      </c>
      <c r="C1111" s="65"/>
      <c r="D1111" s="66"/>
      <c r="E1111" s="67"/>
      <c r="F1111" s="68"/>
      <c r="G1111" s="65" t="str">
        <f>IF(Edges[[#This Row],[Vertex 1]]=Edges[[#This Row],[Vertex 2]],"HIDE","SHOW")</f>
        <v>SHOW</v>
      </c>
      <c r="H1111" s="69"/>
      <c r="I1111" s="70"/>
      <c r="J1111" s="70"/>
      <c r="K1111" s="34" t="s">
        <v>65</v>
      </c>
      <c r="L1111" s="77">
        <v>1111</v>
      </c>
      <c r="M1111" s="77"/>
      <c r="N1111" s="72"/>
      <c r="O1111" s="79" t="s">
        <v>1646</v>
      </c>
      <c r="P1111" s="81">
        <v>42853.574791666666</v>
      </c>
      <c r="Q1111" s="79" t="s">
        <v>2233</v>
      </c>
      <c r="R1111" s="82" t="s">
        <v>3539</v>
      </c>
      <c r="S1111" s="79" t="s">
        <v>4033</v>
      </c>
      <c r="T1111" s="79"/>
      <c r="U1111" s="79"/>
      <c r="V1111" s="82" t="s">
        <v>5274</v>
      </c>
      <c r="W1111" s="81">
        <v>42853.574791666666</v>
      </c>
      <c r="X1111" s="82" t="s">
        <v>6700</v>
      </c>
      <c r="Y1111" s="79"/>
      <c r="Z1111" s="79"/>
      <c r="AA1111" s="83" t="s">
        <v>8747</v>
      </c>
      <c r="AB1111" s="79"/>
      <c r="AC1111" s="79" t="b">
        <v>0</v>
      </c>
      <c r="AD1111" s="79">
        <v>0</v>
      </c>
      <c r="AE1111" s="83" t="s">
        <v>9915</v>
      </c>
      <c r="AF1111" s="79" t="b">
        <v>0</v>
      </c>
      <c r="AG1111" s="79" t="s">
        <v>9963</v>
      </c>
      <c r="AH1111" s="79"/>
      <c r="AI1111" s="83" t="s">
        <v>9915</v>
      </c>
      <c r="AJ1111" s="79" t="b">
        <v>0</v>
      </c>
      <c r="AK1111" s="79">
        <v>11</v>
      </c>
      <c r="AL1111" s="83" t="s">
        <v>9851</v>
      </c>
      <c r="AM1111" s="79" t="s">
        <v>9991</v>
      </c>
      <c r="AN1111" s="79" t="b">
        <v>0</v>
      </c>
      <c r="AO1111" s="83" t="s">
        <v>9851</v>
      </c>
      <c r="AP1111" s="79" t="s">
        <v>179</v>
      </c>
      <c r="AQ1111" s="79">
        <v>0</v>
      </c>
      <c r="AR1111" s="79">
        <v>0</v>
      </c>
      <c r="AS1111" s="79"/>
      <c r="AT1111" s="79"/>
      <c r="AU1111" s="79"/>
      <c r="AV1111" s="79"/>
      <c r="AW1111" s="79"/>
      <c r="AX1111" s="79"/>
      <c r="AY1111" s="79"/>
      <c r="AZ1111" s="79"/>
      <c r="BA1111">
        <v>1</v>
      </c>
      <c r="BB1111">
        <v>-1</v>
      </c>
      <c r="BC1111" s="79" t="str">
        <f>IF(Edges[[#This Row],[Sentiment]]=0,"NEUTRAL",IF(Edges[[#This Row],[Sentiment]]=1,"POSITIVE",IF(Edges[[#This Row],[Sentiment]]=-1,"NEGATIVE")))</f>
        <v>NEGATIVE</v>
      </c>
      <c r="BD1111" s="79" t="str">
        <f>IF(Edges[[#This Row],[Vertex 1]]=Edges[[#This Row],[Vertex 2]],"HIDE","SHOW")</f>
        <v>SHOW</v>
      </c>
      <c r="BE1111" s="78" t="str">
        <f>REPLACE(INDEX(GroupVertices[Group], MATCH(Edges[[#This Row],[Vertex 1]],GroupVertices[Vertex],0)),1,1,"")</f>
        <v>EUTRAL</v>
      </c>
      <c r="BF1111" s="78" t="str">
        <f>REPLACE(INDEX(GroupVertices[Group], MATCH(Edges[[#This Row],[Vertex 2]],GroupVertices[Vertex],0)),1,1,"")</f>
        <v>EUTRAL</v>
      </c>
    </row>
    <row r="1112" spans="1:58" x14ac:dyDescent="0.25">
      <c r="A1112" s="64" t="s">
        <v>903</v>
      </c>
      <c r="B1112" s="64" t="s">
        <v>1598</v>
      </c>
      <c r="C1112" s="65"/>
      <c r="D1112" s="66"/>
      <c r="E1112" s="67"/>
      <c r="F1112" s="68"/>
      <c r="G1112" s="65" t="str">
        <f>IF(Edges[[#This Row],[Vertex 1]]=Edges[[#This Row],[Vertex 2]],"HIDE","SHOW")</f>
        <v>SHOW</v>
      </c>
      <c r="H1112" s="69"/>
      <c r="I1112" s="70"/>
      <c r="J1112" s="70"/>
      <c r="K1112" s="34" t="s">
        <v>65</v>
      </c>
      <c r="L1112" s="77">
        <v>1112</v>
      </c>
      <c r="M1112" s="77"/>
      <c r="N1112" s="72"/>
      <c r="O1112" s="79" t="s">
        <v>1647</v>
      </c>
      <c r="P1112" s="81">
        <v>42853.574826388889</v>
      </c>
      <c r="Q1112" s="79" t="s">
        <v>2265</v>
      </c>
      <c r="R1112" s="79"/>
      <c r="S1112" s="79"/>
      <c r="T1112" s="79"/>
      <c r="U1112" s="79"/>
      <c r="V1112" s="82" t="s">
        <v>5275</v>
      </c>
      <c r="W1112" s="81">
        <v>42853.574826388889</v>
      </c>
      <c r="X1112" s="82" t="s">
        <v>6701</v>
      </c>
      <c r="Y1112" s="79"/>
      <c r="Z1112" s="79"/>
      <c r="AA1112" s="83" t="s">
        <v>8748</v>
      </c>
      <c r="AB1112" s="83" t="s">
        <v>9892</v>
      </c>
      <c r="AC1112" s="79" t="b">
        <v>0</v>
      </c>
      <c r="AD1112" s="79">
        <v>0</v>
      </c>
      <c r="AE1112" s="83" t="s">
        <v>9936</v>
      </c>
      <c r="AF1112" s="79" t="b">
        <v>0</v>
      </c>
      <c r="AG1112" s="79" t="s">
        <v>9964</v>
      </c>
      <c r="AH1112" s="79"/>
      <c r="AI1112" s="83" t="s">
        <v>9915</v>
      </c>
      <c r="AJ1112" s="79" t="b">
        <v>0</v>
      </c>
      <c r="AK1112" s="79">
        <v>0</v>
      </c>
      <c r="AL1112" s="83" t="s">
        <v>9915</v>
      </c>
      <c r="AM1112" s="79" t="s">
        <v>9990</v>
      </c>
      <c r="AN1112" s="79" t="b">
        <v>0</v>
      </c>
      <c r="AO1112" s="83" t="s">
        <v>9892</v>
      </c>
      <c r="AP1112" s="79" t="s">
        <v>179</v>
      </c>
      <c r="AQ1112" s="79">
        <v>0</v>
      </c>
      <c r="AR1112" s="79">
        <v>0</v>
      </c>
      <c r="AS1112" s="79"/>
      <c r="AT1112" s="79"/>
      <c r="AU1112" s="79"/>
      <c r="AV1112" s="79"/>
      <c r="AW1112" s="79"/>
      <c r="AX1112" s="79"/>
      <c r="AY1112" s="79"/>
      <c r="AZ1112" s="79"/>
      <c r="BA1112">
        <v>1</v>
      </c>
      <c r="BB1112">
        <v>-1</v>
      </c>
      <c r="BC1112" s="79" t="str">
        <f>IF(Edges[[#This Row],[Sentiment]]=0,"NEUTRAL",IF(Edges[[#This Row],[Sentiment]]=1,"POSITIVE",IF(Edges[[#This Row],[Sentiment]]=-1,"NEGATIVE")))</f>
        <v>NEGATIVE</v>
      </c>
      <c r="BD1112" s="79" t="str">
        <f>IF(Edges[[#This Row],[Vertex 1]]=Edges[[#This Row],[Vertex 2]],"HIDE","SHOW")</f>
        <v>SHOW</v>
      </c>
      <c r="BE1112" s="78" t="str">
        <f>REPLACE(INDEX(GroupVertices[Group], MATCH(Edges[[#This Row],[Vertex 1]],GroupVertices[Vertex],0)),1,1,"")</f>
        <v>EGATIVE</v>
      </c>
      <c r="BF1112" s="78" t="str">
        <f>REPLACE(INDEX(GroupVertices[Group], MATCH(Edges[[#This Row],[Vertex 2]],GroupVertices[Vertex],0)),1,1,"")</f>
        <v>EGATIVE</v>
      </c>
    </row>
    <row r="1113" spans="1:58" hidden="1" x14ac:dyDescent="0.25">
      <c r="A1113" s="64" t="s">
        <v>904</v>
      </c>
      <c r="B1113" s="64" t="s">
        <v>904</v>
      </c>
      <c r="C1113" s="65"/>
      <c r="D1113" s="66"/>
      <c r="E1113" s="67"/>
      <c r="F1113" s="68"/>
      <c r="G1113" s="65" t="str">
        <f>IF(Edges[[#This Row],[Vertex 1]]=Edges[[#This Row],[Vertex 2]],"HIDE","SHOW")</f>
        <v>HIDE</v>
      </c>
      <c r="H1113" s="69"/>
      <c r="I1113" s="70"/>
      <c r="J1113" s="70"/>
      <c r="K1113" s="34"/>
      <c r="L1113" s="77"/>
      <c r="M1113" s="77"/>
      <c r="N1113" s="72"/>
      <c r="O1113" s="79" t="s">
        <v>179</v>
      </c>
      <c r="P1113" s="81">
        <v>42853.575069444443</v>
      </c>
      <c r="Q1113" s="79" t="s">
        <v>2266</v>
      </c>
      <c r="R1113" s="82" t="s">
        <v>3551</v>
      </c>
      <c r="S1113" s="79" t="s">
        <v>4159</v>
      </c>
      <c r="T1113" s="79" t="s">
        <v>4379</v>
      </c>
      <c r="U1113" s="79"/>
      <c r="V1113" s="82" t="s">
        <v>5276</v>
      </c>
      <c r="W1113" s="81">
        <v>42853.575069444443</v>
      </c>
      <c r="X1113" s="82" t="s">
        <v>6702</v>
      </c>
      <c r="Y1113" s="79"/>
      <c r="Z1113" s="79"/>
      <c r="AA1113" s="83" t="s">
        <v>8749</v>
      </c>
      <c r="AB1113" s="79"/>
      <c r="AC1113" s="79" t="b">
        <v>0</v>
      </c>
      <c r="AD1113" s="79">
        <v>0</v>
      </c>
      <c r="AE1113" s="83" t="s">
        <v>9915</v>
      </c>
      <c r="AF1113" s="79" t="b">
        <v>0</v>
      </c>
      <c r="AG1113" s="79" t="s">
        <v>9963</v>
      </c>
      <c r="AH1113" s="79"/>
      <c r="AI1113" s="83" t="s">
        <v>9915</v>
      </c>
      <c r="AJ1113" s="79" t="b">
        <v>0</v>
      </c>
      <c r="AK1113" s="79">
        <v>0</v>
      </c>
      <c r="AL1113" s="83" t="s">
        <v>9915</v>
      </c>
      <c r="AM1113" s="79" t="s">
        <v>4133</v>
      </c>
      <c r="AN1113" s="79" t="b">
        <v>0</v>
      </c>
      <c r="AO1113" s="83" t="s">
        <v>8749</v>
      </c>
      <c r="AP1113" s="79" t="s">
        <v>179</v>
      </c>
      <c r="AQ1113" s="79">
        <v>0</v>
      </c>
      <c r="AR1113" s="79">
        <v>0</v>
      </c>
      <c r="AS1113" s="79"/>
      <c r="AT1113" s="79"/>
      <c r="AU1113" s="79"/>
      <c r="AV1113" s="79"/>
      <c r="AW1113" s="79"/>
      <c r="AX1113" s="79"/>
      <c r="AY1113" s="79"/>
      <c r="AZ1113" s="79"/>
      <c r="BA1113">
        <v>1</v>
      </c>
      <c r="BB1113">
        <v>-1</v>
      </c>
      <c r="BC1113" s="79" t="str">
        <f>IF(Edges[[#This Row],[Sentiment]]=0,"NEUTRAL",IF(Edges[[#This Row],[Sentiment]]=1,"POSITIVE",IF(Edges[[#This Row],[Sentiment]]=-1,"NEGATIVE")))</f>
        <v>NEGATIVE</v>
      </c>
      <c r="BD1113" s="79" t="str">
        <f>IF(Edges[[#This Row],[Vertex 1]]=Edges[[#This Row],[Vertex 2]],"HIDE","SHOW")</f>
        <v>HIDE</v>
      </c>
      <c r="BE1113" s="124" t="e">
        <f>REPLACE(INDEX(GroupVertices[Group], MATCH(Edges[[#This Row],[Vertex 1]],GroupVertices[Vertex],0)),1,1,"")</f>
        <v>#N/A</v>
      </c>
      <c r="BF1113" s="124" t="e">
        <f>REPLACE(INDEX(GroupVertices[Group], MATCH(Edges[[#This Row],[Vertex 2]],GroupVertices[Vertex],0)),1,1,"")</f>
        <v>#N/A</v>
      </c>
    </row>
    <row r="1114" spans="1:58" x14ac:dyDescent="0.25">
      <c r="A1114" s="64" t="s">
        <v>905</v>
      </c>
      <c r="B1114" s="64" t="s">
        <v>1599</v>
      </c>
      <c r="C1114" s="65"/>
      <c r="D1114" s="66"/>
      <c r="E1114" s="67"/>
      <c r="F1114" s="68"/>
      <c r="G1114" s="65" t="str">
        <f>IF(Edges[[#This Row],[Vertex 1]]=Edges[[#This Row],[Vertex 2]],"HIDE","SHOW")</f>
        <v>SHOW</v>
      </c>
      <c r="H1114" s="69"/>
      <c r="I1114" s="70"/>
      <c r="J1114" s="70"/>
      <c r="K1114" s="34" t="s">
        <v>65</v>
      </c>
      <c r="L1114" s="77">
        <v>1114</v>
      </c>
      <c r="M1114" s="77"/>
      <c r="N1114" s="72"/>
      <c r="O1114" s="79" t="s">
        <v>1647</v>
      </c>
      <c r="P1114" s="81">
        <v>42853.576041666667</v>
      </c>
      <c r="Q1114" s="79" t="s">
        <v>2267</v>
      </c>
      <c r="R1114" s="79"/>
      <c r="S1114" s="79"/>
      <c r="T1114" s="79"/>
      <c r="U1114" s="79"/>
      <c r="V1114" s="82" t="s">
        <v>5277</v>
      </c>
      <c r="W1114" s="81">
        <v>42853.576041666667</v>
      </c>
      <c r="X1114" s="82" t="s">
        <v>6703</v>
      </c>
      <c r="Y1114" s="79"/>
      <c r="Z1114" s="79"/>
      <c r="AA1114" s="83" t="s">
        <v>8750</v>
      </c>
      <c r="AB1114" s="83" t="s">
        <v>9893</v>
      </c>
      <c r="AC1114" s="79" t="b">
        <v>0</v>
      </c>
      <c r="AD1114" s="79">
        <v>0</v>
      </c>
      <c r="AE1114" s="83" t="s">
        <v>9937</v>
      </c>
      <c r="AF1114" s="79" t="b">
        <v>0</v>
      </c>
      <c r="AG1114" s="79" t="s">
        <v>9981</v>
      </c>
      <c r="AH1114" s="79"/>
      <c r="AI1114" s="83" t="s">
        <v>9915</v>
      </c>
      <c r="AJ1114" s="79" t="b">
        <v>0</v>
      </c>
      <c r="AK1114" s="79">
        <v>0</v>
      </c>
      <c r="AL1114" s="83" t="s">
        <v>9915</v>
      </c>
      <c r="AM1114" s="79" t="s">
        <v>9990</v>
      </c>
      <c r="AN1114" s="79" t="b">
        <v>0</v>
      </c>
      <c r="AO1114" s="83" t="s">
        <v>9893</v>
      </c>
      <c r="AP1114" s="79" t="s">
        <v>179</v>
      </c>
      <c r="AQ1114" s="79">
        <v>0</v>
      </c>
      <c r="AR1114" s="79">
        <v>0</v>
      </c>
      <c r="AS1114" s="79"/>
      <c r="AT1114" s="79"/>
      <c r="AU1114" s="79"/>
      <c r="AV1114" s="79"/>
      <c r="AW1114" s="79"/>
      <c r="AX1114" s="79"/>
      <c r="AY1114" s="79"/>
      <c r="AZ1114" s="79"/>
      <c r="BA1114">
        <v>1</v>
      </c>
      <c r="BB1114">
        <v>0</v>
      </c>
      <c r="BC1114" s="79" t="str">
        <f>IF(Edges[[#This Row],[Sentiment]]=0,"NEUTRAL",IF(Edges[[#This Row],[Sentiment]]=1,"POSITIVE",IF(Edges[[#This Row],[Sentiment]]=-1,"NEGATIVE")))</f>
        <v>NEUTRAL</v>
      </c>
      <c r="BD1114" s="79" t="str">
        <f>IF(Edges[[#This Row],[Vertex 1]]=Edges[[#This Row],[Vertex 2]],"HIDE","SHOW")</f>
        <v>SHOW</v>
      </c>
      <c r="BE1114" s="78" t="str">
        <f>REPLACE(INDEX(GroupVertices[Group], MATCH(Edges[[#This Row],[Vertex 1]],GroupVertices[Vertex],0)),1,1,"")</f>
        <v>EUTRAL</v>
      </c>
      <c r="BF1114" s="78" t="str">
        <f>REPLACE(INDEX(GroupVertices[Group], MATCH(Edges[[#This Row],[Vertex 2]],GroupVertices[Vertex],0)),1,1,"")</f>
        <v>EUTRAL</v>
      </c>
    </row>
    <row r="1115" spans="1:58" hidden="1" x14ac:dyDescent="0.25">
      <c r="A1115" s="64" t="s">
        <v>906</v>
      </c>
      <c r="B1115" s="64" t="s">
        <v>906</v>
      </c>
      <c r="C1115" s="65"/>
      <c r="D1115" s="66"/>
      <c r="E1115" s="67"/>
      <c r="F1115" s="68"/>
      <c r="G1115" s="65" t="str">
        <f>IF(Edges[[#This Row],[Vertex 1]]=Edges[[#This Row],[Vertex 2]],"HIDE","SHOW")</f>
        <v>HIDE</v>
      </c>
      <c r="H1115" s="69"/>
      <c r="I1115" s="70"/>
      <c r="J1115" s="70"/>
      <c r="K1115" s="34"/>
      <c r="L1115" s="77"/>
      <c r="M1115" s="77"/>
      <c r="N1115" s="72"/>
      <c r="O1115" s="79" t="s">
        <v>179</v>
      </c>
      <c r="P1115" s="81">
        <v>42853.578506944446</v>
      </c>
      <c r="Q1115" s="79" t="s">
        <v>2268</v>
      </c>
      <c r="R1115" s="82" t="s">
        <v>3556</v>
      </c>
      <c r="S1115" s="79" t="s">
        <v>4027</v>
      </c>
      <c r="T1115" s="79"/>
      <c r="U1115" s="79"/>
      <c r="V1115" s="82" t="s">
        <v>5278</v>
      </c>
      <c r="W1115" s="81">
        <v>42853.578506944446</v>
      </c>
      <c r="X1115" s="82" t="s">
        <v>6704</v>
      </c>
      <c r="Y1115" s="79"/>
      <c r="Z1115" s="79"/>
      <c r="AA1115" s="83" t="s">
        <v>8751</v>
      </c>
      <c r="AB1115" s="79"/>
      <c r="AC1115" s="79" t="b">
        <v>0</v>
      </c>
      <c r="AD1115" s="79">
        <v>0</v>
      </c>
      <c r="AE1115" s="83" t="s">
        <v>9915</v>
      </c>
      <c r="AF1115" s="79" t="b">
        <v>0</v>
      </c>
      <c r="AG1115" s="79" t="s">
        <v>9963</v>
      </c>
      <c r="AH1115" s="79"/>
      <c r="AI1115" s="83" t="s">
        <v>9915</v>
      </c>
      <c r="AJ1115" s="79" t="b">
        <v>0</v>
      </c>
      <c r="AK1115" s="79">
        <v>0</v>
      </c>
      <c r="AL1115" s="83" t="s">
        <v>9915</v>
      </c>
      <c r="AM1115" s="79" t="s">
        <v>10000</v>
      </c>
      <c r="AN1115" s="79" t="b">
        <v>0</v>
      </c>
      <c r="AO1115" s="83" t="s">
        <v>8751</v>
      </c>
      <c r="AP1115" s="79" t="s">
        <v>179</v>
      </c>
      <c r="AQ1115" s="79">
        <v>0</v>
      </c>
      <c r="AR1115" s="79">
        <v>0</v>
      </c>
      <c r="AS1115" s="79"/>
      <c r="AT1115" s="79"/>
      <c r="AU1115" s="79"/>
      <c r="AV1115" s="79"/>
      <c r="AW1115" s="79"/>
      <c r="AX1115" s="79"/>
      <c r="AY1115" s="79"/>
      <c r="AZ1115" s="79"/>
      <c r="BA1115">
        <v>1</v>
      </c>
      <c r="BB1115">
        <v>0</v>
      </c>
      <c r="BC1115" s="79" t="str">
        <f>IF(Edges[[#This Row],[Sentiment]]=0,"NEUTRAL",IF(Edges[[#This Row],[Sentiment]]=1,"POSITIVE",IF(Edges[[#This Row],[Sentiment]]=-1,"NEGATIVE")))</f>
        <v>NEUTRAL</v>
      </c>
      <c r="BD1115" s="79" t="str">
        <f>IF(Edges[[#This Row],[Vertex 1]]=Edges[[#This Row],[Vertex 2]],"HIDE","SHOW")</f>
        <v>HIDE</v>
      </c>
      <c r="BE1115" s="124" t="e">
        <f>REPLACE(INDEX(GroupVertices[Group], MATCH(Edges[[#This Row],[Vertex 1]],GroupVertices[Vertex],0)),1,1,"")</f>
        <v>#N/A</v>
      </c>
      <c r="BF1115" s="124" t="e">
        <f>REPLACE(INDEX(GroupVertices[Group], MATCH(Edges[[#This Row],[Vertex 2]],GroupVertices[Vertex],0)),1,1,"")</f>
        <v>#N/A</v>
      </c>
    </row>
    <row r="1116" spans="1:58" x14ac:dyDescent="0.25">
      <c r="A1116" s="64" t="s">
        <v>907</v>
      </c>
      <c r="B1116" s="64" t="s">
        <v>1520</v>
      </c>
      <c r="C1116" s="65"/>
      <c r="D1116" s="66"/>
      <c r="E1116" s="67"/>
      <c r="F1116" s="68"/>
      <c r="G1116" s="65" t="str">
        <f>IF(Edges[[#This Row],[Vertex 1]]=Edges[[#This Row],[Vertex 2]],"HIDE","SHOW")</f>
        <v>SHOW</v>
      </c>
      <c r="H1116" s="69"/>
      <c r="I1116" s="70"/>
      <c r="J1116" s="70"/>
      <c r="K1116" s="34" t="s">
        <v>65</v>
      </c>
      <c r="L1116" s="77">
        <v>1116</v>
      </c>
      <c r="M1116" s="77"/>
      <c r="N1116" s="72"/>
      <c r="O1116" s="79" t="s">
        <v>1646</v>
      </c>
      <c r="P1116" s="81">
        <v>42853.579594907409</v>
      </c>
      <c r="Q1116" s="79" t="s">
        <v>2141</v>
      </c>
      <c r="R1116" s="82" t="s">
        <v>3478</v>
      </c>
      <c r="S1116" s="79" t="s">
        <v>4037</v>
      </c>
      <c r="T1116" s="79" t="s">
        <v>4355</v>
      </c>
      <c r="U1116" s="79"/>
      <c r="V1116" s="82" t="s">
        <v>5279</v>
      </c>
      <c r="W1116" s="81">
        <v>42853.579594907409</v>
      </c>
      <c r="X1116" s="82" t="s">
        <v>6705</v>
      </c>
      <c r="Y1116" s="79"/>
      <c r="Z1116" s="79"/>
      <c r="AA1116" s="83" t="s">
        <v>8752</v>
      </c>
      <c r="AB1116" s="79"/>
      <c r="AC1116" s="79" t="b">
        <v>0</v>
      </c>
      <c r="AD1116" s="79">
        <v>0</v>
      </c>
      <c r="AE1116" s="83" t="s">
        <v>9915</v>
      </c>
      <c r="AF1116" s="79" t="b">
        <v>0</v>
      </c>
      <c r="AG1116" s="79" t="s">
        <v>9963</v>
      </c>
      <c r="AH1116" s="79"/>
      <c r="AI1116" s="83" t="s">
        <v>9915</v>
      </c>
      <c r="AJ1116" s="79" t="b">
        <v>0</v>
      </c>
      <c r="AK1116" s="79">
        <v>10</v>
      </c>
      <c r="AL1116" s="83" t="s">
        <v>9816</v>
      </c>
      <c r="AM1116" s="79" t="s">
        <v>9991</v>
      </c>
      <c r="AN1116" s="79" t="b">
        <v>0</v>
      </c>
      <c r="AO1116" s="83" t="s">
        <v>9816</v>
      </c>
      <c r="AP1116" s="79" t="s">
        <v>179</v>
      </c>
      <c r="AQ1116" s="79">
        <v>0</v>
      </c>
      <c r="AR1116" s="79">
        <v>0</v>
      </c>
      <c r="AS1116" s="79"/>
      <c r="AT1116" s="79"/>
      <c r="AU1116" s="79"/>
      <c r="AV1116" s="79"/>
      <c r="AW1116" s="79"/>
      <c r="AX1116" s="79"/>
      <c r="AY1116" s="79"/>
      <c r="AZ1116" s="79"/>
      <c r="BA1116">
        <v>1</v>
      </c>
      <c r="BB1116">
        <v>0</v>
      </c>
      <c r="BC1116" s="79" t="str">
        <f>IF(Edges[[#This Row],[Sentiment]]=0,"NEUTRAL",IF(Edges[[#This Row],[Sentiment]]=1,"POSITIVE",IF(Edges[[#This Row],[Sentiment]]=-1,"NEGATIVE")))</f>
        <v>NEUTRAL</v>
      </c>
      <c r="BD1116" s="79" t="str">
        <f>IF(Edges[[#This Row],[Vertex 1]]=Edges[[#This Row],[Vertex 2]],"HIDE","SHOW")</f>
        <v>SHOW</v>
      </c>
      <c r="BE1116" s="78" t="str">
        <f>REPLACE(INDEX(GroupVertices[Group], MATCH(Edges[[#This Row],[Vertex 1]],GroupVertices[Vertex],0)),1,1,"")</f>
        <v>EUTRAL</v>
      </c>
      <c r="BF1116" s="78" t="str">
        <f>REPLACE(INDEX(GroupVertices[Group], MATCH(Edges[[#This Row],[Vertex 2]],GroupVertices[Vertex],0)),1,1,"")</f>
        <v>EUTRAL</v>
      </c>
    </row>
    <row r="1117" spans="1:58" x14ac:dyDescent="0.25">
      <c r="A1117" s="64" t="s">
        <v>908</v>
      </c>
      <c r="B1117" s="64" t="s">
        <v>1549</v>
      </c>
      <c r="C1117" s="65"/>
      <c r="D1117" s="66"/>
      <c r="E1117" s="67"/>
      <c r="F1117" s="68"/>
      <c r="G1117" s="65" t="str">
        <f>IF(Edges[[#This Row],[Vertex 1]]=Edges[[#This Row],[Vertex 2]],"HIDE","SHOW")</f>
        <v>SHOW</v>
      </c>
      <c r="H1117" s="69"/>
      <c r="I1117" s="70"/>
      <c r="J1117" s="70"/>
      <c r="K1117" s="34" t="s">
        <v>65</v>
      </c>
      <c r="L1117" s="77">
        <v>1117</v>
      </c>
      <c r="M1117" s="77"/>
      <c r="N1117" s="72"/>
      <c r="O1117" s="79" t="s">
        <v>1646</v>
      </c>
      <c r="P1117" s="81">
        <v>42853.579895833333</v>
      </c>
      <c r="Q1117" s="79" t="s">
        <v>2269</v>
      </c>
      <c r="R1117" s="82" t="s">
        <v>3557</v>
      </c>
      <c r="S1117" s="79" t="s">
        <v>4027</v>
      </c>
      <c r="T1117" s="79"/>
      <c r="U1117" s="79"/>
      <c r="V1117" s="82" t="s">
        <v>5280</v>
      </c>
      <c r="W1117" s="81">
        <v>42853.579895833333</v>
      </c>
      <c r="X1117" s="82" t="s">
        <v>6706</v>
      </c>
      <c r="Y1117" s="79"/>
      <c r="Z1117" s="79"/>
      <c r="AA1117" s="83" t="s">
        <v>8753</v>
      </c>
      <c r="AB1117" s="79"/>
      <c r="AC1117" s="79" t="b">
        <v>0</v>
      </c>
      <c r="AD1117" s="79">
        <v>1</v>
      </c>
      <c r="AE1117" s="83" t="s">
        <v>9915</v>
      </c>
      <c r="AF1117" s="79" t="b">
        <v>0</v>
      </c>
      <c r="AG1117" s="79" t="s">
        <v>9963</v>
      </c>
      <c r="AH1117" s="79"/>
      <c r="AI1117" s="83" t="s">
        <v>9915</v>
      </c>
      <c r="AJ1117" s="79" t="b">
        <v>0</v>
      </c>
      <c r="AK1117" s="79">
        <v>0</v>
      </c>
      <c r="AL1117" s="83" t="s">
        <v>9915</v>
      </c>
      <c r="AM1117" s="79" t="s">
        <v>10000</v>
      </c>
      <c r="AN1117" s="79" t="b">
        <v>0</v>
      </c>
      <c r="AO1117" s="83" t="s">
        <v>8753</v>
      </c>
      <c r="AP1117" s="79" t="s">
        <v>179</v>
      </c>
      <c r="AQ1117" s="79">
        <v>0</v>
      </c>
      <c r="AR1117" s="79">
        <v>0</v>
      </c>
      <c r="AS1117" s="79"/>
      <c r="AT1117" s="79"/>
      <c r="AU1117" s="79"/>
      <c r="AV1117" s="79"/>
      <c r="AW1117" s="79"/>
      <c r="AX1117" s="79"/>
      <c r="AY1117" s="79"/>
      <c r="AZ1117" s="79"/>
      <c r="BA1117">
        <v>1</v>
      </c>
      <c r="BB1117">
        <v>1</v>
      </c>
      <c r="BC1117" s="79" t="str">
        <f>IF(Edges[[#This Row],[Sentiment]]=0,"NEUTRAL",IF(Edges[[#This Row],[Sentiment]]=1,"POSITIVE",IF(Edges[[#This Row],[Sentiment]]=-1,"NEGATIVE")))</f>
        <v>POSITIVE</v>
      </c>
      <c r="BD1117" s="79" t="str">
        <f>IF(Edges[[#This Row],[Vertex 1]]=Edges[[#This Row],[Vertex 2]],"HIDE","SHOW")</f>
        <v>SHOW</v>
      </c>
      <c r="BE1117" s="78" t="str">
        <f>REPLACE(INDEX(GroupVertices[Group], MATCH(Edges[[#This Row],[Vertex 1]],GroupVertices[Vertex],0)),1,1,"")</f>
        <v>OSITIVE</v>
      </c>
      <c r="BF1117" s="78" t="str">
        <f>REPLACE(INDEX(GroupVertices[Group], MATCH(Edges[[#This Row],[Vertex 2]],GroupVertices[Vertex],0)),1,1,"")</f>
        <v>eneral</v>
      </c>
    </row>
    <row r="1118" spans="1:58" hidden="1" x14ac:dyDescent="0.25">
      <c r="A1118" s="64" t="s">
        <v>909</v>
      </c>
      <c r="B1118" s="64" t="s">
        <v>909</v>
      </c>
      <c r="C1118" s="65"/>
      <c r="D1118" s="66"/>
      <c r="E1118" s="67"/>
      <c r="F1118" s="68"/>
      <c r="G1118" s="65" t="str">
        <f>IF(Edges[[#This Row],[Vertex 1]]=Edges[[#This Row],[Vertex 2]],"HIDE","SHOW")</f>
        <v>HIDE</v>
      </c>
      <c r="H1118" s="69"/>
      <c r="I1118" s="70"/>
      <c r="J1118" s="70"/>
      <c r="K1118" s="34"/>
      <c r="L1118" s="77"/>
      <c r="M1118" s="77"/>
      <c r="N1118" s="72"/>
      <c r="O1118" s="79" t="s">
        <v>179</v>
      </c>
      <c r="P1118" s="81">
        <v>42853.580081018517</v>
      </c>
      <c r="Q1118" s="79" t="s">
        <v>2270</v>
      </c>
      <c r="R1118" s="82" t="s">
        <v>3416</v>
      </c>
      <c r="S1118" s="79" t="s">
        <v>4037</v>
      </c>
      <c r="T1118" s="79"/>
      <c r="U1118" s="79"/>
      <c r="V1118" s="82" t="s">
        <v>4787</v>
      </c>
      <c r="W1118" s="81">
        <v>42853.580081018517</v>
      </c>
      <c r="X1118" s="82" t="s">
        <v>6707</v>
      </c>
      <c r="Y1118" s="79"/>
      <c r="Z1118" s="79"/>
      <c r="AA1118" s="83" t="s">
        <v>8754</v>
      </c>
      <c r="AB1118" s="79"/>
      <c r="AC1118" s="79" t="b">
        <v>0</v>
      </c>
      <c r="AD1118" s="79">
        <v>0</v>
      </c>
      <c r="AE1118" s="83" t="s">
        <v>9915</v>
      </c>
      <c r="AF1118" s="79" t="b">
        <v>0</v>
      </c>
      <c r="AG1118" s="79" t="s">
        <v>9963</v>
      </c>
      <c r="AH1118" s="79"/>
      <c r="AI1118" s="83" t="s">
        <v>9915</v>
      </c>
      <c r="AJ1118" s="79" t="b">
        <v>0</v>
      </c>
      <c r="AK1118" s="79">
        <v>0</v>
      </c>
      <c r="AL1118" s="83" t="s">
        <v>9915</v>
      </c>
      <c r="AM1118" s="79" t="s">
        <v>10040</v>
      </c>
      <c r="AN1118" s="79" t="b">
        <v>0</v>
      </c>
      <c r="AO1118" s="83" t="s">
        <v>8754</v>
      </c>
      <c r="AP1118" s="79" t="s">
        <v>179</v>
      </c>
      <c r="AQ1118" s="79">
        <v>0</v>
      </c>
      <c r="AR1118" s="79">
        <v>0</v>
      </c>
      <c r="AS1118" s="79"/>
      <c r="AT1118" s="79"/>
      <c r="AU1118" s="79"/>
      <c r="AV1118" s="79"/>
      <c r="AW1118" s="79"/>
      <c r="AX1118" s="79"/>
      <c r="AY1118" s="79"/>
      <c r="AZ1118" s="79"/>
      <c r="BA1118">
        <v>1</v>
      </c>
      <c r="BB1118">
        <v>0</v>
      </c>
      <c r="BC1118" s="79" t="str">
        <f>IF(Edges[[#This Row],[Sentiment]]=0,"NEUTRAL",IF(Edges[[#This Row],[Sentiment]]=1,"POSITIVE",IF(Edges[[#This Row],[Sentiment]]=-1,"NEGATIVE")))</f>
        <v>NEUTRAL</v>
      </c>
      <c r="BD1118" s="79" t="str">
        <f>IF(Edges[[#This Row],[Vertex 1]]=Edges[[#This Row],[Vertex 2]],"HIDE","SHOW")</f>
        <v>HIDE</v>
      </c>
      <c r="BE1118" s="124" t="e">
        <f>REPLACE(INDEX(GroupVertices[Group], MATCH(Edges[[#This Row],[Vertex 1]],GroupVertices[Vertex],0)),1,1,"")</f>
        <v>#N/A</v>
      </c>
      <c r="BF1118" s="124" t="e">
        <f>REPLACE(INDEX(GroupVertices[Group], MATCH(Edges[[#This Row],[Vertex 2]],GroupVertices[Vertex],0)),1,1,"")</f>
        <v>#N/A</v>
      </c>
    </row>
    <row r="1119" spans="1:58" x14ac:dyDescent="0.25">
      <c r="A1119" s="64" t="s">
        <v>910</v>
      </c>
      <c r="B1119" s="64" t="s">
        <v>1544</v>
      </c>
      <c r="C1119" s="65"/>
      <c r="D1119" s="66"/>
      <c r="E1119" s="67"/>
      <c r="F1119" s="68"/>
      <c r="G1119" s="65" t="str">
        <f>IF(Edges[[#This Row],[Vertex 1]]=Edges[[#This Row],[Vertex 2]],"HIDE","SHOW")</f>
        <v>SHOW</v>
      </c>
      <c r="H1119" s="69"/>
      <c r="I1119" s="70"/>
      <c r="J1119" s="70"/>
      <c r="K1119" s="34" t="s">
        <v>65</v>
      </c>
      <c r="L1119" s="77">
        <v>1119</v>
      </c>
      <c r="M1119" s="77"/>
      <c r="N1119" s="72"/>
      <c r="O1119" s="79" t="s">
        <v>1646</v>
      </c>
      <c r="P1119" s="81">
        <v>42853.588217592594</v>
      </c>
      <c r="Q1119" s="79" t="s">
        <v>2271</v>
      </c>
      <c r="R1119" s="82" t="s">
        <v>3558</v>
      </c>
      <c r="S1119" s="79" t="s">
        <v>4096</v>
      </c>
      <c r="T1119" s="79"/>
      <c r="U1119" s="79"/>
      <c r="V1119" s="82" t="s">
        <v>5281</v>
      </c>
      <c r="W1119" s="81">
        <v>42853.588217592594</v>
      </c>
      <c r="X1119" s="82" t="s">
        <v>6708</v>
      </c>
      <c r="Y1119" s="79"/>
      <c r="Z1119" s="79"/>
      <c r="AA1119" s="83" t="s">
        <v>8755</v>
      </c>
      <c r="AB1119" s="79"/>
      <c r="AC1119" s="79" t="b">
        <v>0</v>
      </c>
      <c r="AD1119" s="79">
        <v>0</v>
      </c>
      <c r="AE1119" s="83" t="s">
        <v>9915</v>
      </c>
      <c r="AF1119" s="79" t="b">
        <v>0</v>
      </c>
      <c r="AG1119" s="79" t="s">
        <v>9964</v>
      </c>
      <c r="AH1119" s="79"/>
      <c r="AI1119" s="83" t="s">
        <v>9915</v>
      </c>
      <c r="AJ1119" s="79" t="b">
        <v>0</v>
      </c>
      <c r="AK1119" s="79">
        <v>0</v>
      </c>
      <c r="AL1119" s="83" t="s">
        <v>9915</v>
      </c>
      <c r="AM1119" s="79" t="s">
        <v>9991</v>
      </c>
      <c r="AN1119" s="79" t="b">
        <v>0</v>
      </c>
      <c r="AO1119" s="83" t="s">
        <v>8755</v>
      </c>
      <c r="AP1119" s="79" t="s">
        <v>179</v>
      </c>
      <c r="AQ1119" s="79">
        <v>0</v>
      </c>
      <c r="AR1119" s="79">
        <v>0</v>
      </c>
      <c r="AS1119" s="79"/>
      <c r="AT1119" s="79"/>
      <c r="AU1119" s="79"/>
      <c r="AV1119" s="79"/>
      <c r="AW1119" s="79"/>
      <c r="AX1119" s="79"/>
      <c r="AY1119" s="79"/>
      <c r="AZ1119" s="79"/>
      <c r="BA1119">
        <v>1</v>
      </c>
      <c r="BB1119">
        <v>0</v>
      </c>
      <c r="BC1119" s="79" t="str">
        <f>IF(Edges[[#This Row],[Sentiment]]=0,"NEUTRAL",IF(Edges[[#This Row],[Sentiment]]=1,"POSITIVE",IF(Edges[[#This Row],[Sentiment]]=-1,"NEGATIVE")))</f>
        <v>NEUTRAL</v>
      </c>
      <c r="BD1119" s="79" t="str">
        <f>IF(Edges[[#This Row],[Vertex 1]]=Edges[[#This Row],[Vertex 2]],"HIDE","SHOW")</f>
        <v>SHOW</v>
      </c>
      <c r="BE1119" s="78" t="str">
        <f>REPLACE(INDEX(GroupVertices[Group], MATCH(Edges[[#This Row],[Vertex 1]],GroupVertices[Vertex],0)),1,1,"")</f>
        <v>EUTRAL</v>
      </c>
      <c r="BF1119" s="78" t="str">
        <f>REPLACE(INDEX(GroupVertices[Group], MATCH(Edges[[#This Row],[Vertex 2]],GroupVertices[Vertex],0)),1,1,"")</f>
        <v>eneral</v>
      </c>
    </row>
    <row r="1120" spans="1:58" x14ac:dyDescent="0.25">
      <c r="A1120" s="64" t="s">
        <v>911</v>
      </c>
      <c r="B1120" s="64" t="s">
        <v>1579</v>
      </c>
      <c r="C1120" s="65"/>
      <c r="D1120" s="66"/>
      <c r="E1120" s="67"/>
      <c r="F1120" s="68"/>
      <c r="G1120" s="65" t="str">
        <f>IF(Edges[[#This Row],[Vertex 1]]=Edges[[#This Row],[Vertex 2]],"HIDE","SHOW")</f>
        <v>SHOW</v>
      </c>
      <c r="H1120" s="69"/>
      <c r="I1120" s="70"/>
      <c r="J1120" s="70"/>
      <c r="K1120" s="34" t="s">
        <v>65</v>
      </c>
      <c r="L1120" s="77">
        <v>1120</v>
      </c>
      <c r="M1120" s="77"/>
      <c r="N1120" s="72"/>
      <c r="O1120" s="79" t="s">
        <v>1646</v>
      </c>
      <c r="P1120" s="81">
        <v>42852.299756944441</v>
      </c>
      <c r="Q1120" s="79" t="s">
        <v>2272</v>
      </c>
      <c r="R1120" s="82" t="s">
        <v>3559</v>
      </c>
      <c r="S1120" s="79" t="s">
        <v>4051</v>
      </c>
      <c r="T1120" s="79"/>
      <c r="U1120" s="79"/>
      <c r="V1120" s="82" t="s">
        <v>5282</v>
      </c>
      <c r="W1120" s="81">
        <v>42852.299756944441</v>
      </c>
      <c r="X1120" s="82" t="s">
        <v>6709</v>
      </c>
      <c r="Y1120" s="79"/>
      <c r="Z1120" s="79"/>
      <c r="AA1120" s="83" t="s">
        <v>8756</v>
      </c>
      <c r="AB1120" s="83" t="s">
        <v>9894</v>
      </c>
      <c r="AC1120" s="79" t="b">
        <v>0</v>
      </c>
      <c r="AD1120" s="79">
        <v>0</v>
      </c>
      <c r="AE1120" s="83" t="s">
        <v>9921</v>
      </c>
      <c r="AF1120" s="79" t="b">
        <v>0</v>
      </c>
      <c r="AG1120" s="79" t="s">
        <v>9963</v>
      </c>
      <c r="AH1120" s="79"/>
      <c r="AI1120" s="83" t="s">
        <v>9915</v>
      </c>
      <c r="AJ1120" s="79" t="b">
        <v>0</v>
      </c>
      <c r="AK1120" s="79">
        <v>0</v>
      </c>
      <c r="AL1120" s="83" t="s">
        <v>9915</v>
      </c>
      <c r="AM1120" s="79" t="s">
        <v>9991</v>
      </c>
      <c r="AN1120" s="79" t="b">
        <v>1</v>
      </c>
      <c r="AO1120" s="83" t="s">
        <v>9894</v>
      </c>
      <c r="AP1120" s="79" t="s">
        <v>179</v>
      </c>
      <c r="AQ1120" s="79">
        <v>0</v>
      </c>
      <c r="AR1120" s="79">
        <v>0</v>
      </c>
      <c r="AS1120" s="79"/>
      <c r="AT1120" s="79"/>
      <c r="AU1120" s="79"/>
      <c r="AV1120" s="79"/>
      <c r="AW1120" s="79"/>
      <c r="AX1120" s="79"/>
      <c r="AY1120" s="79"/>
      <c r="AZ1120" s="79"/>
      <c r="BA1120">
        <v>1</v>
      </c>
      <c r="BB1120">
        <v>0</v>
      </c>
      <c r="BC1120" s="79" t="str">
        <f>IF(Edges[[#This Row],[Sentiment]]=0,"NEUTRAL",IF(Edges[[#This Row],[Sentiment]]=1,"POSITIVE",IF(Edges[[#This Row],[Sentiment]]=-1,"NEGATIVE")))</f>
        <v>NEUTRAL</v>
      </c>
      <c r="BD1120" s="79" t="str">
        <f>IF(Edges[[#This Row],[Vertex 1]]=Edges[[#This Row],[Vertex 2]],"HIDE","SHOW")</f>
        <v>SHOW</v>
      </c>
      <c r="BE1120" s="78" t="str">
        <f>REPLACE(INDEX(GroupVertices[Group], MATCH(Edges[[#This Row],[Vertex 1]],GroupVertices[Vertex],0)),1,1,"")</f>
        <v>EUTRAL</v>
      </c>
      <c r="BF1120" s="78" t="str">
        <f>REPLACE(INDEX(GroupVertices[Group], MATCH(Edges[[#This Row],[Vertex 2]],GroupVertices[Vertex],0)),1,1,"")</f>
        <v>eneral</v>
      </c>
    </row>
    <row r="1121" spans="1:58" x14ac:dyDescent="0.25">
      <c r="A1121" s="64" t="s">
        <v>911</v>
      </c>
      <c r="B1121" s="64" t="s">
        <v>1600</v>
      </c>
      <c r="C1121" s="65"/>
      <c r="D1121" s="66"/>
      <c r="E1121" s="67"/>
      <c r="F1121" s="68"/>
      <c r="G1121" s="65" t="str">
        <f>IF(Edges[[#This Row],[Vertex 1]]=Edges[[#This Row],[Vertex 2]],"HIDE","SHOW")</f>
        <v>SHOW</v>
      </c>
      <c r="H1121" s="69"/>
      <c r="I1121" s="70"/>
      <c r="J1121" s="70"/>
      <c r="K1121" s="34" t="s">
        <v>65</v>
      </c>
      <c r="L1121" s="77">
        <v>1121</v>
      </c>
      <c r="M1121" s="77"/>
      <c r="N1121" s="72"/>
      <c r="O1121" s="79" t="s">
        <v>1646</v>
      </c>
      <c r="P1121" s="81">
        <v>42852.299756944441</v>
      </c>
      <c r="Q1121" s="79" t="s">
        <v>2272</v>
      </c>
      <c r="R1121" s="82" t="s">
        <v>3559</v>
      </c>
      <c r="S1121" s="79" t="s">
        <v>4051</v>
      </c>
      <c r="T1121" s="79"/>
      <c r="U1121" s="79"/>
      <c r="V1121" s="82" t="s">
        <v>5282</v>
      </c>
      <c r="W1121" s="81">
        <v>42852.299756944441</v>
      </c>
      <c r="X1121" s="82" t="s">
        <v>6709</v>
      </c>
      <c r="Y1121" s="79"/>
      <c r="Z1121" s="79"/>
      <c r="AA1121" s="83" t="s">
        <v>8756</v>
      </c>
      <c r="AB1121" s="83" t="s">
        <v>9894</v>
      </c>
      <c r="AC1121" s="79" t="b">
        <v>0</v>
      </c>
      <c r="AD1121" s="79">
        <v>0</v>
      </c>
      <c r="AE1121" s="83" t="s">
        <v>9921</v>
      </c>
      <c r="AF1121" s="79" t="b">
        <v>0</v>
      </c>
      <c r="AG1121" s="79" t="s">
        <v>9963</v>
      </c>
      <c r="AH1121" s="79"/>
      <c r="AI1121" s="83" t="s">
        <v>9915</v>
      </c>
      <c r="AJ1121" s="79" t="b">
        <v>0</v>
      </c>
      <c r="AK1121" s="79">
        <v>0</v>
      </c>
      <c r="AL1121" s="83" t="s">
        <v>9915</v>
      </c>
      <c r="AM1121" s="79" t="s">
        <v>9991</v>
      </c>
      <c r="AN1121" s="79" t="b">
        <v>1</v>
      </c>
      <c r="AO1121" s="83" t="s">
        <v>9894</v>
      </c>
      <c r="AP1121" s="79" t="s">
        <v>179</v>
      </c>
      <c r="AQ1121" s="79">
        <v>0</v>
      </c>
      <c r="AR1121" s="79">
        <v>0</v>
      </c>
      <c r="AS1121" s="79"/>
      <c r="AT1121" s="79"/>
      <c r="AU1121" s="79"/>
      <c r="AV1121" s="79"/>
      <c r="AW1121" s="79"/>
      <c r="AX1121" s="79"/>
      <c r="AY1121" s="79"/>
      <c r="AZ1121" s="79"/>
      <c r="BA1121">
        <v>1</v>
      </c>
      <c r="BB1121">
        <v>0</v>
      </c>
      <c r="BC1121" s="79" t="str">
        <f>IF(Edges[[#This Row],[Sentiment]]=0,"NEUTRAL",IF(Edges[[#This Row],[Sentiment]]=1,"POSITIVE",IF(Edges[[#This Row],[Sentiment]]=-1,"NEGATIVE")))</f>
        <v>NEUTRAL</v>
      </c>
      <c r="BD1121" s="79" t="str">
        <f>IF(Edges[[#This Row],[Vertex 1]]=Edges[[#This Row],[Vertex 2]],"HIDE","SHOW")</f>
        <v>SHOW</v>
      </c>
      <c r="BE1121" s="78" t="str">
        <f>REPLACE(INDEX(GroupVertices[Group], MATCH(Edges[[#This Row],[Vertex 1]],GroupVertices[Vertex],0)),1,1,"")</f>
        <v>EUTRAL</v>
      </c>
      <c r="BF1121" s="78" t="str">
        <f>REPLACE(INDEX(GroupVertices[Group], MATCH(Edges[[#This Row],[Vertex 2]],GroupVertices[Vertex],0)),1,1,"")</f>
        <v>EUTRAL</v>
      </c>
    </row>
    <row r="1122" spans="1:58" x14ac:dyDescent="0.25">
      <c r="A1122" s="64" t="s">
        <v>911</v>
      </c>
      <c r="B1122" s="64" t="s">
        <v>1544</v>
      </c>
      <c r="C1122" s="65"/>
      <c r="D1122" s="66"/>
      <c r="E1122" s="67"/>
      <c r="F1122" s="68"/>
      <c r="G1122" s="65" t="str">
        <f>IF(Edges[[#This Row],[Vertex 1]]=Edges[[#This Row],[Vertex 2]],"HIDE","SHOW")</f>
        <v>SHOW</v>
      </c>
      <c r="H1122" s="69"/>
      <c r="I1122" s="70"/>
      <c r="J1122" s="70"/>
      <c r="K1122" s="34" t="s">
        <v>65</v>
      </c>
      <c r="L1122" s="77">
        <v>1122</v>
      </c>
      <c r="M1122" s="77"/>
      <c r="N1122" s="72"/>
      <c r="O1122" s="79" t="s">
        <v>1647</v>
      </c>
      <c r="P1122" s="81">
        <v>42852.299756944441</v>
      </c>
      <c r="Q1122" s="79" t="s">
        <v>2272</v>
      </c>
      <c r="R1122" s="82" t="s">
        <v>3559</v>
      </c>
      <c r="S1122" s="79" t="s">
        <v>4051</v>
      </c>
      <c r="T1122" s="79"/>
      <c r="U1122" s="79"/>
      <c r="V1122" s="82" t="s">
        <v>5282</v>
      </c>
      <c r="W1122" s="81">
        <v>42852.299756944441</v>
      </c>
      <c r="X1122" s="82" t="s">
        <v>6709</v>
      </c>
      <c r="Y1122" s="79"/>
      <c r="Z1122" s="79"/>
      <c r="AA1122" s="83" t="s">
        <v>8756</v>
      </c>
      <c r="AB1122" s="83" t="s">
        <v>9894</v>
      </c>
      <c r="AC1122" s="79" t="b">
        <v>0</v>
      </c>
      <c r="AD1122" s="79">
        <v>0</v>
      </c>
      <c r="AE1122" s="83" t="s">
        <v>9921</v>
      </c>
      <c r="AF1122" s="79" t="b">
        <v>0</v>
      </c>
      <c r="AG1122" s="79" t="s">
        <v>9963</v>
      </c>
      <c r="AH1122" s="79"/>
      <c r="AI1122" s="83" t="s">
        <v>9915</v>
      </c>
      <c r="AJ1122" s="79" t="b">
        <v>0</v>
      </c>
      <c r="AK1122" s="79">
        <v>0</v>
      </c>
      <c r="AL1122" s="83" t="s">
        <v>9915</v>
      </c>
      <c r="AM1122" s="79" t="s">
        <v>9991</v>
      </c>
      <c r="AN1122" s="79" t="b">
        <v>1</v>
      </c>
      <c r="AO1122" s="83" t="s">
        <v>9894</v>
      </c>
      <c r="AP1122" s="79" t="s">
        <v>179</v>
      </c>
      <c r="AQ1122" s="79">
        <v>0</v>
      </c>
      <c r="AR1122" s="79">
        <v>0</v>
      </c>
      <c r="AS1122" s="79"/>
      <c r="AT1122" s="79"/>
      <c r="AU1122" s="79"/>
      <c r="AV1122" s="79"/>
      <c r="AW1122" s="79"/>
      <c r="AX1122" s="79"/>
      <c r="AY1122" s="79"/>
      <c r="AZ1122" s="79"/>
      <c r="BA1122">
        <v>2</v>
      </c>
      <c r="BB1122">
        <v>0</v>
      </c>
      <c r="BC1122" s="79" t="str">
        <f>IF(Edges[[#This Row],[Sentiment]]=0,"NEUTRAL",IF(Edges[[#This Row],[Sentiment]]=1,"POSITIVE",IF(Edges[[#This Row],[Sentiment]]=-1,"NEGATIVE")))</f>
        <v>NEUTRAL</v>
      </c>
      <c r="BD1122" s="79" t="str">
        <f>IF(Edges[[#This Row],[Vertex 1]]=Edges[[#This Row],[Vertex 2]],"HIDE","SHOW")</f>
        <v>SHOW</v>
      </c>
      <c r="BE1122" s="78" t="str">
        <f>REPLACE(INDEX(GroupVertices[Group], MATCH(Edges[[#This Row],[Vertex 1]],GroupVertices[Vertex],0)),1,1,"")</f>
        <v>EUTRAL</v>
      </c>
      <c r="BF1122" s="78" t="str">
        <f>REPLACE(INDEX(GroupVertices[Group], MATCH(Edges[[#This Row],[Vertex 2]],GroupVertices[Vertex],0)),1,1,"")</f>
        <v>eneral</v>
      </c>
    </row>
    <row r="1123" spans="1:58" x14ac:dyDescent="0.25">
      <c r="A1123" s="64" t="s">
        <v>911</v>
      </c>
      <c r="B1123" s="64" t="s">
        <v>1544</v>
      </c>
      <c r="C1123" s="65"/>
      <c r="D1123" s="66"/>
      <c r="E1123" s="67"/>
      <c r="F1123" s="68"/>
      <c r="G1123" s="65" t="str">
        <f>IF(Edges[[#This Row],[Vertex 1]]=Edges[[#This Row],[Vertex 2]],"HIDE","SHOW")</f>
        <v>SHOW</v>
      </c>
      <c r="H1123" s="69"/>
      <c r="I1123" s="70"/>
      <c r="J1123" s="70"/>
      <c r="K1123" s="34" t="s">
        <v>65</v>
      </c>
      <c r="L1123" s="77">
        <v>1123</v>
      </c>
      <c r="M1123" s="77"/>
      <c r="N1123" s="72"/>
      <c r="O1123" s="79" t="s">
        <v>1647</v>
      </c>
      <c r="P1123" s="81">
        <v>42853.588599537034</v>
      </c>
      <c r="Q1123" s="79" t="s">
        <v>2273</v>
      </c>
      <c r="R1123" s="79"/>
      <c r="S1123" s="79"/>
      <c r="T1123" s="79"/>
      <c r="U1123" s="79"/>
      <c r="V1123" s="82" t="s">
        <v>5282</v>
      </c>
      <c r="W1123" s="81">
        <v>42853.588599537034</v>
      </c>
      <c r="X1123" s="82" t="s">
        <v>6710</v>
      </c>
      <c r="Y1123" s="79"/>
      <c r="Z1123" s="79"/>
      <c r="AA1123" s="83" t="s">
        <v>8757</v>
      </c>
      <c r="AB1123" s="83" t="s">
        <v>9895</v>
      </c>
      <c r="AC1123" s="79" t="b">
        <v>0</v>
      </c>
      <c r="AD1123" s="79">
        <v>0</v>
      </c>
      <c r="AE1123" s="83" t="s">
        <v>9921</v>
      </c>
      <c r="AF1123" s="79" t="b">
        <v>0</v>
      </c>
      <c r="AG1123" s="79" t="s">
        <v>9963</v>
      </c>
      <c r="AH1123" s="79"/>
      <c r="AI1123" s="83" t="s">
        <v>9915</v>
      </c>
      <c r="AJ1123" s="79" t="b">
        <v>0</v>
      </c>
      <c r="AK1123" s="79">
        <v>0</v>
      </c>
      <c r="AL1123" s="83" t="s">
        <v>9915</v>
      </c>
      <c r="AM1123" s="79" t="s">
        <v>9991</v>
      </c>
      <c r="AN1123" s="79" t="b">
        <v>0</v>
      </c>
      <c r="AO1123" s="83" t="s">
        <v>9895</v>
      </c>
      <c r="AP1123" s="79" t="s">
        <v>179</v>
      </c>
      <c r="AQ1123" s="79">
        <v>0</v>
      </c>
      <c r="AR1123" s="79">
        <v>0</v>
      </c>
      <c r="AS1123" s="79"/>
      <c r="AT1123" s="79"/>
      <c r="AU1123" s="79"/>
      <c r="AV1123" s="79"/>
      <c r="AW1123" s="79"/>
      <c r="AX1123" s="79"/>
      <c r="AY1123" s="79"/>
      <c r="AZ1123" s="79"/>
      <c r="BA1123">
        <v>2</v>
      </c>
      <c r="BB1123">
        <v>0</v>
      </c>
      <c r="BC1123" s="79" t="str">
        <f>IF(Edges[[#This Row],[Sentiment]]=0,"NEUTRAL",IF(Edges[[#This Row],[Sentiment]]=1,"POSITIVE",IF(Edges[[#This Row],[Sentiment]]=-1,"NEGATIVE")))</f>
        <v>NEUTRAL</v>
      </c>
      <c r="BD1123" s="79" t="str">
        <f>IF(Edges[[#This Row],[Vertex 1]]=Edges[[#This Row],[Vertex 2]],"HIDE","SHOW")</f>
        <v>SHOW</v>
      </c>
      <c r="BE1123" s="78" t="str">
        <f>REPLACE(INDEX(GroupVertices[Group], MATCH(Edges[[#This Row],[Vertex 1]],GroupVertices[Vertex],0)),1,1,"")</f>
        <v>EUTRAL</v>
      </c>
      <c r="BF1123" s="78" t="str">
        <f>REPLACE(INDEX(GroupVertices[Group], MATCH(Edges[[#This Row],[Vertex 2]],GroupVertices[Vertex],0)),1,1,"")</f>
        <v>eneral</v>
      </c>
    </row>
    <row r="1124" spans="1:58" x14ac:dyDescent="0.25">
      <c r="A1124" s="64" t="s">
        <v>912</v>
      </c>
      <c r="B1124" s="64" t="s">
        <v>1406</v>
      </c>
      <c r="C1124" s="65"/>
      <c r="D1124" s="66"/>
      <c r="E1124" s="67"/>
      <c r="F1124" s="68"/>
      <c r="G1124" s="65" t="str">
        <f>IF(Edges[[#This Row],[Vertex 1]]=Edges[[#This Row],[Vertex 2]],"HIDE","SHOW")</f>
        <v>SHOW</v>
      </c>
      <c r="H1124" s="69"/>
      <c r="I1124" s="70"/>
      <c r="J1124" s="70"/>
      <c r="K1124" s="34" t="s">
        <v>65</v>
      </c>
      <c r="L1124" s="77">
        <v>1124</v>
      </c>
      <c r="M1124" s="77"/>
      <c r="N1124" s="72"/>
      <c r="O1124" s="79" t="s">
        <v>1646</v>
      </c>
      <c r="P1124" s="81">
        <v>42853.592037037037</v>
      </c>
      <c r="Q1124" s="79" t="s">
        <v>1901</v>
      </c>
      <c r="R1124" s="82" t="s">
        <v>3364</v>
      </c>
      <c r="S1124" s="79" t="s">
        <v>4048</v>
      </c>
      <c r="T1124" s="79"/>
      <c r="U1124" s="82" t="s">
        <v>4516</v>
      </c>
      <c r="V1124" s="82" t="s">
        <v>4516</v>
      </c>
      <c r="W1124" s="81">
        <v>42853.592037037037</v>
      </c>
      <c r="X1124" s="82" t="s">
        <v>6711</v>
      </c>
      <c r="Y1124" s="79"/>
      <c r="Z1124" s="79"/>
      <c r="AA1124" s="83" t="s">
        <v>8758</v>
      </c>
      <c r="AB1124" s="79"/>
      <c r="AC1124" s="79" t="b">
        <v>0</v>
      </c>
      <c r="AD1124" s="79">
        <v>0</v>
      </c>
      <c r="AE1124" s="83" t="s">
        <v>9915</v>
      </c>
      <c r="AF1124" s="79" t="b">
        <v>0</v>
      </c>
      <c r="AG1124" s="79" t="s">
        <v>9963</v>
      </c>
      <c r="AH1124" s="79"/>
      <c r="AI1124" s="83" t="s">
        <v>9915</v>
      </c>
      <c r="AJ1124" s="79" t="b">
        <v>0</v>
      </c>
      <c r="AK1124" s="79">
        <v>10</v>
      </c>
      <c r="AL1124" s="83" t="s">
        <v>9512</v>
      </c>
      <c r="AM1124" s="79" t="s">
        <v>9993</v>
      </c>
      <c r="AN1124" s="79" t="b">
        <v>0</v>
      </c>
      <c r="AO1124" s="83" t="s">
        <v>9512</v>
      </c>
      <c r="AP1124" s="79" t="s">
        <v>179</v>
      </c>
      <c r="AQ1124" s="79">
        <v>0</v>
      </c>
      <c r="AR1124" s="79">
        <v>0</v>
      </c>
      <c r="AS1124" s="79"/>
      <c r="AT1124" s="79"/>
      <c r="AU1124" s="79"/>
      <c r="AV1124" s="79"/>
      <c r="AW1124" s="79"/>
      <c r="AX1124" s="79"/>
      <c r="AY1124" s="79"/>
      <c r="AZ1124" s="79"/>
      <c r="BA1124">
        <v>1</v>
      </c>
      <c r="BB1124">
        <v>0</v>
      </c>
      <c r="BC1124" s="79" t="str">
        <f>IF(Edges[[#This Row],[Sentiment]]=0,"NEUTRAL",IF(Edges[[#This Row],[Sentiment]]=1,"POSITIVE",IF(Edges[[#This Row],[Sentiment]]=-1,"NEGATIVE")))</f>
        <v>NEUTRAL</v>
      </c>
      <c r="BD1124" s="79" t="str">
        <f>IF(Edges[[#This Row],[Vertex 1]]=Edges[[#This Row],[Vertex 2]],"HIDE","SHOW")</f>
        <v>SHOW</v>
      </c>
      <c r="BE1124" s="78" t="str">
        <f>REPLACE(INDEX(GroupVertices[Group], MATCH(Edges[[#This Row],[Vertex 1]],GroupVertices[Vertex],0)),1,1,"")</f>
        <v>EUTRAL</v>
      </c>
      <c r="BF1124" s="78" t="str">
        <f>REPLACE(INDEX(GroupVertices[Group], MATCH(Edges[[#This Row],[Vertex 2]],GroupVertices[Vertex],0)),1,1,"")</f>
        <v>eneral</v>
      </c>
    </row>
    <row r="1125" spans="1:58" x14ac:dyDescent="0.25">
      <c r="A1125" s="64" t="s">
        <v>912</v>
      </c>
      <c r="B1125" s="64" t="s">
        <v>1405</v>
      </c>
      <c r="C1125" s="65"/>
      <c r="D1125" s="66"/>
      <c r="E1125" s="67"/>
      <c r="F1125" s="68"/>
      <c r="G1125" s="65" t="str">
        <f>IF(Edges[[#This Row],[Vertex 1]]=Edges[[#This Row],[Vertex 2]],"HIDE","SHOW")</f>
        <v>SHOW</v>
      </c>
      <c r="H1125" s="69"/>
      <c r="I1125" s="70"/>
      <c r="J1125" s="70"/>
      <c r="K1125" s="34" t="s">
        <v>65</v>
      </c>
      <c r="L1125" s="77">
        <v>1125</v>
      </c>
      <c r="M1125" s="77"/>
      <c r="N1125" s="72"/>
      <c r="O1125" s="79" t="s">
        <v>1646</v>
      </c>
      <c r="P1125" s="81">
        <v>42853.592037037037</v>
      </c>
      <c r="Q1125" s="79" t="s">
        <v>1901</v>
      </c>
      <c r="R1125" s="82" t="s">
        <v>3364</v>
      </c>
      <c r="S1125" s="79" t="s">
        <v>4048</v>
      </c>
      <c r="T1125" s="79"/>
      <c r="U1125" s="82" t="s">
        <v>4516</v>
      </c>
      <c r="V1125" s="82" t="s">
        <v>4516</v>
      </c>
      <c r="W1125" s="81">
        <v>42853.592037037037</v>
      </c>
      <c r="X1125" s="82" t="s">
        <v>6711</v>
      </c>
      <c r="Y1125" s="79"/>
      <c r="Z1125" s="79"/>
      <c r="AA1125" s="83" t="s">
        <v>8758</v>
      </c>
      <c r="AB1125" s="79"/>
      <c r="AC1125" s="79" t="b">
        <v>0</v>
      </c>
      <c r="AD1125" s="79">
        <v>0</v>
      </c>
      <c r="AE1125" s="83" t="s">
        <v>9915</v>
      </c>
      <c r="AF1125" s="79" t="b">
        <v>0</v>
      </c>
      <c r="AG1125" s="79" t="s">
        <v>9963</v>
      </c>
      <c r="AH1125" s="79"/>
      <c r="AI1125" s="83" t="s">
        <v>9915</v>
      </c>
      <c r="AJ1125" s="79" t="b">
        <v>0</v>
      </c>
      <c r="AK1125" s="79">
        <v>10</v>
      </c>
      <c r="AL1125" s="83" t="s">
        <v>9512</v>
      </c>
      <c r="AM1125" s="79" t="s">
        <v>9993</v>
      </c>
      <c r="AN1125" s="79" t="b">
        <v>0</v>
      </c>
      <c r="AO1125" s="83" t="s">
        <v>9512</v>
      </c>
      <c r="AP1125" s="79" t="s">
        <v>179</v>
      </c>
      <c r="AQ1125" s="79">
        <v>0</v>
      </c>
      <c r="AR1125" s="79">
        <v>0</v>
      </c>
      <c r="AS1125" s="79"/>
      <c r="AT1125" s="79"/>
      <c r="AU1125" s="79"/>
      <c r="AV1125" s="79"/>
      <c r="AW1125" s="79"/>
      <c r="AX1125" s="79"/>
      <c r="AY1125" s="79"/>
      <c r="AZ1125" s="79"/>
      <c r="BA1125">
        <v>1</v>
      </c>
      <c r="BB1125">
        <v>0</v>
      </c>
      <c r="BC1125" s="79" t="str">
        <f>IF(Edges[[#This Row],[Sentiment]]=0,"NEUTRAL",IF(Edges[[#This Row],[Sentiment]]=1,"POSITIVE",IF(Edges[[#This Row],[Sentiment]]=-1,"NEGATIVE")))</f>
        <v>NEUTRAL</v>
      </c>
      <c r="BD1125" s="79" t="str">
        <f>IF(Edges[[#This Row],[Vertex 1]]=Edges[[#This Row],[Vertex 2]],"HIDE","SHOW")</f>
        <v>SHOW</v>
      </c>
      <c r="BE1125" s="78" t="str">
        <f>REPLACE(INDEX(GroupVertices[Group], MATCH(Edges[[#This Row],[Vertex 1]],GroupVertices[Vertex],0)),1,1,"")</f>
        <v>EUTRAL</v>
      </c>
      <c r="BF1125" s="78" t="str">
        <f>REPLACE(INDEX(GroupVertices[Group], MATCH(Edges[[#This Row],[Vertex 2]],GroupVertices[Vertex],0)),1,1,"")</f>
        <v>OSITIVE</v>
      </c>
    </row>
    <row r="1126" spans="1:58" hidden="1" x14ac:dyDescent="0.25">
      <c r="A1126" s="64" t="s">
        <v>913</v>
      </c>
      <c r="B1126" s="64" t="s">
        <v>913</v>
      </c>
      <c r="C1126" s="65"/>
      <c r="D1126" s="66"/>
      <c r="E1126" s="67"/>
      <c r="F1126" s="68"/>
      <c r="G1126" s="65" t="str">
        <f>IF(Edges[[#This Row],[Vertex 1]]=Edges[[#This Row],[Vertex 2]],"HIDE","SHOW")</f>
        <v>HIDE</v>
      </c>
      <c r="H1126" s="69"/>
      <c r="I1126" s="70"/>
      <c r="J1126" s="70"/>
      <c r="K1126" s="34"/>
      <c r="L1126" s="77"/>
      <c r="M1126" s="77"/>
      <c r="N1126" s="72"/>
      <c r="O1126" s="79" t="s">
        <v>179</v>
      </c>
      <c r="P1126" s="81">
        <v>42851.709224537037</v>
      </c>
      <c r="Q1126" s="79" t="s">
        <v>2274</v>
      </c>
      <c r="R1126" s="82" t="s">
        <v>3560</v>
      </c>
      <c r="S1126" s="79" t="s">
        <v>4160</v>
      </c>
      <c r="T1126" s="79" t="s">
        <v>1544</v>
      </c>
      <c r="U1126" s="82" t="s">
        <v>4610</v>
      </c>
      <c r="V1126" s="82" t="s">
        <v>4610</v>
      </c>
      <c r="W1126" s="81">
        <v>42851.709224537037</v>
      </c>
      <c r="X1126" s="82" t="s">
        <v>6712</v>
      </c>
      <c r="Y1126" s="79"/>
      <c r="Z1126" s="79"/>
      <c r="AA1126" s="83" t="s">
        <v>8759</v>
      </c>
      <c r="AB1126" s="79"/>
      <c r="AC1126" s="79" t="b">
        <v>0</v>
      </c>
      <c r="AD1126" s="79">
        <v>0</v>
      </c>
      <c r="AE1126" s="83" t="s">
        <v>9915</v>
      </c>
      <c r="AF1126" s="79" t="b">
        <v>0</v>
      </c>
      <c r="AG1126" s="79" t="s">
        <v>9964</v>
      </c>
      <c r="AH1126" s="79"/>
      <c r="AI1126" s="83" t="s">
        <v>9915</v>
      </c>
      <c r="AJ1126" s="79" t="b">
        <v>0</v>
      </c>
      <c r="AK1126" s="79">
        <v>0</v>
      </c>
      <c r="AL1126" s="83" t="s">
        <v>9915</v>
      </c>
      <c r="AM1126" s="79" t="s">
        <v>10050</v>
      </c>
      <c r="AN1126" s="79" t="b">
        <v>0</v>
      </c>
      <c r="AO1126" s="83" t="s">
        <v>8759</v>
      </c>
      <c r="AP1126" s="79" t="s">
        <v>179</v>
      </c>
      <c r="AQ1126" s="79">
        <v>0</v>
      </c>
      <c r="AR1126" s="79">
        <v>0</v>
      </c>
      <c r="AS1126" s="79"/>
      <c r="AT1126" s="79"/>
      <c r="AU1126" s="79"/>
      <c r="AV1126" s="79"/>
      <c r="AW1126" s="79"/>
      <c r="AX1126" s="79"/>
      <c r="AY1126" s="79"/>
      <c r="AZ1126" s="79"/>
      <c r="BA1126">
        <v>2</v>
      </c>
      <c r="BB1126">
        <v>0</v>
      </c>
      <c r="BC1126" s="79" t="str">
        <f>IF(Edges[[#This Row],[Sentiment]]=0,"NEUTRAL",IF(Edges[[#This Row],[Sentiment]]=1,"POSITIVE",IF(Edges[[#This Row],[Sentiment]]=-1,"NEGATIVE")))</f>
        <v>NEUTRAL</v>
      </c>
      <c r="BD1126" s="79" t="str">
        <f>IF(Edges[[#This Row],[Vertex 1]]=Edges[[#This Row],[Vertex 2]],"HIDE","SHOW")</f>
        <v>HIDE</v>
      </c>
      <c r="BE1126" s="124" t="str">
        <f>REPLACE(INDEX(GroupVertices[Group], MATCH(Edges[[#This Row],[Vertex 1]],GroupVertices[Vertex],0)),1,1,"")</f>
        <v>EUTRAL</v>
      </c>
      <c r="BF1126" s="124" t="str">
        <f>REPLACE(INDEX(GroupVertices[Group], MATCH(Edges[[#This Row],[Vertex 2]],GroupVertices[Vertex],0)),1,1,"")</f>
        <v>EUTRAL</v>
      </c>
    </row>
    <row r="1127" spans="1:58" hidden="1" x14ac:dyDescent="0.25">
      <c r="A1127" s="64" t="s">
        <v>913</v>
      </c>
      <c r="B1127" s="64" t="s">
        <v>913</v>
      </c>
      <c r="C1127" s="65"/>
      <c r="D1127" s="66"/>
      <c r="E1127" s="67"/>
      <c r="F1127" s="68"/>
      <c r="G1127" s="65" t="str">
        <f>IF(Edges[[#This Row],[Vertex 1]]=Edges[[#This Row],[Vertex 2]],"HIDE","SHOW")</f>
        <v>HIDE</v>
      </c>
      <c r="H1127" s="69"/>
      <c r="I1127" s="70"/>
      <c r="J1127" s="70"/>
      <c r="K1127" s="34"/>
      <c r="L1127" s="77"/>
      <c r="M1127" s="77"/>
      <c r="N1127" s="72"/>
      <c r="O1127" s="79" t="s">
        <v>179</v>
      </c>
      <c r="P1127" s="81">
        <v>42853.573414351849</v>
      </c>
      <c r="Q1127" s="79" t="s">
        <v>2275</v>
      </c>
      <c r="R1127" s="82" t="s">
        <v>3561</v>
      </c>
      <c r="S1127" s="79" t="s">
        <v>4160</v>
      </c>
      <c r="T1127" s="79" t="s">
        <v>1544</v>
      </c>
      <c r="U1127" s="82" t="s">
        <v>4611</v>
      </c>
      <c r="V1127" s="82" t="s">
        <v>4611</v>
      </c>
      <c r="W1127" s="81">
        <v>42853.573414351849</v>
      </c>
      <c r="X1127" s="82" t="s">
        <v>6713</v>
      </c>
      <c r="Y1127" s="79"/>
      <c r="Z1127" s="79"/>
      <c r="AA1127" s="83" t="s">
        <v>8760</v>
      </c>
      <c r="AB1127" s="79"/>
      <c r="AC1127" s="79" t="b">
        <v>0</v>
      </c>
      <c r="AD1127" s="79">
        <v>0</v>
      </c>
      <c r="AE1127" s="83" t="s">
        <v>9915</v>
      </c>
      <c r="AF1127" s="79" t="b">
        <v>0</v>
      </c>
      <c r="AG1127" s="79" t="s">
        <v>9964</v>
      </c>
      <c r="AH1127" s="79"/>
      <c r="AI1127" s="83" t="s">
        <v>9915</v>
      </c>
      <c r="AJ1127" s="79" t="b">
        <v>0</v>
      </c>
      <c r="AK1127" s="79">
        <v>1</v>
      </c>
      <c r="AL1127" s="83" t="s">
        <v>9915</v>
      </c>
      <c r="AM1127" s="79" t="s">
        <v>10050</v>
      </c>
      <c r="AN1127" s="79" t="b">
        <v>0</v>
      </c>
      <c r="AO1127" s="83" t="s">
        <v>8760</v>
      </c>
      <c r="AP1127" s="79" t="s">
        <v>179</v>
      </c>
      <c r="AQ1127" s="79">
        <v>0</v>
      </c>
      <c r="AR1127" s="79">
        <v>0</v>
      </c>
      <c r="AS1127" s="79"/>
      <c r="AT1127" s="79"/>
      <c r="AU1127" s="79"/>
      <c r="AV1127" s="79"/>
      <c r="AW1127" s="79"/>
      <c r="AX1127" s="79"/>
      <c r="AY1127" s="79"/>
      <c r="AZ1127" s="79"/>
      <c r="BA1127">
        <v>2</v>
      </c>
      <c r="BB1127">
        <v>0</v>
      </c>
      <c r="BC1127" s="79" t="str">
        <f>IF(Edges[[#This Row],[Sentiment]]=0,"NEUTRAL",IF(Edges[[#This Row],[Sentiment]]=1,"POSITIVE",IF(Edges[[#This Row],[Sentiment]]=-1,"NEGATIVE")))</f>
        <v>NEUTRAL</v>
      </c>
      <c r="BD1127" s="79" t="str">
        <f>IF(Edges[[#This Row],[Vertex 1]]=Edges[[#This Row],[Vertex 2]],"HIDE","SHOW")</f>
        <v>HIDE</v>
      </c>
      <c r="BE1127" s="124" t="str">
        <f>REPLACE(INDEX(GroupVertices[Group], MATCH(Edges[[#This Row],[Vertex 1]],GroupVertices[Vertex],0)),1,1,"")</f>
        <v>EUTRAL</v>
      </c>
      <c r="BF1127" s="124" t="str">
        <f>REPLACE(INDEX(GroupVertices[Group], MATCH(Edges[[#This Row],[Vertex 2]],GroupVertices[Vertex],0)),1,1,"")</f>
        <v>EUTRAL</v>
      </c>
    </row>
    <row r="1128" spans="1:58" x14ac:dyDescent="0.25">
      <c r="A1128" s="64" t="s">
        <v>914</v>
      </c>
      <c r="B1128" s="64" t="s">
        <v>913</v>
      </c>
      <c r="C1128" s="65"/>
      <c r="D1128" s="66"/>
      <c r="E1128" s="67"/>
      <c r="F1128" s="68"/>
      <c r="G1128" s="65" t="str">
        <f>IF(Edges[[#This Row],[Vertex 1]]=Edges[[#This Row],[Vertex 2]],"HIDE","SHOW")</f>
        <v>SHOW</v>
      </c>
      <c r="H1128" s="69"/>
      <c r="I1128" s="70"/>
      <c r="J1128" s="70"/>
      <c r="K1128" s="34" t="s">
        <v>65</v>
      </c>
      <c r="L1128" s="77">
        <v>1128</v>
      </c>
      <c r="M1128" s="77"/>
      <c r="N1128" s="72"/>
      <c r="O1128" s="79" t="s">
        <v>1646</v>
      </c>
      <c r="P1128" s="81">
        <v>42853.596041666664</v>
      </c>
      <c r="Q1128" s="79" t="s">
        <v>2276</v>
      </c>
      <c r="R1128" s="82" t="s">
        <v>3561</v>
      </c>
      <c r="S1128" s="79" t="s">
        <v>4160</v>
      </c>
      <c r="T1128" s="79" t="s">
        <v>1544</v>
      </c>
      <c r="U1128" s="82" t="s">
        <v>4611</v>
      </c>
      <c r="V1128" s="82" t="s">
        <v>4611</v>
      </c>
      <c r="W1128" s="81">
        <v>42853.596041666664</v>
      </c>
      <c r="X1128" s="82" t="s">
        <v>6714</v>
      </c>
      <c r="Y1128" s="79"/>
      <c r="Z1128" s="79"/>
      <c r="AA1128" s="83" t="s">
        <v>8761</v>
      </c>
      <c r="AB1128" s="79"/>
      <c r="AC1128" s="79" t="b">
        <v>0</v>
      </c>
      <c r="AD1128" s="79">
        <v>0</v>
      </c>
      <c r="AE1128" s="83" t="s">
        <v>9915</v>
      </c>
      <c r="AF1128" s="79" t="b">
        <v>0</v>
      </c>
      <c r="AG1128" s="79" t="s">
        <v>9964</v>
      </c>
      <c r="AH1128" s="79"/>
      <c r="AI1128" s="83" t="s">
        <v>9915</v>
      </c>
      <c r="AJ1128" s="79" t="b">
        <v>0</v>
      </c>
      <c r="AK1128" s="79">
        <v>1</v>
      </c>
      <c r="AL1128" s="83" t="s">
        <v>8760</v>
      </c>
      <c r="AM1128" s="79" t="s">
        <v>9991</v>
      </c>
      <c r="AN1128" s="79" t="b">
        <v>0</v>
      </c>
      <c r="AO1128" s="83" t="s">
        <v>8760</v>
      </c>
      <c r="AP1128" s="79" t="s">
        <v>179</v>
      </c>
      <c r="AQ1128" s="79">
        <v>0</v>
      </c>
      <c r="AR1128" s="79">
        <v>0</v>
      </c>
      <c r="AS1128" s="79"/>
      <c r="AT1128" s="79"/>
      <c r="AU1128" s="79"/>
      <c r="AV1128" s="79"/>
      <c r="AW1128" s="79"/>
      <c r="AX1128" s="79"/>
      <c r="AY1128" s="79"/>
      <c r="AZ1128" s="79"/>
      <c r="BA1128">
        <v>1</v>
      </c>
      <c r="BB1128">
        <v>0</v>
      </c>
      <c r="BC1128" s="79" t="str">
        <f>IF(Edges[[#This Row],[Sentiment]]=0,"NEUTRAL",IF(Edges[[#This Row],[Sentiment]]=1,"POSITIVE",IF(Edges[[#This Row],[Sentiment]]=-1,"NEGATIVE")))</f>
        <v>NEUTRAL</v>
      </c>
      <c r="BD1128" s="79" t="str">
        <f>IF(Edges[[#This Row],[Vertex 1]]=Edges[[#This Row],[Vertex 2]],"HIDE","SHOW")</f>
        <v>SHOW</v>
      </c>
      <c r="BE1128" s="78" t="str">
        <f>REPLACE(INDEX(GroupVertices[Group], MATCH(Edges[[#This Row],[Vertex 1]],GroupVertices[Vertex],0)),1,1,"")</f>
        <v>EUTRAL</v>
      </c>
      <c r="BF1128" s="78" t="str">
        <f>REPLACE(INDEX(GroupVertices[Group], MATCH(Edges[[#This Row],[Vertex 2]],GroupVertices[Vertex],0)),1,1,"")</f>
        <v>EUTRAL</v>
      </c>
    </row>
    <row r="1129" spans="1:58" hidden="1" x14ac:dyDescent="0.25">
      <c r="A1129" s="64" t="s">
        <v>915</v>
      </c>
      <c r="B1129" s="64" t="s">
        <v>915</v>
      </c>
      <c r="C1129" s="65"/>
      <c r="D1129" s="66"/>
      <c r="E1129" s="67"/>
      <c r="F1129" s="68"/>
      <c r="G1129" s="65" t="str">
        <f>IF(Edges[[#This Row],[Vertex 1]]=Edges[[#This Row],[Vertex 2]],"HIDE","SHOW")</f>
        <v>HIDE</v>
      </c>
      <c r="H1129" s="69"/>
      <c r="I1129" s="70"/>
      <c r="J1129" s="70"/>
      <c r="K1129" s="34"/>
      <c r="L1129" s="77"/>
      <c r="M1129" s="77"/>
      <c r="N1129" s="72"/>
      <c r="O1129" s="79" t="s">
        <v>179</v>
      </c>
      <c r="P1129" s="81">
        <v>42852.438252314816</v>
      </c>
      <c r="Q1129" s="79" t="s">
        <v>2277</v>
      </c>
      <c r="R1129" s="82" t="s">
        <v>3562</v>
      </c>
      <c r="S1129" s="79" t="s">
        <v>4050</v>
      </c>
      <c r="T1129" s="79"/>
      <c r="U1129" s="82" t="s">
        <v>4612</v>
      </c>
      <c r="V1129" s="82" t="s">
        <v>4612</v>
      </c>
      <c r="W1129" s="81">
        <v>42852.438252314816</v>
      </c>
      <c r="X1129" s="82" t="s">
        <v>6715</v>
      </c>
      <c r="Y1129" s="79"/>
      <c r="Z1129" s="79"/>
      <c r="AA1129" s="83" t="s">
        <v>8762</v>
      </c>
      <c r="AB1129" s="79"/>
      <c r="AC1129" s="79" t="b">
        <v>0</v>
      </c>
      <c r="AD1129" s="79">
        <v>0</v>
      </c>
      <c r="AE1129" s="83" t="s">
        <v>9915</v>
      </c>
      <c r="AF1129" s="79" t="b">
        <v>0</v>
      </c>
      <c r="AG1129" s="79" t="s">
        <v>9963</v>
      </c>
      <c r="AH1129" s="79"/>
      <c r="AI1129" s="83" t="s">
        <v>9915</v>
      </c>
      <c r="AJ1129" s="79" t="b">
        <v>0</v>
      </c>
      <c r="AK1129" s="79">
        <v>0</v>
      </c>
      <c r="AL1129" s="83" t="s">
        <v>9915</v>
      </c>
      <c r="AM1129" s="79" t="s">
        <v>4133</v>
      </c>
      <c r="AN1129" s="79" t="b">
        <v>0</v>
      </c>
      <c r="AO1129" s="83" t="s">
        <v>8762</v>
      </c>
      <c r="AP1129" s="79" t="s">
        <v>179</v>
      </c>
      <c r="AQ1129" s="79">
        <v>0</v>
      </c>
      <c r="AR1129" s="79">
        <v>0</v>
      </c>
      <c r="AS1129" s="79"/>
      <c r="AT1129" s="79"/>
      <c r="AU1129" s="79"/>
      <c r="AV1129" s="79"/>
      <c r="AW1129" s="79"/>
      <c r="AX1129" s="79"/>
      <c r="AY1129" s="79"/>
      <c r="AZ1129" s="79"/>
      <c r="BA1129">
        <v>4</v>
      </c>
      <c r="BB1129">
        <v>0</v>
      </c>
      <c r="BC1129" s="79" t="str">
        <f>IF(Edges[[#This Row],[Sentiment]]=0,"NEUTRAL",IF(Edges[[#This Row],[Sentiment]]=1,"POSITIVE",IF(Edges[[#This Row],[Sentiment]]=-1,"NEGATIVE")))</f>
        <v>NEUTRAL</v>
      </c>
      <c r="BD1129" s="79" t="str">
        <f>IF(Edges[[#This Row],[Vertex 1]]=Edges[[#This Row],[Vertex 2]],"HIDE","SHOW")</f>
        <v>HIDE</v>
      </c>
      <c r="BE1129" s="124" t="e">
        <f>REPLACE(INDEX(GroupVertices[Group], MATCH(Edges[[#This Row],[Vertex 1]],GroupVertices[Vertex],0)),1,1,"")</f>
        <v>#N/A</v>
      </c>
      <c r="BF1129" s="124" t="e">
        <f>REPLACE(INDEX(GroupVertices[Group], MATCH(Edges[[#This Row],[Vertex 2]],GroupVertices[Vertex],0)),1,1,"")</f>
        <v>#N/A</v>
      </c>
    </row>
    <row r="1130" spans="1:58" hidden="1" x14ac:dyDescent="0.25">
      <c r="A1130" s="64" t="s">
        <v>915</v>
      </c>
      <c r="B1130" s="64" t="s">
        <v>915</v>
      </c>
      <c r="C1130" s="65"/>
      <c r="D1130" s="66"/>
      <c r="E1130" s="67"/>
      <c r="F1130" s="68"/>
      <c r="G1130" s="65" t="str">
        <f>IF(Edges[[#This Row],[Vertex 1]]=Edges[[#This Row],[Vertex 2]],"HIDE","SHOW")</f>
        <v>HIDE</v>
      </c>
      <c r="H1130" s="69"/>
      <c r="I1130" s="70"/>
      <c r="J1130" s="70"/>
      <c r="K1130" s="34"/>
      <c r="L1130" s="77"/>
      <c r="M1130" s="77"/>
      <c r="N1130" s="72"/>
      <c r="O1130" s="79" t="s">
        <v>179</v>
      </c>
      <c r="P1130" s="81">
        <v>42852.438275462962</v>
      </c>
      <c r="Q1130" s="79" t="s">
        <v>2278</v>
      </c>
      <c r="R1130" s="82" t="s">
        <v>3562</v>
      </c>
      <c r="S1130" s="79" t="s">
        <v>4050</v>
      </c>
      <c r="T1130" s="79"/>
      <c r="U1130" s="82" t="s">
        <v>4613</v>
      </c>
      <c r="V1130" s="82" t="s">
        <v>4613</v>
      </c>
      <c r="W1130" s="81">
        <v>42852.438275462962</v>
      </c>
      <c r="X1130" s="82" t="s">
        <v>6716</v>
      </c>
      <c r="Y1130" s="79"/>
      <c r="Z1130" s="79"/>
      <c r="AA1130" s="83" t="s">
        <v>8763</v>
      </c>
      <c r="AB1130" s="79"/>
      <c r="AC1130" s="79" t="b">
        <v>0</v>
      </c>
      <c r="AD1130" s="79">
        <v>0</v>
      </c>
      <c r="AE1130" s="83" t="s">
        <v>9915</v>
      </c>
      <c r="AF1130" s="79" t="b">
        <v>0</v>
      </c>
      <c r="AG1130" s="79" t="s">
        <v>9963</v>
      </c>
      <c r="AH1130" s="79"/>
      <c r="AI1130" s="83" t="s">
        <v>9915</v>
      </c>
      <c r="AJ1130" s="79" t="b">
        <v>0</v>
      </c>
      <c r="AK1130" s="79">
        <v>0</v>
      </c>
      <c r="AL1130" s="83" t="s">
        <v>9915</v>
      </c>
      <c r="AM1130" s="79" t="s">
        <v>4133</v>
      </c>
      <c r="AN1130" s="79" t="b">
        <v>0</v>
      </c>
      <c r="AO1130" s="83" t="s">
        <v>8763</v>
      </c>
      <c r="AP1130" s="79" t="s">
        <v>179</v>
      </c>
      <c r="AQ1130" s="79">
        <v>0</v>
      </c>
      <c r="AR1130" s="79">
        <v>0</v>
      </c>
      <c r="AS1130" s="79"/>
      <c r="AT1130" s="79"/>
      <c r="AU1130" s="79"/>
      <c r="AV1130" s="79"/>
      <c r="AW1130" s="79"/>
      <c r="AX1130" s="79"/>
      <c r="AY1130" s="79"/>
      <c r="AZ1130" s="79"/>
      <c r="BA1130">
        <v>4</v>
      </c>
      <c r="BB1130">
        <v>0</v>
      </c>
      <c r="BC1130" s="79" t="str">
        <f>IF(Edges[[#This Row],[Sentiment]]=0,"NEUTRAL",IF(Edges[[#This Row],[Sentiment]]=1,"POSITIVE",IF(Edges[[#This Row],[Sentiment]]=-1,"NEGATIVE")))</f>
        <v>NEUTRAL</v>
      </c>
      <c r="BD1130" s="79" t="str">
        <f>IF(Edges[[#This Row],[Vertex 1]]=Edges[[#This Row],[Vertex 2]],"HIDE","SHOW")</f>
        <v>HIDE</v>
      </c>
      <c r="BE1130" s="124" t="e">
        <f>REPLACE(INDEX(GroupVertices[Group], MATCH(Edges[[#This Row],[Vertex 1]],GroupVertices[Vertex],0)),1,1,"")</f>
        <v>#N/A</v>
      </c>
      <c r="BF1130" s="124" t="e">
        <f>REPLACE(INDEX(GroupVertices[Group], MATCH(Edges[[#This Row],[Vertex 2]],GroupVertices[Vertex],0)),1,1,"")</f>
        <v>#N/A</v>
      </c>
    </row>
    <row r="1131" spans="1:58" hidden="1" x14ac:dyDescent="0.25">
      <c r="A1131" s="64" t="s">
        <v>915</v>
      </c>
      <c r="B1131" s="64" t="s">
        <v>915</v>
      </c>
      <c r="C1131" s="65"/>
      <c r="D1131" s="66"/>
      <c r="E1131" s="67"/>
      <c r="F1131" s="68"/>
      <c r="G1131" s="65" t="str">
        <f>IF(Edges[[#This Row],[Vertex 1]]=Edges[[#This Row],[Vertex 2]],"HIDE","SHOW")</f>
        <v>HIDE</v>
      </c>
      <c r="H1131" s="69"/>
      <c r="I1131" s="70"/>
      <c r="J1131" s="70"/>
      <c r="K1131" s="34"/>
      <c r="L1131" s="77"/>
      <c r="M1131" s="77"/>
      <c r="N1131" s="72"/>
      <c r="O1131" s="79" t="s">
        <v>179</v>
      </c>
      <c r="P1131" s="81">
        <v>42853.596250000002</v>
      </c>
      <c r="Q1131" s="79" t="s">
        <v>2279</v>
      </c>
      <c r="R1131" s="82" t="s">
        <v>3563</v>
      </c>
      <c r="S1131" s="79" t="s">
        <v>4050</v>
      </c>
      <c r="T1131" s="79"/>
      <c r="U1131" s="82" t="s">
        <v>4614</v>
      </c>
      <c r="V1131" s="82" t="s">
        <v>4614</v>
      </c>
      <c r="W1131" s="81">
        <v>42853.596250000002</v>
      </c>
      <c r="X1131" s="82" t="s">
        <v>6717</v>
      </c>
      <c r="Y1131" s="79"/>
      <c r="Z1131" s="79"/>
      <c r="AA1131" s="83" t="s">
        <v>8764</v>
      </c>
      <c r="AB1131" s="79"/>
      <c r="AC1131" s="79" t="b">
        <v>0</v>
      </c>
      <c r="AD1131" s="79">
        <v>0</v>
      </c>
      <c r="AE1131" s="83" t="s">
        <v>9915</v>
      </c>
      <c r="AF1131" s="79" t="b">
        <v>0</v>
      </c>
      <c r="AG1131" s="79" t="s">
        <v>9963</v>
      </c>
      <c r="AH1131" s="79"/>
      <c r="AI1131" s="83" t="s">
        <v>9915</v>
      </c>
      <c r="AJ1131" s="79" t="b">
        <v>0</v>
      </c>
      <c r="AK1131" s="79">
        <v>0</v>
      </c>
      <c r="AL1131" s="83" t="s">
        <v>9915</v>
      </c>
      <c r="AM1131" s="79" t="s">
        <v>4133</v>
      </c>
      <c r="AN1131" s="79" t="b">
        <v>0</v>
      </c>
      <c r="AO1131" s="83" t="s">
        <v>8764</v>
      </c>
      <c r="AP1131" s="79" t="s">
        <v>179</v>
      </c>
      <c r="AQ1131" s="79">
        <v>0</v>
      </c>
      <c r="AR1131" s="79">
        <v>0</v>
      </c>
      <c r="AS1131" s="79"/>
      <c r="AT1131" s="79"/>
      <c r="AU1131" s="79"/>
      <c r="AV1131" s="79"/>
      <c r="AW1131" s="79"/>
      <c r="AX1131" s="79"/>
      <c r="AY1131" s="79"/>
      <c r="AZ1131" s="79"/>
      <c r="BA1131">
        <v>4</v>
      </c>
      <c r="BB1131">
        <v>0</v>
      </c>
      <c r="BC1131" s="79" t="str">
        <f>IF(Edges[[#This Row],[Sentiment]]=0,"NEUTRAL",IF(Edges[[#This Row],[Sentiment]]=1,"POSITIVE",IF(Edges[[#This Row],[Sentiment]]=-1,"NEGATIVE")))</f>
        <v>NEUTRAL</v>
      </c>
      <c r="BD1131" s="79" t="str">
        <f>IF(Edges[[#This Row],[Vertex 1]]=Edges[[#This Row],[Vertex 2]],"HIDE","SHOW")</f>
        <v>HIDE</v>
      </c>
      <c r="BE1131" s="124" t="e">
        <f>REPLACE(INDEX(GroupVertices[Group], MATCH(Edges[[#This Row],[Vertex 1]],GroupVertices[Vertex],0)),1,1,"")</f>
        <v>#N/A</v>
      </c>
      <c r="BF1131" s="124" t="e">
        <f>REPLACE(INDEX(GroupVertices[Group], MATCH(Edges[[#This Row],[Vertex 2]],GroupVertices[Vertex],0)),1,1,"")</f>
        <v>#N/A</v>
      </c>
    </row>
    <row r="1132" spans="1:58" hidden="1" x14ac:dyDescent="0.25">
      <c r="A1132" s="64" t="s">
        <v>915</v>
      </c>
      <c r="B1132" s="64" t="s">
        <v>915</v>
      </c>
      <c r="C1132" s="65"/>
      <c r="D1132" s="66"/>
      <c r="E1132" s="67"/>
      <c r="F1132" s="68"/>
      <c r="G1132" s="65" t="str">
        <f>IF(Edges[[#This Row],[Vertex 1]]=Edges[[#This Row],[Vertex 2]],"HIDE","SHOW")</f>
        <v>HIDE</v>
      </c>
      <c r="H1132" s="69"/>
      <c r="I1132" s="70"/>
      <c r="J1132" s="70"/>
      <c r="K1132" s="34"/>
      <c r="L1132" s="77"/>
      <c r="M1132" s="77"/>
      <c r="N1132" s="72"/>
      <c r="O1132" s="79" t="s">
        <v>179</v>
      </c>
      <c r="P1132" s="81">
        <v>42853.596284722225</v>
      </c>
      <c r="Q1132" s="79" t="s">
        <v>2280</v>
      </c>
      <c r="R1132" s="82" t="s">
        <v>3563</v>
      </c>
      <c r="S1132" s="79" t="s">
        <v>4050</v>
      </c>
      <c r="T1132" s="79"/>
      <c r="U1132" s="82" t="s">
        <v>4615</v>
      </c>
      <c r="V1132" s="82" t="s">
        <v>4615</v>
      </c>
      <c r="W1132" s="81">
        <v>42853.596284722225</v>
      </c>
      <c r="X1132" s="82" t="s">
        <v>6718</v>
      </c>
      <c r="Y1132" s="79"/>
      <c r="Z1132" s="79"/>
      <c r="AA1132" s="83" t="s">
        <v>8765</v>
      </c>
      <c r="AB1132" s="79"/>
      <c r="AC1132" s="79" t="b">
        <v>0</v>
      </c>
      <c r="AD1132" s="79">
        <v>0</v>
      </c>
      <c r="AE1132" s="83" t="s">
        <v>9915</v>
      </c>
      <c r="AF1132" s="79" t="b">
        <v>0</v>
      </c>
      <c r="AG1132" s="79" t="s">
        <v>9963</v>
      </c>
      <c r="AH1132" s="79"/>
      <c r="AI1132" s="83" t="s">
        <v>9915</v>
      </c>
      <c r="AJ1132" s="79" t="b">
        <v>0</v>
      </c>
      <c r="AK1132" s="79">
        <v>0</v>
      </c>
      <c r="AL1132" s="83" t="s">
        <v>9915</v>
      </c>
      <c r="AM1132" s="79" t="s">
        <v>4133</v>
      </c>
      <c r="AN1132" s="79" t="b">
        <v>0</v>
      </c>
      <c r="AO1132" s="83" t="s">
        <v>8765</v>
      </c>
      <c r="AP1132" s="79" t="s">
        <v>179</v>
      </c>
      <c r="AQ1132" s="79">
        <v>0</v>
      </c>
      <c r="AR1132" s="79">
        <v>0</v>
      </c>
      <c r="AS1132" s="79"/>
      <c r="AT1132" s="79"/>
      <c r="AU1132" s="79"/>
      <c r="AV1132" s="79"/>
      <c r="AW1132" s="79"/>
      <c r="AX1132" s="79"/>
      <c r="AY1132" s="79"/>
      <c r="AZ1132" s="79"/>
      <c r="BA1132">
        <v>4</v>
      </c>
      <c r="BB1132">
        <v>0</v>
      </c>
      <c r="BC1132" s="79" t="str">
        <f>IF(Edges[[#This Row],[Sentiment]]=0,"NEUTRAL",IF(Edges[[#This Row],[Sentiment]]=1,"POSITIVE",IF(Edges[[#This Row],[Sentiment]]=-1,"NEGATIVE")))</f>
        <v>NEUTRAL</v>
      </c>
      <c r="BD1132" s="79" t="str">
        <f>IF(Edges[[#This Row],[Vertex 1]]=Edges[[#This Row],[Vertex 2]],"HIDE","SHOW")</f>
        <v>HIDE</v>
      </c>
      <c r="BE1132" s="124" t="e">
        <f>REPLACE(INDEX(GroupVertices[Group], MATCH(Edges[[#This Row],[Vertex 1]],GroupVertices[Vertex],0)),1,1,"")</f>
        <v>#N/A</v>
      </c>
      <c r="BF1132" s="124" t="e">
        <f>REPLACE(INDEX(GroupVertices[Group], MATCH(Edges[[#This Row],[Vertex 2]],GroupVertices[Vertex],0)),1,1,"")</f>
        <v>#N/A</v>
      </c>
    </row>
    <row r="1133" spans="1:58" hidden="1" x14ac:dyDescent="0.25">
      <c r="A1133" s="64" t="s">
        <v>916</v>
      </c>
      <c r="B1133" s="64" t="s">
        <v>916</v>
      </c>
      <c r="C1133" s="65"/>
      <c r="D1133" s="66"/>
      <c r="E1133" s="67"/>
      <c r="F1133" s="68"/>
      <c r="G1133" s="65" t="str">
        <f>IF(Edges[[#This Row],[Vertex 1]]=Edges[[#This Row],[Vertex 2]],"HIDE","SHOW")</f>
        <v>HIDE</v>
      </c>
      <c r="H1133" s="69"/>
      <c r="I1133" s="70"/>
      <c r="J1133" s="70"/>
      <c r="K1133" s="34"/>
      <c r="L1133" s="77"/>
      <c r="M1133" s="77"/>
      <c r="N1133" s="72"/>
      <c r="O1133" s="79" t="s">
        <v>179</v>
      </c>
      <c r="P1133" s="81">
        <v>42853.425034722219</v>
      </c>
      <c r="Q1133" s="79" t="s">
        <v>2281</v>
      </c>
      <c r="R1133" s="82" t="s">
        <v>3416</v>
      </c>
      <c r="S1133" s="79" t="s">
        <v>4037</v>
      </c>
      <c r="T1133" s="79"/>
      <c r="U1133" s="79"/>
      <c r="V1133" s="82" t="s">
        <v>5283</v>
      </c>
      <c r="W1133" s="81">
        <v>42853.425034722219</v>
      </c>
      <c r="X1133" s="82" t="s">
        <v>6719</v>
      </c>
      <c r="Y1133" s="79"/>
      <c r="Z1133" s="79"/>
      <c r="AA1133" s="83" t="s">
        <v>8766</v>
      </c>
      <c r="AB1133" s="79"/>
      <c r="AC1133" s="79" t="b">
        <v>0</v>
      </c>
      <c r="AD1133" s="79">
        <v>0</v>
      </c>
      <c r="AE1133" s="83" t="s">
        <v>9915</v>
      </c>
      <c r="AF1133" s="79" t="b">
        <v>0</v>
      </c>
      <c r="AG1133" s="79" t="s">
        <v>9963</v>
      </c>
      <c r="AH1133" s="79"/>
      <c r="AI1133" s="83" t="s">
        <v>9915</v>
      </c>
      <c r="AJ1133" s="79" t="b">
        <v>0</v>
      </c>
      <c r="AK1133" s="79">
        <v>0</v>
      </c>
      <c r="AL1133" s="83" t="s">
        <v>9915</v>
      </c>
      <c r="AM1133" s="79" t="s">
        <v>10040</v>
      </c>
      <c r="AN1133" s="79" t="b">
        <v>0</v>
      </c>
      <c r="AO1133" s="83" t="s">
        <v>8766</v>
      </c>
      <c r="AP1133" s="79" t="s">
        <v>179</v>
      </c>
      <c r="AQ1133" s="79">
        <v>0</v>
      </c>
      <c r="AR1133" s="79">
        <v>0</v>
      </c>
      <c r="AS1133" s="79"/>
      <c r="AT1133" s="79"/>
      <c r="AU1133" s="79"/>
      <c r="AV1133" s="79"/>
      <c r="AW1133" s="79"/>
      <c r="AX1133" s="79"/>
      <c r="AY1133" s="79"/>
      <c r="AZ1133" s="79"/>
      <c r="BA1133">
        <v>2</v>
      </c>
      <c r="BB1133">
        <v>0</v>
      </c>
      <c r="BC1133" s="79" t="str">
        <f>IF(Edges[[#This Row],[Sentiment]]=0,"NEUTRAL",IF(Edges[[#This Row],[Sentiment]]=1,"POSITIVE",IF(Edges[[#This Row],[Sentiment]]=-1,"NEGATIVE")))</f>
        <v>NEUTRAL</v>
      </c>
      <c r="BD1133" s="79" t="str">
        <f>IF(Edges[[#This Row],[Vertex 1]]=Edges[[#This Row],[Vertex 2]],"HIDE","SHOW")</f>
        <v>HIDE</v>
      </c>
      <c r="BE1133" s="124" t="e">
        <f>REPLACE(INDEX(GroupVertices[Group], MATCH(Edges[[#This Row],[Vertex 1]],GroupVertices[Vertex],0)),1,1,"")</f>
        <v>#N/A</v>
      </c>
      <c r="BF1133" s="124" t="e">
        <f>REPLACE(INDEX(GroupVertices[Group], MATCH(Edges[[#This Row],[Vertex 2]],GroupVertices[Vertex],0)),1,1,"")</f>
        <v>#N/A</v>
      </c>
    </row>
    <row r="1134" spans="1:58" hidden="1" x14ac:dyDescent="0.25">
      <c r="A1134" s="64" t="s">
        <v>916</v>
      </c>
      <c r="B1134" s="64" t="s">
        <v>916</v>
      </c>
      <c r="C1134" s="65"/>
      <c r="D1134" s="66"/>
      <c r="E1134" s="67"/>
      <c r="F1134" s="68"/>
      <c r="G1134" s="65" t="str">
        <f>IF(Edges[[#This Row],[Vertex 1]]=Edges[[#This Row],[Vertex 2]],"HIDE","SHOW")</f>
        <v>HIDE</v>
      </c>
      <c r="H1134" s="69"/>
      <c r="I1134" s="70"/>
      <c r="J1134" s="70"/>
      <c r="K1134" s="34"/>
      <c r="L1134" s="77"/>
      <c r="M1134" s="77"/>
      <c r="N1134" s="72"/>
      <c r="O1134" s="79" t="s">
        <v>179</v>
      </c>
      <c r="P1134" s="81">
        <v>42853.60355324074</v>
      </c>
      <c r="Q1134" s="79" t="s">
        <v>2282</v>
      </c>
      <c r="R1134" s="82" t="s">
        <v>3478</v>
      </c>
      <c r="S1134" s="79" t="s">
        <v>4037</v>
      </c>
      <c r="T1134" s="79"/>
      <c r="U1134" s="79"/>
      <c r="V1134" s="82" t="s">
        <v>5283</v>
      </c>
      <c r="W1134" s="81">
        <v>42853.60355324074</v>
      </c>
      <c r="X1134" s="82" t="s">
        <v>6720</v>
      </c>
      <c r="Y1134" s="79"/>
      <c r="Z1134" s="79"/>
      <c r="AA1134" s="83" t="s">
        <v>8767</v>
      </c>
      <c r="AB1134" s="79"/>
      <c r="AC1134" s="79" t="b">
        <v>0</v>
      </c>
      <c r="AD1134" s="79">
        <v>0</v>
      </c>
      <c r="AE1134" s="83" t="s">
        <v>9915</v>
      </c>
      <c r="AF1134" s="79" t="b">
        <v>0</v>
      </c>
      <c r="AG1134" s="79" t="s">
        <v>9963</v>
      </c>
      <c r="AH1134" s="79"/>
      <c r="AI1134" s="83" t="s">
        <v>9915</v>
      </c>
      <c r="AJ1134" s="79" t="b">
        <v>0</v>
      </c>
      <c r="AK1134" s="79">
        <v>0</v>
      </c>
      <c r="AL1134" s="83" t="s">
        <v>9915</v>
      </c>
      <c r="AM1134" s="79" t="s">
        <v>10040</v>
      </c>
      <c r="AN1134" s="79" t="b">
        <v>0</v>
      </c>
      <c r="AO1134" s="83" t="s">
        <v>8767</v>
      </c>
      <c r="AP1134" s="79" t="s">
        <v>179</v>
      </c>
      <c r="AQ1134" s="79">
        <v>0</v>
      </c>
      <c r="AR1134" s="79">
        <v>0</v>
      </c>
      <c r="AS1134" s="79"/>
      <c r="AT1134" s="79"/>
      <c r="AU1134" s="79"/>
      <c r="AV1134" s="79"/>
      <c r="AW1134" s="79"/>
      <c r="AX1134" s="79"/>
      <c r="AY1134" s="79"/>
      <c r="AZ1134" s="79"/>
      <c r="BA1134">
        <v>2</v>
      </c>
      <c r="BB1134">
        <v>0</v>
      </c>
      <c r="BC1134" s="79" t="str">
        <f>IF(Edges[[#This Row],[Sentiment]]=0,"NEUTRAL",IF(Edges[[#This Row],[Sentiment]]=1,"POSITIVE",IF(Edges[[#This Row],[Sentiment]]=-1,"NEGATIVE")))</f>
        <v>NEUTRAL</v>
      </c>
      <c r="BD1134" s="79" t="str">
        <f>IF(Edges[[#This Row],[Vertex 1]]=Edges[[#This Row],[Vertex 2]],"HIDE","SHOW")</f>
        <v>HIDE</v>
      </c>
      <c r="BE1134" s="124" t="e">
        <f>REPLACE(INDEX(GroupVertices[Group], MATCH(Edges[[#This Row],[Vertex 1]],GroupVertices[Vertex],0)),1,1,"")</f>
        <v>#N/A</v>
      </c>
      <c r="BF1134" s="124" t="e">
        <f>REPLACE(INDEX(GroupVertices[Group], MATCH(Edges[[#This Row],[Vertex 2]],GroupVertices[Vertex],0)),1,1,"")</f>
        <v>#N/A</v>
      </c>
    </row>
    <row r="1135" spans="1:58" x14ac:dyDescent="0.25">
      <c r="A1135" s="64" t="s">
        <v>917</v>
      </c>
      <c r="B1135" s="64" t="s">
        <v>1131</v>
      </c>
      <c r="C1135" s="65"/>
      <c r="D1135" s="66"/>
      <c r="E1135" s="67"/>
      <c r="F1135" s="68"/>
      <c r="G1135" s="65" t="str">
        <f>IF(Edges[[#This Row],[Vertex 1]]=Edges[[#This Row],[Vertex 2]],"HIDE","SHOW")</f>
        <v>SHOW</v>
      </c>
      <c r="H1135" s="69"/>
      <c r="I1135" s="70"/>
      <c r="J1135" s="70"/>
      <c r="K1135" s="34" t="s">
        <v>65</v>
      </c>
      <c r="L1135" s="77">
        <v>1135</v>
      </c>
      <c r="M1135" s="77"/>
      <c r="N1135" s="72"/>
      <c r="O1135" s="79" t="s">
        <v>1646</v>
      </c>
      <c r="P1135" s="81">
        <v>42853.605983796297</v>
      </c>
      <c r="Q1135" s="79" t="s">
        <v>2233</v>
      </c>
      <c r="R1135" s="82" t="s">
        <v>3539</v>
      </c>
      <c r="S1135" s="79" t="s">
        <v>4033</v>
      </c>
      <c r="T1135" s="79"/>
      <c r="U1135" s="79"/>
      <c r="V1135" s="82" t="s">
        <v>5284</v>
      </c>
      <c r="W1135" s="81">
        <v>42853.605983796297</v>
      </c>
      <c r="X1135" s="82" t="s">
        <v>6721</v>
      </c>
      <c r="Y1135" s="79"/>
      <c r="Z1135" s="79"/>
      <c r="AA1135" s="83" t="s">
        <v>8768</v>
      </c>
      <c r="AB1135" s="79"/>
      <c r="AC1135" s="79" t="b">
        <v>0</v>
      </c>
      <c r="AD1135" s="79">
        <v>0</v>
      </c>
      <c r="AE1135" s="83" t="s">
        <v>9915</v>
      </c>
      <c r="AF1135" s="79" t="b">
        <v>0</v>
      </c>
      <c r="AG1135" s="79" t="s">
        <v>9963</v>
      </c>
      <c r="AH1135" s="79"/>
      <c r="AI1135" s="83" t="s">
        <v>9915</v>
      </c>
      <c r="AJ1135" s="79" t="b">
        <v>0</v>
      </c>
      <c r="AK1135" s="79">
        <v>11</v>
      </c>
      <c r="AL1135" s="83" t="s">
        <v>9851</v>
      </c>
      <c r="AM1135" s="79" t="s">
        <v>9991</v>
      </c>
      <c r="AN1135" s="79" t="b">
        <v>0</v>
      </c>
      <c r="AO1135" s="83" t="s">
        <v>9851</v>
      </c>
      <c r="AP1135" s="79" t="s">
        <v>179</v>
      </c>
      <c r="AQ1135" s="79">
        <v>0</v>
      </c>
      <c r="AR1135" s="79">
        <v>0</v>
      </c>
      <c r="AS1135" s="79"/>
      <c r="AT1135" s="79"/>
      <c r="AU1135" s="79"/>
      <c r="AV1135" s="79"/>
      <c r="AW1135" s="79"/>
      <c r="AX1135" s="79"/>
      <c r="AY1135" s="79"/>
      <c r="AZ1135" s="79"/>
      <c r="BA1135">
        <v>1</v>
      </c>
      <c r="BB1135">
        <v>0</v>
      </c>
      <c r="BC1135" s="79" t="str">
        <f>IF(Edges[[#This Row],[Sentiment]]=0,"NEUTRAL",IF(Edges[[#This Row],[Sentiment]]=1,"POSITIVE",IF(Edges[[#This Row],[Sentiment]]=-1,"NEGATIVE")))</f>
        <v>NEUTRAL</v>
      </c>
      <c r="BD1135" s="79" t="str">
        <f>IF(Edges[[#This Row],[Vertex 1]]=Edges[[#This Row],[Vertex 2]],"HIDE","SHOW")</f>
        <v>SHOW</v>
      </c>
      <c r="BE1135" s="78" t="str">
        <f>REPLACE(INDEX(GroupVertices[Group], MATCH(Edges[[#This Row],[Vertex 1]],GroupVertices[Vertex],0)),1,1,"")</f>
        <v>EUTRAL</v>
      </c>
      <c r="BF1135" s="78" t="str">
        <f>REPLACE(INDEX(GroupVertices[Group], MATCH(Edges[[#This Row],[Vertex 2]],GroupVertices[Vertex],0)),1,1,"")</f>
        <v>EUTRAL</v>
      </c>
    </row>
    <row r="1136" spans="1:58" hidden="1" x14ac:dyDescent="0.25">
      <c r="A1136" s="64" t="s">
        <v>918</v>
      </c>
      <c r="B1136" s="64" t="s">
        <v>918</v>
      </c>
      <c r="C1136" s="65"/>
      <c r="D1136" s="66"/>
      <c r="E1136" s="67"/>
      <c r="F1136" s="68"/>
      <c r="G1136" s="65" t="str">
        <f>IF(Edges[[#This Row],[Vertex 1]]=Edges[[#This Row],[Vertex 2]],"HIDE","SHOW")</f>
        <v>HIDE</v>
      </c>
      <c r="H1136" s="69"/>
      <c r="I1136" s="70"/>
      <c r="J1136" s="70"/>
      <c r="K1136" s="34"/>
      <c r="L1136" s="77"/>
      <c r="M1136" s="77"/>
      <c r="N1136" s="72"/>
      <c r="O1136" s="79" t="s">
        <v>179</v>
      </c>
      <c r="P1136" s="81">
        <v>42853.384745370371</v>
      </c>
      <c r="Q1136" s="79" t="s">
        <v>2283</v>
      </c>
      <c r="R1136" s="82" t="s">
        <v>3564</v>
      </c>
      <c r="S1136" s="79" t="s">
        <v>4020</v>
      </c>
      <c r="T1136" s="79"/>
      <c r="U1136" s="79"/>
      <c r="V1136" s="82" t="s">
        <v>5285</v>
      </c>
      <c r="W1136" s="81">
        <v>42853.384745370371</v>
      </c>
      <c r="X1136" s="82" t="s">
        <v>6722</v>
      </c>
      <c r="Y1136" s="79"/>
      <c r="Z1136" s="79"/>
      <c r="AA1136" s="83" t="s">
        <v>8769</v>
      </c>
      <c r="AB1136" s="79"/>
      <c r="AC1136" s="79" t="b">
        <v>0</v>
      </c>
      <c r="AD1136" s="79">
        <v>0</v>
      </c>
      <c r="AE1136" s="83" t="s">
        <v>9915</v>
      </c>
      <c r="AF1136" s="79" t="b">
        <v>0</v>
      </c>
      <c r="AG1136" s="79" t="s">
        <v>9963</v>
      </c>
      <c r="AH1136" s="79"/>
      <c r="AI1136" s="83" t="s">
        <v>9915</v>
      </c>
      <c r="AJ1136" s="79" t="b">
        <v>0</v>
      </c>
      <c r="AK1136" s="79">
        <v>0</v>
      </c>
      <c r="AL1136" s="83" t="s">
        <v>9915</v>
      </c>
      <c r="AM1136" s="79" t="s">
        <v>9996</v>
      </c>
      <c r="AN1136" s="79" t="b">
        <v>0</v>
      </c>
      <c r="AO1136" s="83" t="s">
        <v>8769</v>
      </c>
      <c r="AP1136" s="79" t="s">
        <v>179</v>
      </c>
      <c r="AQ1136" s="79">
        <v>0</v>
      </c>
      <c r="AR1136" s="79">
        <v>0</v>
      </c>
      <c r="AS1136" s="79"/>
      <c r="AT1136" s="79"/>
      <c r="AU1136" s="79"/>
      <c r="AV1136" s="79"/>
      <c r="AW1136" s="79"/>
      <c r="AX1136" s="79"/>
      <c r="AY1136" s="79"/>
      <c r="AZ1136" s="79"/>
      <c r="BA1136">
        <v>2</v>
      </c>
      <c r="BB1136">
        <v>0</v>
      </c>
      <c r="BC1136" s="79" t="str">
        <f>IF(Edges[[#This Row],[Sentiment]]=0,"NEUTRAL",IF(Edges[[#This Row],[Sentiment]]=1,"POSITIVE",IF(Edges[[#This Row],[Sentiment]]=-1,"NEGATIVE")))</f>
        <v>NEUTRAL</v>
      </c>
      <c r="BD1136" s="79" t="str">
        <f>IF(Edges[[#This Row],[Vertex 1]]=Edges[[#This Row],[Vertex 2]],"HIDE","SHOW")</f>
        <v>HIDE</v>
      </c>
      <c r="BE1136" s="124" t="e">
        <f>REPLACE(INDEX(GroupVertices[Group], MATCH(Edges[[#This Row],[Vertex 1]],GroupVertices[Vertex],0)),1,1,"")</f>
        <v>#N/A</v>
      </c>
      <c r="BF1136" s="124" t="e">
        <f>REPLACE(INDEX(GroupVertices[Group], MATCH(Edges[[#This Row],[Vertex 2]],GroupVertices[Vertex],0)),1,1,"")</f>
        <v>#N/A</v>
      </c>
    </row>
    <row r="1137" spans="1:58" hidden="1" x14ac:dyDescent="0.25">
      <c r="A1137" s="64" t="s">
        <v>918</v>
      </c>
      <c r="B1137" s="64" t="s">
        <v>918</v>
      </c>
      <c r="C1137" s="65"/>
      <c r="D1137" s="66"/>
      <c r="E1137" s="67"/>
      <c r="F1137" s="68"/>
      <c r="G1137" s="65" t="str">
        <f>IF(Edges[[#This Row],[Vertex 1]]=Edges[[#This Row],[Vertex 2]],"HIDE","SHOW")</f>
        <v>HIDE</v>
      </c>
      <c r="H1137" s="69"/>
      <c r="I1137" s="70"/>
      <c r="J1137" s="70"/>
      <c r="K1137" s="34"/>
      <c r="L1137" s="77"/>
      <c r="M1137" s="77"/>
      <c r="N1137" s="72"/>
      <c r="O1137" s="79" t="s">
        <v>179</v>
      </c>
      <c r="P1137" s="81">
        <v>42853.607141203705</v>
      </c>
      <c r="Q1137" s="79" t="s">
        <v>2284</v>
      </c>
      <c r="R1137" s="82" t="s">
        <v>3565</v>
      </c>
      <c r="S1137" s="79" t="s">
        <v>4020</v>
      </c>
      <c r="T1137" s="79"/>
      <c r="U1137" s="79"/>
      <c r="V1137" s="82" t="s">
        <v>5285</v>
      </c>
      <c r="W1137" s="81">
        <v>42853.607141203705</v>
      </c>
      <c r="X1137" s="82" t="s">
        <v>6723</v>
      </c>
      <c r="Y1137" s="79"/>
      <c r="Z1137" s="79"/>
      <c r="AA1137" s="83" t="s">
        <v>8770</v>
      </c>
      <c r="AB1137" s="79"/>
      <c r="AC1137" s="79" t="b">
        <v>0</v>
      </c>
      <c r="AD1137" s="79">
        <v>0</v>
      </c>
      <c r="AE1137" s="83" t="s">
        <v>9915</v>
      </c>
      <c r="AF1137" s="79" t="b">
        <v>0</v>
      </c>
      <c r="AG1137" s="79" t="s">
        <v>9963</v>
      </c>
      <c r="AH1137" s="79"/>
      <c r="AI1137" s="83" t="s">
        <v>9915</v>
      </c>
      <c r="AJ1137" s="79" t="b">
        <v>0</v>
      </c>
      <c r="AK1137" s="79">
        <v>0</v>
      </c>
      <c r="AL1137" s="83" t="s">
        <v>9915</v>
      </c>
      <c r="AM1137" s="79" t="s">
        <v>9996</v>
      </c>
      <c r="AN1137" s="79" t="b">
        <v>0</v>
      </c>
      <c r="AO1137" s="83" t="s">
        <v>8770</v>
      </c>
      <c r="AP1137" s="79" t="s">
        <v>179</v>
      </c>
      <c r="AQ1137" s="79">
        <v>0</v>
      </c>
      <c r="AR1137" s="79">
        <v>0</v>
      </c>
      <c r="AS1137" s="79"/>
      <c r="AT1137" s="79"/>
      <c r="AU1137" s="79"/>
      <c r="AV1137" s="79"/>
      <c r="AW1137" s="79"/>
      <c r="AX1137" s="79"/>
      <c r="AY1137" s="79"/>
      <c r="AZ1137" s="79"/>
      <c r="BA1137">
        <v>2</v>
      </c>
      <c r="BB1137">
        <v>0</v>
      </c>
      <c r="BC1137" s="79" t="str">
        <f>IF(Edges[[#This Row],[Sentiment]]=0,"NEUTRAL",IF(Edges[[#This Row],[Sentiment]]=1,"POSITIVE",IF(Edges[[#This Row],[Sentiment]]=-1,"NEGATIVE")))</f>
        <v>NEUTRAL</v>
      </c>
      <c r="BD1137" s="79" t="str">
        <f>IF(Edges[[#This Row],[Vertex 1]]=Edges[[#This Row],[Vertex 2]],"HIDE","SHOW")</f>
        <v>HIDE</v>
      </c>
      <c r="BE1137" s="124" t="e">
        <f>REPLACE(INDEX(GroupVertices[Group], MATCH(Edges[[#This Row],[Vertex 1]],GroupVertices[Vertex],0)),1,1,"")</f>
        <v>#N/A</v>
      </c>
      <c r="BF1137" s="124" t="e">
        <f>REPLACE(INDEX(GroupVertices[Group], MATCH(Edges[[#This Row],[Vertex 2]],GroupVertices[Vertex],0)),1,1,"")</f>
        <v>#N/A</v>
      </c>
    </row>
    <row r="1138" spans="1:58" hidden="1" x14ac:dyDescent="0.25">
      <c r="A1138" s="64" t="s">
        <v>919</v>
      </c>
      <c r="B1138" s="64" t="s">
        <v>919</v>
      </c>
      <c r="C1138" s="65"/>
      <c r="D1138" s="66"/>
      <c r="E1138" s="67"/>
      <c r="F1138" s="68"/>
      <c r="G1138" s="65" t="str">
        <f>IF(Edges[[#This Row],[Vertex 1]]=Edges[[#This Row],[Vertex 2]],"HIDE","SHOW")</f>
        <v>HIDE</v>
      </c>
      <c r="H1138" s="69"/>
      <c r="I1138" s="70"/>
      <c r="J1138" s="70"/>
      <c r="K1138" s="34"/>
      <c r="L1138" s="77"/>
      <c r="M1138" s="77"/>
      <c r="N1138" s="72"/>
      <c r="O1138" s="79" t="s">
        <v>179</v>
      </c>
      <c r="P1138" s="81">
        <v>42853.609409722223</v>
      </c>
      <c r="Q1138" s="79" t="s">
        <v>2285</v>
      </c>
      <c r="R1138" s="82" t="s">
        <v>3478</v>
      </c>
      <c r="S1138" s="79" t="s">
        <v>4037</v>
      </c>
      <c r="T1138" s="79"/>
      <c r="U1138" s="79"/>
      <c r="V1138" s="82" t="s">
        <v>5286</v>
      </c>
      <c r="W1138" s="81">
        <v>42853.609409722223</v>
      </c>
      <c r="X1138" s="82" t="s">
        <v>6724</v>
      </c>
      <c r="Y1138" s="79"/>
      <c r="Z1138" s="79"/>
      <c r="AA1138" s="83" t="s">
        <v>8771</v>
      </c>
      <c r="AB1138" s="79"/>
      <c r="AC1138" s="79" t="b">
        <v>0</v>
      </c>
      <c r="AD1138" s="79">
        <v>0</v>
      </c>
      <c r="AE1138" s="83" t="s">
        <v>9915</v>
      </c>
      <c r="AF1138" s="79" t="b">
        <v>0</v>
      </c>
      <c r="AG1138" s="79" t="s">
        <v>9963</v>
      </c>
      <c r="AH1138" s="79"/>
      <c r="AI1138" s="83" t="s">
        <v>9915</v>
      </c>
      <c r="AJ1138" s="79" t="b">
        <v>0</v>
      </c>
      <c r="AK1138" s="79">
        <v>0</v>
      </c>
      <c r="AL1138" s="83" t="s">
        <v>9915</v>
      </c>
      <c r="AM1138" s="79" t="s">
        <v>10040</v>
      </c>
      <c r="AN1138" s="79" t="b">
        <v>0</v>
      </c>
      <c r="AO1138" s="83" t="s">
        <v>8771</v>
      </c>
      <c r="AP1138" s="79" t="s">
        <v>179</v>
      </c>
      <c r="AQ1138" s="79">
        <v>0</v>
      </c>
      <c r="AR1138" s="79">
        <v>0</v>
      </c>
      <c r="AS1138" s="79"/>
      <c r="AT1138" s="79"/>
      <c r="AU1138" s="79"/>
      <c r="AV1138" s="79"/>
      <c r="AW1138" s="79"/>
      <c r="AX1138" s="79"/>
      <c r="AY1138" s="79"/>
      <c r="AZ1138" s="79"/>
      <c r="BA1138">
        <v>1</v>
      </c>
      <c r="BB1138">
        <v>0</v>
      </c>
      <c r="BC1138" s="79" t="str">
        <f>IF(Edges[[#This Row],[Sentiment]]=0,"NEUTRAL",IF(Edges[[#This Row],[Sentiment]]=1,"POSITIVE",IF(Edges[[#This Row],[Sentiment]]=-1,"NEGATIVE")))</f>
        <v>NEUTRAL</v>
      </c>
      <c r="BD1138" s="79" t="str">
        <f>IF(Edges[[#This Row],[Vertex 1]]=Edges[[#This Row],[Vertex 2]],"HIDE","SHOW")</f>
        <v>HIDE</v>
      </c>
      <c r="BE1138" s="124" t="e">
        <f>REPLACE(INDEX(GroupVertices[Group], MATCH(Edges[[#This Row],[Vertex 1]],GroupVertices[Vertex],0)),1,1,"")</f>
        <v>#N/A</v>
      </c>
      <c r="BF1138" s="124" t="e">
        <f>REPLACE(INDEX(GroupVertices[Group], MATCH(Edges[[#This Row],[Vertex 2]],GroupVertices[Vertex],0)),1,1,"")</f>
        <v>#N/A</v>
      </c>
    </row>
    <row r="1139" spans="1:58" hidden="1" x14ac:dyDescent="0.25">
      <c r="A1139" s="64" t="s">
        <v>920</v>
      </c>
      <c r="B1139" s="64" t="s">
        <v>920</v>
      </c>
      <c r="C1139" s="65"/>
      <c r="D1139" s="66"/>
      <c r="E1139" s="67"/>
      <c r="F1139" s="68"/>
      <c r="G1139" s="65" t="str">
        <f>IF(Edges[[#This Row],[Vertex 1]]=Edges[[#This Row],[Vertex 2]],"HIDE","SHOW")</f>
        <v>HIDE</v>
      </c>
      <c r="H1139" s="69"/>
      <c r="I1139" s="70"/>
      <c r="J1139" s="70"/>
      <c r="K1139" s="34"/>
      <c r="L1139" s="77"/>
      <c r="M1139" s="77"/>
      <c r="N1139" s="72"/>
      <c r="O1139" s="79" t="s">
        <v>179</v>
      </c>
      <c r="P1139" s="81">
        <v>42853.615347222221</v>
      </c>
      <c r="Q1139" s="79" t="s">
        <v>2286</v>
      </c>
      <c r="R1139" s="82" t="s">
        <v>3478</v>
      </c>
      <c r="S1139" s="79" t="s">
        <v>4037</v>
      </c>
      <c r="T1139" s="79"/>
      <c r="U1139" s="79"/>
      <c r="V1139" s="82" t="s">
        <v>5287</v>
      </c>
      <c r="W1139" s="81">
        <v>42853.615347222221</v>
      </c>
      <c r="X1139" s="82" t="s">
        <v>6725</v>
      </c>
      <c r="Y1139" s="79"/>
      <c r="Z1139" s="79"/>
      <c r="AA1139" s="83" t="s">
        <v>8772</v>
      </c>
      <c r="AB1139" s="79"/>
      <c r="AC1139" s="79" t="b">
        <v>0</v>
      </c>
      <c r="AD1139" s="79">
        <v>0</v>
      </c>
      <c r="AE1139" s="83" t="s">
        <v>9915</v>
      </c>
      <c r="AF1139" s="79" t="b">
        <v>0</v>
      </c>
      <c r="AG1139" s="79" t="s">
        <v>9963</v>
      </c>
      <c r="AH1139" s="79"/>
      <c r="AI1139" s="83" t="s">
        <v>9915</v>
      </c>
      <c r="AJ1139" s="79" t="b">
        <v>0</v>
      </c>
      <c r="AK1139" s="79">
        <v>0</v>
      </c>
      <c r="AL1139" s="83" t="s">
        <v>9915</v>
      </c>
      <c r="AM1139" s="79" t="s">
        <v>10040</v>
      </c>
      <c r="AN1139" s="79" t="b">
        <v>0</v>
      </c>
      <c r="AO1139" s="83" t="s">
        <v>8772</v>
      </c>
      <c r="AP1139" s="79" t="s">
        <v>179</v>
      </c>
      <c r="AQ1139" s="79">
        <v>0</v>
      </c>
      <c r="AR1139" s="79">
        <v>0</v>
      </c>
      <c r="AS1139" s="79"/>
      <c r="AT1139" s="79"/>
      <c r="AU1139" s="79"/>
      <c r="AV1139" s="79"/>
      <c r="AW1139" s="79"/>
      <c r="AX1139" s="79"/>
      <c r="AY1139" s="79"/>
      <c r="AZ1139" s="79"/>
      <c r="BA1139">
        <v>1</v>
      </c>
      <c r="BB1139">
        <v>0</v>
      </c>
      <c r="BC1139" s="79" t="str">
        <f>IF(Edges[[#This Row],[Sentiment]]=0,"NEUTRAL",IF(Edges[[#This Row],[Sentiment]]=1,"POSITIVE",IF(Edges[[#This Row],[Sentiment]]=-1,"NEGATIVE")))</f>
        <v>NEUTRAL</v>
      </c>
      <c r="BD1139" s="79" t="str">
        <f>IF(Edges[[#This Row],[Vertex 1]]=Edges[[#This Row],[Vertex 2]],"HIDE","SHOW")</f>
        <v>HIDE</v>
      </c>
      <c r="BE1139" s="124" t="e">
        <f>REPLACE(INDEX(GroupVertices[Group], MATCH(Edges[[#This Row],[Vertex 1]],GroupVertices[Vertex],0)),1,1,"")</f>
        <v>#N/A</v>
      </c>
      <c r="BF1139" s="124" t="e">
        <f>REPLACE(INDEX(GroupVertices[Group], MATCH(Edges[[#This Row],[Vertex 2]],GroupVertices[Vertex],0)),1,1,"")</f>
        <v>#N/A</v>
      </c>
    </row>
    <row r="1140" spans="1:58" hidden="1" x14ac:dyDescent="0.25">
      <c r="A1140" s="64" t="s">
        <v>921</v>
      </c>
      <c r="B1140" s="64" t="s">
        <v>921</v>
      </c>
      <c r="C1140" s="65"/>
      <c r="D1140" s="66"/>
      <c r="E1140" s="67"/>
      <c r="F1140" s="68"/>
      <c r="G1140" s="65" t="str">
        <f>IF(Edges[[#This Row],[Vertex 1]]=Edges[[#This Row],[Vertex 2]],"HIDE","SHOW")</f>
        <v>HIDE</v>
      </c>
      <c r="H1140" s="69"/>
      <c r="I1140" s="70"/>
      <c r="J1140" s="70"/>
      <c r="K1140" s="34"/>
      <c r="L1140" s="77"/>
      <c r="M1140" s="77"/>
      <c r="N1140" s="72"/>
      <c r="O1140" s="79" t="s">
        <v>179</v>
      </c>
      <c r="P1140" s="81">
        <v>42853.618009259262</v>
      </c>
      <c r="Q1140" s="79" t="s">
        <v>2287</v>
      </c>
      <c r="R1140" s="82" t="s">
        <v>3478</v>
      </c>
      <c r="S1140" s="79" t="s">
        <v>4037</v>
      </c>
      <c r="T1140" s="79"/>
      <c r="U1140" s="79"/>
      <c r="V1140" s="82" t="s">
        <v>5288</v>
      </c>
      <c r="W1140" s="81">
        <v>42853.618009259262</v>
      </c>
      <c r="X1140" s="82" t="s">
        <v>6726</v>
      </c>
      <c r="Y1140" s="79"/>
      <c r="Z1140" s="79"/>
      <c r="AA1140" s="83" t="s">
        <v>8773</v>
      </c>
      <c r="AB1140" s="79"/>
      <c r="AC1140" s="79" t="b">
        <v>0</v>
      </c>
      <c r="AD1140" s="79">
        <v>0</v>
      </c>
      <c r="AE1140" s="83" t="s">
        <v>9915</v>
      </c>
      <c r="AF1140" s="79" t="b">
        <v>0</v>
      </c>
      <c r="AG1140" s="79" t="s">
        <v>9963</v>
      </c>
      <c r="AH1140" s="79"/>
      <c r="AI1140" s="83" t="s">
        <v>9915</v>
      </c>
      <c r="AJ1140" s="79" t="b">
        <v>0</v>
      </c>
      <c r="AK1140" s="79">
        <v>0</v>
      </c>
      <c r="AL1140" s="83" t="s">
        <v>9915</v>
      </c>
      <c r="AM1140" s="79" t="s">
        <v>10040</v>
      </c>
      <c r="AN1140" s="79" t="b">
        <v>0</v>
      </c>
      <c r="AO1140" s="83" t="s">
        <v>8773</v>
      </c>
      <c r="AP1140" s="79" t="s">
        <v>179</v>
      </c>
      <c r="AQ1140" s="79">
        <v>0</v>
      </c>
      <c r="AR1140" s="79">
        <v>0</v>
      </c>
      <c r="AS1140" s="79"/>
      <c r="AT1140" s="79"/>
      <c r="AU1140" s="79"/>
      <c r="AV1140" s="79"/>
      <c r="AW1140" s="79"/>
      <c r="AX1140" s="79"/>
      <c r="AY1140" s="79"/>
      <c r="AZ1140" s="79"/>
      <c r="BA1140">
        <v>1</v>
      </c>
      <c r="BB1140">
        <v>0</v>
      </c>
      <c r="BC1140" s="79" t="str">
        <f>IF(Edges[[#This Row],[Sentiment]]=0,"NEUTRAL",IF(Edges[[#This Row],[Sentiment]]=1,"POSITIVE",IF(Edges[[#This Row],[Sentiment]]=-1,"NEGATIVE")))</f>
        <v>NEUTRAL</v>
      </c>
      <c r="BD1140" s="79" t="str">
        <f>IF(Edges[[#This Row],[Vertex 1]]=Edges[[#This Row],[Vertex 2]],"HIDE","SHOW")</f>
        <v>HIDE</v>
      </c>
      <c r="BE1140" s="124" t="e">
        <f>REPLACE(INDEX(GroupVertices[Group], MATCH(Edges[[#This Row],[Vertex 1]],GroupVertices[Vertex],0)),1,1,"")</f>
        <v>#N/A</v>
      </c>
      <c r="BF1140" s="124" t="e">
        <f>REPLACE(INDEX(GroupVertices[Group], MATCH(Edges[[#This Row],[Vertex 2]],GroupVertices[Vertex],0)),1,1,"")</f>
        <v>#N/A</v>
      </c>
    </row>
    <row r="1141" spans="1:58" x14ac:dyDescent="0.25">
      <c r="A1141" s="64" t="s">
        <v>922</v>
      </c>
      <c r="B1141" s="64" t="s">
        <v>1406</v>
      </c>
      <c r="C1141" s="65"/>
      <c r="D1141" s="66"/>
      <c r="E1141" s="67"/>
      <c r="F1141" s="68"/>
      <c r="G1141" s="65" t="str">
        <f>IF(Edges[[#This Row],[Vertex 1]]=Edges[[#This Row],[Vertex 2]],"HIDE","SHOW")</f>
        <v>SHOW</v>
      </c>
      <c r="H1141" s="69"/>
      <c r="I1141" s="70"/>
      <c r="J1141" s="70"/>
      <c r="K1141" s="34" t="s">
        <v>65</v>
      </c>
      <c r="L1141" s="77">
        <v>1141</v>
      </c>
      <c r="M1141" s="77"/>
      <c r="N1141" s="72"/>
      <c r="O1141" s="79" t="s">
        <v>1646</v>
      </c>
      <c r="P1141" s="81">
        <v>42852.569189814814</v>
      </c>
      <c r="Q1141" s="79" t="s">
        <v>1860</v>
      </c>
      <c r="R1141" s="82" t="s">
        <v>3336</v>
      </c>
      <c r="S1141" s="79" t="s">
        <v>4048</v>
      </c>
      <c r="T1141" s="79"/>
      <c r="U1141" s="79"/>
      <c r="V1141" s="82" t="s">
        <v>5289</v>
      </c>
      <c r="W1141" s="81">
        <v>42852.569189814814</v>
      </c>
      <c r="X1141" s="82" t="s">
        <v>6727</v>
      </c>
      <c r="Y1141" s="79"/>
      <c r="Z1141" s="79"/>
      <c r="AA1141" s="83" t="s">
        <v>8774</v>
      </c>
      <c r="AB1141" s="79"/>
      <c r="AC1141" s="79" t="b">
        <v>0</v>
      </c>
      <c r="AD1141" s="79">
        <v>0</v>
      </c>
      <c r="AE1141" s="83" t="s">
        <v>9915</v>
      </c>
      <c r="AF1141" s="79" t="b">
        <v>0</v>
      </c>
      <c r="AG1141" s="79" t="s">
        <v>9963</v>
      </c>
      <c r="AH1141" s="79"/>
      <c r="AI1141" s="83" t="s">
        <v>9915</v>
      </c>
      <c r="AJ1141" s="79" t="b">
        <v>0</v>
      </c>
      <c r="AK1141" s="79">
        <v>14</v>
      </c>
      <c r="AL1141" s="83" t="s">
        <v>9511</v>
      </c>
      <c r="AM1141" s="79" t="s">
        <v>9991</v>
      </c>
      <c r="AN1141" s="79" t="b">
        <v>0</v>
      </c>
      <c r="AO1141" s="83" t="s">
        <v>9511</v>
      </c>
      <c r="AP1141" s="79" t="s">
        <v>179</v>
      </c>
      <c r="AQ1141" s="79">
        <v>0</v>
      </c>
      <c r="AR1141" s="79">
        <v>0</v>
      </c>
      <c r="AS1141" s="79"/>
      <c r="AT1141" s="79"/>
      <c r="AU1141" s="79"/>
      <c r="AV1141" s="79"/>
      <c r="AW1141" s="79"/>
      <c r="AX1141" s="79"/>
      <c r="AY1141" s="79"/>
      <c r="AZ1141" s="79"/>
      <c r="BA1141">
        <v>1</v>
      </c>
      <c r="BB1141">
        <v>0</v>
      </c>
      <c r="BC1141" s="79" t="str">
        <f>IF(Edges[[#This Row],[Sentiment]]=0,"NEUTRAL",IF(Edges[[#This Row],[Sentiment]]=1,"POSITIVE",IF(Edges[[#This Row],[Sentiment]]=-1,"NEGATIVE")))</f>
        <v>NEUTRAL</v>
      </c>
      <c r="BD1141" s="79" t="str">
        <f>IF(Edges[[#This Row],[Vertex 1]]=Edges[[#This Row],[Vertex 2]],"HIDE","SHOW")</f>
        <v>SHOW</v>
      </c>
      <c r="BE1141" s="78" t="str">
        <f>REPLACE(INDEX(GroupVertices[Group], MATCH(Edges[[#This Row],[Vertex 1]],GroupVertices[Vertex],0)),1,1,"")</f>
        <v>EUTRAL</v>
      </c>
      <c r="BF1141" s="78" t="str">
        <f>REPLACE(INDEX(GroupVertices[Group], MATCH(Edges[[#This Row],[Vertex 2]],GroupVertices[Vertex],0)),1,1,"")</f>
        <v>eneral</v>
      </c>
    </row>
    <row r="1142" spans="1:58" x14ac:dyDescent="0.25">
      <c r="A1142" s="64" t="s">
        <v>922</v>
      </c>
      <c r="B1142" s="64" t="s">
        <v>1405</v>
      </c>
      <c r="C1142" s="65"/>
      <c r="D1142" s="66"/>
      <c r="E1142" s="67"/>
      <c r="F1142" s="68"/>
      <c r="G1142" s="65" t="str">
        <f>IF(Edges[[#This Row],[Vertex 1]]=Edges[[#This Row],[Vertex 2]],"HIDE","SHOW")</f>
        <v>SHOW</v>
      </c>
      <c r="H1142" s="69"/>
      <c r="I1142" s="70"/>
      <c r="J1142" s="70"/>
      <c r="K1142" s="34" t="s">
        <v>65</v>
      </c>
      <c r="L1142" s="77">
        <v>1142</v>
      </c>
      <c r="M1142" s="77"/>
      <c r="N1142" s="72"/>
      <c r="O1142" s="79" t="s">
        <v>1646</v>
      </c>
      <c r="P1142" s="81">
        <v>42852.569189814814</v>
      </c>
      <c r="Q1142" s="79" t="s">
        <v>1860</v>
      </c>
      <c r="R1142" s="82" t="s">
        <v>3336</v>
      </c>
      <c r="S1142" s="79" t="s">
        <v>4048</v>
      </c>
      <c r="T1142" s="79"/>
      <c r="U1142" s="79"/>
      <c r="V1142" s="82" t="s">
        <v>5289</v>
      </c>
      <c r="W1142" s="81">
        <v>42852.569189814814</v>
      </c>
      <c r="X1142" s="82" t="s">
        <v>6727</v>
      </c>
      <c r="Y1142" s="79"/>
      <c r="Z1142" s="79"/>
      <c r="AA1142" s="83" t="s">
        <v>8774</v>
      </c>
      <c r="AB1142" s="79"/>
      <c r="AC1142" s="79" t="b">
        <v>0</v>
      </c>
      <c r="AD1142" s="79">
        <v>0</v>
      </c>
      <c r="AE1142" s="83" t="s">
        <v>9915</v>
      </c>
      <c r="AF1142" s="79" t="b">
        <v>0</v>
      </c>
      <c r="AG1142" s="79" t="s">
        <v>9963</v>
      </c>
      <c r="AH1142" s="79"/>
      <c r="AI1142" s="83" t="s">
        <v>9915</v>
      </c>
      <c r="AJ1142" s="79" t="b">
        <v>0</v>
      </c>
      <c r="AK1142" s="79">
        <v>14</v>
      </c>
      <c r="AL1142" s="83" t="s">
        <v>9511</v>
      </c>
      <c r="AM1142" s="79" t="s">
        <v>9991</v>
      </c>
      <c r="AN1142" s="79" t="b">
        <v>0</v>
      </c>
      <c r="AO1142" s="83" t="s">
        <v>9511</v>
      </c>
      <c r="AP1142" s="79" t="s">
        <v>179</v>
      </c>
      <c r="AQ1142" s="79">
        <v>0</v>
      </c>
      <c r="AR1142" s="79">
        <v>0</v>
      </c>
      <c r="AS1142" s="79"/>
      <c r="AT1142" s="79"/>
      <c r="AU1142" s="79"/>
      <c r="AV1142" s="79"/>
      <c r="AW1142" s="79"/>
      <c r="AX1142" s="79"/>
      <c r="AY1142" s="79"/>
      <c r="AZ1142" s="79"/>
      <c r="BA1142">
        <v>1</v>
      </c>
      <c r="BB1142">
        <v>0</v>
      </c>
      <c r="BC1142" s="79" t="str">
        <f>IF(Edges[[#This Row],[Sentiment]]=0,"NEUTRAL",IF(Edges[[#This Row],[Sentiment]]=1,"POSITIVE",IF(Edges[[#This Row],[Sentiment]]=-1,"NEGATIVE")))</f>
        <v>NEUTRAL</v>
      </c>
      <c r="BD1142" s="79" t="str">
        <f>IF(Edges[[#This Row],[Vertex 1]]=Edges[[#This Row],[Vertex 2]],"HIDE","SHOW")</f>
        <v>SHOW</v>
      </c>
      <c r="BE1142" s="78" t="str">
        <f>REPLACE(INDEX(GroupVertices[Group], MATCH(Edges[[#This Row],[Vertex 1]],GroupVertices[Vertex],0)),1,1,"")</f>
        <v>EUTRAL</v>
      </c>
      <c r="BF1142" s="78" t="str">
        <f>REPLACE(INDEX(GroupVertices[Group], MATCH(Edges[[#This Row],[Vertex 2]],GroupVertices[Vertex],0)),1,1,"")</f>
        <v>OSITIVE</v>
      </c>
    </row>
    <row r="1143" spans="1:58" x14ac:dyDescent="0.25">
      <c r="A1143" s="64" t="s">
        <v>922</v>
      </c>
      <c r="B1143" s="64" t="s">
        <v>931</v>
      </c>
      <c r="C1143" s="65"/>
      <c r="D1143" s="66"/>
      <c r="E1143" s="67"/>
      <c r="F1143" s="68"/>
      <c r="G1143" s="65" t="str">
        <f>IF(Edges[[#This Row],[Vertex 1]]=Edges[[#This Row],[Vertex 2]],"HIDE","SHOW")</f>
        <v>SHOW</v>
      </c>
      <c r="H1143" s="69"/>
      <c r="I1143" s="70"/>
      <c r="J1143" s="70"/>
      <c r="K1143" s="34" t="s">
        <v>65</v>
      </c>
      <c r="L1143" s="77">
        <v>1143</v>
      </c>
      <c r="M1143" s="77"/>
      <c r="N1143" s="72"/>
      <c r="O1143" s="79" t="s">
        <v>1646</v>
      </c>
      <c r="P1143" s="81">
        <v>42853.618414351855</v>
      </c>
      <c r="Q1143" s="79" t="s">
        <v>2288</v>
      </c>
      <c r="R1143" s="82" t="s">
        <v>3566</v>
      </c>
      <c r="S1143" s="79" t="s">
        <v>4161</v>
      </c>
      <c r="T1143" s="79"/>
      <c r="U1143" s="79"/>
      <c r="V1143" s="82" t="s">
        <v>5289</v>
      </c>
      <c r="W1143" s="81">
        <v>42853.618414351855</v>
      </c>
      <c r="X1143" s="82" t="s">
        <v>6728</v>
      </c>
      <c r="Y1143" s="79"/>
      <c r="Z1143" s="79"/>
      <c r="AA1143" s="83" t="s">
        <v>8775</v>
      </c>
      <c r="AB1143" s="79"/>
      <c r="AC1143" s="79" t="b">
        <v>0</v>
      </c>
      <c r="AD1143" s="79">
        <v>0</v>
      </c>
      <c r="AE1143" s="83" t="s">
        <v>9915</v>
      </c>
      <c r="AF1143" s="79" t="b">
        <v>0</v>
      </c>
      <c r="AG1143" s="79" t="s">
        <v>9964</v>
      </c>
      <c r="AH1143" s="79"/>
      <c r="AI1143" s="83" t="s">
        <v>9915</v>
      </c>
      <c r="AJ1143" s="79" t="b">
        <v>0</v>
      </c>
      <c r="AK1143" s="79">
        <v>4</v>
      </c>
      <c r="AL1143" s="83" t="s">
        <v>8786</v>
      </c>
      <c r="AM1143" s="79" t="s">
        <v>9991</v>
      </c>
      <c r="AN1143" s="79" t="b">
        <v>0</v>
      </c>
      <c r="AO1143" s="83" t="s">
        <v>8786</v>
      </c>
      <c r="AP1143" s="79" t="s">
        <v>179</v>
      </c>
      <c r="AQ1143" s="79">
        <v>0</v>
      </c>
      <c r="AR1143" s="79">
        <v>0</v>
      </c>
      <c r="AS1143" s="79"/>
      <c r="AT1143" s="79"/>
      <c r="AU1143" s="79"/>
      <c r="AV1143" s="79"/>
      <c r="AW1143" s="79"/>
      <c r="AX1143" s="79"/>
      <c r="AY1143" s="79"/>
      <c r="AZ1143" s="79"/>
      <c r="BA1143">
        <v>1</v>
      </c>
      <c r="BB1143">
        <v>0</v>
      </c>
      <c r="BC1143" s="79" t="str">
        <f>IF(Edges[[#This Row],[Sentiment]]=0,"NEUTRAL",IF(Edges[[#This Row],[Sentiment]]=1,"POSITIVE",IF(Edges[[#This Row],[Sentiment]]=-1,"NEGATIVE")))</f>
        <v>NEUTRAL</v>
      </c>
      <c r="BD1143" s="79" t="str">
        <f>IF(Edges[[#This Row],[Vertex 1]]=Edges[[#This Row],[Vertex 2]],"HIDE","SHOW")</f>
        <v>SHOW</v>
      </c>
      <c r="BE1143" s="78" t="str">
        <f>REPLACE(INDEX(GroupVertices[Group], MATCH(Edges[[#This Row],[Vertex 1]],GroupVertices[Vertex],0)),1,1,"")</f>
        <v>EUTRAL</v>
      </c>
      <c r="BF1143" s="78" t="str">
        <f>REPLACE(INDEX(GroupVertices[Group], MATCH(Edges[[#This Row],[Vertex 2]],GroupVertices[Vertex],0)),1,1,"")</f>
        <v>EUTRAL</v>
      </c>
    </row>
    <row r="1144" spans="1:58" x14ac:dyDescent="0.25">
      <c r="A1144" s="64" t="s">
        <v>923</v>
      </c>
      <c r="B1144" s="64" t="s">
        <v>931</v>
      </c>
      <c r="C1144" s="65"/>
      <c r="D1144" s="66"/>
      <c r="E1144" s="67"/>
      <c r="F1144" s="68"/>
      <c r="G1144" s="65" t="str">
        <f>IF(Edges[[#This Row],[Vertex 1]]=Edges[[#This Row],[Vertex 2]],"HIDE","SHOW")</f>
        <v>SHOW</v>
      </c>
      <c r="H1144" s="69"/>
      <c r="I1144" s="70"/>
      <c r="J1144" s="70"/>
      <c r="K1144" s="34" t="s">
        <v>65</v>
      </c>
      <c r="L1144" s="77">
        <v>1144</v>
      </c>
      <c r="M1144" s="77"/>
      <c r="N1144" s="72"/>
      <c r="O1144" s="79" t="s">
        <v>1646</v>
      </c>
      <c r="P1144" s="81">
        <v>42853.61859953704</v>
      </c>
      <c r="Q1144" s="79" t="s">
        <v>2288</v>
      </c>
      <c r="R1144" s="82" t="s">
        <v>3566</v>
      </c>
      <c r="S1144" s="79" t="s">
        <v>4161</v>
      </c>
      <c r="T1144" s="79"/>
      <c r="U1144" s="79"/>
      <c r="V1144" s="82" t="s">
        <v>5290</v>
      </c>
      <c r="W1144" s="81">
        <v>42853.61859953704</v>
      </c>
      <c r="X1144" s="82" t="s">
        <v>6729</v>
      </c>
      <c r="Y1144" s="79"/>
      <c r="Z1144" s="79"/>
      <c r="AA1144" s="83" t="s">
        <v>8776</v>
      </c>
      <c r="AB1144" s="79"/>
      <c r="AC1144" s="79" t="b">
        <v>0</v>
      </c>
      <c r="AD1144" s="79">
        <v>0</v>
      </c>
      <c r="AE1144" s="83" t="s">
        <v>9915</v>
      </c>
      <c r="AF1144" s="79" t="b">
        <v>0</v>
      </c>
      <c r="AG1144" s="79" t="s">
        <v>9964</v>
      </c>
      <c r="AH1144" s="79"/>
      <c r="AI1144" s="83" t="s">
        <v>9915</v>
      </c>
      <c r="AJ1144" s="79" t="b">
        <v>0</v>
      </c>
      <c r="AK1144" s="79">
        <v>4</v>
      </c>
      <c r="AL1144" s="83" t="s">
        <v>8786</v>
      </c>
      <c r="AM1144" s="79" t="s">
        <v>10051</v>
      </c>
      <c r="AN1144" s="79" t="b">
        <v>0</v>
      </c>
      <c r="AO1144" s="83" t="s">
        <v>8786</v>
      </c>
      <c r="AP1144" s="79" t="s">
        <v>179</v>
      </c>
      <c r="AQ1144" s="79">
        <v>0</v>
      </c>
      <c r="AR1144" s="79">
        <v>0</v>
      </c>
      <c r="AS1144" s="79"/>
      <c r="AT1144" s="79"/>
      <c r="AU1144" s="79"/>
      <c r="AV1144" s="79"/>
      <c r="AW1144" s="79"/>
      <c r="AX1144" s="79"/>
      <c r="AY1144" s="79"/>
      <c r="AZ1144" s="79"/>
      <c r="BA1144">
        <v>1</v>
      </c>
      <c r="BB1144">
        <v>0</v>
      </c>
      <c r="BC1144" s="79" t="str">
        <f>IF(Edges[[#This Row],[Sentiment]]=0,"NEUTRAL",IF(Edges[[#This Row],[Sentiment]]=1,"POSITIVE",IF(Edges[[#This Row],[Sentiment]]=-1,"NEGATIVE")))</f>
        <v>NEUTRAL</v>
      </c>
      <c r="BD1144" s="79" t="str">
        <f>IF(Edges[[#This Row],[Vertex 1]]=Edges[[#This Row],[Vertex 2]],"HIDE","SHOW")</f>
        <v>SHOW</v>
      </c>
      <c r="BE1144" s="78" t="str">
        <f>REPLACE(INDEX(GroupVertices[Group], MATCH(Edges[[#This Row],[Vertex 1]],GroupVertices[Vertex],0)),1,1,"")</f>
        <v>EUTRAL</v>
      </c>
      <c r="BF1144" s="78" t="str">
        <f>REPLACE(INDEX(GroupVertices[Group], MATCH(Edges[[#This Row],[Vertex 2]],GroupVertices[Vertex],0)),1,1,"")</f>
        <v>EUTRAL</v>
      </c>
    </row>
    <row r="1145" spans="1:58" hidden="1" x14ac:dyDescent="0.25">
      <c r="A1145" s="64" t="s">
        <v>924</v>
      </c>
      <c r="B1145" s="64" t="s">
        <v>924</v>
      </c>
      <c r="C1145" s="65"/>
      <c r="D1145" s="66"/>
      <c r="E1145" s="67"/>
      <c r="F1145" s="68"/>
      <c r="G1145" s="65" t="str">
        <f>IF(Edges[[#This Row],[Vertex 1]]=Edges[[#This Row],[Vertex 2]],"HIDE","SHOW")</f>
        <v>HIDE</v>
      </c>
      <c r="H1145" s="69"/>
      <c r="I1145" s="70"/>
      <c r="J1145" s="70"/>
      <c r="K1145" s="34"/>
      <c r="L1145" s="77"/>
      <c r="M1145" s="77"/>
      <c r="N1145" s="72"/>
      <c r="O1145" s="79" t="s">
        <v>179</v>
      </c>
      <c r="P1145" s="81">
        <v>42853.42627314815</v>
      </c>
      <c r="Q1145" s="79" t="s">
        <v>2289</v>
      </c>
      <c r="R1145" s="82" t="s">
        <v>3416</v>
      </c>
      <c r="S1145" s="79" t="s">
        <v>4037</v>
      </c>
      <c r="T1145" s="79"/>
      <c r="U1145" s="79"/>
      <c r="V1145" s="82" t="s">
        <v>5291</v>
      </c>
      <c r="W1145" s="81">
        <v>42853.42627314815</v>
      </c>
      <c r="X1145" s="82" t="s">
        <v>6730</v>
      </c>
      <c r="Y1145" s="79"/>
      <c r="Z1145" s="79"/>
      <c r="AA1145" s="83" t="s">
        <v>8777</v>
      </c>
      <c r="AB1145" s="79"/>
      <c r="AC1145" s="79" t="b">
        <v>0</v>
      </c>
      <c r="AD1145" s="79">
        <v>0</v>
      </c>
      <c r="AE1145" s="83" t="s">
        <v>9915</v>
      </c>
      <c r="AF1145" s="79" t="b">
        <v>0</v>
      </c>
      <c r="AG1145" s="79" t="s">
        <v>9963</v>
      </c>
      <c r="AH1145" s="79"/>
      <c r="AI1145" s="83" t="s">
        <v>9915</v>
      </c>
      <c r="AJ1145" s="79" t="b">
        <v>0</v>
      </c>
      <c r="AK1145" s="79">
        <v>0</v>
      </c>
      <c r="AL1145" s="83" t="s">
        <v>9915</v>
      </c>
      <c r="AM1145" s="79" t="s">
        <v>10040</v>
      </c>
      <c r="AN1145" s="79" t="b">
        <v>0</v>
      </c>
      <c r="AO1145" s="83" t="s">
        <v>8777</v>
      </c>
      <c r="AP1145" s="79" t="s">
        <v>179</v>
      </c>
      <c r="AQ1145" s="79">
        <v>0</v>
      </c>
      <c r="AR1145" s="79">
        <v>0</v>
      </c>
      <c r="AS1145" s="79"/>
      <c r="AT1145" s="79"/>
      <c r="AU1145" s="79"/>
      <c r="AV1145" s="79"/>
      <c r="AW1145" s="79"/>
      <c r="AX1145" s="79"/>
      <c r="AY1145" s="79"/>
      <c r="AZ1145" s="79"/>
      <c r="BA1145">
        <v>2</v>
      </c>
      <c r="BB1145">
        <v>0</v>
      </c>
      <c r="BC1145" s="79" t="str">
        <f>IF(Edges[[#This Row],[Sentiment]]=0,"NEUTRAL",IF(Edges[[#This Row],[Sentiment]]=1,"POSITIVE",IF(Edges[[#This Row],[Sentiment]]=-1,"NEGATIVE")))</f>
        <v>NEUTRAL</v>
      </c>
      <c r="BD1145" s="79" t="str">
        <f>IF(Edges[[#This Row],[Vertex 1]]=Edges[[#This Row],[Vertex 2]],"HIDE","SHOW")</f>
        <v>HIDE</v>
      </c>
      <c r="BE1145" s="124" t="e">
        <f>REPLACE(INDEX(GroupVertices[Group], MATCH(Edges[[#This Row],[Vertex 1]],GroupVertices[Vertex],0)),1,1,"")</f>
        <v>#N/A</v>
      </c>
      <c r="BF1145" s="124" t="e">
        <f>REPLACE(INDEX(GroupVertices[Group], MATCH(Edges[[#This Row],[Vertex 2]],GroupVertices[Vertex],0)),1,1,"")</f>
        <v>#N/A</v>
      </c>
    </row>
    <row r="1146" spans="1:58" hidden="1" x14ac:dyDescent="0.25">
      <c r="A1146" s="64" t="s">
        <v>924</v>
      </c>
      <c r="B1146" s="64" t="s">
        <v>924</v>
      </c>
      <c r="C1146" s="65"/>
      <c r="D1146" s="66"/>
      <c r="E1146" s="67"/>
      <c r="F1146" s="68"/>
      <c r="G1146" s="65" t="str">
        <f>IF(Edges[[#This Row],[Vertex 1]]=Edges[[#This Row],[Vertex 2]],"HIDE","SHOW")</f>
        <v>HIDE</v>
      </c>
      <c r="H1146" s="69"/>
      <c r="I1146" s="70"/>
      <c r="J1146" s="70"/>
      <c r="K1146" s="34"/>
      <c r="L1146" s="77"/>
      <c r="M1146" s="77"/>
      <c r="N1146" s="72"/>
      <c r="O1146" s="79" t="s">
        <v>179</v>
      </c>
      <c r="P1146" s="81">
        <v>42853.620625000003</v>
      </c>
      <c r="Q1146" s="79" t="s">
        <v>2290</v>
      </c>
      <c r="R1146" s="82" t="s">
        <v>3478</v>
      </c>
      <c r="S1146" s="79" t="s">
        <v>4037</v>
      </c>
      <c r="T1146" s="79"/>
      <c r="U1146" s="79"/>
      <c r="V1146" s="82" t="s">
        <v>5291</v>
      </c>
      <c r="W1146" s="81">
        <v>42853.620625000003</v>
      </c>
      <c r="X1146" s="82" t="s">
        <v>6731</v>
      </c>
      <c r="Y1146" s="79"/>
      <c r="Z1146" s="79"/>
      <c r="AA1146" s="83" t="s">
        <v>8778</v>
      </c>
      <c r="AB1146" s="79"/>
      <c r="AC1146" s="79" t="b">
        <v>0</v>
      </c>
      <c r="AD1146" s="79">
        <v>0</v>
      </c>
      <c r="AE1146" s="83" t="s">
        <v>9915</v>
      </c>
      <c r="AF1146" s="79" t="b">
        <v>0</v>
      </c>
      <c r="AG1146" s="79" t="s">
        <v>9963</v>
      </c>
      <c r="AH1146" s="79"/>
      <c r="AI1146" s="83" t="s">
        <v>9915</v>
      </c>
      <c r="AJ1146" s="79" t="b">
        <v>0</v>
      </c>
      <c r="AK1146" s="79">
        <v>0</v>
      </c>
      <c r="AL1146" s="83" t="s">
        <v>9915</v>
      </c>
      <c r="AM1146" s="79" t="s">
        <v>10040</v>
      </c>
      <c r="AN1146" s="79" t="b">
        <v>0</v>
      </c>
      <c r="AO1146" s="83" t="s">
        <v>8778</v>
      </c>
      <c r="AP1146" s="79" t="s">
        <v>179</v>
      </c>
      <c r="AQ1146" s="79">
        <v>0</v>
      </c>
      <c r="AR1146" s="79">
        <v>0</v>
      </c>
      <c r="AS1146" s="79"/>
      <c r="AT1146" s="79"/>
      <c r="AU1146" s="79"/>
      <c r="AV1146" s="79"/>
      <c r="AW1146" s="79"/>
      <c r="AX1146" s="79"/>
      <c r="AY1146" s="79"/>
      <c r="AZ1146" s="79"/>
      <c r="BA1146">
        <v>2</v>
      </c>
      <c r="BB1146">
        <v>0</v>
      </c>
      <c r="BC1146" s="79" t="str">
        <f>IF(Edges[[#This Row],[Sentiment]]=0,"NEUTRAL",IF(Edges[[#This Row],[Sentiment]]=1,"POSITIVE",IF(Edges[[#This Row],[Sentiment]]=-1,"NEGATIVE")))</f>
        <v>NEUTRAL</v>
      </c>
      <c r="BD1146" s="79" t="str">
        <f>IF(Edges[[#This Row],[Vertex 1]]=Edges[[#This Row],[Vertex 2]],"HIDE","SHOW")</f>
        <v>HIDE</v>
      </c>
      <c r="BE1146" s="124" t="e">
        <f>REPLACE(INDEX(GroupVertices[Group], MATCH(Edges[[#This Row],[Vertex 1]],GroupVertices[Vertex],0)),1,1,"")</f>
        <v>#N/A</v>
      </c>
      <c r="BF1146" s="124" t="e">
        <f>REPLACE(INDEX(GroupVertices[Group], MATCH(Edges[[#This Row],[Vertex 2]],GroupVertices[Vertex],0)),1,1,"")</f>
        <v>#N/A</v>
      </c>
    </row>
    <row r="1147" spans="1:58" hidden="1" x14ac:dyDescent="0.25">
      <c r="A1147" s="64" t="s">
        <v>925</v>
      </c>
      <c r="B1147" s="64" t="s">
        <v>925</v>
      </c>
      <c r="C1147" s="65"/>
      <c r="D1147" s="66"/>
      <c r="E1147" s="67"/>
      <c r="F1147" s="68"/>
      <c r="G1147" s="65" t="str">
        <f>IF(Edges[[#This Row],[Vertex 1]]=Edges[[#This Row],[Vertex 2]],"HIDE","SHOW")</f>
        <v>HIDE</v>
      </c>
      <c r="H1147" s="69"/>
      <c r="I1147" s="70"/>
      <c r="J1147" s="70"/>
      <c r="K1147" s="34"/>
      <c r="L1147" s="77"/>
      <c r="M1147" s="77"/>
      <c r="N1147" s="72"/>
      <c r="O1147" s="79" t="s">
        <v>179</v>
      </c>
      <c r="P1147" s="81">
        <v>42853.62572916667</v>
      </c>
      <c r="Q1147" s="79" t="s">
        <v>2291</v>
      </c>
      <c r="R1147" s="82" t="s">
        <v>3567</v>
      </c>
      <c r="S1147" s="79" t="s">
        <v>4162</v>
      </c>
      <c r="T1147" s="79"/>
      <c r="U1147" s="82" t="s">
        <v>4616</v>
      </c>
      <c r="V1147" s="82" t="s">
        <v>4616</v>
      </c>
      <c r="W1147" s="81">
        <v>42853.62572916667</v>
      </c>
      <c r="X1147" s="82" t="s">
        <v>6732</v>
      </c>
      <c r="Y1147" s="79"/>
      <c r="Z1147" s="79"/>
      <c r="AA1147" s="83" t="s">
        <v>8779</v>
      </c>
      <c r="AB1147" s="79"/>
      <c r="AC1147" s="79" t="b">
        <v>0</v>
      </c>
      <c r="AD1147" s="79">
        <v>0</v>
      </c>
      <c r="AE1147" s="83" t="s">
        <v>9915</v>
      </c>
      <c r="AF1147" s="79" t="b">
        <v>0</v>
      </c>
      <c r="AG1147" s="79" t="s">
        <v>9963</v>
      </c>
      <c r="AH1147" s="79"/>
      <c r="AI1147" s="83" t="s">
        <v>9915</v>
      </c>
      <c r="AJ1147" s="79" t="b">
        <v>0</v>
      </c>
      <c r="AK1147" s="79">
        <v>0</v>
      </c>
      <c r="AL1147" s="83" t="s">
        <v>9915</v>
      </c>
      <c r="AM1147" s="79" t="s">
        <v>10005</v>
      </c>
      <c r="AN1147" s="79" t="b">
        <v>0</v>
      </c>
      <c r="AO1147" s="83" t="s">
        <v>8779</v>
      </c>
      <c r="AP1147" s="79" t="s">
        <v>179</v>
      </c>
      <c r="AQ1147" s="79">
        <v>0</v>
      </c>
      <c r="AR1147" s="79">
        <v>0</v>
      </c>
      <c r="AS1147" s="79"/>
      <c r="AT1147" s="79"/>
      <c r="AU1147" s="79"/>
      <c r="AV1147" s="79"/>
      <c r="AW1147" s="79"/>
      <c r="AX1147" s="79"/>
      <c r="AY1147" s="79"/>
      <c r="AZ1147" s="79"/>
      <c r="BA1147">
        <v>1</v>
      </c>
      <c r="BB1147">
        <v>0</v>
      </c>
      <c r="BC1147" s="79" t="str">
        <f>IF(Edges[[#This Row],[Sentiment]]=0,"NEUTRAL",IF(Edges[[#This Row],[Sentiment]]=1,"POSITIVE",IF(Edges[[#This Row],[Sentiment]]=-1,"NEGATIVE")))</f>
        <v>NEUTRAL</v>
      </c>
      <c r="BD1147" s="79" t="str">
        <f>IF(Edges[[#This Row],[Vertex 1]]=Edges[[#This Row],[Vertex 2]],"HIDE","SHOW")</f>
        <v>HIDE</v>
      </c>
      <c r="BE1147" s="124" t="e">
        <f>REPLACE(INDEX(GroupVertices[Group], MATCH(Edges[[#This Row],[Vertex 1]],GroupVertices[Vertex],0)),1,1,"")</f>
        <v>#N/A</v>
      </c>
      <c r="BF1147" s="124" t="e">
        <f>REPLACE(INDEX(GroupVertices[Group], MATCH(Edges[[#This Row],[Vertex 2]],GroupVertices[Vertex],0)),1,1,"")</f>
        <v>#N/A</v>
      </c>
    </row>
    <row r="1148" spans="1:58" x14ac:dyDescent="0.25">
      <c r="A1148" s="64" t="s">
        <v>926</v>
      </c>
      <c r="B1148" s="64" t="s">
        <v>1128</v>
      </c>
      <c r="C1148" s="65"/>
      <c r="D1148" s="66"/>
      <c r="E1148" s="67"/>
      <c r="F1148" s="68"/>
      <c r="G1148" s="65" t="str">
        <f>IF(Edges[[#This Row],[Vertex 1]]=Edges[[#This Row],[Vertex 2]],"HIDE","SHOW")</f>
        <v>SHOW</v>
      </c>
      <c r="H1148" s="69"/>
      <c r="I1148" s="70"/>
      <c r="J1148" s="70"/>
      <c r="K1148" s="34" t="s">
        <v>65</v>
      </c>
      <c r="L1148" s="77">
        <v>1148</v>
      </c>
      <c r="M1148" s="77"/>
      <c r="N1148" s="72"/>
      <c r="O1148" s="79" t="s">
        <v>1646</v>
      </c>
      <c r="P1148" s="81">
        <v>42853.626238425924</v>
      </c>
      <c r="Q1148" s="79" t="s">
        <v>2292</v>
      </c>
      <c r="R1148" s="82" t="s">
        <v>3568</v>
      </c>
      <c r="S1148" s="79" t="s">
        <v>4163</v>
      </c>
      <c r="T1148" s="79" t="s">
        <v>4380</v>
      </c>
      <c r="U1148" s="79"/>
      <c r="V1148" s="82" t="s">
        <v>5292</v>
      </c>
      <c r="W1148" s="81">
        <v>42853.626238425924</v>
      </c>
      <c r="X1148" s="82" t="s">
        <v>6733</v>
      </c>
      <c r="Y1148" s="79"/>
      <c r="Z1148" s="79"/>
      <c r="AA1148" s="83" t="s">
        <v>8780</v>
      </c>
      <c r="AB1148" s="79"/>
      <c r="AC1148" s="79" t="b">
        <v>0</v>
      </c>
      <c r="AD1148" s="79">
        <v>0</v>
      </c>
      <c r="AE1148" s="83" t="s">
        <v>9915</v>
      </c>
      <c r="AF1148" s="79" t="b">
        <v>0</v>
      </c>
      <c r="AG1148" s="79" t="s">
        <v>9964</v>
      </c>
      <c r="AH1148" s="79"/>
      <c r="AI1148" s="83" t="s">
        <v>9915</v>
      </c>
      <c r="AJ1148" s="79" t="b">
        <v>0</v>
      </c>
      <c r="AK1148" s="79">
        <v>1</v>
      </c>
      <c r="AL1148" s="83" t="s">
        <v>9049</v>
      </c>
      <c r="AM1148" s="79" t="s">
        <v>9990</v>
      </c>
      <c r="AN1148" s="79" t="b">
        <v>0</v>
      </c>
      <c r="AO1148" s="83" t="s">
        <v>9049</v>
      </c>
      <c r="AP1148" s="79" t="s">
        <v>179</v>
      </c>
      <c r="AQ1148" s="79">
        <v>0</v>
      </c>
      <c r="AR1148" s="79">
        <v>0</v>
      </c>
      <c r="AS1148" s="79"/>
      <c r="AT1148" s="79"/>
      <c r="AU1148" s="79"/>
      <c r="AV1148" s="79"/>
      <c r="AW1148" s="79"/>
      <c r="AX1148" s="79"/>
      <c r="AY1148" s="79"/>
      <c r="AZ1148" s="79"/>
      <c r="BA1148">
        <v>1</v>
      </c>
      <c r="BB1148">
        <v>0</v>
      </c>
      <c r="BC1148" s="79" t="str">
        <f>IF(Edges[[#This Row],[Sentiment]]=0,"NEUTRAL",IF(Edges[[#This Row],[Sentiment]]=1,"POSITIVE",IF(Edges[[#This Row],[Sentiment]]=-1,"NEGATIVE")))</f>
        <v>NEUTRAL</v>
      </c>
      <c r="BD1148" s="79" t="str">
        <f>IF(Edges[[#This Row],[Vertex 1]]=Edges[[#This Row],[Vertex 2]],"HIDE","SHOW")</f>
        <v>SHOW</v>
      </c>
      <c r="BE1148" s="78" t="str">
        <f>REPLACE(INDEX(GroupVertices[Group], MATCH(Edges[[#This Row],[Vertex 1]],GroupVertices[Vertex],0)),1,1,"")</f>
        <v>EUTRAL</v>
      </c>
      <c r="BF1148" s="78" t="str">
        <f>REPLACE(INDEX(GroupVertices[Group], MATCH(Edges[[#This Row],[Vertex 2]],GroupVertices[Vertex],0)),1,1,"")</f>
        <v>eneral</v>
      </c>
    </row>
    <row r="1149" spans="1:58" hidden="1" x14ac:dyDescent="0.25">
      <c r="A1149" s="64" t="s">
        <v>927</v>
      </c>
      <c r="B1149" s="64" t="s">
        <v>927</v>
      </c>
      <c r="C1149" s="65"/>
      <c r="D1149" s="66"/>
      <c r="E1149" s="67"/>
      <c r="F1149" s="68"/>
      <c r="G1149" s="65" t="str">
        <f>IF(Edges[[#This Row],[Vertex 1]]=Edges[[#This Row],[Vertex 2]],"HIDE","SHOW")</f>
        <v>HIDE</v>
      </c>
      <c r="H1149" s="69"/>
      <c r="I1149" s="70"/>
      <c r="J1149" s="70"/>
      <c r="K1149" s="34"/>
      <c r="L1149" s="77"/>
      <c r="M1149" s="77"/>
      <c r="N1149" s="72"/>
      <c r="O1149" s="79" t="s">
        <v>179</v>
      </c>
      <c r="P1149" s="81">
        <v>42853.626354166663</v>
      </c>
      <c r="Q1149" s="79" t="s">
        <v>2293</v>
      </c>
      <c r="R1149" s="82" t="s">
        <v>3478</v>
      </c>
      <c r="S1149" s="79" t="s">
        <v>4037</v>
      </c>
      <c r="T1149" s="79"/>
      <c r="U1149" s="79"/>
      <c r="V1149" s="82" t="s">
        <v>5293</v>
      </c>
      <c r="W1149" s="81">
        <v>42853.626354166663</v>
      </c>
      <c r="X1149" s="82" t="s">
        <v>6734</v>
      </c>
      <c r="Y1149" s="79"/>
      <c r="Z1149" s="79"/>
      <c r="AA1149" s="83" t="s">
        <v>8781</v>
      </c>
      <c r="AB1149" s="79"/>
      <c r="AC1149" s="79" t="b">
        <v>0</v>
      </c>
      <c r="AD1149" s="79">
        <v>0</v>
      </c>
      <c r="AE1149" s="83" t="s">
        <v>9915</v>
      </c>
      <c r="AF1149" s="79" t="b">
        <v>0</v>
      </c>
      <c r="AG1149" s="79" t="s">
        <v>9963</v>
      </c>
      <c r="AH1149" s="79"/>
      <c r="AI1149" s="83" t="s">
        <v>9915</v>
      </c>
      <c r="AJ1149" s="79" t="b">
        <v>0</v>
      </c>
      <c r="AK1149" s="79">
        <v>0</v>
      </c>
      <c r="AL1149" s="83" t="s">
        <v>9915</v>
      </c>
      <c r="AM1149" s="79" t="s">
        <v>10040</v>
      </c>
      <c r="AN1149" s="79" t="b">
        <v>0</v>
      </c>
      <c r="AO1149" s="83" t="s">
        <v>8781</v>
      </c>
      <c r="AP1149" s="79" t="s">
        <v>179</v>
      </c>
      <c r="AQ1149" s="79">
        <v>0</v>
      </c>
      <c r="AR1149" s="79">
        <v>0</v>
      </c>
      <c r="AS1149" s="79"/>
      <c r="AT1149" s="79"/>
      <c r="AU1149" s="79"/>
      <c r="AV1149" s="79"/>
      <c r="AW1149" s="79"/>
      <c r="AX1149" s="79"/>
      <c r="AY1149" s="79"/>
      <c r="AZ1149" s="79"/>
      <c r="BA1149">
        <v>1</v>
      </c>
      <c r="BB1149">
        <v>0</v>
      </c>
      <c r="BC1149" s="79" t="str">
        <f>IF(Edges[[#This Row],[Sentiment]]=0,"NEUTRAL",IF(Edges[[#This Row],[Sentiment]]=1,"POSITIVE",IF(Edges[[#This Row],[Sentiment]]=-1,"NEGATIVE")))</f>
        <v>NEUTRAL</v>
      </c>
      <c r="BD1149" s="79" t="str">
        <f>IF(Edges[[#This Row],[Vertex 1]]=Edges[[#This Row],[Vertex 2]],"HIDE","SHOW")</f>
        <v>HIDE</v>
      </c>
      <c r="BE1149" s="124" t="e">
        <f>REPLACE(INDEX(GroupVertices[Group], MATCH(Edges[[#This Row],[Vertex 1]],GroupVertices[Vertex],0)),1,1,"")</f>
        <v>#N/A</v>
      </c>
      <c r="BF1149" s="124" t="e">
        <f>REPLACE(INDEX(GroupVertices[Group], MATCH(Edges[[#This Row],[Vertex 2]],GroupVertices[Vertex],0)),1,1,"")</f>
        <v>#N/A</v>
      </c>
    </row>
    <row r="1150" spans="1:58" hidden="1" x14ac:dyDescent="0.25">
      <c r="A1150" s="64" t="s">
        <v>928</v>
      </c>
      <c r="B1150" s="64" t="s">
        <v>928</v>
      </c>
      <c r="C1150" s="65"/>
      <c r="D1150" s="66"/>
      <c r="E1150" s="67"/>
      <c r="F1150" s="68"/>
      <c r="G1150" s="65" t="str">
        <f>IF(Edges[[#This Row],[Vertex 1]]=Edges[[#This Row],[Vertex 2]],"HIDE","SHOW")</f>
        <v>HIDE</v>
      </c>
      <c r="H1150" s="69"/>
      <c r="I1150" s="70"/>
      <c r="J1150" s="70"/>
      <c r="K1150" s="34"/>
      <c r="L1150" s="77"/>
      <c r="M1150" s="77"/>
      <c r="N1150" s="72"/>
      <c r="O1150" s="79" t="s">
        <v>179</v>
      </c>
      <c r="P1150" s="81">
        <v>42853.626446759263</v>
      </c>
      <c r="Q1150" s="79" t="s">
        <v>2294</v>
      </c>
      <c r="R1150" s="82" t="s">
        <v>3569</v>
      </c>
      <c r="S1150" s="79" t="s">
        <v>4164</v>
      </c>
      <c r="T1150" s="79"/>
      <c r="U1150" s="82" t="s">
        <v>4617</v>
      </c>
      <c r="V1150" s="82" t="s">
        <v>4617</v>
      </c>
      <c r="W1150" s="81">
        <v>42853.626446759263</v>
      </c>
      <c r="X1150" s="82" t="s">
        <v>6735</v>
      </c>
      <c r="Y1150" s="79"/>
      <c r="Z1150" s="79"/>
      <c r="AA1150" s="83" t="s">
        <v>8782</v>
      </c>
      <c r="AB1150" s="79"/>
      <c r="AC1150" s="79" t="b">
        <v>0</v>
      </c>
      <c r="AD1150" s="79">
        <v>0</v>
      </c>
      <c r="AE1150" s="83" t="s">
        <v>9915</v>
      </c>
      <c r="AF1150" s="79" t="b">
        <v>0</v>
      </c>
      <c r="AG1150" s="79" t="s">
        <v>9963</v>
      </c>
      <c r="AH1150" s="79"/>
      <c r="AI1150" s="83" t="s">
        <v>9915</v>
      </c>
      <c r="AJ1150" s="79" t="b">
        <v>0</v>
      </c>
      <c r="AK1150" s="79">
        <v>0</v>
      </c>
      <c r="AL1150" s="83" t="s">
        <v>9915</v>
      </c>
      <c r="AM1150" s="79" t="s">
        <v>10005</v>
      </c>
      <c r="AN1150" s="79" t="b">
        <v>0</v>
      </c>
      <c r="AO1150" s="83" t="s">
        <v>8782</v>
      </c>
      <c r="AP1150" s="79" t="s">
        <v>179</v>
      </c>
      <c r="AQ1150" s="79">
        <v>0</v>
      </c>
      <c r="AR1150" s="79">
        <v>0</v>
      </c>
      <c r="AS1150" s="79"/>
      <c r="AT1150" s="79"/>
      <c r="AU1150" s="79"/>
      <c r="AV1150" s="79"/>
      <c r="AW1150" s="79"/>
      <c r="AX1150" s="79"/>
      <c r="AY1150" s="79"/>
      <c r="AZ1150" s="79"/>
      <c r="BA1150">
        <v>1</v>
      </c>
      <c r="BB1150">
        <v>0</v>
      </c>
      <c r="BC1150" s="79" t="str">
        <f>IF(Edges[[#This Row],[Sentiment]]=0,"NEUTRAL",IF(Edges[[#This Row],[Sentiment]]=1,"POSITIVE",IF(Edges[[#This Row],[Sentiment]]=-1,"NEGATIVE")))</f>
        <v>NEUTRAL</v>
      </c>
      <c r="BD1150" s="79" t="str">
        <f>IF(Edges[[#This Row],[Vertex 1]]=Edges[[#This Row],[Vertex 2]],"HIDE","SHOW")</f>
        <v>HIDE</v>
      </c>
      <c r="BE1150" s="124" t="e">
        <f>REPLACE(INDEX(GroupVertices[Group], MATCH(Edges[[#This Row],[Vertex 1]],GroupVertices[Vertex],0)),1,1,"")</f>
        <v>#N/A</v>
      </c>
      <c r="BF1150" s="124" t="e">
        <f>REPLACE(INDEX(GroupVertices[Group], MATCH(Edges[[#This Row],[Vertex 2]],GroupVertices[Vertex],0)),1,1,"")</f>
        <v>#N/A</v>
      </c>
    </row>
    <row r="1151" spans="1:58" hidden="1" x14ac:dyDescent="0.25">
      <c r="A1151" s="64" t="s">
        <v>929</v>
      </c>
      <c r="B1151" s="64" t="s">
        <v>929</v>
      </c>
      <c r="C1151" s="65"/>
      <c r="D1151" s="66"/>
      <c r="E1151" s="67"/>
      <c r="F1151" s="68"/>
      <c r="G1151" s="65" t="str">
        <f>IF(Edges[[#This Row],[Vertex 1]]=Edges[[#This Row],[Vertex 2]],"HIDE","SHOW")</f>
        <v>HIDE</v>
      </c>
      <c r="H1151" s="69"/>
      <c r="I1151" s="70"/>
      <c r="J1151" s="70"/>
      <c r="K1151" s="34"/>
      <c r="L1151" s="77"/>
      <c r="M1151" s="77"/>
      <c r="N1151" s="72"/>
      <c r="O1151" s="79" t="s">
        <v>179</v>
      </c>
      <c r="P1151" s="81">
        <v>42853.630532407406</v>
      </c>
      <c r="Q1151" s="79" t="s">
        <v>2295</v>
      </c>
      <c r="R1151" s="82" t="s">
        <v>3478</v>
      </c>
      <c r="S1151" s="79" t="s">
        <v>4037</v>
      </c>
      <c r="T1151" s="79"/>
      <c r="U1151" s="79"/>
      <c r="V1151" s="82" t="s">
        <v>5294</v>
      </c>
      <c r="W1151" s="81">
        <v>42853.630532407406</v>
      </c>
      <c r="X1151" s="82" t="s">
        <v>6736</v>
      </c>
      <c r="Y1151" s="79"/>
      <c r="Z1151" s="79"/>
      <c r="AA1151" s="83" t="s">
        <v>8783</v>
      </c>
      <c r="AB1151" s="79"/>
      <c r="AC1151" s="79" t="b">
        <v>0</v>
      </c>
      <c r="AD1151" s="79">
        <v>0</v>
      </c>
      <c r="AE1151" s="83" t="s">
        <v>9915</v>
      </c>
      <c r="AF1151" s="79" t="b">
        <v>0</v>
      </c>
      <c r="AG1151" s="79" t="s">
        <v>9963</v>
      </c>
      <c r="AH1151" s="79"/>
      <c r="AI1151" s="83" t="s">
        <v>9915</v>
      </c>
      <c r="AJ1151" s="79" t="b">
        <v>0</v>
      </c>
      <c r="AK1151" s="79">
        <v>0</v>
      </c>
      <c r="AL1151" s="83" t="s">
        <v>9915</v>
      </c>
      <c r="AM1151" s="79" t="s">
        <v>10040</v>
      </c>
      <c r="AN1151" s="79" t="b">
        <v>0</v>
      </c>
      <c r="AO1151" s="83" t="s">
        <v>8783</v>
      </c>
      <c r="AP1151" s="79" t="s">
        <v>179</v>
      </c>
      <c r="AQ1151" s="79">
        <v>0</v>
      </c>
      <c r="AR1151" s="79">
        <v>0</v>
      </c>
      <c r="AS1151" s="79"/>
      <c r="AT1151" s="79"/>
      <c r="AU1151" s="79"/>
      <c r="AV1151" s="79"/>
      <c r="AW1151" s="79"/>
      <c r="AX1151" s="79"/>
      <c r="AY1151" s="79"/>
      <c r="AZ1151" s="79"/>
      <c r="BA1151">
        <v>1</v>
      </c>
      <c r="BB1151">
        <v>0</v>
      </c>
      <c r="BC1151" s="79" t="str">
        <f>IF(Edges[[#This Row],[Sentiment]]=0,"NEUTRAL",IF(Edges[[#This Row],[Sentiment]]=1,"POSITIVE",IF(Edges[[#This Row],[Sentiment]]=-1,"NEGATIVE")))</f>
        <v>NEUTRAL</v>
      </c>
      <c r="BD1151" s="79" t="str">
        <f>IF(Edges[[#This Row],[Vertex 1]]=Edges[[#This Row],[Vertex 2]],"HIDE","SHOW")</f>
        <v>HIDE</v>
      </c>
      <c r="BE1151" s="124" t="e">
        <f>REPLACE(INDEX(GroupVertices[Group], MATCH(Edges[[#This Row],[Vertex 1]],GroupVertices[Vertex],0)),1,1,"")</f>
        <v>#N/A</v>
      </c>
      <c r="BF1151" s="124" t="e">
        <f>REPLACE(INDEX(GroupVertices[Group], MATCH(Edges[[#This Row],[Vertex 2]],GroupVertices[Vertex],0)),1,1,"")</f>
        <v>#N/A</v>
      </c>
    </row>
    <row r="1152" spans="1:58" hidden="1" x14ac:dyDescent="0.25">
      <c r="A1152" s="64" t="s">
        <v>930</v>
      </c>
      <c r="B1152" s="64" t="s">
        <v>930</v>
      </c>
      <c r="C1152" s="65"/>
      <c r="D1152" s="66"/>
      <c r="E1152" s="67"/>
      <c r="F1152" s="68"/>
      <c r="G1152" s="65" t="str">
        <f>IF(Edges[[#This Row],[Vertex 1]]=Edges[[#This Row],[Vertex 2]],"HIDE","SHOW")</f>
        <v>HIDE</v>
      </c>
      <c r="H1152" s="69"/>
      <c r="I1152" s="70"/>
      <c r="J1152" s="70"/>
      <c r="K1152" s="34"/>
      <c r="L1152" s="77"/>
      <c r="M1152" s="77"/>
      <c r="N1152" s="72"/>
      <c r="O1152" s="79" t="s">
        <v>179</v>
      </c>
      <c r="P1152" s="81">
        <v>42853.631157407406</v>
      </c>
      <c r="Q1152" s="79" t="s">
        <v>2296</v>
      </c>
      <c r="R1152" s="79"/>
      <c r="S1152" s="79"/>
      <c r="T1152" s="79"/>
      <c r="U1152" s="79"/>
      <c r="V1152" s="82" t="s">
        <v>5295</v>
      </c>
      <c r="W1152" s="81">
        <v>42853.631157407406</v>
      </c>
      <c r="X1152" s="82" t="s">
        <v>6737</v>
      </c>
      <c r="Y1152" s="79"/>
      <c r="Z1152" s="79"/>
      <c r="AA1152" s="83" t="s">
        <v>8784</v>
      </c>
      <c r="AB1152" s="79"/>
      <c r="AC1152" s="79" t="b">
        <v>0</v>
      </c>
      <c r="AD1152" s="79">
        <v>1</v>
      </c>
      <c r="AE1152" s="83" t="s">
        <v>9915</v>
      </c>
      <c r="AF1152" s="79" t="b">
        <v>0</v>
      </c>
      <c r="AG1152" s="79" t="s">
        <v>9963</v>
      </c>
      <c r="AH1152" s="79"/>
      <c r="AI1152" s="83" t="s">
        <v>9915</v>
      </c>
      <c r="AJ1152" s="79" t="b">
        <v>0</v>
      </c>
      <c r="AK1152" s="79">
        <v>0</v>
      </c>
      <c r="AL1152" s="83" t="s">
        <v>9915</v>
      </c>
      <c r="AM1152" s="79" t="s">
        <v>9996</v>
      </c>
      <c r="AN1152" s="79" t="b">
        <v>0</v>
      </c>
      <c r="AO1152" s="83" t="s">
        <v>8784</v>
      </c>
      <c r="AP1152" s="79" t="s">
        <v>179</v>
      </c>
      <c r="AQ1152" s="79">
        <v>0</v>
      </c>
      <c r="AR1152" s="79">
        <v>0</v>
      </c>
      <c r="AS1152" s="79"/>
      <c r="AT1152" s="79"/>
      <c r="AU1152" s="79"/>
      <c r="AV1152" s="79"/>
      <c r="AW1152" s="79"/>
      <c r="AX1152" s="79"/>
      <c r="AY1152" s="79"/>
      <c r="AZ1152" s="79"/>
      <c r="BA1152">
        <v>1</v>
      </c>
      <c r="BB1152">
        <v>0</v>
      </c>
      <c r="BC1152" s="79" t="str">
        <f>IF(Edges[[#This Row],[Sentiment]]=0,"NEUTRAL",IF(Edges[[#This Row],[Sentiment]]=1,"POSITIVE",IF(Edges[[#This Row],[Sentiment]]=-1,"NEGATIVE")))</f>
        <v>NEUTRAL</v>
      </c>
      <c r="BD1152" s="79" t="str">
        <f>IF(Edges[[#This Row],[Vertex 1]]=Edges[[#This Row],[Vertex 2]],"HIDE","SHOW")</f>
        <v>HIDE</v>
      </c>
      <c r="BE1152" s="124" t="e">
        <f>REPLACE(INDEX(GroupVertices[Group], MATCH(Edges[[#This Row],[Vertex 1]],GroupVertices[Vertex],0)),1,1,"")</f>
        <v>#N/A</v>
      </c>
      <c r="BF1152" s="124" t="e">
        <f>REPLACE(INDEX(GroupVertices[Group], MATCH(Edges[[#This Row],[Vertex 2]],GroupVertices[Vertex],0)),1,1,"")</f>
        <v>#N/A</v>
      </c>
    </row>
    <row r="1153" spans="1:58" hidden="1" x14ac:dyDescent="0.25">
      <c r="A1153" s="64" t="s">
        <v>931</v>
      </c>
      <c r="B1153" s="64" t="s">
        <v>931</v>
      </c>
      <c r="C1153" s="65"/>
      <c r="D1153" s="66"/>
      <c r="E1153" s="67"/>
      <c r="F1153" s="68"/>
      <c r="G1153" s="65" t="str">
        <f>IF(Edges[[#This Row],[Vertex 1]]=Edges[[#This Row],[Vertex 2]],"HIDE","SHOW")</f>
        <v>HIDE</v>
      </c>
      <c r="H1153" s="69"/>
      <c r="I1153" s="70"/>
      <c r="J1153" s="70"/>
      <c r="K1153" s="34"/>
      <c r="L1153" s="77"/>
      <c r="M1153" s="77"/>
      <c r="N1153" s="72"/>
      <c r="O1153" s="79" t="s">
        <v>179</v>
      </c>
      <c r="P1153" s="81">
        <v>42852.543645833335</v>
      </c>
      <c r="Q1153" s="79" t="s">
        <v>2297</v>
      </c>
      <c r="R1153" s="82" t="s">
        <v>3570</v>
      </c>
      <c r="S1153" s="79" t="s">
        <v>4161</v>
      </c>
      <c r="T1153" s="79"/>
      <c r="U1153" s="79"/>
      <c r="V1153" s="82" t="s">
        <v>5296</v>
      </c>
      <c r="W1153" s="81">
        <v>42852.543645833335</v>
      </c>
      <c r="X1153" s="82" t="s">
        <v>6738</v>
      </c>
      <c r="Y1153" s="79"/>
      <c r="Z1153" s="79"/>
      <c r="AA1153" s="83" t="s">
        <v>8785</v>
      </c>
      <c r="AB1153" s="79"/>
      <c r="AC1153" s="79" t="b">
        <v>0</v>
      </c>
      <c r="AD1153" s="79">
        <v>7</v>
      </c>
      <c r="AE1153" s="83" t="s">
        <v>9915</v>
      </c>
      <c r="AF1153" s="79" t="b">
        <v>0</v>
      </c>
      <c r="AG1153" s="79" t="s">
        <v>9964</v>
      </c>
      <c r="AH1153" s="79"/>
      <c r="AI1153" s="83" t="s">
        <v>9915</v>
      </c>
      <c r="AJ1153" s="79" t="b">
        <v>0</v>
      </c>
      <c r="AK1153" s="79">
        <v>0</v>
      </c>
      <c r="AL1153" s="83" t="s">
        <v>9915</v>
      </c>
      <c r="AM1153" s="79" t="s">
        <v>10010</v>
      </c>
      <c r="AN1153" s="79" t="b">
        <v>0</v>
      </c>
      <c r="AO1153" s="83" t="s">
        <v>8785</v>
      </c>
      <c r="AP1153" s="79" t="s">
        <v>179</v>
      </c>
      <c r="AQ1153" s="79">
        <v>0</v>
      </c>
      <c r="AR1153" s="79">
        <v>0</v>
      </c>
      <c r="AS1153" s="79"/>
      <c r="AT1153" s="79"/>
      <c r="AU1153" s="79"/>
      <c r="AV1153" s="79"/>
      <c r="AW1153" s="79"/>
      <c r="AX1153" s="79"/>
      <c r="AY1153" s="79"/>
      <c r="AZ1153" s="79"/>
      <c r="BA1153">
        <v>2</v>
      </c>
      <c r="BB1153">
        <v>0</v>
      </c>
      <c r="BC1153" s="79" t="str">
        <f>IF(Edges[[#This Row],[Sentiment]]=0,"NEUTRAL",IF(Edges[[#This Row],[Sentiment]]=1,"POSITIVE",IF(Edges[[#This Row],[Sentiment]]=-1,"NEGATIVE")))</f>
        <v>NEUTRAL</v>
      </c>
      <c r="BD1153" s="79" t="str">
        <f>IF(Edges[[#This Row],[Vertex 1]]=Edges[[#This Row],[Vertex 2]],"HIDE","SHOW")</f>
        <v>HIDE</v>
      </c>
      <c r="BE1153" s="124" t="str">
        <f>REPLACE(INDEX(GroupVertices[Group], MATCH(Edges[[#This Row],[Vertex 1]],GroupVertices[Vertex],0)),1,1,"")</f>
        <v>EUTRAL</v>
      </c>
      <c r="BF1153" s="124" t="str">
        <f>REPLACE(INDEX(GroupVertices[Group], MATCH(Edges[[#This Row],[Vertex 2]],GroupVertices[Vertex],0)),1,1,"")</f>
        <v>EUTRAL</v>
      </c>
    </row>
    <row r="1154" spans="1:58" hidden="1" x14ac:dyDescent="0.25">
      <c r="A1154" s="64" t="s">
        <v>931</v>
      </c>
      <c r="B1154" s="64" t="s">
        <v>931</v>
      </c>
      <c r="C1154" s="65"/>
      <c r="D1154" s="66"/>
      <c r="E1154" s="67"/>
      <c r="F1154" s="68"/>
      <c r="G1154" s="65" t="str">
        <f>IF(Edges[[#This Row],[Vertex 1]]=Edges[[#This Row],[Vertex 2]],"HIDE","SHOW")</f>
        <v>HIDE</v>
      </c>
      <c r="H1154" s="69"/>
      <c r="I1154" s="70"/>
      <c r="J1154" s="70"/>
      <c r="K1154" s="34"/>
      <c r="L1154" s="77"/>
      <c r="M1154" s="77"/>
      <c r="N1154" s="72"/>
      <c r="O1154" s="79" t="s">
        <v>179</v>
      </c>
      <c r="P1154" s="81">
        <v>42853.617048611108</v>
      </c>
      <c r="Q1154" s="79" t="s">
        <v>2298</v>
      </c>
      <c r="R1154" s="82" t="s">
        <v>3566</v>
      </c>
      <c r="S1154" s="79" t="s">
        <v>4161</v>
      </c>
      <c r="T1154" s="79"/>
      <c r="U1154" s="79"/>
      <c r="V1154" s="82" t="s">
        <v>5296</v>
      </c>
      <c r="W1154" s="81">
        <v>42853.617048611108</v>
      </c>
      <c r="X1154" s="82" t="s">
        <v>6739</v>
      </c>
      <c r="Y1154" s="79"/>
      <c r="Z1154" s="79"/>
      <c r="AA1154" s="83" t="s">
        <v>8786</v>
      </c>
      <c r="AB1154" s="79"/>
      <c r="AC1154" s="79" t="b">
        <v>0</v>
      </c>
      <c r="AD1154" s="79">
        <v>7</v>
      </c>
      <c r="AE1154" s="83" t="s">
        <v>9915</v>
      </c>
      <c r="AF1154" s="79" t="b">
        <v>0</v>
      </c>
      <c r="AG1154" s="79" t="s">
        <v>9964</v>
      </c>
      <c r="AH1154" s="79"/>
      <c r="AI1154" s="83" t="s">
        <v>9915</v>
      </c>
      <c r="AJ1154" s="79" t="b">
        <v>0</v>
      </c>
      <c r="AK1154" s="79">
        <v>4</v>
      </c>
      <c r="AL1154" s="83" t="s">
        <v>9915</v>
      </c>
      <c r="AM1154" s="79" t="s">
        <v>10010</v>
      </c>
      <c r="AN1154" s="79" t="b">
        <v>0</v>
      </c>
      <c r="AO1154" s="83" t="s">
        <v>8786</v>
      </c>
      <c r="AP1154" s="79" t="s">
        <v>179</v>
      </c>
      <c r="AQ1154" s="79">
        <v>0</v>
      </c>
      <c r="AR1154" s="79">
        <v>0</v>
      </c>
      <c r="AS1154" s="79"/>
      <c r="AT1154" s="79"/>
      <c r="AU1154" s="79"/>
      <c r="AV1154" s="79"/>
      <c r="AW1154" s="79"/>
      <c r="AX1154" s="79"/>
      <c r="AY1154" s="79"/>
      <c r="AZ1154" s="79"/>
      <c r="BA1154">
        <v>2</v>
      </c>
      <c r="BB1154">
        <v>0</v>
      </c>
      <c r="BC1154" s="79" t="str">
        <f>IF(Edges[[#This Row],[Sentiment]]=0,"NEUTRAL",IF(Edges[[#This Row],[Sentiment]]=1,"POSITIVE",IF(Edges[[#This Row],[Sentiment]]=-1,"NEGATIVE")))</f>
        <v>NEUTRAL</v>
      </c>
      <c r="BD1154" s="79" t="str">
        <f>IF(Edges[[#This Row],[Vertex 1]]=Edges[[#This Row],[Vertex 2]],"HIDE","SHOW")</f>
        <v>HIDE</v>
      </c>
      <c r="BE1154" s="124" t="str">
        <f>REPLACE(INDEX(GroupVertices[Group], MATCH(Edges[[#This Row],[Vertex 1]],GroupVertices[Vertex],0)),1,1,"")</f>
        <v>EUTRAL</v>
      </c>
      <c r="BF1154" s="124" t="str">
        <f>REPLACE(INDEX(GroupVertices[Group], MATCH(Edges[[#This Row],[Vertex 2]],GroupVertices[Vertex],0)),1,1,"")</f>
        <v>EUTRAL</v>
      </c>
    </row>
    <row r="1155" spans="1:58" x14ac:dyDescent="0.25">
      <c r="A1155" s="64" t="s">
        <v>932</v>
      </c>
      <c r="B1155" s="64" t="s">
        <v>931</v>
      </c>
      <c r="C1155" s="65"/>
      <c r="D1155" s="66"/>
      <c r="E1155" s="67"/>
      <c r="F1155" s="68"/>
      <c r="G1155" s="65" t="str">
        <f>IF(Edges[[#This Row],[Vertex 1]]=Edges[[#This Row],[Vertex 2]],"HIDE","SHOW")</f>
        <v>SHOW</v>
      </c>
      <c r="H1155" s="69"/>
      <c r="I1155" s="70"/>
      <c r="J1155" s="70"/>
      <c r="K1155" s="34" t="s">
        <v>65</v>
      </c>
      <c r="L1155" s="77">
        <v>1155</v>
      </c>
      <c r="M1155" s="77"/>
      <c r="N1155" s="72"/>
      <c r="O1155" s="79" t="s">
        <v>1646</v>
      </c>
      <c r="P1155" s="81">
        <v>42853.632233796299</v>
      </c>
      <c r="Q1155" s="79" t="s">
        <v>2288</v>
      </c>
      <c r="R1155" s="82" t="s">
        <v>3566</v>
      </c>
      <c r="S1155" s="79" t="s">
        <v>4161</v>
      </c>
      <c r="T1155" s="79"/>
      <c r="U1155" s="79"/>
      <c r="V1155" s="82" t="s">
        <v>5297</v>
      </c>
      <c r="W1155" s="81">
        <v>42853.632233796299</v>
      </c>
      <c r="X1155" s="82" t="s">
        <v>6740</v>
      </c>
      <c r="Y1155" s="79"/>
      <c r="Z1155" s="79"/>
      <c r="AA1155" s="83" t="s">
        <v>8787</v>
      </c>
      <c r="AB1155" s="79"/>
      <c r="AC1155" s="79" t="b">
        <v>0</v>
      </c>
      <c r="AD1155" s="79">
        <v>0</v>
      </c>
      <c r="AE1155" s="83" t="s">
        <v>9915</v>
      </c>
      <c r="AF1155" s="79" t="b">
        <v>0</v>
      </c>
      <c r="AG1155" s="79" t="s">
        <v>9964</v>
      </c>
      <c r="AH1155" s="79"/>
      <c r="AI1155" s="83" t="s">
        <v>9915</v>
      </c>
      <c r="AJ1155" s="79" t="b">
        <v>0</v>
      </c>
      <c r="AK1155" s="79">
        <v>4</v>
      </c>
      <c r="AL1155" s="83" t="s">
        <v>8786</v>
      </c>
      <c r="AM1155" s="79" t="s">
        <v>9990</v>
      </c>
      <c r="AN1155" s="79" t="b">
        <v>0</v>
      </c>
      <c r="AO1155" s="83" t="s">
        <v>8786</v>
      </c>
      <c r="AP1155" s="79" t="s">
        <v>179</v>
      </c>
      <c r="AQ1155" s="79">
        <v>0</v>
      </c>
      <c r="AR1155" s="79">
        <v>0</v>
      </c>
      <c r="AS1155" s="79"/>
      <c r="AT1155" s="79"/>
      <c r="AU1155" s="79"/>
      <c r="AV1155" s="79"/>
      <c r="AW1155" s="79"/>
      <c r="AX1155" s="79"/>
      <c r="AY1155" s="79"/>
      <c r="AZ1155" s="79"/>
      <c r="BA1155">
        <v>1</v>
      </c>
      <c r="BB1155">
        <v>0</v>
      </c>
      <c r="BC1155" s="79" t="str">
        <f>IF(Edges[[#This Row],[Sentiment]]=0,"NEUTRAL",IF(Edges[[#This Row],[Sentiment]]=1,"POSITIVE",IF(Edges[[#This Row],[Sentiment]]=-1,"NEGATIVE")))</f>
        <v>NEUTRAL</v>
      </c>
      <c r="BD1155" s="79" t="str">
        <f>IF(Edges[[#This Row],[Vertex 1]]=Edges[[#This Row],[Vertex 2]],"HIDE","SHOW")</f>
        <v>SHOW</v>
      </c>
      <c r="BE1155" s="78" t="str">
        <f>REPLACE(INDEX(GroupVertices[Group], MATCH(Edges[[#This Row],[Vertex 1]],GroupVertices[Vertex],0)),1,1,"")</f>
        <v>EUTRAL</v>
      </c>
      <c r="BF1155" s="78" t="str">
        <f>REPLACE(INDEX(GroupVertices[Group], MATCH(Edges[[#This Row],[Vertex 2]],GroupVertices[Vertex],0)),1,1,"")</f>
        <v>EUTRAL</v>
      </c>
    </row>
    <row r="1156" spans="1:58" x14ac:dyDescent="0.25">
      <c r="A1156" s="64" t="s">
        <v>933</v>
      </c>
      <c r="B1156" s="64" t="s">
        <v>1131</v>
      </c>
      <c r="C1156" s="65"/>
      <c r="D1156" s="66"/>
      <c r="E1156" s="67"/>
      <c r="F1156" s="68"/>
      <c r="G1156" s="65" t="str">
        <f>IF(Edges[[#This Row],[Vertex 1]]=Edges[[#This Row],[Vertex 2]],"HIDE","SHOW")</f>
        <v>SHOW</v>
      </c>
      <c r="H1156" s="69"/>
      <c r="I1156" s="70"/>
      <c r="J1156" s="70"/>
      <c r="K1156" s="34" t="s">
        <v>65</v>
      </c>
      <c r="L1156" s="77">
        <v>1156</v>
      </c>
      <c r="M1156" s="77"/>
      <c r="N1156" s="72"/>
      <c r="O1156" s="79" t="s">
        <v>1646</v>
      </c>
      <c r="P1156" s="81">
        <v>42853.641886574071</v>
      </c>
      <c r="Q1156" s="79" t="s">
        <v>2233</v>
      </c>
      <c r="R1156" s="82" t="s">
        <v>3539</v>
      </c>
      <c r="S1156" s="79" t="s">
        <v>4033</v>
      </c>
      <c r="T1156" s="79"/>
      <c r="U1156" s="79"/>
      <c r="V1156" s="82" t="s">
        <v>5298</v>
      </c>
      <c r="W1156" s="81">
        <v>42853.641886574071</v>
      </c>
      <c r="X1156" s="82" t="s">
        <v>6741</v>
      </c>
      <c r="Y1156" s="79"/>
      <c r="Z1156" s="79"/>
      <c r="AA1156" s="83" t="s">
        <v>8788</v>
      </c>
      <c r="AB1156" s="79"/>
      <c r="AC1156" s="79" t="b">
        <v>0</v>
      </c>
      <c r="AD1156" s="79">
        <v>0</v>
      </c>
      <c r="AE1156" s="83" t="s">
        <v>9915</v>
      </c>
      <c r="AF1156" s="79" t="b">
        <v>0</v>
      </c>
      <c r="AG1156" s="79" t="s">
        <v>9963</v>
      </c>
      <c r="AH1156" s="79"/>
      <c r="AI1156" s="83" t="s">
        <v>9915</v>
      </c>
      <c r="AJ1156" s="79" t="b">
        <v>0</v>
      </c>
      <c r="AK1156" s="79">
        <v>11</v>
      </c>
      <c r="AL1156" s="83" t="s">
        <v>9851</v>
      </c>
      <c r="AM1156" s="79" t="s">
        <v>9991</v>
      </c>
      <c r="AN1156" s="79" t="b">
        <v>0</v>
      </c>
      <c r="AO1156" s="83" t="s">
        <v>9851</v>
      </c>
      <c r="AP1156" s="79" t="s">
        <v>179</v>
      </c>
      <c r="AQ1156" s="79">
        <v>0</v>
      </c>
      <c r="AR1156" s="79">
        <v>0</v>
      </c>
      <c r="AS1156" s="79"/>
      <c r="AT1156" s="79"/>
      <c r="AU1156" s="79"/>
      <c r="AV1156" s="79"/>
      <c r="AW1156" s="79"/>
      <c r="AX1156" s="79"/>
      <c r="AY1156" s="79"/>
      <c r="AZ1156" s="79"/>
      <c r="BA1156">
        <v>1</v>
      </c>
      <c r="BB1156">
        <v>0</v>
      </c>
      <c r="BC1156" s="79" t="str">
        <f>IF(Edges[[#This Row],[Sentiment]]=0,"NEUTRAL",IF(Edges[[#This Row],[Sentiment]]=1,"POSITIVE",IF(Edges[[#This Row],[Sentiment]]=-1,"NEGATIVE")))</f>
        <v>NEUTRAL</v>
      </c>
      <c r="BD1156" s="79" t="str">
        <f>IF(Edges[[#This Row],[Vertex 1]]=Edges[[#This Row],[Vertex 2]],"HIDE","SHOW")</f>
        <v>SHOW</v>
      </c>
      <c r="BE1156" s="78" t="str">
        <f>REPLACE(INDEX(GroupVertices[Group], MATCH(Edges[[#This Row],[Vertex 1]],GroupVertices[Vertex],0)),1,1,"")</f>
        <v>EUTRAL</v>
      </c>
      <c r="BF1156" s="78" t="str">
        <f>REPLACE(INDEX(GroupVertices[Group], MATCH(Edges[[#This Row],[Vertex 2]],GroupVertices[Vertex],0)),1,1,"")</f>
        <v>EUTRAL</v>
      </c>
    </row>
    <row r="1157" spans="1:58" hidden="1" x14ac:dyDescent="0.25">
      <c r="A1157" s="64" t="s">
        <v>934</v>
      </c>
      <c r="B1157" s="64" t="s">
        <v>934</v>
      </c>
      <c r="C1157" s="65"/>
      <c r="D1157" s="66"/>
      <c r="E1157" s="67"/>
      <c r="F1157" s="68"/>
      <c r="G1157" s="65" t="str">
        <f>IF(Edges[[#This Row],[Vertex 1]]=Edges[[#This Row],[Vertex 2]],"HIDE","SHOW")</f>
        <v>HIDE</v>
      </c>
      <c r="H1157" s="69"/>
      <c r="I1157" s="70"/>
      <c r="J1157" s="70"/>
      <c r="K1157" s="34"/>
      <c r="L1157" s="77"/>
      <c r="M1157" s="77"/>
      <c r="N1157" s="72"/>
      <c r="O1157" s="79" t="s">
        <v>179</v>
      </c>
      <c r="P1157" s="81">
        <v>42853.592523148145</v>
      </c>
      <c r="Q1157" s="79" t="s">
        <v>2299</v>
      </c>
      <c r="R1157" s="82" t="s">
        <v>3416</v>
      </c>
      <c r="S1157" s="79" t="s">
        <v>4037</v>
      </c>
      <c r="T1157" s="79"/>
      <c r="U1157" s="79"/>
      <c r="V1157" s="82" t="s">
        <v>5299</v>
      </c>
      <c r="W1157" s="81">
        <v>42853.592523148145</v>
      </c>
      <c r="X1157" s="82" t="s">
        <v>6742</v>
      </c>
      <c r="Y1157" s="79"/>
      <c r="Z1157" s="79"/>
      <c r="AA1157" s="83" t="s">
        <v>8789</v>
      </c>
      <c r="AB1157" s="79"/>
      <c r="AC1157" s="79" t="b">
        <v>0</v>
      </c>
      <c r="AD1157" s="79">
        <v>0</v>
      </c>
      <c r="AE1157" s="83" t="s">
        <v>9915</v>
      </c>
      <c r="AF1157" s="79" t="b">
        <v>0</v>
      </c>
      <c r="AG1157" s="79" t="s">
        <v>9963</v>
      </c>
      <c r="AH1157" s="79"/>
      <c r="AI1157" s="83" t="s">
        <v>9915</v>
      </c>
      <c r="AJ1157" s="79" t="b">
        <v>0</v>
      </c>
      <c r="AK1157" s="79">
        <v>0</v>
      </c>
      <c r="AL1157" s="83" t="s">
        <v>9915</v>
      </c>
      <c r="AM1157" s="79" t="s">
        <v>10040</v>
      </c>
      <c r="AN1157" s="79" t="b">
        <v>0</v>
      </c>
      <c r="AO1157" s="83" t="s">
        <v>8789</v>
      </c>
      <c r="AP1157" s="79" t="s">
        <v>179</v>
      </c>
      <c r="AQ1157" s="79">
        <v>0</v>
      </c>
      <c r="AR1157" s="79">
        <v>0</v>
      </c>
      <c r="AS1157" s="79"/>
      <c r="AT1157" s="79"/>
      <c r="AU1157" s="79"/>
      <c r="AV1157" s="79"/>
      <c r="AW1157" s="79"/>
      <c r="AX1157" s="79"/>
      <c r="AY1157" s="79"/>
      <c r="AZ1157" s="79"/>
      <c r="BA1157">
        <v>2</v>
      </c>
      <c r="BB1157">
        <v>0</v>
      </c>
      <c r="BC1157" s="79" t="str">
        <f>IF(Edges[[#This Row],[Sentiment]]=0,"NEUTRAL",IF(Edges[[#This Row],[Sentiment]]=1,"POSITIVE",IF(Edges[[#This Row],[Sentiment]]=-1,"NEGATIVE")))</f>
        <v>NEUTRAL</v>
      </c>
      <c r="BD1157" s="79" t="str">
        <f>IF(Edges[[#This Row],[Vertex 1]]=Edges[[#This Row],[Vertex 2]],"HIDE","SHOW")</f>
        <v>HIDE</v>
      </c>
      <c r="BE1157" s="124" t="e">
        <f>REPLACE(INDEX(GroupVertices[Group], MATCH(Edges[[#This Row],[Vertex 1]],GroupVertices[Vertex],0)),1,1,"")</f>
        <v>#N/A</v>
      </c>
      <c r="BF1157" s="124" t="e">
        <f>REPLACE(INDEX(GroupVertices[Group], MATCH(Edges[[#This Row],[Vertex 2]],GroupVertices[Vertex],0)),1,1,"")</f>
        <v>#N/A</v>
      </c>
    </row>
    <row r="1158" spans="1:58" hidden="1" x14ac:dyDescent="0.25">
      <c r="A1158" s="64" t="s">
        <v>934</v>
      </c>
      <c r="B1158" s="64" t="s">
        <v>934</v>
      </c>
      <c r="C1158" s="65"/>
      <c r="D1158" s="66"/>
      <c r="E1158" s="67"/>
      <c r="F1158" s="68"/>
      <c r="G1158" s="65" t="str">
        <f>IF(Edges[[#This Row],[Vertex 1]]=Edges[[#This Row],[Vertex 2]],"HIDE","SHOW")</f>
        <v>HIDE</v>
      </c>
      <c r="H1158" s="69"/>
      <c r="I1158" s="70"/>
      <c r="J1158" s="70"/>
      <c r="K1158" s="34"/>
      <c r="L1158" s="77"/>
      <c r="M1158" s="77"/>
      <c r="N1158" s="72"/>
      <c r="O1158" s="79" t="s">
        <v>179</v>
      </c>
      <c r="P1158" s="81">
        <v>42853.645868055559</v>
      </c>
      <c r="Q1158" s="79" t="s">
        <v>2300</v>
      </c>
      <c r="R1158" s="82" t="s">
        <v>3478</v>
      </c>
      <c r="S1158" s="79" t="s">
        <v>4037</v>
      </c>
      <c r="T1158" s="79"/>
      <c r="U1158" s="79"/>
      <c r="V1158" s="82" t="s">
        <v>5299</v>
      </c>
      <c r="W1158" s="81">
        <v>42853.645868055559</v>
      </c>
      <c r="X1158" s="82" t="s">
        <v>6743</v>
      </c>
      <c r="Y1158" s="79"/>
      <c r="Z1158" s="79"/>
      <c r="AA1158" s="83" t="s">
        <v>8790</v>
      </c>
      <c r="AB1158" s="79"/>
      <c r="AC1158" s="79" t="b">
        <v>0</v>
      </c>
      <c r="AD1158" s="79">
        <v>0</v>
      </c>
      <c r="AE1158" s="83" t="s">
        <v>9915</v>
      </c>
      <c r="AF1158" s="79" t="b">
        <v>0</v>
      </c>
      <c r="AG1158" s="79" t="s">
        <v>9963</v>
      </c>
      <c r="AH1158" s="79"/>
      <c r="AI1158" s="83" t="s">
        <v>9915</v>
      </c>
      <c r="AJ1158" s="79" t="b">
        <v>0</v>
      </c>
      <c r="AK1158" s="79">
        <v>0</v>
      </c>
      <c r="AL1158" s="83" t="s">
        <v>9915</v>
      </c>
      <c r="AM1158" s="79" t="s">
        <v>10040</v>
      </c>
      <c r="AN1158" s="79" t="b">
        <v>0</v>
      </c>
      <c r="AO1158" s="83" t="s">
        <v>8790</v>
      </c>
      <c r="AP1158" s="79" t="s">
        <v>179</v>
      </c>
      <c r="AQ1158" s="79">
        <v>0</v>
      </c>
      <c r="AR1158" s="79">
        <v>0</v>
      </c>
      <c r="AS1158" s="79"/>
      <c r="AT1158" s="79"/>
      <c r="AU1158" s="79"/>
      <c r="AV1158" s="79"/>
      <c r="AW1158" s="79"/>
      <c r="AX1158" s="79"/>
      <c r="AY1158" s="79"/>
      <c r="AZ1158" s="79"/>
      <c r="BA1158">
        <v>2</v>
      </c>
      <c r="BB1158">
        <v>0</v>
      </c>
      <c r="BC1158" s="79" t="str">
        <f>IF(Edges[[#This Row],[Sentiment]]=0,"NEUTRAL",IF(Edges[[#This Row],[Sentiment]]=1,"POSITIVE",IF(Edges[[#This Row],[Sentiment]]=-1,"NEGATIVE")))</f>
        <v>NEUTRAL</v>
      </c>
      <c r="BD1158" s="79" t="str">
        <f>IF(Edges[[#This Row],[Vertex 1]]=Edges[[#This Row],[Vertex 2]],"HIDE","SHOW")</f>
        <v>HIDE</v>
      </c>
      <c r="BE1158" s="124" t="e">
        <f>REPLACE(INDEX(GroupVertices[Group], MATCH(Edges[[#This Row],[Vertex 1]],GroupVertices[Vertex],0)),1,1,"")</f>
        <v>#N/A</v>
      </c>
      <c r="BF1158" s="124" t="e">
        <f>REPLACE(INDEX(GroupVertices[Group], MATCH(Edges[[#This Row],[Vertex 2]],GroupVertices[Vertex],0)),1,1,"")</f>
        <v>#N/A</v>
      </c>
    </row>
    <row r="1159" spans="1:58" hidden="1" x14ac:dyDescent="0.25">
      <c r="A1159" s="64" t="s">
        <v>935</v>
      </c>
      <c r="B1159" s="64" t="s">
        <v>935</v>
      </c>
      <c r="C1159" s="65"/>
      <c r="D1159" s="66"/>
      <c r="E1159" s="67"/>
      <c r="F1159" s="68"/>
      <c r="G1159" s="65" t="str">
        <f>IF(Edges[[#This Row],[Vertex 1]]=Edges[[#This Row],[Vertex 2]],"HIDE","SHOW")</f>
        <v>HIDE</v>
      </c>
      <c r="H1159" s="69"/>
      <c r="I1159" s="70"/>
      <c r="J1159" s="70"/>
      <c r="K1159" s="34"/>
      <c r="L1159" s="77"/>
      <c r="M1159" s="77"/>
      <c r="N1159" s="72"/>
      <c r="O1159" s="79" t="s">
        <v>179</v>
      </c>
      <c r="P1159" s="81">
        <v>42853.646041666667</v>
      </c>
      <c r="Q1159" s="79" t="s">
        <v>2301</v>
      </c>
      <c r="R1159" s="82" t="s">
        <v>3571</v>
      </c>
      <c r="S1159" s="79" t="s">
        <v>4048</v>
      </c>
      <c r="T1159" s="79"/>
      <c r="U1159" s="79"/>
      <c r="V1159" s="82" t="s">
        <v>5300</v>
      </c>
      <c r="W1159" s="81">
        <v>42853.646041666667</v>
      </c>
      <c r="X1159" s="82" t="s">
        <v>6744</v>
      </c>
      <c r="Y1159" s="79"/>
      <c r="Z1159" s="79"/>
      <c r="AA1159" s="83" t="s">
        <v>8791</v>
      </c>
      <c r="AB1159" s="79"/>
      <c r="AC1159" s="79" t="b">
        <v>0</v>
      </c>
      <c r="AD1159" s="79">
        <v>1</v>
      </c>
      <c r="AE1159" s="83" t="s">
        <v>9915</v>
      </c>
      <c r="AF1159" s="79" t="b">
        <v>0</v>
      </c>
      <c r="AG1159" s="79" t="s">
        <v>9963</v>
      </c>
      <c r="AH1159" s="79"/>
      <c r="AI1159" s="83" t="s">
        <v>9915</v>
      </c>
      <c r="AJ1159" s="79" t="b">
        <v>0</v>
      </c>
      <c r="AK1159" s="79">
        <v>0</v>
      </c>
      <c r="AL1159" s="83" t="s">
        <v>9915</v>
      </c>
      <c r="AM1159" s="79" t="s">
        <v>10052</v>
      </c>
      <c r="AN1159" s="79" t="b">
        <v>0</v>
      </c>
      <c r="AO1159" s="83" t="s">
        <v>8791</v>
      </c>
      <c r="AP1159" s="79" t="s">
        <v>179</v>
      </c>
      <c r="AQ1159" s="79">
        <v>0</v>
      </c>
      <c r="AR1159" s="79">
        <v>0</v>
      </c>
      <c r="AS1159" s="79"/>
      <c r="AT1159" s="79"/>
      <c r="AU1159" s="79"/>
      <c r="AV1159" s="79"/>
      <c r="AW1159" s="79"/>
      <c r="AX1159" s="79"/>
      <c r="AY1159" s="79"/>
      <c r="AZ1159" s="79"/>
      <c r="BA1159">
        <v>1</v>
      </c>
      <c r="BB1159">
        <v>0</v>
      </c>
      <c r="BC1159" s="79" t="str">
        <f>IF(Edges[[#This Row],[Sentiment]]=0,"NEUTRAL",IF(Edges[[#This Row],[Sentiment]]=1,"POSITIVE",IF(Edges[[#This Row],[Sentiment]]=-1,"NEGATIVE")))</f>
        <v>NEUTRAL</v>
      </c>
      <c r="BD1159" s="79" t="str">
        <f>IF(Edges[[#This Row],[Vertex 1]]=Edges[[#This Row],[Vertex 2]],"HIDE","SHOW")</f>
        <v>HIDE</v>
      </c>
      <c r="BE1159" s="124" t="e">
        <f>REPLACE(INDEX(GroupVertices[Group], MATCH(Edges[[#This Row],[Vertex 1]],GroupVertices[Vertex],0)),1,1,"")</f>
        <v>#N/A</v>
      </c>
      <c r="BF1159" s="124" t="e">
        <f>REPLACE(INDEX(GroupVertices[Group], MATCH(Edges[[#This Row],[Vertex 2]],GroupVertices[Vertex],0)),1,1,"")</f>
        <v>#N/A</v>
      </c>
    </row>
    <row r="1160" spans="1:58" x14ac:dyDescent="0.25">
      <c r="A1160" s="64" t="s">
        <v>936</v>
      </c>
      <c r="B1160" s="64" t="s">
        <v>1401</v>
      </c>
      <c r="C1160" s="65"/>
      <c r="D1160" s="66"/>
      <c r="E1160" s="67"/>
      <c r="F1160" s="68"/>
      <c r="G1160" s="65" t="str">
        <f>IF(Edges[[#This Row],[Vertex 1]]=Edges[[#This Row],[Vertex 2]],"HIDE","SHOW")</f>
        <v>SHOW</v>
      </c>
      <c r="H1160" s="69"/>
      <c r="I1160" s="70"/>
      <c r="J1160" s="70"/>
      <c r="K1160" s="34" t="s">
        <v>65</v>
      </c>
      <c r="L1160" s="77">
        <v>1160</v>
      </c>
      <c r="M1160" s="77"/>
      <c r="N1160" s="72"/>
      <c r="O1160" s="79" t="s">
        <v>1646</v>
      </c>
      <c r="P1160" s="81">
        <v>42853.646331018521</v>
      </c>
      <c r="Q1160" s="79" t="s">
        <v>2302</v>
      </c>
      <c r="R1160" s="82" t="s">
        <v>3572</v>
      </c>
      <c r="S1160" s="79" t="s">
        <v>4050</v>
      </c>
      <c r="T1160" s="79"/>
      <c r="U1160" s="79"/>
      <c r="V1160" s="82" t="s">
        <v>5301</v>
      </c>
      <c r="W1160" s="81">
        <v>42853.646331018521</v>
      </c>
      <c r="X1160" s="82" t="s">
        <v>6745</v>
      </c>
      <c r="Y1160" s="79"/>
      <c r="Z1160" s="79"/>
      <c r="AA1160" s="83" t="s">
        <v>8792</v>
      </c>
      <c r="AB1160" s="79"/>
      <c r="AC1160" s="79" t="b">
        <v>0</v>
      </c>
      <c r="AD1160" s="79">
        <v>0</v>
      </c>
      <c r="AE1160" s="83" t="s">
        <v>9915</v>
      </c>
      <c r="AF1160" s="79" t="b">
        <v>0</v>
      </c>
      <c r="AG1160" s="79" t="s">
        <v>9963</v>
      </c>
      <c r="AH1160" s="79"/>
      <c r="AI1160" s="83" t="s">
        <v>9915</v>
      </c>
      <c r="AJ1160" s="79" t="b">
        <v>0</v>
      </c>
      <c r="AK1160" s="79">
        <v>18</v>
      </c>
      <c r="AL1160" s="83" t="s">
        <v>9500</v>
      </c>
      <c r="AM1160" s="79" t="s">
        <v>9991</v>
      </c>
      <c r="AN1160" s="79" t="b">
        <v>0</v>
      </c>
      <c r="AO1160" s="83" t="s">
        <v>9500</v>
      </c>
      <c r="AP1160" s="79" t="s">
        <v>179</v>
      </c>
      <c r="AQ1160" s="79">
        <v>0</v>
      </c>
      <c r="AR1160" s="79">
        <v>0</v>
      </c>
      <c r="AS1160" s="79"/>
      <c r="AT1160" s="79"/>
      <c r="AU1160" s="79"/>
      <c r="AV1160" s="79"/>
      <c r="AW1160" s="79"/>
      <c r="AX1160" s="79"/>
      <c r="AY1160" s="79"/>
      <c r="AZ1160" s="79"/>
      <c r="BA1160">
        <v>1</v>
      </c>
      <c r="BB1160">
        <v>0</v>
      </c>
      <c r="BC1160" s="79" t="str">
        <f>IF(Edges[[#This Row],[Sentiment]]=0,"NEUTRAL",IF(Edges[[#This Row],[Sentiment]]=1,"POSITIVE",IF(Edges[[#This Row],[Sentiment]]=-1,"NEGATIVE")))</f>
        <v>NEUTRAL</v>
      </c>
      <c r="BD1160" s="79" t="str">
        <f>IF(Edges[[#This Row],[Vertex 1]]=Edges[[#This Row],[Vertex 2]],"HIDE","SHOW")</f>
        <v>SHOW</v>
      </c>
      <c r="BE1160" s="78" t="str">
        <f>REPLACE(INDEX(GroupVertices[Group], MATCH(Edges[[#This Row],[Vertex 1]],GroupVertices[Vertex],0)),1,1,"")</f>
        <v>EUTRAL</v>
      </c>
      <c r="BF1160" s="78" t="str">
        <f>REPLACE(INDEX(GroupVertices[Group], MATCH(Edges[[#This Row],[Vertex 2]],GroupVertices[Vertex],0)),1,1,"")</f>
        <v>eneral</v>
      </c>
    </row>
    <row r="1161" spans="1:58" x14ac:dyDescent="0.25">
      <c r="A1161" s="64" t="s">
        <v>937</v>
      </c>
      <c r="B1161" s="64" t="s">
        <v>1401</v>
      </c>
      <c r="C1161" s="65"/>
      <c r="D1161" s="66"/>
      <c r="E1161" s="67"/>
      <c r="F1161" s="68"/>
      <c r="G1161" s="65" t="str">
        <f>IF(Edges[[#This Row],[Vertex 1]]=Edges[[#This Row],[Vertex 2]],"HIDE","SHOW")</f>
        <v>SHOW</v>
      </c>
      <c r="H1161" s="69"/>
      <c r="I1161" s="70"/>
      <c r="J1161" s="70"/>
      <c r="K1161" s="34" t="s">
        <v>65</v>
      </c>
      <c r="L1161" s="77">
        <v>1161</v>
      </c>
      <c r="M1161" s="77"/>
      <c r="N1161" s="72"/>
      <c r="O1161" s="79" t="s">
        <v>1646</v>
      </c>
      <c r="P1161" s="81">
        <v>42853.64640046296</v>
      </c>
      <c r="Q1161" s="79" t="s">
        <v>2302</v>
      </c>
      <c r="R1161" s="82" t="s">
        <v>3572</v>
      </c>
      <c r="S1161" s="79" t="s">
        <v>4050</v>
      </c>
      <c r="T1161" s="79"/>
      <c r="U1161" s="79"/>
      <c r="V1161" s="82" t="s">
        <v>5302</v>
      </c>
      <c r="W1161" s="81">
        <v>42853.64640046296</v>
      </c>
      <c r="X1161" s="82" t="s">
        <v>6746</v>
      </c>
      <c r="Y1161" s="79"/>
      <c r="Z1161" s="79"/>
      <c r="AA1161" s="83" t="s">
        <v>8793</v>
      </c>
      <c r="AB1161" s="79"/>
      <c r="AC1161" s="79" t="b">
        <v>0</v>
      </c>
      <c r="AD1161" s="79">
        <v>0</v>
      </c>
      <c r="AE1161" s="83" t="s">
        <v>9915</v>
      </c>
      <c r="AF1161" s="79" t="b">
        <v>0</v>
      </c>
      <c r="AG1161" s="79" t="s">
        <v>9963</v>
      </c>
      <c r="AH1161" s="79"/>
      <c r="AI1161" s="83" t="s">
        <v>9915</v>
      </c>
      <c r="AJ1161" s="79" t="b">
        <v>0</v>
      </c>
      <c r="AK1161" s="79">
        <v>18</v>
      </c>
      <c r="AL1161" s="83" t="s">
        <v>9500</v>
      </c>
      <c r="AM1161" s="79" t="s">
        <v>9990</v>
      </c>
      <c r="AN1161" s="79" t="b">
        <v>0</v>
      </c>
      <c r="AO1161" s="83" t="s">
        <v>9500</v>
      </c>
      <c r="AP1161" s="79" t="s">
        <v>179</v>
      </c>
      <c r="AQ1161" s="79">
        <v>0</v>
      </c>
      <c r="AR1161" s="79">
        <v>0</v>
      </c>
      <c r="AS1161" s="79"/>
      <c r="AT1161" s="79"/>
      <c r="AU1161" s="79"/>
      <c r="AV1161" s="79"/>
      <c r="AW1161" s="79"/>
      <c r="AX1161" s="79"/>
      <c r="AY1161" s="79"/>
      <c r="AZ1161" s="79"/>
      <c r="BA1161">
        <v>1</v>
      </c>
      <c r="BB1161">
        <v>0</v>
      </c>
      <c r="BC1161" s="79" t="str">
        <f>IF(Edges[[#This Row],[Sentiment]]=0,"NEUTRAL",IF(Edges[[#This Row],[Sentiment]]=1,"POSITIVE",IF(Edges[[#This Row],[Sentiment]]=-1,"NEGATIVE")))</f>
        <v>NEUTRAL</v>
      </c>
      <c r="BD1161" s="79" t="str">
        <f>IF(Edges[[#This Row],[Vertex 1]]=Edges[[#This Row],[Vertex 2]],"HIDE","SHOW")</f>
        <v>SHOW</v>
      </c>
      <c r="BE1161" s="78" t="str">
        <f>REPLACE(INDEX(GroupVertices[Group], MATCH(Edges[[#This Row],[Vertex 1]],GroupVertices[Vertex],0)),1,1,"")</f>
        <v>EUTRAL</v>
      </c>
      <c r="BF1161" s="78" t="str">
        <f>REPLACE(INDEX(GroupVertices[Group], MATCH(Edges[[#This Row],[Vertex 2]],GroupVertices[Vertex],0)),1,1,"")</f>
        <v>eneral</v>
      </c>
    </row>
    <row r="1162" spans="1:58" x14ac:dyDescent="0.25">
      <c r="A1162" s="64" t="s">
        <v>938</v>
      </c>
      <c r="B1162" s="64" t="s">
        <v>1401</v>
      </c>
      <c r="C1162" s="65"/>
      <c r="D1162" s="66"/>
      <c r="E1162" s="67"/>
      <c r="F1162" s="68"/>
      <c r="G1162" s="65" t="str">
        <f>IF(Edges[[#This Row],[Vertex 1]]=Edges[[#This Row],[Vertex 2]],"HIDE","SHOW")</f>
        <v>SHOW</v>
      </c>
      <c r="H1162" s="69"/>
      <c r="I1162" s="70"/>
      <c r="J1162" s="70"/>
      <c r="K1162" s="34" t="s">
        <v>65</v>
      </c>
      <c r="L1162" s="77">
        <v>1162</v>
      </c>
      <c r="M1162" s="77"/>
      <c r="N1162" s="72"/>
      <c r="O1162" s="79" t="s">
        <v>1646</v>
      </c>
      <c r="P1162" s="81">
        <v>42853.646643518521</v>
      </c>
      <c r="Q1162" s="79" t="s">
        <v>2302</v>
      </c>
      <c r="R1162" s="82" t="s">
        <v>3572</v>
      </c>
      <c r="S1162" s="79" t="s">
        <v>4050</v>
      </c>
      <c r="T1162" s="79"/>
      <c r="U1162" s="79"/>
      <c r="V1162" s="82" t="s">
        <v>5303</v>
      </c>
      <c r="W1162" s="81">
        <v>42853.646643518521</v>
      </c>
      <c r="X1162" s="82" t="s">
        <v>6747</v>
      </c>
      <c r="Y1162" s="79"/>
      <c r="Z1162" s="79"/>
      <c r="AA1162" s="83" t="s">
        <v>8794</v>
      </c>
      <c r="AB1162" s="79"/>
      <c r="AC1162" s="79" t="b">
        <v>0</v>
      </c>
      <c r="AD1162" s="79">
        <v>0</v>
      </c>
      <c r="AE1162" s="83" t="s">
        <v>9915</v>
      </c>
      <c r="AF1162" s="79" t="b">
        <v>0</v>
      </c>
      <c r="AG1162" s="79" t="s">
        <v>9963</v>
      </c>
      <c r="AH1162" s="79"/>
      <c r="AI1162" s="83" t="s">
        <v>9915</v>
      </c>
      <c r="AJ1162" s="79" t="b">
        <v>0</v>
      </c>
      <c r="AK1162" s="79">
        <v>18</v>
      </c>
      <c r="AL1162" s="83" t="s">
        <v>9500</v>
      </c>
      <c r="AM1162" s="79" t="s">
        <v>9991</v>
      </c>
      <c r="AN1162" s="79" t="b">
        <v>0</v>
      </c>
      <c r="AO1162" s="83" t="s">
        <v>9500</v>
      </c>
      <c r="AP1162" s="79" t="s">
        <v>179</v>
      </c>
      <c r="AQ1162" s="79">
        <v>0</v>
      </c>
      <c r="AR1162" s="79">
        <v>0</v>
      </c>
      <c r="AS1162" s="79"/>
      <c r="AT1162" s="79"/>
      <c r="AU1162" s="79"/>
      <c r="AV1162" s="79"/>
      <c r="AW1162" s="79"/>
      <c r="AX1162" s="79"/>
      <c r="AY1162" s="79"/>
      <c r="AZ1162" s="79"/>
      <c r="BA1162">
        <v>1</v>
      </c>
      <c r="BB1162">
        <v>0</v>
      </c>
      <c r="BC1162" s="79" t="str">
        <f>IF(Edges[[#This Row],[Sentiment]]=0,"NEUTRAL",IF(Edges[[#This Row],[Sentiment]]=1,"POSITIVE",IF(Edges[[#This Row],[Sentiment]]=-1,"NEGATIVE")))</f>
        <v>NEUTRAL</v>
      </c>
      <c r="BD1162" s="79" t="str">
        <f>IF(Edges[[#This Row],[Vertex 1]]=Edges[[#This Row],[Vertex 2]],"HIDE","SHOW")</f>
        <v>SHOW</v>
      </c>
      <c r="BE1162" s="78" t="str">
        <f>REPLACE(INDEX(GroupVertices[Group], MATCH(Edges[[#This Row],[Vertex 1]],GroupVertices[Vertex],0)),1,1,"")</f>
        <v>EUTRAL</v>
      </c>
      <c r="BF1162" s="78" t="str">
        <f>REPLACE(INDEX(GroupVertices[Group], MATCH(Edges[[#This Row],[Vertex 2]],GroupVertices[Vertex],0)),1,1,"")</f>
        <v>eneral</v>
      </c>
    </row>
    <row r="1163" spans="1:58" x14ac:dyDescent="0.25">
      <c r="A1163" s="64" t="s">
        <v>939</v>
      </c>
      <c r="B1163" s="64" t="s">
        <v>1401</v>
      </c>
      <c r="C1163" s="65"/>
      <c r="D1163" s="66"/>
      <c r="E1163" s="67"/>
      <c r="F1163" s="68"/>
      <c r="G1163" s="65" t="str">
        <f>IF(Edges[[#This Row],[Vertex 1]]=Edges[[#This Row],[Vertex 2]],"HIDE","SHOW")</f>
        <v>SHOW</v>
      </c>
      <c r="H1163" s="69"/>
      <c r="I1163" s="70"/>
      <c r="J1163" s="70"/>
      <c r="K1163" s="34" t="s">
        <v>65</v>
      </c>
      <c r="L1163" s="77">
        <v>1163</v>
      </c>
      <c r="M1163" s="77"/>
      <c r="N1163" s="72"/>
      <c r="O1163" s="79" t="s">
        <v>1647</v>
      </c>
      <c r="P1163" s="81">
        <v>42853.647928240738</v>
      </c>
      <c r="Q1163" s="79" t="s">
        <v>2303</v>
      </c>
      <c r="R1163" s="79"/>
      <c r="S1163" s="79"/>
      <c r="T1163" s="79"/>
      <c r="U1163" s="79"/>
      <c r="V1163" s="82" t="s">
        <v>5304</v>
      </c>
      <c r="W1163" s="81">
        <v>42853.647928240738</v>
      </c>
      <c r="X1163" s="82" t="s">
        <v>6748</v>
      </c>
      <c r="Y1163" s="79"/>
      <c r="Z1163" s="79"/>
      <c r="AA1163" s="83" t="s">
        <v>8795</v>
      </c>
      <c r="AB1163" s="83" t="s">
        <v>9500</v>
      </c>
      <c r="AC1163" s="79" t="b">
        <v>0</v>
      </c>
      <c r="AD1163" s="79">
        <v>1</v>
      </c>
      <c r="AE1163" s="83" t="s">
        <v>9938</v>
      </c>
      <c r="AF1163" s="79" t="b">
        <v>0</v>
      </c>
      <c r="AG1163" s="79" t="s">
        <v>9964</v>
      </c>
      <c r="AH1163" s="79"/>
      <c r="AI1163" s="83" t="s">
        <v>9915</v>
      </c>
      <c r="AJ1163" s="79" t="b">
        <v>0</v>
      </c>
      <c r="AK1163" s="79">
        <v>0</v>
      </c>
      <c r="AL1163" s="83" t="s">
        <v>9915</v>
      </c>
      <c r="AM1163" s="79" t="s">
        <v>9991</v>
      </c>
      <c r="AN1163" s="79" t="b">
        <v>0</v>
      </c>
      <c r="AO1163" s="83" t="s">
        <v>9500</v>
      </c>
      <c r="AP1163" s="79" t="s">
        <v>179</v>
      </c>
      <c r="AQ1163" s="79">
        <v>0</v>
      </c>
      <c r="AR1163" s="79">
        <v>0</v>
      </c>
      <c r="AS1163" s="79"/>
      <c r="AT1163" s="79"/>
      <c r="AU1163" s="79"/>
      <c r="AV1163" s="79"/>
      <c r="AW1163" s="79"/>
      <c r="AX1163" s="79"/>
      <c r="AY1163" s="79"/>
      <c r="AZ1163" s="79"/>
      <c r="BA1163">
        <v>1</v>
      </c>
      <c r="BB1163">
        <v>0</v>
      </c>
      <c r="BC1163" s="79" t="str">
        <f>IF(Edges[[#This Row],[Sentiment]]=0,"NEUTRAL",IF(Edges[[#This Row],[Sentiment]]=1,"POSITIVE",IF(Edges[[#This Row],[Sentiment]]=-1,"NEGATIVE")))</f>
        <v>NEUTRAL</v>
      </c>
      <c r="BD1163" s="79" t="str">
        <f>IF(Edges[[#This Row],[Vertex 1]]=Edges[[#This Row],[Vertex 2]],"HIDE","SHOW")</f>
        <v>SHOW</v>
      </c>
      <c r="BE1163" s="78" t="str">
        <f>REPLACE(INDEX(GroupVertices[Group], MATCH(Edges[[#This Row],[Vertex 1]],GroupVertices[Vertex],0)),1,1,"")</f>
        <v>EUTRAL</v>
      </c>
      <c r="BF1163" s="78" t="str">
        <f>REPLACE(INDEX(GroupVertices[Group], MATCH(Edges[[#This Row],[Vertex 2]],GroupVertices[Vertex],0)),1,1,"")</f>
        <v>eneral</v>
      </c>
    </row>
    <row r="1164" spans="1:58" x14ac:dyDescent="0.25">
      <c r="A1164" s="64" t="s">
        <v>940</v>
      </c>
      <c r="B1164" s="64" t="s">
        <v>1401</v>
      </c>
      <c r="C1164" s="65"/>
      <c r="D1164" s="66"/>
      <c r="E1164" s="67"/>
      <c r="F1164" s="68"/>
      <c r="G1164" s="65" t="str">
        <f>IF(Edges[[#This Row],[Vertex 1]]=Edges[[#This Row],[Vertex 2]],"HIDE","SHOW")</f>
        <v>SHOW</v>
      </c>
      <c r="H1164" s="69"/>
      <c r="I1164" s="70"/>
      <c r="J1164" s="70"/>
      <c r="K1164" s="34" t="s">
        <v>65</v>
      </c>
      <c r="L1164" s="77">
        <v>1164</v>
      </c>
      <c r="M1164" s="77"/>
      <c r="N1164" s="72"/>
      <c r="O1164" s="79" t="s">
        <v>1646</v>
      </c>
      <c r="P1164" s="81">
        <v>42853.648773148147</v>
      </c>
      <c r="Q1164" s="79" t="s">
        <v>2302</v>
      </c>
      <c r="R1164" s="82" t="s">
        <v>3572</v>
      </c>
      <c r="S1164" s="79" t="s">
        <v>4050</v>
      </c>
      <c r="T1164" s="79"/>
      <c r="U1164" s="79"/>
      <c r="V1164" s="82" t="s">
        <v>5305</v>
      </c>
      <c r="W1164" s="81">
        <v>42853.648773148147</v>
      </c>
      <c r="X1164" s="82" t="s">
        <v>6749</v>
      </c>
      <c r="Y1164" s="79"/>
      <c r="Z1164" s="79"/>
      <c r="AA1164" s="83" t="s">
        <v>8796</v>
      </c>
      <c r="AB1164" s="79"/>
      <c r="AC1164" s="79" t="b">
        <v>0</v>
      </c>
      <c r="AD1164" s="79">
        <v>0</v>
      </c>
      <c r="AE1164" s="83" t="s">
        <v>9915</v>
      </c>
      <c r="AF1164" s="79" t="b">
        <v>0</v>
      </c>
      <c r="AG1164" s="79" t="s">
        <v>9963</v>
      </c>
      <c r="AH1164" s="79"/>
      <c r="AI1164" s="83" t="s">
        <v>9915</v>
      </c>
      <c r="AJ1164" s="79" t="b">
        <v>0</v>
      </c>
      <c r="AK1164" s="79">
        <v>18</v>
      </c>
      <c r="AL1164" s="83" t="s">
        <v>9500</v>
      </c>
      <c r="AM1164" s="79" t="s">
        <v>9991</v>
      </c>
      <c r="AN1164" s="79" t="b">
        <v>0</v>
      </c>
      <c r="AO1164" s="83" t="s">
        <v>9500</v>
      </c>
      <c r="AP1164" s="79" t="s">
        <v>179</v>
      </c>
      <c r="AQ1164" s="79">
        <v>0</v>
      </c>
      <c r="AR1164" s="79">
        <v>0</v>
      </c>
      <c r="AS1164" s="79"/>
      <c r="AT1164" s="79"/>
      <c r="AU1164" s="79"/>
      <c r="AV1164" s="79"/>
      <c r="AW1164" s="79"/>
      <c r="AX1164" s="79"/>
      <c r="AY1164" s="79"/>
      <c r="AZ1164" s="79"/>
      <c r="BA1164">
        <v>1</v>
      </c>
      <c r="BB1164">
        <v>0</v>
      </c>
      <c r="BC1164" s="79" t="str">
        <f>IF(Edges[[#This Row],[Sentiment]]=0,"NEUTRAL",IF(Edges[[#This Row],[Sentiment]]=1,"POSITIVE",IF(Edges[[#This Row],[Sentiment]]=-1,"NEGATIVE")))</f>
        <v>NEUTRAL</v>
      </c>
      <c r="BD1164" s="79" t="str">
        <f>IF(Edges[[#This Row],[Vertex 1]]=Edges[[#This Row],[Vertex 2]],"HIDE","SHOW")</f>
        <v>SHOW</v>
      </c>
      <c r="BE1164" s="78" t="str">
        <f>REPLACE(INDEX(GroupVertices[Group], MATCH(Edges[[#This Row],[Vertex 1]],GroupVertices[Vertex],0)),1,1,"")</f>
        <v>EUTRAL</v>
      </c>
      <c r="BF1164" s="78" t="str">
        <f>REPLACE(INDEX(GroupVertices[Group], MATCH(Edges[[#This Row],[Vertex 2]],GroupVertices[Vertex],0)),1,1,"")</f>
        <v>eneral</v>
      </c>
    </row>
    <row r="1165" spans="1:58" hidden="1" x14ac:dyDescent="0.25">
      <c r="A1165" s="64" t="s">
        <v>941</v>
      </c>
      <c r="B1165" s="64" t="s">
        <v>941</v>
      </c>
      <c r="C1165" s="65"/>
      <c r="D1165" s="66"/>
      <c r="E1165" s="67"/>
      <c r="F1165" s="68"/>
      <c r="G1165" s="65" t="str">
        <f>IF(Edges[[#This Row],[Vertex 1]]=Edges[[#This Row],[Vertex 2]],"HIDE","SHOW")</f>
        <v>HIDE</v>
      </c>
      <c r="H1165" s="69"/>
      <c r="I1165" s="70"/>
      <c r="J1165" s="70"/>
      <c r="K1165" s="34"/>
      <c r="L1165" s="77"/>
      <c r="M1165" s="77"/>
      <c r="N1165" s="72"/>
      <c r="O1165" s="79" t="s">
        <v>179</v>
      </c>
      <c r="P1165" s="81">
        <v>42853.646249999998</v>
      </c>
      <c r="Q1165" s="79" t="s">
        <v>2304</v>
      </c>
      <c r="R1165" s="82" t="s">
        <v>3478</v>
      </c>
      <c r="S1165" s="79" t="s">
        <v>4037</v>
      </c>
      <c r="T1165" s="79"/>
      <c r="U1165" s="79"/>
      <c r="V1165" s="82" t="s">
        <v>4787</v>
      </c>
      <c r="W1165" s="81">
        <v>42853.646249999998</v>
      </c>
      <c r="X1165" s="82" t="s">
        <v>6750</v>
      </c>
      <c r="Y1165" s="79"/>
      <c r="Z1165" s="79"/>
      <c r="AA1165" s="83" t="s">
        <v>8797</v>
      </c>
      <c r="AB1165" s="79"/>
      <c r="AC1165" s="79" t="b">
        <v>0</v>
      </c>
      <c r="AD1165" s="79">
        <v>0</v>
      </c>
      <c r="AE1165" s="83" t="s">
        <v>9915</v>
      </c>
      <c r="AF1165" s="79" t="b">
        <v>0</v>
      </c>
      <c r="AG1165" s="79" t="s">
        <v>9963</v>
      </c>
      <c r="AH1165" s="79"/>
      <c r="AI1165" s="83" t="s">
        <v>9915</v>
      </c>
      <c r="AJ1165" s="79" t="b">
        <v>0</v>
      </c>
      <c r="AK1165" s="79">
        <v>0</v>
      </c>
      <c r="AL1165" s="83" t="s">
        <v>9915</v>
      </c>
      <c r="AM1165" s="79" t="s">
        <v>10040</v>
      </c>
      <c r="AN1165" s="79" t="b">
        <v>0</v>
      </c>
      <c r="AO1165" s="83" t="s">
        <v>8797</v>
      </c>
      <c r="AP1165" s="79" t="s">
        <v>179</v>
      </c>
      <c r="AQ1165" s="79">
        <v>0</v>
      </c>
      <c r="AR1165" s="79">
        <v>0</v>
      </c>
      <c r="AS1165" s="79"/>
      <c r="AT1165" s="79"/>
      <c r="AU1165" s="79"/>
      <c r="AV1165" s="79"/>
      <c r="AW1165" s="79"/>
      <c r="AX1165" s="79"/>
      <c r="AY1165" s="79"/>
      <c r="AZ1165" s="79"/>
      <c r="BA1165">
        <v>2</v>
      </c>
      <c r="BB1165">
        <v>0</v>
      </c>
      <c r="BC1165" s="79" t="str">
        <f>IF(Edges[[#This Row],[Sentiment]]=0,"NEUTRAL",IF(Edges[[#This Row],[Sentiment]]=1,"POSITIVE",IF(Edges[[#This Row],[Sentiment]]=-1,"NEGATIVE")))</f>
        <v>NEUTRAL</v>
      </c>
      <c r="BD1165" s="79" t="str">
        <f>IF(Edges[[#This Row],[Vertex 1]]=Edges[[#This Row],[Vertex 2]],"HIDE","SHOW")</f>
        <v>HIDE</v>
      </c>
      <c r="BE1165" s="124" t="e">
        <f>REPLACE(INDEX(GroupVertices[Group], MATCH(Edges[[#This Row],[Vertex 1]],GroupVertices[Vertex],0)),1,1,"")</f>
        <v>#N/A</v>
      </c>
      <c r="BF1165" s="124" t="e">
        <f>REPLACE(INDEX(GroupVertices[Group], MATCH(Edges[[#This Row],[Vertex 2]],GroupVertices[Vertex],0)),1,1,"")</f>
        <v>#N/A</v>
      </c>
    </row>
    <row r="1166" spans="1:58" hidden="1" x14ac:dyDescent="0.25">
      <c r="A1166" s="64" t="s">
        <v>941</v>
      </c>
      <c r="B1166" s="64" t="s">
        <v>941</v>
      </c>
      <c r="C1166" s="65"/>
      <c r="D1166" s="66"/>
      <c r="E1166" s="67"/>
      <c r="F1166" s="68"/>
      <c r="G1166" s="65" t="str">
        <f>IF(Edges[[#This Row],[Vertex 1]]=Edges[[#This Row],[Vertex 2]],"HIDE","SHOW")</f>
        <v>HIDE</v>
      </c>
      <c r="H1166" s="69"/>
      <c r="I1166" s="70"/>
      <c r="J1166" s="70"/>
      <c r="K1166" s="34"/>
      <c r="L1166" s="77"/>
      <c r="M1166" s="77"/>
      <c r="N1166" s="72"/>
      <c r="O1166" s="79" t="s">
        <v>179</v>
      </c>
      <c r="P1166" s="81">
        <v>42853.649699074071</v>
      </c>
      <c r="Q1166" s="79" t="s">
        <v>2305</v>
      </c>
      <c r="R1166" s="82" t="s">
        <v>3416</v>
      </c>
      <c r="S1166" s="79" t="s">
        <v>4037</v>
      </c>
      <c r="T1166" s="79"/>
      <c r="U1166" s="79"/>
      <c r="V1166" s="82" t="s">
        <v>4787</v>
      </c>
      <c r="W1166" s="81">
        <v>42853.649699074071</v>
      </c>
      <c r="X1166" s="82" t="s">
        <v>6751</v>
      </c>
      <c r="Y1166" s="79"/>
      <c r="Z1166" s="79"/>
      <c r="AA1166" s="83" t="s">
        <v>8798</v>
      </c>
      <c r="AB1166" s="79"/>
      <c r="AC1166" s="79" t="b">
        <v>0</v>
      </c>
      <c r="AD1166" s="79">
        <v>0</v>
      </c>
      <c r="AE1166" s="83" t="s">
        <v>9915</v>
      </c>
      <c r="AF1166" s="79" t="b">
        <v>0</v>
      </c>
      <c r="AG1166" s="79" t="s">
        <v>9963</v>
      </c>
      <c r="AH1166" s="79"/>
      <c r="AI1166" s="83" t="s">
        <v>9915</v>
      </c>
      <c r="AJ1166" s="79" t="b">
        <v>0</v>
      </c>
      <c r="AK1166" s="79">
        <v>0</v>
      </c>
      <c r="AL1166" s="83" t="s">
        <v>9915</v>
      </c>
      <c r="AM1166" s="79" t="s">
        <v>10040</v>
      </c>
      <c r="AN1166" s="79" t="b">
        <v>0</v>
      </c>
      <c r="AO1166" s="83" t="s">
        <v>8798</v>
      </c>
      <c r="AP1166" s="79" t="s">
        <v>179</v>
      </c>
      <c r="AQ1166" s="79">
        <v>0</v>
      </c>
      <c r="AR1166" s="79">
        <v>0</v>
      </c>
      <c r="AS1166" s="79"/>
      <c r="AT1166" s="79"/>
      <c r="AU1166" s="79"/>
      <c r="AV1166" s="79"/>
      <c r="AW1166" s="79"/>
      <c r="AX1166" s="79"/>
      <c r="AY1166" s="79"/>
      <c r="AZ1166" s="79"/>
      <c r="BA1166">
        <v>2</v>
      </c>
      <c r="BB1166">
        <v>0</v>
      </c>
      <c r="BC1166" s="79" t="str">
        <f>IF(Edges[[#This Row],[Sentiment]]=0,"NEUTRAL",IF(Edges[[#This Row],[Sentiment]]=1,"POSITIVE",IF(Edges[[#This Row],[Sentiment]]=-1,"NEGATIVE")))</f>
        <v>NEUTRAL</v>
      </c>
      <c r="BD1166" s="79" t="str">
        <f>IF(Edges[[#This Row],[Vertex 1]]=Edges[[#This Row],[Vertex 2]],"HIDE","SHOW")</f>
        <v>HIDE</v>
      </c>
      <c r="BE1166" s="124" t="e">
        <f>REPLACE(INDEX(GroupVertices[Group], MATCH(Edges[[#This Row],[Vertex 1]],GroupVertices[Vertex],0)),1,1,"")</f>
        <v>#N/A</v>
      </c>
      <c r="BF1166" s="124" t="e">
        <f>REPLACE(INDEX(GroupVertices[Group], MATCH(Edges[[#This Row],[Vertex 2]],GroupVertices[Vertex],0)),1,1,"")</f>
        <v>#N/A</v>
      </c>
    </row>
    <row r="1167" spans="1:58" x14ac:dyDescent="0.25">
      <c r="A1167" s="64" t="s">
        <v>942</v>
      </c>
      <c r="B1167" s="64" t="s">
        <v>1401</v>
      </c>
      <c r="C1167" s="65"/>
      <c r="D1167" s="66"/>
      <c r="E1167" s="67"/>
      <c r="F1167" s="68"/>
      <c r="G1167" s="65" t="str">
        <f>IF(Edges[[#This Row],[Vertex 1]]=Edges[[#This Row],[Vertex 2]],"HIDE","SHOW")</f>
        <v>SHOW</v>
      </c>
      <c r="H1167" s="69"/>
      <c r="I1167" s="70"/>
      <c r="J1167" s="70"/>
      <c r="K1167" s="34" t="s">
        <v>65</v>
      </c>
      <c r="L1167" s="77">
        <v>1167</v>
      </c>
      <c r="M1167" s="77"/>
      <c r="N1167" s="72"/>
      <c r="O1167" s="79" t="s">
        <v>1646</v>
      </c>
      <c r="P1167" s="81">
        <v>42853.653541666667</v>
      </c>
      <c r="Q1167" s="79" t="s">
        <v>2302</v>
      </c>
      <c r="R1167" s="82" t="s">
        <v>3572</v>
      </c>
      <c r="S1167" s="79" t="s">
        <v>4050</v>
      </c>
      <c r="T1167" s="79"/>
      <c r="U1167" s="79"/>
      <c r="V1167" s="82" t="s">
        <v>5306</v>
      </c>
      <c r="W1167" s="81">
        <v>42853.653541666667</v>
      </c>
      <c r="X1167" s="82" t="s">
        <v>6752</v>
      </c>
      <c r="Y1167" s="79"/>
      <c r="Z1167" s="79"/>
      <c r="AA1167" s="83" t="s">
        <v>8799</v>
      </c>
      <c r="AB1167" s="79"/>
      <c r="AC1167" s="79" t="b">
        <v>0</v>
      </c>
      <c r="AD1167" s="79">
        <v>0</v>
      </c>
      <c r="AE1167" s="83" t="s">
        <v>9915</v>
      </c>
      <c r="AF1167" s="79" t="b">
        <v>0</v>
      </c>
      <c r="AG1167" s="79" t="s">
        <v>9963</v>
      </c>
      <c r="AH1167" s="79"/>
      <c r="AI1167" s="83" t="s">
        <v>9915</v>
      </c>
      <c r="AJ1167" s="79" t="b">
        <v>0</v>
      </c>
      <c r="AK1167" s="79">
        <v>18</v>
      </c>
      <c r="AL1167" s="83" t="s">
        <v>9500</v>
      </c>
      <c r="AM1167" s="79" t="s">
        <v>9991</v>
      </c>
      <c r="AN1167" s="79" t="b">
        <v>0</v>
      </c>
      <c r="AO1167" s="83" t="s">
        <v>9500</v>
      </c>
      <c r="AP1167" s="79" t="s">
        <v>179</v>
      </c>
      <c r="AQ1167" s="79">
        <v>0</v>
      </c>
      <c r="AR1167" s="79">
        <v>0</v>
      </c>
      <c r="AS1167" s="79"/>
      <c r="AT1167" s="79"/>
      <c r="AU1167" s="79"/>
      <c r="AV1167" s="79"/>
      <c r="AW1167" s="79"/>
      <c r="AX1167" s="79"/>
      <c r="AY1167" s="79"/>
      <c r="AZ1167" s="79"/>
      <c r="BA1167">
        <v>1</v>
      </c>
      <c r="BB1167">
        <v>0</v>
      </c>
      <c r="BC1167" s="79" t="str">
        <f>IF(Edges[[#This Row],[Sentiment]]=0,"NEUTRAL",IF(Edges[[#This Row],[Sentiment]]=1,"POSITIVE",IF(Edges[[#This Row],[Sentiment]]=-1,"NEGATIVE")))</f>
        <v>NEUTRAL</v>
      </c>
      <c r="BD1167" s="79" t="str">
        <f>IF(Edges[[#This Row],[Vertex 1]]=Edges[[#This Row],[Vertex 2]],"HIDE","SHOW")</f>
        <v>SHOW</v>
      </c>
      <c r="BE1167" s="78" t="str">
        <f>REPLACE(INDEX(GroupVertices[Group], MATCH(Edges[[#This Row],[Vertex 1]],GroupVertices[Vertex],0)),1,1,"")</f>
        <v>EUTRAL</v>
      </c>
      <c r="BF1167" s="78" t="str">
        <f>REPLACE(INDEX(GroupVertices[Group], MATCH(Edges[[#This Row],[Vertex 2]],GroupVertices[Vertex],0)),1,1,"")</f>
        <v>eneral</v>
      </c>
    </row>
    <row r="1168" spans="1:58" hidden="1" x14ac:dyDescent="0.25">
      <c r="A1168" s="64" t="s">
        <v>943</v>
      </c>
      <c r="B1168" s="64" t="s">
        <v>943</v>
      </c>
      <c r="C1168" s="65"/>
      <c r="D1168" s="66"/>
      <c r="E1168" s="67"/>
      <c r="F1168" s="68"/>
      <c r="G1168" s="65" t="str">
        <f>IF(Edges[[#This Row],[Vertex 1]]=Edges[[#This Row],[Vertex 2]],"HIDE","SHOW")</f>
        <v>HIDE</v>
      </c>
      <c r="H1168" s="69"/>
      <c r="I1168" s="70"/>
      <c r="J1168" s="70"/>
      <c r="K1168" s="34"/>
      <c r="L1168" s="77"/>
      <c r="M1168" s="77"/>
      <c r="N1168" s="72"/>
      <c r="O1168" s="79" t="s">
        <v>179</v>
      </c>
      <c r="P1168" s="81">
        <v>42853.65693287037</v>
      </c>
      <c r="Q1168" s="79" t="s">
        <v>2306</v>
      </c>
      <c r="R1168" s="82" t="s">
        <v>3399</v>
      </c>
      <c r="S1168" s="79" t="s">
        <v>4021</v>
      </c>
      <c r="T1168" s="79" t="s">
        <v>1470</v>
      </c>
      <c r="U1168" s="79"/>
      <c r="V1168" s="82" t="s">
        <v>5307</v>
      </c>
      <c r="W1168" s="81">
        <v>42853.65693287037</v>
      </c>
      <c r="X1168" s="82" t="s">
        <v>6753</v>
      </c>
      <c r="Y1168" s="79"/>
      <c r="Z1168" s="79"/>
      <c r="AA1168" s="83" t="s">
        <v>8800</v>
      </c>
      <c r="AB1168" s="79"/>
      <c r="AC1168" s="79" t="b">
        <v>0</v>
      </c>
      <c r="AD1168" s="79">
        <v>0</v>
      </c>
      <c r="AE1168" s="83" t="s">
        <v>9915</v>
      </c>
      <c r="AF1168" s="79" t="b">
        <v>0</v>
      </c>
      <c r="AG1168" s="79" t="s">
        <v>9963</v>
      </c>
      <c r="AH1168" s="79"/>
      <c r="AI1168" s="83" t="s">
        <v>9915</v>
      </c>
      <c r="AJ1168" s="79" t="b">
        <v>0</v>
      </c>
      <c r="AK1168" s="79">
        <v>0</v>
      </c>
      <c r="AL1168" s="83" t="s">
        <v>9915</v>
      </c>
      <c r="AM1168" s="79" t="s">
        <v>9991</v>
      </c>
      <c r="AN1168" s="79" t="b">
        <v>0</v>
      </c>
      <c r="AO1168" s="83" t="s">
        <v>8800</v>
      </c>
      <c r="AP1168" s="79" t="s">
        <v>179</v>
      </c>
      <c r="AQ1168" s="79">
        <v>0</v>
      </c>
      <c r="AR1168" s="79">
        <v>0</v>
      </c>
      <c r="AS1168" s="79"/>
      <c r="AT1168" s="79"/>
      <c r="AU1168" s="79"/>
      <c r="AV1168" s="79"/>
      <c r="AW1168" s="79"/>
      <c r="AX1168" s="79"/>
      <c r="AY1168" s="79"/>
      <c r="AZ1168" s="79"/>
      <c r="BA1168">
        <v>1</v>
      </c>
      <c r="BB1168">
        <v>0</v>
      </c>
      <c r="BC1168" s="79" t="str">
        <f>IF(Edges[[#This Row],[Sentiment]]=0,"NEUTRAL",IF(Edges[[#This Row],[Sentiment]]=1,"POSITIVE",IF(Edges[[#This Row],[Sentiment]]=-1,"NEGATIVE")))</f>
        <v>NEUTRAL</v>
      </c>
      <c r="BD1168" s="79" t="str">
        <f>IF(Edges[[#This Row],[Vertex 1]]=Edges[[#This Row],[Vertex 2]],"HIDE","SHOW")</f>
        <v>HIDE</v>
      </c>
      <c r="BE1168" s="124" t="e">
        <f>REPLACE(INDEX(GroupVertices[Group], MATCH(Edges[[#This Row],[Vertex 1]],GroupVertices[Vertex],0)),1,1,"")</f>
        <v>#N/A</v>
      </c>
      <c r="BF1168" s="124" t="e">
        <f>REPLACE(INDEX(GroupVertices[Group], MATCH(Edges[[#This Row],[Vertex 2]],GroupVertices[Vertex],0)),1,1,"")</f>
        <v>#N/A</v>
      </c>
    </row>
    <row r="1169" spans="1:58" x14ac:dyDescent="0.25">
      <c r="A1169" s="64" t="s">
        <v>944</v>
      </c>
      <c r="B1169" s="64" t="s">
        <v>1401</v>
      </c>
      <c r="C1169" s="65"/>
      <c r="D1169" s="66"/>
      <c r="E1169" s="67"/>
      <c r="F1169" s="68"/>
      <c r="G1169" s="65" t="str">
        <f>IF(Edges[[#This Row],[Vertex 1]]=Edges[[#This Row],[Vertex 2]],"HIDE","SHOW")</f>
        <v>SHOW</v>
      </c>
      <c r="H1169" s="69"/>
      <c r="I1169" s="70"/>
      <c r="J1169" s="70"/>
      <c r="K1169" s="34" t="s">
        <v>65</v>
      </c>
      <c r="L1169" s="77">
        <v>1169</v>
      </c>
      <c r="M1169" s="77"/>
      <c r="N1169" s="72"/>
      <c r="O1169" s="79" t="s">
        <v>1646</v>
      </c>
      <c r="P1169" s="81">
        <v>42853.657442129632</v>
      </c>
      <c r="Q1169" s="79" t="s">
        <v>2302</v>
      </c>
      <c r="R1169" s="82" t="s">
        <v>3572</v>
      </c>
      <c r="S1169" s="79" t="s">
        <v>4050</v>
      </c>
      <c r="T1169" s="79"/>
      <c r="U1169" s="79"/>
      <c r="V1169" s="82" t="s">
        <v>5308</v>
      </c>
      <c r="W1169" s="81">
        <v>42853.657442129632</v>
      </c>
      <c r="X1169" s="82" t="s">
        <v>6754</v>
      </c>
      <c r="Y1169" s="79"/>
      <c r="Z1169" s="79"/>
      <c r="AA1169" s="83" t="s">
        <v>8801</v>
      </c>
      <c r="AB1169" s="79"/>
      <c r="AC1169" s="79" t="b">
        <v>0</v>
      </c>
      <c r="AD1169" s="79">
        <v>0</v>
      </c>
      <c r="AE1169" s="83" t="s">
        <v>9915</v>
      </c>
      <c r="AF1169" s="79" t="b">
        <v>0</v>
      </c>
      <c r="AG1169" s="79" t="s">
        <v>9963</v>
      </c>
      <c r="AH1169" s="79"/>
      <c r="AI1169" s="83" t="s">
        <v>9915</v>
      </c>
      <c r="AJ1169" s="79" t="b">
        <v>0</v>
      </c>
      <c r="AK1169" s="79">
        <v>18</v>
      </c>
      <c r="AL1169" s="83" t="s">
        <v>9500</v>
      </c>
      <c r="AM1169" s="79" t="s">
        <v>9990</v>
      </c>
      <c r="AN1169" s="79" t="b">
        <v>0</v>
      </c>
      <c r="AO1169" s="83" t="s">
        <v>9500</v>
      </c>
      <c r="AP1169" s="79" t="s">
        <v>179</v>
      </c>
      <c r="AQ1169" s="79">
        <v>0</v>
      </c>
      <c r="AR1169" s="79">
        <v>0</v>
      </c>
      <c r="AS1169" s="79"/>
      <c r="AT1169" s="79"/>
      <c r="AU1169" s="79"/>
      <c r="AV1169" s="79"/>
      <c r="AW1169" s="79"/>
      <c r="AX1169" s="79"/>
      <c r="AY1169" s="79"/>
      <c r="AZ1169" s="79"/>
      <c r="BA1169">
        <v>1</v>
      </c>
      <c r="BB1169">
        <v>0</v>
      </c>
      <c r="BC1169" s="79" t="str">
        <f>IF(Edges[[#This Row],[Sentiment]]=0,"NEUTRAL",IF(Edges[[#This Row],[Sentiment]]=1,"POSITIVE",IF(Edges[[#This Row],[Sentiment]]=-1,"NEGATIVE")))</f>
        <v>NEUTRAL</v>
      </c>
      <c r="BD1169" s="79" t="str">
        <f>IF(Edges[[#This Row],[Vertex 1]]=Edges[[#This Row],[Vertex 2]],"HIDE","SHOW")</f>
        <v>SHOW</v>
      </c>
      <c r="BE1169" s="78" t="str">
        <f>REPLACE(INDEX(GroupVertices[Group], MATCH(Edges[[#This Row],[Vertex 1]],GroupVertices[Vertex],0)),1,1,"")</f>
        <v>EUTRAL</v>
      </c>
      <c r="BF1169" s="78" t="str">
        <f>REPLACE(INDEX(GroupVertices[Group], MATCH(Edges[[#This Row],[Vertex 2]],GroupVertices[Vertex],0)),1,1,"")</f>
        <v>eneral</v>
      </c>
    </row>
    <row r="1170" spans="1:58" x14ac:dyDescent="0.25">
      <c r="A1170" s="64" t="s">
        <v>945</v>
      </c>
      <c r="B1170" s="64" t="s">
        <v>1401</v>
      </c>
      <c r="C1170" s="65"/>
      <c r="D1170" s="66"/>
      <c r="E1170" s="67"/>
      <c r="F1170" s="68"/>
      <c r="G1170" s="65" t="str">
        <f>IF(Edges[[#This Row],[Vertex 1]]=Edges[[#This Row],[Vertex 2]],"HIDE","SHOW")</f>
        <v>SHOW</v>
      </c>
      <c r="H1170" s="69"/>
      <c r="I1170" s="70"/>
      <c r="J1170" s="70"/>
      <c r="K1170" s="34" t="s">
        <v>65</v>
      </c>
      <c r="L1170" s="77">
        <v>1170</v>
      </c>
      <c r="M1170" s="77"/>
      <c r="N1170" s="72"/>
      <c r="O1170" s="79" t="s">
        <v>1646</v>
      </c>
      <c r="P1170" s="81">
        <v>42853.659826388888</v>
      </c>
      <c r="Q1170" s="79" t="s">
        <v>2302</v>
      </c>
      <c r="R1170" s="82" t="s">
        <v>3572</v>
      </c>
      <c r="S1170" s="79" t="s">
        <v>4050</v>
      </c>
      <c r="T1170" s="79"/>
      <c r="U1170" s="79"/>
      <c r="V1170" s="82" t="s">
        <v>5309</v>
      </c>
      <c r="W1170" s="81">
        <v>42853.659826388888</v>
      </c>
      <c r="X1170" s="82" t="s">
        <v>6755</v>
      </c>
      <c r="Y1170" s="79"/>
      <c r="Z1170" s="79"/>
      <c r="AA1170" s="83" t="s">
        <v>8802</v>
      </c>
      <c r="AB1170" s="79"/>
      <c r="AC1170" s="79" t="b">
        <v>0</v>
      </c>
      <c r="AD1170" s="79">
        <v>0</v>
      </c>
      <c r="AE1170" s="83" t="s">
        <v>9915</v>
      </c>
      <c r="AF1170" s="79" t="b">
        <v>0</v>
      </c>
      <c r="AG1170" s="79" t="s">
        <v>9963</v>
      </c>
      <c r="AH1170" s="79"/>
      <c r="AI1170" s="83" t="s">
        <v>9915</v>
      </c>
      <c r="AJ1170" s="79" t="b">
        <v>0</v>
      </c>
      <c r="AK1170" s="79">
        <v>18</v>
      </c>
      <c r="AL1170" s="83" t="s">
        <v>9500</v>
      </c>
      <c r="AM1170" s="79" t="s">
        <v>9991</v>
      </c>
      <c r="AN1170" s="79" t="b">
        <v>0</v>
      </c>
      <c r="AO1170" s="83" t="s">
        <v>9500</v>
      </c>
      <c r="AP1170" s="79" t="s">
        <v>179</v>
      </c>
      <c r="AQ1170" s="79">
        <v>0</v>
      </c>
      <c r="AR1170" s="79">
        <v>0</v>
      </c>
      <c r="AS1170" s="79"/>
      <c r="AT1170" s="79"/>
      <c r="AU1170" s="79"/>
      <c r="AV1170" s="79"/>
      <c r="AW1170" s="79"/>
      <c r="AX1170" s="79"/>
      <c r="AY1170" s="79"/>
      <c r="AZ1170" s="79"/>
      <c r="BA1170">
        <v>1</v>
      </c>
      <c r="BB1170">
        <v>0</v>
      </c>
      <c r="BC1170" s="79" t="str">
        <f>IF(Edges[[#This Row],[Sentiment]]=0,"NEUTRAL",IF(Edges[[#This Row],[Sentiment]]=1,"POSITIVE",IF(Edges[[#This Row],[Sentiment]]=-1,"NEGATIVE")))</f>
        <v>NEUTRAL</v>
      </c>
      <c r="BD1170" s="79" t="str">
        <f>IF(Edges[[#This Row],[Vertex 1]]=Edges[[#This Row],[Vertex 2]],"HIDE","SHOW")</f>
        <v>SHOW</v>
      </c>
      <c r="BE1170" s="78" t="str">
        <f>REPLACE(INDEX(GroupVertices[Group], MATCH(Edges[[#This Row],[Vertex 1]],GroupVertices[Vertex],0)),1,1,"")</f>
        <v>EUTRAL</v>
      </c>
      <c r="BF1170" s="78" t="str">
        <f>REPLACE(INDEX(GroupVertices[Group], MATCH(Edges[[#This Row],[Vertex 2]],GroupVertices[Vertex],0)),1,1,"")</f>
        <v>eneral</v>
      </c>
    </row>
    <row r="1171" spans="1:58" x14ac:dyDescent="0.25">
      <c r="A1171" s="64" t="s">
        <v>946</v>
      </c>
      <c r="B1171" s="64" t="s">
        <v>1401</v>
      </c>
      <c r="C1171" s="65"/>
      <c r="D1171" s="66"/>
      <c r="E1171" s="67"/>
      <c r="F1171" s="68"/>
      <c r="G1171" s="65" t="str">
        <f>IF(Edges[[#This Row],[Vertex 1]]=Edges[[#This Row],[Vertex 2]],"HIDE","SHOW")</f>
        <v>SHOW</v>
      </c>
      <c r="H1171" s="69"/>
      <c r="I1171" s="70"/>
      <c r="J1171" s="70"/>
      <c r="K1171" s="34" t="s">
        <v>65</v>
      </c>
      <c r="L1171" s="77">
        <v>1171</v>
      </c>
      <c r="M1171" s="77"/>
      <c r="N1171" s="72"/>
      <c r="O1171" s="79" t="s">
        <v>1646</v>
      </c>
      <c r="P1171" s="81">
        <v>42853.661134259259</v>
      </c>
      <c r="Q1171" s="79" t="s">
        <v>2302</v>
      </c>
      <c r="R1171" s="82" t="s">
        <v>3572</v>
      </c>
      <c r="S1171" s="79" t="s">
        <v>4050</v>
      </c>
      <c r="T1171" s="79"/>
      <c r="U1171" s="79"/>
      <c r="V1171" s="82" t="s">
        <v>4787</v>
      </c>
      <c r="W1171" s="81">
        <v>42853.661134259259</v>
      </c>
      <c r="X1171" s="82" t="s">
        <v>6756</v>
      </c>
      <c r="Y1171" s="79"/>
      <c r="Z1171" s="79"/>
      <c r="AA1171" s="83" t="s">
        <v>8803</v>
      </c>
      <c r="AB1171" s="79"/>
      <c r="AC1171" s="79" t="b">
        <v>0</v>
      </c>
      <c r="AD1171" s="79">
        <v>0</v>
      </c>
      <c r="AE1171" s="83" t="s">
        <v>9915</v>
      </c>
      <c r="AF1171" s="79" t="b">
        <v>0</v>
      </c>
      <c r="AG1171" s="79" t="s">
        <v>9963</v>
      </c>
      <c r="AH1171" s="79"/>
      <c r="AI1171" s="83" t="s">
        <v>9915</v>
      </c>
      <c r="AJ1171" s="79" t="b">
        <v>0</v>
      </c>
      <c r="AK1171" s="79">
        <v>18</v>
      </c>
      <c r="AL1171" s="83" t="s">
        <v>9500</v>
      </c>
      <c r="AM1171" s="79" t="s">
        <v>9994</v>
      </c>
      <c r="AN1171" s="79" t="b">
        <v>0</v>
      </c>
      <c r="AO1171" s="83" t="s">
        <v>9500</v>
      </c>
      <c r="AP1171" s="79" t="s">
        <v>179</v>
      </c>
      <c r="AQ1171" s="79">
        <v>0</v>
      </c>
      <c r="AR1171" s="79">
        <v>0</v>
      </c>
      <c r="AS1171" s="79"/>
      <c r="AT1171" s="79"/>
      <c r="AU1171" s="79"/>
      <c r="AV1171" s="79"/>
      <c r="AW1171" s="79"/>
      <c r="AX1171" s="79"/>
      <c r="AY1171" s="79"/>
      <c r="AZ1171" s="79"/>
      <c r="BA1171">
        <v>1</v>
      </c>
      <c r="BB1171">
        <v>0</v>
      </c>
      <c r="BC1171" s="79" t="str">
        <f>IF(Edges[[#This Row],[Sentiment]]=0,"NEUTRAL",IF(Edges[[#This Row],[Sentiment]]=1,"POSITIVE",IF(Edges[[#This Row],[Sentiment]]=-1,"NEGATIVE")))</f>
        <v>NEUTRAL</v>
      </c>
      <c r="BD1171" s="79" t="str">
        <f>IF(Edges[[#This Row],[Vertex 1]]=Edges[[#This Row],[Vertex 2]],"HIDE","SHOW")</f>
        <v>SHOW</v>
      </c>
      <c r="BE1171" s="78" t="str">
        <f>REPLACE(INDEX(GroupVertices[Group], MATCH(Edges[[#This Row],[Vertex 1]],GroupVertices[Vertex],0)),1,1,"")</f>
        <v>EUTRAL</v>
      </c>
      <c r="BF1171" s="78" t="str">
        <f>REPLACE(INDEX(GroupVertices[Group], MATCH(Edges[[#This Row],[Vertex 2]],GroupVertices[Vertex],0)),1,1,"")</f>
        <v>eneral</v>
      </c>
    </row>
    <row r="1172" spans="1:58" hidden="1" x14ac:dyDescent="0.25">
      <c r="A1172" s="64" t="s">
        <v>947</v>
      </c>
      <c r="B1172" s="64" t="s">
        <v>947</v>
      </c>
      <c r="C1172" s="65"/>
      <c r="D1172" s="66"/>
      <c r="E1172" s="67"/>
      <c r="F1172" s="68"/>
      <c r="G1172" s="65" t="str">
        <f>IF(Edges[[#This Row],[Vertex 1]]=Edges[[#This Row],[Vertex 2]],"HIDE","SHOW")</f>
        <v>HIDE</v>
      </c>
      <c r="H1172" s="69"/>
      <c r="I1172" s="70"/>
      <c r="J1172" s="70"/>
      <c r="K1172" s="34"/>
      <c r="L1172" s="77"/>
      <c r="M1172" s="77"/>
      <c r="N1172" s="72"/>
      <c r="O1172" s="79" t="s">
        <v>179</v>
      </c>
      <c r="P1172" s="81">
        <v>42853.664050925923</v>
      </c>
      <c r="Q1172" s="79" t="s">
        <v>2307</v>
      </c>
      <c r="R1172" s="82" t="s">
        <v>3573</v>
      </c>
      <c r="S1172" s="79" t="s">
        <v>4032</v>
      </c>
      <c r="T1172" s="79"/>
      <c r="U1172" s="79"/>
      <c r="V1172" s="82" t="s">
        <v>5310</v>
      </c>
      <c r="W1172" s="81">
        <v>42853.664050925923</v>
      </c>
      <c r="X1172" s="82" t="s">
        <v>6757</v>
      </c>
      <c r="Y1172" s="79"/>
      <c r="Z1172" s="79"/>
      <c r="AA1172" s="83" t="s">
        <v>8804</v>
      </c>
      <c r="AB1172" s="79"/>
      <c r="AC1172" s="79" t="b">
        <v>0</v>
      </c>
      <c r="AD1172" s="79">
        <v>0</v>
      </c>
      <c r="AE1172" s="83" t="s">
        <v>9915</v>
      </c>
      <c r="AF1172" s="79" t="b">
        <v>0</v>
      </c>
      <c r="AG1172" s="79" t="s">
        <v>9963</v>
      </c>
      <c r="AH1172" s="79"/>
      <c r="AI1172" s="83" t="s">
        <v>9915</v>
      </c>
      <c r="AJ1172" s="79" t="b">
        <v>0</v>
      </c>
      <c r="AK1172" s="79">
        <v>0</v>
      </c>
      <c r="AL1172" s="83" t="s">
        <v>9915</v>
      </c>
      <c r="AM1172" s="79" t="s">
        <v>10003</v>
      </c>
      <c r="AN1172" s="79" t="b">
        <v>0</v>
      </c>
      <c r="AO1172" s="83" t="s">
        <v>8804</v>
      </c>
      <c r="AP1172" s="79" t="s">
        <v>179</v>
      </c>
      <c r="AQ1172" s="79">
        <v>0</v>
      </c>
      <c r="AR1172" s="79">
        <v>0</v>
      </c>
      <c r="AS1172" s="79"/>
      <c r="AT1172" s="79"/>
      <c r="AU1172" s="79"/>
      <c r="AV1172" s="79"/>
      <c r="AW1172" s="79"/>
      <c r="AX1172" s="79"/>
      <c r="AY1172" s="79"/>
      <c r="AZ1172" s="79"/>
      <c r="BA1172">
        <v>1</v>
      </c>
      <c r="BB1172">
        <v>0</v>
      </c>
      <c r="BC1172" s="79" t="str">
        <f>IF(Edges[[#This Row],[Sentiment]]=0,"NEUTRAL",IF(Edges[[#This Row],[Sentiment]]=1,"POSITIVE",IF(Edges[[#This Row],[Sentiment]]=-1,"NEGATIVE")))</f>
        <v>NEUTRAL</v>
      </c>
      <c r="BD1172" s="79" t="str">
        <f>IF(Edges[[#This Row],[Vertex 1]]=Edges[[#This Row],[Vertex 2]],"HIDE","SHOW")</f>
        <v>HIDE</v>
      </c>
      <c r="BE1172" s="124" t="e">
        <f>REPLACE(INDEX(GroupVertices[Group], MATCH(Edges[[#This Row],[Vertex 1]],GroupVertices[Vertex],0)),1,1,"")</f>
        <v>#N/A</v>
      </c>
      <c r="BF1172" s="124" t="e">
        <f>REPLACE(INDEX(GroupVertices[Group], MATCH(Edges[[#This Row],[Vertex 2]],GroupVertices[Vertex],0)),1,1,"")</f>
        <v>#N/A</v>
      </c>
    </row>
    <row r="1173" spans="1:58" x14ac:dyDescent="0.25">
      <c r="A1173" s="64" t="s">
        <v>948</v>
      </c>
      <c r="B1173" s="64" t="s">
        <v>1281</v>
      </c>
      <c r="C1173" s="65"/>
      <c r="D1173" s="66"/>
      <c r="E1173" s="67"/>
      <c r="F1173" s="68"/>
      <c r="G1173" s="65" t="str">
        <f>IF(Edges[[#This Row],[Vertex 1]]=Edges[[#This Row],[Vertex 2]],"HIDE","SHOW")</f>
        <v>SHOW</v>
      </c>
      <c r="H1173" s="69"/>
      <c r="I1173" s="70"/>
      <c r="J1173" s="70"/>
      <c r="K1173" s="34" t="s">
        <v>65</v>
      </c>
      <c r="L1173" s="77">
        <v>1173</v>
      </c>
      <c r="M1173" s="77"/>
      <c r="N1173" s="72"/>
      <c r="O1173" s="79" t="s">
        <v>1646</v>
      </c>
      <c r="P1173" s="81">
        <v>42853.667916666665</v>
      </c>
      <c r="Q1173" s="79" t="s">
        <v>2308</v>
      </c>
      <c r="R1173" s="79"/>
      <c r="S1173" s="79"/>
      <c r="T1173" s="79" t="s">
        <v>1544</v>
      </c>
      <c r="U1173" s="79"/>
      <c r="V1173" s="82" t="s">
        <v>5311</v>
      </c>
      <c r="W1173" s="81">
        <v>42853.667916666665</v>
      </c>
      <c r="X1173" s="82" t="s">
        <v>6758</v>
      </c>
      <c r="Y1173" s="79"/>
      <c r="Z1173" s="79"/>
      <c r="AA1173" s="83" t="s">
        <v>8805</v>
      </c>
      <c r="AB1173" s="79"/>
      <c r="AC1173" s="79" t="b">
        <v>0</v>
      </c>
      <c r="AD1173" s="79">
        <v>0</v>
      </c>
      <c r="AE1173" s="83" t="s">
        <v>9915</v>
      </c>
      <c r="AF1173" s="79" t="b">
        <v>0</v>
      </c>
      <c r="AG1173" s="79" t="s">
        <v>9963</v>
      </c>
      <c r="AH1173" s="79"/>
      <c r="AI1173" s="83" t="s">
        <v>9915</v>
      </c>
      <c r="AJ1173" s="79" t="b">
        <v>0</v>
      </c>
      <c r="AK1173" s="79">
        <v>7</v>
      </c>
      <c r="AL1173" s="83" t="s">
        <v>9276</v>
      </c>
      <c r="AM1173" s="79" t="s">
        <v>9991</v>
      </c>
      <c r="AN1173" s="79" t="b">
        <v>0</v>
      </c>
      <c r="AO1173" s="83" t="s">
        <v>9276</v>
      </c>
      <c r="AP1173" s="79" t="s">
        <v>179</v>
      </c>
      <c r="AQ1173" s="79">
        <v>0</v>
      </c>
      <c r="AR1173" s="79">
        <v>0</v>
      </c>
      <c r="AS1173" s="79"/>
      <c r="AT1173" s="79"/>
      <c r="AU1173" s="79"/>
      <c r="AV1173" s="79"/>
      <c r="AW1173" s="79"/>
      <c r="AX1173" s="79"/>
      <c r="AY1173" s="79"/>
      <c r="AZ1173" s="79"/>
      <c r="BA1173">
        <v>1</v>
      </c>
      <c r="BB1173">
        <v>0</v>
      </c>
      <c r="BC1173" s="79" t="str">
        <f>IF(Edges[[#This Row],[Sentiment]]=0,"NEUTRAL",IF(Edges[[#This Row],[Sentiment]]=1,"POSITIVE",IF(Edges[[#This Row],[Sentiment]]=-1,"NEGATIVE")))</f>
        <v>NEUTRAL</v>
      </c>
      <c r="BD1173" s="79" t="str">
        <f>IF(Edges[[#This Row],[Vertex 1]]=Edges[[#This Row],[Vertex 2]],"HIDE","SHOW")</f>
        <v>SHOW</v>
      </c>
      <c r="BE1173" s="78" t="str">
        <f>REPLACE(INDEX(GroupVertices[Group], MATCH(Edges[[#This Row],[Vertex 1]],GroupVertices[Vertex],0)),1,1,"")</f>
        <v>EUTRAL</v>
      </c>
      <c r="BF1173" s="78" t="str">
        <f>REPLACE(INDEX(GroupVertices[Group], MATCH(Edges[[#This Row],[Vertex 2]],GroupVertices[Vertex],0)),1,1,"")</f>
        <v>EUTRAL</v>
      </c>
    </row>
    <row r="1174" spans="1:58" x14ac:dyDescent="0.25">
      <c r="A1174" s="64" t="s">
        <v>949</v>
      </c>
      <c r="B1174" s="64" t="s">
        <v>1601</v>
      </c>
      <c r="C1174" s="65"/>
      <c r="D1174" s="66"/>
      <c r="E1174" s="67"/>
      <c r="F1174" s="68"/>
      <c r="G1174" s="65" t="str">
        <f>IF(Edges[[#This Row],[Vertex 1]]=Edges[[#This Row],[Vertex 2]],"HIDE","SHOW")</f>
        <v>SHOW</v>
      </c>
      <c r="H1174" s="69"/>
      <c r="I1174" s="70"/>
      <c r="J1174" s="70"/>
      <c r="K1174" s="34" t="s">
        <v>65</v>
      </c>
      <c r="L1174" s="77">
        <v>1174</v>
      </c>
      <c r="M1174" s="77"/>
      <c r="N1174" s="72"/>
      <c r="O1174" s="79" t="s">
        <v>1646</v>
      </c>
      <c r="P1174" s="81">
        <v>42853.671365740738</v>
      </c>
      <c r="Q1174" s="79" t="s">
        <v>2309</v>
      </c>
      <c r="R1174" s="79"/>
      <c r="S1174" s="79"/>
      <c r="T1174" s="79"/>
      <c r="U1174" s="79"/>
      <c r="V1174" s="82" t="s">
        <v>5312</v>
      </c>
      <c r="W1174" s="81">
        <v>42853.671365740738</v>
      </c>
      <c r="X1174" s="82" t="s">
        <v>6759</v>
      </c>
      <c r="Y1174" s="79"/>
      <c r="Z1174" s="79"/>
      <c r="AA1174" s="83" t="s">
        <v>8806</v>
      </c>
      <c r="AB1174" s="79"/>
      <c r="AC1174" s="79" t="b">
        <v>0</v>
      </c>
      <c r="AD1174" s="79">
        <v>0</v>
      </c>
      <c r="AE1174" s="83" t="s">
        <v>9915</v>
      </c>
      <c r="AF1174" s="79" t="b">
        <v>0</v>
      </c>
      <c r="AG1174" s="79" t="s">
        <v>9963</v>
      </c>
      <c r="AH1174" s="79"/>
      <c r="AI1174" s="83" t="s">
        <v>9915</v>
      </c>
      <c r="AJ1174" s="79" t="b">
        <v>0</v>
      </c>
      <c r="AK1174" s="79">
        <v>1</v>
      </c>
      <c r="AL1174" s="83" t="s">
        <v>8807</v>
      </c>
      <c r="AM1174" s="79" t="s">
        <v>9993</v>
      </c>
      <c r="AN1174" s="79" t="b">
        <v>0</v>
      </c>
      <c r="AO1174" s="83" t="s">
        <v>8807</v>
      </c>
      <c r="AP1174" s="79" t="s">
        <v>179</v>
      </c>
      <c r="AQ1174" s="79">
        <v>0</v>
      </c>
      <c r="AR1174" s="79">
        <v>0</v>
      </c>
      <c r="AS1174" s="79"/>
      <c r="AT1174" s="79"/>
      <c r="AU1174" s="79"/>
      <c r="AV1174" s="79"/>
      <c r="AW1174" s="79"/>
      <c r="AX1174" s="79"/>
      <c r="AY1174" s="79"/>
      <c r="AZ1174" s="79"/>
      <c r="BA1174">
        <v>1</v>
      </c>
      <c r="BB1174">
        <v>0</v>
      </c>
      <c r="BC1174" s="79" t="str">
        <f>IF(Edges[[#This Row],[Sentiment]]=0,"NEUTRAL",IF(Edges[[#This Row],[Sentiment]]=1,"POSITIVE",IF(Edges[[#This Row],[Sentiment]]=-1,"NEGATIVE")))</f>
        <v>NEUTRAL</v>
      </c>
      <c r="BD1174" s="79" t="str">
        <f>IF(Edges[[#This Row],[Vertex 1]]=Edges[[#This Row],[Vertex 2]],"HIDE","SHOW")</f>
        <v>SHOW</v>
      </c>
      <c r="BE1174" s="78" t="str">
        <f>REPLACE(INDEX(GroupVertices[Group], MATCH(Edges[[#This Row],[Vertex 1]],GroupVertices[Vertex],0)),1,1,"")</f>
        <v>EUTRAL</v>
      </c>
      <c r="BF1174" s="78" t="str">
        <f>REPLACE(INDEX(GroupVertices[Group], MATCH(Edges[[#This Row],[Vertex 2]],GroupVertices[Vertex],0)),1,1,"")</f>
        <v>EUTRAL</v>
      </c>
    </row>
    <row r="1175" spans="1:58" hidden="1" x14ac:dyDescent="0.25">
      <c r="A1175" s="64" t="s">
        <v>949</v>
      </c>
      <c r="B1175" s="64" t="s">
        <v>949</v>
      </c>
      <c r="C1175" s="65"/>
      <c r="D1175" s="66"/>
      <c r="E1175" s="67"/>
      <c r="F1175" s="68"/>
      <c r="G1175" s="65" t="str">
        <f>IF(Edges[[#This Row],[Vertex 1]]=Edges[[#This Row],[Vertex 2]],"HIDE","SHOW")</f>
        <v>HIDE</v>
      </c>
      <c r="H1175" s="69"/>
      <c r="I1175" s="70"/>
      <c r="J1175" s="70"/>
      <c r="K1175" s="34"/>
      <c r="L1175" s="77"/>
      <c r="M1175" s="77"/>
      <c r="N1175" s="72"/>
      <c r="O1175" s="79" t="s">
        <v>179</v>
      </c>
      <c r="P1175" s="81">
        <v>42853.294606481482</v>
      </c>
      <c r="Q1175" s="79" t="s">
        <v>2310</v>
      </c>
      <c r="R1175" s="82" t="s">
        <v>3574</v>
      </c>
      <c r="S1175" s="79" t="s">
        <v>4051</v>
      </c>
      <c r="T1175" s="79"/>
      <c r="U1175" s="79"/>
      <c r="V1175" s="82" t="s">
        <v>5312</v>
      </c>
      <c r="W1175" s="81">
        <v>42853.294606481482</v>
      </c>
      <c r="X1175" s="82" t="s">
        <v>6760</v>
      </c>
      <c r="Y1175" s="79"/>
      <c r="Z1175" s="79"/>
      <c r="AA1175" s="83" t="s">
        <v>8807</v>
      </c>
      <c r="AB1175" s="79"/>
      <c r="AC1175" s="79" t="b">
        <v>0</v>
      </c>
      <c r="AD1175" s="79">
        <v>0</v>
      </c>
      <c r="AE1175" s="83" t="s">
        <v>9915</v>
      </c>
      <c r="AF1175" s="79" t="b">
        <v>0</v>
      </c>
      <c r="AG1175" s="79" t="s">
        <v>9963</v>
      </c>
      <c r="AH1175" s="79"/>
      <c r="AI1175" s="83" t="s">
        <v>9915</v>
      </c>
      <c r="AJ1175" s="79" t="b">
        <v>0</v>
      </c>
      <c r="AK1175" s="79">
        <v>1</v>
      </c>
      <c r="AL1175" s="83" t="s">
        <v>9915</v>
      </c>
      <c r="AM1175" s="79" t="s">
        <v>9993</v>
      </c>
      <c r="AN1175" s="79" t="b">
        <v>1</v>
      </c>
      <c r="AO1175" s="83" t="s">
        <v>8807</v>
      </c>
      <c r="AP1175" s="79" t="s">
        <v>179</v>
      </c>
      <c r="AQ1175" s="79">
        <v>0</v>
      </c>
      <c r="AR1175" s="79">
        <v>0</v>
      </c>
      <c r="AS1175" s="79"/>
      <c r="AT1175" s="79"/>
      <c r="AU1175" s="79"/>
      <c r="AV1175" s="79"/>
      <c r="AW1175" s="79"/>
      <c r="AX1175" s="79"/>
      <c r="AY1175" s="79"/>
      <c r="AZ1175" s="79"/>
      <c r="BA1175">
        <v>1</v>
      </c>
      <c r="BB1175">
        <v>0</v>
      </c>
      <c r="BC1175" s="79" t="str">
        <f>IF(Edges[[#This Row],[Sentiment]]=0,"NEUTRAL",IF(Edges[[#This Row],[Sentiment]]=1,"POSITIVE",IF(Edges[[#This Row],[Sentiment]]=-1,"NEGATIVE")))</f>
        <v>NEUTRAL</v>
      </c>
      <c r="BD1175" s="79" t="str">
        <f>IF(Edges[[#This Row],[Vertex 1]]=Edges[[#This Row],[Vertex 2]],"HIDE","SHOW")</f>
        <v>HIDE</v>
      </c>
      <c r="BE1175" s="124" t="str">
        <f>REPLACE(INDEX(GroupVertices[Group], MATCH(Edges[[#This Row],[Vertex 1]],GroupVertices[Vertex],0)),1,1,"")</f>
        <v>EUTRAL</v>
      </c>
      <c r="BF1175" s="124" t="str">
        <f>REPLACE(INDEX(GroupVertices[Group], MATCH(Edges[[#This Row],[Vertex 2]],GroupVertices[Vertex],0)),1,1,"")</f>
        <v>EUTRAL</v>
      </c>
    </row>
    <row r="1176" spans="1:58" x14ac:dyDescent="0.25">
      <c r="A1176" s="64" t="s">
        <v>950</v>
      </c>
      <c r="B1176" s="64" t="s">
        <v>1401</v>
      </c>
      <c r="C1176" s="65"/>
      <c r="D1176" s="66"/>
      <c r="E1176" s="67"/>
      <c r="F1176" s="68"/>
      <c r="G1176" s="65" t="str">
        <f>IF(Edges[[#This Row],[Vertex 1]]=Edges[[#This Row],[Vertex 2]],"HIDE","SHOW")</f>
        <v>SHOW</v>
      </c>
      <c r="H1176" s="69"/>
      <c r="I1176" s="70"/>
      <c r="J1176" s="70"/>
      <c r="K1176" s="34" t="s">
        <v>65</v>
      </c>
      <c r="L1176" s="77">
        <v>1176</v>
      </c>
      <c r="M1176" s="77"/>
      <c r="N1176" s="72"/>
      <c r="O1176" s="79" t="s">
        <v>1646</v>
      </c>
      <c r="P1176" s="81">
        <v>42853.673344907409</v>
      </c>
      <c r="Q1176" s="79" t="s">
        <v>2302</v>
      </c>
      <c r="R1176" s="82" t="s">
        <v>3572</v>
      </c>
      <c r="S1176" s="79" t="s">
        <v>4050</v>
      </c>
      <c r="T1176" s="79"/>
      <c r="U1176" s="79"/>
      <c r="V1176" s="82" t="s">
        <v>5313</v>
      </c>
      <c r="W1176" s="81">
        <v>42853.673344907409</v>
      </c>
      <c r="X1176" s="82" t="s">
        <v>6761</v>
      </c>
      <c r="Y1176" s="79"/>
      <c r="Z1176" s="79"/>
      <c r="AA1176" s="83" t="s">
        <v>8808</v>
      </c>
      <c r="AB1176" s="79"/>
      <c r="AC1176" s="79" t="b">
        <v>0</v>
      </c>
      <c r="AD1176" s="79">
        <v>0</v>
      </c>
      <c r="AE1176" s="83" t="s">
        <v>9915</v>
      </c>
      <c r="AF1176" s="79" t="b">
        <v>0</v>
      </c>
      <c r="AG1176" s="79" t="s">
        <v>9963</v>
      </c>
      <c r="AH1176" s="79"/>
      <c r="AI1176" s="83" t="s">
        <v>9915</v>
      </c>
      <c r="AJ1176" s="79" t="b">
        <v>0</v>
      </c>
      <c r="AK1176" s="79">
        <v>18</v>
      </c>
      <c r="AL1176" s="83" t="s">
        <v>9500</v>
      </c>
      <c r="AM1176" s="79" t="s">
        <v>10024</v>
      </c>
      <c r="AN1176" s="79" t="b">
        <v>0</v>
      </c>
      <c r="AO1176" s="83" t="s">
        <v>9500</v>
      </c>
      <c r="AP1176" s="79" t="s">
        <v>179</v>
      </c>
      <c r="AQ1176" s="79">
        <v>0</v>
      </c>
      <c r="AR1176" s="79">
        <v>0</v>
      </c>
      <c r="AS1176" s="79"/>
      <c r="AT1176" s="79"/>
      <c r="AU1176" s="79"/>
      <c r="AV1176" s="79"/>
      <c r="AW1176" s="79"/>
      <c r="AX1176" s="79"/>
      <c r="AY1176" s="79"/>
      <c r="AZ1176" s="79"/>
      <c r="BA1176">
        <v>1</v>
      </c>
      <c r="BB1176">
        <v>0</v>
      </c>
      <c r="BC1176" s="79" t="str">
        <f>IF(Edges[[#This Row],[Sentiment]]=0,"NEUTRAL",IF(Edges[[#This Row],[Sentiment]]=1,"POSITIVE",IF(Edges[[#This Row],[Sentiment]]=-1,"NEGATIVE")))</f>
        <v>NEUTRAL</v>
      </c>
      <c r="BD1176" s="79" t="str">
        <f>IF(Edges[[#This Row],[Vertex 1]]=Edges[[#This Row],[Vertex 2]],"HIDE","SHOW")</f>
        <v>SHOW</v>
      </c>
      <c r="BE1176" s="78" t="str">
        <f>REPLACE(INDEX(GroupVertices[Group], MATCH(Edges[[#This Row],[Vertex 1]],GroupVertices[Vertex],0)),1,1,"")</f>
        <v>EUTRAL</v>
      </c>
      <c r="BF1176" s="78" t="str">
        <f>REPLACE(INDEX(GroupVertices[Group], MATCH(Edges[[#This Row],[Vertex 2]],GroupVertices[Vertex],0)),1,1,"")</f>
        <v>eneral</v>
      </c>
    </row>
    <row r="1177" spans="1:58" x14ac:dyDescent="0.25">
      <c r="A1177" s="64" t="s">
        <v>951</v>
      </c>
      <c r="B1177" s="64" t="s">
        <v>1549</v>
      </c>
      <c r="C1177" s="65"/>
      <c r="D1177" s="66"/>
      <c r="E1177" s="67"/>
      <c r="F1177" s="68"/>
      <c r="G1177" s="65" t="str">
        <f>IF(Edges[[#This Row],[Vertex 1]]=Edges[[#This Row],[Vertex 2]],"HIDE","SHOW")</f>
        <v>SHOW</v>
      </c>
      <c r="H1177" s="69"/>
      <c r="I1177" s="70"/>
      <c r="J1177" s="70"/>
      <c r="K1177" s="34" t="s">
        <v>65</v>
      </c>
      <c r="L1177" s="77">
        <v>1177</v>
      </c>
      <c r="M1177" s="77"/>
      <c r="N1177" s="72"/>
      <c r="O1177" s="79" t="s">
        <v>1646</v>
      </c>
      <c r="P1177" s="81">
        <v>42853.675405092596</v>
      </c>
      <c r="Q1177" s="79" t="s">
        <v>2311</v>
      </c>
      <c r="R1177" s="82" t="s">
        <v>3575</v>
      </c>
      <c r="S1177" s="79" t="s">
        <v>4027</v>
      </c>
      <c r="T1177" s="79"/>
      <c r="U1177" s="79"/>
      <c r="V1177" s="82" t="s">
        <v>5314</v>
      </c>
      <c r="W1177" s="81">
        <v>42853.675405092596</v>
      </c>
      <c r="X1177" s="82" t="s">
        <v>6762</v>
      </c>
      <c r="Y1177" s="79"/>
      <c r="Z1177" s="79"/>
      <c r="AA1177" s="83" t="s">
        <v>8809</v>
      </c>
      <c r="AB1177" s="79"/>
      <c r="AC1177" s="79" t="b">
        <v>0</v>
      </c>
      <c r="AD1177" s="79">
        <v>0</v>
      </c>
      <c r="AE1177" s="83" t="s">
        <v>9915</v>
      </c>
      <c r="AF1177" s="79" t="b">
        <v>0</v>
      </c>
      <c r="AG1177" s="79" t="s">
        <v>9963</v>
      </c>
      <c r="AH1177" s="79"/>
      <c r="AI1177" s="83" t="s">
        <v>9915</v>
      </c>
      <c r="AJ1177" s="79" t="b">
        <v>0</v>
      </c>
      <c r="AK1177" s="79">
        <v>0</v>
      </c>
      <c r="AL1177" s="83" t="s">
        <v>9915</v>
      </c>
      <c r="AM1177" s="79" t="s">
        <v>10000</v>
      </c>
      <c r="AN1177" s="79" t="b">
        <v>0</v>
      </c>
      <c r="AO1177" s="83" t="s">
        <v>8809</v>
      </c>
      <c r="AP1177" s="79" t="s">
        <v>179</v>
      </c>
      <c r="AQ1177" s="79">
        <v>0</v>
      </c>
      <c r="AR1177" s="79">
        <v>0</v>
      </c>
      <c r="AS1177" s="79"/>
      <c r="AT1177" s="79"/>
      <c r="AU1177" s="79"/>
      <c r="AV1177" s="79"/>
      <c r="AW1177" s="79"/>
      <c r="AX1177" s="79"/>
      <c r="AY1177" s="79"/>
      <c r="AZ1177" s="79"/>
      <c r="BA1177">
        <v>1</v>
      </c>
      <c r="BB1177">
        <v>0</v>
      </c>
      <c r="BC1177" s="79" t="str">
        <f>IF(Edges[[#This Row],[Sentiment]]=0,"NEUTRAL",IF(Edges[[#This Row],[Sentiment]]=1,"POSITIVE",IF(Edges[[#This Row],[Sentiment]]=-1,"NEGATIVE")))</f>
        <v>NEUTRAL</v>
      </c>
      <c r="BD1177" s="79" t="str">
        <f>IF(Edges[[#This Row],[Vertex 1]]=Edges[[#This Row],[Vertex 2]],"HIDE","SHOW")</f>
        <v>SHOW</v>
      </c>
      <c r="BE1177" s="78" t="str">
        <f>REPLACE(INDEX(GroupVertices[Group], MATCH(Edges[[#This Row],[Vertex 1]],GroupVertices[Vertex],0)),1,1,"")</f>
        <v>EUTRAL</v>
      </c>
      <c r="BF1177" s="78" t="str">
        <f>REPLACE(INDEX(GroupVertices[Group], MATCH(Edges[[#This Row],[Vertex 2]],GroupVertices[Vertex],0)),1,1,"")</f>
        <v>eneral</v>
      </c>
    </row>
    <row r="1178" spans="1:58" hidden="1" x14ac:dyDescent="0.25">
      <c r="A1178" s="64" t="s">
        <v>951</v>
      </c>
      <c r="B1178" s="64" t="s">
        <v>951</v>
      </c>
      <c r="C1178" s="65"/>
      <c r="D1178" s="66"/>
      <c r="E1178" s="67"/>
      <c r="F1178" s="68"/>
      <c r="G1178" s="65" t="str">
        <f>IF(Edges[[#This Row],[Vertex 1]]=Edges[[#This Row],[Vertex 2]],"HIDE","SHOW")</f>
        <v>HIDE</v>
      </c>
      <c r="H1178" s="69"/>
      <c r="I1178" s="70"/>
      <c r="J1178" s="70"/>
      <c r="K1178" s="34"/>
      <c r="L1178" s="77"/>
      <c r="M1178" s="77"/>
      <c r="N1178" s="72"/>
      <c r="O1178" s="79" t="s">
        <v>179</v>
      </c>
      <c r="P1178" s="81">
        <v>42853.675706018519</v>
      </c>
      <c r="Q1178" s="79" t="s">
        <v>2312</v>
      </c>
      <c r="R1178" s="82" t="s">
        <v>3575</v>
      </c>
      <c r="S1178" s="79" t="s">
        <v>4027</v>
      </c>
      <c r="T1178" s="79"/>
      <c r="U1178" s="79"/>
      <c r="V1178" s="82" t="s">
        <v>5314</v>
      </c>
      <c r="W1178" s="81">
        <v>42853.675706018519</v>
      </c>
      <c r="X1178" s="82" t="s">
        <v>6763</v>
      </c>
      <c r="Y1178" s="79"/>
      <c r="Z1178" s="79"/>
      <c r="AA1178" s="83" t="s">
        <v>8810</v>
      </c>
      <c r="AB1178" s="79"/>
      <c r="AC1178" s="79" t="b">
        <v>0</v>
      </c>
      <c r="AD1178" s="79">
        <v>0</v>
      </c>
      <c r="AE1178" s="83" t="s">
        <v>9915</v>
      </c>
      <c r="AF1178" s="79" t="b">
        <v>0</v>
      </c>
      <c r="AG1178" s="79" t="s">
        <v>9965</v>
      </c>
      <c r="AH1178" s="79"/>
      <c r="AI1178" s="83" t="s">
        <v>9915</v>
      </c>
      <c r="AJ1178" s="79" t="b">
        <v>0</v>
      </c>
      <c r="AK1178" s="79">
        <v>0</v>
      </c>
      <c r="AL1178" s="83" t="s">
        <v>9915</v>
      </c>
      <c r="AM1178" s="79" t="s">
        <v>10000</v>
      </c>
      <c r="AN1178" s="79" t="b">
        <v>0</v>
      </c>
      <c r="AO1178" s="83" t="s">
        <v>8810</v>
      </c>
      <c r="AP1178" s="79" t="s">
        <v>179</v>
      </c>
      <c r="AQ1178" s="79">
        <v>0</v>
      </c>
      <c r="AR1178" s="79">
        <v>0</v>
      </c>
      <c r="AS1178" s="79"/>
      <c r="AT1178" s="79"/>
      <c r="AU1178" s="79"/>
      <c r="AV1178" s="79"/>
      <c r="AW1178" s="79"/>
      <c r="AX1178" s="79"/>
      <c r="AY1178" s="79"/>
      <c r="AZ1178" s="79"/>
      <c r="BA1178">
        <v>1</v>
      </c>
      <c r="BB1178">
        <v>0</v>
      </c>
      <c r="BC1178" s="79" t="str">
        <f>IF(Edges[[#This Row],[Sentiment]]=0,"NEUTRAL",IF(Edges[[#This Row],[Sentiment]]=1,"POSITIVE",IF(Edges[[#This Row],[Sentiment]]=-1,"NEGATIVE")))</f>
        <v>NEUTRAL</v>
      </c>
      <c r="BD1178" s="79" t="str">
        <f>IF(Edges[[#This Row],[Vertex 1]]=Edges[[#This Row],[Vertex 2]],"HIDE","SHOW")</f>
        <v>HIDE</v>
      </c>
      <c r="BE1178" s="124" t="str">
        <f>REPLACE(INDEX(GroupVertices[Group], MATCH(Edges[[#This Row],[Vertex 1]],GroupVertices[Vertex],0)),1,1,"")</f>
        <v>EUTRAL</v>
      </c>
      <c r="BF1178" s="124" t="str">
        <f>REPLACE(INDEX(GroupVertices[Group], MATCH(Edges[[#This Row],[Vertex 2]],GroupVertices[Vertex],0)),1,1,"")</f>
        <v>EUTRAL</v>
      </c>
    </row>
    <row r="1179" spans="1:58" hidden="1" x14ac:dyDescent="0.25">
      <c r="A1179" s="64" t="s">
        <v>952</v>
      </c>
      <c r="B1179" s="64" t="s">
        <v>952</v>
      </c>
      <c r="C1179" s="65"/>
      <c r="D1179" s="66"/>
      <c r="E1179" s="67"/>
      <c r="F1179" s="68"/>
      <c r="G1179" s="65" t="str">
        <f>IF(Edges[[#This Row],[Vertex 1]]=Edges[[#This Row],[Vertex 2]],"HIDE","SHOW")</f>
        <v>HIDE</v>
      </c>
      <c r="H1179" s="69"/>
      <c r="I1179" s="70"/>
      <c r="J1179" s="70"/>
      <c r="K1179" s="34"/>
      <c r="L1179" s="77"/>
      <c r="M1179" s="77"/>
      <c r="N1179" s="72"/>
      <c r="O1179" s="79" t="s">
        <v>179</v>
      </c>
      <c r="P1179" s="81">
        <v>42853.677222222221</v>
      </c>
      <c r="Q1179" s="79" t="s">
        <v>2313</v>
      </c>
      <c r="R1179" s="82" t="s">
        <v>3478</v>
      </c>
      <c r="S1179" s="79" t="s">
        <v>4037</v>
      </c>
      <c r="T1179" s="79"/>
      <c r="U1179" s="79"/>
      <c r="V1179" s="82" t="s">
        <v>5315</v>
      </c>
      <c r="W1179" s="81">
        <v>42853.677222222221</v>
      </c>
      <c r="X1179" s="82" t="s">
        <v>6764</v>
      </c>
      <c r="Y1179" s="79"/>
      <c r="Z1179" s="79"/>
      <c r="AA1179" s="83" t="s">
        <v>8811</v>
      </c>
      <c r="AB1179" s="79"/>
      <c r="AC1179" s="79" t="b">
        <v>0</v>
      </c>
      <c r="AD1179" s="79">
        <v>0</v>
      </c>
      <c r="AE1179" s="83" t="s">
        <v>9915</v>
      </c>
      <c r="AF1179" s="79" t="b">
        <v>0</v>
      </c>
      <c r="AG1179" s="79" t="s">
        <v>9963</v>
      </c>
      <c r="AH1179" s="79"/>
      <c r="AI1179" s="83" t="s">
        <v>9915</v>
      </c>
      <c r="AJ1179" s="79" t="b">
        <v>0</v>
      </c>
      <c r="AK1179" s="79">
        <v>0</v>
      </c>
      <c r="AL1179" s="83" t="s">
        <v>9915</v>
      </c>
      <c r="AM1179" s="79" t="s">
        <v>10040</v>
      </c>
      <c r="AN1179" s="79" t="b">
        <v>0</v>
      </c>
      <c r="AO1179" s="83" t="s">
        <v>8811</v>
      </c>
      <c r="AP1179" s="79" t="s">
        <v>179</v>
      </c>
      <c r="AQ1179" s="79">
        <v>0</v>
      </c>
      <c r="AR1179" s="79">
        <v>0</v>
      </c>
      <c r="AS1179" s="79"/>
      <c r="AT1179" s="79"/>
      <c r="AU1179" s="79"/>
      <c r="AV1179" s="79"/>
      <c r="AW1179" s="79"/>
      <c r="AX1179" s="79"/>
      <c r="AY1179" s="79"/>
      <c r="AZ1179" s="79"/>
      <c r="BA1179">
        <v>1</v>
      </c>
      <c r="BB1179">
        <v>0</v>
      </c>
      <c r="BC1179" s="79" t="str">
        <f>IF(Edges[[#This Row],[Sentiment]]=0,"NEUTRAL",IF(Edges[[#This Row],[Sentiment]]=1,"POSITIVE",IF(Edges[[#This Row],[Sentiment]]=-1,"NEGATIVE")))</f>
        <v>NEUTRAL</v>
      </c>
      <c r="BD1179" s="79" t="str">
        <f>IF(Edges[[#This Row],[Vertex 1]]=Edges[[#This Row],[Vertex 2]],"HIDE","SHOW")</f>
        <v>HIDE</v>
      </c>
      <c r="BE1179" s="124" t="e">
        <f>REPLACE(INDEX(GroupVertices[Group], MATCH(Edges[[#This Row],[Vertex 1]],GroupVertices[Vertex],0)),1,1,"")</f>
        <v>#N/A</v>
      </c>
      <c r="BF1179" s="124" t="e">
        <f>REPLACE(INDEX(GroupVertices[Group], MATCH(Edges[[#This Row],[Vertex 2]],GroupVertices[Vertex],0)),1,1,"")</f>
        <v>#N/A</v>
      </c>
    </row>
    <row r="1180" spans="1:58" hidden="1" x14ac:dyDescent="0.25">
      <c r="A1180" s="64" t="s">
        <v>953</v>
      </c>
      <c r="B1180" s="64" t="s">
        <v>953</v>
      </c>
      <c r="C1180" s="65"/>
      <c r="D1180" s="66"/>
      <c r="E1180" s="67"/>
      <c r="F1180" s="68"/>
      <c r="G1180" s="65" t="str">
        <f>IF(Edges[[#This Row],[Vertex 1]]=Edges[[#This Row],[Vertex 2]],"HIDE","SHOW")</f>
        <v>HIDE</v>
      </c>
      <c r="H1180" s="69"/>
      <c r="I1180" s="70"/>
      <c r="J1180" s="70"/>
      <c r="K1180" s="34"/>
      <c r="L1180" s="77"/>
      <c r="M1180" s="77"/>
      <c r="N1180" s="72"/>
      <c r="O1180" s="79" t="s">
        <v>179</v>
      </c>
      <c r="P1180" s="81">
        <v>42853.68072916667</v>
      </c>
      <c r="Q1180" s="79" t="s">
        <v>2314</v>
      </c>
      <c r="R1180" s="82" t="s">
        <v>3576</v>
      </c>
      <c r="S1180" s="79" t="s">
        <v>4020</v>
      </c>
      <c r="T1180" s="79"/>
      <c r="U1180" s="79"/>
      <c r="V1180" s="82" t="s">
        <v>5316</v>
      </c>
      <c r="W1180" s="81">
        <v>42853.68072916667</v>
      </c>
      <c r="X1180" s="82" t="s">
        <v>6765</v>
      </c>
      <c r="Y1180" s="79"/>
      <c r="Z1180" s="79"/>
      <c r="AA1180" s="83" t="s">
        <v>8812</v>
      </c>
      <c r="AB1180" s="79"/>
      <c r="AC1180" s="79" t="b">
        <v>0</v>
      </c>
      <c r="AD1180" s="79">
        <v>1</v>
      </c>
      <c r="AE1180" s="83" t="s">
        <v>9915</v>
      </c>
      <c r="AF1180" s="79" t="b">
        <v>0</v>
      </c>
      <c r="AG1180" s="79" t="s">
        <v>9963</v>
      </c>
      <c r="AH1180" s="79"/>
      <c r="AI1180" s="83" t="s">
        <v>9915</v>
      </c>
      <c r="AJ1180" s="79" t="b">
        <v>0</v>
      </c>
      <c r="AK1180" s="79">
        <v>0</v>
      </c>
      <c r="AL1180" s="83" t="s">
        <v>9915</v>
      </c>
      <c r="AM1180" s="79" t="s">
        <v>9996</v>
      </c>
      <c r="AN1180" s="79" t="b">
        <v>0</v>
      </c>
      <c r="AO1180" s="83" t="s">
        <v>8812</v>
      </c>
      <c r="AP1180" s="79" t="s">
        <v>179</v>
      </c>
      <c r="AQ1180" s="79">
        <v>0</v>
      </c>
      <c r="AR1180" s="79">
        <v>0</v>
      </c>
      <c r="AS1180" s="79"/>
      <c r="AT1180" s="79"/>
      <c r="AU1180" s="79"/>
      <c r="AV1180" s="79"/>
      <c r="AW1180" s="79"/>
      <c r="AX1180" s="79"/>
      <c r="AY1180" s="79"/>
      <c r="AZ1180" s="79"/>
      <c r="BA1180">
        <v>1</v>
      </c>
      <c r="BB1180">
        <v>0</v>
      </c>
      <c r="BC1180" s="79" t="str">
        <f>IF(Edges[[#This Row],[Sentiment]]=0,"NEUTRAL",IF(Edges[[#This Row],[Sentiment]]=1,"POSITIVE",IF(Edges[[#This Row],[Sentiment]]=-1,"NEGATIVE")))</f>
        <v>NEUTRAL</v>
      </c>
      <c r="BD1180" s="79" t="str">
        <f>IF(Edges[[#This Row],[Vertex 1]]=Edges[[#This Row],[Vertex 2]],"HIDE","SHOW")</f>
        <v>HIDE</v>
      </c>
      <c r="BE1180" s="124" t="e">
        <f>REPLACE(INDEX(GroupVertices[Group], MATCH(Edges[[#This Row],[Vertex 1]],GroupVertices[Vertex],0)),1,1,"")</f>
        <v>#N/A</v>
      </c>
      <c r="BF1180" s="124" t="e">
        <f>REPLACE(INDEX(GroupVertices[Group], MATCH(Edges[[#This Row],[Vertex 2]],GroupVertices[Vertex],0)),1,1,"")</f>
        <v>#N/A</v>
      </c>
    </row>
    <row r="1181" spans="1:58" hidden="1" x14ac:dyDescent="0.25">
      <c r="A1181" s="64" t="s">
        <v>954</v>
      </c>
      <c r="B1181" s="64" t="s">
        <v>954</v>
      </c>
      <c r="C1181" s="65"/>
      <c r="D1181" s="66"/>
      <c r="E1181" s="67"/>
      <c r="F1181" s="68"/>
      <c r="G1181" s="65" t="str">
        <f>IF(Edges[[#This Row],[Vertex 1]]=Edges[[#This Row],[Vertex 2]],"HIDE","SHOW")</f>
        <v>HIDE</v>
      </c>
      <c r="H1181" s="69"/>
      <c r="I1181" s="70"/>
      <c r="J1181" s="70"/>
      <c r="K1181" s="34"/>
      <c r="L1181" s="77"/>
      <c r="M1181" s="77"/>
      <c r="N1181" s="72"/>
      <c r="O1181" s="79" t="s">
        <v>179</v>
      </c>
      <c r="P1181" s="81">
        <v>42853.681712962964</v>
      </c>
      <c r="Q1181" s="79" t="s">
        <v>2315</v>
      </c>
      <c r="R1181" s="82" t="s">
        <v>3478</v>
      </c>
      <c r="S1181" s="79" t="s">
        <v>4037</v>
      </c>
      <c r="T1181" s="79"/>
      <c r="U1181" s="79"/>
      <c r="V1181" s="82" t="s">
        <v>5317</v>
      </c>
      <c r="W1181" s="81">
        <v>42853.681712962964</v>
      </c>
      <c r="X1181" s="82" t="s">
        <v>6766</v>
      </c>
      <c r="Y1181" s="79"/>
      <c r="Z1181" s="79"/>
      <c r="AA1181" s="83" t="s">
        <v>8813</v>
      </c>
      <c r="AB1181" s="79"/>
      <c r="AC1181" s="79" t="b">
        <v>0</v>
      </c>
      <c r="AD1181" s="79">
        <v>0</v>
      </c>
      <c r="AE1181" s="83" t="s">
        <v>9915</v>
      </c>
      <c r="AF1181" s="79" t="b">
        <v>0</v>
      </c>
      <c r="AG1181" s="79" t="s">
        <v>9963</v>
      </c>
      <c r="AH1181" s="79"/>
      <c r="AI1181" s="83" t="s">
        <v>9915</v>
      </c>
      <c r="AJ1181" s="79" t="b">
        <v>0</v>
      </c>
      <c r="AK1181" s="79">
        <v>0</v>
      </c>
      <c r="AL1181" s="83" t="s">
        <v>9915</v>
      </c>
      <c r="AM1181" s="79" t="s">
        <v>10040</v>
      </c>
      <c r="AN1181" s="79" t="b">
        <v>0</v>
      </c>
      <c r="AO1181" s="83" t="s">
        <v>8813</v>
      </c>
      <c r="AP1181" s="79" t="s">
        <v>179</v>
      </c>
      <c r="AQ1181" s="79">
        <v>0</v>
      </c>
      <c r="AR1181" s="79">
        <v>0</v>
      </c>
      <c r="AS1181" s="79"/>
      <c r="AT1181" s="79"/>
      <c r="AU1181" s="79"/>
      <c r="AV1181" s="79"/>
      <c r="AW1181" s="79"/>
      <c r="AX1181" s="79"/>
      <c r="AY1181" s="79"/>
      <c r="AZ1181" s="79"/>
      <c r="BA1181">
        <v>1</v>
      </c>
      <c r="BB1181">
        <v>0</v>
      </c>
      <c r="BC1181" s="79" t="str">
        <f>IF(Edges[[#This Row],[Sentiment]]=0,"NEUTRAL",IF(Edges[[#This Row],[Sentiment]]=1,"POSITIVE",IF(Edges[[#This Row],[Sentiment]]=-1,"NEGATIVE")))</f>
        <v>NEUTRAL</v>
      </c>
      <c r="BD1181" s="79" t="str">
        <f>IF(Edges[[#This Row],[Vertex 1]]=Edges[[#This Row],[Vertex 2]],"HIDE","SHOW")</f>
        <v>HIDE</v>
      </c>
      <c r="BE1181" s="124" t="e">
        <f>REPLACE(INDEX(GroupVertices[Group], MATCH(Edges[[#This Row],[Vertex 1]],GroupVertices[Vertex],0)),1,1,"")</f>
        <v>#N/A</v>
      </c>
      <c r="BF1181" s="124" t="e">
        <f>REPLACE(INDEX(GroupVertices[Group], MATCH(Edges[[#This Row],[Vertex 2]],GroupVertices[Vertex],0)),1,1,"")</f>
        <v>#N/A</v>
      </c>
    </row>
    <row r="1182" spans="1:58" hidden="1" x14ac:dyDescent="0.25">
      <c r="A1182" s="64" t="s">
        <v>955</v>
      </c>
      <c r="B1182" s="64" t="s">
        <v>955</v>
      </c>
      <c r="C1182" s="65"/>
      <c r="D1182" s="66"/>
      <c r="E1182" s="67"/>
      <c r="F1182" s="68"/>
      <c r="G1182" s="65" t="str">
        <f>IF(Edges[[#This Row],[Vertex 1]]=Edges[[#This Row],[Vertex 2]],"HIDE","SHOW")</f>
        <v>HIDE</v>
      </c>
      <c r="H1182" s="69"/>
      <c r="I1182" s="70"/>
      <c r="J1182" s="70"/>
      <c r="K1182" s="34"/>
      <c r="L1182" s="77"/>
      <c r="M1182" s="77"/>
      <c r="N1182" s="72"/>
      <c r="O1182" s="79" t="s">
        <v>179</v>
      </c>
      <c r="P1182" s="81">
        <v>42853.684548611112</v>
      </c>
      <c r="Q1182" s="79" t="s">
        <v>2316</v>
      </c>
      <c r="R1182" s="82" t="s">
        <v>3577</v>
      </c>
      <c r="S1182" s="79" t="s">
        <v>4165</v>
      </c>
      <c r="T1182" s="79" t="s">
        <v>4381</v>
      </c>
      <c r="U1182" s="82" t="s">
        <v>4618</v>
      </c>
      <c r="V1182" s="82" t="s">
        <v>4618</v>
      </c>
      <c r="W1182" s="81">
        <v>42853.684548611112</v>
      </c>
      <c r="X1182" s="82" t="s">
        <v>6767</v>
      </c>
      <c r="Y1182" s="79"/>
      <c r="Z1182" s="79"/>
      <c r="AA1182" s="83" t="s">
        <v>8814</v>
      </c>
      <c r="AB1182" s="79"/>
      <c r="AC1182" s="79" t="b">
        <v>0</v>
      </c>
      <c r="AD1182" s="79">
        <v>0</v>
      </c>
      <c r="AE1182" s="83" t="s">
        <v>9915</v>
      </c>
      <c r="AF1182" s="79" t="b">
        <v>0</v>
      </c>
      <c r="AG1182" s="79" t="s">
        <v>9976</v>
      </c>
      <c r="AH1182" s="79"/>
      <c r="AI1182" s="83" t="s">
        <v>9915</v>
      </c>
      <c r="AJ1182" s="79" t="b">
        <v>0</v>
      </c>
      <c r="AK1182" s="79">
        <v>0</v>
      </c>
      <c r="AL1182" s="83" t="s">
        <v>9915</v>
      </c>
      <c r="AM1182" s="79" t="s">
        <v>4133</v>
      </c>
      <c r="AN1182" s="79" t="b">
        <v>0</v>
      </c>
      <c r="AO1182" s="83" t="s">
        <v>8814</v>
      </c>
      <c r="AP1182" s="79" t="s">
        <v>179</v>
      </c>
      <c r="AQ1182" s="79">
        <v>0</v>
      </c>
      <c r="AR1182" s="79">
        <v>0</v>
      </c>
      <c r="AS1182" s="79"/>
      <c r="AT1182" s="79"/>
      <c r="AU1182" s="79"/>
      <c r="AV1182" s="79"/>
      <c r="AW1182" s="79"/>
      <c r="AX1182" s="79"/>
      <c r="AY1182" s="79"/>
      <c r="AZ1182" s="79"/>
      <c r="BA1182">
        <v>1</v>
      </c>
      <c r="BB1182">
        <v>0</v>
      </c>
      <c r="BC1182" s="79" t="str">
        <f>IF(Edges[[#This Row],[Sentiment]]=0,"NEUTRAL",IF(Edges[[#This Row],[Sentiment]]=1,"POSITIVE",IF(Edges[[#This Row],[Sentiment]]=-1,"NEGATIVE")))</f>
        <v>NEUTRAL</v>
      </c>
      <c r="BD1182" s="79" t="str">
        <f>IF(Edges[[#This Row],[Vertex 1]]=Edges[[#This Row],[Vertex 2]],"HIDE","SHOW")</f>
        <v>HIDE</v>
      </c>
      <c r="BE1182" s="124" t="e">
        <f>REPLACE(INDEX(GroupVertices[Group], MATCH(Edges[[#This Row],[Vertex 1]],GroupVertices[Vertex],0)),1,1,"")</f>
        <v>#N/A</v>
      </c>
      <c r="BF1182" s="124" t="e">
        <f>REPLACE(INDEX(GroupVertices[Group], MATCH(Edges[[#This Row],[Vertex 2]],GroupVertices[Vertex],0)),1,1,"")</f>
        <v>#N/A</v>
      </c>
    </row>
    <row r="1183" spans="1:58" x14ac:dyDescent="0.25">
      <c r="A1183" s="64" t="s">
        <v>956</v>
      </c>
      <c r="B1183" s="64" t="s">
        <v>1281</v>
      </c>
      <c r="C1183" s="65"/>
      <c r="D1183" s="66"/>
      <c r="E1183" s="67"/>
      <c r="F1183" s="68"/>
      <c r="G1183" s="65" t="str">
        <f>IF(Edges[[#This Row],[Vertex 1]]=Edges[[#This Row],[Vertex 2]],"HIDE","SHOW")</f>
        <v>SHOW</v>
      </c>
      <c r="H1183" s="69"/>
      <c r="I1183" s="70"/>
      <c r="J1183" s="70"/>
      <c r="K1183" s="34" t="s">
        <v>65</v>
      </c>
      <c r="L1183" s="77">
        <v>1183</v>
      </c>
      <c r="M1183" s="77"/>
      <c r="N1183" s="72"/>
      <c r="O1183" s="79" t="s">
        <v>1646</v>
      </c>
      <c r="P1183" s="81">
        <v>42853.68513888889</v>
      </c>
      <c r="Q1183" s="79" t="s">
        <v>2308</v>
      </c>
      <c r="R1183" s="79"/>
      <c r="S1183" s="79"/>
      <c r="T1183" s="79" t="s">
        <v>1544</v>
      </c>
      <c r="U1183" s="79"/>
      <c r="V1183" s="82" t="s">
        <v>5318</v>
      </c>
      <c r="W1183" s="81">
        <v>42853.68513888889</v>
      </c>
      <c r="X1183" s="82" t="s">
        <v>6768</v>
      </c>
      <c r="Y1183" s="79"/>
      <c r="Z1183" s="79"/>
      <c r="AA1183" s="83" t="s">
        <v>8815</v>
      </c>
      <c r="AB1183" s="79"/>
      <c r="AC1183" s="79" t="b">
        <v>0</v>
      </c>
      <c r="AD1183" s="79">
        <v>0</v>
      </c>
      <c r="AE1183" s="83" t="s">
        <v>9915</v>
      </c>
      <c r="AF1183" s="79" t="b">
        <v>0</v>
      </c>
      <c r="AG1183" s="79" t="s">
        <v>9963</v>
      </c>
      <c r="AH1183" s="79"/>
      <c r="AI1183" s="83" t="s">
        <v>9915</v>
      </c>
      <c r="AJ1183" s="79" t="b">
        <v>0</v>
      </c>
      <c r="AK1183" s="79">
        <v>7</v>
      </c>
      <c r="AL1183" s="83" t="s">
        <v>9276</v>
      </c>
      <c r="AM1183" s="79" t="s">
        <v>9991</v>
      </c>
      <c r="AN1183" s="79" t="b">
        <v>0</v>
      </c>
      <c r="AO1183" s="83" t="s">
        <v>9276</v>
      </c>
      <c r="AP1183" s="79" t="s">
        <v>179</v>
      </c>
      <c r="AQ1183" s="79">
        <v>0</v>
      </c>
      <c r="AR1183" s="79">
        <v>0</v>
      </c>
      <c r="AS1183" s="79"/>
      <c r="AT1183" s="79"/>
      <c r="AU1183" s="79"/>
      <c r="AV1183" s="79"/>
      <c r="AW1183" s="79"/>
      <c r="AX1183" s="79"/>
      <c r="AY1183" s="79"/>
      <c r="AZ1183" s="79"/>
      <c r="BA1183">
        <v>1</v>
      </c>
      <c r="BB1183">
        <v>0</v>
      </c>
      <c r="BC1183" s="79" t="str">
        <f>IF(Edges[[#This Row],[Sentiment]]=0,"NEUTRAL",IF(Edges[[#This Row],[Sentiment]]=1,"POSITIVE",IF(Edges[[#This Row],[Sentiment]]=-1,"NEGATIVE")))</f>
        <v>NEUTRAL</v>
      </c>
      <c r="BD1183" s="79" t="str">
        <f>IF(Edges[[#This Row],[Vertex 1]]=Edges[[#This Row],[Vertex 2]],"HIDE","SHOW")</f>
        <v>SHOW</v>
      </c>
      <c r="BE1183" s="78" t="str">
        <f>REPLACE(INDEX(GroupVertices[Group], MATCH(Edges[[#This Row],[Vertex 1]],GroupVertices[Vertex],0)),1,1,"")</f>
        <v>EUTRAL</v>
      </c>
      <c r="BF1183" s="78" t="str">
        <f>REPLACE(INDEX(GroupVertices[Group], MATCH(Edges[[#This Row],[Vertex 2]],GroupVertices[Vertex],0)),1,1,"")</f>
        <v>EUTRAL</v>
      </c>
    </row>
    <row r="1184" spans="1:58" hidden="1" x14ac:dyDescent="0.25">
      <c r="A1184" s="64" t="s">
        <v>957</v>
      </c>
      <c r="B1184" s="64" t="s">
        <v>957</v>
      </c>
      <c r="C1184" s="65"/>
      <c r="D1184" s="66"/>
      <c r="E1184" s="67"/>
      <c r="F1184" s="68"/>
      <c r="G1184" s="65" t="str">
        <f>IF(Edges[[#This Row],[Vertex 1]]=Edges[[#This Row],[Vertex 2]],"HIDE","SHOW")</f>
        <v>HIDE</v>
      </c>
      <c r="H1184" s="69"/>
      <c r="I1184" s="70"/>
      <c r="J1184" s="70"/>
      <c r="K1184" s="34"/>
      <c r="L1184" s="77"/>
      <c r="M1184" s="77"/>
      <c r="N1184" s="72"/>
      <c r="O1184" s="79" t="s">
        <v>179</v>
      </c>
      <c r="P1184" s="81">
        <v>42853.690810185188</v>
      </c>
      <c r="Q1184" s="79" t="s">
        <v>2317</v>
      </c>
      <c r="R1184" s="82" t="s">
        <v>3478</v>
      </c>
      <c r="S1184" s="79" t="s">
        <v>4037</v>
      </c>
      <c r="T1184" s="79"/>
      <c r="U1184" s="79"/>
      <c r="V1184" s="82" t="s">
        <v>4787</v>
      </c>
      <c r="W1184" s="81">
        <v>42853.690810185188</v>
      </c>
      <c r="X1184" s="82" t="s">
        <v>6769</v>
      </c>
      <c r="Y1184" s="79"/>
      <c r="Z1184" s="79"/>
      <c r="AA1184" s="83" t="s">
        <v>8816</v>
      </c>
      <c r="AB1184" s="79"/>
      <c r="AC1184" s="79" t="b">
        <v>0</v>
      </c>
      <c r="AD1184" s="79">
        <v>0</v>
      </c>
      <c r="AE1184" s="83" t="s">
        <v>9915</v>
      </c>
      <c r="AF1184" s="79" t="b">
        <v>0</v>
      </c>
      <c r="AG1184" s="79" t="s">
        <v>9963</v>
      </c>
      <c r="AH1184" s="79"/>
      <c r="AI1184" s="83" t="s">
        <v>9915</v>
      </c>
      <c r="AJ1184" s="79" t="b">
        <v>0</v>
      </c>
      <c r="AK1184" s="79">
        <v>0</v>
      </c>
      <c r="AL1184" s="83" t="s">
        <v>9915</v>
      </c>
      <c r="AM1184" s="79" t="s">
        <v>10040</v>
      </c>
      <c r="AN1184" s="79" t="b">
        <v>0</v>
      </c>
      <c r="AO1184" s="83" t="s">
        <v>8816</v>
      </c>
      <c r="AP1184" s="79" t="s">
        <v>179</v>
      </c>
      <c r="AQ1184" s="79">
        <v>0</v>
      </c>
      <c r="AR1184" s="79">
        <v>0</v>
      </c>
      <c r="AS1184" s="79"/>
      <c r="AT1184" s="79"/>
      <c r="AU1184" s="79"/>
      <c r="AV1184" s="79"/>
      <c r="AW1184" s="79"/>
      <c r="AX1184" s="79"/>
      <c r="AY1184" s="79"/>
      <c r="AZ1184" s="79"/>
      <c r="BA1184">
        <v>1</v>
      </c>
      <c r="BB1184">
        <v>0</v>
      </c>
      <c r="BC1184" s="79" t="str">
        <f>IF(Edges[[#This Row],[Sentiment]]=0,"NEUTRAL",IF(Edges[[#This Row],[Sentiment]]=1,"POSITIVE",IF(Edges[[#This Row],[Sentiment]]=-1,"NEGATIVE")))</f>
        <v>NEUTRAL</v>
      </c>
      <c r="BD1184" s="79" t="str">
        <f>IF(Edges[[#This Row],[Vertex 1]]=Edges[[#This Row],[Vertex 2]],"HIDE","SHOW")</f>
        <v>HIDE</v>
      </c>
      <c r="BE1184" s="124" t="e">
        <f>REPLACE(INDEX(GroupVertices[Group], MATCH(Edges[[#This Row],[Vertex 1]],GroupVertices[Vertex],0)),1,1,"")</f>
        <v>#N/A</v>
      </c>
      <c r="BF1184" s="124" t="e">
        <f>REPLACE(INDEX(GroupVertices[Group], MATCH(Edges[[#This Row],[Vertex 2]],GroupVertices[Vertex],0)),1,1,"")</f>
        <v>#N/A</v>
      </c>
    </row>
    <row r="1185" spans="1:58" x14ac:dyDescent="0.25">
      <c r="A1185" s="64" t="s">
        <v>958</v>
      </c>
      <c r="B1185" s="64" t="s">
        <v>1544</v>
      </c>
      <c r="C1185" s="65"/>
      <c r="D1185" s="66"/>
      <c r="E1185" s="67"/>
      <c r="F1185" s="68"/>
      <c r="G1185" s="65" t="str">
        <f>IF(Edges[[#This Row],[Vertex 1]]=Edges[[#This Row],[Vertex 2]],"HIDE","SHOW")</f>
        <v>SHOW</v>
      </c>
      <c r="H1185" s="69"/>
      <c r="I1185" s="70"/>
      <c r="J1185" s="70"/>
      <c r="K1185" s="34" t="s">
        <v>65</v>
      </c>
      <c r="L1185" s="77">
        <v>1185</v>
      </c>
      <c r="M1185" s="77"/>
      <c r="N1185" s="72"/>
      <c r="O1185" s="79" t="s">
        <v>1646</v>
      </c>
      <c r="P1185" s="81">
        <v>42853.692743055559</v>
      </c>
      <c r="Q1185" s="79" t="s">
        <v>2318</v>
      </c>
      <c r="R1185" s="79"/>
      <c r="S1185" s="79"/>
      <c r="T1185" s="79" t="s">
        <v>4382</v>
      </c>
      <c r="U1185" s="79"/>
      <c r="V1185" s="82" t="s">
        <v>5319</v>
      </c>
      <c r="W1185" s="81">
        <v>42853.692743055559</v>
      </c>
      <c r="X1185" s="82" t="s">
        <v>6770</v>
      </c>
      <c r="Y1185" s="79"/>
      <c r="Z1185" s="79"/>
      <c r="AA1185" s="83" t="s">
        <v>8817</v>
      </c>
      <c r="AB1185" s="79"/>
      <c r="AC1185" s="79" t="b">
        <v>0</v>
      </c>
      <c r="AD1185" s="79">
        <v>0</v>
      </c>
      <c r="AE1185" s="83" t="s">
        <v>9915</v>
      </c>
      <c r="AF1185" s="79" t="b">
        <v>0</v>
      </c>
      <c r="AG1185" s="79" t="s">
        <v>9963</v>
      </c>
      <c r="AH1185" s="79"/>
      <c r="AI1185" s="83" t="s">
        <v>9915</v>
      </c>
      <c r="AJ1185" s="79" t="b">
        <v>0</v>
      </c>
      <c r="AK1185" s="79">
        <v>6</v>
      </c>
      <c r="AL1185" s="83" t="s">
        <v>9741</v>
      </c>
      <c r="AM1185" s="79" t="s">
        <v>9991</v>
      </c>
      <c r="AN1185" s="79" t="b">
        <v>0</v>
      </c>
      <c r="AO1185" s="83" t="s">
        <v>9741</v>
      </c>
      <c r="AP1185" s="79" t="s">
        <v>179</v>
      </c>
      <c r="AQ1185" s="79">
        <v>0</v>
      </c>
      <c r="AR1185" s="79">
        <v>0</v>
      </c>
      <c r="AS1185" s="79"/>
      <c r="AT1185" s="79"/>
      <c r="AU1185" s="79"/>
      <c r="AV1185" s="79"/>
      <c r="AW1185" s="79"/>
      <c r="AX1185" s="79"/>
      <c r="AY1185" s="79"/>
      <c r="AZ1185" s="79"/>
      <c r="BA1185">
        <v>1</v>
      </c>
      <c r="BB1185">
        <v>0</v>
      </c>
      <c r="BC1185" s="79" t="str">
        <f>IF(Edges[[#This Row],[Sentiment]]=0,"NEUTRAL",IF(Edges[[#This Row],[Sentiment]]=1,"POSITIVE",IF(Edges[[#This Row],[Sentiment]]=-1,"NEGATIVE")))</f>
        <v>NEUTRAL</v>
      </c>
      <c r="BD1185" s="79" t="str">
        <f>IF(Edges[[#This Row],[Vertex 1]]=Edges[[#This Row],[Vertex 2]],"HIDE","SHOW")</f>
        <v>SHOW</v>
      </c>
      <c r="BE1185" s="78" t="str">
        <f>REPLACE(INDEX(GroupVertices[Group], MATCH(Edges[[#This Row],[Vertex 1]],GroupVertices[Vertex],0)),1,1,"")</f>
        <v>EUTRAL</v>
      </c>
      <c r="BF1185" s="78" t="str">
        <f>REPLACE(INDEX(GroupVertices[Group], MATCH(Edges[[#This Row],[Vertex 2]],GroupVertices[Vertex],0)),1,1,"")</f>
        <v>eneral</v>
      </c>
    </row>
    <row r="1186" spans="1:58" x14ac:dyDescent="0.25">
      <c r="A1186" s="64" t="s">
        <v>958</v>
      </c>
      <c r="B1186" s="64" t="s">
        <v>1497</v>
      </c>
      <c r="C1186" s="65"/>
      <c r="D1186" s="66"/>
      <c r="E1186" s="67"/>
      <c r="F1186" s="68"/>
      <c r="G1186" s="65" t="str">
        <f>IF(Edges[[#This Row],[Vertex 1]]=Edges[[#This Row],[Vertex 2]],"HIDE","SHOW")</f>
        <v>SHOW</v>
      </c>
      <c r="H1186" s="69"/>
      <c r="I1186" s="70"/>
      <c r="J1186" s="70"/>
      <c r="K1186" s="34" t="s">
        <v>65</v>
      </c>
      <c r="L1186" s="77">
        <v>1186</v>
      </c>
      <c r="M1186" s="77"/>
      <c r="N1186" s="72"/>
      <c r="O1186" s="79" t="s">
        <v>1646</v>
      </c>
      <c r="P1186" s="81">
        <v>42853.692743055559</v>
      </c>
      <c r="Q1186" s="79" t="s">
        <v>2318</v>
      </c>
      <c r="R1186" s="79"/>
      <c r="S1186" s="79"/>
      <c r="T1186" s="79" t="s">
        <v>4382</v>
      </c>
      <c r="U1186" s="79"/>
      <c r="V1186" s="82" t="s">
        <v>5319</v>
      </c>
      <c r="W1186" s="81">
        <v>42853.692743055559</v>
      </c>
      <c r="X1186" s="82" t="s">
        <v>6770</v>
      </c>
      <c r="Y1186" s="79"/>
      <c r="Z1186" s="79"/>
      <c r="AA1186" s="83" t="s">
        <v>8817</v>
      </c>
      <c r="AB1186" s="79"/>
      <c r="AC1186" s="79" t="b">
        <v>0</v>
      </c>
      <c r="AD1186" s="79">
        <v>0</v>
      </c>
      <c r="AE1186" s="83" t="s">
        <v>9915</v>
      </c>
      <c r="AF1186" s="79" t="b">
        <v>0</v>
      </c>
      <c r="AG1186" s="79" t="s">
        <v>9963</v>
      </c>
      <c r="AH1186" s="79"/>
      <c r="AI1186" s="83" t="s">
        <v>9915</v>
      </c>
      <c r="AJ1186" s="79" t="b">
        <v>0</v>
      </c>
      <c r="AK1186" s="79">
        <v>6</v>
      </c>
      <c r="AL1186" s="83" t="s">
        <v>9741</v>
      </c>
      <c r="AM1186" s="79" t="s">
        <v>9991</v>
      </c>
      <c r="AN1186" s="79" t="b">
        <v>0</v>
      </c>
      <c r="AO1186" s="83" t="s">
        <v>9741</v>
      </c>
      <c r="AP1186" s="79" t="s">
        <v>179</v>
      </c>
      <c r="AQ1186" s="79">
        <v>0</v>
      </c>
      <c r="AR1186" s="79">
        <v>0</v>
      </c>
      <c r="AS1186" s="79"/>
      <c r="AT1186" s="79"/>
      <c r="AU1186" s="79"/>
      <c r="AV1186" s="79"/>
      <c r="AW1186" s="79"/>
      <c r="AX1186" s="79"/>
      <c r="AY1186" s="79"/>
      <c r="AZ1186" s="79"/>
      <c r="BA1186">
        <v>1</v>
      </c>
      <c r="BB1186">
        <v>0</v>
      </c>
      <c r="BC1186" s="79" t="str">
        <f>IF(Edges[[#This Row],[Sentiment]]=0,"NEUTRAL",IF(Edges[[#This Row],[Sentiment]]=1,"POSITIVE",IF(Edges[[#This Row],[Sentiment]]=-1,"NEGATIVE")))</f>
        <v>NEUTRAL</v>
      </c>
      <c r="BD1186" s="79" t="str">
        <f>IF(Edges[[#This Row],[Vertex 1]]=Edges[[#This Row],[Vertex 2]],"HIDE","SHOW")</f>
        <v>SHOW</v>
      </c>
      <c r="BE1186" s="78" t="str">
        <f>REPLACE(INDEX(GroupVertices[Group], MATCH(Edges[[#This Row],[Vertex 1]],GroupVertices[Vertex],0)),1,1,"")</f>
        <v>EUTRAL</v>
      </c>
      <c r="BF1186" s="78" t="str">
        <f>REPLACE(INDEX(GroupVertices[Group], MATCH(Edges[[#This Row],[Vertex 2]],GroupVertices[Vertex],0)),1,1,"")</f>
        <v>OSITIVE</v>
      </c>
    </row>
    <row r="1187" spans="1:58" hidden="1" x14ac:dyDescent="0.25">
      <c r="A1187" s="64" t="s">
        <v>959</v>
      </c>
      <c r="B1187" s="64" t="s">
        <v>959</v>
      </c>
      <c r="C1187" s="65"/>
      <c r="D1187" s="66"/>
      <c r="E1187" s="67"/>
      <c r="F1187" s="68"/>
      <c r="G1187" s="65" t="str">
        <f>IF(Edges[[#This Row],[Vertex 1]]=Edges[[#This Row],[Vertex 2]],"HIDE","SHOW")</f>
        <v>HIDE</v>
      </c>
      <c r="H1187" s="69"/>
      <c r="I1187" s="70"/>
      <c r="J1187" s="70"/>
      <c r="K1187" s="34"/>
      <c r="L1187" s="77"/>
      <c r="M1187" s="77"/>
      <c r="N1187" s="72"/>
      <c r="O1187" s="79" t="s">
        <v>179</v>
      </c>
      <c r="P1187" s="81">
        <v>42853.550381944442</v>
      </c>
      <c r="Q1187" s="79" t="s">
        <v>2319</v>
      </c>
      <c r="R1187" s="82" t="s">
        <v>3416</v>
      </c>
      <c r="S1187" s="79" t="s">
        <v>4037</v>
      </c>
      <c r="T1187" s="79"/>
      <c r="U1187" s="79"/>
      <c r="V1187" s="82" t="s">
        <v>5320</v>
      </c>
      <c r="W1187" s="81">
        <v>42853.550381944442</v>
      </c>
      <c r="X1187" s="82" t="s">
        <v>6771</v>
      </c>
      <c r="Y1187" s="79"/>
      <c r="Z1187" s="79"/>
      <c r="AA1187" s="83" t="s">
        <v>8818</v>
      </c>
      <c r="AB1187" s="79"/>
      <c r="AC1187" s="79" t="b">
        <v>0</v>
      </c>
      <c r="AD1187" s="79">
        <v>0</v>
      </c>
      <c r="AE1187" s="83" t="s">
        <v>9915</v>
      </c>
      <c r="AF1187" s="79" t="b">
        <v>0</v>
      </c>
      <c r="AG1187" s="79" t="s">
        <v>9963</v>
      </c>
      <c r="AH1187" s="79"/>
      <c r="AI1187" s="83" t="s">
        <v>9915</v>
      </c>
      <c r="AJ1187" s="79" t="b">
        <v>0</v>
      </c>
      <c r="AK1187" s="79">
        <v>0</v>
      </c>
      <c r="AL1187" s="83" t="s">
        <v>9915</v>
      </c>
      <c r="AM1187" s="79" t="s">
        <v>10040</v>
      </c>
      <c r="AN1187" s="79" t="b">
        <v>0</v>
      </c>
      <c r="AO1187" s="83" t="s">
        <v>8818</v>
      </c>
      <c r="AP1187" s="79" t="s">
        <v>179</v>
      </c>
      <c r="AQ1187" s="79">
        <v>0</v>
      </c>
      <c r="AR1187" s="79">
        <v>0</v>
      </c>
      <c r="AS1187" s="79"/>
      <c r="AT1187" s="79"/>
      <c r="AU1187" s="79"/>
      <c r="AV1187" s="79"/>
      <c r="AW1187" s="79"/>
      <c r="AX1187" s="79"/>
      <c r="AY1187" s="79"/>
      <c r="AZ1187" s="79"/>
      <c r="BA1187">
        <v>2</v>
      </c>
      <c r="BB1187">
        <v>0</v>
      </c>
      <c r="BC1187" s="79" t="str">
        <f>IF(Edges[[#This Row],[Sentiment]]=0,"NEUTRAL",IF(Edges[[#This Row],[Sentiment]]=1,"POSITIVE",IF(Edges[[#This Row],[Sentiment]]=-1,"NEGATIVE")))</f>
        <v>NEUTRAL</v>
      </c>
      <c r="BD1187" s="79" t="str">
        <f>IF(Edges[[#This Row],[Vertex 1]]=Edges[[#This Row],[Vertex 2]],"HIDE","SHOW")</f>
        <v>HIDE</v>
      </c>
      <c r="BE1187" s="124" t="e">
        <f>REPLACE(INDEX(GroupVertices[Group], MATCH(Edges[[#This Row],[Vertex 1]],GroupVertices[Vertex],0)),1,1,"")</f>
        <v>#N/A</v>
      </c>
      <c r="BF1187" s="124" t="e">
        <f>REPLACE(INDEX(GroupVertices[Group], MATCH(Edges[[#This Row],[Vertex 2]],GroupVertices[Vertex],0)),1,1,"")</f>
        <v>#N/A</v>
      </c>
    </row>
    <row r="1188" spans="1:58" hidden="1" x14ac:dyDescent="0.25">
      <c r="A1188" s="64" t="s">
        <v>959</v>
      </c>
      <c r="B1188" s="64" t="s">
        <v>959</v>
      </c>
      <c r="C1188" s="65"/>
      <c r="D1188" s="66"/>
      <c r="E1188" s="67"/>
      <c r="F1188" s="68"/>
      <c r="G1188" s="65" t="str">
        <f>IF(Edges[[#This Row],[Vertex 1]]=Edges[[#This Row],[Vertex 2]],"HIDE","SHOW")</f>
        <v>HIDE</v>
      </c>
      <c r="H1188" s="69"/>
      <c r="I1188" s="70"/>
      <c r="J1188" s="70"/>
      <c r="K1188" s="34"/>
      <c r="L1188" s="77"/>
      <c r="M1188" s="77"/>
      <c r="N1188" s="72"/>
      <c r="O1188" s="79" t="s">
        <v>179</v>
      </c>
      <c r="P1188" s="81">
        <v>42853.694236111114</v>
      </c>
      <c r="Q1188" s="79" t="s">
        <v>2320</v>
      </c>
      <c r="R1188" s="82" t="s">
        <v>3478</v>
      </c>
      <c r="S1188" s="79" t="s">
        <v>4037</v>
      </c>
      <c r="T1188" s="79"/>
      <c r="U1188" s="79"/>
      <c r="V1188" s="82" t="s">
        <v>5320</v>
      </c>
      <c r="W1188" s="81">
        <v>42853.694236111114</v>
      </c>
      <c r="X1188" s="82" t="s">
        <v>6772</v>
      </c>
      <c r="Y1188" s="79"/>
      <c r="Z1188" s="79"/>
      <c r="AA1188" s="83" t="s">
        <v>8819</v>
      </c>
      <c r="AB1188" s="79"/>
      <c r="AC1188" s="79" t="b">
        <v>0</v>
      </c>
      <c r="AD1188" s="79">
        <v>0</v>
      </c>
      <c r="AE1188" s="83" t="s">
        <v>9915</v>
      </c>
      <c r="AF1188" s="79" t="b">
        <v>0</v>
      </c>
      <c r="AG1188" s="79" t="s">
        <v>9963</v>
      </c>
      <c r="AH1188" s="79"/>
      <c r="AI1188" s="83" t="s">
        <v>9915</v>
      </c>
      <c r="AJ1188" s="79" t="b">
        <v>0</v>
      </c>
      <c r="AK1188" s="79">
        <v>0</v>
      </c>
      <c r="AL1188" s="83" t="s">
        <v>9915</v>
      </c>
      <c r="AM1188" s="79" t="s">
        <v>10040</v>
      </c>
      <c r="AN1188" s="79" t="b">
        <v>0</v>
      </c>
      <c r="AO1188" s="83" t="s">
        <v>8819</v>
      </c>
      <c r="AP1188" s="79" t="s">
        <v>179</v>
      </c>
      <c r="AQ1188" s="79">
        <v>0</v>
      </c>
      <c r="AR1188" s="79">
        <v>0</v>
      </c>
      <c r="AS1188" s="79"/>
      <c r="AT1188" s="79"/>
      <c r="AU1188" s="79"/>
      <c r="AV1188" s="79"/>
      <c r="AW1188" s="79"/>
      <c r="AX1188" s="79"/>
      <c r="AY1188" s="79"/>
      <c r="AZ1188" s="79"/>
      <c r="BA1188">
        <v>2</v>
      </c>
      <c r="BB1188">
        <v>0</v>
      </c>
      <c r="BC1188" s="79" t="str">
        <f>IF(Edges[[#This Row],[Sentiment]]=0,"NEUTRAL",IF(Edges[[#This Row],[Sentiment]]=1,"POSITIVE",IF(Edges[[#This Row],[Sentiment]]=-1,"NEGATIVE")))</f>
        <v>NEUTRAL</v>
      </c>
      <c r="BD1188" s="79" t="str">
        <f>IF(Edges[[#This Row],[Vertex 1]]=Edges[[#This Row],[Vertex 2]],"HIDE","SHOW")</f>
        <v>HIDE</v>
      </c>
      <c r="BE1188" s="124" t="e">
        <f>REPLACE(INDEX(GroupVertices[Group], MATCH(Edges[[#This Row],[Vertex 1]],GroupVertices[Vertex],0)),1,1,"")</f>
        <v>#N/A</v>
      </c>
      <c r="BF1188" s="124" t="e">
        <f>REPLACE(INDEX(GroupVertices[Group], MATCH(Edges[[#This Row],[Vertex 2]],GroupVertices[Vertex],0)),1,1,"")</f>
        <v>#N/A</v>
      </c>
    </row>
    <row r="1189" spans="1:58" hidden="1" x14ac:dyDescent="0.25">
      <c r="A1189" s="64" t="s">
        <v>960</v>
      </c>
      <c r="B1189" s="64" t="s">
        <v>960</v>
      </c>
      <c r="C1189" s="65"/>
      <c r="D1189" s="66"/>
      <c r="E1189" s="67"/>
      <c r="F1189" s="68"/>
      <c r="G1189" s="65" t="str">
        <f>IF(Edges[[#This Row],[Vertex 1]]=Edges[[#This Row],[Vertex 2]],"HIDE","SHOW")</f>
        <v>HIDE</v>
      </c>
      <c r="H1189" s="69"/>
      <c r="I1189" s="70"/>
      <c r="J1189" s="70"/>
      <c r="K1189" s="34"/>
      <c r="L1189" s="77"/>
      <c r="M1189" s="77"/>
      <c r="N1189" s="72"/>
      <c r="O1189" s="79" t="s">
        <v>179</v>
      </c>
      <c r="P1189" s="81">
        <v>42853.695543981485</v>
      </c>
      <c r="Q1189" s="79" t="s">
        <v>2321</v>
      </c>
      <c r="R1189" s="82" t="s">
        <v>3578</v>
      </c>
      <c r="S1189" s="79" t="s">
        <v>4166</v>
      </c>
      <c r="T1189" s="79"/>
      <c r="U1189" s="79"/>
      <c r="V1189" s="82" t="s">
        <v>5321</v>
      </c>
      <c r="W1189" s="81">
        <v>42853.695543981485</v>
      </c>
      <c r="X1189" s="82" t="s">
        <v>6773</v>
      </c>
      <c r="Y1189" s="79"/>
      <c r="Z1189" s="79"/>
      <c r="AA1189" s="83" t="s">
        <v>8820</v>
      </c>
      <c r="AB1189" s="79"/>
      <c r="AC1189" s="79" t="b">
        <v>0</v>
      </c>
      <c r="AD1189" s="79">
        <v>0</v>
      </c>
      <c r="AE1189" s="83" t="s">
        <v>9915</v>
      </c>
      <c r="AF1189" s="79" t="b">
        <v>0</v>
      </c>
      <c r="AG1189" s="79" t="s">
        <v>9963</v>
      </c>
      <c r="AH1189" s="79"/>
      <c r="AI1189" s="83" t="s">
        <v>9915</v>
      </c>
      <c r="AJ1189" s="79" t="b">
        <v>0</v>
      </c>
      <c r="AK1189" s="79">
        <v>0</v>
      </c>
      <c r="AL1189" s="83" t="s">
        <v>9915</v>
      </c>
      <c r="AM1189" s="79" t="s">
        <v>10053</v>
      </c>
      <c r="AN1189" s="79" t="b">
        <v>0</v>
      </c>
      <c r="AO1189" s="83" t="s">
        <v>8820</v>
      </c>
      <c r="AP1189" s="79" t="s">
        <v>179</v>
      </c>
      <c r="AQ1189" s="79">
        <v>0</v>
      </c>
      <c r="AR1189" s="79">
        <v>0</v>
      </c>
      <c r="AS1189" s="79"/>
      <c r="AT1189" s="79"/>
      <c r="AU1189" s="79"/>
      <c r="AV1189" s="79"/>
      <c r="AW1189" s="79"/>
      <c r="AX1189" s="79"/>
      <c r="AY1189" s="79"/>
      <c r="AZ1189" s="79"/>
      <c r="BA1189">
        <v>1</v>
      </c>
      <c r="BB1189">
        <v>0</v>
      </c>
      <c r="BC1189" s="79" t="str">
        <f>IF(Edges[[#This Row],[Sentiment]]=0,"NEUTRAL",IF(Edges[[#This Row],[Sentiment]]=1,"POSITIVE",IF(Edges[[#This Row],[Sentiment]]=-1,"NEGATIVE")))</f>
        <v>NEUTRAL</v>
      </c>
      <c r="BD1189" s="79" t="str">
        <f>IF(Edges[[#This Row],[Vertex 1]]=Edges[[#This Row],[Vertex 2]],"HIDE","SHOW")</f>
        <v>HIDE</v>
      </c>
      <c r="BE1189" s="124" t="e">
        <f>REPLACE(INDEX(GroupVertices[Group], MATCH(Edges[[#This Row],[Vertex 1]],GroupVertices[Vertex],0)),1,1,"")</f>
        <v>#N/A</v>
      </c>
      <c r="BF1189" s="124" t="e">
        <f>REPLACE(INDEX(GroupVertices[Group], MATCH(Edges[[#This Row],[Vertex 2]],GroupVertices[Vertex],0)),1,1,"")</f>
        <v>#N/A</v>
      </c>
    </row>
    <row r="1190" spans="1:58" hidden="1" x14ac:dyDescent="0.25">
      <c r="A1190" s="64" t="s">
        <v>961</v>
      </c>
      <c r="B1190" s="64" t="s">
        <v>961</v>
      </c>
      <c r="C1190" s="65"/>
      <c r="D1190" s="66"/>
      <c r="E1190" s="67"/>
      <c r="F1190" s="68"/>
      <c r="G1190" s="65" t="str">
        <f>IF(Edges[[#This Row],[Vertex 1]]=Edges[[#This Row],[Vertex 2]],"HIDE","SHOW")</f>
        <v>HIDE</v>
      </c>
      <c r="H1190" s="69"/>
      <c r="I1190" s="70"/>
      <c r="J1190" s="70"/>
      <c r="K1190" s="34"/>
      <c r="L1190" s="77"/>
      <c r="M1190" s="77"/>
      <c r="N1190" s="72"/>
      <c r="O1190" s="79" t="s">
        <v>179</v>
      </c>
      <c r="P1190" s="81">
        <v>42853.695625</v>
      </c>
      <c r="Q1190" s="79" t="s">
        <v>2322</v>
      </c>
      <c r="R1190" s="82" t="s">
        <v>3478</v>
      </c>
      <c r="S1190" s="79" t="s">
        <v>4037</v>
      </c>
      <c r="T1190" s="79"/>
      <c r="U1190" s="79"/>
      <c r="V1190" s="82" t="s">
        <v>4787</v>
      </c>
      <c r="W1190" s="81">
        <v>42853.695625</v>
      </c>
      <c r="X1190" s="82" t="s">
        <v>6774</v>
      </c>
      <c r="Y1190" s="79"/>
      <c r="Z1190" s="79"/>
      <c r="AA1190" s="83" t="s">
        <v>8821</v>
      </c>
      <c r="AB1190" s="79"/>
      <c r="AC1190" s="79" t="b">
        <v>0</v>
      </c>
      <c r="AD1190" s="79">
        <v>0</v>
      </c>
      <c r="AE1190" s="83" t="s">
        <v>9915</v>
      </c>
      <c r="AF1190" s="79" t="b">
        <v>0</v>
      </c>
      <c r="AG1190" s="79" t="s">
        <v>9963</v>
      </c>
      <c r="AH1190" s="79"/>
      <c r="AI1190" s="83" t="s">
        <v>9915</v>
      </c>
      <c r="AJ1190" s="79" t="b">
        <v>0</v>
      </c>
      <c r="AK1190" s="79">
        <v>0</v>
      </c>
      <c r="AL1190" s="83" t="s">
        <v>9915</v>
      </c>
      <c r="AM1190" s="79" t="s">
        <v>10040</v>
      </c>
      <c r="AN1190" s="79" t="b">
        <v>0</v>
      </c>
      <c r="AO1190" s="83" t="s">
        <v>8821</v>
      </c>
      <c r="AP1190" s="79" t="s">
        <v>179</v>
      </c>
      <c r="AQ1190" s="79">
        <v>0</v>
      </c>
      <c r="AR1190" s="79">
        <v>0</v>
      </c>
      <c r="AS1190" s="79"/>
      <c r="AT1190" s="79"/>
      <c r="AU1190" s="79"/>
      <c r="AV1190" s="79"/>
      <c r="AW1190" s="79"/>
      <c r="AX1190" s="79"/>
      <c r="AY1190" s="79"/>
      <c r="AZ1190" s="79"/>
      <c r="BA1190">
        <v>1</v>
      </c>
      <c r="BB1190">
        <v>0</v>
      </c>
      <c r="BC1190" s="79" t="str">
        <f>IF(Edges[[#This Row],[Sentiment]]=0,"NEUTRAL",IF(Edges[[#This Row],[Sentiment]]=1,"POSITIVE",IF(Edges[[#This Row],[Sentiment]]=-1,"NEGATIVE")))</f>
        <v>NEUTRAL</v>
      </c>
      <c r="BD1190" s="79" t="str">
        <f>IF(Edges[[#This Row],[Vertex 1]]=Edges[[#This Row],[Vertex 2]],"HIDE","SHOW")</f>
        <v>HIDE</v>
      </c>
      <c r="BE1190" s="124" t="e">
        <f>REPLACE(INDEX(GroupVertices[Group], MATCH(Edges[[#This Row],[Vertex 1]],GroupVertices[Vertex],0)),1,1,"")</f>
        <v>#N/A</v>
      </c>
      <c r="BF1190" s="124" t="e">
        <f>REPLACE(INDEX(GroupVertices[Group], MATCH(Edges[[#This Row],[Vertex 2]],GroupVertices[Vertex],0)),1,1,"")</f>
        <v>#N/A</v>
      </c>
    </row>
    <row r="1191" spans="1:58" hidden="1" x14ac:dyDescent="0.25">
      <c r="A1191" s="64" t="s">
        <v>962</v>
      </c>
      <c r="B1191" s="64" t="s">
        <v>962</v>
      </c>
      <c r="C1191" s="65"/>
      <c r="D1191" s="66"/>
      <c r="E1191" s="67"/>
      <c r="F1191" s="68"/>
      <c r="G1191" s="65" t="str">
        <f>IF(Edges[[#This Row],[Vertex 1]]=Edges[[#This Row],[Vertex 2]],"HIDE","SHOW")</f>
        <v>HIDE</v>
      </c>
      <c r="H1191" s="69"/>
      <c r="I1191" s="70"/>
      <c r="J1191" s="70"/>
      <c r="K1191" s="34"/>
      <c r="L1191" s="77"/>
      <c r="M1191" s="77"/>
      <c r="N1191" s="72"/>
      <c r="O1191" s="79" t="s">
        <v>179</v>
      </c>
      <c r="P1191" s="81">
        <v>42853.685717592591</v>
      </c>
      <c r="Q1191" s="79" t="s">
        <v>2323</v>
      </c>
      <c r="R1191" s="82" t="s">
        <v>3478</v>
      </c>
      <c r="S1191" s="79" t="s">
        <v>4037</v>
      </c>
      <c r="T1191" s="79"/>
      <c r="U1191" s="79"/>
      <c r="V1191" s="82" t="s">
        <v>5322</v>
      </c>
      <c r="W1191" s="81">
        <v>42853.685717592591</v>
      </c>
      <c r="X1191" s="82" t="s">
        <v>6775</v>
      </c>
      <c r="Y1191" s="79"/>
      <c r="Z1191" s="79"/>
      <c r="AA1191" s="83" t="s">
        <v>8822</v>
      </c>
      <c r="AB1191" s="79"/>
      <c r="AC1191" s="79" t="b">
        <v>0</v>
      </c>
      <c r="AD1191" s="79">
        <v>0</v>
      </c>
      <c r="AE1191" s="83" t="s">
        <v>9915</v>
      </c>
      <c r="AF1191" s="79" t="b">
        <v>0</v>
      </c>
      <c r="AG1191" s="79" t="s">
        <v>9963</v>
      </c>
      <c r="AH1191" s="79"/>
      <c r="AI1191" s="83" t="s">
        <v>9915</v>
      </c>
      <c r="AJ1191" s="79" t="b">
        <v>0</v>
      </c>
      <c r="AK1191" s="79">
        <v>0</v>
      </c>
      <c r="AL1191" s="83" t="s">
        <v>9915</v>
      </c>
      <c r="AM1191" s="79" t="s">
        <v>10040</v>
      </c>
      <c r="AN1191" s="79" t="b">
        <v>0</v>
      </c>
      <c r="AO1191" s="83" t="s">
        <v>8822</v>
      </c>
      <c r="AP1191" s="79" t="s">
        <v>179</v>
      </c>
      <c r="AQ1191" s="79">
        <v>0</v>
      </c>
      <c r="AR1191" s="79">
        <v>0</v>
      </c>
      <c r="AS1191" s="79"/>
      <c r="AT1191" s="79"/>
      <c r="AU1191" s="79"/>
      <c r="AV1191" s="79"/>
      <c r="AW1191" s="79"/>
      <c r="AX1191" s="79"/>
      <c r="AY1191" s="79"/>
      <c r="AZ1191" s="79"/>
      <c r="BA1191">
        <v>2</v>
      </c>
      <c r="BB1191">
        <v>0</v>
      </c>
      <c r="BC1191" s="79" t="str">
        <f>IF(Edges[[#This Row],[Sentiment]]=0,"NEUTRAL",IF(Edges[[#This Row],[Sentiment]]=1,"POSITIVE",IF(Edges[[#This Row],[Sentiment]]=-1,"NEGATIVE")))</f>
        <v>NEUTRAL</v>
      </c>
      <c r="BD1191" s="79" t="str">
        <f>IF(Edges[[#This Row],[Vertex 1]]=Edges[[#This Row],[Vertex 2]],"HIDE","SHOW")</f>
        <v>HIDE</v>
      </c>
      <c r="BE1191" s="124" t="e">
        <f>REPLACE(INDEX(GroupVertices[Group], MATCH(Edges[[#This Row],[Vertex 1]],GroupVertices[Vertex],0)),1,1,"")</f>
        <v>#N/A</v>
      </c>
      <c r="BF1191" s="124" t="e">
        <f>REPLACE(INDEX(GroupVertices[Group], MATCH(Edges[[#This Row],[Vertex 2]],GroupVertices[Vertex],0)),1,1,"")</f>
        <v>#N/A</v>
      </c>
    </row>
    <row r="1192" spans="1:58" hidden="1" x14ac:dyDescent="0.25">
      <c r="A1192" s="64" t="s">
        <v>962</v>
      </c>
      <c r="B1192" s="64" t="s">
        <v>962</v>
      </c>
      <c r="C1192" s="65"/>
      <c r="D1192" s="66"/>
      <c r="E1192" s="67"/>
      <c r="F1192" s="68"/>
      <c r="G1192" s="65" t="str">
        <f>IF(Edges[[#This Row],[Vertex 1]]=Edges[[#This Row],[Vertex 2]],"HIDE","SHOW")</f>
        <v>HIDE</v>
      </c>
      <c r="H1192" s="69"/>
      <c r="I1192" s="70"/>
      <c r="J1192" s="70"/>
      <c r="K1192" s="34"/>
      <c r="L1192" s="77"/>
      <c r="M1192" s="77"/>
      <c r="N1192" s="72"/>
      <c r="O1192" s="79" t="s">
        <v>179</v>
      </c>
      <c r="P1192" s="81">
        <v>42853.695671296293</v>
      </c>
      <c r="Q1192" s="79" t="s">
        <v>2324</v>
      </c>
      <c r="R1192" s="82" t="s">
        <v>3416</v>
      </c>
      <c r="S1192" s="79" t="s">
        <v>4037</v>
      </c>
      <c r="T1192" s="79"/>
      <c r="U1192" s="79"/>
      <c r="V1192" s="82" t="s">
        <v>5322</v>
      </c>
      <c r="W1192" s="81">
        <v>42853.695671296293</v>
      </c>
      <c r="X1192" s="82" t="s">
        <v>6776</v>
      </c>
      <c r="Y1192" s="79"/>
      <c r="Z1192" s="79"/>
      <c r="AA1192" s="83" t="s">
        <v>8823</v>
      </c>
      <c r="AB1192" s="79"/>
      <c r="AC1192" s="79" t="b">
        <v>0</v>
      </c>
      <c r="AD1192" s="79">
        <v>0</v>
      </c>
      <c r="AE1192" s="83" t="s">
        <v>9915</v>
      </c>
      <c r="AF1192" s="79" t="b">
        <v>0</v>
      </c>
      <c r="AG1192" s="79" t="s">
        <v>9963</v>
      </c>
      <c r="AH1192" s="79"/>
      <c r="AI1192" s="83" t="s">
        <v>9915</v>
      </c>
      <c r="AJ1192" s="79" t="b">
        <v>0</v>
      </c>
      <c r="AK1192" s="79">
        <v>0</v>
      </c>
      <c r="AL1192" s="83" t="s">
        <v>9915</v>
      </c>
      <c r="AM1192" s="79" t="s">
        <v>10040</v>
      </c>
      <c r="AN1192" s="79" t="b">
        <v>0</v>
      </c>
      <c r="AO1192" s="83" t="s">
        <v>8823</v>
      </c>
      <c r="AP1192" s="79" t="s">
        <v>179</v>
      </c>
      <c r="AQ1192" s="79">
        <v>0</v>
      </c>
      <c r="AR1192" s="79">
        <v>0</v>
      </c>
      <c r="AS1192" s="79"/>
      <c r="AT1192" s="79"/>
      <c r="AU1192" s="79"/>
      <c r="AV1192" s="79"/>
      <c r="AW1192" s="79"/>
      <c r="AX1192" s="79"/>
      <c r="AY1192" s="79"/>
      <c r="AZ1192" s="79"/>
      <c r="BA1192">
        <v>2</v>
      </c>
      <c r="BB1192">
        <v>0</v>
      </c>
      <c r="BC1192" s="79" t="str">
        <f>IF(Edges[[#This Row],[Sentiment]]=0,"NEUTRAL",IF(Edges[[#This Row],[Sentiment]]=1,"POSITIVE",IF(Edges[[#This Row],[Sentiment]]=-1,"NEGATIVE")))</f>
        <v>NEUTRAL</v>
      </c>
      <c r="BD1192" s="79" t="str">
        <f>IF(Edges[[#This Row],[Vertex 1]]=Edges[[#This Row],[Vertex 2]],"HIDE","SHOW")</f>
        <v>HIDE</v>
      </c>
      <c r="BE1192" s="124" t="e">
        <f>REPLACE(INDEX(GroupVertices[Group], MATCH(Edges[[#This Row],[Vertex 1]],GroupVertices[Vertex],0)),1,1,"")</f>
        <v>#N/A</v>
      </c>
      <c r="BF1192" s="124" t="e">
        <f>REPLACE(INDEX(GroupVertices[Group], MATCH(Edges[[#This Row],[Vertex 2]],GroupVertices[Vertex],0)),1,1,"")</f>
        <v>#N/A</v>
      </c>
    </row>
    <row r="1193" spans="1:58" x14ac:dyDescent="0.25">
      <c r="A1193" s="64" t="s">
        <v>963</v>
      </c>
      <c r="B1193" s="64" t="s">
        <v>1039</v>
      </c>
      <c r="C1193" s="65"/>
      <c r="D1193" s="66"/>
      <c r="E1193" s="67"/>
      <c r="F1193" s="68"/>
      <c r="G1193" s="65" t="str">
        <f>IF(Edges[[#This Row],[Vertex 1]]=Edges[[#This Row],[Vertex 2]],"HIDE","SHOW")</f>
        <v>SHOW</v>
      </c>
      <c r="H1193" s="69"/>
      <c r="I1193" s="70"/>
      <c r="J1193" s="70"/>
      <c r="K1193" s="34" t="s">
        <v>65</v>
      </c>
      <c r="L1193" s="77">
        <v>1193</v>
      </c>
      <c r="M1193" s="77"/>
      <c r="N1193" s="72"/>
      <c r="O1193" s="79" t="s">
        <v>1646</v>
      </c>
      <c r="P1193" s="81">
        <v>42853.69740740741</v>
      </c>
      <c r="Q1193" s="79" t="s">
        <v>2325</v>
      </c>
      <c r="R1193" s="79"/>
      <c r="S1193" s="79"/>
      <c r="T1193" s="79" t="s">
        <v>4383</v>
      </c>
      <c r="U1193" s="79"/>
      <c r="V1193" s="82" t="s">
        <v>5323</v>
      </c>
      <c r="W1193" s="81">
        <v>42853.69740740741</v>
      </c>
      <c r="X1193" s="82" t="s">
        <v>6777</v>
      </c>
      <c r="Y1193" s="79"/>
      <c r="Z1193" s="79"/>
      <c r="AA1193" s="83" t="s">
        <v>8824</v>
      </c>
      <c r="AB1193" s="79"/>
      <c r="AC1193" s="79" t="b">
        <v>0</v>
      </c>
      <c r="AD1193" s="79">
        <v>0</v>
      </c>
      <c r="AE1193" s="83" t="s">
        <v>9915</v>
      </c>
      <c r="AF1193" s="79" t="b">
        <v>0</v>
      </c>
      <c r="AG1193" s="79" t="s">
        <v>9963</v>
      </c>
      <c r="AH1193" s="79"/>
      <c r="AI1193" s="83" t="s">
        <v>9915</v>
      </c>
      <c r="AJ1193" s="79" t="b">
        <v>0</v>
      </c>
      <c r="AK1193" s="79">
        <v>10</v>
      </c>
      <c r="AL1193" s="83" t="s">
        <v>8921</v>
      </c>
      <c r="AM1193" s="79" t="s">
        <v>9990</v>
      </c>
      <c r="AN1193" s="79" t="b">
        <v>0</v>
      </c>
      <c r="AO1193" s="83" t="s">
        <v>8921</v>
      </c>
      <c r="AP1193" s="79" t="s">
        <v>179</v>
      </c>
      <c r="AQ1193" s="79">
        <v>0</v>
      </c>
      <c r="AR1193" s="79">
        <v>0</v>
      </c>
      <c r="AS1193" s="79"/>
      <c r="AT1193" s="79"/>
      <c r="AU1193" s="79"/>
      <c r="AV1193" s="79"/>
      <c r="AW1193" s="79"/>
      <c r="AX1193" s="79"/>
      <c r="AY1193" s="79"/>
      <c r="AZ1193" s="79"/>
      <c r="BA1193">
        <v>1</v>
      </c>
      <c r="BB1193">
        <v>0</v>
      </c>
      <c r="BC1193" s="79" t="str">
        <f>IF(Edges[[#This Row],[Sentiment]]=0,"NEUTRAL",IF(Edges[[#This Row],[Sentiment]]=1,"POSITIVE",IF(Edges[[#This Row],[Sentiment]]=-1,"NEGATIVE")))</f>
        <v>NEUTRAL</v>
      </c>
      <c r="BD1193" s="79" t="str">
        <f>IF(Edges[[#This Row],[Vertex 1]]=Edges[[#This Row],[Vertex 2]],"HIDE","SHOW")</f>
        <v>SHOW</v>
      </c>
      <c r="BE1193" s="78" t="str">
        <f>REPLACE(INDEX(GroupVertices[Group], MATCH(Edges[[#This Row],[Vertex 1]],GroupVertices[Vertex],0)),1,1,"")</f>
        <v>EUTRAL</v>
      </c>
      <c r="BF1193" s="78" t="str">
        <f>REPLACE(INDEX(GroupVertices[Group], MATCH(Edges[[#This Row],[Vertex 2]],GroupVertices[Vertex],0)),1,1,"")</f>
        <v>eneral</v>
      </c>
    </row>
    <row r="1194" spans="1:58" hidden="1" x14ac:dyDescent="0.25">
      <c r="A1194" s="64" t="s">
        <v>964</v>
      </c>
      <c r="B1194" s="64" t="s">
        <v>964</v>
      </c>
      <c r="C1194" s="65"/>
      <c r="D1194" s="66"/>
      <c r="E1194" s="67"/>
      <c r="F1194" s="68"/>
      <c r="G1194" s="65" t="str">
        <f>IF(Edges[[#This Row],[Vertex 1]]=Edges[[#This Row],[Vertex 2]],"HIDE","SHOW")</f>
        <v>HIDE</v>
      </c>
      <c r="H1194" s="69"/>
      <c r="I1194" s="70"/>
      <c r="J1194" s="70"/>
      <c r="K1194" s="34"/>
      <c r="L1194" s="77"/>
      <c r="M1194" s="77"/>
      <c r="N1194" s="72"/>
      <c r="O1194" s="79" t="s">
        <v>179</v>
      </c>
      <c r="P1194" s="81">
        <v>42853.698009259257</v>
      </c>
      <c r="Q1194" s="79" t="s">
        <v>2326</v>
      </c>
      <c r="R1194" s="82" t="s">
        <v>3579</v>
      </c>
      <c r="S1194" s="79" t="s">
        <v>4048</v>
      </c>
      <c r="T1194" s="79"/>
      <c r="U1194" s="79"/>
      <c r="V1194" s="82" t="s">
        <v>5324</v>
      </c>
      <c r="W1194" s="81">
        <v>42853.698009259257</v>
      </c>
      <c r="X1194" s="82" t="s">
        <v>6778</v>
      </c>
      <c r="Y1194" s="79"/>
      <c r="Z1194" s="79"/>
      <c r="AA1194" s="83" t="s">
        <v>8825</v>
      </c>
      <c r="AB1194" s="79"/>
      <c r="AC1194" s="79" t="b">
        <v>0</v>
      </c>
      <c r="AD1194" s="79">
        <v>0</v>
      </c>
      <c r="AE1194" s="83" t="s">
        <v>9915</v>
      </c>
      <c r="AF1194" s="79" t="b">
        <v>0</v>
      </c>
      <c r="AG1194" s="79" t="s">
        <v>9963</v>
      </c>
      <c r="AH1194" s="79"/>
      <c r="AI1194" s="83" t="s">
        <v>9915</v>
      </c>
      <c r="AJ1194" s="79" t="b">
        <v>0</v>
      </c>
      <c r="AK1194" s="79">
        <v>0</v>
      </c>
      <c r="AL1194" s="83" t="s">
        <v>9915</v>
      </c>
      <c r="AM1194" s="79" t="s">
        <v>9993</v>
      </c>
      <c r="AN1194" s="79" t="b">
        <v>0</v>
      </c>
      <c r="AO1194" s="83" t="s">
        <v>8825</v>
      </c>
      <c r="AP1194" s="79" t="s">
        <v>179</v>
      </c>
      <c r="AQ1194" s="79">
        <v>0</v>
      </c>
      <c r="AR1194" s="79">
        <v>0</v>
      </c>
      <c r="AS1194" s="79"/>
      <c r="AT1194" s="79"/>
      <c r="AU1194" s="79"/>
      <c r="AV1194" s="79"/>
      <c r="AW1194" s="79"/>
      <c r="AX1194" s="79"/>
      <c r="AY1194" s="79"/>
      <c r="AZ1194" s="79"/>
      <c r="BA1194">
        <v>1</v>
      </c>
      <c r="BB1194">
        <v>0</v>
      </c>
      <c r="BC1194" s="79" t="str">
        <f>IF(Edges[[#This Row],[Sentiment]]=0,"NEUTRAL",IF(Edges[[#This Row],[Sentiment]]=1,"POSITIVE",IF(Edges[[#This Row],[Sentiment]]=-1,"NEGATIVE")))</f>
        <v>NEUTRAL</v>
      </c>
      <c r="BD1194" s="79" t="str">
        <f>IF(Edges[[#This Row],[Vertex 1]]=Edges[[#This Row],[Vertex 2]],"HIDE","SHOW")</f>
        <v>HIDE</v>
      </c>
      <c r="BE1194" s="124" t="e">
        <f>REPLACE(INDEX(GroupVertices[Group], MATCH(Edges[[#This Row],[Vertex 1]],GroupVertices[Vertex],0)),1,1,"")</f>
        <v>#N/A</v>
      </c>
      <c r="BF1194" s="124" t="e">
        <f>REPLACE(INDEX(GroupVertices[Group], MATCH(Edges[[#This Row],[Vertex 2]],GroupVertices[Vertex],0)),1,1,"")</f>
        <v>#N/A</v>
      </c>
    </row>
    <row r="1195" spans="1:58" x14ac:dyDescent="0.25">
      <c r="A1195" s="64" t="s">
        <v>965</v>
      </c>
      <c r="B1195" s="64" t="s">
        <v>1281</v>
      </c>
      <c r="C1195" s="65"/>
      <c r="D1195" s="66"/>
      <c r="E1195" s="67"/>
      <c r="F1195" s="68"/>
      <c r="G1195" s="65" t="str">
        <f>IF(Edges[[#This Row],[Vertex 1]]=Edges[[#This Row],[Vertex 2]],"HIDE","SHOW")</f>
        <v>SHOW</v>
      </c>
      <c r="H1195" s="69"/>
      <c r="I1195" s="70"/>
      <c r="J1195" s="70"/>
      <c r="K1195" s="34" t="s">
        <v>65</v>
      </c>
      <c r="L1195" s="77">
        <v>1195</v>
      </c>
      <c r="M1195" s="77"/>
      <c r="N1195" s="72"/>
      <c r="O1195" s="79" t="s">
        <v>1646</v>
      </c>
      <c r="P1195" s="81">
        <v>42853.701817129629</v>
      </c>
      <c r="Q1195" s="79" t="s">
        <v>2308</v>
      </c>
      <c r="R1195" s="79"/>
      <c r="S1195" s="79"/>
      <c r="T1195" s="79" t="s">
        <v>1544</v>
      </c>
      <c r="U1195" s="79"/>
      <c r="V1195" s="82" t="s">
        <v>5325</v>
      </c>
      <c r="W1195" s="81">
        <v>42853.701817129629</v>
      </c>
      <c r="X1195" s="82" t="s">
        <v>6779</v>
      </c>
      <c r="Y1195" s="79"/>
      <c r="Z1195" s="79"/>
      <c r="AA1195" s="83" t="s">
        <v>8826</v>
      </c>
      <c r="AB1195" s="79"/>
      <c r="AC1195" s="79" t="b">
        <v>0</v>
      </c>
      <c r="AD1195" s="79">
        <v>0</v>
      </c>
      <c r="AE1195" s="83" t="s">
        <v>9915</v>
      </c>
      <c r="AF1195" s="79" t="b">
        <v>0</v>
      </c>
      <c r="AG1195" s="79" t="s">
        <v>9963</v>
      </c>
      <c r="AH1195" s="79"/>
      <c r="AI1195" s="83" t="s">
        <v>9915</v>
      </c>
      <c r="AJ1195" s="79" t="b">
        <v>0</v>
      </c>
      <c r="AK1195" s="79">
        <v>7</v>
      </c>
      <c r="AL1195" s="83" t="s">
        <v>9276</v>
      </c>
      <c r="AM1195" s="79" t="s">
        <v>9990</v>
      </c>
      <c r="AN1195" s="79" t="b">
        <v>0</v>
      </c>
      <c r="AO1195" s="83" t="s">
        <v>9276</v>
      </c>
      <c r="AP1195" s="79" t="s">
        <v>179</v>
      </c>
      <c r="AQ1195" s="79">
        <v>0</v>
      </c>
      <c r="AR1195" s="79">
        <v>0</v>
      </c>
      <c r="AS1195" s="79"/>
      <c r="AT1195" s="79"/>
      <c r="AU1195" s="79"/>
      <c r="AV1195" s="79"/>
      <c r="AW1195" s="79"/>
      <c r="AX1195" s="79"/>
      <c r="AY1195" s="79"/>
      <c r="AZ1195" s="79"/>
      <c r="BA1195">
        <v>1</v>
      </c>
      <c r="BB1195">
        <v>0</v>
      </c>
      <c r="BC1195" s="79" t="str">
        <f>IF(Edges[[#This Row],[Sentiment]]=0,"NEUTRAL",IF(Edges[[#This Row],[Sentiment]]=1,"POSITIVE",IF(Edges[[#This Row],[Sentiment]]=-1,"NEGATIVE")))</f>
        <v>NEUTRAL</v>
      </c>
      <c r="BD1195" s="79" t="str">
        <f>IF(Edges[[#This Row],[Vertex 1]]=Edges[[#This Row],[Vertex 2]],"HIDE","SHOW")</f>
        <v>SHOW</v>
      </c>
      <c r="BE1195" s="78" t="str">
        <f>REPLACE(INDEX(GroupVertices[Group], MATCH(Edges[[#This Row],[Vertex 1]],GroupVertices[Vertex],0)),1,1,"")</f>
        <v>EUTRAL</v>
      </c>
      <c r="BF1195" s="78" t="str">
        <f>REPLACE(INDEX(GroupVertices[Group], MATCH(Edges[[#This Row],[Vertex 2]],GroupVertices[Vertex],0)),1,1,"")</f>
        <v>EUTRAL</v>
      </c>
    </row>
    <row r="1196" spans="1:58" x14ac:dyDescent="0.25">
      <c r="A1196" s="64" t="s">
        <v>966</v>
      </c>
      <c r="B1196" s="64" t="s">
        <v>1401</v>
      </c>
      <c r="C1196" s="65"/>
      <c r="D1196" s="66"/>
      <c r="E1196" s="67"/>
      <c r="F1196" s="68"/>
      <c r="G1196" s="65" t="str">
        <f>IF(Edges[[#This Row],[Vertex 1]]=Edges[[#This Row],[Vertex 2]],"HIDE","SHOW")</f>
        <v>SHOW</v>
      </c>
      <c r="H1196" s="69"/>
      <c r="I1196" s="70"/>
      <c r="J1196" s="70"/>
      <c r="K1196" s="34" t="s">
        <v>65</v>
      </c>
      <c r="L1196" s="77">
        <v>1196</v>
      </c>
      <c r="M1196" s="77"/>
      <c r="N1196" s="72"/>
      <c r="O1196" s="79" t="s">
        <v>1646</v>
      </c>
      <c r="P1196" s="81">
        <v>42853.70212962963</v>
      </c>
      <c r="Q1196" s="79" t="s">
        <v>2302</v>
      </c>
      <c r="R1196" s="82" t="s">
        <v>3572</v>
      </c>
      <c r="S1196" s="79" t="s">
        <v>4050</v>
      </c>
      <c r="T1196" s="79"/>
      <c r="U1196" s="79"/>
      <c r="V1196" s="82" t="s">
        <v>4787</v>
      </c>
      <c r="W1196" s="81">
        <v>42853.70212962963</v>
      </c>
      <c r="X1196" s="82" t="s">
        <v>6780</v>
      </c>
      <c r="Y1196" s="79"/>
      <c r="Z1196" s="79"/>
      <c r="AA1196" s="83" t="s">
        <v>8827</v>
      </c>
      <c r="AB1196" s="79"/>
      <c r="AC1196" s="79" t="b">
        <v>0</v>
      </c>
      <c r="AD1196" s="79">
        <v>0</v>
      </c>
      <c r="AE1196" s="83" t="s">
        <v>9915</v>
      </c>
      <c r="AF1196" s="79" t="b">
        <v>0</v>
      </c>
      <c r="AG1196" s="79" t="s">
        <v>9963</v>
      </c>
      <c r="AH1196" s="79"/>
      <c r="AI1196" s="83" t="s">
        <v>9915</v>
      </c>
      <c r="AJ1196" s="79" t="b">
        <v>0</v>
      </c>
      <c r="AK1196" s="79">
        <v>18</v>
      </c>
      <c r="AL1196" s="83" t="s">
        <v>9500</v>
      </c>
      <c r="AM1196" s="79" t="s">
        <v>9991</v>
      </c>
      <c r="AN1196" s="79" t="b">
        <v>0</v>
      </c>
      <c r="AO1196" s="83" t="s">
        <v>9500</v>
      </c>
      <c r="AP1196" s="79" t="s">
        <v>179</v>
      </c>
      <c r="AQ1196" s="79">
        <v>0</v>
      </c>
      <c r="AR1196" s="79">
        <v>0</v>
      </c>
      <c r="AS1196" s="79"/>
      <c r="AT1196" s="79"/>
      <c r="AU1196" s="79"/>
      <c r="AV1196" s="79"/>
      <c r="AW1196" s="79"/>
      <c r="AX1196" s="79"/>
      <c r="AY1196" s="79"/>
      <c r="AZ1196" s="79"/>
      <c r="BA1196">
        <v>1</v>
      </c>
      <c r="BB1196">
        <v>0</v>
      </c>
      <c r="BC1196" s="79" t="str">
        <f>IF(Edges[[#This Row],[Sentiment]]=0,"NEUTRAL",IF(Edges[[#This Row],[Sentiment]]=1,"POSITIVE",IF(Edges[[#This Row],[Sentiment]]=-1,"NEGATIVE")))</f>
        <v>NEUTRAL</v>
      </c>
      <c r="BD1196" s="79" t="str">
        <f>IF(Edges[[#This Row],[Vertex 1]]=Edges[[#This Row],[Vertex 2]],"HIDE","SHOW")</f>
        <v>SHOW</v>
      </c>
      <c r="BE1196" s="78" t="str">
        <f>REPLACE(INDEX(GroupVertices[Group], MATCH(Edges[[#This Row],[Vertex 1]],GroupVertices[Vertex],0)),1,1,"")</f>
        <v>EUTRAL</v>
      </c>
      <c r="BF1196" s="78" t="str">
        <f>REPLACE(INDEX(GroupVertices[Group], MATCH(Edges[[#This Row],[Vertex 2]],GroupVertices[Vertex],0)),1,1,"")</f>
        <v>eneral</v>
      </c>
    </row>
    <row r="1197" spans="1:58" x14ac:dyDescent="0.25">
      <c r="A1197" s="64" t="s">
        <v>967</v>
      </c>
      <c r="B1197" s="64" t="s">
        <v>1544</v>
      </c>
      <c r="C1197" s="65"/>
      <c r="D1197" s="66"/>
      <c r="E1197" s="67"/>
      <c r="F1197" s="68"/>
      <c r="G1197" s="65" t="str">
        <f>IF(Edges[[#This Row],[Vertex 1]]=Edges[[#This Row],[Vertex 2]],"HIDE","SHOW")</f>
        <v>SHOW</v>
      </c>
      <c r="H1197" s="69"/>
      <c r="I1197" s="70"/>
      <c r="J1197" s="70"/>
      <c r="K1197" s="34" t="s">
        <v>65</v>
      </c>
      <c r="L1197" s="77">
        <v>1197</v>
      </c>
      <c r="M1197" s="77"/>
      <c r="N1197" s="72"/>
      <c r="O1197" s="79" t="s">
        <v>1646</v>
      </c>
      <c r="P1197" s="81">
        <v>42853.704351851855</v>
      </c>
      <c r="Q1197" s="79" t="s">
        <v>2318</v>
      </c>
      <c r="R1197" s="79"/>
      <c r="S1197" s="79"/>
      <c r="T1197" s="79" t="s">
        <v>4382</v>
      </c>
      <c r="U1197" s="79"/>
      <c r="V1197" s="82" t="s">
        <v>5326</v>
      </c>
      <c r="W1197" s="81">
        <v>42853.704351851855</v>
      </c>
      <c r="X1197" s="82" t="s">
        <v>6781</v>
      </c>
      <c r="Y1197" s="79"/>
      <c r="Z1197" s="79"/>
      <c r="AA1197" s="83" t="s">
        <v>8828</v>
      </c>
      <c r="AB1197" s="79"/>
      <c r="AC1197" s="79" t="b">
        <v>0</v>
      </c>
      <c r="AD1197" s="79">
        <v>0</v>
      </c>
      <c r="AE1197" s="83" t="s">
        <v>9915</v>
      </c>
      <c r="AF1197" s="79" t="b">
        <v>0</v>
      </c>
      <c r="AG1197" s="79" t="s">
        <v>9963</v>
      </c>
      <c r="AH1197" s="79"/>
      <c r="AI1197" s="83" t="s">
        <v>9915</v>
      </c>
      <c r="AJ1197" s="79" t="b">
        <v>0</v>
      </c>
      <c r="AK1197" s="79">
        <v>6</v>
      </c>
      <c r="AL1197" s="83" t="s">
        <v>9741</v>
      </c>
      <c r="AM1197" s="79" t="s">
        <v>9991</v>
      </c>
      <c r="AN1197" s="79" t="b">
        <v>0</v>
      </c>
      <c r="AO1197" s="83" t="s">
        <v>9741</v>
      </c>
      <c r="AP1197" s="79" t="s">
        <v>179</v>
      </c>
      <c r="AQ1197" s="79">
        <v>0</v>
      </c>
      <c r="AR1197" s="79">
        <v>0</v>
      </c>
      <c r="AS1197" s="79"/>
      <c r="AT1197" s="79"/>
      <c r="AU1197" s="79"/>
      <c r="AV1197" s="79"/>
      <c r="AW1197" s="79"/>
      <c r="AX1197" s="79"/>
      <c r="AY1197" s="79"/>
      <c r="AZ1197" s="79"/>
      <c r="BA1197">
        <v>1</v>
      </c>
      <c r="BB1197">
        <v>0</v>
      </c>
      <c r="BC1197" s="79" t="str">
        <f>IF(Edges[[#This Row],[Sentiment]]=0,"NEUTRAL",IF(Edges[[#This Row],[Sentiment]]=1,"POSITIVE",IF(Edges[[#This Row],[Sentiment]]=-1,"NEGATIVE")))</f>
        <v>NEUTRAL</v>
      </c>
      <c r="BD1197" s="79" t="str">
        <f>IF(Edges[[#This Row],[Vertex 1]]=Edges[[#This Row],[Vertex 2]],"HIDE","SHOW")</f>
        <v>SHOW</v>
      </c>
      <c r="BE1197" s="78" t="str">
        <f>REPLACE(INDEX(GroupVertices[Group], MATCH(Edges[[#This Row],[Vertex 1]],GroupVertices[Vertex],0)),1,1,"")</f>
        <v>EUTRAL</v>
      </c>
      <c r="BF1197" s="78" t="str">
        <f>REPLACE(INDEX(GroupVertices[Group], MATCH(Edges[[#This Row],[Vertex 2]],GroupVertices[Vertex],0)),1,1,"")</f>
        <v>eneral</v>
      </c>
    </row>
    <row r="1198" spans="1:58" x14ac:dyDescent="0.25">
      <c r="A1198" s="64" t="s">
        <v>967</v>
      </c>
      <c r="B1198" s="64" t="s">
        <v>1497</v>
      </c>
      <c r="C1198" s="65"/>
      <c r="D1198" s="66"/>
      <c r="E1198" s="67"/>
      <c r="F1198" s="68"/>
      <c r="G1198" s="65" t="str">
        <f>IF(Edges[[#This Row],[Vertex 1]]=Edges[[#This Row],[Vertex 2]],"HIDE","SHOW")</f>
        <v>SHOW</v>
      </c>
      <c r="H1198" s="69"/>
      <c r="I1198" s="70"/>
      <c r="J1198" s="70"/>
      <c r="K1198" s="34" t="s">
        <v>65</v>
      </c>
      <c r="L1198" s="77">
        <v>1198</v>
      </c>
      <c r="M1198" s="77"/>
      <c r="N1198" s="72"/>
      <c r="O1198" s="79" t="s">
        <v>1646</v>
      </c>
      <c r="P1198" s="81">
        <v>42853.704351851855</v>
      </c>
      <c r="Q1198" s="79" t="s">
        <v>2318</v>
      </c>
      <c r="R1198" s="79"/>
      <c r="S1198" s="79"/>
      <c r="T1198" s="79" t="s">
        <v>4382</v>
      </c>
      <c r="U1198" s="79"/>
      <c r="V1198" s="82" t="s">
        <v>5326</v>
      </c>
      <c r="W1198" s="81">
        <v>42853.704351851855</v>
      </c>
      <c r="X1198" s="82" t="s">
        <v>6781</v>
      </c>
      <c r="Y1198" s="79"/>
      <c r="Z1198" s="79"/>
      <c r="AA1198" s="83" t="s">
        <v>8828</v>
      </c>
      <c r="AB1198" s="79"/>
      <c r="AC1198" s="79" t="b">
        <v>0</v>
      </c>
      <c r="AD1198" s="79">
        <v>0</v>
      </c>
      <c r="AE1198" s="83" t="s">
        <v>9915</v>
      </c>
      <c r="AF1198" s="79" t="b">
        <v>0</v>
      </c>
      <c r="AG1198" s="79" t="s">
        <v>9963</v>
      </c>
      <c r="AH1198" s="79"/>
      <c r="AI1198" s="83" t="s">
        <v>9915</v>
      </c>
      <c r="AJ1198" s="79" t="b">
        <v>0</v>
      </c>
      <c r="AK1198" s="79">
        <v>6</v>
      </c>
      <c r="AL1198" s="83" t="s">
        <v>9741</v>
      </c>
      <c r="AM1198" s="79" t="s">
        <v>9991</v>
      </c>
      <c r="AN1198" s="79" t="b">
        <v>0</v>
      </c>
      <c r="AO1198" s="83" t="s">
        <v>9741</v>
      </c>
      <c r="AP1198" s="79" t="s">
        <v>179</v>
      </c>
      <c r="AQ1198" s="79">
        <v>0</v>
      </c>
      <c r="AR1198" s="79">
        <v>0</v>
      </c>
      <c r="AS1198" s="79"/>
      <c r="AT1198" s="79"/>
      <c r="AU1198" s="79"/>
      <c r="AV1198" s="79"/>
      <c r="AW1198" s="79"/>
      <c r="AX1198" s="79"/>
      <c r="AY1198" s="79"/>
      <c r="AZ1198" s="79"/>
      <c r="BA1198">
        <v>1</v>
      </c>
      <c r="BB1198">
        <v>0</v>
      </c>
      <c r="BC1198" s="79" t="str">
        <f>IF(Edges[[#This Row],[Sentiment]]=0,"NEUTRAL",IF(Edges[[#This Row],[Sentiment]]=1,"POSITIVE",IF(Edges[[#This Row],[Sentiment]]=-1,"NEGATIVE")))</f>
        <v>NEUTRAL</v>
      </c>
      <c r="BD1198" s="79" t="str">
        <f>IF(Edges[[#This Row],[Vertex 1]]=Edges[[#This Row],[Vertex 2]],"HIDE","SHOW")</f>
        <v>SHOW</v>
      </c>
      <c r="BE1198" s="78" t="str">
        <f>REPLACE(INDEX(GroupVertices[Group], MATCH(Edges[[#This Row],[Vertex 1]],GroupVertices[Vertex],0)),1,1,"")</f>
        <v>EUTRAL</v>
      </c>
      <c r="BF1198" s="78" t="str">
        <f>REPLACE(INDEX(GroupVertices[Group], MATCH(Edges[[#This Row],[Vertex 2]],GroupVertices[Vertex],0)),1,1,"")</f>
        <v>OSITIVE</v>
      </c>
    </row>
    <row r="1199" spans="1:58" hidden="1" x14ac:dyDescent="0.25">
      <c r="A1199" s="64" t="s">
        <v>968</v>
      </c>
      <c r="B1199" s="64" t="s">
        <v>968</v>
      </c>
      <c r="C1199" s="65"/>
      <c r="D1199" s="66"/>
      <c r="E1199" s="67"/>
      <c r="F1199" s="68"/>
      <c r="G1199" s="65" t="str">
        <f>IF(Edges[[#This Row],[Vertex 1]]=Edges[[#This Row],[Vertex 2]],"HIDE","SHOW")</f>
        <v>HIDE</v>
      </c>
      <c r="H1199" s="69"/>
      <c r="I1199" s="70"/>
      <c r="J1199" s="70"/>
      <c r="K1199" s="34"/>
      <c r="L1199" s="77"/>
      <c r="M1199" s="77"/>
      <c r="N1199" s="72"/>
      <c r="O1199" s="79" t="s">
        <v>179</v>
      </c>
      <c r="P1199" s="81">
        <v>42852.491273148145</v>
      </c>
      <c r="Q1199" s="79" t="s">
        <v>2327</v>
      </c>
      <c r="R1199" s="82" t="s">
        <v>3336</v>
      </c>
      <c r="S1199" s="79" t="s">
        <v>4048</v>
      </c>
      <c r="T1199" s="79"/>
      <c r="U1199" s="82" t="s">
        <v>4619</v>
      </c>
      <c r="V1199" s="82" t="s">
        <v>4619</v>
      </c>
      <c r="W1199" s="81">
        <v>42852.491273148145</v>
      </c>
      <c r="X1199" s="82" t="s">
        <v>6782</v>
      </c>
      <c r="Y1199" s="79"/>
      <c r="Z1199" s="79"/>
      <c r="AA1199" s="83" t="s">
        <v>8829</v>
      </c>
      <c r="AB1199" s="79"/>
      <c r="AC1199" s="79" t="b">
        <v>0</v>
      </c>
      <c r="AD1199" s="79">
        <v>0</v>
      </c>
      <c r="AE1199" s="83" t="s">
        <v>9915</v>
      </c>
      <c r="AF1199" s="79" t="b">
        <v>0</v>
      </c>
      <c r="AG1199" s="79" t="s">
        <v>9963</v>
      </c>
      <c r="AH1199" s="79"/>
      <c r="AI1199" s="83" t="s">
        <v>9915</v>
      </c>
      <c r="AJ1199" s="79" t="b">
        <v>0</v>
      </c>
      <c r="AK1199" s="79">
        <v>0</v>
      </c>
      <c r="AL1199" s="83" t="s">
        <v>9915</v>
      </c>
      <c r="AM1199" s="79" t="s">
        <v>9998</v>
      </c>
      <c r="AN1199" s="79" t="b">
        <v>0</v>
      </c>
      <c r="AO1199" s="83" t="s">
        <v>8829</v>
      </c>
      <c r="AP1199" s="79" t="s">
        <v>179</v>
      </c>
      <c r="AQ1199" s="79">
        <v>0</v>
      </c>
      <c r="AR1199" s="79">
        <v>0</v>
      </c>
      <c r="AS1199" s="79"/>
      <c r="AT1199" s="79"/>
      <c r="AU1199" s="79"/>
      <c r="AV1199" s="79"/>
      <c r="AW1199" s="79"/>
      <c r="AX1199" s="79"/>
      <c r="AY1199" s="79"/>
      <c r="AZ1199" s="79"/>
      <c r="BA1199">
        <v>4</v>
      </c>
      <c r="BB1199">
        <v>-1</v>
      </c>
      <c r="BC1199" s="79" t="str">
        <f>IF(Edges[[#This Row],[Sentiment]]=0,"NEUTRAL",IF(Edges[[#This Row],[Sentiment]]=1,"POSITIVE",IF(Edges[[#This Row],[Sentiment]]=-1,"NEGATIVE")))</f>
        <v>NEGATIVE</v>
      </c>
      <c r="BD1199" s="79" t="str">
        <f>IF(Edges[[#This Row],[Vertex 1]]=Edges[[#This Row],[Vertex 2]],"HIDE","SHOW")</f>
        <v>HIDE</v>
      </c>
      <c r="BE1199" s="124" t="e">
        <f>REPLACE(INDEX(GroupVertices[Group], MATCH(Edges[[#This Row],[Vertex 1]],GroupVertices[Vertex],0)),1,1,"")</f>
        <v>#N/A</v>
      </c>
      <c r="BF1199" s="124" t="e">
        <f>REPLACE(INDEX(GroupVertices[Group], MATCH(Edges[[#This Row],[Vertex 2]],GroupVertices[Vertex],0)),1,1,"")</f>
        <v>#N/A</v>
      </c>
    </row>
    <row r="1200" spans="1:58" hidden="1" x14ac:dyDescent="0.25">
      <c r="A1200" s="64" t="s">
        <v>968</v>
      </c>
      <c r="B1200" s="64" t="s">
        <v>968</v>
      </c>
      <c r="C1200" s="65"/>
      <c r="D1200" s="66"/>
      <c r="E1200" s="67"/>
      <c r="F1200" s="68"/>
      <c r="G1200" s="65" t="str">
        <f>IF(Edges[[#This Row],[Vertex 1]]=Edges[[#This Row],[Vertex 2]],"HIDE","SHOW")</f>
        <v>HIDE</v>
      </c>
      <c r="H1200" s="69"/>
      <c r="I1200" s="70"/>
      <c r="J1200" s="70"/>
      <c r="K1200" s="34"/>
      <c r="L1200" s="77"/>
      <c r="M1200" s="77"/>
      <c r="N1200" s="72"/>
      <c r="O1200" s="79" t="s">
        <v>179</v>
      </c>
      <c r="P1200" s="81">
        <v>42852.644108796296</v>
      </c>
      <c r="Q1200" s="79" t="s">
        <v>2328</v>
      </c>
      <c r="R1200" s="82" t="s">
        <v>3364</v>
      </c>
      <c r="S1200" s="79" t="s">
        <v>4048</v>
      </c>
      <c r="T1200" s="79"/>
      <c r="U1200" s="82" t="s">
        <v>4620</v>
      </c>
      <c r="V1200" s="82" t="s">
        <v>4620</v>
      </c>
      <c r="W1200" s="81">
        <v>42852.644108796296</v>
      </c>
      <c r="X1200" s="82" t="s">
        <v>6783</v>
      </c>
      <c r="Y1200" s="79"/>
      <c r="Z1200" s="79"/>
      <c r="AA1200" s="83" t="s">
        <v>8830</v>
      </c>
      <c r="AB1200" s="79"/>
      <c r="AC1200" s="79" t="b">
        <v>0</v>
      </c>
      <c r="AD1200" s="79">
        <v>0</v>
      </c>
      <c r="AE1200" s="83" t="s">
        <v>9915</v>
      </c>
      <c r="AF1200" s="79" t="b">
        <v>0</v>
      </c>
      <c r="AG1200" s="79" t="s">
        <v>9963</v>
      </c>
      <c r="AH1200" s="79"/>
      <c r="AI1200" s="83" t="s">
        <v>9915</v>
      </c>
      <c r="AJ1200" s="79" t="b">
        <v>0</v>
      </c>
      <c r="AK1200" s="79">
        <v>0</v>
      </c>
      <c r="AL1200" s="83" t="s">
        <v>9915</v>
      </c>
      <c r="AM1200" s="79" t="s">
        <v>9998</v>
      </c>
      <c r="AN1200" s="79" t="b">
        <v>0</v>
      </c>
      <c r="AO1200" s="83" t="s">
        <v>8830</v>
      </c>
      <c r="AP1200" s="79" t="s">
        <v>179</v>
      </c>
      <c r="AQ1200" s="79">
        <v>0</v>
      </c>
      <c r="AR1200" s="79">
        <v>0</v>
      </c>
      <c r="AS1200" s="79"/>
      <c r="AT1200" s="79"/>
      <c r="AU1200" s="79"/>
      <c r="AV1200" s="79"/>
      <c r="AW1200" s="79"/>
      <c r="AX1200" s="79"/>
      <c r="AY1200" s="79"/>
      <c r="AZ1200" s="79"/>
      <c r="BA1200">
        <v>4</v>
      </c>
      <c r="BB1200">
        <v>-1</v>
      </c>
      <c r="BC1200" s="79" t="str">
        <f>IF(Edges[[#This Row],[Sentiment]]=0,"NEUTRAL",IF(Edges[[#This Row],[Sentiment]]=1,"POSITIVE",IF(Edges[[#This Row],[Sentiment]]=-1,"NEGATIVE")))</f>
        <v>NEGATIVE</v>
      </c>
      <c r="BD1200" s="79" t="str">
        <f>IF(Edges[[#This Row],[Vertex 1]]=Edges[[#This Row],[Vertex 2]],"HIDE","SHOW")</f>
        <v>HIDE</v>
      </c>
      <c r="BE1200" s="124" t="e">
        <f>REPLACE(INDEX(GroupVertices[Group], MATCH(Edges[[#This Row],[Vertex 1]],GroupVertices[Vertex],0)),1,1,"")</f>
        <v>#N/A</v>
      </c>
      <c r="BF1200" s="124" t="e">
        <f>REPLACE(INDEX(GroupVertices[Group], MATCH(Edges[[#This Row],[Vertex 2]],GroupVertices[Vertex],0)),1,1,"")</f>
        <v>#N/A</v>
      </c>
    </row>
    <row r="1201" spans="1:58" hidden="1" x14ac:dyDescent="0.25">
      <c r="A1201" s="64" t="s">
        <v>968</v>
      </c>
      <c r="B1201" s="64" t="s">
        <v>968</v>
      </c>
      <c r="C1201" s="65"/>
      <c r="D1201" s="66"/>
      <c r="E1201" s="67"/>
      <c r="F1201" s="68"/>
      <c r="G1201" s="65" t="str">
        <f>IF(Edges[[#This Row],[Vertex 1]]=Edges[[#This Row],[Vertex 2]],"HIDE","SHOW")</f>
        <v>HIDE</v>
      </c>
      <c r="H1201" s="69"/>
      <c r="I1201" s="70"/>
      <c r="J1201" s="70"/>
      <c r="K1201" s="34"/>
      <c r="L1201" s="77"/>
      <c r="M1201" s="77"/>
      <c r="N1201" s="72"/>
      <c r="O1201" s="79" t="s">
        <v>179</v>
      </c>
      <c r="P1201" s="81">
        <v>42853.223263888889</v>
      </c>
      <c r="Q1201" s="79" t="s">
        <v>2329</v>
      </c>
      <c r="R1201" s="82" t="s">
        <v>3436</v>
      </c>
      <c r="S1201" s="79" t="s">
        <v>4048</v>
      </c>
      <c r="T1201" s="79"/>
      <c r="U1201" s="82" t="s">
        <v>4621</v>
      </c>
      <c r="V1201" s="82" t="s">
        <v>4621</v>
      </c>
      <c r="W1201" s="81">
        <v>42853.223263888889</v>
      </c>
      <c r="X1201" s="82" t="s">
        <v>6784</v>
      </c>
      <c r="Y1201" s="79"/>
      <c r="Z1201" s="79"/>
      <c r="AA1201" s="83" t="s">
        <v>8831</v>
      </c>
      <c r="AB1201" s="79"/>
      <c r="AC1201" s="79" t="b">
        <v>0</v>
      </c>
      <c r="AD1201" s="79">
        <v>0</v>
      </c>
      <c r="AE1201" s="83" t="s">
        <v>9915</v>
      </c>
      <c r="AF1201" s="79" t="b">
        <v>0</v>
      </c>
      <c r="AG1201" s="79" t="s">
        <v>9963</v>
      </c>
      <c r="AH1201" s="79"/>
      <c r="AI1201" s="83" t="s">
        <v>9915</v>
      </c>
      <c r="AJ1201" s="79" t="b">
        <v>0</v>
      </c>
      <c r="AK1201" s="79">
        <v>0</v>
      </c>
      <c r="AL1201" s="83" t="s">
        <v>9915</v>
      </c>
      <c r="AM1201" s="79" t="s">
        <v>9998</v>
      </c>
      <c r="AN1201" s="79" t="b">
        <v>0</v>
      </c>
      <c r="AO1201" s="83" t="s">
        <v>8831</v>
      </c>
      <c r="AP1201" s="79" t="s">
        <v>179</v>
      </c>
      <c r="AQ1201" s="79">
        <v>0</v>
      </c>
      <c r="AR1201" s="79">
        <v>0</v>
      </c>
      <c r="AS1201" s="79"/>
      <c r="AT1201" s="79"/>
      <c r="AU1201" s="79"/>
      <c r="AV1201" s="79"/>
      <c r="AW1201" s="79"/>
      <c r="AX1201" s="79"/>
      <c r="AY1201" s="79"/>
      <c r="AZ1201" s="79"/>
      <c r="BA1201">
        <v>4</v>
      </c>
      <c r="BB1201">
        <v>-1</v>
      </c>
      <c r="BC1201" s="79" t="str">
        <f>IF(Edges[[#This Row],[Sentiment]]=0,"NEUTRAL",IF(Edges[[#This Row],[Sentiment]]=1,"POSITIVE",IF(Edges[[#This Row],[Sentiment]]=-1,"NEGATIVE")))</f>
        <v>NEGATIVE</v>
      </c>
      <c r="BD1201" s="79" t="str">
        <f>IF(Edges[[#This Row],[Vertex 1]]=Edges[[#This Row],[Vertex 2]],"HIDE","SHOW")</f>
        <v>HIDE</v>
      </c>
      <c r="BE1201" s="124" t="e">
        <f>REPLACE(INDEX(GroupVertices[Group], MATCH(Edges[[#This Row],[Vertex 1]],GroupVertices[Vertex],0)),1,1,"")</f>
        <v>#N/A</v>
      </c>
      <c r="BF1201" s="124" t="e">
        <f>REPLACE(INDEX(GroupVertices[Group], MATCH(Edges[[#This Row],[Vertex 2]],GroupVertices[Vertex],0)),1,1,"")</f>
        <v>#N/A</v>
      </c>
    </row>
    <row r="1202" spans="1:58" hidden="1" x14ac:dyDescent="0.25">
      <c r="A1202" s="64" t="s">
        <v>968</v>
      </c>
      <c r="B1202" s="64" t="s">
        <v>968</v>
      </c>
      <c r="C1202" s="65"/>
      <c r="D1202" s="66"/>
      <c r="E1202" s="67"/>
      <c r="F1202" s="68"/>
      <c r="G1202" s="65" t="str">
        <f>IF(Edges[[#This Row],[Vertex 1]]=Edges[[#This Row],[Vertex 2]],"HIDE","SHOW")</f>
        <v>HIDE</v>
      </c>
      <c r="H1202" s="69"/>
      <c r="I1202" s="70"/>
      <c r="J1202" s="70"/>
      <c r="K1202" s="34"/>
      <c r="L1202" s="77"/>
      <c r="M1202" s="77"/>
      <c r="N1202" s="72"/>
      <c r="O1202" s="79" t="s">
        <v>179</v>
      </c>
      <c r="P1202" s="81">
        <v>42853.705914351849</v>
      </c>
      <c r="Q1202" s="79" t="s">
        <v>2330</v>
      </c>
      <c r="R1202" s="82" t="s">
        <v>3579</v>
      </c>
      <c r="S1202" s="79" t="s">
        <v>4048</v>
      </c>
      <c r="T1202" s="79"/>
      <c r="U1202" s="82" t="s">
        <v>4622</v>
      </c>
      <c r="V1202" s="82" t="s">
        <v>4622</v>
      </c>
      <c r="W1202" s="81">
        <v>42853.705914351849</v>
      </c>
      <c r="X1202" s="82" t="s">
        <v>6785</v>
      </c>
      <c r="Y1202" s="79"/>
      <c r="Z1202" s="79"/>
      <c r="AA1202" s="83" t="s">
        <v>8832</v>
      </c>
      <c r="AB1202" s="79"/>
      <c r="AC1202" s="79" t="b">
        <v>0</v>
      </c>
      <c r="AD1202" s="79">
        <v>0</v>
      </c>
      <c r="AE1202" s="83" t="s">
        <v>9915</v>
      </c>
      <c r="AF1202" s="79" t="b">
        <v>0</v>
      </c>
      <c r="AG1202" s="79" t="s">
        <v>9963</v>
      </c>
      <c r="AH1202" s="79"/>
      <c r="AI1202" s="83" t="s">
        <v>9915</v>
      </c>
      <c r="AJ1202" s="79" t="b">
        <v>0</v>
      </c>
      <c r="AK1202" s="79">
        <v>0</v>
      </c>
      <c r="AL1202" s="83" t="s">
        <v>9915</v>
      </c>
      <c r="AM1202" s="79" t="s">
        <v>9998</v>
      </c>
      <c r="AN1202" s="79" t="b">
        <v>0</v>
      </c>
      <c r="AO1202" s="83" t="s">
        <v>8832</v>
      </c>
      <c r="AP1202" s="79" t="s">
        <v>179</v>
      </c>
      <c r="AQ1202" s="79">
        <v>0</v>
      </c>
      <c r="AR1202" s="79">
        <v>0</v>
      </c>
      <c r="AS1202" s="79"/>
      <c r="AT1202" s="79"/>
      <c r="AU1202" s="79"/>
      <c r="AV1202" s="79"/>
      <c r="AW1202" s="79"/>
      <c r="AX1202" s="79"/>
      <c r="AY1202" s="79"/>
      <c r="AZ1202" s="79"/>
      <c r="BA1202">
        <v>4</v>
      </c>
      <c r="BB1202">
        <v>-1</v>
      </c>
      <c r="BC1202" s="79" t="str">
        <f>IF(Edges[[#This Row],[Sentiment]]=0,"NEUTRAL",IF(Edges[[#This Row],[Sentiment]]=1,"POSITIVE",IF(Edges[[#This Row],[Sentiment]]=-1,"NEGATIVE")))</f>
        <v>NEGATIVE</v>
      </c>
      <c r="BD1202" s="79" t="str">
        <f>IF(Edges[[#This Row],[Vertex 1]]=Edges[[#This Row],[Vertex 2]],"HIDE","SHOW")</f>
        <v>HIDE</v>
      </c>
      <c r="BE1202" s="124" t="e">
        <f>REPLACE(INDEX(GroupVertices[Group], MATCH(Edges[[#This Row],[Vertex 1]],GroupVertices[Vertex],0)),1,1,"")</f>
        <v>#N/A</v>
      </c>
      <c r="BF1202" s="124" t="e">
        <f>REPLACE(INDEX(GroupVertices[Group], MATCH(Edges[[#This Row],[Vertex 2]],GroupVertices[Vertex],0)),1,1,"")</f>
        <v>#N/A</v>
      </c>
    </row>
    <row r="1203" spans="1:58" x14ac:dyDescent="0.25">
      <c r="A1203" s="64" t="s">
        <v>969</v>
      </c>
      <c r="B1203" s="64" t="s">
        <v>1602</v>
      </c>
      <c r="C1203" s="65"/>
      <c r="D1203" s="66"/>
      <c r="E1203" s="67"/>
      <c r="F1203" s="68"/>
      <c r="G1203" s="65" t="str">
        <f>IF(Edges[[#This Row],[Vertex 1]]=Edges[[#This Row],[Vertex 2]],"HIDE","SHOW")</f>
        <v>SHOW</v>
      </c>
      <c r="H1203" s="69"/>
      <c r="I1203" s="70"/>
      <c r="J1203" s="70"/>
      <c r="K1203" s="34" t="s">
        <v>65</v>
      </c>
      <c r="L1203" s="77">
        <v>1203</v>
      </c>
      <c r="M1203" s="77"/>
      <c r="N1203" s="72"/>
      <c r="O1203" s="79" t="s">
        <v>1647</v>
      </c>
      <c r="P1203" s="81">
        <v>42853.707048611112</v>
      </c>
      <c r="Q1203" s="79" t="s">
        <v>2331</v>
      </c>
      <c r="R1203" s="79"/>
      <c r="S1203" s="79"/>
      <c r="T1203" s="79"/>
      <c r="U1203" s="79"/>
      <c r="V1203" s="82" t="s">
        <v>5327</v>
      </c>
      <c r="W1203" s="81">
        <v>42853.707048611112</v>
      </c>
      <c r="X1203" s="82" t="s">
        <v>6786</v>
      </c>
      <c r="Y1203" s="79"/>
      <c r="Z1203" s="79"/>
      <c r="AA1203" s="83" t="s">
        <v>8833</v>
      </c>
      <c r="AB1203" s="83" t="s">
        <v>9896</v>
      </c>
      <c r="AC1203" s="79" t="b">
        <v>0</v>
      </c>
      <c r="AD1203" s="79">
        <v>0</v>
      </c>
      <c r="AE1203" s="83" t="s">
        <v>9939</v>
      </c>
      <c r="AF1203" s="79" t="b">
        <v>0</v>
      </c>
      <c r="AG1203" s="79" t="s">
        <v>9963</v>
      </c>
      <c r="AH1203" s="79"/>
      <c r="AI1203" s="83" t="s">
        <v>9915</v>
      </c>
      <c r="AJ1203" s="79" t="b">
        <v>0</v>
      </c>
      <c r="AK1203" s="79">
        <v>0</v>
      </c>
      <c r="AL1203" s="83" t="s">
        <v>9915</v>
      </c>
      <c r="AM1203" s="79" t="s">
        <v>9991</v>
      </c>
      <c r="AN1203" s="79" t="b">
        <v>0</v>
      </c>
      <c r="AO1203" s="83" t="s">
        <v>9896</v>
      </c>
      <c r="AP1203" s="79" t="s">
        <v>179</v>
      </c>
      <c r="AQ1203" s="79">
        <v>0</v>
      </c>
      <c r="AR1203" s="79">
        <v>0</v>
      </c>
      <c r="AS1203" s="79"/>
      <c r="AT1203" s="79"/>
      <c r="AU1203" s="79"/>
      <c r="AV1203" s="79"/>
      <c r="AW1203" s="79"/>
      <c r="AX1203" s="79"/>
      <c r="AY1203" s="79"/>
      <c r="AZ1203" s="79"/>
      <c r="BA1203">
        <v>1</v>
      </c>
      <c r="BB1203">
        <v>0</v>
      </c>
      <c r="BC1203" s="79" t="str">
        <f>IF(Edges[[#This Row],[Sentiment]]=0,"NEUTRAL",IF(Edges[[#This Row],[Sentiment]]=1,"POSITIVE",IF(Edges[[#This Row],[Sentiment]]=-1,"NEGATIVE")))</f>
        <v>NEUTRAL</v>
      </c>
      <c r="BD1203" s="79" t="str">
        <f>IF(Edges[[#This Row],[Vertex 1]]=Edges[[#This Row],[Vertex 2]],"HIDE","SHOW")</f>
        <v>SHOW</v>
      </c>
      <c r="BE1203" s="78" t="str">
        <f>REPLACE(INDEX(GroupVertices[Group], MATCH(Edges[[#This Row],[Vertex 1]],GroupVertices[Vertex],0)),1,1,"")</f>
        <v>EUTRAL</v>
      </c>
      <c r="BF1203" s="78" t="str">
        <f>REPLACE(INDEX(GroupVertices[Group], MATCH(Edges[[#This Row],[Vertex 2]],GroupVertices[Vertex],0)),1,1,"")</f>
        <v>EUTRAL</v>
      </c>
    </row>
    <row r="1204" spans="1:58" hidden="1" x14ac:dyDescent="0.25">
      <c r="A1204" s="64" t="s">
        <v>970</v>
      </c>
      <c r="B1204" s="64" t="s">
        <v>970</v>
      </c>
      <c r="C1204" s="65"/>
      <c r="D1204" s="66"/>
      <c r="E1204" s="67"/>
      <c r="F1204" s="68"/>
      <c r="G1204" s="65" t="str">
        <f>IF(Edges[[#This Row],[Vertex 1]]=Edges[[#This Row],[Vertex 2]],"HIDE","SHOW")</f>
        <v>HIDE</v>
      </c>
      <c r="H1204" s="69"/>
      <c r="I1204" s="70"/>
      <c r="J1204" s="70"/>
      <c r="K1204" s="34"/>
      <c r="L1204" s="77"/>
      <c r="M1204" s="77"/>
      <c r="N1204" s="72"/>
      <c r="O1204" s="79" t="s">
        <v>179</v>
      </c>
      <c r="P1204" s="81">
        <v>42853.708171296297</v>
      </c>
      <c r="Q1204" s="79" t="s">
        <v>2332</v>
      </c>
      <c r="R1204" s="82" t="s">
        <v>3478</v>
      </c>
      <c r="S1204" s="79" t="s">
        <v>4037</v>
      </c>
      <c r="T1204" s="79"/>
      <c r="U1204" s="79"/>
      <c r="V1204" s="82" t="s">
        <v>4787</v>
      </c>
      <c r="W1204" s="81">
        <v>42853.708171296297</v>
      </c>
      <c r="X1204" s="82" t="s">
        <v>6787</v>
      </c>
      <c r="Y1204" s="79"/>
      <c r="Z1204" s="79"/>
      <c r="AA1204" s="83" t="s">
        <v>8834</v>
      </c>
      <c r="AB1204" s="79"/>
      <c r="AC1204" s="79" t="b">
        <v>0</v>
      </c>
      <c r="AD1204" s="79">
        <v>2</v>
      </c>
      <c r="AE1204" s="83" t="s">
        <v>9915</v>
      </c>
      <c r="AF1204" s="79" t="b">
        <v>0</v>
      </c>
      <c r="AG1204" s="79" t="s">
        <v>9963</v>
      </c>
      <c r="AH1204" s="79"/>
      <c r="AI1204" s="83" t="s">
        <v>9915</v>
      </c>
      <c r="AJ1204" s="79" t="b">
        <v>0</v>
      </c>
      <c r="AK1204" s="79">
        <v>0</v>
      </c>
      <c r="AL1204" s="83" t="s">
        <v>9915</v>
      </c>
      <c r="AM1204" s="79" t="s">
        <v>10040</v>
      </c>
      <c r="AN1204" s="79" t="b">
        <v>0</v>
      </c>
      <c r="AO1204" s="83" t="s">
        <v>8834</v>
      </c>
      <c r="AP1204" s="79" t="s">
        <v>179</v>
      </c>
      <c r="AQ1204" s="79">
        <v>0</v>
      </c>
      <c r="AR1204" s="79">
        <v>0</v>
      </c>
      <c r="AS1204" s="79"/>
      <c r="AT1204" s="79"/>
      <c r="AU1204" s="79"/>
      <c r="AV1204" s="79"/>
      <c r="AW1204" s="79"/>
      <c r="AX1204" s="79"/>
      <c r="AY1204" s="79"/>
      <c r="AZ1204" s="79"/>
      <c r="BA1204">
        <v>1</v>
      </c>
      <c r="BB1204">
        <v>0</v>
      </c>
      <c r="BC1204" s="79" t="str">
        <f>IF(Edges[[#This Row],[Sentiment]]=0,"NEUTRAL",IF(Edges[[#This Row],[Sentiment]]=1,"POSITIVE",IF(Edges[[#This Row],[Sentiment]]=-1,"NEGATIVE")))</f>
        <v>NEUTRAL</v>
      </c>
      <c r="BD1204" s="79" t="str">
        <f>IF(Edges[[#This Row],[Vertex 1]]=Edges[[#This Row],[Vertex 2]],"HIDE","SHOW")</f>
        <v>HIDE</v>
      </c>
      <c r="BE1204" s="124" t="e">
        <f>REPLACE(INDEX(GroupVertices[Group], MATCH(Edges[[#This Row],[Vertex 1]],GroupVertices[Vertex],0)),1,1,"")</f>
        <v>#N/A</v>
      </c>
      <c r="BF1204" s="124" t="e">
        <f>REPLACE(INDEX(GroupVertices[Group], MATCH(Edges[[#This Row],[Vertex 2]],GroupVertices[Vertex],0)),1,1,"")</f>
        <v>#N/A</v>
      </c>
    </row>
    <row r="1205" spans="1:58" hidden="1" x14ac:dyDescent="0.25">
      <c r="A1205" s="64" t="s">
        <v>971</v>
      </c>
      <c r="B1205" s="64" t="s">
        <v>971</v>
      </c>
      <c r="C1205" s="65"/>
      <c r="D1205" s="66"/>
      <c r="E1205" s="67"/>
      <c r="F1205" s="68"/>
      <c r="G1205" s="65" t="str">
        <f>IF(Edges[[#This Row],[Vertex 1]]=Edges[[#This Row],[Vertex 2]],"HIDE","SHOW")</f>
        <v>HIDE</v>
      </c>
      <c r="H1205" s="69"/>
      <c r="I1205" s="70"/>
      <c r="J1205" s="70"/>
      <c r="K1205" s="34"/>
      <c r="L1205" s="77"/>
      <c r="M1205" s="77"/>
      <c r="N1205" s="72"/>
      <c r="O1205" s="79" t="s">
        <v>179</v>
      </c>
      <c r="P1205" s="81">
        <v>42853.708321759259</v>
      </c>
      <c r="Q1205" s="79" t="s">
        <v>2333</v>
      </c>
      <c r="R1205" s="82" t="s">
        <v>3478</v>
      </c>
      <c r="S1205" s="79" t="s">
        <v>4037</v>
      </c>
      <c r="T1205" s="79"/>
      <c r="U1205" s="79"/>
      <c r="V1205" s="82" t="s">
        <v>5328</v>
      </c>
      <c r="W1205" s="81">
        <v>42853.708321759259</v>
      </c>
      <c r="X1205" s="82" t="s">
        <v>6788</v>
      </c>
      <c r="Y1205" s="79"/>
      <c r="Z1205" s="79"/>
      <c r="AA1205" s="83" t="s">
        <v>8835</v>
      </c>
      <c r="AB1205" s="79"/>
      <c r="AC1205" s="79" t="b">
        <v>0</v>
      </c>
      <c r="AD1205" s="79">
        <v>0</v>
      </c>
      <c r="AE1205" s="83" t="s">
        <v>9915</v>
      </c>
      <c r="AF1205" s="79" t="b">
        <v>0</v>
      </c>
      <c r="AG1205" s="79" t="s">
        <v>9963</v>
      </c>
      <c r="AH1205" s="79"/>
      <c r="AI1205" s="83" t="s">
        <v>9915</v>
      </c>
      <c r="AJ1205" s="79" t="b">
        <v>0</v>
      </c>
      <c r="AK1205" s="79">
        <v>0</v>
      </c>
      <c r="AL1205" s="83" t="s">
        <v>9915</v>
      </c>
      <c r="AM1205" s="79" t="s">
        <v>10040</v>
      </c>
      <c r="AN1205" s="79" t="b">
        <v>0</v>
      </c>
      <c r="AO1205" s="83" t="s">
        <v>8835</v>
      </c>
      <c r="AP1205" s="79" t="s">
        <v>179</v>
      </c>
      <c r="AQ1205" s="79">
        <v>0</v>
      </c>
      <c r="AR1205" s="79">
        <v>0</v>
      </c>
      <c r="AS1205" s="79"/>
      <c r="AT1205" s="79"/>
      <c r="AU1205" s="79"/>
      <c r="AV1205" s="79"/>
      <c r="AW1205" s="79"/>
      <c r="AX1205" s="79"/>
      <c r="AY1205" s="79"/>
      <c r="AZ1205" s="79"/>
      <c r="BA1205">
        <v>1</v>
      </c>
      <c r="BB1205">
        <v>0</v>
      </c>
      <c r="BC1205" s="79" t="str">
        <f>IF(Edges[[#This Row],[Sentiment]]=0,"NEUTRAL",IF(Edges[[#This Row],[Sentiment]]=1,"POSITIVE",IF(Edges[[#This Row],[Sentiment]]=-1,"NEGATIVE")))</f>
        <v>NEUTRAL</v>
      </c>
      <c r="BD1205" s="79" t="str">
        <f>IF(Edges[[#This Row],[Vertex 1]]=Edges[[#This Row],[Vertex 2]],"HIDE","SHOW")</f>
        <v>HIDE</v>
      </c>
      <c r="BE1205" s="124" t="e">
        <f>REPLACE(INDEX(GroupVertices[Group], MATCH(Edges[[#This Row],[Vertex 1]],GroupVertices[Vertex],0)),1,1,"")</f>
        <v>#N/A</v>
      </c>
      <c r="BF1205" s="124" t="e">
        <f>REPLACE(INDEX(GroupVertices[Group], MATCH(Edges[[#This Row],[Vertex 2]],GroupVertices[Vertex],0)),1,1,"")</f>
        <v>#N/A</v>
      </c>
    </row>
    <row r="1206" spans="1:58" x14ac:dyDescent="0.25">
      <c r="A1206" s="64" t="s">
        <v>972</v>
      </c>
      <c r="B1206" s="64" t="s">
        <v>1603</v>
      </c>
      <c r="C1206" s="65"/>
      <c r="D1206" s="66"/>
      <c r="E1206" s="67"/>
      <c r="F1206" s="68"/>
      <c r="G1206" s="65" t="str">
        <f>IF(Edges[[#This Row],[Vertex 1]]=Edges[[#This Row],[Vertex 2]],"HIDE","SHOW")</f>
        <v>SHOW</v>
      </c>
      <c r="H1206" s="69"/>
      <c r="I1206" s="70"/>
      <c r="J1206" s="70"/>
      <c r="K1206" s="34" t="s">
        <v>65</v>
      </c>
      <c r="L1206" s="77">
        <v>1206</v>
      </c>
      <c r="M1206" s="77"/>
      <c r="N1206" s="72"/>
      <c r="O1206" s="79" t="s">
        <v>1646</v>
      </c>
      <c r="P1206" s="81">
        <v>42853.708437499998</v>
      </c>
      <c r="Q1206" s="79" t="s">
        <v>2334</v>
      </c>
      <c r="R1206" s="79"/>
      <c r="S1206" s="79"/>
      <c r="T1206" s="79"/>
      <c r="U1206" s="79"/>
      <c r="V1206" s="82" t="s">
        <v>5329</v>
      </c>
      <c r="W1206" s="81">
        <v>42853.708437499998</v>
      </c>
      <c r="X1206" s="82" t="s">
        <v>6789</v>
      </c>
      <c r="Y1206" s="79"/>
      <c r="Z1206" s="79"/>
      <c r="AA1206" s="83" t="s">
        <v>8836</v>
      </c>
      <c r="AB1206" s="83" t="s">
        <v>9897</v>
      </c>
      <c r="AC1206" s="79" t="b">
        <v>0</v>
      </c>
      <c r="AD1206" s="79">
        <v>0</v>
      </c>
      <c r="AE1206" s="83" t="s">
        <v>9940</v>
      </c>
      <c r="AF1206" s="79" t="b">
        <v>0</v>
      </c>
      <c r="AG1206" s="79" t="s">
        <v>9963</v>
      </c>
      <c r="AH1206" s="79"/>
      <c r="AI1206" s="83" t="s">
        <v>9915</v>
      </c>
      <c r="AJ1206" s="79" t="b">
        <v>0</v>
      </c>
      <c r="AK1206" s="79">
        <v>0</v>
      </c>
      <c r="AL1206" s="83" t="s">
        <v>9915</v>
      </c>
      <c r="AM1206" s="79" t="s">
        <v>9991</v>
      </c>
      <c r="AN1206" s="79" t="b">
        <v>0</v>
      </c>
      <c r="AO1206" s="83" t="s">
        <v>9897</v>
      </c>
      <c r="AP1206" s="79" t="s">
        <v>179</v>
      </c>
      <c r="AQ1206" s="79">
        <v>0</v>
      </c>
      <c r="AR1206" s="79">
        <v>0</v>
      </c>
      <c r="AS1206" s="79"/>
      <c r="AT1206" s="79"/>
      <c r="AU1206" s="79"/>
      <c r="AV1206" s="79"/>
      <c r="AW1206" s="79"/>
      <c r="AX1206" s="79"/>
      <c r="AY1206" s="79"/>
      <c r="AZ1206" s="79"/>
      <c r="BA1206">
        <v>1</v>
      </c>
      <c r="BB1206">
        <v>0</v>
      </c>
      <c r="BC1206" s="79" t="str">
        <f>IF(Edges[[#This Row],[Sentiment]]=0,"NEUTRAL",IF(Edges[[#This Row],[Sentiment]]=1,"POSITIVE",IF(Edges[[#This Row],[Sentiment]]=-1,"NEGATIVE")))</f>
        <v>NEUTRAL</v>
      </c>
      <c r="BD1206" s="79" t="str">
        <f>IF(Edges[[#This Row],[Vertex 1]]=Edges[[#This Row],[Vertex 2]],"HIDE","SHOW")</f>
        <v>SHOW</v>
      </c>
      <c r="BE1206" s="78" t="str">
        <f>REPLACE(INDEX(GroupVertices[Group], MATCH(Edges[[#This Row],[Vertex 1]],GroupVertices[Vertex],0)),1,1,"")</f>
        <v>EUTRAL</v>
      </c>
      <c r="BF1206" s="78" t="str">
        <f>REPLACE(INDEX(GroupVertices[Group], MATCH(Edges[[#This Row],[Vertex 2]],GroupVertices[Vertex],0)),1,1,"")</f>
        <v>EUTRAL</v>
      </c>
    </row>
    <row r="1207" spans="1:58" x14ac:dyDescent="0.25">
      <c r="A1207" s="64" t="s">
        <v>972</v>
      </c>
      <c r="B1207" s="64" t="s">
        <v>1604</v>
      </c>
      <c r="C1207" s="65"/>
      <c r="D1207" s="66"/>
      <c r="E1207" s="67"/>
      <c r="F1207" s="68"/>
      <c r="G1207" s="65" t="str">
        <f>IF(Edges[[#This Row],[Vertex 1]]=Edges[[#This Row],[Vertex 2]],"HIDE","SHOW")</f>
        <v>SHOW</v>
      </c>
      <c r="H1207" s="69"/>
      <c r="I1207" s="70"/>
      <c r="J1207" s="70"/>
      <c r="K1207" s="34" t="s">
        <v>65</v>
      </c>
      <c r="L1207" s="77">
        <v>1207</v>
      </c>
      <c r="M1207" s="77"/>
      <c r="N1207" s="72"/>
      <c r="O1207" s="79" t="s">
        <v>1646</v>
      </c>
      <c r="P1207" s="81">
        <v>42853.708437499998</v>
      </c>
      <c r="Q1207" s="79" t="s">
        <v>2334</v>
      </c>
      <c r="R1207" s="79"/>
      <c r="S1207" s="79"/>
      <c r="T1207" s="79"/>
      <c r="U1207" s="79"/>
      <c r="V1207" s="82" t="s">
        <v>5329</v>
      </c>
      <c r="W1207" s="81">
        <v>42853.708437499998</v>
      </c>
      <c r="X1207" s="82" t="s">
        <v>6789</v>
      </c>
      <c r="Y1207" s="79"/>
      <c r="Z1207" s="79"/>
      <c r="AA1207" s="83" t="s">
        <v>8836</v>
      </c>
      <c r="AB1207" s="83" t="s">
        <v>9897</v>
      </c>
      <c r="AC1207" s="79" t="b">
        <v>0</v>
      </c>
      <c r="AD1207" s="79">
        <v>0</v>
      </c>
      <c r="AE1207" s="83" t="s">
        <v>9940</v>
      </c>
      <c r="AF1207" s="79" t="b">
        <v>0</v>
      </c>
      <c r="AG1207" s="79" t="s">
        <v>9963</v>
      </c>
      <c r="AH1207" s="79"/>
      <c r="AI1207" s="83" t="s">
        <v>9915</v>
      </c>
      <c r="AJ1207" s="79" t="b">
        <v>0</v>
      </c>
      <c r="AK1207" s="79">
        <v>0</v>
      </c>
      <c r="AL1207" s="83" t="s">
        <v>9915</v>
      </c>
      <c r="AM1207" s="79" t="s">
        <v>9991</v>
      </c>
      <c r="AN1207" s="79" t="b">
        <v>0</v>
      </c>
      <c r="AO1207" s="83" t="s">
        <v>9897</v>
      </c>
      <c r="AP1207" s="79" t="s">
        <v>179</v>
      </c>
      <c r="AQ1207" s="79">
        <v>0</v>
      </c>
      <c r="AR1207" s="79">
        <v>0</v>
      </c>
      <c r="AS1207" s="79"/>
      <c r="AT1207" s="79"/>
      <c r="AU1207" s="79"/>
      <c r="AV1207" s="79"/>
      <c r="AW1207" s="79"/>
      <c r="AX1207" s="79"/>
      <c r="AY1207" s="79"/>
      <c r="AZ1207" s="79"/>
      <c r="BA1207">
        <v>1</v>
      </c>
      <c r="BB1207">
        <v>0</v>
      </c>
      <c r="BC1207" s="79" t="str">
        <f>IF(Edges[[#This Row],[Sentiment]]=0,"NEUTRAL",IF(Edges[[#This Row],[Sentiment]]=1,"POSITIVE",IF(Edges[[#This Row],[Sentiment]]=-1,"NEGATIVE")))</f>
        <v>NEUTRAL</v>
      </c>
      <c r="BD1207" s="79" t="str">
        <f>IF(Edges[[#This Row],[Vertex 1]]=Edges[[#This Row],[Vertex 2]],"HIDE","SHOW")</f>
        <v>SHOW</v>
      </c>
      <c r="BE1207" s="78" t="str">
        <f>REPLACE(INDEX(GroupVertices[Group], MATCH(Edges[[#This Row],[Vertex 1]],GroupVertices[Vertex],0)),1,1,"")</f>
        <v>EUTRAL</v>
      </c>
      <c r="BF1207" s="78" t="str">
        <f>REPLACE(INDEX(GroupVertices[Group], MATCH(Edges[[#This Row],[Vertex 2]],GroupVertices[Vertex],0)),1,1,"")</f>
        <v>EUTRAL</v>
      </c>
    </row>
    <row r="1208" spans="1:58" x14ac:dyDescent="0.25">
      <c r="A1208" s="64" t="s">
        <v>972</v>
      </c>
      <c r="B1208" s="64" t="s">
        <v>1584</v>
      </c>
      <c r="C1208" s="65"/>
      <c r="D1208" s="66"/>
      <c r="E1208" s="67"/>
      <c r="F1208" s="68"/>
      <c r="G1208" s="65" t="str">
        <f>IF(Edges[[#This Row],[Vertex 1]]=Edges[[#This Row],[Vertex 2]],"HIDE","SHOW")</f>
        <v>SHOW</v>
      </c>
      <c r="H1208" s="69"/>
      <c r="I1208" s="70"/>
      <c r="J1208" s="70"/>
      <c r="K1208" s="34" t="s">
        <v>65</v>
      </c>
      <c r="L1208" s="77">
        <v>1208</v>
      </c>
      <c r="M1208" s="77"/>
      <c r="N1208" s="72"/>
      <c r="O1208" s="79" t="s">
        <v>1647</v>
      </c>
      <c r="P1208" s="81">
        <v>42853.708437499998</v>
      </c>
      <c r="Q1208" s="79" t="s">
        <v>2334</v>
      </c>
      <c r="R1208" s="79"/>
      <c r="S1208" s="79"/>
      <c r="T1208" s="79"/>
      <c r="U1208" s="79"/>
      <c r="V1208" s="82" t="s">
        <v>5329</v>
      </c>
      <c r="W1208" s="81">
        <v>42853.708437499998</v>
      </c>
      <c r="X1208" s="82" t="s">
        <v>6789</v>
      </c>
      <c r="Y1208" s="79"/>
      <c r="Z1208" s="79"/>
      <c r="AA1208" s="83" t="s">
        <v>8836</v>
      </c>
      <c r="AB1208" s="83" t="s">
        <v>9897</v>
      </c>
      <c r="AC1208" s="79" t="b">
        <v>0</v>
      </c>
      <c r="AD1208" s="79">
        <v>0</v>
      </c>
      <c r="AE1208" s="83" t="s">
        <v>9940</v>
      </c>
      <c r="AF1208" s="79" t="b">
        <v>0</v>
      </c>
      <c r="AG1208" s="79" t="s">
        <v>9963</v>
      </c>
      <c r="AH1208" s="79"/>
      <c r="AI1208" s="83" t="s">
        <v>9915</v>
      </c>
      <c r="AJ1208" s="79" t="b">
        <v>0</v>
      </c>
      <c r="AK1208" s="79">
        <v>0</v>
      </c>
      <c r="AL1208" s="83" t="s">
        <v>9915</v>
      </c>
      <c r="AM1208" s="79" t="s">
        <v>9991</v>
      </c>
      <c r="AN1208" s="79" t="b">
        <v>0</v>
      </c>
      <c r="AO1208" s="83" t="s">
        <v>9897</v>
      </c>
      <c r="AP1208" s="79" t="s">
        <v>179</v>
      </c>
      <c r="AQ1208" s="79">
        <v>0</v>
      </c>
      <c r="AR1208" s="79">
        <v>0</v>
      </c>
      <c r="AS1208" s="79"/>
      <c r="AT1208" s="79"/>
      <c r="AU1208" s="79"/>
      <c r="AV1208" s="79"/>
      <c r="AW1208" s="79"/>
      <c r="AX1208" s="79"/>
      <c r="AY1208" s="79"/>
      <c r="AZ1208" s="79"/>
      <c r="BA1208">
        <v>1</v>
      </c>
      <c r="BB1208">
        <v>0</v>
      </c>
      <c r="BC1208" s="79" t="str">
        <f>IF(Edges[[#This Row],[Sentiment]]=0,"NEUTRAL",IF(Edges[[#This Row],[Sentiment]]=1,"POSITIVE",IF(Edges[[#This Row],[Sentiment]]=-1,"NEGATIVE")))</f>
        <v>NEUTRAL</v>
      </c>
      <c r="BD1208" s="79" t="str">
        <f>IF(Edges[[#This Row],[Vertex 1]]=Edges[[#This Row],[Vertex 2]],"HIDE","SHOW")</f>
        <v>SHOW</v>
      </c>
      <c r="BE1208" s="78" t="str">
        <f>REPLACE(INDEX(GroupVertices[Group], MATCH(Edges[[#This Row],[Vertex 1]],GroupVertices[Vertex],0)),1,1,"")</f>
        <v>EUTRAL</v>
      </c>
      <c r="BF1208" s="78" t="str">
        <f>REPLACE(INDEX(GroupVertices[Group], MATCH(Edges[[#This Row],[Vertex 2]],GroupVertices[Vertex],0)),1,1,"")</f>
        <v>eneral</v>
      </c>
    </row>
    <row r="1209" spans="1:58" x14ac:dyDescent="0.25">
      <c r="A1209" s="64" t="s">
        <v>973</v>
      </c>
      <c r="B1209" s="64" t="s">
        <v>1281</v>
      </c>
      <c r="C1209" s="65"/>
      <c r="D1209" s="66"/>
      <c r="E1209" s="67"/>
      <c r="F1209" s="68"/>
      <c r="G1209" s="65" t="str">
        <f>IF(Edges[[#This Row],[Vertex 1]]=Edges[[#This Row],[Vertex 2]],"HIDE","SHOW")</f>
        <v>SHOW</v>
      </c>
      <c r="H1209" s="69"/>
      <c r="I1209" s="70"/>
      <c r="J1209" s="70"/>
      <c r="K1209" s="34" t="s">
        <v>65</v>
      </c>
      <c r="L1209" s="77">
        <v>1209</v>
      </c>
      <c r="M1209" s="77"/>
      <c r="N1209" s="72"/>
      <c r="O1209" s="79" t="s">
        <v>1646</v>
      </c>
      <c r="P1209" s="81">
        <v>42853.709583333337</v>
      </c>
      <c r="Q1209" s="79" t="s">
        <v>2308</v>
      </c>
      <c r="R1209" s="79"/>
      <c r="S1209" s="79"/>
      <c r="T1209" s="79" t="s">
        <v>1544</v>
      </c>
      <c r="U1209" s="79"/>
      <c r="V1209" s="82" t="s">
        <v>5330</v>
      </c>
      <c r="W1209" s="81">
        <v>42853.709583333337</v>
      </c>
      <c r="X1209" s="82" t="s">
        <v>6790</v>
      </c>
      <c r="Y1209" s="79"/>
      <c r="Z1209" s="79"/>
      <c r="AA1209" s="83" t="s">
        <v>8837</v>
      </c>
      <c r="AB1209" s="79"/>
      <c r="AC1209" s="79" t="b">
        <v>0</v>
      </c>
      <c r="AD1209" s="79">
        <v>0</v>
      </c>
      <c r="AE1209" s="83" t="s">
        <v>9915</v>
      </c>
      <c r="AF1209" s="79" t="b">
        <v>0</v>
      </c>
      <c r="AG1209" s="79" t="s">
        <v>9963</v>
      </c>
      <c r="AH1209" s="79"/>
      <c r="AI1209" s="83" t="s">
        <v>9915</v>
      </c>
      <c r="AJ1209" s="79" t="b">
        <v>0</v>
      </c>
      <c r="AK1209" s="79">
        <v>7</v>
      </c>
      <c r="AL1209" s="83" t="s">
        <v>9276</v>
      </c>
      <c r="AM1209" s="79" t="s">
        <v>9993</v>
      </c>
      <c r="AN1209" s="79" t="b">
        <v>0</v>
      </c>
      <c r="AO1209" s="83" t="s">
        <v>9276</v>
      </c>
      <c r="AP1209" s="79" t="s">
        <v>179</v>
      </c>
      <c r="AQ1209" s="79">
        <v>0</v>
      </c>
      <c r="AR1209" s="79">
        <v>0</v>
      </c>
      <c r="AS1209" s="79"/>
      <c r="AT1209" s="79"/>
      <c r="AU1209" s="79"/>
      <c r="AV1209" s="79"/>
      <c r="AW1209" s="79"/>
      <c r="AX1209" s="79"/>
      <c r="AY1209" s="79"/>
      <c r="AZ1209" s="79"/>
      <c r="BA1209">
        <v>1</v>
      </c>
      <c r="BB1209">
        <v>0</v>
      </c>
      <c r="BC1209" s="79" t="str">
        <f>IF(Edges[[#This Row],[Sentiment]]=0,"NEUTRAL",IF(Edges[[#This Row],[Sentiment]]=1,"POSITIVE",IF(Edges[[#This Row],[Sentiment]]=-1,"NEGATIVE")))</f>
        <v>NEUTRAL</v>
      </c>
      <c r="BD1209" s="79" t="str">
        <f>IF(Edges[[#This Row],[Vertex 1]]=Edges[[#This Row],[Vertex 2]],"HIDE","SHOW")</f>
        <v>SHOW</v>
      </c>
      <c r="BE1209" s="78" t="str">
        <f>REPLACE(INDEX(GroupVertices[Group], MATCH(Edges[[#This Row],[Vertex 1]],GroupVertices[Vertex],0)),1,1,"")</f>
        <v>EUTRAL</v>
      </c>
      <c r="BF1209" s="78" t="str">
        <f>REPLACE(INDEX(GroupVertices[Group], MATCH(Edges[[#This Row],[Vertex 2]],GroupVertices[Vertex],0)),1,1,"")</f>
        <v>EUTRAL</v>
      </c>
    </row>
    <row r="1210" spans="1:58" x14ac:dyDescent="0.25">
      <c r="A1210" s="64" t="s">
        <v>974</v>
      </c>
      <c r="B1210" s="64" t="s">
        <v>1401</v>
      </c>
      <c r="C1210" s="65"/>
      <c r="D1210" s="66"/>
      <c r="E1210" s="67"/>
      <c r="F1210" s="68"/>
      <c r="G1210" s="65" t="str">
        <f>IF(Edges[[#This Row],[Vertex 1]]=Edges[[#This Row],[Vertex 2]],"HIDE","SHOW")</f>
        <v>SHOW</v>
      </c>
      <c r="H1210" s="69"/>
      <c r="I1210" s="70"/>
      <c r="J1210" s="70"/>
      <c r="K1210" s="34" t="s">
        <v>65</v>
      </c>
      <c r="L1210" s="77">
        <v>1210</v>
      </c>
      <c r="M1210" s="77"/>
      <c r="N1210" s="72"/>
      <c r="O1210" s="79" t="s">
        <v>1646</v>
      </c>
      <c r="P1210" s="81">
        <v>42853.709733796299</v>
      </c>
      <c r="Q1210" s="79" t="s">
        <v>2302</v>
      </c>
      <c r="R1210" s="82" t="s">
        <v>3572</v>
      </c>
      <c r="S1210" s="79" t="s">
        <v>4050</v>
      </c>
      <c r="T1210" s="79"/>
      <c r="U1210" s="79"/>
      <c r="V1210" s="82" t="s">
        <v>5331</v>
      </c>
      <c r="W1210" s="81">
        <v>42853.709733796299</v>
      </c>
      <c r="X1210" s="82" t="s">
        <v>6791</v>
      </c>
      <c r="Y1210" s="79"/>
      <c r="Z1210" s="79"/>
      <c r="AA1210" s="83" t="s">
        <v>8838</v>
      </c>
      <c r="AB1210" s="79"/>
      <c r="AC1210" s="79" t="b">
        <v>0</v>
      </c>
      <c r="AD1210" s="79">
        <v>0</v>
      </c>
      <c r="AE1210" s="83" t="s">
        <v>9915</v>
      </c>
      <c r="AF1210" s="79" t="b">
        <v>0</v>
      </c>
      <c r="AG1210" s="79" t="s">
        <v>9963</v>
      </c>
      <c r="AH1210" s="79"/>
      <c r="AI1210" s="83" t="s">
        <v>9915</v>
      </c>
      <c r="AJ1210" s="79" t="b">
        <v>0</v>
      </c>
      <c r="AK1210" s="79">
        <v>18</v>
      </c>
      <c r="AL1210" s="83" t="s">
        <v>9500</v>
      </c>
      <c r="AM1210" s="79" t="s">
        <v>9991</v>
      </c>
      <c r="AN1210" s="79" t="b">
        <v>0</v>
      </c>
      <c r="AO1210" s="83" t="s">
        <v>9500</v>
      </c>
      <c r="AP1210" s="79" t="s">
        <v>179</v>
      </c>
      <c r="AQ1210" s="79">
        <v>0</v>
      </c>
      <c r="AR1210" s="79">
        <v>0</v>
      </c>
      <c r="AS1210" s="79"/>
      <c r="AT1210" s="79"/>
      <c r="AU1210" s="79"/>
      <c r="AV1210" s="79"/>
      <c r="AW1210" s="79"/>
      <c r="AX1210" s="79"/>
      <c r="AY1210" s="79"/>
      <c r="AZ1210" s="79"/>
      <c r="BA1210">
        <v>1</v>
      </c>
      <c r="BB1210">
        <v>0</v>
      </c>
      <c r="BC1210" s="79" t="str">
        <f>IF(Edges[[#This Row],[Sentiment]]=0,"NEUTRAL",IF(Edges[[#This Row],[Sentiment]]=1,"POSITIVE",IF(Edges[[#This Row],[Sentiment]]=-1,"NEGATIVE")))</f>
        <v>NEUTRAL</v>
      </c>
      <c r="BD1210" s="79" t="str">
        <f>IF(Edges[[#This Row],[Vertex 1]]=Edges[[#This Row],[Vertex 2]],"HIDE","SHOW")</f>
        <v>SHOW</v>
      </c>
      <c r="BE1210" s="78" t="str">
        <f>REPLACE(INDEX(GroupVertices[Group], MATCH(Edges[[#This Row],[Vertex 1]],GroupVertices[Vertex],0)),1,1,"")</f>
        <v>EUTRAL</v>
      </c>
      <c r="BF1210" s="78" t="str">
        <f>REPLACE(INDEX(GroupVertices[Group], MATCH(Edges[[#This Row],[Vertex 2]],GroupVertices[Vertex],0)),1,1,"")</f>
        <v>eneral</v>
      </c>
    </row>
    <row r="1211" spans="1:58" hidden="1" x14ac:dyDescent="0.25">
      <c r="A1211" s="64" t="s">
        <v>975</v>
      </c>
      <c r="B1211" s="64" t="s">
        <v>975</v>
      </c>
      <c r="C1211" s="65"/>
      <c r="D1211" s="66"/>
      <c r="E1211" s="67"/>
      <c r="F1211" s="68"/>
      <c r="G1211" s="65" t="str">
        <f>IF(Edges[[#This Row],[Vertex 1]]=Edges[[#This Row],[Vertex 2]],"HIDE","SHOW")</f>
        <v>HIDE</v>
      </c>
      <c r="H1211" s="69"/>
      <c r="I1211" s="70"/>
      <c r="J1211" s="70"/>
      <c r="K1211" s="34"/>
      <c r="L1211" s="77"/>
      <c r="M1211" s="77"/>
      <c r="N1211" s="72"/>
      <c r="O1211" s="79" t="s">
        <v>179</v>
      </c>
      <c r="P1211" s="81">
        <v>42852.498124999998</v>
      </c>
      <c r="Q1211" s="79" t="s">
        <v>2335</v>
      </c>
      <c r="R1211" s="82" t="s">
        <v>3580</v>
      </c>
      <c r="S1211" s="79" t="s">
        <v>4048</v>
      </c>
      <c r="T1211" s="79"/>
      <c r="U1211" s="82" t="s">
        <v>4623</v>
      </c>
      <c r="V1211" s="82" t="s">
        <v>4623</v>
      </c>
      <c r="W1211" s="81">
        <v>42852.498124999998</v>
      </c>
      <c r="X1211" s="82" t="s">
        <v>6792</v>
      </c>
      <c r="Y1211" s="79"/>
      <c r="Z1211" s="79"/>
      <c r="AA1211" s="83" t="s">
        <v>8839</v>
      </c>
      <c r="AB1211" s="79"/>
      <c r="AC1211" s="79" t="b">
        <v>0</v>
      </c>
      <c r="AD1211" s="79">
        <v>0</v>
      </c>
      <c r="AE1211" s="83" t="s">
        <v>9915</v>
      </c>
      <c r="AF1211" s="79" t="b">
        <v>0</v>
      </c>
      <c r="AG1211" s="79" t="s">
        <v>9963</v>
      </c>
      <c r="AH1211" s="79"/>
      <c r="AI1211" s="83" t="s">
        <v>9915</v>
      </c>
      <c r="AJ1211" s="79" t="b">
        <v>0</v>
      </c>
      <c r="AK1211" s="79">
        <v>0</v>
      </c>
      <c r="AL1211" s="83" t="s">
        <v>9915</v>
      </c>
      <c r="AM1211" s="79" t="s">
        <v>4133</v>
      </c>
      <c r="AN1211" s="79" t="b">
        <v>0</v>
      </c>
      <c r="AO1211" s="83" t="s">
        <v>8839</v>
      </c>
      <c r="AP1211" s="79" t="s">
        <v>179</v>
      </c>
      <c r="AQ1211" s="79">
        <v>0</v>
      </c>
      <c r="AR1211" s="79">
        <v>0</v>
      </c>
      <c r="AS1211" s="79"/>
      <c r="AT1211" s="79"/>
      <c r="AU1211" s="79"/>
      <c r="AV1211" s="79"/>
      <c r="AW1211" s="79"/>
      <c r="AX1211" s="79"/>
      <c r="AY1211" s="79"/>
      <c r="AZ1211" s="79"/>
      <c r="BA1211">
        <v>4</v>
      </c>
      <c r="BB1211">
        <v>0</v>
      </c>
      <c r="BC1211" s="79" t="str">
        <f>IF(Edges[[#This Row],[Sentiment]]=0,"NEUTRAL",IF(Edges[[#This Row],[Sentiment]]=1,"POSITIVE",IF(Edges[[#This Row],[Sentiment]]=-1,"NEGATIVE")))</f>
        <v>NEUTRAL</v>
      </c>
      <c r="BD1211" s="79" t="str">
        <f>IF(Edges[[#This Row],[Vertex 1]]=Edges[[#This Row],[Vertex 2]],"HIDE","SHOW")</f>
        <v>HIDE</v>
      </c>
      <c r="BE1211" s="124" t="e">
        <f>REPLACE(INDEX(GroupVertices[Group], MATCH(Edges[[#This Row],[Vertex 1]],GroupVertices[Vertex],0)),1,1,"")</f>
        <v>#N/A</v>
      </c>
      <c r="BF1211" s="124" t="e">
        <f>REPLACE(INDEX(GroupVertices[Group], MATCH(Edges[[#This Row],[Vertex 2]],GroupVertices[Vertex],0)),1,1,"")</f>
        <v>#N/A</v>
      </c>
    </row>
    <row r="1212" spans="1:58" hidden="1" x14ac:dyDescent="0.25">
      <c r="A1212" s="64" t="s">
        <v>975</v>
      </c>
      <c r="B1212" s="64" t="s">
        <v>975</v>
      </c>
      <c r="C1212" s="65"/>
      <c r="D1212" s="66"/>
      <c r="E1212" s="67"/>
      <c r="F1212" s="68"/>
      <c r="G1212" s="65" t="str">
        <f>IF(Edges[[#This Row],[Vertex 1]]=Edges[[#This Row],[Vertex 2]],"HIDE","SHOW")</f>
        <v>HIDE</v>
      </c>
      <c r="H1212" s="69"/>
      <c r="I1212" s="70"/>
      <c r="J1212" s="70"/>
      <c r="K1212" s="34"/>
      <c r="L1212" s="77"/>
      <c r="M1212" s="77"/>
      <c r="N1212" s="72"/>
      <c r="O1212" s="79" t="s">
        <v>179</v>
      </c>
      <c r="P1212" s="81">
        <v>42852.660671296297</v>
      </c>
      <c r="Q1212" s="79" t="s">
        <v>2336</v>
      </c>
      <c r="R1212" s="82" t="s">
        <v>3581</v>
      </c>
      <c r="S1212" s="79" t="s">
        <v>4048</v>
      </c>
      <c r="T1212" s="79"/>
      <c r="U1212" s="82" t="s">
        <v>4624</v>
      </c>
      <c r="V1212" s="82" t="s">
        <v>4624</v>
      </c>
      <c r="W1212" s="81">
        <v>42852.660671296297</v>
      </c>
      <c r="X1212" s="82" t="s">
        <v>6793</v>
      </c>
      <c r="Y1212" s="79"/>
      <c r="Z1212" s="79"/>
      <c r="AA1212" s="83" t="s">
        <v>8840</v>
      </c>
      <c r="AB1212" s="79"/>
      <c r="AC1212" s="79" t="b">
        <v>0</v>
      </c>
      <c r="AD1212" s="79">
        <v>0</v>
      </c>
      <c r="AE1212" s="83" t="s">
        <v>9915</v>
      </c>
      <c r="AF1212" s="79" t="b">
        <v>0</v>
      </c>
      <c r="AG1212" s="79" t="s">
        <v>9963</v>
      </c>
      <c r="AH1212" s="79"/>
      <c r="AI1212" s="83" t="s">
        <v>9915</v>
      </c>
      <c r="AJ1212" s="79" t="b">
        <v>0</v>
      </c>
      <c r="AK1212" s="79">
        <v>0</v>
      </c>
      <c r="AL1212" s="83" t="s">
        <v>9915</v>
      </c>
      <c r="AM1212" s="79" t="s">
        <v>4133</v>
      </c>
      <c r="AN1212" s="79" t="b">
        <v>0</v>
      </c>
      <c r="AO1212" s="83" t="s">
        <v>8840</v>
      </c>
      <c r="AP1212" s="79" t="s">
        <v>179</v>
      </c>
      <c r="AQ1212" s="79">
        <v>0</v>
      </c>
      <c r="AR1212" s="79">
        <v>0</v>
      </c>
      <c r="AS1212" s="79"/>
      <c r="AT1212" s="79"/>
      <c r="AU1212" s="79"/>
      <c r="AV1212" s="79"/>
      <c r="AW1212" s="79"/>
      <c r="AX1212" s="79"/>
      <c r="AY1212" s="79"/>
      <c r="AZ1212" s="79"/>
      <c r="BA1212">
        <v>4</v>
      </c>
      <c r="BB1212">
        <v>0</v>
      </c>
      <c r="BC1212" s="79" t="str">
        <f>IF(Edges[[#This Row],[Sentiment]]=0,"NEUTRAL",IF(Edges[[#This Row],[Sentiment]]=1,"POSITIVE",IF(Edges[[#This Row],[Sentiment]]=-1,"NEGATIVE")))</f>
        <v>NEUTRAL</v>
      </c>
      <c r="BD1212" s="79" t="str">
        <f>IF(Edges[[#This Row],[Vertex 1]]=Edges[[#This Row],[Vertex 2]],"HIDE","SHOW")</f>
        <v>HIDE</v>
      </c>
      <c r="BE1212" s="124" t="e">
        <f>REPLACE(INDEX(GroupVertices[Group], MATCH(Edges[[#This Row],[Vertex 1]],GroupVertices[Vertex],0)),1,1,"")</f>
        <v>#N/A</v>
      </c>
      <c r="BF1212" s="124" t="e">
        <f>REPLACE(INDEX(GroupVertices[Group], MATCH(Edges[[#This Row],[Vertex 2]],GroupVertices[Vertex],0)),1,1,"")</f>
        <v>#N/A</v>
      </c>
    </row>
    <row r="1213" spans="1:58" hidden="1" x14ac:dyDescent="0.25">
      <c r="A1213" s="64" t="s">
        <v>975</v>
      </c>
      <c r="B1213" s="64" t="s">
        <v>975</v>
      </c>
      <c r="C1213" s="65"/>
      <c r="D1213" s="66"/>
      <c r="E1213" s="67"/>
      <c r="F1213" s="68"/>
      <c r="G1213" s="65" t="str">
        <f>IF(Edges[[#This Row],[Vertex 1]]=Edges[[#This Row],[Vertex 2]],"HIDE","SHOW")</f>
        <v>HIDE</v>
      </c>
      <c r="H1213" s="69"/>
      <c r="I1213" s="70"/>
      <c r="J1213" s="70"/>
      <c r="K1213" s="34"/>
      <c r="L1213" s="77"/>
      <c r="M1213" s="77"/>
      <c r="N1213" s="72"/>
      <c r="O1213" s="79" t="s">
        <v>179</v>
      </c>
      <c r="P1213" s="81">
        <v>42853.227523148147</v>
      </c>
      <c r="Q1213" s="79" t="s">
        <v>2337</v>
      </c>
      <c r="R1213" s="82" t="s">
        <v>3469</v>
      </c>
      <c r="S1213" s="79" t="s">
        <v>4048</v>
      </c>
      <c r="T1213" s="79"/>
      <c r="U1213" s="82" t="s">
        <v>4625</v>
      </c>
      <c r="V1213" s="82" t="s">
        <v>4625</v>
      </c>
      <c r="W1213" s="81">
        <v>42853.227523148147</v>
      </c>
      <c r="X1213" s="82" t="s">
        <v>6794</v>
      </c>
      <c r="Y1213" s="79"/>
      <c r="Z1213" s="79"/>
      <c r="AA1213" s="83" t="s">
        <v>8841</v>
      </c>
      <c r="AB1213" s="79"/>
      <c r="AC1213" s="79" t="b">
        <v>0</v>
      </c>
      <c r="AD1213" s="79">
        <v>0</v>
      </c>
      <c r="AE1213" s="83" t="s">
        <v>9915</v>
      </c>
      <c r="AF1213" s="79" t="b">
        <v>0</v>
      </c>
      <c r="AG1213" s="79" t="s">
        <v>9963</v>
      </c>
      <c r="AH1213" s="79"/>
      <c r="AI1213" s="83" t="s">
        <v>9915</v>
      </c>
      <c r="AJ1213" s="79" t="b">
        <v>0</v>
      </c>
      <c r="AK1213" s="79">
        <v>0</v>
      </c>
      <c r="AL1213" s="83" t="s">
        <v>9915</v>
      </c>
      <c r="AM1213" s="79" t="s">
        <v>4133</v>
      </c>
      <c r="AN1213" s="79" t="b">
        <v>0</v>
      </c>
      <c r="AO1213" s="83" t="s">
        <v>8841</v>
      </c>
      <c r="AP1213" s="79" t="s">
        <v>179</v>
      </c>
      <c r="AQ1213" s="79">
        <v>0</v>
      </c>
      <c r="AR1213" s="79">
        <v>0</v>
      </c>
      <c r="AS1213" s="79"/>
      <c r="AT1213" s="79"/>
      <c r="AU1213" s="79"/>
      <c r="AV1213" s="79"/>
      <c r="AW1213" s="79"/>
      <c r="AX1213" s="79"/>
      <c r="AY1213" s="79"/>
      <c r="AZ1213" s="79"/>
      <c r="BA1213">
        <v>4</v>
      </c>
      <c r="BB1213">
        <v>0</v>
      </c>
      <c r="BC1213" s="79" t="str">
        <f>IF(Edges[[#This Row],[Sentiment]]=0,"NEUTRAL",IF(Edges[[#This Row],[Sentiment]]=1,"POSITIVE",IF(Edges[[#This Row],[Sentiment]]=-1,"NEGATIVE")))</f>
        <v>NEUTRAL</v>
      </c>
      <c r="BD1213" s="79" t="str">
        <f>IF(Edges[[#This Row],[Vertex 1]]=Edges[[#This Row],[Vertex 2]],"HIDE","SHOW")</f>
        <v>HIDE</v>
      </c>
      <c r="BE1213" s="124" t="e">
        <f>REPLACE(INDEX(GroupVertices[Group], MATCH(Edges[[#This Row],[Vertex 1]],GroupVertices[Vertex],0)),1,1,"")</f>
        <v>#N/A</v>
      </c>
      <c r="BF1213" s="124" t="e">
        <f>REPLACE(INDEX(GroupVertices[Group], MATCH(Edges[[#This Row],[Vertex 2]],GroupVertices[Vertex],0)),1,1,"")</f>
        <v>#N/A</v>
      </c>
    </row>
    <row r="1214" spans="1:58" hidden="1" x14ac:dyDescent="0.25">
      <c r="A1214" s="64" t="s">
        <v>975</v>
      </c>
      <c r="B1214" s="64" t="s">
        <v>975</v>
      </c>
      <c r="C1214" s="65"/>
      <c r="D1214" s="66"/>
      <c r="E1214" s="67"/>
      <c r="F1214" s="68"/>
      <c r="G1214" s="65" t="str">
        <f>IF(Edges[[#This Row],[Vertex 1]]=Edges[[#This Row],[Vertex 2]],"HIDE","SHOW")</f>
        <v>HIDE</v>
      </c>
      <c r="H1214" s="69"/>
      <c r="I1214" s="70"/>
      <c r="J1214" s="70"/>
      <c r="K1214" s="34"/>
      <c r="L1214" s="77"/>
      <c r="M1214" s="77"/>
      <c r="N1214" s="72"/>
      <c r="O1214" s="79" t="s">
        <v>179</v>
      </c>
      <c r="P1214" s="81">
        <v>42853.714050925926</v>
      </c>
      <c r="Q1214" s="79" t="s">
        <v>2338</v>
      </c>
      <c r="R1214" s="82" t="s">
        <v>3582</v>
      </c>
      <c r="S1214" s="79" t="s">
        <v>4048</v>
      </c>
      <c r="T1214" s="79"/>
      <c r="U1214" s="82" t="s">
        <v>4626</v>
      </c>
      <c r="V1214" s="82" t="s">
        <v>4626</v>
      </c>
      <c r="W1214" s="81">
        <v>42853.714050925926</v>
      </c>
      <c r="X1214" s="82" t="s">
        <v>6795</v>
      </c>
      <c r="Y1214" s="79"/>
      <c r="Z1214" s="79"/>
      <c r="AA1214" s="83" t="s">
        <v>8842</v>
      </c>
      <c r="AB1214" s="79"/>
      <c r="AC1214" s="79" t="b">
        <v>0</v>
      </c>
      <c r="AD1214" s="79">
        <v>0</v>
      </c>
      <c r="AE1214" s="83" t="s">
        <v>9915</v>
      </c>
      <c r="AF1214" s="79" t="b">
        <v>0</v>
      </c>
      <c r="AG1214" s="79" t="s">
        <v>9963</v>
      </c>
      <c r="AH1214" s="79"/>
      <c r="AI1214" s="83" t="s">
        <v>9915</v>
      </c>
      <c r="AJ1214" s="79" t="b">
        <v>0</v>
      </c>
      <c r="AK1214" s="79">
        <v>0</v>
      </c>
      <c r="AL1214" s="83" t="s">
        <v>9915</v>
      </c>
      <c r="AM1214" s="79" t="s">
        <v>4133</v>
      </c>
      <c r="AN1214" s="79" t="b">
        <v>0</v>
      </c>
      <c r="AO1214" s="83" t="s">
        <v>8842</v>
      </c>
      <c r="AP1214" s="79" t="s">
        <v>179</v>
      </c>
      <c r="AQ1214" s="79">
        <v>0</v>
      </c>
      <c r="AR1214" s="79">
        <v>0</v>
      </c>
      <c r="AS1214" s="79"/>
      <c r="AT1214" s="79"/>
      <c r="AU1214" s="79"/>
      <c r="AV1214" s="79"/>
      <c r="AW1214" s="79"/>
      <c r="AX1214" s="79"/>
      <c r="AY1214" s="79"/>
      <c r="AZ1214" s="79"/>
      <c r="BA1214">
        <v>4</v>
      </c>
      <c r="BB1214">
        <v>0</v>
      </c>
      <c r="BC1214" s="79" t="str">
        <f>IF(Edges[[#This Row],[Sentiment]]=0,"NEUTRAL",IF(Edges[[#This Row],[Sentiment]]=1,"POSITIVE",IF(Edges[[#This Row],[Sentiment]]=-1,"NEGATIVE")))</f>
        <v>NEUTRAL</v>
      </c>
      <c r="BD1214" s="79" t="str">
        <f>IF(Edges[[#This Row],[Vertex 1]]=Edges[[#This Row],[Vertex 2]],"HIDE","SHOW")</f>
        <v>HIDE</v>
      </c>
      <c r="BE1214" s="124" t="e">
        <f>REPLACE(INDEX(GroupVertices[Group], MATCH(Edges[[#This Row],[Vertex 1]],GroupVertices[Vertex],0)),1,1,"")</f>
        <v>#N/A</v>
      </c>
      <c r="BF1214" s="124" t="e">
        <f>REPLACE(INDEX(GroupVertices[Group], MATCH(Edges[[#This Row],[Vertex 2]],GroupVertices[Vertex],0)),1,1,"")</f>
        <v>#N/A</v>
      </c>
    </row>
    <row r="1215" spans="1:58" hidden="1" x14ac:dyDescent="0.25">
      <c r="A1215" s="64" t="s">
        <v>976</v>
      </c>
      <c r="B1215" s="64" t="s">
        <v>976</v>
      </c>
      <c r="C1215" s="65"/>
      <c r="D1215" s="66"/>
      <c r="E1215" s="67"/>
      <c r="F1215" s="68"/>
      <c r="G1215" s="65" t="str">
        <f>IF(Edges[[#This Row],[Vertex 1]]=Edges[[#This Row],[Vertex 2]],"HIDE","SHOW")</f>
        <v>HIDE</v>
      </c>
      <c r="H1215" s="69"/>
      <c r="I1215" s="70"/>
      <c r="J1215" s="70"/>
      <c r="K1215" s="34"/>
      <c r="L1215" s="77"/>
      <c r="M1215" s="77"/>
      <c r="N1215" s="72"/>
      <c r="O1215" s="79" t="s">
        <v>179</v>
      </c>
      <c r="P1215" s="81">
        <v>42853.717499999999</v>
      </c>
      <c r="Q1215" s="79" t="s">
        <v>2339</v>
      </c>
      <c r="R1215" s="82" t="s">
        <v>3478</v>
      </c>
      <c r="S1215" s="79" t="s">
        <v>4037</v>
      </c>
      <c r="T1215" s="79"/>
      <c r="U1215" s="79"/>
      <c r="V1215" s="82" t="s">
        <v>4787</v>
      </c>
      <c r="W1215" s="81">
        <v>42853.717499999999</v>
      </c>
      <c r="X1215" s="82" t="s">
        <v>6796</v>
      </c>
      <c r="Y1215" s="79"/>
      <c r="Z1215" s="79"/>
      <c r="AA1215" s="83" t="s">
        <v>8843</v>
      </c>
      <c r="AB1215" s="79"/>
      <c r="AC1215" s="79" t="b">
        <v>0</v>
      </c>
      <c r="AD1215" s="79">
        <v>0</v>
      </c>
      <c r="AE1215" s="83" t="s">
        <v>9915</v>
      </c>
      <c r="AF1215" s="79" t="b">
        <v>0</v>
      </c>
      <c r="AG1215" s="79" t="s">
        <v>9963</v>
      </c>
      <c r="AH1215" s="79"/>
      <c r="AI1215" s="83" t="s">
        <v>9915</v>
      </c>
      <c r="AJ1215" s="79" t="b">
        <v>0</v>
      </c>
      <c r="AK1215" s="79">
        <v>0</v>
      </c>
      <c r="AL1215" s="83" t="s">
        <v>9915</v>
      </c>
      <c r="AM1215" s="79" t="s">
        <v>10040</v>
      </c>
      <c r="AN1215" s="79" t="b">
        <v>0</v>
      </c>
      <c r="AO1215" s="83" t="s">
        <v>8843</v>
      </c>
      <c r="AP1215" s="79" t="s">
        <v>179</v>
      </c>
      <c r="AQ1215" s="79">
        <v>0</v>
      </c>
      <c r="AR1215" s="79">
        <v>0</v>
      </c>
      <c r="AS1215" s="79"/>
      <c r="AT1215" s="79"/>
      <c r="AU1215" s="79"/>
      <c r="AV1215" s="79"/>
      <c r="AW1215" s="79"/>
      <c r="AX1215" s="79"/>
      <c r="AY1215" s="79"/>
      <c r="AZ1215" s="79"/>
      <c r="BA1215">
        <v>1</v>
      </c>
      <c r="BB1215">
        <v>0</v>
      </c>
      <c r="BC1215" s="79" t="str">
        <f>IF(Edges[[#This Row],[Sentiment]]=0,"NEUTRAL",IF(Edges[[#This Row],[Sentiment]]=1,"POSITIVE",IF(Edges[[#This Row],[Sentiment]]=-1,"NEGATIVE")))</f>
        <v>NEUTRAL</v>
      </c>
      <c r="BD1215" s="79" t="str">
        <f>IF(Edges[[#This Row],[Vertex 1]]=Edges[[#This Row],[Vertex 2]],"HIDE","SHOW")</f>
        <v>HIDE</v>
      </c>
      <c r="BE1215" s="124" t="e">
        <f>REPLACE(INDEX(GroupVertices[Group], MATCH(Edges[[#This Row],[Vertex 1]],GroupVertices[Vertex],0)),1,1,"")</f>
        <v>#N/A</v>
      </c>
      <c r="BF1215" s="124" t="e">
        <f>REPLACE(INDEX(GroupVertices[Group], MATCH(Edges[[#This Row],[Vertex 2]],GroupVertices[Vertex],0)),1,1,"")</f>
        <v>#N/A</v>
      </c>
    </row>
    <row r="1216" spans="1:58" hidden="1" x14ac:dyDescent="0.25">
      <c r="A1216" s="64" t="s">
        <v>977</v>
      </c>
      <c r="B1216" s="64" t="s">
        <v>977</v>
      </c>
      <c r="C1216" s="65"/>
      <c r="D1216" s="66"/>
      <c r="E1216" s="67"/>
      <c r="F1216" s="68"/>
      <c r="G1216" s="65" t="str">
        <f>IF(Edges[[#This Row],[Vertex 1]]=Edges[[#This Row],[Vertex 2]],"HIDE","SHOW")</f>
        <v>HIDE</v>
      </c>
      <c r="H1216" s="69"/>
      <c r="I1216" s="70"/>
      <c r="J1216" s="70"/>
      <c r="K1216" s="34"/>
      <c r="L1216" s="77"/>
      <c r="M1216" s="77"/>
      <c r="N1216" s="72"/>
      <c r="O1216" s="79" t="s">
        <v>179</v>
      </c>
      <c r="P1216" s="81">
        <v>42853.720358796294</v>
      </c>
      <c r="Q1216" s="79" t="s">
        <v>2340</v>
      </c>
      <c r="R1216" s="82" t="s">
        <v>3478</v>
      </c>
      <c r="S1216" s="79" t="s">
        <v>4037</v>
      </c>
      <c r="T1216" s="79"/>
      <c r="U1216" s="79"/>
      <c r="V1216" s="82" t="s">
        <v>4787</v>
      </c>
      <c r="W1216" s="81">
        <v>42853.720358796294</v>
      </c>
      <c r="X1216" s="82" t="s">
        <v>6797</v>
      </c>
      <c r="Y1216" s="79"/>
      <c r="Z1216" s="79"/>
      <c r="AA1216" s="83" t="s">
        <v>8844</v>
      </c>
      <c r="AB1216" s="79"/>
      <c r="AC1216" s="79" t="b">
        <v>0</v>
      </c>
      <c r="AD1216" s="79">
        <v>0</v>
      </c>
      <c r="AE1216" s="83" t="s">
        <v>9915</v>
      </c>
      <c r="AF1216" s="79" t="b">
        <v>0</v>
      </c>
      <c r="AG1216" s="79" t="s">
        <v>9963</v>
      </c>
      <c r="AH1216" s="79"/>
      <c r="AI1216" s="83" t="s">
        <v>9915</v>
      </c>
      <c r="AJ1216" s="79" t="b">
        <v>0</v>
      </c>
      <c r="AK1216" s="79">
        <v>0</v>
      </c>
      <c r="AL1216" s="83" t="s">
        <v>9915</v>
      </c>
      <c r="AM1216" s="79" t="s">
        <v>10040</v>
      </c>
      <c r="AN1216" s="79" t="b">
        <v>0</v>
      </c>
      <c r="AO1216" s="83" t="s">
        <v>8844</v>
      </c>
      <c r="AP1216" s="79" t="s">
        <v>179</v>
      </c>
      <c r="AQ1216" s="79">
        <v>0</v>
      </c>
      <c r="AR1216" s="79">
        <v>0</v>
      </c>
      <c r="AS1216" s="79"/>
      <c r="AT1216" s="79"/>
      <c r="AU1216" s="79"/>
      <c r="AV1216" s="79"/>
      <c r="AW1216" s="79"/>
      <c r="AX1216" s="79"/>
      <c r="AY1216" s="79"/>
      <c r="AZ1216" s="79"/>
      <c r="BA1216">
        <v>1</v>
      </c>
      <c r="BB1216">
        <v>0</v>
      </c>
      <c r="BC1216" s="79" t="str">
        <f>IF(Edges[[#This Row],[Sentiment]]=0,"NEUTRAL",IF(Edges[[#This Row],[Sentiment]]=1,"POSITIVE",IF(Edges[[#This Row],[Sentiment]]=-1,"NEGATIVE")))</f>
        <v>NEUTRAL</v>
      </c>
      <c r="BD1216" s="79" t="str">
        <f>IF(Edges[[#This Row],[Vertex 1]]=Edges[[#This Row],[Vertex 2]],"HIDE","SHOW")</f>
        <v>HIDE</v>
      </c>
      <c r="BE1216" s="124" t="e">
        <f>REPLACE(INDEX(GroupVertices[Group], MATCH(Edges[[#This Row],[Vertex 1]],GroupVertices[Vertex],0)),1,1,"")</f>
        <v>#N/A</v>
      </c>
      <c r="BF1216" s="124" t="e">
        <f>REPLACE(INDEX(GroupVertices[Group], MATCH(Edges[[#This Row],[Vertex 2]],GroupVertices[Vertex],0)),1,1,"")</f>
        <v>#N/A</v>
      </c>
    </row>
    <row r="1217" spans="1:58" hidden="1" x14ac:dyDescent="0.25">
      <c r="A1217" s="64" t="s">
        <v>978</v>
      </c>
      <c r="B1217" s="64" t="s">
        <v>978</v>
      </c>
      <c r="C1217" s="65"/>
      <c r="D1217" s="66"/>
      <c r="E1217" s="67"/>
      <c r="F1217" s="68"/>
      <c r="G1217" s="65" t="str">
        <f>IF(Edges[[#This Row],[Vertex 1]]=Edges[[#This Row],[Vertex 2]],"HIDE","SHOW")</f>
        <v>HIDE</v>
      </c>
      <c r="H1217" s="69"/>
      <c r="I1217" s="70"/>
      <c r="J1217" s="70"/>
      <c r="K1217" s="34"/>
      <c r="L1217" s="77"/>
      <c r="M1217" s="77"/>
      <c r="N1217" s="72"/>
      <c r="O1217" s="79" t="s">
        <v>179</v>
      </c>
      <c r="P1217" s="81">
        <v>42853.724652777775</v>
      </c>
      <c r="Q1217" s="79" t="s">
        <v>2341</v>
      </c>
      <c r="R1217" s="82" t="s">
        <v>3478</v>
      </c>
      <c r="S1217" s="79" t="s">
        <v>4037</v>
      </c>
      <c r="T1217" s="79"/>
      <c r="U1217" s="79"/>
      <c r="V1217" s="82" t="s">
        <v>5332</v>
      </c>
      <c r="W1217" s="81">
        <v>42853.724652777775</v>
      </c>
      <c r="X1217" s="82" t="s">
        <v>6798</v>
      </c>
      <c r="Y1217" s="79"/>
      <c r="Z1217" s="79"/>
      <c r="AA1217" s="83" t="s">
        <v>8845</v>
      </c>
      <c r="AB1217" s="79"/>
      <c r="AC1217" s="79" t="b">
        <v>0</v>
      </c>
      <c r="AD1217" s="79">
        <v>0</v>
      </c>
      <c r="AE1217" s="83" t="s">
        <v>9915</v>
      </c>
      <c r="AF1217" s="79" t="b">
        <v>0</v>
      </c>
      <c r="AG1217" s="79" t="s">
        <v>9963</v>
      </c>
      <c r="AH1217" s="79"/>
      <c r="AI1217" s="83" t="s">
        <v>9915</v>
      </c>
      <c r="AJ1217" s="79" t="b">
        <v>0</v>
      </c>
      <c r="AK1217" s="79">
        <v>0</v>
      </c>
      <c r="AL1217" s="83" t="s">
        <v>9915</v>
      </c>
      <c r="AM1217" s="79" t="s">
        <v>10040</v>
      </c>
      <c r="AN1217" s="79" t="b">
        <v>0</v>
      </c>
      <c r="AO1217" s="83" t="s">
        <v>8845</v>
      </c>
      <c r="AP1217" s="79" t="s">
        <v>179</v>
      </c>
      <c r="AQ1217" s="79">
        <v>0</v>
      </c>
      <c r="AR1217" s="79">
        <v>0</v>
      </c>
      <c r="AS1217" s="79"/>
      <c r="AT1217" s="79"/>
      <c r="AU1217" s="79"/>
      <c r="AV1217" s="79"/>
      <c r="AW1217" s="79"/>
      <c r="AX1217" s="79"/>
      <c r="AY1217" s="79"/>
      <c r="AZ1217" s="79"/>
      <c r="BA1217">
        <v>1</v>
      </c>
      <c r="BB1217">
        <v>0</v>
      </c>
      <c r="BC1217" s="79" t="str">
        <f>IF(Edges[[#This Row],[Sentiment]]=0,"NEUTRAL",IF(Edges[[#This Row],[Sentiment]]=1,"POSITIVE",IF(Edges[[#This Row],[Sentiment]]=-1,"NEGATIVE")))</f>
        <v>NEUTRAL</v>
      </c>
      <c r="BD1217" s="79" t="str">
        <f>IF(Edges[[#This Row],[Vertex 1]]=Edges[[#This Row],[Vertex 2]],"HIDE","SHOW")</f>
        <v>HIDE</v>
      </c>
      <c r="BE1217" s="124" t="e">
        <f>REPLACE(INDEX(GroupVertices[Group], MATCH(Edges[[#This Row],[Vertex 1]],GroupVertices[Vertex],0)),1,1,"")</f>
        <v>#N/A</v>
      </c>
      <c r="BF1217" s="124" t="e">
        <f>REPLACE(INDEX(GroupVertices[Group], MATCH(Edges[[#This Row],[Vertex 2]],GroupVertices[Vertex],0)),1,1,"")</f>
        <v>#N/A</v>
      </c>
    </row>
    <row r="1218" spans="1:58" x14ac:dyDescent="0.25">
      <c r="A1218" s="64" t="s">
        <v>979</v>
      </c>
      <c r="B1218" s="64" t="s">
        <v>1131</v>
      </c>
      <c r="C1218" s="65"/>
      <c r="D1218" s="66"/>
      <c r="E1218" s="67"/>
      <c r="F1218" s="68"/>
      <c r="G1218" s="65" t="str">
        <f>IF(Edges[[#This Row],[Vertex 1]]=Edges[[#This Row],[Vertex 2]],"HIDE","SHOW")</f>
        <v>SHOW</v>
      </c>
      <c r="H1218" s="69"/>
      <c r="I1218" s="70"/>
      <c r="J1218" s="70"/>
      <c r="K1218" s="34" t="s">
        <v>65</v>
      </c>
      <c r="L1218" s="77">
        <v>1218</v>
      </c>
      <c r="M1218" s="77"/>
      <c r="N1218" s="72"/>
      <c r="O1218" s="79" t="s">
        <v>1646</v>
      </c>
      <c r="P1218" s="81">
        <v>42853.73028935185</v>
      </c>
      <c r="Q1218" s="79" t="s">
        <v>2233</v>
      </c>
      <c r="R1218" s="82" t="s">
        <v>3539</v>
      </c>
      <c r="S1218" s="79" t="s">
        <v>4033</v>
      </c>
      <c r="T1218" s="79"/>
      <c r="U1218" s="79"/>
      <c r="V1218" s="82" t="s">
        <v>5333</v>
      </c>
      <c r="W1218" s="81">
        <v>42853.73028935185</v>
      </c>
      <c r="X1218" s="82" t="s">
        <v>6799</v>
      </c>
      <c r="Y1218" s="79"/>
      <c r="Z1218" s="79"/>
      <c r="AA1218" s="83" t="s">
        <v>8846</v>
      </c>
      <c r="AB1218" s="79"/>
      <c r="AC1218" s="79" t="b">
        <v>0</v>
      </c>
      <c r="AD1218" s="79">
        <v>0</v>
      </c>
      <c r="AE1218" s="83" t="s">
        <v>9915</v>
      </c>
      <c r="AF1218" s="79" t="b">
        <v>0</v>
      </c>
      <c r="AG1218" s="79" t="s">
        <v>9963</v>
      </c>
      <c r="AH1218" s="79"/>
      <c r="AI1218" s="83" t="s">
        <v>9915</v>
      </c>
      <c r="AJ1218" s="79" t="b">
        <v>0</v>
      </c>
      <c r="AK1218" s="79">
        <v>11</v>
      </c>
      <c r="AL1218" s="83" t="s">
        <v>9851</v>
      </c>
      <c r="AM1218" s="79" t="s">
        <v>9991</v>
      </c>
      <c r="AN1218" s="79" t="b">
        <v>0</v>
      </c>
      <c r="AO1218" s="83" t="s">
        <v>9851</v>
      </c>
      <c r="AP1218" s="79" t="s">
        <v>179</v>
      </c>
      <c r="AQ1218" s="79">
        <v>0</v>
      </c>
      <c r="AR1218" s="79">
        <v>0</v>
      </c>
      <c r="AS1218" s="79"/>
      <c r="AT1218" s="79"/>
      <c r="AU1218" s="79"/>
      <c r="AV1218" s="79"/>
      <c r="AW1218" s="79"/>
      <c r="AX1218" s="79"/>
      <c r="AY1218" s="79"/>
      <c r="AZ1218" s="79"/>
      <c r="BA1218">
        <v>1</v>
      </c>
      <c r="BB1218">
        <v>0</v>
      </c>
      <c r="BC1218" s="79" t="str">
        <f>IF(Edges[[#This Row],[Sentiment]]=0,"NEUTRAL",IF(Edges[[#This Row],[Sentiment]]=1,"POSITIVE",IF(Edges[[#This Row],[Sentiment]]=-1,"NEGATIVE")))</f>
        <v>NEUTRAL</v>
      </c>
      <c r="BD1218" s="79" t="str">
        <f>IF(Edges[[#This Row],[Vertex 1]]=Edges[[#This Row],[Vertex 2]],"HIDE","SHOW")</f>
        <v>SHOW</v>
      </c>
      <c r="BE1218" s="78" t="str">
        <f>REPLACE(INDEX(GroupVertices[Group], MATCH(Edges[[#This Row],[Vertex 1]],GroupVertices[Vertex],0)),1,1,"")</f>
        <v>EUTRAL</v>
      </c>
      <c r="BF1218" s="78" t="str">
        <f>REPLACE(INDEX(GroupVertices[Group], MATCH(Edges[[#This Row],[Vertex 2]],GroupVertices[Vertex],0)),1,1,"")</f>
        <v>EUTRAL</v>
      </c>
    </row>
    <row r="1219" spans="1:58" x14ac:dyDescent="0.25">
      <c r="A1219" s="64" t="s">
        <v>980</v>
      </c>
      <c r="B1219" s="64" t="s">
        <v>1549</v>
      </c>
      <c r="C1219" s="65"/>
      <c r="D1219" s="66"/>
      <c r="E1219" s="67"/>
      <c r="F1219" s="68"/>
      <c r="G1219" s="65" t="str">
        <f>IF(Edges[[#This Row],[Vertex 1]]=Edges[[#This Row],[Vertex 2]],"HIDE","SHOW")</f>
        <v>SHOW</v>
      </c>
      <c r="H1219" s="69"/>
      <c r="I1219" s="70"/>
      <c r="J1219" s="70"/>
      <c r="K1219" s="34" t="s">
        <v>65</v>
      </c>
      <c r="L1219" s="77">
        <v>1219</v>
      </c>
      <c r="M1219" s="77"/>
      <c r="N1219" s="72"/>
      <c r="O1219" s="79" t="s">
        <v>1646</v>
      </c>
      <c r="P1219" s="81">
        <v>42853.731006944443</v>
      </c>
      <c r="Q1219" s="79" t="s">
        <v>2342</v>
      </c>
      <c r="R1219" s="82" t="s">
        <v>3583</v>
      </c>
      <c r="S1219" s="79" t="s">
        <v>4027</v>
      </c>
      <c r="T1219" s="79"/>
      <c r="U1219" s="79"/>
      <c r="V1219" s="82" t="s">
        <v>4787</v>
      </c>
      <c r="W1219" s="81">
        <v>42853.731006944443</v>
      </c>
      <c r="X1219" s="82" t="s">
        <v>6800</v>
      </c>
      <c r="Y1219" s="79"/>
      <c r="Z1219" s="79"/>
      <c r="AA1219" s="83" t="s">
        <v>8847</v>
      </c>
      <c r="AB1219" s="79"/>
      <c r="AC1219" s="79" t="b">
        <v>0</v>
      </c>
      <c r="AD1219" s="79">
        <v>2</v>
      </c>
      <c r="AE1219" s="83" t="s">
        <v>9915</v>
      </c>
      <c r="AF1219" s="79" t="b">
        <v>0</v>
      </c>
      <c r="AG1219" s="79" t="s">
        <v>9963</v>
      </c>
      <c r="AH1219" s="79"/>
      <c r="AI1219" s="83" t="s">
        <v>9915</v>
      </c>
      <c r="AJ1219" s="79" t="b">
        <v>0</v>
      </c>
      <c r="AK1219" s="79">
        <v>0</v>
      </c>
      <c r="AL1219" s="83" t="s">
        <v>9915</v>
      </c>
      <c r="AM1219" s="79" t="s">
        <v>10000</v>
      </c>
      <c r="AN1219" s="79" t="b">
        <v>0</v>
      </c>
      <c r="AO1219" s="83" t="s">
        <v>8847</v>
      </c>
      <c r="AP1219" s="79" t="s">
        <v>179</v>
      </c>
      <c r="AQ1219" s="79">
        <v>0</v>
      </c>
      <c r="AR1219" s="79">
        <v>0</v>
      </c>
      <c r="AS1219" s="79"/>
      <c r="AT1219" s="79"/>
      <c r="AU1219" s="79"/>
      <c r="AV1219" s="79"/>
      <c r="AW1219" s="79"/>
      <c r="AX1219" s="79"/>
      <c r="AY1219" s="79"/>
      <c r="AZ1219" s="79"/>
      <c r="BA1219">
        <v>1</v>
      </c>
      <c r="BB1219">
        <v>0</v>
      </c>
      <c r="BC1219" s="79" t="str">
        <f>IF(Edges[[#This Row],[Sentiment]]=0,"NEUTRAL",IF(Edges[[#This Row],[Sentiment]]=1,"POSITIVE",IF(Edges[[#This Row],[Sentiment]]=-1,"NEGATIVE")))</f>
        <v>NEUTRAL</v>
      </c>
      <c r="BD1219" s="79" t="str">
        <f>IF(Edges[[#This Row],[Vertex 1]]=Edges[[#This Row],[Vertex 2]],"HIDE","SHOW")</f>
        <v>SHOW</v>
      </c>
      <c r="BE1219" s="78" t="str">
        <f>REPLACE(INDEX(GroupVertices[Group], MATCH(Edges[[#This Row],[Vertex 1]],GroupVertices[Vertex],0)),1,1,"")</f>
        <v>EUTRAL</v>
      </c>
      <c r="BF1219" s="78" t="str">
        <f>REPLACE(INDEX(GroupVertices[Group], MATCH(Edges[[#This Row],[Vertex 2]],GroupVertices[Vertex],0)),1,1,"")</f>
        <v>eneral</v>
      </c>
    </row>
    <row r="1220" spans="1:58" hidden="1" x14ac:dyDescent="0.25">
      <c r="A1220" s="64" t="s">
        <v>981</v>
      </c>
      <c r="B1220" s="64" t="s">
        <v>981</v>
      </c>
      <c r="C1220" s="65"/>
      <c r="D1220" s="66"/>
      <c r="E1220" s="67"/>
      <c r="F1220" s="68"/>
      <c r="G1220" s="65" t="str">
        <f>IF(Edges[[#This Row],[Vertex 1]]=Edges[[#This Row],[Vertex 2]],"HIDE","SHOW")</f>
        <v>HIDE</v>
      </c>
      <c r="H1220" s="69"/>
      <c r="I1220" s="70"/>
      <c r="J1220" s="70"/>
      <c r="K1220" s="34"/>
      <c r="L1220" s="77"/>
      <c r="M1220" s="77"/>
      <c r="N1220" s="72"/>
      <c r="O1220" s="79" t="s">
        <v>179</v>
      </c>
      <c r="P1220" s="81">
        <v>42853.713738425926</v>
      </c>
      <c r="Q1220" s="79" t="s">
        <v>2343</v>
      </c>
      <c r="R1220" s="82" t="s">
        <v>3478</v>
      </c>
      <c r="S1220" s="79" t="s">
        <v>4037</v>
      </c>
      <c r="T1220" s="79"/>
      <c r="U1220" s="79"/>
      <c r="V1220" s="82" t="s">
        <v>5334</v>
      </c>
      <c r="W1220" s="81">
        <v>42853.713738425926</v>
      </c>
      <c r="X1220" s="82" t="s">
        <v>6801</v>
      </c>
      <c r="Y1220" s="79"/>
      <c r="Z1220" s="79"/>
      <c r="AA1220" s="83" t="s">
        <v>8848</v>
      </c>
      <c r="AB1220" s="79"/>
      <c r="AC1220" s="79" t="b">
        <v>0</v>
      </c>
      <c r="AD1220" s="79">
        <v>0</v>
      </c>
      <c r="AE1220" s="83" t="s">
        <v>9915</v>
      </c>
      <c r="AF1220" s="79" t="b">
        <v>0</v>
      </c>
      <c r="AG1220" s="79" t="s">
        <v>9963</v>
      </c>
      <c r="AH1220" s="79"/>
      <c r="AI1220" s="83" t="s">
        <v>9915</v>
      </c>
      <c r="AJ1220" s="79" t="b">
        <v>0</v>
      </c>
      <c r="AK1220" s="79">
        <v>0</v>
      </c>
      <c r="AL1220" s="83" t="s">
        <v>9915</v>
      </c>
      <c r="AM1220" s="79" t="s">
        <v>10040</v>
      </c>
      <c r="AN1220" s="79" t="b">
        <v>0</v>
      </c>
      <c r="AO1220" s="83" t="s">
        <v>8848</v>
      </c>
      <c r="AP1220" s="79" t="s">
        <v>179</v>
      </c>
      <c r="AQ1220" s="79">
        <v>0</v>
      </c>
      <c r="AR1220" s="79">
        <v>0</v>
      </c>
      <c r="AS1220" s="79"/>
      <c r="AT1220" s="79"/>
      <c r="AU1220" s="79"/>
      <c r="AV1220" s="79"/>
      <c r="AW1220" s="79"/>
      <c r="AX1220" s="79"/>
      <c r="AY1220" s="79"/>
      <c r="AZ1220" s="79"/>
      <c r="BA1220">
        <v>2</v>
      </c>
      <c r="BB1220">
        <v>0</v>
      </c>
      <c r="BC1220" s="79" t="str">
        <f>IF(Edges[[#This Row],[Sentiment]]=0,"NEUTRAL",IF(Edges[[#This Row],[Sentiment]]=1,"POSITIVE",IF(Edges[[#This Row],[Sentiment]]=-1,"NEGATIVE")))</f>
        <v>NEUTRAL</v>
      </c>
      <c r="BD1220" s="79" t="str">
        <f>IF(Edges[[#This Row],[Vertex 1]]=Edges[[#This Row],[Vertex 2]],"HIDE","SHOW")</f>
        <v>HIDE</v>
      </c>
      <c r="BE1220" s="124" t="e">
        <f>REPLACE(INDEX(GroupVertices[Group], MATCH(Edges[[#This Row],[Vertex 1]],GroupVertices[Vertex],0)),1,1,"")</f>
        <v>#N/A</v>
      </c>
      <c r="BF1220" s="124" t="e">
        <f>REPLACE(INDEX(GroupVertices[Group], MATCH(Edges[[#This Row],[Vertex 2]],GroupVertices[Vertex],0)),1,1,"")</f>
        <v>#N/A</v>
      </c>
    </row>
    <row r="1221" spans="1:58" hidden="1" x14ac:dyDescent="0.25">
      <c r="A1221" s="64" t="s">
        <v>981</v>
      </c>
      <c r="B1221" s="64" t="s">
        <v>981</v>
      </c>
      <c r="C1221" s="65"/>
      <c r="D1221" s="66"/>
      <c r="E1221" s="67"/>
      <c r="F1221" s="68"/>
      <c r="G1221" s="65" t="str">
        <f>IF(Edges[[#This Row],[Vertex 1]]=Edges[[#This Row],[Vertex 2]],"HIDE","SHOW")</f>
        <v>HIDE</v>
      </c>
      <c r="H1221" s="69"/>
      <c r="I1221" s="70"/>
      <c r="J1221" s="70"/>
      <c r="K1221" s="34"/>
      <c r="L1221" s="77"/>
      <c r="M1221" s="77"/>
      <c r="N1221" s="72"/>
      <c r="O1221" s="79" t="s">
        <v>179</v>
      </c>
      <c r="P1221" s="81">
        <v>42853.735219907408</v>
      </c>
      <c r="Q1221" s="79" t="s">
        <v>2344</v>
      </c>
      <c r="R1221" s="82" t="s">
        <v>3416</v>
      </c>
      <c r="S1221" s="79" t="s">
        <v>4037</v>
      </c>
      <c r="T1221" s="79"/>
      <c r="U1221" s="79"/>
      <c r="V1221" s="82" t="s">
        <v>5334</v>
      </c>
      <c r="W1221" s="81">
        <v>42853.735219907408</v>
      </c>
      <c r="X1221" s="82" t="s">
        <v>6802</v>
      </c>
      <c r="Y1221" s="79"/>
      <c r="Z1221" s="79"/>
      <c r="AA1221" s="83" t="s">
        <v>8849</v>
      </c>
      <c r="AB1221" s="79"/>
      <c r="AC1221" s="79" t="b">
        <v>0</v>
      </c>
      <c r="AD1221" s="79">
        <v>0</v>
      </c>
      <c r="AE1221" s="83" t="s">
        <v>9915</v>
      </c>
      <c r="AF1221" s="79" t="b">
        <v>0</v>
      </c>
      <c r="AG1221" s="79" t="s">
        <v>9963</v>
      </c>
      <c r="AH1221" s="79"/>
      <c r="AI1221" s="83" t="s">
        <v>9915</v>
      </c>
      <c r="AJ1221" s="79" t="b">
        <v>0</v>
      </c>
      <c r="AK1221" s="79">
        <v>0</v>
      </c>
      <c r="AL1221" s="83" t="s">
        <v>9915</v>
      </c>
      <c r="AM1221" s="79" t="s">
        <v>10040</v>
      </c>
      <c r="AN1221" s="79" t="b">
        <v>0</v>
      </c>
      <c r="AO1221" s="83" t="s">
        <v>8849</v>
      </c>
      <c r="AP1221" s="79" t="s">
        <v>179</v>
      </c>
      <c r="AQ1221" s="79">
        <v>0</v>
      </c>
      <c r="AR1221" s="79">
        <v>0</v>
      </c>
      <c r="AS1221" s="79"/>
      <c r="AT1221" s="79"/>
      <c r="AU1221" s="79"/>
      <c r="AV1221" s="79"/>
      <c r="AW1221" s="79"/>
      <c r="AX1221" s="79"/>
      <c r="AY1221" s="79"/>
      <c r="AZ1221" s="79"/>
      <c r="BA1221">
        <v>2</v>
      </c>
      <c r="BB1221">
        <v>0</v>
      </c>
      <c r="BC1221" s="79" t="str">
        <f>IF(Edges[[#This Row],[Sentiment]]=0,"NEUTRAL",IF(Edges[[#This Row],[Sentiment]]=1,"POSITIVE",IF(Edges[[#This Row],[Sentiment]]=-1,"NEGATIVE")))</f>
        <v>NEUTRAL</v>
      </c>
      <c r="BD1221" s="79" t="str">
        <f>IF(Edges[[#This Row],[Vertex 1]]=Edges[[#This Row],[Vertex 2]],"HIDE","SHOW")</f>
        <v>HIDE</v>
      </c>
      <c r="BE1221" s="124" t="e">
        <f>REPLACE(INDEX(GroupVertices[Group], MATCH(Edges[[#This Row],[Vertex 1]],GroupVertices[Vertex],0)),1,1,"")</f>
        <v>#N/A</v>
      </c>
      <c r="BF1221" s="124" t="e">
        <f>REPLACE(INDEX(GroupVertices[Group], MATCH(Edges[[#This Row],[Vertex 2]],GroupVertices[Vertex],0)),1,1,"")</f>
        <v>#N/A</v>
      </c>
    </row>
    <row r="1222" spans="1:58" hidden="1" x14ac:dyDescent="0.25">
      <c r="A1222" s="64" t="s">
        <v>982</v>
      </c>
      <c r="B1222" s="64" t="s">
        <v>982</v>
      </c>
      <c r="C1222" s="65"/>
      <c r="D1222" s="66"/>
      <c r="E1222" s="67"/>
      <c r="F1222" s="68"/>
      <c r="G1222" s="65" t="str">
        <f>IF(Edges[[#This Row],[Vertex 1]]=Edges[[#This Row],[Vertex 2]],"HIDE","SHOW")</f>
        <v>HIDE</v>
      </c>
      <c r="H1222" s="69"/>
      <c r="I1222" s="70"/>
      <c r="J1222" s="70"/>
      <c r="K1222" s="34"/>
      <c r="L1222" s="77"/>
      <c r="M1222" s="77"/>
      <c r="N1222" s="72"/>
      <c r="O1222" s="79" t="s">
        <v>179</v>
      </c>
      <c r="P1222" s="81">
        <v>42853.737303240741</v>
      </c>
      <c r="Q1222" s="79" t="s">
        <v>2345</v>
      </c>
      <c r="R1222" s="82" t="s">
        <v>3478</v>
      </c>
      <c r="S1222" s="79" t="s">
        <v>4037</v>
      </c>
      <c r="T1222" s="79"/>
      <c r="U1222" s="79"/>
      <c r="V1222" s="82" t="s">
        <v>4787</v>
      </c>
      <c r="W1222" s="81">
        <v>42853.737303240741</v>
      </c>
      <c r="X1222" s="82" t="s">
        <v>6803</v>
      </c>
      <c r="Y1222" s="79"/>
      <c r="Z1222" s="79"/>
      <c r="AA1222" s="83" t="s">
        <v>8850</v>
      </c>
      <c r="AB1222" s="79"/>
      <c r="AC1222" s="79" t="b">
        <v>0</v>
      </c>
      <c r="AD1222" s="79">
        <v>0</v>
      </c>
      <c r="AE1222" s="83" t="s">
        <v>9915</v>
      </c>
      <c r="AF1222" s="79" t="b">
        <v>0</v>
      </c>
      <c r="AG1222" s="79" t="s">
        <v>9963</v>
      </c>
      <c r="AH1222" s="79"/>
      <c r="AI1222" s="83" t="s">
        <v>9915</v>
      </c>
      <c r="AJ1222" s="79" t="b">
        <v>0</v>
      </c>
      <c r="AK1222" s="79">
        <v>0</v>
      </c>
      <c r="AL1222" s="83" t="s">
        <v>9915</v>
      </c>
      <c r="AM1222" s="79" t="s">
        <v>10040</v>
      </c>
      <c r="AN1222" s="79" t="b">
        <v>0</v>
      </c>
      <c r="AO1222" s="83" t="s">
        <v>8850</v>
      </c>
      <c r="AP1222" s="79" t="s">
        <v>179</v>
      </c>
      <c r="AQ1222" s="79">
        <v>0</v>
      </c>
      <c r="AR1222" s="79">
        <v>0</v>
      </c>
      <c r="AS1222" s="79"/>
      <c r="AT1222" s="79"/>
      <c r="AU1222" s="79"/>
      <c r="AV1222" s="79"/>
      <c r="AW1222" s="79"/>
      <c r="AX1222" s="79"/>
      <c r="AY1222" s="79"/>
      <c r="AZ1222" s="79"/>
      <c r="BA1222">
        <v>1</v>
      </c>
      <c r="BB1222">
        <v>0</v>
      </c>
      <c r="BC1222" s="79" t="str">
        <f>IF(Edges[[#This Row],[Sentiment]]=0,"NEUTRAL",IF(Edges[[#This Row],[Sentiment]]=1,"POSITIVE",IF(Edges[[#This Row],[Sentiment]]=-1,"NEGATIVE")))</f>
        <v>NEUTRAL</v>
      </c>
      <c r="BD1222" s="79" t="str">
        <f>IF(Edges[[#This Row],[Vertex 1]]=Edges[[#This Row],[Vertex 2]],"HIDE","SHOW")</f>
        <v>HIDE</v>
      </c>
      <c r="BE1222" s="124" t="e">
        <f>REPLACE(INDEX(GroupVertices[Group], MATCH(Edges[[#This Row],[Vertex 1]],GroupVertices[Vertex],0)),1,1,"")</f>
        <v>#N/A</v>
      </c>
      <c r="BF1222" s="124" t="e">
        <f>REPLACE(INDEX(GroupVertices[Group], MATCH(Edges[[#This Row],[Vertex 2]],GroupVertices[Vertex],0)),1,1,"")</f>
        <v>#N/A</v>
      </c>
    </row>
    <row r="1223" spans="1:58" hidden="1" x14ac:dyDescent="0.25">
      <c r="A1223" s="64" t="s">
        <v>983</v>
      </c>
      <c r="B1223" s="64" t="s">
        <v>983</v>
      </c>
      <c r="C1223" s="65"/>
      <c r="D1223" s="66"/>
      <c r="E1223" s="67"/>
      <c r="F1223" s="68"/>
      <c r="G1223" s="65" t="str">
        <f>IF(Edges[[#This Row],[Vertex 1]]=Edges[[#This Row],[Vertex 2]],"HIDE","SHOW")</f>
        <v>HIDE</v>
      </c>
      <c r="H1223" s="69"/>
      <c r="I1223" s="70"/>
      <c r="J1223" s="70"/>
      <c r="K1223" s="34"/>
      <c r="L1223" s="77"/>
      <c r="M1223" s="77"/>
      <c r="N1223" s="72"/>
      <c r="O1223" s="79" t="s">
        <v>179</v>
      </c>
      <c r="P1223" s="81">
        <v>42853.739178240743</v>
      </c>
      <c r="Q1223" s="79" t="s">
        <v>2346</v>
      </c>
      <c r="R1223" s="79"/>
      <c r="S1223" s="79"/>
      <c r="T1223" s="79"/>
      <c r="U1223" s="79"/>
      <c r="V1223" s="82" t="s">
        <v>4787</v>
      </c>
      <c r="W1223" s="81">
        <v>42853.739178240743</v>
      </c>
      <c r="X1223" s="82" t="s">
        <v>6804</v>
      </c>
      <c r="Y1223" s="79"/>
      <c r="Z1223" s="79"/>
      <c r="AA1223" s="83" t="s">
        <v>8851</v>
      </c>
      <c r="AB1223" s="79"/>
      <c r="AC1223" s="79" t="b">
        <v>0</v>
      </c>
      <c r="AD1223" s="79">
        <v>0</v>
      </c>
      <c r="AE1223" s="83" t="s">
        <v>9915</v>
      </c>
      <c r="AF1223" s="79" t="b">
        <v>0</v>
      </c>
      <c r="AG1223" s="79" t="s">
        <v>9965</v>
      </c>
      <c r="AH1223" s="79"/>
      <c r="AI1223" s="83" t="s">
        <v>9915</v>
      </c>
      <c r="AJ1223" s="79" t="b">
        <v>0</v>
      </c>
      <c r="AK1223" s="79">
        <v>0</v>
      </c>
      <c r="AL1223" s="83" t="s">
        <v>9915</v>
      </c>
      <c r="AM1223" s="79" t="s">
        <v>10000</v>
      </c>
      <c r="AN1223" s="79" t="b">
        <v>0</v>
      </c>
      <c r="AO1223" s="83" t="s">
        <v>8851</v>
      </c>
      <c r="AP1223" s="79" t="s">
        <v>179</v>
      </c>
      <c r="AQ1223" s="79">
        <v>0</v>
      </c>
      <c r="AR1223" s="79">
        <v>0</v>
      </c>
      <c r="AS1223" s="79"/>
      <c r="AT1223" s="79"/>
      <c r="AU1223" s="79"/>
      <c r="AV1223" s="79"/>
      <c r="AW1223" s="79"/>
      <c r="AX1223" s="79"/>
      <c r="AY1223" s="79"/>
      <c r="AZ1223" s="79"/>
      <c r="BA1223">
        <v>1</v>
      </c>
      <c r="BB1223">
        <v>0</v>
      </c>
      <c r="BC1223" s="79" t="str">
        <f>IF(Edges[[#This Row],[Sentiment]]=0,"NEUTRAL",IF(Edges[[#This Row],[Sentiment]]=1,"POSITIVE",IF(Edges[[#This Row],[Sentiment]]=-1,"NEGATIVE")))</f>
        <v>NEUTRAL</v>
      </c>
      <c r="BD1223" s="79" t="str">
        <f>IF(Edges[[#This Row],[Vertex 1]]=Edges[[#This Row],[Vertex 2]],"HIDE","SHOW")</f>
        <v>HIDE</v>
      </c>
      <c r="BE1223" s="124" t="e">
        <f>REPLACE(INDEX(GroupVertices[Group], MATCH(Edges[[#This Row],[Vertex 1]],GroupVertices[Vertex],0)),1,1,"")</f>
        <v>#N/A</v>
      </c>
      <c r="BF1223" s="124" t="e">
        <f>REPLACE(INDEX(GroupVertices[Group], MATCH(Edges[[#This Row],[Vertex 2]],GroupVertices[Vertex],0)),1,1,"")</f>
        <v>#N/A</v>
      </c>
    </row>
    <row r="1224" spans="1:58" hidden="1" x14ac:dyDescent="0.25">
      <c r="A1224" s="64" t="s">
        <v>984</v>
      </c>
      <c r="B1224" s="64" t="s">
        <v>984</v>
      </c>
      <c r="C1224" s="65"/>
      <c r="D1224" s="66"/>
      <c r="E1224" s="67"/>
      <c r="F1224" s="68"/>
      <c r="G1224" s="65" t="str">
        <f>IF(Edges[[#This Row],[Vertex 1]]=Edges[[#This Row],[Vertex 2]],"HIDE","SHOW")</f>
        <v>HIDE</v>
      </c>
      <c r="H1224" s="69"/>
      <c r="I1224" s="70"/>
      <c r="J1224" s="70"/>
      <c r="K1224" s="34"/>
      <c r="L1224" s="77"/>
      <c r="M1224" s="77"/>
      <c r="N1224" s="72"/>
      <c r="O1224" s="79" t="s">
        <v>179</v>
      </c>
      <c r="P1224" s="81">
        <v>42853.740787037037</v>
      </c>
      <c r="Q1224" s="79" t="s">
        <v>2347</v>
      </c>
      <c r="R1224" s="82" t="s">
        <v>3584</v>
      </c>
      <c r="S1224" s="79" t="s">
        <v>4051</v>
      </c>
      <c r="T1224" s="79"/>
      <c r="U1224" s="79"/>
      <c r="V1224" s="82" t="s">
        <v>5335</v>
      </c>
      <c r="W1224" s="81">
        <v>42853.740787037037</v>
      </c>
      <c r="X1224" s="82" t="s">
        <v>6805</v>
      </c>
      <c r="Y1224" s="79"/>
      <c r="Z1224" s="79"/>
      <c r="AA1224" s="83" t="s">
        <v>8852</v>
      </c>
      <c r="AB1224" s="79"/>
      <c r="AC1224" s="79" t="b">
        <v>0</v>
      </c>
      <c r="AD1224" s="79">
        <v>0</v>
      </c>
      <c r="AE1224" s="83" t="s">
        <v>9915</v>
      </c>
      <c r="AF1224" s="79" t="b">
        <v>0</v>
      </c>
      <c r="AG1224" s="79" t="s">
        <v>9963</v>
      </c>
      <c r="AH1224" s="79"/>
      <c r="AI1224" s="83" t="s">
        <v>9915</v>
      </c>
      <c r="AJ1224" s="79" t="b">
        <v>0</v>
      </c>
      <c r="AK1224" s="79">
        <v>0</v>
      </c>
      <c r="AL1224" s="83" t="s">
        <v>9915</v>
      </c>
      <c r="AM1224" s="79" t="s">
        <v>4133</v>
      </c>
      <c r="AN1224" s="79" t="b">
        <v>1</v>
      </c>
      <c r="AO1224" s="83" t="s">
        <v>8852</v>
      </c>
      <c r="AP1224" s="79" t="s">
        <v>179</v>
      </c>
      <c r="AQ1224" s="79">
        <v>0</v>
      </c>
      <c r="AR1224" s="79">
        <v>0</v>
      </c>
      <c r="AS1224" s="79"/>
      <c r="AT1224" s="79"/>
      <c r="AU1224" s="79"/>
      <c r="AV1224" s="79"/>
      <c r="AW1224" s="79"/>
      <c r="AX1224" s="79"/>
      <c r="AY1224" s="79"/>
      <c r="AZ1224" s="79"/>
      <c r="BA1224">
        <v>1</v>
      </c>
      <c r="BB1224">
        <v>0</v>
      </c>
      <c r="BC1224" s="79" t="str">
        <f>IF(Edges[[#This Row],[Sentiment]]=0,"NEUTRAL",IF(Edges[[#This Row],[Sentiment]]=1,"POSITIVE",IF(Edges[[#This Row],[Sentiment]]=-1,"NEGATIVE")))</f>
        <v>NEUTRAL</v>
      </c>
      <c r="BD1224" s="79" t="str">
        <f>IF(Edges[[#This Row],[Vertex 1]]=Edges[[#This Row],[Vertex 2]],"HIDE","SHOW")</f>
        <v>HIDE</v>
      </c>
      <c r="BE1224" s="124" t="e">
        <f>REPLACE(INDEX(GroupVertices[Group], MATCH(Edges[[#This Row],[Vertex 1]],GroupVertices[Vertex],0)),1,1,"")</f>
        <v>#N/A</v>
      </c>
      <c r="BF1224" s="124" t="e">
        <f>REPLACE(INDEX(GroupVertices[Group], MATCH(Edges[[#This Row],[Vertex 2]],GroupVertices[Vertex],0)),1,1,"")</f>
        <v>#N/A</v>
      </c>
    </row>
    <row r="1225" spans="1:58" x14ac:dyDescent="0.25">
      <c r="A1225" s="64" t="s">
        <v>985</v>
      </c>
      <c r="B1225" s="64" t="s">
        <v>1605</v>
      </c>
      <c r="C1225" s="65"/>
      <c r="D1225" s="66"/>
      <c r="E1225" s="67"/>
      <c r="F1225" s="68"/>
      <c r="G1225" s="65" t="str">
        <f>IF(Edges[[#This Row],[Vertex 1]]=Edges[[#This Row],[Vertex 2]],"HIDE","SHOW")</f>
        <v>SHOW</v>
      </c>
      <c r="H1225" s="69"/>
      <c r="I1225" s="70"/>
      <c r="J1225" s="70"/>
      <c r="K1225" s="34" t="s">
        <v>65</v>
      </c>
      <c r="L1225" s="77">
        <v>1225</v>
      </c>
      <c r="M1225" s="77"/>
      <c r="N1225" s="72"/>
      <c r="O1225" s="79" t="s">
        <v>1646</v>
      </c>
      <c r="P1225" s="81">
        <v>42853.742199074077</v>
      </c>
      <c r="Q1225" s="79" t="s">
        <v>2348</v>
      </c>
      <c r="R1225" s="82" t="s">
        <v>3585</v>
      </c>
      <c r="S1225" s="79" t="s">
        <v>4051</v>
      </c>
      <c r="T1225" s="79"/>
      <c r="U1225" s="79"/>
      <c r="V1225" s="82" t="s">
        <v>5336</v>
      </c>
      <c r="W1225" s="81">
        <v>42853.742199074077</v>
      </c>
      <c r="X1225" s="82" t="s">
        <v>6806</v>
      </c>
      <c r="Y1225" s="79"/>
      <c r="Z1225" s="79"/>
      <c r="AA1225" s="83" t="s">
        <v>8853</v>
      </c>
      <c r="AB1225" s="83" t="s">
        <v>9898</v>
      </c>
      <c r="AC1225" s="79" t="b">
        <v>0</v>
      </c>
      <c r="AD1225" s="79">
        <v>0</v>
      </c>
      <c r="AE1225" s="83" t="s">
        <v>9941</v>
      </c>
      <c r="AF1225" s="79" t="b">
        <v>0</v>
      </c>
      <c r="AG1225" s="79" t="s">
        <v>9963</v>
      </c>
      <c r="AH1225" s="79"/>
      <c r="AI1225" s="83" t="s">
        <v>9915</v>
      </c>
      <c r="AJ1225" s="79" t="b">
        <v>0</v>
      </c>
      <c r="AK1225" s="79">
        <v>0</v>
      </c>
      <c r="AL1225" s="83" t="s">
        <v>9915</v>
      </c>
      <c r="AM1225" s="79" t="s">
        <v>9991</v>
      </c>
      <c r="AN1225" s="79" t="b">
        <v>1</v>
      </c>
      <c r="AO1225" s="83" t="s">
        <v>9898</v>
      </c>
      <c r="AP1225" s="79" t="s">
        <v>179</v>
      </c>
      <c r="AQ1225" s="79">
        <v>0</v>
      </c>
      <c r="AR1225" s="79">
        <v>0</v>
      </c>
      <c r="AS1225" s="79"/>
      <c r="AT1225" s="79"/>
      <c r="AU1225" s="79"/>
      <c r="AV1225" s="79"/>
      <c r="AW1225" s="79"/>
      <c r="AX1225" s="79"/>
      <c r="AY1225" s="79"/>
      <c r="AZ1225" s="79"/>
      <c r="BA1225">
        <v>1</v>
      </c>
      <c r="BB1225">
        <v>0</v>
      </c>
      <c r="BC1225" s="79" t="str">
        <f>IF(Edges[[#This Row],[Sentiment]]=0,"NEUTRAL",IF(Edges[[#This Row],[Sentiment]]=1,"POSITIVE",IF(Edges[[#This Row],[Sentiment]]=-1,"NEGATIVE")))</f>
        <v>NEUTRAL</v>
      </c>
      <c r="BD1225" s="79" t="str">
        <f>IF(Edges[[#This Row],[Vertex 1]]=Edges[[#This Row],[Vertex 2]],"HIDE","SHOW")</f>
        <v>SHOW</v>
      </c>
      <c r="BE1225" s="78" t="str">
        <f>REPLACE(INDEX(GroupVertices[Group], MATCH(Edges[[#This Row],[Vertex 1]],GroupVertices[Vertex],0)),1,1,"")</f>
        <v>EUTRAL</v>
      </c>
      <c r="BF1225" s="78" t="str">
        <f>REPLACE(INDEX(GroupVertices[Group], MATCH(Edges[[#This Row],[Vertex 2]],GroupVertices[Vertex],0)),1,1,"")</f>
        <v>EUTRAL</v>
      </c>
    </row>
    <row r="1226" spans="1:58" x14ac:dyDescent="0.25">
      <c r="A1226" s="64" t="s">
        <v>985</v>
      </c>
      <c r="B1226" s="64" t="s">
        <v>1606</v>
      </c>
      <c r="C1226" s="65"/>
      <c r="D1226" s="66"/>
      <c r="E1226" s="67"/>
      <c r="F1226" s="68"/>
      <c r="G1226" s="65" t="str">
        <f>IF(Edges[[#This Row],[Vertex 1]]=Edges[[#This Row],[Vertex 2]],"HIDE","SHOW")</f>
        <v>SHOW</v>
      </c>
      <c r="H1226" s="69"/>
      <c r="I1226" s="70"/>
      <c r="J1226" s="70"/>
      <c r="K1226" s="34" t="s">
        <v>65</v>
      </c>
      <c r="L1226" s="77">
        <v>1226</v>
      </c>
      <c r="M1226" s="77"/>
      <c r="N1226" s="72"/>
      <c r="O1226" s="79" t="s">
        <v>1647</v>
      </c>
      <c r="P1226" s="81">
        <v>42853.742199074077</v>
      </c>
      <c r="Q1226" s="79" t="s">
        <v>2348</v>
      </c>
      <c r="R1226" s="82" t="s">
        <v>3585</v>
      </c>
      <c r="S1226" s="79" t="s">
        <v>4051</v>
      </c>
      <c r="T1226" s="79"/>
      <c r="U1226" s="79"/>
      <c r="V1226" s="82" t="s">
        <v>5336</v>
      </c>
      <c r="W1226" s="81">
        <v>42853.742199074077</v>
      </c>
      <c r="X1226" s="82" t="s">
        <v>6806</v>
      </c>
      <c r="Y1226" s="79"/>
      <c r="Z1226" s="79"/>
      <c r="AA1226" s="83" t="s">
        <v>8853</v>
      </c>
      <c r="AB1226" s="83" t="s">
        <v>9898</v>
      </c>
      <c r="AC1226" s="79" t="b">
        <v>0</v>
      </c>
      <c r="AD1226" s="79">
        <v>0</v>
      </c>
      <c r="AE1226" s="83" t="s">
        <v>9941</v>
      </c>
      <c r="AF1226" s="79" t="b">
        <v>0</v>
      </c>
      <c r="AG1226" s="79" t="s">
        <v>9963</v>
      </c>
      <c r="AH1226" s="79"/>
      <c r="AI1226" s="83" t="s">
        <v>9915</v>
      </c>
      <c r="AJ1226" s="79" t="b">
        <v>0</v>
      </c>
      <c r="AK1226" s="79">
        <v>0</v>
      </c>
      <c r="AL1226" s="83" t="s">
        <v>9915</v>
      </c>
      <c r="AM1226" s="79" t="s">
        <v>9991</v>
      </c>
      <c r="AN1226" s="79" t="b">
        <v>1</v>
      </c>
      <c r="AO1226" s="83" t="s">
        <v>9898</v>
      </c>
      <c r="AP1226" s="79" t="s">
        <v>179</v>
      </c>
      <c r="AQ1226" s="79">
        <v>0</v>
      </c>
      <c r="AR1226" s="79">
        <v>0</v>
      </c>
      <c r="AS1226" s="79"/>
      <c r="AT1226" s="79"/>
      <c r="AU1226" s="79"/>
      <c r="AV1226" s="79"/>
      <c r="AW1226" s="79"/>
      <c r="AX1226" s="79"/>
      <c r="AY1226" s="79"/>
      <c r="AZ1226" s="79"/>
      <c r="BA1226">
        <v>1</v>
      </c>
      <c r="BB1226">
        <v>0</v>
      </c>
      <c r="BC1226" s="79" t="str">
        <f>IF(Edges[[#This Row],[Sentiment]]=0,"NEUTRAL",IF(Edges[[#This Row],[Sentiment]]=1,"POSITIVE",IF(Edges[[#This Row],[Sentiment]]=-1,"NEGATIVE")))</f>
        <v>NEUTRAL</v>
      </c>
      <c r="BD1226" s="79" t="str">
        <f>IF(Edges[[#This Row],[Vertex 1]]=Edges[[#This Row],[Vertex 2]],"HIDE","SHOW")</f>
        <v>SHOW</v>
      </c>
      <c r="BE1226" s="78" t="str">
        <f>REPLACE(INDEX(GroupVertices[Group], MATCH(Edges[[#This Row],[Vertex 1]],GroupVertices[Vertex],0)),1,1,"")</f>
        <v>EUTRAL</v>
      </c>
      <c r="BF1226" s="78" t="str">
        <f>REPLACE(INDEX(GroupVertices[Group], MATCH(Edges[[#This Row],[Vertex 2]],GroupVertices[Vertex],0)),1,1,"")</f>
        <v>eneral</v>
      </c>
    </row>
    <row r="1227" spans="1:58" hidden="1" x14ac:dyDescent="0.25">
      <c r="A1227" s="64" t="s">
        <v>986</v>
      </c>
      <c r="B1227" s="64" t="s">
        <v>986</v>
      </c>
      <c r="C1227" s="65"/>
      <c r="D1227" s="66"/>
      <c r="E1227" s="67"/>
      <c r="F1227" s="68"/>
      <c r="G1227" s="65" t="str">
        <f>IF(Edges[[#This Row],[Vertex 1]]=Edges[[#This Row],[Vertex 2]],"HIDE","SHOW")</f>
        <v>HIDE</v>
      </c>
      <c r="H1227" s="69"/>
      <c r="I1227" s="70"/>
      <c r="J1227" s="70"/>
      <c r="K1227" s="34"/>
      <c r="L1227" s="77"/>
      <c r="M1227" s="77"/>
      <c r="N1227" s="72"/>
      <c r="O1227" s="79" t="s">
        <v>179</v>
      </c>
      <c r="P1227" s="81">
        <v>42853.482106481482</v>
      </c>
      <c r="Q1227" s="79" t="s">
        <v>2349</v>
      </c>
      <c r="R1227" s="82" t="s">
        <v>3586</v>
      </c>
      <c r="S1227" s="79" t="s">
        <v>4167</v>
      </c>
      <c r="T1227" s="79"/>
      <c r="U1227" s="79"/>
      <c r="V1227" s="82" t="s">
        <v>5337</v>
      </c>
      <c r="W1227" s="81">
        <v>42853.482106481482</v>
      </c>
      <c r="X1227" s="82" t="s">
        <v>6807</v>
      </c>
      <c r="Y1227" s="79"/>
      <c r="Z1227" s="79"/>
      <c r="AA1227" s="83" t="s">
        <v>8854</v>
      </c>
      <c r="AB1227" s="79"/>
      <c r="AC1227" s="79" t="b">
        <v>0</v>
      </c>
      <c r="AD1227" s="79">
        <v>1</v>
      </c>
      <c r="AE1227" s="83" t="s">
        <v>9915</v>
      </c>
      <c r="AF1227" s="79" t="b">
        <v>0</v>
      </c>
      <c r="AG1227" s="79" t="s">
        <v>9982</v>
      </c>
      <c r="AH1227" s="79"/>
      <c r="AI1227" s="83" t="s">
        <v>9915</v>
      </c>
      <c r="AJ1227" s="79" t="b">
        <v>0</v>
      </c>
      <c r="AK1227" s="79">
        <v>1</v>
      </c>
      <c r="AL1227" s="83" t="s">
        <v>9915</v>
      </c>
      <c r="AM1227" s="79" t="s">
        <v>10054</v>
      </c>
      <c r="AN1227" s="79" t="b">
        <v>0</v>
      </c>
      <c r="AO1227" s="83" t="s">
        <v>8854</v>
      </c>
      <c r="AP1227" s="79" t="s">
        <v>179</v>
      </c>
      <c r="AQ1227" s="79">
        <v>0</v>
      </c>
      <c r="AR1227" s="79">
        <v>0</v>
      </c>
      <c r="AS1227" s="79"/>
      <c r="AT1227" s="79"/>
      <c r="AU1227" s="79"/>
      <c r="AV1227" s="79"/>
      <c r="AW1227" s="79"/>
      <c r="AX1227" s="79"/>
      <c r="AY1227" s="79"/>
      <c r="AZ1227" s="79"/>
      <c r="BA1227">
        <v>1</v>
      </c>
      <c r="BB1227">
        <v>0</v>
      </c>
      <c r="BC1227" s="79" t="str">
        <f>IF(Edges[[#This Row],[Sentiment]]=0,"NEUTRAL",IF(Edges[[#This Row],[Sentiment]]=1,"POSITIVE",IF(Edges[[#This Row],[Sentiment]]=-1,"NEGATIVE")))</f>
        <v>NEUTRAL</v>
      </c>
      <c r="BD1227" s="79" t="str">
        <f>IF(Edges[[#This Row],[Vertex 1]]=Edges[[#This Row],[Vertex 2]],"HIDE","SHOW")</f>
        <v>HIDE</v>
      </c>
      <c r="BE1227" s="124" t="str">
        <f>REPLACE(INDEX(GroupVertices[Group], MATCH(Edges[[#This Row],[Vertex 1]],GroupVertices[Vertex],0)),1,1,"")</f>
        <v>EUTRAL</v>
      </c>
      <c r="BF1227" s="124" t="str">
        <f>REPLACE(INDEX(GroupVertices[Group], MATCH(Edges[[#This Row],[Vertex 2]],GroupVertices[Vertex],0)),1,1,"")</f>
        <v>EUTRAL</v>
      </c>
    </row>
    <row r="1228" spans="1:58" x14ac:dyDescent="0.25">
      <c r="A1228" s="64" t="s">
        <v>987</v>
      </c>
      <c r="B1228" s="64" t="s">
        <v>986</v>
      </c>
      <c r="C1228" s="65"/>
      <c r="D1228" s="66"/>
      <c r="E1228" s="67"/>
      <c r="F1228" s="68"/>
      <c r="G1228" s="65" t="str">
        <f>IF(Edges[[#This Row],[Vertex 1]]=Edges[[#This Row],[Vertex 2]],"HIDE","SHOW")</f>
        <v>SHOW</v>
      </c>
      <c r="H1228" s="69"/>
      <c r="I1228" s="70"/>
      <c r="J1228" s="70"/>
      <c r="K1228" s="34" t="s">
        <v>65</v>
      </c>
      <c r="L1228" s="77">
        <v>1228</v>
      </c>
      <c r="M1228" s="77"/>
      <c r="N1228" s="72"/>
      <c r="O1228" s="79" t="s">
        <v>1646</v>
      </c>
      <c r="P1228" s="81">
        <v>42853.744259259256</v>
      </c>
      <c r="Q1228" s="79" t="s">
        <v>2350</v>
      </c>
      <c r="R1228" s="79"/>
      <c r="S1228" s="79"/>
      <c r="T1228" s="79"/>
      <c r="U1228" s="79"/>
      <c r="V1228" s="82" t="s">
        <v>5338</v>
      </c>
      <c r="W1228" s="81">
        <v>42853.744259259256</v>
      </c>
      <c r="X1228" s="82" t="s">
        <v>6808</v>
      </c>
      <c r="Y1228" s="79"/>
      <c r="Z1228" s="79"/>
      <c r="AA1228" s="83" t="s">
        <v>8855</v>
      </c>
      <c r="AB1228" s="79"/>
      <c r="AC1228" s="79" t="b">
        <v>0</v>
      </c>
      <c r="AD1228" s="79">
        <v>0</v>
      </c>
      <c r="AE1228" s="83" t="s">
        <v>9915</v>
      </c>
      <c r="AF1228" s="79" t="b">
        <v>0</v>
      </c>
      <c r="AG1228" s="79" t="s">
        <v>9982</v>
      </c>
      <c r="AH1228" s="79"/>
      <c r="AI1228" s="83" t="s">
        <v>9915</v>
      </c>
      <c r="AJ1228" s="79" t="b">
        <v>0</v>
      </c>
      <c r="AK1228" s="79">
        <v>1</v>
      </c>
      <c r="AL1228" s="83" t="s">
        <v>8854</v>
      </c>
      <c r="AM1228" s="79" t="s">
        <v>9993</v>
      </c>
      <c r="AN1228" s="79" t="b">
        <v>0</v>
      </c>
      <c r="AO1228" s="83" t="s">
        <v>8854</v>
      </c>
      <c r="AP1228" s="79" t="s">
        <v>179</v>
      </c>
      <c r="AQ1228" s="79">
        <v>0</v>
      </c>
      <c r="AR1228" s="79">
        <v>0</v>
      </c>
      <c r="AS1228" s="79"/>
      <c r="AT1228" s="79"/>
      <c r="AU1228" s="79"/>
      <c r="AV1228" s="79"/>
      <c r="AW1228" s="79"/>
      <c r="AX1228" s="79"/>
      <c r="AY1228" s="79"/>
      <c r="AZ1228" s="79"/>
      <c r="BA1228">
        <v>1</v>
      </c>
      <c r="BB1228">
        <v>0</v>
      </c>
      <c r="BC1228" s="79" t="str">
        <f>IF(Edges[[#This Row],[Sentiment]]=0,"NEUTRAL",IF(Edges[[#This Row],[Sentiment]]=1,"POSITIVE",IF(Edges[[#This Row],[Sentiment]]=-1,"NEGATIVE")))</f>
        <v>NEUTRAL</v>
      </c>
      <c r="BD1228" s="79" t="str">
        <f>IF(Edges[[#This Row],[Vertex 1]]=Edges[[#This Row],[Vertex 2]],"HIDE","SHOW")</f>
        <v>SHOW</v>
      </c>
      <c r="BE1228" s="78" t="str">
        <f>REPLACE(INDEX(GroupVertices[Group], MATCH(Edges[[#This Row],[Vertex 1]],GroupVertices[Vertex],0)),1,1,"")</f>
        <v>EUTRAL</v>
      </c>
      <c r="BF1228" s="78" t="str">
        <f>REPLACE(INDEX(GroupVertices[Group], MATCH(Edges[[#This Row],[Vertex 2]],GroupVertices[Vertex],0)),1,1,"")</f>
        <v>EUTRAL</v>
      </c>
    </row>
    <row r="1229" spans="1:58" hidden="1" x14ac:dyDescent="0.25">
      <c r="A1229" s="64" t="s">
        <v>988</v>
      </c>
      <c r="B1229" s="64" t="s">
        <v>988</v>
      </c>
      <c r="C1229" s="65"/>
      <c r="D1229" s="66"/>
      <c r="E1229" s="67"/>
      <c r="F1229" s="68"/>
      <c r="G1229" s="65" t="str">
        <f>IF(Edges[[#This Row],[Vertex 1]]=Edges[[#This Row],[Vertex 2]],"HIDE","SHOW")</f>
        <v>HIDE</v>
      </c>
      <c r="H1229" s="69"/>
      <c r="I1229" s="70"/>
      <c r="J1229" s="70"/>
      <c r="K1229" s="34"/>
      <c r="L1229" s="77"/>
      <c r="M1229" s="77"/>
      <c r="N1229" s="72"/>
      <c r="O1229" s="79" t="s">
        <v>179</v>
      </c>
      <c r="P1229" s="81">
        <v>42853.745023148149</v>
      </c>
      <c r="Q1229" s="79" t="s">
        <v>2351</v>
      </c>
      <c r="R1229" s="82" t="s">
        <v>3478</v>
      </c>
      <c r="S1229" s="79" t="s">
        <v>4037</v>
      </c>
      <c r="T1229" s="79"/>
      <c r="U1229" s="79"/>
      <c r="V1229" s="82" t="s">
        <v>5339</v>
      </c>
      <c r="W1229" s="81">
        <v>42853.745023148149</v>
      </c>
      <c r="X1229" s="82" t="s">
        <v>6809</v>
      </c>
      <c r="Y1229" s="79"/>
      <c r="Z1229" s="79"/>
      <c r="AA1229" s="83" t="s">
        <v>8856</v>
      </c>
      <c r="AB1229" s="79"/>
      <c r="AC1229" s="79" t="b">
        <v>0</v>
      </c>
      <c r="AD1229" s="79">
        <v>0</v>
      </c>
      <c r="AE1229" s="83" t="s">
        <v>9915</v>
      </c>
      <c r="AF1229" s="79" t="b">
        <v>0</v>
      </c>
      <c r="AG1229" s="79" t="s">
        <v>9963</v>
      </c>
      <c r="AH1229" s="79"/>
      <c r="AI1229" s="83" t="s">
        <v>9915</v>
      </c>
      <c r="AJ1229" s="79" t="b">
        <v>0</v>
      </c>
      <c r="AK1229" s="79">
        <v>0</v>
      </c>
      <c r="AL1229" s="83" t="s">
        <v>9915</v>
      </c>
      <c r="AM1229" s="79" t="s">
        <v>10040</v>
      </c>
      <c r="AN1229" s="79" t="b">
        <v>0</v>
      </c>
      <c r="AO1229" s="83" t="s">
        <v>8856</v>
      </c>
      <c r="AP1229" s="79" t="s">
        <v>179</v>
      </c>
      <c r="AQ1229" s="79">
        <v>0</v>
      </c>
      <c r="AR1229" s="79">
        <v>0</v>
      </c>
      <c r="AS1229" s="79"/>
      <c r="AT1229" s="79"/>
      <c r="AU1229" s="79"/>
      <c r="AV1229" s="79"/>
      <c r="AW1229" s="79"/>
      <c r="AX1229" s="79"/>
      <c r="AY1229" s="79"/>
      <c r="AZ1229" s="79"/>
      <c r="BA1229">
        <v>2</v>
      </c>
      <c r="BB1229">
        <v>0</v>
      </c>
      <c r="BC1229" s="79" t="str">
        <f>IF(Edges[[#This Row],[Sentiment]]=0,"NEUTRAL",IF(Edges[[#This Row],[Sentiment]]=1,"POSITIVE",IF(Edges[[#This Row],[Sentiment]]=-1,"NEGATIVE")))</f>
        <v>NEUTRAL</v>
      </c>
      <c r="BD1229" s="79" t="str">
        <f>IF(Edges[[#This Row],[Vertex 1]]=Edges[[#This Row],[Vertex 2]],"HIDE","SHOW")</f>
        <v>HIDE</v>
      </c>
      <c r="BE1229" s="124" t="e">
        <f>REPLACE(INDEX(GroupVertices[Group], MATCH(Edges[[#This Row],[Vertex 1]],GroupVertices[Vertex],0)),1,1,"")</f>
        <v>#N/A</v>
      </c>
      <c r="BF1229" s="124" t="e">
        <f>REPLACE(INDEX(GroupVertices[Group], MATCH(Edges[[#This Row],[Vertex 2]],GroupVertices[Vertex],0)),1,1,"")</f>
        <v>#N/A</v>
      </c>
    </row>
    <row r="1230" spans="1:58" hidden="1" x14ac:dyDescent="0.25">
      <c r="A1230" s="64" t="s">
        <v>988</v>
      </c>
      <c r="B1230" s="64" t="s">
        <v>988</v>
      </c>
      <c r="C1230" s="65"/>
      <c r="D1230" s="66"/>
      <c r="E1230" s="67"/>
      <c r="F1230" s="68"/>
      <c r="G1230" s="65" t="str">
        <f>IF(Edges[[#This Row],[Vertex 1]]=Edges[[#This Row],[Vertex 2]],"HIDE","SHOW")</f>
        <v>HIDE</v>
      </c>
      <c r="H1230" s="69"/>
      <c r="I1230" s="70"/>
      <c r="J1230" s="70"/>
      <c r="K1230" s="34"/>
      <c r="L1230" s="77"/>
      <c r="M1230" s="77"/>
      <c r="N1230" s="72"/>
      <c r="O1230" s="79" t="s">
        <v>179</v>
      </c>
      <c r="P1230" s="81">
        <v>42853.746967592589</v>
      </c>
      <c r="Q1230" s="79" t="s">
        <v>2352</v>
      </c>
      <c r="R1230" s="82" t="s">
        <v>3587</v>
      </c>
      <c r="S1230" s="79" t="s">
        <v>4020</v>
      </c>
      <c r="T1230" s="79"/>
      <c r="U1230" s="79"/>
      <c r="V1230" s="82" t="s">
        <v>5339</v>
      </c>
      <c r="W1230" s="81">
        <v>42853.746967592589</v>
      </c>
      <c r="X1230" s="82" t="s">
        <v>6810</v>
      </c>
      <c r="Y1230" s="79"/>
      <c r="Z1230" s="79"/>
      <c r="AA1230" s="83" t="s">
        <v>8857</v>
      </c>
      <c r="AB1230" s="79"/>
      <c r="AC1230" s="79" t="b">
        <v>0</v>
      </c>
      <c r="AD1230" s="79">
        <v>0</v>
      </c>
      <c r="AE1230" s="83" t="s">
        <v>9915</v>
      </c>
      <c r="AF1230" s="79" t="b">
        <v>0</v>
      </c>
      <c r="AG1230" s="79" t="s">
        <v>9963</v>
      </c>
      <c r="AH1230" s="79"/>
      <c r="AI1230" s="83" t="s">
        <v>9915</v>
      </c>
      <c r="AJ1230" s="79" t="b">
        <v>0</v>
      </c>
      <c r="AK1230" s="79">
        <v>0</v>
      </c>
      <c r="AL1230" s="83" t="s">
        <v>9915</v>
      </c>
      <c r="AM1230" s="79" t="s">
        <v>9996</v>
      </c>
      <c r="AN1230" s="79" t="b">
        <v>0</v>
      </c>
      <c r="AO1230" s="83" t="s">
        <v>8857</v>
      </c>
      <c r="AP1230" s="79" t="s">
        <v>179</v>
      </c>
      <c r="AQ1230" s="79">
        <v>0</v>
      </c>
      <c r="AR1230" s="79">
        <v>0</v>
      </c>
      <c r="AS1230" s="79"/>
      <c r="AT1230" s="79"/>
      <c r="AU1230" s="79"/>
      <c r="AV1230" s="79"/>
      <c r="AW1230" s="79"/>
      <c r="AX1230" s="79"/>
      <c r="AY1230" s="79"/>
      <c r="AZ1230" s="79"/>
      <c r="BA1230">
        <v>2</v>
      </c>
      <c r="BB1230">
        <v>0</v>
      </c>
      <c r="BC1230" s="79" t="str">
        <f>IF(Edges[[#This Row],[Sentiment]]=0,"NEUTRAL",IF(Edges[[#This Row],[Sentiment]]=1,"POSITIVE",IF(Edges[[#This Row],[Sentiment]]=-1,"NEGATIVE")))</f>
        <v>NEUTRAL</v>
      </c>
      <c r="BD1230" s="79" t="str">
        <f>IF(Edges[[#This Row],[Vertex 1]]=Edges[[#This Row],[Vertex 2]],"HIDE","SHOW")</f>
        <v>HIDE</v>
      </c>
      <c r="BE1230" s="124" t="e">
        <f>REPLACE(INDEX(GroupVertices[Group], MATCH(Edges[[#This Row],[Vertex 1]],GroupVertices[Vertex],0)),1,1,"")</f>
        <v>#N/A</v>
      </c>
      <c r="BF1230" s="124" t="e">
        <f>REPLACE(INDEX(GroupVertices[Group], MATCH(Edges[[#This Row],[Vertex 2]],GroupVertices[Vertex],0)),1,1,"")</f>
        <v>#N/A</v>
      </c>
    </row>
    <row r="1231" spans="1:58" hidden="1" x14ac:dyDescent="0.25">
      <c r="A1231" s="64" t="s">
        <v>989</v>
      </c>
      <c r="B1231" s="64" t="s">
        <v>989</v>
      </c>
      <c r="C1231" s="65"/>
      <c r="D1231" s="66"/>
      <c r="E1231" s="67"/>
      <c r="F1231" s="68"/>
      <c r="G1231" s="65" t="str">
        <f>IF(Edges[[#This Row],[Vertex 1]]=Edges[[#This Row],[Vertex 2]],"HIDE","SHOW")</f>
        <v>HIDE</v>
      </c>
      <c r="H1231" s="69"/>
      <c r="I1231" s="70"/>
      <c r="J1231" s="70"/>
      <c r="K1231" s="34"/>
      <c r="L1231" s="77"/>
      <c r="M1231" s="77"/>
      <c r="N1231" s="72"/>
      <c r="O1231" s="79" t="s">
        <v>179</v>
      </c>
      <c r="P1231" s="81">
        <v>42853.747835648152</v>
      </c>
      <c r="Q1231" s="79" t="s">
        <v>2353</v>
      </c>
      <c r="R1231" s="82" t="s">
        <v>3478</v>
      </c>
      <c r="S1231" s="79" t="s">
        <v>4037</v>
      </c>
      <c r="T1231" s="79"/>
      <c r="U1231" s="79"/>
      <c r="V1231" s="82" t="s">
        <v>5340</v>
      </c>
      <c r="W1231" s="81">
        <v>42853.747835648152</v>
      </c>
      <c r="X1231" s="82" t="s">
        <v>6811</v>
      </c>
      <c r="Y1231" s="79"/>
      <c r="Z1231" s="79"/>
      <c r="AA1231" s="83" t="s">
        <v>8858</v>
      </c>
      <c r="AB1231" s="79"/>
      <c r="AC1231" s="79" t="b">
        <v>0</v>
      </c>
      <c r="AD1231" s="79">
        <v>0</v>
      </c>
      <c r="AE1231" s="83" t="s">
        <v>9915</v>
      </c>
      <c r="AF1231" s="79" t="b">
        <v>0</v>
      </c>
      <c r="AG1231" s="79" t="s">
        <v>9963</v>
      </c>
      <c r="AH1231" s="79"/>
      <c r="AI1231" s="83" t="s">
        <v>9915</v>
      </c>
      <c r="AJ1231" s="79" t="b">
        <v>0</v>
      </c>
      <c r="AK1231" s="79">
        <v>0</v>
      </c>
      <c r="AL1231" s="83" t="s">
        <v>9915</v>
      </c>
      <c r="AM1231" s="79" t="s">
        <v>10040</v>
      </c>
      <c r="AN1231" s="79" t="b">
        <v>0</v>
      </c>
      <c r="AO1231" s="83" t="s">
        <v>8858</v>
      </c>
      <c r="AP1231" s="79" t="s">
        <v>179</v>
      </c>
      <c r="AQ1231" s="79">
        <v>0</v>
      </c>
      <c r="AR1231" s="79">
        <v>0</v>
      </c>
      <c r="AS1231" s="79"/>
      <c r="AT1231" s="79"/>
      <c r="AU1231" s="79"/>
      <c r="AV1231" s="79"/>
      <c r="AW1231" s="79"/>
      <c r="AX1231" s="79"/>
      <c r="AY1231" s="79"/>
      <c r="AZ1231" s="79"/>
      <c r="BA1231">
        <v>1</v>
      </c>
      <c r="BB1231">
        <v>0</v>
      </c>
      <c r="BC1231" s="79" t="str">
        <f>IF(Edges[[#This Row],[Sentiment]]=0,"NEUTRAL",IF(Edges[[#This Row],[Sentiment]]=1,"POSITIVE",IF(Edges[[#This Row],[Sentiment]]=-1,"NEGATIVE")))</f>
        <v>NEUTRAL</v>
      </c>
      <c r="BD1231" s="79" t="str">
        <f>IF(Edges[[#This Row],[Vertex 1]]=Edges[[#This Row],[Vertex 2]],"HIDE","SHOW")</f>
        <v>HIDE</v>
      </c>
      <c r="BE1231" s="124" t="e">
        <f>REPLACE(INDEX(GroupVertices[Group], MATCH(Edges[[#This Row],[Vertex 1]],GroupVertices[Vertex],0)),1,1,"")</f>
        <v>#N/A</v>
      </c>
      <c r="BF1231" s="124" t="e">
        <f>REPLACE(INDEX(GroupVertices[Group], MATCH(Edges[[#This Row],[Vertex 2]],GroupVertices[Vertex],0)),1,1,"")</f>
        <v>#N/A</v>
      </c>
    </row>
    <row r="1232" spans="1:58" x14ac:dyDescent="0.25">
      <c r="A1232" s="64" t="s">
        <v>990</v>
      </c>
      <c r="B1232" s="64" t="s">
        <v>1401</v>
      </c>
      <c r="C1232" s="65"/>
      <c r="D1232" s="66"/>
      <c r="E1232" s="67"/>
      <c r="F1232" s="68"/>
      <c r="G1232" s="65" t="str">
        <f>IF(Edges[[#This Row],[Vertex 1]]=Edges[[#This Row],[Vertex 2]],"HIDE","SHOW")</f>
        <v>SHOW</v>
      </c>
      <c r="H1232" s="69"/>
      <c r="I1232" s="70"/>
      <c r="J1232" s="70"/>
      <c r="K1232" s="34" t="s">
        <v>65</v>
      </c>
      <c r="L1232" s="77">
        <v>1232</v>
      </c>
      <c r="M1232" s="77"/>
      <c r="N1232" s="72"/>
      <c r="O1232" s="79" t="s">
        <v>1646</v>
      </c>
      <c r="P1232" s="81">
        <v>42853.748055555552</v>
      </c>
      <c r="Q1232" s="79" t="s">
        <v>2302</v>
      </c>
      <c r="R1232" s="82" t="s">
        <v>3572</v>
      </c>
      <c r="S1232" s="79" t="s">
        <v>4050</v>
      </c>
      <c r="T1232" s="79"/>
      <c r="U1232" s="79"/>
      <c r="V1232" s="82" t="s">
        <v>5341</v>
      </c>
      <c r="W1232" s="81">
        <v>42853.748055555552</v>
      </c>
      <c r="X1232" s="82" t="s">
        <v>6812</v>
      </c>
      <c r="Y1232" s="79"/>
      <c r="Z1232" s="79"/>
      <c r="AA1232" s="83" t="s">
        <v>8859</v>
      </c>
      <c r="AB1232" s="79"/>
      <c r="AC1232" s="79" t="b">
        <v>0</v>
      </c>
      <c r="AD1232" s="79">
        <v>0</v>
      </c>
      <c r="AE1232" s="83" t="s">
        <v>9915</v>
      </c>
      <c r="AF1232" s="79" t="b">
        <v>0</v>
      </c>
      <c r="AG1232" s="79" t="s">
        <v>9963</v>
      </c>
      <c r="AH1232" s="79"/>
      <c r="AI1232" s="83" t="s">
        <v>9915</v>
      </c>
      <c r="AJ1232" s="79" t="b">
        <v>0</v>
      </c>
      <c r="AK1232" s="79">
        <v>18</v>
      </c>
      <c r="AL1232" s="83" t="s">
        <v>9500</v>
      </c>
      <c r="AM1232" s="79" t="s">
        <v>9991</v>
      </c>
      <c r="AN1232" s="79" t="b">
        <v>0</v>
      </c>
      <c r="AO1232" s="83" t="s">
        <v>9500</v>
      </c>
      <c r="AP1232" s="79" t="s">
        <v>179</v>
      </c>
      <c r="AQ1232" s="79">
        <v>0</v>
      </c>
      <c r="AR1232" s="79">
        <v>0</v>
      </c>
      <c r="AS1232" s="79"/>
      <c r="AT1232" s="79"/>
      <c r="AU1232" s="79"/>
      <c r="AV1232" s="79"/>
      <c r="AW1232" s="79"/>
      <c r="AX1232" s="79"/>
      <c r="AY1232" s="79"/>
      <c r="AZ1232" s="79"/>
      <c r="BA1232">
        <v>1</v>
      </c>
      <c r="BB1232">
        <v>0</v>
      </c>
      <c r="BC1232" s="79" t="str">
        <f>IF(Edges[[#This Row],[Sentiment]]=0,"NEUTRAL",IF(Edges[[#This Row],[Sentiment]]=1,"POSITIVE",IF(Edges[[#This Row],[Sentiment]]=-1,"NEGATIVE")))</f>
        <v>NEUTRAL</v>
      </c>
      <c r="BD1232" s="79" t="str">
        <f>IF(Edges[[#This Row],[Vertex 1]]=Edges[[#This Row],[Vertex 2]],"HIDE","SHOW")</f>
        <v>SHOW</v>
      </c>
      <c r="BE1232" s="78" t="str">
        <f>REPLACE(INDEX(GroupVertices[Group], MATCH(Edges[[#This Row],[Vertex 1]],GroupVertices[Vertex],0)),1,1,"")</f>
        <v>EUTRAL</v>
      </c>
      <c r="BF1232" s="78" t="str">
        <f>REPLACE(INDEX(GroupVertices[Group], MATCH(Edges[[#This Row],[Vertex 2]],GroupVertices[Vertex],0)),1,1,"")</f>
        <v>eneral</v>
      </c>
    </row>
    <row r="1233" spans="1:58" hidden="1" x14ac:dyDescent="0.25">
      <c r="A1233" s="64" t="s">
        <v>991</v>
      </c>
      <c r="B1233" s="64" t="s">
        <v>991</v>
      </c>
      <c r="C1233" s="65"/>
      <c r="D1233" s="66"/>
      <c r="E1233" s="67"/>
      <c r="F1233" s="68"/>
      <c r="G1233" s="65" t="str">
        <f>IF(Edges[[#This Row],[Vertex 1]]=Edges[[#This Row],[Vertex 2]],"HIDE","SHOW")</f>
        <v>HIDE</v>
      </c>
      <c r="H1233" s="69"/>
      <c r="I1233" s="70"/>
      <c r="J1233" s="70"/>
      <c r="K1233" s="34"/>
      <c r="L1233" s="77"/>
      <c r="M1233" s="77"/>
      <c r="N1233" s="72"/>
      <c r="O1233" s="79" t="s">
        <v>179</v>
      </c>
      <c r="P1233" s="81">
        <v>42853.757418981484</v>
      </c>
      <c r="Q1233" s="79" t="s">
        <v>2354</v>
      </c>
      <c r="R1233" s="82" t="s">
        <v>3588</v>
      </c>
      <c r="S1233" s="79" t="s">
        <v>4021</v>
      </c>
      <c r="T1233" s="79"/>
      <c r="U1233" s="79"/>
      <c r="V1233" s="82" t="s">
        <v>4787</v>
      </c>
      <c r="W1233" s="81">
        <v>42853.757418981484</v>
      </c>
      <c r="X1233" s="82" t="s">
        <v>6813</v>
      </c>
      <c r="Y1233" s="79"/>
      <c r="Z1233" s="79"/>
      <c r="AA1233" s="83" t="s">
        <v>8860</v>
      </c>
      <c r="AB1233" s="79"/>
      <c r="AC1233" s="79" t="b">
        <v>0</v>
      </c>
      <c r="AD1233" s="79">
        <v>0</v>
      </c>
      <c r="AE1233" s="83" t="s">
        <v>9915</v>
      </c>
      <c r="AF1233" s="79" t="b">
        <v>0</v>
      </c>
      <c r="AG1233" s="79" t="s">
        <v>9965</v>
      </c>
      <c r="AH1233" s="79"/>
      <c r="AI1233" s="83" t="s">
        <v>9915</v>
      </c>
      <c r="AJ1233" s="79" t="b">
        <v>0</v>
      </c>
      <c r="AK1233" s="79">
        <v>0</v>
      </c>
      <c r="AL1233" s="83" t="s">
        <v>9915</v>
      </c>
      <c r="AM1233" s="79" t="s">
        <v>9993</v>
      </c>
      <c r="AN1233" s="79" t="b">
        <v>0</v>
      </c>
      <c r="AO1233" s="83" t="s">
        <v>8860</v>
      </c>
      <c r="AP1233" s="79" t="s">
        <v>179</v>
      </c>
      <c r="AQ1233" s="79">
        <v>0</v>
      </c>
      <c r="AR1233" s="79">
        <v>0</v>
      </c>
      <c r="AS1233" s="79"/>
      <c r="AT1233" s="79"/>
      <c r="AU1233" s="79"/>
      <c r="AV1233" s="79"/>
      <c r="AW1233" s="79"/>
      <c r="AX1233" s="79"/>
      <c r="AY1233" s="79"/>
      <c r="AZ1233" s="79"/>
      <c r="BA1233">
        <v>1</v>
      </c>
      <c r="BB1233">
        <v>0</v>
      </c>
      <c r="BC1233" s="79" t="str">
        <f>IF(Edges[[#This Row],[Sentiment]]=0,"NEUTRAL",IF(Edges[[#This Row],[Sentiment]]=1,"POSITIVE",IF(Edges[[#This Row],[Sentiment]]=-1,"NEGATIVE")))</f>
        <v>NEUTRAL</v>
      </c>
      <c r="BD1233" s="79" t="str">
        <f>IF(Edges[[#This Row],[Vertex 1]]=Edges[[#This Row],[Vertex 2]],"HIDE","SHOW")</f>
        <v>HIDE</v>
      </c>
      <c r="BE1233" s="124" t="e">
        <f>REPLACE(INDEX(GroupVertices[Group], MATCH(Edges[[#This Row],[Vertex 1]],GroupVertices[Vertex],0)),1,1,"")</f>
        <v>#N/A</v>
      </c>
      <c r="BF1233" s="124" t="e">
        <f>REPLACE(INDEX(GroupVertices[Group], MATCH(Edges[[#This Row],[Vertex 2]],GroupVertices[Vertex],0)),1,1,"")</f>
        <v>#N/A</v>
      </c>
    </row>
    <row r="1234" spans="1:58" hidden="1" x14ac:dyDescent="0.25">
      <c r="A1234" s="64" t="s">
        <v>992</v>
      </c>
      <c r="B1234" s="64" t="s">
        <v>992</v>
      </c>
      <c r="C1234" s="65"/>
      <c r="D1234" s="66"/>
      <c r="E1234" s="67"/>
      <c r="F1234" s="68"/>
      <c r="G1234" s="65" t="str">
        <f>IF(Edges[[#This Row],[Vertex 1]]=Edges[[#This Row],[Vertex 2]],"HIDE","SHOW")</f>
        <v>HIDE</v>
      </c>
      <c r="H1234" s="69"/>
      <c r="I1234" s="70"/>
      <c r="J1234" s="70"/>
      <c r="K1234" s="34"/>
      <c r="L1234" s="77"/>
      <c r="M1234" s="77"/>
      <c r="N1234" s="72"/>
      <c r="O1234" s="79" t="s">
        <v>179</v>
      </c>
      <c r="P1234" s="81">
        <v>42852.389675925922</v>
      </c>
      <c r="Q1234" s="79" t="s">
        <v>2355</v>
      </c>
      <c r="R1234" s="82" t="s">
        <v>3589</v>
      </c>
      <c r="S1234" s="79" t="s">
        <v>4168</v>
      </c>
      <c r="T1234" s="79"/>
      <c r="U1234" s="82" t="s">
        <v>4627</v>
      </c>
      <c r="V1234" s="82" t="s">
        <v>4627</v>
      </c>
      <c r="W1234" s="81">
        <v>42852.389675925922</v>
      </c>
      <c r="X1234" s="82" t="s">
        <v>6814</v>
      </c>
      <c r="Y1234" s="79"/>
      <c r="Z1234" s="79"/>
      <c r="AA1234" s="83" t="s">
        <v>8861</v>
      </c>
      <c r="AB1234" s="79"/>
      <c r="AC1234" s="79" t="b">
        <v>0</v>
      </c>
      <c r="AD1234" s="79">
        <v>0</v>
      </c>
      <c r="AE1234" s="83" t="s">
        <v>9915</v>
      </c>
      <c r="AF1234" s="79" t="b">
        <v>0</v>
      </c>
      <c r="AG1234" s="79" t="s">
        <v>9963</v>
      </c>
      <c r="AH1234" s="79"/>
      <c r="AI1234" s="83" t="s">
        <v>9915</v>
      </c>
      <c r="AJ1234" s="79" t="b">
        <v>0</v>
      </c>
      <c r="AK1234" s="79">
        <v>0</v>
      </c>
      <c r="AL1234" s="83" t="s">
        <v>9915</v>
      </c>
      <c r="AM1234" s="79" t="s">
        <v>10005</v>
      </c>
      <c r="AN1234" s="79" t="b">
        <v>0</v>
      </c>
      <c r="AO1234" s="83" t="s">
        <v>8861</v>
      </c>
      <c r="AP1234" s="79" t="s">
        <v>179</v>
      </c>
      <c r="AQ1234" s="79">
        <v>0</v>
      </c>
      <c r="AR1234" s="79">
        <v>0</v>
      </c>
      <c r="AS1234" s="79"/>
      <c r="AT1234" s="79"/>
      <c r="AU1234" s="79"/>
      <c r="AV1234" s="79"/>
      <c r="AW1234" s="79"/>
      <c r="AX1234" s="79"/>
      <c r="AY1234" s="79"/>
      <c r="AZ1234" s="79"/>
      <c r="BA1234">
        <v>2</v>
      </c>
      <c r="BB1234">
        <v>0</v>
      </c>
      <c r="BC1234" s="79" t="str">
        <f>IF(Edges[[#This Row],[Sentiment]]=0,"NEUTRAL",IF(Edges[[#This Row],[Sentiment]]=1,"POSITIVE",IF(Edges[[#This Row],[Sentiment]]=-1,"NEGATIVE")))</f>
        <v>NEUTRAL</v>
      </c>
      <c r="BD1234" s="79" t="str">
        <f>IF(Edges[[#This Row],[Vertex 1]]=Edges[[#This Row],[Vertex 2]],"HIDE","SHOW")</f>
        <v>HIDE</v>
      </c>
      <c r="BE1234" s="124" t="e">
        <f>REPLACE(INDEX(GroupVertices[Group], MATCH(Edges[[#This Row],[Vertex 1]],GroupVertices[Vertex],0)),1,1,"")</f>
        <v>#N/A</v>
      </c>
      <c r="BF1234" s="124" t="e">
        <f>REPLACE(INDEX(GroupVertices[Group], MATCH(Edges[[#This Row],[Vertex 2]],GroupVertices[Vertex],0)),1,1,"")</f>
        <v>#N/A</v>
      </c>
    </row>
    <row r="1235" spans="1:58" hidden="1" x14ac:dyDescent="0.25">
      <c r="A1235" s="64" t="s">
        <v>992</v>
      </c>
      <c r="B1235" s="64" t="s">
        <v>992</v>
      </c>
      <c r="C1235" s="65"/>
      <c r="D1235" s="66"/>
      <c r="E1235" s="67"/>
      <c r="F1235" s="68"/>
      <c r="G1235" s="65" t="str">
        <f>IF(Edges[[#This Row],[Vertex 1]]=Edges[[#This Row],[Vertex 2]],"HIDE","SHOW")</f>
        <v>HIDE</v>
      </c>
      <c r="H1235" s="69"/>
      <c r="I1235" s="70"/>
      <c r="J1235" s="70"/>
      <c r="K1235" s="34"/>
      <c r="L1235" s="77"/>
      <c r="M1235" s="77"/>
      <c r="N1235" s="72"/>
      <c r="O1235" s="79" t="s">
        <v>179</v>
      </c>
      <c r="P1235" s="81">
        <v>42853.764664351853</v>
      </c>
      <c r="Q1235" s="79" t="s">
        <v>2356</v>
      </c>
      <c r="R1235" s="82" t="s">
        <v>3590</v>
      </c>
      <c r="S1235" s="79" t="s">
        <v>4168</v>
      </c>
      <c r="T1235" s="79"/>
      <c r="U1235" s="82" t="s">
        <v>4628</v>
      </c>
      <c r="V1235" s="82" t="s">
        <v>4628</v>
      </c>
      <c r="W1235" s="81">
        <v>42853.764664351853</v>
      </c>
      <c r="X1235" s="82" t="s">
        <v>6815</v>
      </c>
      <c r="Y1235" s="79"/>
      <c r="Z1235" s="79"/>
      <c r="AA1235" s="83" t="s">
        <v>8862</v>
      </c>
      <c r="AB1235" s="79"/>
      <c r="AC1235" s="79" t="b">
        <v>0</v>
      </c>
      <c r="AD1235" s="79">
        <v>0</v>
      </c>
      <c r="AE1235" s="83" t="s">
        <v>9915</v>
      </c>
      <c r="AF1235" s="79" t="b">
        <v>0</v>
      </c>
      <c r="AG1235" s="79" t="s">
        <v>9963</v>
      </c>
      <c r="AH1235" s="79"/>
      <c r="AI1235" s="83" t="s">
        <v>9915</v>
      </c>
      <c r="AJ1235" s="79" t="b">
        <v>0</v>
      </c>
      <c r="AK1235" s="79">
        <v>0</v>
      </c>
      <c r="AL1235" s="83" t="s">
        <v>9915</v>
      </c>
      <c r="AM1235" s="79" t="s">
        <v>10005</v>
      </c>
      <c r="AN1235" s="79" t="b">
        <v>0</v>
      </c>
      <c r="AO1235" s="83" t="s">
        <v>8862</v>
      </c>
      <c r="AP1235" s="79" t="s">
        <v>179</v>
      </c>
      <c r="AQ1235" s="79">
        <v>0</v>
      </c>
      <c r="AR1235" s="79">
        <v>0</v>
      </c>
      <c r="AS1235" s="79"/>
      <c r="AT1235" s="79"/>
      <c r="AU1235" s="79"/>
      <c r="AV1235" s="79"/>
      <c r="AW1235" s="79"/>
      <c r="AX1235" s="79"/>
      <c r="AY1235" s="79"/>
      <c r="AZ1235" s="79"/>
      <c r="BA1235">
        <v>2</v>
      </c>
      <c r="BB1235">
        <v>0</v>
      </c>
      <c r="BC1235" s="79" t="str">
        <f>IF(Edges[[#This Row],[Sentiment]]=0,"NEUTRAL",IF(Edges[[#This Row],[Sentiment]]=1,"POSITIVE",IF(Edges[[#This Row],[Sentiment]]=-1,"NEGATIVE")))</f>
        <v>NEUTRAL</v>
      </c>
      <c r="BD1235" s="79" t="str">
        <f>IF(Edges[[#This Row],[Vertex 1]]=Edges[[#This Row],[Vertex 2]],"HIDE","SHOW")</f>
        <v>HIDE</v>
      </c>
      <c r="BE1235" s="124" t="e">
        <f>REPLACE(INDEX(GroupVertices[Group], MATCH(Edges[[#This Row],[Vertex 1]],GroupVertices[Vertex],0)),1,1,"")</f>
        <v>#N/A</v>
      </c>
      <c r="BF1235" s="124" t="e">
        <f>REPLACE(INDEX(GroupVertices[Group], MATCH(Edges[[#This Row],[Vertex 2]],GroupVertices[Vertex],0)),1,1,"")</f>
        <v>#N/A</v>
      </c>
    </row>
    <row r="1236" spans="1:58" x14ac:dyDescent="0.25">
      <c r="A1236" s="64" t="s">
        <v>993</v>
      </c>
      <c r="B1236" s="64" t="s">
        <v>1544</v>
      </c>
      <c r="C1236" s="65"/>
      <c r="D1236" s="66"/>
      <c r="E1236" s="67"/>
      <c r="F1236" s="68"/>
      <c r="G1236" s="65" t="str">
        <f>IF(Edges[[#This Row],[Vertex 1]]=Edges[[#This Row],[Vertex 2]],"HIDE","SHOW")</f>
        <v>SHOW</v>
      </c>
      <c r="H1236" s="69"/>
      <c r="I1236" s="70"/>
      <c r="J1236" s="70"/>
      <c r="K1236" s="34" t="s">
        <v>65</v>
      </c>
      <c r="L1236" s="77">
        <v>1236</v>
      </c>
      <c r="M1236" s="77"/>
      <c r="N1236" s="72"/>
      <c r="O1236" s="79" t="s">
        <v>1646</v>
      </c>
      <c r="P1236" s="81">
        <v>42853.765405092592</v>
      </c>
      <c r="Q1236" s="79" t="s">
        <v>2318</v>
      </c>
      <c r="R1236" s="79"/>
      <c r="S1236" s="79"/>
      <c r="T1236" s="79" t="s">
        <v>4382</v>
      </c>
      <c r="U1236" s="79"/>
      <c r="V1236" s="82" t="s">
        <v>5342</v>
      </c>
      <c r="W1236" s="81">
        <v>42853.765405092592</v>
      </c>
      <c r="X1236" s="82" t="s">
        <v>6816</v>
      </c>
      <c r="Y1236" s="79"/>
      <c r="Z1236" s="79"/>
      <c r="AA1236" s="83" t="s">
        <v>8863</v>
      </c>
      <c r="AB1236" s="79"/>
      <c r="AC1236" s="79" t="b">
        <v>0</v>
      </c>
      <c r="AD1236" s="79">
        <v>0</v>
      </c>
      <c r="AE1236" s="83" t="s">
        <v>9915</v>
      </c>
      <c r="AF1236" s="79" t="b">
        <v>0</v>
      </c>
      <c r="AG1236" s="79" t="s">
        <v>9963</v>
      </c>
      <c r="AH1236" s="79"/>
      <c r="AI1236" s="83" t="s">
        <v>9915</v>
      </c>
      <c r="AJ1236" s="79" t="b">
        <v>0</v>
      </c>
      <c r="AK1236" s="79">
        <v>6</v>
      </c>
      <c r="AL1236" s="83" t="s">
        <v>9741</v>
      </c>
      <c r="AM1236" s="79" t="s">
        <v>10008</v>
      </c>
      <c r="AN1236" s="79" t="b">
        <v>0</v>
      </c>
      <c r="AO1236" s="83" t="s">
        <v>9741</v>
      </c>
      <c r="AP1236" s="79" t="s">
        <v>179</v>
      </c>
      <c r="AQ1236" s="79">
        <v>0</v>
      </c>
      <c r="AR1236" s="79">
        <v>0</v>
      </c>
      <c r="AS1236" s="79"/>
      <c r="AT1236" s="79"/>
      <c r="AU1236" s="79"/>
      <c r="AV1236" s="79"/>
      <c r="AW1236" s="79"/>
      <c r="AX1236" s="79"/>
      <c r="AY1236" s="79"/>
      <c r="AZ1236" s="79"/>
      <c r="BA1236">
        <v>1</v>
      </c>
      <c r="BB1236">
        <v>0</v>
      </c>
      <c r="BC1236" s="79" t="str">
        <f>IF(Edges[[#This Row],[Sentiment]]=0,"NEUTRAL",IF(Edges[[#This Row],[Sentiment]]=1,"POSITIVE",IF(Edges[[#This Row],[Sentiment]]=-1,"NEGATIVE")))</f>
        <v>NEUTRAL</v>
      </c>
      <c r="BD1236" s="79" t="str">
        <f>IF(Edges[[#This Row],[Vertex 1]]=Edges[[#This Row],[Vertex 2]],"HIDE","SHOW")</f>
        <v>SHOW</v>
      </c>
      <c r="BE1236" s="78" t="str">
        <f>REPLACE(INDEX(GroupVertices[Group], MATCH(Edges[[#This Row],[Vertex 1]],GroupVertices[Vertex],0)),1,1,"")</f>
        <v>EUTRAL</v>
      </c>
      <c r="BF1236" s="78" t="str">
        <f>REPLACE(INDEX(GroupVertices[Group], MATCH(Edges[[#This Row],[Vertex 2]],GroupVertices[Vertex],0)),1,1,"")</f>
        <v>eneral</v>
      </c>
    </row>
    <row r="1237" spans="1:58" x14ac:dyDescent="0.25">
      <c r="A1237" s="64" t="s">
        <v>993</v>
      </c>
      <c r="B1237" s="64" t="s">
        <v>1497</v>
      </c>
      <c r="C1237" s="65"/>
      <c r="D1237" s="66"/>
      <c r="E1237" s="67"/>
      <c r="F1237" s="68"/>
      <c r="G1237" s="65" t="str">
        <f>IF(Edges[[#This Row],[Vertex 1]]=Edges[[#This Row],[Vertex 2]],"HIDE","SHOW")</f>
        <v>SHOW</v>
      </c>
      <c r="H1237" s="69"/>
      <c r="I1237" s="70"/>
      <c r="J1237" s="70"/>
      <c r="K1237" s="34" t="s">
        <v>65</v>
      </c>
      <c r="L1237" s="77">
        <v>1237</v>
      </c>
      <c r="M1237" s="77"/>
      <c r="N1237" s="72"/>
      <c r="O1237" s="79" t="s">
        <v>1646</v>
      </c>
      <c r="P1237" s="81">
        <v>42853.765405092592</v>
      </c>
      <c r="Q1237" s="79" t="s">
        <v>2318</v>
      </c>
      <c r="R1237" s="79"/>
      <c r="S1237" s="79"/>
      <c r="T1237" s="79" t="s">
        <v>4382</v>
      </c>
      <c r="U1237" s="79"/>
      <c r="V1237" s="82" t="s">
        <v>5342</v>
      </c>
      <c r="W1237" s="81">
        <v>42853.765405092592</v>
      </c>
      <c r="X1237" s="82" t="s">
        <v>6816</v>
      </c>
      <c r="Y1237" s="79"/>
      <c r="Z1237" s="79"/>
      <c r="AA1237" s="83" t="s">
        <v>8863</v>
      </c>
      <c r="AB1237" s="79"/>
      <c r="AC1237" s="79" t="b">
        <v>0</v>
      </c>
      <c r="AD1237" s="79">
        <v>0</v>
      </c>
      <c r="AE1237" s="83" t="s">
        <v>9915</v>
      </c>
      <c r="AF1237" s="79" t="b">
        <v>0</v>
      </c>
      <c r="AG1237" s="79" t="s">
        <v>9963</v>
      </c>
      <c r="AH1237" s="79"/>
      <c r="AI1237" s="83" t="s">
        <v>9915</v>
      </c>
      <c r="AJ1237" s="79" t="b">
        <v>0</v>
      </c>
      <c r="AK1237" s="79">
        <v>6</v>
      </c>
      <c r="AL1237" s="83" t="s">
        <v>9741</v>
      </c>
      <c r="AM1237" s="79" t="s">
        <v>10008</v>
      </c>
      <c r="AN1237" s="79" t="b">
        <v>0</v>
      </c>
      <c r="AO1237" s="83" t="s">
        <v>9741</v>
      </c>
      <c r="AP1237" s="79" t="s">
        <v>179</v>
      </c>
      <c r="AQ1237" s="79">
        <v>0</v>
      </c>
      <c r="AR1237" s="79">
        <v>0</v>
      </c>
      <c r="AS1237" s="79"/>
      <c r="AT1237" s="79"/>
      <c r="AU1237" s="79"/>
      <c r="AV1237" s="79"/>
      <c r="AW1237" s="79"/>
      <c r="AX1237" s="79"/>
      <c r="AY1237" s="79"/>
      <c r="AZ1237" s="79"/>
      <c r="BA1237">
        <v>1</v>
      </c>
      <c r="BB1237">
        <v>0</v>
      </c>
      <c r="BC1237" s="79" t="str">
        <f>IF(Edges[[#This Row],[Sentiment]]=0,"NEUTRAL",IF(Edges[[#This Row],[Sentiment]]=1,"POSITIVE",IF(Edges[[#This Row],[Sentiment]]=-1,"NEGATIVE")))</f>
        <v>NEUTRAL</v>
      </c>
      <c r="BD1237" s="79" t="str">
        <f>IF(Edges[[#This Row],[Vertex 1]]=Edges[[#This Row],[Vertex 2]],"HIDE","SHOW")</f>
        <v>SHOW</v>
      </c>
      <c r="BE1237" s="78" t="str">
        <f>REPLACE(INDEX(GroupVertices[Group], MATCH(Edges[[#This Row],[Vertex 1]],GroupVertices[Vertex],0)),1,1,"")</f>
        <v>EUTRAL</v>
      </c>
      <c r="BF1237" s="78" t="str">
        <f>REPLACE(INDEX(GroupVertices[Group], MATCH(Edges[[#This Row],[Vertex 2]],GroupVertices[Vertex],0)),1,1,"")</f>
        <v>OSITIVE</v>
      </c>
    </row>
    <row r="1238" spans="1:58" hidden="1" x14ac:dyDescent="0.25">
      <c r="A1238" s="64" t="s">
        <v>994</v>
      </c>
      <c r="B1238" s="64" t="s">
        <v>994</v>
      </c>
      <c r="C1238" s="65"/>
      <c r="D1238" s="66"/>
      <c r="E1238" s="67"/>
      <c r="F1238" s="68"/>
      <c r="G1238" s="65" t="str">
        <f>IF(Edges[[#This Row],[Vertex 1]]=Edges[[#This Row],[Vertex 2]],"HIDE","SHOW")</f>
        <v>HIDE</v>
      </c>
      <c r="H1238" s="69"/>
      <c r="I1238" s="70"/>
      <c r="J1238" s="70"/>
      <c r="K1238" s="34"/>
      <c r="L1238" s="77"/>
      <c r="M1238" s="77"/>
      <c r="N1238" s="72"/>
      <c r="O1238" s="79" t="s">
        <v>179</v>
      </c>
      <c r="P1238" s="81">
        <v>42853.774687500001</v>
      </c>
      <c r="Q1238" s="79" t="s">
        <v>2357</v>
      </c>
      <c r="R1238" s="82" t="s">
        <v>3460</v>
      </c>
      <c r="S1238" s="79" t="s">
        <v>4019</v>
      </c>
      <c r="T1238" s="79"/>
      <c r="U1238" s="79"/>
      <c r="V1238" s="82" t="s">
        <v>5343</v>
      </c>
      <c r="W1238" s="81">
        <v>42853.774687500001</v>
      </c>
      <c r="X1238" s="82" t="s">
        <v>6817</v>
      </c>
      <c r="Y1238" s="79"/>
      <c r="Z1238" s="79"/>
      <c r="AA1238" s="83" t="s">
        <v>8864</v>
      </c>
      <c r="AB1238" s="79"/>
      <c r="AC1238" s="79" t="b">
        <v>0</v>
      </c>
      <c r="AD1238" s="79">
        <v>1</v>
      </c>
      <c r="AE1238" s="83" t="s">
        <v>9915</v>
      </c>
      <c r="AF1238" s="79" t="b">
        <v>0</v>
      </c>
      <c r="AG1238" s="79" t="s">
        <v>9963</v>
      </c>
      <c r="AH1238" s="79"/>
      <c r="AI1238" s="83" t="s">
        <v>9915</v>
      </c>
      <c r="AJ1238" s="79" t="b">
        <v>0</v>
      </c>
      <c r="AK1238" s="79">
        <v>0</v>
      </c>
      <c r="AL1238" s="83" t="s">
        <v>9915</v>
      </c>
      <c r="AM1238" s="79" t="s">
        <v>9990</v>
      </c>
      <c r="AN1238" s="79" t="b">
        <v>0</v>
      </c>
      <c r="AO1238" s="83" t="s">
        <v>8864</v>
      </c>
      <c r="AP1238" s="79" t="s">
        <v>179</v>
      </c>
      <c r="AQ1238" s="79">
        <v>0</v>
      </c>
      <c r="AR1238" s="79">
        <v>0</v>
      </c>
      <c r="AS1238" s="79"/>
      <c r="AT1238" s="79"/>
      <c r="AU1238" s="79"/>
      <c r="AV1238" s="79"/>
      <c r="AW1238" s="79"/>
      <c r="AX1238" s="79"/>
      <c r="AY1238" s="79"/>
      <c r="AZ1238" s="79"/>
      <c r="BA1238">
        <v>1</v>
      </c>
      <c r="BB1238">
        <v>0</v>
      </c>
      <c r="BC1238" s="79" t="str">
        <f>IF(Edges[[#This Row],[Sentiment]]=0,"NEUTRAL",IF(Edges[[#This Row],[Sentiment]]=1,"POSITIVE",IF(Edges[[#This Row],[Sentiment]]=-1,"NEGATIVE")))</f>
        <v>NEUTRAL</v>
      </c>
      <c r="BD1238" s="79" t="str">
        <f>IF(Edges[[#This Row],[Vertex 1]]=Edges[[#This Row],[Vertex 2]],"HIDE","SHOW")</f>
        <v>HIDE</v>
      </c>
      <c r="BE1238" s="124" t="e">
        <f>REPLACE(INDEX(GroupVertices[Group], MATCH(Edges[[#This Row],[Vertex 1]],GroupVertices[Vertex],0)),1,1,"")</f>
        <v>#N/A</v>
      </c>
      <c r="BF1238" s="124" t="e">
        <f>REPLACE(INDEX(GroupVertices[Group], MATCH(Edges[[#This Row],[Vertex 2]],GroupVertices[Vertex],0)),1,1,"")</f>
        <v>#N/A</v>
      </c>
    </row>
    <row r="1239" spans="1:58" hidden="1" x14ac:dyDescent="0.25">
      <c r="A1239" s="64" t="s">
        <v>995</v>
      </c>
      <c r="B1239" s="64" t="s">
        <v>995</v>
      </c>
      <c r="C1239" s="65"/>
      <c r="D1239" s="66"/>
      <c r="E1239" s="67"/>
      <c r="F1239" s="68"/>
      <c r="G1239" s="65" t="str">
        <f>IF(Edges[[#This Row],[Vertex 1]]=Edges[[#This Row],[Vertex 2]],"HIDE","SHOW")</f>
        <v>HIDE</v>
      </c>
      <c r="H1239" s="69"/>
      <c r="I1239" s="70"/>
      <c r="J1239" s="70"/>
      <c r="K1239" s="34"/>
      <c r="L1239" s="77"/>
      <c r="M1239" s="77"/>
      <c r="N1239" s="72"/>
      <c r="O1239" s="79" t="s">
        <v>179</v>
      </c>
      <c r="P1239" s="81">
        <v>42853.775694444441</v>
      </c>
      <c r="Q1239" s="79" t="s">
        <v>2358</v>
      </c>
      <c r="R1239" s="82" t="s">
        <v>3591</v>
      </c>
      <c r="S1239" s="79" t="s">
        <v>4048</v>
      </c>
      <c r="T1239" s="79"/>
      <c r="U1239" s="79"/>
      <c r="V1239" s="82" t="s">
        <v>5344</v>
      </c>
      <c r="W1239" s="81">
        <v>42853.775694444441</v>
      </c>
      <c r="X1239" s="82" t="s">
        <v>6818</v>
      </c>
      <c r="Y1239" s="79"/>
      <c r="Z1239" s="79"/>
      <c r="AA1239" s="83" t="s">
        <v>8865</v>
      </c>
      <c r="AB1239" s="79"/>
      <c r="AC1239" s="79" t="b">
        <v>0</v>
      </c>
      <c r="AD1239" s="79">
        <v>0</v>
      </c>
      <c r="AE1239" s="83" t="s">
        <v>9915</v>
      </c>
      <c r="AF1239" s="79" t="b">
        <v>0</v>
      </c>
      <c r="AG1239" s="79" t="s">
        <v>9963</v>
      </c>
      <c r="AH1239" s="79"/>
      <c r="AI1239" s="83" t="s">
        <v>9915</v>
      </c>
      <c r="AJ1239" s="79" t="b">
        <v>0</v>
      </c>
      <c r="AK1239" s="79">
        <v>0</v>
      </c>
      <c r="AL1239" s="83" t="s">
        <v>9915</v>
      </c>
      <c r="AM1239" s="79" t="s">
        <v>9993</v>
      </c>
      <c r="AN1239" s="79" t="b">
        <v>0</v>
      </c>
      <c r="AO1239" s="83" t="s">
        <v>8865</v>
      </c>
      <c r="AP1239" s="79" t="s">
        <v>179</v>
      </c>
      <c r="AQ1239" s="79">
        <v>0</v>
      </c>
      <c r="AR1239" s="79">
        <v>0</v>
      </c>
      <c r="AS1239" s="79"/>
      <c r="AT1239" s="79"/>
      <c r="AU1239" s="79"/>
      <c r="AV1239" s="79"/>
      <c r="AW1239" s="79"/>
      <c r="AX1239" s="79"/>
      <c r="AY1239" s="79"/>
      <c r="AZ1239" s="79"/>
      <c r="BA1239">
        <v>1</v>
      </c>
      <c r="BB1239">
        <v>0</v>
      </c>
      <c r="BC1239" s="79" t="str">
        <f>IF(Edges[[#This Row],[Sentiment]]=0,"NEUTRAL",IF(Edges[[#This Row],[Sentiment]]=1,"POSITIVE",IF(Edges[[#This Row],[Sentiment]]=-1,"NEGATIVE")))</f>
        <v>NEUTRAL</v>
      </c>
      <c r="BD1239" s="79" t="str">
        <f>IF(Edges[[#This Row],[Vertex 1]]=Edges[[#This Row],[Vertex 2]],"HIDE","SHOW")</f>
        <v>HIDE</v>
      </c>
      <c r="BE1239" s="124" t="e">
        <f>REPLACE(INDEX(GroupVertices[Group], MATCH(Edges[[#This Row],[Vertex 1]],GroupVertices[Vertex],0)),1,1,"")</f>
        <v>#N/A</v>
      </c>
      <c r="BF1239" s="124" t="e">
        <f>REPLACE(INDEX(GroupVertices[Group], MATCH(Edges[[#This Row],[Vertex 2]],GroupVertices[Vertex],0)),1,1,"")</f>
        <v>#N/A</v>
      </c>
    </row>
    <row r="1240" spans="1:58" x14ac:dyDescent="0.25">
      <c r="A1240" s="64" t="s">
        <v>996</v>
      </c>
      <c r="B1240" s="64" t="s">
        <v>1360</v>
      </c>
      <c r="C1240" s="65"/>
      <c r="D1240" s="66"/>
      <c r="E1240" s="67"/>
      <c r="F1240" s="68"/>
      <c r="G1240" s="65" t="str">
        <f>IF(Edges[[#This Row],[Vertex 1]]=Edges[[#This Row],[Vertex 2]],"HIDE","SHOW")</f>
        <v>SHOW</v>
      </c>
      <c r="H1240" s="69"/>
      <c r="I1240" s="70"/>
      <c r="J1240" s="70"/>
      <c r="K1240" s="34" t="s">
        <v>65</v>
      </c>
      <c r="L1240" s="77">
        <v>1240</v>
      </c>
      <c r="M1240" s="77"/>
      <c r="N1240" s="72"/>
      <c r="O1240" s="79" t="s">
        <v>1646</v>
      </c>
      <c r="P1240" s="81">
        <v>42853.786041666666</v>
      </c>
      <c r="Q1240" s="79" t="s">
        <v>2359</v>
      </c>
      <c r="R1240" s="82" t="s">
        <v>3592</v>
      </c>
      <c r="S1240" s="79" t="s">
        <v>4065</v>
      </c>
      <c r="T1240" s="79"/>
      <c r="U1240" s="79"/>
      <c r="V1240" s="82" t="s">
        <v>5345</v>
      </c>
      <c r="W1240" s="81">
        <v>42853.786041666666</v>
      </c>
      <c r="X1240" s="82" t="s">
        <v>6819</v>
      </c>
      <c r="Y1240" s="79"/>
      <c r="Z1240" s="79"/>
      <c r="AA1240" s="83" t="s">
        <v>8866</v>
      </c>
      <c r="AB1240" s="79"/>
      <c r="AC1240" s="79" t="b">
        <v>0</v>
      </c>
      <c r="AD1240" s="79">
        <v>0</v>
      </c>
      <c r="AE1240" s="83" t="s">
        <v>9915</v>
      </c>
      <c r="AF1240" s="79" t="b">
        <v>0</v>
      </c>
      <c r="AG1240" s="79" t="s">
        <v>9964</v>
      </c>
      <c r="AH1240" s="79"/>
      <c r="AI1240" s="83" t="s">
        <v>9915</v>
      </c>
      <c r="AJ1240" s="79" t="b">
        <v>0</v>
      </c>
      <c r="AK1240" s="79">
        <v>8</v>
      </c>
      <c r="AL1240" s="83" t="s">
        <v>9425</v>
      </c>
      <c r="AM1240" s="79" t="s">
        <v>9991</v>
      </c>
      <c r="AN1240" s="79" t="b">
        <v>0</v>
      </c>
      <c r="AO1240" s="83" t="s">
        <v>9425</v>
      </c>
      <c r="AP1240" s="79" t="s">
        <v>179</v>
      </c>
      <c r="AQ1240" s="79">
        <v>0</v>
      </c>
      <c r="AR1240" s="79">
        <v>0</v>
      </c>
      <c r="AS1240" s="79"/>
      <c r="AT1240" s="79"/>
      <c r="AU1240" s="79"/>
      <c r="AV1240" s="79"/>
      <c r="AW1240" s="79"/>
      <c r="AX1240" s="79"/>
      <c r="AY1240" s="79"/>
      <c r="AZ1240" s="79"/>
      <c r="BA1240">
        <v>1</v>
      </c>
      <c r="BB1240">
        <v>0</v>
      </c>
      <c r="BC1240" s="79" t="str">
        <f>IF(Edges[[#This Row],[Sentiment]]=0,"NEUTRAL",IF(Edges[[#This Row],[Sentiment]]=1,"POSITIVE",IF(Edges[[#This Row],[Sentiment]]=-1,"NEGATIVE")))</f>
        <v>NEUTRAL</v>
      </c>
      <c r="BD1240" s="79" t="str">
        <f>IF(Edges[[#This Row],[Vertex 1]]=Edges[[#This Row],[Vertex 2]],"HIDE","SHOW")</f>
        <v>SHOW</v>
      </c>
      <c r="BE1240" s="78" t="str">
        <f>REPLACE(INDEX(GroupVertices[Group], MATCH(Edges[[#This Row],[Vertex 1]],GroupVertices[Vertex],0)),1,1,"")</f>
        <v>EUTRAL</v>
      </c>
      <c r="BF1240" s="78" t="str">
        <f>REPLACE(INDEX(GroupVertices[Group], MATCH(Edges[[#This Row],[Vertex 2]],GroupVertices[Vertex],0)),1,1,"")</f>
        <v>OSITIVE</v>
      </c>
    </row>
    <row r="1241" spans="1:58" x14ac:dyDescent="0.25">
      <c r="A1241" s="64" t="s">
        <v>997</v>
      </c>
      <c r="B1241" s="64" t="s">
        <v>1544</v>
      </c>
      <c r="C1241" s="65"/>
      <c r="D1241" s="66"/>
      <c r="E1241" s="67"/>
      <c r="F1241" s="68"/>
      <c r="G1241" s="65" t="str">
        <f>IF(Edges[[#This Row],[Vertex 1]]=Edges[[#This Row],[Vertex 2]],"HIDE","SHOW")</f>
        <v>SHOW</v>
      </c>
      <c r="H1241" s="69"/>
      <c r="I1241" s="70"/>
      <c r="J1241" s="70"/>
      <c r="K1241" s="34" t="s">
        <v>65</v>
      </c>
      <c r="L1241" s="77">
        <v>1241</v>
      </c>
      <c r="M1241" s="77"/>
      <c r="N1241" s="72"/>
      <c r="O1241" s="79" t="s">
        <v>1646</v>
      </c>
      <c r="P1241" s="81">
        <v>42853.786574074074</v>
      </c>
      <c r="Q1241" s="79" t="s">
        <v>2360</v>
      </c>
      <c r="R1241" s="82" t="s">
        <v>3451</v>
      </c>
      <c r="S1241" s="79" t="s">
        <v>4019</v>
      </c>
      <c r="T1241" s="79"/>
      <c r="U1241" s="82" t="s">
        <v>4629</v>
      </c>
      <c r="V1241" s="82" t="s">
        <v>4629</v>
      </c>
      <c r="W1241" s="81">
        <v>42853.786574074074</v>
      </c>
      <c r="X1241" s="82" t="s">
        <v>6820</v>
      </c>
      <c r="Y1241" s="79"/>
      <c r="Z1241" s="79"/>
      <c r="AA1241" s="83" t="s">
        <v>8867</v>
      </c>
      <c r="AB1241" s="79"/>
      <c r="AC1241" s="79" t="b">
        <v>0</v>
      </c>
      <c r="AD1241" s="79">
        <v>0</v>
      </c>
      <c r="AE1241" s="83" t="s">
        <v>9915</v>
      </c>
      <c r="AF1241" s="79" t="b">
        <v>0</v>
      </c>
      <c r="AG1241" s="79" t="s">
        <v>9963</v>
      </c>
      <c r="AH1241" s="79"/>
      <c r="AI1241" s="83" t="s">
        <v>9915</v>
      </c>
      <c r="AJ1241" s="79" t="b">
        <v>0</v>
      </c>
      <c r="AK1241" s="79">
        <v>2</v>
      </c>
      <c r="AL1241" s="83" t="s">
        <v>9825</v>
      </c>
      <c r="AM1241" s="79" t="s">
        <v>9991</v>
      </c>
      <c r="AN1241" s="79" t="b">
        <v>0</v>
      </c>
      <c r="AO1241" s="83" t="s">
        <v>9825</v>
      </c>
      <c r="AP1241" s="79" t="s">
        <v>179</v>
      </c>
      <c r="AQ1241" s="79">
        <v>0</v>
      </c>
      <c r="AR1241" s="79">
        <v>0</v>
      </c>
      <c r="AS1241" s="79"/>
      <c r="AT1241" s="79"/>
      <c r="AU1241" s="79"/>
      <c r="AV1241" s="79"/>
      <c r="AW1241" s="79"/>
      <c r="AX1241" s="79"/>
      <c r="AY1241" s="79"/>
      <c r="AZ1241" s="79"/>
      <c r="BA1241">
        <v>1</v>
      </c>
      <c r="BB1241">
        <v>0</v>
      </c>
      <c r="BC1241" s="79" t="str">
        <f>IF(Edges[[#This Row],[Sentiment]]=0,"NEUTRAL",IF(Edges[[#This Row],[Sentiment]]=1,"POSITIVE",IF(Edges[[#This Row],[Sentiment]]=-1,"NEGATIVE")))</f>
        <v>NEUTRAL</v>
      </c>
      <c r="BD1241" s="79" t="str">
        <f>IF(Edges[[#This Row],[Vertex 1]]=Edges[[#This Row],[Vertex 2]],"HIDE","SHOW")</f>
        <v>SHOW</v>
      </c>
      <c r="BE1241" s="78" t="str">
        <f>REPLACE(INDEX(GroupVertices[Group], MATCH(Edges[[#This Row],[Vertex 1]],GroupVertices[Vertex],0)),1,1,"")</f>
        <v>EUTRAL</v>
      </c>
      <c r="BF1241" s="78" t="str">
        <f>REPLACE(INDEX(GroupVertices[Group], MATCH(Edges[[#This Row],[Vertex 2]],GroupVertices[Vertex],0)),1,1,"")</f>
        <v>eneral</v>
      </c>
    </row>
    <row r="1242" spans="1:58" x14ac:dyDescent="0.25">
      <c r="A1242" s="64" t="s">
        <v>997</v>
      </c>
      <c r="B1242" s="64" t="s">
        <v>878</v>
      </c>
      <c r="C1242" s="65"/>
      <c r="D1242" s="66"/>
      <c r="E1242" s="67"/>
      <c r="F1242" s="68"/>
      <c r="G1242" s="65" t="str">
        <f>IF(Edges[[#This Row],[Vertex 1]]=Edges[[#This Row],[Vertex 2]],"HIDE","SHOW")</f>
        <v>SHOW</v>
      </c>
      <c r="H1242" s="69"/>
      <c r="I1242" s="70"/>
      <c r="J1242" s="70"/>
      <c r="K1242" s="34" t="s">
        <v>65</v>
      </c>
      <c r="L1242" s="77">
        <v>1242</v>
      </c>
      <c r="M1242" s="77"/>
      <c r="N1242" s="72"/>
      <c r="O1242" s="79" t="s">
        <v>1646</v>
      </c>
      <c r="P1242" s="81">
        <v>42853.786574074074</v>
      </c>
      <c r="Q1242" s="79" t="s">
        <v>2360</v>
      </c>
      <c r="R1242" s="82" t="s">
        <v>3451</v>
      </c>
      <c r="S1242" s="79" t="s">
        <v>4019</v>
      </c>
      <c r="T1242" s="79"/>
      <c r="U1242" s="82" t="s">
        <v>4629</v>
      </c>
      <c r="V1242" s="82" t="s">
        <v>4629</v>
      </c>
      <c r="W1242" s="81">
        <v>42853.786574074074</v>
      </c>
      <c r="X1242" s="82" t="s">
        <v>6820</v>
      </c>
      <c r="Y1242" s="79"/>
      <c r="Z1242" s="79"/>
      <c r="AA1242" s="83" t="s">
        <v>8867</v>
      </c>
      <c r="AB1242" s="79"/>
      <c r="AC1242" s="79" t="b">
        <v>0</v>
      </c>
      <c r="AD1242" s="79">
        <v>0</v>
      </c>
      <c r="AE1242" s="83" t="s">
        <v>9915</v>
      </c>
      <c r="AF1242" s="79" t="b">
        <v>0</v>
      </c>
      <c r="AG1242" s="79" t="s">
        <v>9963</v>
      </c>
      <c r="AH1242" s="79"/>
      <c r="AI1242" s="83" t="s">
        <v>9915</v>
      </c>
      <c r="AJ1242" s="79" t="b">
        <v>0</v>
      </c>
      <c r="AK1242" s="79">
        <v>2</v>
      </c>
      <c r="AL1242" s="83" t="s">
        <v>9825</v>
      </c>
      <c r="AM1242" s="79" t="s">
        <v>9991</v>
      </c>
      <c r="AN1242" s="79" t="b">
        <v>0</v>
      </c>
      <c r="AO1242" s="83" t="s">
        <v>9825</v>
      </c>
      <c r="AP1242" s="79" t="s">
        <v>179</v>
      </c>
      <c r="AQ1242" s="79">
        <v>0</v>
      </c>
      <c r="AR1242" s="79">
        <v>0</v>
      </c>
      <c r="AS1242" s="79"/>
      <c r="AT1242" s="79"/>
      <c r="AU1242" s="79"/>
      <c r="AV1242" s="79"/>
      <c r="AW1242" s="79"/>
      <c r="AX1242" s="79"/>
      <c r="AY1242" s="79"/>
      <c r="AZ1242" s="79"/>
      <c r="BA1242">
        <v>1</v>
      </c>
      <c r="BB1242">
        <v>0</v>
      </c>
      <c r="BC1242" s="79" t="str">
        <f>IF(Edges[[#This Row],[Sentiment]]=0,"NEUTRAL",IF(Edges[[#This Row],[Sentiment]]=1,"POSITIVE",IF(Edges[[#This Row],[Sentiment]]=-1,"NEGATIVE")))</f>
        <v>NEUTRAL</v>
      </c>
      <c r="BD1242" s="79" t="str">
        <f>IF(Edges[[#This Row],[Vertex 1]]=Edges[[#This Row],[Vertex 2]],"HIDE","SHOW")</f>
        <v>SHOW</v>
      </c>
      <c r="BE1242" s="78" t="str">
        <f>REPLACE(INDEX(GroupVertices[Group], MATCH(Edges[[#This Row],[Vertex 1]],GroupVertices[Vertex],0)),1,1,"")</f>
        <v>EUTRAL</v>
      </c>
      <c r="BF1242" s="78" t="str">
        <f>REPLACE(INDEX(GroupVertices[Group], MATCH(Edges[[#This Row],[Vertex 2]],GroupVertices[Vertex],0)),1,1,"")</f>
        <v>EGATIVE</v>
      </c>
    </row>
    <row r="1243" spans="1:58" x14ac:dyDescent="0.25">
      <c r="A1243" s="64" t="s">
        <v>998</v>
      </c>
      <c r="B1243" s="64" t="s">
        <v>1607</v>
      </c>
      <c r="C1243" s="65"/>
      <c r="D1243" s="66"/>
      <c r="E1243" s="67"/>
      <c r="F1243" s="68"/>
      <c r="G1243" s="65" t="str">
        <f>IF(Edges[[#This Row],[Vertex 1]]=Edges[[#This Row],[Vertex 2]],"HIDE","SHOW")</f>
        <v>SHOW</v>
      </c>
      <c r="H1243" s="69"/>
      <c r="I1243" s="70"/>
      <c r="J1243" s="70"/>
      <c r="K1243" s="34" t="s">
        <v>65</v>
      </c>
      <c r="L1243" s="77">
        <v>1243</v>
      </c>
      <c r="M1243" s="77"/>
      <c r="N1243" s="72"/>
      <c r="O1243" s="79" t="s">
        <v>1646</v>
      </c>
      <c r="P1243" s="81">
        <v>42853.787824074076</v>
      </c>
      <c r="Q1243" s="79" t="s">
        <v>2361</v>
      </c>
      <c r="R1243" s="79"/>
      <c r="S1243" s="79"/>
      <c r="T1243" s="79"/>
      <c r="U1243" s="79"/>
      <c r="V1243" s="82" t="s">
        <v>5346</v>
      </c>
      <c r="W1243" s="81">
        <v>42853.787824074076</v>
      </c>
      <c r="X1243" s="82" t="s">
        <v>6821</v>
      </c>
      <c r="Y1243" s="79"/>
      <c r="Z1243" s="79"/>
      <c r="AA1243" s="83" t="s">
        <v>8868</v>
      </c>
      <c r="AB1243" s="79"/>
      <c r="AC1243" s="79" t="b">
        <v>0</v>
      </c>
      <c r="AD1243" s="79">
        <v>0</v>
      </c>
      <c r="AE1243" s="83" t="s">
        <v>9915</v>
      </c>
      <c r="AF1243" s="79" t="b">
        <v>0</v>
      </c>
      <c r="AG1243" s="79" t="s">
        <v>9963</v>
      </c>
      <c r="AH1243" s="79"/>
      <c r="AI1243" s="83" t="s">
        <v>9915</v>
      </c>
      <c r="AJ1243" s="79" t="b">
        <v>0</v>
      </c>
      <c r="AK1243" s="79">
        <v>0</v>
      </c>
      <c r="AL1243" s="83" t="s">
        <v>9915</v>
      </c>
      <c r="AM1243" s="79" t="s">
        <v>9991</v>
      </c>
      <c r="AN1243" s="79" t="b">
        <v>0</v>
      </c>
      <c r="AO1243" s="83" t="s">
        <v>8868</v>
      </c>
      <c r="AP1243" s="79" t="s">
        <v>179</v>
      </c>
      <c r="AQ1243" s="79">
        <v>0</v>
      </c>
      <c r="AR1243" s="79">
        <v>0</v>
      </c>
      <c r="AS1243" s="79"/>
      <c r="AT1243" s="79"/>
      <c r="AU1243" s="79"/>
      <c r="AV1243" s="79"/>
      <c r="AW1243" s="79"/>
      <c r="AX1243" s="79"/>
      <c r="AY1243" s="79"/>
      <c r="AZ1243" s="79"/>
      <c r="BA1243">
        <v>1</v>
      </c>
      <c r="BB1243">
        <v>0</v>
      </c>
      <c r="BC1243" s="79" t="str">
        <f>IF(Edges[[#This Row],[Sentiment]]=0,"NEUTRAL",IF(Edges[[#This Row],[Sentiment]]=1,"POSITIVE",IF(Edges[[#This Row],[Sentiment]]=-1,"NEGATIVE")))</f>
        <v>NEUTRAL</v>
      </c>
      <c r="BD1243" s="79" t="str">
        <f>IF(Edges[[#This Row],[Vertex 1]]=Edges[[#This Row],[Vertex 2]],"HIDE","SHOW")</f>
        <v>SHOW</v>
      </c>
      <c r="BE1243" s="78" t="str">
        <f>REPLACE(INDEX(GroupVertices[Group], MATCH(Edges[[#This Row],[Vertex 1]],GroupVertices[Vertex],0)),1,1,"")</f>
        <v>EUTRAL</v>
      </c>
      <c r="BF1243" s="78" t="str">
        <f>REPLACE(INDEX(GroupVertices[Group], MATCH(Edges[[#This Row],[Vertex 2]],GroupVertices[Vertex],0)),1,1,"")</f>
        <v>EUTRAL</v>
      </c>
    </row>
    <row r="1244" spans="1:58" x14ac:dyDescent="0.25">
      <c r="A1244" s="64" t="s">
        <v>998</v>
      </c>
      <c r="B1244" s="64" t="s">
        <v>1608</v>
      </c>
      <c r="C1244" s="65"/>
      <c r="D1244" s="66"/>
      <c r="E1244" s="67"/>
      <c r="F1244" s="68"/>
      <c r="G1244" s="65" t="str">
        <f>IF(Edges[[#This Row],[Vertex 1]]=Edges[[#This Row],[Vertex 2]],"HIDE","SHOW")</f>
        <v>SHOW</v>
      </c>
      <c r="H1244" s="69"/>
      <c r="I1244" s="70"/>
      <c r="J1244" s="70"/>
      <c r="K1244" s="34" t="s">
        <v>65</v>
      </c>
      <c r="L1244" s="77">
        <v>1244</v>
      </c>
      <c r="M1244" s="77"/>
      <c r="N1244" s="72"/>
      <c r="O1244" s="79" t="s">
        <v>1646</v>
      </c>
      <c r="P1244" s="81">
        <v>42853.787824074076</v>
      </c>
      <c r="Q1244" s="79" t="s">
        <v>2361</v>
      </c>
      <c r="R1244" s="79"/>
      <c r="S1244" s="79"/>
      <c r="T1244" s="79"/>
      <c r="U1244" s="79"/>
      <c r="V1244" s="82" t="s">
        <v>5346</v>
      </c>
      <c r="W1244" s="81">
        <v>42853.787824074076</v>
      </c>
      <c r="X1244" s="82" t="s">
        <v>6821</v>
      </c>
      <c r="Y1244" s="79"/>
      <c r="Z1244" s="79"/>
      <c r="AA1244" s="83" t="s">
        <v>8868</v>
      </c>
      <c r="AB1244" s="79"/>
      <c r="AC1244" s="79" t="b">
        <v>0</v>
      </c>
      <c r="AD1244" s="79">
        <v>0</v>
      </c>
      <c r="AE1244" s="83" t="s">
        <v>9915</v>
      </c>
      <c r="AF1244" s="79" t="b">
        <v>0</v>
      </c>
      <c r="AG1244" s="79" t="s">
        <v>9963</v>
      </c>
      <c r="AH1244" s="79"/>
      <c r="AI1244" s="83" t="s">
        <v>9915</v>
      </c>
      <c r="AJ1244" s="79" t="b">
        <v>0</v>
      </c>
      <c r="AK1244" s="79">
        <v>0</v>
      </c>
      <c r="AL1244" s="83" t="s">
        <v>9915</v>
      </c>
      <c r="AM1244" s="79" t="s">
        <v>9991</v>
      </c>
      <c r="AN1244" s="79" t="b">
        <v>0</v>
      </c>
      <c r="AO1244" s="83" t="s">
        <v>8868</v>
      </c>
      <c r="AP1244" s="79" t="s">
        <v>179</v>
      </c>
      <c r="AQ1244" s="79">
        <v>0</v>
      </c>
      <c r="AR1244" s="79">
        <v>0</v>
      </c>
      <c r="AS1244" s="79"/>
      <c r="AT1244" s="79"/>
      <c r="AU1244" s="79"/>
      <c r="AV1244" s="79"/>
      <c r="AW1244" s="79"/>
      <c r="AX1244" s="79"/>
      <c r="AY1244" s="79"/>
      <c r="AZ1244" s="79"/>
      <c r="BA1244">
        <v>1</v>
      </c>
      <c r="BB1244">
        <v>0</v>
      </c>
      <c r="BC1244" s="79" t="str">
        <f>IF(Edges[[#This Row],[Sentiment]]=0,"NEUTRAL",IF(Edges[[#This Row],[Sentiment]]=1,"POSITIVE",IF(Edges[[#This Row],[Sentiment]]=-1,"NEGATIVE")))</f>
        <v>NEUTRAL</v>
      </c>
      <c r="BD1244" s="79" t="str">
        <f>IF(Edges[[#This Row],[Vertex 1]]=Edges[[#This Row],[Vertex 2]],"HIDE","SHOW")</f>
        <v>SHOW</v>
      </c>
      <c r="BE1244" s="78" t="str">
        <f>REPLACE(INDEX(GroupVertices[Group], MATCH(Edges[[#This Row],[Vertex 1]],GroupVertices[Vertex],0)),1,1,"")</f>
        <v>EUTRAL</v>
      </c>
      <c r="BF1244" s="78" t="str">
        <f>REPLACE(INDEX(GroupVertices[Group], MATCH(Edges[[#This Row],[Vertex 2]],GroupVertices[Vertex],0)),1,1,"")</f>
        <v>EUTRAL</v>
      </c>
    </row>
    <row r="1245" spans="1:58" x14ac:dyDescent="0.25">
      <c r="A1245" s="64" t="s">
        <v>999</v>
      </c>
      <c r="B1245" s="64" t="s">
        <v>1549</v>
      </c>
      <c r="C1245" s="65"/>
      <c r="D1245" s="66"/>
      <c r="E1245" s="67"/>
      <c r="F1245" s="68"/>
      <c r="G1245" s="65" t="str">
        <f>IF(Edges[[#This Row],[Vertex 1]]=Edges[[#This Row],[Vertex 2]],"HIDE","SHOW")</f>
        <v>SHOW</v>
      </c>
      <c r="H1245" s="69"/>
      <c r="I1245" s="70"/>
      <c r="J1245" s="70"/>
      <c r="K1245" s="34" t="s">
        <v>65</v>
      </c>
      <c r="L1245" s="77">
        <v>1245</v>
      </c>
      <c r="M1245" s="77"/>
      <c r="N1245" s="72"/>
      <c r="O1245" s="79" t="s">
        <v>1646</v>
      </c>
      <c r="P1245" s="81">
        <v>42853.793958333335</v>
      </c>
      <c r="Q1245" s="79" t="s">
        <v>2362</v>
      </c>
      <c r="R1245" s="82" t="s">
        <v>3593</v>
      </c>
      <c r="S1245" s="79" t="s">
        <v>4027</v>
      </c>
      <c r="T1245" s="79"/>
      <c r="U1245" s="79"/>
      <c r="V1245" s="82" t="s">
        <v>5347</v>
      </c>
      <c r="W1245" s="81">
        <v>42853.793958333335</v>
      </c>
      <c r="X1245" s="82" t="s">
        <v>6822</v>
      </c>
      <c r="Y1245" s="79"/>
      <c r="Z1245" s="79"/>
      <c r="AA1245" s="83" t="s">
        <v>8869</v>
      </c>
      <c r="AB1245" s="79"/>
      <c r="AC1245" s="79" t="b">
        <v>0</v>
      </c>
      <c r="AD1245" s="79">
        <v>0</v>
      </c>
      <c r="AE1245" s="83" t="s">
        <v>9915</v>
      </c>
      <c r="AF1245" s="79" t="b">
        <v>0</v>
      </c>
      <c r="AG1245" s="79" t="s">
        <v>9963</v>
      </c>
      <c r="AH1245" s="79"/>
      <c r="AI1245" s="83" t="s">
        <v>9915</v>
      </c>
      <c r="AJ1245" s="79" t="b">
        <v>0</v>
      </c>
      <c r="AK1245" s="79">
        <v>0</v>
      </c>
      <c r="AL1245" s="83" t="s">
        <v>9915</v>
      </c>
      <c r="AM1245" s="79" t="s">
        <v>10000</v>
      </c>
      <c r="AN1245" s="79" t="b">
        <v>0</v>
      </c>
      <c r="AO1245" s="83" t="s">
        <v>8869</v>
      </c>
      <c r="AP1245" s="79" t="s">
        <v>179</v>
      </c>
      <c r="AQ1245" s="79">
        <v>0</v>
      </c>
      <c r="AR1245" s="79">
        <v>0</v>
      </c>
      <c r="AS1245" s="79"/>
      <c r="AT1245" s="79"/>
      <c r="AU1245" s="79"/>
      <c r="AV1245" s="79"/>
      <c r="AW1245" s="79"/>
      <c r="AX1245" s="79"/>
      <c r="AY1245" s="79"/>
      <c r="AZ1245" s="79"/>
      <c r="BA1245">
        <v>1</v>
      </c>
      <c r="BB1245">
        <v>0</v>
      </c>
      <c r="BC1245" s="79" t="str">
        <f>IF(Edges[[#This Row],[Sentiment]]=0,"NEUTRAL",IF(Edges[[#This Row],[Sentiment]]=1,"POSITIVE",IF(Edges[[#This Row],[Sentiment]]=-1,"NEGATIVE")))</f>
        <v>NEUTRAL</v>
      </c>
      <c r="BD1245" s="79" t="str">
        <f>IF(Edges[[#This Row],[Vertex 1]]=Edges[[#This Row],[Vertex 2]],"HIDE","SHOW")</f>
        <v>SHOW</v>
      </c>
      <c r="BE1245" s="78" t="str">
        <f>REPLACE(INDEX(GroupVertices[Group], MATCH(Edges[[#This Row],[Vertex 1]],GroupVertices[Vertex],0)),1,1,"")</f>
        <v>EUTRAL</v>
      </c>
      <c r="BF1245" s="78" t="str">
        <f>REPLACE(INDEX(GroupVertices[Group], MATCH(Edges[[#This Row],[Vertex 2]],GroupVertices[Vertex],0)),1,1,"")</f>
        <v>eneral</v>
      </c>
    </row>
    <row r="1246" spans="1:58" hidden="1" x14ac:dyDescent="0.25">
      <c r="A1246" s="64" t="s">
        <v>1000</v>
      </c>
      <c r="B1246" s="64" t="s">
        <v>1000</v>
      </c>
      <c r="C1246" s="65"/>
      <c r="D1246" s="66"/>
      <c r="E1246" s="67"/>
      <c r="F1246" s="68"/>
      <c r="G1246" s="65" t="str">
        <f>IF(Edges[[#This Row],[Vertex 1]]=Edges[[#This Row],[Vertex 2]],"HIDE","SHOW")</f>
        <v>HIDE</v>
      </c>
      <c r="H1246" s="69"/>
      <c r="I1246" s="70"/>
      <c r="J1246" s="70"/>
      <c r="K1246" s="34"/>
      <c r="L1246" s="77"/>
      <c r="M1246" s="77"/>
      <c r="N1246" s="72"/>
      <c r="O1246" s="79" t="s">
        <v>179</v>
      </c>
      <c r="P1246" s="81">
        <v>42853.795868055553</v>
      </c>
      <c r="Q1246" s="79" t="s">
        <v>2363</v>
      </c>
      <c r="R1246" s="82" t="s">
        <v>3594</v>
      </c>
      <c r="S1246" s="79" t="s">
        <v>4051</v>
      </c>
      <c r="T1246" s="79"/>
      <c r="U1246" s="79"/>
      <c r="V1246" s="82" t="s">
        <v>5348</v>
      </c>
      <c r="W1246" s="81">
        <v>42853.795868055553</v>
      </c>
      <c r="X1246" s="82" t="s">
        <v>6823</v>
      </c>
      <c r="Y1246" s="79"/>
      <c r="Z1246" s="79"/>
      <c r="AA1246" s="83" t="s">
        <v>8870</v>
      </c>
      <c r="AB1246" s="79"/>
      <c r="AC1246" s="79" t="b">
        <v>0</v>
      </c>
      <c r="AD1246" s="79">
        <v>0</v>
      </c>
      <c r="AE1246" s="83" t="s">
        <v>9915</v>
      </c>
      <c r="AF1246" s="79" t="b">
        <v>0</v>
      </c>
      <c r="AG1246" s="79" t="s">
        <v>9963</v>
      </c>
      <c r="AH1246" s="79"/>
      <c r="AI1246" s="83" t="s">
        <v>9915</v>
      </c>
      <c r="AJ1246" s="79" t="b">
        <v>0</v>
      </c>
      <c r="AK1246" s="79">
        <v>0</v>
      </c>
      <c r="AL1246" s="83" t="s">
        <v>9915</v>
      </c>
      <c r="AM1246" s="79" t="s">
        <v>9991</v>
      </c>
      <c r="AN1246" s="79" t="b">
        <v>1</v>
      </c>
      <c r="AO1246" s="83" t="s">
        <v>8870</v>
      </c>
      <c r="AP1246" s="79" t="s">
        <v>179</v>
      </c>
      <c r="AQ1246" s="79">
        <v>0</v>
      </c>
      <c r="AR1246" s="79">
        <v>0</v>
      </c>
      <c r="AS1246" s="79"/>
      <c r="AT1246" s="79"/>
      <c r="AU1246" s="79"/>
      <c r="AV1246" s="79"/>
      <c r="AW1246" s="79"/>
      <c r="AX1246" s="79"/>
      <c r="AY1246" s="79"/>
      <c r="AZ1246" s="79"/>
      <c r="BA1246">
        <v>1</v>
      </c>
      <c r="BB1246">
        <v>0</v>
      </c>
      <c r="BC1246" s="79" t="str">
        <f>IF(Edges[[#This Row],[Sentiment]]=0,"NEUTRAL",IF(Edges[[#This Row],[Sentiment]]=1,"POSITIVE",IF(Edges[[#This Row],[Sentiment]]=-1,"NEGATIVE")))</f>
        <v>NEUTRAL</v>
      </c>
      <c r="BD1246" s="79" t="str">
        <f>IF(Edges[[#This Row],[Vertex 1]]=Edges[[#This Row],[Vertex 2]],"HIDE","SHOW")</f>
        <v>HIDE</v>
      </c>
      <c r="BE1246" s="124" t="e">
        <f>REPLACE(INDEX(GroupVertices[Group], MATCH(Edges[[#This Row],[Vertex 1]],GroupVertices[Vertex],0)),1,1,"")</f>
        <v>#N/A</v>
      </c>
      <c r="BF1246" s="124" t="e">
        <f>REPLACE(INDEX(GroupVertices[Group], MATCH(Edges[[#This Row],[Vertex 2]],GroupVertices[Vertex],0)),1,1,"")</f>
        <v>#N/A</v>
      </c>
    </row>
    <row r="1247" spans="1:58" hidden="1" x14ac:dyDescent="0.25">
      <c r="A1247" s="64" t="s">
        <v>1001</v>
      </c>
      <c r="B1247" s="64" t="s">
        <v>1001</v>
      </c>
      <c r="C1247" s="65"/>
      <c r="D1247" s="66"/>
      <c r="E1247" s="67"/>
      <c r="F1247" s="68"/>
      <c r="G1247" s="65" t="str">
        <f>IF(Edges[[#This Row],[Vertex 1]]=Edges[[#This Row],[Vertex 2]],"HIDE","SHOW")</f>
        <v>HIDE</v>
      </c>
      <c r="H1247" s="69"/>
      <c r="I1247" s="70"/>
      <c r="J1247" s="70"/>
      <c r="K1247" s="34"/>
      <c r="L1247" s="77"/>
      <c r="M1247" s="77"/>
      <c r="N1247" s="72"/>
      <c r="O1247" s="79" t="s">
        <v>179</v>
      </c>
      <c r="P1247" s="81">
        <v>42853.807233796295</v>
      </c>
      <c r="Q1247" s="79" t="s">
        <v>2364</v>
      </c>
      <c r="R1247" s="82" t="s">
        <v>3478</v>
      </c>
      <c r="S1247" s="79" t="s">
        <v>4037</v>
      </c>
      <c r="T1247" s="79"/>
      <c r="U1247" s="79"/>
      <c r="V1247" s="82" t="s">
        <v>4787</v>
      </c>
      <c r="W1247" s="81">
        <v>42853.807233796295</v>
      </c>
      <c r="X1247" s="82" t="s">
        <v>6824</v>
      </c>
      <c r="Y1247" s="79"/>
      <c r="Z1247" s="79"/>
      <c r="AA1247" s="83" t="s">
        <v>8871</v>
      </c>
      <c r="AB1247" s="79"/>
      <c r="AC1247" s="79" t="b">
        <v>0</v>
      </c>
      <c r="AD1247" s="79">
        <v>0</v>
      </c>
      <c r="AE1247" s="83" t="s">
        <v>9915</v>
      </c>
      <c r="AF1247" s="79" t="b">
        <v>0</v>
      </c>
      <c r="AG1247" s="79" t="s">
        <v>9963</v>
      </c>
      <c r="AH1247" s="79"/>
      <c r="AI1247" s="83" t="s">
        <v>9915</v>
      </c>
      <c r="AJ1247" s="79" t="b">
        <v>0</v>
      </c>
      <c r="AK1247" s="79">
        <v>0</v>
      </c>
      <c r="AL1247" s="83" t="s">
        <v>9915</v>
      </c>
      <c r="AM1247" s="79" t="s">
        <v>10040</v>
      </c>
      <c r="AN1247" s="79" t="b">
        <v>0</v>
      </c>
      <c r="AO1247" s="83" t="s">
        <v>8871</v>
      </c>
      <c r="AP1247" s="79" t="s">
        <v>179</v>
      </c>
      <c r="AQ1247" s="79">
        <v>0</v>
      </c>
      <c r="AR1247" s="79">
        <v>0</v>
      </c>
      <c r="AS1247" s="79"/>
      <c r="AT1247" s="79"/>
      <c r="AU1247" s="79"/>
      <c r="AV1247" s="79"/>
      <c r="AW1247" s="79"/>
      <c r="AX1247" s="79"/>
      <c r="AY1247" s="79"/>
      <c r="AZ1247" s="79"/>
      <c r="BA1247">
        <v>2</v>
      </c>
      <c r="BB1247">
        <v>0</v>
      </c>
      <c r="BC1247" s="79" t="str">
        <f>IF(Edges[[#This Row],[Sentiment]]=0,"NEUTRAL",IF(Edges[[#This Row],[Sentiment]]=1,"POSITIVE",IF(Edges[[#This Row],[Sentiment]]=-1,"NEGATIVE")))</f>
        <v>NEUTRAL</v>
      </c>
      <c r="BD1247" s="79" t="str">
        <f>IF(Edges[[#This Row],[Vertex 1]]=Edges[[#This Row],[Vertex 2]],"HIDE","SHOW")</f>
        <v>HIDE</v>
      </c>
      <c r="BE1247" s="124" t="e">
        <f>REPLACE(INDEX(GroupVertices[Group], MATCH(Edges[[#This Row],[Vertex 1]],GroupVertices[Vertex],0)),1,1,"")</f>
        <v>#N/A</v>
      </c>
      <c r="BF1247" s="124" t="e">
        <f>REPLACE(INDEX(GroupVertices[Group], MATCH(Edges[[#This Row],[Vertex 2]],GroupVertices[Vertex],0)),1,1,"")</f>
        <v>#N/A</v>
      </c>
    </row>
    <row r="1248" spans="1:58" hidden="1" x14ac:dyDescent="0.25">
      <c r="A1248" s="64" t="s">
        <v>1001</v>
      </c>
      <c r="B1248" s="64" t="s">
        <v>1001</v>
      </c>
      <c r="C1248" s="65"/>
      <c r="D1248" s="66"/>
      <c r="E1248" s="67"/>
      <c r="F1248" s="68"/>
      <c r="G1248" s="65" t="str">
        <f>IF(Edges[[#This Row],[Vertex 1]]=Edges[[#This Row],[Vertex 2]],"HIDE","SHOW")</f>
        <v>HIDE</v>
      </c>
      <c r="H1248" s="69"/>
      <c r="I1248" s="70"/>
      <c r="J1248" s="70"/>
      <c r="K1248" s="34"/>
      <c r="L1248" s="77"/>
      <c r="M1248" s="77"/>
      <c r="N1248" s="72"/>
      <c r="O1248" s="79" t="s">
        <v>179</v>
      </c>
      <c r="P1248" s="81">
        <v>42853.814166666663</v>
      </c>
      <c r="Q1248" s="79" t="s">
        <v>2365</v>
      </c>
      <c r="R1248" s="82" t="s">
        <v>3416</v>
      </c>
      <c r="S1248" s="79" t="s">
        <v>4037</v>
      </c>
      <c r="T1248" s="79"/>
      <c r="U1248" s="79"/>
      <c r="V1248" s="82" t="s">
        <v>4787</v>
      </c>
      <c r="W1248" s="81">
        <v>42853.814166666663</v>
      </c>
      <c r="X1248" s="82" t="s">
        <v>6825</v>
      </c>
      <c r="Y1248" s="79"/>
      <c r="Z1248" s="79"/>
      <c r="AA1248" s="83" t="s">
        <v>8872</v>
      </c>
      <c r="AB1248" s="79"/>
      <c r="AC1248" s="79" t="b">
        <v>0</v>
      </c>
      <c r="AD1248" s="79">
        <v>0</v>
      </c>
      <c r="AE1248" s="83" t="s">
        <v>9915</v>
      </c>
      <c r="AF1248" s="79" t="b">
        <v>0</v>
      </c>
      <c r="AG1248" s="79" t="s">
        <v>9963</v>
      </c>
      <c r="AH1248" s="79"/>
      <c r="AI1248" s="83" t="s">
        <v>9915</v>
      </c>
      <c r="AJ1248" s="79" t="b">
        <v>0</v>
      </c>
      <c r="AK1248" s="79">
        <v>0</v>
      </c>
      <c r="AL1248" s="83" t="s">
        <v>9915</v>
      </c>
      <c r="AM1248" s="79" t="s">
        <v>10040</v>
      </c>
      <c r="AN1248" s="79" t="b">
        <v>0</v>
      </c>
      <c r="AO1248" s="83" t="s">
        <v>8872</v>
      </c>
      <c r="AP1248" s="79" t="s">
        <v>179</v>
      </c>
      <c r="AQ1248" s="79">
        <v>0</v>
      </c>
      <c r="AR1248" s="79">
        <v>0</v>
      </c>
      <c r="AS1248" s="79"/>
      <c r="AT1248" s="79"/>
      <c r="AU1248" s="79"/>
      <c r="AV1248" s="79"/>
      <c r="AW1248" s="79"/>
      <c r="AX1248" s="79"/>
      <c r="AY1248" s="79"/>
      <c r="AZ1248" s="79"/>
      <c r="BA1248">
        <v>2</v>
      </c>
      <c r="BB1248">
        <v>0</v>
      </c>
      <c r="BC1248" s="79" t="str">
        <f>IF(Edges[[#This Row],[Sentiment]]=0,"NEUTRAL",IF(Edges[[#This Row],[Sentiment]]=1,"POSITIVE",IF(Edges[[#This Row],[Sentiment]]=-1,"NEGATIVE")))</f>
        <v>NEUTRAL</v>
      </c>
      <c r="BD1248" s="79" t="str">
        <f>IF(Edges[[#This Row],[Vertex 1]]=Edges[[#This Row],[Vertex 2]],"HIDE","SHOW")</f>
        <v>HIDE</v>
      </c>
      <c r="BE1248" s="124" t="e">
        <f>REPLACE(INDEX(GroupVertices[Group], MATCH(Edges[[#This Row],[Vertex 1]],GroupVertices[Vertex],0)),1,1,"")</f>
        <v>#N/A</v>
      </c>
      <c r="BF1248" s="124" t="e">
        <f>REPLACE(INDEX(GroupVertices[Group], MATCH(Edges[[#This Row],[Vertex 2]],GroupVertices[Vertex],0)),1,1,"")</f>
        <v>#N/A</v>
      </c>
    </row>
    <row r="1249" spans="1:58" hidden="1" x14ac:dyDescent="0.25">
      <c r="A1249" s="64" t="s">
        <v>1002</v>
      </c>
      <c r="B1249" s="64" t="s">
        <v>1002</v>
      </c>
      <c r="C1249" s="65"/>
      <c r="D1249" s="66"/>
      <c r="E1249" s="67"/>
      <c r="F1249" s="68"/>
      <c r="G1249" s="65" t="str">
        <f>IF(Edges[[#This Row],[Vertex 1]]=Edges[[#This Row],[Vertex 2]],"HIDE","SHOW")</f>
        <v>HIDE</v>
      </c>
      <c r="H1249" s="69"/>
      <c r="I1249" s="70"/>
      <c r="J1249" s="70"/>
      <c r="K1249" s="34"/>
      <c r="L1249" s="77"/>
      <c r="M1249" s="77"/>
      <c r="N1249" s="72"/>
      <c r="O1249" s="79" t="s">
        <v>179</v>
      </c>
      <c r="P1249" s="81">
        <v>42853.815057870372</v>
      </c>
      <c r="Q1249" s="79" t="s">
        <v>2366</v>
      </c>
      <c r="R1249" s="79"/>
      <c r="S1249" s="79"/>
      <c r="T1249" s="79"/>
      <c r="U1249" s="79"/>
      <c r="V1249" s="82" t="s">
        <v>5349</v>
      </c>
      <c r="W1249" s="81">
        <v>42853.815057870372</v>
      </c>
      <c r="X1249" s="82" t="s">
        <v>6826</v>
      </c>
      <c r="Y1249" s="79"/>
      <c r="Z1249" s="79"/>
      <c r="AA1249" s="83" t="s">
        <v>8873</v>
      </c>
      <c r="AB1249" s="79"/>
      <c r="AC1249" s="79" t="b">
        <v>0</v>
      </c>
      <c r="AD1249" s="79">
        <v>0</v>
      </c>
      <c r="AE1249" s="83" t="s">
        <v>9915</v>
      </c>
      <c r="AF1249" s="79" t="b">
        <v>0</v>
      </c>
      <c r="AG1249" s="79" t="s">
        <v>9963</v>
      </c>
      <c r="AH1249" s="79"/>
      <c r="AI1249" s="83" t="s">
        <v>9915</v>
      </c>
      <c r="AJ1249" s="79" t="b">
        <v>0</v>
      </c>
      <c r="AK1249" s="79">
        <v>0</v>
      </c>
      <c r="AL1249" s="83" t="s">
        <v>9915</v>
      </c>
      <c r="AM1249" s="79" t="s">
        <v>9991</v>
      </c>
      <c r="AN1249" s="79" t="b">
        <v>0</v>
      </c>
      <c r="AO1249" s="83" t="s">
        <v>8873</v>
      </c>
      <c r="AP1249" s="79" t="s">
        <v>179</v>
      </c>
      <c r="AQ1249" s="79">
        <v>0</v>
      </c>
      <c r="AR1249" s="79">
        <v>0</v>
      </c>
      <c r="AS1249" s="79"/>
      <c r="AT1249" s="79"/>
      <c r="AU1249" s="79"/>
      <c r="AV1249" s="79"/>
      <c r="AW1249" s="79"/>
      <c r="AX1249" s="79"/>
      <c r="AY1249" s="79"/>
      <c r="AZ1249" s="79"/>
      <c r="BA1249">
        <v>1</v>
      </c>
      <c r="BB1249">
        <v>0</v>
      </c>
      <c r="BC1249" s="79" t="str">
        <f>IF(Edges[[#This Row],[Sentiment]]=0,"NEUTRAL",IF(Edges[[#This Row],[Sentiment]]=1,"POSITIVE",IF(Edges[[#This Row],[Sentiment]]=-1,"NEGATIVE")))</f>
        <v>NEUTRAL</v>
      </c>
      <c r="BD1249" s="79" t="str">
        <f>IF(Edges[[#This Row],[Vertex 1]]=Edges[[#This Row],[Vertex 2]],"HIDE","SHOW")</f>
        <v>HIDE</v>
      </c>
      <c r="BE1249" s="124" t="e">
        <f>REPLACE(INDEX(GroupVertices[Group], MATCH(Edges[[#This Row],[Vertex 1]],GroupVertices[Vertex],0)),1,1,"")</f>
        <v>#N/A</v>
      </c>
      <c r="BF1249" s="124" t="e">
        <f>REPLACE(INDEX(GroupVertices[Group], MATCH(Edges[[#This Row],[Vertex 2]],GroupVertices[Vertex],0)),1,1,"")</f>
        <v>#N/A</v>
      </c>
    </row>
    <row r="1250" spans="1:58" hidden="1" x14ac:dyDescent="0.25">
      <c r="A1250" s="64" t="s">
        <v>1003</v>
      </c>
      <c r="B1250" s="64" t="s">
        <v>1003</v>
      </c>
      <c r="C1250" s="65"/>
      <c r="D1250" s="66"/>
      <c r="E1250" s="67"/>
      <c r="F1250" s="68"/>
      <c r="G1250" s="65" t="str">
        <f>IF(Edges[[#This Row],[Vertex 1]]=Edges[[#This Row],[Vertex 2]],"HIDE","SHOW")</f>
        <v>HIDE</v>
      </c>
      <c r="H1250" s="69"/>
      <c r="I1250" s="70"/>
      <c r="J1250" s="70"/>
      <c r="K1250" s="34"/>
      <c r="L1250" s="77"/>
      <c r="M1250" s="77"/>
      <c r="N1250" s="72"/>
      <c r="O1250" s="79" t="s">
        <v>179</v>
      </c>
      <c r="P1250" s="81">
        <v>42853.81627314815</v>
      </c>
      <c r="Q1250" s="79" t="s">
        <v>2367</v>
      </c>
      <c r="R1250" s="82" t="s">
        <v>3595</v>
      </c>
      <c r="S1250" s="79" t="s">
        <v>4169</v>
      </c>
      <c r="T1250" s="79"/>
      <c r="U1250" s="79"/>
      <c r="V1250" s="82" t="s">
        <v>5350</v>
      </c>
      <c r="W1250" s="81">
        <v>42853.81627314815</v>
      </c>
      <c r="X1250" s="82" t="s">
        <v>6827</v>
      </c>
      <c r="Y1250" s="79"/>
      <c r="Z1250" s="79"/>
      <c r="AA1250" s="83" t="s">
        <v>8874</v>
      </c>
      <c r="AB1250" s="79"/>
      <c r="AC1250" s="79" t="b">
        <v>0</v>
      </c>
      <c r="AD1250" s="79">
        <v>0</v>
      </c>
      <c r="AE1250" s="83" t="s">
        <v>9915</v>
      </c>
      <c r="AF1250" s="79" t="b">
        <v>0</v>
      </c>
      <c r="AG1250" s="79" t="s">
        <v>9969</v>
      </c>
      <c r="AH1250" s="79"/>
      <c r="AI1250" s="83" t="s">
        <v>9915</v>
      </c>
      <c r="AJ1250" s="79" t="b">
        <v>0</v>
      </c>
      <c r="AK1250" s="79">
        <v>0</v>
      </c>
      <c r="AL1250" s="83" t="s">
        <v>9915</v>
      </c>
      <c r="AM1250" s="79" t="s">
        <v>9990</v>
      </c>
      <c r="AN1250" s="79" t="b">
        <v>0</v>
      </c>
      <c r="AO1250" s="83" t="s">
        <v>8874</v>
      </c>
      <c r="AP1250" s="79" t="s">
        <v>179</v>
      </c>
      <c r="AQ1250" s="79">
        <v>0</v>
      </c>
      <c r="AR1250" s="79">
        <v>0</v>
      </c>
      <c r="AS1250" s="79"/>
      <c r="AT1250" s="79"/>
      <c r="AU1250" s="79"/>
      <c r="AV1250" s="79"/>
      <c r="AW1250" s="79"/>
      <c r="AX1250" s="79"/>
      <c r="AY1250" s="79"/>
      <c r="AZ1250" s="79"/>
      <c r="BA1250">
        <v>1</v>
      </c>
      <c r="BB1250">
        <v>0</v>
      </c>
      <c r="BC1250" s="79" t="str">
        <f>IF(Edges[[#This Row],[Sentiment]]=0,"NEUTRAL",IF(Edges[[#This Row],[Sentiment]]=1,"POSITIVE",IF(Edges[[#This Row],[Sentiment]]=-1,"NEGATIVE")))</f>
        <v>NEUTRAL</v>
      </c>
      <c r="BD1250" s="79" t="str">
        <f>IF(Edges[[#This Row],[Vertex 1]]=Edges[[#This Row],[Vertex 2]],"HIDE","SHOW")</f>
        <v>HIDE</v>
      </c>
      <c r="BE1250" s="124" t="e">
        <f>REPLACE(INDEX(GroupVertices[Group], MATCH(Edges[[#This Row],[Vertex 1]],GroupVertices[Vertex],0)),1,1,"")</f>
        <v>#N/A</v>
      </c>
      <c r="BF1250" s="124" t="e">
        <f>REPLACE(INDEX(GroupVertices[Group], MATCH(Edges[[#This Row],[Vertex 2]],GroupVertices[Vertex],0)),1,1,"")</f>
        <v>#N/A</v>
      </c>
    </row>
    <row r="1251" spans="1:58" hidden="1" x14ac:dyDescent="0.25">
      <c r="A1251" s="64" t="s">
        <v>1004</v>
      </c>
      <c r="B1251" s="64" t="s">
        <v>1004</v>
      </c>
      <c r="C1251" s="65"/>
      <c r="D1251" s="66"/>
      <c r="E1251" s="67"/>
      <c r="F1251" s="68"/>
      <c r="G1251" s="65" t="str">
        <f>IF(Edges[[#This Row],[Vertex 1]]=Edges[[#This Row],[Vertex 2]],"HIDE","SHOW")</f>
        <v>HIDE</v>
      </c>
      <c r="H1251" s="69"/>
      <c r="I1251" s="70"/>
      <c r="J1251" s="70"/>
      <c r="K1251" s="34"/>
      <c r="L1251" s="77"/>
      <c r="M1251" s="77"/>
      <c r="N1251" s="72"/>
      <c r="O1251" s="79" t="s">
        <v>179</v>
      </c>
      <c r="P1251" s="81">
        <v>42853.816678240742</v>
      </c>
      <c r="Q1251" s="79" t="s">
        <v>2368</v>
      </c>
      <c r="R1251" s="82" t="s">
        <v>3478</v>
      </c>
      <c r="S1251" s="79" t="s">
        <v>4037</v>
      </c>
      <c r="T1251" s="79"/>
      <c r="U1251" s="79"/>
      <c r="V1251" s="82" t="s">
        <v>5351</v>
      </c>
      <c r="W1251" s="81">
        <v>42853.816678240742</v>
      </c>
      <c r="X1251" s="82" t="s">
        <v>6828</v>
      </c>
      <c r="Y1251" s="79"/>
      <c r="Z1251" s="79"/>
      <c r="AA1251" s="83" t="s">
        <v>8875</v>
      </c>
      <c r="AB1251" s="79"/>
      <c r="AC1251" s="79" t="b">
        <v>0</v>
      </c>
      <c r="AD1251" s="79">
        <v>0</v>
      </c>
      <c r="AE1251" s="83" t="s">
        <v>9915</v>
      </c>
      <c r="AF1251" s="79" t="b">
        <v>0</v>
      </c>
      <c r="AG1251" s="79" t="s">
        <v>9963</v>
      </c>
      <c r="AH1251" s="79"/>
      <c r="AI1251" s="83" t="s">
        <v>9915</v>
      </c>
      <c r="AJ1251" s="79" t="b">
        <v>0</v>
      </c>
      <c r="AK1251" s="79">
        <v>0</v>
      </c>
      <c r="AL1251" s="83" t="s">
        <v>9915</v>
      </c>
      <c r="AM1251" s="79" t="s">
        <v>10040</v>
      </c>
      <c r="AN1251" s="79" t="b">
        <v>0</v>
      </c>
      <c r="AO1251" s="83" t="s">
        <v>8875</v>
      </c>
      <c r="AP1251" s="79" t="s">
        <v>179</v>
      </c>
      <c r="AQ1251" s="79">
        <v>0</v>
      </c>
      <c r="AR1251" s="79">
        <v>0</v>
      </c>
      <c r="AS1251" s="79"/>
      <c r="AT1251" s="79"/>
      <c r="AU1251" s="79"/>
      <c r="AV1251" s="79"/>
      <c r="AW1251" s="79"/>
      <c r="AX1251" s="79"/>
      <c r="AY1251" s="79"/>
      <c r="AZ1251" s="79"/>
      <c r="BA1251">
        <v>1</v>
      </c>
      <c r="BB1251">
        <v>0</v>
      </c>
      <c r="BC1251" s="79" t="str">
        <f>IF(Edges[[#This Row],[Sentiment]]=0,"NEUTRAL",IF(Edges[[#This Row],[Sentiment]]=1,"POSITIVE",IF(Edges[[#This Row],[Sentiment]]=-1,"NEGATIVE")))</f>
        <v>NEUTRAL</v>
      </c>
      <c r="BD1251" s="79" t="str">
        <f>IF(Edges[[#This Row],[Vertex 1]]=Edges[[#This Row],[Vertex 2]],"HIDE","SHOW")</f>
        <v>HIDE</v>
      </c>
      <c r="BE1251" s="124" t="e">
        <f>REPLACE(INDEX(GroupVertices[Group], MATCH(Edges[[#This Row],[Vertex 1]],GroupVertices[Vertex],0)),1,1,"")</f>
        <v>#N/A</v>
      </c>
      <c r="BF1251" s="124" t="e">
        <f>REPLACE(INDEX(GroupVertices[Group], MATCH(Edges[[#This Row],[Vertex 2]],GroupVertices[Vertex],0)),1,1,"")</f>
        <v>#N/A</v>
      </c>
    </row>
    <row r="1252" spans="1:58" hidden="1" x14ac:dyDescent="0.25">
      <c r="A1252" s="64" t="s">
        <v>1005</v>
      </c>
      <c r="B1252" s="64" t="s">
        <v>1005</v>
      </c>
      <c r="C1252" s="65"/>
      <c r="D1252" s="66"/>
      <c r="E1252" s="67"/>
      <c r="F1252" s="68"/>
      <c r="G1252" s="65" t="str">
        <f>IF(Edges[[#This Row],[Vertex 1]]=Edges[[#This Row],[Vertex 2]],"HIDE","SHOW")</f>
        <v>HIDE</v>
      </c>
      <c r="H1252" s="69"/>
      <c r="I1252" s="70"/>
      <c r="J1252" s="70"/>
      <c r="K1252" s="34"/>
      <c r="L1252" s="77"/>
      <c r="M1252" s="77"/>
      <c r="N1252" s="72"/>
      <c r="O1252" s="79" t="s">
        <v>179</v>
      </c>
      <c r="P1252" s="81">
        <v>42853.818252314813</v>
      </c>
      <c r="Q1252" s="79" t="s">
        <v>2369</v>
      </c>
      <c r="R1252" s="82" t="s">
        <v>3478</v>
      </c>
      <c r="S1252" s="79" t="s">
        <v>4037</v>
      </c>
      <c r="T1252" s="79"/>
      <c r="U1252" s="79"/>
      <c r="V1252" s="82" t="s">
        <v>5352</v>
      </c>
      <c r="W1252" s="81">
        <v>42853.818252314813</v>
      </c>
      <c r="X1252" s="82" t="s">
        <v>6829</v>
      </c>
      <c r="Y1252" s="79"/>
      <c r="Z1252" s="79"/>
      <c r="AA1252" s="83" t="s">
        <v>8876</v>
      </c>
      <c r="AB1252" s="79"/>
      <c r="AC1252" s="79" t="b">
        <v>0</v>
      </c>
      <c r="AD1252" s="79">
        <v>0</v>
      </c>
      <c r="AE1252" s="83" t="s">
        <v>9915</v>
      </c>
      <c r="AF1252" s="79" t="b">
        <v>0</v>
      </c>
      <c r="AG1252" s="79" t="s">
        <v>9963</v>
      </c>
      <c r="AH1252" s="79"/>
      <c r="AI1252" s="83" t="s">
        <v>9915</v>
      </c>
      <c r="AJ1252" s="79" t="b">
        <v>0</v>
      </c>
      <c r="AK1252" s="79">
        <v>0</v>
      </c>
      <c r="AL1252" s="83" t="s">
        <v>9915</v>
      </c>
      <c r="AM1252" s="79" t="s">
        <v>10040</v>
      </c>
      <c r="AN1252" s="79" t="b">
        <v>0</v>
      </c>
      <c r="AO1252" s="83" t="s">
        <v>8876</v>
      </c>
      <c r="AP1252" s="79" t="s">
        <v>179</v>
      </c>
      <c r="AQ1252" s="79">
        <v>0</v>
      </c>
      <c r="AR1252" s="79">
        <v>0</v>
      </c>
      <c r="AS1252" s="79"/>
      <c r="AT1252" s="79"/>
      <c r="AU1252" s="79"/>
      <c r="AV1252" s="79"/>
      <c r="AW1252" s="79"/>
      <c r="AX1252" s="79"/>
      <c r="AY1252" s="79"/>
      <c r="AZ1252" s="79"/>
      <c r="BA1252">
        <v>1</v>
      </c>
      <c r="BB1252">
        <v>0</v>
      </c>
      <c r="BC1252" s="79" t="str">
        <f>IF(Edges[[#This Row],[Sentiment]]=0,"NEUTRAL",IF(Edges[[#This Row],[Sentiment]]=1,"POSITIVE",IF(Edges[[#This Row],[Sentiment]]=-1,"NEGATIVE")))</f>
        <v>NEUTRAL</v>
      </c>
      <c r="BD1252" s="79" t="str">
        <f>IF(Edges[[#This Row],[Vertex 1]]=Edges[[#This Row],[Vertex 2]],"HIDE","SHOW")</f>
        <v>HIDE</v>
      </c>
      <c r="BE1252" s="124" t="e">
        <f>REPLACE(INDEX(GroupVertices[Group], MATCH(Edges[[#This Row],[Vertex 1]],GroupVertices[Vertex],0)),1,1,"")</f>
        <v>#N/A</v>
      </c>
      <c r="BF1252" s="124" t="e">
        <f>REPLACE(INDEX(GroupVertices[Group], MATCH(Edges[[#This Row],[Vertex 2]],GroupVertices[Vertex],0)),1,1,"")</f>
        <v>#N/A</v>
      </c>
    </row>
    <row r="1253" spans="1:58" x14ac:dyDescent="0.25">
      <c r="A1253" s="64" t="s">
        <v>1006</v>
      </c>
      <c r="B1253" s="64" t="s">
        <v>1609</v>
      </c>
      <c r="C1253" s="65"/>
      <c r="D1253" s="66"/>
      <c r="E1253" s="67"/>
      <c r="F1253" s="68"/>
      <c r="G1253" s="65" t="str">
        <f>IF(Edges[[#This Row],[Vertex 1]]=Edges[[#This Row],[Vertex 2]],"HIDE","SHOW")</f>
        <v>SHOW</v>
      </c>
      <c r="H1253" s="69"/>
      <c r="I1253" s="70"/>
      <c r="J1253" s="70"/>
      <c r="K1253" s="34" t="s">
        <v>65</v>
      </c>
      <c r="L1253" s="77">
        <v>1253</v>
      </c>
      <c r="M1253" s="77"/>
      <c r="N1253" s="72"/>
      <c r="O1253" s="79" t="s">
        <v>1646</v>
      </c>
      <c r="P1253" s="81">
        <v>42853.819560185184</v>
      </c>
      <c r="Q1253" s="79" t="s">
        <v>2370</v>
      </c>
      <c r="R1253" s="82" t="s">
        <v>3596</v>
      </c>
      <c r="S1253" s="79" t="s">
        <v>4051</v>
      </c>
      <c r="T1253" s="79"/>
      <c r="U1253" s="79"/>
      <c r="V1253" s="82" t="s">
        <v>5353</v>
      </c>
      <c r="W1253" s="81">
        <v>42853.819560185184</v>
      </c>
      <c r="X1253" s="82" t="s">
        <v>6830</v>
      </c>
      <c r="Y1253" s="79"/>
      <c r="Z1253" s="79"/>
      <c r="AA1253" s="83" t="s">
        <v>8877</v>
      </c>
      <c r="AB1253" s="83" t="s">
        <v>9899</v>
      </c>
      <c r="AC1253" s="79" t="b">
        <v>0</v>
      </c>
      <c r="AD1253" s="79">
        <v>0</v>
      </c>
      <c r="AE1253" s="83" t="s">
        <v>9942</v>
      </c>
      <c r="AF1253" s="79" t="b">
        <v>0</v>
      </c>
      <c r="AG1253" s="79" t="s">
        <v>9963</v>
      </c>
      <c r="AH1253" s="79"/>
      <c r="AI1253" s="83" t="s">
        <v>9915</v>
      </c>
      <c r="AJ1253" s="79" t="b">
        <v>0</v>
      </c>
      <c r="AK1253" s="79">
        <v>0</v>
      </c>
      <c r="AL1253" s="83" t="s">
        <v>9915</v>
      </c>
      <c r="AM1253" s="79" t="s">
        <v>9991</v>
      </c>
      <c r="AN1253" s="79" t="b">
        <v>1</v>
      </c>
      <c r="AO1253" s="83" t="s">
        <v>9899</v>
      </c>
      <c r="AP1253" s="79" t="s">
        <v>179</v>
      </c>
      <c r="AQ1253" s="79">
        <v>0</v>
      </c>
      <c r="AR1253" s="79">
        <v>0</v>
      </c>
      <c r="AS1253" s="79"/>
      <c r="AT1253" s="79"/>
      <c r="AU1253" s="79"/>
      <c r="AV1253" s="79"/>
      <c r="AW1253" s="79"/>
      <c r="AX1253" s="79"/>
      <c r="AY1253" s="79"/>
      <c r="AZ1253" s="79"/>
      <c r="BA1253">
        <v>1</v>
      </c>
      <c r="BB1253">
        <v>1</v>
      </c>
      <c r="BC1253" s="79" t="str">
        <f>IF(Edges[[#This Row],[Sentiment]]=0,"NEUTRAL",IF(Edges[[#This Row],[Sentiment]]=1,"POSITIVE",IF(Edges[[#This Row],[Sentiment]]=-1,"NEGATIVE")))</f>
        <v>POSITIVE</v>
      </c>
      <c r="BD1253" s="79" t="str">
        <f>IF(Edges[[#This Row],[Vertex 1]]=Edges[[#This Row],[Vertex 2]],"HIDE","SHOW")</f>
        <v>SHOW</v>
      </c>
      <c r="BE1253" s="78" t="str">
        <f>REPLACE(INDEX(GroupVertices[Group], MATCH(Edges[[#This Row],[Vertex 1]],GroupVertices[Vertex],0)),1,1,"")</f>
        <v>OSITIVE</v>
      </c>
      <c r="BF1253" s="78" t="str">
        <f>REPLACE(INDEX(GroupVertices[Group], MATCH(Edges[[#This Row],[Vertex 2]],GroupVertices[Vertex],0)),1,1,"")</f>
        <v>OSITIVE</v>
      </c>
    </row>
    <row r="1254" spans="1:58" x14ac:dyDescent="0.25">
      <c r="A1254" s="64" t="s">
        <v>1006</v>
      </c>
      <c r="B1254" s="64" t="s">
        <v>1610</v>
      </c>
      <c r="C1254" s="65"/>
      <c r="D1254" s="66"/>
      <c r="E1254" s="67"/>
      <c r="F1254" s="68"/>
      <c r="G1254" s="65" t="str">
        <f>IF(Edges[[#This Row],[Vertex 1]]=Edges[[#This Row],[Vertex 2]],"HIDE","SHOW")</f>
        <v>SHOW</v>
      </c>
      <c r="H1254" s="69"/>
      <c r="I1254" s="70"/>
      <c r="J1254" s="70"/>
      <c r="K1254" s="34" t="s">
        <v>65</v>
      </c>
      <c r="L1254" s="77">
        <v>1254</v>
      </c>
      <c r="M1254" s="77"/>
      <c r="N1254" s="72"/>
      <c r="O1254" s="79" t="s">
        <v>1647</v>
      </c>
      <c r="P1254" s="81">
        <v>42853.819560185184</v>
      </c>
      <c r="Q1254" s="79" t="s">
        <v>2370</v>
      </c>
      <c r="R1254" s="82" t="s">
        <v>3596</v>
      </c>
      <c r="S1254" s="79" t="s">
        <v>4051</v>
      </c>
      <c r="T1254" s="79"/>
      <c r="U1254" s="79"/>
      <c r="V1254" s="82" t="s">
        <v>5353</v>
      </c>
      <c r="W1254" s="81">
        <v>42853.819560185184</v>
      </c>
      <c r="X1254" s="82" t="s">
        <v>6830</v>
      </c>
      <c r="Y1254" s="79"/>
      <c r="Z1254" s="79"/>
      <c r="AA1254" s="83" t="s">
        <v>8877</v>
      </c>
      <c r="AB1254" s="83" t="s">
        <v>9899</v>
      </c>
      <c r="AC1254" s="79" t="b">
        <v>0</v>
      </c>
      <c r="AD1254" s="79">
        <v>0</v>
      </c>
      <c r="AE1254" s="83" t="s">
        <v>9942</v>
      </c>
      <c r="AF1254" s="79" t="b">
        <v>0</v>
      </c>
      <c r="AG1254" s="79" t="s">
        <v>9963</v>
      </c>
      <c r="AH1254" s="79"/>
      <c r="AI1254" s="83" t="s">
        <v>9915</v>
      </c>
      <c r="AJ1254" s="79" t="b">
        <v>0</v>
      </c>
      <c r="AK1254" s="79">
        <v>0</v>
      </c>
      <c r="AL1254" s="83" t="s">
        <v>9915</v>
      </c>
      <c r="AM1254" s="79" t="s">
        <v>9991</v>
      </c>
      <c r="AN1254" s="79" t="b">
        <v>1</v>
      </c>
      <c r="AO1254" s="83" t="s">
        <v>9899</v>
      </c>
      <c r="AP1254" s="79" t="s">
        <v>179</v>
      </c>
      <c r="AQ1254" s="79">
        <v>0</v>
      </c>
      <c r="AR1254" s="79">
        <v>0</v>
      </c>
      <c r="AS1254" s="79"/>
      <c r="AT1254" s="79"/>
      <c r="AU1254" s="79"/>
      <c r="AV1254" s="79"/>
      <c r="AW1254" s="79"/>
      <c r="AX1254" s="79"/>
      <c r="AY1254" s="79"/>
      <c r="AZ1254" s="79"/>
      <c r="BA1254">
        <v>1</v>
      </c>
      <c r="BB1254">
        <v>0</v>
      </c>
      <c r="BC1254" s="79" t="str">
        <f>IF(Edges[[#This Row],[Sentiment]]=0,"NEUTRAL",IF(Edges[[#This Row],[Sentiment]]=1,"POSITIVE",IF(Edges[[#This Row],[Sentiment]]=-1,"NEGATIVE")))</f>
        <v>NEUTRAL</v>
      </c>
      <c r="BD1254" s="79" t="str">
        <f>IF(Edges[[#This Row],[Vertex 1]]=Edges[[#This Row],[Vertex 2]],"HIDE","SHOW")</f>
        <v>SHOW</v>
      </c>
      <c r="BE1254" s="78" t="str">
        <f>REPLACE(INDEX(GroupVertices[Group], MATCH(Edges[[#This Row],[Vertex 1]],GroupVertices[Vertex],0)),1,1,"")</f>
        <v>OSITIVE</v>
      </c>
      <c r="BF1254" s="78" t="str">
        <f>REPLACE(INDEX(GroupVertices[Group], MATCH(Edges[[#This Row],[Vertex 2]],GroupVertices[Vertex],0)),1,1,"")</f>
        <v>EUTRAL</v>
      </c>
    </row>
    <row r="1255" spans="1:58" hidden="1" x14ac:dyDescent="0.25">
      <c r="A1255" s="64" t="s">
        <v>1007</v>
      </c>
      <c r="B1255" s="64" t="s">
        <v>1007</v>
      </c>
      <c r="C1255" s="65"/>
      <c r="D1255" s="66"/>
      <c r="E1255" s="67"/>
      <c r="F1255" s="68"/>
      <c r="G1255" s="65" t="str">
        <f>IF(Edges[[#This Row],[Vertex 1]]=Edges[[#This Row],[Vertex 2]],"HIDE","SHOW")</f>
        <v>HIDE</v>
      </c>
      <c r="H1255" s="69"/>
      <c r="I1255" s="70"/>
      <c r="J1255" s="70"/>
      <c r="K1255" s="34"/>
      <c r="L1255" s="77"/>
      <c r="M1255" s="77"/>
      <c r="N1255" s="72"/>
      <c r="O1255" s="79" t="s">
        <v>179</v>
      </c>
      <c r="P1255" s="81">
        <v>42853.82230324074</v>
      </c>
      <c r="Q1255" s="79" t="s">
        <v>2371</v>
      </c>
      <c r="R1255" s="82" t="s">
        <v>3597</v>
      </c>
      <c r="S1255" s="79" t="s">
        <v>4022</v>
      </c>
      <c r="T1255" s="79"/>
      <c r="U1255" s="79"/>
      <c r="V1255" s="82" t="s">
        <v>4787</v>
      </c>
      <c r="W1255" s="81">
        <v>42853.82230324074</v>
      </c>
      <c r="X1255" s="82" t="s">
        <v>6831</v>
      </c>
      <c r="Y1255" s="79"/>
      <c r="Z1255" s="79"/>
      <c r="AA1255" s="83" t="s">
        <v>8878</v>
      </c>
      <c r="AB1255" s="79"/>
      <c r="AC1255" s="79" t="b">
        <v>0</v>
      </c>
      <c r="AD1255" s="79">
        <v>0</v>
      </c>
      <c r="AE1255" s="83" t="s">
        <v>9915</v>
      </c>
      <c r="AF1255" s="79" t="b">
        <v>0</v>
      </c>
      <c r="AG1255" s="79" t="s">
        <v>9963</v>
      </c>
      <c r="AH1255" s="79"/>
      <c r="AI1255" s="83" t="s">
        <v>9915</v>
      </c>
      <c r="AJ1255" s="79" t="b">
        <v>0</v>
      </c>
      <c r="AK1255" s="79">
        <v>0</v>
      </c>
      <c r="AL1255" s="83" t="s">
        <v>9915</v>
      </c>
      <c r="AM1255" s="79" t="s">
        <v>9990</v>
      </c>
      <c r="AN1255" s="79" t="b">
        <v>0</v>
      </c>
      <c r="AO1255" s="83" t="s">
        <v>8878</v>
      </c>
      <c r="AP1255" s="79" t="s">
        <v>179</v>
      </c>
      <c r="AQ1255" s="79">
        <v>0</v>
      </c>
      <c r="AR1255" s="79">
        <v>0</v>
      </c>
      <c r="AS1255" s="79"/>
      <c r="AT1255" s="79"/>
      <c r="AU1255" s="79"/>
      <c r="AV1255" s="79"/>
      <c r="AW1255" s="79"/>
      <c r="AX1255" s="79"/>
      <c r="AY1255" s="79"/>
      <c r="AZ1255" s="79"/>
      <c r="BA1255">
        <v>1</v>
      </c>
      <c r="BB1255">
        <v>0</v>
      </c>
      <c r="BC1255" s="79" t="str">
        <f>IF(Edges[[#This Row],[Sentiment]]=0,"NEUTRAL",IF(Edges[[#This Row],[Sentiment]]=1,"POSITIVE",IF(Edges[[#This Row],[Sentiment]]=-1,"NEGATIVE")))</f>
        <v>NEUTRAL</v>
      </c>
      <c r="BD1255" s="79" t="str">
        <f>IF(Edges[[#This Row],[Vertex 1]]=Edges[[#This Row],[Vertex 2]],"HIDE","SHOW")</f>
        <v>HIDE</v>
      </c>
      <c r="BE1255" s="124" t="e">
        <f>REPLACE(INDEX(GroupVertices[Group], MATCH(Edges[[#This Row],[Vertex 1]],GroupVertices[Vertex],0)),1,1,"")</f>
        <v>#N/A</v>
      </c>
      <c r="BF1255" s="124" t="e">
        <f>REPLACE(INDEX(GroupVertices[Group], MATCH(Edges[[#This Row],[Vertex 2]],GroupVertices[Vertex],0)),1,1,"")</f>
        <v>#N/A</v>
      </c>
    </row>
    <row r="1256" spans="1:58" x14ac:dyDescent="0.25">
      <c r="A1256" s="64" t="s">
        <v>1008</v>
      </c>
      <c r="B1256" s="64" t="s">
        <v>1360</v>
      </c>
      <c r="C1256" s="65"/>
      <c r="D1256" s="66"/>
      <c r="E1256" s="67"/>
      <c r="F1256" s="68"/>
      <c r="G1256" s="65" t="str">
        <f>IF(Edges[[#This Row],[Vertex 1]]=Edges[[#This Row],[Vertex 2]],"HIDE","SHOW")</f>
        <v>SHOW</v>
      </c>
      <c r="H1256" s="69"/>
      <c r="I1256" s="70"/>
      <c r="J1256" s="70"/>
      <c r="K1256" s="34" t="s">
        <v>65</v>
      </c>
      <c r="L1256" s="77">
        <v>1256</v>
      </c>
      <c r="M1256" s="77"/>
      <c r="N1256" s="72"/>
      <c r="O1256" s="79" t="s">
        <v>1646</v>
      </c>
      <c r="P1256" s="81">
        <v>42853.832141203704</v>
      </c>
      <c r="Q1256" s="79" t="s">
        <v>2359</v>
      </c>
      <c r="R1256" s="82" t="s">
        <v>3592</v>
      </c>
      <c r="S1256" s="79" t="s">
        <v>4065</v>
      </c>
      <c r="T1256" s="79"/>
      <c r="U1256" s="79"/>
      <c r="V1256" s="82" t="s">
        <v>5354</v>
      </c>
      <c r="W1256" s="81">
        <v>42853.832141203704</v>
      </c>
      <c r="X1256" s="82" t="s">
        <v>6832</v>
      </c>
      <c r="Y1256" s="79"/>
      <c r="Z1256" s="79"/>
      <c r="AA1256" s="83" t="s">
        <v>8879</v>
      </c>
      <c r="AB1256" s="79"/>
      <c r="AC1256" s="79" t="b">
        <v>0</v>
      </c>
      <c r="AD1256" s="79">
        <v>0</v>
      </c>
      <c r="AE1256" s="83" t="s">
        <v>9915</v>
      </c>
      <c r="AF1256" s="79" t="b">
        <v>0</v>
      </c>
      <c r="AG1256" s="79" t="s">
        <v>9964</v>
      </c>
      <c r="AH1256" s="79"/>
      <c r="AI1256" s="83" t="s">
        <v>9915</v>
      </c>
      <c r="AJ1256" s="79" t="b">
        <v>0</v>
      </c>
      <c r="AK1256" s="79">
        <v>8</v>
      </c>
      <c r="AL1256" s="83" t="s">
        <v>9425</v>
      </c>
      <c r="AM1256" s="79" t="s">
        <v>9991</v>
      </c>
      <c r="AN1256" s="79" t="b">
        <v>0</v>
      </c>
      <c r="AO1256" s="83" t="s">
        <v>9425</v>
      </c>
      <c r="AP1256" s="79" t="s">
        <v>179</v>
      </c>
      <c r="AQ1256" s="79">
        <v>0</v>
      </c>
      <c r="AR1256" s="79">
        <v>0</v>
      </c>
      <c r="AS1256" s="79"/>
      <c r="AT1256" s="79"/>
      <c r="AU1256" s="79"/>
      <c r="AV1256" s="79"/>
      <c r="AW1256" s="79"/>
      <c r="AX1256" s="79"/>
      <c r="AY1256" s="79"/>
      <c r="AZ1256" s="79"/>
      <c r="BA1256">
        <v>1</v>
      </c>
      <c r="BB1256">
        <v>0</v>
      </c>
      <c r="BC1256" s="79" t="str">
        <f>IF(Edges[[#This Row],[Sentiment]]=0,"NEUTRAL",IF(Edges[[#This Row],[Sentiment]]=1,"POSITIVE",IF(Edges[[#This Row],[Sentiment]]=-1,"NEGATIVE")))</f>
        <v>NEUTRAL</v>
      </c>
      <c r="BD1256" s="79" t="str">
        <f>IF(Edges[[#This Row],[Vertex 1]]=Edges[[#This Row],[Vertex 2]],"HIDE","SHOW")</f>
        <v>SHOW</v>
      </c>
      <c r="BE1256" s="78" t="str">
        <f>REPLACE(INDEX(GroupVertices[Group], MATCH(Edges[[#This Row],[Vertex 1]],GroupVertices[Vertex],0)),1,1,"")</f>
        <v>EUTRAL</v>
      </c>
      <c r="BF1256" s="78" t="str">
        <f>REPLACE(INDEX(GroupVertices[Group], MATCH(Edges[[#This Row],[Vertex 2]],GroupVertices[Vertex],0)),1,1,"")</f>
        <v>OSITIVE</v>
      </c>
    </row>
    <row r="1257" spans="1:58" hidden="1" x14ac:dyDescent="0.25">
      <c r="A1257" s="64" t="s">
        <v>1009</v>
      </c>
      <c r="B1257" s="64" t="s">
        <v>1009</v>
      </c>
      <c r="C1257" s="65"/>
      <c r="D1257" s="66"/>
      <c r="E1257" s="67"/>
      <c r="F1257" s="68"/>
      <c r="G1257" s="65" t="str">
        <f>IF(Edges[[#This Row],[Vertex 1]]=Edges[[#This Row],[Vertex 2]],"HIDE","SHOW")</f>
        <v>HIDE</v>
      </c>
      <c r="H1257" s="69"/>
      <c r="I1257" s="70"/>
      <c r="J1257" s="70"/>
      <c r="K1257" s="34"/>
      <c r="L1257" s="77"/>
      <c r="M1257" s="77"/>
      <c r="N1257" s="72"/>
      <c r="O1257" s="79" t="s">
        <v>179</v>
      </c>
      <c r="P1257" s="81">
        <v>42853.834537037037</v>
      </c>
      <c r="Q1257" s="79" t="s">
        <v>2372</v>
      </c>
      <c r="R1257" s="82" t="s">
        <v>3478</v>
      </c>
      <c r="S1257" s="79" t="s">
        <v>4037</v>
      </c>
      <c r="T1257" s="79"/>
      <c r="U1257" s="79"/>
      <c r="V1257" s="82" t="s">
        <v>5355</v>
      </c>
      <c r="W1257" s="81">
        <v>42853.834537037037</v>
      </c>
      <c r="X1257" s="82" t="s">
        <v>6833</v>
      </c>
      <c r="Y1257" s="79"/>
      <c r="Z1257" s="79"/>
      <c r="AA1257" s="83" t="s">
        <v>8880</v>
      </c>
      <c r="AB1257" s="79"/>
      <c r="AC1257" s="79" t="b">
        <v>0</v>
      </c>
      <c r="AD1257" s="79">
        <v>0</v>
      </c>
      <c r="AE1257" s="83" t="s">
        <v>9915</v>
      </c>
      <c r="AF1257" s="79" t="b">
        <v>0</v>
      </c>
      <c r="AG1257" s="79" t="s">
        <v>9963</v>
      </c>
      <c r="AH1257" s="79"/>
      <c r="AI1257" s="83" t="s">
        <v>9915</v>
      </c>
      <c r="AJ1257" s="79" t="b">
        <v>0</v>
      </c>
      <c r="AK1257" s="79">
        <v>0</v>
      </c>
      <c r="AL1257" s="83" t="s">
        <v>9915</v>
      </c>
      <c r="AM1257" s="79" t="s">
        <v>10040</v>
      </c>
      <c r="AN1257" s="79" t="b">
        <v>0</v>
      </c>
      <c r="AO1257" s="83" t="s">
        <v>8880</v>
      </c>
      <c r="AP1257" s="79" t="s">
        <v>179</v>
      </c>
      <c r="AQ1257" s="79">
        <v>0</v>
      </c>
      <c r="AR1257" s="79">
        <v>0</v>
      </c>
      <c r="AS1257" s="79"/>
      <c r="AT1257" s="79"/>
      <c r="AU1257" s="79"/>
      <c r="AV1257" s="79"/>
      <c r="AW1257" s="79"/>
      <c r="AX1257" s="79"/>
      <c r="AY1257" s="79"/>
      <c r="AZ1257" s="79"/>
      <c r="BA1257">
        <v>1</v>
      </c>
      <c r="BB1257">
        <v>0</v>
      </c>
      <c r="BC1257" s="79" t="str">
        <f>IF(Edges[[#This Row],[Sentiment]]=0,"NEUTRAL",IF(Edges[[#This Row],[Sentiment]]=1,"POSITIVE",IF(Edges[[#This Row],[Sentiment]]=-1,"NEGATIVE")))</f>
        <v>NEUTRAL</v>
      </c>
      <c r="BD1257" s="79" t="str">
        <f>IF(Edges[[#This Row],[Vertex 1]]=Edges[[#This Row],[Vertex 2]],"HIDE","SHOW")</f>
        <v>HIDE</v>
      </c>
      <c r="BE1257" s="124" t="e">
        <f>REPLACE(INDEX(GroupVertices[Group], MATCH(Edges[[#This Row],[Vertex 1]],GroupVertices[Vertex],0)),1,1,"")</f>
        <v>#N/A</v>
      </c>
      <c r="BF1257" s="124" t="e">
        <f>REPLACE(INDEX(GroupVertices[Group], MATCH(Edges[[#This Row],[Vertex 2]],GroupVertices[Vertex],0)),1,1,"")</f>
        <v>#N/A</v>
      </c>
    </row>
    <row r="1258" spans="1:58" hidden="1" x14ac:dyDescent="0.25">
      <c r="A1258" s="64" t="s">
        <v>1010</v>
      </c>
      <c r="B1258" s="64" t="s">
        <v>1010</v>
      </c>
      <c r="C1258" s="65"/>
      <c r="D1258" s="66"/>
      <c r="E1258" s="67"/>
      <c r="F1258" s="68"/>
      <c r="G1258" s="65" t="str">
        <f>IF(Edges[[#This Row],[Vertex 1]]=Edges[[#This Row],[Vertex 2]],"HIDE","SHOW")</f>
        <v>HIDE</v>
      </c>
      <c r="H1258" s="69"/>
      <c r="I1258" s="70"/>
      <c r="J1258" s="70"/>
      <c r="K1258" s="34"/>
      <c r="L1258" s="77"/>
      <c r="M1258" s="77"/>
      <c r="N1258" s="72"/>
      <c r="O1258" s="79" t="s">
        <v>179</v>
      </c>
      <c r="P1258" s="81">
        <v>42853.195868055554</v>
      </c>
      <c r="Q1258" s="79" t="s">
        <v>2373</v>
      </c>
      <c r="R1258" s="82" t="s">
        <v>3419</v>
      </c>
      <c r="S1258" s="79" t="s">
        <v>4111</v>
      </c>
      <c r="T1258" s="79"/>
      <c r="U1258" s="79"/>
      <c r="V1258" s="82" t="s">
        <v>5356</v>
      </c>
      <c r="W1258" s="81">
        <v>42853.195868055554</v>
      </c>
      <c r="X1258" s="82" t="s">
        <v>6834</v>
      </c>
      <c r="Y1258" s="79"/>
      <c r="Z1258" s="79"/>
      <c r="AA1258" s="83" t="s">
        <v>8881</v>
      </c>
      <c r="AB1258" s="79"/>
      <c r="AC1258" s="79" t="b">
        <v>0</v>
      </c>
      <c r="AD1258" s="79">
        <v>0</v>
      </c>
      <c r="AE1258" s="83" t="s">
        <v>9915</v>
      </c>
      <c r="AF1258" s="79" t="b">
        <v>0</v>
      </c>
      <c r="AG1258" s="79" t="s">
        <v>9963</v>
      </c>
      <c r="AH1258" s="79"/>
      <c r="AI1258" s="83" t="s">
        <v>9915</v>
      </c>
      <c r="AJ1258" s="79" t="b">
        <v>0</v>
      </c>
      <c r="AK1258" s="79">
        <v>1</v>
      </c>
      <c r="AL1258" s="83" t="s">
        <v>9915</v>
      </c>
      <c r="AM1258" s="79" t="s">
        <v>9990</v>
      </c>
      <c r="AN1258" s="79" t="b">
        <v>0</v>
      </c>
      <c r="AO1258" s="83" t="s">
        <v>8881</v>
      </c>
      <c r="AP1258" s="79" t="s">
        <v>179</v>
      </c>
      <c r="AQ1258" s="79">
        <v>0</v>
      </c>
      <c r="AR1258" s="79">
        <v>0</v>
      </c>
      <c r="AS1258" s="79"/>
      <c r="AT1258" s="79"/>
      <c r="AU1258" s="79"/>
      <c r="AV1258" s="79"/>
      <c r="AW1258" s="79"/>
      <c r="AX1258" s="79"/>
      <c r="AY1258" s="79"/>
      <c r="AZ1258" s="79"/>
      <c r="BA1258">
        <v>1</v>
      </c>
      <c r="BB1258">
        <v>0</v>
      </c>
      <c r="BC1258" s="79" t="str">
        <f>IF(Edges[[#This Row],[Sentiment]]=0,"NEUTRAL",IF(Edges[[#This Row],[Sentiment]]=1,"POSITIVE",IF(Edges[[#This Row],[Sentiment]]=-1,"NEGATIVE")))</f>
        <v>NEUTRAL</v>
      </c>
      <c r="BD1258" s="79" t="str">
        <f>IF(Edges[[#This Row],[Vertex 1]]=Edges[[#This Row],[Vertex 2]],"HIDE","SHOW")</f>
        <v>HIDE</v>
      </c>
      <c r="BE1258" s="124" t="str">
        <f>REPLACE(INDEX(GroupVertices[Group], MATCH(Edges[[#This Row],[Vertex 1]],GroupVertices[Vertex],0)),1,1,"")</f>
        <v>EUTRAL</v>
      </c>
      <c r="BF1258" s="124" t="str">
        <f>REPLACE(INDEX(GroupVertices[Group], MATCH(Edges[[#This Row],[Vertex 2]],GroupVertices[Vertex],0)),1,1,"")</f>
        <v>EUTRAL</v>
      </c>
    </row>
    <row r="1259" spans="1:58" x14ac:dyDescent="0.25">
      <c r="A1259" s="64" t="s">
        <v>1011</v>
      </c>
      <c r="B1259" s="64" t="s">
        <v>1010</v>
      </c>
      <c r="C1259" s="65"/>
      <c r="D1259" s="66"/>
      <c r="E1259" s="67"/>
      <c r="F1259" s="68"/>
      <c r="G1259" s="65" t="str">
        <f>IF(Edges[[#This Row],[Vertex 1]]=Edges[[#This Row],[Vertex 2]],"HIDE","SHOW")</f>
        <v>SHOW</v>
      </c>
      <c r="H1259" s="69"/>
      <c r="I1259" s="70"/>
      <c r="J1259" s="70"/>
      <c r="K1259" s="34" t="s">
        <v>65</v>
      </c>
      <c r="L1259" s="77">
        <v>1259</v>
      </c>
      <c r="M1259" s="77"/>
      <c r="N1259" s="72"/>
      <c r="O1259" s="79" t="s">
        <v>1646</v>
      </c>
      <c r="P1259" s="81">
        <v>42853.840092592596</v>
      </c>
      <c r="Q1259" s="79" t="s">
        <v>2374</v>
      </c>
      <c r="R1259" s="82" t="s">
        <v>3419</v>
      </c>
      <c r="S1259" s="79" t="s">
        <v>4111</v>
      </c>
      <c r="T1259" s="79"/>
      <c r="U1259" s="79"/>
      <c r="V1259" s="82" t="s">
        <v>5357</v>
      </c>
      <c r="W1259" s="81">
        <v>42853.840092592596</v>
      </c>
      <c r="X1259" s="82" t="s">
        <v>6835</v>
      </c>
      <c r="Y1259" s="79"/>
      <c r="Z1259" s="79"/>
      <c r="AA1259" s="83" t="s">
        <v>8882</v>
      </c>
      <c r="AB1259" s="79"/>
      <c r="AC1259" s="79" t="b">
        <v>0</v>
      </c>
      <c r="AD1259" s="79">
        <v>0</v>
      </c>
      <c r="AE1259" s="83" t="s">
        <v>9915</v>
      </c>
      <c r="AF1259" s="79" t="b">
        <v>0</v>
      </c>
      <c r="AG1259" s="79" t="s">
        <v>9963</v>
      </c>
      <c r="AH1259" s="79"/>
      <c r="AI1259" s="83" t="s">
        <v>9915</v>
      </c>
      <c r="AJ1259" s="79" t="b">
        <v>0</v>
      </c>
      <c r="AK1259" s="79">
        <v>1</v>
      </c>
      <c r="AL1259" s="83" t="s">
        <v>8881</v>
      </c>
      <c r="AM1259" s="79" t="s">
        <v>9991</v>
      </c>
      <c r="AN1259" s="79" t="b">
        <v>0</v>
      </c>
      <c r="AO1259" s="83" t="s">
        <v>8881</v>
      </c>
      <c r="AP1259" s="79" t="s">
        <v>179</v>
      </c>
      <c r="AQ1259" s="79">
        <v>0</v>
      </c>
      <c r="AR1259" s="79">
        <v>0</v>
      </c>
      <c r="AS1259" s="79"/>
      <c r="AT1259" s="79"/>
      <c r="AU1259" s="79"/>
      <c r="AV1259" s="79"/>
      <c r="AW1259" s="79"/>
      <c r="AX1259" s="79"/>
      <c r="AY1259" s="79"/>
      <c r="AZ1259" s="79"/>
      <c r="BA1259">
        <v>1</v>
      </c>
      <c r="BB1259">
        <v>0</v>
      </c>
      <c r="BC1259" s="79" t="str">
        <f>IF(Edges[[#This Row],[Sentiment]]=0,"NEUTRAL",IF(Edges[[#This Row],[Sentiment]]=1,"POSITIVE",IF(Edges[[#This Row],[Sentiment]]=-1,"NEGATIVE")))</f>
        <v>NEUTRAL</v>
      </c>
      <c r="BD1259" s="79" t="str">
        <f>IF(Edges[[#This Row],[Vertex 1]]=Edges[[#This Row],[Vertex 2]],"HIDE","SHOW")</f>
        <v>SHOW</v>
      </c>
      <c r="BE1259" s="78" t="str">
        <f>REPLACE(INDEX(GroupVertices[Group], MATCH(Edges[[#This Row],[Vertex 1]],GroupVertices[Vertex],0)),1,1,"")</f>
        <v>EUTRAL</v>
      </c>
      <c r="BF1259" s="78" t="str">
        <f>REPLACE(INDEX(GroupVertices[Group], MATCH(Edges[[#This Row],[Vertex 2]],GroupVertices[Vertex],0)),1,1,"")</f>
        <v>EUTRAL</v>
      </c>
    </row>
    <row r="1260" spans="1:58" hidden="1" x14ac:dyDescent="0.25">
      <c r="A1260" s="64" t="s">
        <v>1012</v>
      </c>
      <c r="B1260" s="64" t="s">
        <v>1012</v>
      </c>
      <c r="C1260" s="65"/>
      <c r="D1260" s="66"/>
      <c r="E1260" s="67"/>
      <c r="F1260" s="68"/>
      <c r="G1260" s="65" t="str">
        <f>IF(Edges[[#This Row],[Vertex 1]]=Edges[[#This Row],[Vertex 2]],"HIDE","SHOW")</f>
        <v>HIDE</v>
      </c>
      <c r="H1260" s="69"/>
      <c r="I1260" s="70"/>
      <c r="J1260" s="70"/>
      <c r="K1260" s="34"/>
      <c r="L1260" s="77"/>
      <c r="M1260" s="77"/>
      <c r="N1260" s="72"/>
      <c r="O1260" s="79" t="s">
        <v>179</v>
      </c>
      <c r="P1260" s="81">
        <v>42853.845312500001</v>
      </c>
      <c r="Q1260" s="79" t="s">
        <v>2375</v>
      </c>
      <c r="R1260" s="82" t="s">
        <v>3399</v>
      </c>
      <c r="S1260" s="79" t="s">
        <v>4021</v>
      </c>
      <c r="T1260" s="79" t="s">
        <v>1470</v>
      </c>
      <c r="U1260" s="79"/>
      <c r="V1260" s="82" t="s">
        <v>4787</v>
      </c>
      <c r="W1260" s="81">
        <v>42853.845312500001</v>
      </c>
      <c r="X1260" s="82" t="s">
        <v>6836</v>
      </c>
      <c r="Y1260" s="79"/>
      <c r="Z1260" s="79"/>
      <c r="AA1260" s="83" t="s">
        <v>8883</v>
      </c>
      <c r="AB1260" s="79"/>
      <c r="AC1260" s="79" t="b">
        <v>0</v>
      </c>
      <c r="AD1260" s="79">
        <v>0</v>
      </c>
      <c r="AE1260" s="83" t="s">
        <v>9915</v>
      </c>
      <c r="AF1260" s="79" t="b">
        <v>0</v>
      </c>
      <c r="AG1260" s="79" t="s">
        <v>9963</v>
      </c>
      <c r="AH1260" s="79"/>
      <c r="AI1260" s="83" t="s">
        <v>9915</v>
      </c>
      <c r="AJ1260" s="79" t="b">
        <v>0</v>
      </c>
      <c r="AK1260" s="79">
        <v>0</v>
      </c>
      <c r="AL1260" s="83" t="s">
        <v>9915</v>
      </c>
      <c r="AM1260" s="79" t="s">
        <v>9990</v>
      </c>
      <c r="AN1260" s="79" t="b">
        <v>0</v>
      </c>
      <c r="AO1260" s="83" t="s">
        <v>8883</v>
      </c>
      <c r="AP1260" s="79" t="s">
        <v>179</v>
      </c>
      <c r="AQ1260" s="79">
        <v>0</v>
      </c>
      <c r="AR1260" s="79">
        <v>0</v>
      </c>
      <c r="AS1260" s="79"/>
      <c r="AT1260" s="79"/>
      <c r="AU1260" s="79"/>
      <c r="AV1260" s="79"/>
      <c r="AW1260" s="79"/>
      <c r="AX1260" s="79"/>
      <c r="AY1260" s="79"/>
      <c r="AZ1260" s="79"/>
      <c r="BA1260">
        <v>1</v>
      </c>
      <c r="BB1260">
        <v>0</v>
      </c>
      <c r="BC1260" s="79" t="str">
        <f>IF(Edges[[#This Row],[Sentiment]]=0,"NEUTRAL",IF(Edges[[#This Row],[Sentiment]]=1,"POSITIVE",IF(Edges[[#This Row],[Sentiment]]=-1,"NEGATIVE")))</f>
        <v>NEUTRAL</v>
      </c>
      <c r="BD1260" s="79" t="str">
        <f>IF(Edges[[#This Row],[Vertex 1]]=Edges[[#This Row],[Vertex 2]],"HIDE","SHOW")</f>
        <v>HIDE</v>
      </c>
      <c r="BE1260" s="124" t="e">
        <f>REPLACE(INDEX(GroupVertices[Group], MATCH(Edges[[#This Row],[Vertex 1]],GroupVertices[Vertex],0)),1,1,"")</f>
        <v>#N/A</v>
      </c>
      <c r="BF1260" s="124" t="e">
        <f>REPLACE(INDEX(GroupVertices[Group], MATCH(Edges[[#This Row],[Vertex 2]],GroupVertices[Vertex],0)),1,1,"")</f>
        <v>#N/A</v>
      </c>
    </row>
    <row r="1261" spans="1:58" hidden="1" x14ac:dyDescent="0.25">
      <c r="A1261" s="64" t="s">
        <v>1013</v>
      </c>
      <c r="B1261" s="64" t="s">
        <v>1013</v>
      </c>
      <c r="C1261" s="65"/>
      <c r="D1261" s="66"/>
      <c r="E1261" s="67"/>
      <c r="F1261" s="68"/>
      <c r="G1261" s="65" t="str">
        <f>IF(Edges[[#This Row],[Vertex 1]]=Edges[[#This Row],[Vertex 2]],"HIDE","SHOW")</f>
        <v>HIDE</v>
      </c>
      <c r="H1261" s="69"/>
      <c r="I1261" s="70"/>
      <c r="J1261" s="70"/>
      <c r="K1261" s="34"/>
      <c r="L1261" s="77"/>
      <c r="M1261" s="77"/>
      <c r="N1261" s="72"/>
      <c r="O1261" s="79" t="s">
        <v>179</v>
      </c>
      <c r="P1261" s="81">
        <v>42853.864155092589</v>
      </c>
      <c r="Q1261" s="79" t="s">
        <v>2376</v>
      </c>
      <c r="R1261" s="82" t="s">
        <v>3598</v>
      </c>
      <c r="S1261" s="79" t="s">
        <v>4041</v>
      </c>
      <c r="T1261" s="79"/>
      <c r="U1261" s="82" t="s">
        <v>4630</v>
      </c>
      <c r="V1261" s="82" t="s">
        <v>4630</v>
      </c>
      <c r="W1261" s="81">
        <v>42853.864155092589</v>
      </c>
      <c r="X1261" s="82" t="s">
        <v>6837</v>
      </c>
      <c r="Y1261" s="79"/>
      <c r="Z1261" s="79"/>
      <c r="AA1261" s="83" t="s">
        <v>8884</v>
      </c>
      <c r="AB1261" s="79"/>
      <c r="AC1261" s="79" t="b">
        <v>0</v>
      </c>
      <c r="AD1261" s="79">
        <v>0</v>
      </c>
      <c r="AE1261" s="83" t="s">
        <v>9915</v>
      </c>
      <c r="AF1261" s="79" t="b">
        <v>0</v>
      </c>
      <c r="AG1261" s="79" t="s">
        <v>9976</v>
      </c>
      <c r="AH1261" s="79"/>
      <c r="AI1261" s="83" t="s">
        <v>9915</v>
      </c>
      <c r="AJ1261" s="79" t="b">
        <v>0</v>
      </c>
      <c r="AK1261" s="79">
        <v>0</v>
      </c>
      <c r="AL1261" s="83" t="s">
        <v>9915</v>
      </c>
      <c r="AM1261" s="79" t="s">
        <v>4133</v>
      </c>
      <c r="AN1261" s="79" t="b">
        <v>0</v>
      </c>
      <c r="AO1261" s="83" t="s">
        <v>8884</v>
      </c>
      <c r="AP1261" s="79" t="s">
        <v>179</v>
      </c>
      <c r="AQ1261" s="79">
        <v>0</v>
      </c>
      <c r="AR1261" s="79">
        <v>0</v>
      </c>
      <c r="AS1261" s="79"/>
      <c r="AT1261" s="79"/>
      <c r="AU1261" s="79"/>
      <c r="AV1261" s="79"/>
      <c r="AW1261" s="79"/>
      <c r="AX1261" s="79"/>
      <c r="AY1261" s="79"/>
      <c r="AZ1261" s="79"/>
      <c r="BA1261">
        <v>1</v>
      </c>
      <c r="BB1261">
        <v>0</v>
      </c>
      <c r="BC1261" s="79" t="str">
        <f>IF(Edges[[#This Row],[Sentiment]]=0,"NEUTRAL",IF(Edges[[#This Row],[Sentiment]]=1,"POSITIVE",IF(Edges[[#This Row],[Sentiment]]=-1,"NEGATIVE")))</f>
        <v>NEUTRAL</v>
      </c>
      <c r="BD1261" s="79" t="str">
        <f>IF(Edges[[#This Row],[Vertex 1]]=Edges[[#This Row],[Vertex 2]],"HIDE","SHOW")</f>
        <v>HIDE</v>
      </c>
      <c r="BE1261" s="124" t="e">
        <f>REPLACE(INDEX(GroupVertices[Group], MATCH(Edges[[#This Row],[Vertex 1]],GroupVertices[Vertex],0)),1,1,"")</f>
        <v>#N/A</v>
      </c>
      <c r="BF1261" s="124" t="e">
        <f>REPLACE(INDEX(GroupVertices[Group], MATCH(Edges[[#This Row],[Vertex 2]],GroupVertices[Vertex],0)),1,1,"")</f>
        <v>#N/A</v>
      </c>
    </row>
    <row r="1262" spans="1:58" hidden="1" x14ac:dyDescent="0.25">
      <c r="A1262" s="64" t="s">
        <v>1014</v>
      </c>
      <c r="B1262" s="64" t="s">
        <v>1014</v>
      </c>
      <c r="C1262" s="65"/>
      <c r="D1262" s="66"/>
      <c r="E1262" s="67"/>
      <c r="F1262" s="68"/>
      <c r="G1262" s="65" t="str">
        <f>IF(Edges[[#This Row],[Vertex 1]]=Edges[[#This Row],[Vertex 2]],"HIDE","SHOW")</f>
        <v>HIDE</v>
      </c>
      <c r="H1262" s="69"/>
      <c r="I1262" s="70"/>
      <c r="J1262" s="70"/>
      <c r="K1262" s="34"/>
      <c r="L1262" s="77"/>
      <c r="M1262" s="77"/>
      <c r="N1262" s="72"/>
      <c r="O1262" s="79" t="s">
        <v>179</v>
      </c>
      <c r="P1262" s="81">
        <v>42853.882662037038</v>
      </c>
      <c r="Q1262" s="79" t="s">
        <v>2377</v>
      </c>
      <c r="R1262" s="82" t="s">
        <v>3399</v>
      </c>
      <c r="S1262" s="79" t="s">
        <v>4021</v>
      </c>
      <c r="T1262" s="79"/>
      <c r="U1262" s="79"/>
      <c r="V1262" s="82" t="s">
        <v>5358</v>
      </c>
      <c r="W1262" s="81">
        <v>42853.882662037038</v>
      </c>
      <c r="X1262" s="82" t="s">
        <v>6838</v>
      </c>
      <c r="Y1262" s="79"/>
      <c r="Z1262" s="79"/>
      <c r="AA1262" s="83" t="s">
        <v>8885</v>
      </c>
      <c r="AB1262" s="79"/>
      <c r="AC1262" s="79" t="b">
        <v>0</v>
      </c>
      <c r="AD1262" s="79">
        <v>0</v>
      </c>
      <c r="AE1262" s="83" t="s">
        <v>9915</v>
      </c>
      <c r="AF1262" s="79" t="b">
        <v>0</v>
      </c>
      <c r="AG1262" s="79" t="s">
        <v>9963</v>
      </c>
      <c r="AH1262" s="79"/>
      <c r="AI1262" s="83" t="s">
        <v>9915</v>
      </c>
      <c r="AJ1262" s="79" t="b">
        <v>0</v>
      </c>
      <c r="AK1262" s="79">
        <v>0</v>
      </c>
      <c r="AL1262" s="83" t="s">
        <v>9915</v>
      </c>
      <c r="AM1262" s="79" t="s">
        <v>9991</v>
      </c>
      <c r="AN1262" s="79" t="b">
        <v>0</v>
      </c>
      <c r="AO1262" s="83" t="s">
        <v>8885</v>
      </c>
      <c r="AP1262" s="79" t="s">
        <v>179</v>
      </c>
      <c r="AQ1262" s="79">
        <v>0</v>
      </c>
      <c r="AR1262" s="79">
        <v>0</v>
      </c>
      <c r="AS1262" s="79"/>
      <c r="AT1262" s="79"/>
      <c r="AU1262" s="79"/>
      <c r="AV1262" s="79"/>
      <c r="AW1262" s="79"/>
      <c r="AX1262" s="79"/>
      <c r="AY1262" s="79"/>
      <c r="AZ1262" s="79"/>
      <c r="BA1262">
        <v>1</v>
      </c>
      <c r="BB1262">
        <v>0</v>
      </c>
      <c r="BC1262" s="79" t="str">
        <f>IF(Edges[[#This Row],[Sentiment]]=0,"NEUTRAL",IF(Edges[[#This Row],[Sentiment]]=1,"POSITIVE",IF(Edges[[#This Row],[Sentiment]]=-1,"NEGATIVE")))</f>
        <v>NEUTRAL</v>
      </c>
      <c r="BD1262" s="79" t="str">
        <f>IF(Edges[[#This Row],[Vertex 1]]=Edges[[#This Row],[Vertex 2]],"HIDE","SHOW")</f>
        <v>HIDE</v>
      </c>
      <c r="BE1262" s="124" t="e">
        <f>REPLACE(INDEX(GroupVertices[Group], MATCH(Edges[[#This Row],[Vertex 1]],GroupVertices[Vertex],0)),1,1,"")</f>
        <v>#N/A</v>
      </c>
      <c r="BF1262" s="124" t="e">
        <f>REPLACE(INDEX(GroupVertices[Group], MATCH(Edges[[#This Row],[Vertex 2]],GroupVertices[Vertex],0)),1,1,"")</f>
        <v>#N/A</v>
      </c>
    </row>
    <row r="1263" spans="1:58" hidden="1" x14ac:dyDescent="0.25">
      <c r="A1263" s="64" t="s">
        <v>1015</v>
      </c>
      <c r="B1263" s="64" t="s">
        <v>1015</v>
      </c>
      <c r="C1263" s="65"/>
      <c r="D1263" s="66"/>
      <c r="E1263" s="67"/>
      <c r="F1263" s="68"/>
      <c r="G1263" s="65" t="str">
        <f>IF(Edges[[#This Row],[Vertex 1]]=Edges[[#This Row],[Vertex 2]],"HIDE","SHOW")</f>
        <v>HIDE</v>
      </c>
      <c r="H1263" s="69"/>
      <c r="I1263" s="70"/>
      <c r="J1263" s="70"/>
      <c r="K1263" s="34"/>
      <c r="L1263" s="77"/>
      <c r="M1263" s="77"/>
      <c r="N1263" s="72"/>
      <c r="O1263" s="79" t="s">
        <v>179</v>
      </c>
      <c r="P1263" s="81">
        <v>42853.883634259262</v>
      </c>
      <c r="Q1263" s="79" t="s">
        <v>2378</v>
      </c>
      <c r="R1263" s="82" t="s">
        <v>3478</v>
      </c>
      <c r="S1263" s="79" t="s">
        <v>4037</v>
      </c>
      <c r="T1263" s="79"/>
      <c r="U1263" s="79"/>
      <c r="V1263" s="82" t="s">
        <v>5359</v>
      </c>
      <c r="W1263" s="81">
        <v>42853.883634259262</v>
      </c>
      <c r="X1263" s="82" t="s">
        <v>6839</v>
      </c>
      <c r="Y1263" s="79"/>
      <c r="Z1263" s="79"/>
      <c r="AA1263" s="83" t="s">
        <v>8886</v>
      </c>
      <c r="AB1263" s="79"/>
      <c r="AC1263" s="79" t="b">
        <v>0</v>
      </c>
      <c r="AD1263" s="79">
        <v>0</v>
      </c>
      <c r="AE1263" s="83" t="s">
        <v>9915</v>
      </c>
      <c r="AF1263" s="79" t="b">
        <v>0</v>
      </c>
      <c r="AG1263" s="79" t="s">
        <v>9963</v>
      </c>
      <c r="AH1263" s="79"/>
      <c r="AI1263" s="83" t="s">
        <v>9915</v>
      </c>
      <c r="AJ1263" s="79" t="b">
        <v>0</v>
      </c>
      <c r="AK1263" s="79">
        <v>0</v>
      </c>
      <c r="AL1263" s="83" t="s">
        <v>9915</v>
      </c>
      <c r="AM1263" s="79" t="s">
        <v>10040</v>
      </c>
      <c r="AN1263" s="79" t="b">
        <v>0</v>
      </c>
      <c r="AO1263" s="83" t="s">
        <v>8886</v>
      </c>
      <c r="AP1263" s="79" t="s">
        <v>179</v>
      </c>
      <c r="AQ1263" s="79">
        <v>0</v>
      </c>
      <c r="AR1263" s="79">
        <v>0</v>
      </c>
      <c r="AS1263" s="79"/>
      <c r="AT1263" s="79"/>
      <c r="AU1263" s="79"/>
      <c r="AV1263" s="79"/>
      <c r="AW1263" s="79"/>
      <c r="AX1263" s="79"/>
      <c r="AY1263" s="79"/>
      <c r="AZ1263" s="79"/>
      <c r="BA1263">
        <v>1</v>
      </c>
      <c r="BB1263">
        <v>0</v>
      </c>
      <c r="BC1263" s="79" t="str">
        <f>IF(Edges[[#This Row],[Sentiment]]=0,"NEUTRAL",IF(Edges[[#This Row],[Sentiment]]=1,"POSITIVE",IF(Edges[[#This Row],[Sentiment]]=-1,"NEGATIVE")))</f>
        <v>NEUTRAL</v>
      </c>
      <c r="BD1263" s="79" t="str">
        <f>IF(Edges[[#This Row],[Vertex 1]]=Edges[[#This Row],[Vertex 2]],"HIDE","SHOW")</f>
        <v>HIDE</v>
      </c>
      <c r="BE1263" s="124" t="e">
        <f>REPLACE(INDEX(GroupVertices[Group], MATCH(Edges[[#This Row],[Vertex 1]],GroupVertices[Vertex],0)),1,1,"")</f>
        <v>#N/A</v>
      </c>
      <c r="BF1263" s="124" t="e">
        <f>REPLACE(INDEX(GroupVertices[Group], MATCH(Edges[[#This Row],[Vertex 2]],GroupVertices[Vertex],0)),1,1,"")</f>
        <v>#N/A</v>
      </c>
    </row>
    <row r="1264" spans="1:58" hidden="1" x14ac:dyDescent="0.25">
      <c r="A1264" s="64" t="s">
        <v>1016</v>
      </c>
      <c r="B1264" s="64" t="s">
        <v>1016</v>
      </c>
      <c r="C1264" s="65"/>
      <c r="D1264" s="66"/>
      <c r="E1264" s="67"/>
      <c r="F1264" s="68"/>
      <c r="G1264" s="65" t="str">
        <f>IF(Edges[[#This Row],[Vertex 1]]=Edges[[#This Row],[Vertex 2]],"HIDE","SHOW")</f>
        <v>HIDE</v>
      </c>
      <c r="H1264" s="69"/>
      <c r="I1264" s="70"/>
      <c r="J1264" s="70"/>
      <c r="K1264" s="34"/>
      <c r="L1264" s="77"/>
      <c r="M1264" s="77"/>
      <c r="N1264" s="72"/>
      <c r="O1264" s="79" t="s">
        <v>179</v>
      </c>
      <c r="P1264" s="81">
        <v>42853.541886574072</v>
      </c>
      <c r="Q1264" s="79" t="s">
        <v>2379</v>
      </c>
      <c r="R1264" s="82" t="s">
        <v>3293</v>
      </c>
      <c r="S1264" s="79" t="s">
        <v>4022</v>
      </c>
      <c r="T1264" s="79" t="s">
        <v>4384</v>
      </c>
      <c r="U1264" s="79"/>
      <c r="V1264" s="82" t="s">
        <v>5360</v>
      </c>
      <c r="W1264" s="81">
        <v>42853.541886574072</v>
      </c>
      <c r="X1264" s="82" t="s">
        <v>6840</v>
      </c>
      <c r="Y1264" s="79"/>
      <c r="Z1264" s="79"/>
      <c r="AA1264" s="83" t="s">
        <v>8887</v>
      </c>
      <c r="AB1264" s="79"/>
      <c r="AC1264" s="79" t="b">
        <v>0</v>
      </c>
      <c r="AD1264" s="79">
        <v>0</v>
      </c>
      <c r="AE1264" s="83" t="s">
        <v>9915</v>
      </c>
      <c r="AF1264" s="79" t="b">
        <v>0</v>
      </c>
      <c r="AG1264" s="79" t="s">
        <v>9963</v>
      </c>
      <c r="AH1264" s="79"/>
      <c r="AI1264" s="83" t="s">
        <v>9915</v>
      </c>
      <c r="AJ1264" s="79" t="b">
        <v>0</v>
      </c>
      <c r="AK1264" s="79">
        <v>0</v>
      </c>
      <c r="AL1264" s="83" t="s">
        <v>9915</v>
      </c>
      <c r="AM1264" s="79" t="s">
        <v>10055</v>
      </c>
      <c r="AN1264" s="79" t="b">
        <v>0</v>
      </c>
      <c r="AO1264" s="83" t="s">
        <v>8887</v>
      </c>
      <c r="AP1264" s="79" t="s">
        <v>179</v>
      </c>
      <c r="AQ1264" s="79">
        <v>0</v>
      </c>
      <c r="AR1264" s="79">
        <v>0</v>
      </c>
      <c r="AS1264" s="79"/>
      <c r="AT1264" s="79"/>
      <c r="AU1264" s="79"/>
      <c r="AV1264" s="79"/>
      <c r="AW1264" s="79"/>
      <c r="AX1264" s="79"/>
      <c r="AY1264" s="79"/>
      <c r="AZ1264" s="79"/>
      <c r="BA1264">
        <v>2</v>
      </c>
      <c r="BB1264">
        <v>0</v>
      </c>
      <c r="BC1264" s="79" t="str">
        <f>IF(Edges[[#This Row],[Sentiment]]=0,"NEUTRAL",IF(Edges[[#This Row],[Sentiment]]=1,"POSITIVE",IF(Edges[[#This Row],[Sentiment]]=-1,"NEGATIVE")))</f>
        <v>NEUTRAL</v>
      </c>
      <c r="BD1264" s="79" t="str">
        <f>IF(Edges[[#This Row],[Vertex 1]]=Edges[[#This Row],[Vertex 2]],"HIDE","SHOW")</f>
        <v>HIDE</v>
      </c>
      <c r="BE1264" s="124" t="e">
        <f>REPLACE(INDEX(GroupVertices[Group], MATCH(Edges[[#This Row],[Vertex 1]],GroupVertices[Vertex],0)),1,1,"")</f>
        <v>#N/A</v>
      </c>
      <c r="BF1264" s="124" t="e">
        <f>REPLACE(INDEX(GroupVertices[Group], MATCH(Edges[[#This Row],[Vertex 2]],GroupVertices[Vertex],0)),1,1,"")</f>
        <v>#N/A</v>
      </c>
    </row>
    <row r="1265" spans="1:58" hidden="1" x14ac:dyDescent="0.25">
      <c r="A1265" s="64" t="s">
        <v>1016</v>
      </c>
      <c r="B1265" s="64" t="s">
        <v>1016</v>
      </c>
      <c r="C1265" s="65"/>
      <c r="D1265" s="66"/>
      <c r="E1265" s="67"/>
      <c r="F1265" s="68"/>
      <c r="G1265" s="65" t="str">
        <f>IF(Edges[[#This Row],[Vertex 1]]=Edges[[#This Row],[Vertex 2]],"HIDE","SHOW")</f>
        <v>HIDE</v>
      </c>
      <c r="H1265" s="69"/>
      <c r="I1265" s="70"/>
      <c r="J1265" s="70"/>
      <c r="K1265" s="34"/>
      <c r="L1265" s="77"/>
      <c r="M1265" s="77"/>
      <c r="N1265" s="72"/>
      <c r="O1265" s="79" t="s">
        <v>179</v>
      </c>
      <c r="P1265" s="81">
        <v>42853.895914351851</v>
      </c>
      <c r="Q1265" s="79" t="s">
        <v>2380</v>
      </c>
      <c r="R1265" s="82" t="s">
        <v>3293</v>
      </c>
      <c r="S1265" s="79" t="s">
        <v>4022</v>
      </c>
      <c r="T1265" s="79" t="s">
        <v>4385</v>
      </c>
      <c r="U1265" s="79"/>
      <c r="V1265" s="82" t="s">
        <v>5360</v>
      </c>
      <c r="W1265" s="81">
        <v>42853.895914351851</v>
      </c>
      <c r="X1265" s="82" t="s">
        <v>6841</v>
      </c>
      <c r="Y1265" s="79"/>
      <c r="Z1265" s="79"/>
      <c r="AA1265" s="83" t="s">
        <v>8888</v>
      </c>
      <c r="AB1265" s="79"/>
      <c r="AC1265" s="79" t="b">
        <v>0</v>
      </c>
      <c r="AD1265" s="79">
        <v>0</v>
      </c>
      <c r="AE1265" s="83" t="s">
        <v>9915</v>
      </c>
      <c r="AF1265" s="79" t="b">
        <v>0</v>
      </c>
      <c r="AG1265" s="79" t="s">
        <v>9963</v>
      </c>
      <c r="AH1265" s="79"/>
      <c r="AI1265" s="83" t="s">
        <v>9915</v>
      </c>
      <c r="AJ1265" s="79" t="b">
        <v>0</v>
      </c>
      <c r="AK1265" s="79">
        <v>0</v>
      </c>
      <c r="AL1265" s="83" t="s">
        <v>9915</v>
      </c>
      <c r="AM1265" s="79" t="s">
        <v>10055</v>
      </c>
      <c r="AN1265" s="79" t="b">
        <v>0</v>
      </c>
      <c r="AO1265" s="83" t="s">
        <v>8888</v>
      </c>
      <c r="AP1265" s="79" t="s">
        <v>179</v>
      </c>
      <c r="AQ1265" s="79">
        <v>0</v>
      </c>
      <c r="AR1265" s="79">
        <v>0</v>
      </c>
      <c r="AS1265" s="79"/>
      <c r="AT1265" s="79"/>
      <c r="AU1265" s="79"/>
      <c r="AV1265" s="79"/>
      <c r="AW1265" s="79"/>
      <c r="AX1265" s="79"/>
      <c r="AY1265" s="79"/>
      <c r="AZ1265" s="79"/>
      <c r="BA1265">
        <v>2</v>
      </c>
      <c r="BB1265">
        <v>0</v>
      </c>
      <c r="BC1265" s="79" t="str">
        <f>IF(Edges[[#This Row],[Sentiment]]=0,"NEUTRAL",IF(Edges[[#This Row],[Sentiment]]=1,"POSITIVE",IF(Edges[[#This Row],[Sentiment]]=-1,"NEGATIVE")))</f>
        <v>NEUTRAL</v>
      </c>
      <c r="BD1265" s="79" t="str">
        <f>IF(Edges[[#This Row],[Vertex 1]]=Edges[[#This Row],[Vertex 2]],"HIDE","SHOW")</f>
        <v>HIDE</v>
      </c>
      <c r="BE1265" s="124" t="e">
        <f>REPLACE(INDEX(GroupVertices[Group], MATCH(Edges[[#This Row],[Vertex 1]],GroupVertices[Vertex],0)),1,1,"")</f>
        <v>#N/A</v>
      </c>
      <c r="BF1265" s="124" t="e">
        <f>REPLACE(INDEX(GroupVertices[Group], MATCH(Edges[[#This Row],[Vertex 2]],GroupVertices[Vertex],0)),1,1,"")</f>
        <v>#N/A</v>
      </c>
    </row>
    <row r="1266" spans="1:58" hidden="1" x14ac:dyDescent="0.25">
      <c r="A1266" s="64" t="s">
        <v>1017</v>
      </c>
      <c r="B1266" s="64" t="s">
        <v>1017</v>
      </c>
      <c r="C1266" s="65"/>
      <c r="D1266" s="66"/>
      <c r="E1266" s="67"/>
      <c r="F1266" s="68"/>
      <c r="G1266" s="65" t="str">
        <f>IF(Edges[[#This Row],[Vertex 1]]=Edges[[#This Row],[Vertex 2]],"HIDE","SHOW")</f>
        <v>HIDE</v>
      </c>
      <c r="H1266" s="69"/>
      <c r="I1266" s="70"/>
      <c r="J1266" s="70"/>
      <c r="K1266" s="34"/>
      <c r="L1266" s="77"/>
      <c r="M1266" s="77"/>
      <c r="N1266" s="72"/>
      <c r="O1266" s="79" t="s">
        <v>179</v>
      </c>
      <c r="P1266" s="81">
        <v>42852.177407407406</v>
      </c>
      <c r="Q1266" s="79" t="s">
        <v>2381</v>
      </c>
      <c r="R1266" s="82" t="s">
        <v>3599</v>
      </c>
      <c r="S1266" s="79" t="s">
        <v>4170</v>
      </c>
      <c r="T1266" s="79"/>
      <c r="U1266" s="82" t="s">
        <v>4631</v>
      </c>
      <c r="V1266" s="82" t="s">
        <v>4631</v>
      </c>
      <c r="W1266" s="81">
        <v>42852.177407407406</v>
      </c>
      <c r="X1266" s="82" t="s">
        <v>6842</v>
      </c>
      <c r="Y1266" s="79"/>
      <c r="Z1266" s="79"/>
      <c r="AA1266" s="83" t="s">
        <v>8889</v>
      </c>
      <c r="AB1266" s="79"/>
      <c r="AC1266" s="79" t="b">
        <v>0</v>
      </c>
      <c r="AD1266" s="79">
        <v>0</v>
      </c>
      <c r="AE1266" s="83" t="s">
        <v>9915</v>
      </c>
      <c r="AF1266" s="79" t="b">
        <v>0</v>
      </c>
      <c r="AG1266" s="79" t="s">
        <v>9963</v>
      </c>
      <c r="AH1266" s="79"/>
      <c r="AI1266" s="83" t="s">
        <v>9915</v>
      </c>
      <c r="AJ1266" s="79" t="b">
        <v>0</v>
      </c>
      <c r="AK1266" s="79">
        <v>0</v>
      </c>
      <c r="AL1266" s="83" t="s">
        <v>9915</v>
      </c>
      <c r="AM1266" s="79" t="s">
        <v>10056</v>
      </c>
      <c r="AN1266" s="79" t="b">
        <v>0</v>
      </c>
      <c r="AO1266" s="83" t="s">
        <v>8889</v>
      </c>
      <c r="AP1266" s="79" t="s">
        <v>179</v>
      </c>
      <c r="AQ1266" s="79">
        <v>0</v>
      </c>
      <c r="AR1266" s="79">
        <v>0</v>
      </c>
      <c r="AS1266" s="79"/>
      <c r="AT1266" s="79"/>
      <c r="AU1266" s="79"/>
      <c r="AV1266" s="79"/>
      <c r="AW1266" s="79"/>
      <c r="AX1266" s="79"/>
      <c r="AY1266" s="79"/>
      <c r="AZ1266" s="79"/>
      <c r="BA1266">
        <v>2</v>
      </c>
      <c r="BB1266">
        <v>0</v>
      </c>
      <c r="BC1266" s="79" t="str">
        <f>IF(Edges[[#This Row],[Sentiment]]=0,"NEUTRAL",IF(Edges[[#This Row],[Sentiment]]=1,"POSITIVE",IF(Edges[[#This Row],[Sentiment]]=-1,"NEGATIVE")))</f>
        <v>NEUTRAL</v>
      </c>
      <c r="BD1266" s="79" t="str">
        <f>IF(Edges[[#This Row],[Vertex 1]]=Edges[[#This Row],[Vertex 2]],"HIDE","SHOW")</f>
        <v>HIDE</v>
      </c>
      <c r="BE1266" s="124" t="e">
        <f>REPLACE(INDEX(GroupVertices[Group], MATCH(Edges[[#This Row],[Vertex 1]],GroupVertices[Vertex],0)),1,1,"")</f>
        <v>#N/A</v>
      </c>
      <c r="BF1266" s="124" t="e">
        <f>REPLACE(INDEX(GroupVertices[Group], MATCH(Edges[[#This Row],[Vertex 2]],GroupVertices[Vertex],0)),1,1,"")</f>
        <v>#N/A</v>
      </c>
    </row>
    <row r="1267" spans="1:58" hidden="1" x14ac:dyDescent="0.25">
      <c r="A1267" s="64" t="s">
        <v>1017</v>
      </c>
      <c r="B1267" s="64" t="s">
        <v>1017</v>
      </c>
      <c r="C1267" s="65"/>
      <c r="D1267" s="66"/>
      <c r="E1267" s="67"/>
      <c r="F1267" s="68"/>
      <c r="G1267" s="65" t="str">
        <f>IF(Edges[[#This Row],[Vertex 1]]=Edges[[#This Row],[Vertex 2]],"HIDE","SHOW")</f>
        <v>HIDE</v>
      </c>
      <c r="H1267" s="69"/>
      <c r="I1267" s="70"/>
      <c r="J1267" s="70"/>
      <c r="K1267" s="34"/>
      <c r="L1267" s="77"/>
      <c r="M1267" s="77"/>
      <c r="N1267" s="72"/>
      <c r="O1267" s="79" t="s">
        <v>179</v>
      </c>
      <c r="P1267" s="81">
        <v>42853.909282407411</v>
      </c>
      <c r="Q1267" s="79" t="s">
        <v>2382</v>
      </c>
      <c r="R1267" s="82" t="s">
        <v>3600</v>
      </c>
      <c r="S1267" s="79" t="s">
        <v>4170</v>
      </c>
      <c r="T1267" s="79"/>
      <c r="U1267" s="82" t="s">
        <v>4632</v>
      </c>
      <c r="V1267" s="82" t="s">
        <v>4632</v>
      </c>
      <c r="W1267" s="81">
        <v>42853.909282407411</v>
      </c>
      <c r="X1267" s="82" t="s">
        <v>6843</v>
      </c>
      <c r="Y1267" s="79"/>
      <c r="Z1267" s="79"/>
      <c r="AA1267" s="83" t="s">
        <v>8890</v>
      </c>
      <c r="AB1267" s="79"/>
      <c r="AC1267" s="79" t="b">
        <v>0</v>
      </c>
      <c r="AD1267" s="79">
        <v>0</v>
      </c>
      <c r="AE1267" s="83" t="s">
        <v>9915</v>
      </c>
      <c r="AF1267" s="79" t="b">
        <v>0</v>
      </c>
      <c r="AG1267" s="79" t="s">
        <v>9963</v>
      </c>
      <c r="AH1267" s="79"/>
      <c r="AI1267" s="83" t="s">
        <v>9915</v>
      </c>
      <c r="AJ1267" s="79" t="b">
        <v>0</v>
      </c>
      <c r="AK1267" s="79">
        <v>0</v>
      </c>
      <c r="AL1267" s="83" t="s">
        <v>9915</v>
      </c>
      <c r="AM1267" s="79" t="s">
        <v>10056</v>
      </c>
      <c r="AN1267" s="79" t="b">
        <v>0</v>
      </c>
      <c r="AO1267" s="83" t="s">
        <v>8890</v>
      </c>
      <c r="AP1267" s="79" t="s">
        <v>179</v>
      </c>
      <c r="AQ1267" s="79">
        <v>0</v>
      </c>
      <c r="AR1267" s="79">
        <v>0</v>
      </c>
      <c r="AS1267" s="79"/>
      <c r="AT1267" s="79"/>
      <c r="AU1267" s="79"/>
      <c r="AV1267" s="79"/>
      <c r="AW1267" s="79"/>
      <c r="AX1267" s="79"/>
      <c r="AY1267" s="79"/>
      <c r="AZ1267" s="79"/>
      <c r="BA1267">
        <v>2</v>
      </c>
      <c r="BB1267">
        <v>0</v>
      </c>
      <c r="BC1267" s="79" t="str">
        <f>IF(Edges[[#This Row],[Sentiment]]=0,"NEUTRAL",IF(Edges[[#This Row],[Sentiment]]=1,"POSITIVE",IF(Edges[[#This Row],[Sentiment]]=-1,"NEGATIVE")))</f>
        <v>NEUTRAL</v>
      </c>
      <c r="BD1267" s="79" t="str">
        <f>IF(Edges[[#This Row],[Vertex 1]]=Edges[[#This Row],[Vertex 2]],"HIDE","SHOW")</f>
        <v>HIDE</v>
      </c>
      <c r="BE1267" s="124" t="e">
        <f>REPLACE(INDEX(GroupVertices[Group], MATCH(Edges[[#This Row],[Vertex 1]],GroupVertices[Vertex],0)),1,1,"")</f>
        <v>#N/A</v>
      </c>
      <c r="BF1267" s="124" t="e">
        <f>REPLACE(INDEX(GroupVertices[Group], MATCH(Edges[[#This Row],[Vertex 2]],GroupVertices[Vertex],0)),1,1,"")</f>
        <v>#N/A</v>
      </c>
    </row>
    <row r="1268" spans="1:58" x14ac:dyDescent="0.25">
      <c r="A1268" s="64" t="s">
        <v>1018</v>
      </c>
      <c r="B1268" s="64" t="s">
        <v>1547</v>
      </c>
      <c r="C1268" s="65"/>
      <c r="D1268" s="66"/>
      <c r="E1268" s="67"/>
      <c r="F1268" s="68"/>
      <c r="G1268" s="65" t="str">
        <f>IF(Edges[[#This Row],[Vertex 1]]=Edges[[#This Row],[Vertex 2]],"HIDE","SHOW")</f>
        <v>SHOW</v>
      </c>
      <c r="H1268" s="69"/>
      <c r="I1268" s="70"/>
      <c r="J1268" s="70"/>
      <c r="K1268" s="34" t="s">
        <v>65</v>
      </c>
      <c r="L1268" s="77">
        <v>1268</v>
      </c>
      <c r="M1268" s="77"/>
      <c r="N1268" s="72"/>
      <c r="O1268" s="79" t="s">
        <v>1646</v>
      </c>
      <c r="P1268" s="81">
        <v>42853.921249999999</v>
      </c>
      <c r="Q1268" s="79" t="s">
        <v>2383</v>
      </c>
      <c r="R1268" s="82" t="s">
        <v>3601</v>
      </c>
      <c r="S1268" s="79" t="s">
        <v>4024</v>
      </c>
      <c r="T1268" s="79" t="s">
        <v>4266</v>
      </c>
      <c r="U1268" s="79"/>
      <c r="V1268" s="82" t="s">
        <v>4787</v>
      </c>
      <c r="W1268" s="81">
        <v>42853.921249999999</v>
      </c>
      <c r="X1268" s="82" t="s">
        <v>6844</v>
      </c>
      <c r="Y1268" s="79"/>
      <c r="Z1268" s="79"/>
      <c r="AA1268" s="83" t="s">
        <v>8891</v>
      </c>
      <c r="AB1268" s="79"/>
      <c r="AC1268" s="79" t="b">
        <v>0</v>
      </c>
      <c r="AD1268" s="79">
        <v>0</v>
      </c>
      <c r="AE1268" s="83" t="s">
        <v>9915</v>
      </c>
      <c r="AF1268" s="79" t="b">
        <v>0</v>
      </c>
      <c r="AG1268" s="79" t="s">
        <v>9963</v>
      </c>
      <c r="AH1268" s="79"/>
      <c r="AI1268" s="83" t="s">
        <v>9915</v>
      </c>
      <c r="AJ1268" s="79" t="b">
        <v>0</v>
      </c>
      <c r="AK1268" s="79">
        <v>0</v>
      </c>
      <c r="AL1268" s="83" t="s">
        <v>9915</v>
      </c>
      <c r="AM1268" s="79" t="s">
        <v>9990</v>
      </c>
      <c r="AN1268" s="79" t="b">
        <v>0</v>
      </c>
      <c r="AO1268" s="83" t="s">
        <v>8891</v>
      </c>
      <c r="AP1268" s="79" t="s">
        <v>179</v>
      </c>
      <c r="AQ1268" s="79">
        <v>0</v>
      </c>
      <c r="AR1268" s="79">
        <v>0</v>
      </c>
      <c r="AS1268" s="79"/>
      <c r="AT1268" s="79"/>
      <c r="AU1268" s="79"/>
      <c r="AV1268" s="79"/>
      <c r="AW1268" s="79"/>
      <c r="AX1268" s="79"/>
      <c r="AY1268" s="79"/>
      <c r="AZ1268" s="79"/>
      <c r="BA1268">
        <v>1</v>
      </c>
      <c r="BB1268">
        <v>0</v>
      </c>
      <c r="BC1268" s="79" t="str">
        <f>IF(Edges[[#This Row],[Sentiment]]=0,"NEUTRAL",IF(Edges[[#This Row],[Sentiment]]=1,"POSITIVE",IF(Edges[[#This Row],[Sentiment]]=-1,"NEGATIVE")))</f>
        <v>NEUTRAL</v>
      </c>
      <c r="BD1268" s="79" t="str">
        <f>IF(Edges[[#This Row],[Vertex 1]]=Edges[[#This Row],[Vertex 2]],"HIDE","SHOW")</f>
        <v>SHOW</v>
      </c>
      <c r="BE1268" s="78" t="str">
        <f>REPLACE(INDEX(GroupVertices[Group], MATCH(Edges[[#This Row],[Vertex 1]],GroupVertices[Vertex],0)),1,1,"")</f>
        <v>EUTRAL</v>
      </c>
      <c r="BF1268" s="78" t="str">
        <f>REPLACE(INDEX(GroupVertices[Group], MATCH(Edges[[#This Row],[Vertex 2]],GroupVertices[Vertex],0)),1,1,"")</f>
        <v>EUTRAL</v>
      </c>
    </row>
    <row r="1269" spans="1:58" hidden="1" x14ac:dyDescent="0.25">
      <c r="A1269" s="64" t="s">
        <v>1019</v>
      </c>
      <c r="B1269" s="64" t="s">
        <v>1019</v>
      </c>
      <c r="C1269" s="65"/>
      <c r="D1269" s="66"/>
      <c r="E1269" s="67"/>
      <c r="F1269" s="68"/>
      <c r="G1269" s="65" t="str">
        <f>IF(Edges[[#This Row],[Vertex 1]]=Edges[[#This Row],[Vertex 2]],"HIDE","SHOW")</f>
        <v>HIDE</v>
      </c>
      <c r="H1269" s="69"/>
      <c r="I1269" s="70"/>
      <c r="J1269" s="70"/>
      <c r="K1269" s="34"/>
      <c r="L1269" s="77"/>
      <c r="M1269" s="77"/>
      <c r="N1269" s="72"/>
      <c r="O1269" s="79" t="s">
        <v>179</v>
      </c>
      <c r="P1269" s="81">
        <v>42852.833321759259</v>
      </c>
      <c r="Q1269" s="79" t="s">
        <v>2384</v>
      </c>
      <c r="R1269" s="82" t="s">
        <v>3602</v>
      </c>
      <c r="S1269" s="79" t="s">
        <v>4171</v>
      </c>
      <c r="T1269" s="79" t="s">
        <v>4386</v>
      </c>
      <c r="U1269" s="79"/>
      <c r="V1269" s="82" t="s">
        <v>5361</v>
      </c>
      <c r="W1269" s="81">
        <v>42852.833321759259</v>
      </c>
      <c r="X1269" s="82" t="s">
        <v>6845</v>
      </c>
      <c r="Y1269" s="79"/>
      <c r="Z1269" s="79"/>
      <c r="AA1269" s="83" t="s">
        <v>8892</v>
      </c>
      <c r="AB1269" s="79"/>
      <c r="AC1269" s="79" t="b">
        <v>0</v>
      </c>
      <c r="AD1269" s="79">
        <v>0</v>
      </c>
      <c r="AE1269" s="83" t="s">
        <v>9915</v>
      </c>
      <c r="AF1269" s="79" t="b">
        <v>0</v>
      </c>
      <c r="AG1269" s="79" t="s">
        <v>9964</v>
      </c>
      <c r="AH1269" s="79"/>
      <c r="AI1269" s="83" t="s">
        <v>9915</v>
      </c>
      <c r="AJ1269" s="79" t="b">
        <v>0</v>
      </c>
      <c r="AK1269" s="79">
        <v>0</v>
      </c>
      <c r="AL1269" s="83" t="s">
        <v>9915</v>
      </c>
      <c r="AM1269" s="79" t="s">
        <v>10057</v>
      </c>
      <c r="AN1269" s="79" t="b">
        <v>0</v>
      </c>
      <c r="AO1269" s="83" t="s">
        <v>8892</v>
      </c>
      <c r="AP1269" s="79" t="s">
        <v>179</v>
      </c>
      <c r="AQ1269" s="79">
        <v>0</v>
      </c>
      <c r="AR1269" s="79">
        <v>0</v>
      </c>
      <c r="AS1269" s="79"/>
      <c r="AT1269" s="79"/>
      <c r="AU1269" s="79"/>
      <c r="AV1269" s="79"/>
      <c r="AW1269" s="79"/>
      <c r="AX1269" s="79"/>
      <c r="AY1269" s="79"/>
      <c r="AZ1269" s="79"/>
      <c r="BA1269">
        <v>2</v>
      </c>
      <c r="BB1269">
        <v>0</v>
      </c>
      <c r="BC1269" s="79" t="str">
        <f>IF(Edges[[#This Row],[Sentiment]]=0,"NEUTRAL",IF(Edges[[#This Row],[Sentiment]]=1,"POSITIVE",IF(Edges[[#This Row],[Sentiment]]=-1,"NEGATIVE")))</f>
        <v>NEUTRAL</v>
      </c>
      <c r="BD1269" s="79" t="str">
        <f>IF(Edges[[#This Row],[Vertex 1]]=Edges[[#This Row],[Vertex 2]],"HIDE","SHOW")</f>
        <v>HIDE</v>
      </c>
      <c r="BE1269" s="124" t="e">
        <f>REPLACE(INDEX(GroupVertices[Group], MATCH(Edges[[#This Row],[Vertex 1]],GroupVertices[Vertex],0)),1,1,"")</f>
        <v>#N/A</v>
      </c>
      <c r="BF1269" s="124" t="e">
        <f>REPLACE(INDEX(GroupVertices[Group], MATCH(Edges[[#This Row],[Vertex 2]],GroupVertices[Vertex],0)),1,1,"")</f>
        <v>#N/A</v>
      </c>
    </row>
    <row r="1270" spans="1:58" hidden="1" x14ac:dyDescent="0.25">
      <c r="A1270" s="64" t="s">
        <v>1019</v>
      </c>
      <c r="B1270" s="64" t="s">
        <v>1019</v>
      </c>
      <c r="C1270" s="65"/>
      <c r="D1270" s="66"/>
      <c r="E1270" s="67"/>
      <c r="F1270" s="68"/>
      <c r="G1270" s="65" t="str">
        <f>IF(Edges[[#This Row],[Vertex 1]]=Edges[[#This Row],[Vertex 2]],"HIDE","SHOW")</f>
        <v>HIDE</v>
      </c>
      <c r="H1270" s="69"/>
      <c r="I1270" s="70"/>
      <c r="J1270" s="70"/>
      <c r="K1270" s="34"/>
      <c r="L1270" s="77"/>
      <c r="M1270" s="77"/>
      <c r="N1270" s="72"/>
      <c r="O1270" s="79" t="s">
        <v>179</v>
      </c>
      <c r="P1270" s="81">
        <v>42853.9377662037</v>
      </c>
      <c r="Q1270" s="79" t="s">
        <v>2384</v>
      </c>
      <c r="R1270" s="82" t="s">
        <v>3602</v>
      </c>
      <c r="S1270" s="79" t="s">
        <v>4171</v>
      </c>
      <c r="T1270" s="79" t="s">
        <v>4386</v>
      </c>
      <c r="U1270" s="79"/>
      <c r="V1270" s="82" t="s">
        <v>5361</v>
      </c>
      <c r="W1270" s="81">
        <v>42853.9377662037</v>
      </c>
      <c r="X1270" s="82" t="s">
        <v>6846</v>
      </c>
      <c r="Y1270" s="79"/>
      <c r="Z1270" s="79"/>
      <c r="AA1270" s="83" t="s">
        <v>8893</v>
      </c>
      <c r="AB1270" s="79"/>
      <c r="AC1270" s="79" t="b">
        <v>0</v>
      </c>
      <c r="AD1270" s="79">
        <v>0</v>
      </c>
      <c r="AE1270" s="83" t="s">
        <v>9915</v>
      </c>
      <c r="AF1270" s="79" t="b">
        <v>0</v>
      </c>
      <c r="AG1270" s="79" t="s">
        <v>9964</v>
      </c>
      <c r="AH1270" s="79"/>
      <c r="AI1270" s="83" t="s">
        <v>9915</v>
      </c>
      <c r="AJ1270" s="79" t="b">
        <v>0</v>
      </c>
      <c r="AK1270" s="79">
        <v>0</v>
      </c>
      <c r="AL1270" s="83" t="s">
        <v>9915</v>
      </c>
      <c r="AM1270" s="79" t="s">
        <v>10057</v>
      </c>
      <c r="AN1270" s="79" t="b">
        <v>0</v>
      </c>
      <c r="AO1270" s="83" t="s">
        <v>8893</v>
      </c>
      <c r="AP1270" s="79" t="s">
        <v>179</v>
      </c>
      <c r="AQ1270" s="79">
        <v>0</v>
      </c>
      <c r="AR1270" s="79">
        <v>0</v>
      </c>
      <c r="AS1270" s="79"/>
      <c r="AT1270" s="79"/>
      <c r="AU1270" s="79"/>
      <c r="AV1270" s="79"/>
      <c r="AW1270" s="79"/>
      <c r="AX1270" s="79"/>
      <c r="AY1270" s="79"/>
      <c r="AZ1270" s="79"/>
      <c r="BA1270">
        <v>2</v>
      </c>
      <c r="BB1270">
        <v>0</v>
      </c>
      <c r="BC1270" s="79" t="str">
        <f>IF(Edges[[#This Row],[Sentiment]]=0,"NEUTRAL",IF(Edges[[#This Row],[Sentiment]]=1,"POSITIVE",IF(Edges[[#This Row],[Sentiment]]=-1,"NEGATIVE")))</f>
        <v>NEUTRAL</v>
      </c>
      <c r="BD1270" s="79" t="str">
        <f>IF(Edges[[#This Row],[Vertex 1]]=Edges[[#This Row],[Vertex 2]],"HIDE","SHOW")</f>
        <v>HIDE</v>
      </c>
      <c r="BE1270" s="124" t="e">
        <f>REPLACE(INDEX(GroupVertices[Group], MATCH(Edges[[#This Row],[Vertex 1]],GroupVertices[Vertex],0)),1,1,"")</f>
        <v>#N/A</v>
      </c>
      <c r="BF1270" s="124" t="e">
        <f>REPLACE(INDEX(GroupVertices[Group], MATCH(Edges[[#This Row],[Vertex 2]],GroupVertices[Vertex],0)),1,1,"")</f>
        <v>#N/A</v>
      </c>
    </row>
    <row r="1271" spans="1:58" hidden="1" x14ac:dyDescent="0.25">
      <c r="A1271" s="64" t="s">
        <v>1020</v>
      </c>
      <c r="B1271" s="64" t="s">
        <v>1020</v>
      </c>
      <c r="C1271" s="65"/>
      <c r="D1271" s="66"/>
      <c r="E1271" s="67"/>
      <c r="F1271" s="68"/>
      <c r="G1271" s="65" t="str">
        <f>IF(Edges[[#This Row],[Vertex 1]]=Edges[[#This Row],[Vertex 2]],"HIDE","SHOW")</f>
        <v>HIDE</v>
      </c>
      <c r="H1271" s="69"/>
      <c r="I1271" s="70"/>
      <c r="J1271" s="70"/>
      <c r="K1271" s="34"/>
      <c r="L1271" s="77"/>
      <c r="M1271" s="77"/>
      <c r="N1271" s="72"/>
      <c r="O1271" s="79" t="s">
        <v>179</v>
      </c>
      <c r="P1271" s="81">
        <v>42853.940092592595</v>
      </c>
      <c r="Q1271" s="79" t="s">
        <v>2385</v>
      </c>
      <c r="R1271" s="82" t="s">
        <v>3603</v>
      </c>
      <c r="S1271" s="79" t="s">
        <v>4172</v>
      </c>
      <c r="T1271" s="79"/>
      <c r="U1271" s="79"/>
      <c r="V1271" s="82" t="s">
        <v>5362</v>
      </c>
      <c r="W1271" s="81">
        <v>42853.940092592595</v>
      </c>
      <c r="X1271" s="82" t="s">
        <v>6847</v>
      </c>
      <c r="Y1271" s="79"/>
      <c r="Z1271" s="79"/>
      <c r="AA1271" s="83" t="s">
        <v>8894</v>
      </c>
      <c r="AB1271" s="79"/>
      <c r="AC1271" s="79" t="b">
        <v>0</v>
      </c>
      <c r="AD1271" s="79">
        <v>0</v>
      </c>
      <c r="AE1271" s="83" t="s">
        <v>9915</v>
      </c>
      <c r="AF1271" s="79" t="b">
        <v>0</v>
      </c>
      <c r="AG1271" s="79" t="s">
        <v>9963</v>
      </c>
      <c r="AH1271" s="79"/>
      <c r="AI1271" s="83" t="s">
        <v>9915</v>
      </c>
      <c r="AJ1271" s="79" t="b">
        <v>0</v>
      </c>
      <c r="AK1271" s="79">
        <v>0</v>
      </c>
      <c r="AL1271" s="83" t="s">
        <v>9915</v>
      </c>
      <c r="AM1271" s="79" t="s">
        <v>10058</v>
      </c>
      <c r="AN1271" s="79" t="b">
        <v>0</v>
      </c>
      <c r="AO1271" s="83" t="s">
        <v>8894</v>
      </c>
      <c r="AP1271" s="79" t="s">
        <v>179</v>
      </c>
      <c r="AQ1271" s="79">
        <v>0</v>
      </c>
      <c r="AR1271" s="79">
        <v>0</v>
      </c>
      <c r="AS1271" s="79"/>
      <c r="AT1271" s="79"/>
      <c r="AU1271" s="79"/>
      <c r="AV1271" s="79"/>
      <c r="AW1271" s="79"/>
      <c r="AX1271" s="79"/>
      <c r="AY1271" s="79"/>
      <c r="AZ1271" s="79"/>
      <c r="BA1271">
        <v>1</v>
      </c>
      <c r="BB1271">
        <v>0</v>
      </c>
      <c r="BC1271" s="79" t="str">
        <f>IF(Edges[[#This Row],[Sentiment]]=0,"NEUTRAL",IF(Edges[[#This Row],[Sentiment]]=1,"POSITIVE",IF(Edges[[#This Row],[Sentiment]]=-1,"NEGATIVE")))</f>
        <v>NEUTRAL</v>
      </c>
      <c r="BD1271" s="79" t="str">
        <f>IF(Edges[[#This Row],[Vertex 1]]=Edges[[#This Row],[Vertex 2]],"HIDE","SHOW")</f>
        <v>HIDE</v>
      </c>
      <c r="BE1271" s="124" t="e">
        <f>REPLACE(INDEX(GroupVertices[Group], MATCH(Edges[[#This Row],[Vertex 1]],GroupVertices[Vertex],0)),1,1,"")</f>
        <v>#N/A</v>
      </c>
      <c r="BF1271" s="124" t="e">
        <f>REPLACE(INDEX(GroupVertices[Group], MATCH(Edges[[#This Row],[Vertex 2]],GroupVertices[Vertex],0)),1,1,"")</f>
        <v>#N/A</v>
      </c>
    </row>
    <row r="1272" spans="1:58" x14ac:dyDescent="0.25">
      <c r="A1272" s="64" t="s">
        <v>1021</v>
      </c>
      <c r="B1272" s="64" t="s">
        <v>1549</v>
      </c>
      <c r="C1272" s="65"/>
      <c r="D1272" s="66"/>
      <c r="E1272" s="67"/>
      <c r="F1272" s="68"/>
      <c r="G1272" s="65" t="str">
        <f>IF(Edges[[#This Row],[Vertex 1]]=Edges[[#This Row],[Vertex 2]],"HIDE","SHOW")</f>
        <v>SHOW</v>
      </c>
      <c r="H1272" s="69"/>
      <c r="I1272" s="70"/>
      <c r="J1272" s="70"/>
      <c r="K1272" s="34" t="s">
        <v>65</v>
      </c>
      <c r="L1272" s="77">
        <v>1272</v>
      </c>
      <c r="M1272" s="77"/>
      <c r="N1272" s="72"/>
      <c r="O1272" s="79" t="s">
        <v>1646</v>
      </c>
      <c r="P1272" s="81">
        <v>42853.94263888889</v>
      </c>
      <c r="Q1272" s="79" t="s">
        <v>2386</v>
      </c>
      <c r="R1272" s="82" t="s">
        <v>3604</v>
      </c>
      <c r="S1272" s="79" t="s">
        <v>4027</v>
      </c>
      <c r="T1272" s="79"/>
      <c r="U1272" s="79"/>
      <c r="V1272" s="82" t="s">
        <v>5363</v>
      </c>
      <c r="W1272" s="81">
        <v>42853.94263888889</v>
      </c>
      <c r="X1272" s="82" t="s">
        <v>6848</v>
      </c>
      <c r="Y1272" s="79"/>
      <c r="Z1272" s="79"/>
      <c r="AA1272" s="83" t="s">
        <v>8895</v>
      </c>
      <c r="AB1272" s="79"/>
      <c r="AC1272" s="79" t="b">
        <v>0</v>
      </c>
      <c r="AD1272" s="79">
        <v>0</v>
      </c>
      <c r="AE1272" s="83" t="s">
        <v>9915</v>
      </c>
      <c r="AF1272" s="79" t="b">
        <v>0</v>
      </c>
      <c r="AG1272" s="79" t="s">
        <v>9963</v>
      </c>
      <c r="AH1272" s="79"/>
      <c r="AI1272" s="83" t="s">
        <v>9915</v>
      </c>
      <c r="AJ1272" s="79" t="b">
        <v>0</v>
      </c>
      <c r="AK1272" s="79">
        <v>0</v>
      </c>
      <c r="AL1272" s="83" t="s">
        <v>9915</v>
      </c>
      <c r="AM1272" s="79" t="s">
        <v>9990</v>
      </c>
      <c r="AN1272" s="79" t="b">
        <v>0</v>
      </c>
      <c r="AO1272" s="83" t="s">
        <v>8895</v>
      </c>
      <c r="AP1272" s="79" t="s">
        <v>179</v>
      </c>
      <c r="AQ1272" s="79">
        <v>0</v>
      </c>
      <c r="AR1272" s="79">
        <v>0</v>
      </c>
      <c r="AS1272" s="79"/>
      <c r="AT1272" s="79"/>
      <c r="AU1272" s="79"/>
      <c r="AV1272" s="79"/>
      <c r="AW1272" s="79"/>
      <c r="AX1272" s="79"/>
      <c r="AY1272" s="79"/>
      <c r="AZ1272" s="79"/>
      <c r="BA1272">
        <v>1</v>
      </c>
      <c r="BB1272">
        <v>0</v>
      </c>
      <c r="BC1272" s="79" t="str">
        <f>IF(Edges[[#This Row],[Sentiment]]=0,"NEUTRAL",IF(Edges[[#This Row],[Sentiment]]=1,"POSITIVE",IF(Edges[[#This Row],[Sentiment]]=-1,"NEGATIVE")))</f>
        <v>NEUTRAL</v>
      </c>
      <c r="BD1272" s="79" t="str">
        <f>IF(Edges[[#This Row],[Vertex 1]]=Edges[[#This Row],[Vertex 2]],"HIDE","SHOW")</f>
        <v>SHOW</v>
      </c>
      <c r="BE1272" s="78" t="str">
        <f>REPLACE(INDEX(GroupVertices[Group], MATCH(Edges[[#This Row],[Vertex 1]],GroupVertices[Vertex],0)),1,1,"")</f>
        <v>EUTRAL</v>
      </c>
      <c r="BF1272" s="78" t="str">
        <f>REPLACE(INDEX(GroupVertices[Group], MATCH(Edges[[#This Row],[Vertex 2]],GroupVertices[Vertex],0)),1,1,"")</f>
        <v>eneral</v>
      </c>
    </row>
    <row r="1273" spans="1:58" hidden="1" x14ac:dyDescent="0.25">
      <c r="A1273" s="64" t="s">
        <v>1022</v>
      </c>
      <c r="B1273" s="64" t="s">
        <v>1022</v>
      </c>
      <c r="C1273" s="65"/>
      <c r="D1273" s="66"/>
      <c r="E1273" s="67"/>
      <c r="F1273" s="68"/>
      <c r="G1273" s="65" t="str">
        <f>IF(Edges[[#This Row],[Vertex 1]]=Edges[[#This Row],[Vertex 2]],"HIDE","SHOW")</f>
        <v>HIDE</v>
      </c>
      <c r="H1273" s="69"/>
      <c r="I1273" s="70"/>
      <c r="J1273" s="70"/>
      <c r="K1273" s="34"/>
      <c r="L1273" s="77"/>
      <c r="M1273" s="77"/>
      <c r="N1273" s="72"/>
      <c r="O1273" s="79" t="s">
        <v>179</v>
      </c>
      <c r="P1273" s="81">
        <v>42852.969583333332</v>
      </c>
      <c r="Q1273" s="79" t="s">
        <v>2387</v>
      </c>
      <c r="R1273" s="82" t="s">
        <v>3605</v>
      </c>
      <c r="S1273" s="79" t="s">
        <v>4061</v>
      </c>
      <c r="T1273" s="79"/>
      <c r="U1273" s="79"/>
      <c r="V1273" s="82" t="s">
        <v>5364</v>
      </c>
      <c r="W1273" s="81">
        <v>42852.969583333332</v>
      </c>
      <c r="X1273" s="82" t="s">
        <v>6849</v>
      </c>
      <c r="Y1273" s="79"/>
      <c r="Z1273" s="79"/>
      <c r="AA1273" s="83" t="s">
        <v>8896</v>
      </c>
      <c r="AB1273" s="79"/>
      <c r="AC1273" s="79" t="b">
        <v>0</v>
      </c>
      <c r="AD1273" s="79">
        <v>0</v>
      </c>
      <c r="AE1273" s="83" t="s">
        <v>9915</v>
      </c>
      <c r="AF1273" s="79" t="b">
        <v>0</v>
      </c>
      <c r="AG1273" s="79" t="s">
        <v>9963</v>
      </c>
      <c r="AH1273" s="79"/>
      <c r="AI1273" s="83" t="s">
        <v>9915</v>
      </c>
      <c r="AJ1273" s="79" t="b">
        <v>0</v>
      </c>
      <c r="AK1273" s="79">
        <v>0</v>
      </c>
      <c r="AL1273" s="83" t="s">
        <v>9915</v>
      </c>
      <c r="AM1273" s="79" t="s">
        <v>10010</v>
      </c>
      <c r="AN1273" s="79" t="b">
        <v>0</v>
      </c>
      <c r="AO1273" s="83" t="s">
        <v>8896</v>
      </c>
      <c r="AP1273" s="79" t="s">
        <v>179</v>
      </c>
      <c r="AQ1273" s="79">
        <v>0</v>
      </c>
      <c r="AR1273" s="79">
        <v>0</v>
      </c>
      <c r="AS1273" s="79"/>
      <c r="AT1273" s="79"/>
      <c r="AU1273" s="79"/>
      <c r="AV1273" s="79"/>
      <c r="AW1273" s="79"/>
      <c r="AX1273" s="79"/>
      <c r="AY1273" s="79"/>
      <c r="AZ1273" s="79"/>
      <c r="BA1273">
        <v>3</v>
      </c>
      <c r="BB1273">
        <v>0</v>
      </c>
      <c r="BC1273" s="79" t="str">
        <f>IF(Edges[[#This Row],[Sentiment]]=0,"NEUTRAL",IF(Edges[[#This Row],[Sentiment]]=1,"POSITIVE",IF(Edges[[#This Row],[Sentiment]]=-1,"NEGATIVE")))</f>
        <v>NEUTRAL</v>
      </c>
      <c r="BD1273" s="79" t="str">
        <f>IF(Edges[[#This Row],[Vertex 1]]=Edges[[#This Row],[Vertex 2]],"HIDE","SHOW")</f>
        <v>HIDE</v>
      </c>
      <c r="BE1273" s="124" t="e">
        <f>REPLACE(INDEX(GroupVertices[Group], MATCH(Edges[[#This Row],[Vertex 1]],GroupVertices[Vertex],0)),1,1,"")</f>
        <v>#N/A</v>
      </c>
      <c r="BF1273" s="124" t="e">
        <f>REPLACE(INDEX(GroupVertices[Group], MATCH(Edges[[#This Row],[Vertex 2]],GroupVertices[Vertex],0)),1,1,"")</f>
        <v>#N/A</v>
      </c>
    </row>
    <row r="1274" spans="1:58" hidden="1" x14ac:dyDescent="0.25">
      <c r="A1274" s="64" t="s">
        <v>1022</v>
      </c>
      <c r="B1274" s="64" t="s">
        <v>1022</v>
      </c>
      <c r="C1274" s="65"/>
      <c r="D1274" s="66"/>
      <c r="E1274" s="67"/>
      <c r="F1274" s="68"/>
      <c r="G1274" s="65" t="str">
        <f>IF(Edges[[#This Row],[Vertex 1]]=Edges[[#This Row],[Vertex 2]],"HIDE","SHOW")</f>
        <v>HIDE</v>
      </c>
      <c r="H1274" s="69"/>
      <c r="I1274" s="70"/>
      <c r="J1274" s="70"/>
      <c r="K1274" s="34"/>
      <c r="L1274" s="77"/>
      <c r="M1274" s="77"/>
      <c r="N1274" s="72"/>
      <c r="O1274" s="79" t="s">
        <v>179</v>
      </c>
      <c r="P1274" s="81">
        <v>42853.344351851854</v>
      </c>
      <c r="Q1274" s="79" t="s">
        <v>2388</v>
      </c>
      <c r="R1274" s="82" t="s">
        <v>3606</v>
      </c>
      <c r="S1274" s="79" t="s">
        <v>4061</v>
      </c>
      <c r="T1274" s="79"/>
      <c r="U1274" s="79"/>
      <c r="V1274" s="82" t="s">
        <v>5364</v>
      </c>
      <c r="W1274" s="81">
        <v>42853.344351851854</v>
      </c>
      <c r="X1274" s="82" t="s">
        <v>6850</v>
      </c>
      <c r="Y1274" s="79"/>
      <c r="Z1274" s="79"/>
      <c r="AA1274" s="83" t="s">
        <v>8897</v>
      </c>
      <c r="AB1274" s="79"/>
      <c r="AC1274" s="79" t="b">
        <v>0</v>
      </c>
      <c r="AD1274" s="79">
        <v>0</v>
      </c>
      <c r="AE1274" s="83" t="s">
        <v>9915</v>
      </c>
      <c r="AF1274" s="79" t="b">
        <v>0</v>
      </c>
      <c r="AG1274" s="79" t="s">
        <v>9963</v>
      </c>
      <c r="AH1274" s="79"/>
      <c r="AI1274" s="83" t="s">
        <v>9915</v>
      </c>
      <c r="AJ1274" s="79" t="b">
        <v>0</v>
      </c>
      <c r="AK1274" s="79">
        <v>0</v>
      </c>
      <c r="AL1274" s="83" t="s">
        <v>9915</v>
      </c>
      <c r="AM1274" s="79" t="s">
        <v>10010</v>
      </c>
      <c r="AN1274" s="79" t="b">
        <v>0</v>
      </c>
      <c r="AO1274" s="83" t="s">
        <v>8897</v>
      </c>
      <c r="AP1274" s="79" t="s">
        <v>179</v>
      </c>
      <c r="AQ1274" s="79">
        <v>0</v>
      </c>
      <c r="AR1274" s="79">
        <v>0</v>
      </c>
      <c r="AS1274" s="79"/>
      <c r="AT1274" s="79"/>
      <c r="AU1274" s="79"/>
      <c r="AV1274" s="79"/>
      <c r="AW1274" s="79"/>
      <c r="AX1274" s="79"/>
      <c r="AY1274" s="79"/>
      <c r="AZ1274" s="79"/>
      <c r="BA1274">
        <v>3</v>
      </c>
      <c r="BB1274">
        <v>0</v>
      </c>
      <c r="BC1274" s="79" t="str">
        <f>IF(Edges[[#This Row],[Sentiment]]=0,"NEUTRAL",IF(Edges[[#This Row],[Sentiment]]=1,"POSITIVE",IF(Edges[[#This Row],[Sentiment]]=-1,"NEGATIVE")))</f>
        <v>NEUTRAL</v>
      </c>
      <c r="BD1274" s="79" t="str">
        <f>IF(Edges[[#This Row],[Vertex 1]]=Edges[[#This Row],[Vertex 2]],"HIDE","SHOW")</f>
        <v>HIDE</v>
      </c>
      <c r="BE1274" s="124" t="e">
        <f>REPLACE(INDEX(GroupVertices[Group], MATCH(Edges[[#This Row],[Vertex 1]],GroupVertices[Vertex],0)),1,1,"")</f>
        <v>#N/A</v>
      </c>
      <c r="BF1274" s="124" t="e">
        <f>REPLACE(INDEX(GroupVertices[Group], MATCH(Edges[[#This Row],[Vertex 2]],GroupVertices[Vertex],0)),1,1,"")</f>
        <v>#N/A</v>
      </c>
    </row>
    <row r="1275" spans="1:58" hidden="1" x14ac:dyDescent="0.25">
      <c r="A1275" s="64" t="s">
        <v>1022</v>
      </c>
      <c r="B1275" s="64" t="s">
        <v>1022</v>
      </c>
      <c r="C1275" s="65"/>
      <c r="D1275" s="66"/>
      <c r="E1275" s="67"/>
      <c r="F1275" s="68"/>
      <c r="G1275" s="65" t="str">
        <f>IF(Edges[[#This Row],[Vertex 1]]=Edges[[#This Row],[Vertex 2]],"HIDE","SHOW")</f>
        <v>HIDE</v>
      </c>
      <c r="H1275" s="69"/>
      <c r="I1275" s="70"/>
      <c r="J1275" s="70"/>
      <c r="K1275" s="34"/>
      <c r="L1275" s="77"/>
      <c r="M1275" s="77"/>
      <c r="N1275" s="72"/>
      <c r="O1275" s="79" t="s">
        <v>179</v>
      </c>
      <c r="P1275" s="81">
        <v>42854.011967592596</v>
      </c>
      <c r="Q1275" s="79" t="s">
        <v>2389</v>
      </c>
      <c r="R1275" s="82" t="s">
        <v>3607</v>
      </c>
      <c r="S1275" s="79" t="s">
        <v>4061</v>
      </c>
      <c r="T1275" s="79"/>
      <c r="U1275" s="79"/>
      <c r="V1275" s="82" t="s">
        <v>5364</v>
      </c>
      <c r="W1275" s="81">
        <v>42854.011967592596</v>
      </c>
      <c r="X1275" s="82" t="s">
        <v>6851</v>
      </c>
      <c r="Y1275" s="79"/>
      <c r="Z1275" s="79"/>
      <c r="AA1275" s="83" t="s">
        <v>8898</v>
      </c>
      <c r="AB1275" s="79"/>
      <c r="AC1275" s="79" t="b">
        <v>0</v>
      </c>
      <c r="AD1275" s="79">
        <v>0</v>
      </c>
      <c r="AE1275" s="83" t="s">
        <v>9915</v>
      </c>
      <c r="AF1275" s="79" t="b">
        <v>0</v>
      </c>
      <c r="AG1275" s="79" t="s">
        <v>9963</v>
      </c>
      <c r="AH1275" s="79"/>
      <c r="AI1275" s="83" t="s">
        <v>9915</v>
      </c>
      <c r="AJ1275" s="79" t="b">
        <v>0</v>
      </c>
      <c r="AK1275" s="79">
        <v>0</v>
      </c>
      <c r="AL1275" s="83" t="s">
        <v>9915</v>
      </c>
      <c r="AM1275" s="79" t="s">
        <v>10010</v>
      </c>
      <c r="AN1275" s="79" t="b">
        <v>0</v>
      </c>
      <c r="AO1275" s="83" t="s">
        <v>8898</v>
      </c>
      <c r="AP1275" s="79" t="s">
        <v>179</v>
      </c>
      <c r="AQ1275" s="79">
        <v>0</v>
      </c>
      <c r="AR1275" s="79">
        <v>0</v>
      </c>
      <c r="AS1275" s="79"/>
      <c r="AT1275" s="79"/>
      <c r="AU1275" s="79"/>
      <c r="AV1275" s="79"/>
      <c r="AW1275" s="79"/>
      <c r="AX1275" s="79"/>
      <c r="AY1275" s="79"/>
      <c r="AZ1275" s="79"/>
      <c r="BA1275">
        <v>3</v>
      </c>
      <c r="BB1275">
        <v>0</v>
      </c>
      <c r="BC1275" s="79" t="str">
        <f>IF(Edges[[#This Row],[Sentiment]]=0,"NEUTRAL",IF(Edges[[#This Row],[Sentiment]]=1,"POSITIVE",IF(Edges[[#This Row],[Sentiment]]=-1,"NEGATIVE")))</f>
        <v>NEUTRAL</v>
      </c>
      <c r="BD1275" s="79" t="str">
        <f>IF(Edges[[#This Row],[Vertex 1]]=Edges[[#This Row],[Vertex 2]],"HIDE","SHOW")</f>
        <v>HIDE</v>
      </c>
      <c r="BE1275" s="124" t="e">
        <f>REPLACE(INDEX(GroupVertices[Group], MATCH(Edges[[#This Row],[Vertex 1]],GroupVertices[Vertex],0)),1,1,"")</f>
        <v>#N/A</v>
      </c>
      <c r="BF1275" s="124" t="e">
        <f>REPLACE(INDEX(GroupVertices[Group], MATCH(Edges[[#This Row],[Vertex 2]],GroupVertices[Vertex],0)),1,1,"")</f>
        <v>#N/A</v>
      </c>
    </row>
    <row r="1276" spans="1:58" x14ac:dyDescent="0.25">
      <c r="A1276" s="64" t="s">
        <v>1023</v>
      </c>
      <c r="B1276" s="64" t="s">
        <v>1549</v>
      </c>
      <c r="C1276" s="65"/>
      <c r="D1276" s="66"/>
      <c r="E1276" s="67"/>
      <c r="F1276" s="68"/>
      <c r="G1276" s="65" t="str">
        <f>IF(Edges[[#This Row],[Vertex 1]]=Edges[[#This Row],[Vertex 2]],"HIDE","SHOW")</f>
        <v>SHOW</v>
      </c>
      <c r="H1276" s="69"/>
      <c r="I1276" s="70"/>
      <c r="J1276" s="70"/>
      <c r="K1276" s="34" t="s">
        <v>65</v>
      </c>
      <c r="L1276" s="77">
        <v>1276</v>
      </c>
      <c r="M1276" s="77"/>
      <c r="N1276" s="72"/>
      <c r="O1276" s="79" t="s">
        <v>1646</v>
      </c>
      <c r="P1276" s="81">
        <v>42854.027453703704</v>
      </c>
      <c r="Q1276" s="79" t="s">
        <v>2390</v>
      </c>
      <c r="R1276" s="82" t="s">
        <v>3608</v>
      </c>
      <c r="S1276" s="79" t="s">
        <v>4027</v>
      </c>
      <c r="T1276" s="79"/>
      <c r="U1276" s="79"/>
      <c r="V1276" s="82" t="s">
        <v>5365</v>
      </c>
      <c r="W1276" s="81">
        <v>42854.027453703704</v>
      </c>
      <c r="X1276" s="82" t="s">
        <v>6852</v>
      </c>
      <c r="Y1276" s="79"/>
      <c r="Z1276" s="79"/>
      <c r="AA1276" s="83" t="s">
        <v>8899</v>
      </c>
      <c r="AB1276" s="79"/>
      <c r="AC1276" s="79" t="b">
        <v>0</v>
      </c>
      <c r="AD1276" s="79">
        <v>0</v>
      </c>
      <c r="AE1276" s="83" t="s">
        <v>9915</v>
      </c>
      <c r="AF1276" s="79" t="b">
        <v>0</v>
      </c>
      <c r="AG1276" s="79" t="s">
        <v>9963</v>
      </c>
      <c r="AH1276" s="79"/>
      <c r="AI1276" s="83" t="s">
        <v>9915</v>
      </c>
      <c r="AJ1276" s="79" t="b">
        <v>0</v>
      </c>
      <c r="AK1276" s="79">
        <v>0</v>
      </c>
      <c r="AL1276" s="83" t="s">
        <v>9915</v>
      </c>
      <c r="AM1276" s="79" t="s">
        <v>10000</v>
      </c>
      <c r="AN1276" s="79" t="b">
        <v>0</v>
      </c>
      <c r="AO1276" s="83" t="s">
        <v>8899</v>
      </c>
      <c r="AP1276" s="79" t="s">
        <v>179</v>
      </c>
      <c r="AQ1276" s="79">
        <v>0</v>
      </c>
      <c r="AR1276" s="79">
        <v>0</v>
      </c>
      <c r="AS1276" s="79"/>
      <c r="AT1276" s="79"/>
      <c r="AU1276" s="79"/>
      <c r="AV1276" s="79"/>
      <c r="AW1276" s="79"/>
      <c r="AX1276" s="79"/>
      <c r="AY1276" s="79"/>
      <c r="AZ1276" s="79"/>
      <c r="BA1276">
        <v>1</v>
      </c>
      <c r="BB1276">
        <v>0</v>
      </c>
      <c r="BC1276" s="79" t="str">
        <f>IF(Edges[[#This Row],[Sentiment]]=0,"NEUTRAL",IF(Edges[[#This Row],[Sentiment]]=1,"POSITIVE",IF(Edges[[#This Row],[Sentiment]]=-1,"NEGATIVE")))</f>
        <v>NEUTRAL</v>
      </c>
      <c r="BD1276" s="79" t="str">
        <f>IF(Edges[[#This Row],[Vertex 1]]=Edges[[#This Row],[Vertex 2]],"HIDE","SHOW")</f>
        <v>SHOW</v>
      </c>
      <c r="BE1276" s="78" t="str">
        <f>REPLACE(INDEX(GroupVertices[Group], MATCH(Edges[[#This Row],[Vertex 1]],GroupVertices[Vertex],0)),1,1,"")</f>
        <v>EUTRAL</v>
      </c>
      <c r="BF1276" s="78" t="str">
        <f>REPLACE(INDEX(GroupVertices[Group], MATCH(Edges[[#This Row],[Vertex 2]],GroupVertices[Vertex],0)),1,1,"")</f>
        <v>eneral</v>
      </c>
    </row>
    <row r="1277" spans="1:58" hidden="1" x14ac:dyDescent="0.25">
      <c r="A1277" s="64" t="s">
        <v>1024</v>
      </c>
      <c r="B1277" s="64" t="s">
        <v>1024</v>
      </c>
      <c r="C1277" s="65"/>
      <c r="D1277" s="66"/>
      <c r="E1277" s="67"/>
      <c r="F1277" s="68"/>
      <c r="G1277" s="65" t="str">
        <f>IF(Edges[[#This Row],[Vertex 1]]=Edges[[#This Row],[Vertex 2]],"HIDE","SHOW")</f>
        <v>HIDE</v>
      </c>
      <c r="H1277" s="69"/>
      <c r="I1277" s="70"/>
      <c r="J1277" s="70"/>
      <c r="K1277" s="34"/>
      <c r="L1277" s="77"/>
      <c r="M1277" s="77"/>
      <c r="N1277" s="72"/>
      <c r="O1277" s="79" t="s">
        <v>179</v>
      </c>
      <c r="P1277" s="81">
        <v>42854.030127314814</v>
      </c>
      <c r="Q1277" s="79" t="s">
        <v>2391</v>
      </c>
      <c r="R1277" s="82" t="s">
        <v>3478</v>
      </c>
      <c r="S1277" s="79" t="s">
        <v>4037</v>
      </c>
      <c r="T1277" s="79"/>
      <c r="U1277" s="79"/>
      <c r="V1277" s="82" t="s">
        <v>5366</v>
      </c>
      <c r="W1277" s="81">
        <v>42854.030127314814</v>
      </c>
      <c r="X1277" s="82" t="s">
        <v>6853</v>
      </c>
      <c r="Y1277" s="79"/>
      <c r="Z1277" s="79"/>
      <c r="AA1277" s="83" t="s">
        <v>8900</v>
      </c>
      <c r="AB1277" s="79"/>
      <c r="AC1277" s="79" t="b">
        <v>0</v>
      </c>
      <c r="AD1277" s="79">
        <v>0</v>
      </c>
      <c r="AE1277" s="83" t="s">
        <v>9915</v>
      </c>
      <c r="AF1277" s="79" t="b">
        <v>0</v>
      </c>
      <c r="AG1277" s="79" t="s">
        <v>9963</v>
      </c>
      <c r="AH1277" s="79"/>
      <c r="AI1277" s="83" t="s">
        <v>9915</v>
      </c>
      <c r="AJ1277" s="79" t="b">
        <v>0</v>
      </c>
      <c r="AK1277" s="79">
        <v>0</v>
      </c>
      <c r="AL1277" s="83" t="s">
        <v>9915</v>
      </c>
      <c r="AM1277" s="79" t="s">
        <v>10040</v>
      </c>
      <c r="AN1277" s="79" t="b">
        <v>0</v>
      </c>
      <c r="AO1277" s="83" t="s">
        <v>8900</v>
      </c>
      <c r="AP1277" s="79" t="s">
        <v>179</v>
      </c>
      <c r="AQ1277" s="79">
        <v>0</v>
      </c>
      <c r="AR1277" s="79">
        <v>0</v>
      </c>
      <c r="AS1277" s="79"/>
      <c r="AT1277" s="79"/>
      <c r="AU1277" s="79"/>
      <c r="AV1277" s="79"/>
      <c r="AW1277" s="79"/>
      <c r="AX1277" s="79"/>
      <c r="AY1277" s="79"/>
      <c r="AZ1277" s="79"/>
      <c r="BA1277">
        <v>1</v>
      </c>
      <c r="BB1277">
        <v>0</v>
      </c>
      <c r="BC1277" s="79" t="str">
        <f>IF(Edges[[#This Row],[Sentiment]]=0,"NEUTRAL",IF(Edges[[#This Row],[Sentiment]]=1,"POSITIVE",IF(Edges[[#This Row],[Sentiment]]=-1,"NEGATIVE")))</f>
        <v>NEUTRAL</v>
      </c>
      <c r="BD1277" s="79" t="str">
        <f>IF(Edges[[#This Row],[Vertex 1]]=Edges[[#This Row],[Vertex 2]],"HIDE","SHOW")</f>
        <v>HIDE</v>
      </c>
      <c r="BE1277" s="124" t="e">
        <f>REPLACE(INDEX(GroupVertices[Group], MATCH(Edges[[#This Row],[Vertex 1]],GroupVertices[Vertex],0)),1,1,"")</f>
        <v>#N/A</v>
      </c>
      <c r="BF1277" s="124" t="e">
        <f>REPLACE(INDEX(GroupVertices[Group], MATCH(Edges[[#This Row],[Vertex 2]],GroupVertices[Vertex],0)),1,1,"")</f>
        <v>#N/A</v>
      </c>
    </row>
    <row r="1278" spans="1:58" hidden="1" x14ac:dyDescent="0.25">
      <c r="A1278" s="64" t="s">
        <v>1025</v>
      </c>
      <c r="B1278" s="64" t="s">
        <v>1025</v>
      </c>
      <c r="C1278" s="65"/>
      <c r="D1278" s="66"/>
      <c r="E1278" s="67"/>
      <c r="F1278" s="68"/>
      <c r="G1278" s="65" t="str">
        <f>IF(Edges[[#This Row],[Vertex 1]]=Edges[[#This Row],[Vertex 2]],"HIDE","SHOW")</f>
        <v>HIDE</v>
      </c>
      <c r="H1278" s="69"/>
      <c r="I1278" s="70"/>
      <c r="J1278" s="70"/>
      <c r="K1278" s="34"/>
      <c r="L1278" s="77"/>
      <c r="M1278" s="77"/>
      <c r="N1278" s="72"/>
      <c r="O1278" s="79" t="s">
        <v>179</v>
      </c>
      <c r="P1278" s="81">
        <v>42854.031550925924</v>
      </c>
      <c r="Q1278" s="79" t="s">
        <v>2392</v>
      </c>
      <c r="R1278" s="82" t="s">
        <v>3609</v>
      </c>
      <c r="S1278" s="79" t="s">
        <v>4173</v>
      </c>
      <c r="T1278" s="79"/>
      <c r="U1278" s="79"/>
      <c r="V1278" s="82" t="s">
        <v>5367</v>
      </c>
      <c r="W1278" s="81">
        <v>42854.031550925924</v>
      </c>
      <c r="X1278" s="82" t="s">
        <v>6854</v>
      </c>
      <c r="Y1278" s="79"/>
      <c r="Z1278" s="79"/>
      <c r="AA1278" s="83" t="s">
        <v>8901</v>
      </c>
      <c r="AB1278" s="79"/>
      <c r="AC1278" s="79" t="b">
        <v>0</v>
      </c>
      <c r="AD1278" s="79">
        <v>0</v>
      </c>
      <c r="AE1278" s="83" t="s">
        <v>9915</v>
      </c>
      <c r="AF1278" s="79" t="b">
        <v>0</v>
      </c>
      <c r="AG1278" s="79" t="s">
        <v>9963</v>
      </c>
      <c r="AH1278" s="79"/>
      <c r="AI1278" s="83" t="s">
        <v>9915</v>
      </c>
      <c r="AJ1278" s="79" t="b">
        <v>0</v>
      </c>
      <c r="AK1278" s="79">
        <v>0</v>
      </c>
      <c r="AL1278" s="83" t="s">
        <v>9915</v>
      </c>
      <c r="AM1278" s="79" t="s">
        <v>9998</v>
      </c>
      <c r="AN1278" s="79" t="b">
        <v>0</v>
      </c>
      <c r="AO1278" s="83" t="s">
        <v>8901</v>
      </c>
      <c r="AP1278" s="79" t="s">
        <v>179</v>
      </c>
      <c r="AQ1278" s="79">
        <v>0</v>
      </c>
      <c r="AR1278" s="79">
        <v>0</v>
      </c>
      <c r="AS1278" s="79"/>
      <c r="AT1278" s="79"/>
      <c r="AU1278" s="79"/>
      <c r="AV1278" s="79"/>
      <c r="AW1278" s="79"/>
      <c r="AX1278" s="79"/>
      <c r="AY1278" s="79"/>
      <c r="AZ1278" s="79"/>
      <c r="BA1278">
        <v>1</v>
      </c>
      <c r="BB1278">
        <v>0</v>
      </c>
      <c r="BC1278" s="79" t="str">
        <f>IF(Edges[[#This Row],[Sentiment]]=0,"NEUTRAL",IF(Edges[[#This Row],[Sentiment]]=1,"POSITIVE",IF(Edges[[#This Row],[Sentiment]]=-1,"NEGATIVE")))</f>
        <v>NEUTRAL</v>
      </c>
      <c r="BD1278" s="79" t="str">
        <f>IF(Edges[[#This Row],[Vertex 1]]=Edges[[#This Row],[Vertex 2]],"HIDE","SHOW")</f>
        <v>HIDE</v>
      </c>
      <c r="BE1278" s="124" t="e">
        <f>REPLACE(INDEX(GroupVertices[Group], MATCH(Edges[[#This Row],[Vertex 1]],GroupVertices[Vertex],0)),1,1,"")</f>
        <v>#N/A</v>
      </c>
      <c r="BF1278" s="124" t="e">
        <f>REPLACE(INDEX(GroupVertices[Group], MATCH(Edges[[#This Row],[Vertex 2]],GroupVertices[Vertex],0)),1,1,"")</f>
        <v>#N/A</v>
      </c>
    </row>
    <row r="1279" spans="1:58" hidden="1" x14ac:dyDescent="0.25">
      <c r="A1279" s="64" t="s">
        <v>1026</v>
      </c>
      <c r="B1279" s="64" t="s">
        <v>1026</v>
      </c>
      <c r="C1279" s="65"/>
      <c r="D1279" s="66"/>
      <c r="E1279" s="67"/>
      <c r="F1279" s="68"/>
      <c r="G1279" s="65" t="str">
        <f>IF(Edges[[#This Row],[Vertex 1]]=Edges[[#This Row],[Vertex 2]],"HIDE","SHOW")</f>
        <v>HIDE</v>
      </c>
      <c r="H1279" s="69"/>
      <c r="I1279" s="70"/>
      <c r="J1279" s="70"/>
      <c r="K1279" s="34"/>
      <c r="L1279" s="77"/>
      <c r="M1279" s="77"/>
      <c r="N1279" s="72"/>
      <c r="O1279" s="79" t="s">
        <v>179</v>
      </c>
      <c r="P1279" s="81">
        <v>42854.033275462964</v>
      </c>
      <c r="Q1279" s="79" t="s">
        <v>2393</v>
      </c>
      <c r="R1279" s="82" t="s">
        <v>3478</v>
      </c>
      <c r="S1279" s="79" t="s">
        <v>4037</v>
      </c>
      <c r="T1279" s="79"/>
      <c r="U1279" s="79"/>
      <c r="V1279" s="82" t="s">
        <v>5368</v>
      </c>
      <c r="W1279" s="81">
        <v>42854.033275462964</v>
      </c>
      <c r="X1279" s="82" t="s">
        <v>6855</v>
      </c>
      <c r="Y1279" s="79"/>
      <c r="Z1279" s="79"/>
      <c r="AA1279" s="83" t="s">
        <v>8902</v>
      </c>
      <c r="AB1279" s="79"/>
      <c r="AC1279" s="79" t="b">
        <v>0</v>
      </c>
      <c r="AD1279" s="79">
        <v>0</v>
      </c>
      <c r="AE1279" s="83" t="s">
        <v>9915</v>
      </c>
      <c r="AF1279" s="79" t="b">
        <v>0</v>
      </c>
      <c r="AG1279" s="79" t="s">
        <v>9963</v>
      </c>
      <c r="AH1279" s="79"/>
      <c r="AI1279" s="83" t="s">
        <v>9915</v>
      </c>
      <c r="AJ1279" s="79" t="b">
        <v>0</v>
      </c>
      <c r="AK1279" s="79">
        <v>0</v>
      </c>
      <c r="AL1279" s="83" t="s">
        <v>9915</v>
      </c>
      <c r="AM1279" s="79" t="s">
        <v>10040</v>
      </c>
      <c r="AN1279" s="79" t="b">
        <v>0</v>
      </c>
      <c r="AO1279" s="83" t="s">
        <v>8902</v>
      </c>
      <c r="AP1279" s="79" t="s">
        <v>179</v>
      </c>
      <c r="AQ1279" s="79">
        <v>0</v>
      </c>
      <c r="AR1279" s="79">
        <v>0</v>
      </c>
      <c r="AS1279" s="79"/>
      <c r="AT1279" s="79"/>
      <c r="AU1279" s="79"/>
      <c r="AV1279" s="79"/>
      <c r="AW1279" s="79"/>
      <c r="AX1279" s="79"/>
      <c r="AY1279" s="79"/>
      <c r="AZ1279" s="79"/>
      <c r="BA1279">
        <v>1</v>
      </c>
      <c r="BB1279">
        <v>0</v>
      </c>
      <c r="BC1279" s="79" t="str">
        <f>IF(Edges[[#This Row],[Sentiment]]=0,"NEUTRAL",IF(Edges[[#This Row],[Sentiment]]=1,"POSITIVE",IF(Edges[[#This Row],[Sentiment]]=-1,"NEGATIVE")))</f>
        <v>NEUTRAL</v>
      </c>
      <c r="BD1279" s="79" t="str">
        <f>IF(Edges[[#This Row],[Vertex 1]]=Edges[[#This Row],[Vertex 2]],"HIDE","SHOW")</f>
        <v>HIDE</v>
      </c>
      <c r="BE1279" s="124" t="e">
        <f>REPLACE(INDEX(GroupVertices[Group], MATCH(Edges[[#This Row],[Vertex 1]],GroupVertices[Vertex],0)),1,1,"")</f>
        <v>#N/A</v>
      </c>
      <c r="BF1279" s="124" t="e">
        <f>REPLACE(INDEX(GroupVertices[Group], MATCH(Edges[[#This Row],[Vertex 2]],GroupVertices[Vertex],0)),1,1,"")</f>
        <v>#N/A</v>
      </c>
    </row>
    <row r="1280" spans="1:58" hidden="1" x14ac:dyDescent="0.25">
      <c r="A1280" s="64" t="s">
        <v>1027</v>
      </c>
      <c r="B1280" s="64" t="s">
        <v>1027</v>
      </c>
      <c r="C1280" s="65"/>
      <c r="D1280" s="66"/>
      <c r="E1280" s="67"/>
      <c r="F1280" s="68"/>
      <c r="G1280" s="65" t="str">
        <f>IF(Edges[[#This Row],[Vertex 1]]=Edges[[#This Row],[Vertex 2]],"HIDE","SHOW")</f>
        <v>HIDE</v>
      </c>
      <c r="H1280" s="69"/>
      <c r="I1280" s="70"/>
      <c r="J1280" s="70"/>
      <c r="K1280" s="34"/>
      <c r="L1280" s="77"/>
      <c r="M1280" s="77"/>
      <c r="N1280" s="72"/>
      <c r="O1280" s="79" t="s">
        <v>179</v>
      </c>
      <c r="P1280" s="81">
        <v>42854.037256944444</v>
      </c>
      <c r="Q1280" s="79" t="s">
        <v>2394</v>
      </c>
      <c r="R1280" s="82" t="s">
        <v>3478</v>
      </c>
      <c r="S1280" s="79" t="s">
        <v>4037</v>
      </c>
      <c r="T1280" s="79"/>
      <c r="U1280" s="79"/>
      <c r="V1280" s="82" t="s">
        <v>4787</v>
      </c>
      <c r="W1280" s="81">
        <v>42854.037256944444</v>
      </c>
      <c r="X1280" s="82" t="s">
        <v>6856</v>
      </c>
      <c r="Y1280" s="79"/>
      <c r="Z1280" s="79"/>
      <c r="AA1280" s="83" t="s">
        <v>8903</v>
      </c>
      <c r="AB1280" s="79"/>
      <c r="AC1280" s="79" t="b">
        <v>0</v>
      </c>
      <c r="AD1280" s="79">
        <v>0</v>
      </c>
      <c r="AE1280" s="83" t="s">
        <v>9915</v>
      </c>
      <c r="AF1280" s="79" t="b">
        <v>0</v>
      </c>
      <c r="AG1280" s="79" t="s">
        <v>9963</v>
      </c>
      <c r="AH1280" s="79"/>
      <c r="AI1280" s="83" t="s">
        <v>9915</v>
      </c>
      <c r="AJ1280" s="79" t="b">
        <v>0</v>
      </c>
      <c r="AK1280" s="79">
        <v>0</v>
      </c>
      <c r="AL1280" s="83" t="s">
        <v>9915</v>
      </c>
      <c r="AM1280" s="79" t="s">
        <v>10040</v>
      </c>
      <c r="AN1280" s="79" t="b">
        <v>0</v>
      </c>
      <c r="AO1280" s="83" t="s">
        <v>8903</v>
      </c>
      <c r="AP1280" s="79" t="s">
        <v>179</v>
      </c>
      <c r="AQ1280" s="79">
        <v>0</v>
      </c>
      <c r="AR1280" s="79">
        <v>0</v>
      </c>
      <c r="AS1280" s="79"/>
      <c r="AT1280" s="79"/>
      <c r="AU1280" s="79"/>
      <c r="AV1280" s="79"/>
      <c r="AW1280" s="79"/>
      <c r="AX1280" s="79"/>
      <c r="AY1280" s="79"/>
      <c r="AZ1280" s="79"/>
      <c r="BA1280">
        <v>1</v>
      </c>
      <c r="BB1280">
        <v>0</v>
      </c>
      <c r="BC1280" s="79" t="str">
        <f>IF(Edges[[#This Row],[Sentiment]]=0,"NEUTRAL",IF(Edges[[#This Row],[Sentiment]]=1,"POSITIVE",IF(Edges[[#This Row],[Sentiment]]=-1,"NEGATIVE")))</f>
        <v>NEUTRAL</v>
      </c>
      <c r="BD1280" s="79" t="str">
        <f>IF(Edges[[#This Row],[Vertex 1]]=Edges[[#This Row],[Vertex 2]],"HIDE","SHOW")</f>
        <v>HIDE</v>
      </c>
      <c r="BE1280" s="124" t="e">
        <f>REPLACE(INDEX(GroupVertices[Group], MATCH(Edges[[#This Row],[Vertex 1]],GroupVertices[Vertex],0)),1,1,"")</f>
        <v>#N/A</v>
      </c>
      <c r="BF1280" s="124" t="e">
        <f>REPLACE(INDEX(GroupVertices[Group], MATCH(Edges[[#This Row],[Vertex 2]],GroupVertices[Vertex],0)),1,1,"")</f>
        <v>#N/A</v>
      </c>
    </row>
    <row r="1281" spans="1:58" hidden="1" x14ac:dyDescent="0.25">
      <c r="A1281" s="64" t="s">
        <v>1028</v>
      </c>
      <c r="B1281" s="64" t="s">
        <v>1028</v>
      </c>
      <c r="C1281" s="65"/>
      <c r="D1281" s="66"/>
      <c r="E1281" s="67"/>
      <c r="F1281" s="68"/>
      <c r="G1281" s="65" t="str">
        <f>IF(Edges[[#This Row],[Vertex 1]]=Edges[[#This Row],[Vertex 2]],"HIDE","SHOW")</f>
        <v>HIDE</v>
      </c>
      <c r="H1281" s="69"/>
      <c r="I1281" s="70"/>
      <c r="J1281" s="70"/>
      <c r="K1281" s="34"/>
      <c r="L1281" s="77"/>
      <c r="M1281" s="77"/>
      <c r="N1281" s="72"/>
      <c r="O1281" s="79" t="s">
        <v>179</v>
      </c>
      <c r="P1281" s="81">
        <v>42854.04383101852</v>
      </c>
      <c r="Q1281" s="79" t="s">
        <v>2395</v>
      </c>
      <c r="R1281" s="82" t="s">
        <v>3610</v>
      </c>
      <c r="S1281" s="79" t="s">
        <v>4173</v>
      </c>
      <c r="T1281" s="79"/>
      <c r="U1281" s="79"/>
      <c r="V1281" s="82" t="s">
        <v>5369</v>
      </c>
      <c r="W1281" s="81">
        <v>42854.04383101852</v>
      </c>
      <c r="X1281" s="82" t="s">
        <v>6857</v>
      </c>
      <c r="Y1281" s="79"/>
      <c r="Z1281" s="79"/>
      <c r="AA1281" s="83" t="s">
        <v>8904</v>
      </c>
      <c r="AB1281" s="79"/>
      <c r="AC1281" s="79" t="b">
        <v>0</v>
      </c>
      <c r="AD1281" s="79">
        <v>0</v>
      </c>
      <c r="AE1281" s="83" t="s">
        <v>9915</v>
      </c>
      <c r="AF1281" s="79" t="b">
        <v>0</v>
      </c>
      <c r="AG1281" s="79" t="s">
        <v>9963</v>
      </c>
      <c r="AH1281" s="79"/>
      <c r="AI1281" s="83" t="s">
        <v>9915</v>
      </c>
      <c r="AJ1281" s="79" t="b">
        <v>0</v>
      </c>
      <c r="AK1281" s="79">
        <v>0</v>
      </c>
      <c r="AL1281" s="83" t="s">
        <v>9915</v>
      </c>
      <c r="AM1281" s="79" t="s">
        <v>4133</v>
      </c>
      <c r="AN1281" s="79" t="b">
        <v>0</v>
      </c>
      <c r="AO1281" s="83" t="s">
        <v>8904</v>
      </c>
      <c r="AP1281" s="79" t="s">
        <v>179</v>
      </c>
      <c r="AQ1281" s="79">
        <v>0</v>
      </c>
      <c r="AR1281" s="79">
        <v>0</v>
      </c>
      <c r="AS1281" s="79"/>
      <c r="AT1281" s="79"/>
      <c r="AU1281" s="79"/>
      <c r="AV1281" s="79"/>
      <c r="AW1281" s="79"/>
      <c r="AX1281" s="79"/>
      <c r="AY1281" s="79"/>
      <c r="AZ1281" s="79"/>
      <c r="BA1281">
        <v>1</v>
      </c>
      <c r="BB1281">
        <v>0</v>
      </c>
      <c r="BC1281" s="79" t="str">
        <f>IF(Edges[[#This Row],[Sentiment]]=0,"NEUTRAL",IF(Edges[[#This Row],[Sentiment]]=1,"POSITIVE",IF(Edges[[#This Row],[Sentiment]]=-1,"NEGATIVE")))</f>
        <v>NEUTRAL</v>
      </c>
      <c r="BD1281" s="79" t="str">
        <f>IF(Edges[[#This Row],[Vertex 1]]=Edges[[#This Row],[Vertex 2]],"HIDE","SHOW")</f>
        <v>HIDE</v>
      </c>
      <c r="BE1281" s="124" t="e">
        <f>REPLACE(INDEX(GroupVertices[Group], MATCH(Edges[[#This Row],[Vertex 1]],GroupVertices[Vertex],0)),1,1,"")</f>
        <v>#N/A</v>
      </c>
      <c r="BF1281" s="124" t="e">
        <f>REPLACE(INDEX(GroupVertices[Group], MATCH(Edges[[#This Row],[Vertex 2]],GroupVertices[Vertex],0)),1,1,"")</f>
        <v>#N/A</v>
      </c>
    </row>
    <row r="1282" spans="1:58" x14ac:dyDescent="0.25">
      <c r="A1282" s="64" t="s">
        <v>1029</v>
      </c>
      <c r="B1282" s="64" t="s">
        <v>1549</v>
      </c>
      <c r="C1282" s="65"/>
      <c r="D1282" s="66"/>
      <c r="E1282" s="67"/>
      <c r="F1282" s="68"/>
      <c r="G1282" s="65" t="str">
        <f>IF(Edges[[#This Row],[Vertex 1]]=Edges[[#This Row],[Vertex 2]],"HIDE","SHOW")</f>
        <v>SHOW</v>
      </c>
      <c r="H1282" s="69"/>
      <c r="I1282" s="70"/>
      <c r="J1282" s="70"/>
      <c r="K1282" s="34" t="s">
        <v>65</v>
      </c>
      <c r="L1282" s="77">
        <v>1282</v>
      </c>
      <c r="M1282" s="77"/>
      <c r="N1282" s="72"/>
      <c r="O1282" s="79" t="s">
        <v>1646</v>
      </c>
      <c r="P1282" s="81">
        <v>42854.044432870367</v>
      </c>
      <c r="Q1282" s="79" t="s">
        <v>2396</v>
      </c>
      <c r="R1282" s="82" t="s">
        <v>3611</v>
      </c>
      <c r="S1282" s="79" t="s">
        <v>4027</v>
      </c>
      <c r="T1282" s="79"/>
      <c r="U1282" s="79"/>
      <c r="V1282" s="82" t="s">
        <v>5370</v>
      </c>
      <c r="W1282" s="81">
        <v>42854.044432870367</v>
      </c>
      <c r="X1282" s="82" t="s">
        <v>6858</v>
      </c>
      <c r="Y1282" s="79"/>
      <c r="Z1282" s="79"/>
      <c r="AA1282" s="83" t="s">
        <v>8905</v>
      </c>
      <c r="AB1282" s="79"/>
      <c r="AC1282" s="79" t="b">
        <v>0</v>
      </c>
      <c r="AD1282" s="79">
        <v>0</v>
      </c>
      <c r="AE1282" s="83" t="s">
        <v>9915</v>
      </c>
      <c r="AF1282" s="79" t="b">
        <v>0</v>
      </c>
      <c r="AG1282" s="79" t="s">
        <v>9963</v>
      </c>
      <c r="AH1282" s="79"/>
      <c r="AI1282" s="83" t="s">
        <v>9915</v>
      </c>
      <c r="AJ1282" s="79" t="b">
        <v>0</v>
      </c>
      <c r="AK1282" s="79">
        <v>0</v>
      </c>
      <c r="AL1282" s="83" t="s">
        <v>9915</v>
      </c>
      <c r="AM1282" s="79" t="s">
        <v>10000</v>
      </c>
      <c r="AN1282" s="79" t="b">
        <v>0</v>
      </c>
      <c r="AO1282" s="83" t="s">
        <v>8905</v>
      </c>
      <c r="AP1282" s="79" t="s">
        <v>179</v>
      </c>
      <c r="AQ1282" s="79">
        <v>0</v>
      </c>
      <c r="AR1282" s="79">
        <v>0</v>
      </c>
      <c r="AS1282" s="79"/>
      <c r="AT1282" s="79"/>
      <c r="AU1282" s="79"/>
      <c r="AV1282" s="79"/>
      <c r="AW1282" s="79"/>
      <c r="AX1282" s="79"/>
      <c r="AY1282" s="79"/>
      <c r="AZ1282" s="79"/>
      <c r="BA1282">
        <v>1</v>
      </c>
      <c r="BB1282">
        <v>0</v>
      </c>
      <c r="BC1282" s="79" t="str">
        <f>IF(Edges[[#This Row],[Sentiment]]=0,"NEUTRAL",IF(Edges[[#This Row],[Sentiment]]=1,"POSITIVE",IF(Edges[[#This Row],[Sentiment]]=-1,"NEGATIVE")))</f>
        <v>NEUTRAL</v>
      </c>
      <c r="BD1282" s="79" t="str">
        <f>IF(Edges[[#This Row],[Vertex 1]]=Edges[[#This Row],[Vertex 2]],"HIDE","SHOW")</f>
        <v>SHOW</v>
      </c>
      <c r="BE1282" s="78" t="str">
        <f>REPLACE(INDEX(GroupVertices[Group], MATCH(Edges[[#This Row],[Vertex 1]],GroupVertices[Vertex],0)),1,1,"")</f>
        <v>EUTRAL</v>
      </c>
      <c r="BF1282" s="78" t="str">
        <f>REPLACE(INDEX(GroupVertices[Group], MATCH(Edges[[#This Row],[Vertex 2]],GroupVertices[Vertex],0)),1,1,"")</f>
        <v>eneral</v>
      </c>
    </row>
    <row r="1283" spans="1:58" hidden="1" x14ac:dyDescent="0.25">
      <c r="A1283" s="64" t="s">
        <v>1030</v>
      </c>
      <c r="B1283" s="64" t="s">
        <v>1030</v>
      </c>
      <c r="C1283" s="65"/>
      <c r="D1283" s="66"/>
      <c r="E1283" s="67"/>
      <c r="F1283" s="68"/>
      <c r="G1283" s="65" t="str">
        <f>IF(Edges[[#This Row],[Vertex 1]]=Edges[[#This Row],[Vertex 2]],"HIDE","SHOW")</f>
        <v>HIDE</v>
      </c>
      <c r="H1283" s="69"/>
      <c r="I1283" s="70"/>
      <c r="J1283" s="70"/>
      <c r="K1283" s="34"/>
      <c r="L1283" s="77"/>
      <c r="M1283" s="77"/>
      <c r="N1283" s="72"/>
      <c r="O1283" s="79" t="s">
        <v>179</v>
      </c>
      <c r="P1283" s="81">
        <v>42851.821504629632</v>
      </c>
      <c r="Q1283" s="79" t="s">
        <v>2397</v>
      </c>
      <c r="R1283" s="82" t="s">
        <v>3612</v>
      </c>
      <c r="S1283" s="79" t="s">
        <v>4174</v>
      </c>
      <c r="T1283" s="79"/>
      <c r="U1283" s="79"/>
      <c r="V1283" s="82" t="s">
        <v>5371</v>
      </c>
      <c r="W1283" s="81">
        <v>42851.821504629632</v>
      </c>
      <c r="X1283" s="82" t="s">
        <v>6859</v>
      </c>
      <c r="Y1283" s="79"/>
      <c r="Z1283" s="79"/>
      <c r="AA1283" s="83" t="s">
        <v>8906</v>
      </c>
      <c r="AB1283" s="79"/>
      <c r="AC1283" s="79" t="b">
        <v>0</v>
      </c>
      <c r="AD1283" s="79">
        <v>0</v>
      </c>
      <c r="AE1283" s="83" t="s">
        <v>9915</v>
      </c>
      <c r="AF1283" s="79" t="b">
        <v>0</v>
      </c>
      <c r="AG1283" s="79" t="s">
        <v>9963</v>
      </c>
      <c r="AH1283" s="79"/>
      <c r="AI1283" s="83" t="s">
        <v>9915</v>
      </c>
      <c r="AJ1283" s="79" t="b">
        <v>0</v>
      </c>
      <c r="AK1283" s="79">
        <v>0</v>
      </c>
      <c r="AL1283" s="83" t="s">
        <v>9915</v>
      </c>
      <c r="AM1283" s="79" t="s">
        <v>10005</v>
      </c>
      <c r="AN1283" s="79" t="b">
        <v>0</v>
      </c>
      <c r="AO1283" s="83" t="s">
        <v>8906</v>
      </c>
      <c r="AP1283" s="79" t="s">
        <v>179</v>
      </c>
      <c r="AQ1283" s="79">
        <v>0</v>
      </c>
      <c r="AR1283" s="79">
        <v>0</v>
      </c>
      <c r="AS1283" s="79"/>
      <c r="AT1283" s="79"/>
      <c r="AU1283" s="79"/>
      <c r="AV1283" s="79"/>
      <c r="AW1283" s="79"/>
      <c r="AX1283" s="79"/>
      <c r="AY1283" s="79"/>
      <c r="AZ1283" s="79"/>
      <c r="BA1283">
        <v>7</v>
      </c>
      <c r="BB1283">
        <v>0</v>
      </c>
      <c r="BC1283" s="79" t="str">
        <f>IF(Edges[[#This Row],[Sentiment]]=0,"NEUTRAL",IF(Edges[[#This Row],[Sentiment]]=1,"POSITIVE",IF(Edges[[#This Row],[Sentiment]]=-1,"NEGATIVE")))</f>
        <v>NEUTRAL</v>
      </c>
      <c r="BD1283" s="79" t="str">
        <f>IF(Edges[[#This Row],[Vertex 1]]=Edges[[#This Row],[Vertex 2]],"HIDE","SHOW")</f>
        <v>HIDE</v>
      </c>
      <c r="BE1283" s="124" t="e">
        <f>REPLACE(INDEX(GroupVertices[Group], MATCH(Edges[[#This Row],[Vertex 1]],GroupVertices[Vertex],0)),1,1,"")</f>
        <v>#N/A</v>
      </c>
      <c r="BF1283" s="124" t="e">
        <f>REPLACE(INDEX(GroupVertices[Group], MATCH(Edges[[#This Row],[Vertex 2]],GroupVertices[Vertex],0)),1,1,"")</f>
        <v>#N/A</v>
      </c>
    </row>
    <row r="1284" spans="1:58" hidden="1" x14ac:dyDescent="0.25">
      <c r="A1284" s="64" t="s">
        <v>1030</v>
      </c>
      <c r="B1284" s="64" t="s">
        <v>1030</v>
      </c>
      <c r="C1284" s="65"/>
      <c r="D1284" s="66"/>
      <c r="E1284" s="67"/>
      <c r="F1284" s="68"/>
      <c r="G1284" s="65" t="str">
        <f>IF(Edges[[#This Row],[Vertex 1]]=Edges[[#This Row],[Vertex 2]],"HIDE","SHOW")</f>
        <v>HIDE</v>
      </c>
      <c r="H1284" s="69"/>
      <c r="I1284" s="70"/>
      <c r="J1284" s="70"/>
      <c r="K1284" s="34"/>
      <c r="L1284" s="77"/>
      <c r="M1284" s="77"/>
      <c r="N1284" s="72"/>
      <c r="O1284" s="79" t="s">
        <v>179</v>
      </c>
      <c r="P1284" s="81">
        <v>42851.873206018521</v>
      </c>
      <c r="Q1284" s="79" t="s">
        <v>2398</v>
      </c>
      <c r="R1284" s="82" t="s">
        <v>3613</v>
      </c>
      <c r="S1284" s="79" t="s">
        <v>4174</v>
      </c>
      <c r="T1284" s="79"/>
      <c r="U1284" s="79"/>
      <c r="V1284" s="82" t="s">
        <v>5371</v>
      </c>
      <c r="W1284" s="81">
        <v>42851.873206018521</v>
      </c>
      <c r="X1284" s="82" t="s">
        <v>6860</v>
      </c>
      <c r="Y1284" s="79"/>
      <c r="Z1284" s="79"/>
      <c r="AA1284" s="83" t="s">
        <v>8907</v>
      </c>
      <c r="AB1284" s="79"/>
      <c r="AC1284" s="79" t="b">
        <v>0</v>
      </c>
      <c r="AD1284" s="79">
        <v>0</v>
      </c>
      <c r="AE1284" s="83" t="s">
        <v>9915</v>
      </c>
      <c r="AF1284" s="79" t="b">
        <v>0</v>
      </c>
      <c r="AG1284" s="79" t="s">
        <v>9980</v>
      </c>
      <c r="AH1284" s="79"/>
      <c r="AI1284" s="83" t="s">
        <v>9915</v>
      </c>
      <c r="AJ1284" s="79" t="b">
        <v>0</v>
      </c>
      <c r="AK1284" s="79">
        <v>0</v>
      </c>
      <c r="AL1284" s="83" t="s">
        <v>9915</v>
      </c>
      <c r="AM1284" s="79" t="s">
        <v>10005</v>
      </c>
      <c r="AN1284" s="79" t="b">
        <v>0</v>
      </c>
      <c r="AO1284" s="83" t="s">
        <v>8907</v>
      </c>
      <c r="AP1284" s="79" t="s">
        <v>179</v>
      </c>
      <c r="AQ1284" s="79">
        <v>0</v>
      </c>
      <c r="AR1284" s="79">
        <v>0</v>
      </c>
      <c r="AS1284" s="79"/>
      <c r="AT1284" s="79"/>
      <c r="AU1284" s="79"/>
      <c r="AV1284" s="79"/>
      <c r="AW1284" s="79"/>
      <c r="AX1284" s="79"/>
      <c r="AY1284" s="79"/>
      <c r="AZ1284" s="79"/>
      <c r="BA1284">
        <v>7</v>
      </c>
      <c r="BB1284">
        <v>0</v>
      </c>
      <c r="BC1284" s="79" t="str">
        <f>IF(Edges[[#This Row],[Sentiment]]=0,"NEUTRAL",IF(Edges[[#This Row],[Sentiment]]=1,"POSITIVE",IF(Edges[[#This Row],[Sentiment]]=-1,"NEGATIVE")))</f>
        <v>NEUTRAL</v>
      </c>
      <c r="BD1284" s="79" t="str">
        <f>IF(Edges[[#This Row],[Vertex 1]]=Edges[[#This Row],[Vertex 2]],"HIDE","SHOW")</f>
        <v>HIDE</v>
      </c>
      <c r="BE1284" s="124" t="e">
        <f>REPLACE(INDEX(GroupVertices[Group], MATCH(Edges[[#This Row],[Vertex 1]],GroupVertices[Vertex],0)),1,1,"")</f>
        <v>#N/A</v>
      </c>
      <c r="BF1284" s="124" t="e">
        <f>REPLACE(INDEX(GroupVertices[Group], MATCH(Edges[[#This Row],[Vertex 2]],GroupVertices[Vertex],0)),1,1,"")</f>
        <v>#N/A</v>
      </c>
    </row>
    <row r="1285" spans="1:58" hidden="1" x14ac:dyDescent="0.25">
      <c r="A1285" s="64" t="s">
        <v>1030</v>
      </c>
      <c r="B1285" s="64" t="s">
        <v>1030</v>
      </c>
      <c r="C1285" s="65"/>
      <c r="D1285" s="66"/>
      <c r="E1285" s="67"/>
      <c r="F1285" s="68"/>
      <c r="G1285" s="65" t="str">
        <f>IF(Edges[[#This Row],[Vertex 1]]=Edges[[#This Row],[Vertex 2]],"HIDE","SHOW")</f>
        <v>HIDE</v>
      </c>
      <c r="H1285" s="69"/>
      <c r="I1285" s="70"/>
      <c r="J1285" s="70"/>
      <c r="K1285" s="34"/>
      <c r="L1285" s="77"/>
      <c r="M1285" s="77"/>
      <c r="N1285" s="72"/>
      <c r="O1285" s="79" t="s">
        <v>179</v>
      </c>
      <c r="P1285" s="81">
        <v>42852.079398148147</v>
      </c>
      <c r="Q1285" s="79" t="s">
        <v>2399</v>
      </c>
      <c r="R1285" s="82" t="s">
        <v>3614</v>
      </c>
      <c r="S1285" s="79" t="s">
        <v>4174</v>
      </c>
      <c r="T1285" s="79"/>
      <c r="U1285" s="79"/>
      <c r="V1285" s="82" t="s">
        <v>5371</v>
      </c>
      <c r="W1285" s="81">
        <v>42852.079398148147</v>
      </c>
      <c r="X1285" s="82" t="s">
        <v>6861</v>
      </c>
      <c r="Y1285" s="79"/>
      <c r="Z1285" s="79"/>
      <c r="AA1285" s="83" t="s">
        <v>8908</v>
      </c>
      <c r="AB1285" s="79"/>
      <c r="AC1285" s="79" t="b">
        <v>0</v>
      </c>
      <c r="AD1285" s="79">
        <v>0</v>
      </c>
      <c r="AE1285" s="83" t="s">
        <v>9915</v>
      </c>
      <c r="AF1285" s="79" t="b">
        <v>0</v>
      </c>
      <c r="AG1285" s="79" t="s">
        <v>9980</v>
      </c>
      <c r="AH1285" s="79"/>
      <c r="AI1285" s="83" t="s">
        <v>9915</v>
      </c>
      <c r="AJ1285" s="79" t="b">
        <v>0</v>
      </c>
      <c r="AK1285" s="79">
        <v>0</v>
      </c>
      <c r="AL1285" s="83" t="s">
        <v>9915</v>
      </c>
      <c r="AM1285" s="79" t="s">
        <v>10005</v>
      </c>
      <c r="AN1285" s="79" t="b">
        <v>0</v>
      </c>
      <c r="AO1285" s="83" t="s">
        <v>8908</v>
      </c>
      <c r="AP1285" s="79" t="s">
        <v>179</v>
      </c>
      <c r="AQ1285" s="79">
        <v>0</v>
      </c>
      <c r="AR1285" s="79">
        <v>0</v>
      </c>
      <c r="AS1285" s="79"/>
      <c r="AT1285" s="79"/>
      <c r="AU1285" s="79"/>
      <c r="AV1285" s="79"/>
      <c r="AW1285" s="79"/>
      <c r="AX1285" s="79"/>
      <c r="AY1285" s="79"/>
      <c r="AZ1285" s="79"/>
      <c r="BA1285">
        <v>7</v>
      </c>
      <c r="BB1285">
        <v>0</v>
      </c>
      <c r="BC1285" s="79" t="str">
        <f>IF(Edges[[#This Row],[Sentiment]]=0,"NEUTRAL",IF(Edges[[#This Row],[Sentiment]]=1,"POSITIVE",IF(Edges[[#This Row],[Sentiment]]=-1,"NEGATIVE")))</f>
        <v>NEUTRAL</v>
      </c>
      <c r="BD1285" s="79" t="str">
        <f>IF(Edges[[#This Row],[Vertex 1]]=Edges[[#This Row],[Vertex 2]],"HIDE","SHOW")</f>
        <v>HIDE</v>
      </c>
      <c r="BE1285" s="124" t="e">
        <f>REPLACE(INDEX(GroupVertices[Group], MATCH(Edges[[#This Row],[Vertex 1]],GroupVertices[Vertex],0)),1,1,"")</f>
        <v>#N/A</v>
      </c>
      <c r="BF1285" s="124" t="e">
        <f>REPLACE(INDEX(GroupVertices[Group], MATCH(Edges[[#This Row],[Vertex 2]],GroupVertices[Vertex],0)),1,1,"")</f>
        <v>#N/A</v>
      </c>
    </row>
    <row r="1286" spans="1:58" hidden="1" x14ac:dyDescent="0.25">
      <c r="A1286" s="64" t="s">
        <v>1030</v>
      </c>
      <c r="B1286" s="64" t="s">
        <v>1030</v>
      </c>
      <c r="C1286" s="65"/>
      <c r="D1286" s="66"/>
      <c r="E1286" s="67"/>
      <c r="F1286" s="68"/>
      <c r="G1286" s="65" t="str">
        <f>IF(Edges[[#This Row],[Vertex 1]]=Edges[[#This Row],[Vertex 2]],"HIDE","SHOW")</f>
        <v>HIDE</v>
      </c>
      <c r="H1286" s="69"/>
      <c r="I1286" s="70"/>
      <c r="J1286" s="70"/>
      <c r="K1286" s="34"/>
      <c r="L1286" s="77"/>
      <c r="M1286" s="77"/>
      <c r="N1286" s="72"/>
      <c r="O1286" s="79" t="s">
        <v>179</v>
      </c>
      <c r="P1286" s="81">
        <v>42852.976724537039</v>
      </c>
      <c r="Q1286" s="79" t="s">
        <v>2400</v>
      </c>
      <c r="R1286" s="82" t="s">
        <v>3615</v>
      </c>
      <c r="S1286" s="79" t="s">
        <v>4174</v>
      </c>
      <c r="T1286" s="79"/>
      <c r="U1286" s="79"/>
      <c r="V1286" s="82" t="s">
        <v>5371</v>
      </c>
      <c r="W1286" s="81">
        <v>42852.976724537039</v>
      </c>
      <c r="X1286" s="82" t="s">
        <v>6862</v>
      </c>
      <c r="Y1286" s="79"/>
      <c r="Z1286" s="79"/>
      <c r="AA1286" s="83" t="s">
        <v>8909</v>
      </c>
      <c r="AB1286" s="79"/>
      <c r="AC1286" s="79" t="b">
        <v>0</v>
      </c>
      <c r="AD1286" s="79">
        <v>0</v>
      </c>
      <c r="AE1286" s="83" t="s">
        <v>9915</v>
      </c>
      <c r="AF1286" s="79" t="b">
        <v>0</v>
      </c>
      <c r="AG1286" s="79" t="s">
        <v>9963</v>
      </c>
      <c r="AH1286" s="79"/>
      <c r="AI1286" s="83" t="s">
        <v>9915</v>
      </c>
      <c r="AJ1286" s="79" t="b">
        <v>0</v>
      </c>
      <c r="AK1286" s="79">
        <v>0</v>
      </c>
      <c r="AL1286" s="83" t="s">
        <v>9915</v>
      </c>
      <c r="AM1286" s="79" t="s">
        <v>10005</v>
      </c>
      <c r="AN1286" s="79" t="b">
        <v>0</v>
      </c>
      <c r="AO1286" s="83" t="s">
        <v>8909</v>
      </c>
      <c r="AP1286" s="79" t="s">
        <v>179</v>
      </c>
      <c r="AQ1286" s="79">
        <v>0</v>
      </c>
      <c r="AR1286" s="79">
        <v>0</v>
      </c>
      <c r="AS1286" s="79"/>
      <c r="AT1286" s="79"/>
      <c r="AU1286" s="79"/>
      <c r="AV1286" s="79"/>
      <c r="AW1286" s="79"/>
      <c r="AX1286" s="79"/>
      <c r="AY1286" s="79"/>
      <c r="AZ1286" s="79"/>
      <c r="BA1286">
        <v>7</v>
      </c>
      <c r="BB1286">
        <v>0</v>
      </c>
      <c r="BC1286" s="79" t="str">
        <f>IF(Edges[[#This Row],[Sentiment]]=0,"NEUTRAL",IF(Edges[[#This Row],[Sentiment]]=1,"POSITIVE",IF(Edges[[#This Row],[Sentiment]]=-1,"NEGATIVE")))</f>
        <v>NEUTRAL</v>
      </c>
      <c r="BD1286" s="79" t="str">
        <f>IF(Edges[[#This Row],[Vertex 1]]=Edges[[#This Row],[Vertex 2]],"HIDE","SHOW")</f>
        <v>HIDE</v>
      </c>
      <c r="BE1286" s="124" t="e">
        <f>REPLACE(INDEX(GroupVertices[Group], MATCH(Edges[[#This Row],[Vertex 1]],GroupVertices[Vertex],0)),1,1,"")</f>
        <v>#N/A</v>
      </c>
      <c r="BF1286" s="124" t="e">
        <f>REPLACE(INDEX(GroupVertices[Group], MATCH(Edges[[#This Row],[Vertex 2]],GroupVertices[Vertex],0)),1,1,"")</f>
        <v>#N/A</v>
      </c>
    </row>
    <row r="1287" spans="1:58" hidden="1" x14ac:dyDescent="0.25">
      <c r="A1287" s="64" t="s">
        <v>1030</v>
      </c>
      <c r="B1287" s="64" t="s">
        <v>1030</v>
      </c>
      <c r="C1287" s="65"/>
      <c r="D1287" s="66"/>
      <c r="E1287" s="67"/>
      <c r="F1287" s="68"/>
      <c r="G1287" s="65" t="str">
        <f>IF(Edges[[#This Row],[Vertex 1]]=Edges[[#This Row],[Vertex 2]],"HIDE","SHOW")</f>
        <v>HIDE</v>
      </c>
      <c r="H1287" s="69"/>
      <c r="I1287" s="70"/>
      <c r="J1287" s="70"/>
      <c r="K1287" s="34"/>
      <c r="L1287" s="77"/>
      <c r="M1287" s="77"/>
      <c r="N1287" s="72"/>
      <c r="O1287" s="79" t="s">
        <v>179</v>
      </c>
      <c r="P1287" s="81">
        <v>42853.514525462961</v>
      </c>
      <c r="Q1287" s="79" t="s">
        <v>2401</v>
      </c>
      <c r="R1287" s="82" t="s">
        <v>3616</v>
      </c>
      <c r="S1287" s="79" t="s">
        <v>4174</v>
      </c>
      <c r="T1287" s="79"/>
      <c r="U1287" s="79"/>
      <c r="V1287" s="82" t="s">
        <v>5371</v>
      </c>
      <c r="W1287" s="81">
        <v>42853.514525462961</v>
      </c>
      <c r="X1287" s="82" t="s">
        <v>6863</v>
      </c>
      <c r="Y1287" s="79"/>
      <c r="Z1287" s="79"/>
      <c r="AA1287" s="83" t="s">
        <v>8910</v>
      </c>
      <c r="AB1287" s="79"/>
      <c r="AC1287" s="79" t="b">
        <v>0</v>
      </c>
      <c r="AD1287" s="79">
        <v>0</v>
      </c>
      <c r="AE1287" s="83" t="s">
        <v>9915</v>
      </c>
      <c r="AF1287" s="79" t="b">
        <v>0</v>
      </c>
      <c r="AG1287" s="79" t="s">
        <v>9963</v>
      </c>
      <c r="AH1287" s="79"/>
      <c r="AI1287" s="83" t="s">
        <v>9915</v>
      </c>
      <c r="AJ1287" s="79" t="b">
        <v>0</v>
      </c>
      <c r="AK1287" s="79">
        <v>0</v>
      </c>
      <c r="AL1287" s="83" t="s">
        <v>9915</v>
      </c>
      <c r="AM1287" s="79" t="s">
        <v>10005</v>
      </c>
      <c r="AN1287" s="79" t="b">
        <v>0</v>
      </c>
      <c r="AO1287" s="83" t="s">
        <v>8910</v>
      </c>
      <c r="AP1287" s="79" t="s">
        <v>179</v>
      </c>
      <c r="AQ1287" s="79">
        <v>0</v>
      </c>
      <c r="AR1287" s="79">
        <v>0</v>
      </c>
      <c r="AS1287" s="79"/>
      <c r="AT1287" s="79"/>
      <c r="AU1287" s="79"/>
      <c r="AV1287" s="79"/>
      <c r="AW1287" s="79"/>
      <c r="AX1287" s="79"/>
      <c r="AY1287" s="79"/>
      <c r="AZ1287" s="79"/>
      <c r="BA1287">
        <v>7</v>
      </c>
      <c r="BB1287">
        <v>0</v>
      </c>
      <c r="BC1287" s="79" t="str">
        <f>IF(Edges[[#This Row],[Sentiment]]=0,"NEUTRAL",IF(Edges[[#This Row],[Sentiment]]=1,"POSITIVE",IF(Edges[[#This Row],[Sentiment]]=-1,"NEGATIVE")))</f>
        <v>NEUTRAL</v>
      </c>
      <c r="BD1287" s="79" t="str">
        <f>IF(Edges[[#This Row],[Vertex 1]]=Edges[[#This Row],[Vertex 2]],"HIDE","SHOW")</f>
        <v>HIDE</v>
      </c>
      <c r="BE1287" s="124" t="e">
        <f>REPLACE(INDEX(GroupVertices[Group], MATCH(Edges[[#This Row],[Vertex 1]],GroupVertices[Vertex],0)),1,1,"")</f>
        <v>#N/A</v>
      </c>
      <c r="BF1287" s="124" t="e">
        <f>REPLACE(INDEX(GroupVertices[Group], MATCH(Edges[[#This Row],[Vertex 2]],GroupVertices[Vertex],0)),1,1,"")</f>
        <v>#N/A</v>
      </c>
    </row>
    <row r="1288" spans="1:58" hidden="1" x14ac:dyDescent="0.25">
      <c r="A1288" s="64" t="s">
        <v>1030</v>
      </c>
      <c r="B1288" s="64" t="s">
        <v>1030</v>
      </c>
      <c r="C1288" s="65"/>
      <c r="D1288" s="66"/>
      <c r="E1288" s="67"/>
      <c r="F1288" s="68"/>
      <c r="G1288" s="65" t="str">
        <f>IF(Edges[[#This Row],[Vertex 1]]=Edges[[#This Row],[Vertex 2]],"HIDE","SHOW")</f>
        <v>HIDE</v>
      </c>
      <c r="H1288" s="69"/>
      <c r="I1288" s="70"/>
      <c r="J1288" s="70"/>
      <c r="K1288" s="34"/>
      <c r="L1288" s="77"/>
      <c r="M1288" s="77"/>
      <c r="N1288" s="72"/>
      <c r="O1288" s="79" t="s">
        <v>179</v>
      </c>
      <c r="P1288" s="81">
        <v>42853.783182870371</v>
      </c>
      <c r="Q1288" s="79" t="s">
        <v>2402</v>
      </c>
      <c r="R1288" s="82" t="s">
        <v>3617</v>
      </c>
      <c r="S1288" s="79" t="s">
        <v>4174</v>
      </c>
      <c r="T1288" s="79"/>
      <c r="U1288" s="79"/>
      <c r="V1288" s="82" t="s">
        <v>5371</v>
      </c>
      <c r="W1288" s="81">
        <v>42853.783182870371</v>
      </c>
      <c r="X1288" s="82" t="s">
        <v>6864</v>
      </c>
      <c r="Y1288" s="79"/>
      <c r="Z1288" s="79"/>
      <c r="AA1288" s="83" t="s">
        <v>8911</v>
      </c>
      <c r="AB1288" s="79"/>
      <c r="AC1288" s="79" t="b">
        <v>0</v>
      </c>
      <c r="AD1288" s="79">
        <v>0</v>
      </c>
      <c r="AE1288" s="83" t="s">
        <v>9915</v>
      </c>
      <c r="AF1288" s="79" t="b">
        <v>0</v>
      </c>
      <c r="AG1288" s="79" t="s">
        <v>9963</v>
      </c>
      <c r="AH1288" s="79"/>
      <c r="AI1288" s="83" t="s">
        <v>9915</v>
      </c>
      <c r="AJ1288" s="79" t="b">
        <v>0</v>
      </c>
      <c r="AK1288" s="79">
        <v>0</v>
      </c>
      <c r="AL1288" s="83" t="s">
        <v>9915</v>
      </c>
      <c r="AM1288" s="79" t="s">
        <v>10005</v>
      </c>
      <c r="AN1288" s="79" t="b">
        <v>0</v>
      </c>
      <c r="AO1288" s="83" t="s">
        <v>8911</v>
      </c>
      <c r="AP1288" s="79" t="s">
        <v>179</v>
      </c>
      <c r="AQ1288" s="79">
        <v>0</v>
      </c>
      <c r="AR1288" s="79">
        <v>0</v>
      </c>
      <c r="AS1288" s="79"/>
      <c r="AT1288" s="79"/>
      <c r="AU1288" s="79"/>
      <c r="AV1288" s="79"/>
      <c r="AW1288" s="79"/>
      <c r="AX1288" s="79"/>
      <c r="AY1288" s="79"/>
      <c r="AZ1288" s="79"/>
      <c r="BA1288">
        <v>7</v>
      </c>
      <c r="BB1288">
        <v>0</v>
      </c>
      <c r="BC1288" s="79" t="str">
        <f>IF(Edges[[#This Row],[Sentiment]]=0,"NEUTRAL",IF(Edges[[#This Row],[Sentiment]]=1,"POSITIVE",IF(Edges[[#This Row],[Sentiment]]=-1,"NEGATIVE")))</f>
        <v>NEUTRAL</v>
      </c>
      <c r="BD1288" s="79" t="str">
        <f>IF(Edges[[#This Row],[Vertex 1]]=Edges[[#This Row],[Vertex 2]],"HIDE","SHOW")</f>
        <v>HIDE</v>
      </c>
      <c r="BE1288" s="124" t="e">
        <f>REPLACE(INDEX(GroupVertices[Group], MATCH(Edges[[#This Row],[Vertex 1]],GroupVertices[Vertex],0)),1,1,"")</f>
        <v>#N/A</v>
      </c>
      <c r="BF1288" s="124" t="e">
        <f>REPLACE(INDEX(GroupVertices[Group], MATCH(Edges[[#This Row],[Vertex 2]],GroupVertices[Vertex],0)),1,1,"")</f>
        <v>#N/A</v>
      </c>
    </row>
    <row r="1289" spans="1:58" hidden="1" x14ac:dyDescent="0.25">
      <c r="A1289" s="64" t="s">
        <v>1030</v>
      </c>
      <c r="B1289" s="64" t="s">
        <v>1030</v>
      </c>
      <c r="C1289" s="65"/>
      <c r="D1289" s="66"/>
      <c r="E1289" s="67"/>
      <c r="F1289" s="68"/>
      <c r="G1289" s="65" t="str">
        <f>IF(Edges[[#This Row],[Vertex 1]]=Edges[[#This Row],[Vertex 2]],"HIDE","SHOW")</f>
        <v>HIDE</v>
      </c>
      <c r="H1289" s="69"/>
      <c r="I1289" s="70"/>
      <c r="J1289" s="70"/>
      <c r="K1289" s="34"/>
      <c r="L1289" s="77"/>
      <c r="M1289" s="77"/>
      <c r="N1289" s="72"/>
      <c r="O1289" s="79" t="s">
        <v>179</v>
      </c>
      <c r="P1289" s="81">
        <v>42854.049560185187</v>
      </c>
      <c r="Q1289" s="79" t="s">
        <v>2403</v>
      </c>
      <c r="R1289" s="82" t="s">
        <v>3618</v>
      </c>
      <c r="S1289" s="79" t="s">
        <v>4174</v>
      </c>
      <c r="T1289" s="79"/>
      <c r="U1289" s="79"/>
      <c r="V1289" s="82" t="s">
        <v>5371</v>
      </c>
      <c r="W1289" s="81">
        <v>42854.049560185187</v>
      </c>
      <c r="X1289" s="82" t="s">
        <v>6865</v>
      </c>
      <c r="Y1289" s="79"/>
      <c r="Z1289" s="79"/>
      <c r="AA1289" s="83" t="s">
        <v>8912</v>
      </c>
      <c r="AB1289" s="79"/>
      <c r="AC1289" s="79" t="b">
        <v>0</v>
      </c>
      <c r="AD1289" s="79">
        <v>0</v>
      </c>
      <c r="AE1289" s="83" t="s">
        <v>9915</v>
      </c>
      <c r="AF1289" s="79" t="b">
        <v>0</v>
      </c>
      <c r="AG1289" s="79" t="s">
        <v>9963</v>
      </c>
      <c r="AH1289" s="79"/>
      <c r="AI1289" s="83" t="s">
        <v>9915</v>
      </c>
      <c r="AJ1289" s="79" t="b">
        <v>0</v>
      </c>
      <c r="AK1289" s="79">
        <v>0</v>
      </c>
      <c r="AL1289" s="83" t="s">
        <v>9915</v>
      </c>
      <c r="AM1289" s="79" t="s">
        <v>10005</v>
      </c>
      <c r="AN1289" s="79" t="b">
        <v>0</v>
      </c>
      <c r="AO1289" s="83" t="s">
        <v>8912</v>
      </c>
      <c r="AP1289" s="79" t="s">
        <v>179</v>
      </c>
      <c r="AQ1289" s="79">
        <v>0</v>
      </c>
      <c r="AR1289" s="79">
        <v>0</v>
      </c>
      <c r="AS1289" s="79"/>
      <c r="AT1289" s="79"/>
      <c r="AU1289" s="79"/>
      <c r="AV1289" s="79"/>
      <c r="AW1289" s="79"/>
      <c r="AX1289" s="79"/>
      <c r="AY1289" s="79"/>
      <c r="AZ1289" s="79"/>
      <c r="BA1289">
        <v>7</v>
      </c>
      <c r="BB1289">
        <v>0</v>
      </c>
      <c r="BC1289" s="79" t="str">
        <f>IF(Edges[[#This Row],[Sentiment]]=0,"NEUTRAL",IF(Edges[[#This Row],[Sentiment]]=1,"POSITIVE",IF(Edges[[#This Row],[Sentiment]]=-1,"NEGATIVE")))</f>
        <v>NEUTRAL</v>
      </c>
      <c r="BD1289" s="79" t="str">
        <f>IF(Edges[[#This Row],[Vertex 1]]=Edges[[#This Row],[Vertex 2]],"HIDE","SHOW")</f>
        <v>HIDE</v>
      </c>
      <c r="BE1289" s="124" t="e">
        <f>REPLACE(INDEX(GroupVertices[Group], MATCH(Edges[[#This Row],[Vertex 1]],GroupVertices[Vertex],0)),1,1,"")</f>
        <v>#N/A</v>
      </c>
      <c r="BF1289" s="124" t="e">
        <f>REPLACE(INDEX(GroupVertices[Group], MATCH(Edges[[#This Row],[Vertex 2]],GroupVertices[Vertex],0)),1,1,"")</f>
        <v>#N/A</v>
      </c>
    </row>
    <row r="1290" spans="1:58" hidden="1" x14ac:dyDescent="0.25">
      <c r="A1290" s="64" t="s">
        <v>1031</v>
      </c>
      <c r="B1290" s="64" t="s">
        <v>1031</v>
      </c>
      <c r="C1290" s="65"/>
      <c r="D1290" s="66"/>
      <c r="E1290" s="67"/>
      <c r="F1290" s="68"/>
      <c r="G1290" s="65" t="str">
        <f>IF(Edges[[#This Row],[Vertex 1]]=Edges[[#This Row],[Vertex 2]],"HIDE","SHOW")</f>
        <v>HIDE</v>
      </c>
      <c r="H1290" s="69"/>
      <c r="I1290" s="70"/>
      <c r="J1290" s="70"/>
      <c r="K1290" s="34"/>
      <c r="L1290" s="77"/>
      <c r="M1290" s="77"/>
      <c r="N1290" s="72"/>
      <c r="O1290" s="79" t="s">
        <v>179</v>
      </c>
      <c r="P1290" s="81">
        <v>42854.060474537036</v>
      </c>
      <c r="Q1290" s="79" t="s">
        <v>2404</v>
      </c>
      <c r="R1290" s="82" t="s">
        <v>3610</v>
      </c>
      <c r="S1290" s="79" t="s">
        <v>4173</v>
      </c>
      <c r="T1290" s="79"/>
      <c r="U1290" s="79"/>
      <c r="V1290" s="82" t="s">
        <v>5372</v>
      </c>
      <c r="W1290" s="81">
        <v>42854.060474537036</v>
      </c>
      <c r="X1290" s="82" t="s">
        <v>6866</v>
      </c>
      <c r="Y1290" s="79"/>
      <c r="Z1290" s="79"/>
      <c r="AA1290" s="83" t="s">
        <v>8913</v>
      </c>
      <c r="AB1290" s="79"/>
      <c r="AC1290" s="79" t="b">
        <v>0</v>
      </c>
      <c r="AD1290" s="79">
        <v>0</v>
      </c>
      <c r="AE1290" s="83" t="s">
        <v>9915</v>
      </c>
      <c r="AF1290" s="79" t="b">
        <v>0</v>
      </c>
      <c r="AG1290" s="79" t="s">
        <v>9963</v>
      </c>
      <c r="AH1290" s="79"/>
      <c r="AI1290" s="83" t="s">
        <v>9915</v>
      </c>
      <c r="AJ1290" s="79" t="b">
        <v>0</v>
      </c>
      <c r="AK1290" s="79">
        <v>0</v>
      </c>
      <c r="AL1290" s="83" t="s">
        <v>9915</v>
      </c>
      <c r="AM1290" s="79" t="s">
        <v>4133</v>
      </c>
      <c r="AN1290" s="79" t="b">
        <v>0</v>
      </c>
      <c r="AO1290" s="83" t="s">
        <v>8913</v>
      </c>
      <c r="AP1290" s="79" t="s">
        <v>179</v>
      </c>
      <c r="AQ1290" s="79">
        <v>0</v>
      </c>
      <c r="AR1290" s="79">
        <v>0</v>
      </c>
      <c r="AS1290" s="79"/>
      <c r="AT1290" s="79"/>
      <c r="AU1290" s="79"/>
      <c r="AV1290" s="79"/>
      <c r="AW1290" s="79"/>
      <c r="AX1290" s="79"/>
      <c r="AY1290" s="79"/>
      <c r="AZ1290" s="79"/>
      <c r="BA1290">
        <v>1</v>
      </c>
      <c r="BB1290">
        <v>0</v>
      </c>
      <c r="BC1290" s="79" t="str">
        <f>IF(Edges[[#This Row],[Sentiment]]=0,"NEUTRAL",IF(Edges[[#This Row],[Sentiment]]=1,"POSITIVE",IF(Edges[[#This Row],[Sentiment]]=-1,"NEGATIVE")))</f>
        <v>NEUTRAL</v>
      </c>
      <c r="BD1290" s="79" t="str">
        <f>IF(Edges[[#This Row],[Vertex 1]]=Edges[[#This Row],[Vertex 2]],"HIDE","SHOW")</f>
        <v>HIDE</v>
      </c>
      <c r="BE1290" s="124" t="e">
        <f>REPLACE(INDEX(GroupVertices[Group], MATCH(Edges[[#This Row],[Vertex 1]],GroupVertices[Vertex],0)),1,1,"")</f>
        <v>#N/A</v>
      </c>
      <c r="BF1290" s="124" t="e">
        <f>REPLACE(INDEX(GroupVertices[Group], MATCH(Edges[[#This Row],[Vertex 2]],GroupVertices[Vertex],0)),1,1,"")</f>
        <v>#N/A</v>
      </c>
    </row>
    <row r="1291" spans="1:58" hidden="1" x14ac:dyDescent="0.25">
      <c r="A1291" s="64" t="s">
        <v>1032</v>
      </c>
      <c r="B1291" s="64" t="s">
        <v>1032</v>
      </c>
      <c r="C1291" s="65"/>
      <c r="D1291" s="66"/>
      <c r="E1291" s="67"/>
      <c r="F1291" s="68"/>
      <c r="G1291" s="65" t="str">
        <f>IF(Edges[[#This Row],[Vertex 1]]=Edges[[#This Row],[Vertex 2]],"HIDE","SHOW")</f>
        <v>HIDE</v>
      </c>
      <c r="H1291" s="69"/>
      <c r="I1291" s="70"/>
      <c r="J1291" s="70"/>
      <c r="K1291" s="34"/>
      <c r="L1291" s="77"/>
      <c r="M1291" s="77"/>
      <c r="N1291" s="72"/>
      <c r="O1291" s="79" t="s">
        <v>179</v>
      </c>
      <c r="P1291" s="81">
        <v>42854.062337962961</v>
      </c>
      <c r="Q1291" s="79" t="s">
        <v>2405</v>
      </c>
      <c r="R1291" s="82" t="s">
        <v>3206</v>
      </c>
      <c r="S1291" s="79" t="s">
        <v>4019</v>
      </c>
      <c r="T1291" s="79"/>
      <c r="U1291" s="79"/>
      <c r="V1291" s="82" t="s">
        <v>5373</v>
      </c>
      <c r="W1291" s="81">
        <v>42854.062337962961</v>
      </c>
      <c r="X1291" s="82" t="s">
        <v>6867</v>
      </c>
      <c r="Y1291" s="79"/>
      <c r="Z1291" s="79"/>
      <c r="AA1291" s="83" t="s">
        <v>8914</v>
      </c>
      <c r="AB1291" s="79"/>
      <c r="AC1291" s="79" t="b">
        <v>0</v>
      </c>
      <c r="AD1291" s="79">
        <v>0</v>
      </c>
      <c r="AE1291" s="83" t="s">
        <v>9915</v>
      </c>
      <c r="AF1291" s="79" t="b">
        <v>0</v>
      </c>
      <c r="AG1291" s="79" t="s">
        <v>9963</v>
      </c>
      <c r="AH1291" s="79"/>
      <c r="AI1291" s="83" t="s">
        <v>9915</v>
      </c>
      <c r="AJ1291" s="79" t="b">
        <v>0</v>
      </c>
      <c r="AK1291" s="79">
        <v>0</v>
      </c>
      <c r="AL1291" s="83" t="s">
        <v>9915</v>
      </c>
      <c r="AM1291" s="79" t="s">
        <v>9990</v>
      </c>
      <c r="AN1291" s="79" t="b">
        <v>0</v>
      </c>
      <c r="AO1291" s="83" t="s">
        <v>8914</v>
      </c>
      <c r="AP1291" s="79" t="s">
        <v>179</v>
      </c>
      <c r="AQ1291" s="79">
        <v>0</v>
      </c>
      <c r="AR1291" s="79">
        <v>0</v>
      </c>
      <c r="AS1291" s="79"/>
      <c r="AT1291" s="79"/>
      <c r="AU1291" s="79"/>
      <c r="AV1291" s="79"/>
      <c r="AW1291" s="79"/>
      <c r="AX1291" s="79"/>
      <c r="AY1291" s="79"/>
      <c r="AZ1291" s="79"/>
      <c r="BA1291">
        <v>1</v>
      </c>
      <c r="BB1291">
        <v>0</v>
      </c>
      <c r="BC1291" s="79" t="str">
        <f>IF(Edges[[#This Row],[Sentiment]]=0,"NEUTRAL",IF(Edges[[#This Row],[Sentiment]]=1,"POSITIVE",IF(Edges[[#This Row],[Sentiment]]=-1,"NEGATIVE")))</f>
        <v>NEUTRAL</v>
      </c>
      <c r="BD1291" s="79" t="str">
        <f>IF(Edges[[#This Row],[Vertex 1]]=Edges[[#This Row],[Vertex 2]],"HIDE","SHOW")</f>
        <v>HIDE</v>
      </c>
      <c r="BE1291" s="124" t="e">
        <f>REPLACE(INDEX(GroupVertices[Group], MATCH(Edges[[#This Row],[Vertex 1]],GroupVertices[Vertex],0)),1,1,"")</f>
        <v>#N/A</v>
      </c>
      <c r="BF1291" s="124" t="e">
        <f>REPLACE(INDEX(GroupVertices[Group], MATCH(Edges[[#This Row],[Vertex 2]],GroupVertices[Vertex],0)),1,1,"")</f>
        <v>#N/A</v>
      </c>
    </row>
    <row r="1292" spans="1:58" hidden="1" x14ac:dyDescent="0.25">
      <c r="A1292" s="64" t="s">
        <v>1033</v>
      </c>
      <c r="B1292" s="64" t="s">
        <v>1033</v>
      </c>
      <c r="C1292" s="65"/>
      <c r="D1292" s="66"/>
      <c r="E1292" s="67"/>
      <c r="F1292" s="68"/>
      <c r="G1292" s="65" t="str">
        <f>IF(Edges[[#This Row],[Vertex 1]]=Edges[[#This Row],[Vertex 2]],"HIDE","SHOW")</f>
        <v>HIDE</v>
      </c>
      <c r="H1292" s="69"/>
      <c r="I1292" s="70"/>
      <c r="J1292" s="70"/>
      <c r="K1292" s="34"/>
      <c r="L1292" s="77"/>
      <c r="M1292" s="77"/>
      <c r="N1292" s="72"/>
      <c r="O1292" s="79" t="s">
        <v>179</v>
      </c>
      <c r="P1292" s="81">
        <v>42854.064317129632</v>
      </c>
      <c r="Q1292" s="79" t="s">
        <v>2406</v>
      </c>
      <c r="R1292" s="82" t="s">
        <v>3478</v>
      </c>
      <c r="S1292" s="79" t="s">
        <v>4037</v>
      </c>
      <c r="T1292" s="79"/>
      <c r="U1292" s="79"/>
      <c r="V1292" s="82" t="s">
        <v>5374</v>
      </c>
      <c r="W1292" s="81">
        <v>42854.064317129632</v>
      </c>
      <c r="X1292" s="82" t="s">
        <v>6868</v>
      </c>
      <c r="Y1292" s="79"/>
      <c r="Z1292" s="79"/>
      <c r="AA1292" s="83" t="s">
        <v>8915</v>
      </c>
      <c r="AB1292" s="79"/>
      <c r="AC1292" s="79" t="b">
        <v>0</v>
      </c>
      <c r="AD1292" s="79">
        <v>0</v>
      </c>
      <c r="AE1292" s="83" t="s">
        <v>9915</v>
      </c>
      <c r="AF1292" s="79" t="b">
        <v>0</v>
      </c>
      <c r="AG1292" s="79" t="s">
        <v>9963</v>
      </c>
      <c r="AH1292" s="79"/>
      <c r="AI1292" s="83" t="s">
        <v>9915</v>
      </c>
      <c r="AJ1292" s="79" t="b">
        <v>0</v>
      </c>
      <c r="AK1292" s="79">
        <v>0</v>
      </c>
      <c r="AL1292" s="83" t="s">
        <v>9915</v>
      </c>
      <c r="AM1292" s="79" t="s">
        <v>10040</v>
      </c>
      <c r="AN1292" s="79" t="b">
        <v>0</v>
      </c>
      <c r="AO1292" s="83" t="s">
        <v>8915</v>
      </c>
      <c r="AP1292" s="79" t="s">
        <v>179</v>
      </c>
      <c r="AQ1292" s="79">
        <v>0</v>
      </c>
      <c r="AR1292" s="79">
        <v>0</v>
      </c>
      <c r="AS1292" s="79"/>
      <c r="AT1292" s="79"/>
      <c r="AU1292" s="79"/>
      <c r="AV1292" s="79"/>
      <c r="AW1292" s="79"/>
      <c r="AX1292" s="79"/>
      <c r="AY1292" s="79"/>
      <c r="AZ1292" s="79"/>
      <c r="BA1292">
        <v>1</v>
      </c>
      <c r="BB1292">
        <v>0</v>
      </c>
      <c r="BC1292" s="79" t="str">
        <f>IF(Edges[[#This Row],[Sentiment]]=0,"NEUTRAL",IF(Edges[[#This Row],[Sentiment]]=1,"POSITIVE",IF(Edges[[#This Row],[Sentiment]]=-1,"NEGATIVE")))</f>
        <v>NEUTRAL</v>
      </c>
      <c r="BD1292" s="79" t="str">
        <f>IF(Edges[[#This Row],[Vertex 1]]=Edges[[#This Row],[Vertex 2]],"HIDE","SHOW")</f>
        <v>HIDE</v>
      </c>
      <c r="BE1292" s="124" t="e">
        <f>REPLACE(INDEX(GroupVertices[Group], MATCH(Edges[[#This Row],[Vertex 1]],GroupVertices[Vertex],0)),1,1,"")</f>
        <v>#N/A</v>
      </c>
      <c r="BF1292" s="124" t="e">
        <f>REPLACE(INDEX(GroupVertices[Group], MATCH(Edges[[#This Row],[Vertex 2]],GroupVertices[Vertex],0)),1,1,"")</f>
        <v>#N/A</v>
      </c>
    </row>
    <row r="1293" spans="1:58" hidden="1" x14ac:dyDescent="0.25">
      <c r="A1293" s="64" t="s">
        <v>1034</v>
      </c>
      <c r="B1293" s="64" t="s">
        <v>1034</v>
      </c>
      <c r="C1293" s="65"/>
      <c r="D1293" s="66"/>
      <c r="E1293" s="67"/>
      <c r="F1293" s="68"/>
      <c r="G1293" s="65" t="str">
        <f>IF(Edges[[#This Row],[Vertex 1]]=Edges[[#This Row],[Vertex 2]],"HIDE","SHOW")</f>
        <v>HIDE</v>
      </c>
      <c r="H1293" s="69"/>
      <c r="I1293" s="70"/>
      <c r="J1293" s="70"/>
      <c r="K1293" s="34"/>
      <c r="L1293" s="77"/>
      <c r="M1293" s="77"/>
      <c r="N1293" s="72"/>
      <c r="O1293" s="79" t="s">
        <v>179</v>
      </c>
      <c r="P1293" s="81">
        <v>42854.075844907406</v>
      </c>
      <c r="Q1293" s="79" t="s">
        <v>18382</v>
      </c>
      <c r="R1293" s="82" t="s">
        <v>3293</v>
      </c>
      <c r="S1293" s="79" t="s">
        <v>4022</v>
      </c>
      <c r="T1293" s="79"/>
      <c r="U1293" s="79"/>
      <c r="V1293" s="82" t="s">
        <v>5375</v>
      </c>
      <c r="W1293" s="81">
        <v>42854.075844907406</v>
      </c>
      <c r="X1293" s="82" t="s">
        <v>6869</v>
      </c>
      <c r="Y1293" s="79"/>
      <c r="Z1293" s="79"/>
      <c r="AA1293" s="83" t="s">
        <v>8916</v>
      </c>
      <c r="AB1293" s="79"/>
      <c r="AC1293" s="79" t="b">
        <v>0</v>
      </c>
      <c r="AD1293" s="79">
        <v>0</v>
      </c>
      <c r="AE1293" s="83" t="s">
        <v>9915</v>
      </c>
      <c r="AF1293" s="79" t="b">
        <v>0</v>
      </c>
      <c r="AG1293" s="79" t="s">
        <v>9963</v>
      </c>
      <c r="AH1293" s="79"/>
      <c r="AI1293" s="83" t="s">
        <v>9915</v>
      </c>
      <c r="AJ1293" s="79" t="b">
        <v>0</v>
      </c>
      <c r="AK1293" s="79">
        <v>0</v>
      </c>
      <c r="AL1293" s="83" t="s">
        <v>9915</v>
      </c>
      <c r="AM1293" s="79" t="s">
        <v>9991</v>
      </c>
      <c r="AN1293" s="79" t="b">
        <v>0</v>
      </c>
      <c r="AO1293" s="83" t="s">
        <v>8916</v>
      </c>
      <c r="AP1293" s="79" t="s">
        <v>179</v>
      </c>
      <c r="AQ1293" s="79">
        <v>0</v>
      </c>
      <c r="AR1293" s="79">
        <v>0</v>
      </c>
      <c r="AS1293" s="79"/>
      <c r="AT1293" s="79"/>
      <c r="AU1293" s="79"/>
      <c r="AV1293" s="79"/>
      <c r="AW1293" s="79"/>
      <c r="AX1293" s="79"/>
      <c r="AY1293" s="79"/>
      <c r="AZ1293" s="79"/>
      <c r="BA1293">
        <v>1</v>
      </c>
      <c r="BB1293">
        <v>0</v>
      </c>
      <c r="BC1293" s="79" t="str">
        <f>IF(Edges[[#This Row],[Sentiment]]=0,"NEUTRAL",IF(Edges[[#This Row],[Sentiment]]=1,"POSITIVE",IF(Edges[[#This Row],[Sentiment]]=-1,"NEGATIVE")))</f>
        <v>NEUTRAL</v>
      </c>
      <c r="BD1293" s="79" t="str">
        <f>IF(Edges[[#This Row],[Vertex 1]]=Edges[[#This Row],[Vertex 2]],"HIDE","SHOW")</f>
        <v>HIDE</v>
      </c>
      <c r="BE1293" s="124" t="e">
        <f>REPLACE(INDEX(GroupVertices[Group], MATCH(Edges[[#This Row],[Vertex 1]],GroupVertices[Vertex],0)),1,1,"")</f>
        <v>#N/A</v>
      </c>
      <c r="BF1293" s="124" t="e">
        <f>REPLACE(INDEX(GroupVertices[Group], MATCH(Edges[[#This Row],[Vertex 2]],GroupVertices[Vertex],0)),1,1,"")</f>
        <v>#N/A</v>
      </c>
    </row>
    <row r="1294" spans="1:58" hidden="1" x14ac:dyDescent="0.25">
      <c r="A1294" s="64" t="s">
        <v>1035</v>
      </c>
      <c r="B1294" s="64" t="s">
        <v>1035</v>
      </c>
      <c r="C1294" s="65"/>
      <c r="D1294" s="66"/>
      <c r="E1294" s="67"/>
      <c r="F1294" s="68"/>
      <c r="G1294" s="65" t="str">
        <f>IF(Edges[[#This Row],[Vertex 1]]=Edges[[#This Row],[Vertex 2]],"HIDE","SHOW")</f>
        <v>HIDE</v>
      </c>
      <c r="H1294" s="69"/>
      <c r="I1294" s="70"/>
      <c r="J1294" s="70"/>
      <c r="K1294" s="34"/>
      <c r="L1294" s="77"/>
      <c r="M1294" s="77"/>
      <c r="N1294" s="72"/>
      <c r="O1294" s="79" t="s">
        <v>179</v>
      </c>
      <c r="P1294" s="81">
        <v>42854.077141203707</v>
      </c>
      <c r="Q1294" s="79" t="s">
        <v>2407</v>
      </c>
      <c r="R1294" s="82" t="s">
        <v>3619</v>
      </c>
      <c r="S1294" s="79" t="s">
        <v>4015</v>
      </c>
      <c r="T1294" s="79"/>
      <c r="U1294" s="79"/>
      <c r="V1294" s="82" t="s">
        <v>5376</v>
      </c>
      <c r="W1294" s="81">
        <v>42854.077141203707</v>
      </c>
      <c r="X1294" s="82" t="s">
        <v>6870</v>
      </c>
      <c r="Y1294" s="79"/>
      <c r="Z1294" s="79"/>
      <c r="AA1294" s="83" t="s">
        <v>8917</v>
      </c>
      <c r="AB1294" s="79"/>
      <c r="AC1294" s="79" t="b">
        <v>0</v>
      </c>
      <c r="AD1294" s="79">
        <v>0</v>
      </c>
      <c r="AE1294" s="83" t="s">
        <v>9915</v>
      </c>
      <c r="AF1294" s="79" t="b">
        <v>0</v>
      </c>
      <c r="AG1294" s="79" t="s">
        <v>9963</v>
      </c>
      <c r="AH1294" s="79"/>
      <c r="AI1294" s="83" t="s">
        <v>9915</v>
      </c>
      <c r="AJ1294" s="79" t="b">
        <v>0</v>
      </c>
      <c r="AK1294" s="79">
        <v>0</v>
      </c>
      <c r="AL1294" s="83" t="s">
        <v>9915</v>
      </c>
      <c r="AM1294" s="79" t="s">
        <v>4133</v>
      </c>
      <c r="AN1294" s="79" t="b">
        <v>0</v>
      </c>
      <c r="AO1294" s="83" t="s">
        <v>8917</v>
      </c>
      <c r="AP1294" s="79" t="s">
        <v>179</v>
      </c>
      <c r="AQ1294" s="79">
        <v>0</v>
      </c>
      <c r="AR1294" s="79">
        <v>0</v>
      </c>
      <c r="AS1294" s="79"/>
      <c r="AT1294" s="79"/>
      <c r="AU1294" s="79"/>
      <c r="AV1294" s="79"/>
      <c r="AW1294" s="79"/>
      <c r="AX1294" s="79"/>
      <c r="AY1294" s="79"/>
      <c r="AZ1294" s="79"/>
      <c r="BA1294">
        <v>1</v>
      </c>
      <c r="BB1294">
        <v>0</v>
      </c>
      <c r="BC1294" s="79" t="str">
        <f>IF(Edges[[#This Row],[Sentiment]]=0,"NEUTRAL",IF(Edges[[#This Row],[Sentiment]]=1,"POSITIVE",IF(Edges[[#This Row],[Sentiment]]=-1,"NEGATIVE")))</f>
        <v>NEUTRAL</v>
      </c>
      <c r="BD1294" s="79" t="str">
        <f>IF(Edges[[#This Row],[Vertex 1]]=Edges[[#This Row],[Vertex 2]],"HIDE","SHOW")</f>
        <v>HIDE</v>
      </c>
      <c r="BE1294" s="124" t="e">
        <f>REPLACE(INDEX(GroupVertices[Group], MATCH(Edges[[#This Row],[Vertex 1]],GroupVertices[Vertex],0)),1,1,"")</f>
        <v>#N/A</v>
      </c>
      <c r="BF1294" s="124" t="e">
        <f>REPLACE(INDEX(GroupVertices[Group], MATCH(Edges[[#This Row],[Vertex 2]],GroupVertices[Vertex],0)),1,1,"")</f>
        <v>#N/A</v>
      </c>
    </row>
    <row r="1295" spans="1:58" x14ac:dyDescent="0.25">
      <c r="A1295" s="64" t="s">
        <v>1036</v>
      </c>
      <c r="B1295" s="64" t="s">
        <v>1131</v>
      </c>
      <c r="C1295" s="65"/>
      <c r="D1295" s="66"/>
      <c r="E1295" s="67"/>
      <c r="F1295" s="68"/>
      <c r="G1295" s="65" t="str">
        <f>IF(Edges[[#This Row],[Vertex 1]]=Edges[[#This Row],[Vertex 2]],"HIDE","SHOW")</f>
        <v>SHOW</v>
      </c>
      <c r="H1295" s="69"/>
      <c r="I1295" s="70"/>
      <c r="J1295" s="70"/>
      <c r="K1295" s="34" t="s">
        <v>65</v>
      </c>
      <c r="L1295" s="77">
        <v>1295</v>
      </c>
      <c r="M1295" s="77"/>
      <c r="N1295" s="72"/>
      <c r="O1295" s="79" t="s">
        <v>1646</v>
      </c>
      <c r="P1295" s="81">
        <v>42854.083518518521</v>
      </c>
      <c r="Q1295" s="79" t="s">
        <v>2233</v>
      </c>
      <c r="R1295" s="82" t="s">
        <v>3539</v>
      </c>
      <c r="S1295" s="79" t="s">
        <v>4033</v>
      </c>
      <c r="T1295" s="79"/>
      <c r="U1295" s="79"/>
      <c r="V1295" s="82" t="s">
        <v>5377</v>
      </c>
      <c r="W1295" s="81">
        <v>42854.083518518521</v>
      </c>
      <c r="X1295" s="82" t="s">
        <v>6871</v>
      </c>
      <c r="Y1295" s="79"/>
      <c r="Z1295" s="79"/>
      <c r="AA1295" s="83" t="s">
        <v>8918</v>
      </c>
      <c r="AB1295" s="79"/>
      <c r="AC1295" s="79" t="b">
        <v>0</v>
      </c>
      <c r="AD1295" s="79">
        <v>0</v>
      </c>
      <c r="AE1295" s="83" t="s">
        <v>9915</v>
      </c>
      <c r="AF1295" s="79" t="b">
        <v>0</v>
      </c>
      <c r="AG1295" s="79" t="s">
        <v>9963</v>
      </c>
      <c r="AH1295" s="79"/>
      <c r="AI1295" s="83" t="s">
        <v>9915</v>
      </c>
      <c r="AJ1295" s="79" t="b">
        <v>0</v>
      </c>
      <c r="AK1295" s="79">
        <v>11</v>
      </c>
      <c r="AL1295" s="83" t="s">
        <v>9851</v>
      </c>
      <c r="AM1295" s="79" t="s">
        <v>9993</v>
      </c>
      <c r="AN1295" s="79" t="b">
        <v>0</v>
      </c>
      <c r="AO1295" s="83" t="s">
        <v>9851</v>
      </c>
      <c r="AP1295" s="79" t="s">
        <v>179</v>
      </c>
      <c r="AQ1295" s="79">
        <v>0</v>
      </c>
      <c r="AR1295" s="79">
        <v>0</v>
      </c>
      <c r="AS1295" s="79"/>
      <c r="AT1295" s="79"/>
      <c r="AU1295" s="79"/>
      <c r="AV1295" s="79"/>
      <c r="AW1295" s="79"/>
      <c r="AX1295" s="79"/>
      <c r="AY1295" s="79"/>
      <c r="AZ1295" s="79"/>
      <c r="BA1295">
        <v>1</v>
      </c>
      <c r="BB1295">
        <v>0</v>
      </c>
      <c r="BC1295" s="79" t="str">
        <f>IF(Edges[[#This Row],[Sentiment]]=0,"NEUTRAL",IF(Edges[[#This Row],[Sentiment]]=1,"POSITIVE",IF(Edges[[#This Row],[Sentiment]]=-1,"NEGATIVE")))</f>
        <v>NEUTRAL</v>
      </c>
      <c r="BD1295" s="79" t="str">
        <f>IF(Edges[[#This Row],[Vertex 1]]=Edges[[#This Row],[Vertex 2]],"HIDE","SHOW")</f>
        <v>SHOW</v>
      </c>
      <c r="BE1295" s="78" t="str">
        <f>REPLACE(INDEX(GroupVertices[Group], MATCH(Edges[[#This Row],[Vertex 1]],GroupVertices[Vertex],0)),1,1,"")</f>
        <v>EUTRAL</v>
      </c>
      <c r="BF1295" s="78" t="str">
        <f>REPLACE(INDEX(GroupVertices[Group], MATCH(Edges[[#This Row],[Vertex 2]],GroupVertices[Vertex],0)),1,1,"")</f>
        <v>EUTRAL</v>
      </c>
    </row>
    <row r="1296" spans="1:58" hidden="1" x14ac:dyDescent="0.25">
      <c r="A1296" s="64" t="s">
        <v>1037</v>
      </c>
      <c r="B1296" s="64" t="s">
        <v>1037</v>
      </c>
      <c r="C1296" s="65"/>
      <c r="D1296" s="66"/>
      <c r="E1296" s="67"/>
      <c r="F1296" s="68"/>
      <c r="G1296" s="65" t="str">
        <f>IF(Edges[[#This Row],[Vertex 1]]=Edges[[#This Row],[Vertex 2]],"HIDE","SHOW")</f>
        <v>HIDE</v>
      </c>
      <c r="H1296" s="69"/>
      <c r="I1296" s="70"/>
      <c r="J1296" s="70"/>
      <c r="K1296" s="34"/>
      <c r="L1296" s="77"/>
      <c r="M1296" s="77"/>
      <c r="N1296" s="72"/>
      <c r="O1296" s="79" t="s">
        <v>179</v>
      </c>
      <c r="P1296" s="81">
        <v>42854.089108796295</v>
      </c>
      <c r="Q1296" s="79" t="s">
        <v>2408</v>
      </c>
      <c r="R1296" s="82" t="s">
        <v>3478</v>
      </c>
      <c r="S1296" s="79" t="s">
        <v>4037</v>
      </c>
      <c r="T1296" s="79"/>
      <c r="U1296" s="79"/>
      <c r="V1296" s="82" t="s">
        <v>5378</v>
      </c>
      <c r="W1296" s="81">
        <v>42854.089108796295</v>
      </c>
      <c r="X1296" s="82" t="s">
        <v>6872</v>
      </c>
      <c r="Y1296" s="79"/>
      <c r="Z1296" s="79"/>
      <c r="AA1296" s="83" t="s">
        <v>8919</v>
      </c>
      <c r="AB1296" s="79"/>
      <c r="AC1296" s="79" t="b">
        <v>0</v>
      </c>
      <c r="AD1296" s="79">
        <v>0</v>
      </c>
      <c r="AE1296" s="83" t="s">
        <v>9915</v>
      </c>
      <c r="AF1296" s="79" t="b">
        <v>0</v>
      </c>
      <c r="AG1296" s="79" t="s">
        <v>9963</v>
      </c>
      <c r="AH1296" s="79"/>
      <c r="AI1296" s="83" t="s">
        <v>9915</v>
      </c>
      <c r="AJ1296" s="79" t="b">
        <v>0</v>
      </c>
      <c r="AK1296" s="79">
        <v>0</v>
      </c>
      <c r="AL1296" s="83" t="s">
        <v>9915</v>
      </c>
      <c r="AM1296" s="79" t="s">
        <v>10040</v>
      </c>
      <c r="AN1296" s="79" t="b">
        <v>0</v>
      </c>
      <c r="AO1296" s="83" t="s">
        <v>8919</v>
      </c>
      <c r="AP1296" s="79" t="s">
        <v>179</v>
      </c>
      <c r="AQ1296" s="79">
        <v>0</v>
      </c>
      <c r="AR1296" s="79">
        <v>0</v>
      </c>
      <c r="AS1296" s="79"/>
      <c r="AT1296" s="79"/>
      <c r="AU1296" s="79"/>
      <c r="AV1296" s="79"/>
      <c r="AW1296" s="79"/>
      <c r="AX1296" s="79"/>
      <c r="AY1296" s="79"/>
      <c r="AZ1296" s="79"/>
      <c r="BA1296">
        <v>1</v>
      </c>
      <c r="BB1296">
        <v>0</v>
      </c>
      <c r="BC1296" s="79" t="str">
        <f>IF(Edges[[#This Row],[Sentiment]]=0,"NEUTRAL",IF(Edges[[#This Row],[Sentiment]]=1,"POSITIVE",IF(Edges[[#This Row],[Sentiment]]=-1,"NEGATIVE")))</f>
        <v>NEUTRAL</v>
      </c>
      <c r="BD1296" s="79" t="str">
        <f>IF(Edges[[#This Row],[Vertex 1]]=Edges[[#This Row],[Vertex 2]],"HIDE","SHOW")</f>
        <v>HIDE</v>
      </c>
      <c r="BE1296" s="124" t="e">
        <f>REPLACE(INDEX(GroupVertices[Group], MATCH(Edges[[#This Row],[Vertex 1]],GroupVertices[Vertex],0)),1,1,"")</f>
        <v>#N/A</v>
      </c>
      <c r="BF1296" s="124" t="e">
        <f>REPLACE(INDEX(GroupVertices[Group], MATCH(Edges[[#This Row],[Vertex 2]],GroupVertices[Vertex],0)),1,1,"")</f>
        <v>#N/A</v>
      </c>
    </row>
    <row r="1297" spans="1:58" hidden="1" x14ac:dyDescent="0.25">
      <c r="A1297" s="64" t="s">
        <v>1038</v>
      </c>
      <c r="B1297" s="64" t="s">
        <v>1038</v>
      </c>
      <c r="C1297" s="65"/>
      <c r="D1297" s="66"/>
      <c r="E1297" s="67"/>
      <c r="F1297" s="68"/>
      <c r="G1297" s="65" t="str">
        <f>IF(Edges[[#This Row],[Vertex 1]]=Edges[[#This Row],[Vertex 2]],"HIDE","SHOW")</f>
        <v>HIDE</v>
      </c>
      <c r="H1297" s="69"/>
      <c r="I1297" s="70"/>
      <c r="J1297" s="70"/>
      <c r="K1297" s="34"/>
      <c r="L1297" s="77"/>
      <c r="M1297" s="77"/>
      <c r="N1297" s="72"/>
      <c r="O1297" s="79" t="s">
        <v>179</v>
      </c>
      <c r="P1297" s="81">
        <v>42854.094143518516</v>
      </c>
      <c r="Q1297" s="79" t="s">
        <v>2409</v>
      </c>
      <c r="R1297" s="82" t="s">
        <v>3478</v>
      </c>
      <c r="S1297" s="79" t="s">
        <v>4037</v>
      </c>
      <c r="T1297" s="79"/>
      <c r="U1297" s="79"/>
      <c r="V1297" s="82" t="s">
        <v>5379</v>
      </c>
      <c r="W1297" s="81">
        <v>42854.094143518516</v>
      </c>
      <c r="X1297" s="82" t="s">
        <v>6873</v>
      </c>
      <c r="Y1297" s="79"/>
      <c r="Z1297" s="79"/>
      <c r="AA1297" s="83" t="s">
        <v>8920</v>
      </c>
      <c r="AB1297" s="79"/>
      <c r="AC1297" s="79" t="b">
        <v>0</v>
      </c>
      <c r="AD1297" s="79">
        <v>0</v>
      </c>
      <c r="AE1297" s="83" t="s">
        <v>9915</v>
      </c>
      <c r="AF1297" s="79" t="b">
        <v>0</v>
      </c>
      <c r="AG1297" s="79" t="s">
        <v>9963</v>
      </c>
      <c r="AH1297" s="79"/>
      <c r="AI1297" s="83" t="s">
        <v>9915</v>
      </c>
      <c r="AJ1297" s="79" t="b">
        <v>0</v>
      </c>
      <c r="AK1297" s="79">
        <v>0</v>
      </c>
      <c r="AL1297" s="83" t="s">
        <v>9915</v>
      </c>
      <c r="AM1297" s="79" t="s">
        <v>10059</v>
      </c>
      <c r="AN1297" s="79" t="b">
        <v>0</v>
      </c>
      <c r="AO1297" s="83" t="s">
        <v>8920</v>
      </c>
      <c r="AP1297" s="79" t="s">
        <v>179</v>
      </c>
      <c r="AQ1297" s="79">
        <v>0</v>
      </c>
      <c r="AR1297" s="79">
        <v>0</v>
      </c>
      <c r="AS1297" s="79"/>
      <c r="AT1297" s="79"/>
      <c r="AU1297" s="79"/>
      <c r="AV1297" s="79"/>
      <c r="AW1297" s="79"/>
      <c r="AX1297" s="79"/>
      <c r="AY1297" s="79"/>
      <c r="AZ1297" s="79"/>
      <c r="BA1297">
        <v>1</v>
      </c>
      <c r="BB1297">
        <v>0</v>
      </c>
      <c r="BC1297" s="79" t="str">
        <f>IF(Edges[[#This Row],[Sentiment]]=0,"NEUTRAL",IF(Edges[[#This Row],[Sentiment]]=1,"POSITIVE",IF(Edges[[#This Row],[Sentiment]]=-1,"NEGATIVE")))</f>
        <v>NEUTRAL</v>
      </c>
      <c r="BD1297" s="79" t="str">
        <f>IF(Edges[[#This Row],[Vertex 1]]=Edges[[#This Row],[Vertex 2]],"HIDE","SHOW")</f>
        <v>HIDE</v>
      </c>
      <c r="BE1297" s="124" t="e">
        <f>REPLACE(INDEX(GroupVertices[Group], MATCH(Edges[[#This Row],[Vertex 1]],GroupVertices[Vertex],0)),1,1,"")</f>
        <v>#N/A</v>
      </c>
      <c r="BF1297" s="124" t="e">
        <f>REPLACE(INDEX(GroupVertices[Group], MATCH(Edges[[#This Row],[Vertex 2]],GroupVertices[Vertex],0)),1,1,"")</f>
        <v>#N/A</v>
      </c>
    </row>
    <row r="1298" spans="1:58" hidden="1" x14ac:dyDescent="0.25">
      <c r="A1298" s="64" t="s">
        <v>1039</v>
      </c>
      <c r="B1298" s="64" t="s">
        <v>1039</v>
      </c>
      <c r="C1298" s="65"/>
      <c r="D1298" s="66"/>
      <c r="E1298" s="67"/>
      <c r="F1298" s="68"/>
      <c r="G1298" s="65" t="str">
        <f>IF(Edges[[#This Row],[Vertex 1]]=Edges[[#This Row],[Vertex 2]],"HIDE","SHOW")</f>
        <v>HIDE</v>
      </c>
      <c r="H1298" s="69"/>
      <c r="I1298" s="70"/>
      <c r="J1298" s="70"/>
      <c r="K1298" s="34"/>
      <c r="L1298" s="77"/>
      <c r="M1298" s="77"/>
      <c r="N1298" s="72"/>
      <c r="O1298" s="79" t="s">
        <v>179</v>
      </c>
      <c r="P1298" s="81">
        <v>42812.36173611111</v>
      </c>
      <c r="Q1298" s="79" t="s">
        <v>2410</v>
      </c>
      <c r="R1298" s="82" t="s">
        <v>3620</v>
      </c>
      <c r="S1298" s="79" t="s">
        <v>4061</v>
      </c>
      <c r="T1298" s="79" t="s">
        <v>4383</v>
      </c>
      <c r="U1298" s="79"/>
      <c r="V1298" s="82" t="s">
        <v>5380</v>
      </c>
      <c r="W1298" s="81">
        <v>42812.36173611111</v>
      </c>
      <c r="X1298" s="82" t="s">
        <v>6874</v>
      </c>
      <c r="Y1298" s="79"/>
      <c r="Z1298" s="79"/>
      <c r="AA1298" s="83" t="s">
        <v>8921</v>
      </c>
      <c r="AB1298" s="79"/>
      <c r="AC1298" s="79" t="b">
        <v>0</v>
      </c>
      <c r="AD1298" s="79">
        <v>32</v>
      </c>
      <c r="AE1298" s="83" t="s">
        <v>9915</v>
      </c>
      <c r="AF1298" s="79" t="b">
        <v>0</v>
      </c>
      <c r="AG1298" s="79" t="s">
        <v>9963</v>
      </c>
      <c r="AH1298" s="79"/>
      <c r="AI1298" s="83" t="s">
        <v>9915</v>
      </c>
      <c r="AJ1298" s="79" t="b">
        <v>0</v>
      </c>
      <c r="AK1298" s="79">
        <v>10</v>
      </c>
      <c r="AL1298" s="83" t="s">
        <v>9915</v>
      </c>
      <c r="AM1298" s="79" t="s">
        <v>9990</v>
      </c>
      <c r="AN1298" s="79" t="b">
        <v>0</v>
      </c>
      <c r="AO1298" s="83" t="s">
        <v>8921</v>
      </c>
      <c r="AP1298" s="79" t="s">
        <v>10099</v>
      </c>
      <c r="AQ1298" s="79">
        <v>0</v>
      </c>
      <c r="AR1298" s="79">
        <v>0</v>
      </c>
      <c r="AS1298" s="79"/>
      <c r="AT1298" s="79"/>
      <c r="AU1298" s="79"/>
      <c r="AV1298" s="79"/>
      <c r="AW1298" s="79"/>
      <c r="AX1298" s="79"/>
      <c r="AY1298" s="79"/>
      <c r="AZ1298" s="79"/>
      <c r="BA1298">
        <v>8</v>
      </c>
      <c r="BB1298">
        <v>0</v>
      </c>
      <c r="BC1298" s="79" t="str">
        <f>IF(Edges[[#This Row],[Sentiment]]=0,"NEUTRAL",IF(Edges[[#This Row],[Sentiment]]=1,"POSITIVE",IF(Edges[[#This Row],[Sentiment]]=-1,"NEGATIVE")))</f>
        <v>NEUTRAL</v>
      </c>
      <c r="BD1298" s="79" t="str">
        <f>IF(Edges[[#This Row],[Vertex 1]]=Edges[[#This Row],[Vertex 2]],"HIDE","SHOW")</f>
        <v>HIDE</v>
      </c>
      <c r="BE1298" s="124" t="str">
        <f>REPLACE(INDEX(GroupVertices[Group], MATCH(Edges[[#This Row],[Vertex 1]],GroupVertices[Vertex],0)),1,1,"")</f>
        <v>eneral</v>
      </c>
      <c r="BF1298" s="124" t="str">
        <f>REPLACE(INDEX(GroupVertices[Group], MATCH(Edges[[#This Row],[Vertex 2]],GroupVertices[Vertex],0)),1,1,"")</f>
        <v>eneral</v>
      </c>
    </row>
    <row r="1299" spans="1:58" hidden="1" x14ac:dyDescent="0.25">
      <c r="A1299" s="64" t="s">
        <v>1039</v>
      </c>
      <c r="B1299" s="64" t="s">
        <v>1039</v>
      </c>
      <c r="C1299" s="65"/>
      <c r="D1299" s="66"/>
      <c r="E1299" s="67"/>
      <c r="F1299" s="68"/>
      <c r="G1299" s="65" t="str">
        <f>IF(Edges[[#This Row],[Vertex 1]]=Edges[[#This Row],[Vertex 2]],"HIDE","SHOW")</f>
        <v>HIDE</v>
      </c>
      <c r="H1299" s="69"/>
      <c r="I1299" s="70"/>
      <c r="J1299" s="70"/>
      <c r="K1299" s="34"/>
      <c r="L1299" s="77"/>
      <c r="M1299" s="77"/>
      <c r="N1299" s="72"/>
      <c r="O1299" s="79" t="s">
        <v>179</v>
      </c>
      <c r="P1299" s="81">
        <v>42852.272673611114</v>
      </c>
      <c r="Q1299" s="79" t="s">
        <v>2411</v>
      </c>
      <c r="R1299" s="82" t="s">
        <v>3253</v>
      </c>
      <c r="S1299" s="79" t="s">
        <v>4061</v>
      </c>
      <c r="T1299" s="79" t="s">
        <v>4282</v>
      </c>
      <c r="U1299" s="79"/>
      <c r="V1299" s="82" t="s">
        <v>5380</v>
      </c>
      <c r="W1299" s="81">
        <v>42852.272673611114</v>
      </c>
      <c r="X1299" s="82" t="s">
        <v>6875</v>
      </c>
      <c r="Y1299" s="79"/>
      <c r="Z1299" s="79"/>
      <c r="AA1299" s="83" t="s">
        <v>8922</v>
      </c>
      <c r="AB1299" s="79"/>
      <c r="AC1299" s="79" t="b">
        <v>0</v>
      </c>
      <c r="AD1299" s="79">
        <v>6</v>
      </c>
      <c r="AE1299" s="83" t="s">
        <v>9915</v>
      </c>
      <c r="AF1299" s="79" t="b">
        <v>0</v>
      </c>
      <c r="AG1299" s="79" t="s">
        <v>9963</v>
      </c>
      <c r="AH1299" s="79"/>
      <c r="AI1299" s="83" t="s">
        <v>9915</v>
      </c>
      <c r="AJ1299" s="79" t="b">
        <v>0</v>
      </c>
      <c r="AK1299" s="79">
        <v>2</v>
      </c>
      <c r="AL1299" s="83" t="s">
        <v>9915</v>
      </c>
      <c r="AM1299" s="79" t="s">
        <v>9990</v>
      </c>
      <c r="AN1299" s="79" t="b">
        <v>0</v>
      </c>
      <c r="AO1299" s="83" t="s">
        <v>8922</v>
      </c>
      <c r="AP1299" s="79" t="s">
        <v>179</v>
      </c>
      <c r="AQ1299" s="79">
        <v>0</v>
      </c>
      <c r="AR1299" s="79">
        <v>0</v>
      </c>
      <c r="AS1299" s="79"/>
      <c r="AT1299" s="79"/>
      <c r="AU1299" s="79"/>
      <c r="AV1299" s="79"/>
      <c r="AW1299" s="79"/>
      <c r="AX1299" s="79"/>
      <c r="AY1299" s="79"/>
      <c r="AZ1299" s="79"/>
      <c r="BA1299">
        <v>8</v>
      </c>
      <c r="BB1299">
        <v>-1</v>
      </c>
      <c r="BC1299" s="79" t="str">
        <f>IF(Edges[[#This Row],[Sentiment]]=0,"NEUTRAL",IF(Edges[[#This Row],[Sentiment]]=1,"POSITIVE",IF(Edges[[#This Row],[Sentiment]]=-1,"NEGATIVE")))</f>
        <v>NEGATIVE</v>
      </c>
      <c r="BD1299" s="79" t="str">
        <f>IF(Edges[[#This Row],[Vertex 1]]=Edges[[#This Row],[Vertex 2]],"HIDE","SHOW")</f>
        <v>HIDE</v>
      </c>
      <c r="BE1299" s="124" t="str">
        <f>REPLACE(INDEX(GroupVertices[Group], MATCH(Edges[[#This Row],[Vertex 1]],GroupVertices[Vertex],0)),1,1,"")</f>
        <v>eneral</v>
      </c>
      <c r="BF1299" s="124" t="str">
        <f>REPLACE(INDEX(GroupVertices[Group], MATCH(Edges[[#This Row],[Vertex 2]],GroupVertices[Vertex],0)),1,1,"")</f>
        <v>eneral</v>
      </c>
    </row>
    <row r="1300" spans="1:58" hidden="1" x14ac:dyDescent="0.25">
      <c r="A1300" s="64" t="s">
        <v>1039</v>
      </c>
      <c r="B1300" s="64" t="s">
        <v>1039</v>
      </c>
      <c r="C1300" s="65"/>
      <c r="D1300" s="66"/>
      <c r="E1300" s="67"/>
      <c r="F1300" s="68"/>
      <c r="G1300" s="65" t="str">
        <f>IF(Edges[[#This Row],[Vertex 1]]=Edges[[#This Row],[Vertex 2]],"HIDE","SHOW")</f>
        <v>HIDE</v>
      </c>
      <c r="H1300" s="69"/>
      <c r="I1300" s="70"/>
      <c r="J1300" s="70"/>
      <c r="K1300" s="34"/>
      <c r="L1300" s="77"/>
      <c r="M1300" s="77"/>
      <c r="N1300" s="72"/>
      <c r="O1300" s="79" t="s">
        <v>179</v>
      </c>
      <c r="P1300" s="81">
        <v>42852.44263888889</v>
      </c>
      <c r="Q1300" s="79" t="s">
        <v>2412</v>
      </c>
      <c r="R1300" s="82" t="s">
        <v>3286</v>
      </c>
      <c r="S1300" s="79" t="s">
        <v>4061</v>
      </c>
      <c r="T1300" s="79" t="s">
        <v>4296</v>
      </c>
      <c r="U1300" s="82" t="s">
        <v>4633</v>
      </c>
      <c r="V1300" s="82" t="s">
        <v>4633</v>
      </c>
      <c r="W1300" s="81">
        <v>42852.44263888889</v>
      </c>
      <c r="X1300" s="82" t="s">
        <v>6876</v>
      </c>
      <c r="Y1300" s="79"/>
      <c r="Z1300" s="79"/>
      <c r="AA1300" s="83" t="s">
        <v>8923</v>
      </c>
      <c r="AB1300" s="79"/>
      <c r="AC1300" s="79" t="b">
        <v>0</v>
      </c>
      <c r="AD1300" s="79">
        <v>2</v>
      </c>
      <c r="AE1300" s="83" t="s">
        <v>9915</v>
      </c>
      <c r="AF1300" s="79" t="b">
        <v>0</v>
      </c>
      <c r="AG1300" s="79" t="s">
        <v>9963</v>
      </c>
      <c r="AH1300" s="79"/>
      <c r="AI1300" s="83" t="s">
        <v>9915</v>
      </c>
      <c r="AJ1300" s="79" t="b">
        <v>0</v>
      </c>
      <c r="AK1300" s="79">
        <v>3</v>
      </c>
      <c r="AL1300" s="83" t="s">
        <v>9915</v>
      </c>
      <c r="AM1300" s="79" t="s">
        <v>9990</v>
      </c>
      <c r="AN1300" s="79" t="b">
        <v>0</v>
      </c>
      <c r="AO1300" s="83" t="s">
        <v>8923</v>
      </c>
      <c r="AP1300" s="79" t="s">
        <v>179</v>
      </c>
      <c r="AQ1300" s="79">
        <v>0</v>
      </c>
      <c r="AR1300" s="79">
        <v>0</v>
      </c>
      <c r="AS1300" s="79"/>
      <c r="AT1300" s="79"/>
      <c r="AU1300" s="79"/>
      <c r="AV1300" s="79"/>
      <c r="AW1300" s="79"/>
      <c r="AX1300" s="79"/>
      <c r="AY1300" s="79"/>
      <c r="AZ1300" s="79"/>
      <c r="BA1300">
        <v>8</v>
      </c>
      <c r="BB1300">
        <v>-1</v>
      </c>
      <c r="BC1300" s="79" t="str">
        <f>IF(Edges[[#This Row],[Sentiment]]=0,"NEUTRAL",IF(Edges[[#This Row],[Sentiment]]=1,"POSITIVE",IF(Edges[[#This Row],[Sentiment]]=-1,"NEGATIVE")))</f>
        <v>NEGATIVE</v>
      </c>
      <c r="BD1300" s="79" t="str">
        <f>IF(Edges[[#This Row],[Vertex 1]]=Edges[[#This Row],[Vertex 2]],"HIDE","SHOW")</f>
        <v>HIDE</v>
      </c>
      <c r="BE1300" s="124" t="str">
        <f>REPLACE(INDEX(GroupVertices[Group], MATCH(Edges[[#This Row],[Vertex 1]],GroupVertices[Vertex],0)),1,1,"")</f>
        <v>eneral</v>
      </c>
      <c r="BF1300" s="124" t="str">
        <f>REPLACE(INDEX(GroupVertices[Group], MATCH(Edges[[#This Row],[Vertex 2]],GroupVertices[Vertex],0)),1,1,"")</f>
        <v>eneral</v>
      </c>
    </row>
    <row r="1301" spans="1:58" hidden="1" x14ac:dyDescent="0.25">
      <c r="A1301" s="64" t="s">
        <v>1039</v>
      </c>
      <c r="B1301" s="64" t="s">
        <v>1039</v>
      </c>
      <c r="C1301" s="65"/>
      <c r="D1301" s="66"/>
      <c r="E1301" s="67"/>
      <c r="F1301" s="68"/>
      <c r="G1301" s="65" t="str">
        <f>IF(Edges[[#This Row],[Vertex 1]]=Edges[[#This Row],[Vertex 2]],"HIDE","SHOW")</f>
        <v>HIDE</v>
      </c>
      <c r="H1301" s="69"/>
      <c r="I1301" s="70"/>
      <c r="J1301" s="70"/>
      <c r="K1301" s="34"/>
      <c r="L1301" s="77"/>
      <c r="M1301" s="77"/>
      <c r="N1301" s="72"/>
      <c r="O1301" s="79" t="s">
        <v>179</v>
      </c>
      <c r="P1301" s="81">
        <v>42853.108425925922</v>
      </c>
      <c r="Q1301" s="79" t="s">
        <v>2413</v>
      </c>
      <c r="R1301" s="82" t="s">
        <v>3621</v>
      </c>
      <c r="S1301" s="79" t="s">
        <v>4051</v>
      </c>
      <c r="T1301" s="79" t="s">
        <v>4387</v>
      </c>
      <c r="U1301" s="79"/>
      <c r="V1301" s="82" t="s">
        <v>5380</v>
      </c>
      <c r="W1301" s="81">
        <v>42853.108425925922</v>
      </c>
      <c r="X1301" s="82" t="s">
        <v>6877</v>
      </c>
      <c r="Y1301" s="79"/>
      <c r="Z1301" s="79"/>
      <c r="AA1301" s="83" t="s">
        <v>8924</v>
      </c>
      <c r="AB1301" s="79"/>
      <c r="AC1301" s="79" t="b">
        <v>0</v>
      </c>
      <c r="AD1301" s="79">
        <v>1</v>
      </c>
      <c r="AE1301" s="83" t="s">
        <v>9915</v>
      </c>
      <c r="AF1301" s="79" t="b">
        <v>0</v>
      </c>
      <c r="AG1301" s="79" t="s">
        <v>9963</v>
      </c>
      <c r="AH1301" s="79"/>
      <c r="AI1301" s="83" t="s">
        <v>9915</v>
      </c>
      <c r="AJ1301" s="79" t="b">
        <v>0</v>
      </c>
      <c r="AK1301" s="79">
        <v>0</v>
      </c>
      <c r="AL1301" s="83" t="s">
        <v>9915</v>
      </c>
      <c r="AM1301" s="79" t="s">
        <v>9990</v>
      </c>
      <c r="AN1301" s="79" t="b">
        <v>1</v>
      </c>
      <c r="AO1301" s="83" t="s">
        <v>8924</v>
      </c>
      <c r="AP1301" s="79" t="s">
        <v>179</v>
      </c>
      <c r="AQ1301" s="79">
        <v>0</v>
      </c>
      <c r="AR1301" s="79">
        <v>0</v>
      </c>
      <c r="AS1301" s="79" t="s">
        <v>10105</v>
      </c>
      <c r="AT1301" s="79" t="s">
        <v>10111</v>
      </c>
      <c r="AU1301" s="79" t="s">
        <v>10112</v>
      </c>
      <c r="AV1301" s="79" t="s">
        <v>10111</v>
      </c>
      <c r="AW1301" s="79" t="s">
        <v>10128</v>
      </c>
      <c r="AX1301" s="79" t="s">
        <v>10111</v>
      </c>
      <c r="AY1301" s="79" t="s">
        <v>10145</v>
      </c>
      <c r="AZ1301" s="82" t="s">
        <v>10151</v>
      </c>
      <c r="BA1301">
        <v>8</v>
      </c>
      <c r="BB1301">
        <v>-1</v>
      </c>
      <c r="BC1301" s="79" t="str">
        <f>IF(Edges[[#This Row],[Sentiment]]=0,"NEUTRAL",IF(Edges[[#This Row],[Sentiment]]=1,"POSITIVE",IF(Edges[[#This Row],[Sentiment]]=-1,"NEGATIVE")))</f>
        <v>NEGATIVE</v>
      </c>
      <c r="BD1301" s="79" t="str">
        <f>IF(Edges[[#This Row],[Vertex 1]]=Edges[[#This Row],[Vertex 2]],"HIDE","SHOW")</f>
        <v>HIDE</v>
      </c>
      <c r="BE1301" s="124" t="str">
        <f>REPLACE(INDEX(GroupVertices[Group], MATCH(Edges[[#This Row],[Vertex 1]],GroupVertices[Vertex],0)),1,1,"")</f>
        <v>eneral</v>
      </c>
      <c r="BF1301" s="124" t="str">
        <f>REPLACE(INDEX(GroupVertices[Group], MATCH(Edges[[#This Row],[Vertex 2]],GroupVertices[Vertex],0)),1,1,"")</f>
        <v>eneral</v>
      </c>
    </row>
    <row r="1302" spans="1:58" hidden="1" x14ac:dyDescent="0.25">
      <c r="A1302" s="64" t="s">
        <v>1039</v>
      </c>
      <c r="B1302" s="64" t="s">
        <v>1039</v>
      </c>
      <c r="C1302" s="65"/>
      <c r="D1302" s="66"/>
      <c r="E1302" s="67"/>
      <c r="F1302" s="68"/>
      <c r="G1302" s="65" t="str">
        <f>IF(Edges[[#This Row],[Vertex 1]]=Edges[[#This Row],[Vertex 2]],"HIDE","SHOW")</f>
        <v>HIDE</v>
      </c>
      <c r="H1302" s="69"/>
      <c r="I1302" s="70"/>
      <c r="J1302" s="70"/>
      <c r="K1302" s="34"/>
      <c r="L1302" s="77"/>
      <c r="M1302" s="77"/>
      <c r="N1302" s="72"/>
      <c r="O1302" s="79" t="s">
        <v>179</v>
      </c>
      <c r="P1302" s="81">
        <v>42853.339375000003</v>
      </c>
      <c r="Q1302" s="79" t="s">
        <v>2414</v>
      </c>
      <c r="R1302" s="82" t="s">
        <v>3622</v>
      </c>
      <c r="S1302" s="79" t="s">
        <v>4051</v>
      </c>
      <c r="T1302" s="79" t="s">
        <v>4348</v>
      </c>
      <c r="U1302" s="79"/>
      <c r="V1302" s="82" t="s">
        <v>5380</v>
      </c>
      <c r="W1302" s="81">
        <v>42853.339375000003</v>
      </c>
      <c r="X1302" s="82" t="s">
        <v>6878</v>
      </c>
      <c r="Y1302" s="79"/>
      <c r="Z1302" s="79"/>
      <c r="AA1302" s="83" t="s">
        <v>8925</v>
      </c>
      <c r="AB1302" s="79"/>
      <c r="AC1302" s="79" t="b">
        <v>0</v>
      </c>
      <c r="AD1302" s="79">
        <v>1</v>
      </c>
      <c r="AE1302" s="83" t="s">
        <v>9915</v>
      </c>
      <c r="AF1302" s="79" t="b">
        <v>0</v>
      </c>
      <c r="AG1302" s="79" t="s">
        <v>9963</v>
      </c>
      <c r="AH1302" s="79"/>
      <c r="AI1302" s="83" t="s">
        <v>9915</v>
      </c>
      <c r="AJ1302" s="79" t="b">
        <v>0</v>
      </c>
      <c r="AK1302" s="79">
        <v>2</v>
      </c>
      <c r="AL1302" s="83" t="s">
        <v>9915</v>
      </c>
      <c r="AM1302" s="79" t="s">
        <v>9990</v>
      </c>
      <c r="AN1302" s="79" t="b">
        <v>1</v>
      </c>
      <c r="AO1302" s="83" t="s">
        <v>8925</v>
      </c>
      <c r="AP1302" s="79" t="s">
        <v>179</v>
      </c>
      <c r="AQ1302" s="79">
        <v>0</v>
      </c>
      <c r="AR1302" s="79">
        <v>0</v>
      </c>
      <c r="AS1302" s="79"/>
      <c r="AT1302" s="79"/>
      <c r="AU1302" s="79"/>
      <c r="AV1302" s="79"/>
      <c r="AW1302" s="79"/>
      <c r="AX1302" s="79"/>
      <c r="AY1302" s="79"/>
      <c r="AZ1302" s="79"/>
      <c r="BA1302">
        <v>8</v>
      </c>
      <c r="BB1302">
        <v>0</v>
      </c>
      <c r="BC1302" s="79" t="str">
        <f>IF(Edges[[#This Row],[Sentiment]]=0,"NEUTRAL",IF(Edges[[#This Row],[Sentiment]]=1,"POSITIVE",IF(Edges[[#This Row],[Sentiment]]=-1,"NEGATIVE")))</f>
        <v>NEUTRAL</v>
      </c>
      <c r="BD1302" s="79" t="str">
        <f>IF(Edges[[#This Row],[Vertex 1]]=Edges[[#This Row],[Vertex 2]],"HIDE","SHOW")</f>
        <v>HIDE</v>
      </c>
      <c r="BE1302" s="124" t="str">
        <f>REPLACE(INDEX(GroupVertices[Group], MATCH(Edges[[#This Row],[Vertex 1]],GroupVertices[Vertex],0)),1,1,"")</f>
        <v>eneral</v>
      </c>
      <c r="BF1302" s="124" t="str">
        <f>REPLACE(INDEX(GroupVertices[Group], MATCH(Edges[[#This Row],[Vertex 2]],GroupVertices[Vertex],0)),1,1,"")</f>
        <v>eneral</v>
      </c>
    </row>
    <row r="1303" spans="1:58" hidden="1" x14ac:dyDescent="0.25">
      <c r="A1303" s="64" t="s">
        <v>1039</v>
      </c>
      <c r="B1303" s="64" t="s">
        <v>1039</v>
      </c>
      <c r="C1303" s="65"/>
      <c r="D1303" s="66"/>
      <c r="E1303" s="67"/>
      <c r="F1303" s="68"/>
      <c r="G1303" s="65" t="str">
        <f>IF(Edges[[#This Row],[Vertex 1]]=Edges[[#This Row],[Vertex 2]],"HIDE","SHOW")</f>
        <v>HIDE</v>
      </c>
      <c r="H1303" s="69"/>
      <c r="I1303" s="70"/>
      <c r="J1303" s="70"/>
      <c r="K1303" s="34"/>
      <c r="L1303" s="77"/>
      <c r="M1303" s="77"/>
      <c r="N1303" s="72"/>
      <c r="O1303" s="79" t="s">
        <v>179</v>
      </c>
      <c r="P1303" s="81">
        <v>42853.473738425928</v>
      </c>
      <c r="Q1303" s="79" t="s">
        <v>2415</v>
      </c>
      <c r="R1303" s="82" t="s">
        <v>3531</v>
      </c>
      <c r="S1303" s="79" t="s">
        <v>4061</v>
      </c>
      <c r="T1303" s="79" t="s">
        <v>4368</v>
      </c>
      <c r="U1303" s="79"/>
      <c r="V1303" s="82" t="s">
        <v>5380</v>
      </c>
      <c r="W1303" s="81">
        <v>42853.473738425928</v>
      </c>
      <c r="X1303" s="82" t="s">
        <v>6879</v>
      </c>
      <c r="Y1303" s="79"/>
      <c r="Z1303" s="79"/>
      <c r="AA1303" s="83" t="s">
        <v>8926</v>
      </c>
      <c r="AB1303" s="79"/>
      <c r="AC1303" s="79" t="b">
        <v>0</v>
      </c>
      <c r="AD1303" s="79">
        <v>3</v>
      </c>
      <c r="AE1303" s="83" t="s">
        <v>9915</v>
      </c>
      <c r="AF1303" s="79" t="b">
        <v>0</v>
      </c>
      <c r="AG1303" s="79" t="s">
        <v>9963</v>
      </c>
      <c r="AH1303" s="79"/>
      <c r="AI1303" s="83" t="s">
        <v>9915</v>
      </c>
      <c r="AJ1303" s="79" t="b">
        <v>0</v>
      </c>
      <c r="AK1303" s="79">
        <v>4</v>
      </c>
      <c r="AL1303" s="83" t="s">
        <v>9915</v>
      </c>
      <c r="AM1303" s="79" t="s">
        <v>9990</v>
      </c>
      <c r="AN1303" s="79" t="b">
        <v>0</v>
      </c>
      <c r="AO1303" s="83" t="s">
        <v>8926</v>
      </c>
      <c r="AP1303" s="79" t="s">
        <v>179</v>
      </c>
      <c r="AQ1303" s="79">
        <v>0</v>
      </c>
      <c r="AR1303" s="79">
        <v>0</v>
      </c>
      <c r="AS1303" s="79"/>
      <c r="AT1303" s="79"/>
      <c r="AU1303" s="79"/>
      <c r="AV1303" s="79"/>
      <c r="AW1303" s="79"/>
      <c r="AX1303" s="79"/>
      <c r="AY1303" s="79"/>
      <c r="AZ1303" s="79"/>
      <c r="BA1303">
        <v>8</v>
      </c>
      <c r="BB1303">
        <v>0</v>
      </c>
      <c r="BC1303" s="79" t="str">
        <f>IF(Edges[[#This Row],[Sentiment]]=0,"NEUTRAL",IF(Edges[[#This Row],[Sentiment]]=1,"POSITIVE",IF(Edges[[#This Row],[Sentiment]]=-1,"NEGATIVE")))</f>
        <v>NEUTRAL</v>
      </c>
      <c r="BD1303" s="79" t="str">
        <f>IF(Edges[[#This Row],[Vertex 1]]=Edges[[#This Row],[Vertex 2]],"HIDE","SHOW")</f>
        <v>HIDE</v>
      </c>
      <c r="BE1303" s="124" t="str">
        <f>REPLACE(INDEX(GroupVertices[Group], MATCH(Edges[[#This Row],[Vertex 1]],GroupVertices[Vertex],0)),1,1,"")</f>
        <v>eneral</v>
      </c>
      <c r="BF1303" s="124" t="str">
        <f>REPLACE(INDEX(GroupVertices[Group], MATCH(Edges[[#This Row],[Vertex 2]],GroupVertices[Vertex],0)),1,1,"")</f>
        <v>eneral</v>
      </c>
    </row>
    <row r="1304" spans="1:58" hidden="1" x14ac:dyDescent="0.25">
      <c r="A1304" s="64" t="s">
        <v>1039</v>
      </c>
      <c r="B1304" s="64" t="s">
        <v>1039</v>
      </c>
      <c r="C1304" s="65"/>
      <c r="D1304" s="66"/>
      <c r="E1304" s="67"/>
      <c r="F1304" s="68"/>
      <c r="G1304" s="65" t="str">
        <f>IF(Edges[[#This Row],[Vertex 1]]=Edges[[#This Row],[Vertex 2]],"HIDE","SHOW")</f>
        <v>HIDE</v>
      </c>
      <c r="H1304" s="69"/>
      <c r="I1304" s="70"/>
      <c r="J1304" s="70"/>
      <c r="K1304" s="34"/>
      <c r="L1304" s="77"/>
      <c r="M1304" s="77"/>
      <c r="N1304" s="72"/>
      <c r="O1304" s="79" t="s">
        <v>179</v>
      </c>
      <c r="P1304" s="81">
        <v>42854.060115740744</v>
      </c>
      <c r="Q1304" s="79" t="s">
        <v>2416</v>
      </c>
      <c r="R1304" s="82" t="s">
        <v>3623</v>
      </c>
      <c r="S1304" s="79" t="s">
        <v>4051</v>
      </c>
      <c r="T1304" s="79" t="s">
        <v>1544</v>
      </c>
      <c r="U1304" s="79"/>
      <c r="V1304" s="82" t="s">
        <v>5380</v>
      </c>
      <c r="W1304" s="81">
        <v>42854.060115740744</v>
      </c>
      <c r="X1304" s="82" t="s">
        <v>6880</v>
      </c>
      <c r="Y1304" s="79"/>
      <c r="Z1304" s="79"/>
      <c r="AA1304" s="83" t="s">
        <v>8927</v>
      </c>
      <c r="AB1304" s="79"/>
      <c r="AC1304" s="79" t="b">
        <v>0</v>
      </c>
      <c r="AD1304" s="79">
        <v>1</v>
      </c>
      <c r="AE1304" s="83" t="s">
        <v>9915</v>
      </c>
      <c r="AF1304" s="79" t="b">
        <v>0</v>
      </c>
      <c r="AG1304" s="79" t="s">
        <v>9963</v>
      </c>
      <c r="AH1304" s="79"/>
      <c r="AI1304" s="83" t="s">
        <v>9915</v>
      </c>
      <c r="AJ1304" s="79" t="b">
        <v>0</v>
      </c>
      <c r="AK1304" s="79">
        <v>0</v>
      </c>
      <c r="AL1304" s="83" t="s">
        <v>9915</v>
      </c>
      <c r="AM1304" s="79" t="s">
        <v>9990</v>
      </c>
      <c r="AN1304" s="79" t="b">
        <v>1</v>
      </c>
      <c r="AO1304" s="83" t="s">
        <v>8927</v>
      </c>
      <c r="AP1304" s="79" t="s">
        <v>179</v>
      </c>
      <c r="AQ1304" s="79">
        <v>0</v>
      </c>
      <c r="AR1304" s="79">
        <v>0</v>
      </c>
      <c r="AS1304" s="79"/>
      <c r="AT1304" s="79"/>
      <c r="AU1304" s="79"/>
      <c r="AV1304" s="79"/>
      <c r="AW1304" s="79"/>
      <c r="AX1304" s="79"/>
      <c r="AY1304" s="79"/>
      <c r="AZ1304" s="79"/>
      <c r="BA1304">
        <v>8</v>
      </c>
      <c r="BB1304">
        <v>0</v>
      </c>
      <c r="BC1304" s="79" t="str">
        <f>IF(Edges[[#This Row],[Sentiment]]=0,"NEUTRAL",IF(Edges[[#This Row],[Sentiment]]=1,"POSITIVE",IF(Edges[[#This Row],[Sentiment]]=-1,"NEGATIVE")))</f>
        <v>NEUTRAL</v>
      </c>
      <c r="BD1304" s="79" t="str">
        <f>IF(Edges[[#This Row],[Vertex 1]]=Edges[[#This Row],[Vertex 2]],"HIDE","SHOW")</f>
        <v>HIDE</v>
      </c>
      <c r="BE1304" s="124" t="str">
        <f>REPLACE(INDEX(GroupVertices[Group], MATCH(Edges[[#This Row],[Vertex 1]],GroupVertices[Vertex],0)),1,1,"")</f>
        <v>eneral</v>
      </c>
      <c r="BF1304" s="124" t="str">
        <f>REPLACE(INDEX(GroupVertices[Group], MATCH(Edges[[#This Row],[Vertex 2]],GroupVertices[Vertex],0)),1,1,"")</f>
        <v>eneral</v>
      </c>
    </row>
    <row r="1305" spans="1:58" hidden="1" x14ac:dyDescent="0.25">
      <c r="A1305" s="64" t="s">
        <v>1039</v>
      </c>
      <c r="B1305" s="64" t="s">
        <v>1039</v>
      </c>
      <c r="C1305" s="65"/>
      <c r="D1305" s="66"/>
      <c r="E1305" s="67"/>
      <c r="F1305" s="68"/>
      <c r="G1305" s="65" t="str">
        <f>IF(Edges[[#This Row],[Vertex 1]]=Edges[[#This Row],[Vertex 2]],"HIDE","SHOW")</f>
        <v>HIDE</v>
      </c>
      <c r="H1305" s="69"/>
      <c r="I1305" s="70"/>
      <c r="J1305" s="70"/>
      <c r="K1305" s="34"/>
      <c r="L1305" s="77"/>
      <c r="M1305" s="77"/>
      <c r="N1305" s="72"/>
      <c r="O1305" s="79" t="s">
        <v>179</v>
      </c>
      <c r="P1305" s="81">
        <v>42854.097245370373</v>
      </c>
      <c r="Q1305" s="79" t="s">
        <v>2417</v>
      </c>
      <c r="R1305" s="82" t="s">
        <v>3624</v>
      </c>
      <c r="S1305" s="79" t="s">
        <v>4051</v>
      </c>
      <c r="T1305" s="79" t="s">
        <v>1544</v>
      </c>
      <c r="U1305" s="79"/>
      <c r="V1305" s="82" t="s">
        <v>5380</v>
      </c>
      <c r="W1305" s="81">
        <v>42854.097245370373</v>
      </c>
      <c r="X1305" s="82" t="s">
        <v>6881</v>
      </c>
      <c r="Y1305" s="79"/>
      <c r="Z1305" s="79"/>
      <c r="AA1305" s="83" t="s">
        <v>8928</v>
      </c>
      <c r="AB1305" s="79"/>
      <c r="AC1305" s="79" t="b">
        <v>0</v>
      </c>
      <c r="AD1305" s="79">
        <v>1</v>
      </c>
      <c r="AE1305" s="83" t="s">
        <v>9915</v>
      </c>
      <c r="AF1305" s="79" t="b">
        <v>0</v>
      </c>
      <c r="AG1305" s="79" t="s">
        <v>9963</v>
      </c>
      <c r="AH1305" s="79"/>
      <c r="AI1305" s="83" t="s">
        <v>9915</v>
      </c>
      <c r="AJ1305" s="79" t="b">
        <v>0</v>
      </c>
      <c r="AK1305" s="79">
        <v>0</v>
      </c>
      <c r="AL1305" s="83" t="s">
        <v>9915</v>
      </c>
      <c r="AM1305" s="79" t="s">
        <v>9990</v>
      </c>
      <c r="AN1305" s="79" t="b">
        <v>1</v>
      </c>
      <c r="AO1305" s="83" t="s">
        <v>8928</v>
      </c>
      <c r="AP1305" s="79" t="s">
        <v>179</v>
      </c>
      <c r="AQ1305" s="79">
        <v>0</v>
      </c>
      <c r="AR1305" s="79">
        <v>0</v>
      </c>
      <c r="AS1305" s="79" t="s">
        <v>10105</v>
      </c>
      <c r="AT1305" s="79" t="s">
        <v>10111</v>
      </c>
      <c r="AU1305" s="79" t="s">
        <v>10112</v>
      </c>
      <c r="AV1305" s="79" t="s">
        <v>10111</v>
      </c>
      <c r="AW1305" s="79" t="s">
        <v>10128</v>
      </c>
      <c r="AX1305" s="79" t="s">
        <v>10111</v>
      </c>
      <c r="AY1305" s="79" t="s">
        <v>10145</v>
      </c>
      <c r="AZ1305" s="82" t="s">
        <v>10151</v>
      </c>
      <c r="BA1305">
        <v>8</v>
      </c>
      <c r="BB1305">
        <v>0</v>
      </c>
      <c r="BC1305" s="79" t="str">
        <f>IF(Edges[[#This Row],[Sentiment]]=0,"NEUTRAL",IF(Edges[[#This Row],[Sentiment]]=1,"POSITIVE",IF(Edges[[#This Row],[Sentiment]]=-1,"NEGATIVE")))</f>
        <v>NEUTRAL</v>
      </c>
      <c r="BD1305" s="79" t="str">
        <f>IF(Edges[[#This Row],[Vertex 1]]=Edges[[#This Row],[Vertex 2]],"HIDE","SHOW")</f>
        <v>HIDE</v>
      </c>
      <c r="BE1305" s="124" t="str">
        <f>REPLACE(INDEX(GroupVertices[Group], MATCH(Edges[[#This Row],[Vertex 1]],GroupVertices[Vertex],0)),1,1,"")</f>
        <v>eneral</v>
      </c>
      <c r="BF1305" s="124" t="str">
        <f>REPLACE(INDEX(GroupVertices[Group], MATCH(Edges[[#This Row],[Vertex 2]],GroupVertices[Vertex],0)),1,1,"")</f>
        <v>eneral</v>
      </c>
    </row>
    <row r="1306" spans="1:58" x14ac:dyDescent="0.25">
      <c r="A1306" s="64" t="s">
        <v>1040</v>
      </c>
      <c r="B1306" s="64" t="s">
        <v>1176</v>
      </c>
      <c r="C1306" s="65"/>
      <c r="D1306" s="66"/>
      <c r="E1306" s="67"/>
      <c r="F1306" s="68"/>
      <c r="G1306" s="65" t="str">
        <f>IF(Edges[[#This Row],[Vertex 1]]=Edges[[#This Row],[Vertex 2]],"HIDE","SHOW")</f>
        <v>SHOW</v>
      </c>
      <c r="H1306" s="69"/>
      <c r="I1306" s="70"/>
      <c r="J1306" s="70"/>
      <c r="K1306" s="34" t="s">
        <v>65</v>
      </c>
      <c r="L1306" s="77">
        <v>1306</v>
      </c>
      <c r="M1306" s="77"/>
      <c r="N1306" s="72"/>
      <c r="O1306" s="79" t="s">
        <v>1647</v>
      </c>
      <c r="P1306" s="81">
        <v>42854.099305555559</v>
      </c>
      <c r="Q1306" s="79" t="s">
        <v>2418</v>
      </c>
      <c r="R1306" s="79"/>
      <c r="S1306" s="79"/>
      <c r="T1306" s="79"/>
      <c r="U1306" s="79"/>
      <c r="V1306" s="82" t="s">
        <v>5381</v>
      </c>
      <c r="W1306" s="81">
        <v>42854.099305555559</v>
      </c>
      <c r="X1306" s="82" t="s">
        <v>6882</v>
      </c>
      <c r="Y1306" s="79"/>
      <c r="Z1306" s="79"/>
      <c r="AA1306" s="83" t="s">
        <v>8929</v>
      </c>
      <c r="AB1306" s="79"/>
      <c r="AC1306" s="79" t="b">
        <v>0</v>
      </c>
      <c r="AD1306" s="79">
        <v>0</v>
      </c>
      <c r="AE1306" s="83" t="s">
        <v>9925</v>
      </c>
      <c r="AF1306" s="79" t="b">
        <v>0</v>
      </c>
      <c r="AG1306" s="79" t="s">
        <v>9963</v>
      </c>
      <c r="AH1306" s="79"/>
      <c r="AI1306" s="83" t="s">
        <v>9915</v>
      </c>
      <c r="AJ1306" s="79" t="b">
        <v>0</v>
      </c>
      <c r="AK1306" s="79">
        <v>0</v>
      </c>
      <c r="AL1306" s="83" t="s">
        <v>9915</v>
      </c>
      <c r="AM1306" s="79" t="s">
        <v>9994</v>
      </c>
      <c r="AN1306" s="79" t="b">
        <v>0</v>
      </c>
      <c r="AO1306" s="83" t="s">
        <v>8929</v>
      </c>
      <c r="AP1306" s="79" t="s">
        <v>179</v>
      </c>
      <c r="AQ1306" s="79">
        <v>0</v>
      </c>
      <c r="AR1306" s="79">
        <v>0</v>
      </c>
      <c r="AS1306" s="79"/>
      <c r="AT1306" s="79"/>
      <c r="AU1306" s="79"/>
      <c r="AV1306" s="79"/>
      <c r="AW1306" s="79"/>
      <c r="AX1306" s="79"/>
      <c r="AY1306" s="79"/>
      <c r="AZ1306" s="79"/>
      <c r="BA1306">
        <v>1</v>
      </c>
      <c r="BB1306">
        <v>0</v>
      </c>
      <c r="BC1306" s="79" t="str">
        <f>IF(Edges[[#This Row],[Sentiment]]=0,"NEUTRAL",IF(Edges[[#This Row],[Sentiment]]=1,"POSITIVE",IF(Edges[[#This Row],[Sentiment]]=-1,"NEGATIVE")))</f>
        <v>NEUTRAL</v>
      </c>
      <c r="BD1306" s="79" t="str">
        <f>IF(Edges[[#This Row],[Vertex 1]]=Edges[[#This Row],[Vertex 2]],"HIDE","SHOW")</f>
        <v>SHOW</v>
      </c>
      <c r="BE1306" s="78" t="str">
        <f>REPLACE(INDEX(GroupVertices[Group], MATCH(Edges[[#This Row],[Vertex 1]],GroupVertices[Vertex],0)),1,1,"")</f>
        <v>EUTRAL</v>
      </c>
      <c r="BF1306" s="78" t="str">
        <f>REPLACE(INDEX(GroupVertices[Group], MATCH(Edges[[#This Row],[Vertex 2]],GroupVertices[Vertex],0)),1,1,"")</f>
        <v>eneral</v>
      </c>
    </row>
    <row r="1307" spans="1:58" hidden="1" x14ac:dyDescent="0.25">
      <c r="A1307" s="64" t="s">
        <v>1041</v>
      </c>
      <c r="B1307" s="64" t="s">
        <v>1041</v>
      </c>
      <c r="C1307" s="65"/>
      <c r="D1307" s="66"/>
      <c r="E1307" s="67"/>
      <c r="F1307" s="68"/>
      <c r="G1307" s="65" t="str">
        <f>IF(Edges[[#This Row],[Vertex 1]]=Edges[[#This Row],[Vertex 2]],"HIDE","SHOW")</f>
        <v>HIDE</v>
      </c>
      <c r="H1307" s="69"/>
      <c r="I1307" s="70"/>
      <c r="J1307" s="70"/>
      <c r="K1307" s="34"/>
      <c r="L1307" s="77"/>
      <c r="M1307" s="77"/>
      <c r="N1307" s="72"/>
      <c r="O1307" s="79" t="s">
        <v>179</v>
      </c>
      <c r="P1307" s="81">
        <v>42854.102627314816</v>
      </c>
      <c r="Q1307" s="79" t="s">
        <v>2419</v>
      </c>
      <c r="R1307" s="82" t="s">
        <v>3478</v>
      </c>
      <c r="S1307" s="79" t="s">
        <v>4037</v>
      </c>
      <c r="T1307" s="79"/>
      <c r="U1307" s="79"/>
      <c r="V1307" s="82" t="s">
        <v>4787</v>
      </c>
      <c r="W1307" s="81">
        <v>42854.102627314816</v>
      </c>
      <c r="X1307" s="82" t="s">
        <v>6883</v>
      </c>
      <c r="Y1307" s="79"/>
      <c r="Z1307" s="79"/>
      <c r="AA1307" s="83" t="s">
        <v>8930</v>
      </c>
      <c r="AB1307" s="79"/>
      <c r="AC1307" s="79" t="b">
        <v>0</v>
      </c>
      <c r="AD1307" s="79">
        <v>0</v>
      </c>
      <c r="AE1307" s="83" t="s">
        <v>9915</v>
      </c>
      <c r="AF1307" s="79" t="b">
        <v>0</v>
      </c>
      <c r="AG1307" s="79" t="s">
        <v>9963</v>
      </c>
      <c r="AH1307" s="79"/>
      <c r="AI1307" s="83" t="s">
        <v>9915</v>
      </c>
      <c r="AJ1307" s="79" t="b">
        <v>0</v>
      </c>
      <c r="AK1307" s="79">
        <v>0</v>
      </c>
      <c r="AL1307" s="83" t="s">
        <v>9915</v>
      </c>
      <c r="AM1307" s="79" t="s">
        <v>10040</v>
      </c>
      <c r="AN1307" s="79" t="b">
        <v>0</v>
      </c>
      <c r="AO1307" s="83" t="s">
        <v>8930</v>
      </c>
      <c r="AP1307" s="79" t="s">
        <v>179</v>
      </c>
      <c r="AQ1307" s="79">
        <v>0</v>
      </c>
      <c r="AR1307" s="79">
        <v>0</v>
      </c>
      <c r="AS1307" s="79"/>
      <c r="AT1307" s="79"/>
      <c r="AU1307" s="79"/>
      <c r="AV1307" s="79"/>
      <c r="AW1307" s="79"/>
      <c r="AX1307" s="79"/>
      <c r="AY1307" s="79"/>
      <c r="AZ1307" s="79"/>
      <c r="BA1307">
        <v>2</v>
      </c>
      <c r="BB1307">
        <v>0</v>
      </c>
      <c r="BC1307" s="79" t="str">
        <f>IF(Edges[[#This Row],[Sentiment]]=0,"NEUTRAL",IF(Edges[[#This Row],[Sentiment]]=1,"POSITIVE",IF(Edges[[#This Row],[Sentiment]]=-1,"NEGATIVE")))</f>
        <v>NEUTRAL</v>
      </c>
      <c r="BD1307" s="79" t="str">
        <f>IF(Edges[[#This Row],[Vertex 1]]=Edges[[#This Row],[Vertex 2]],"HIDE","SHOW")</f>
        <v>HIDE</v>
      </c>
      <c r="BE1307" s="124" t="e">
        <f>REPLACE(INDEX(GroupVertices[Group], MATCH(Edges[[#This Row],[Vertex 1]],GroupVertices[Vertex],0)),1,1,"")</f>
        <v>#N/A</v>
      </c>
      <c r="BF1307" s="124" t="e">
        <f>REPLACE(INDEX(GroupVertices[Group], MATCH(Edges[[#This Row],[Vertex 2]],GroupVertices[Vertex],0)),1,1,"")</f>
        <v>#N/A</v>
      </c>
    </row>
    <row r="1308" spans="1:58" hidden="1" x14ac:dyDescent="0.25">
      <c r="A1308" s="64" t="s">
        <v>1041</v>
      </c>
      <c r="B1308" s="64" t="s">
        <v>1041</v>
      </c>
      <c r="C1308" s="65"/>
      <c r="D1308" s="66"/>
      <c r="E1308" s="67"/>
      <c r="F1308" s="68"/>
      <c r="G1308" s="65" t="str">
        <f>IF(Edges[[#This Row],[Vertex 1]]=Edges[[#This Row],[Vertex 2]],"HIDE","SHOW")</f>
        <v>HIDE</v>
      </c>
      <c r="H1308" s="69"/>
      <c r="I1308" s="70"/>
      <c r="J1308" s="70"/>
      <c r="K1308" s="34"/>
      <c r="L1308" s="77"/>
      <c r="M1308" s="77"/>
      <c r="N1308" s="72"/>
      <c r="O1308" s="79" t="s">
        <v>179</v>
      </c>
      <c r="P1308" s="81">
        <v>42854.108124999999</v>
      </c>
      <c r="Q1308" s="79" t="s">
        <v>2420</v>
      </c>
      <c r="R1308" s="82" t="s">
        <v>3416</v>
      </c>
      <c r="S1308" s="79" t="s">
        <v>4037</v>
      </c>
      <c r="T1308" s="79"/>
      <c r="U1308" s="79"/>
      <c r="V1308" s="82" t="s">
        <v>4787</v>
      </c>
      <c r="W1308" s="81">
        <v>42854.108124999999</v>
      </c>
      <c r="X1308" s="82" t="s">
        <v>6884</v>
      </c>
      <c r="Y1308" s="79"/>
      <c r="Z1308" s="79"/>
      <c r="AA1308" s="83" t="s">
        <v>8931</v>
      </c>
      <c r="AB1308" s="79"/>
      <c r="AC1308" s="79" t="b">
        <v>0</v>
      </c>
      <c r="AD1308" s="79">
        <v>0</v>
      </c>
      <c r="AE1308" s="83" t="s">
        <v>9915</v>
      </c>
      <c r="AF1308" s="79" t="b">
        <v>0</v>
      </c>
      <c r="AG1308" s="79" t="s">
        <v>9963</v>
      </c>
      <c r="AH1308" s="79"/>
      <c r="AI1308" s="83" t="s">
        <v>9915</v>
      </c>
      <c r="AJ1308" s="79" t="b">
        <v>0</v>
      </c>
      <c r="AK1308" s="79">
        <v>0</v>
      </c>
      <c r="AL1308" s="83" t="s">
        <v>9915</v>
      </c>
      <c r="AM1308" s="79" t="s">
        <v>10040</v>
      </c>
      <c r="AN1308" s="79" t="b">
        <v>0</v>
      </c>
      <c r="AO1308" s="83" t="s">
        <v>8931</v>
      </c>
      <c r="AP1308" s="79" t="s">
        <v>179</v>
      </c>
      <c r="AQ1308" s="79">
        <v>0</v>
      </c>
      <c r="AR1308" s="79">
        <v>0</v>
      </c>
      <c r="AS1308" s="79"/>
      <c r="AT1308" s="79"/>
      <c r="AU1308" s="79"/>
      <c r="AV1308" s="79"/>
      <c r="AW1308" s="79"/>
      <c r="AX1308" s="79"/>
      <c r="AY1308" s="79"/>
      <c r="AZ1308" s="79"/>
      <c r="BA1308">
        <v>2</v>
      </c>
      <c r="BB1308">
        <v>0</v>
      </c>
      <c r="BC1308" s="79" t="str">
        <f>IF(Edges[[#This Row],[Sentiment]]=0,"NEUTRAL",IF(Edges[[#This Row],[Sentiment]]=1,"POSITIVE",IF(Edges[[#This Row],[Sentiment]]=-1,"NEGATIVE")))</f>
        <v>NEUTRAL</v>
      </c>
      <c r="BD1308" s="79" t="str">
        <f>IF(Edges[[#This Row],[Vertex 1]]=Edges[[#This Row],[Vertex 2]],"HIDE","SHOW")</f>
        <v>HIDE</v>
      </c>
      <c r="BE1308" s="124" t="e">
        <f>REPLACE(INDEX(GroupVertices[Group], MATCH(Edges[[#This Row],[Vertex 1]],GroupVertices[Vertex],0)),1,1,"")</f>
        <v>#N/A</v>
      </c>
      <c r="BF1308" s="124" t="e">
        <f>REPLACE(INDEX(GroupVertices[Group], MATCH(Edges[[#This Row],[Vertex 2]],GroupVertices[Vertex],0)),1,1,"")</f>
        <v>#N/A</v>
      </c>
    </row>
    <row r="1309" spans="1:58" x14ac:dyDescent="0.25">
      <c r="A1309" s="64" t="s">
        <v>1042</v>
      </c>
      <c r="B1309" s="64" t="s">
        <v>1544</v>
      </c>
      <c r="C1309" s="65"/>
      <c r="D1309" s="66"/>
      <c r="E1309" s="67"/>
      <c r="F1309" s="68"/>
      <c r="G1309" s="65" t="str">
        <f>IF(Edges[[#This Row],[Vertex 1]]=Edges[[#This Row],[Vertex 2]],"HIDE","SHOW")</f>
        <v>SHOW</v>
      </c>
      <c r="H1309" s="69"/>
      <c r="I1309" s="70"/>
      <c r="J1309" s="70"/>
      <c r="K1309" s="34" t="s">
        <v>65</v>
      </c>
      <c r="L1309" s="77">
        <v>1309</v>
      </c>
      <c r="M1309" s="77"/>
      <c r="N1309" s="72"/>
      <c r="O1309" s="79" t="s">
        <v>1646</v>
      </c>
      <c r="P1309" s="81">
        <v>42853.687511574077</v>
      </c>
      <c r="Q1309" s="79" t="s">
        <v>2318</v>
      </c>
      <c r="R1309" s="79"/>
      <c r="S1309" s="79"/>
      <c r="T1309" s="79" t="s">
        <v>4382</v>
      </c>
      <c r="U1309" s="79"/>
      <c r="V1309" s="82" t="s">
        <v>5382</v>
      </c>
      <c r="W1309" s="81">
        <v>42853.687511574077</v>
      </c>
      <c r="X1309" s="82" t="s">
        <v>6885</v>
      </c>
      <c r="Y1309" s="79"/>
      <c r="Z1309" s="79"/>
      <c r="AA1309" s="83" t="s">
        <v>8932</v>
      </c>
      <c r="AB1309" s="79"/>
      <c r="AC1309" s="79" t="b">
        <v>0</v>
      </c>
      <c r="AD1309" s="79">
        <v>0</v>
      </c>
      <c r="AE1309" s="83" t="s">
        <v>9915</v>
      </c>
      <c r="AF1309" s="79" t="b">
        <v>0</v>
      </c>
      <c r="AG1309" s="79" t="s">
        <v>9963</v>
      </c>
      <c r="AH1309" s="79"/>
      <c r="AI1309" s="83" t="s">
        <v>9915</v>
      </c>
      <c r="AJ1309" s="79" t="b">
        <v>0</v>
      </c>
      <c r="AK1309" s="79">
        <v>6</v>
      </c>
      <c r="AL1309" s="83" t="s">
        <v>9741</v>
      </c>
      <c r="AM1309" s="79" t="s">
        <v>9991</v>
      </c>
      <c r="AN1309" s="79" t="b">
        <v>0</v>
      </c>
      <c r="AO1309" s="83" t="s">
        <v>9741</v>
      </c>
      <c r="AP1309" s="79" t="s">
        <v>179</v>
      </c>
      <c r="AQ1309" s="79">
        <v>0</v>
      </c>
      <c r="AR1309" s="79">
        <v>0</v>
      </c>
      <c r="AS1309" s="79"/>
      <c r="AT1309" s="79"/>
      <c r="AU1309" s="79"/>
      <c r="AV1309" s="79"/>
      <c r="AW1309" s="79"/>
      <c r="AX1309" s="79"/>
      <c r="AY1309" s="79"/>
      <c r="AZ1309" s="79"/>
      <c r="BA1309">
        <v>1</v>
      </c>
      <c r="BB1309">
        <v>0</v>
      </c>
      <c r="BC1309" s="79" t="str">
        <f>IF(Edges[[#This Row],[Sentiment]]=0,"NEUTRAL",IF(Edges[[#This Row],[Sentiment]]=1,"POSITIVE",IF(Edges[[#This Row],[Sentiment]]=-1,"NEGATIVE")))</f>
        <v>NEUTRAL</v>
      </c>
      <c r="BD1309" s="79" t="str">
        <f>IF(Edges[[#This Row],[Vertex 1]]=Edges[[#This Row],[Vertex 2]],"HIDE","SHOW")</f>
        <v>SHOW</v>
      </c>
      <c r="BE1309" s="78" t="str">
        <f>REPLACE(INDEX(GroupVertices[Group], MATCH(Edges[[#This Row],[Vertex 1]],GroupVertices[Vertex],0)),1,1,"")</f>
        <v>EUTRAL</v>
      </c>
      <c r="BF1309" s="78" t="str">
        <f>REPLACE(INDEX(GroupVertices[Group], MATCH(Edges[[#This Row],[Vertex 2]],GroupVertices[Vertex],0)),1,1,"")</f>
        <v>eneral</v>
      </c>
    </row>
    <row r="1310" spans="1:58" x14ac:dyDescent="0.25">
      <c r="A1310" s="64" t="s">
        <v>1042</v>
      </c>
      <c r="B1310" s="64" t="s">
        <v>1497</v>
      </c>
      <c r="C1310" s="65"/>
      <c r="D1310" s="66"/>
      <c r="E1310" s="67"/>
      <c r="F1310" s="68"/>
      <c r="G1310" s="65" t="str">
        <f>IF(Edges[[#This Row],[Vertex 1]]=Edges[[#This Row],[Vertex 2]],"HIDE","SHOW")</f>
        <v>SHOW</v>
      </c>
      <c r="H1310" s="69"/>
      <c r="I1310" s="70"/>
      <c r="J1310" s="70"/>
      <c r="K1310" s="34" t="s">
        <v>65</v>
      </c>
      <c r="L1310" s="77">
        <v>1310</v>
      </c>
      <c r="M1310" s="77"/>
      <c r="N1310" s="72"/>
      <c r="O1310" s="79" t="s">
        <v>1646</v>
      </c>
      <c r="P1310" s="81">
        <v>42853.687511574077</v>
      </c>
      <c r="Q1310" s="79" t="s">
        <v>2318</v>
      </c>
      <c r="R1310" s="79"/>
      <c r="S1310" s="79"/>
      <c r="T1310" s="79" t="s">
        <v>4382</v>
      </c>
      <c r="U1310" s="79"/>
      <c r="V1310" s="82" t="s">
        <v>5382</v>
      </c>
      <c r="W1310" s="81">
        <v>42853.687511574077</v>
      </c>
      <c r="X1310" s="82" t="s">
        <v>6885</v>
      </c>
      <c r="Y1310" s="79"/>
      <c r="Z1310" s="79"/>
      <c r="AA1310" s="83" t="s">
        <v>8932</v>
      </c>
      <c r="AB1310" s="79"/>
      <c r="AC1310" s="79" t="b">
        <v>0</v>
      </c>
      <c r="AD1310" s="79">
        <v>0</v>
      </c>
      <c r="AE1310" s="83" t="s">
        <v>9915</v>
      </c>
      <c r="AF1310" s="79" t="b">
        <v>0</v>
      </c>
      <c r="AG1310" s="79" t="s">
        <v>9963</v>
      </c>
      <c r="AH1310" s="79"/>
      <c r="AI1310" s="83" t="s">
        <v>9915</v>
      </c>
      <c r="AJ1310" s="79" t="b">
        <v>0</v>
      </c>
      <c r="AK1310" s="79">
        <v>6</v>
      </c>
      <c r="AL1310" s="83" t="s">
        <v>9741</v>
      </c>
      <c r="AM1310" s="79" t="s">
        <v>9991</v>
      </c>
      <c r="AN1310" s="79" t="b">
        <v>0</v>
      </c>
      <c r="AO1310" s="83" t="s">
        <v>9741</v>
      </c>
      <c r="AP1310" s="79" t="s">
        <v>179</v>
      </c>
      <c r="AQ1310" s="79">
        <v>0</v>
      </c>
      <c r="AR1310" s="79">
        <v>0</v>
      </c>
      <c r="AS1310" s="79"/>
      <c r="AT1310" s="79"/>
      <c r="AU1310" s="79"/>
      <c r="AV1310" s="79"/>
      <c r="AW1310" s="79"/>
      <c r="AX1310" s="79"/>
      <c r="AY1310" s="79"/>
      <c r="AZ1310" s="79"/>
      <c r="BA1310">
        <v>1</v>
      </c>
      <c r="BB1310">
        <v>0</v>
      </c>
      <c r="BC1310" s="79" t="str">
        <f>IF(Edges[[#This Row],[Sentiment]]=0,"NEUTRAL",IF(Edges[[#This Row],[Sentiment]]=1,"POSITIVE",IF(Edges[[#This Row],[Sentiment]]=-1,"NEGATIVE")))</f>
        <v>NEUTRAL</v>
      </c>
      <c r="BD1310" s="79" t="str">
        <f>IF(Edges[[#This Row],[Vertex 1]]=Edges[[#This Row],[Vertex 2]],"HIDE","SHOW")</f>
        <v>SHOW</v>
      </c>
      <c r="BE1310" s="78" t="str">
        <f>REPLACE(INDEX(GroupVertices[Group], MATCH(Edges[[#This Row],[Vertex 1]],GroupVertices[Vertex],0)),1,1,"")</f>
        <v>EUTRAL</v>
      </c>
      <c r="BF1310" s="78" t="str">
        <f>REPLACE(INDEX(GroupVertices[Group], MATCH(Edges[[#This Row],[Vertex 2]],GroupVertices[Vertex],0)),1,1,"")</f>
        <v>OSITIVE</v>
      </c>
    </row>
    <row r="1311" spans="1:58" x14ac:dyDescent="0.25">
      <c r="A1311" s="64" t="s">
        <v>1042</v>
      </c>
      <c r="B1311" s="64" t="s">
        <v>1520</v>
      </c>
      <c r="C1311" s="65"/>
      <c r="D1311" s="66"/>
      <c r="E1311" s="67"/>
      <c r="F1311" s="68"/>
      <c r="G1311" s="65" t="str">
        <f>IF(Edges[[#This Row],[Vertex 1]]=Edges[[#This Row],[Vertex 2]],"HIDE","SHOW")</f>
        <v>SHOW</v>
      </c>
      <c r="H1311" s="69"/>
      <c r="I1311" s="70"/>
      <c r="J1311" s="70"/>
      <c r="K1311" s="34" t="s">
        <v>65</v>
      </c>
      <c r="L1311" s="77">
        <v>1311</v>
      </c>
      <c r="M1311" s="77"/>
      <c r="N1311" s="72"/>
      <c r="O1311" s="79" t="s">
        <v>1646</v>
      </c>
      <c r="P1311" s="81">
        <v>42854.118125000001</v>
      </c>
      <c r="Q1311" s="79" t="s">
        <v>2141</v>
      </c>
      <c r="R1311" s="82" t="s">
        <v>3478</v>
      </c>
      <c r="S1311" s="79" t="s">
        <v>4037</v>
      </c>
      <c r="T1311" s="79" t="s">
        <v>4355</v>
      </c>
      <c r="U1311" s="79"/>
      <c r="V1311" s="82" t="s">
        <v>5382</v>
      </c>
      <c r="W1311" s="81">
        <v>42854.118125000001</v>
      </c>
      <c r="X1311" s="82" t="s">
        <v>6886</v>
      </c>
      <c r="Y1311" s="79"/>
      <c r="Z1311" s="79"/>
      <c r="AA1311" s="83" t="s">
        <v>8933</v>
      </c>
      <c r="AB1311" s="79"/>
      <c r="AC1311" s="79" t="b">
        <v>0</v>
      </c>
      <c r="AD1311" s="79">
        <v>0</v>
      </c>
      <c r="AE1311" s="83" t="s">
        <v>9915</v>
      </c>
      <c r="AF1311" s="79" t="b">
        <v>0</v>
      </c>
      <c r="AG1311" s="79" t="s">
        <v>9963</v>
      </c>
      <c r="AH1311" s="79"/>
      <c r="AI1311" s="83" t="s">
        <v>9915</v>
      </c>
      <c r="AJ1311" s="79" t="b">
        <v>0</v>
      </c>
      <c r="AK1311" s="79">
        <v>9</v>
      </c>
      <c r="AL1311" s="83" t="s">
        <v>9817</v>
      </c>
      <c r="AM1311" s="79" t="s">
        <v>9991</v>
      </c>
      <c r="AN1311" s="79" t="b">
        <v>0</v>
      </c>
      <c r="AO1311" s="83" t="s">
        <v>9817</v>
      </c>
      <c r="AP1311" s="79" t="s">
        <v>179</v>
      </c>
      <c r="AQ1311" s="79">
        <v>0</v>
      </c>
      <c r="AR1311" s="79">
        <v>0</v>
      </c>
      <c r="AS1311" s="79"/>
      <c r="AT1311" s="79"/>
      <c r="AU1311" s="79"/>
      <c r="AV1311" s="79"/>
      <c r="AW1311" s="79"/>
      <c r="AX1311" s="79"/>
      <c r="AY1311" s="79"/>
      <c r="AZ1311" s="79"/>
      <c r="BA1311">
        <v>1</v>
      </c>
      <c r="BB1311">
        <v>0</v>
      </c>
      <c r="BC1311" s="79" t="str">
        <f>IF(Edges[[#This Row],[Sentiment]]=0,"NEUTRAL",IF(Edges[[#This Row],[Sentiment]]=1,"POSITIVE",IF(Edges[[#This Row],[Sentiment]]=-1,"NEGATIVE")))</f>
        <v>NEUTRAL</v>
      </c>
      <c r="BD1311" s="79" t="str">
        <f>IF(Edges[[#This Row],[Vertex 1]]=Edges[[#This Row],[Vertex 2]],"HIDE","SHOW")</f>
        <v>SHOW</v>
      </c>
      <c r="BE1311" s="78" t="str">
        <f>REPLACE(INDEX(GroupVertices[Group], MATCH(Edges[[#This Row],[Vertex 1]],GroupVertices[Vertex],0)),1,1,"")</f>
        <v>EUTRAL</v>
      </c>
      <c r="BF1311" s="78" t="str">
        <f>REPLACE(INDEX(GroupVertices[Group], MATCH(Edges[[#This Row],[Vertex 2]],GroupVertices[Vertex],0)),1,1,"")</f>
        <v>EUTRAL</v>
      </c>
    </row>
    <row r="1312" spans="1:58" hidden="1" x14ac:dyDescent="0.25">
      <c r="A1312" s="64" t="s">
        <v>1043</v>
      </c>
      <c r="B1312" s="64" t="s">
        <v>1043</v>
      </c>
      <c r="C1312" s="65"/>
      <c r="D1312" s="66"/>
      <c r="E1312" s="67"/>
      <c r="F1312" s="68"/>
      <c r="G1312" s="65" t="str">
        <f>IF(Edges[[#This Row],[Vertex 1]]=Edges[[#This Row],[Vertex 2]],"HIDE","SHOW")</f>
        <v>HIDE</v>
      </c>
      <c r="H1312" s="69"/>
      <c r="I1312" s="70"/>
      <c r="J1312" s="70"/>
      <c r="K1312" s="34"/>
      <c r="L1312" s="77"/>
      <c r="M1312" s="77"/>
      <c r="N1312" s="72"/>
      <c r="O1312" s="79" t="s">
        <v>179</v>
      </c>
      <c r="P1312" s="81">
        <v>42854.120856481481</v>
      </c>
      <c r="Q1312" s="79" t="s">
        <v>2421</v>
      </c>
      <c r="R1312" s="82" t="s">
        <v>3478</v>
      </c>
      <c r="S1312" s="79" t="s">
        <v>4037</v>
      </c>
      <c r="T1312" s="79"/>
      <c r="U1312" s="79"/>
      <c r="V1312" s="82" t="s">
        <v>5383</v>
      </c>
      <c r="W1312" s="81">
        <v>42854.120856481481</v>
      </c>
      <c r="X1312" s="82" t="s">
        <v>6887</v>
      </c>
      <c r="Y1312" s="79"/>
      <c r="Z1312" s="79"/>
      <c r="AA1312" s="83" t="s">
        <v>8934</v>
      </c>
      <c r="AB1312" s="79"/>
      <c r="AC1312" s="79" t="b">
        <v>0</v>
      </c>
      <c r="AD1312" s="79">
        <v>0</v>
      </c>
      <c r="AE1312" s="83" t="s">
        <v>9915</v>
      </c>
      <c r="AF1312" s="79" t="b">
        <v>0</v>
      </c>
      <c r="AG1312" s="79" t="s">
        <v>9963</v>
      </c>
      <c r="AH1312" s="79"/>
      <c r="AI1312" s="83" t="s">
        <v>9915</v>
      </c>
      <c r="AJ1312" s="79" t="b">
        <v>0</v>
      </c>
      <c r="AK1312" s="79">
        <v>0</v>
      </c>
      <c r="AL1312" s="83" t="s">
        <v>9915</v>
      </c>
      <c r="AM1312" s="79" t="s">
        <v>10040</v>
      </c>
      <c r="AN1312" s="79" t="b">
        <v>0</v>
      </c>
      <c r="AO1312" s="83" t="s">
        <v>8934</v>
      </c>
      <c r="AP1312" s="79" t="s">
        <v>179</v>
      </c>
      <c r="AQ1312" s="79">
        <v>0</v>
      </c>
      <c r="AR1312" s="79">
        <v>0</v>
      </c>
      <c r="AS1312" s="79"/>
      <c r="AT1312" s="79"/>
      <c r="AU1312" s="79"/>
      <c r="AV1312" s="79"/>
      <c r="AW1312" s="79"/>
      <c r="AX1312" s="79"/>
      <c r="AY1312" s="79"/>
      <c r="AZ1312" s="79"/>
      <c r="BA1312">
        <v>1</v>
      </c>
      <c r="BB1312">
        <v>0</v>
      </c>
      <c r="BC1312" s="79" t="str">
        <f>IF(Edges[[#This Row],[Sentiment]]=0,"NEUTRAL",IF(Edges[[#This Row],[Sentiment]]=1,"POSITIVE",IF(Edges[[#This Row],[Sentiment]]=-1,"NEGATIVE")))</f>
        <v>NEUTRAL</v>
      </c>
      <c r="BD1312" s="79" t="str">
        <f>IF(Edges[[#This Row],[Vertex 1]]=Edges[[#This Row],[Vertex 2]],"HIDE","SHOW")</f>
        <v>HIDE</v>
      </c>
      <c r="BE1312" s="124" t="e">
        <f>REPLACE(INDEX(GroupVertices[Group], MATCH(Edges[[#This Row],[Vertex 1]],GroupVertices[Vertex],0)),1,1,"")</f>
        <v>#N/A</v>
      </c>
      <c r="BF1312" s="124" t="e">
        <f>REPLACE(INDEX(GroupVertices[Group], MATCH(Edges[[#This Row],[Vertex 2]],GroupVertices[Vertex],0)),1,1,"")</f>
        <v>#N/A</v>
      </c>
    </row>
    <row r="1313" spans="1:58" hidden="1" x14ac:dyDescent="0.25">
      <c r="A1313" s="64" t="s">
        <v>1044</v>
      </c>
      <c r="B1313" s="64" t="s">
        <v>1044</v>
      </c>
      <c r="C1313" s="65"/>
      <c r="D1313" s="66"/>
      <c r="E1313" s="67"/>
      <c r="F1313" s="68"/>
      <c r="G1313" s="65" t="str">
        <f>IF(Edges[[#This Row],[Vertex 1]]=Edges[[#This Row],[Vertex 2]],"HIDE","SHOW")</f>
        <v>HIDE</v>
      </c>
      <c r="H1313" s="69"/>
      <c r="I1313" s="70"/>
      <c r="J1313" s="70"/>
      <c r="K1313" s="34"/>
      <c r="L1313" s="77"/>
      <c r="M1313" s="77"/>
      <c r="N1313" s="72"/>
      <c r="O1313" s="79" t="s">
        <v>179</v>
      </c>
      <c r="P1313" s="81">
        <v>42854.121886574074</v>
      </c>
      <c r="Q1313" s="79" t="s">
        <v>2422</v>
      </c>
      <c r="R1313" s="82" t="s">
        <v>3625</v>
      </c>
      <c r="S1313" s="79" t="s">
        <v>4175</v>
      </c>
      <c r="T1313" s="79"/>
      <c r="U1313" s="79"/>
      <c r="V1313" s="82" t="s">
        <v>5384</v>
      </c>
      <c r="W1313" s="81">
        <v>42854.121886574074</v>
      </c>
      <c r="X1313" s="82" t="s">
        <v>6888</v>
      </c>
      <c r="Y1313" s="79"/>
      <c r="Z1313" s="79"/>
      <c r="AA1313" s="83" t="s">
        <v>8935</v>
      </c>
      <c r="AB1313" s="79"/>
      <c r="AC1313" s="79" t="b">
        <v>0</v>
      </c>
      <c r="AD1313" s="79">
        <v>0</v>
      </c>
      <c r="AE1313" s="83" t="s">
        <v>9915</v>
      </c>
      <c r="AF1313" s="79" t="b">
        <v>0</v>
      </c>
      <c r="AG1313" s="79" t="s">
        <v>9963</v>
      </c>
      <c r="AH1313" s="79"/>
      <c r="AI1313" s="83" t="s">
        <v>9915</v>
      </c>
      <c r="AJ1313" s="79" t="b">
        <v>0</v>
      </c>
      <c r="AK1313" s="79">
        <v>0</v>
      </c>
      <c r="AL1313" s="83" t="s">
        <v>9915</v>
      </c>
      <c r="AM1313" s="79" t="s">
        <v>9990</v>
      </c>
      <c r="AN1313" s="79" t="b">
        <v>0</v>
      </c>
      <c r="AO1313" s="83" t="s">
        <v>8935</v>
      </c>
      <c r="AP1313" s="79" t="s">
        <v>179</v>
      </c>
      <c r="AQ1313" s="79">
        <v>0</v>
      </c>
      <c r="AR1313" s="79">
        <v>0</v>
      </c>
      <c r="AS1313" s="79"/>
      <c r="AT1313" s="79"/>
      <c r="AU1313" s="79"/>
      <c r="AV1313" s="79"/>
      <c r="AW1313" s="79"/>
      <c r="AX1313" s="79"/>
      <c r="AY1313" s="79"/>
      <c r="AZ1313" s="79"/>
      <c r="BA1313">
        <v>1</v>
      </c>
      <c r="BB1313">
        <v>0</v>
      </c>
      <c r="BC1313" s="79" t="str">
        <f>IF(Edges[[#This Row],[Sentiment]]=0,"NEUTRAL",IF(Edges[[#This Row],[Sentiment]]=1,"POSITIVE",IF(Edges[[#This Row],[Sentiment]]=-1,"NEGATIVE")))</f>
        <v>NEUTRAL</v>
      </c>
      <c r="BD1313" s="79" t="str">
        <f>IF(Edges[[#This Row],[Vertex 1]]=Edges[[#This Row],[Vertex 2]],"HIDE","SHOW")</f>
        <v>HIDE</v>
      </c>
      <c r="BE1313" s="124" t="e">
        <f>REPLACE(INDEX(GroupVertices[Group], MATCH(Edges[[#This Row],[Vertex 1]],GroupVertices[Vertex],0)),1,1,"")</f>
        <v>#N/A</v>
      </c>
      <c r="BF1313" s="124" t="e">
        <f>REPLACE(INDEX(GroupVertices[Group], MATCH(Edges[[#This Row],[Vertex 2]],GroupVertices[Vertex],0)),1,1,"")</f>
        <v>#N/A</v>
      </c>
    </row>
    <row r="1314" spans="1:58" hidden="1" x14ac:dyDescent="0.25">
      <c r="A1314" s="64" t="s">
        <v>1045</v>
      </c>
      <c r="B1314" s="64" t="s">
        <v>1045</v>
      </c>
      <c r="C1314" s="65"/>
      <c r="D1314" s="66"/>
      <c r="E1314" s="67"/>
      <c r="F1314" s="68"/>
      <c r="G1314" s="65" t="str">
        <f>IF(Edges[[#This Row],[Vertex 1]]=Edges[[#This Row],[Vertex 2]],"HIDE","SHOW")</f>
        <v>HIDE</v>
      </c>
      <c r="H1314" s="69"/>
      <c r="I1314" s="70"/>
      <c r="J1314" s="70"/>
      <c r="K1314" s="34"/>
      <c r="L1314" s="77"/>
      <c r="M1314" s="77"/>
      <c r="N1314" s="72"/>
      <c r="O1314" s="79" t="s">
        <v>179</v>
      </c>
      <c r="P1314" s="81">
        <v>42854.120324074072</v>
      </c>
      <c r="Q1314" s="79" t="s">
        <v>2423</v>
      </c>
      <c r="R1314" s="82" t="s">
        <v>3478</v>
      </c>
      <c r="S1314" s="79" t="s">
        <v>4037</v>
      </c>
      <c r="T1314" s="79"/>
      <c r="U1314" s="79"/>
      <c r="V1314" s="82" t="s">
        <v>5385</v>
      </c>
      <c r="W1314" s="81">
        <v>42854.120324074072</v>
      </c>
      <c r="X1314" s="82" t="s">
        <v>6889</v>
      </c>
      <c r="Y1314" s="79"/>
      <c r="Z1314" s="79"/>
      <c r="AA1314" s="83" t="s">
        <v>8936</v>
      </c>
      <c r="AB1314" s="79"/>
      <c r="AC1314" s="79" t="b">
        <v>0</v>
      </c>
      <c r="AD1314" s="79">
        <v>0</v>
      </c>
      <c r="AE1314" s="83" t="s">
        <v>9915</v>
      </c>
      <c r="AF1314" s="79" t="b">
        <v>0</v>
      </c>
      <c r="AG1314" s="79" t="s">
        <v>9963</v>
      </c>
      <c r="AH1314" s="79"/>
      <c r="AI1314" s="83" t="s">
        <v>9915</v>
      </c>
      <c r="AJ1314" s="79" t="b">
        <v>0</v>
      </c>
      <c r="AK1314" s="79">
        <v>0</v>
      </c>
      <c r="AL1314" s="83" t="s">
        <v>9915</v>
      </c>
      <c r="AM1314" s="79" t="s">
        <v>10040</v>
      </c>
      <c r="AN1314" s="79" t="b">
        <v>0</v>
      </c>
      <c r="AO1314" s="83" t="s">
        <v>8936</v>
      </c>
      <c r="AP1314" s="79" t="s">
        <v>179</v>
      </c>
      <c r="AQ1314" s="79">
        <v>0</v>
      </c>
      <c r="AR1314" s="79">
        <v>0</v>
      </c>
      <c r="AS1314" s="79"/>
      <c r="AT1314" s="79"/>
      <c r="AU1314" s="79"/>
      <c r="AV1314" s="79"/>
      <c r="AW1314" s="79"/>
      <c r="AX1314" s="79"/>
      <c r="AY1314" s="79"/>
      <c r="AZ1314" s="79"/>
      <c r="BA1314">
        <v>2</v>
      </c>
      <c r="BB1314">
        <v>0</v>
      </c>
      <c r="BC1314" s="79" t="str">
        <f>IF(Edges[[#This Row],[Sentiment]]=0,"NEUTRAL",IF(Edges[[#This Row],[Sentiment]]=1,"POSITIVE",IF(Edges[[#This Row],[Sentiment]]=-1,"NEGATIVE")))</f>
        <v>NEUTRAL</v>
      </c>
      <c r="BD1314" s="79" t="str">
        <f>IF(Edges[[#This Row],[Vertex 1]]=Edges[[#This Row],[Vertex 2]],"HIDE","SHOW")</f>
        <v>HIDE</v>
      </c>
      <c r="BE1314" s="124" t="e">
        <f>REPLACE(INDEX(GroupVertices[Group], MATCH(Edges[[#This Row],[Vertex 1]],GroupVertices[Vertex],0)),1,1,"")</f>
        <v>#N/A</v>
      </c>
      <c r="BF1314" s="124" t="e">
        <f>REPLACE(INDEX(GroupVertices[Group], MATCH(Edges[[#This Row],[Vertex 2]],GroupVertices[Vertex],0)),1,1,"")</f>
        <v>#N/A</v>
      </c>
    </row>
    <row r="1315" spans="1:58" hidden="1" x14ac:dyDescent="0.25">
      <c r="A1315" s="64" t="s">
        <v>1045</v>
      </c>
      <c r="B1315" s="64" t="s">
        <v>1045</v>
      </c>
      <c r="C1315" s="65"/>
      <c r="D1315" s="66"/>
      <c r="E1315" s="67"/>
      <c r="F1315" s="68"/>
      <c r="G1315" s="65" t="str">
        <f>IF(Edges[[#This Row],[Vertex 1]]=Edges[[#This Row],[Vertex 2]],"HIDE","SHOW")</f>
        <v>HIDE</v>
      </c>
      <c r="H1315" s="69"/>
      <c r="I1315" s="70"/>
      <c r="J1315" s="70"/>
      <c r="K1315" s="34"/>
      <c r="L1315" s="77"/>
      <c r="M1315" s="77"/>
      <c r="N1315" s="72"/>
      <c r="O1315" s="79" t="s">
        <v>179</v>
      </c>
      <c r="P1315" s="81">
        <v>42854.124016203707</v>
      </c>
      <c r="Q1315" s="79" t="s">
        <v>2424</v>
      </c>
      <c r="R1315" s="82" t="s">
        <v>3416</v>
      </c>
      <c r="S1315" s="79" t="s">
        <v>4037</v>
      </c>
      <c r="T1315" s="79"/>
      <c r="U1315" s="79"/>
      <c r="V1315" s="82" t="s">
        <v>5385</v>
      </c>
      <c r="W1315" s="81">
        <v>42854.124016203707</v>
      </c>
      <c r="X1315" s="82" t="s">
        <v>6890</v>
      </c>
      <c r="Y1315" s="79"/>
      <c r="Z1315" s="79"/>
      <c r="AA1315" s="83" t="s">
        <v>8937</v>
      </c>
      <c r="AB1315" s="79"/>
      <c r="AC1315" s="79" t="b">
        <v>0</v>
      </c>
      <c r="AD1315" s="79">
        <v>0</v>
      </c>
      <c r="AE1315" s="83" t="s">
        <v>9915</v>
      </c>
      <c r="AF1315" s="79" t="b">
        <v>0</v>
      </c>
      <c r="AG1315" s="79" t="s">
        <v>9963</v>
      </c>
      <c r="AH1315" s="79"/>
      <c r="AI1315" s="83" t="s">
        <v>9915</v>
      </c>
      <c r="AJ1315" s="79" t="b">
        <v>0</v>
      </c>
      <c r="AK1315" s="79">
        <v>0</v>
      </c>
      <c r="AL1315" s="83" t="s">
        <v>9915</v>
      </c>
      <c r="AM1315" s="79" t="s">
        <v>10040</v>
      </c>
      <c r="AN1315" s="79" t="b">
        <v>0</v>
      </c>
      <c r="AO1315" s="83" t="s">
        <v>8937</v>
      </c>
      <c r="AP1315" s="79" t="s">
        <v>179</v>
      </c>
      <c r="AQ1315" s="79">
        <v>0</v>
      </c>
      <c r="AR1315" s="79">
        <v>0</v>
      </c>
      <c r="AS1315" s="79"/>
      <c r="AT1315" s="79"/>
      <c r="AU1315" s="79"/>
      <c r="AV1315" s="79"/>
      <c r="AW1315" s="79"/>
      <c r="AX1315" s="79"/>
      <c r="AY1315" s="79"/>
      <c r="AZ1315" s="79"/>
      <c r="BA1315">
        <v>2</v>
      </c>
      <c r="BB1315">
        <v>0</v>
      </c>
      <c r="BC1315" s="79" t="str">
        <f>IF(Edges[[#This Row],[Sentiment]]=0,"NEUTRAL",IF(Edges[[#This Row],[Sentiment]]=1,"POSITIVE",IF(Edges[[#This Row],[Sentiment]]=-1,"NEGATIVE")))</f>
        <v>NEUTRAL</v>
      </c>
      <c r="BD1315" s="79" t="str">
        <f>IF(Edges[[#This Row],[Vertex 1]]=Edges[[#This Row],[Vertex 2]],"HIDE","SHOW")</f>
        <v>HIDE</v>
      </c>
      <c r="BE1315" s="124" t="e">
        <f>REPLACE(INDEX(GroupVertices[Group], MATCH(Edges[[#This Row],[Vertex 1]],GroupVertices[Vertex],0)),1,1,"")</f>
        <v>#N/A</v>
      </c>
      <c r="BF1315" s="124" t="e">
        <f>REPLACE(INDEX(GroupVertices[Group], MATCH(Edges[[#This Row],[Vertex 2]],GroupVertices[Vertex],0)),1,1,"")</f>
        <v>#N/A</v>
      </c>
    </row>
    <row r="1316" spans="1:58" hidden="1" x14ac:dyDescent="0.25">
      <c r="A1316" s="64" t="s">
        <v>1046</v>
      </c>
      <c r="B1316" s="64" t="s">
        <v>1046</v>
      </c>
      <c r="C1316" s="65"/>
      <c r="D1316" s="66"/>
      <c r="E1316" s="67"/>
      <c r="F1316" s="68"/>
      <c r="G1316" s="65" t="str">
        <f>IF(Edges[[#This Row],[Vertex 1]]=Edges[[#This Row],[Vertex 2]],"HIDE","SHOW")</f>
        <v>HIDE</v>
      </c>
      <c r="H1316" s="69"/>
      <c r="I1316" s="70"/>
      <c r="J1316" s="70"/>
      <c r="K1316" s="34"/>
      <c r="L1316" s="77"/>
      <c r="M1316" s="77"/>
      <c r="N1316" s="72"/>
      <c r="O1316" s="79" t="s">
        <v>179</v>
      </c>
      <c r="P1316" s="81">
        <v>42854.125138888892</v>
      </c>
      <c r="Q1316" s="79" t="s">
        <v>2425</v>
      </c>
      <c r="R1316" s="82" t="s">
        <v>3293</v>
      </c>
      <c r="S1316" s="79" t="s">
        <v>4022</v>
      </c>
      <c r="T1316" s="79"/>
      <c r="U1316" s="79"/>
      <c r="V1316" s="82" t="s">
        <v>5386</v>
      </c>
      <c r="W1316" s="81">
        <v>42854.125138888892</v>
      </c>
      <c r="X1316" s="82" t="s">
        <v>6891</v>
      </c>
      <c r="Y1316" s="79"/>
      <c r="Z1316" s="79"/>
      <c r="AA1316" s="83" t="s">
        <v>8938</v>
      </c>
      <c r="AB1316" s="79"/>
      <c r="AC1316" s="79" t="b">
        <v>0</v>
      </c>
      <c r="AD1316" s="79">
        <v>7</v>
      </c>
      <c r="AE1316" s="83" t="s">
        <v>9915</v>
      </c>
      <c r="AF1316" s="79" t="b">
        <v>0</v>
      </c>
      <c r="AG1316" s="79" t="s">
        <v>9963</v>
      </c>
      <c r="AH1316" s="79"/>
      <c r="AI1316" s="83" t="s">
        <v>9915</v>
      </c>
      <c r="AJ1316" s="79" t="b">
        <v>0</v>
      </c>
      <c r="AK1316" s="79">
        <v>1</v>
      </c>
      <c r="AL1316" s="83" t="s">
        <v>9915</v>
      </c>
      <c r="AM1316" s="79" t="s">
        <v>9990</v>
      </c>
      <c r="AN1316" s="79" t="b">
        <v>0</v>
      </c>
      <c r="AO1316" s="83" t="s">
        <v>8938</v>
      </c>
      <c r="AP1316" s="79" t="s">
        <v>179</v>
      </c>
      <c r="AQ1316" s="79">
        <v>0</v>
      </c>
      <c r="AR1316" s="79">
        <v>0</v>
      </c>
      <c r="AS1316" s="79"/>
      <c r="AT1316" s="79"/>
      <c r="AU1316" s="79"/>
      <c r="AV1316" s="79"/>
      <c r="AW1316" s="79"/>
      <c r="AX1316" s="79"/>
      <c r="AY1316" s="79"/>
      <c r="AZ1316" s="79"/>
      <c r="BA1316">
        <v>1</v>
      </c>
      <c r="BB1316">
        <v>0</v>
      </c>
      <c r="BC1316" s="79" t="str">
        <f>IF(Edges[[#This Row],[Sentiment]]=0,"NEUTRAL",IF(Edges[[#This Row],[Sentiment]]=1,"POSITIVE",IF(Edges[[#This Row],[Sentiment]]=-1,"NEGATIVE")))</f>
        <v>NEUTRAL</v>
      </c>
      <c r="BD1316" s="79" t="str">
        <f>IF(Edges[[#This Row],[Vertex 1]]=Edges[[#This Row],[Vertex 2]],"HIDE","SHOW")</f>
        <v>HIDE</v>
      </c>
      <c r="BE1316" s="124" t="str">
        <f>REPLACE(INDEX(GroupVertices[Group], MATCH(Edges[[#This Row],[Vertex 1]],GroupVertices[Vertex],0)),1,1,"")</f>
        <v>EUTRAL</v>
      </c>
      <c r="BF1316" s="124" t="str">
        <f>REPLACE(INDEX(GroupVertices[Group], MATCH(Edges[[#This Row],[Vertex 2]],GroupVertices[Vertex],0)),1,1,"")</f>
        <v>EUTRAL</v>
      </c>
    </row>
    <row r="1317" spans="1:58" x14ac:dyDescent="0.25">
      <c r="A1317" s="64" t="s">
        <v>1047</v>
      </c>
      <c r="B1317" s="64" t="s">
        <v>1046</v>
      </c>
      <c r="C1317" s="65"/>
      <c r="D1317" s="66"/>
      <c r="E1317" s="67"/>
      <c r="F1317" s="68"/>
      <c r="G1317" s="65" t="str">
        <f>IF(Edges[[#This Row],[Vertex 1]]=Edges[[#This Row],[Vertex 2]],"HIDE","SHOW")</f>
        <v>SHOW</v>
      </c>
      <c r="H1317" s="69"/>
      <c r="I1317" s="70"/>
      <c r="J1317" s="70"/>
      <c r="K1317" s="34" t="s">
        <v>65</v>
      </c>
      <c r="L1317" s="77">
        <v>1317</v>
      </c>
      <c r="M1317" s="77"/>
      <c r="N1317" s="72"/>
      <c r="O1317" s="79" t="s">
        <v>1646</v>
      </c>
      <c r="P1317" s="81">
        <v>42854.127222222225</v>
      </c>
      <c r="Q1317" s="79" t="s">
        <v>2426</v>
      </c>
      <c r="R1317" s="82" t="s">
        <v>3293</v>
      </c>
      <c r="S1317" s="79" t="s">
        <v>4022</v>
      </c>
      <c r="T1317" s="79"/>
      <c r="U1317" s="79"/>
      <c r="V1317" s="82" t="s">
        <v>5387</v>
      </c>
      <c r="W1317" s="81">
        <v>42854.127222222225</v>
      </c>
      <c r="X1317" s="82" t="s">
        <v>6892</v>
      </c>
      <c r="Y1317" s="79"/>
      <c r="Z1317" s="79"/>
      <c r="AA1317" s="83" t="s">
        <v>8939</v>
      </c>
      <c r="AB1317" s="79"/>
      <c r="AC1317" s="79" t="b">
        <v>0</v>
      </c>
      <c r="AD1317" s="79">
        <v>0</v>
      </c>
      <c r="AE1317" s="83" t="s">
        <v>9915</v>
      </c>
      <c r="AF1317" s="79" t="b">
        <v>0</v>
      </c>
      <c r="AG1317" s="79" t="s">
        <v>9963</v>
      </c>
      <c r="AH1317" s="79"/>
      <c r="AI1317" s="83" t="s">
        <v>9915</v>
      </c>
      <c r="AJ1317" s="79" t="b">
        <v>0</v>
      </c>
      <c r="AK1317" s="79">
        <v>1</v>
      </c>
      <c r="AL1317" s="83" t="s">
        <v>8938</v>
      </c>
      <c r="AM1317" s="79" t="s">
        <v>9991</v>
      </c>
      <c r="AN1317" s="79" t="b">
        <v>0</v>
      </c>
      <c r="AO1317" s="83" t="s">
        <v>8938</v>
      </c>
      <c r="AP1317" s="79" t="s">
        <v>179</v>
      </c>
      <c r="AQ1317" s="79">
        <v>0</v>
      </c>
      <c r="AR1317" s="79">
        <v>0</v>
      </c>
      <c r="AS1317" s="79"/>
      <c r="AT1317" s="79"/>
      <c r="AU1317" s="79"/>
      <c r="AV1317" s="79"/>
      <c r="AW1317" s="79"/>
      <c r="AX1317" s="79"/>
      <c r="AY1317" s="79"/>
      <c r="AZ1317" s="79"/>
      <c r="BA1317">
        <v>1</v>
      </c>
      <c r="BB1317">
        <v>0</v>
      </c>
      <c r="BC1317" s="79" t="str">
        <f>IF(Edges[[#This Row],[Sentiment]]=0,"NEUTRAL",IF(Edges[[#This Row],[Sentiment]]=1,"POSITIVE",IF(Edges[[#This Row],[Sentiment]]=-1,"NEGATIVE")))</f>
        <v>NEUTRAL</v>
      </c>
      <c r="BD1317" s="79" t="str">
        <f>IF(Edges[[#This Row],[Vertex 1]]=Edges[[#This Row],[Vertex 2]],"HIDE","SHOW")</f>
        <v>SHOW</v>
      </c>
      <c r="BE1317" s="78" t="str">
        <f>REPLACE(INDEX(GroupVertices[Group], MATCH(Edges[[#This Row],[Vertex 1]],GroupVertices[Vertex],0)),1,1,"")</f>
        <v>EUTRAL</v>
      </c>
      <c r="BF1317" s="78" t="str">
        <f>REPLACE(INDEX(GroupVertices[Group], MATCH(Edges[[#This Row],[Vertex 2]],GroupVertices[Vertex],0)),1,1,"")</f>
        <v>EUTRAL</v>
      </c>
    </row>
    <row r="1318" spans="1:58" x14ac:dyDescent="0.25">
      <c r="A1318" s="64" t="s">
        <v>1048</v>
      </c>
      <c r="B1318" s="64" t="s">
        <v>1544</v>
      </c>
      <c r="C1318" s="65"/>
      <c r="D1318" s="66"/>
      <c r="E1318" s="67"/>
      <c r="F1318" s="68"/>
      <c r="G1318" s="65" t="str">
        <f>IF(Edges[[#This Row],[Vertex 1]]=Edges[[#This Row],[Vertex 2]],"HIDE","SHOW")</f>
        <v>SHOW</v>
      </c>
      <c r="H1318" s="69"/>
      <c r="I1318" s="70"/>
      <c r="J1318" s="70"/>
      <c r="K1318" s="34" t="s">
        <v>65</v>
      </c>
      <c r="L1318" s="77">
        <v>1318</v>
      </c>
      <c r="M1318" s="77"/>
      <c r="N1318" s="72"/>
      <c r="O1318" s="79" t="s">
        <v>1646</v>
      </c>
      <c r="P1318" s="81">
        <v>42854.128854166665</v>
      </c>
      <c r="Q1318" s="79" t="s">
        <v>2427</v>
      </c>
      <c r="R1318" s="82" t="s">
        <v>3626</v>
      </c>
      <c r="S1318" s="79" t="s">
        <v>4051</v>
      </c>
      <c r="T1318" s="79"/>
      <c r="U1318" s="79"/>
      <c r="V1318" s="82" t="s">
        <v>5388</v>
      </c>
      <c r="W1318" s="81">
        <v>42854.128854166665</v>
      </c>
      <c r="X1318" s="82" t="s">
        <v>6893</v>
      </c>
      <c r="Y1318" s="79"/>
      <c r="Z1318" s="79"/>
      <c r="AA1318" s="83" t="s">
        <v>8940</v>
      </c>
      <c r="AB1318" s="83" t="s">
        <v>9817</v>
      </c>
      <c r="AC1318" s="79" t="b">
        <v>0</v>
      </c>
      <c r="AD1318" s="79">
        <v>0</v>
      </c>
      <c r="AE1318" s="83" t="s">
        <v>9943</v>
      </c>
      <c r="AF1318" s="79" t="b">
        <v>0</v>
      </c>
      <c r="AG1318" s="79" t="s">
        <v>9963</v>
      </c>
      <c r="AH1318" s="79"/>
      <c r="AI1318" s="83" t="s">
        <v>9915</v>
      </c>
      <c r="AJ1318" s="79" t="b">
        <v>0</v>
      </c>
      <c r="AK1318" s="79">
        <v>0</v>
      </c>
      <c r="AL1318" s="83" t="s">
        <v>9915</v>
      </c>
      <c r="AM1318" s="79" t="s">
        <v>9991</v>
      </c>
      <c r="AN1318" s="79" t="b">
        <v>1</v>
      </c>
      <c r="AO1318" s="83" t="s">
        <v>9817</v>
      </c>
      <c r="AP1318" s="79" t="s">
        <v>179</v>
      </c>
      <c r="AQ1318" s="79">
        <v>0</v>
      </c>
      <c r="AR1318" s="79">
        <v>0</v>
      </c>
      <c r="AS1318" s="79"/>
      <c r="AT1318" s="79"/>
      <c r="AU1318" s="79"/>
      <c r="AV1318" s="79"/>
      <c r="AW1318" s="79"/>
      <c r="AX1318" s="79"/>
      <c r="AY1318" s="79"/>
      <c r="AZ1318" s="79"/>
      <c r="BA1318">
        <v>1</v>
      </c>
      <c r="BB1318">
        <v>0</v>
      </c>
      <c r="BC1318" s="79" t="str">
        <f>IF(Edges[[#This Row],[Sentiment]]=0,"NEUTRAL",IF(Edges[[#This Row],[Sentiment]]=1,"POSITIVE",IF(Edges[[#This Row],[Sentiment]]=-1,"NEGATIVE")))</f>
        <v>NEUTRAL</v>
      </c>
      <c r="BD1318" s="79" t="str">
        <f>IF(Edges[[#This Row],[Vertex 1]]=Edges[[#This Row],[Vertex 2]],"HIDE","SHOW")</f>
        <v>SHOW</v>
      </c>
      <c r="BE1318" s="78" t="str">
        <f>REPLACE(INDEX(GroupVertices[Group], MATCH(Edges[[#This Row],[Vertex 1]],GroupVertices[Vertex],0)),1,1,"")</f>
        <v>EUTRAL</v>
      </c>
      <c r="BF1318" s="78" t="str">
        <f>REPLACE(INDEX(GroupVertices[Group], MATCH(Edges[[#This Row],[Vertex 2]],GroupVertices[Vertex],0)),1,1,"")</f>
        <v>eneral</v>
      </c>
    </row>
    <row r="1319" spans="1:58" x14ac:dyDescent="0.25">
      <c r="A1319" s="64" t="s">
        <v>1048</v>
      </c>
      <c r="B1319" s="64" t="s">
        <v>1520</v>
      </c>
      <c r="C1319" s="65"/>
      <c r="D1319" s="66"/>
      <c r="E1319" s="67"/>
      <c r="F1319" s="68"/>
      <c r="G1319" s="65" t="str">
        <f>IF(Edges[[#This Row],[Vertex 1]]=Edges[[#This Row],[Vertex 2]],"HIDE","SHOW")</f>
        <v>SHOW</v>
      </c>
      <c r="H1319" s="69"/>
      <c r="I1319" s="70"/>
      <c r="J1319" s="70"/>
      <c r="K1319" s="34" t="s">
        <v>65</v>
      </c>
      <c r="L1319" s="77">
        <v>1319</v>
      </c>
      <c r="M1319" s="77"/>
      <c r="N1319" s="72"/>
      <c r="O1319" s="79" t="s">
        <v>1647</v>
      </c>
      <c r="P1319" s="81">
        <v>42854.128854166665</v>
      </c>
      <c r="Q1319" s="79" t="s">
        <v>2427</v>
      </c>
      <c r="R1319" s="82" t="s">
        <v>3626</v>
      </c>
      <c r="S1319" s="79" t="s">
        <v>4051</v>
      </c>
      <c r="T1319" s="79"/>
      <c r="U1319" s="79"/>
      <c r="V1319" s="82" t="s">
        <v>5388</v>
      </c>
      <c r="W1319" s="81">
        <v>42854.128854166665</v>
      </c>
      <c r="X1319" s="82" t="s">
        <v>6893</v>
      </c>
      <c r="Y1319" s="79"/>
      <c r="Z1319" s="79"/>
      <c r="AA1319" s="83" t="s">
        <v>8940</v>
      </c>
      <c r="AB1319" s="83" t="s">
        <v>9817</v>
      </c>
      <c r="AC1319" s="79" t="b">
        <v>0</v>
      </c>
      <c r="AD1319" s="79">
        <v>0</v>
      </c>
      <c r="AE1319" s="83" t="s">
        <v>9943</v>
      </c>
      <c r="AF1319" s="79" t="b">
        <v>0</v>
      </c>
      <c r="AG1319" s="79" t="s">
        <v>9963</v>
      </c>
      <c r="AH1319" s="79"/>
      <c r="AI1319" s="83" t="s">
        <v>9915</v>
      </c>
      <c r="AJ1319" s="79" t="b">
        <v>0</v>
      </c>
      <c r="AK1319" s="79">
        <v>0</v>
      </c>
      <c r="AL1319" s="83" t="s">
        <v>9915</v>
      </c>
      <c r="AM1319" s="79" t="s">
        <v>9991</v>
      </c>
      <c r="AN1319" s="79" t="b">
        <v>1</v>
      </c>
      <c r="AO1319" s="83" t="s">
        <v>9817</v>
      </c>
      <c r="AP1319" s="79" t="s">
        <v>179</v>
      </c>
      <c r="AQ1319" s="79">
        <v>0</v>
      </c>
      <c r="AR1319" s="79">
        <v>0</v>
      </c>
      <c r="AS1319" s="79"/>
      <c r="AT1319" s="79"/>
      <c r="AU1319" s="79"/>
      <c r="AV1319" s="79"/>
      <c r="AW1319" s="79"/>
      <c r="AX1319" s="79"/>
      <c r="AY1319" s="79"/>
      <c r="AZ1319" s="79"/>
      <c r="BA1319">
        <v>1</v>
      </c>
      <c r="BB1319">
        <v>0</v>
      </c>
      <c r="BC1319" s="79" t="str">
        <f>IF(Edges[[#This Row],[Sentiment]]=0,"NEUTRAL",IF(Edges[[#This Row],[Sentiment]]=1,"POSITIVE",IF(Edges[[#This Row],[Sentiment]]=-1,"NEGATIVE")))</f>
        <v>NEUTRAL</v>
      </c>
      <c r="BD1319" s="79" t="str">
        <f>IF(Edges[[#This Row],[Vertex 1]]=Edges[[#This Row],[Vertex 2]],"HIDE","SHOW")</f>
        <v>SHOW</v>
      </c>
      <c r="BE1319" s="78" t="str">
        <f>REPLACE(INDEX(GroupVertices[Group], MATCH(Edges[[#This Row],[Vertex 1]],GroupVertices[Vertex],0)),1,1,"")</f>
        <v>EUTRAL</v>
      </c>
      <c r="BF1319" s="78" t="str">
        <f>REPLACE(INDEX(GroupVertices[Group], MATCH(Edges[[#This Row],[Vertex 2]],GroupVertices[Vertex],0)),1,1,"")</f>
        <v>EUTRAL</v>
      </c>
    </row>
    <row r="1320" spans="1:58" hidden="1" x14ac:dyDescent="0.25">
      <c r="A1320" s="64" t="s">
        <v>1049</v>
      </c>
      <c r="B1320" s="64" t="s">
        <v>1049</v>
      </c>
      <c r="C1320" s="65"/>
      <c r="D1320" s="66"/>
      <c r="E1320" s="67"/>
      <c r="F1320" s="68"/>
      <c r="G1320" s="65" t="str">
        <f>IF(Edges[[#This Row],[Vertex 1]]=Edges[[#This Row],[Vertex 2]],"HIDE","SHOW")</f>
        <v>HIDE</v>
      </c>
      <c r="H1320" s="69"/>
      <c r="I1320" s="70"/>
      <c r="J1320" s="70"/>
      <c r="K1320" s="34"/>
      <c r="L1320" s="77"/>
      <c r="M1320" s="77"/>
      <c r="N1320" s="72"/>
      <c r="O1320" s="79" t="s">
        <v>179</v>
      </c>
      <c r="P1320" s="81">
        <v>42853.495185185187</v>
      </c>
      <c r="Q1320" s="79" t="s">
        <v>2428</v>
      </c>
      <c r="R1320" s="82" t="s">
        <v>3416</v>
      </c>
      <c r="S1320" s="79" t="s">
        <v>4037</v>
      </c>
      <c r="T1320" s="79"/>
      <c r="U1320" s="79"/>
      <c r="V1320" s="82" t="s">
        <v>5389</v>
      </c>
      <c r="W1320" s="81">
        <v>42853.495185185187</v>
      </c>
      <c r="X1320" s="82" t="s">
        <v>6894</v>
      </c>
      <c r="Y1320" s="79"/>
      <c r="Z1320" s="79"/>
      <c r="AA1320" s="83" t="s">
        <v>8941</v>
      </c>
      <c r="AB1320" s="79"/>
      <c r="AC1320" s="79" t="b">
        <v>0</v>
      </c>
      <c r="AD1320" s="79">
        <v>0</v>
      </c>
      <c r="AE1320" s="83" t="s">
        <v>9915</v>
      </c>
      <c r="AF1320" s="79" t="b">
        <v>0</v>
      </c>
      <c r="AG1320" s="79" t="s">
        <v>9963</v>
      </c>
      <c r="AH1320" s="79"/>
      <c r="AI1320" s="83" t="s">
        <v>9915</v>
      </c>
      <c r="AJ1320" s="79" t="b">
        <v>0</v>
      </c>
      <c r="AK1320" s="79">
        <v>0</v>
      </c>
      <c r="AL1320" s="83" t="s">
        <v>9915</v>
      </c>
      <c r="AM1320" s="79" t="s">
        <v>10040</v>
      </c>
      <c r="AN1320" s="79" t="b">
        <v>0</v>
      </c>
      <c r="AO1320" s="83" t="s">
        <v>8941</v>
      </c>
      <c r="AP1320" s="79" t="s">
        <v>179</v>
      </c>
      <c r="AQ1320" s="79">
        <v>0</v>
      </c>
      <c r="AR1320" s="79">
        <v>0</v>
      </c>
      <c r="AS1320" s="79"/>
      <c r="AT1320" s="79"/>
      <c r="AU1320" s="79"/>
      <c r="AV1320" s="79"/>
      <c r="AW1320" s="79"/>
      <c r="AX1320" s="79"/>
      <c r="AY1320" s="79"/>
      <c r="AZ1320" s="79"/>
      <c r="BA1320">
        <v>2</v>
      </c>
      <c r="BB1320">
        <v>0</v>
      </c>
      <c r="BC1320" s="79" t="str">
        <f>IF(Edges[[#This Row],[Sentiment]]=0,"NEUTRAL",IF(Edges[[#This Row],[Sentiment]]=1,"POSITIVE",IF(Edges[[#This Row],[Sentiment]]=-1,"NEGATIVE")))</f>
        <v>NEUTRAL</v>
      </c>
      <c r="BD1320" s="79" t="str">
        <f>IF(Edges[[#This Row],[Vertex 1]]=Edges[[#This Row],[Vertex 2]],"HIDE","SHOW")</f>
        <v>HIDE</v>
      </c>
      <c r="BE1320" s="124" t="e">
        <f>REPLACE(INDEX(GroupVertices[Group], MATCH(Edges[[#This Row],[Vertex 1]],GroupVertices[Vertex],0)),1,1,"")</f>
        <v>#N/A</v>
      </c>
      <c r="BF1320" s="124" t="e">
        <f>REPLACE(INDEX(GroupVertices[Group], MATCH(Edges[[#This Row],[Vertex 2]],GroupVertices[Vertex],0)),1,1,"")</f>
        <v>#N/A</v>
      </c>
    </row>
    <row r="1321" spans="1:58" hidden="1" x14ac:dyDescent="0.25">
      <c r="A1321" s="64" t="s">
        <v>1049</v>
      </c>
      <c r="B1321" s="64" t="s">
        <v>1049</v>
      </c>
      <c r="C1321" s="65"/>
      <c r="D1321" s="66"/>
      <c r="E1321" s="67"/>
      <c r="F1321" s="68"/>
      <c r="G1321" s="65" t="str">
        <f>IF(Edges[[#This Row],[Vertex 1]]=Edges[[#This Row],[Vertex 2]],"HIDE","SHOW")</f>
        <v>HIDE</v>
      </c>
      <c r="H1321" s="69"/>
      <c r="I1321" s="70"/>
      <c r="J1321" s="70"/>
      <c r="K1321" s="34"/>
      <c r="L1321" s="77"/>
      <c r="M1321" s="77"/>
      <c r="N1321" s="72"/>
      <c r="O1321" s="79" t="s">
        <v>179</v>
      </c>
      <c r="P1321" s="81">
        <v>42854.131990740738</v>
      </c>
      <c r="Q1321" s="79" t="s">
        <v>2429</v>
      </c>
      <c r="R1321" s="82" t="s">
        <v>3478</v>
      </c>
      <c r="S1321" s="79" t="s">
        <v>4037</v>
      </c>
      <c r="T1321" s="79"/>
      <c r="U1321" s="79"/>
      <c r="V1321" s="82" t="s">
        <v>5389</v>
      </c>
      <c r="W1321" s="81">
        <v>42854.131990740738</v>
      </c>
      <c r="X1321" s="82" t="s">
        <v>6895</v>
      </c>
      <c r="Y1321" s="79"/>
      <c r="Z1321" s="79"/>
      <c r="AA1321" s="83" t="s">
        <v>8942</v>
      </c>
      <c r="AB1321" s="79"/>
      <c r="AC1321" s="79" t="b">
        <v>0</v>
      </c>
      <c r="AD1321" s="79">
        <v>0</v>
      </c>
      <c r="AE1321" s="83" t="s">
        <v>9915</v>
      </c>
      <c r="AF1321" s="79" t="b">
        <v>0</v>
      </c>
      <c r="AG1321" s="79" t="s">
        <v>9963</v>
      </c>
      <c r="AH1321" s="79"/>
      <c r="AI1321" s="83" t="s">
        <v>9915</v>
      </c>
      <c r="AJ1321" s="79" t="b">
        <v>0</v>
      </c>
      <c r="AK1321" s="79">
        <v>0</v>
      </c>
      <c r="AL1321" s="83" t="s">
        <v>9915</v>
      </c>
      <c r="AM1321" s="79" t="s">
        <v>10040</v>
      </c>
      <c r="AN1321" s="79" t="b">
        <v>0</v>
      </c>
      <c r="AO1321" s="83" t="s">
        <v>8942</v>
      </c>
      <c r="AP1321" s="79" t="s">
        <v>179</v>
      </c>
      <c r="AQ1321" s="79">
        <v>0</v>
      </c>
      <c r="AR1321" s="79">
        <v>0</v>
      </c>
      <c r="AS1321" s="79"/>
      <c r="AT1321" s="79"/>
      <c r="AU1321" s="79"/>
      <c r="AV1321" s="79"/>
      <c r="AW1321" s="79"/>
      <c r="AX1321" s="79"/>
      <c r="AY1321" s="79"/>
      <c r="AZ1321" s="79"/>
      <c r="BA1321">
        <v>2</v>
      </c>
      <c r="BB1321">
        <v>0</v>
      </c>
      <c r="BC1321" s="79" t="str">
        <f>IF(Edges[[#This Row],[Sentiment]]=0,"NEUTRAL",IF(Edges[[#This Row],[Sentiment]]=1,"POSITIVE",IF(Edges[[#This Row],[Sentiment]]=-1,"NEGATIVE")))</f>
        <v>NEUTRAL</v>
      </c>
      <c r="BD1321" s="79" t="str">
        <f>IF(Edges[[#This Row],[Vertex 1]]=Edges[[#This Row],[Vertex 2]],"HIDE","SHOW")</f>
        <v>HIDE</v>
      </c>
      <c r="BE1321" s="124" t="e">
        <f>REPLACE(INDEX(GroupVertices[Group], MATCH(Edges[[#This Row],[Vertex 1]],GroupVertices[Vertex],0)),1,1,"")</f>
        <v>#N/A</v>
      </c>
      <c r="BF1321" s="124" t="e">
        <f>REPLACE(INDEX(GroupVertices[Group], MATCH(Edges[[#This Row],[Vertex 2]],GroupVertices[Vertex],0)),1,1,"")</f>
        <v>#N/A</v>
      </c>
    </row>
    <row r="1322" spans="1:58" hidden="1" x14ac:dyDescent="0.25">
      <c r="A1322" s="64" t="s">
        <v>1050</v>
      </c>
      <c r="B1322" s="64" t="s">
        <v>1050</v>
      </c>
      <c r="C1322" s="65"/>
      <c r="D1322" s="66"/>
      <c r="E1322" s="67"/>
      <c r="F1322" s="68"/>
      <c r="G1322" s="65" t="str">
        <f>IF(Edges[[#This Row],[Vertex 1]]=Edges[[#This Row],[Vertex 2]],"HIDE","SHOW")</f>
        <v>HIDE</v>
      </c>
      <c r="H1322" s="69"/>
      <c r="I1322" s="70"/>
      <c r="J1322" s="70"/>
      <c r="K1322" s="34"/>
      <c r="L1322" s="77"/>
      <c r="M1322" s="77"/>
      <c r="N1322" s="72"/>
      <c r="O1322" s="79" t="s">
        <v>179</v>
      </c>
      <c r="P1322" s="81">
        <v>42854.133206018516</v>
      </c>
      <c r="Q1322" s="79" t="s">
        <v>2430</v>
      </c>
      <c r="R1322" s="82" t="s">
        <v>3364</v>
      </c>
      <c r="S1322" s="79" t="s">
        <v>4048</v>
      </c>
      <c r="T1322" s="79"/>
      <c r="U1322" s="79"/>
      <c r="V1322" s="82" t="s">
        <v>5390</v>
      </c>
      <c r="W1322" s="81">
        <v>42854.133206018516</v>
      </c>
      <c r="X1322" s="82" t="s">
        <v>6896</v>
      </c>
      <c r="Y1322" s="79"/>
      <c r="Z1322" s="79"/>
      <c r="AA1322" s="83" t="s">
        <v>8943</v>
      </c>
      <c r="AB1322" s="79"/>
      <c r="AC1322" s="79" t="b">
        <v>0</v>
      </c>
      <c r="AD1322" s="79">
        <v>0</v>
      </c>
      <c r="AE1322" s="83" t="s">
        <v>9915</v>
      </c>
      <c r="AF1322" s="79" t="b">
        <v>0</v>
      </c>
      <c r="AG1322" s="79" t="s">
        <v>9963</v>
      </c>
      <c r="AH1322" s="79"/>
      <c r="AI1322" s="83" t="s">
        <v>9915</v>
      </c>
      <c r="AJ1322" s="79" t="b">
        <v>0</v>
      </c>
      <c r="AK1322" s="79">
        <v>0</v>
      </c>
      <c r="AL1322" s="83" t="s">
        <v>9915</v>
      </c>
      <c r="AM1322" s="79" t="s">
        <v>9998</v>
      </c>
      <c r="AN1322" s="79" t="b">
        <v>0</v>
      </c>
      <c r="AO1322" s="83" t="s">
        <v>8943</v>
      </c>
      <c r="AP1322" s="79" t="s">
        <v>179</v>
      </c>
      <c r="AQ1322" s="79">
        <v>0</v>
      </c>
      <c r="AR1322" s="79">
        <v>0</v>
      </c>
      <c r="AS1322" s="79"/>
      <c r="AT1322" s="79"/>
      <c r="AU1322" s="79"/>
      <c r="AV1322" s="79"/>
      <c r="AW1322" s="79"/>
      <c r="AX1322" s="79"/>
      <c r="AY1322" s="79"/>
      <c r="AZ1322" s="79"/>
      <c r="BA1322">
        <v>2</v>
      </c>
      <c r="BB1322">
        <v>0</v>
      </c>
      <c r="BC1322" s="79" t="str">
        <f>IF(Edges[[#This Row],[Sentiment]]=0,"NEUTRAL",IF(Edges[[#This Row],[Sentiment]]=1,"POSITIVE",IF(Edges[[#This Row],[Sentiment]]=-1,"NEGATIVE")))</f>
        <v>NEUTRAL</v>
      </c>
      <c r="BD1322" s="79" t="str">
        <f>IF(Edges[[#This Row],[Vertex 1]]=Edges[[#This Row],[Vertex 2]],"HIDE","SHOW")</f>
        <v>HIDE</v>
      </c>
      <c r="BE1322" s="124" t="e">
        <f>REPLACE(INDEX(GroupVertices[Group], MATCH(Edges[[#This Row],[Vertex 1]],GroupVertices[Vertex],0)),1,1,"")</f>
        <v>#N/A</v>
      </c>
      <c r="BF1322" s="124" t="e">
        <f>REPLACE(INDEX(GroupVertices[Group], MATCH(Edges[[#This Row],[Vertex 2]],GroupVertices[Vertex],0)),1,1,"")</f>
        <v>#N/A</v>
      </c>
    </row>
    <row r="1323" spans="1:58" hidden="1" x14ac:dyDescent="0.25">
      <c r="A1323" s="64" t="s">
        <v>1050</v>
      </c>
      <c r="B1323" s="64" t="s">
        <v>1050</v>
      </c>
      <c r="C1323" s="65"/>
      <c r="D1323" s="66"/>
      <c r="E1323" s="67"/>
      <c r="F1323" s="68"/>
      <c r="G1323" s="65" t="str">
        <f>IF(Edges[[#This Row],[Vertex 1]]=Edges[[#This Row],[Vertex 2]],"HIDE","SHOW")</f>
        <v>HIDE</v>
      </c>
      <c r="H1323" s="69"/>
      <c r="I1323" s="70"/>
      <c r="J1323" s="70"/>
      <c r="K1323" s="34"/>
      <c r="L1323" s="77"/>
      <c r="M1323" s="77"/>
      <c r="N1323" s="72"/>
      <c r="O1323" s="79" t="s">
        <v>179</v>
      </c>
      <c r="P1323" s="81">
        <v>42854.133229166669</v>
      </c>
      <c r="Q1323" s="79" t="s">
        <v>2431</v>
      </c>
      <c r="R1323" s="82" t="s">
        <v>3436</v>
      </c>
      <c r="S1323" s="79" t="s">
        <v>4048</v>
      </c>
      <c r="T1323" s="79"/>
      <c r="U1323" s="79"/>
      <c r="V1323" s="82" t="s">
        <v>5390</v>
      </c>
      <c r="W1323" s="81">
        <v>42854.133229166669</v>
      </c>
      <c r="X1323" s="82" t="s">
        <v>6897</v>
      </c>
      <c r="Y1323" s="79"/>
      <c r="Z1323" s="79"/>
      <c r="AA1323" s="83" t="s">
        <v>8944</v>
      </c>
      <c r="AB1323" s="79"/>
      <c r="AC1323" s="79" t="b">
        <v>0</v>
      </c>
      <c r="AD1323" s="79">
        <v>0</v>
      </c>
      <c r="AE1323" s="83" t="s">
        <v>9915</v>
      </c>
      <c r="AF1323" s="79" t="b">
        <v>0</v>
      </c>
      <c r="AG1323" s="79" t="s">
        <v>9963</v>
      </c>
      <c r="AH1323" s="79"/>
      <c r="AI1323" s="83" t="s">
        <v>9915</v>
      </c>
      <c r="AJ1323" s="79" t="b">
        <v>0</v>
      </c>
      <c r="AK1323" s="79">
        <v>0</v>
      </c>
      <c r="AL1323" s="83" t="s">
        <v>9915</v>
      </c>
      <c r="AM1323" s="79" t="s">
        <v>9998</v>
      </c>
      <c r="AN1323" s="79" t="b">
        <v>0</v>
      </c>
      <c r="AO1323" s="83" t="s">
        <v>8944</v>
      </c>
      <c r="AP1323" s="79" t="s">
        <v>179</v>
      </c>
      <c r="AQ1323" s="79">
        <v>0</v>
      </c>
      <c r="AR1323" s="79">
        <v>0</v>
      </c>
      <c r="AS1323" s="79"/>
      <c r="AT1323" s="79"/>
      <c r="AU1323" s="79"/>
      <c r="AV1323" s="79"/>
      <c r="AW1323" s="79"/>
      <c r="AX1323" s="79"/>
      <c r="AY1323" s="79"/>
      <c r="AZ1323" s="79"/>
      <c r="BA1323">
        <v>2</v>
      </c>
      <c r="BB1323">
        <v>0</v>
      </c>
      <c r="BC1323" s="79" t="str">
        <f>IF(Edges[[#This Row],[Sentiment]]=0,"NEUTRAL",IF(Edges[[#This Row],[Sentiment]]=1,"POSITIVE",IF(Edges[[#This Row],[Sentiment]]=-1,"NEGATIVE")))</f>
        <v>NEUTRAL</v>
      </c>
      <c r="BD1323" s="79" t="str">
        <f>IF(Edges[[#This Row],[Vertex 1]]=Edges[[#This Row],[Vertex 2]],"HIDE","SHOW")</f>
        <v>HIDE</v>
      </c>
      <c r="BE1323" s="124" t="e">
        <f>REPLACE(INDEX(GroupVertices[Group], MATCH(Edges[[#This Row],[Vertex 1]],GroupVertices[Vertex],0)),1,1,"")</f>
        <v>#N/A</v>
      </c>
      <c r="BF1323" s="124" t="e">
        <f>REPLACE(INDEX(GroupVertices[Group], MATCH(Edges[[#This Row],[Vertex 2]],GroupVertices[Vertex],0)),1,1,"")</f>
        <v>#N/A</v>
      </c>
    </row>
    <row r="1324" spans="1:58" hidden="1" x14ac:dyDescent="0.25">
      <c r="A1324" s="64" t="s">
        <v>1051</v>
      </c>
      <c r="B1324" s="64" t="s">
        <v>1051</v>
      </c>
      <c r="C1324" s="65"/>
      <c r="D1324" s="66"/>
      <c r="E1324" s="67"/>
      <c r="F1324" s="68"/>
      <c r="G1324" s="65" t="str">
        <f>IF(Edges[[#This Row],[Vertex 1]]=Edges[[#This Row],[Vertex 2]],"HIDE","SHOW")</f>
        <v>HIDE</v>
      </c>
      <c r="H1324" s="69"/>
      <c r="I1324" s="70"/>
      <c r="J1324" s="70"/>
      <c r="K1324" s="34"/>
      <c r="L1324" s="77"/>
      <c r="M1324" s="77"/>
      <c r="N1324" s="72"/>
      <c r="O1324" s="79" t="s">
        <v>179</v>
      </c>
      <c r="P1324" s="81">
        <v>42851.986122685186</v>
      </c>
      <c r="Q1324" s="79" t="s">
        <v>2432</v>
      </c>
      <c r="R1324" s="82" t="s">
        <v>3627</v>
      </c>
      <c r="S1324" s="79" t="s">
        <v>4176</v>
      </c>
      <c r="T1324" s="79" t="s">
        <v>4388</v>
      </c>
      <c r="U1324" s="79"/>
      <c r="V1324" s="82" t="s">
        <v>5391</v>
      </c>
      <c r="W1324" s="81">
        <v>42851.986122685186</v>
      </c>
      <c r="X1324" s="82" t="s">
        <v>6898</v>
      </c>
      <c r="Y1324" s="79"/>
      <c r="Z1324" s="79"/>
      <c r="AA1324" s="83" t="s">
        <v>8945</v>
      </c>
      <c r="AB1324" s="79"/>
      <c r="AC1324" s="79" t="b">
        <v>0</v>
      </c>
      <c r="AD1324" s="79">
        <v>2</v>
      </c>
      <c r="AE1324" s="83" t="s">
        <v>9915</v>
      </c>
      <c r="AF1324" s="79" t="b">
        <v>0</v>
      </c>
      <c r="AG1324" s="79" t="s">
        <v>9963</v>
      </c>
      <c r="AH1324" s="79"/>
      <c r="AI1324" s="83" t="s">
        <v>9915</v>
      </c>
      <c r="AJ1324" s="79" t="b">
        <v>0</v>
      </c>
      <c r="AK1324" s="79">
        <v>0</v>
      </c>
      <c r="AL1324" s="83" t="s">
        <v>9915</v>
      </c>
      <c r="AM1324" s="79" t="s">
        <v>10060</v>
      </c>
      <c r="AN1324" s="79" t="b">
        <v>0</v>
      </c>
      <c r="AO1324" s="83" t="s">
        <v>8945</v>
      </c>
      <c r="AP1324" s="79" t="s">
        <v>179</v>
      </c>
      <c r="AQ1324" s="79">
        <v>0</v>
      </c>
      <c r="AR1324" s="79">
        <v>0</v>
      </c>
      <c r="AS1324" s="79"/>
      <c r="AT1324" s="79"/>
      <c r="AU1324" s="79"/>
      <c r="AV1324" s="79"/>
      <c r="AW1324" s="79"/>
      <c r="AX1324" s="79"/>
      <c r="AY1324" s="79"/>
      <c r="AZ1324" s="79"/>
      <c r="BA1324">
        <v>2</v>
      </c>
      <c r="BB1324">
        <v>0</v>
      </c>
      <c r="BC1324" s="79" t="str">
        <f>IF(Edges[[#This Row],[Sentiment]]=0,"NEUTRAL",IF(Edges[[#This Row],[Sentiment]]=1,"POSITIVE",IF(Edges[[#This Row],[Sentiment]]=-1,"NEGATIVE")))</f>
        <v>NEUTRAL</v>
      </c>
      <c r="BD1324" s="79" t="str">
        <f>IF(Edges[[#This Row],[Vertex 1]]=Edges[[#This Row],[Vertex 2]],"HIDE","SHOW")</f>
        <v>HIDE</v>
      </c>
      <c r="BE1324" s="124" t="e">
        <f>REPLACE(INDEX(GroupVertices[Group], MATCH(Edges[[#This Row],[Vertex 1]],GroupVertices[Vertex],0)),1,1,"")</f>
        <v>#N/A</v>
      </c>
      <c r="BF1324" s="124" t="e">
        <f>REPLACE(INDEX(GroupVertices[Group], MATCH(Edges[[#This Row],[Vertex 2]],GroupVertices[Vertex],0)),1,1,"")</f>
        <v>#N/A</v>
      </c>
    </row>
    <row r="1325" spans="1:58" hidden="1" x14ac:dyDescent="0.25">
      <c r="A1325" s="64" t="s">
        <v>1051</v>
      </c>
      <c r="B1325" s="64" t="s">
        <v>1051</v>
      </c>
      <c r="C1325" s="65"/>
      <c r="D1325" s="66"/>
      <c r="E1325" s="67"/>
      <c r="F1325" s="68"/>
      <c r="G1325" s="65" t="str">
        <f>IF(Edges[[#This Row],[Vertex 1]]=Edges[[#This Row],[Vertex 2]],"HIDE","SHOW")</f>
        <v>HIDE</v>
      </c>
      <c r="H1325" s="69"/>
      <c r="I1325" s="70"/>
      <c r="J1325" s="70"/>
      <c r="K1325" s="34"/>
      <c r="L1325" s="77"/>
      <c r="M1325" s="77"/>
      <c r="N1325" s="72"/>
      <c r="O1325" s="79" t="s">
        <v>179</v>
      </c>
      <c r="P1325" s="81">
        <v>42854.13890046296</v>
      </c>
      <c r="Q1325" s="79" t="s">
        <v>2433</v>
      </c>
      <c r="R1325" s="82" t="s">
        <v>3627</v>
      </c>
      <c r="S1325" s="79" t="s">
        <v>4176</v>
      </c>
      <c r="T1325" s="79" t="s">
        <v>4388</v>
      </c>
      <c r="U1325" s="79"/>
      <c r="V1325" s="82" t="s">
        <v>5391</v>
      </c>
      <c r="W1325" s="81">
        <v>42854.13890046296</v>
      </c>
      <c r="X1325" s="82" t="s">
        <v>6899</v>
      </c>
      <c r="Y1325" s="79"/>
      <c r="Z1325" s="79"/>
      <c r="AA1325" s="83" t="s">
        <v>8946</v>
      </c>
      <c r="AB1325" s="79"/>
      <c r="AC1325" s="79" t="b">
        <v>0</v>
      </c>
      <c r="AD1325" s="79">
        <v>1</v>
      </c>
      <c r="AE1325" s="83" t="s">
        <v>9915</v>
      </c>
      <c r="AF1325" s="79" t="b">
        <v>0</v>
      </c>
      <c r="AG1325" s="79" t="s">
        <v>9963</v>
      </c>
      <c r="AH1325" s="79"/>
      <c r="AI1325" s="83" t="s">
        <v>9915</v>
      </c>
      <c r="AJ1325" s="79" t="b">
        <v>0</v>
      </c>
      <c r="AK1325" s="79">
        <v>0</v>
      </c>
      <c r="AL1325" s="83" t="s">
        <v>9915</v>
      </c>
      <c r="AM1325" s="79" t="s">
        <v>10060</v>
      </c>
      <c r="AN1325" s="79" t="b">
        <v>0</v>
      </c>
      <c r="AO1325" s="83" t="s">
        <v>8946</v>
      </c>
      <c r="AP1325" s="79" t="s">
        <v>179</v>
      </c>
      <c r="AQ1325" s="79">
        <v>0</v>
      </c>
      <c r="AR1325" s="79">
        <v>0</v>
      </c>
      <c r="AS1325" s="79"/>
      <c r="AT1325" s="79"/>
      <c r="AU1325" s="79"/>
      <c r="AV1325" s="79"/>
      <c r="AW1325" s="79"/>
      <c r="AX1325" s="79"/>
      <c r="AY1325" s="79"/>
      <c r="AZ1325" s="79"/>
      <c r="BA1325">
        <v>2</v>
      </c>
      <c r="BB1325">
        <v>0</v>
      </c>
      <c r="BC1325" s="79" t="str">
        <f>IF(Edges[[#This Row],[Sentiment]]=0,"NEUTRAL",IF(Edges[[#This Row],[Sentiment]]=1,"POSITIVE",IF(Edges[[#This Row],[Sentiment]]=-1,"NEGATIVE")))</f>
        <v>NEUTRAL</v>
      </c>
      <c r="BD1325" s="79" t="str">
        <f>IF(Edges[[#This Row],[Vertex 1]]=Edges[[#This Row],[Vertex 2]],"HIDE","SHOW")</f>
        <v>HIDE</v>
      </c>
      <c r="BE1325" s="124" t="e">
        <f>REPLACE(INDEX(GroupVertices[Group], MATCH(Edges[[#This Row],[Vertex 1]],GroupVertices[Vertex],0)),1,1,"")</f>
        <v>#N/A</v>
      </c>
      <c r="BF1325" s="124" t="e">
        <f>REPLACE(INDEX(GroupVertices[Group], MATCH(Edges[[#This Row],[Vertex 2]],GroupVertices[Vertex],0)),1,1,"")</f>
        <v>#N/A</v>
      </c>
    </row>
    <row r="1326" spans="1:58" x14ac:dyDescent="0.25">
      <c r="A1326" s="64" t="s">
        <v>1052</v>
      </c>
      <c r="B1326" s="64" t="s">
        <v>1520</v>
      </c>
      <c r="C1326" s="65"/>
      <c r="D1326" s="66"/>
      <c r="E1326" s="67"/>
      <c r="F1326" s="68"/>
      <c r="G1326" s="65" t="str">
        <f>IF(Edges[[#This Row],[Vertex 1]]=Edges[[#This Row],[Vertex 2]],"HIDE","SHOW")</f>
        <v>SHOW</v>
      </c>
      <c r="H1326" s="69"/>
      <c r="I1326" s="70"/>
      <c r="J1326" s="70"/>
      <c r="K1326" s="34" t="s">
        <v>65</v>
      </c>
      <c r="L1326" s="77">
        <v>1326</v>
      </c>
      <c r="M1326" s="77"/>
      <c r="N1326" s="72"/>
      <c r="O1326" s="79" t="s">
        <v>1646</v>
      </c>
      <c r="P1326" s="81">
        <v>42854.144236111111</v>
      </c>
      <c r="Q1326" s="79" t="s">
        <v>2141</v>
      </c>
      <c r="R1326" s="82" t="s">
        <v>3478</v>
      </c>
      <c r="S1326" s="79" t="s">
        <v>4037</v>
      </c>
      <c r="T1326" s="79" t="s">
        <v>4355</v>
      </c>
      <c r="U1326" s="79"/>
      <c r="V1326" s="82" t="s">
        <v>5392</v>
      </c>
      <c r="W1326" s="81">
        <v>42854.144236111111</v>
      </c>
      <c r="X1326" s="82" t="s">
        <v>6900</v>
      </c>
      <c r="Y1326" s="79"/>
      <c r="Z1326" s="79"/>
      <c r="AA1326" s="83" t="s">
        <v>8947</v>
      </c>
      <c r="AB1326" s="79"/>
      <c r="AC1326" s="79" t="b">
        <v>0</v>
      </c>
      <c r="AD1326" s="79">
        <v>0</v>
      </c>
      <c r="AE1326" s="83" t="s">
        <v>9915</v>
      </c>
      <c r="AF1326" s="79" t="b">
        <v>0</v>
      </c>
      <c r="AG1326" s="79" t="s">
        <v>9963</v>
      </c>
      <c r="AH1326" s="79"/>
      <c r="AI1326" s="83" t="s">
        <v>9915</v>
      </c>
      <c r="AJ1326" s="79" t="b">
        <v>0</v>
      </c>
      <c r="AK1326" s="79">
        <v>9</v>
      </c>
      <c r="AL1326" s="83" t="s">
        <v>9817</v>
      </c>
      <c r="AM1326" s="79" t="s">
        <v>9991</v>
      </c>
      <c r="AN1326" s="79" t="b">
        <v>0</v>
      </c>
      <c r="AO1326" s="83" t="s">
        <v>9817</v>
      </c>
      <c r="AP1326" s="79" t="s">
        <v>179</v>
      </c>
      <c r="AQ1326" s="79">
        <v>0</v>
      </c>
      <c r="AR1326" s="79">
        <v>0</v>
      </c>
      <c r="AS1326" s="79"/>
      <c r="AT1326" s="79"/>
      <c r="AU1326" s="79"/>
      <c r="AV1326" s="79"/>
      <c r="AW1326" s="79"/>
      <c r="AX1326" s="79"/>
      <c r="AY1326" s="79"/>
      <c r="AZ1326" s="79"/>
      <c r="BA1326">
        <v>1</v>
      </c>
      <c r="BB1326">
        <v>0</v>
      </c>
      <c r="BC1326" s="79" t="str">
        <f>IF(Edges[[#This Row],[Sentiment]]=0,"NEUTRAL",IF(Edges[[#This Row],[Sentiment]]=1,"POSITIVE",IF(Edges[[#This Row],[Sentiment]]=-1,"NEGATIVE")))</f>
        <v>NEUTRAL</v>
      </c>
      <c r="BD1326" s="79" t="str">
        <f>IF(Edges[[#This Row],[Vertex 1]]=Edges[[#This Row],[Vertex 2]],"HIDE","SHOW")</f>
        <v>SHOW</v>
      </c>
      <c r="BE1326" s="78" t="str">
        <f>REPLACE(INDEX(GroupVertices[Group], MATCH(Edges[[#This Row],[Vertex 1]],GroupVertices[Vertex],0)),1,1,"")</f>
        <v>EUTRAL</v>
      </c>
      <c r="BF1326" s="78" t="str">
        <f>REPLACE(INDEX(GroupVertices[Group], MATCH(Edges[[#This Row],[Vertex 2]],GroupVertices[Vertex],0)),1,1,"")</f>
        <v>EUTRAL</v>
      </c>
    </row>
    <row r="1327" spans="1:58" hidden="1" x14ac:dyDescent="0.25">
      <c r="A1327" s="64" t="s">
        <v>1053</v>
      </c>
      <c r="B1327" s="64" t="s">
        <v>1053</v>
      </c>
      <c r="C1327" s="65"/>
      <c r="D1327" s="66"/>
      <c r="E1327" s="67"/>
      <c r="F1327" s="68"/>
      <c r="G1327" s="65" t="str">
        <f>IF(Edges[[#This Row],[Vertex 1]]=Edges[[#This Row],[Vertex 2]],"HIDE","SHOW")</f>
        <v>HIDE</v>
      </c>
      <c r="H1327" s="69"/>
      <c r="I1327" s="70"/>
      <c r="J1327" s="70"/>
      <c r="K1327" s="34"/>
      <c r="L1327" s="77"/>
      <c r="M1327" s="77"/>
      <c r="N1327" s="72"/>
      <c r="O1327" s="79" t="s">
        <v>179</v>
      </c>
      <c r="P1327" s="81">
        <v>42852.645416666666</v>
      </c>
      <c r="Q1327" s="79" t="s">
        <v>2434</v>
      </c>
      <c r="R1327" s="82" t="s">
        <v>3628</v>
      </c>
      <c r="S1327" s="79" t="s">
        <v>4020</v>
      </c>
      <c r="T1327" s="79"/>
      <c r="U1327" s="79"/>
      <c r="V1327" s="82" t="s">
        <v>5393</v>
      </c>
      <c r="W1327" s="81">
        <v>42852.645416666666</v>
      </c>
      <c r="X1327" s="82" t="s">
        <v>6901</v>
      </c>
      <c r="Y1327" s="79"/>
      <c r="Z1327" s="79"/>
      <c r="AA1327" s="83" t="s">
        <v>8948</v>
      </c>
      <c r="AB1327" s="79"/>
      <c r="AC1327" s="79" t="b">
        <v>0</v>
      </c>
      <c r="AD1327" s="79">
        <v>0</v>
      </c>
      <c r="AE1327" s="83" t="s">
        <v>9915</v>
      </c>
      <c r="AF1327" s="79" t="b">
        <v>0</v>
      </c>
      <c r="AG1327" s="79" t="s">
        <v>9963</v>
      </c>
      <c r="AH1327" s="79"/>
      <c r="AI1327" s="83" t="s">
        <v>9915</v>
      </c>
      <c r="AJ1327" s="79" t="b">
        <v>0</v>
      </c>
      <c r="AK1327" s="79">
        <v>0</v>
      </c>
      <c r="AL1327" s="83" t="s">
        <v>9915</v>
      </c>
      <c r="AM1327" s="79" t="s">
        <v>9996</v>
      </c>
      <c r="AN1327" s="79" t="b">
        <v>0</v>
      </c>
      <c r="AO1327" s="83" t="s">
        <v>8948</v>
      </c>
      <c r="AP1327" s="79" t="s">
        <v>179</v>
      </c>
      <c r="AQ1327" s="79">
        <v>0</v>
      </c>
      <c r="AR1327" s="79">
        <v>0</v>
      </c>
      <c r="AS1327" s="79"/>
      <c r="AT1327" s="79"/>
      <c r="AU1327" s="79"/>
      <c r="AV1327" s="79"/>
      <c r="AW1327" s="79"/>
      <c r="AX1327" s="79"/>
      <c r="AY1327" s="79"/>
      <c r="AZ1327" s="79"/>
      <c r="BA1327">
        <v>1</v>
      </c>
      <c r="BB1327">
        <v>0</v>
      </c>
      <c r="BC1327" s="79" t="str">
        <f>IF(Edges[[#This Row],[Sentiment]]=0,"NEUTRAL",IF(Edges[[#This Row],[Sentiment]]=1,"POSITIVE",IF(Edges[[#This Row],[Sentiment]]=-1,"NEGATIVE")))</f>
        <v>NEUTRAL</v>
      </c>
      <c r="BD1327" s="79" t="str">
        <f>IF(Edges[[#This Row],[Vertex 1]]=Edges[[#This Row],[Vertex 2]],"HIDE","SHOW")</f>
        <v>HIDE</v>
      </c>
      <c r="BE1327" s="124" t="str">
        <f>REPLACE(INDEX(GroupVertices[Group], MATCH(Edges[[#This Row],[Vertex 1]],GroupVertices[Vertex],0)),1,1,"")</f>
        <v>EUTRAL</v>
      </c>
      <c r="BF1327" s="124" t="str">
        <f>REPLACE(INDEX(GroupVertices[Group], MATCH(Edges[[#This Row],[Vertex 2]],GroupVertices[Vertex],0)),1,1,"")</f>
        <v>EUTRAL</v>
      </c>
    </row>
    <row r="1328" spans="1:58" x14ac:dyDescent="0.25">
      <c r="A1328" s="64" t="s">
        <v>1053</v>
      </c>
      <c r="B1328" s="64" t="s">
        <v>1520</v>
      </c>
      <c r="C1328" s="65"/>
      <c r="D1328" s="66"/>
      <c r="E1328" s="67"/>
      <c r="F1328" s="68"/>
      <c r="G1328" s="65" t="str">
        <f>IF(Edges[[#This Row],[Vertex 1]]=Edges[[#This Row],[Vertex 2]],"HIDE","SHOW")</f>
        <v>SHOW</v>
      </c>
      <c r="H1328" s="69"/>
      <c r="I1328" s="70"/>
      <c r="J1328" s="70"/>
      <c r="K1328" s="34" t="s">
        <v>65</v>
      </c>
      <c r="L1328" s="77">
        <v>1328</v>
      </c>
      <c r="M1328" s="77"/>
      <c r="N1328" s="72"/>
      <c r="O1328" s="79" t="s">
        <v>1646</v>
      </c>
      <c r="P1328" s="81">
        <v>42854.154328703706</v>
      </c>
      <c r="Q1328" s="79" t="s">
        <v>2141</v>
      </c>
      <c r="R1328" s="82" t="s">
        <v>3478</v>
      </c>
      <c r="S1328" s="79" t="s">
        <v>4037</v>
      </c>
      <c r="T1328" s="79" t="s">
        <v>4355</v>
      </c>
      <c r="U1328" s="79"/>
      <c r="V1328" s="82" t="s">
        <v>5393</v>
      </c>
      <c r="W1328" s="81">
        <v>42854.154328703706</v>
      </c>
      <c r="X1328" s="82" t="s">
        <v>6902</v>
      </c>
      <c r="Y1328" s="79"/>
      <c r="Z1328" s="79"/>
      <c r="AA1328" s="83" t="s">
        <v>8949</v>
      </c>
      <c r="AB1328" s="79"/>
      <c r="AC1328" s="79" t="b">
        <v>0</v>
      </c>
      <c r="AD1328" s="79">
        <v>0</v>
      </c>
      <c r="AE1328" s="83" t="s">
        <v>9915</v>
      </c>
      <c r="AF1328" s="79" t="b">
        <v>0</v>
      </c>
      <c r="AG1328" s="79" t="s">
        <v>9963</v>
      </c>
      <c r="AH1328" s="79"/>
      <c r="AI1328" s="83" t="s">
        <v>9915</v>
      </c>
      <c r="AJ1328" s="79" t="b">
        <v>0</v>
      </c>
      <c r="AK1328" s="79">
        <v>9</v>
      </c>
      <c r="AL1328" s="83" t="s">
        <v>9817</v>
      </c>
      <c r="AM1328" s="79" t="s">
        <v>9991</v>
      </c>
      <c r="AN1328" s="79" t="b">
        <v>0</v>
      </c>
      <c r="AO1328" s="83" t="s">
        <v>9817</v>
      </c>
      <c r="AP1328" s="79" t="s">
        <v>179</v>
      </c>
      <c r="AQ1328" s="79">
        <v>0</v>
      </c>
      <c r="AR1328" s="79">
        <v>0</v>
      </c>
      <c r="AS1328" s="79"/>
      <c r="AT1328" s="79"/>
      <c r="AU1328" s="79"/>
      <c r="AV1328" s="79"/>
      <c r="AW1328" s="79"/>
      <c r="AX1328" s="79"/>
      <c r="AY1328" s="79"/>
      <c r="AZ1328" s="79"/>
      <c r="BA1328">
        <v>1</v>
      </c>
      <c r="BB1328">
        <v>0</v>
      </c>
      <c r="BC1328" s="79" t="str">
        <f>IF(Edges[[#This Row],[Sentiment]]=0,"NEUTRAL",IF(Edges[[#This Row],[Sentiment]]=1,"POSITIVE",IF(Edges[[#This Row],[Sentiment]]=-1,"NEGATIVE")))</f>
        <v>NEUTRAL</v>
      </c>
      <c r="BD1328" s="79" t="str">
        <f>IF(Edges[[#This Row],[Vertex 1]]=Edges[[#This Row],[Vertex 2]],"HIDE","SHOW")</f>
        <v>SHOW</v>
      </c>
      <c r="BE1328" s="78" t="str">
        <f>REPLACE(INDEX(GroupVertices[Group], MATCH(Edges[[#This Row],[Vertex 1]],GroupVertices[Vertex],0)),1,1,"")</f>
        <v>EUTRAL</v>
      </c>
      <c r="BF1328" s="78" t="str">
        <f>REPLACE(INDEX(GroupVertices[Group], MATCH(Edges[[#This Row],[Vertex 2]],GroupVertices[Vertex],0)),1,1,"")</f>
        <v>EUTRAL</v>
      </c>
    </row>
    <row r="1329" spans="1:58" hidden="1" x14ac:dyDescent="0.25">
      <c r="A1329" s="64" t="s">
        <v>1054</v>
      </c>
      <c r="B1329" s="64" t="s">
        <v>1054</v>
      </c>
      <c r="C1329" s="65"/>
      <c r="D1329" s="66"/>
      <c r="E1329" s="67"/>
      <c r="F1329" s="68"/>
      <c r="G1329" s="65" t="str">
        <f>IF(Edges[[#This Row],[Vertex 1]]=Edges[[#This Row],[Vertex 2]],"HIDE","SHOW")</f>
        <v>HIDE</v>
      </c>
      <c r="H1329" s="69"/>
      <c r="I1329" s="70"/>
      <c r="J1329" s="70"/>
      <c r="K1329" s="34"/>
      <c r="L1329" s="77"/>
      <c r="M1329" s="77"/>
      <c r="N1329" s="72"/>
      <c r="O1329" s="79" t="s">
        <v>179</v>
      </c>
      <c r="P1329" s="81">
        <v>42854.159513888888</v>
      </c>
      <c r="Q1329" s="79" t="s">
        <v>2435</v>
      </c>
      <c r="R1329" s="82" t="s">
        <v>3478</v>
      </c>
      <c r="S1329" s="79" t="s">
        <v>4037</v>
      </c>
      <c r="T1329" s="79"/>
      <c r="U1329" s="79"/>
      <c r="V1329" s="82" t="s">
        <v>5394</v>
      </c>
      <c r="W1329" s="81">
        <v>42854.159513888888</v>
      </c>
      <c r="X1329" s="82" t="s">
        <v>6903</v>
      </c>
      <c r="Y1329" s="79"/>
      <c r="Z1329" s="79"/>
      <c r="AA1329" s="83" t="s">
        <v>8950</v>
      </c>
      <c r="AB1329" s="79"/>
      <c r="AC1329" s="79" t="b">
        <v>0</v>
      </c>
      <c r="AD1329" s="79">
        <v>0</v>
      </c>
      <c r="AE1329" s="83" t="s">
        <v>9915</v>
      </c>
      <c r="AF1329" s="79" t="b">
        <v>0</v>
      </c>
      <c r="AG1329" s="79" t="s">
        <v>9963</v>
      </c>
      <c r="AH1329" s="79"/>
      <c r="AI1329" s="83" t="s">
        <v>9915</v>
      </c>
      <c r="AJ1329" s="79" t="b">
        <v>0</v>
      </c>
      <c r="AK1329" s="79">
        <v>0</v>
      </c>
      <c r="AL1329" s="83" t="s">
        <v>9915</v>
      </c>
      <c r="AM1329" s="79" t="s">
        <v>10040</v>
      </c>
      <c r="AN1329" s="79" t="b">
        <v>0</v>
      </c>
      <c r="AO1329" s="83" t="s">
        <v>8950</v>
      </c>
      <c r="AP1329" s="79" t="s">
        <v>179</v>
      </c>
      <c r="AQ1329" s="79">
        <v>0</v>
      </c>
      <c r="AR1329" s="79">
        <v>0</v>
      </c>
      <c r="AS1329" s="79"/>
      <c r="AT1329" s="79"/>
      <c r="AU1329" s="79"/>
      <c r="AV1329" s="79"/>
      <c r="AW1329" s="79"/>
      <c r="AX1329" s="79"/>
      <c r="AY1329" s="79"/>
      <c r="AZ1329" s="79"/>
      <c r="BA1329">
        <v>1</v>
      </c>
      <c r="BB1329">
        <v>0</v>
      </c>
      <c r="BC1329" s="79" t="str">
        <f>IF(Edges[[#This Row],[Sentiment]]=0,"NEUTRAL",IF(Edges[[#This Row],[Sentiment]]=1,"POSITIVE",IF(Edges[[#This Row],[Sentiment]]=-1,"NEGATIVE")))</f>
        <v>NEUTRAL</v>
      </c>
      <c r="BD1329" s="79" t="str">
        <f>IF(Edges[[#This Row],[Vertex 1]]=Edges[[#This Row],[Vertex 2]],"HIDE","SHOW")</f>
        <v>HIDE</v>
      </c>
      <c r="BE1329" s="124" t="e">
        <f>REPLACE(INDEX(GroupVertices[Group], MATCH(Edges[[#This Row],[Vertex 1]],GroupVertices[Vertex],0)),1,1,"")</f>
        <v>#N/A</v>
      </c>
      <c r="BF1329" s="124" t="e">
        <f>REPLACE(INDEX(GroupVertices[Group], MATCH(Edges[[#This Row],[Vertex 2]],GroupVertices[Vertex],0)),1,1,"")</f>
        <v>#N/A</v>
      </c>
    </row>
    <row r="1330" spans="1:58" x14ac:dyDescent="0.25">
      <c r="A1330" s="64" t="s">
        <v>1055</v>
      </c>
      <c r="B1330" s="64" t="s">
        <v>1158</v>
      </c>
      <c r="C1330" s="65"/>
      <c r="D1330" s="66"/>
      <c r="E1330" s="67"/>
      <c r="F1330" s="68"/>
      <c r="G1330" s="65" t="str">
        <f>IF(Edges[[#This Row],[Vertex 1]]=Edges[[#This Row],[Vertex 2]],"HIDE","SHOW")</f>
        <v>SHOW</v>
      </c>
      <c r="H1330" s="69"/>
      <c r="I1330" s="70"/>
      <c r="J1330" s="70"/>
      <c r="K1330" s="34" t="s">
        <v>65</v>
      </c>
      <c r="L1330" s="77">
        <v>1330</v>
      </c>
      <c r="M1330" s="77"/>
      <c r="N1330" s="72"/>
      <c r="O1330" s="79" t="s">
        <v>1646</v>
      </c>
      <c r="P1330" s="81">
        <v>42854.162361111114</v>
      </c>
      <c r="Q1330" s="79" t="s">
        <v>2436</v>
      </c>
      <c r="R1330" s="82" t="s">
        <v>3629</v>
      </c>
      <c r="S1330" s="79" t="s">
        <v>4041</v>
      </c>
      <c r="T1330" s="79" t="s">
        <v>1629</v>
      </c>
      <c r="U1330" s="79"/>
      <c r="V1330" s="82" t="s">
        <v>5395</v>
      </c>
      <c r="W1330" s="81">
        <v>42854.162361111114</v>
      </c>
      <c r="X1330" s="82" t="s">
        <v>6904</v>
      </c>
      <c r="Y1330" s="79"/>
      <c r="Z1330" s="79"/>
      <c r="AA1330" s="83" t="s">
        <v>8951</v>
      </c>
      <c r="AB1330" s="79"/>
      <c r="AC1330" s="79" t="b">
        <v>0</v>
      </c>
      <c r="AD1330" s="79">
        <v>0</v>
      </c>
      <c r="AE1330" s="83" t="s">
        <v>9915</v>
      </c>
      <c r="AF1330" s="79" t="b">
        <v>0</v>
      </c>
      <c r="AG1330" s="79" t="s">
        <v>9973</v>
      </c>
      <c r="AH1330" s="79"/>
      <c r="AI1330" s="83" t="s">
        <v>9915</v>
      </c>
      <c r="AJ1330" s="79" t="b">
        <v>0</v>
      </c>
      <c r="AK1330" s="79">
        <v>1</v>
      </c>
      <c r="AL1330" s="83" t="s">
        <v>9100</v>
      </c>
      <c r="AM1330" s="79" t="s">
        <v>9993</v>
      </c>
      <c r="AN1330" s="79" t="b">
        <v>0</v>
      </c>
      <c r="AO1330" s="83" t="s">
        <v>9100</v>
      </c>
      <c r="AP1330" s="79" t="s">
        <v>179</v>
      </c>
      <c r="AQ1330" s="79">
        <v>0</v>
      </c>
      <c r="AR1330" s="79">
        <v>0</v>
      </c>
      <c r="AS1330" s="79"/>
      <c r="AT1330" s="79"/>
      <c r="AU1330" s="79"/>
      <c r="AV1330" s="79"/>
      <c r="AW1330" s="79"/>
      <c r="AX1330" s="79"/>
      <c r="AY1330" s="79"/>
      <c r="AZ1330" s="79"/>
      <c r="BA1330">
        <v>1</v>
      </c>
      <c r="BB1330">
        <v>0</v>
      </c>
      <c r="BC1330" s="79" t="str">
        <f>IF(Edges[[#This Row],[Sentiment]]=0,"NEUTRAL",IF(Edges[[#This Row],[Sentiment]]=1,"POSITIVE",IF(Edges[[#This Row],[Sentiment]]=-1,"NEGATIVE")))</f>
        <v>NEUTRAL</v>
      </c>
      <c r="BD1330" s="79" t="str">
        <f>IF(Edges[[#This Row],[Vertex 1]]=Edges[[#This Row],[Vertex 2]],"HIDE","SHOW")</f>
        <v>SHOW</v>
      </c>
      <c r="BE1330" s="78" t="str">
        <f>REPLACE(INDEX(GroupVertices[Group], MATCH(Edges[[#This Row],[Vertex 1]],GroupVertices[Vertex],0)),1,1,"")</f>
        <v>EUTRAL</v>
      </c>
      <c r="BF1330" s="78" t="str">
        <f>REPLACE(INDEX(GroupVertices[Group], MATCH(Edges[[#This Row],[Vertex 2]],GroupVertices[Vertex],0)),1,1,"")</f>
        <v>EUTRAL</v>
      </c>
    </row>
    <row r="1331" spans="1:58" hidden="1" x14ac:dyDescent="0.25">
      <c r="A1331" s="64" t="s">
        <v>1056</v>
      </c>
      <c r="B1331" s="64" t="s">
        <v>1056</v>
      </c>
      <c r="C1331" s="65"/>
      <c r="D1331" s="66"/>
      <c r="E1331" s="67"/>
      <c r="F1331" s="68"/>
      <c r="G1331" s="65" t="str">
        <f>IF(Edges[[#This Row],[Vertex 1]]=Edges[[#This Row],[Vertex 2]],"HIDE","SHOW")</f>
        <v>HIDE</v>
      </c>
      <c r="H1331" s="69"/>
      <c r="I1331" s="70"/>
      <c r="J1331" s="70"/>
      <c r="K1331" s="34"/>
      <c r="L1331" s="77"/>
      <c r="M1331" s="77"/>
      <c r="N1331" s="72"/>
      <c r="O1331" s="79" t="s">
        <v>179</v>
      </c>
      <c r="P1331" s="81">
        <v>42854.163888888892</v>
      </c>
      <c r="Q1331" s="79" t="s">
        <v>2437</v>
      </c>
      <c r="R1331" s="82" t="s">
        <v>3630</v>
      </c>
      <c r="S1331" s="79" t="s">
        <v>4023</v>
      </c>
      <c r="T1331" s="79"/>
      <c r="U1331" s="82" t="s">
        <v>4634</v>
      </c>
      <c r="V1331" s="82" t="s">
        <v>4634</v>
      </c>
      <c r="W1331" s="81">
        <v>42854.163888888892</v>
      </c>
      <c r="X1331" s="82" t="s">
        <v>6905</v>
      </c>
      <c r="Y1331" s="79"/>
      <c r="Z1331" s="79"/>
      <c r="AA1331" s="83" t="s">
        <v>8952</v>
      </c>
      <c r="AB1331" s="79"/>
      <c r="AC1331" s="79" t="b">
        <v>0</v>
      </c>
      <c r="AD1331" s="79">
        <v>0</v>
      </c>
      <c r="AE1331" s="83" t="s">
        <v>9915</v>
      </c>
      <c r="AF1331" s="79" t="b">
        <v>0</v>
      </c>
      <c r="AG1331" s="79" t="s">
        <v>9963</v>
      </c>
      <c r="AH1331" s="79"/>
      <c r="AI1331" s="83" t="s">
        <v>9915</v>
      </c>
      <c r="AJ1331" s="79" t="b">
        <v>0</v>
      </c>
      <c r="AK1331" s="79">
        <v>0</v>
      </c>
      <c r="AL1331" s="83" t="s">
        <v>9915</v>
      </c>
      <c r="AM1331" s="79" t="s">
        <v>9990</v>
      </c>
      <c r="AN1331" s="79" t="b">
        <v>0</v>
      </c>
      <c r="AO1331" s="83" t="s">
        <v>8952</v>
      </c>
      <c r="AP1331" s="79" t="s">
        <v>179</v>
      </c>
      <c r="AQ1331" s="79">
        <v>0</v>
      </c>
      <c r="AR1331" s="79">
        <v>0</v>
      </c>
      <c r="AS1331" s="79" t="s">
        <v>10106</v>
      </c>
      <c r="AT1331" s="79" t="s">
        <v>10111</v>
      </c>
      <c r="AU1331" s="79" t="s">
        <v>10112</v>
      </c>
      <c r="AV1331" s="79" t="s">
        <v>10118</v>
      </c>
      <c r="AW1331" s="79" t="s">
        <v>10129</v>
      </c>
      <c r="AX1331" s="79" t="s">
        <v>10139</v>
      </c>
      <c r="AY1331" s="79" t="s">
        <v>10144</v>
      </c>
      <c r="AZ1331" s="82" t="s">
        <v>10152</v>
      </c>
      <c r="BA1331">
        <v>1</v>
      </c>
      <c r="BB1331">
        <v>0</v>
      </c>
      <c r="BC1331" s="79" t="str">
        <f>IF(Edges[[#This Row],[Sentiment]]=0,"NEUTRAL",IF(Edges[[#This Row],[Sentiment]]=1,"POSITIVE",IF(Edges[[#This Row],[Sentiment]]=-1,"NEGATIVE")))</f>
        <v>NEUTRAL</v>
      </c>
      <c r="BD1331" s="79" t="str">
        <f>IF(Edges[[#This Row],[Vertex 1]]=Edges[[#This Row],[Vertex 2]],"HIDE","SHOW")</f>
        <v>HIDE</v>
      </c>
      <c r="BE1331" s="124" t="e">
        <f>REPLACE(INDEX(GroupVertices[Group], MATCH(Edges[[#This Row],[Vertex 1]],GroupVertices[Vertex],0)),1,1,"")</f>
        <v>#N/A</v>
      </c>
      <c r="BF1331" s="124" t="e">
        <f>REPLACE(INDEX(GroupVertices[Group], MATCH(Edges[[#This Row],[Vertex 2]],GroupVertices[Vertex],0)),1,1,"")</f>
        <v>#N/A</v>
      </c>
    </row>
    <row r="1332" spans="1:58" x14ac:dyDescent="0.25">
      <c r="A1332" s="64" t="s">
        <v>1057</v>
      </c>
      <c r="B1332" s="64" t="s">
        <v>1406</v>
      </c>
      <c r="C1332" s="65"/>
      <c r="D1332" s="66"/>
      <c r="E1332" s="67"/>
      <c r="F1332" s="68"/>
      <c r="G1332" s="65" t="str">
        <f>IF(Edges[[#This Row],[Vertex 1]]=Edges[[#This Row],[Vertex 2]],"HIDE","SHOW")</f>
        <v>SHOW</v>
      </c>
      <c r="H1332" s="69"/>
      <c r="I1332" s="70"/>
      <c r="J1332" s="70"/>
      <c r="K1332" s="34" t="s">
        <v>65</v>
      </c>
      <c r="L1332" s="77">
        <v>1332</v>
      </c>
      <c r="M1332" s="77"/>
      <c r="N1332" s="72"/>
      <c r="O1332" s="79" t="s">
        <v>1646</v>
      </c>
      <c r="P1332" s="81">
        <v>42852.624895833331</v>
      </c>
      <c r="Q1332" s="79" t="s">
        <v>1860</v>
      </c>
      <c r="R1332" s="82" t="s">
        <v>3336</v>
      </c>
      <c r="S1332" s="79" t="s">
        <v>4048</v>
      </c>
      <c r="T1332" s="79"/>
      <c r="U1332" s="79"/>
      <c r="V1332" s="82" t="s">
        <v>4787</v>
      </c>
      <c r="W1332" s="81">
        <v>42852.624895833331</v>
      </c>
      <c r="X1332" s="82" t="s">
        <v>6906</v>
      </c>
      <c r="Y1332" s="79"/>
      <c r="Z1332" s="79"/>
      <c r="AA1332" s="83" t="s">
        <v>8953</v>
      </c>
      <c r="AB1332" s="79"/>
      <c r="AC1332" s="79" t="b">
        <v>0</v>
      </c>
      <c r="AD1332" s="79">
        <v>0</v>
      </c>
      <c r="AE1332" s="83" t="s">
        <v>9915</v>
      </c>
      <c r="AF1332" s="79" t="b">
        <v>0</v>
      </c>
      <c r="AG1332" s="79" t="s">
        <v>9963</v>
      </c>
      <c r="AH1332" s="79"/>
      <c r="AI1332" s="83" t="s">
        <v>9915</v>
      </c>
      <c r="AJ1332" s="79" t="b">
        <v>0</v>
      </c>
      <c r="AK1332" s="79">
        <v>14</v>
      </c>
      <c r="AL1332" s="83" t="s">
        <v>9511</v>
      </c>
      <c r="AM1332" s="79" t="s">
        <v>9991</v>
      </c>
      <c r="AN1332" s="79" t="b">
        <v>0</v>
      </c>
      <c r="AO1332" s="83" t="s">
        <v>9511</v>
      </c>
      <c r="AP1332" s="79" t="s">
        <v>179</v>
      </c>
      <c r="AQ1332" s="79">
        <v>0</v>
      </c>
      <c r="AR1332" s="79">
        <v>0</v>
      </c>
      <c r="AS1332" s="79"/>
      <c r="AT1332" s="79"/>
      <c r="AU1332" s="79"/>
      <c r="AV1332" s="79"/>
      <c r="AW1332" s="79"/>
      <c r="AX1332" s="79"/>
      <c r="AY1332" s="79"/>
      <c r="AZ1332" s="79"/>
      <c r="BA1332">
        <v>1</v>
      </c>
      <c r="BB1332">
        <v>0</v>
      </c>
      <c r="BC1332" s="79" t="str">
        <f>IF(Edges[[#This Row],[Sentiment]]=0,"NEUTRAL",IF(Edges[[#This Row],[Sentiment]]=1,"POSITIVE",IF(Edges[[#This Row],[Sentiment]]=-1,"NEGATIVE")))</f>
        <v>NEUTRAL</v>
      </c>
      <c r="BD1332" s="79" t="str">
        <f>IF(Edges[[#This Row],[Vertex 1]]=Edges[[#This Row],[Vertex 2]],"HIDE","SHOW")</f>
        <v>SHOW</v>
      </c>
      <c r="BE1332" s="78" t="str">
        <f>REPLACE(INDEX(GroupVertices[Group], MATCH(Edges[[#This Row],[Vertex 1]],GroupVertices[Vertex],0)),1,1,"")</f>
        <v>EUTRAL</v>
      </c>
      <c r="BF1332" s="78" t="str">
        <f>REPLACE(INDEX(GroupVertices[Group], MATCH(Edges[[#This Row],[Vertex 2]],GroupVertices[Vertex],0)),1,1,"")</f>
        <v>eneral</v>
      </c>
    </row>
    <row r="1333" spans="1:58" x14ac:dyDescent="0.25">
      <c r="A1333" s="64" t="s">
        <v>1057</v>
      </c>
      <c r="B1333" s="64" t="s">
        <v>1405</v>
      </c>
      <c r="C1333" s="65"/>
      <c r="D1333" s="66"/>
      <c r="E1333" s="67"/>
      <c r="F1333" s="68"/>
      <c r="G1333" s="65" t="str">
        <f>IF(Edges[[#This Row],[Vertex 1]]=Edges[[#This Row],[Vertex 2]],"HIDE","SHOW")</f>
        <v>SHOW</v>
      </c>
      <c r="H1333" s="69"/>
      <c r="I1333" s="70"/>
      <c r="J1333" s="70"/>
      <c r="K1333" s="34" t="s">
        <v>65</v>
      </c>
      <c r="L1333" s="77">
        <v>1333</v>
      </c>
      <c r="M1333" s="77"/>
      <c r="N1333" s="72"/>
      <c r="O1333" s="79" t="s">
        <v>1646</v>
      </c>
      <c r="P1333" s="81">
        <v>42852.624895833331</v>
      </c>
      <c r="Q1333" s="79" t="s">
        <v>1860</v>
      </c>
      <c r="R1333" s="82" t="s">
        <v>3336</v>
      </c>
      <c r="S1333" s="79" t="s">
        <v>4048</v>
      </c>
      <c r="T1333" s="79"/>
      <c r="U1333" s="79"/>
      <c r="V1333" s="82" t="s">
        <v>4787</v>
      </c>
      <c r="W1333" s="81">
        <v>42852.624895833331</v>
      </c>
      <c r="X1333" s="82" t="s">
        <v>6906</v>
      </c>
      <c r="Y1333" s="79"/>
      <c r="Z1333" s="79"/>
      <c r="AA1333" s="83" t="s">
        <v>8953</v>
      </c>
      <c r="AB1333" s="79"/>
      <c r="AC1333" s="79" t="b">
        <v>0</v>
      </c>
      <c r="AD1333" s="79">
        <v>0</v>
      </c>
      <c r="AE1333" s="83" t="s">
        <v>9915</v>
      </c>
      <c r="AF1333" s="79" t="b">
        <v>0</v>
      </c>
      <c r="AG1333" s="79" t="s">
        <v>9963</v>
      </c>
      <c r="AH1333" s="79"/>
      <c r="AI1333" s="83" t="s">
        <v>9915</v>
      </c>
      <c r="AJ1333" s="79" t="b">
        <v>0</v>
      </c>
      <c r="AK1333" s="79">
        <v>14</v>
      </c>
      <c r="AL1333" s="83" t="s">
        <v>9511</v>
      </c>
      <c r="AM1333" s="79" t="s">
        <v>9991</v>
      </c>
      <c r="AN1333" s="79" t="b">
        <v>0</v>
      </c>
      <c r="AO1333" s="83" t="s">
        <v>9511</v>
      </c>
      <c r="AP1333" s="79" t="s">
        <v>179</v>
      </c>
      <c r="AQ1333" s="79">
        <v>0</v>
      </c>
      <c r="AR1333" s="79">
        <v>0</v>
      </c>
      <c r="AS1333" s="79"/>
      <c r="AT1333" s="79"/>
      <c r="AU1333" s="79"/>
      <c r="AV1333" s="79"/>
      <c r="AW1333" s="79"/>
      <c r="AX1333" s="79"/>
      <c r="AY1333" s="79"/>
      <c r="AZ1333" s="79"/>
      <c r="BA1333">
        <v>1</v>
      </c>
      <c r="BB1333">
        <v>0</v>
      </c>
      <c r="BC1333" s="79" t="str">
        <f>IF(Edges[[#This Row],[Sentiment]]=0,"NEUTRAL",IF(Edges[[#This Row],[Sentiment]]=1,"POSITIVE",IF(Edges[[#This Row],[Sentiment]]=-1,"NEGATIVE")))</f>
        <v>NEUTRAL</v>
      </c>
      <c r="BD1333" s="79" t="str">
        <f>IF(Edges[[#This Row],[Vertex 1]]=Edges[[#This Row],[Vertex 2]],"HIDE","SHOW")</f>
        <v>SHOW</v>
      </c>
      <c r="BE1333" s="78" t="str">
        <f>REPLACE(INDEX(GroupVertices[Group], MATCH(Edges[[#This Row],[Vertex 1]],GroupVertices[Vertex],0)),1,1,"")</f>
        <v>EUTRAL</v>
      </c>
      <c r="BF1333" s="78" t="str">
        <f>REPLACE(INDEX(GroupVertices[Group], MATCH(Edges[[#This Row],[Vertex 2]],GroupVertices[Vertex],0)),1,1,"")</f>
        <v>OSITIVE</v>
      </c>
    </row>
    <row r="1334" spans="1:58" x14ac:dyDescent="0.25">
      <c r="A1334" s="64" t="s">
        <v>1057</v>
      </c>
      <c r="B1334" s="64" t="s">
        <v>1520</v>
      </c>
      <c r="C1334" s="65"/>
      <c r="D1334" s="66"/>
      <c r="E1334" s="67"/>
      <c r="F1334" s="68"/>
      <c r="G1334" s="65" t="str">
        <f>IF(Edges[[#This Row],[Vertex 1]]=Edges[[#This Row],[Vertex 2]],"HIDE","SHOW")</f>
        <v>SHOW</v>
      </c>
      <c r="H1334" s="69"/>
      <c r="I1334" s="70"/>
      <c r="J1334" s="70"/>
      <c r="K1334" s="34" t="s">
        <v>65</v>
      </c>
      <c r="L1334" s="77">
        <v>1334</v>
      </c>
      <c r="M1334" s="77"/>
      <c r="N1334" s="72"/>
      <c r="O1334" s="79" t="s">
        <v>1646</v>
      </c>
      <c r="P1334" s="81">
        <v>42854.16605324074</v>
      </c>
      <c r="Q1334" s="79" t="s">
        <v>2141</v>
      </c>
      <c r="R1334" s="82" t="s">
        <v>3478</v>
      </c>
      <c r="S1334" s="79" t="s">
        <v>4037</v>
      </c>
      <c r="T1334" s="79" t="s">
        <v>4355</v>
      </c>
      <c r="U1334" s="79"/>
      <c r="V1334" s="82" t="s">
        <v>4787</v>
      </c>
      <c r="W1334" s="81">
        <v>42854.16605324074</v>
      </c>
      <c r="X1334" s="82" t="s">
        <v>6907</v>
      </c>
      <c r="Y1334" s="79"/>
      <c r="Z1334" s="79"/>
      <c r="AA1334" s="83" t="s">
        <v>8954</v>
      </c>
      <c r="AB1334" s="79"/>
      <c r="AC1334" s="79" t="b">
        <v>0</v>
      </c>
      <c r="AD1334" s="79">
        <v>0</v>
      </c>
      <c r="AE1334" s="83" t="s">
        <v>9915</v>
      </c>
      <c r="AF1334" s="79" t="b">
        <v>0</v>
      </c>
      <c r="AG1334" s="79" t="s">
        <v>9963</v>
      </c>
      <c r="AH1334" s="79"/>
      <c r="AI1334" s="83" t="s">
        <v>9915</v>
      </c>
      <c r="AJ1334" s="79" t="b">
        <v>0</v>
      </c>
      <c r="AK1334" s="79">
        <v>9</v>
      </c>
      <c r="AL1334" s="83" t="s">
        <v>9817</v>
      </c>
      <c r="AM1334" s="79" t="s">
        <v>9991</v>
      </c>
      <c r="AN1334" s="79" t="b">
        <v>0</v>
      </c>
      <c r="AO1334" s="83" t="s">
        <v>9817</v>
      </c>
      <c r="AP1334" s="79" t="s">
        <v>179</v>
      </c>
      <c r="AQ1334" s="79">
        <v>0</v>
      </c>
      <c r="AR1334" s="79">
        <v>0</v>
      </c>
      <c r="AS1334" s="79"/>
      <c r="AT1334" s="79"/>
      <c r="AU1334" s="79"/>
      <c r="AV1334" s="79"/>
      <c r="AW1334" s="79"/>
      <c r="AX1334" s="79"/>
      <c r="AY1334" s="79"/>
      <c r="AZ1334" s="79"/>
      <c r="BA1334">
        <v>1</v>
      </c>
      <c r="BB1334">
        <v>0</v>
      </c>
      <c r="BC1334" s="79" t="str">
        <f>IF(Edges[[#This Row],[Sentiment]]=0,"NEUTRAL",IF(Edges[[#This Row],[Sentiment]]=1,"POSITIVE",IF(Edges[[#This Row],[Sentiment]]=-1,"NEGATIVE")))</f>
        <v>NEUTRAL</v>
      </c>
      <c r="BD1334" s="79" t="str">
        <f>IF(Edges[[#This Row],[Vertex 1]]=Edges[[#This Row],[Vertex 2]],"HIDE","SHOW")</f>
        <v>SHOW</v>
      </c>
      <c r="BE1334" s="78" t="str">
        <f>REPLACE(INDEX(GroupVertices[Group], MATCH(Edges[[#This Row],[Vertex 1]],GroupVertices[Vertex],0)),1,1,"")</f>
        <v>EUTRAL</v>
      </c>
      <c r="BF1334" s="78" t="str">
        <f>REPLACE(INDEX(GroupVertices[Group], MATCH(Edges[[#This Row],[Vertex 2]],GroupVertices[Vertex],0)),1,1,"")</f>
        <v>EUTRAL</v>
      </c>
    </row>
    <row r="1335" spans="1:58" x14ac:dyDescent="0.25">
      <c r="A1335" s="64" t="s">
        <v>1058</v>
      </c>
      <c r="B1335" s="64" t="s">
        <v>1401</v>
      </c>
      <c r="C1335" s="65"/>
      <c r="D1335" s="66"/>
      <c r="E1335" s="67"/>
      <c r="F1335" s="68"/>
      <c r="G1335" s="65" t="str">
        <f>IF(Edges[[#This Row],[Vertex 1]]=Edges[[#This Row],[Vertex 2]],"HIDE","SHOW")</f>
        <v>SHOW</v>
      </c>
      <c r="H1335" s="69"/>
      <c r="I1335" s="70"/>
      <c r="J1335" s="70"/>
      <c r="K1335" s="34" t="s">
        <v>65</v>
      </c>
      <c r="L1335" s="77">
        <v>1335</v>
      </c>
      <c r="M1335" s="77"/>
      <c r="N1335" s="72"/>
      <c r="O1335" s="79" t="s">
        <v>1646</v>
      </c>
      <c r="P1335" s="81">
        <v>42854.182789351849</v>
      </c>
      <c r="Q1335" s="79" t="s">
        <v>2302</v>
      </c>
      <c r="R1335" s="82" t="s">
        <v>3572</v>
      </c>
      <c r="S1335" s="79" t="s">
        <v>4050</v>
      </c>
      <c r="T1335" s="79"/>
      <c r="U1335" s="79"/>
      <c r="V1335" s="82" t="s">
        <v>5396</v>
      </c>
      <c r="W1335" s="81">
        <v>42854.182789351849</v>
      </c>
      <c r="X1335" s="82" t="s">
        <v>6908</v>
      </c>
      <c r="Y1335" s="79"/>
      <c r="Z1335" s="79"/>
      <c r="AA1335" s="83" t="s">
        <v>8955</v>
      </c>
      <c r="AB1335" s="79"/>
      <c r="AC1335" s="79" t="b">
        <v>0</v>
      </c>
      <c r="AD1335" s="79">
        <v>0</v>
      </c>
      <c r="AE1335" s="83" t="s">
        <v>9915</v>
      </c>
      <c r="AF1335" s="79" t="b">
        <v>0</v>
      </c>
      <c r="AG1335" s="79" t="s">
        <v>9963</v>
      </c>
      <c r="AH1335" s="79"/>
      <c r="AI1335" s="83" t="s">
        <v>9915</v>
      </c>
      <c r="AJ1335" s="79" t="b">
        <v>0</v>
      </c>
      <c r="AK1335" s="79">
        <v>18</v>
      </c>
      <c r="AL1335" s="83" t="s">
        <v>9500</v>
      </c>
      <c r="AM1335" s="79" t="s">
        <v>9993</v>
      </c>
      <c r="AN1335" s="79" t="b">
        <v>0</v>
      </c>
      <c r="AO1335" s="83" t="s">
        <v>9500</v>
      </c>
      <c r="AP1335" s="79" t="s">
        <v>179</v>
      </c>
      <c r="AQ1335" s="79">
        <v>0</v>
      </c>
      <c r="AR1335" s="79">
        <v>0</v>
      </c>
      <c r="AS1335" s="79"/>
      <c r="AT1335" s="79"/>
      <c r="AU1335" s="79"/>
      <c r="AV1335" s="79"/>
      <c r="AW1335" s="79"/>
      <c r="AX1335" s="79"/>
      <c r="AY1335" s="79"/>
      <c r="AZ1335" s="79"/>
      <c r="BA1335">
        <v>1</v>
      </c>
      <c r="BB1335">
        <v>0</v>
      </c>
      <c r="BC1335" s="79" t="str">
        <f>IF(Edges[[#This Row],[Sentiment]]=0,"NEUTRAL",IF(Edges[[#This Row],[Sentiment]]=1,"POSITIVE",IF(Edges[[#This Row],[Sentiment]]=-1,"NEGATIVE")))</f>
        <v>NEUTRAL</v>
      </c>
      <c r="BD1335" s="79" t="str">
        <f>IF(Edges[[#This Row],[Vertex 1]]=Edges[[#This Row],[Vertex 2]],"HIDE","SHOW")</f>
        <v>SHOW</v>
      </c>
      <c r="BE1335" s="78" t="str">
        <f>REPLACE(INDEX(GroupVertices[Group], MATCH(Edges[[#This Row],[Vertex 1]],GroupVertices[Vertex],0)),1,1,"")</f>
        <v>EUTRAL</v>
      </c>
      <c r="BF1335" s="78" t="str">
        <f>REPLACE(INDEX(GroupVertices[Group], MATCH(Edges[[#This Row],[Vertex 2]],GroupVertices[Vertex],0)),1,1,"")</f>
        <v>eneral</v>
      </c>
    </row>
    <row r="1336" spans="1:58" hidden="1" x14ac:dyDescent="0.25">
      <c r="A1336" s="64" t="s">
        <v>1059</v>
      </c>
      <c r="B1336" s="64" t="s">
        <v>1059</v>
      </c>
      <c r="C1336" s="65"/>
      <c r="D1336" s="66"/>
      <c r="E1336" s="67"/>
      <c r="F1336" s="68"/>
      <c r="G1336" s="65" t="str">
        <f>IF(Edges[[#This Row],[Vertex 1]]=Edges[[#This Row],[Vertex 2]],"HIDE","SHOW")</f>
        <v>HIDE</v>
      </c>
      <c r="H1336" s="69"/>
      <c r="I1336" s="70"/>
      <c r="J1336" s="70"/>
      <c r="K1336" s="34"/>
      <c r="L1336" s="77"/>
      <c r="M1336" s="77"/>
      <c r="N1336" s="72"/>
      <c r="O1336" s="79" t="s">
        <v>179</v>
      </c>
      <c r="P1336" s="81">
        <v>42853.351226851853</v>
      </c>
      <c r="Q1336" s="79" t="s">
        <v>2438</v>
      </c>
      <c r="R1336" s="82" t="s">
        <v>3631</v>
      </c>
      <c r="S1336" s="79" t="s">
        <v>4177</v>
      </c>
      <c r="T1336" s="79"/>
      <c r="U1336" s="79"/>
      <c r="V1336" s="82" t="s">
        <v>5397</v>
      </c>
      <c r="W1336" s="81">
        <v>42853.351226851853</v>
      </c>
      <c r="X1336" s="82" t="s">
        <v>6909</v>
      </c>
      <c r="Y1336" s="79"/>
      <c r="Z1336" s="79"/>
      <c r="AA1336" s="83" t="s">
        <v>8956</v>
      </c>
      <c r="AB1336" s="79"/>
      <c r="AC1336" s="79" t="b">
        <v>0</v>
      </c>
      <c r="AD1336" s="79">
        <v>0</v>
      </c>
      <c r="AE1336" s="83" t="s">
        <v>9915</v>
      </c>
      <c r="AF1336" s="79" t="b">
        <v>0</v>
      </c>
      <c r="AG1336" s="79" t="s">
        <v>9963</v>
      </c>
      <c r="AH1336" s="79"/>
      <c r="AI1336" s="83" t="s">
        <v>9915</v>
      </c>
      <c r="AJ1336" s="79" t="b">
        <v>0</v>
      </c>
      <c r="AK1336" s="79">
        <v>0</v>
      </c>
      <c r="AL1336" s="83" t="s">
        <v>9915</v>
      </c>
      <c r="AM1336" s="79" t="s">
        <v>9998</v>
      </c>
      <c r="AN1336" s="79" t="b">
        <v>0</v>
      </c>
      <c r="AO1336" s="83" t="s">
        <v>8956</v>
      </c>
      <c r="AP1336" s="79" t="s">
        <v>179</v>
      </c>
      <c r="AQ1336" s="79">
        <v>0</v>
      </c>
      <c r="AR1336" s="79">
        <v>0</v>
      </c>
      <c r="AS1336" s="79"/>
      <c r="AT1336" s="79"/>
      <c r="AU1336" s="79"/>
      <c r="AV1336" s="79"/>
      <c r="AW1336" s="79"/>
      <c r="AX1336" s="79"/>
      <c r="AY1336" s="79"/>
      <c r="AZ1336" s="79"/>
      <c r="BA1336">
        <v>2</v>
      </c>
      <c r="BB1336">
        <v>0</v>
      </c>
      <c r="BC1336" s="79" t="str">
        <f>IF(Edges[[#This Row],[Sentiment]]=0,"NEUTRAL",IF(Edges[[#This Row],[Sentiment]]=1,"POSITIVE",IF(Edges[[#This Row],[Sentiment]]=-1,"NEGATIVE")))</f>
        <v>NEUTRAL</v>
      </c>
      <c r="BD1336" s="79" t="str">
        <f>IF(Edges[[#This Row],[Vertex 1]]=Edges[[#This Row],[Vertex 2]],"HIDE","SHOW")</f>
        <v>HIDE</v>
      </c>
      <c r="BE1336" s="124" t="e">
        <f>REPLACE(INDEX(GroupVertices[Group], MATCH(Edges[[#This Row],[Vertex 1]],GroupVertices[Vertex],0)),1,1,"")</f>
        <v>#N/A</v>
      </c>
      <c r="BF1336" s="124" t="e">
        <f>REPLACE(INDEX(GroupVertices[Group], MATCH(Edges[[#This Row],[Vertex 2]],GroupVertices[Vertex],0)),1,1,"")</f>
        <v>#N/A</v>
      </c>
    </row>
    <row r="1337" spans="1:58" hidden="1" x14ac:dyDescent="0.25">
      <c r="A1337" s="64" t="s">
        <v>1059</v>
      </c>
      <c r="B1337" s="64" t="s">
        <v>1059</v>
      </c>
      <c r="C1337" s="65"/>
      <c r="D1337" s="66"/>
      <c r="E1337" s="67"/>
      <c r="F1337" s="68"/>
      <c r="G1337" s="65" t="str">
        <f>IF(Edges[[#This Row],[Vertex 1]]=Edges[[#This Row],[Vertex 2]],"HIDE","SHOW")</f>
        <v>HIDE</v>
      </c>
      <c r="H1337" s="69"/>
      <c r="I1337" s="70"/>
      <c r="J1337" s="70"/>
      <c r="K1337" s="34"/>
      <c r="L1337" s="77"/>
      <c r="M1337" s="77"/>
      <c r="N1337" s="72"/>
      <c r="O1337" s="79" t="s">
        <v>179</v>
      </c>
      <c r="P1337" s="81">
        <v>42854.184270833335</v>
      </c>
      <c r="Q1337" s="79" t="s">
        <v>2439</v>
      </c>
      <c r="R1337" s="82" t="s">
        <v>3632</v>
      </c>
      <c r="S1337" s="79" t="s">
        <v>4177</v>
      </c>
      <c r="T1337" s="79"/>
      <c r="U1337" s="79"/>
      <c r="V1337" s="82" t="s">
        <v>5397</v>
      </c>
      <c r="W1337" s="81">
        <v>42854.184270833335</v>
      </c>
      <c r="X1337" s="82" t="s">
        <v>6910</v>
      </c>
      <c r="Y1337" s="79"/>
      <c r="Z1337" s="79"/>
      <c r="AA1337" s="83" t="s">
        <v>8957</v>
      </c>
      <c r="AB1337" s="79"/>
      <c r="AC1337" s="79" t="b">
        <v>0</v>
      </c>
      <c r="AD1337" s="79">
        <v>0</v>
      </c>
      <c r="AE1337" s="83" t="s">
        <v>9915</v>
      </c>
      <c r="AF1337" s="79" t="b">
        <v>0</v>
      </c>
      <c r="AG1337" s="79" t="s">
        <v>9963</v>
      </c>
      <c r="AH1337" s="79"/>
      <c r="AI1337" s="83" t="s">
        <v>9915</v>
      </c>
      <c r="AJ1337" s="79" t="b">
        <v>0</v>
      </c>
      <c r="AK1337" s="79">
        <v>0</v>
      </c>
      <c r="AL1337" s="83" t="s">
        <v>9915</v>
      </c>
      <c r="AM1337" s="79" t="s">
        <v>9998</v>
      </c>
      <c r="AN1337" s="79" t="b">
        <v>0</v>
      </c>
      <c r="AO1337" s="83" t="s">
        <v>8957</v>
      </c>
      <c r="AP1337" s="79" t="s">
        <v>179</v>
      </c>
      <c r="AQ1337" s="79">
        <v>0</v>
      </c>
      <c r="AR1337" s="79">
        <v>0</v>
      </c>
      <c r="AS1337" s="79"/>
      <c r="AT1337" s="79"/>
      <c r="AU1337" s="79"/>
      <c r="AV1337" s="79"/>
      <c r="AW1337" s="79"/>
      <c r="AX1337" s="79"/>
      <c r="AY1337" s="79"/>
      <c r="AZ1337" s="79"/>
      <c r="BA1337">
        <v>2</v>
      </c>
      <c r="BB1337">
        <v>0</v>
      </c>
      <c r="BC1337" s="79" t="str">
        <f>IF(Edges[[#This Row],[Sentiment]]=0,"NEUTRAL",IF(Edges[[#This Row],[Sentiment]]=1,"POSITIVE",IF(Edges[[#This Row],[Sentiment]]=-1,"NEGATIVE")))</f>
        <v>NEUTRAL</v>
      </c>
      <c r="BD1337" s="79" t="str">
        <f>IF(Edges[[#This Row],[Vertex 1]]=Edges[[#This Row],[Vertex 2]],"HIDE","SHOW")</f>
        <v>HIDE</v>
      </c>
      <c r="BE1337" s="124" t="e">
        <f>REPLACE(INDEX(GroupVertices[Group], MATCH(Edges[[#This Row],[Vertex 1]],GroupVertices[Vertex],0)),1,1,"")</f>
        <v>#N/A</v>
      </c>
      <c r="BF1337" s="124" t="e">
        <f>REPLACE(INDEX(GroupVertices[Group], MATCH(Edges[[#This Row],[Vertex 2]],GroupVertices[Vertex],0)),1,1,"")</f>
        <v>#N/A</v>
      </c>
    </row>
    <row r="1338" spans="1:58" hidden="1" x14ac:dyDescent="0.25">
      <c r="A1338" s="64" t="s">
        <v>1060</v>
      </c>
      <c r="B1338" s="64" t="s">
        <v>1060</v>
      </c>
      <c r="C1338" s="65"/>
      <c r="D1338" s="66"/>
      <c r="E1338" s="67"/>
      <c r="F1338" s="68"/>
      <c r="G1338" s="65" t="str">
        <f>IF(Edges[[#This Row],[Vertex 1]]=Edges[[#This Row],[Vertex 2]],"HIDE","SHOW")</f>
        <v>HIDE</v>
      </c>
      <c r="H1338" s="69"/>
      <c r="I1338" s="70"/>
      <c r="J1338" s="70"/>
      <c r="K1338" s="34"/>
      <c r="L1338" s="77"/>
      <c r="M1338" s="77"/>
      <c r="N1338" s="72"/>
      <c r="O1338" s="79" t="s">
        <v>179</v>
      </c>
      <c r="P1338" s="81">
        <v>42854.18445601852</v>
      </c>
      <c r="Q1338" s="79" t="s">
        <v>2440</v>
      </c>
      <c r="R1338" s="82" t="s">
        <v>3293</v>
      </c>
      <c r="S1338" s="79" t="s">
        <v>4022</v>
      </c>
      <c r="T1338" s="79" t="s">
        <v>4283</v>
      </c>
      <c r="U1338" s="79"/>
      <c r="V1338" s="82" t="s">
        <v>5398</v>
      </c>
      <c r="W1338" s="81">
        <v>42854.18445601852</v>
      </c>
      <c r="X1338" s="82" t="s">
        <v>6911</v>
      </c>
      <c r="Y1338" s="79"/>
      <c r="Z1338" s="79"/>
      <c r="AA1338" s="83" t="s">
        <v>8958</v>
      </c>
      <c r="AB1338" s="79"/>
      <c r="AC1338" s="79" t="b">
        <v>0</v>
      </c>
      <c r="AD1338" s="79">
        <v>0</v>
      </c>
      <c r="AE1338" s="83" t="s">
        <v>9915</v>
      </c>
      <c r="AF1338" s="79" t="b">
        <v>0</v>
      </c>
      <c r="AG1338" s="79" t="s">
        <v>9963</v>
      </c>
      <c r="AH1338" s="79"/>
      <c r="AI1338" s="83" t="s">
        <v>9915</v>
      </c>
      <c r="AJ1338" s="79" t="b">
        <v>0</v>
      </c>
      <c r="AK1338" s="79">
        <v>0</v>
      </c>
      <c r="AL1338" s="83" t="s">
        <v>9915</v>
      </c>
      <c r="AM1338" s="79" t="s">
        <v>9993</v>
      </c>
      <c r="AN1338" s="79" t="b">
        <v>0</v>
      </c>
      <c r="AO1338" s="83" t="s">
        <v>8958</v>
      </c>
      <c r="AP1338" s="79" t="s">
        <v>179</v>
      </c>
      <c r="AQ1338" s="79">
        <v>0</v>
      </c>
      <c r="AR1338" s="79">
        <v>0</v>
      </c>
      <c r="AS1338" s="79"/>
      <c r="AT1338" s="79"/>
      <c r="AU1338" s="79"/>
      <c r="AV1338" s="79"/>
      <c r="AW1338" s="79"/>
      <c r="AX1338" s="79"/>
      <c r="AY1338" s="79"/>
      <c r="AZ1338" s="79"/>
      <c r="BA1338">
        <v>1</v>
      </c>
      <c r="BB1338">
        <v>0</v>
      </c>
      <c r="BC1338" s="79" t="str">
        <f>IF(Edges[[#This Row],[Sentiment]]=0,"NEUTRAL",IF(Edges[[#This Row],[Sentiment]]=1,"POSITIVE",IF(Edges[[#This Row],[Sentiment]]=-1,"NEGATIVE")))</f>
        <v>NEUTRAL</v>
      </c>
      <c r="BD1338" s="79" t="str">
        <f>IF(Edges[[#This Row],[Vertex 1]]=Edges[[#This Row],[Vertex 2]],"HIDE","SHOW")</f>
        <v>HIDE</v>
      </c>
      <c r="BE1338" s="124" t="e">
        <f>REPLACE(INDEX(GroupVertices[Group], MATCH(Edges[[#This Row],[Vertex 1]],GroupVertices[Vertex],0)),1,1,"")</f>
        <v>#N/A</v>
      </c>
      <c r="BF1338" s="124" t="e">
        <f>REPLACE(INDEX(GroupVertices[Group], MATCH(Edges[[#This Row],[Vertex 2]],GroupVertices[Vertex],0)),1,1,"")</f>
        <v>#N/A</v>
      </c>
    </row>
    <row r="1339" spans="1:58" x14ac:dyDescent="0.25">
      <c r="A1339" s="64" t="s">
        <v>1061</v>
      </c>
      <c r="B1339" s="64" t="s">
        <v>1520</v>
      </c>
      <c r="C1339" s="65"/>
      <c r="D1339" s="66"/>
      <c r="E1339" s="67"/>
      <c r="F1339" s="68"/>
      <c r="G1339" s="65" t="str">
        <f>IF(Edges[[#This Row],[Vertex 1]]=Edges[[#This Row],[Vertex 2]],"HIDE","SHOW")</f>
        <v>SHOW</v>
      </c>
      <c r="H1339" s="69"/>
      <c r="I1339" s="70"/>
      <c r="J1339" s="70"/>
      <c r="K1339" s="34" t="s">
        <v>65</v>
      </c>
      <c r="L1339" s="77">
        <v>1339</v>
      </c>
      <c r="M1339" s="77"/>
      <c r="N1339" s="72"/>
      <c r="O1339" s="79" t="s">
        <v>1646</v>
      </c>
      <c r="P1339" s="81">
        <v>42854.187222222223</v>
      </c>
      <c r="Q1339" s="79" t="s">
        <v>2141</v>
      </c>
      <c r="R1339" s="82" t="s">
        <v>3478</v>
      </c>
      <c r="S1339" s="79" t="s">
        <v>4037</v>
      </c>
      <c r="T1339" s="79" t="s">
        <v>4355</v>
      </c>
      <c r="U1339" s="79"/>
      <c r="V1339" s="82" t="s">
        <v>5399</v>
      </c>
      <c r="W1339" s="81">
        <v>42854.187222222223</v>
      </c>
      <c r="X1339" s="82" t="s">
        <v>6912</v>
      </c>
      <c r="Y1339" s="79"/>
      <c r="Z1339" s="79"/>
      <c r="AA1339" s="83" t="s">
        <v>8959</v>
      </c>
      <c r="AB1339" s="79"/>
      <c r="AC1339" s="79" t="b">
        <v>0</v>
      </c>
      <c r="AD1339" s="79">
        <v>0</v>
      </c>
      <c r="AE1339" s="83" t="s">
        <v>9915</v>
      </c>
      <c r="AF1339" s="79" t="b">
        <v>0</v>
      </c>
      <c r="AG1339" s="79" t="s">
        <v>9963</v>
      </c>
      <c r="AH1339" s="79"/>
      <c r="AI1339" s="83" t="s">
        <v>9915</v>
      </c>
      <c r="AJ1339" s="79" t="b">
        <v>0</v>
      </c>
      <c r="AK1339" s="79">
        <v>9</v>
      </c>
      <c r="AL1339" s="83" t="s">
        <v>9817</v>
      </c>
      <c r="AM1339" s="79" t="s">
        <v>10001</v>
      </c>
      <c r="AN1339" s="79" t="b">
        <v>0</v>
      </c>
      <c r="AO1339" s="83" t="s">
        <v>9817</v>
      </c>
      <c r="AP1339" s="79" t="s">
        <v>179</v>
      </c>
      <c r="AQ1339" s="79">
        <v>0</v>
      </c>
      <c r="AR1339" s="79">
        <v>0</v>
      </c>
      <c r="AS1339" s="79"/>
      <c r="AT1339" s="79"/>
      <c r="AU1339" s="79"/>
      <c r="AV1339" s="79"/>
      <c r="AW1339" s="79"/>
      <c r="AX1339" s="79"/>
      <c r="AY1339" s="79"/>
      <c r="AZ1339" s="79"/>
      <c r="BA1339">
        <v>1</v>
      </c>
      <c r="BB1339">
        <v>0</v>
      </c>
      <c r="BC1339" s="79" t="str">
        <f>IF(Edges[[#This Row],[Sentiment]]=0,"NEUTRAL",IF(Edges[[#This Row],[Sentiment]]=1,"POSITIVE",IF(Edges[[#This Row],[Sentiment]]=-1,"NEGATIVE")))</f>
        <v>NEUTRAL</v>
      </c>
      <c r="BD1339" s="79" t="str">
        <f>IF(Edges[[#This Row],[Vertex 1]]=Edges[[#This Row],[Vertex 2]],"HIDE","SHOW")</f>
        <v>SHOW</v>
      </c>
      <c r="BE1339" s="78" t="str">
        <f>REPLACE(INDEX(GroupVertices[Group], MATCH(Edges[[#This Row],[Vertex 1]],GroupVertices[Vertex],0)),1,1,"")</f>
        <v>EUTRAL</v>
      </c>
      <c r="BF1339" s="78" t="str">
        <f>REPLACE(INDEX(GroupVertices[Group], MATCH(Edges[[#This Row],[Vertex 2]],GroupVertices[Vertex],0)),1,1,"")</f>
        <v>EUTRAL</v>
      </c>
    </row>
    <row r="1340" spans="1:58" hidden="1" x14ac:dyDescent="0.25">
      <c r="A1340" s="64" t="s">
        <v>1062</v>
      </c>
      <c r="B1340" s="64" t="s">
        <v>1062</v>
      </c>
      <c r="C1340" s="65"/>
      <c r="D1340" s="66"/>
      <c r="E1340" s="67"/>
      <c r="F1340" s="68"/>
      <c r="G1340" s="65" t="str">
        <f>IF(Edges[[#This Row],[Vertex 1]]=Edges[[#This Row],[Vertex 2]],"HIDE","SHOW")</f>
        <v>HIDE</v>
      </c>
      <c r="H1340" s="69"/>
      <c r="I1340" s="70"/>
      <c r="J1340" s="70"/>
      <c r="K1340" s="34"/>
      <c r="L1340" s="77"/>
      <c r="M1340" s="77"/>
      <c r="N1340" s="72"/>
      <c r="O1340" s="79" t="s">
        <v>179</v>
      </c>
      <c r="P1340" s="81">
        <v>42854.177847222221</v>
      </c>
      <c r="Q1340" s="79" t="s">
        <v>2441</v>
      </c>
      <c r="R1340" s="82" t="s">
        <v>3478</v>
      </c>
      <c r="S1340" s="79" t="s">
        <v>4037</v>
      </c>
      <c r="T1340" s="79"/>
      <c r="U1340" s="79"/>
      <c r="V1340" s="82" t="s">
        <v>5400</v>
      </c>
      <c r="W1340" s="81">
        <v>42854.177847222221</v>
      </c>
      <c r="X1340" s="82" t="s">
        <v>6913</v>
      </c>
      <c r="Y1340" s="79"/>
      <c r="Z1340" s="79"/>
      <c r="AA1340" s="83" t="s">
        <v>8960</v>
      </c>
      <c r="AB1340" s="79"/>
      <c r="AC1340" s="79" t="b">
        <v>0</v>
      </c>
      <c r="AD1340" s="79">
        <v>0</v>
      </c>
      <c r="AE1340" s="83" t="s">
        <v>9915</v>
      </c>
      <c r="AF1340" s="79" t="b">
        <v>0</v>
      </c>
      <c r="AG1340" s="79" t="s">
        <v>9963</v>
      </c>
      <c r="AH1340" s="79"/>
      <c r="AI1340" s="83" t="s">
        <v>9915</v>
      </c>
      <c r="AJ1340" s="79" t="b">
        <v>0</v>
      </c>
      <c r="AK1340" s="79">
        <v>0</v>
      </c>
      <c r="AL1340" s="83" t="s">
        <v>9915</v>
      </c>
      <c r="AM1340" s="79" t="s">
        <v>10040</v>
      </c>
      <c r="AN1340" s="79" t="b">
        <v>0</v>
      </c>
      <c r="AO1340" s="83" t="s">
        <v>8960</v>
      </c>
      <c r="AP1340" s="79" t="s">
        <v>179</v>
      </c>
      <c r="AQ1340" s="79">
        <v>0</v>
      </c>
      <c r="AR1340" s="79">
        <v>0</v>
      </c>
      <c r="AS1340" s="79"/>
      <c r="AT1340" s="79"/>
      <c r="AU1340" s="79"/>
      <c r="AV1340" s="79"/>
      <c r="AW1340" s="79"/>
      <c r="AX1340" s="79"/>
      <c r="AY1340" s="79"/>
      <c r="AZ1340" s="79"/>
      <c r="BA1340">
        <v>2</v>
      </c>
      <c r="BB1340">
        <v>0</v>
      </c>
      <c r="BC1340" s="79" t="str">
        <f>IF(Edges[[#This Row],[Sentiment]]=0,"NEUTRAL",IF(Edges[[#This Row],[Sentiment]]=1,"POSITIVE",IF(Edges[[#This Row],[Sentiment]]=-1,"NEGATIVE")))</f>
        <v>NEUTRAL</v>
      </c>
      <c r="BD1340" s="79" t="str">
        <f>IF(Edges[[#This Row],[Vertex 1]]=Edges[[#This Row],[Vertex 2]],"HIDE","SHOW")</f>
        <v>HIDE</v>
      </c>
      <c r="BE1340" s="124" t="e">
        <f>REPLACE(INDEX(GroupVertices[Group], MATCH(Edges[[#This Row],[Vertex 1]],GroupVertices[Vertex],0)),1,1,"")</f>
        <v>#N/A</v>
      </c>
      <c r="BF1340" s="124" t="e">
        <f>REPLACE(INDEX(GroupVertices[Group], MATCH(Edges[[#This Row],[Vertex 2]],GroupVertices[Vertex],0)),1,1,"")</f>
        <v>#N/A</v>
      </c>
    </row>
    <row r="1341" spans="1:58" hidden="1" x14ac:dyDescent="0.25">
      <c r="A1341" s="64" t="s">
        <v>1062</v>
      </c>
      <c r="B1341" s="64" t="s">
        <v>1062</v>
      </c>
      <c r="C1341" s="65"/>
      <c r="D1341" s="66"/>
      <c r="E1341" s="67"/>
      <c r="F1341" s="68"/>
      <c r="G1341" s="65" t="str">
        <f>IF(Edges[[#This Row],[Vertex 1]]=Edges[[#This Row],[Vertex 2]],"HIDE","SHOW")</f>
        <v>HIDE</v>
      </c>
      <c r="H1341" s="69"/>
      <c r="I1341" s="70"/>
      <c r="J1341" s="70"/>
      <c r="K1341" s="34"/>
      <c r="L1341" s="77"/>
      <c r="M1341" s="77"/>
      <c r="N1341" s="72"/>
      <c r="O1341" s="79" t="s">
        <v>179</v>
      </c>
      <c r="P1341" s="81">
        <v>42854.1874537037</v>
      </c>
      <c r="Q1341" s="79" t="s">
        <v>2442</v>
      </c>
      <c r="R1341" s="82" t="s">
        <v>3416</v>
      </c>
      <c r="S1341" s="79" t="s">
        <v>4037</v>
      </c>
      <c r="T1341" s="79"/>
      <c r="U1341" s="79"/>
      <c r="V1341" s="82" t="s">
        <v>5400</v>
      </c>
      <c r="W1341" s="81">
        <v>42854.1874537037</v>
      </c>
      <c r="X1341" s="82" t="s">
        <v>6914</v>
      </c>
      <c r="Y1341" s="79"/>
      <c r="Z1341" s="79"/>
      <c r="AA1341" s="83" t="s">
        <v>8961</v>
      </c>
      <c r="AB1341" s="79"/>
      <c r="AC1341" s="79" t="b">
        <v>0</v>
      </c>
      <c r="AD1341" s="79">
        <v>0</v>
      </c>
      <c r="AE1341" s="83" t="s">
        <v>9915</v>
      </c>
      <c r="AF1341" s="79" t="b">
        <v>0</v>
      </c>
      <c r="AG1341" s="79" t="s">
        <v>9963</v>
      </c>
      <c r="AH1341" s="79"/>
      <c r="AI1341" s="83" t="s">
        <v>9915</v>
      </c>
      <c r="AJ1341" s="79" t="b">
        <v>0</v>
      </c>
      <c r="AK1341" s="79">
        <v>0</v>
      </c>
      <c r="AL1341" s="83" t="s">
        <v>9915</v>
      </c>
      <c r="AM1341" s="79" t="s">
        <v>10040</v>
      </c>
      <c r="AN1341" s="79" t="b">
        <v>0</v>
      </c>
      <c r="AO1341" s="83" t="s">
        <v>8961</v>
      </c>
      <c r="AP1341" s="79" t="s">
        <v>179</v>
      </c>
      <c r="AQ1341" s="79">
        <v>0</v>
      </c>
      <c r="AR1341" s="79">
        <v>0</v>
      </c>
      <c r="AS1341" s="79"/>
      <c r="AT1341" s="79"/>
      <c r="AU1341" s="79"/>
      <c r="AV1341" s="79"/>
      <c r="AW1341" s="79"/>
      <c r="AX1341" s="79"/>
      <c r="AY1341" s="79"/>
      <c r="AZ1341" s="79"/>
      <c r="BA1341">
        <v>2</v>
      </c>
      <c r="BB1341">
        <v>0</v>
      </c>
      <c r="BC1341" s="79" t="str">
        <f>IF(Edges[[#This Row],[Sentiment]]=0,"NEUTRAL",IF(Edges[[#This Row],[Sentiment]]=1,"POSITIVE",IF(Edges[[#This Row],[Sentiment]]=-1,"NEGATIVE")))</f>
        <v>NEUTRAL</v>
      </c>
      <c r="BD1341" s="79" t="str">
        <f>IF(Edges[[#This Row],[Vertex 1]]=Edges[[#This Row],[Vertex 2]],"HIDE","SHOW")</f>
        <v>HIDE</v>
      </c>
      <c r="BE1341" s="124" t="e">
        <f>REPLACE(INDEX(GroupVertices[Group], MATCH(Edges[[#This Row],[Vertex 1]],GroupVertices[Vertex],0)),1,1,"")</f>
        <v>#N/A</v>
      </c>
      <c r="BF1341" s="124" t="e">
        <f>REPLACE(INDEX(GroupVertices[Group], MATCH(Edges[[#This Row],[Vertex 2]],GroupVertices[Vertex],0)),1,1,"")</f>
        <v>#N/A</v>
      </c>
    </row>
    <row r="1342" spans="1:58" hidden="1" x14ac:dyDescent="0.25">
      <c r="A1342" s="64" t="s">
        <v>1063</v>
      </c>
      <c r="B1342" s="64" t="s">
        <v>1063</v>
      </c>
      <c r="C1342" s="65"/>
      <c r="D1342" s="66"/>
      <c r="E1342" s="67"/>
      <c r="F1342" s="68"/>
      <c r="G1342" s="65" t="str">
        <f>IF(Edges[[#This Row],[Vertex 1]]=Edges[[#This Row],[Vertex 2]],"HIDE","SHOW")</f>
        <v>HIDE</v>
      </c>
      <c r="H1342" s="69"/>
      <c r="I1342" s="70"/>
      <c r="J1342" s="70"/>
      <c r="K1342" s="34"/>
      <c r="L1342" s="77"/>
      <c r="M1342" s="77"/>
      <c r="N1342" s="72"/>
      <c r="O1342" s="79" t="s">
        <v>179</v>
      </c>
      <c r="P1342" s="81">
        <v>42854.192291666666</v>
      </c>
      <c r="Q1342" s="79" t="s">
        <v>2443</v>
      </c>
      <c r="R1342" s="82" t="s">
        <v>3633</v>
      </c>
      <c r="S1342" s="79" t="s">
        <v>4020</v>
      </c>
      <c r="T1342" s="79"/>
      <c r="U1342" s="79"/>
      <c r="V1342" s="82" t="s">
        <v>5401</v>
      </c>
      <c r="W1342" s="81">
        <v>42854.192291666666</v>
      </c>
      <c r="X1342" s="82" t="s">
        <v>6915</v>
      </c>
      <c r="Y1342" s="79"/>
      <c r="Z1342" s="79"/>
      <c r="AA1342" s="83" t="s">
        <v>8962</v>
      </c>
      <c r="AB1342" s="79"/>
      <c r="AC1342" s="79" t="b">
        <v>0</v>
      </c>
      <c r="AD1342" s="79">
        <v>10</v>
      </c>
      <c r="AE1342" s="83" t="s">
        <v>9915</v>
      </c>
      <c r="AF1342" s="79" t="b">
        <v>0</v>
      </c>
      <c r="AG1342" s="79" t="s">
        <v>9963</v>
      </c>
      <c r="AH1342" s="79"/>
      <c r="AI1342" s="83" t="s">
        <v>9915</v>
      </c>
      <c r="AJ1342" s="79" t="b">
        <v>0</v>
      </c>
      <c r="AK1342" s="79">
        <v>0</v>
      </c>
      <c r="AL1342" s="83" t="s">
        <v>9915</v>
      </c>
      <c r="AM1342" s="79" t="s">
        <v>9996</v>
      </c>
      <c r="AN1342" s="79" t="b">
        <v>0</v>
      </c>
      <c r="AO1342" s="83" t="s">
        <v>8962</v>
      </c>
      <c r="AP1342" s="79" t="s">
        <v>179</v>
      </c>
      <c r="AQ1342" s="79">
        <v>0</v>
      </c>
      <c r="AR1342" s="79">
        <v>0</v>
      </c>
      <c r="AS1342" s="79"/>
      <c r="AT1342" s="79"/>
      <c r="AU1342" s="79"/>
      <c r="AV1342" s="79"/>
      <c r="AW1342" s="79"/>
      <c r="AX1342" s="79"/>
      <c r="AY1342" s="79"/>
      <c r="AZ1342" s="79"/>
      <c r="BA1342">
        <v>2</v>
      </c>
      <c r="BB1342">
        <v>0</v>
      </c>
      <c r="BC1342" s="79" t="str">
        <f>IF(Edges[[#This Row],[Sentiment]]=0,"NEUTRAL",IF(Edges[[#This Row],[Sentiment]]=1,"POSITIVE",IF(Edges[[#This Row],[Sentiment]]=-1,"NEGATIVE")))</f>
        <v>NEUTRAL</v>
      </c>
      <c r="BD1342" s="79" t="str">
        <f>IF(Edges[[#This Row],[Vertex 1]]=Edges[[#This Row],[Vertex 2]],"HIDE","SHOW")</f>
        <v>HIDE</v>
      </c>
      <c r="BE1342" s="124" t="e">
        <f>REPLACE(INDEX(GroupVertices[Group], MATCH(Edges[[#This Row],[Vertex 1]],GroupVertices[Vertex],0)),1,1,"")</f>
        <v>#N/A</v>
      </c>
      <c r="BF1342" s="124" t="e">
        <f>REPLACE(INDEX(GroupVertices[Group], MATCH(Edges[[#This Row],[Vertex 2]],GroupVertices[Vertex],0)),1,1,"")</f>
        <v>#N/A</v>
      </c>
    </row>
    <row r="1343" spans="1:58" hidden="1" x14ac:dyDescent="0.25">
      <c r="A1343" s="64" t="s">
        <v>1063</v>
      </c>
      <c r="B1343" s="64" t="s">
        <v>1063</v>
      </c>
      <c r="C1343" s="65"/>
      <c r="D1343" s="66"/>
      <c r="E1343" s="67"/>
      <c r="F1343" s="68"/>
      <c r="G1343" s="65" t="str">
        <f>IF(Edges[[#This Row],[Vertex 1]]=Edges[[#This Row],[Vertex 2]],"HIDE","SHOW")</f>
        <v>HIDE</v>
      </c>
      <c r="H1343" s="69"/>
      <c r="I1343" s="70"/>
      <c r="J1343" s="70"/>
      <c r="K1343" s="34"/>
      <c r="L1343" s="77"/>
      <c r="M1343" s="77"/>
      <c r="N1343" s="72"/>
      <c r="O1343" s="79" t="s">
        <v>179</v>
      </c>
      <c r="P1343" s="81">
        <v>42854.192291666666</v>
      </c>
      <c r="Q1343" s="79" t="s">
        <v>2444</v>
      </c>
      <c r="R1343" s="82" t="s">
        <v>3634</v>
      </c>
      <c r="S1343" s="79" t="s">
        <v>4020</v>
      </c>
      <c r="T1343" s="79"/>
      <c r="U1343" s="79"/>
      <c r="V1343" s="82" t="s">
        <v>5401</v>
      </c>
      <c r="W1343" s="81">
        <v>42854.192291666666</v>
      </c>
      <c r="X1343" s="82" t="s">
        <v>6916</v>
      </c>
      <c r="Y1343" s="79"/>
      <c r="Z1343" s="79"/>
      <c r="AA1343" s="83" t="s">
        <v>8963</v>
      </c>
      <c r="AB1343" s="79"/>
      <c r="AC1343" s="79" t="b">
        <v>0</v>
      </c>
      <c r="AD1343" s="79">
        <v>11</v>
      </c>
      <c r="AE1343" s="83" t="s">
        <v>9915</v>
      </c>
      <c r="AF1343" s="79" t="b">
        <v>0</v>
      </c>
      <c r="AG1343" s="79" t="s">
        <v>9963</v>
      </c>
      <c r="AH1343" s="79"/>
      <c r="AI1343" s="83" t="s">
        <v>9915</v>
      </c>
      <c r="AJ1343" s="79" t="b">
        <v>0</v>
      </c>
      <c r="AK1343" s="79">
        <v>0</v>
      </c>
      <c r="AL1343" s="83" t="s">
        <v>9915</v>
      </c>
      <c r="AM1343" s="79" t="s">
        <v>9996</v>
      </c>
      <c r="AN1343" s="79" t="b">
        <v>0</v>
      </c>
      <c r="AO1343" s="83" t="s">
        <v>8963</v>
      </c>
      <c r="AP1343" s="79" t="s">
        <v>179</v>
      </c>
      <c r="AQ1343" s="79">
        <v>0</v>
      </c>
      <c r="AR1343" s="79">
        <v>0</v>
      </c>
      <c r="AS1343" s="79"/>
      <c r="AT1343" s="79"/>
      <c r="AU1343" s="79"/>
      <c r="AV1343" s="79"/>
      <c r="AW1343" s="79"/>
      <c r="AX1343" s="79"/>
      <c r="AY1343" s="79"/>
      <c r="AZ1343" s="79"/>
      <c r="BA1343">
        <v>2</v>
      </c>
      <c r="BB1343">
        <v>0</v>
      </c>
      <c r="BC1343" s="79" t="str">
        <f>IF(Edges[[#This Row],[Sentiment]]=0,"NEUTRAL",IF(Edges[[#This Row],[Sentiment]]=1,"POSITIVE",IF(Edges[[#This Row],[Sentiment]]=-1,"NEGATIVE")))</f>
        <v>NEUTRAL</v>
      </c>
      <c r="BD1343" s="79" t="str">
        <f>IF(Edges[[#This Row],[Vertex 1]]=Edges[[#This Row],[Vertex 2]],"HIDE","SHOW")</f>
        <v>HIDE</v>
      </c>
      <c r="BE1343" s="124" t="e">
        <f>REPLACE(INDEX(GroupVertices[Group], MATCH(Edges[[#This Row],[Vertex 1]],GroupVertices[Vertex],0)),1,1,"")</f>
        <v>#N/A</v>
      </c>
      <c r="BF1343" s="124" t="e">
        <f>REPLACE(INDEX(GroupVertices[Group], MATCH(Edges[[#This Row],[Vertex 2]],GroupVertices[Vertex],0)),1,1,"")</f>
        <v>#N/A</v>
      </c>
    </row>
    <row r="1344" spans="1:58" hidden="1" x14ac:dyDescent="0.25">
      <c r="A1344" s="64" t="s">
        <v>1064</v>
      </c>
      <c r="B1344" s="64" t="s">
        <v>1064</v>
      </c>
      <c r="C1344" s="65"/>
      <c r="D1344" s="66"/>
      <c r="E1344" s="67"/>
      <c r="F1344" s="68"/>
      <c r="G1344" s="65" t="str">
        <f>IF(Edges[[#This Row],[Vertex 1]]=Edges[[#This Row],[Vertex 2]],"HIDE","SHOW")</f>
        <v>HIDE</v>
      </c>
      <c r="H1344" s="69"/>
      <c r="I1344" s="70"/>
      <c r="J1344" s="70"/>
      <c r="K1344" s="34"/>
      <c r="L1344" s="77"/>
      <c r="M1344" s="77"/>
      <c r="N1344" s="72"/>
      <c r="O1344" s="79" t="s">
        <v>179</v>
      </c>
      <c r="P1344" s="81">
        <v>42854.207986111112</v>
      </c>
      <c r="Q1344" s="79" t="s">
        <v>2445</v>
      </c>
      <c r="R1344" s="82" t="s">
        <v>3293</v>
      </c>
      <c r="S1344" s="79" t="s">
        <v>4022</v>
      </c>
      <c r="T1344" s="79"/>
      <c r="U1344" s="79"/>
      <c r="V1344" s="82" t="s">
        <v>5402</v>
      </c>
      <c r="W1344" s="81">
        <v>42854.207986111112</v>
      </c>
      <c r="X1344" s="82" t="s">
        <v>6917</v>
      </c>
      <c r="Y1344" s="79"/>
      <c r="Z1344" s="79"/>
      <c r="AA1344" s="83" t="s">
        <v>8964</v>
      </c>
      <c r="AB1344" s="79"/>
      <c r="AC1344" s="79" t="b">
        <v>0</v>
      </c>
      <c r="AD1344" s="79">
        <v>0</v>
      </c>
      <c r="AE1344" s="83" t="s">
        <v>9915</v>
      </c>
      <c r="AF1344" s="79" t="b">
        <v>0</v>
      </c>
      <c r="AG1344" s="79" t="s">
        <v>9965</v>
      </c>
      <c r="AH1344" s="79"/>
      <c r="AI1344" s="83" t="s">
        <v>9915</v>
      </c>
      <c r="AJ1344" s="79" t="b">
        <v>0</v>
      </c>
      <c r="AK1344" s="79">
        <v>0</v>
      </c>
      <c r="AL1344" s="83" t="s">
        <v>9915</v>
      </c>
      <c r="AM1344" s="79" t="s">
        <v>9990</v>
      </c>
      <c r="AN1344" s="79" t="b">
        <v>0</v>
      </c>
      <c r="AO1344" s="83" t="s">
        <v>8964</v>
      </c>
      <c r="AP1344" s="79" t="s">
        <v>179</v>
      </c>
      <c r="AQ1344" s="79">
        <v>0</v>
      </c>
      <c r="AR1344" s="79">
        <v>0</v>
      </c>
      <c r="AS1344" s="79"/>
      <c r="AT1344" s="79"/>
      <c r="AU1344" s="79"/>
      <c r="AV1344" s="79"/>
      <c r="AW1344" s="79"/>
      <c r="AX1344" s="79"/>
      <c r="AY1344" s="79"/>
      <c r="AZ1344" s="79"/>
      <c r="BA1344">
        <v>1</v>
      </c>
      <c r="BB1344">
        <v>0</v>
      </c>
      <c r="BC1344" s="79" t="str">
        <f>IF(Edges[[#This Row],[Sentiment]]=0,"NEUTRAL",IF(Edges[[#This Row],[Sentiment]]=1,"POSITIVE",IF(Edges[[#This Row],[Sentiment]]=-1,"NEGATIVE")))</f>
        <v>NEUTRAL</v>
      </c>
      <c r="BD1344" s="79" t="str">
        <f>IF(Edges[[#This Row],[Vertex 1]]=Edges[[#This Row],[Vertex 2]],"HIDE","SHOW")</f>
        <v>HIDE</v>
      </c>
      <c r="BE1344" s="124" t="e">
        <f>REPLACE(INDEX(GroupVertices[Group], MATCH(Edges[[#This Row],[Vertex 1]],GroupVertices[Vertex],0)),1,1,"")</f>
        <v>#N/A</v>
      </c>
      <c r="BF1344" s="124" t="e">
        <f>REPLACE(INDEX(GroupVertices[Group], MATCH(Edges[[#This Row],[Vertex 2]],GroupVertices[Vertex],0)),1,1,"")</f>
        <v>#N/A</v>
      </c>
    </row>
    <row r="1345" spans="1:58" x14ac:dyDescent="0.25">
      <c r="A1345" s="64" t="s">
        <v>1065</v>
      </c>
      <c r="B1345" s="64" t="s">
        <v>1549</v>
      </c>
      <c r="C1345" s="65"/>
      <c r="D1345" s="66"/>
      <c r="E1345" s="67"/>
      <c r="F1345" s="68"/>
      <c r="G1345" s="65" t="str">
        <f>IF(Edges[[#This Row],[Vertex 1]]=Edges[[#This Row],[Vertex 2]],"HIDE","SHOW")</f>
        <v>SHOW</v>
      </c>
      <c r="H1345" s="69"/>
      <c r="I1345" s="70"/>
      <c r="J1345" s="70"/>
      <c r="K1345" s="34" t="s">
        <v>65</v>
      </c>
      <c r="L1345" s="77">
        <v>1345</v>
      </c>
      <c r="M1345" s="77"/>
      <c r="N1345" s="72"/>
      <c r="O1345" s="79" t="s">
        <v>1646</v>
      </c>
      <c r="P1345" s="81">
        <v>42854.208194444444</v>
      </c>
      <c r="Q1345" s="79" t="s">
        <v>2446</v>
      </c>
      <c r="R1345" s="82" t="s">
        <v>3635</v>
      </c>
      <c r="S1345" s="79" t="s">
        <v>4027</v>
      </c>
      <c r="T1345" s="79"/>
      <c r="U1345" s="79"/>
      <c r="V1345" s="82" t="s">
        <v>4787</v>
      </c>
      <c r="W1345" s="81">
        <v>42854.208194444444</v>
      </c>
      <c r="X1345" s="82" t="s">
        <v>6918</v>
      </c>
      <c r="Y1345" s="79"/>
      <c r="Z1345" s="79"/>
      <c r="AA1345" s="83" t="s">
        <v>8965</v>
      </c>
      <c r="AB1345" s="79"/>
      <c r="AC1345" s="79" t="b">
        <v>0</v>
      </c>
      <c r="AD1345" s="79">
        <v>0</v>
      </c>
      <c r="AE1345" s="83" t="s">
        <v>9915</v>
      </c>
      <c r="AF1345" s="79" t="b">
        <v>0</v>
      </c>
      <c r="AG1345" s="79" t="s">
        <v>9963</v>
      </c>
      <c r="AH1345" s="79"/>
      <c r="AI1345" s="83" t="s">
        <v>9915</v>
      </c>
      <c r="AJ1345" s="79" t="b">
        <v>0</v>
      </c>
      <c r="AK1345" s="79">
        <v>0</v>
      </c>
      <c r="AL1345" s="83" t="s">
        <v>9915</v>
      </c>
      <c r="AM1345" s="79" t="s">
        <v>10000</v>
      </c>
      <c r="AN1345" s="79" t="b">
        <v>0</v>
      </c>
      <c r="AO1345" s="83" t="s">
        <v>8965</v>
      </c>
      <c r="AP1345" s="79" t="s">
        <v>179</v>
      </c>
      <c r="AQ1345" s="79">
        <v>0</v>
      </c>
      <c r="AR1345" s="79">
        <v>0</v>
      </c>
      <c r="AS1345" s="79"/>
      <c r="AT1345" s="79"/>
      <c r="AU1345" s="79"/>
      <c r="AV1345" s="79"/>
      <c r="AW1345" s="79"/>
      <c r="AX1345" s="79"/>
      <c r="AY1345" s="79"/>
      <c r="AZ1345" s="79"/>
      <c r="BA1345">
        <v>1</v>
      </c>
      <c r="BB1345">
        <v>0</v>
      </c>
      <c r="BC1345" s="79" t="str">
        <f>IF(Edges[[#This Row],[Sentiment]]=0,"NEUTRAL",IF(Edges[[#This Row],[Sentiment]]=1,"POSITIVE",IF(Edges[[#This Row],[Sentiment]]=-1,"NEGATIVE")))</f>
        <v>NEUTRAL</v>
      </c>
      <c r="BD1345" s="79" t="str">
        <f>IF(Edges[[#This Row],[Vertex 1]]=Edges[[#This Row],[Vertex 2]],"HIDE","SHOW")</f>
        <v>SHOW</v>
      </c>
      <c r="BE1345" s="78" t="str">
        <f>REPLACE(INDEX(GroupVertices[Group], MATCH(Edges[[#This Row],[Vertex 1]],GroupVertices[Vertex],0)),1,1,"")</f>
        <v>EUTRAL</v>
      </c>
      <c r="BF1345" s="78" t="str">
        <f>REPLACE(INDEX(GroupVertices[Group], MATCH(Edges[[#This Row],[Vertex 2]],GroupVertices[Vertex],0)),1,1,"")</f>
        <v>eneral</v>
      </c>
    </row>
    <row r="1346" spans="1:58" x14ac:dyDescent="0.25">
      <c r="A1346" s="64" t="s">
        <v>1066</v>
      </c>
      <c r="B1346" s="64" t="s">
        <v>1401</v>
      </c>
      <c r="C1346" s="65"/>
      <c r="D1346" s="66"/>
      <c r="E1346" s="67"/>
      <c r="F1346" s="68"/>
      <c r="G1346" s="65" t="str">
        <f>IF(Edges[[#This Row],[Vertex 1]]=Edges[[#This Row],[Vertex 2]],"HIDE","SHOW")</f>
        <v>SHOW</v>
      </c>
      <c r="H1346" s="69"/>
      <c r="I1346" s="70"/>
      <c r="J1346" s="70"/>
      <c r="K1346" s="34" t="s">
        <v>65</v>
      </c>
      <c r="L1346" s="77">
        <v>1346</v>
      </c>
      <c r="M1346" s="77"/>
      <c r="N1346" s="72"/>
      <c r="O1346" s="79" t="s">
        <v>1646</v>
      </c>
      <c r="P1346" s="81">
        <v>42854.208935185183</v>
      </c>
      <c r="Q1346" s="79" t="s">
        <v>2302</v>
      </c>
      <c r="R1346" s="82" t="s">
        <v>3572</v>
      </c>
      <c r="S1346" s="79" t="s">
        <v>4050</v>
      </c>
      <c r="T1346" s="79"/>
      <c r="U1346" s="79"/>
      <c r="V1346" s="82" t="s">
        <v>5403</v>
      </c>
      <c r="W1346" s="81">
        <v>42854.208935185183</v>
      </c>
      <c r="X1346" s="82" t="s">
        <v>6919</v>
      </c>
      <c r="Y1346" s="79"/>
      <c r="Z1346" s="79"/>
      <c r="AA1346" s="83" t="s">
        <v>8966</v>
      </c>
      <c r="AB1346" s="79"/>
      <c r="AC1346" s="79" t="b">
        <v>0</v>
      </c>
      <c r="AD1346" s="79">
        <v>0</v>
      </c>
      <c r="AE1346" s="83" t="s">
        <v>9915</v>
      </c>
      <c r="AF1346" s="79" t="b">
        <v>0</v>
      </c>
      <c r="AG1346" s="79" t="s">
        <v>9963</v>
      </c>
      <c r="AH1346" s="79"/>
      <c r="AI1346" s="83" t="s">
        <v>9915</v>
      </c>
      <c r="AJ1346" s="79" t="b">
        <v>0</v>
      </c>
      <c r="AK1346" s="79">
        <v>18</v>
      </c>
      <c r="AL1346" s="83" t="s">
        <v>9500</v>
      </c>
      <c r="AM1346" s="79" t="s">
        <v>9991</v>
      </c>
      <c r="AN1346" s="79" t="b">
        <v>0</v>
      </c>
      <c r="AO1346" s="83" t="s">
        <v>9500</v>
      </c>
      <c r="AP1346" s="79" t="s">
        <v>179</v>
      </c>
      <c r="AQ1346" s="79">
        <v>0</v>
      </c>
      <c r="AR1346" s="79">
        <v>0</v>
      </c>
      <c r="AS1346" s="79"/>
      <c r="AT1346" s="79"/>
      <c r="AU1346" s="79"/>
      <c r="AV1346" s="79"/>
      <c r="AW1346" s="79"/>
      <c r="AX1346" s="79"/>
      <c r="AY1346" s="79"/>
      <c r="AZ1346" s="79"/>
      <c r="BA1346">
        <v>1</v>
      </c>
      <c r="BB1346">
        <v>0</v>
      </c>
      <c r="BC1346" s="79" t="str">
        <f>IF(Edges[[#This Row],[Sentiment]]=0,"NEUTRAL",IF(Edges[[#This Row],[Sentiment]]=1,"POSITIVE",IF(Edges[[#This Row],[Sentiment]]=-1,"NEGATIVE")))</f>
        <v>NEUTRAL</v>
      </c>
      <c r="BD1346" s="79" t="str">
        <f>IF(Edges[[#This Row],[Vertex 1]]=Edges[[#This Row],[Vertex 2]],"HIDE","SHOW")</f>
        <v>SHOW</v>
      </c>
      <c r="BE1346" s="78" t="str">
        <f>REPLACE(INDEX(GroupVertices[Group], MATCH(Edges[[#This Row],[Vertex 1]],GroupVertices[Vertex],0)),1,1,"")</f>
        <v>EUTRAL</v>
      </c>
      <c r="BF1346" s="78" t="str">
        <f>REPLACE(INDEX(GroupVertices[Group], MATCH(Edges[[#This Row],[Vertex 2]],GroupVertices[Vertex],0)),1,1,"")</f>
        <v>eneral</v>
      </c>
    </row>
    <row r="1347" spans="1:58" hidden="1" x14ac:dyDescent="0.25">
      <c r="A1347" s="64" t="s">
        <v>1067</v>
      </c>
      <c r="B1347" s="64" t="s">
        <v>1067</v>
      </c>
      <c r="C1347" s="65"/>
      <c r="D1347" s="66"/>
      <c r="E1347" s="67"/>
      <c r="F1347" s="68"/>
      <c r="G1347" s="65" t="str">
        <f>IF(Edges[[#This Row],[Vertex 1]]=Edges[[#This Row],[Vertex 2]],"HIDE","SHOW")</f>
        <v>HIDE</v>
      </c>
      <c r="H1347" s="69"/>
      <c r="I1347" s="70"/>
      <c r="J1347" s="70"/>
      <c r="K1347" s="34"/>
      <c r="L1347" s="77"/>
      <c r="M1347" s="77"/>
      <c r="N1347" s="72"/>
      <c r="O1347" s="79" t="s">
        <v>179</v>
      </c>
      <c r="P1347" s="81">
        <v>42853.382557870369</v>
      </c>
      <c r="Q1347" s="79" t="s">
        <v>2447</v>
      </c>
      <c r="R1347" s="82" t="s">
        <v>3416</v>
      </c>
      <c r="S1347" s="79" t="s">
        <v>4037</v>
      </c>
      <c r="T1347" s="79"/>
      <c r="U1347" s="79"/>
      <c r="V1347" s="82" t="s">
        <v>5404</v>
      </c>
      <c r="W1347" s="81">
        <v>42853.382557870369</v>
      </c>
      <c r="X1347" s="82" t="s">
        <v>6920</v>
      </c>
      <c r="Y1347" s="79"/>
      <c r="Z1347" s="79"/>
      <c r="AA1347" s="83" t="s">
        <v>8967</v>
      </c>
      <c r="AB1347" s="79"/>
      <c r="AC1347" s="79" t="b">
        <v>0</v>
      </c>
      <c r="AD1347" s="79">
        <v>0</v>
      </c>
      <c r="AE1347" s="83" t="s">
        <v>9915</v>
      </c>
      <c r="AF1347" s="79" t="b">
        <v>0</v>
      </c>
      <c r="AG1347" s="79" t="s">
        <v>9963</v>
      </c>
      <c r="AH1347" s="79"/>
      <c r="AI1347" s="83" t="s">
        <v>9915</v>
      </c>
      <c r="AJ1347" s="79" t="b">
        <v>0</v>
      </c>
      <c r="AK1347" s="79">
        <v>0</v>
      </c>
      <c r="AL1347" s="83" t="s">
        <v>9915</v>
      </c>
      <c r="AM1347" s="79" t="s">
        <v>10040</v>
      </c>
      <c r="AN1347" s="79" t="b">
        <v>0</v>
      </c>
      <c r="AO1347" s="83" t="s">
        <v>8967</v>
      </c>
      <c r="AP1347" s="79" t="s">
        <v>179</v>
      </c>
      <c r="AQ1347" s="79">
        <v>0</v>
      </c>
      <c r="AR1347" s="79">
        <v>0</v>
      </c>
      <c r="AS1347" s="79"/>
      <c r="AT1347" s="79"/>
      <c r="AU1347" s="79"/>
      <c r="AV1347" s="79"/>
      <c r="AW1347" s="79"/>
      <c r="AX1347" s="79"/>
      <c r="AY1347" s="79"/>
      <c r="AZ1347" s="79"/>
      <c r="BA1347">
        <v>2</v>
      </c>
      <c r="BB1347">
        <v>0</v>
      </c>
      <c r="BC1347" s="79" t="str">
        <f>IF(Edges[[#This Row],[Sentiment]]=0,"NEUTRAL",IF(Edges[[#This Row],[Sentiment]]=1,"POSITIVE",IF(Edges[[#This Row],[Sentiment]]=-1,"NEGATIVE")))</f>
        <v>NEUTRAL</v>
      </c>
      <c r="BD1347" s="79" t="str">
        <f>IF(Edges[[#This Row],[Vertex 1]]=Edges[[#This Row],[Vertex 2]],"HIDE","SHOW")</f>
        <v>HIDE</v>
      </c>
      <c r="BE1347" s="124" t="e">
        <f>REPLACE(INDEX(GroupVertices[Group], MATCH(Edges[[#This Row],[Vertex 1]],GroupVertices[Vertex],0)),1,1,"")</f>
        <v>#N/A</v>
      </c>
      <c r="BF1347" s="124" t="e">
        <f>REPLACE(INDEX(GroupVertices[Group], MATCH(Edges[[#This Row],[Vertex 2]],GroupVertices[Vertex],0)),1,1,"")</f>
        <v>#N/A</v>
      </c>
    </row>
    <row r="1348" spans="1:58" hidden="1" x14ac:dyDescent="0.25">
      <c r="A1348" s="64" t="s">
        <v>1067</v>
      </c>
      <c r="B1348" s="64" t="s">
        <v>1067</v>
      </c>
      <c r="C1348" s="65"/>
      <c r="D1348" s="66"/>
      <c r="E1348" s="67"/>
      <c r="F1348" s="68"/>
      <c r="G1348" s="65" t="str">
        <f>IF(Edges[[#This Row],[Vertex 1]]=Edges[[#This Row],[Vertex 2]],"HIDE","SHOW")</f>
        <v>HIDE</v>
      </c>
      <c r="H1348" s="69"/>
      <c r="I1348" s="70"/>
      <c r="J1348" s="70"/>
      <c r="K1348" s="34"/>
      <c r="L1348" s="77"/>
      <c r="M1348" s="77"/>
      <c r="N1348" s="72"/>
      <c r="O1348" s="79" t="s">
        <v>179</v>
      </c>
      <c r="P1348" s="81">
        <v>42854.211342592593</v>
      </c>
      <c r="Q1348" s="79" t="s">
        <v>2448</v>
      </c>
      <c r="R1348" s="82" t="s">
        <v>3478</v>
      </c>
      <c r="S1348" s="79" t="s">
        <v>4037</v>
      </c>
      <c r="T1348" s="79"/>
      <c r="U1348" s="79"/>
      <c r="V1348" s="82" t="s">
        <v>5404</v>
      </c>
      <c r="W1348" s="81">
        <v>42854.211342592593</v>
      </c>
      <c r="X1348" s="82" t="s">
        <v>6921</v>
      </c>
      <c r="Y1348" s="79"/>
      <c r="Z1348" s="79"/>
      <c r="AA1348" s="83" t="s">
        <v>8968</v>
      </c>
      <c r="AB1348" s="79"/>
      <c r="AC1348" s="79" t="b">
        <v>0</v>
      </c>
      <c r="AD1348" s="79">
        <v>0</v>
      </c>
      <c r="AE1348" s="83" t="s">
        <v>9915</v>
      </c>
      <c r="AF1348" s="79" t="b">
        <v>0</v>
      </c>
      <c r="AG1348" s="79" t="s">
        <v>9963</v>
      </c>
      <c r="AH1348" s="79"/>
      <c r="AI1348" s="83" t="s">
        <v>9915</v>
      </c>
      <c r="AJ1348" s="79" t="b">
        <v>0</v>
      </c>
      <c r="AK1348" s="79">
        <v>0</v>
      </c>
      <c r="AL1348" s="83" t="s">
        <v>9915</v>
      </c>
      <c r="AM1348" s="79" t="s">
        <v>10040</v>
      </c>
      <c r="AN1348" s="79" t="b">
        <v>0</v>
      </c>
      <c r="AO1348" s="83" t="s">
        <v>8968</v>
      </c>
      <c r="AP1348" s="79" t="s">
        <v>179</v>
      </c>
      <c r="AQ1348" s="79">
        <v>0</v>
      </c>
      <c r="AR1348" s="79">
        <v>0</v>
      </c>
      <c r="AS1348" s="79"/>
      <c r="AT1348" s="79"/>
      <c r="AU1348" s="79"/>
      <c r="AV1348" s="79"/>
      <c r="AW1348" s="79"/>
      <c r="AX1348" s="79"/>
      <c r="AY1348" s="79"/>
      <c r="AZ1348" s="79"/>
      <c r="BA1348">
        <v>2</v>
      </c>
      <c r="BB1348">
        <v>0</v>
      </c>
      <c r="BC1348" s="79" t="str">
        <f>IF(Edges[[#This Row],[Sentiment]]=0,"NEUTRAL",IF(Edges[[#This Row],[Sentiment]]=1,"POSITIVE",IF(Edges[[#This Row],[Sentiment]]=-1,"NEGATIVE")))</f>
        <v>NEUTRAL</v>
      </c>
      <c r="BD1348" s="79" t="str">
        <f>IF(Edges[[#This Row],[Vertex 1]]=Edges[[#This Row],[Vertex 2]],"HIDE","SHOW")</f>
        <v>HIDE</v>
      </c>
      <c r="BE1348" s="124" t="e">
        <f>REPLACE(INDEX(GroupVertices[Group], MATCH(Edges[[#This Row],[Vertex 1]],GroupVertices[Vertex],0)),1,1,"")</f>
        <v>#N/A</v>
      </c>
      <c r="BF1348" s="124" t="e">
        <f>REPLACE(INDEX(GroupVertices[Group], MATCH(Edges[[#This Row],[Vertex 2]],GroupVertices[Vertex],0)),1,1,"")</f>
        <v>#N/A</v>
      </c>
    </row>
    <row r="1349" spans="1:58" hidden="1" x14ac:dyDescent="0.25">
      <c r="A1349" s="64" t="s">
        <v>1068</v>
      </c>
      <c r="B1349" s="64" t="s">
        <v>1068</v>
      </c>
      <c r="C1349" s="65"/>
      <c r="D1349" s="66"/>
      <c r="E1349" s="67"/>
      <c r="F1349" s="68"/>
      <c r="G1349" s="65" t="str">
        <f>IF(Edges[[#This Row],[Vertex 1]]=Edges[[#This Row],[Vertex 2]],"HIDE","SHOW")</f>
        <v>HIDE</v>
      </c>
      <c r="H1349" s="69"/>
      <c r="I1349" s="70"/>
      <c r="J1349" s="70"/>
      <c r="K1349" s="34"/>
      <c r="L1349" s="77"/>
      <c r="M1349" s="77"/>
      <c r="N1349" s="72"/>
      <c r="O1349" s="79" t="s">
        <v>179</v>
      </c>
      <c r="P1349" s="81">
        <v>42854.216851851852</v>
      </c>
      <c r="Q1349" s="79" t="s">
        <v>18383</v>
      </c>
      <c r="R1349" s="79" t="s">
        <v>3636</v>
      </c>
      <c r="S1349" s="79" t="s">
        <v>4178</v>
      </c>
      <c r="T1349" s="79"/>
      <c r="U1349" s="79"/>
      <c r="V1349" s="82" t="s">
        <v>5405</v>
      </c>
      <c r="W1349" s="81">
        <v>42854.216851851852</v>
      </c>
      <c r="X1349" s="82" t="s">
        <v>6922</v>
      </c>
      <c r="Y1349" s="79"/>
      <c r="Z1349" s="79"/>
      <c r="AA1349" s="83" t="s">
        <v>8969</v>
      </c>
      <c r="AB1349" s="79"/>
      <c r="AC1349" s="79" t="b">
        <v>0</v>
      </c>
      <c r="AD1349" s="79">
        <v>3</v>
      </c>
      <c r="AE1349" s="83" t="s">
        <v>9915</v>
      </c>
      <c r="AF1349" s="79" t="b">
        <v>0</v>
      </c>
      <c r="AG1349" s="79" t="s">
        <v>9963</v>
      </c>
      <c r="AH1349" s="79"/>
      <c r="AI1349" s="83" t="s">
        <v>9915</v>
      </c>
      <c r="AJ1349" s="79" t="b">
        <v>0</v>
      </c>
      <c r="AK1349" s="79">
        <v>0</v>
      </c>
      <c r="AL1349" s="83" t="s">
        <v>9915</v>
      </c>
      <c r="AM1349" s="79" t="s">
        <v>9993</v>
      </c>
      <c r="AN1349" s="79" t="b">
        <v>0</v>
      </c>
      <c r="AO1349" s="83" t="s">
        <v>8969</v>
      </c>
      <c r="AP1349" s="79" t="s">
        <v>179</v>
      </c>
      <c r="AQ1349" s="79">
        <v>0</v>
      </c>
      <c r="AR1349" s="79">
        <v>0</v>
      </c>
      <c r="AS1349" s="79"/>
      <c r="AT1349" s="79"/>
      <c r="AU1349" s="79"/>
      <c r="AV1349" s="79"/>
      <c r="AW1349" s="79"/>
      <c r="AX1349" s="79"/>
      <c r="AY1349" s="79"/>
      <c r="AZ1349" s="79"/>
      <c r="BA1349">
        <v>1</v>
      </c>
      <c r="BB1349">
        <v>0</v>
      </c>
      <c r="BC1349" s="79" t="str">
        <f>IF(Edges[[#This Row],[Sentiment]]=0,"NEUTRAL",IF(Edges[[#This Row],[Sentiment]]=1,"POSITIVE",IF(Edges[[#This Row],[Sentiment]]=-1,"NEGATIVE")))</f>
        <v>NEUTRAL</v>
      </c>
      <c r="BD1349" s="79" t="str">
        <f>IF(Edges[[#This Row],[Vertex 1]]=Edges[[#This Row],[Vertex 2]],"HIDE","SHOW")</f>
        <v>HIDE</v>
      </c>
      <c r="BE1349" s="124" t="e">
        <f>REPLACE(INDEX(GroupVertices[Group], MATCH(Edges[[#This Row],[Vertex 1]],GroupVertices[Vertex],0)),1,1,"")</f>
        <v>#N/A</v>
      </c>
      <c r="BF1349" s="124" t="e">
        <f>REPLACE(INDEX(GroupVertices[Group], MATCH(Edges[[#This Row],[Vertex 2]],GroupVertices[Vertex],0)),1,1,"")</f>
        <v>#N/A</v>
      </c>
    </row>
    <row r="1350" spans="1:58" hidden="1" x14ac:dyDescent="0.25">
      <c r="A1350" s="64" t="s">
        <v>1069</v>
      </c>
      <c r="B1350" s="64" t="s">
        <v>1069</v>
      </c>
      <c r="C1350" s="65"/>
      <c r="D1350" s="66"/>
      <c r="E1350" s="67"/>
      <c r="F1350" s="68"/>
      <c r="G1350" s="65" t="str">
        <f>IF(Edges[[#This Row],[Vertex 1]]=Edges[[#This Row],[Vertex 2]],"HIDE","SHOW")</f>
        <v>HIDE</v>
      </c>
      <c r="H1350" s="69"/>
      <c r="I1350" s="70"/>
      <c r="J1350" s="70"/>
      <c r="K1350" s="34"/>
      <c r="L1350" s="77"/>
      <c r="M1350" s="77"/>
      <c r="N1350" s="72"/>
      <c r="O1350" s="79" t="s">
        <v>179</v>
      </c>
      <c r="P1350" s="81">
        <v>42854.221435185187</v>
      </c>
      <c r="Q1350" s="79" t="s">
        <v>2449</v>
      </c>
      <c r="R1350" s="82" t="s">
        <v>3478</v>
      </c>
      <c r="S1350" s="79" t="s">
        <v>4037</v>
      </c>
      <c r="T1350" s="79"/>
      <c r="U1350" s="79"/>
      <c r="V1350" s="82" t="s">
        <v>4787</v>
      </c>
      <c r="W1350" s="81">
        <v>42854.221435185187</v>
      </c>
      <c r="X1350" s="82" t="s">
        <v>6923</v>
      </c>
      <c r="Y1350" s="79"/>
      <c r="Z1350" s="79"/>
      <c r="AA1350" s="83" t="s">
        <v>8970</v>
      </c>
      <c r="AB1350" s="79"/>
      <c r="AC1350" s="79" t="b">
        <v>0</v>
      </c>
      <c r="AD1350" s="79">
        <v>0</v>
      </c>
      <c r="AE1350" s="83" t="s">
        <v>9915</v>
      </c>
      <c r="AF1350" s="79" t="b">
        <v>0</v>
      </c>
      <c r="AG1350" s="79" t="s">
        <v>9963</v>
      </c>
      <c r="AH1350" s="79"/>
      <c r="AI1350" s="83" t="s">
        <v>9915</v>
      </c>
      <c r="AJ1350" s="79" t="b">
        <v>0</v>
      </c>
      <c r="AK1350" s="79">
        <v>0</v>
      </c>
      <c r="AL1350" s="83" t="s">
        <v>9915</v>
      </c>
      <c r="AM1350" s="79" t="s">
        <v>10040</v>
      </c>
      <c r="AN1350" s="79" t="b">
        <v>0</v>
      </c>
      <c r="AO1350" s="83" t="s">
        <v>8970</v>
      </c>
      <c r="AP1350" s="79" t="s">
        <v>179</v>
      </c>
      <c r="AQ1350" s="79">
        <v>0</v>
      </c>
      <c r="AR1350" s="79">
        <v>0</v>
      </c>
      <c r="AS1350" s="79"/>
      <c r="AT1350" s="79"/>
      <c r="AU1350" s="79"/>
      <c r="AV1350" s="79"/>
      <c r="AW1350" s="79"/>
      <c r="AX1350" s="79"/>
      <c r="AY1350" s="79"/>
      <c r="AZ1350" s="79"/>
      <c r="BA1350">
        <v>1</v>
      </c>
      <c r="BB1350">
        <v>0</v>
      </c>
      <c r="BC1350" s="79" t="str">
        <f>IF(Edges[[#This Row],[Sentiment]]=0,"NEUTRAL",IF(Edges[[#This Row],[Sentiment]]=1,"POSITIVE",IF(Edges[[#This Row],[Sentiment]]=-1,"NEGATIVE")))</f>
        <v>NEUTRAL</v>
      </c>
      <c r="BD1350" s="79" t="str">
        <f>IF(Edges[[#This Row],[Vertex 1]]=Edges[[#This Row],[Vertex 2]],"HIDE","SHOW")</f>
        <v>HIDE</v>
      </c>
      <c r="BE1350" s="124" t="e">
        <f>REPLACE(INDEX(GroupVertices[Group], MATCH(Edges[[#This Row],[Vertex 1]],GroupVertices[Vertex],0)),1,1,"")</f>
        <v>#N/A</v>
      </c>
      <c r="BF1350" s="124" t="e">
        <f>REPLACE(INDEX(GroupVertices[Group], MATCH(Edges[[#This Row],[Vertex 2]],GroupVertices[Vertex],0)),1,1,"")</f>
        <v>#N/A</v>
      </c>
    </row>
    <row r="1351" spans="1:58" x14ac:dyDescent="0.25">
      <c r="A1351" s="64" t="s">
        <v>1070</v>
      </c>
      <c r="B1351" s="64" t="s">
        <v>1611</v>
      </c>
      <c r="C1351" s="65"/>
      <c r="D1351" s="66"/>
      <c r="E1351" s="67"/>
      <c r="F1351" s="68"/>
      <c r="G1351" s="65" t="str">
        <f>IF(Edges[[#This Row],[Vertex 1]]=Edges[[#This Row],[Vertex 2]],"HIDE","SHOW")</f>
        <v>SHOW</v>
      </c>
      <c r="H1351" s="69"/>
      <c r="I1351" s="70"/>
      <c r="J1351" s="70"/>
      <c r="K1351" s="34" t="s">
        <v>65</v>
      </c>
      <c r="L1351" s="77">
        <v>1351</v>
      </c>
      <c r="M1351" s="77"/>
      <c r="N1351" s="72"/>
      <c r="O1351" s="79" t="s">
        <v>1646</v>
      </c>
      <c r="P1351" s="81">
        <v>42854.223749999997</v>
      </c>
      <c r="Q1351" s="79" t="s">
        <v>2450</v>
      </c>
      <c r="R1351" s="82" t="s">
        <v>3637</v>
      </c>
      <c r="S1351" s="79" t="s">
        <v>4179</v>
      </c>
      <c r="T1351" s="79" t="s">
        <v>4389</v>
      </c>
      <c r="U1351" s="79"/>
      <c r="V1351" s="82" t="s">
        <v>5406</v>
      </c>
      <c r="W1351" s="81">
        <v>42854.223749999997</v>
      </c>
      <c r="X1351" s="82" t="s">
        <v>6924</v>
      </c>
      <c r="Y1351" s="79"/>
      <c r="Z1351" s="79"/>
      <c r="AA1351" s="83" t="s">
        <v>8971</v>
      </c>
      <c r="AB1351" s="79"/>
      <c r="AC1351" s="79" t="b">
        <v>0</v>
      </c>
      <c r="AD1351" s="79">
        <v>0</v>
      </c>
      <c r="AE1351" s="83" t="s">
        <v>9915</v>
      </c>
      <c r="AF1351" s="79" t="b">
        <v>0</v>
      </c>
      <c r="AG1351" s="79" t="s">
        <v>9963</v>
      </c>
      <c r="AH1351" s="79"/>
      <c r="AI1351" s="83" t="s">
        <v>9915</v>
      </c>
      <c r="AJ1351" s="79" t="b">
        <v>0</v>
      </c>
      <c r="AK1351" s="79">
        <v>0</v>
      </c>
      <c r="AL1351" s="83" t="s">
        <v>9915</v>
      </c>
      <c r="AM1351" s="79" t="s">
        <v>9990</v>
      </c>
      <c r="AN1351" s="79" t="b">
        <v>0</v>
      </c>
      <c r="AO1351" s="83" t="s">
        <v>8971</v>
      </c>
      <c r="AP1351" s="79" t="s">
        <v>179</v>
      </c>
      <c r="AQ1351" s="79">
        <v>0</v>
      </c>
      <c r="AR1351" s="79">
        <v>0</v>
      </c>
      <c r="AS1351" s="79"/>
      <c r="AT1351" s="79"/>
      <c r="AU1351" s="79"/>
      <c r="AV1351" s="79"/>
      <c r="AW1351" s="79"/>
      <c r="AX1351" s="79"/>
      <c r="AY1351" s="79"/>
      <c r="AZ1351" s="79"/>
      <c r="BA1351">
        <v>1</v>
      </c>
      <c r="BB1351">
        <v>0</v>
      </c>
      <c r="BC1351" s="79" t="str">
        <f>IF(Edges[[#This Row],[Sentiment]]=0,"NEUTRAL",IF(Edges[[#This Row],[Sentiment]]=1,"POSITIVE",IF(Edges[[#This Row],[Sentiment]]=-1,"NEGATIVE")))</f>
        <v>NEUTRAL</v>
      </c>
      <c r="BD1351" s="79" t="str">
        <f>IF(Edges[[#This Row],[Vertex 1]]=Edges[[#This Row],[Vertex 2]],"HIDE","SHOW")</f>
        <v>SHOW</v>
      </c>
      <c r="BE1351" s="78" t="str">
        <f>REPLACE(INDEX(GroupVertices[Group], MATCH(Edges[[#This Row],[Vertex 1]],GroupVertices[Vertex],0)),1,1,"")</f>
        <v>EUTRAL</v>
      </c>
      <c r="BF1351" s="78" t="str">
        <f>REPLACE(INDEX(GroupVertices[Group], MATCH(Edges[[#This Row],[Vertex 2]],GroupVertices[Vertex],0)),1,1,"")</f>
        <v>EUTRAL</v>
      </c>
    </row>
    <row r="1352" spans="1:58" x14ac:dyDescent="0.25">
      <c r="A1352" s="64" t="s">
        <v>1071</v>
      </c>
      <c r="B1352" s="64" t="s">
        <v>1552</v>
      </c>
      <c r="C1352" s="65"/>
      <c r="D1352" s="66"/>
      <c r="E1352" s="67"/>
      <c r="F1352" s="68"/>
      <c r="G1352" s="65" t="str">
        <f>IF(Edges[[#This Row],[Vertex 1]]=Edges[[#This Row],[Vertex 2]],"HIDE","SHOW")</f>
        <v>SHOW</v>
      </c>
      <c r="H1352" s="69"/>
      <c r="I1352" s="70"/>
      <c r="J1352" s="70"/>
      <c r="K1352" s="34" t="s">
        <v>65</v>
      </c>
      <c r="L1352" s="77">
        <v>1352</v>
      </c>
      <c r="M1352" s="77"/>
      <c r="N1352" s="72"/>
      <c r="O1352" s="79" t="s">
        <v>1646</v>
      </c>
      <c r="P1352" s="81">
        <v>42854.230023148149</v>
      </c>
      <c r="Q1352" s="79" t="s">
        <v>2451</v>
      </c>
      <c r="R1352" s="82" t="s">
        <v>3638</v>
      </c>
      <c r="S1352" s="79" t="s">
        <v>4035</v>
      </c>
      <c r="T1352" s="79"/>
      <c r="U1352" s="79"/>
      <c r="V1352" s="82" t="s">
        <v>5407</v>
      </c>
      <c r="W1352" s="81">
        <v>42854.230023148149</v>
      </c>
      <c r="X1352" s="82" t="s">
        <v>6925</v>
      </c>
      <c r="Y1352" s="79"/>
      <c r="Z1352" s="79"/>
      <c r="AA1352" s="83" t="s">
        <v>8972</v>
      </c>
      <c r="AB1352" s="79"/>
      <c r="AC1352" s="79" t="b">
        <v>0</v>
      </c>
      <c r="AD1352" s="79">
        <v>1</v>
      </c>
      <c r="AE1352" s="83" t="s">
        <v>9915</v>
      </c>
      <c r="AF1352" s="79" t="b">
        <v>0</v>
      </c>
      <c r="AG1352" s="79" t="s">
        <v>9966</v>
      </c>
      <c r="AH1352" s="79"/>
      <c r="AI1352" s="83" t="s">
        <v>9915</v>
      </c>
      <c r="AJ1352" s="79" t="b">
        <v>0</v>
      </c>
      <c r="AK1352" s="79">
        <v>0</v>
      </c>
      <c r="AL1352" s="83" t="s">
        <v>9915</v>
      </c>
      <c r="AM1352" s="79" t="s">
        <v>9990</v>
      </c>
      <c r="AN1352" s="79" t="b">
        <v>0</v>
      </c>
      <c r="AO1352" s="83" t="s">
        <v>8972</v>
      </c>
      <c r="AP1352" s="79" t="s">
        <v>179</v>
      </c>
      <c r="AQ1352" s="79">
        <v>0</v>
      </c>
      <c r="AR1352" s="79">
        <v>0</v>
      </c>
      <c r="AS1352" s="79"/>
      <c r="AT1352" s="79"/>
      <c r="AU1352" s="79"/>
      <c r="AV1352" s="79"/>
      <c r="AW1352" s="79"/>
      <c r="AX1352" s="79"/>
      <c r="AY1352" s="79"/>
      <c r="AZ1352" s="79"/>
      <c r="BA1352">
        <v>1</v>
      </c>
      <c r="BB1352">
        <v>0</v>
      </c>
      <c r="BC1352" s="79" t="str">
        <f>IF(Edges[[#This Row],[Sentiment]]=0,"NEUTRAL",IF(Edges[[#This Row],[Sentiment]]=1,"POSITIVE",IF(Edges[[#This Row],[Sentiment]]=-1,"NEGATIVE")))</f>
        <v>NEUTRAL</v>
      </c>
      <c r="BD1352" s="79" t="str">
        <f>IF(Edges[[#This Row],[Vertex 1]]=Edges[[#This Row],[Vertex 2]],"HIDE","SHOW")</f>
        <v>SHOW</v>
      </c>
      <c r="BE1352" s="78" t="str">
        <f>REPLACE(INDEX(GroupVertices[Group], MATCH(Edges[[#This Row],[Vertex 1]],GroupVertices[Vertex],0)),1,1,"")</f>
        <v>EUTRAL</v>
      </c>
      <c r="BF1352" s="78" t="str">
        <f>REPLACE(INDEX(GroupVertices[Group], MATCH(Edges[[#This Row],[Vertex 2]],GroupVertices[Vertex],0)),1,1,"")</f>
        <v>eneral</v>
      </c>
    </row>
    <row r="1353" spans="1:58" hidden="1" x14ac:dyDescent="0.25">
      <c r="A1353" s="64" t="s">
        <v>1072</v>
      </c>
      <c r="B1353" s="64" t="s">
        <v>1072</v>
      </c>
      <c r="C1353" s="65"/>
      <c r="D1353" s="66"/>
      <c r="E1353" s="67"/>
      <c r="F1353" s="68"/>
      <c r="G1353" s="65" t="str">
        <f>IF(Edges[[#This Row],[Vertex 1]]=Edges[[#This Row],[Vertex 2]],"HIDE","SHOW")</f>
        <v>HIDE</v>
      </c>
      <c r="H1353" s="69"/>
      <c r="I1353" s="70"/>
      <c r="J1353" s="70"/>
      <c r="K1353" s="34"/>
      <c r="L1353" s="77"/>
      <c r="M1353" s="77"/>
      <c r="N1353" s="72"/>
      <c r="O1353" s="79" t="s">
        <v>179</v>
      </c>
      <c r="P1353" s="81">
        <v>42854.230613425927</v>
      </c>
      <c r="Q1353" s="79" t="s">
        <v>2452</v>
      </c>
      <c r="R1353" s="82" t="s">
        <v>3451</v>
      </c>
      <c r="S1353" s="79" t="s">
        <v>4019</v>
      </c>
      <c r="T1353" s="79"/>
      <c r="U1353" s="79"/>
      <c r="V1353" s="82" t="s">
        <v>5408</v>
      </c>
      <c r="W1353" s="81">
        <v>42854.230613425927</v>
      </c>
      <c r="X1353" s="82" t="s">
        <v>6926</v>
      </c>
      <c r="Y1353" s="79"/>
      <c r="Z1353" s="79"/>
      <c r="AA1353" s="83" t="s">
        <v>8973</v>
      </c>
      <c r="AB1353" s="79"/>
      <c r="AC1353" s="79" t="b">
        <v>0</v>
      </c>
      <c r="AD1353" s="79">
        <v>0</v>
      </c>
      <c r="AE1353" s="83" t="s">
        <v>9915</v>
      </c>
      <c r="AF1353" s="79" t="b">
        <v>0</v>
      </c>
      <c r="AG1353" s="79" t="s">
        <v>9963</v>
      </c>
      <c r="AH1353" s="79"/>
      <c r="AI1353" s="83" t="s">
        <v>9915</v>
      </c>
      <c r="AJ1353" s="79" t="b">
        <v>0</v>
      </c>
      <c r="AK1353" s="79">
        <v>0</v>
      </c>
      <c r="AL1353" s="83" t="s">
        <v>9915</v>
      </c>
      <c r="AM1353" s="79" t="s">
        <v>9990</v>
      </c>
      <c r="AN1353" s="79" t="b">
        <v>0</v>
      </c>
      <c r="AO1353" s="83" t="s">
        <v>8973</v>
      </c>
      <c r="AP1353" s="79" t="s">
        <v>179</v>
      </c>
      <c r="AQ1353" s="79">
        <v>0</v>
      </c>
      <c r="AR1353" s="79">
        <v>0</v>
      </c>
      <c r="AS1353" s="79"/>
      <c r="AT1353" s="79"/>
      <c r="AU1353" s="79"/>
      <c r="AV1353" s="79"/>
      <c r="AW1353" s="79"/>
      <c r="AX1353" s="79"/>
      <c r="AY1353" s="79"/>
      <c r="AZ1353" s="79"/>
      <c r="BA1353">
        <v>1</v>
      </c>
      <c r="BB1353">
        <v>0</v>
      </c>
      <c r="BC1353" s="79" t="str">
        <f>IF(Edges[[#This Row],[Sentiment]]=0,"NEUTRAL",IF(Edges[[#This Row],[Sentiment]]=1,"POSITIVE",IF(Edges[[#This Row],[Sentiment]]=-1,"NEGATIVE")))</f>
        <v>NEUTRAL</v>
      </c>
      <c r="BD1353" s="79" t="str">
        <f>IF(Edges[[#This Row],[Vertex 1]]=Edges[[#This Row],[Vertex 2]],"HIDE","SHOW")</f>
        <v>HIDE</v>
      </c>
      <c r="BE1353" s="124" t="e">
        <f>REPLACE(INDEX(GroupVertices[Group], MATCH(Edges[[#This Row],[Vertex 1]],GroupVertices[Vertex],0)),1,1,"")</f>
        <v>#N/A</v>
      </c>
      <c r="BF1353" s="124" t="e">
        <f>REPLACE(INDEX(GroupVertices[Group], MATCH(Edges[[#This Row],[Vertex 2]],GroupVertices[Vertex],0)),1,1,"")</f>
        <v>#N/A</v>
      </c>
    </row>
    <row r="1354" spans="1:58" hidden="1" x14ac:dyDescent="0.25">
      <c r="A1354" s="64" t="s">
        <v>1073</v>
      </c>
      <c r="B1354" s="64" t="s">
        <v>1073</v>
      </c>
      <c r="C1354" s="65"/>
      <c r="D1354" s="66"/>
      <c r="E1354" s="67"/>
      <c r="F1354" s="68"/>
      <c r="G1354" s="65" t="str">
        <f>IF(Edges[[#This Row],[Vertex 1]]=Edges[[#This Row],[Vertex 2]],"HIDE","SHOW")</f>
        <v>HIDE</v>
      </c>
      <c r="H1354" s="69"/>
      <c r="I1354" s="70"/>
      <c r="J1354" s="70"/>
      <c r="K1354" s="34"/>
      <c r="L1354" s="77"/>
      <c r="M1354" s="77"/>
      <c r="N1354" s="72"/>
      <c r="O1354" s="79" t="s">
        <v>179</v>
      </c>
      <c r="P1354" s="81">
        <v>42854.231805555559</v>
      </c>
      <c r="Q1354" s="79" t="s">
        <v>2453</v>
      </c>
      <c r="R1354" s="82" t="s">
        <v>3478</v>
      </c>
      <c r="S1354" s="79" t="s">
        <v>4037</v>
      </c>
      <c r="T1354" s="79"/>
      <c r="U1354" s="79"/>
      <c r="V1354" s="82" t="s">
        <v>5409</v>
      </c>
      <c r="W1354" s="81">
        <v>42854.231805555559</v>
      </c>
      <c r="X1354" s="82" t="s">
        <v>6927</v>
      </c>
      <c r="Y1354" s="79"/>
      <c r="Z1354" s="79"/>
      <c r="AA1354" s="83" t="s">
        <v>8974</v>
      </c>
      <c r="AB1354" s="79"/>
      <c r="AC1354" s="79" t="b">
        <v>0</v>
      </c>
      <c r="AD1354" s="79">
        <v>0</v>
      </c>
      <c r="AE1354" s="83" t="s">
        <v>9915</v>
      </c>
      <c r="AF1354" s="79" t="b">
        <v>0</v>
      </c>
      <c r="AG1354" s="79" t="s">
        <v>9963</v>
      </c>
      <c r="AH1354" s="79"/>
      <c r="AI1354" s="83" t="s">
        <v>9915</v>
      </c>
      <c r="AJ1354" s="79" t="b">
        <v>0</v>
      </c>
      <c r="AK1354" s="79">
        <v>0</v>
      </c>
      <c r="AL1354" s="83" t="s">
        <v>9915</v>
      </c>
      <c r="AM1354" s="79" t="s">
        <v>10040</v>
      </c>
      <c r="AN1354" s="79" t="b">
        <v>0</v>
      </c>
      <c r="AO1354" s="83" t="s">
        <v>8974</v>
      </c>
      <c r="AP1354" s="79" t="s">
        <v>179</v>
      </c>
      <c r="AQ1354" s="79">
        <v>0</v>
      </c>
      <c r="AR1354" s="79">
        <v>0</v>
      </c>
      <c r="AS1354" s="79"/>
      <c r="AT1354" s="79"/>
      <c r="AU1354" s="79"/>
      <c r="AV1354" s="79"/>
      <c r="AW1354" s="79"/>
      <c r="AX1354" s="79"/>
      <c r="AY1354" s="79"/>
      <c r="AZ1354" s="79"/>
      <c r="BA1354">
        <v>1</v>
      </c>
      <c r="BB1354">
        <v>0</v>
      </c>
      <c r="BC1354" s="79" t="str">
        <f>IF(Edges[[#This Row],[Sentiment]]=0,"NEUTRAL",IF(Edges[[#This Row],[Sentiment]]=1,"POSITIVE",IF(Edges[[#This Row],[Sentiment]]=-1,"NEGATIVE")))</f>
        <v>NEUTRAL</v>
      </c>
      <c r="BD1354" s="79" t="str">
        <f>IF(Edges[[#This Row],[Vertex 1]]=Edges[[#This Row],[Vertex 2]],"HIDE","SHOW")</f>
        <v>HIDE</v>
      </c>
      <c r="BE1354" s="124" t="e">
        <f>REPLACE(INDEX(GroupVertices[Group], MATCH(Edges[[#This Row],[Vertex 1]],GroupVertices[Vertex],0)),1,1,"")</f>
        <v>#N/A</v>
      </c>
      <c r="BF1354" s="124" t="e">
        <f>REPLACE(INDEX(GroupVertices[Group], MATCH(Edges[[#This Row],[Vertex 2]],GroupVertices[Vertex],0)),1,1,"")</f>
        <v>#N/A</v>
      </c>
    </row>
    <row r="1355" spans="1:58" x14ac:dyDescent="0.25">
      <c r="A1355" s="64" t="s">
        <v>1074</v>
      </c>
      <c r="B1355" s="64" t="s">
        <v>1544</v>
      </c>
      <c r="C1355" s="65"/>
      <c r="D1355" s="66"/>
      <c r="E1355" s="67"/>
      <c r="F1355" s="68"/>
      <c r="G1355" s="65" t="str">
        <f>IF(Edges[[#This Row],[Vertex 1]]=Edges[[#This Row],[Vertex 2]],"HIDE","SHOW")</f>
        <v>SHOW</v>
      </c>
      <c r="H1355" s="69"/>
      <c r="I1355" s="70"/>
      <c r="J1355" s="70"/>
      <c r="K1355" s="34" t="s">
        <v>65</v>
      </c>
      <c r="L1355" s="77">
        <v>1355</v>
      </c>
      <c r="M1355" s="77"/>
      <c r="N1355" s="72"/>
      <c r="O1355" s="79" t="s">
        <v>1646</v>
      </c>
      <c r="P1355" s="81">
        <v>42854.233020833337</v>
      </c>
      <c r="Q1355" s="79" t="s">
        <v>2454</v>
      </c>
      <c r="R1355" s="79"/>
      <c r="S1355" s="79"/>
      <c r="T1355" s="79" t="s">
        <v>4382</v>
      </c>
      <c r="U1355" s="79"/>
      <c r="V1355" s="82" t="s">
        <v>5410</v>
      </c>
      <c r="W1355" s="81">
        <v>42854.233020833337</v>
      </c>
      <c r="X1355" s="82" t="s">
        <v>6928</v>
      </c>
      <c r="Y1355" s="79"/>
      <c r="Z1355" s="79"/>
      <c r="AA1355" s="83" t="s">
        <v>8975</v>
      </c>
      <c r="AB1355" s="79"/>
      <c r="AC1355" s="79" t="b">
        <v>0</v>
      </c>
      <c r="AD1355" s="79">
        <v>0</v>
      </c>
      <c r="AE1355" s="83" t="s">
        <v>9915</v>
      </c>
      <c r="AF1355" s="79" t="b">
        <v>0</v>
      </c>
      <c r="AG1355" s="79" t="s">
        <v>9963</v>
      </c>
      <c r="AH1355" s="79"/>
      <c r="AI1355" s="83" t="s">
        <v>9915</v>
      </c>
      <c r="AJ1355" s="79" t="b">
        <v>0</v>
      </c>
      <c r="AK1355" s="79">
        <v>3</v>
      </c>
      <c r="AL1355" s="83" t="s">
        <v>9742</v>
      </c>
      <c r="AM1355" s="79" t="s">
        <v>9991</v>
      </c>
      <c r="AN1355" s="79" t="b">
        <v>0</v>
      </c>
      <c r="AO1355" s="83" t="s">
        <v>9742</v>
      </c>
      <c r="AP1355" s="79" t="s">
        <v>179</v>
      </c>
      <c r="AQ1355" s="79">
        <v>0</v>
      </c>
      <c r="AR1355" s="79">
        <v>0</v>
      </c>
      <c r="AS1355" s="79"/>
      <c r="AT1355" s="79"/>
      <c r="AU1355" s="79"/>
      <c r="AV1355" s="79"/>
      <c r="AW1355" s="79"/>
      <c r="AX1355" s="79"/>
      <c r="AY1355" s="79"/>
      <c r="AZ1355" s="79"/>
      <c r="BA1355">
        <v>1</v>
      </c>
      <c r="BB1355">
        <v>0</v>
      </c>
      <c r="BC1355" s="79" t="str">
        <f>IF(Edges[[#This Row],[Sentiment]]=0,"NEUTRAL",IF(Edges[[#This Row],[Sentiment]]=1,"POSITIVE",IF(Edges[[#This Row],[Sentiment]]=-1,"NEGATIVE")))</f>
        <v>NEUTRAL</v>
      </c>
      <c r="BD1355" s="79" t="str">
        <f>IF(Edges[[#This Row],[Vertex 1]]=Edges[[#This Row],[Vertex 2]],"HIDE","SHOW")</f>
        <v>SHOW</v>
      </c>
      <c r="BE1355" s="78" t="str">
        <f>REPLACE(INDEX(GroupVertices[Group], MATCH(Edges[[#This Row],[Vertex 1]],GroupVertices[Vertex],0)),1,1,"")</f>
        <v>EUTRAL</v>
      </c>
      <c r="BF1355" s="78" t="str">
        <f>REPLACE(INDEX(GroupVertices[Group], MATCH(Edges[[#This Row],[Vertex 2]],GroupVertices[Vertex],0)),1,1,"")</f>
        <v>eneral</v>
      </c>
    </row>
    <row r="1356" spans="1:58" x14ac:dyDescent="0.25">
      <c r="A1356" s="64" t="s">
        <v>1074</v>
      </c>
      <c r="B1356" s="64" t="s">
        <v>1497</v>
      </c>
      <c r="C1356" s="65"/>
      <c r="D1356" s="66"/>
      <c r="E1356" s="67"/>
      <c r="F1356" s="68"/>
      <c r="G1356" s="65" t="str">
        <f>IF(Edges[[#This Row],[Vertex 1]]=Edges[[#This Row],[Vertex 2]],"HIDE","SHOW")</f>
        <v>SHOW</v>
      </c>
      <c r="H1356" s="69"/>
      <c r="I1356" s="70"/>
      <c r="J1356" s="70"/>
      <c r="K1356" s="34" t="s">
        <v>65</v>
      </c>
      <c r="L1356" s="77">
        <v>1356</v>
      </c>
      <c r="M1356" s="77"/>
      <c r="N1356" s="72"/>
      <c r="O1356" s="79" t="s">
        <v>1646</v>
      </c>
      <c r="P1356" s="81">
        <v>42854.233020833337</v>
      </c>
      <c r="Q1356" s="79" t="s">
        <v>2454</v>
      </c>
      <c r="R1356" s="79"/>
      <c r="S1356" s="79"/>
      <c r="T1356" s="79" t="s">
        <v>4382</v>
      </c>
      <c r="U1356" s="79"/>
      <c r="V1356" s="82" t="s">
        <v>5410</v>
      </c>
      <c r="W1356" s="81">
        <v>42854.233020833337</v>
      </c>
      <c r="X1356" s="82" t="s">
        <v>6928</v>
      </c>
      <c r="Y1356" s="79"/>
      <c r="Z1356" s="79"/>
      <c r="AA1356" s="83" t="s">
        <v>8975</v>
      </c>
      <c r="AB1356" s="79"/>
      <c r="AC1356" s="79" t="b">
        <v>0</v>
      </c>
      <c r="AD1356" s="79">
        <v>0</v>
      </c>
      <c r="AE1356" s="83" t="s">
        <v>9915</v>
      </c>
      <c r="AF1356" s="79" t="b">
        <v>0</v>
      </c>
      <c r="AG1356" s="79" t="s">
        <v>9963</v>
      </c>
      <c r="AH1356" s="79"/>
      <c r="AI1356" s="83" t="s">
        <v>9915</v>
      </c>
      <c r="AJ1356" s="79" t="b">
        <v>0</v>
      </c>
      <c r="AK1356" s="79">
        <v>3</v>
      </c>
      <c r="AL1356" s="83" t="s">
        <v>9742</v>
      </c>
      <c r="AM1356" s="79" t="s">
        <v>9991</v>
      </c>
      <c r="AN1356" s="79" t="b">
        <v>0</v>
      </c>
      <c r="AO1356" s="83" t="s">
        <v>9742</v>
      </c>
      <c r="AP1356" s="79" t="s">
        <v>179</v>
      </c>
      <c r="AQ1356" s="79">
        <v>0</v>
      </c>
      <c r="AR1356" s="79">
        <v>0</v>
      </c>
      <c r="AS1356" s="79"/>
      <c r="AT1356" s="79"/>
      <c r="AU1356" s="79"/>
      <c r="AV1356" s="79"/>
      <c r="AW1356" s="79"/>
      <c r="AX1356" s="79"/>
      <c r="AY1356" s="79"/>
      <c r="AZ1356" s="79"/>
      <c r="BA1356">
        <v>1</v>
      </c>
      <c r="BB1356">
        <v>0</v>
      </c>
      <c r="BC1356" s="79" t="str">
        <f>IF(Edges[[#This Row],[Sentiment]]=0,"NEUTRAL",IF(Edges[[#This Row],[Sentiment]]=1,"POSITIVE",IF(Edges[[#This Row],[Sentiment]]=-1,"NEGATIVE")))</f>
        <v>NEUTRAL</v>
      </c>
      <c r="BD1356" s="79" t="str">
        <f>IF(Edges[[#This Row],[Vertex 1]]=Edges[[#This Row],[Vertex 2]],"HIDE","SHOW")</f>
        <v>SHOW</v>
      </c>
      <c r="BE1356" s="78" t="str">
        <f>REPLACE(INDEX(GroupVertices[Group], MATCH(Edges[[#This Row],[Vertex 1]],GroupVertices[Vertex],0)),1,1,"")</f>
        <v>EUTRAL</v>
      </c>
      <c r="BF1356" s="78" t="str">
        <f>REPLACE(INDEX(GroupVertices[Group], MATCH(Edges[[#This Row],[Vertex 2]],GroupVertices[Vertex],0)),1,1,"")</f>
        <v>OSITIVE</v>
      </c>
    </row>
    <row r="1357" spans="1:58" x14ac:dyDescent="0.25">
      <c r="A1357" s="64" t="s">
        <v>1075</v>
      </c>
      <c r="B1357" s="64" t="s">
        <v>1401</v>
      </c>
      <c r="C1357" s="65"/>
      <c r="D1357" s="66"/>
      <c r="E1357" s="67"/>
      <c r="F1357" s="68"/>
      <c r="G1357" s="65" t="str">
        <f>IF(Edges[[#This Row],[Vertex 1]]=Edges[[#This Row],[Vertex 2]],"HIDE","SHOW")</f>
        <v>SHOW</v>
      </c>
      <c r="H1357" s="69"/>
      <c r="I1357" s="70"/>
      <c r="J1357" s="70"/>
      <c r="K1357" s="34" t="s">
        <v>65</v>
      </c>
      <c r="L1357" s="77">
        <v>1357</v>
      </c>
      <c r="M1357" s="77"/>
      <c r="N1357" s="72"/>
      <c r="O1357" s="79" t="s">
        <v>1646</v>
      </c>
      <c r="P1357" s="81">
        <v>42854.248865740738</v>
      </c>
      <c r="Q1357" s="79" t="s">
        <v>2302</v>
      </c>
      <c r="R1357" s="82" t="s">
        <v>3572</v>
      </c>
      <c r="S1357" s="79" t="s">
        <v>4050</v>
      </c>
      <c r="T1357" s="79"/>
      <c r="U1357" s="79"/>
      <c r="V1357" s="82" t="s">
        <v>5411</v>
      </c>
      <c r="W1357" s="81">
        <v>42854.248865740738</v>
      </c>
      <c r="X1357" s="82" t="s">
        <v>6929</v>
      </c>
      <c r="Y1357" s="79"/>
      <c r="Z1357" s="79"/>
      <c r="AA1357" s="83" t="s">
        <v>8976</v>
      </c>
      <c r="AB1357" s="79"/>
      <c r="AC1357" s="79" t="b">
        <v>0</v>
      </c>
      <c r="AD1357" s="79">
        <v>0</v>
      </c>
      <c r="AE1357" s="83" t="s">
        <v>9915</v>
      </c>
      <c r="AF1357" s="79" t="b">
        <v>0</v>
      </c>
      <c r="AG1357" s="79" t="s">
        <v>9963</v>
      </c>
      <c r="AH1357" s="79"/>
      <c r="AI1357" s="83" t="s">
        <v>9915</v>
      </c>
      <c r="AJ1357" s="79" t="b">
        <v>0</v>
      </c>
      <c r="AK1357" s="79">
        <v>18</v>
      </c>
      <c r="AL1357" s="83" t="s">
        <v>9500</v>
      </c>
      <c r="AM1357" s="79" t="s">
        <v>9991</v>
      </c>
      <c r="AN1357" s="79" t="b">
        <v>0</v>
      </c>
      <c r="AO1357" s="83" t="s">
        <v>9500</v>
      </c>
      <c r="AP1357" s="79" t="s">
        <v>179</v>
      </c>
      <c r="AQ1357" s="79">
        <v>0</v>
      </c>
      <c r="AR1357" s="79">
        <v>0</v>
      </c>
      <c r="AS1357" s="79"/>
      <c r="AT1357" s="79"/>
      <c r="AU1357" s="79"/>
      <c r="AV1357" s="79"/>
      <c r="AW1357" s="79"/>
      <c r="AX1357" s="79"/>
      <c r="AY1357" s="79"/>
      <c r="AZ1357" s="79"/>
      <c r="BA1357">
        <v>1</v>
      </c>
      <c r="BB1357">
        <v>0</v>
      </c>
      <c r="BC1357" s="79" t="str">
        <f>IF(Edges[[#This Row],[Sentiment]]=0,"NEUTRAL",IF(Edges[[#This Row],[Sentiment]]=1,"POSITIVE",IF(Edges[[#This Row],[Sentiment]]=-1,"NEGATIVE")))</f>
        <v>NEUTRAL</v>
      </c>
      <c r="BD1357" s="79" t="str">
        <f>IF(Edges[[#This Row],[Vertex 1]]=Edges[[#This Row],[Vertex 2]],"HIDE","SHOW")</f>
        <v>SHOW</v>
      </c>
      <c r="BE1357" s="78" t="str">
        <f>REPLACE(INDEX(GroupVertices[Group], MATCH(Edges[[#This Row],[Vertex 1]],GroupVertices[Vertex],0)),1,1,"")</f>
        <v>EUTRAL</v>
      </c>
      <c r="BF1357" s="78" t="str">
        <f>REPLACE(INDEX(GroupVertices[Group], MATCH(Edges[[#This Row],[Vertex 2]],GroupVertices[Vertex],0)),1,1,"")</f>
        <v>eneral</v>
      </c>
    </row>
    <row r="1358" spans="1:58" x14ac:dyDescent="0.25">
      <c r="A1358" s="64" t="s">
        <v>1076</v>
      </c>
      <c r="B1358" s="64" t="s">
        <v>1612</v>
      </c>
      <c r="C1358" s="65"/>
      <c r="D1358" s="66"/>
      <c r="E1358" s="67"/>
      <c r="F1358" s="68"/>
      <c r="G1358" s="65" t="str">
        <f>IF(Edges[[#This Row],[Vertex 1]]=Edges[[#This Row],[Vertex 2]],"HIDE","SHOW")</f>
        <v>SHOW</v>
      </c>
      <c r="H1358" s="69"/>
      <c r="I1358" s="70"/>
      <c r="J1358" s="70"/>
      <c r="K1358" s="34" t="s">
        <v>65</v>
      </c>
      <c r="L1358" s="77">
        <v>1358</v>
      </c>
      <c r="M1358" s="77"/>
      <c r="N1358" s="72"/>
      <c r="O1358" s="79" t="s">
        <v>1646</v>
      </c>
      <c r="P1358" s="81">
        <v>42854.259594907409</v>
      </c>
      <c r="Q1358" s="79" t="s">
        <v>2455</v>
      </c>
      <c r="R1358" s="79"/>
      <c r="S1358" s="79"/>
      <c r="T1358" s="79"/>
      <c r="U1358" s="79"/>
      <c r="V1358" s="82" t="s">
        <v>5412</v>
      </c>
      <c r="W1358" s="81">
        <v>42854.259594907409</v>
      </c>
      <c r="X1358" s="82" t="s">
        <v>6930</v>
      </c>
      <c r="Y1358" s="79"/>
      <c r="Z1358" s="79"/>
      <c r="AA1358" s="83" t="s">
        <v>8977</v>
      </c>
      <c r="AB1358" s="79"/>
      <c r="AC1358" s="79" t="b">
        <v>0</v>
      </c>
      <c r="AD1358" s="79">
        <v>1</v>
      </c>
      <c r="AE1358" s="83" t="s">
        <v>9915</v>
      </c>
      <c r="AF1358" s="79" t="b">
        <v>0</v>
      </c>
      <c r="AG1358" s="79" t="s">
        <v>9963</v>
      </c>
      <c r="AH1358" s="79"/>
      <c r="AI1358" s="83" t="s">
        <v>9915</v>
      </c>
      <c r="AJ1358" s="79" t="b">
        <v>0</v>
      </c>
      <c r="AK1358" s="79">
        <v>0</v>
      </c>
      <c r="AL1358" s="83" t="s">
        <v>9915</v>
      </c>
      <c r="AM1358" s="79" t="s">
        <v>9991</v>
      </c>
      <c r="AN1358" s="79" t="b">
        <v>0</v>
      </c>
      <c r="AO1358" s="83" t="s">
        <v>8977</v>
      </c>
      <c r="AP1358" s="79" t="s">
        <v>179</v>
      </c>
      <c r="AQ1358" s="79">
        <v>0</v>
      </c>
      <c r="AR1358" s="79">
        <v>0</v>
      </c>
      <c r="AS1358" s="79"/>
      <c r="AT1358" s="79"/>
      <c r="AU1358" s="79"/>
      <c r="AV1358" s="79"/>
      <c r="AW1358" s="79"/>
      <c r="AX1358" s="79"/>
      <c r="AY1358" s="79"/>
      <c r="AZ1358" s="79"/>
      <c r="BA1358">
        <v>1</v>
      </c>
      <c r="BB1358">
        <v>0</v>
      </c>
      <c r="BC1358" s="79" t="str">
        <f>IF(Edges[[#This Row],[Sentiment]]=0,"NEUTRAL",IF(Edges[[#This Row],[Sentiment]]=1,"POSITIVE",IF(Edges[[#This Row],[Sentiment]]=-1,"NEGATIVE")))</f>
        <v>NEUTRAL</v>
      </c>
      <c r="BD1358" s="79" t="str">
        <f>IF(Edges[[#This Row],[Vertex 1]]=Edges[[#This Row],[Vertex 2]],"HIDE","SHOW")</f>
        <v>SHOW</v>
      </c>
      <c r="BE1358" s="78" t="str">
        <f>REPLACE(INDEX(GroupVertices[Group], MATCH(Edges[[#This Row],[Vertex 1]],GroupVertices[Vertex],0)),1,1,"")</f>
        <v>EUTRAL</v>
      </c>
      <c r="BF1358" s="78" t="str">
        <f>REPLACE(INDEX(GroupVertices[Group], MATCH(Edges[[#This Row],[Vertex 2]],GroupVertices[Vertex],0)),1,1,"")</f>
        <v>EUTRAL</v>
      </c>
    </row>
    <row r="1359" spans="1:58" x14ac:dyDescent="0.25">
      <c r="A1359" s="64" t="s">
        <v>1076</v>
      </c>
      <c r="B1359" s="64" t="s">
        <v>1613</v>
      </c>
      <c r="C1359" s="65"/>
      <c r="D1359" s="66"/>
      <c r="E1359" s="67"/>
      <c r="F1359" s="68"/>
      <c r="G1359" s="65" t="str">
        <f>IF(Edges[[#This Row],[Vertex 1]]=Edges[[#This Row],[Vertex 2]],"HIDE","SHOW")</f>
        <v>SHOW</v>
      </c>
      <c r="H1359" s="69"/>
      <c r="I1359" s="70"/>
      <c r="J1359" s="70"/>
      <c r="K1359" s="34" t="s">
        <v>65</v>
      </c>
      <c r="L1359" s="77">
        <v>1359</v>
      </c>
      <c r="M1359" s="77"/>
      <c r="N1359" s="72"/>
      <c r="O1359" s="79" t="s">
        <v>1646</v>
      </c>
      <c r="P1359" s="81">
        <v>42854.259594907409</v>
      </c>
      <c r="Q1359" s="79" t="s">
        <v>2455</v>
      </c>
      <c r="R1359" s="79"/>
      <c r="S1359" s="79"/>
      <c r="T1359" s="79"/>
      <c r="U1359" s="79"/>
      <c r="V1359" s="82" t="s">
        <v>5412</v>
      </c>
      <c r="W1359" s="81">
        <v>42854.259594907409</v>
      </c>
      <c r="X1359" s="82" t="s">
        <v>6930</v>
      </c>
      <c r="Y1359" s="79"/>
      <c r="Z1359" s="79"/>
      <c r="AA1359" s="83" t="s">
        <v>8977</v>
      </c>
      <c r="AB1359" s="79"/>
      <c r="AC1359" s="79" t="b">
        <v>0</v>
      </c>
      <c r="AD1359" s="79">
        <v>1</v>
      </c>
      <c r="AE1359" s="83" t="s">
        <v>9915</v>
      </c>
      <c r="AF1359" s="79" t="b">
        <v>0</v>
      </c>
      <c r="AG1359" s="79" t="s">
        <v>9963</v>
      </c>
      <c r="AH1359" s="79"/>
      <c r="AI1359" s="83" t="s">
        <v>9915</v>
      </c>
      <c r="AJ1359" s="79" t="b">
        <v>0</v>
      </c>
      <c r="AK1359" s="79">
        <v>0</v>
      </c>
      <c r="AL1359" s="83" t="s">
        <v>9915</v>
      </c>
      <c r="AM1359" s="79" t="s">
        <v>9991</v>
      </c>
      <c r="AN1359" s="79" t="b">
        <v>0</v>
      </c>
      <c r="AO1359" s="83" t="s">
        <v>8977</v>
      </c>
      <c r="AP1359" s="79" t="s">
        <v>179</v>
      </c>
      <c r="AQ1359" s="79">
        <v>0</v>
      </c>
      <c r="AR1359" s="79">
        <v>0</v>
      </c>
      <c r="AS1359" s="79"/>
      <c r="AT1359" s="79"/>
      <c r="AU1359" s="79"/>
      <c r="AV1359" s="79"/>
      <c r="AW1359" s="79"/>
      <c r="AX1359" s="79"/>
      <c r="AY1359" s="79"/>
      <c r="AZ1359" s="79"/>
      <c r="BA1359">
        <v>1</v>
      </c>
      <c r="BB1359">
        <v>0</v>
      </c>
      <c r="BC1359" s="79" t="str">
        <f>IF(Edges[[#This Row],[Sentiment]]=0,"NEUTRAL",IF(Edges[[#This Row],[Sentiment]]=1,"POSITIVE",IF(Edges[[#This Row],[Sentiment]]=-1,"NEGATIVE")))</f>
        <v>NEUTRAL</v>
      </c>
      <c r="BD1359" s="79" t="str">
        <f>IF(Edges[[#This Row],[Vertex 1]]=Edges[[#This Row],[Vertex 2]],"HIDE","SHOW")</f>
        <v>SHOW</v>
      </c>
      <c r="BE1359" s="78" t="str">
        <f>REPLACE(INDEX(GroupVertices[Group], MATCH(Edges[[#This Row],[Vertex 1]],GroupVertices[Vertex],0)),1,1,"")</f>
        <v>EUTRAL</v>
      </c>
      <c r="BF1359" s="78" t="str">
        <f>REPLACE(INDEX(GroupVertices[Group], MATCH(Edges[[#This Row],[Vertex 2]],GroupVertices[Vertex],0)),1,1,"")</f>
        <v>EUTRAL</v>
      </c>
    </row>
    <row r="1360" spans="1:58" x14ac:dyDescent="0.25">
      <c r="A1360" s="64" t="s">
        <v>1076</v>
      </c>
      <c r="B1360" s="64" t="s">
        <v>1614</v>
      </c>
      <c r="C1360" s="65"/>
      <c r="D1360" s="66"/>
      <c r="E1360" s="67"/>
      <c r="F1360" s="68"/>
      <c r="G1360" s="65" t="str">
        <f>IF(Edges[[#This Row],[Vertex 1]]=Edges[[#This Row],[Vertex 2]],"HIDE","SHOW")</f>
        <v>SHOW</v>
      </c>
      <c r="H1360" s="69"/>
      <c r="I1360" s="70"/>
      <c r="J1360" s="70"/>
      <c r="K1360" s="34" t="s">
        <v>65</v>
      </c>
      <c r="L1360" s="77">
        <v>1360</v>
      </c>
      <c r="M1360" s="77"/>
      <c r="N1360" s="72"/>
      <c r="O1360" s="79" t="s">
        <v>1646</v>
      </c>
      <c r="P1360" s="81">
        <v>42854.259594907409</v>
      </c>
      <c r="Q1360" s="79" t="s">
        <v>2455</v>
      </c>
      <c r="R1360" s="79"/>
      <c r="S1360" s="79"/>
      <c r="T1360" s="79"/>
      <c r="U1360" s="79"/>
      <c r="V1360" s="82" t="s">
        <v>5412</v>
      </c>
      <c r="W1360" s="81">
        <v>42854.259594907409</v>
      </c>
      <c r="X1360" s="82" t="s">
        <v>6930</v>
      </c>
      <c r="Y1360" s="79"/>
      <c r="Z1360" s="79"/>
      <c r="AA1360" s="83" t="s">
        <v>8977</v>
      </c>
      <c r="AB1360" s="79"/>
      <c r="AC1360" s="79" t="b">
        <v>0</v>
      </c>
      <c r="AD1360" s="79">
        <v>1</v>
      </c>
      <c r="AE1360" s="83" t="s">
        <v>9915</v>
      </c>
      <c r="AF1360" s="79" t="b">
        <v>0</v>
      </c>
      <c r="AG1360" s="79" t="s">
        <v>9963</v>
      </c>
      <c r="AH1360" s="79"/>
      <c r="AI1360" s="83" t="s">
        <v>9915</v>
      </c>
      <c r="AJ1360" s="79" t="b">
        <v>0</v>
      </c>
      <c r="AK1360" s="79">
        <v>0</v>
      </c>
      <c r="AL1360" s="83" t="s">
        <v>9915</v>
      </c>
      <c r="AM1360" s="79" t="s">
        <v>9991</v>
      </c>
      <c r="AN1360" s="79" t="b">
        <v>0</v>
      </c>
      <c r="AO1360" s="83" t="s">
        <v>8977</v>
      </c>
      <c r="AP1360" s="79" t="s">
        <v>179</v>
      </c>
      <c r="AQ1360" s="79">
        <v>0</v>
      </c>
      <c r="AR1360" s="79">
        <v>0</v>
      </c>
      <c r="AS1360" s="79"/>
      <c r="AT1360" s="79"/>
      <c r="AU1360" s="79"/>
      <c r="AV1360" s="79"/>
      <c r="AW1360" s="79"/>
      <c r="AX1360" s="79"/>
      <c r="AY1360" s="79"/>
      <c r="AZ1360" s="79"/>
      <c r="BA1360">
        <v>1</v>
      </c>
      <c r="BB1360">
        <v>0</v>
      </c>
      <c r="BC1360" s="79" t="str">
        <f>IF(Edges[[#This Row],[Sentiment]]=0,"NEUTRAL",IF(Edges[[#This Row],[Sentiment]]=1,"POSITIVE",IF(Edges[[#This Row],[Sentiment]]=-1,"NEGATIVE")))</f>
        <v>NEUTRAL</v>
      </c>
      <c r="BD1360" s="79" t="str">
        <f>IF(Edges[[#This Row],[Vertex 1]]=Edges[[#This Row],[Vertex 2]],"HIDE","SHOW")</f>
        <v>SHOW</v>
      </c>
      <c r="BE1360" s="78" t="str">
        <f>REPLACE(INDEX(GroupVertices[Group], MATCH(Edges[[#This Row],[Vertex 1]],GroupVertices[Vertex],0)),1,1,"")</f>
        <v>EUTRAL</v>
      </c>
      <c r="BF1360" s="78" t="str">
        <f>REPLACE(INDEX(GroupVertices[Group], MATCH(Edges[[#This Row],[Vertex 2]],GroupVertices[Vertex],0)),1,1,"")</f>
        <v>EUTRAL</v>
      </c>
    </row>
    <row r="1361" spans="1:58" x14ac:dyDescent="0.25">
      <c r="A1361" s="64" t="s">
        <v>1076</v>
      </c>
      <c r="B1361" s="64" t="s">
        <v>1615</v>
      </c>
      <c r="C1361" s="65"/>
      <c r="D1361" s="66"/>
      <c r="E1361" s="67"/>
      <c r="F1361" s="68"/>
      <c r="G1361" s="65" t="str">
        <f>IF(Edges[[#This Row],[Vertex 1]]=Edges[[#This Row],[Vertex 2]],"HIDE","SHOW")</f>
        <v>SHOW</v>
      </c>
      <c r="H1361" s="69"/>
      <c r="I1361" s="70"/>
      <c r="J1361" s="70"/>
      <c r="K1361" s="34" t="s">
        <v>65</v>
      </c>
      <c r="L1361" s="77">
        <v>1361</v>
      </c>
      <c r="M1361" s="77"/>
      <c r="N1361" s="72"/>
      <c r="O1361" s="79" t="s">
        <v>1646</v>
      </c>
      <c r="P1361" s="81">
        <v>42854.259594907409</v>
      </c>
      <c r="Q1361" s="79" t="s">
        <v>2455</v>
      </c>
      <c r="R1361" s="79"/>
      <c r="S1361" s="79"/>
      <c r="T1361" s="79"/>
      <c r="U1361" s="79"/>
      <c r="V1361" s="82" t="s">
        <v>5412</v>
      </c>
      <c r="W1361" s="81">
        <v>42854.259594907409</v>
      </c>
      <c r="X1361" s="82" t="s">
        <v>6930</v>
      </c>
      <c r="Y1361" s="79"/>
      <c r="Z1361" s="79"/>
      <c r="AA1361" s="83" t="s">
        <v>8977</v>
      </c>
      <c r="AB1361" s="79"/>
      <c r="AC1361" s="79" t="b">
        <v>0</v>
      </c>
      <c r="AD1361" s="79">
        <v>1</v>
      </c>
      <c r="AE1361" s="83" t="s">
        <v>9915</v>
      </c>
      <c r="AF1361" s="79" t="b">
        <v>0</v>
      </c>
      <c r="AG1361" s="79" t="s">
        <v>9963</v>
      </c>
      <c r="AH1361" s="79"/>
      <c r="AI1361" s="83" t="s">
        <v>9915</v>
      </c>
      <c r="AJ1361" s="79" t="b">
        <v>0</v>
      </c>
      <c r="AK1361" s="79">
        <v>0</v>
      </c>
      <c r="AL1361" s="83" t="s">
        <v>9915</v>
      </c>
      <c r="AM1361" s="79" t="s">
        <v>9991</v>
      </c>
      <c r="AN1361" s="79" t="b">
        <v>0</v>
      </c>
      <c r="AO1361" s="83" t="s">
        <v>8977</v>
      </c>
      <c r="AP1361" s="79" t="s">
        <v>179</v>
      </c>
      <c r="AQ1361" s="79">
        <v>0</v>
      </c>
      <c r="AR1361" s="79">
        <v>0</v>
      </c>
      <c r="AS1361" s="79"/>
      <c r="AT1361" s="79"/>
      <c r="AU1361" s="79"/>
      <c r="AV1361" s="79"/>
      <c r="AW1361" s="79"/>
      <c r="AX1361" s="79"/>
      <c r="AY1361" s="79"/>
      <c r="AZ1361" s="79"/>
      <c r="BA1361">
        <v>1</v>
      </c>
      <c r="BB1361">
        <v>0</v>
      </c>
      <c r="BC1361" s="79" t="str">
        <f>IF(Edges[[#This Row],[Sentiment]]=0,"NEUTRAL",IF(Edges[[#This Row],[Sentiment]]=1,"POSITIVE",IF(Edges[[#This Row],[Sentiment]]=-1,"NEGATIVE")))</f>
        <v>NEUTRAL</v>
      </c>
      <c r="BD1361" s="79" t="str">
        <f>IF(Edges[[#This Row],[Vertex 1]]=Edges[[#This Row],[Vertex 2]],"HIDE","SHOW")</f>
        <v>SHOW</v>
      </c>
      <c r="BE1361" s="78" t="str">
        <f>REPLACE(INDEX(GroupVertices[Group], MATCH(Edges[[#This Row],[Vertex 1]],GroupVertices[Vertex],0)),1,1,"")</f>
        <v>EUTRAL</v>
      </c>
      <c r="BF1361" s="78" t="str">
        <f>REPLACE(INDEX(GroupVertices[Group], MATCH(Edges[[#This Row],[Vertex 2]],GroupVertices[Vertex],0)),1,1,"")</f>
        <v>EUTRAL</v>
      </c>
    </row>
    <row r="1362" spans="1:58" x14ac:dyDescent="0.25">
      <c r="A1362" s="64" t="s">
        <v>1077</v>
      </c>
      <c r="B1362" s="64" t="s">
        <v>1616</v>
      </c>
      <c r="C1362" s="65"/>
      <c r="D1362" s="66"/>
      <c r="E1362" s="67"/>
      <c r="F1362" s="68"/>
      <c r="G1362" s="65" t="str">
        <f>IF(Edges[[#This Row],[Vertex 1]]=Edges[[#This Row],[Vertex 2]],"HIDE","SHOW")</f>
        <v>SHOW</v>
      </c>
      <c r="H1362" s="69"/>
      <c r="I1362" s="70"/>
      <c r="J1362" s="70"/>
      <c r="K1362" s="34" t="s">
        <v>65</v>
      </c>
      <c r="L1362" s="77">
        <v>1362</v>
      </c>
      <c r="M1362" s="77"/>
      <c r="N1362" s="72"/>
      <c r="O1362" s="79" t="s">
        <v>1647</v>
      </c>
      <c r="P1362" s="81">
        <v>42854.261284722219</v>
      </c>
      <c r="Q1362" s="79" t="s">
        <v>2456</v>
      </c>
      <c r="R1362" s="79"/>
      <c r="S1362" s="79"/>
      <c r="T1362" s="79"/>
      <c r="U1362" s="79"/>
      <c r="V1362" s="82" t="s">
        <v>5413</v>
      </c>
      <c r="W1362" s="81">
        <v>42854.261284722219</v>
      </c>
      <c r="X1362" s="82" t="s">
        <v>6931</v>
      </c>
      <c r="Y1362" s="79"/>
      <c r="Z1362" s="79"/>
      <c r="AA1362" s="83" t="s">
        <v>8978</v>
      </c>
      <c r="AB1362" s="83" t="s">
        <v>9900</v>
      </c>
      <c r="AC1362" s="79" t="b">
        <v>0</v>
      </c>
      <c r="AD1362" s="79">
        <v>0</v>
      </c>
      <c r="AE1362" s="83" t="s">
        <v>9944</v>
      </c>
      <c r="AF1362" s="79" t="b">
        <v>0</v>
      </c>
      <c r="AG1362" s="79" t="s">
        <v>9963</v>
      </c>
      <c r="AH1362" s="79"/>
      <c r="AI1362" s="83" t="s">
        <v>9915</v>
      </c>
      <c r="AJ1362" s="79" t="b">
        <v>0</v>
      </c>
      <c r="AK1362" s="79">
        <v>0</v>
      </c>
      <c r="AL1362" s="83" t="s">
        <v>9915</v>
      </c>
      <c r="AM1362" s="79" t="s">
        <v>9991</v>
      </c>
      <c r="AN1362" s="79" t="b">
        <v>0</v>
      </c>
      <c r="AO1362" s="83" t="s">
        <v>9900</v>
      </c>
      <c r="AP1362" s="79" t="s">
        <v>179</v>
      </c>
      <c r="AQ1362" s="79">
        <v>0</v>
      </c>
      <c r="AR1362" s="79">
        <v>0</v>
      </c>
      <c r="AS1362" s="79"/>
      <c r="AT1362" s="79"/>
      <c r="AU1362" s="79"/>
      <c r="AV1362" s="79"/>
      <c r="AW1362" s="79"/>
      <c r="AX1362" s="79"/>
      <c r="AY1362" s="79"/>
      <c r="AZ1362" s="79"/>
      <c r="BA1362">
        <v>1</v>
      </c>
      <c r="BB1362">
        <v>0</v>
      </c>
      <c r="BC1362" s="79" t="str">
        <f>IF(Edges[[#This Row],[Sentiment]]=0,"NEUTRAL",IF(Edges[[#This Row],[Sentiment]]=1,"POSITIVE",IF(Edges[[#This Row],[Sentiment]]=-1,"NEGATIVE")))</f>
        <v>NEUTRAL</v>
      </c>
      <c r="BD1362" s="79" t="str">
        <f>IF(Edges[[#This Row],[Vertex 1]]=Edges[[#This Row],[Vertex 2]],"HIDE","SHOW")</f>
        <v>SHOW</v>
      </c>
      <c r="BE1362" s="78" t="str">
        <f>REPLACE(INDEX(GroupVertices[Group], MATCH(Edges[[#This Row],[Vertex 1]],GroupVertices[Vertex],0)),1,1,"")</f>
        <v>EUTRAL</v>
      </c>
      <c r="BF1362" s="78" t="str">
        <f>REPLACE(INDEX(GroupVertices[Group], MATCH(Edges[[#This Row],[Vertex 2]],GroupVertices[Vertex],0)),1,1,"")</f>
        <v>EUTRAL</v>
      </c>
    </row>
    <row r="1363" spans="1:58" x14ac:dyDescent="0.25">
      <c r="A1363" s="64" t="s">
        <v>1078</v>
      </c>
      <c r="B1363" s="64" t="s">
        <v>1281</v>
      </c>
      <c r="C1363" s="65"/>
      <c r="D1363" s="66"/>
      <c r="E1363" s="67"/>
      <c r="F1363" s="68"/>
      <c r="G1363" s="65" t="str">
        <f>IF(Edges[[#This Row],[Vertex 1]]=Edges[[#This Row],[Vertex 2]],"HIDE","SHOW")</f>
        <v>SHOW</v>
      </c>
      <c r="H1363" s="69"/>
      <c r="I1363" s="70"/>
      <c r="J1363" s="70"/>
      <c r="K1363" s="34" t="s">
        <v>65</v>
      </c>
      <c r="L1363" s="77">
        <v>1363</v>
      </c>
      <c r="M1363" s="77"/>
      <c r="N1363" s="72"/>
      <c r="O1363" s="79" t="s">
        <v>1646</v>
      </c>
      <c r="P1363" s="81">
        <v>42853.271331018521</v>
      </c>
      <c r="Q1363" s="79" t="s">
        <v>2457</v>
      </c>
      <c r="R1363" s="82" t="s">
        <v>3419</v>
      </c>
      <c r="S1363" s="79" t="s">
        <v>4111</v>
      </c>
      <c r="T1363" s="79"/>
      <c r="U1363" s="79"/>
      <c r="V1363" s="82" t="s">
        <v>5414</v>
      </c>
      <c r="W1363" s="81">
        <v>42853.271331018521</v>
      </c>
      <c r="X1363" s="82" t="s">
        <v>6932</v>
      </c>
      <c r="Y1363" s="79"/>
      <c r="Z1363" s="79"/>
      <c r="AA1363" s="83" t="s">
        <v>8979</v>
      </c>
      <c r="AB1363" s="79"/>
      <c r="AC1363" s="79" t="b">
        <v>0</v>
      </c>
      <c r="AD1363" s="79">
        <v>2</v>
      </c>
      <c r="AE1363" s="83" t="s">
        <v>9915</v>
      </c>
      <c r="AF1363" s="79" t="b">
        <v>0</v>
      </c>
      <c r="AG1363" s="79" t="s">
        <v>9963</v>
      </c>
      <c r="AH1363" s="79"/>
      <c r="AI1363" s="83" t="s">
        <v>9915</v>
      </c>
      <c r="AJ1363" s="79" t="b">
        <v>0</v>
      </c>
      <c r="AK1363" s="79">
        <v>6</v>
      </c>
      <c r="AL1363" s="83" t="s">
        <v>9915</v>
      </c>
      <c r="AM1363" s="79" t="s">
        <v>9990</v>
      </c>
      <c r="AN1363" s="79" t="b">
        <v>0</v>
      </c>
      <c r="AO1363" s="83" t="s">
        <v>8979</v>
      </c>
      <c r="AP1363" s="79" t="s">
        <v>179</v>
      </c>
      <c r="AQ1363" s="79">
        <v>0</v>
      </c>
      <c r="AR1363" s="79">
        <v>0</v>
      </c>
      <c r="AS1363" s="79"/>
      <c r="AT1363" s="79"/>
      <c r="AU1363" s="79"/>
      <c r="AV1363" s="79"/>
      <c r="AW1363" s="79"/>
      <c r="AX1363" s="79"/>
      <c r="AY1363" s="79"/>
      <c r="AZ1363" s="79"/>
      <c r="BA1363">
        <v>2</v>
      </c>
      <c r="BB1363">
        <v>0</v>
      </c>
      <c r="BC1363" s="79" t="str">
        <f>IF(Edges[[#This Row],[Sentiment]]=0,"NEUTRAL",IF(Edges[[#This Row],[Sentiment]]=1,"POSITIVE",IF(Edges[[#This Row],[Sentiment]]=-1,"NEGATIVE")))</f>
        <v>NEUTRAL</v>
      </c>
      <c r="BD1363" s="79" t="str">
        <f>IF(Edges[[#This Row],[Vertex 1]]=Edges[[#This Row],[Vertex 2]],"HIDE","SHOW")</f>
        <v>SHOW</v>
      </c>
      <c r="BE1363" s="78" t="str">
        <f>REPLACE(INDEX(GroupVertices[Group], MATCH(Edges[[#This Row],[Vertex 1]],GroupVertices[Vertex],0)),1,1,"")</f>
        <v>EUTRAL</v>
      </c>
      <c r="BF1363" s="78" t="str">
        <f>REPLACE(INDEX(GroupVertices[Group], MATCH(Edges[[#This Row],[Vertex 2]],GroupVertices[Vertex],0)),1,1,"")</f>
        <v>EUTRAL</v>
      </c>
    </row>
    <row r="1364" spans="1:58" x14ac:dyDescent="0.25">
      <c r="A1364" s="64" t="s">
        <v>1078</v>
      </c>
      <c r="B1364" s="64" t="s">
        <v>1281</v>
      </c>
      <c r="C1364" s="65"/>
      <c r="D1364" s="66"/>
      <c r="E1364" s="67"/>
      <c r="F1364" s="68"/>
      <c r="G1364" s="65" t="str">
        <f>IF(Edges[[#This Row],[Vertex 1]]=Edges[[#This Row],[Vertex 2]],"HIDE","SHOW")</f>
        <v>SHOW</v>
      </c>
      <c r="H1364" s="69"/>
      <c r="I1364" s="70"/>
      <c r="J1364" s="70"/>
      <c r="K1364" s="34" t="s">
        <v>65</v>
      </c>
      <c r="L1364" s="77">
        <v>1364</v>
      </c>
      <c r="M1364" s="77"/>
      <c r="N1364" s="72"/>
      <c r="O1364" s="79" t="s">
        <v>1646</v>
      </c>
      <c r="P1364" s="81">
        <v>42853.347418981481</v>
      </c>
      <c r="Q1364" s="79" t="s">
        <v>2052</v>
      </c>
      <c r="R1364" s="82" t="s">
        <v>3419</v>
      </c>
      <c r="S1364" s="79" t="s">
        <v>4111</v>
      </c>
      <c r="T1364" s="79" t="s">
        <v>4343</v>
      </c>
      <c r="U1364" s="82" t="s">
        <v>4544</v>
      </c>
      <c r="V1364" s="82" t="s">
        <v>4544</v>
      </c>
      <c r="W1364" s="81">
        <v>42853.347418981481</v>
      </c>
      <c r="X1364" s="82" t="s">
        <v>6933</v>
      </c>
      <c r="Y1364" s="79"/>
      <c r="Z1364" s="79"/>
      <c r="AA1364" s="83" t="s">
        <v>8980</v>
      </c>
      <c r="AB1364" s="79"/>
      <c r="AC1364" s="79" t="b">
        <v>0</v>
      </c>
      <c r="AD1364" s="79">
        <v>0</v>
      </c>
      <c r="AE1364" s="83" t="s">
        <v>9915</v>
      </c>
      <c r="AF1364" s="79" t="b">
        <v>0</v>
      </c>
      <c r="AG1364" s="79" t="s">
        <v>9963</v>
      </c>
      <c r="AH1364" s="79"/>
      <c r="AI1364" s="83" t="s">
        <v>9915</v>
      </c>
      <c r="AJ1364" s="79" t="b">
        <v>0</v>
      </c>
      <c r="AK1364" s="79">
        <v>13</v>
      </c>
      <c r="AL1364" s="83" t="s">
        <v>9275</v>
      </c>
      <c r="AM1364" s="79" t="s">
        <v>9993</v>
      </c>
      <c r="AN1364" s="79" t="b">
        <v>0</v>
      </c>
      <c r="AO1364" s="83" t="s">
        <v>9275</v>
      </c>
      <c r="AP1364" s="79" t="s">
        <v>179</v>
      </c>
      <c r="AQ1364" s="79">
        <v>0</v>
      </c>
      <c r="AR1364" s="79">
        <v>0</v>
      </c>
      <c r="AS1364" s="79"/>
      <c r="AT1364" s="79"/>
      <c r="AU1364" s="79"/>
      <c r="AV1364" s="79"/>
      <c r="AW1364" s="79"/>
      <c r="AX1364" s="79"/>
      <c r="AY1364" s="79"/>
      <c r="AZ1364" s="79"/>
      <c r="BA1364">
        <v>2</v>
      </c>
      <c r="BB1364">
        <v>0</v>
      </c>
      <c r="BC1364" s="79" t="str">
        <f>IF(Edges[[#This Row],[Sentiment]]=0,"NEUTRAL",IF(Edges[[#This Row],[Sentiment]]=1,"POSITIVE",IF(Edges[[#This Row],[Sentiment]]=-1,"NEGATIVE")))</f>
        <v>NEUTRAL</v>
      </c>
      <c r="BD1364" s="79" t="str">
        <f>IF(Edges[[#This Row],[Vertex 1]]=Edges[[#This Row],[Vertex 2]],"HIDE","SHOW")</f>
        <v>SHOW</v>
      </c>
      <c r="BE1364" s="78" t="str">
        <f>REPLACE(INDEX(GroupVertices[Group], MATCH(Edges[[#This Row],[Vertex 1]],GroupVertices[Vertex],0)),1,1,"")</f>
        <v>EUTRAL</v>
      </c>
      <c r="BF1364" s="78" t="str">
        <f>REPLACE(INDEX(GroupVertices[Group], MATCH(Edges[[#This Row],[Vertex 2]],GroupVertices[Vertex],0)),1,1,"")</f>
        <v>EUTRAL</v>
      </c>
    </row>
    <row r="1365" spans="1:58" x14ac:dyDescent="0.25">
      <c r="A1365" s="64" t="s">
        <v>1079</v>
      </c>
      <c r="B1365" s="64" t="s">
        <v>1078</v>
      </c>
      <c r="C1365" s="65"/>
      <c r="D1365" s="66"/>
      <c r="E1365" s="67"/>
      <c r="F1365" s="68"/>
      <c r="G1365" s="65" t="str">
        <f>IF(Edges[[#This Row],[Vertex 1]]=Edges[[#This Row],[Vertex 2]],"HIDE","SHOW")</f>
        <v>SHOW</v>
      </c>
      <c r="H1365" s="69"/>
      <c r="I1365" s="70"/>
      <c r="J1365" s="70"/>
      <c r="K1365" s="34" t="s">
        <v>65</v>
      </c>
      <c r="L1365" s="77">
        <v>1365</v>
      </c>
      <c r="M1365" s="77"/>
      <c r="N1365" s="72"/>
      <c r="O1365" s="79" t="s">
        <v>1646</v>
      </c>
      <c r="P1365" s="81">
        <v>42854.261793981481</v>
      </c>
      <c r="Q1365" s="79" t="s">
        <v>2057</v>
      </c>
      <c r="R1365" s="82" t="s">
        <v>3419</v>
      </c>
      <c r="S1365" s="79" t="s">
        <v>4111</v>
      </c>
      <c r="T1365" s="79"/>
      <c r="U1365" s="79"/>
      <c r="V1365" s="82" t="s">
        <v>5415</v>
      </c>
      <c r="W1365" s="81">
        <v>42854.261793981481</v>
      </c>
      <c r="X1365" s="82" t="s">
        <v>6934</v>
      </c>
      <c r="Y1365" s="79"/>
      <c r="Z1365" s="79"/>
      <c r="AA1365" s="83" t="s">
        <v>8981</v>
      </c>
      <c r="AB1365" s="79"/>
      <c r="AC1365" s="79" t="b">
        <v>0</v>
      </c>
      <c r="AD1365" s="79">
        <v>0</v>
      </c>
      <c r="AE1365" s="83" t="s">
        <v>9915</v>
      </c>
      <c r="AF1365" s="79" t="b">
        <v>0</v>
      </c>
      <c r="AG1365" s="79" t="s">
        <v>9963</v>
      </c>
      <c r="AH1365" s="79"/>
      <c r="AI1365" s="83" t="s">
        <v>9915</v>
      </c>
      <c r="AJ1365" s="79" t="b">
        <v>0</v>
      </c>
      <c r="AK1365" s="79">
        <v>6</v>
      </c>
      <c r="AL1365" s="83" t="s">
        <v>8979</v>
      </c>
      <c r="AM1365" s="79" t="s">
        <v>9991</v>
      </c>
      <c r="AN1365" s="79" t="b">
        <v>0</v>
      </c>
      <c r="AO1365" s="83" t="s">
        <v>8979</v>
      </c>
      <c r="AP1365" s="79" t="s">
        <v>179</v>
      </c>
      <c r="AQ1365" s="79">
        <v>0</v>
      </c>
      <c r="AR1365" s="79">
        <v>0</v>
      </c>
      <c r="AS1365" s="79"/>
      <c r="AT1365" s="79"/>
      <c r="AU1365" s="79"/>
      <c r="AV1365" s="79"/>
      <c r="AW1365" s="79"/>
      <c r="AX1365" s="79"/>
      <c r="AY1365" s="79"/>
      <c r="AZ1365" s="79"/>
      <c r="BA1365">
        <v>1</v>
      </c>
      <c r="BB1365">
        <v>0</v>
      </c>
      <c r="BC1365" s="79" t="str">
        <f>IF(Edges[[#This Row],[Sentiment]]=0,"NEUTRAL",IF(Edges[[#This Row],[Sentiment]]=1,"POSITIVE",IF(Edges[[#This Row],[Sentiment]]=-1,"NEGATIVE")))</f>
        <v>NEUTRAL</v>
      </c>
      <c r="BD1365" s="79" t="str">
        <f>IF(Edges[[#This Row],[Vertex 1]]=Edges[[#This Row],[Vertex 2]],"HIDE","SHOW")</f>
        <v>SHOW</v>
      </c>
      <c r="BE1365" s="78" t="str">
        <f>REPLACE(INDEX(GroupVertices[Group], MATCH(Edges[[#This Row],[Vertex 1]],GroupVertices[Vertex],0)),1,1,"")</f>
        <v>EUTRAL</v>
      </c>
      <c r="BF1365" s="78" t="str">
        <f>REPLACE(INDEX(GroupVertices[Group], MATCH(Edges[[#This Row],[Vertex 2]],GroupVertices[Vertex],0)),1,1,"")</f>
        <v>EUTRAL</v>
      </c>
    </row>
    <row r="1366" spans="1:58" x14ac:dyDescent="0.25">
      <c r="A1366" s="64" t="s">
        <v>1079</v>
      </c>
      <c r="B1366" s="64" t="s">
        <v>1281</v>
      </c>
      <c r="C1366" s="65"/>
      <c r="D1366" s="66"/>
      <c r="E1366" s="67"/>
      <c r="F1366" s="68"/>
      <c r="G1366" s="65" t="str">
        <f>IF(Edges[[#This Row],[Vertex 1]]=Edges[[#This Row],[Vertex 2]],"HIDE","SHOW")</f>
        <v>SHOW</v>
      </c>
      <c r="H1366" s="69"/>
      <c r="I1366" s="70"/>
      <c r="J1366" s="70"/>
      <c r="K1366" s="34" t="s">
        <v>65</v>
      </c>
      <c r="L1366" s="77">
        <v>1366</v>
      </c>
      <c r="M1366" s="77"/>
      <c r="N1366" s="72"/>
      <c r="O1366" s="79" t="s">
        <v>1646</v>
      </c>
      <c r="P1366" s="81">
        <v>42854.261793981481</v>
      </c>
      <c r="Q1366" s="79" t="s">
        <v>2057</v>
      </c>
      <c r="R1366" s="82" t="s">
        <v>3419</v>
      </c>
      <c r="S1366" s="79" t="s">
        <v>4111</v>
      </c>
      <c r="T1366" s="79"/>
      <c r="U1366" s="79"/>
      <c r="V1366" s="82" t="s">
        <v>5415</v>
      </c>
      <c r="W1366" s="81">
        <v>42854.261793981481</v>
      </c>
      <c r="X1366" s="82" t="s">
        <v>6934</v>
      </c>
      <c r="Y1366" s="79"/>
      <c r="Z1366" s="79"/>
      <c r="AA1366" s="83" t="s">
        <v>8981</v>
      </c>
      <c r="AB1366" s="79"/>
      <c r="AC1366" s="79" t="b">
        <v>0</v>
      </c>
      <c r="AD1366" s="79">
        <v>0</v>
      </c>
      <c r="AE1366" s="83" t="s">
        <v>9915</v>
      </c>
      <c r="AF1366" s="79" t="b">
        <v>0</v>
      </c>
      <c r="AG1366" s="79" t="s">
        <v>9963</v>
      </c>
      <c r="AH1366" s="79"/>
      <c r="AI1366" s="83" t="s">
        <v>9915</v>
      </c>
      <c r="AJ1366" s="79" t="b">
        <v>0</v>
      </c>
      <c r="AK1366" s="79">
        <v>6</v>
      </c>
      <c r="AL1366" s="83" t="s">
        <v>8979</v>
      </c>
      <c r="AM1366" s="79" t="s">
        <v>9991</v>
      </c>
      <c r="AN1366" s="79" t="b">
        <v>0</v>
      </c>
      <c r="AO1366" s="83" t="s">
        <v>8979</v>
      </c>
      <c r="AP1366" s="79" t="s">
        <v>179</v>
      </c>
      <c r="AQ1366" s="79">
        <v>0</v>
      </c>
      <c r="AR1366" s="79">
        <v>0</v>
      </c>
      <c r="AS1366" s="79"/>
      <c r="AT1366" s="79"/>
      <c r="AU1366" s="79"/>
      <c r="AV1366" s="79"/>
      <c r="AW1366" s="79"/>
      <c r="AX1366" s="79"/>
      <c r="AY1366" s="79"/>
      <c r="AZ1366" s="79"/>
      <c r="BA1366">
        <v>1</v>
      </c>
      <c r="BB1366">
        <v>0</v>
      </c>
      <c r="BC1366" s="79" t="str">
        <f>IF(Edges[[#This Row],[Sentiment]]=0,"NEUTRAL",IF(Edges[[#This Row],[Sentiment]]=1,"POSITIVE",IF(Edges[[#This Row],[Sentiment]]=-1,"NEGATIVE")))</f>
        <v>NEUTRAL</v>
      </c>
      <c r="BD1366" s="79" t="str">
        <f>IF(Edges[[#This Row],[Vertex 1]]=Edges[[#This Row],[Vertex 2]],"HIDE","SHOW")</f>
        <v>SHOW</v>
      </c>
      <c r="BE1366" s="78" t="str">
        <f>REPLACE(INDEX(GroupVertices[Group], MATCH(Edges[[#This Row],[Vertex 1]],GroupVertices[Vertex],0)),1,1,"")</f>
        <v>EUTRAL</v>
      </c>
      <c r="BF1366" s="78" t="str">
        <f>REPLACE(INDEX(GroupVertices[Group], MATCH(Edges[[#This Row],[Vertex 2]],GroupVertices[Vertex],0)),1,1,"")</f>
        <v>EUTRAL</v>
      </c>
    </row>
    <row r="1367" spans="1:58" x14ac:dyDescent="0.25">
      <c r="A1367" s="64" t="s">
        <v>1080</v>
      </c>
      <c r="B1367" s="64" t="s">
        <v>1544</v>
      </c>
      <c r="C1367" s="65"/>
      <c r="D1367" s="66"/>
      <c r="E1367" s="67"/>
      <c r="F1367" s="68"/>
      <c r="G1367" s="65" t="str">
        <f>IF(Edges[[#This Row],[Vertex 1]]=Edges[[#This Row],[Vertex 2]],"HIDE","SHOW")</f>
        <v>SHOW</v>
      </c>
      <c r="H1367" s="69"/>
      <c r="I1367" s="70"/>
      <c r="J1367" s="70"/>
      <c r="K1367" s="34" t="s">
        <v>65</v>
      </c>
      <c r="L1367" s="77">
        <v>1367</v>
      </c>
      <c r="M1367" s="77"/>
      <c r="N1367" s="72"/>
      <c r="O1367" s="79" t="s">
        <v>1646</v>
      </c>
      <c r="P1367" s="81">
        <v>42854.270428240743</v>
      </c>
      <c r="Q1367" s="79" t="s">
        <v>2458</v>
      </c>
      <c r="R1367" s="82" t="s">
        <v>3639</v>
      </c>
      <c r="S1367" s="79" t="s">
        <v>4180</v>
      </c>
      <c r="T1367" s="79" t="s">
        <v>4390</v>
      </c>
      <c r="U1367" s="79"/>
      <c r="V1367" s="82" t="s">
        <v>5416</v>
      </c>
      <c r="W1367" s="81">
        <v>42854.270428240743</v>
      </c>
      <c r="X1367" s="82" t="s">
        <v>6935</v>
      </c>
      <c r="Y1367" s="79"/>
      <c r="Z1367" s="79"/>
      <c r="AA1367" s="83" t="s">
        <v>8982</v>
      </c>
      <c r="AB1367" s="79"/>
      <c r="AC1367" s="79" t="b">
        <v>0</v>
      </c>
      <c r="AD1367" s="79">
        <v>3</v>
      </c>
      <c r="AE1367" s="83" t="s">
        <v>9915</v>
      </c>
      <c r="AF1367" s="79" t="b">
        <v>0</v>
      </c>
      <c r="AG1367" s="79" t="s">
        <v>9963</v>
      </c>
      <c r="AH1367" s="79"/>
      <c r="AI1367" s="83" t="s">
        <v>9915</v>
      </c>
      <c r="AJ1367" s="79" t="b">
        <v>0</v>
      </c>
      <c r="AK1367" s="79">
        <v>0</v>
      </c>
      <c r="AL1367" s="83" t="s">
        <v>9915</v>
      </c>
      <c r="AM1367" s="79" t="s">
        <v>9990</v>
      </c>
      <c r="AN1367" s="79" t="b">
        <v>0</v>
      </c>
      <c r="AO1367" s="83" t="s">
        <v>8982</v>
      </c>
      <c r="AP1367" s="79" t="s">
        <v>179</v>
      </c>
      <c r="AQ1367" s="79">
        <v>0</v>
      </c>
      <c r="AR1367" s="79">
        <v>0</v>
      </c>
      <c r="AS1367" s="79"/>
      <c r="AT1367" s="79"/>
      <c r="AU1367" s="79"/>
      <c r="AV1367" s="79"/>
      <c r="AW1367" s="79"/>
      <c r="AX1367" s="79"/>
      <c r="AY1367" s="79"/>
      <c r="AZ1367" s="79"/>
      <c r="BA1367">
        <v>1</v>
      </c>
      <c r="BB1367">
        <v>0</v>
      </c>
      <c r="BC1367" s="79" t="str">
        <f>IF(Edges[[#This Row],[Sentiment]]=0,"NEUTRAL",IF(Edges[[#This Row],[Sentiment]]=1,"POSITIVE",IF(Edges[[#This Row],[Sentiment]]=-1,"NEGATIVE")))</f>
        <v>NEUTRAL</v>
      </c>
      <c r="BD1367" s="79" t="str">
        <f>IF(Edges[[#This Row],[Vertex 1]]=Edges[[#This Row],[Vertex 2]],"HIDE","SHOW")</f>
        <v>SHOW</v>
      </c>
      <c r="BE1367" s="78" t="str">
        <f>REPLACE(INDEX(GroupVertices[Group], MATCH(Edges[[#This Row],[Vertex 1]],GroupVertices[Vertex],0)),1,1,"")</f>
        <v>EUTRAL</v>
      </c>
      <c r="BF1367" s="78" t="str">
        <f>REPLACE(INDEX(GroupVertices[Group], MATCH(Edges[[#This Row],[Vertex 2]],GroupVertices[Vertex],0)),1,1,"")</f>
        <v>eneral</v>
      </c>
    </row>
    <row r="1368" spans="1:58" x14ac:dyDescent="0.25">
      <c r="A1368" s="64" t="s">
        <v>1081</v>
      </c>
      <c r="B1368" s="64" t="s">
        <v>1617</v>
      </c>
      <c r="C1368" s="65"/>
      <c r="D1368" s="66"/>
      <c r="E1368" s="67"/>
      <c r="F1368" s="68"/>
      <c r="G1368" s="65" t="str">
        <f>IF(Edges[[#This Row],[Vertex 1]]=Edges[[#This Row],[Vertex 2]],"HIDE","SHOW")</f>
        <v>SHOW</v>
      </c>
      <c r="H1368" s="69"/>
      <c r="I1368" s="70"/>
      <c r="J1368" s="70"/>
      <c r="K1368" s="34" t="s">
        <v>65</v>
      </c>
      <c r="L1368" s="77">
        <v>1368</v>
      </c>
      <c r="M1368" s="77"/>
      <c r="N1368" s="72"/>
      <c r="O1368" s="79" t="s">
        <v>1646</v>
      </c>
      <c r="P1368" s="81">
        <v>42854.271701388891</v>
      </c>
      <c r="Q1368" s="79" t="s">
        <v>2459</v>
      </c>
      <c r="R1368" s="79"/>
      <c r="S1368" s="79"/>
      <c r="T1368" s="79"/>
      <c r="U1368" s="79"/>
      <c r="V1368" s="82" t="s">
        <v>5417</v>
      </c>
      <c r="W1368" s="81">
        <v>42854.271701388891</v>
      </c>
      <c r="X1368" s="82" t="s">
        <v>6936</v>
      </c>
      <c r="Y1368" s="79"/>
      <c r="Z1368" s="79"/>
      <c r="AA1368" s="83" t="s">
        <v>8983</v>
      </c>
      <c r="AB1368" s="79"/>
      <c r="AC1368" s="79" t="b">
        <v>0</v>
      </c>
      <c r="AD1368" s="79">
        <v>0</v>
      </c>
      <c r="AE1368" s="83" t="s">
        <v>9915</v>
      </c>
      <c r="AF1368" s="79" t="b">
        <v>0</v>
      </c>
      <c r="AG1368" s="79" t="s">
        <v>9963</v>
      </c>
      <c r="AH1368" s="79"/>
      <c r="AI1368" s="83" t="s">
        <v>9915</v>
      </c>
      <c r="AJ1368" s="79" t="b">
        <v>0</v>
      </c>
      <c r="AK1368" s="79">
        <v>1</v>
      </c>
      <c r="AL1368" s="83" t="s">
        <v>8984</v>
      </c>
      <c r="AM1368" s="79" t="s">
        <v>9991</v>
      </c>
      <c r="AN1368" s="79" t="b">
        <v>0</v>
      </c>
      <c r="AO1368" s="83" t="s">
        <v>8984</v>
      </c>
      <c r="AP1368" s="79" t="s">
        <v>179</v>
      </c>
      <c r="AQ1368" s="79">
        <v>0</v>
      </c>
      <c r="AR1368" s="79">
        <v>0</v>
      </c>
      <c r="AS1368" s="79"/>
      <c r="AT1368" s="79"/>
      <c r="AU1368" s="79"/>
      <c r="AV1368" s="79"/>
      <c r="AW1368" s="79"/>
      <c r="AX1368" s="79"/>
      <c r="AY1368" s="79"/>
      <c r="AZ1368" s="79"/>
      <c r="BA1368">
        <v>1</v>
      </c>
      <c r="BB1368">
        <v>0</v>
      </c>
      <c r="BC1368" s="79" t="str">
        <f>IF(Edges[[#This Row],[Sentiment]]=0,"NEUTRAL",IF(Edges[[#This Row],[Sentiment]]=1,"POSITIVE",IF(Edges[[#This Row],[Sentiment]]=-1,"NEGATIVE")))</f>
        <v>NEUTRAL</v>
      </c>
      <c r="BD1368" s="79" t="str">
        <f>IF(Edges[[#This Row],[Vertex 1]]=Edges[[#This Row],[Vertex 2]],"HIDE","SHOW")</f>
        <v>SHOW</v>
      </c>
      <c r="BE1368" s="78" t="str">
        <f>REPLACE(INDEX(GroupVertices[Group], MATCH(Edges[[#This Row],[Vertex 1]],GroupVertices[Vertex],0)),1,1,"")</f>
        <v>EUTRAL</v>
      </c>
      <c r="BF1368" s="78" t="str">
        <f>REPLACE(INDEX(GroupVertices[Group], MATCH(Edges[[#This Row],[Vertex 2]],GroupVertices[Vertex],0)),1,1,"")</f>
        <v>EUTRAL</v>
      </c>
    </row>
    <row r="1369" spans="1:58" x14ac:dyDescent="0.25">
      <c r="A1369" s="64" t="s">
        <v>1082</v>
      </c>
      <c r="B1369" s="64" t="s">
        <v>1544</v>
      </c>
      <c r="C1369" s="65"/>
      <c r="D1369" s="66"/>
      <c r="E1369" s="67"/>
      <c r="F1369" s="68"/>
      <c r="G1369" s="65" t="str">
        <f>IF(Edges[[#This Row],[Vertex 1]]=Edges[[#This Row],[Vertex 2]],"HIDE","SHOW")</f>
        <v>SHOW</v>
      </c>
      <c r="H1369" s="69"/>
      <c r="I1369" s="70"/>
      <c r="J1369" s="70"/>
      <c r="K1369" s="34" t="s">
        <v>65</v>
      </c>
      <c r="L1369" s="77">
        <v>1369</v>
      </c>
      <c r="M1369" s="77"/>
      <c r="N1369" s="72"/>
      <c r="O1369" s="79" t="s">
        <v>1646</v>
      </c>
      <c r="P1369" s="81">
        <v>42854.268819444442</v>
      </c>
      <c r="Q1369" s="79" t="s">
        <v>2460</v>
      </c>
      <c r="R1369" s="79"/>
      <c r="S1369" s="79"/>
      <c r="T1369" s="79"/>
      <c r="U1369" s="79"/>
      <c r="V1369" s="82" t="s">
        <v>5418</v>
      </c>
      <c r="W1369" s="81">
        <v>42854.268819444442</v>
      </c>
      <c r="X1369" s="82" t="s">
        <v>6937</v>
      </c>
      <c r="Y1369" s="79"/>
      <c r="Z1369" s="79"/>
      <c r="AA1369" s="83" t="s">
        <v>8984</v>
      </c>
      <c r="AB1369" s="83" t="s">
        <v>9901</v>
      </c>
      <c r="AC1369" s="79" t="b">
        <v>0</v>
      </c>
      <c r="AD1369" s="79">
        <v>0</v>
      </c>
      <c r="AE1369" s="83" t="s">
        <v>9918</v>
      </c>
      <c r="AF1369" s="79" t="b">
        <v>0</v>
      </c>
      <c r="AG1369" s="79" t="s">
        <v>9963</v>
      </c>
      <c r="AH1369" s="79"/>
      <c r="AI1369" s="83" t="s">
        <v>9915</v>
      </c>
      <c r="AJ1369" s="79" t="b">
        <v>0</v>
      </c>
      <c r="AK1369" s="79">
        <v>1</v>
      </c>
      <c r="AL1369" s="83" t="s">
        <v>9915</v>
      </c>
      <c r="AM1369" s="79" t="s">
        <v>9991</v>
      </c>
      <c r="AN1369" s="79" t="b">
        <v>0</v>
      </c>
      <c r="AO1369" s="83" t="s">
        <v>9901</v>
      </c>
      <c r="AP1369" s="79" t="s">
        <v>179</v>
      </c>
      <c r="AQ1369" s="79">
        <v>0</v>
      </c>
      <c r="AR1369" s="79">
        <v>0</v>
      </c>
      <c r="AS1369" s="79"/>
      <c r="AT1369" s="79"/>
      <c r="AU1369" s="79"/>
      <c r="AV1369" s="79"/>
      <c r="AW1369" s="79"/>
      <c r="AX1369" s="79"/>
      <c r="AY1369" s="79"/>
      <c r="AZ1369" s="79"/>
      <c r="BA1369">
        <v>1</v>
      </c>
      <c r="BB1369">
        <v>0</v>
      </c>
      <c r="BC1369" s="79" t="str">
        <f>IF(Edges[[#This Row],[Sentiment]]=0,"NEUTRAL",IF(Edges[[#This Row],[Sentiment]]=1,"POSITIVE",IF(Edges[[#This Row],[Sentiment]]=-1,"NEGATIVE")))</f>
        <v>NEUTRAL</v>
      </c>
      <c r="BD1369" s="79" t="str">
        <f>IF(Edges[[#This Row],[Vertex 1]]=Edges[[#This Row],[Vertex 2]],"HIDE","SHOW")</f>
        <v>SHOW</v>
      </c>
      <c r="BE1369" s="78" t="str">
        <f>REPLACE(INDEX(GroupVertices[Group], MATCH(Edges[[#This Row],[Vertex 1]],GroupVertices[Vertex],0)),1,1,"")</f>
        <v>EUTRAL</v>
      </c>
      <c r="BF1369" s="78" t="str">
        <f>REPLACE(INDEX(GroupVertices[Group], MATCH(Edges[[#This Row],[Vertex 2]],GroupVertices[Vertex],0)),1,1,"")</f>
        <v>eneral</v>
      </c>
    </row>
    <row r="1370" spans="1:58" x14ac:dyDescent="0.25">
      <c r="A1370" s="64" t="s">
        <v>1082</v>
      </c>
      <c r="B1370" s="64" t="s">
        <v>1453</v>
      </c>
      <c r="C1370" s="65"/>
      <c r="D1370" s="66"/>
      <c r="E1370" s="67"/>
      <c r="F1370" s="68"/>
      <c r="G1370" s="65" t="str">
        <f>IF(Edges[[#This Row],[Vertex 1]]=Edges[[#This Row],[Vertex 2]],"HIDE","SHOW")</f>
        <v>SHOW</v>
      </c>
      <c r="H1370" s="69"/>
      <c r="I1370" s="70"/>
      <c r="J1370" s="70"/>
      <c r="K1370" s="34" t="s">
        <v>65</v>
      </c>
      <c r="L1370" s="77">
        <v>1370</v>
      </c>
      <c r="M1370" s="77"/>
      <c r="N1370" s="72"/>
      <c r="O1370" s="79" t="s">
        <v>1647</v>
      </c>
      <c r="P1370" s="81">
        <v>42854.268819444442</v>
      </c>
      <c r="Q1370" s="79" t="s">
        <v>2460</v>
      </c>
      <c r="R1370" s="79"/>
      <c r="S1370" s="79"/>
      <c r="T1370" s="79"/>
      <c r="U1370" s="79"/>
      <c r="V1370" s="82" t="s">
        <v>5418</v>
      </c>
      <c r="W1370" s="81">
        <v>42854.268819444442</v>
      </c>
      <c r="X1370" s="82" t="s">
        <v>6937</v>
      </c>
      <c r="Y1370" s="79"/>
      <c r="Z1370" s="79"/>
      <c r="AA1370" s="83" t="s">
        <v>8984</v>
      </c>
      <c r="AB1370" s="83" t="s">
        <v>9901</v>
      </c>
      <c r="AC1370" s="79" t="b">
        <v>0</v>
      </c>
      <c r="AD1370" s="79">
        <v>0</v>
      </c>
      <c r="AE1370" s="83" t="s">
        <v>9918</v>
      </c>
      <c r="AF1370" s="79" t="b">
        <v>0</v>
      </c>
      <c r="AG1370" s="79" t="s">
        <v>9963</v>
      </c>
      <c r="AH1370" s="79"/>
      <c r="AI1370" s="83" t="s">
        <v>9915</v>
      </c>
      <c r="AJ1370" s="79" t="b">
        <v>0</v>
      </c>
      <c r="AK1370" s="79">
        <v>1</v>
      </c>
      <c r="AL1370" s="83" t="s">
        <v>9915</v>
      </c>
      <c r="AM1370" s="79" t="s">
        <v>9991</v>
      </c>
      <c r="AN1370" s="79" t="b">
        <v>0</v>
      </c>
      <c r="AO1370" s="83" t="s">
        <v>9901</v>
      </c>
      <c r="AP1370" s="79" t="s">
        <v>179</v>
      </c>
      <c r="AQ1370" s="79">
        <v>0</v>
      </c>
      <c r="AR1370" s="79">
        <v>0</v>
      </c>
      <c r="AS1370" s="79"/>
      <c r="AT1370" s="79"/>
      <c r="AU1370" s="79"/>
      <c r="AV1370" s="79"/>
      <c r="AW1370" s="79"/>
      <c r="AX1370" s="79"/>
      <c r="AY1370" s="79"/>
      <c r="AZ1370" s="79"/>
      <c r="BA1370">
        <v>1</v>
      </c>
      <c r="BB1370">
        <v>0</v>
      </c>
      <c r="BC1370" s="79" t="str">
        <f>IF(Edges[[#This Row],[Sentiment]]=0,"NEUTRAL",IF(Edges[[#This Row],[Sentiment]]=1,"POSITIVE",IF(Edges[[#This Row],[Sentiment]]=-1,"NEGATIVE")))</f>
        <v>NEUTRAL</v>
      </c>
      <c r="BD1370" s="79" t="str">
        <f>IF(Edges[[#This Row],[Vertex 1]]=Edges[[#This Row],[Vertex 2]],"HIDE","SHOW")</f>
        <v>SHOW</v>
      </c>
      <c r="BE1370" s="78" t="str">
        <f>REPLACE(INDEX(GroupVertices[Group], MATCH(Edges[[#This Row],[Vertex 1]],GroupVertices[Vertex],0)),1,1,"")</f>
        <v>EUTRAL</v>
      </c>
      <c r="BF1370" s="78" t="str">
        <f>REPLACE(INDEX(GroupVertices[Group], MATCH(Edges[[#This Row],[Vertex 2]],GroupVertices[Vertex],0)),1,1,"")</f>
        <v>eneral</v>
      </c>
    </row>
    <row r="1371" spans="1:58" x14ac:dyDescent="0.25">
      <c r="A1371" s="64" t="s">
        <v>1081</v>
      </c>
      <c r="B1371" s="64" t="s">
        <v>1082</v>
      </c>
      <c r="C1371" s="65"/>
      <c r="D1371" s="66"/>
      <c r="E1371" s="67"/>
      <c r="F1371" s="68"/>
      <c r="G1371" s="65" t="str">
        <f>IF(Edges[[#This Row],[Vertex 1]]=Edges[[#This Row],[Vertex 2]],"HIDE","SHOW")</f>
        <v>SHOW</v>
      </c>
      <c r="H1371" s="69"/>
      <c r="I1371" s="70"/>
      <c r="J1371" s="70"/>
      <c r="K1371" s="34" t="s">
        <v>65</v>
      </c>
      <c r="L1371" s="77">
        <v>1371</v>
      </c>
      <c r="M1371" s="77"/>
      <c r="N1371" s="72"/>
      <c r="O1371" s="79" t="s">
        <v>1646</v>
      </c>
      <c r="P1371" s="81">
        <v>42854.271701388891</v>
      </c>
      <c r="Q1371" s="79" t="s">
        <v>2459</v>
      </c>
      <c r="R1371" s="79"/>
      <c r="S1371" s="79"/>
      <c r="T1371" s="79"/>
      <c r="U1371" s="79"/>
      <c r="V1371" s="82" t="s">
        <v>5417</v>
      </c>
      <c r="W1371" s="81">
        <v>42854.271701388891</v>
      </c>
      <c r="X1371" s="82" t="s">
        <v>6936</v>
      </c>
      <c r="Y1371" s="79"/>
      <c r="Z1371" s="79"/>
      <c r="AA1371" s="83" t="s">
        <v>8983</v>
      </c>
      <c r="AB1371" s="79"/>
      <c r="AC1371" s="79" t="b">
        <v>0</v>
      </c>
      <c r="AD1371" s="79">
        <v>0</v>
      </c>
      <c r="AE1371" s="83" t="s">
        <v>9915</v>
      </c>
      <c r="AF1371" s="79" t="b">
        <v>0</v>
      </c>
      <c r="AG1371" s="79" t="s">
        <v>9963</v>
      </c>
      <c r="AH1371" s="79"/>
      <c r="AI1371" s="83" t="s">
        <v>9915</v>
      </c>
      <c r="AJ1371" s="79" t="b">
        <v>0</v>
      </c>
      <c r="AK1371" s="79">
        <v>1</v>
      </c>
      <c r="AL1371" s="83" t="s">
        <v>8984</v>
      </c>
      <c r="AM1371" s="79" t="s">
        <v>9991</v>
      </c>
      <c r="AN1371" s="79" t="b">
        <v>0</v>
      </c>
      <c r="AO1371" s="83" t="s">
        <v>8984</v>
      </c>
      <c r="AP1371" s="79" t="s">
        <v>179</v>
      </c>
      <c r="AQ1371" s="79">
        <v>0</v>
      </c>
      <c r="AR1371" s="79">
        <v>0</v>
      </c>
      <c r="AS1371" s="79"/>
      <c r="AT1371" s="79"/>
      <c r="AU1371" s="79"/>
      <c r="AV1371" s="79"/>
      <c r="AW1371" s="79"/>
      <c r="AX1371" s="79"/>
      <c r="AY1371" s="79"/>
      <c r="AZ1371" s="79"/>
      <c r="BA1371">
        <v>1</v>
      </c>
      <c r="BB1371">
        <v>0</v>
      </c>
      <c r="BC1371" s="79" t="str">
        <f>IF(Edges[[#This Row],[Sentiment]]=0,"NEUTRAL",IF(Edges[[#This Row],[Sentiment]]=1,"POSITIVE",IF(Edges[[#This Row],[Sentiment]]=-1,"NEGATIVE")))</f>
        <v>NEUTRAL</v>
      </c>
      <c r="BD1371" s="79" t="str">
        <f>IF(Edges[[#This Row],[Vertex 1]]=Edges[[#This Row],[Vertex 2]],"HIDE","SHOW")</f>
        <v>SHOW</v>
      </c>
      <c r="BE1371" s="78" t="str">
        <f>REPLACE(INDEX(GroupVertices[Group], MATCH(Edges[[#This Row],[Vertex 1]],GroupVertices[Vertex],0)),1,1,"")</f>
        <v>EUTRAL</v>
      </c>
      <c r="BF1371" s="78" t="str">
        <f>REPLACE(INDEX(GroupVertices[Group], MATCH(Edges[[#This Row],[Vertex 2]],GroupVertices[Vertex],0)),1,1,"")</f>
        <v>EUTRAL</v>
      </c>
    </row>
    <row r="1372" spans="1:58" x14ac:dyDescent="0.25">
      <c r="A1372" s="64" t="s">
        <v>1081</v>
      </c>
      <c r="B1372" s="64" t="s">
        <v>1453</v>
      </c>
      <c r="C1372" s="65"/>
      <c r="D1372" s="66"/>
      <c r="E1372" s="67"/>
      <c r="F1372" s="68"/>
      <c r="G1372" s="65" t="str">
        <f>IF(Edges[[#This Row],[Vertex 1]]=Edges[[#This Row],[Vertex 2]],"HIDE","SHOW")</f>
        <v>SHOW</v>
      </c>
      <c r="H1372" s="69"/>
      <c r="I1372" s="70"/>
      <c r="J1372" s="70"/>
      <c r="K1372" s="34" t="s">
        <v>65</v>
      </c>
      <c r="L1372" s="77">
        <v>1372</v>
      </c>
      <c r="M1372" s="77"/>
      <c r="N1372" s="72"/>
      <c r="O1372" s="79" t="s">
        <v>1646</v>
      </c>
      <c r="P1372" s="81">
        <v>42854.271701388891</v>
      </c>
      <c r="Q1372" s="79" t="s">
        <v>2459</v>
      </c>
      <c r="R1372" s="79"/>
      <c r="S1372" s="79"/>
      <c r="T1372" s="79"/>
      <c r="U1372" s="79"/>
      <c r="V1372" s="82" t="s">
        <v>5417</v>
      </c>
      <c r="W1372" s="81">
        <v>42854.271701388891</v>
      </c>
      <c r="X1372" s="82" t="s">
        <v>6936</v>
      </c>
      <c r="Y1372" s="79"/>
      <c r="Z1372" s="79"/>
      <c r="AA1372" s="83" t="s">
        <v>8983</v>
      </c>
      <c r="AB1372" s="79"/>
      <c r="AC1372" s="79" t="b">
        <v>0</v>
      </c>
      <c r="AD1372" s="79">
        <v>0</v>
      </c>
      <c r="AE1372" s="83" t="s">
        <v>9915</v>
      </c>
      <c r="AF1372" s="79" t="b">
        <v>0</v>
      </c>
      <c r="AG1372" s="79" t="s">
        <v>9963</v>
      </c>
      <c r="AH1372" s="79"/>
      <c r="AI1372" s="83" t="s">
        <v>9915</v>
      </c>
      <c r="AJ1372" s="79" t="b">
        <v>0</v>
      </c>
      <c r="AK1372" s="79">
        <v>1</v>
      </c>
      <c r="AL1372" s="83" t="s">
        <v>8984</v>
      </c>
      <c r="AM1372" s="79" t="s">
        <v>9991</v>
      </c>
      <c r="AN1372" s="79" t="b">
        <v>0</v>
      </c>
      <c r="AO1372" s="83" t="s">
        <v>8984</v>
      </c>
      <c r="AP1372" s="79" t="s">
        <v>179</v>
      </c>
      <c r="AQ1372" s="79">
        <v>0</v>
      </c>
      <c r="AR1372" s="79">
        <v>0</v>
      </c>
      <c r="AS1372" s="79"/>
      <c r="AT1372" s="79"/>
      <c r="AU1372" s="79"/>
      <c r="AV1372" s="79"/>
      <c r="AW1372" s="79"/>
      <c r="AX1372" s="79"/>
      <c r="AY1372" s="79"/>
      <c r="AZ1372" s="79"/>
      <c r="BA1372">
        <v>1</v>
      </c>
      <c r="BB1372">
        <v>0</v>
      </c>
      <c r="BC1372" s="79" t="str">
        <f>IF(Edges[[#This Row],[Sentiment]]=0,"NEUTRAL",IF(Edges[[#This Row],[Sentiment]]=1,"POSITIVE",IF(Edges[[#This Row],[Sentiment]]=-1,"NEGATIVE")))</f>
        <v>NEUTRAL</v>
      </c>
      <c r="BD1372" s="79" t="str">
        <f>IF(Edges[[#This Row],[Vertex 1]]=Edges[[#This Row],[Vertex 2]],"HIDE","SHOW")</f>
        <v>SHOW</v>
      </c>
      <c r="BE1372" s="78" t="str">
        <f>REPLACE(INDEX(GroupVertices[Group], MATCH(Edges[[#This Row],[Vertex 1]],GroupVertices[Vertex],0)),1,1,"")</f>
        <v>EUTRAL</v>
      </c>
      <c r="BF1372" s="78" t="str">
        <f>REPLACE(INDEX(GroupVertices[Group], MATCH(Edges[[#This Row],[Vertex 2]],GroupVertices[Vertex],0)),1,1,"")</f>
        <v>eneral</v>
      </c>
    </row>
    <row r="1373" spans="1:58" x14ac:dyDescent="0.25">
      <c r="A1373" s="64" t="s">
        <v>1083</v>
      </c>
      <c r="B1373" s="64" t="s">
        <v>1236</v>
      </c>
      <c r="C1373" s="65"/>
      <c r="D1373" s="66"/>
      <c r="E1373" s="67"/>
      <c r="F1373" s="68"/>
      <c r="G1373" s="65" t="str">
        <f>IF(Edges[[#This Row],[Vertex 1]]=Edges[[#This Row],[Vertex 2]],"HIDE","SHOW")</f>
        <v>SHOW</v>
      </c>
      <c r="H1373" s="69"/>
      <c r="I1373" s="70"/>
      <c r="J1373" s="70"/>
      <c r="K1373" s="34" t="s">
        <v>65</v>
      </c>
      <c r="L1373" s="77">
        <v>1373</v>
      </c>
      <c r="M1373" s="77"/>
      <c r="N1373" s="72"/>
      <c r="O1373" s="79" t="s">
        <v>1646</v>
      </c>
      <c r="P1373" s="81">
        <v>42854.272256944445</v>
      </c>
      <c r="Q1373" s="79" t="s">
        <v>2461</v>
      </c>
      <c r="R1373" s="82" t="s">
        <v>3640</v>
      </c>
      <c r="S1373" s="79" t="s">
        <v>4181</v>
      </c>
      <c r="T1373" s="79"/>
      <c r="U1373" s="82" t="s">
        <v>4635</v>
      </c>
      <c r="V1373" s="82" t="s">
        <v>4635</v>
      </c>
      <c r="W1373" s="81">
        <v>42854.272256944445</v>
      </c>
      <c r="X1373" s="82" t="s">
        <v>6938</v>
      </c>
      <c r="Y1373" s="79"/>
      <c r="Z1373" s="79"/>
      <c r="AA1373" s="83" t="s">
        <v>8985</v>
      </c>
      <c r="AB1373" s="79"/>
      <c r="AC1373" s="79" t="b">
        <v>0</v>
      </c>
      <c r="AD1373" s="79">
        <v>0</v>
      </c>
      <c r="AE1373" s="83" t="s">
        <v>9915</v>
      </c>
      <c r="AF1373" s="79" t="b">
        <v>0</v>
      </c>
      <c r="AG1373" s="79" t="s">
        <v>9963</v>
      </c>
      <c r="AH1373" s="79"/>
      <c r="AI1373" s="83" t="s">
        <v>9915</v>
      </c>
      <c r="AJ1373" s="79" t="b">
        <v>0</v>
      </c>
      <c r="AK1373" s="79">
        <v>6</v>
      </c>
      <c r="AL1373" s="83" t="s">
        <v>9214</v>
      </c>
      <c r="AM1373" s="79" t="s">
        <v>9991</v>
      </c>
      <c r="AN1373" s="79" t="b">
        <v>0</v>
      </c>
      <c r="AO1373" s="83" t="s">
        <v>9214</v>
      </c>
      <c r="AP1373" s="79" t="s">
        <v>179</v>
      </c>
      <c r="AQ1373" s="79">
        <v>0</v>
      </c>
      <c r="AR1373" s="79">
        <v>0</v>
      </c>
      <c r="AS1373" s="79"/>
      <c r="AT1373" s="79"/>
      <c r="AU1373" s="79"/>
      <c r="AV1373" s="79"/>
      <c r="AW1373" s="79"/>
      <c r="AX1373" s="79"/>
      <c r="AY1373" s="79"/>
      <c r="AZ1373" s="79"/>
      <c r="BA1373">
        <v>1</v>
      </c>
      <c r="BB1373">
        <v>0</v>
      </c>
      <c r="BC1373" s="79" t="str">
        <f>IF(Edges[[#This Row],[Sentiment]]=0,"NEUTRAL",IF(Edges[[#This Row],[Sentiment]]=1,"POSITIVE",IF(Edges[[#This Row],[Sentiment]]=-1,"NEGATIVE")))</f>
        <v>NEUTRAL</v>
      </c>
      <c r="BD1373" s="79" t="str">
        <f>IF(Edges[[#This Row],[Vertex 1]]=Edges[[#This Row],[Vertex 2]],"HIDE","SHOW")</f>
        <v>SHOW</v>
      </c>
      <c r="BE1373" s="78" t="str">
        <f>REPLACE(INDEX(GroupVertices[Group], MATCH(Edges[[#This Row],[Vertex 1]],GroupVertices[Vertex],0)),1,1,"")</f>
        <v>EUTRAL</v>
      </c>
      <c r="BF1373" s="78" t="str">
        <f>REPLACE(INDEX(GroupVertices[Group], MATCH(Edges[[#This Row],[Vertex 2]],GroupVertices[Vertex],0)),1,1,"")</f>
        <v>EUTRAL</v>
      </c>
    </row>
    <row r="1374" spans="1:58" x14ac:dyDescent="0.25">
      <c r="A1374" s="64" t="s">
        <v>1084</v>
      </c>
      <c r="B1374" s="64" t="s">
        <v>1236</v>
      </c>
      <c r="C1374" s="65"/>
      <c r="D1374" s="66"/>
      <c r="E1374" s="67"/>
      <c r="F1374" s="68"/>
      <c r="G1374" s="65" t="str">
        <f>IF(Edges[[#This Row],[Vertex 1]]=Edges[[#This Row],[Vertex 2]],"HIDE","SHOW")</f>
        <v>SHOW</v>
      </c>
      <c r="H1374" s="69"/>
      <c r="I1374" s="70"/>
      <c r="J1374" s="70"/>
      <c r="K1374" s="34" t="s">
        <v>65</v>
      </c>
      <c r="L1374" s="77">
        <v>1374</v>
      </c>
      <c r="M1374" s="77"/>
      <c r="N1374" s="72"/>
      <c r="O1374" s="79" t="s">
        <v>1646</v>
      </c>
      <c r="P1374" s="81">
        <v>42854.272256944445</v>
      </c>
      <c r="Q1374" s="79" t="s">
        <v>2461</v>
      </c>
      <c r="R1374" s="82" t="s">
        <v>3640</v>
      </c>
      <c r="S1374" s="79" t="s">
        <v>4181</v>
      </c>
      <c r="T1374" s="79"/>
      <c r="U1374" s="82" t="s">
        <v>4635</v>
      </c>
      <c r="V1374" s="82" t="s">
        <v>4635</v>
      </c>
      <c r="W1374" s="81">
        <v>42854.272256944445</v>
      </c>
      <c r="X1374" s="82" t="s">
        <v>6939</v>
      </c>
      <c r="Y1374" s="79"/>
      <c r="Z1374" s="79"/>
      <c r="AA1374" s="83" t="s">
        <v>8986</v>
      </c>
      <c r="AB1374" s="79"/>
      <c r="AC1374" s="79" t="b">
        <v>0</v>
      </c>
      <c r="AD1374" s="79">
        <v>0</v>
      </c>
      <c r="AE1374" s="83" t="s">
        <v>9915</v>
      </c>
      <c r="AF1374" s="79" t="b">
        <v>0</v>
      </c>
      <c r="AG1374" s="79" t="s">
        <v>9963</v>
      </c>
      <c r="AH1374" s="79"/>
      <c r="AI1374" s="83" t="s">
        <v>9915</v>
      </c>
      <c r="AJ1374" s="79" t="b">
        <v>0</v>
      </c>
      <c r="AK1374" s="79">
        <v>6</v>
      </c>
      <c r="AL1374" s="83" t="s">
        <v>9214</v>
      </c>
      <c r="AM1374" s="79" t="s">
        <v>9991</v>
      </c>
      <c r="AN1374" s="79" t="b">
        <v>0</v>
      </c>
      <c r="AO1374" s="83" t="s">
        <v>9214</v>
      </c>
      <c r="AP1374" s="79" t="s">
        <v>179</v>
      </c>
      <c r="AQ1374" s="79">
        <v>0</v>
      </c>
      <c r="AR1374" s="79">
        <v>0</v>
      </c>
      <c r="AS1374" s="79"/>
      <c r="AT1374" s="79"/>
      <c r="AU1374" s="79"/>
      <c r="AV1374" s="79"/>
      <c r="AW1374" s="79"/>
      <c r="AX1374" s="79"/>
      <c r="AY1374" s="79"/>
      <c r="AZ1374" s="79"/>
      <c r="BA1374">
        <v>1</v>
      </c>
      <c r="BB1374">
        <v>0</v>
      </c>
      <c r="BC1374" s="79" t="str">
        <f>IF(Edges[[#This Row],[Sentiment]]=0,"NEUTRAL",IF(Edges[[#This Row],[Sentiment]]=1,"POSITIVE",IF(Edges[[#This Row],[Sentiment]]=-1,"NEGATIVE")))</f>
        <v>NEUTRAL</v>
      </c>
      <c r="BD1374" s="79" t="str">
        <f>IF(Edges[[#This Row],[Vertex 1]]=Edges[[#This Row],[Vertex 2]],"HIDE","SHOW")</f>
        <v>SHOW</v>
      </c>
      <c r="BE1374" s="78" t="str">
        <f>REPLACE(INDEX(GroupVertices[Group], MATCH(Edges[[#This Row],[Vertex 1]],GroupVertices[Vertex],0)),1,1,"")</f>
        <v>EUTRAL</v>
      </c>
      <c r="BF1374" s="78" t="str">
        <f>REPLACE(INDEX(GroupVertices[Group], MATCH(Edges[[#This Row],[Vertex 2]],GroupVertices[Vertex],0)),1,1,"")</f>
        <v>EUTRAL</v>
      </c>
    </row>
    <row r="1375" spans="1:58" hidden="1" x14ac:dyDescent="0.25">
      <c r="A1375" s="64" t="s">
        <v>1085</v>
      </c>
      <c r="B1375" s="64" t="s">
        <v>1085</v>
      </c>
      <c r="C1375" s="65"/>
      <c r="D1375" s="66"/>
      <c r="E1375" s="67"/>
      <c r="F1375" s="68"/>
      <c r="G1375" s="65" t="str">
        <f>IF(Edges[[#This Row],[Vertex 1]]=Edges[[#This Row],[Vertex 2]],"HIDE","SHOW")</f>
        <v>HIDE</v>
      </c>
      <c r="H1375" s="69"/>
      <c r="I1375" s="70"/>
      <c r="J1375" s="70"/>
      <c r="K1375" s="34"/>
      <c r="L1375" s="77"/>
      <c r="M1375" s="77"/>
      <c r="N1375" s="72"/>
      <c r="O1375" s="79" t="s">
        <v>179</v>
      </c>
      <c r="P1375" s="81">
        <v>42854.275439814817</v>
      </c>
      <c r="Q1375" s="79" t="s">
        <v>2462</v>
      </c>
      <c r="R1375" s="82" t="s">
        <v>3293</v>
      </c>
      <c r="S1375" s="79" t="s">
        <v>4022</v>
      </c>
      <c r="T1375" s="79"/>
      <c r="U1375" s="79"/>
      <c r="V1375" s="82" t="s">
        <v>4787</v>
      </c>
      <c r="W1375" s="81">
        <v>42854.275439814817</v>
      </c>
      <c r="X1375" s="82" t="s">
        <v>6940</v>
      </c>
      <c r="Y1375" s="79"/>
      <c r="Z1375" s="79"/>
      <c r="AA1375" s="83" t="s">
        <v>8987</v>
      </c>
      <c r="AB1375" s="79"/>
      <c r="AC1375" s="79" t="b">
        <v>0</v>
      </c>
      <c r="AD1375" s="79">
        <v>0</v>
      </c>
      <c r="AE1375" s="83" t="s">
        <v>9915</v>
      </c>
      <c r="AF1375" s="79" t="b">
        <v>0</v>
      </c>
      <c r="AG1375" s="79" t="s">
        <v>9963</v>
      </c>
      <c r="AH1375" s="79"/>
      <c r="AI1375" s="83" t="s">
        <v>9915</v>
      </c>
      <c r="AJ1375" s="79" t="b">
        <v>0</v>
      </c>
      <c r="AK1375" s="79">
        <v>0</v>
      </c>
      <c r="AL1375" s="83" t="s">
        <v>9915</v>
      </c>
      <c r="AM1375" s="79" t="s">
        <v>9990</v>
      </c>
      <c r="AN1375" s="79" t="b">
        <v>0</v>
      </c>
      <c r="AO1375" s="83" t="s">
        <v>8987</v>
      </c>
      <c r="AP1375" s="79" t="s">
        <v>179</v>
      </c>
      <c r="AQ1375" s="79">
        <v>0</v>
      </c>
      <c r="AR1375" s="79">
        <v>0</v>
      </c>
      <c r="AS1375" s="79"/>
      <c r="AT1375" s="79"/>
      <c r="AU1375" s="79"/>
      <c r="AV1375" s="79"/>
      <c r="AW1375" s="79"/>
      <c r="AX1375" s="79"/>
      <c r="AY1375" s="79"/>
      <c r="AZ1375" s="79"/>
      <c r="BA1375">
        <v>1</v>
      </c>
      <c r="BB1375">
        <v>0</v>
      </c>
      <c r="BC1375" s="79" t="str">
        <f>IF(Edges[[#This Row],[Sentiment]]=0,"NEUTRAL",IF(Edges[[#This Row],[Sentiment]]=1,"POSITIVE",IF(Edges[[#This Row],[Sentiment]]=-1,"NEGATIVE")))</f>
        <v>NEUTRAL</v>
      </c>
      <c r="BD1375" s="79" t="str">
        <f>IF(Edges[[#This Row],[Vertex 1]]=Edges[[#This Row],[Vertex 2]],"HIDE","SHOW")</f>
        <v>HIDE</v>
      </c>
      <c r="BE1375" s="124" t="e">
        <f>REPLACE(INDEX(GroupVertices[Group], MATCH(Edges[[#This Row],[Vertex 1]],GroupVertices[Vertex],0)),1,1,"")</f>
        <v>#N/A</v>
      </c>
      <c r="BF1375" s="124" t="e">
        <f>REPLACE(INDEX(GroupVertices[Group], MATCH(Edges[[#This Row],[Vertex 2]],GroupVertices[Vertex],0)),1,1,"")</f>
        <v>#N/A</v>
      </c>
    </row>
    <row r="1376" spans="1:58" x14ac:dyDescent="0.25">
      <c r="A1376" s="64" t="s">
        <v>1086</v>
      </c>
      <c r="B1376" s="64" t="s">
        <v>1544</v>
      </c>
      <c r="C1376" s="65"/>
      <c r="D1376" s="66"/>
      <c r="E1376" s="67"/>
      <c r="F1376" s="68"/>
      <c r="G1376" s="65" t="str">
        <f>IF(Edges[[#This Row],[Vertex 1]]=Edges[[#This Row],[Vertex 2]],"HIDE","SHOW")</f>
        <v>SHOW</v>
      </c>
      <c r="H1376" s="69"/>
      <c r="I1376" s="70"/>
      <c r="J1376" s="70"/>
      <c r="K1376" s="34" t="s">
        <v>65</v>
      </c>
      <c r="L1376" s="77">
        <v>1376</v>
      </c>
      <c r="M1376" s="77"/>
      <c r="N1376" s="72"/>
      <c r="O1376" s="79" t="s">
        <v>1646</v>
      </c>
      <c r="P1376" s="81">
        <v>42854.277812499997</v>
      </c>
      <c r="Q1376" s="79" t="s">
        <v>2463</v>
      </c>
      <c r="R1376" s="82" t="s">
        <v>3639</v>
      </c>
      <c r="S1376" s="79" t="s">
        <v>4180</v>
      </c>
      <c r="T1376" s="79" t="s">
        <v>4390</v>
      </c>
      <c r="U1376" s="79"/>
      <c r="V1376" s="82" t="s">
        <v>5419</v>
      </c>
      <c r="W1376" s="81">
        <v>42854.277812499997</v>
      </c>
      <c r="X1376" s="82" t="s">
        <v>6941</v>
      </c>
      <c r="Y1376" s="79"/>
      <c r="Z1376" s="79"/>
      <c r="AA1376" s="83" t="s">
        <v>8988</v>
      </c>
      <c r="AB1376" s="79"/>
      <c r="AC1376" s="79" t="b">
        <v>0</v>
      </c>
      <c r="AD1376" s="79">
        <v>5</v>
      </c>
      <c r="AE1376" s="83" t="s">
        <v>9915</v>
      </c>
      <c r="AF1376" s="79" t="b">
        <v>0</v>
      </c>
      <c r="AG1376" s="79" t="s">
        <v>9963</v>
      </c>
      <c r="AH1376" s="79"/>
      <c r="AI1376" s="83" t="s">
        <v>9915</v>
      </c>
      <c r="AJ1376" s="79" t="b">
        <v>0</v>
      </c>
      <c r="AK1376" s="79">
        <v>0</v>
      </c>
      <c r="AL1376" s="83" t="s">
        <v>9915</v>
      </c>
      <c r="AM1376" s="79" t="s">
        <v>10010</v>
      </c>
      <c r="AN1376" s="79" t="b">
        <v>0</v>
      </c>
      <c r="AO1376" s="83" t="s">
        <v>8988</v>
      </c>
      <c r="AP1376" s="79" t="s">
        <v>179</v>
      </c>
      <c r="AQ1376" s="79">
        <v>0</v>
      </c>
      <c r="AR1376" s="79">
        <v>0</v>
      </c>
      <c r="AS1376" s="79"/>
      <c r="AT1376" s="79"/>
      <c r="AU1376" s="79"/>
      <c r="AV1376" s="79"/>
      <c r="AW1376" s="79"/>
      <c r="AX1376" s="79"/>
      <c r="AY1376" s="79"/>
      <c r="AZ1376" s="79"/>
      <c r="BA1376">
        <v>1</v>
      </c>
      <c r="BB1376">
        <v>0</v>
      </c>
      <c r="BC1376" s="79" t="str">
        <f>IF(Edges[[#This Row],[Sentiment]]=0,"NEUTRAL",IF(Edges[[#This Row],[Sentiment]]=1,"POSITIVE",IF(Edges[[#This Row],[Sentiment]]=-1,"NEGATIVE")))</f>
        <v>NEUTRAL</v>
      </c>
      <c r="BD1376" s="79" t="str">
        <f>IF(Edges[[#This Row],[Vertex 1]]=Edges[[#This Row],[Vertex 2]],"HIDE","SHOW")</f>
        <v>SHOW</v>
      </c>
      <c r="BE1376" s="78" t="str">
        <f>REPLACE(INDEX(GroupVertices[Group], MATCH(Edges[[#This Row],[Vertex 1]],GroupVertices[Vertex],0)),1,1,"")</f>
        <v>EUTRAL</v>
      </c>
      <c r="BF1376" s="78" t="str">
        <f>REPLACE(INDEX(GroupVertices[Group], MATCH(Edges[[#This Row],[Vertex 2]],GroupVertices[Vertex],0)),1,1,"")</f>
        <v>eneral</v>
      </c>
    </row>
    <row r="1377" spans="1:58" x14ac:dyDescent="0.25">
      <c r="A1377" s="64" t="s">
        <v>1087</v>
      </c>
      <c r="B1377" s="64" t="s">
        <v>1478</v>
      </c>
      <c r="C1377" s="65"/>
      <c r="D1377" s="66"/>
      <c r="E1377" s="67"/>
      <c r="F1377" s="68"/>
      <c r="G1377" s="65" t="str">
        <f>IF(Edges[[#This Row],[Vertex 1]]=Edges[[#This Row],[Vertex 2]],"HIDE","SHOW")</f>
        <v>SHOW</v>
      </c>
      <c r="H1377" s="69"/>
      <c r="I1377" s="70"/>
      <c r="J1377" s="70"/>
      <c r="K1377" s="34" t="s">
        <v>65</v>
      </c>
      <c r="L1377" s="77">
        <v>1377</v>
      </c>
      <c r="M1377" s="77"/>
      <c r="N1377" s="72"/>
      <c r="O1377" s="79" t="s">
        <v>1646</v>
      </c>
      <c r="P1377" s="81">
        <v>42854.278032407405</v>
      </c>
      <c r="Q1377" s="79" t="s">
        <v>2464</v>
      </c>
      <c r="R1377" s="82" t="s">
        <v>3641</v>
      </c>
      <c r="S1377" s="79" t="s">
        <v>4017</v>
      </c>
      <c r="T1377" s="79"/>
      <c r="U1377" s="82" t="s">
        <v>4636</v>
      </c>
      <c r="V1377" s="82" t="s">
        <v>4636</v>
      </c>
      <c r="W1377" s="81">
        <v>42854.278032407405</v>
      </c>
      <c r="X1377" s="82" t="s">
        <v>6942</v>
      </c>
      <c r="Y1377" s="79"/>
      <c r="Z1377" s="79"/>
      <c r="AA1377" s="83" t="s">
        <v>8989</v>
      </c>
      <c r="AB1377" s="79"/>
      <c r="AC1377" s="79" t="b">
        <v>0</v>
      </c>
      <c r="AD1377" s="79">
        <v>0</v>
      </c>
      <c r="AE1377" s="83" t="s">
        <v>9915</v>
      </c>
      <c r="AF1377" s="79" t="b">
        <v>0</v>
      </c>
      <c r="AG1377" s="79" t="s">
        <v>9964</v>
      </c>
      <c r="AH1377" s="79"/>
      <c r="AI1377" s="83" t="s">
        <v>9915</v>
      </c>
      <c r="AJ1377" s="79" t="b">
        <v>0</v>
      </c>
      <c r="AK1377" s="79">
        <v>9</v>
      </c>
      <c r="AL1377" s="83" t="s">
        <v>9685</v>
      </c>
      <c r="AM1377" s="79" t="s">
        <v>9991</v>
      </c>
      <c r="AN1377" s="79" t="b">
        <v>0</v>
      </c>
      <c r="AO1377" s="83" t="s">
        <v>9685</v>
      </c>
      <c r="AP1377" s="79" t="s">
        <v>179</v>
      </c>
      <c r="AQ1377" s="79">
        <v>0</v>
      </c>
      <c r="AR1377" s="79">
        <v>0</v>
      </c>
      <c r="AS1377" s="79"/>
      <c r="AT1377" s="79"/>
      <c r="AU1377" s="79"/>
      <c r="AV1377" s="79"/>
      <c r="AW1377" s="79"/>
      <c r="AX1377" s="79"/>
      <c r="AY1377" s="79"/>
      <c r="AZ1377" s="79"/>
      <c r="BA1377">
        <v>1</v>
      </c>
      <c r="BB1377">
        <v>0</v>
      </c>
      <c r="BC1377" s="79" t="str">
        <f>IF(Edges[[#This Row],[Sentiment]]=0,"NEUTRAL",IF(Edges[[#This Row],[Sentiment]]=1,"POSITIVE",IF(Edges[[#This Row],[Sentiment]]=-1,"NEGATIVE")))</f>
        <v>NEUTRAL</v>
      </c>
      <c r="BD1377" s="79" t="str">
        <f>IF(Edges[[#This Row],[Vertex 1]]=Edges[[#This Row],[Vertex 2]],"HIDE","SHOW")</f>
        <v>SHOW</v>
      </c>
      <c r="BE1377" s="78" t="str">
        <f>REPLACE(INDEX(GroupVertices[Group], MATCH(Edges[[#This Row],[Vertex 1]],GroupVertices[Vertex],0)),1,1,"")</f>
        <v>EUTRAL</v>
      </c>
      <c r="BF1377" s="78" t="str">
        <f>REPLACE(INDEX(GroupVertices[Group], MATCH(Edges[[#This Row],[Vertex 2]],GroupVertices[Vertex],0)),1,1,"")</f>
        <v>EUTRAL</v>
      </c>
    </row>
    <row r="1378" spans="1:58" x14ac:dyDescent="0.25">
      <c r="A1378" s="64" t="s">
        <v>1088</v>
      </c>
      <c r="B1378" s="64" t="s">
        <v>1478</v>
      </c>
      <c r="C1378" s="65"/>
      <c r="D1378" s="66"/>
      <c r="E1378" s="67"/>
      <c r="F1378" s="68"/>
      <c r="G1378" s="65" t="str">
        <f>IF(Edges[[#This Row],[Vertex 1]]=Edges[[#This Row],[Vertex 2]],"HIDE","SHOW")</f>
        <v>SHOW</v>
      </c>
      <c r="H1378" s="69"/>
      <c r="I1378" s="70"/>
      <c r="J1378" s="70"/>
      <c r="K1378" s="34" t="s">
        <v>65</v>
      </c>
      <c r="L1378" s="77">
        <v>1378</v>
      </c>
      <c r="M1378" s="77"/>
      <c r="N1378" s="72"/>
      <c r="O1378" s="79" t="s">
        <v>1646</v>
      </c>
      <c r="P1378" s="81">
        <v>42854.278958333336</v>
      </c>
      <c r="Q1378" s="79" t="s">
        <v>2464</v>
      </c>
      <c r="R1378" s="82" t="s">
        <v>3641</v>
      </c>
      <c r="S1378" s="79" t="s">
        <v>4017</v>
      </c>
      <c r="T1378" s="79"/>
      <c r="U1378" s="82" t="s">
        <v>4636</v>
      </c>
      <c r="V1378" s="82" t="s">
        <v>4636</v>
      </c>
      <c r="W1378" s="81">
        <v>42854.278958333336</v>
      </c>
      <c r="X1378" s="82" t="s">
        <v>6943</v>
      </c>
      <c r="Y1378" s="79"/>
      <c r="Z1378" s="79"/>
      <c r="AA1378" s="83" t="s">
        <v>8990</v>
      </c>
      <c r="AB1378" s="79"/>
      <c r="AC1378" s="79" t="b">
        <v>0</v>
      </c>
      <c r="AD1378" s="79">
        <v>0</v>
      </c>
      <c r="AE1378" s="83" t="s">
        <v>9915</v>
      </c>
      <c r="AF1378" s="79" t="b">
        <v>0</v>
      </c>
      <c r="AG1378" s="79" t="s">
        <v>9964</v>
      </c>
      <c r="AH1378" s="79"/>
      <c r="AI1378" s="83" t="s">
        <v>9915</v>
      </c>
      <c r="AJ1378" s="79" t="b">
        <v>0</v>
      </c>
      <c r="AK1378" s="79">
        <v>9</v>
      </c>
      <c r="AL1378" s="83" t="s">
        <v>9685</v>
      </c>
      <c r="AM1378" s="79" t="s">
        <v>9991</v>
      </c>
      <c r="AN1378" s="79" t="b">
        <v>0</v>
      </c>
      <c r="AO1378" s="83" t="s">
        <v>9685</v>
      </c>
      <c r="AP1378" s="79" t="s">
        <v>179</v>
      </c>
      <c r="AQ1378" s="79">
        <v>0</v>
      </c>
      <c r="AR1378" s="79">
        <v>0</v>
      </c>
      <c r="AS1378" s="79"/>
      <c r="AT1378" s="79"/>
      <c r="AU1378" s="79"/>
      <c r="AV1378" s="79"/>
      <c r="AW1378" s="79"/>
      <c r="AX1378" s="79"/>
      <c r="AY1378" s="79"/>
      <c r="AZ1378" s="79"/>
      <c r="BA1378">
        <v>1</v>
      </c>
      <c r="BB1378">
        <v>0</v>
      </c>
      <c r="BC1378" s="79" t="str">
        <f>IF(Edges[[#This Row],[Sentiment]]=0,"NEUTRAL",IF(Edges[[#This Row],[Sentiment]]=1,"POSITIVE",IF(Edges[[#This Row],[Sentiment]]=-1,"NEGATIVE")))</f>
        <v>NEUTRAL</v>
      </c>
      <c r="BD1378" s="79" t="str">
        <f>IF(Edges[[#This Row],[Vertex 1]]=Edges[[#This Row],[Vertex 2]],"HIDE","SHOW")</f>
        <v>SHOW</v>
      </c>
      <c r="BE1378" s="78" t="str">
        <f>REPLACE(INDEX(GroupVertices[Group], MATCH(Edges[[#This Row],[Vertex 1]],GroupVertices[Vertex],0)),1,1,"")</f>
        <v>EUTRAL</v>
      </c>
      <c r="BF1378" s="78" t="str">
        <f>REPLACE(INDEX(GroupVertices[Group], MATCH(Edges[[#This Row],[Vertex 2]],GroupVertices[Vertex],0)),1,1,"")</f>
        <v>EUTRAL</v>
      </c>
    </row>
    <row r="1379" spans="1:58" x14ac:dyDescent="0.25">
      <c r="A1379" s="64" t="s">
        <v>1089</v>
      </c>
      <c r="B1379" s="64" t="s">
        <v>1478</v>
      </c>
      <c r="C1379" s="65"/>
      <c r="D1379" s="66"/>
      <c r="E1379" s="67"/>
      <c r="F1379" s="68"/>
      <c r="G1379" s="65" t="str">
        <f>IF(Edges[[#This Row],[Vertex 1]]=Edges[[#This Row],[Vertex 2]],"HIDE","SHOW")</f>
        <v>SHOW</v>
      </c>
      <c r="H1379" s="69"/>
      <c r="I1379" s="70"/>
      <c r="J1379" s="70"/>
      <c r="K1379" s="34" t="s">
        <v>65</v>
      </c>
      <c r="L1379" s="77">
        <v>1379</v>
      </c>
      <c r="M1379" s="77"/>
      <c r="N1379" s="72"/>
      <c r="O1379" s="79" t="s">
        <v>1646</v>
      </c>
      <c r="P1379" s="81">
        <v>42854.279108796298</v>
      </c>
      <c r="Q1379" s="79" t="s">
        <v>2464</v>
      </c>
      <c r="R1379" s="82" t="s">
        <v>3641</v>
      </c>
      <c r="S1379" s="79" t="s">
        <v>4017</v>
      </c>
      <c r="T1379" s="79"/>
      <c r="U1379" s="82" t="s">
        <v>4636</v>
      </c>
      <c r="V1379" s="82" t="s">
        <v>4636</v>
      </c>
      <c r="W1379" s="81">
        <v>42854.279108796298</v>
      </c>
      <c r="X1379" s="82" t="s">
        <v>6944</v>
      </c>
      <c r="Y1379" s="79"/>
      <c r="Z1379" s="79"/>
      <c r="AA1379" s="83" t="s">
        <v>8991</v>
      </c>
      <c r="AB1379" s="79"/>
      <c r="AC1379" s="79" t="b">
        <v>0</v>
      </c>
      <c r="AD1379" s="79">
        <v>0</v>
      </c>
      <c r="AE1379" s="83" t="s">
        <v>9915</v>
      </c>
      <c r="AF1379" s="79" t="b">
        <v>0</v>
      </c>
      <c r="AG1379" s="79" t="s">
        <v>9964</v>
      </c>
      <c r="AH1379" s="79"/>
      <c r="AI1379" s="83" t="s">
        <v>9915</v>
      </c>
      <c r="AJ1379" s="79" t="b">
        <v>0</v>
      </c>
      <c r="AK1379" s="79">
        <v>9</v>
      </c>
      <c r="AL1379" s="83" t="s">
        <v>9685</v>
      </c>
      <c r="AM1379" s="79" t="s">
        <v>9991</v>
      </c>
      <c r="AN1379" s="79" t="b">
        <v>0</v>
      </c>
      <c r="AO1379" s="83" t="s">
        <v>9685</v>
      </c>
      <c r="AP1379" s="79" t="s">
        <v>179</v>
      </c>
      <c r="AQ1379" s="79">
        <v>0</v>
      </c>
      <c r="AR1379" s="79">
        <v>0</v>
      </c>
      <c r="AS1379" s="79"/>
      <c r="AT1379" s="79"/>
      <c r="AU1379" s="79"/>
      <c r="AV1379" s="79"/>
      <c r="AW1379" s="79"/>
      <c r="AX1379" s="79"/>
      <c r="AY1379" s="79"/>
      <c r="AZ1379" s="79"/>
      <c r="BA1379">
        <v>1</v>
      </c>
      <c r="BB1379">
        <v>0</v>
      </c>
      <c r="BC1379" s="79" t="str">
        <f>IF(Edges[[#This Row],[Sentiment]]=0,"NEUTRAL",IF(Edges[[#This Row],[Sentiment]]=1,"POSITIVE",IF(Edges[[#This Row],[Sentiment]]=-1,"NEGATIVE")))</f>
        <v>NEUTRAL</v>
      </c>
      <c r="BD1379" s="79" t="str">
        <f>IF(Edges[[#This Row],[Vertex 1]]=Edges[[#This Row],[Vertex 2]],"HIDE","SHOW")</f>
        <v>SHOW</v>
      </c>
      <c r="BE1379" s="78" t="str">
        <f>REPLACE(INDEX(GroupVertices[Group], MATCH(Edges[[#This Row],[Vertex 1]],GroupVertices[Vertex],0)),1,1,"")</f>
        <v>EUTRAL</v>
      </c>
      <c r="BF1379" s="78" t="str">
        <f>REPLACE(INDEX(GroupVertices[Group], MATCH(Edges[[#This Row],[Vertex 2]],GroupVertices[Vertex],0)),1,1,"")</f>
        <v>EUTRAL</v>
      </c>
    </row>
    <row r="1380" spans="1:58" x14ac:dyDescent="0.25">
      <c r="A1380" s="64" t="s">
        <v>1090</v>
      </c>
      <c r="B1380" s="64" t="s">
        <v>1478</v>
      </c>
      <c r="C1380" s="65"/>
      <c r="D1380" s="66"/>
      <c r="E1380" s="67"/>
      <c r="F1380" s="68"/>
      <c r="G1380" s="65" t="str">
        <f>IF(Edges[[#This Row],[Vertex 1]]=Edges[[#This Row],[Vertex 2]],"HIDE","SHOW")</f>
        <v>SHOW</v>
      </c>
      <c r="H1380" s="69"/>
      <c r="I1380" s="70"/>
      <c r="J1380" s="70"/>
      <c r="K1380" s="34" t="s">
        <v>65</v>
      </c>
      <c r="L1380" s="77">
        <v>1380</v>
      </c>
      <c r="M1380" s="77"/>
      <c r="N1380" s="72"/>
      <c r="O1380" s="79" t="s">
        <v>1646</v>
      </c>
      <c r="P1380" s="81">
        <v>42854.279432870368</v>
      </c>
      <c r="Q1380" s="79" t="s">
        <v>2464</v>
      </c>
      <c r="R1380" s="82" t="s">
        <v>3641</v>
      </c>
      <c r="S1380" s="79" t="s">
        <v>4017</v>
      </c>
      <c r="T1380" s="79"/>
      <c r="U1380" s="82" t="s">
        <v>4636</v>
      </c>
      <c r="V1380" s="82" t="s">
        <v>4636</v>
      </c>
      <c r="W1380" s="81">
        <v>42854.279432870368</v>
      </c>
      <c r="X1380" s="82" t="s">
        <v>6945</v>
      </c>
      <c r="Y1380" s="79"/>
      <c r="Z1380" s="79"/>
      <c r="AA1380" s="83" t="s">
        <v>8992</v>
      </c>
      <c r="AB1380" s="79"/>
      <c r="AC1380" s="79" t="b">
        <v>0</v>
      </c>
      <c r="AD1380" s="79">
        <v>0</v>
      </c>
      <c r="AE1380" s="83" t="s">
        <v>9915</v>
      </c>
      <c r="AF1380" s="79" t="b">
        <v>0</v>
      </c>
      <c r="AG1380" s="79" t="s">
        <v>9964</v>
      </c>
      <c r="AH1380" s="79"/>
      <c r="AI1380" s="83" t="s">
        <v>9915</v>
      </c>
      <c r="AJ1380" s="79" t="b">
        <v>0</v>
      </c>
      <c r="AK1380" s="79">
        <v>9</v>
      </c>
      <c r="AL1380" s="83" t="s">
        <v>9685</v>
      </c>
      <c r="AM1380" s="79" t="s">
        <v>9991</v>
      </c>
      <c r="AN1380" s="79" t="b">
        <v>0</v>
      </c>
      <c r="AO1380" s="83" t="s">
        <v>9685</v>
      </c>
      <c r="AP1380" s="79" t="s">
        <v>179</v>
      </c>
      <c r="AQ1380" s="79">
        <v>0</v>
      </c>
      <c r="AR1380" s="79">
        <v>0</v>
      </c>
      <c r="AS1380" s="79"/>
      <c r="AT1380" s="79"/>
      <c r="AU1380" s="79"/>
      <c r="AV1380" s="79"/>
      <c r="AW1380" s="79"/>
      <c r="AX1380" s="79"/>
      <c r="AY1380" s="79"/>
      <c r="AZ1380" s="79"/>
      <c r="BA1380">
        <v>1</v>
      </c>
      <c r="BB1380">
        <v>0</v>
      </c>
      <c r="BC1380" s="79" t="str">
        <f>IF(Edges[[#This Row],[Sentiment]]=0,"NEUTRAL",IF(Edges[[#This Row],[Sentiment]]=1,"POSITIVE",IF(Edges[[#This Row],[Sentiment]]=-1,"NEGATIVE")))</f>
        <v>NEUTRAL</v>
      </c>
      <c r="BD1380" s="79" t="str">
        <f>IF(Edges[[#This Row],[Vertex 1]]=Edges[[#This Row],[Vertex 2]],"HIDE","SHOW")</f>
        <v>SHOW</v>
      </c>
      <c r="BE1380" s="78" t="str">
        <f>REPLACE(INDEX(GroupVertices[Group], MATCH(Edges[[#This Row],[Vertex 1]],GroupVertices[Vertex],0)),1,1,"")</f>
        <v>EUTRAL</v>
      </c>
      <c r="BF1380" s="78" t="str">
        <f>REPLACE(INDEX(GroupVertices[Group], MATCH(Edges[[#This Row],[Vertex 2]],GroupVertices[Vertex],0)),1,1,"")</f>
        <v>EUTRAL</v>
      </c>
    </row>
    <row r="1381" spans="1:58" hidden="1" x14ac:dyDescent="0.25">
      <c r="A1381" s="64" t="s">
        <v>1091</v>
      </c>
      <c r="B1381" s="64" t="s">
        <v>1091</v>
      </c>
      <c r="C1381" s="65"/>
      <c r="D1381" s="66"/>
      <c r="E1381" s="67"/>
      <c r="F1381" s="68"/>
      <c r="G1381" s="65" t="str">
        <f>IF(Edges[[#This Row],[Vertex 1]]=Edges[[#This Row],[Vertex 2]],"HIDE","SHOW")</f>
        <v>HIDE</v>
      </c>
      <c r="H1381" s="69"/>
      <c r="I1381" s="70"/>
      <c r="J1381" s="70"/>
      <c r="K1381" s="34"/>
      <c r="L1381" s="77"/>
      <c r="M1381" s="77"/>
      <c r="N1381" s="72"/>
      <c r="O1381" s="79" t="s">
        <v>179</v>
      </c>
      <c r="P1381" s="81">
        <v>42854.282511574071</v>
      </c>
      <c r="Q1381" s="79" t="s">
        <v>2465</v>
      </c>
      <c r="R1381" s="82" t="s">
        <v>3642</v>
      </c>
      <c r="S1381" s="79" t="s">
        <v>4182</v>
      </c>
      <c r="T1381" s="79"/>
      <c r="U1381" s="82" t="s">
        <v>4637</v>
      </c>
      <c r="V1381" s="82" t="s">
        <v>4637</v>
      </c>
      <c r="W1381" s="81">
        <v>42854.282511574071</v>
      </c>
      <c r="X1381" s="82" t="s">
        <v>6946</v>
      </c>
      <c r="Y1381" s="79"/>
      <c r="Z1381" s="79"/>
      <c r="AA1381" s="83" t="s">
        <v>8993</v>
      </c>
      <c r="AB1381" s="79"/>
      <c r="AC1381" s="79" t="b">
        <v>0</v>
      </c>
      <c r="AD1381" s="79">
        <v>0</v>
      </c>
      <c r="AE1381" s="83" t="s">
        <v>9915</v>
      </c>
      <c r="AF1381" s="79" t="b">
        <v>0</v>
      </c>
      <c r="AG1381" s="79" t="s">
        <v>9963</v>
      </c>
      <c r="AH1381" s="79"/>
      <c r="AI1381" s="83" t="s">
        <v>9915</v>
      </c>
      <c r="AJ1381" s="79" t="b">
        <v>0</v>
      </c>
      <c r="AK1381" s="79">
        <v>0</v>
      </c>
      <c r="AL1381" s="83" t="s">
        <v>9915</v>
      </c>
      <c r="AM1381" s="79" t="s">
        <v>10005</v>
      </c>
      <c r="AN1381" s="79" t="b">
        <v>0</v>
      </c>
      <c r="AO1381" s="83" t="s">
        <v>8993</v>
      </c>
      <c r="AP1381" s="79" t="s">
        <v>179</v>
      </c>
      <c r="AQ1381" s="79">
        <v>0</v>
      </c>
      <c r="AR1381" s="79">
        <v>0</v>
      </c>
      <c r="AS1381" s="79"/>
      <c r="AT1381" s="79"/>
      <c r="AU1381" s="79"/>
      <c r="AV1381" s="79"/>
      <c r="AW1381" s="79"/>
      <c r="AX1381" s="79"/>
      <c r="AY1381" s="79"/>
      <c r="AZ1381" s="79"/>
      <c r="BA1381">
        <v>1</v>
      </c>
      <c r="BB1381">
        <v>0</v>
      </c>
      <c r="BC1381" s="79" t="str">
        <f>IF(Edges[[#This Row],[Sentiment]]=0,"NEUTRAL",IF(Edges[[#This Row],[Sentiment]]=1,"POSITIVE",IF(Edges[[#This Row],[Sentiment]]=-1,"NEGATIVE")))</f>
        <v>NEUTRAL</v>
      </c>
      <c r="BD1381" s="79" t="str">
        <f>IF(Edges[[#This Row],[Vertex 1]]=Edges[[#This Row],[Vertex 2]],"HIDE","SHOW")</f>
        <v>HIDE</v>
      </c>
      <c r="BE1381" s="124" t="e">
        <f>REPLACE(INDEX(GroupVertices[Group], MATCH(Edges[[#This Row],[Vertex 1]],GroupVertices[Vertex],0)),1,1,"")</f>
        <v>#N/A</v>
      </c>
      <c r="BF1381" s="124" t="e">
        <f>REPLACE(INDEX(GroupVertices[Group], MATCH(Edges[[#This Row],[Vertex 2]],GroupVertices[Vertex],0)),1,1,"")</f>
        <v>#N/A</v>
      </c>
    </row>
    <row r="1382" spans="1:58" x14ac:dyDescent="0.25">
      <c r="A1382" s="64" t="s">
        <v>1092</v>
      </c>
      <c r="B1382" s="64" t="s">
        <v>1478</v>
      </c>
      <c r="C1382" s="65"/>
      <c r="D1382" s="66"/>
      <c r="E1382" s="67"/>
      <c r="F1382" s="68"/>
      <c r="G1382" s="65" t="str">
        <f>IF(Edges[[#This Row],[Vertex 1]]=Edges[[#This Row],[Vertex 2]],"HIDE","SHOW")</f>
        <v>SHOW</v>
      </c>
      <c r="H1382" s="69"/>
      <c r="I1382" s="70"/>
      <c r="J1382" s="70"/>
      <c r="K1382" s="34" t="s">
        <v>65</v>
      </c>
      <c r="L1382" s="77">
        <v>1382</v>
      </c>
      <c r="M1382" s="77"/>
      <c r="N1382" s="72"/>
      <c r="O1382" s="79" t="s">
        <v>1646</v>
      </c>
      <c r="P1382" s="81">
        <v>42854.284201388888</v>
      </c>
      <c r="Q1382" s="79" t="s">
        <v>2464</v>
      </c>
      <c r="R1382" s="82" t="s">
        <v>3641</v>
      </c>
      <c r="S1382" s="79" t="s">
        <v>4017</v>
      </c>
      <c r="T1382" s="79"/>
      <c r="U1382" s="82" t="s">
        <v>4636</v>
      </c>
      <c r="V1382" s="82" t="s">
        <v>4636</v>
      </c>
      <c r="W1382" s="81">
        <v>42854.284201388888</v>
      </c>
      <c r="X1382" s="82" t="s">
        <v>6947</v>
      </c>
      <c r="Y1382" s="79"/>
      <c r="Z1382" s="79"/>
      <c r="AA1382" s="83" t="s">
        <v>8994</v>
      </c>
      <c r="AB1382" s="79"/>
      <c r="AC1382" s="79" t="b">
        <v>0</v>
      </c>
      <c r="AD1382" s="79">
        <v>0</v>
      </c>
      <c r="AE1382" s="83" t="s">
        <v>9915</v>
      </c>
      <c r="AF1382" s="79" t="b">
        <v>0</v>
      </c>
      <c r="AG1382" s="79" t="s">
        <v>9964</v>
      </c>
      <c r="AH1382" s="79"/>
      <c r="AI1382" s="83" t="s">
        <v>9915</v>
      </c>
      <c r="AJ1382" s="79" t="b">
        <v>0</v>
      </c>
      <c r="AK1382" s="79">
        <v>9</v>
      </c>
      <c r="AL1382" s="83" t="s">
        <v>9685</v>
      </c>
      <c r="AM1382" s="79" t="s">
        <v>9991</v>
      </c>
      <c r="AN1382" s="79" t="b">
        <v>0</v>
      </c>
      <c r="AO1382" s="83" t="s">
        <v>9685</v>
      </c>
      <c r="AP1382" s="79" t="s">
        <v>179</v>
      </c>
      <c r="AQ1382" s="79">
        <v>0</v>
      </c>
      <c r="AR1382" s="79">
        <v>0</v>
      </c>
      <c r="AS1382" s="79"/>
      <c r="AT1382" s="79"/>
      <c r="AU1382" s="79"/>
      <c r="AV1382" s="79"/>
      <c r="AW1382" s="79"/>
      <c r="AX1382" s="79"/>
      <c r="AY1382" s="79"/>
      <c r="AZ1382" s="79"/>
      <c r="BA1382">
        <v>1</v>
      </c>
      <c r="BB1382">
        <v>0</v>
      </c>
      <c r="BC1382" s="79" t="str">
        <f>IF(Edges[[#This Row],[Sentiment]]=0,"NEUTRAL",IF(Edges[[#This Row],[Sentiment]]=1,"POSITIVE",IF(Edges[[#This Row],[Sentiment]]=-1,"NEGATIVE")))</f>
        <v>NEUTRAL</v>
      </c>
      <c r="BD1382" s="79" t="str">
        <f>IF(Edges[[#This Row],[Vertex 1]]=Edges[[#This Row],[Vertex 2]],"HIDE","SHOW")</f>
        <v>SHOW</v>
      </c>
      <c r="BE1382" s="78" t="str">
        <f>REPLACE(INDEX(GroupVertices[Group], MATCH(Edges[[#This Row],[Vertex 1]],GroupVertices[Vertex],0)),1,1,"")</f>
        <v>EUTRAL</v>
      </c>
      <c r="BF1382" s="78" t="str">
        <f>REPLACE(INDEX(GroupVertices[Group], MATCH(Edges[[#This Row],[Vertex 2]],GroupVertices[Vertex],0)),1,1,"")</f>
        <v>EUTRAL</v>
      </c>
    </row>
    <row r="1383" spans="1:58" x14ac:dyDescent="0.25">
      <c r="A1383" s="64" t="s">
        <v>1093</v>
      </c>
      <c r="B1383" s="64" t="s">
        <v>1478</v>
      </c>
      <c r="C1383" s="65"/>
      <c r="D1383" s="66"/>
      <c r="E1383" s="67"/>
      <c r="F1383" s="68"/>
      <c r="G1383" s="65" t="str">
        <f>IF(Edges[[#This Row],[Vertex 1]]=Edges[[#This Row],[Vertex 2]],"HIDE","SHOW")</f>
        <v>SHOW</v>
      </c>
      <c r="H1383" s="69"/>
      <c r="I1383" s="70"/>
      <c r="J1383" s="70"/>
      <c r="K1383" s="34" t="s">
        <v>65</v>
      </c>
      <c r="L1383" s="77">
        <v>1383</v>
      </c>
      <c r="M1383" s="77"/>
      <c r="N1383" s="72"/>
      <c r="O1383" s="79" t="s">
        <v>1646</v>
      </c>
      <c r="P1383" s="81">
        <v>42854.285624999997</v>
      </c>
      <c r="Q1383" s="79" t="s">
        <v>2464</v>
      </c>
      <c r="R1383" s="82" t="s">
        <v>3641</v>
      </c>
      <c r="S1383" s="79" t="s">
        <v>4017</v>
      </c>
      <c r="T1383" s="79"/>
      <c r="U1383" s="82" t="s">
        <v>4636</v>
      </c>
      <c r="V1383" s="82" t="s">
        <v>4636</v>
      </c>
      <c r="W1383" s="81">
        <v>42854.285624999997</v>
      </c>
      <c r="X1383" s="82" t="s">
        <v>6948</v>
      </c>
      <c r="Y1383" s="79"/>
      <c r="Z1383" s="79"/>
      <c r="AA1383" s="83" t="s">
        <v>8995</v>
      </c>
      <c r="AB1383" s="79"/>
      <c r="AC1383" s="79" t="b">
        <v>0</v>
      </c>
      <c r="AD1383" s="79">
        <v>0</v>
      </c>
      <c r="AE1383" s="83" t="s">
        <v>9915</v>
      </c>
      <c r="AF1383" s="79" t="b">
        <v>0</v>
      </c>
      <c r="AG1383" s="79" t="s">
        <v>9964</v>
      </c>
      <c r="AH1383" s="79"/>
      <c r="AI1383" s="83" t="s">
        <v>9915</v>
      </c>
      <c r="AJ1383" s="79" t="b">
        <v>0</v>
      </c>
      <c r="AK1383" s="79">
        <v>9</v>
      </c>
      <c r="AL1383" s="83" t="s">
        <v>9685</v>
      </c>
      <c r="AM1383" s="79" t="s">
        <v>9991</v>
      </c>
      <c r="AN1383" s="79" t="b">
        <v>0</v>
      </c>
      <c r="AO1383" s="83" t="s">
        <v>9685</v>
      </c>
      <c r="AP1383" s="79" t="s">
        <v>179</v>
      </c>
      <c r="AQ1383" s="79">
        <v>0</v>
      </c>
      <c r="AR1383" s="79">
        <v>0</v>
      </c>
      <c r="AS1383" s="79"/>
      <c r="AT1383" s="79"/>
      <c r="AU1383" s="79"/>
      <c r="AV1383" s="79"/>
      <c r="AW1383" s="79"/>
      <c r="AX1383" s="79"/>
      <c r="AY1383" s="79"/>
      <c r="AZ1383" s="79"/>
      <c r="BA1383">
        <v>1</v>
      </c>
      <c r="BB1383">
        <v>0</v>
      </c>
      <c r="BC1383" s="79" t="str">
        <f>IF(Edges[[#This Row],[Sentiment]]=0,"NEUTRAL",IF(Edges[[#This Row],[Sentiment]]=1,"POSITIVE",IF(Edges[[#This Row],[Sentiment]]=-1,"NEGATIVE")))</f>
        <v>NEUTRAL</v>
      </c>
      <c r="BD1383" s="79" t="str">
        <f>IF(Edges[[#This Row],[Vertex 1]]=Edges[[#This Row],[Vertex 2]],"HIDE","SHOW")</f>
        <v>SHOW</v>
      </c>
      <c r="BE1383" s="78" t="str">
        <f>REPLACE(INDEX(GroupVertices[Group], MATCH(Edges[[#This Row],[Vertex 1]],GroupVertices[Vertex],0)),1,1,"")</f>
        <v>EUTRAL</v>
      </c>
      <c r="BF1383" s="78" t="str">
        <f>REPLACE(INDEX(GroupVertices[Group], MATCH(Edges[[#This Row],[Vertex 2]],GroupVertices[Vertex],0)),1,1,"")</f>
        <v>EUTRAL</v>
      </c>
    </row>
    <row r="1384" spans="1:58" x14ac:dyDescent="0.25">
      <c r="A1384" s="64" t="s">
        <v>1094</v>
      </c>
      <c r="B1384" s="64" t="s">
        <v>1438</v>
      </c>
      <c r="C1384" s="65"/>
      <c r="D1384" s="66"/>
      <c r="E1384" s="67"/>
      <c r="F1384" s="68"/>
      <c r="G1384" s="65" t="str">
        <f>IF(Edges[[#This Row],[Vertex 1]]=Edges[[#This Row],[Vertex 2]],"HIDE","SHOW")</f>
        <v>SHOW</v>
      </c>
      <c r="H1384" s="69"/>
      <c r="I1384" s="70"/>
      <c r="J1384" s="70"/>
      <c r="K1384" s="34" t="s">
        <v>65</v>
      </c>
      <c r="L1384" s="77">
        <v>1384</v>
      </c>
      <c r="M1384" s="77"/>
      <c r="N1384" s="72"/>
      <c r="O1384" s="79" t="s">
        <v>1646</v>
      </c>
      <c r="P1384" s="81">
        <v>42854.288032407407</v>
      </c>
      <c r="Q1384" s="79" t="s">
        <v>2466</v>
      </c>
      <c r="R1384" s="79"/>
      <c r="S1384" s="79"/>
      <c r="T1384" s="79" t="s">
        <v>4305</v>
      </c>
      <c r="U1384" s="79"/>
      <c r="V1384" s="82" t="s">
        <v>5420</v>
      </c>
      <c r="W1384" s="81">
        <v>42854.288032407407</v>
      </c>
      <c r="X1384" s="82" t="s">
        <v>6949</v>
      </c>
      <c r="Y1384" s="79"/>
      <c r="Z1384" s="79"/>
      <c r="AA1384" s="83" t="s">
        <v>8996</v>
      </c>
      <c r="AB1384" s="79"/>
      <c r="AC1384" s="79" t="b">
        <v>0</v>
      </c>
      <c r="AD1384" s="79">
        <v>0</v>
      </c>
      <c r="AE1384" s="83" t="s">
        <v>9915</v>
      </c>
      <c r="AF1384" s="79" t="b">
        <v>0</v>
      </c>
      <c r="AG1384" s="79" t="s">
        <v>9963</v>
      </c>
      <c r="AH1384" s="79"/>
      <c r="AI1384" s="83" t="s">
        <v>9915</v>
      </c>
      <c r="AJ1384" s="79" t="b">
        <v>0</v>
      </c>
      <c r="AK1384" s="79">
        <v>2</v>
      </c>
      <c r="AL1384" s="83" t="s">
        <v>9588</v>
      </c>
      <c r="AM1384" s="79" t="s">
        <v>10061</v>
      </c>
      <c r="AN1384" s="79" t="b">
        <v>0</v>
      </c>
      <c r="AO1384" s="83" t="s">
        <v>9588</v>
      </c>
      <c r="AP1384" s="79" t="s">
        <v>179</v>
      </c>
      <c r="AQ1384" s="79">
        <v>0</v>
      </c>
      <c r="AR1384" s="79">
        <v>0</v>
      </c>
      <c r="AS1384" s="79"/>
      <c r="AT1384" s="79"/>
      <c r="AU1384" s="79"/>
      <c r="AV1384" s="79"/>
      <c r="AW1384" s="79"/>
      <c r="AX1384" s="79"/>
      <c r="AY1384" s="79"/>
      <c r="AZ1384" s="79"/>
      <c r="BA1384">
        <v>1</v>
      </c>
      <c r="BB1384">
        <v>0</v>
      </c>
      <c r="BC1384" s="79" t="str">
        <f>IF(Edges[[#This Row],[Sentiment]]=0,"NEUTRAL",IF(Edges[[#This Row],[Sentiment]]=1,"POSITIVE",IF(Edges[[#This Row],[Sentiment]]=-1,"NEGATIVE")))</f>
        <v>NEUTRAL</v>
      </c>
      <c r="BD1384" s="79" t="str">
        <f>IF(Edges[[#This Row],[Vertex 1]]=Edges[[#This Row],[Vertex 2]],"HIDE","SHOW")</f>
        <v>SHOW</v>
      </c>
      <c r="BE1384" s="78" t="str">
        <f>REPLACE(INDEX(GroupVertices[Group], MATCH(Edges[[#This Row],[Vertex 1]],GroupVertices[Vertex],0)),1,1,"")</f>
        <v>EUTRAL</v>
      </c>
      <c r="BF1384" s="78" t="str">
        <f>REPLACE(INDEX(GroupVertices[Group], MATCH(Edges[[#This Row],[Vertex 2]],GroupVertices[Vertex],0)),1,1,"")</f>
        <v>EUTRAL</v>
      </c>
    </row>
    <row r="1385" spans="1:58" x14ac:dyDescent="0.25">
      <c r="A1385" s="64" t="s">
        <v>1095</v>
      </c>
      <c r="B1385" s="64" t="s">
        <v>1438</v>
      </c>
      <c r="C1385" s="65"/>
      <c r="D1385" s="66"/>
      <c r="E1385" s="67"/>
      <c r="F1385" s="68"/>
      <c r="G1385" s="65" t="str">
        <f>IF(Edges[[#This Row],[Vertex 1]]=Edges[[#This Row],[Vertex 2]],"HIDE","SHOW")</f>
        <v>SHOW</v>
      </c>
      <c r="H1385" s="69"/>
      <c r="I1385" s="70"/>
      <c r="J1385" s="70"/>
      <c r="K1385" s="34" t="s">
        <v>65</v>
      </c>
      <c r="L1385" s="77">
        <v>1385</v>
      </c>
      <c r="M1385" s="77"/>
      <c r="N1385" s="72"/>
      <c r="O1385" s="79" t="s">
        <v>1646</v>
      </c>
      <c r="P1385" s="81">
        <v>42854.288298611114</v>
      </c>
      <c r="Q1385" s="79" t="s">
        <v>2466</v>
      </c>
      <c r="R1385" s="79"/>
      <c r="S1385" s="79"/>
      <c r="T1385" s="79" t="s">
        <v>4305</v>
      </c>
      <c r="U1385" s="79"/>
      <c r="V1385" s="82" t="s">
        <v>5421</v>
      </c>
      <c r="W1385" s="81">
        <v>42854.288298611114</v>
      </c>
      <c r="X1385" s="82" t="s">
        <v>6950</v>
      </c>
      <c r="Y1385" s="79"/>
      <c r="Z1385" s="79"/>
      <c r="AA1385" s="83" t="s">
        <v>8997</v>
      </c>
      <c r="AB1385" s="79"/>
      <c r="AC1385" s="79" t="b">
        <v>0</v>
      </c>
      <c r="AD1385" s="79">
        <v>0</v>
      </c>
      <c r="AE1385" s="83" t="s">
        <v>9915</v>
      </c>
      <c r="AF1385" s="79" t="b">
        <v>0</v>
      </c>
      <c r="AG1385" s="79" t="s">
        <v>9963</v>
      </c>
      <c r="AH1385" s="79"/>
      <c r="AI1385" s="83" t="s">
        <v>9915</v>
      </c>
      <c r="AJ1385" s="79" t="b">
        <v>0</v>
      </c>
      <c r="AK1385" s="79">
        <v>2</v>
      </c>
      <c r="AL1385" s="83" t="s">
        <v>9588</v>
      </c>
      <c r="AM1385" s="79" t="s">
        <v>10062</v>
      </c>
      <c r="AN1385" s="79" t="b">
        <v>0</v>
      </c>
      <c r="AO1385" s="83" t="s">
        <v>9588</v>
      </c>
      <c r="AP1385" s="79" t="s">
        <v>179</v>
      </c>
      <c r="AQ1385" s="79">
        <v>0</v>
      </c>
      <c r="AR1385" s="79">
        <v>0</v>
      </c>
      <c r="AS1385" s="79"/>
      <c r="AT1385" s="79"/>
      <c r="AU1385" s="79"/>
      <c r="AV1385" s="79"/>
      <c r="AW1385" s="79"/>
      <c r="AX1385" s="79"/>
      <c r="AY1385" s="79"/>
      <c r="AZ1385" s="79"/>
      <c r="BA1385">
        <v>1</v>
      </c>
      <c r="BB1385">
        <v>0</v>
      </c>
      <c r="BC1385" s="79" t="str">
        <f>IF(Edges[[#This Row],[Sentiment]]=0,"NEUTRAL",IF(Edges[[#This Row],[Sentiment]]=1,"POSITIVE",IF(Edges[[#This Row],[Sentiment]]=-1,"NEGATIVE")))</f>
        <v>NEUTRAL</v>
      </c>
      <c r="BD1385" s="79" t="str">
        <f>IF(Edges[[#This Row],[Vertex 1]]=Edges[[#This Row],[Vertex 2]],"HIDE","SHOW")</f>
        <v>SHOW</v>
      </c>
      <c r="BE1385" s="78" t="str">
        <f>REPLACE(INDEX(GroupVertices[Group], MATCH(Edges[[#This Row],[Vertex 1]],GroupVertices[Vertex],0)),1,1,"")</f>
        <v>EUTRAL</v>
      </c>
      <c r="BF1385" s="78" t="str">
        <f>REPLACE(INDEX(GroupVertices[Group], MATCH(Edges[[#This Row],[Vertex 2]],GroupVertices[Vertex],0)),1,1,"")</f>
        <v>EUTRAL</v>
      </c>
    </row>
    <row r="1386" spans="1:58" x14ac:dyDescent="0.25">
      <c r="A1386" s="64" t="s">
        <v>1096</v>
      </c>
      <c r="B1386" s="64" t="s">
        <v>1236</v>
      </c>
      <c r="C1386" s="65"/>
      <c r="D1386" s="66"/>
      <c r="E1386" s="67"/>
      <c r="F1386" s="68"/>
      <c r="G1386" s="65" t="str">
        <f>IF(Edges[[#This Row],[Vertex 1]]=Edges[[#This Row],[Vertex 2]],"HIDE","SHOW")</f>
        <v>SHOW</v>
      </c>
      <c r="H1386" s="69"/>
      <c r="I1386" s="70"/>
      <c r="J1386" s="70"/>
      <c r="K1386" s="34" t="s">
        <v>65</v>
      </c>
      <c r="L1386" s="77">
        <v>1386</v>
      </c>
      <c r="M1386" s="77"/>
      <c r="N1386" s="72"/>
      <c r="O1386" s="79" t="s">
        <v>1646</v>
      </c>
      <c r="P1386" s="81">
        <v>42854.288622685184</v>
      </c>
      <c r="Q1386" s="79" t="s">
        <v>2461</v>
      </c>
      <c r="R1386" s="82" t="s">
        <v>3640</v>
      </c>
      <c r="S1386" s="79" t="s">
        <v>4181</v>
      </c>
      <c r="T1386" s="79"/>
      <c r="U1386" s="82" t="s">
        <v>4635</v>
      </c>
      <c r="V1386" s="82" t="s">
        <v>4635</v>
      </c>
      <c r="W1386" s="81">
        <v>42854.288622685184</v>
      </c>
      <c r="X1386" s="82" t="s">
        <v>6951</v>
      </c>
      <c r="Y1386" s="79"/>
      <c r="Z1386" s="79"/>
      <c r="AA1386" s="83" t="s">
        <v>8998</v>
      </c>
      <c r="AB1386" s="79"/>
      <c r="AC1386" s="79" t="b">
        <v>0</v>
      </c>
      <c r="AD1386" s="79">
        <v>0</v>
      </c>
      <c r="AE1386" s="83" t="s">
        <v>9915</v>
      </c>
      <c r="AF1386" s="79" t="b">
        <v>0</v>
      </c>
      <c r="AG1386" s="79" t="s">
        <v>9963</v>
      </c>
      <c r="AH1386" s="79"/>
      <c r="AI1386" s="83" t="s">
        <v>9915</v>
      </c>
      <c r="AJ1386" s="79" t="b">
        <v>0</v>
      </c>
      <c r="AK1386" s="79">
        <v>6</v>
      </c>
      <c r="AL1386" s="83" t="s">
        <v>9214</v>
      </c>
      <c r="AM1386" s="79" t="s">
        <v>9991</v>
      </c>
      <c r="AN1386" s="79" t="b">
        <v>0</v>
      </c>
      <c r="AO1386" s="83" t="s">
        <v>9214</v>
      </c>
      <c r="AP1386" s="79" t="s">
        <v>179</v>
      </c>
      <c r="AQ1386" s="79">
        <v>0</v>
      </c>
      <c r="AR1386" s="79">
        <v>0</v>
      </c>
      <c r="AS1386" s="79"/>
      <c r="AT1386" s="79"/>
      <c r="AU1386" s="79"/>
      <c r="AV1386" s="79"/>
      <c r="AW1386" s="79"/>
      <c r="AX1386" s="79"/>
      <c r="AY1386" s="79"/>
      <c r="AZ1386" s="79"/>
      <c r="BA1386">
        <v>1</v>
      </c>
      <c r="BB1386">
        <v>0</v>
      </c>
      <c r="BC1386" s="79" t="str">
        <f>IF(Edges[[#This Row],[Sentiment]]=0,"NEUTRAL",IF(Edges[[#This Row],[Sentiment]]=1,"POSITIVE",IF(Edges[[#This Row],[Sentiment]]=-1,"NEGATIVE")))</f>
        <v>NEUTRAL</v>
      </c>
      <c r="BD1386" s="79" t="str">
        <f>IF(Edges[[#This Row],[Vertex 1]]=Edges[[#This Row],[Vertex 2]],"HIDE","SHOW")</f>
        <v>SHOW</v>
      </c>
      <c r="BE1386" s="78" t="str">
        <f>REPLACE(INDEX(GroupVertices[Group], MATCH(Edges[[#This Row],[Vertex 1]],GroupVertices[Vertex],0)),1,1,"")</f>
        <v>EUTRAL</v>
      </c>
      <c r="BF1386" s="78" t="str">
        <f>REPLACE(INDEX(GroupVertices[Group], MATCH(Edges[[#This Row],[Vertex 2]],GroupVertices[Vertex],0)),1,1,"")</f>
        <v>EUTRAL</v>
      </c>
    </row>
    <row r="1387" spans="1:58" x14ac:dyDescent="0.25">
      <c r="A1387" s="64" t="s">
        <v>1097</v>
      </c>
      <c r="B1387" s="64" t="s">
        <v>1478</v>
      </c>
      <c r="C1387" s="65"/>
      <c r="D1387" s="66"/>
      <c r="E1387" s="67"/>
      <c r="F1387" s="68"/>
      <c r="G1387" s="65" t="str">
        <f>IF(Edges[[#This Row],[Vertex 1]]=Edges[[#This Row],[Vertex 2]],"HIDE","SHOW")</f>
        <v>SHOW</v>
      </c>
      <c r="H1387" s="69"/>
      <c r="I1387" s="70"/>
      <c r="J1387" s="70"/>
      <c r="K1387" s="34" t="s">
        <v>65</v>
      </c>
      <c r="L1387" s="77">
        <v>1387</v>
      </c>
      <c r="M1387" s="77"/>
      <c r="N1387" s="72"/>
      <c r="O1387" s="79" t="s">
        <v>1646</v>
      </c>
      <c r="P1387" s="81">
        <v>42854.289282407408</v>
      </c>
      <c r="Q1387" s="79" t="s">
        <v>2464</v>
      </c>
      <c r="R1387" s="82" t="s">
        <v>3641</v>
      </c>
      <c r="S1387" s="79" t="s">
        <v>4017</v>
      </c>
      <c r="T1387" s="79"/>
      <c r="U1387" s="82" t="s">
        <v>4636</v>
      </c>
      <c r="V1387" s="82" t="s">
        <v>4636</v>
      </c>
      <c r="W1387" s="81">
        <v>42854.289282407408</v>
      </c>
      <c r="X1387" s="82" t="s">
        <v>6952</v>
      </c>
      <c r="Y1387" s="79"/>
      <c r="Z1387" s="79"/>
      <c r="AA1387" s="83" t="s">
        <v>8999</v>
      </c>
      <c r="AB1387" s="79"/>
      <c r="AC1387" s="79" t="b">
        <v>0</v>
      </c>
      <c r="AD1387" s="79">
        <v>0</v>
      </c>
      <c r="AE1387" s="83" t="s">
        <v>9915</v>
      </c>
      <c r="AF1387" s="79" t="b">
        <v>0</v>
      </c>
      <c r="AG1387" s="79" t="s">
        <v>9964</v>
      </c>
      <c r="AH1387" s="79"/>
      <c r="AI1387" s="83" t="s">
        <v>9915</v>
      </c>
      <c r="AJ1387" s="79" t="b">
        <v>0</v>
      </c>
      <c r="AK1387" s="79">
        <v>9</v>
      </c>
      <c r="AL1387" s="83" t="s">
        <v>9685</v>
      </c>
      <c r="AM1387" s="79" t="s">
        <v>9991</v>
      </c>
      <c r="AN1387" s="79" t="b">
        <v>0</v>
      </c>
      <c r="AO1387" s="83" t="s">
        <v>9685</v>
      </c>
      <c r="AP1387" s="79" t="s">
        <v>179</v>
      </c>
      <c r="AQ1387" s="79">
        <v>0</v>
      </c>
      <c r="AR1387" s="79">
        <v>0</v>
      </c>
      <c r="AS1387" s="79"/>
      <c r="AT1387" s="79"/>
      <c r="AU1387" s="79"/>
      <c r="AV1387" s="79"/>
      <c r="AW1387" s="79"/>
      <c r="AX1387" s="79"/>
      <c r="AY1387" s="79"/>
      <c r="AZ1387" s="79"/>
      <c r="BA1387">
        <v>1</v>
      </c>
      <c r="BB1387">
        <v>0</v>
      </c>
      <c r="BC1387" s="79" t="str">
        <f>IF(Edges[[#This Row],[Sentiment]]=0,"NEUTRAL",IF(Edges[[#This Row],[Sentiment]]=1,"POSITIVE",IF(Edges[[#This Row],[Sentiment]]=-1,"NEGATIVE")))</f>
        <v>NEUTRAL</v>
      </c>
      <c r="BD1387" s="79" t="str">
        <f>IF(Edges[[#This Row],[Vertex 1]]=Edges[[#This Row],[Vertex 2]],"HIDE","SHOW")</f>
        <v>SHOW</v>
      </c>
      <c r="BE1387" s="78" t="str">
        <f>REPLACE(INDEX(GroupVertices[Group], MATCH(Edges[[#This Row],[Vertex 1]],GroupVertices[Vertex],0)),1,1,"")</f>
        <v>EUTRAL</v>
      </c>
      <c r="BF1387" s="78" t="str">
        <f>REPLACE(INDEX(GroupVertices[Group], MATCH(Edges[[#This Row],[Vertex 2]],GroupVertices[Vertex],0)),1,1,"")</f>
        <v>EUTRAL</v>
      </c>
    </row>
    <row r="1388" spans="1:58" x14ac:dyDescent="0.25">
      <c r="A1388" s="64" t="s">
        <v>1098</v>
      </c>
      <c r="B1388" s="64" t="s">
        <v>1478</v>
      </c>
      <c r="C1388" s="65"/>
      <c r="D1388" s="66"/>
      <c r="E1388" s="67"/>
      <c r="F1388" s="68"/>
      <c r="G1388" s="65" t="str">
        <f>IF(Edges[[#This Row],[Vertex 1]]=Edges[[#This Row],[Vertex 2]],"HIDE","SHOW")</f>
        <v>SHOW</v>
      </c>
      <c r="H1388" s="69"/>
      <c r="I1388" s="70"/>
      <c r="J1388" s="70"/>
      <c r="K1388" s="34" t="s">
        <v>65</v>
      </c>
      <c r="L1388" s="77">
        <v>1388</v>
      </c>
      <c r="M1388" s="77"/>
      <c r="N1388" s="72"/>
      <c r="O1388" s="79" t="s">
        <v>1646</v>
      </c>
      <c r="P1388" s="81">
        <v>42854.292349537034</v>
      </c>
      <c r="Q1388" s="79" t="s">
        <v>2467</v>
      </c>
      <c r="R1388" s="82" t="s">
        <v>3641</v>
      </c>
      <c r="S1388" s="79" t="s">
        <v>4017</v>
      </c>
      <c r="T1388" s="79"/>
      <c r="U1388" s="79"/>
      <c r="V1388" s="82" t="s">
        <v>5422</v>
      </c>
      <c r="W1388" s="81">
        <v>42854.292349537034</v>
      </c>
      <c r="X1388" s="82" t="s">
        <v>6953</v>
      </c>
      <c r="Y1388" s="79"/>
      <c r="Z1388" s="79"/>
      <c r="AA1388" s="83" t="s">
        <v>9000</v>
      </c>
      <c r="AB1388" s="79"/>
      <c r="AC1388" s="79" t="b">
        <v>0</v>
      </c>
      <c r="AD1388" s="79">
        <v>0</v>
      </c>
      <c r="AE1388" s="83" t="s">
        <v>9915</v>
      </c>
      <c r="AF1388" s="79" t="b">
        <v>0</v>
      </c>
      <c r="AG1388" s="79" t="s">
        <v>9964</v>
      </c>
      <c r="AH1388" s="79"/>
      <c r="AI1388" s="83" t="s">
        <v>9915</v>
      </c>
      <c r="AJ1388" s="79" t="b">
        <v>0</v>
      </c>
      <c r="AK1388" s="79">
        <v>7</v>
      </c>
      <c r="AL1388" s="83" t="s">
        <v>9686</v>
      </c>
      <c r="AM1388" s="79" t="s">
        <v>9991</v>
      </c>
      <c r="AN1388" s="79" t="b">
        <v>0</v>
      </c>
      <c r="AO1388" s="83" t="s">
        <v>9686</v>
      </c>
      <c r="AP1388" s="79" t="s">
        <v>179</v>
      </c>
      <c r="AQ1388" s="79">
        <v>0</v>
      </c>
      <c r="AR1388" s="79">
        <v>0</v>
      </c>
      <c r="AS1388" s="79"/>
      <c r="AT1388" s="79"/>
      <c r="AU1388" s="79"/>
      <c r="AV1388" s="79"/>
      <c r="AW1388" s="79"/>
      <c r="AX1388" s="79"/>
      <c r="AY1388" s="79"/>
      <c r="AZ1388" s="79"/>
      <c r="BA1388">
        <v>1</v>
      </c>
      <c r="BB1388">
        <v>0</v>
      </c>
      <c r="BC1388" s="79" t="str">
        <f>IF(Edges[[#This Row],[Sentiment]]=0,"NEUTRAL",IF(Edges[[#This Row],[Sentiment]]=1,"POSITIVE",IF(Edges[[#This Row],[Sentiment]]=-1,"NEGATIVE")))</f>
        <v>NEUTRAL</v>
      </c>
      <c r="BD1388" s="79" t="str">
        <f>IF(Edges[[#This Row],[Vertex 1]]=Edges[[#This Row],[Vertex 2]],"HIDE","SHOW")</f>
        <v>SHOW</v>
      </c>
      <c r="BE1388" s="78" t="str">
        <f>REPLACE(INDEX(GroupVertices[Group], MATCH(Edges[[#This Row],[Vertex 1]],GroupVertices[Vertex],0)),1,1,"")</f>
        <v>EUTRAL</v>
      </c>
      <c r="BF1388" s="78" t="str">
        <f>REPLACE(INDEX(GroupVertices[Group], MATCH(Edges[[#This Row],[Vertex 2]],GroupVertices[Vertex],0)),1,1,"")</f>
        <v>EUTRAL</v>
      </c>
    </row>
    <row r="1389" spans="1:58" x14ac:dyDescent="0.25">
      <c r="A1389" s="64" t="s">
        <v>1099</v>
      </c>
      <c r="B1389" s="64" t="s">
        <v>1532</v>
      </c>
      <c r="C1389" s="65"/>
      <c r="D1389" s="66"/>
      <c r="E1389" s="67"/>
      <c r="F1389" s="68"/>
      <c r="G1389" s="65" t="str">
        <f>IF(Edges[[#This Row],[Vertex 1]]=Edges[[#This Row],[Vertex 2]],"HIDE","SHOW")</f>
        <v>SHOW</v>
      </c>
      <c r="H1389" s="69"/>
      <c r="I1389" s="70"/>
      <c r="J1389" s="70"/>
      <c r="K1389" s="34" t="s">
        <v>65</v>
      </c>
      <c r="L1389" s="77">
        <v>1389</v>
      </c>
      <c r="M1389" s="77"/>
      <c r="N1389" s="72"/>
      <c r="O1389" s="79" t="s">
        <v>1646</v>
      </c>
      <c r="P1389" s="81">
        <v>42852.583668981482</v>
      </c>
      <c r="Q1389" s="79" t="s">
        <v>1814</v>
      </c>
      <c r="R1389" s="82" t="s">
        <v>3293</v>
      </c>
      <c r="S1389" s="79" t="s">
        <v>4022</v>
      </c>
      <c r="T1389" s="79"/>
      <c r="U1389" s="82" t="s">
        <v>4499</v>
      </c>
      <c r="V1389" s="82" t="s">
        <v>4499</v>
      </c>
      <c r="W1389" s="81">
        <v>42852.583668981482</v>
      </c>
      <c r="X1389" s="82" t="s">
        <v>6954</v>
      </c>
      <c r="Y1389" s="79"/>
      <c r="Z1389" s="79"/>
      <c r="AA1389" s="83" t="s">
        <v>9001</v>
      </c>
      <c r="AB1389" s="79"/>
      <c r="AC1389" s="79" t="b">
        <v>0</v>
      </c>
      <c r="AD1389" s="79">
        <v>0</v>
      </c>
      <c r="AE1389" s="83" t="s">
        <v>9915</v>
      </c>
      <c r="AF1389" s="79" t="b">
        <v>0</v>
      </c>
      <c r="AG1389" s="79" t="s">
        <v>9963</v>
      </c>
      <c r="AH1389" s="79"/>
      <c r="AI1389" s="83" t="s">
        <v>9915</v>
      </c>
      <c r="AJ1389" s="79" t="b">
        <v>0</v>
      </c>
      <c r="AK1389" s="79">
        <v>7</v>
      </c>
      <c r="AL1389" s="83" t="s">
        <v>9840</v>
      </c>
      <c r="AM1389" s="79" t="s">
        <v>9993</v>
      </c>
      <c r="AN1389" s="79" t="b">
        <v>0</v>
      </c>
      <c r="AO1389" s="83" t="s">
        <v>9840</v>
      </c>
      <c r="AP1389" s="79" t="s">
        <v>179</v>
      </c>
      <c r="AQ1389" s="79">
        <v>0</v>
      </c>
      <c r="AR1389" s="79">
        <v>0</v>
      </c>
      <c r="AS1389" s="79"/>
      <c r="AT1389" s="79"/>
      <c r="AU1389" s="79"/>
      <c r="AV1389" s="79"/>
      <c r="AW1389" s="79"/>
      <c r="AX1389" s="79"/>
      <c r="AY1389" s="79"/>
      <c r="AZ1389" s="79"/>
      <c r="BA1389">
        <v>1</v>
      </c>
      <c r="BB1389">
        <v>0</v>
      </c>
      <c r="BC1389" s="79" t="str">
        <f>IF(Edges[[#This Row],[Sentiment]]=0,"NEUTRAL",IF(Edges[[#This Row],[Sentiment]]=1,"POSITIVE",IF(Edges[[#This Row],[Sentiment]]=-1,"NEGATIVE")))</f>
        <v>NEUTRAL</v>
      </c>
      <c r="BD1389" s="79" t="str">
        <f>IF(Edges[[#This Row],[Vertex 1]]=Edges[[#This Row],[Vertex 2]],"HIDE","SHOW")</f>
        <v>SHOW</v>
      </c>
      <c r="BE1389" s="78" t="str">
        <f>REPLACE(INDEX(GroupVertices[Group], MATCH(Edges[[#This Row],[Vertex 1]],GroupVertices[Vertex],0)),1,1,"")</f>
        <v>EUTRAL</v>
      </c>
      <c r="BF1389" s="78" t="str">
        <f>REPLACE(INDEX(GroupVertices[Group], MATCH(Edges[[#This Row],[Vertex 2]],GroupVertices[Vertex],0)),1,1,"")</f>
        <v>eneral</v>
      </c>
    </row>
    <row r="1390" spans="1:58" x14ac:dyDescent="0.25">
      <c r="A1390" s="64" t="s">
        <v>1099</v>
      </c>
      <c r="B1390" s="64" t="s">
        <v>1518</v>
      </c>
      <c r="C1390" s="65"/>
      <c r="D1390" s="66"/>
      <c r="E1390" s="67"/>
      <c r="F1390" s="68"/>
      <c r="G1390" s="65" t="str">
        <f>IF(Edges[[#This Row],[Vertex 1]]=Edges[[#This Row],[Vertex 2]],"HIDE","SHOW")</f>
        <v>SHOW</v>
      </c>
      <c r="H1390" s="69"/>
      <c r="I1390" s="70"/>
      <c r="J1390" s="70"/>
      <c r="K1390" s="34" t="s">
        <v>65</v>
      </c>
      <c r="L1390" s="77">
        <v>1390</v>
      </c>
      <c r="M1390" s="77"/>
      <c r="N1390" s="72"/>
      <c r="O1390" s="79" t="s">
        <v>1646</v>
      </c>
      <c r="P1390" s="81">
        <v>42854.293275462966</v>
      </c>
      <c r="Q1390" s="79" t="s">
        <v>2468</v>
      </c>
      <c r="R1390" s="82" t="s">
        <v>3643</v>
      </c>
      <c r="S1390" s="79" t="s">
        <v>4041</v>
      </c>
      <c r="T1390" s="79"/>
      <c r="U1390" s="79"/>
      <c r="V1390" s="82" t="s">
        <v>5423</v>
      </c>
      <c r="W1390" s="81">
        <v>42854.293275462966</v>
      </c>
      <c r="X1390" s="82" t="s">
        <v>6955</v>
      </c>
      <c r="Y1390" s="79"/>
      <c r="Z1390" s="79"/>
      <c r="AA1390" s="83" t="s">
        <v>9002</v>
      </c>
      <c r="AB1390" s="79"/>
      <c r="AC1390" s="79" t="b">
        <v>0</v>
      </c>
      <c r="AD1390" s="79">
        <v>0</v>
      </c>
      <c r="AE1390" s="83" t="s">
        <v>9915</v>
      </c>
      <c r="AF1390" s="79" t="b">
        <v>0</v>
      </c>
      <c r="AG1390" s="79" t="s">
        <v>9963</v>
      </c>
      <c r="AH1390" s="79"/>
      <c r="AI1390" s="83" t="s">
        <v>9915</v>
      </c>
      <c r="AJ1390" s="79" t="b">
        <v>0</v>
      </c>
      <c r="AK1390" s="79">
        <v>1</v>
      </c>
      <c r="AL1390" s="83" t="s">
        <v>9802</v>
      </c>
      <c r="AM1390" s="79" t="s">
        <v>9993</v>
      </c>
      <c r="AN1390" s="79" t="b">
        <v>0</v>
      </c>
      <c r="AO1390" s="83" t="s">
        <v>9802</v>
      </c>
      <c r="AP1390" s="79" t="s">
        <v>179</v>
      </c>
      <c r="AQ1390" s="79">
        <v>0</v>
      </c>
      <c r="AR1390" s="79">
        <v>0</v>
      </c>
      <c r="AS1390" s="79"/>
      <c r="AT1390" s="79"/>
      <c r="AU1390" s="79"/>
      <c r="AV1390" s="79"/>
      <c r="AW1390" s="79"/>
      <c r="AX1390" s="79"/>
      <c r="AY1390" s="79"/>
      <c r="AZ1390" s="79"/>
      <c r="BA1390">
        <v>1</v>
      </c>
      <c r="BB1390">
        <v>0</v>
      </c>
      <c r="BC1390" s="79" t="str">
        <f>IF(Edges[[#This Row],[Sentiment]]=0,"NEUTRAL",IF(Edges[[#This Row],[Sentiment]]=1,"POSITIVE",IF(Edges[[#This Row],[Sentiment]]=-1,"NEGATIVE")))</f>
        <v>NEUTRAL</v>
      </c>
      <c r="BD1390" s="79" t="str">
        <f>IF(Edges[[#This Row],[Vertex 1]]=Edges[[#This Row],[Vertex 2]],"HIDE","SHOW")</f>
        <v>SHOW</v>
      </c>
      <c r="BE1390" s="78" t="str">
        <f>REPLACE(INDEX(GroupVertices[Group], MATCH(Edges[[#This Row],[Vertex 1]],GroupVertices[Vertex],0)),1,1,"")</f>
        <v>EUTRAL</v>
      </c>
      <c r="BF1390" s="78" t="str">
        <f>REPLACE(INDEX(GroupVertices[Group], MATCH(Edges[[#This Row],[Vertex 2]],GroupVertices[Vertex],0)),1,1,"")</f>
        <v>EUTRAL</v>
      </c>
    </row>
    <row r="1391" spans="1:58" hidden="1" x14ac:dyDescent="0.25">
      <c r="A1391" s="64" t="s">
        <v>1100</v>
      </c>
      <c r="B1391" s="64" t="s">
        <v>1100</v>
      </c>
      <c r="C1391" s="65"/>
      <c r="D1391" s="66"/>
      <c r="E1391" s="67"/>
      <c r="F1391" s="68"/>
      <c r="G1391" s="65" t="str">
        <f>IF(Edges[[#This Row],[Vertex 1]]=Edges[[#This Row],[Vertex 2]],"HIDE","SHOW")</f>
        <v>HIDE</v>
      </c>
      <c r="H1391" s="69"/>
      <c r="I1391" s="70"/>
      <c r="J1391" s="70"/>
      <c r="K1391" s="34"/>
      <c r="L1391" s="77"/>
      <c r="M1391" s="77"/>
      <c r="N1391" s="72"/>
      <c r="O1391" s="79" t="s">
        <v>179</v>
      </c>
      <c r="P1391" s="81">
        <v>42854.295856481483</v>
      </c>
      <c r="Q1391" s="79" t="s">
        <v>2469</v>
      </c>
      <c r="R1391" s="82" t="s">
        <v>3532</v>
      </c>
      <c r="S1391" s="79" t="s">
        <v>4140</v>
      </c>
      <c r="T1391" s="79" t="s">
        <v>4391</v>
      </c>
      <c r="U1391" s="79"/>
      <c r="V1391" s="82" t="s">
        <v>5424</v>
      </c>
      <c r="W1391" s="81">
        <v>42854.295856481483</v>
      </c>
      <c r="X1391" s="82" t="s">
        <v>6956</v>
      </c>
      <c r="Y1391" s="79"/>
      <c r="Z1391" s="79"/>
      <c r="AA1391" s="83" t="s">
        <v>9003</v>
      </c>
      <c r="AB1391" s="79"/>
      <c r="AC1391" s="79" t="b">
        <v>0</v>
      </c>
      <c r="AD1391" s="79">
        <v>0</v>
      </c>
      <c r="AE1391" s="83" t="s">
        <v>9915</v>
      </c>
      <c r="AF1391" s="79" t="b">
        <v>0</v>
      </c>
      <c r="AG1391" s="79" t="s">
        <v>9963</v>
      </c>
      <c r="AH1391" s="79"/>
      <c r="AI1391" s="83" t="s">
        <v>9915</v>
      </c>
      <c r="AJ1391" s="79" t="b">
        <v>0</v>
      </c>
      <c r="AK1391" s="79">
        <v>0</v>
      </c>
      <c r="AL1391" s="83" t="s">
        <v>9915</v>
      </c>
      <c r="AM1391" s="79" t="s">
        <v>9993</v>
      </c>
      <c r="AN1391" s="79" t="b">
        <v>0</v>
      </c>
      <c r="AO1391" s="83" t="s">
        <v>9003</v>
      </c>
      <c r="AP1391" s="79" t="s">
        <v>179</v>
      </c>
      <c r="AQ1391" s="79">
        <v>0</v>
      </c>
      <c r="AR1391" s="79">
        <v>0</v>
      </c>
      <c r="AS1391" s="79"/>
      <c r="AT1391" s="79"/>
      <c r="AU1391" s="79"/>
      <c r="AV1391" s="79"/>
      <c r="AW1391" s="79"/>
      <c r="AX1391" s="79"/>
      <c r="AY1391" s="79"/>
      <c r="AZ1391" s="79"/>
      <c r="BA1391">
        <v>1</v>
      </c>
      <c r="BB1391">
        <v>0</v>
      </c>
      <c r="BC1391" s="79" t="str">
        <f>IF(Edges[[#This Row],[Sentiment]]=0,"NEUTRAL",IF(Edges[[#This Row],[Sentiment]]=1,"POSITIVE",IF(Edges[[#This Row],[Sentiment]]=-1,"NEGATIVE")))</f>
        <v>NEUTRAL</v>
      </c>
      <c r="BD1391" s="79" t="str">
        <f>IF(Edges[[#This Row],[Vertex 1]]=Edges[[#This Row],[Vertex 2]],"HIDE","SHOW")</f>
        <v>HIDE</v>
      </c>
      <c r="BE1391" s="124" t="e">
        <f>REPLACE(INDEX(GroupVertices[Group], MATCH(Edges[[#This Row],[Vertex 1]],GroupVertices[Vertex],0)),1,1,"")</f>
        <v>#N/A</v>
      </c>
      <c r="BF1391" s="124" t="e">
        <f>REPLACE(INDEX(GroupVertices[Group], MATCH(Edges[[#This Row],[Vertex 2]],GroupVertices[Vertex],0)),1,1,"")</f>
        <v>#N/A</v>
      </c>
    </row>
    <row r="1392" spans="1:58" hidden="1" x14ac:dyDescent="0.25">
      <c r="A1392" s="64" t="s">
        <v>1101</v>
      </c>
      <c r="B1392" s="64" t="s">
        <v>1101</v>
      </c>
      <c r="C1392" s="65"/>
      <c r="D1392" s="66"/>
      <c r="E1392" s="67"/>
      <c r="F1392" s="68"/>
      <c r="G1392" s="65" t="str">
        <f>IF(Edges[[#This Row],[Vertex 1]]=Edges[[#This Row],[Vertex 2]],"HIDE","SHOW")</f>
        <v>HIDE</v>
      </c>
      <c r="H1392" s="69"/>
      <c r="I1392" s="70"/>
      <c r="J1392" s="70"/>
      <c r="K1392" s="34"/>
      <c r="L1392" s="77"/>
      <c r="M1392" s="77"/>
      <c r="N1392" s="72"/>
      <c r="O1392" s="79" t="s">
        <v>179</v>
      </c>
      <c r="P1392" s="81">
        <v>42852.286111111112</v>
      </c>
      <c r="Q1392" s="79" t="s">
        <v>2470</v>
      </c>
      <c r="R1392" s="82" t="s">
        <v>3377</v>
      </c>
      <c r="S1392" s="79" t="s">
        <v>4100</v>
      </c>
      <c r="T1392" s="79"/>
      <c r="U1392" s="82" t="s">
        <v>4638</v>
      </c>
      <c r="V1392" s="82" t="s">
        <v>4638</v>
      </c>
      <c r="W1392" s="81">
        <v>42852.286111111112</v>
      </c>
      <c r="X1392" s="82" t="s">
        <v>6957</v>
      </c>
      <c r="Y1392" s="79"/>
      <c r="Z1392" s="79"/>
      <c r="AA1392" s="83" t="s">
        <v>9004</v>
      </c>
      <c r="AB1392" s="79"/>
      <c r="AC1392" s="79" t="b">
        <v>0</v>
      </c>
      <c r="AD1392" s="79">
        <v>1</v>
      </c>
      <c r="AE1392" s="83" t="s">
        <v>9915</v>
      </c>
      <c r="AF1392" s="79" t="b">
        <v>0</v>
      </c>
      <c r="AG1392" s="79" t="s">
        <v>9965</v>
      </c>
      <c r="AH1392" s="79"/>
      <c r="AI1392" s="83" t="s">
        <v>9915</v>
      </c>
      <c r="AJ1392" s="79" t="b">
        <v>0</v>
      </c>
      <c r="AK1392" s="79">
        <v>1</v>
      </c>
      <c r="AL1392" s="83" t="s">
        <v>9915</v>
      </c>
      <c r="AM1392" s="79" t="s">
        <v>9990</v>
      </c>
      <c r="AN1392" s="79" t="b">
        <v>0</v>
      </c>
      <c r="AO1392" s="83" t="s">
        <v>9004</v>
      </c>
      <c r="AP1392" s="79" t="s">
        <v>179</v>
      </c>
      <c r="AQ1392" s="79">
        <v>0</v>
      </c>
      <c r="AR1392" s="79">
        <v>0</v>
      </c>
      <c r="AS1392" s="79"/>
      <c r="AT1392" s="79"/>
      <c r="AU1392" s="79"/>
      <c r="AV1392" s="79"/>
      <c r="AW1392" s="79"/>
      <c r="AX1392" s="79"/>
      <c r="AY1392" s="79"/>
      <c r="AZ1392" s="79"/>
      <c r="BA1392">
        <v>2</v>
      </c>
      <c r="BB1392">
        <v>0</v>
      </c>
      <c r="BC1392" s="79" t="str">
        <f>IF(Edges[[#This Row],[Sentiment]]=0,"NEUTRAL",IF(Edges[[#This Row],[Sentiment]]=1,"POSITIVE",IF(Edges[[#This Row],[Sentiment]]=-1,"NEGATIVE")))</f>
        <v>NEUTRAL</v>
      </c>
      <c r="BD1392" s="79" t="str">
        <f>IF(Edges[[#This Row],[Vertex 1]]=Edges[[#This Row],[Vertex 2]],"HIDE","SHOW")</f>
        <v>HIDE</v>
      </c>
      <c r="BE1392" s="124" t="str">
        <f>REPLACE(INDEX(GroupVertices[Group], MATCH(Edges[[#This Row],[Vertex 1]],GroupVertices[Vertex],0)),1,1,"")</f>
        <v>EUTRAL</v>
      </c>
      <c r="BF1392" s="124" t="str">
        <f>REPLACE(INDEX(GroupVertices[Group], MATCH(Edges[[#This Row],[Vertex 2]],GroupVertices[Vertex],0)),1,1,"")</f>
        <v>EUTRAL</v>
      </c>
    </row>
    <row r="1393" spans="1:58" hidden="1" x14ac:dyDescent="0.25">
      <c r="A1393" s="64" t="s">
        <v>1101</v>
      </c>
      <c r="B1393" s="64" t="s">
        <v>1101</v>
      </c>
      <c r="C1393" s="65"/>
      <c r="D1393" s="66"/>
      <c r="E1393" s="67"/>
      <c r="F1393" s="68"/>
      <c r="G1393" s="65" t="str">
        <f>IF(Edges[[#This Row],[Vertex 1]]=Edges[[#This Row],[Vertex 2]],"HIDE","SHOW")</f>
        <v>HIDE</v>
      </c>
      <c r="H1393" s="69"/>
      <c r="I1393" s="70"/>
      <c r="J1393" s="70"/>
      <c r="K1393" s="34"/>
      <c r="L1393" s="77"/>
      <c r="M1393" s="77"/>
      <c r="N1393" s="72"/>
      <c r="O1393" s="79" t="s">
        <v>179</v>
      </c>
      <c r="P1393" s="81">
        <v>42854.301458333335</v>
      </c>
      <c r="Q1393" s="79" t="s">
        <v>2471</v>
      </c>
      <c r="R1393" s="82" t="s">
        <v>3644</v>
      </c>
      <c r="S1393" s="79" t="s">
        <v>4051</v>
      </c>
      <c r="T1393" s="79"/>
      <c r="U1393" s="79"/>
      <c r="V1393" s="82" t="s">
        <v>5425</v>
      </c>
      <c r="W1393" s="81">
        <v>42854.301458333335</v>
      </c>
      <c r="X1393" s="82" t="s">
        <v>6958</v>
      </c>
      <c r="Y1393" s="79"/>
      <c r="Z1393" s="79"/>
      <c r="AA1393" s="83" t="s">
        <v>9005</v>
      </c>
      <c r="AB1393" s="79"/>
      <c r="AC1393" s="79" t="b">
        <v>0</v>
      </c>
      <c r="AD1393" s="79">
        <v>1</v>
      </c>
      <c r="AE1393" s="83" t="s">
        <v>9915</v>
      </c>
      <c r="AF1393" s="79" t="b">
        <v>0</v>
      </c>
      <c r="AG1393" s="79" t="s">
        <v>9965</v>
      </c>
      <c r="AH1393" s="79"/>
      <c r="AI1393" s="83" t="s">
        <v>9915</v>
      </c>
      <c r="AJ1393" s="79" t="b">
        <v>0</v>
      </c>
      <c r="AK1393" s="79">
        <v>0</v>
      </c>
      <c r="AL1393" s="83" t="s">
        <v>9915</v>
      </c>
      <c r="AM1393" s="79" t="s">
        <v>9990</v>
      </c>
      <c r="AN1393" s="79" t="b">
        <v>1</v>
      </c>
      <c r="AO1393" s="83" t="s">
        <v>9005</v>
      </c>
      <c r="AP1393" s="79" t="s">
        <v>179</v>
      </c>
      <c r="AQ1393" s="79">
        <v>0</v>
      </c>
      <c r="AR1393" s="79">
        <v>0</v>
      </c>
      <c r="AS1393" s="79"/>
      <c r="AT1393" s="79"/>
      <c r="AU1393" s="79"/>
      <c r="AV1393" s="79"/>
      <c r="AW1393" s="79"/>
      <c r="AX1393" s="79"/>
      <c r="AY1393" s="79"/>
      <c r="AZ1393" s="79"/>
      <c r="BA1393">
        <v>2</v>
      </c>
      <c r="BB1393">
        <v>0</v>
      </c>
      <c r="BC1393" s="79" t="str">
        <f>IF(Edges[[#This Row],[Sentiment]]=0,"NEUTRAL",IF(Edges[[#This Row],[Sentiment]]=1,"POSITIVE",IF(Edges[[#This Row],[Sentiment]]=-1,"NEGATIVE")))</f>
        <v>NEUTRAL</v>
      </c>
      <c r="BD1393" s="79" t="str">
        <f>IF(Edges[[#This Row],[Vertex 1]]=Edges[[#This Row],[Vertex 2]],"HIDE","SHOW")</f>
        <v>HIDE</v>
      </c>
      <c r="BE1393" s="124" t="str">
        <f>REPLACE(INDEX(GroupVertices[Group], MATCH(Edges[[#This Row],[Vertex 1]],GroupVertices[Vertex],0)),1,1,"")</f>
        <v>EUTRAL</v>
      </c>
      <c r="BF1393" s="124" t="str">
        <f>REPLACE(INDEX(GroupVertices[Group], MATCH(Edges[[#This Row],[Vertex 2]],GroupVertices[Vertex],0)),1,1,"")</f>
        <v>EUTRAL</v>
      </c>
    </row>
    <row r="1394" spans="1:58" x14ac:dyDescent="0.25">
      <c r="A1394" s="64" t="s">
        <v>1102</v>
      </c>
      <c r="B1394" s="64" t="s">
        <v>1478</v>
      </c>
      <c r="C1394" s="65"/>
      <c r="D1394" s="66"/>
      <c r="E1394" s="67"/>
      <c r="F1394" s="68"/>
      <c r="G1394" s="65" t="str">
        <f>IF(Edges[[#This Row],[Vertex 1]]=Edges[[#This Row],[Vertex 2]],"HIDE","SHOW")</f>
        <v>SHOW</v>
      </c>
      <c r="H1394" s="69"/>
      <c r="I1394" s="70"/>
      <c r="J1394" s="70"/>
      <c r="K1394" s="34" t="s">
        <v>65</v>
      </c>
      <c r="L1394" s="77">
        <v>1394</v>
      </c>
      <c r="M1394" s="77"/>
      <c r="N1394" s="72"/>
      <c r="O1394" s="79" t="s">
        <v>1646</v>
      </c>
      <c r="P1394" s="81">
        <v>42854.303472222222</v>
      </c>
      <c r="Q1394" s="79" t="s">
        <v>2464</v>
      </c>
      <c r="R1394" s="82" t="s">
        <v>3641</v>
      </c>
      <c r="S1394" s="79" t="s">
        <v>4017</v>
      </c>
      <c r="T1394" s="79"/>
      <c r="U1394" s="82" t="s">
        <v>4636</v>
      </c>
      <c r="V1394" s="82" t="s">
        <v>4636</v>
      </c>
      <c r="W1394" s="81">
        <v>42854.303472222222</v>
      </c>
      <c r="X1394" s="82" t="s">
        <v>6959</v>
      </c>
      <c r="Y1394" s="79"/>
      <c r="Z1394" s="79"/>
      <c r="AA1394" s="83" t="s">
        <v>9006</v>
      </c>
      <c r="AB1394" s="79"/>
      <c r="AC1394" s="79" t="b">
        <v>0</v>
      </c>
      <c r="AD1394" s="79">
        <v>0</v>
      </c>
      <c r="AE1394" s="83" t="s">
        <v>9915</v>
      </c>
      <c r="AF1394" s="79" t="b">
        <v>0</v>
      </c>
      <c r="AG1394" s="79" t="s">
        <v>9964</v>
      </c>
      <c r="AH1394" s="79"/>
      <c r="AI1394" s="83" t="s">
        <v>9915</v>
      </c>
      <c r="AJ1394" s="79" t="b">
        <v>0</v>
      </c>
      <c r="AK1394" s="79">
        <v>9</v>
      </c>
      <c r="AL1394" s="83" t="s">
        <v>9685</v>
      </c>
      <c r="AM1394" s="79" t="s">
        <v>9991</v>
      </c>
      <c r="AN1394" s="79" t="b">
        <v>0</v>
      </c>
      <c r="AO1394" s="83" t="s">
        <v>9685</v>
      </c>
      <c r="AP1394" s="79" t="s">
        <v>179</v>
      </c>
      <c r="AQ1394" s="79">
        <v>0</v>
      </c>
      <c r="AR1394" s="79">
        <v>0</v>
      </c>
      <c r="AS1394" s="79"/>
      <c r="AT1394" s="79"/>
      <c r="AU1394" s="79"/>
      <c r="AV1394" s="79"/>
      <c r="AW1394" s="79"/>
      <c r="AX1394" s="79"/>
      <c r="AY1394" s="79"/>
      <c r="AZ1394" s="79"/>
      <c r="BA1394">
        <v>1</v>
      </c>
      <c r="BB1394">
        <v>0</v>
      </c>
      <c r="BC1394" s="79" t="str">
        <f>IF(Edges[[#This Row],[Sentiment]]=0,"NEUTRAL",IF(Edges[[#This Row],[Sentiment]]=1,"POSITIVE",IF(Edges[[#This Row],[Sentiment]]=-1,"NEGATIVE")))</f>
        <v>NEUTRAL</v>
      </c>
      <c r="BD1394" s="79" t="str">
        <f>IF(Edges[[#This Row],[Vertex 1]]=Edges[[#This Row],[Vertex 2]],"HIDE","SHOW")</f>
        <v>SHOW</v>
      </c>
      <c r="BE1394" s="78" t="str">
        <f>REPLACE(INDEX(GroupVertices[Group], MATCH(Edges[[#This Row],[Vertex 1]],GroupVertices[Vertex],0)),1,1,"")</f>
        <v>EUTRAL</v>
      </c>
      <c r="BF1394" s="78" t="str">
        <f>REPLACE(INDEX(GroupVertices[Group], MATCH(Edges[[#This Row],[Vertex 2]],GroupVertices[Vertex],0)),1,1,"")</f>
        <v>EUTRAL</v>
      </c>
    </row>
    <row r="1395" spans="1:58" hidden="1" x14ac:dyDescent="0.25">
      <c r="A1395" s="64" t="s">
        <v>1103</v>
      </c>
      <c r="B1395" s="64" t="s">
        <v>1103</v>
      </c>
      <c r="C1395" s="65"/>
      <c r="D1395" s="66"/>
      <c r="E1395" s="67"/>
      <c r="F1395" s="68"/>
      <c r="G1395" s="65" t="str">
        <f>IF(Edges[[#This Row],[Vertex 1]]=Edges[[#This Row],[Vertex 2]],"HIDE","SHOW")</f>
        <v>HIDE</v>
      </c>
      <c r="H1395" s="69"/>
      <c r="I1395" s="70"/>
      <c r="J1395" s="70"/>
      <c r="K1395" s="34"/>
      <c r="L1395" s="77"/>
      <c r="M1395" s="77"/>
      <c r="N1395" s="72"/>
      <c r="O1395" s="79" t="s">
        <v>179</v>
      </c>
      <c r="P1395" s="81">
        <v>42854.305763888886</v>
      </c>
      <c r="Q1395" s="79" t="s">
        <v>2472</v>
      </c>
      <c r="R1395" s="82" t="s">
        <v>3645</v>
      </c>
      <c r="S1395" s="79" t="s">
        <v>4183</v>
      </c>
      <c r="T1395" s="79"/>
      <c r="U1395" s="82" t="s">
        <v>4639</v>
      </c>
      <c r="V1395" s="82" t="s">
        <v>4639</v>
      </c>
      <c r="W1395" s="81">
        <v>42854.305763888886</v>
      </c>
      <c r="X1395" s="82" t="s">
        <v>6960</v>
      </c>
      <c r="Y1395" s="79"/>
      <c r="Z1395" s="79"/>
      <c r="AA1395" s="83" t="s">
        <v>9007</v>
      </c>
      <c r="AB1395" s="79"/>
      <c r="AC1395" s="79" t="b">
        <v>0</v>
      </c>
      <c r="AD1395" s="79">
        <v>0</v>
      </c>
      <c r="AE1395" s="83" t="s">
        <v>9915</v>
      </c>
      <c r="AF1395" s="79" t="b">
        <v>0</v>
      </c>
      <c r="AG1395" s="79" t="s">
        <v>9963</v>
      </c>
      <c r="AH1395" s="79"/>
      <c r="AI1395" s="83" t="s">
        <v>9915</v>
      </c>
      <c r="AJ1395" s="79" t="b">
        <v>0</v>
      </c>
      <c r="AK1395" s="79">
        <v>0</v>
      </c>
      <c r="AL1395" s="83" t="s">
        <v>9915</v>
      </c>
      <c r="AM1395" s="79" t="s">
        <v>10005</v>
      </c>
      <c r="AN1395" s="79" t="b">
        <v>0</v>
      </c>
      <c r="AO1395" s="83" t="s">
        <v>9007</v>
      </c>
      <c r="AP1395" s="79" t="s">
        <v>179</v>
      </c>
      <c r="AQ1395" s="79">
        <v>0</v>
      </c>
      <c r="AR1395" s="79">
        <v>0</v>
      </c>
      <c r="AS1395" s="79"/>
      <c r="AT1395" s="79"/>
      <c r="AU1395" s="79"/>
      <c r="AV1395" s="79"/>
      <c r="AW1395" s="79"/>
      <c r="AX1395" s="79"/>
      <c r="AY1395" s="79"/>
      <c r="AZ1395" s="79"/>
      <c r="BA1395">
        <v>1</v>
      </c>
      <c r="BB1395">
        <v>0</v>
      </c>
      <c r="BC1395" s="79" t="str">
        <f>IF(Edges[[#This Row],[Sentiment]]=0,"NEUTRAL",IF(Edges[[#This Row],[Sentiment]]=1,"POSITIVE",IF(Edges[[#This Row],[Sentiment]]=-1,"NEGATIVE")))</f>
        <v>NEUTRAL</v>
      </c>
      <c r="BD1395" s="79" t="str">
        <f>IF(Edges[[#This Row],[Vertex 1]]=Edges[[#This Row],[Vertex 2]],"HIDE","SHOW")</f>
        <v>HIDE</v>
      </c>
      <c r="BE1395" s="124" t="e">
        <f>REPLACE(INDEX(GroupVertices[Group], MATCH(Edges[[#This Row],[Vertex 1]],GroupVertices[Vertex],0)),1,1,"")</f>
        <v>#N/A</v>
      </c>
      <c r="BF1395" s="124" t="e">
        <f>REPLACE(INDEX(GroupVertices[Group], MATCH(Edges[[#This Row],[Vertex 2]],GroupVertices[Vertex],0)),1,1,"")</f>
        <v>#N/A</v>
      </c>
    </row>
    <row r="1396" spans="1:58" x14ac:dyDescent="0.25">
      <c r="A1396" s="64" t="s">
        <v>1104</v>
      </c>
      <c r="B1396" s="64" t="s">
        <v>1478</v>
      </c>
      <c r="C1396" s="65"/>
      <c r="D1396" s="66"/>
      <c r="E1396" s="67"/>
      <c r="F1396" s="68"/>
      <c r="G1396" s="65" t="str">
        <f>IF(Edges[[#This Row],[Vertex 1]]=Edges[[#This Row],[Vertex 2]],"HIDE","SHOW")</f>
        <v>SHOW</v>
      </c>
      <c r="H1396" s="69"/>
      <c r="I1396" s="70"/>
      <c r="J1396" s="70"/>
      <c r="K1396" s="34" t="s">
        <v>65</v>
      </c>
      <c r="L1396" s="77">
        <v>1396</v>
      </c>
      <c r="M1396" s="77"/>
      <c r="N1396" s="72"/>
      <c r="O1396" s="79" t="s">
        <v>1646</v>
      </c>
      <c r="P1396" s="81">
        <v>42854.306087962963</v>
      </c>
      <c r="Q1396" s="79" t="s">
        <v>2467</v>
      </c>
      <c r="R1396" s="82" t="s">
        <v>3641</v>
      </c>
      <c r="S1396" s="79" t="s">
        <v>4017</v>
      </c>
      <c r="T1396" s="79"/>
      <c r="U1396" s="79"/>
      <c r="V1396" s="82" t="s">
        <v>5426</v>
      </c>
      <c r="W1396" s="81">
        <v>42854.306087962963</v>
      </c>
      <c r="X1396" s="82" t="s">
        <v>6961</v>
      </c>
      <c r="Y1396" s="79"/>
      <c r="Z1396" s="79"/>
      <c r="AA1396" s="83" t="s">
        <v>9008</v>
      </c>
      <c r="AB1396" s="79"/>
      <c r="AC1396" s="79" t="b">
        <v>0</v>
      </c>
      <c r="AD1396" s="79">
        <v>0</v>
      </c>
      <c r="AE1396" s="83" t="s">
        <v>9915</v>
      </c>
      <c r="AF1396" s="79" t="b">
        <v>0</v>
      </c>
      <c r="AG1396" s="79" t="s">
        <v>9964</v>
      </c>
      <c r="AH1396" s="79"/>
      <c r="AI1396" s="83" t="s">
        <v>9915</v>
      </c>
      <c r="AJ1396" s="79" t="b">
        <v>0</v>
      </c>
      <c r="AK1396" s="79">
        <v>7</v>
      </c>
      <c r="AL1396" s="83" t="s">
        <v>9686</v>
      </c>
      <c r="AM1396" s="79" t="s">
        <v>9991</v>
      </c>
      <c r="AN1396" s="79" t="b">
        <v>0</v>
      </c>
      <c r="AO1396" s="83" t="s">
        <v>9686</v>
      </c>
      <c r="AP1396" s="79" t="s">
        <v>179</v>
      </c>
      <c r="AQ1396" s="79">
        <v>0</v>
      </c>
      <c r="AR1396" s="79">
        <v>0</v>
      </c>
      <c r="AS1396" s="79"/>
      <c r="AT1396" s="79"/>
      <c r="AU1396" s="79"/>
      <c r="AV1396" s="79"/>
      <c r="AW1396" s="79"/>
      <c r="AX1396" s="79"/>
      <c r="AY1396" s="79"/>
      <c r="AZ1396" s="79"/>
      <c r="BA1396">
        <v>1</v>
      </c>
      <c r="BB1396">
        <v>0</v>
      </c>
      <c r="BC1396" s="79" t="str">
        <f>IF(Edges[[#This Row],[Sentiment]]=0,"NEUTRAL",IF(Edges[[#This Row],[Sentiment]]=1,"POSITIVE",IF(Edges[[#This Row],[Sentiment]]=-1,"NEGATIVE")))</f>
        <v>NEUTRAL</v>
      </c>
      <c r="BD1396" s="79" t="str">
        <f>IF(Edges[[#This Row],[Vertex 1]]=Edges[[#This Row],[Vertex 2]],"HIDE","SHOW")</f>
        <v>SHOW</v>
      </c>
      <c r="BE1396" s="78" t="str">
        <f>REPLACE(INDEX(GroupVertices[Group], MATCH(Edges[[#This Row],[Vertex 1]],GroupVertices[Vertex],0)),1,1,"")</f>
        <v>EUTRAL</v>
      </c>
      <c r="BF1396" s="78" t="str">
        <f>REPLACE(INDEX(GroupVertices[Group], MATCH(Edges[[#This Row],[Vertex 2]],GroupVertices[Vertex],0)),1,1,"")</f>
        <v>EUTRAL</v>
      </c>
    </row>
    <row r="1397" spans="1:58" x14ac:dyDescent="0.25">
      <c r="A1397" s="64" t="s">
        <v>1105</v>
      </c>
      <c r="B1397" s="64" t="s">
        <v>1286</v>
      </c>
      <c r="C1397" s="65"/>
      <c r="D1397" s="66"/>
      <c r="E1397" s="67"/>
      <c r="F1397" s="68"/>
      <c r="G1397" s="65" t="str">
        <f>IF(Edges[[#This Row],[Vertex 1]]=Edges[[#This Row],[Vertex 2]],"HIDE","SHOW")</f>
        <v>SHOW</v>
      </c>
      <c r="H1397" s="69"/>
      <c r="I1397" s="70"/>
      <c r="J1397" s="70"/>
      <c r="K1397" s="34" t="s">
        <v>65</v>
      </c>
      <c r="L1397" s="77">
        <v>1397</v>
      </c>
      <c r="M1397" s="77"/>
      <c r="N1397" s="72"/>
      <c r="O1397" s="79" t="s">
        <v>1646</v>
      </c>
      <c r="P1397" s="81">
        <v>42854.298773148148</v>
      </c>
      <c r="Q1397" s="79" t="s">
        <v>2473</v>
      </c>
      <c r="R1397" s="82" t="s">
        <v>3646</v>
      </c>
      <c r="S1397" s="79" t="s">
        <v>4020</v>
      </c>
      <c r="T1397" s="79"/>
      <c r="U1397" s="79"/>
      <c r="V1397" s="82" t="s">
        <v>5427</v>
      </c>
      <c r="W1397" s="81">
        <v>42854.298773148148</v>
      </c>
      <c r="X1397" s="82" t="s">
        <v>6962</v>
      </c>
      <c r="Y1397" s="79"/>
      <c r="Z1397" s="79"/>
      <c r="AA1397" s="83" t="s">
        <v>9009</v>
      </c>
      <c r="AB1397" s="79"/>
      <c r="AC1397" s="79" t="b">
        <v>0</v>
      </c>
      <c r="AD1397" s="79">
        <v>0</v>
      </c>
      <c r="AE1397" s="83" t="s">
        <v>9915</v>
      </c>
      <c r="AF1397" s="79" t="b">
        <v>0</v>
      </c>
      <c r="AG1397" s="79" t="s">
        <v>9963</v>
      </c>
      <c r="AH1397" s="79"/>
      <c r="AI1397" s="83" t="s">
        <v>9915</v>
      </c>
      <c r="AJ1397" s="79" t="b">
        <v>0</v>
      </c>
      <c r="AK1397" s="79">
        <v>3</v>
      </c>
      <c r="AL1397" s="83" t="s">
        <v>9291</v>
      </c>
      <c r="AM1397" s="79" t="s">
        <v>9991</v>
      </c>
      <c r="AN1397" s="79" t="b">
        <v>0</v>
      </c>
      <c r="AO1397" s="83" t="s">
        <v>9291</v>
      </c>
      <c r="AP1397" s="79" t="s">
        <v>179</v>
      </c>
      <c r="AQ1397" s="79">
        <v>0</v>
      </c>
      <c r="AR1397" s="79">
        <v>0</v>
      </c>
      <c r="AS1397" s="79"/>
      <c r="AT1397" s="79"/>
      <c r="AU1397" s="79"/>
      <c r="AV1397" s="79"/>
      <c r="AW1397" s="79"/>
      <c r="AX1397" s="79"/>
      <c r="AY1397" s="79"/>
      <c r="AZ1397" s="79"/>
      <c r="BA1397">
        <v>2</v>
      </c>
      <c r="BB1397">
        <v>0</v>
      </c>
      <c r="BC1397" s="79" t="str">
        <f>IF(Edges[[#This Row],[Sentiment]]=0,"NEUTRAL",IF(Edges[[#This Row],[Sentiment]]=1,"POSITIVE",IF(Edges[[#This Row],[Sentiment]]=-1,"NEGATIVE")))</f>
        <v>NEUTRAL</v>
      </c>
      <c r="BD1397" s="79" t="str">
        <f>IF(Edges[[#This Row],[Vertex 1]]=Edges[[#This Row],[Vertex 2]],"HIDE","SHOW")</f>
        <v>SHOW</v>
      </c>
      <c r="BE1397" s="78" t="str">
        <f>REPLACE(INDEX(GroupVertices[Group], MATCH(Edges[[#This Row],[Vertex 1]],GroupVertices[Vertex],0)),1,1,"")</f>
        <v>EUTRAL</v>
      </c>
      <c r="BF1397" s="78" t="str">
        <f>REPLACE(INDEX(GroupVertices[Group], MATCH(Edges[[#This Row],[Vertex 2]],GroupVertices[Vertex],0)),1,1,"")</f>
        <v>EUTRAL</v>
      </c>
    </row>
    <row r="1398" spans="1:58" x14ac:dyDescent="0.25">
      <c r="A1398" s="64" t="s">
        <v>1105</v>
      </c>
      <c r="B1398" s="64" t="s">
        <v>1286</v>
      </c>
      <c r="C1398" s="65"/>
      <c r="D1398" s="66"/>
      <c r="E1398" s="67"/>
      <c r="F1398" s="68"/>
      <c r="G1398" s="65" t="str">
        <f>IF(Edges[[#This Row],[Vertex 1]]=Edges[[#This Row],[Vertex 2]],"HIDE","SHOW")</f>
        <v>SHOW</v>
      </c>
      <c r="H1398" s="69"/>
      <c r="I1398" s="70"/>
      <c r="J1398" s="70"/>
      <c r="K1398" s="34" t="s">
        <v>65</v>
      </c>
      <c r="L1398" s="77">
        <v>1398</v>
      </c>
      <c r="M1398" s="77"/>
      <c r="N1398" s="72"/>
      <c r="O1398" s="79" t="s">
        <v>1646</v>
      </c>
      <c r="P1398" s="81">
        <v>42854.309745370374</v>
      </c>
      <c r="Q1398" s="79" t="s">
        <v>2474</v>
      </c>
      <c r="R1398" s="79" t="s">
        <v>3647</v>
      </c>
      <c r="S1398" s="79" t="s">
        <v>4184</v>
      </c>
      <c r="T1398" s="79"/>
      <c r="U1398" s="79"/>
      <c r="V1398" s="82" t="s">
        <v>5427</v>
      </c>
      <c r="W1398" s="81">
        <v>42854.309745370374</v>
      </c>
      <c r="X1398" s="82" t="s">
        <v>6963</v>
      </c>
      <c r="Y1398" s="79"/>
      <c r="Z1398" s="79"/>
      <c r="AA1398" s="83" t="s">
        <v>9010</v>
      </c>
      <c r="AB1398" s="79"/>
      <c r="AC1398" s="79" t="b">
        <v>0</v>
      </c>
      <c r="AD1398" s="79">
        <v>0</v>
      </c>
      <c r="AE1398" s="83" t="s">
        <v>9915</v>
      </c>
      <c r="AF1398" s="79" t="b">
        <v>0</v>
      </c>
      <c r="AG1398" s="79" t="s">
        <v>9963</v>
      </c>
      <c r="AH1398" s="79"/>
      <c r="AI1398" s="83" t="s">
        <v>9915</v>
      </c>
      <c r="AJ1398" s="79" t="b">
        <v>0</v>
      </c>
      <c r="AK1398" s="79">
        <v>9</v>
      </c>
      <c r="AL1398" s="83" t="s">
        <v>9292</v>
      </c>
      <c r="AM1398" s="79" t="s">
        <v>9991</v>
      </c>
      <c r="AN1398" s="79" t="b">
        <v>0</v>
      </c>
      <c r="AO1398" s="83" t="s">
        <v>9292</v>
      </c>
      <c r="AP1398" s="79" t="s">
        <v>179</v>
      </c>
      <c r="AQ1398" s="79">
        <v>0</v>
      </c>
      <c r="AR1398" s="79">
        <v>0</v>
      </c>
      <c r="AS1398" s="79"/>
      <c r="AT1398" s="79"/>
      <c r="AU1398" s="79"/>
      <c r="AV1398" s="79"/>
      <c r="AW1398" s="79"/>
      <c r="AX1398" s="79"/>
      <c r="AY1398" s="79"/>
      <c r="AZ1398" s="79"/>
      <c r="BA1398">
        <v>2</v>
      </c>
      <c r="BB1398">
        <v>0</v>
      </c>
      <c r="BC1398" s="79" t="str">
        <f>IF(Edges[[#This Row],[Sentiment]]=0,"NEUTRAL",IF(Edges[[#This Row],[Sentiment]]=1,"POSITIVE",IF(Edges[[#This Row],[Sentiment]]=-1,"NEGATIVE")))</f>
        <v>NEUTRAL</v>
      </c>
      <c r="BD1398" s="79" t="str">
        <f>IF(Edges[[#This Row],[Vertex 1]]=Edges[[#This Row],[Vertex 2]],"HIDE","SHOW")</f>
        <v>SHOW</v>
      </c>
      <c r="BE1398" s="78" t="str">
        <f>REPLACE(INDEX(GroupVertices[Group], MATCH(Edges[[#This Row],[Vertex 1]],GroupVertices[Vertex],0)),1,1,"")</f>
        <v>EUTRAL</v>
      </c>
      <c r="BF1398" s="78" t="str">
        <f>REPLACE(INDEX(GroupVertices[Group], MATCH(Edges[[#This Row],[Vertex 2]],GroupVertices[Vertex],0)),1,1,"")</f>
        <v>EUTRAL</v>
      </c>
    </row>
    <row r="1399" spans="1:58" x14ac:dyDescent="0.25">
      <c r="A1399" s="64" t="s">
        <v>1106</v>
      </c>
      <c r="B1399" s="64" t="s">
        <v>1360</v>
      </c>
      <c r="C1399" s="65"/>
      <c r="D1399" s="66"/>
      <c r="E1399" s="67"/>
      <c r="F1399" s="68"/>
      <c r="G1399" s="65" t="str">
        <f>IF(Edges[[#This Row],[Vertex 1]]=Edges[[#This Row],[Vertex 2]],"HIDE","SHOW")</f>
        <v>SHOW</v>
      </c>
      <c r="H1399" s="69"/>
      <c r="I1399" s="70"/>
      <c r="J1399" s="70"/>
      <c r="K1399" s="34" t="s">
        <v>65</v>
      </c>
      <c r="L1399" s="77">
        <v>1399</v>
      </c>
      <c r="M1399" s="77"/>
      <c r="N1399" s="72"/>
      <c r="O1399" s="79" t="s">
        <v>1646</v>
      </c>
      <c r="P1399" s="81">
        <v>42853.411493055559</v>
      </c>
      <c r="Q1399" s="79" t="s">
        <v>2359</v>
      </c>
      <c r="R1399" s="82" t="s">
        <v>3592</v>
      </c>
      <c r="S1399" s="79" t="s">
        <v>4065</v>
      </c>
      <c r="T1399" s="79"/>
      <c r="U1399" s="79"/>
      <c r="V1399" s="82" t="s">
        <v>5428</v>
      </c>
      <c r="W1399" s="81">
        <v>42853.411493055559</v>
      </c>
      <c r="X1399" s="82" t="s">
        <v>6964</v>
      </c>
      <c r="Y1399" s="79"/>
      <c r="Z1399" s="79"/>
      <c r="AA1399" s="83" t="s">
        <v>9011</v>
      </c>
      <c r="AB1399" s="79"/>
      <c r="AC1399" s="79" t="b">
        <v>0</v>
      </c>
      <c r="AD1399" s="79">
        <v>0</v>
      </c>
      <c r="AE1399" s="83" t="s">
        <v>9915</v>
      </c>
      <c r="AF1399" s="79" t="b">
        <v>0</v>
      </c>
      <c r="AG1399" s="79" t="s">
        <v>9964</v>
      </c>
      <c r="AH1399" s="79"/>
      <c r="AI1399" s="83" t="s">
        <v>9915</v>
      </c>
      <c r="AJ1399" s="79" t="b">
        <v>0</v>
      </c>
      <c r="AK1399" s="79">
        <v>8</v>
      </c>
      <c r="AL1399" s="83" t="s">
        <v>9425</v>
      </c>
      <c r="AM1399" s="79" t="s">
        <v>9991</v>
      </c>
      <c r="AN1399" s="79" t="b">
        <v>0</v>
      </c>
      <c r="AO1399" s="83" t="s">
        <v>9425</v>
      </c>
      <c r="AP1399" s="79" t="s">
        <v>179</v>
      </c>
      <c r="AQ1399" s="79">
        <v>0</v>
      </c>
      <c r="AR1399" s="79">
        <v>0</v>
      </c>
      <c r="AS1399" s="79"/>
      <c r="AT1399" s="79"/>
      <c r="AU1399" s="79"/>
      <c r="AV1399" s="79"/>
      <c r="AW1399" s="79"/>
      <c r="AX1399" s="79"/>
      <c r="AY1399" s="79"/>
      <c r="AZ1399" s="79"/>
      <c r="BA1399">
        <v>2</v>
      </c>
      <c r="BB1399">
        <v>0</v>
      </c>
      <c r="BC1399" s="79" t="str">
        <f>IF(Edges[[#This Row],[Sentiment]]=0,"NEUTRAL",IF(Edges[[#This Row],[Sentiment]]=1,"POSITIVE",IF(Edges[[#This Row],[Sentiment]]=-1,"NEGATIVE")))</f>
        <v>NEUTRAL</v>
      </c>
      <c r="BD1399" s="79" t="str">
        <f>IF(Edges[[#This Row],[Vertex 1]]=Edges[[#This Row],[Vertex 2]],"HIDE","SHOW")</f>
        <v>SHOW</v>
      </c>
      <c r="BE1399" s="78" t="str">
        <f>REPLACE(INDEX(GroupVertices[Group], MATCH(Edges[[#This Row],[Vertex 1]],GroupVertices[Vertex],0)),1,1,"")</f>
        <v>EUTRAL</v>
      </c>
      <c r="BF1399" s="78" t="str">
        <f>REPLACE(INDEX(GroupVertices[Group], MATCH(Edges[[#This Row],[Vertex 2]],GroupVertices[Vertex],0)),1,1,"")</f>
        <v>OSITIVE</v>
      </c>
    </row>
    <row r="1400" spans="1:58" x14ac:dyDescent="0.25">
      <c r="A1400" s="64" t="s">
        <v>1106</v>
      </c>
      <c r="B1400" s="64" t="s">
        <v>1360</v>
      </c>
      <c r="C1400" s="65"/>
      <c r="D1400" s="66"/>
      <c r="E1400" s="67"/>
      <c r="F1400" s="68"/>
      <c r="G1400" s="65" t="str">
        <f>IF(Edges[[#This Row],[Vertex 1]]=Edges[[#This Row],[Vertex 2]],"HIDE","SHOW")</f>
        <v>SHOW</v>
      </c>
      <c r="H1400" s="69"/>
      <c r="I1400" s="70"/>
      <c r="J1400" s="70"/>
      <c r="K1400" s="34" t="s">
        <v>65</v>
      </c>
      <c r="L1400" s="77">
        <v>1400</v>
      </c>
      <c r="M1400" s="77"/>
      <c r="N1400" s="72"/>
      <c r="O1400" s="79" t="s">
        <v>1646</v>
      </c>
      <c r="P1400" s="81">
        <v>42854.312245370369</v>
      </c>
      <c r="Q1400" s="79" t="s">
        <v>2475</v>
      </c>
      <c r="R1400" s="82" t="s">
        <v>3648</v>
      </c>
      <c r="S1400" s="79" t="s">
        <v>4185</v>
      </c>
      <c r="T1400" s="79"/>
      <c r="U1400" s="79"/>
      <c r="V1400" s="82" t="s">
        <v>5428</v>
      </c>
      <c r="W1400" s="81">
        <v>42854.312245370369</v>
      </c>
      <c r="X1400" s="82" t="s">
        <v>6965</v>
      </c>
      <c r="Y1400" s="79"/>
      <c r="Z1400" s="79"/>
      <c r="AA1400" s="83" t="s">
        <v>9012</v>
      </c>
      <c r="AB1400" s="79"/>
      <c r="AC1400" s="79" t="b">
        <v>0</v>
      </c>
      <c r="AD1400" s="79">
        <v>0</v>
      </c>
      <c r="AE1400" s="83" t="s">
        <v>9915</v>
      </c>
      <c r="AF1400" s="79" t="b">
        <v>0</v>
      </c>
      <c r="AG1400" s="79" t="s">
        <v>9964</v>
      </c>
      <c r="AH1400" s="79"/>
      <c r="AI1400" s="83" t="s">
        <v>9915</v>
      </c>
      <c r="AJ1400" s="79" t="b">
        <v>0</v>
      </c>
      <c r="AK1400" s="79">
        <v>11</v>
      </c>
      <c r="AL1400" s="83" t="s">
        <v>9424</v>
      </c>
      <c r="AM1400" s="79" t="s">
        <v>9991</v>
      </c>
      <c r="AN1400" s="79" t="b">
        <v>0</v>
      </c>
      <c r="AO1400" s="83" t="s">
        <v>9424</v>
      </c>
      <c r="AP1400" s="79" t="s">
        <v>179</v>
      </c>
      <c r="AQ1400" s="79">
        <v>0</v>
      </c>
      <c r="AR1400" s="79">
        <v>0</v>
      </c>
      <c r="AS1400" s="79"/>
      <c r="AT1400" s="79"/>
      <c r="AU1400" s="79"/>
      <c r="AV1400" s="79"/>
      <c r="AW1400" s="79"/>
      <c r="AX1400" s="79"/>
      <c r="AY1400" s="79"/>
      <c r="AZ1400" s="79"/>
      <c r="BA1400">
        <v>2</v>
      </c>
      <c r="BB1400">
        <v>0</v>
      </c>
      <c r="BC1400" s="79" t="str">
        <f>IF(Edges[[#This Row],[Sentiment]]=0,"NEUTRAL",IF(Edges[[#This Row],[Sentiment]]=1,"POSITIVE",IF(Edges[[#This Row],[Sentiment]]=-1,"NEGATIVE")))</f>
        <v>NEUTRAL</v>
      </c>
      <c r="BD1400" s="79" t="str">
        <f>IF(Edges[[#This Row],[Vertex 1]]=Edges[[#This Row],[Vertex 2]],"HIDE","SHOW")</f>
        <v>SHOW</v>
      </c>
      <c r="BE1400" s="78" t="str">
        <f>REPLACE(INDEX(GroupVertices[Group], MATCH(Edges[[#This Row],[Vertex 1]],GroupVertices[Vertex],0)),1,1,"")</f>
        <v>EUTRAL</v>
      </c>
      <c r="BF1400" s="78" t="str">
        <f>REPLACE(INDEX(GroupVertices[Group], MATCH(Edges[[#This Row],[Vertex 2]],GroupVertices[Vertex],0)),1,1,"")</f>
        <v>OSITIVE</v>
      </c>
    </row>
    <row r="1401" spans="1:58" x14ac:dyDescent="0.25">
      <c r="A1401" s="64" t="s">
        <v>1107</v>
      </c>
      <c r="B1401" s="64" t="s">
        <v>1544</v>
      </c>
      <c r="C1401" s="65"/>
      <c r="D1401" s="66"/>
      <c r="E1401" s="67"/>
      <c r="F1401" s="68"/>
      <c r="G1401" s="65" t="str">
        <f>IF(Edges[[#This Row],[Vertex 1]]=Edges[[#This Row],[Vertex 2]],"HIDE","SHOW")</f>
        <v>SHOW</v>
      </c>
      <c r="H1401" s="69"/>
      <c r="I1401" s="70"/>
      <c r="J1401" s="70"/>
      <c r="K1401" s="34" t="s">
        <v>65</v>
      </c>
      <c r="L1401" s="77">
        <v>1401</v>
      </c>
      <c r="M1401" s="77"/>
      <c r="N1401" s="72"/>
      <c r="O1401" s="79" t="s">
        <v>1646</v>
      </c>
      <c r="P1401" s="81">
        <v>42804.38076388889</v>
      </c>
      <c r="Q1401" s="79" t="s">
        <v>2476</v>
      </c>
      <c r="R1401" s="79"/>
      <c r="S1401" s="79"/>
      <c r="T1401" s="79" t="s">
        <v>4392</v>
      </c>
      <c r="U1401" s="82" t="s">
        <v>4640</v>
      </c>
      <c r="V1401" s="82" t="s">
        <v>4640</v>
      </c>
      <c r="W1401" s="81">
        <v>42804.38076388889</v>
      </c>
      <c r="X1401" s="82" t="s">
        <v>6966</v>
      </c>
      <c r="Y1401" s="79"/>
      <c r="Z1401" s="79"/>
      <c r="AA1401" s="83" t="s">
        <v>9013</v>
      </c>
      <c r="AB1401" s="79"/>
      <c r="AC1401" s="79" t="b">
        <v>0</v>
      </c>
      <c r="AD1401" s="79">
        <v>61</v>
      </c>
      <c r="AE1401" s="83" t="s">
        <v>9915</v>
      </c>
      <c r="AF1401" s="79" t="b">
        <v>0</v>
      </c>
      <c r="AG1401" s="79" t="s">
        <v>9966</v>
      </c>
      <c r="AH1401" s="79"/>
      <c r="AI1401" s="83" t="s">
        <v>9915</v>
      </c>
      <c r="AJ1401" s="79" t="b">
        <v>0</v>
      </c>
      <c r="AK1401" s="79">
        <v>321</v>
      </c>
      <c r="AL1401" s="83" t="s">
        <v>9915</v>
      </c>
      <c r="AM1401" s="79" t="s">
        <v>9990</v>
      </c>
      <c r="AN1401" s="79" t="b">
        <v>0</v>
      </c>
      <c r="AO1401" s="83" t="s">
        <v>9013</v>
      </c>
      <c r="AP1401" s="79" t="s">
        <v>10099</v>
      </c>
      <c r="AQ1401" s="79">
        <v>0</v>
      </c>
      <c r="AR1401" s="79">
        <v>0</v>
      </c>
      <c r="AS1401" s="79"/>
      <c r="AT1401" s="79"/>
      <c r="AU1401" s="79"/>
      <c r="AV1401" s="79"/>
      <c r="AW1401" s="79"/>
      <c r="AX1401" s="79"/>
      <c r="AY1401" s="79"/>
      <c r="AZ1401" s="79"/>
      <c r="BA1401">
        <v>1</v>
      </c>
      <c r="BB1401">
        <v>0</v>
      </c>
      <c r="BC1401" s="79" t="str">
        <f>IF(Edges[[#This Row],[Sentiment]]=0,"NEUTRAL",IF(Edges[[#This Row],[Sentiment]]=1,"POSITIVE",IF(Edges[[#This Row],[Sentiment]]=-1,"NEGATIVE")))</f>
        <v>NEUTRAL</v>
      </c>
      <c r="BD1401" s="79" t="str">
        <f>IF(Edges[[#This Row],[Vertex 1]]=Edges[[#This Row],[Vertex 2]],"HIDE","SHOW")</f>
        <v>SHOW</v>
      </c>
      <c r="BE1401" s="78" t="str">
        <f>REPLACE(INDEX(GroupVertices[Group], MATCH(Edges[[#This Row],[Vertex 1]],GroupVertices[Vertex],0)),1,1,"")</f>
        <v>EUTRAL</v>
      </c>
      <c r="BF1401" s="78" t="str">
        <f>REPLACE(INDEX(GroupVertices[Group], MATCH(Edges[[#This Row],[Vertex 2]],GroupVertices[Vertex],0)),1,1,"")</f>
        <v>eneral</v>
      </c>
    </row>
    <row r="1402" spans="1:58" x14ac:dyDescent="0.25">
      <c r="A1402" s="64" t="s">
        <v>1108</v>
      </c>
      <c r="B1402" s="64" t="s">
        <v>1107</v>
      </c>
      <c r="C1402" s="65"/>
      <c r="D1402" s="66"/>
      <c r="E1402" s="67"/>
      <c r="F1402" s="68"/>
      <c r="G1402" s="65" t="str">
        <f>IF(Edges[[#This Row],[Vertex 1]]=Edges[[#This Row],[Vertex 2]],"HIDE","SHOW")</f>
        <v>SHOW</v>
      </c>
      <c r="H1402" s="69"/>
      <c r="I1402" s="70"/>
      <c r="J1402" s="70"/>
      <c r="K1402" s="34" t="s">
        <v>65</v>
      </c>
      <c r="L1402" s="77">
        <v>1402</v>
      </c>
      <c r="M1402" s="77"/>
      <c r="N1402" s="72"/>
      <c r="O1402" s="79" t="s">
        <v>1646</v>
      </c>
      <c r="P1402" s="81">
        <v>42854.312557870369</v>
      </c>
      <c r="Q1402" s="79" t="s">
        <v>2477</v>
      </c>
      <c r="R1402" s="79"/>
      <c r="S1402" s="79"/>
      <c r="T1402" s="79" t="s">
        <v>4392</v>
      </c>
      <c r="U1402" s="82" t="s">
        <v>4640</v>
      </c>
      <c r="V1402" s="82" t="s">
        <v>4640</v>
      </c>
      <c r="W1402" s="81">
        <v>42854.312557870369</v>
      </c>
      <c r="X1402" s="82" t="s">
        <v>6967</v>
      </c>
      <c r="Y1402" s="79"/>
      <c r="Z1402" s="79"/>
      <c r="AA1402" s="83" t="s">
        <v>9014</v>
      </c>
      <c r="AB1402" s="79"/>
      <c r="AC1402" s="79" t="b">
        <v>0</v>
      </c>
      <c r="AD1402" s="79">
        <v>0</v>
      </c>
      <c r="AE1402" s="83" t="s">
        <v>9915</v>
      </c>
      <c r="AF1402" s="79" t="b">
        <v>0</v>
      </c>
      <c r="AG1402" s="79" t="s">
        <v>9966</v>
      </c>
      <c r="AH1402" s="79"/>
      <c r="AI1402" s="83" t="s">
        <v>9915</v>
      </c>
      <c r="AJ1402" s="79" t="b">
        <v>0</v>
      </c>
      <c r="AK1402" s="79">
        <v>321</v>
      </c>
      <c r="AL1402" s="83" t="s">
        <v>9013</v>
      </c>
      <c r="AM1402" s="79" t="s">
        <v>9990</v>
      </c>
      <c r="AN1402" s="79" t="b">
        <v>0</v>
      </c>
      <c r="AO1402" s="83" t="s">
        <v>9013</v>
      </c>
      <c r="AP1402" s="79" t="s">
        <v>179</v>
      </c>
      <c r="AQ1402" s="79">
        <v>0</v>
      </c>
      <c r="AR1402" s="79">
        <v>0</v>
      </c>
      <c r="AS1402" s="79"/>
      <c r="AT1402" s="79"/>
      <c r="AU1402" s="79"/>
      <c r="AV1402" s="79"/>
      <c r="AW1402" s="79"/>
      <c r="AX1402" s="79"/>
      <c r="AY1402" s="79"/>
      <c r="AZ1402" s="79"/>
      <c r="BA1402">
        <v>1</v>
      </c>
      <c r="BB1402">
        <v>0</v>
      </c>
      <c r="BC1402" s="79" t="str">
        <f>IF(Edges[[#This Row],[Sentiment]]=0,"NEUTRAL",IF(Edges[[#This Row],[Sentiment]]=1,"POSITIVE",IF(Edges[[#This Row],[Sentiment]]=-1,"NEGATIVE")))</f>
        <v>NEUTRAL</v>
      </c>
      <c r="BD1402" s="79" t="str">
        <f>IF(Edges[[#This Row],[Vertex 1]]=Edges[[#This Row],[Vertex 2]],"HIDE","SHOW")</f>
        <v>SHOW</v>
      </c>
      <c r="BE1402" s="78" t="str">
        <f>REPLACE(INDEX(GroupVertices[Group], MATCH(Edges[[#This Row],[Vertex 1]],GroupVertices[Vertex],0)),1,1,"")</f>
        <v>EUTRAL</v>
      </c>
      <c r="BF1402" s="78" t="str">
        <f>REPLACE(INDEX(GroupVertices[Group], MATCH(Edges[[#This Row],[Vertex 2]],GroupVertices[Vertex],0)),1,1,"")</f>
        <v>EUTRAL</v>
      </c>
    </row>
    <row r="1403" spans="1:58" x14ac:dyDescent="0.25">
      <c r="A1403" s="64" t="s">
        <v>1108</v>
      </c>
      <c r="B1403" s="64" t="s">
        <v>1544</v>
      </c>
      <c r="C1403" s="65"/>
      <c r="D1403" s="66"/>
      <c r="E1403" s="67"/>
      <c r="F1403" s="68"/>
      <c r="G1403" s="65" t="str">
        <f>IF(Edges[[#This Row],[Vertex 1]]=Edges[[#This Row],[Vertex 2]],"HIDE","SHOW")</f>
        <v>SHOW</v>
      </c>
      <c r="H1403" s="69"/>
      <c r="I1403" s="70"/>
      <c r="J1403" s="70"/>
      <c r="K1403" s="34" t="s">
        <v>65</v>
      </c>
      <c r="L1403" s="77">
        <v>1403</v>
      </c>
      <c r="M1403" s="77"/>
      <c r="N1403" s="72"/>
      <c r="O1403" s="79" t="s">
        <v>1646</v>
      </c>
      <c r="P1403" s="81">
        <v>42854.312557870369</v>
      </c>
      <c r="Q1403" s="79" t="s">
        <v>2477</v>
      </c>
      <c r="R1403" s="79"/>
      <c r="S1403" s="79"/>
      <c r="T1403" s="79" t="s">
        <v>4392</v>
      </c>
      <c r="U1403" s="82" t="s">
        <v>4640</v>
      </c>
      <c r="V1403" s="82" t="s">
        <v>4640</v>
      </c>
      <c r="W1403" s="81">
        <v>42854.312557870369</v>
      </c>
      <c r="X1403" s="82" t="s">
        <v>6967</v>
      </c>
      <c r="Y1403" s="79"/>
      <c r="Z1403" s="79"/>
      <c r="AA1403" s="83" t="s">
        <v>9014</v>
      </c>
      <c r="AB1403" s="79"/>
      <c r="AC1403" s="79" t="b">
        <v>0</v>
      </c>
      <c r="AD1403" s="79">
        <v>0</v>
      </c>
      <c r="AE1403" s="83" t="s">
        <v>9915</v>
      </c>
      <c r="AF1403" s="79" t="b">
        <v>0</v>
      </c>
      <c r="AG1403" s="79" t="s">
        <v>9966</v>
      </c>
      <c r="AH1403" s="79"/>
      <c r="AI1403" s="83" t="s">
        <v>9915</v>
      </c>
      <c r="AJ1403" s="79" t="b">
        <v>0</v>
      </c>
      <c r="AK1403" s="79">
        <v>321</v>
      </c>
      <c r="AL1403" s="83" t="s">
        <v>9013</v>
      </c>
      <c r="AM1403" s="79" t="s">
        <v>9990</v>
      </c>
      <c r="AN1403" s="79" t="b">
        <v>0</v>
      </c>
      <c r="AO1403" s="83" t="s">
        <v>9013</v>
      </c>
      <c r="AP1403" s="79" t="s">
        <v>179</v>
      </c>
      <c r="AQ1403" s="79">
        <v>0</v>
      </c>
      <c r="AR1403" s="79">
        <v>0</v>
      </c>
      <c r="AS1403" s="79"/>
      <c r="AT1403" s="79"/>
      <c r="AU1403" s="79"/>
      <c r="AV1403" s="79"/>
      <c r="AW1403" s="79"/>
      <c r="AX1403" s="79"/>
      <c r="AY1403" s="79"/>
      <c r="AZ1403" s="79"/>
      <c r="BA1403">
        <v>1</v>
      </c>
      <c r="BB1403">
        <v>0</v>
      </c>
      <c r="BC1403" s="79" t="str">
        <f>IF(Edges[[#This Row],[Sentiment]]=0,"NEUTRAL",IF(Edges[[#This Row],[Sentiment]]=1,"POSITIVE",IF(Edges[[#This Row],[Sentiment]]=-1,"NEGATIVE")))</f>
        <v>NEUTRAL</v>
      </c>
      <c r="BD1403" s="79" t="str">
        <f>IF(Edges[[#This Row],[Vertex 1]]=Edges[[#This Row],[Vertex 2]],"HIDE","SHOW")</f>
        <v>SHOW</v>
      </c>
      <c r="BE1403" s="78" t="str">
        <f>REPLACE(INDEX(GroupVertices[Group], MATCH(Edges[[#This Row],[Vertex 1]],GroupVertices[Vertex],0)),1,1,"")</f>
        <v>EUTRAL</v>
      </c>
      <c r="BF1403" s="78" t="str">
        <f>REPLACE(INDEX(GroupVertices[Group], MATCH(Edges[[#This Row],[Vertex 2]],GroupVertices[Vertex],0)),1,1,"")</f>
        <v>eneral</v>
      </c>
    </row>
    <row r="1404" spans="1:58" hidden="1" x14ac:dyDescent="0.25">
      <c r="A1404" s="64" t="s">
        <v>1109</v>
      </c>
      <c r="B1404" s="64" t="s">
        <v>1109</v>
      </c>
      <c r="C1404" s="65"/>
      <c r="D1404" s="66"/>
      <c r="E1404" s="67"/>
      <c r="F1404" s="68"/>
      <c r="G1404" s="65" t="str">
        <f>IF(Edges[[#This Row],[Vertex 1]]=Edges[[#This Row],[Vertex 2]],"HIDE","SHOW")</f>
        <v>HIDE</v>
      </c>
      <c r="H1404" s="69"/>
      <c r="I1404" s="70"/>
      <c r="J1404" s="70"/>
      <c r="K1404" s="34"/>
      <c r="L1404" s="77"/>
      <c r="M1404" s="77"/>
      <c r="N1404" s="72"/>
      <c r="O1404" s="79" t="s">
        <v>179</v>
      </c>
      <c r="P1404" s="81">
        <v>42854.313518518517</v>
      </c>
      <c r="Q1404" s="79" t="s">
        <v>2478</v>
      </c>
      <c r="R1404" s="82" t="s">
        <v>3649</v>
      </c>
      <c r="S1404" s="79" t="s">
        <v>4186</v>
      </c>
      <c r="T1404" s="79" t="s">
        <v>4393</v>
      </c>
      <c r="U1404" s="79"/>
      <c r="V1404" s="82" t="s">
        <v>5429</v>
      </c>
      <c r="W1404" s="81">
        <v>42854.313518518517</v>
      </c>
      <c r="X1404" s="82" t="s">
        <v>6968</v>
      </c>
      <c r="Y1404" s="79"/>
      <c r="Z1404" s="79"/>
      <c r="AA1404" s="83" t="s">
        <v>9015</v>
      </c>
      <c r="AB1404" s="79"/>
      <c r="AC1404" s="79" t="b">
        <v>0</v>
      </c>
      <c r="AD1404" s="79">
        <v>0</v>
      </c>
      <c r="AE1404" s="83" t="s">
        <v>9915</v>
      </c>
      <c r="AF1404" s="79" t="b">
        <v>0</v>
      </c>
      <c r="AG1404" s="79" t="s">
        <v>9963</v>
      </c>
      <c r="AH1404" s="79"/>
      <c r="AI1404" s="83" t="s">
        <v>9915</v>
      </c>
      <c r="AJ1404" s="79" t="b">
        <v>0</v>
      </c>
      <c r="AK1404" s="79">
        <v>0</v>
      </c>
      <c r="AL1404" s="83" t="s">
        <v>9915</v>
      </c>
      <c r="AM1404" s="79" t="s">
        <v>9990</v>
      </c>
      <c r="AN1404" s="79" t="b">
        <v>0</v>
      </c>
      <c r="AO1404" s="83" t="s">
        <v>9015</v>
      </c>
      <c r="AP1404" s="79" t="s">
        <v>179</v>
      </c>
      <c r="AQ1404" s="79">
        <v>0</v>
      </c>
      <c r="AR1404" s="79">
        <v>0</v>
      </c>
      <c r="AS1404" s="79"/>
      <c r="AT1404" s="79"/>
      <c r="AU1404" s="79"/>
      <c r="AV1404" s="79"/>
      <c r="AW1404" s="79"/>
      <c r="AX1404" s="79"/>
      <c r="AY1404" s="79"/>
      <c r="AZ1404" s="79"/>
      <c r="BA1404">
        <v>1</v>
      </c>
      <c r="BB1404">
        <v>0</v>
      </c>
      <c r="BC1404" s="79" t="str">
        <f>IF(Edges[[#This Row],[Sentiment]]=0,"NEUTRAL",IF(Edges[[#This Row],[Sentiment]]=1,"POSITIVE",IF(Edges[[#This Row],[Sentiment]]=-1,"NEGATIVE")))</f>
        <v>NEUTRAL</v>
      </c>
      <c r="BD1404" s="79" t="str">
        <f>IF(Edges[[#This Row],[Vertex 1]]=Edges[[#This Row],[Vertex 2]],"HIDE","SHOW")</f>
        <v>HIDE</v>
      </c>
      <c r="BE1404" s="124" t="e">
        <f>REPLACE(INDEX(GroupVertices[Group], MATCH(Edges[[#This Row],[Vertex 1]],GroupVertices[Vertex],0)),1,1,"")</f>
        <v>#N/A</v>
      </c>
      <c r="BF1404" s="124" t="e">
        <f>REPLACE(INDEX(GroupVertices[Group], MATCH(Edges[[#This Row],[Vertex 2]],GroupVertices[Vertex],0)),1,1,"")</f>
        <v>#N/A</v>
      </c>
    </row>
    <row r="1405" spans="1:58" hidden="1" x14ac:dyDescent="0.25">
      <c r="A1405" s="64" t="s">
        <v>1110</v>
      </c>
      <c r="B1405" s="64" t="s">
        <v>1110</v>
      </c>
      <c r="C1405" s="65"/>
      <c r="D1405" s="66"/>
      <c r="E1405" s="67"/>
      <c r="F1405" s="68"/>
      <c r="G1405" s="65" t="str">
        <f>IF(Edges[[#This Row],[Vertex 1]]=Edges[[#This Row],[Vertex 2]],"HIDE","SHOW")</f>
        <v>HIDE</v>
      </c>
      <c r="H1405" s="69"/>
      <c r="I1405" s="70"/>
      <c r="J1405" s="70"/>
      <c r="K1405" s="34"/>
      <c r="L1405" s="77"/>
      <c r="M1405" s="77"/>
      <c r="N1405" s="72"/>
      <c r="O1405" s="79" t="s">
        <v>179</v>
      </c>
      <c r="P1405" s="81">
        <v>42854.319027777776</v>
      </c>
      <c r="Q1405" s="79" t="s">
        <v>2479</v>
      </c>
      <c r="R1405" s="82" t="s">
        <v>3650</v>
      </c>
      <c r="S1405" s="79" t="s">
        <v>4187</v>
      </c>
      <c r="T1405" s="79"/>
      <c r="U1405" s="79"/>
      <c r="V1405" s="82" t="s">
        <v>5430</v>
      </c>
      <c r="W1405" s="81">
        <v>42854.319027777776</v>
      </c>
      <c r="X1405" s="82" t="s">
        <v>6969</v>
      </c>
      <c r="Y1405" s="79"/>
      <c r="Z1405" s="79"/>
      <c r="AA1405" s="83" t="s">
        <v>9016</v>
      </c>
      <c r="AB1405" s="79"/>
      <c r="AC1405" s="79" t="b">
        <v>0</v>
      </c>
      <c r="AD1405" s="79">
        <v>0</v>
      </c>
      <c r="AE1405" s="83" t="s">
        <v>9915</v>
      </c>
      <c r="AF1405" s="79" t="b">
        <v>0</v>
      </c>
      <c r="AG1405" s="79" t="s">
        <v>9963</v>
      </c>
      <c r="AH1405" s="79"/>
      <c r="AI1405" s="83" t="s">
        <v>9915</v>
      </c>
      <c r="AJ1405" s="79" t="b">
        <v>0</v>
      </c>
      <c r="AK1405" s="79">
        <v>0</v>
      </c>
      <c r="AL1405" s="83" t="s">
        <v>9915</v>
      </c>
      <c r="AM1405" s="79" t="s">
        <v>10063</v>
      </c>
      <c r="AN1405" s="79" t="b">
        <v>0</v>
      </c>
      <c r="AO1405" s="83" t="s">
        <v>9016</v>
      </c>
      <c r="AP1405" s="79" t="s">
        <v>179</v>
      </c>
      <c r="AQ1405" s="79">
        <v>0</v>
      </c>
      <c r="AR1405" s="79">
        <v>0</v>
      </c>
      <c r="AS1405" s="79"/>
      <c r="AT1405" s="79"/>
      <c r="AU1405" s="79"/>
      <c r="AV1405" s="79"/>
      <c r="AW1405" s="79"/>
      <c r="AX1405" s="79"/>
      <c r="AY1405" s="79"/>
      <c r="AZ1405" s="79"/>
      <c r="BA1405">
        <v>1</v>
      </c>
      <c r="BB1405">
        <v>0</v>
      </c>
      <c r="BC1405" s="79" t="str">
        <f>IF(Edges[[#This Row],[Sentiment]]=0,"NEUTRAL",IF(Edges[[#This Row],[Sentiment]]=1,"POSITIVE",IF(Edges[[#This Row],[Sentiment]]=-1,"NEGATIVE")))</f>
        <v>NEUTRAL</v>
      </c>
      <c r="BD1405" s="79" t="str">
        <f>IF(Edges[[#This Row],[Vertex 1]]=Edges[[#This Row],[Vertex 2]],"HIDE","SHOW")</f>
        <v>HIDE</v>
      </c>
      <c r="BE1405" s="124" t="e">
        <f>REPLACE(INDEX(GroupVertices[Group], MATCH(Edges[[#This Row],[Vertex 1]],GroupVertices[Vertex],0)),1,1,"")</f>
        <v>#N/A</v>
      </c>
      <c r="BF1405" s="124" t="e">
        <f>REPLACE(INDEX(GroupVertices[Group], MATCH(Edges[[#This Row],[Vertex 2]],GroupVertices[Vertex],0)),1,1,"")</f>
        <v>#N/A</v>
      </c>
    </row>
    <row r="1406" spans="1:58" hidden="1" x14ac:dyDescent="0.25">
      <c r="A1406" s="64" t="s">
        <v>1111</v>
      </c>
      <c r="B1406" s="64" t="s">
        <v>1111</v>
      </c>
      <c r="C1406" s="65"/>
      <c r="D1406" s="66"/>
      <c r="E1406" s="67"/>
      <c r="F1406" s="68"/>
      <c r="G1406" s="65" t="str">
        <f>IF(Edges[[#This Row],[Vertex 1]]=Edges[[#This Row],[Vertex 2]],"HIDE","SHOW")</f>
        <v>HIDE</v>
      </c>
      <c r="H1406" s="69"/>
      <c r="I1406" s="70"/>
      <c r="J1406" s="70"/>
      <c r="K1406" s="34"/>
      <c r="L1406" s="77"/>
      <c r="M1406" s="77"/>
      <c r="N1406" s="72"/>
      <c r="O1406" s="79" t="s">
        <v>179</v>
      </c>
      <c r="P1406" s="81">
        <v>42854.321909722225</v>
      </c>
      <c r="Q1406" s="79" t="s">
        <v>2480</v>
      </c>
      <c r="R1406" s="82" t="s">
        <v>3651</v>
      </c>
      <c r="S1406" s="79" t="s">
        <v>4188</v>
      </c>
      <c r="T1406" s="79"/>
      <c r="U1406" s="82" t="s">
        <v>4641</v>
      </c>
      <c r="V1406" s="82" t="s">
        <v>4641</v>
      </c>
      <c r="W1406" s="81">
        <v>42854.321909722225</v>
      </c>
      <c r="X1406" s="82" t="s">
        <v>6970</v>
      </c>
      <c r="Y1406" s="79"/>
      <c r="Z1406" s="79"/>
      <c r="AA1406" s="83" t="s">
        <v>9017</v>
      </c>
      <c r="AB1406" s="79"/>
      <c r="AC1406" s="79" t="b">
        <v>0</v>
      </c>
      <c r="AD1406" s="79">
        <v>0</v>
      </c>
      <c r="AE1406" s="83" t="s">
        <v>9915</v>
      </c>
      <c r="AF1406" s="79" t="b">
        <v>0</v>
      </c>
      <c r="AG1406" s="79" t="s">
        <v>9963</v>
      </c>
      <c r="AH1406" s="79"/>
      <c r="AI1406" s="83" t="s">
        <v>9915</v>
      </c>
      <c r="AJ1406" s="79" t="b">
        <v>0</v>
      </c>
      <c r="AK1406" s="79">
        <v>0</v>
      </c>
      <c r="AL1406" s="83" t="s">
        <v>9915</v>
      </c>
      <c r="AM1406" s="79" t="s">
        <v>10005</v>
      </c>
      <c r="AN1406" s="79" t="b">
        <v>0</v>
      </c>
      <c r="AO1406" s="83" t="s">
        <v>9017</v>
      </c>
      <c r="AP1406" s="79" t="s">
        <v>179</v>
      </c>
      <c r="AQ1406" s="79">
        <v>0</v>
      </c>
      <c r="AR1406" s="79">
        <v>0</v>
      </c>
      <c r="AS1406" s="79"/>
      <c r="AT1406" s="79"/>
      <c r="AU1406" s="79"/>
      <c r="AV1406" s="79"/>
      <c r="AW1406" s="79"/>
      <c r="AX1406" s="79"/>
      <c r="AY1406" s="79"/>
      <c r="AZ1406" s="79"/>
      <c r="BA1406">
        <v>1</v>
      </c>
      <c r="BB1406">
        <v>0</v>
      </c>
      <c r="BC1406" s="79" t="str">
        <f>IF(Edges[[#This Row],[Sentiment]]=0,"NEUTRAL",IF(Edges[[#This Row],[Sentiment]]=1,"POSITIVE",IF(Edges[[#This Row],[Sentiment]]=-1,"NEGATIVE")))</f>
        <v>NEUTRAL</v>
      </c>
      <c r="BD1406" s="79" t="str">
        <f>IF(Edges[[#This Row],[Vertex 1]]=Edges[[#This Row],[Vertex 2]],"HIDE","SHOW")</f>
        <v>HIDE</v>
      </c>
      <c r="BE1406" s="124" t="e">
        <f>REPLACE(INDEX(GroupVertices[Group], MATCH(Edges[[#This Row],[Vertex 1]],GroupVertices[Vertex],0)),1,1,"")</f>
        <v>#N/A</v>
      </c>
      <c r="BF1406" s="124" t="e">
        <f>REPLACE(INDEX(GroupVertices[Group], MATCH(Edges[[#This Row],[Vertex 2]],GroupVertices[Vertex],0)),1,1,"")</f>
        <v>#N/A</v>
      </c>
    </row>
    <row r="1407" spans="1:58" x14ac:dyDescent="0.25">
      <c r="A1407" s="64" t="s">
        <v>1112</v>
      </c>
      <c r="B1407" s="64" t="s">
        <v>1478</v>
      </c>
      <c r="C1407" s="65"/>
      <c r="D1407" s="66"/>
      <c r="E1407" s="67"/>
      <c r="F1407" s="68"/>
      <c r="G1407" s="65" t="str">
        <f>IF(Edges[[#This Row],[Vertex 1]]=Edges[[#This Row],[Vertex 2]],"HIDE","SHOW")</f>
        <v>SHOW</v>
      </c>
      <c r="H1407" s="69"/>
      <c r="I1407" s="70"/>
      <c r="J1407" s="70"/>
      <c r="K1407" s="34" t="s">
        <v>65</v>
      </c>
      <c r="L1407" s="77">
        <v>1407</v>
      </c>
      <c r="M1407" s="77"/>
      <c r="N1407" s="72"/>
      <c r="O1407" s="79" t="s">
        <v>1646</v>
      </c>
      <c r="P1407" s="81">
        <v>42854.322488425925</v>
      </c>
      <c r="Q1407" s="79" t="s">
        <v>2467</v>
      </c>
      <c r="R1407" s="82" t="s">
        <v>3641</v>
      </c>
      <c r="S1407" s="79" t="s">
        <v>4017</v>
      </c>
      <c r="T1407" s="79"/>
      <c r="U1407" s="79"/>
      <c r="V1407" s="82" t="s">
        <v>5431</v>
      </c>
      <c r="W1407" s="81">
        <v>42854.322488425925</v>
      </c>
      <c r="X1407" s="82" t="s">
        <v>6971</v>
      </c>
      <c r="Y1407" s="79"/>
      <c r="Z1407" s="79"/>
      <c r="AA1407" s="83" t="s">
        <v>9018</v>
      </c>
      <c r="AB1407" s="79"/>
      <c r="AC1407" s="79" t="b">
        <v>0</v>
      </c>
      <c r="AD1407" s="79">
        <v>0</v>
      </c>
      <c r="AE1407" s="83" t="s">
        <v>9915</v>
      </c>
      <c r="AF1407" s="79" t="b">
        <v>0</v>
      </c>
      <c r="AG1407" s="79" t="s">
        <v>9964</v>
      </c>
      <c r="AH1407" s="79"/>
      <c r="AI1407" s="83" t="s">
        <v>9915</v>
      </c>
      <c r="AJ1407" s="79" t="b">
        <v>0</v>
      </c>
      <c r="AK1407" s="79">
        <v>7</v>
      </c>
      <c r="AL1407" s="83" t="s">
        <v>9686</v>
      </c>
      <c r="AM1407" s="79" t="s">
        <v>9991</v>
      </c>
      <c r="AN1407" s="79" t="b">
        <v>0</v>
      </c>
      <c r="AO1407" s="83" t="s">
        <v>9686</v>
      </c>
      <c r="AP1407" s="79" t="s">
        <v>179</v>
      </c>
      <c r="AQ1407" s="79">
        <v>0</v>
      </c>
      <c r="AR1407" s="79">
        <v>0</v>
      </c>
      <c r="AS1407" s="79"/>
      <c r="AT1407" s="79"/>
      <c r="AU1407" s="79"/>
      <c r="AV1407" s="79"/>
      <c r="AW1407" s="79"/>
      <c r="AX1407" s="79"/>
      <c r="AY1407" s="79"/>
      <c r="AZ1407" s="79"/>
      <c r="BA1407">
        <v>1</v>
      </c>
      <c r="BB1407">
        <v>0</v>
      </c>
      <c r="BC1407" s="79" t="str">
        <f>IF(Edges[[#This Row],[Sentiment]]=0,"NEUTRAL",IF(Edges[[#This Row],[Sentiment]]=1,"POSITIVE",IF(Edges[[#This Row],[Sentiment]]=-1,"NEGATIVE")))</f>
        <v>NEUTRAL</v>
      </c>
      <c r="BD1407" s="79" t="str">
        <f>IF(Edges[[#This Row],[Vertex 1]]=Edges[[#This Row],[Vertex 2]],"HIDE","SHOW")</f>
        <v>SHOW</v>
      </c>
      <c r="BE1407" s="78" t="str">
        <f>REPLACE(INDEX(GroupVertices[Group], MATCH(Edges[[#This Row],[Vertex 1]],GroupVertices[Vertex],0)),1,1,"")</f>
        <v>EUTRAL</v>
      </c>
      <c r="BF1407" s="78" t="str">
        <f>REPLACE(INDEX(GroupVertices[Group], MATCH(Edges[[#This Row],[Vertex 2]],GroupVertices[Vertex],0)),1,1,"")</f>
        <v>EUTRAL</v>
      </c>
    </row>
    <row r="1408" spans="1:58" x14ac:dyDescent="0.25">
      <c r="A1408" s="64" t="s">
        <v>1113</v>
      </c>
      <c r="B1408" s="64" t="s">
        <v>1236</v>
      </c>
      <c r="C1408" s="65"/>
      <c r="D1408" s="66"/>
      <c r="E1408" s="67"/>
      <c r="F1408" s="68"/>
      <c r="G1408" s="65" t="str">
        <f>IF(Edges[[#This Row],[Vertex 1]]=Edges[[#This Row],[Vertex 2]],"HIDE","SHOW")</f>
        <v>SHOW</v>
      </c>
      <c r="H1408" s="69"/>
      <c r="I1408" s="70"/>
      <c r="J1408" s="70"/>
      <c r="K1408" s="34" t="s">
        <v>65</v>
      </c>
      <c r="L1408" s="77">
        <v>1408</v>
      </c>
      <c r="M1408" s="77"/>
      <c r="N1408" s="72"/>
      <c r="O1408" s="79" t="s">
        <v>1646</v>
      </c>
      <c r="P1408" s="81">
        <v>42854.324814814812</v>
      </c>
      <c r="Q1408" s="79" t="s">
        <v>2461</v>
      </c>
      <c r="R1408" s="82" t="s">
        <v>3640</v>
      </c>
      <c r="S1408" s="79" t="s">
        <v>4181</v>
      </c>
      <c r="T1408" s="79"/>
      <c r="U1408" s="82" t="s">
        <v>4635</v>
      </c>
      <c r="V1408" s="82" t="s">
        <v>4635</v>
      </c>
      <c r="W1408" s="81">
        <v>42854.324814814812</v>
      </c>
      <c r="X1408" s="82" t="s">
        <v>6972</v>
      </c>
      <c r="Y1408" s="79"/>
      <c r="Z1408" s="79"/>
      <c r="AA1408" s="83" t="s">
        <v>9019</v>
      </c>
      <c r="AB1408" s="79"/>
      <c r="AC1408" s="79" t="b">
        <v>0</v>
      </c>
      <c r="AD1408" s="79">
        <v>0</v>
      </c>
      <c r="AE1408" s="83" t="s">
        <v>9915</v>
      </c>
      <c r="AF1408" s="79" t="b">
        <v>0</v>
      </c>
      <c r="AG1408" s="79" t="s">
        <v>9963</v>
      </c>
      <c r="AH1408" s="79"/>
      <c r="AI1408" s="83" t="s">
        <v>9915</v>
      </c>
      <c r="AJ1408" s="79" t="b">
        <v>0</v>
      </c>
      <c r="AK1408" s="79">
        <v>6</v>
      </c>
      <c r="AL1408" s="83" t="s">
        <v>9214</v>
      </c>
      <c r="AM1408" s="79" t="s">
        <v>9993</v>
      </c>
      <c r="AN1408" s="79" t="b">
        <v>0</v>
      </c>
      <c r="AO1408" s="83" t="s">
        <v>9214</v>
      </c>
      <c r="AP1408" s="79" t="s">
        <v>179</v>
      </c>
      <c r="AQ1408" s="79">
        <v>0</v>
      </c>
      <c r="AR1408" s="79">
        <v>0</v>
      </c>
      <c r="AS1408" s="79"/>
      <c r="AT1408" s="79"/>
      <c r="AU1408" s="79"/>
      <c r="AV1408" s="79"/>
      <c r="AW1408" s="79"/>
      <c r="AX1408" s="79"/>
      <c r="AY1408" s="79"/>
      <c r="AZ1408" s="79"/>
      <c r="BA1408">
        <v>1</v>
      </c>
      <c r="BB1408">
        <v>0</v>
      </c>
      <c r="BC1408" s="79" t="str">
        <f>IF(Edges[[#This Row],[Sentiment]]=0,"NEUTRAL",IF(Edges[[#This Row],[Sentiment]]=1,"POSITIVE",IF(Edges[[#This Row],[Sentiment]]=-1,"NEGATIVE")))</f>
        <v>NEUTRAL</v>
      </c>
      <c r="BD1408" s="79" t="str">
        <f>IF(Edges[[#This Row],[Vertex 1]]=Edges[[#This Row],[Vertex 2]],"HIDE","SHOW")</f>
        <v>SHOW</v>
      </c>
      <c r="BE1408" s="78" t="str">
        <f>REPLACE(INDEX(GroupVertices[Group], MATCH(Edges[[#This Row],[Vertex 1]],GroupVertices[Vertex],0)),1,1,"")</f>
        <v>EUTRAL</v>
      </c>
      <c r="BF1408" s="78" t="str">
        <f>REPLACE(INDEX(GroupVertices[Group], MATCH(Edges[[#This Row],[Vertex 2]],GroupVertices[Vertex],0)),1,1,"")</f>
        <v>EUTRAL</v>
      </c>
    </row>
    <row r="1409" spans="1:58" x14ac:dyDescent="0.25">
      <c r="A1409" s="64" t="s">
        <v>1114</v>
      </c>
      <c r="B1409" s="64" t="s">
        <v>1134</v>
      </c>
      <c r="C1409" s="65"/>
      <c r="D1409" s="66"/>
      <c r="E1409" s="67"/>
      <c r="F1409" s="68"/>
      <c r="G1409" s="65" t="str">
        <f>IF(Edges[[#This Row],[Vertex 1]]=Edges[[#This Row],[Vertex 2]],"HIDE","SHOW")</f>
        <v>SHOW</v>
      </c>
      <c r="H1409" s="69"/>
      <c r="I1409" s="70"/>
      <c r="J1409" s="70"/>
      <c r="K1409" s="34" t="s">
        <v>65</v>
      </c>
      <c r="L1409" s="77">
        <v>1409</v>
      </c>
      <c r="M1409" s="77"/>
      <c r="N1409" s="72"/>
      <c r="O1409" s="79" t="s">
        <v>1646</v>
      </c>
      <c r="P1409" s="81">
        <v>42853.429166666669</v>
      </c>
      <c r="Q1409" s="79" t="s">
        <v>2183</v>
      </c>
      <c r="R1409" s="82" t="s">
        <v>3506</v>
      </c>
      <c r="S1409" s="79" t="s">
        <v>4142</v>
      </c>
      <c r="T1409" s="79" t="s">
        <v>4362</v>
      </c>
      <c r="U1409" s="82" t="s">
        <v>4593</v>
      </c>
      <c r="V1409" s="82" t="s">
        <v>4593</v>
      </c>
      <c r="W1409" s="81">
        <v>42853.429166666669</v>
      </c>
      <c r="X1409" s="82" t="s">
        <v>6973</v>
      </c>
      <c r="Y1409" s="79"/>
      <c r="Z1409" s="79"/>
      <c r="AA1409" s="83" t="s">
        <v>9020</v>
      </c>
      <c r="AB1409" s="79"/>
      <c r="AC1409" s="79" t="b">
        <v>0</v>
      </c>
      <c r="AD1409" s="79">
        <v>0</v>
      </c>
      <c r="AE1409" s="83" t="s">
        <v>9915</v>
      </c>
      <c r="AF1409" s="79" t="b">
        <v>0</v>
      </c>
      <c r="AG1409" s="79" t="s">
        <v>9963</v>
      </c>
      <c r="AH1409" s="79"/>
      <c r="AI1409" s="83" t="s">
        <v>9915</v>
      </c>
      <c r="AJ1409" s="79" t="b">
        <v>0</v>
      </c>
      <c r="AK1409" s="79">
        <v>3</v>
      </c>
      <c r="AL1409" s="83" t="s">
        <v>9059</v>
      </c>
      <c r="AM1409" s="79" t="s">
        <v>10010</v>
      </c>
      <c r="AN1409" s="79" t="b">
        <v>0</v>
      </c>
      <c r="AO1409" s="83" t="s">
        <v>9059</v>
      </c>
      <c r="AP1409" s="79" t="s">
        <v>179</v>
      </c>
      <c r="AQ1409" s="79">
        <v>0</v>
      </c>
      <c r="AR1409" s="79">
        <v>0</v>
      </c>
      <c r="AS1409" s="79"/>
      <c r="AT1409" s="79"/>
      <c r="AU1409" s="79"/>
      <c r="AV1409" s="79"/>
      <c r="AW1409" s="79"/>
      <c r="AX1409" s="79"/>
      <c r="AY1409" s="79"/>
      <c r="AZ1409" s="79"/>
      <c r="BA1409">
        <v>1</v>
      </c>
      <c r="BB1409">
        <v>0</v>
      </c>
      <c r="BC1409" s="79" t="str">
        <f>IF(Edges[[#This Row],[Sentiment]]=0,"NEUTRAL",IF(Edges[[#This Row],[Sentiment]]=1,"POSITIVE",IF(Edges[[#This Row],[Sentiment]]=-1,"NEGATIVE")))</f>
        <v>NEUTRAL</v>
      </c>
      <c r="BD1409" s="79" t="str">
        <f>IF(Edges[[#This Row],[Vertex 1]]=Edges[[#This Row],[Vertex 2]],"HIDE","SHOW")</f>
        <v>SHOW</v>
      </c>
      <c r="BE1409" s="78" t="str">
        <f>REPLACE(INDEX(GroupVertices[Group], MATCH(Edges[[#This Row],[Vertex 1]],GroupVertices[Vertex],0)),1,1,"")</f>
        <v>EUTRAL</v>
      </c>
      <c r="BF1409" s="78" t="str">
        <f>REPLACE(INDEX(GroupVertices[Group], MATCH(Edges[[#This Row],[Vertex 2]],GroupVertices[Vertex],0)),1,1,"")</f>
        <v>EUTRAL</v>
      </c>
    </row>
    <row r="1410" spans="1:58" x14ac:dyDescent="0.25">
      <c r="A1410" s="64" t="s">
        <v>1114</v>
      </c>
      <c r="B1410" s="64" t="s">
        <v>1544</v>
      </c>
      <c r="C1410" s="65"/>
      <c r="D1410" s="66"/>
      <c r="E1410" s="67"/>
      <c r="F1410" s="68"/>
      <c r="G1410" s="65" t="str">
        <f>IF(Edges[[#This Row],[Vertex 1]]=Edges[[#This Row],[Vertex 2]],"HIDE","SHOW")</f>
        <v>SHOW</v>
      </c>
      <c r="H1410" s="69"/>
      <c r="I1410" s="70"/>
      <c r="J1410" s="70"/>
      <c r="K1410" s="34" t="s">
        <v>65</v>
      </c>
      <c r="L1410" s="77">
        <v>1410</v>
      </c>
      <c r="M1410" s="77"/>
      <c r="N1410" s="72"/>
      <c r="O1410" s="79" t="s">
        <v>1646</v>
      </c>
      <c r="P1410" s="81">
        <v>42853.687395833331</v>
      </c>
      <c r="Q1410" s="79" t="s">
        <v>2318</v>
      </c>
      <c r="R1410" s="79"/>
      <c r="S1410" s="79"/>
      <c r="T1410" s="79" t="s">
        <v>4382</v>
      </c>
      <c r="U1410" s="79"/>
      <c r="V1410" s="82" t="s">
        <v>5432</v>
      </c>
      <c r="W1410" s="81">
        <v>42853.687395833331</v>
      </c>
      <c r="X1410" s="82" t="s">
        <v>6974</v>
      </c>
      <c r="Y1410" s="79"/>
      <c r="Z1410" s="79"/>
      <c r="AA1410" s="83" t="s">
        <v>9021</v>
      </c>
      <c r="AB1410" s="79"/>
      <c r="AC1410" s="79" t="b">
        <v>0</v>
      </c>
      <c r="AD1410" s="79">
        <v>0</v>
      </c>
      <c r="AE1410" s="83" t="s">
        <v>9915</v>
      </c>
      <c r="AF1410" s="79" t="b">
        <v>0</v>
      </c>
      <c r="AG1410" s="79" t="s">
        <v>9963</v>
      </c>
      <c r="AH1410" s="79"/>
      <c r="AI1410" s="83" t="s">
        <v>9915</v>
      </c>
      <c r="AJ1410" s="79" t="b">
        <v>0</v>
      </c>
      <c r="AK1410" s="79">
        <v>6</v>
      </c>
      <c r="AL1410" s="83" t="s">
        <v>9741</v>
      </c>
      <c r="AM1410" s="79" t="s">
        <v>10010</v>
      </c>
      <c r="AN1410" s="79" t="b">
        <v>0</v>
      </c>
      <c r="AO1410" s="83" t="s">
        <v>9741</v>
      </c>
      <c r="AP1410" s="79" t="s">
        <v>179</v>
      </c>
      <c r="AQ1410" s="79">
        <v>0</v>
      </c>
      <c r="AR1410" s="79">
        <v>0</v>
      </c>
      <c r="AS1410" s="79"/>
      <c r="AT1410" s="79"/>
      <c r="AU1410" s="79"/>
      <c r="AV1410" s="79"/>
      <c r="AW1410" s="79"/>
      <c r="AX1410" s="79"/>
      <c r="AY1410" s="79"/>
      <c r="AZ1410" s="79"/>
      <c r="BA1410">
        <v>2</v>
      </c>
      <c r="BB1410">
        <v>0</v>
      </c>
      <c r="BC1410" s="79" t="str">
        <f>IF(Edges[[#This Row],[Sentiment]]=0,"NEUTRAL",IF(Edges[[#This Row],[Sentiment]]=1,"POSITIVE",IF(Edges[[#This Row],[Sentiment]]=-1,"NEGATIVE")))</f>
        <v>NEUTRAL</v>
      </c>
      <c r="BD1410" s="79" t="str">
        <f>IF(Edges[[#This Row],[Vertex 1]]=Edges[[#This Row],[Vertex 2]],"HIDE","SHOW")</f>
        <v>SHOW</v>
      </c>
      <c r="BE1410" s="78" t="str">
        <f>REPLACE(INDEX(GroupVertices[Group], MATCH(Edges[[#This Row],[Vertex 1]],GroupVertices[Vertex],0)),1,1,"")</f>
        <v>EUTRAL</v>
      </c>
      <c r="BF1410" s="78" t="str">
        <f>REPLACE(INDEX(GroupVertices[Group], MATCH(Edges[[#This Row],[Vertex 2]],GroupVertices[Vertex],0)),1,1,"")</f>
        <v>eneral</v>
      </c>
    </row>
    <row r="1411" spans="1:58" x14ac:dyDescent="0.25">
      <c r="A1411" s="64" t="s">
        <v>1114</v>
      </c>
      <c r="B1411" s="64" t="s">
        <v>1497</v>
      </c>
      <c r="C1411" s="65"/>
      <c r="D1411" s="66"/>
      <c r="E1411" s="67"/>
      <c r="F1411" s="68"/>
      <c r="G1411" s="65" t="str">
        <f>IF(Edges[[#This Row],[Vertex 1]]=Edges[[#This Row],[Vertex 2]],"HIDE","SHOW")</f>
        <v>SHOW</v>
      </c>
      <c r="H1411" s="69"/>
      <c r="I1411" s="70"/>
      <c r="J1411" s="70"/>
      <c r="K1411" s="34" t="s">
        <v>65</v>
      </c>
      <c r="L1411" s="77">
        <v>1411</v>
      </c>
      <c r="M1411" s="77"/>
      <c r="N1411" s="72"/>
      <c r="O1411" s="79" t="s">
        <v>1646</v>
      </c>
      <c r="P1411" s="81">
        <v>42853.687395833331</v>
      </c>
      <c r="Q1411" s="79" t="s">
        <v>2318</v>
      </c>
      <c r="R1411" s="79"/>
      <c r="S1411" s="79"/>
      <c r="T1411" s="79" t="s">
        <v>4382</v>
      </c>
      <c r="U1411" s="79"/>
      <c r="V1411" s="82" t="s">
        <v>5432</v>
      </c>
      <c r="W1411" s="81">
        <v>42853.687395833331</v>
      </c>
      <c r="X1411" s="82" t="s">
        <v>6974</v>
      </c>
      <c r="Y1411" s="79"/>
      <c r="Z1411" s="79"/>
      <c r="AA1411" s="83" t="s">
        <v>9021</v>
      </c>
      <c r="AB1411" s="79"/>
      <c r="AC1411" s="79" t="b">
        <v>0</v>
      </c>
      <c r="AD1411" s="79">
        <v>0</v>
      </c>
      <c r="AE1411" s="83" t="s">
        <v>9915</v>
      </c>
      <c r="AF1411" s="79" t="b">
        <v>0</v>
      </c>
      <c r="AG1411" s="79" t="s">
        <v>9963</v>
      </c>
      <c r="AH1411" s="79"/>
      <c r="AI1411" s="83" t="s">
        <v>9915</v>
      </c>
      <c r="AJ1411" s="79" t="b">
        <v>0</v>
      </c>
      <c r="AK1411" s="79">
        <v>6</v>
      </c>
      <c r="AL1411" s="83" t="s">
        <v>9741</v>
      </c>
      <c r="AM1411" s="79" t="s">
        <v>10010</v>
      </c>
      <c r="AN1411" s="79" t="b">
        <v>0</v>
      </c>
      <c r="AO1411" s="83" t="s">
        <v>9741</v>
      </c>
      <c r="AP1411" s="79" t="s">
        <v>179</v>
      </c>
      <c r="AQ1411" s="79">
        <v>0</v>
      </c>
      <c r="AR1411" s="79">
        <v>0</v>
      </c>
      <c r="AS1411" s="79"/>
      <c r="AT1411" s="79"/>
      <c r="AU1411" s="79"/>
      <c r="AV1411" s="79"/>
      <c r="AW1411" s="79"/>
      <c r="AX1411" s="79"/>
      <c r="AY1411" s="79"/>
      <c r="AZ1411" s="79"/>
      <c r="BA1411">
        <v>2</v>
      </c>
      <c r="BB1411">
        <v>0</v>
      </c>
      <c r="BC1411" s="79" t="str">
        <f>IF(Edges[[#This Row],[Sentiment]]=0,"NEUTRAL",IF(Edges[[#This Row],[Sentiment]]=1,"POSITIVE",IF(Edges[[#This Row],[Sentiment]]=-1,"NEGATIVE")))</f>
        <v>NEUTRAL</v>
      </c>
      <c r="BD1411" s="79" t="str">
        <f>IF(Edges[[#This Row],[Vertex 1]]=Edges[[#This Row],[Vertex 2]],"HIDE","SHOW")</f>
        <v>SHOW</v>
      </c>
      <c r="BE1411" s="78" t="str">
        <f>REPLACE(INDEX(GroupVertices[Group], MATCH(Edges[[#This Row],[Vertex 1]],GroupVertices[Vertex],0)),1,1,"")</f>
        <v>EUTRAL</v>
      </c>
      <c r="BF1411" s="78" t="str">
        <f>REPLACE(INDEX(GroupVertices[Group], MATCH(Edges[[#This Row],[Vertex 2]],GroupVertices[Vertex],0)),1,1,"")</f>
        <v>OSITIVE</v>
      </c>
    </row>
    <row r="1412" spans="1:58" x14ac:dyDescent="0.25">
      <c r="A1412" s="64" t="s">
        <v>1114</v>
      </c>
      <c r="B1412" s="64" t="s">
        <v>1544</v>
      </c>
      <c r="C1412" s="65"/>
      <c r="D1412" s="66"/>
      <c r="E1412" s="67"/>
      <c r="F1412" s="68"/>
      <c r="G1412" s="65" t="str">
        <f>IF(Edges[[#This Row],[Vertex 1]]=Edges[[#This Row],[Vertex 2]],"HIDE","SHOW")</f>
        <v>SHOW</v>
      </c>
      <c r="H1412" s="69"/>
      <c r="I1412" s="70"/>
      <c r="J1412" s="70"/>
      <c r="K1412" s="34" t="s">
        <v>65</v>
      </c>
      <c r="L1412" s="77">
        <v>1412</v>
      </c>
      <c r="M1412" s="77"/>
      <c r="N1412" s="72"/>
      <c r="O1412" s="79" t="s">
        <v>1646</v>
      </c>
      <c r="P1412" s="81">
        <v>42854.232743055552</v>
      </c>
      <c r="Q1412" s="79" t="s">
        <v>2454</v>
      </c>
      <c r="R1412" s="79"/>
      <c r="S1412" s="79"/>
      <c r="T1412" s="79" t="s">
        <v>4382</v>
      </c>
      <c r="U1412" s="79"/>
      <c r="V1412" s="82" t="s">
        <v>5432</v>
      </c>
      <c r="W1412" s="81">
        <v>42854.232743055552</v>
      </c>
      <c r="X1412" s="82" t="s">
        <v>6975</v>
      </c>
      <c r="Y1412" s="79"/>
      <c r="Z1412" s="79"/>
      <c r="AA1412" s="83" t="s">
        <v>9022</v>
      </c>
      <c r="AB1412" s="79"/>
      <c r="AC1412" s="79" t="b">
        <v>0</v>
      </c>
      <c r="AD1412" s="79">
        <v>0</v>
      </c>
      <c r="AE1412" s="83" t="s">
        <v>9915</v>
      </c>
      <c r="AF1412" s="79" t="b">
        <v>0</v>
      </c>
      <c r="AG1412" s="79" t="s">
        <v>9963</v>
      </c>
      <c r="AH1412" s="79"/>
      <c r="AI1412" s="83" t="s">
        <v>9915</v>
      </c>
      <c r="AJ1412" s="79" t="b">
        <v>0</v>
      </c>
      <c r="AK1412" s="79">
        <v>3</v>
      </c>
      <c r="AL1412" s="83" t="s">
        <v>9742</v>
      </c>
      <c r="AM1412" s="79" t="s">
        <v>10010</v>
      </c>
      <c r="AN1412" s="79" t="b">
        <v>0</v>
      </c>
      <c r="AO1412" s="83" t="s">
        <v>9742</v>
      </c>
      <c r="AP1412" s="79" t="s">
        <v>179</v>
      </c>
      <c r="AQ1412" s="79">
        <v>0</v>
      </c>
      <c r="AR1412" s="79">
        <v>0</v>
      </c>
      <c r="AS1412" s="79"/>
      <c r="AT1412" s="79"/>
      <c r="AU1412" s="79"/>
      <c r="AV1412" s="79"/>
      <c r="AW1412" s="79"/>
      <c r="AX1412" s="79"/>
      <c r="AY1412" s="79"/>
      <c r="AZ1412" s="79"/>
      <c r="BA1412">
        <v>2</v>
      </c>
      <c r="BB1412">
        <v>0</v>
      </c>
      <c r="BC1412" s="79" t="str">
        <f>IF(Edges[[#This Row],[Sentiment]]=0,"NEUTRAL",IF(Edges[[#This Row],[Sentiment]]=1,"POSITIVE",IF(Edges[[#This Row],[Sentiment]]=-1,"NEGATIVE")))</f>
        <v>NEUTRAL</v>
      </c>
      <c r="BD1412" s="79" t="str">
        <f>IF(Edges[[#This Row],[Vertex 1]]=Edges[[#This Row],[Vertex 2]],"HIDE","SHOW")</f>
        <v>SHOW</v>
      </c>
      <c r="BE1412" s="78" t="str">
        <f>REPLACE(INDEX(GroupVertices[Group], MATCH(Edges[[#This Row],[Vertex 1]],GroupVertices[Vertex],0)),1,1,"")</f>
        <v>EUTRAL</v>
      </c>
      <c r="BF1412" s="78" t="str">
        <f>REPLACE(INDEX(GroupVertices[Group], MATCH(Edges[[#This Row],[Vertex 2]],GroupVertices[Vertex],0)),1,1,"")</f>
        <v>eneral</v>
      </c>
    </row>
    <row r="1413" spans="1:58" x14ac:dyDescent="0.25">
      <c r="A1413" s="64" t="s">
        <v>1114</v>
      </c>
      <c r="B1413" s="64" t="s">
        <v>1497</v>
      </c>
      <c r="C1413" s="65"/>
      <c r="D1413" s="66"/>
      <c r="E1413" s="67"/>
      <c r="F1413" s="68"/>
      <c r="G1413" s="65" t="str">
        <f>IF(Edges[[#This Row],[Vertex 1]]=Edges[[#This Row],[Vertex 2]],"HIDE","SHOW")</f>
        <v>SHOW</v>
      </c>
      <c r="H1413" s="69"/>
      <c r="I1413" s="70"/>
      <c r="J1413" s="70"/>
      <c r="K1413" s="34" t="s">
        <v>65</v>
      </c>
      <c r="L1413" s="77">
        <v>1413</v>
      </c>
      <c r="M1413" s="77"/>
      <c r="N1413" s="72"/>
      <c r="O1413" s="79" t="s">
        <v>1646</v>
      </c>
      <c r="P1413" s="81">
        <v>42854.232743055552</v>
      </c>
      <c r="Q1413" s="79" t="s">
        <v>2454</v>
      </c>
      <c r="R1413" s="79"/>
      <c r="S1413" s="79"/>
      <c r="T1413" s="79" t="s">
        <v>4382</v>
      </c>
      <c r="U1413" s="79"/>
      <c r="V1413" s="82" t="s">
        <v>5432</v>
      </c>
      <c r="W1413" s="81">
        <v>42854.232743055552</v>
      </c>
      <c r="X1413" s="82" t="s">
        <v>6975</v>
      </c>
      <c r="Y1413" s="79"/>
      <c r="Z1413" s="79"/>
      <c r="AA1413" s="83" t="s">
        <v>9022</v>
      </c>
      <c r="AB1413" s="79"/>
      <c r="AC1413" s="79" t="b">
        <v>0</v>
      </c>
      <c r="AD1413" s="79">
        <v>0</v>
      </c>
      <c r="AE1413" s="83" t="s">
        <v>9915</v>
      </c>
      <c r="AF1413" s="79" t="b">
        <v>0</v>
      </c>
      <c r="AG1413" s="79" t="s">
        <v>9963</v>
      </c>
      <c r="AH1413" s="79"/>
      <c r="AI1413" s="83" t="s">
        <v>9915</v>
      </c>
      <c r="AJ1413" s="79" t="b">
        <v>0</v>
      </c>
      <c r="AK1413" s="79">
        <v>3</v>
      </c>
      <c r="AL1413" s="83" t="s">
        <v>9742</v>
      </c>
      <c r="AM1413" s="79" t="s">
        <v>10010</v>
      </c>
      <c r="AN1413" s="79" t="b">
        <v>0</v>
      </c>
      <c r="AO1413" s="83" t="s">
        <v>9742</v>
      </c>
      <c r="AP1413" s="79" t="s">
        <v>179</v>
      </c>
      <c r="AQ1413" s="79">
        <v>0</v>
      </c>
      <c r="AR1413" s="79">
        <v>0</v>
      </c>
      <c r="AS1413" s="79"/>
      <c r="AT1413" s="79"/>
      <c r="AU1413" s="79"/>
      <c r="AV1413" s="79"/>
      <c r="AW1413" s="79"/>
      <c r="AX1413" s="79"/>
      <c r="AY1413" s="79"/>
      <c r="AZ1413" s="79"/>
      <c r="BA1413">
        <v>2</v>
      </c>
      <c r="BB1413">
        <v>0</v>
      </c>
      <c r="BC1413" s="79" t="str">
        <f>IF(Edges[[#This Row],[Sentiment]]=0,"NEUTRAL",IF(Edges[[#This Row],[Sentiment]]=1,"POSITIVE",IF(Edges[[#This Row],[Sentiment]]=-1,"NEGATIVE")))</f>
        <v>NEUTRAL</v>
      </c>
      <c r="BD1413" s="79" t="str">
        <f>IF(Edges[[#This Row],[Vertex 1]]=Edges[[#This Row],[Vertex 2]],"HIDE","SHOW")</f>
        <v>SHOW</v>
      </c>
      <c r="BE1413" s="78" t="str">
        <f>REPLACE(INDEX(GroupVertices[Group], MATCH(Edges[[#This Row],[Vertex 1]],GroupVertices[Vertex],0)),1,1,"")</f>
        <v>EUTRAL</v>
      </c>
      <c r="BF1413" s="78" t="str">
        <f>REPLACE(INDEX(GroupVertices[Group], MATCH(Edges[[#This Row],[Vertex 2]],GroupVertices[Vertex],0)),1,1,"")</f>
        <v>OSITIVE</v>
      </c>
    </row>
    <row r="1414" spans="1:58" x14ac:dyDescent="0.25">
      <c r="A1414" s="64" t="s">
        <v>1114</v>
      </c>
      <c r="B1414" s="64" t="s">
        <v>1229</v>
      </c>
      <c r="C1414" s="65"/>
      <c r="D1414" s="66"/>
      <c r="E1414" s="67"/>
      <c r="F1414" s="68"/>
      <c r="G1414" s="65" t="str">
        <f>IF(Edges[[#This Row],[Vertex 1]]=Edges[[#This Row],[Vertex 2]],"HIDE","SHOW")</f>
        <v>SHOW</v>
      </c>
      <c r="H1414" s="69"/>
      <c r="I1414" s="70"/>
      <c r="J1414" s="70"/>
      <c r="K1414" s="34" t="s">
        <v>65</v>
      </c>
      <c r="L1414" s="77">
        <v>1414</v>
      </c>
      <c r="M1414" s="77"/>
      <c r="N1414" s="72"/>
      <c r="O1414" s="79" t="s">
        <v>1646</v>
      </c>
      <c r="P1414" s="81">
        <v>42854.327569444446</v>
      </c>
      <c r="Q1414" s="79" t="s">
        <v>2481</v>
      </c>
      <c r="R1414" s="82" t="s">
        <v>3652</v>
      </c>
      <c r="S1414" s="79" t="s">
        <v>4040</v>
      </c>
      <c r="T1414" s="79"/>
      <c r="U1414" s="82" t="s">
        <v>4642</v>
      </c>
      <c r="V1414" s="82" t="s">
        <v>4642</v>
      </c>
      <c r="W1414" s="81">
        <v>42854.327569444446</v>
      </c>
      <c r="X1414" s="82" t="s">
        <v>6976</v>
      </c>
      <c r="Y1414" s="79"/>
      <c r="Z1414" s="79"/>
      <c r="AA1414" s="83" t="s">
        <v>9023</v>
      </c>
      <c r="AB1414" s="79"/>
      <c r="AC1414" s="79" t="b">
        <v>0</v>
      </c>
      <c r="AD1414" s="79">
        <v>0</v>
      </c>
      <c r="AE1414" s="83" t="s">
        <v>9915</v>
      </c>
      <c r="AF1414" s="79" t="b">
        <v>0</v>
      </c>
      <c r="AG1414" s="79" t="s">
        <v>9963</v>
      </c>
      <c r="AH1414" s="79"/>
      <c r="AI1414" s="83" t="s">
        <v>9915</v>
      </c>
      <c r="AJ1414" s="79" t="b">
        <v>0</v>
      </c>
      <c r="AK1414" s="79">
        <v>8</v>
      </c>
      <c r="AL1414" s="83" t="s">
        <v>9206</v>
      </c>
      <c r="AM1414" s="79" t="s">
        <v>10010</v>
      </c>
      <c r="AN1414" s="79" t="b">
        <v>0</v>
      </c>
      <c r="AO1414" s="83" t="s">
        <v>9206</v>
      </c>
      <c r="AP1414" s="79" t="s">
        <v>179</v>
      </c>
      <c r="AQ1414" s="79">
        <v>0</v>
      </c>
      <c r="AR1414" s="79">
        <v>0</v>
      </c>
      <c r="AS1414" s="79"/>
      <c r="AT1414" s="79"/>
      <c r="AU1414" s="79"/>
      <c r="AV1414" s="79"/>
      <c r="AW1414" s="79"/>
      <c r="AX1414" s="79"/>
      <c r="AY1414" s="79"/>
      <c r="AZ1414" s="79"/>
      <c r="BA1414">
        <v>1</v>
      </c>
      <c r="BB1414">
        <v>0</v>
      </c>
      <c r="BC1414" s="79" t="str">
        <f>IF(Edges[[#This Row],[Sentiment]]=0,"NEUTRAL",IF(Edges[[#This Row],[Sentiment]]=1,"POSITIVE",IF(Edges[[#This Row],[Sentiment]]=-1,"NEGATIVE")))</f>
        <v>NEUTRAL</v>
      </c>
      <c r="BD1414" s="79" t="str">
        <f>IF(Edges[[#This Row],[Vertex 1]]=Edges[[#This Row],[Vertex 2]],"HIDE","SHOW")</f>
        <v>SHOW</v>
      </c>
      <c r="BE1414" s="78" t="str">
        <f>REPLACE(INDEX(GroupVertices[Group], MATCH(Edges[[#This Row],[Vertex 1]],GroupVertices[Vertex],0)),1,1,"")</f>
        <v>EUTRAL</v>
      </c>
      <c r="BF1414" s="78" t="str">
        <f>REPLACE(INDEX(GroupVertices[Group], MATCH(Edges[[#This Row],[Vertex 2]],GroupVertices[Vertex],0)),1,1,"")</f>
        <v>EUTRAL</v>
      </c>
    </row>
    <row r="1415" spans="1:58" hidden="1" x14ac:dyDescent="0.25">
      <c r="A1415" s="64" t="s">
        <v>1115</v>
      </c>
      <c r="B1415" s="64" t="s">
        <v>1115</v>
      </c>
      <c r="C1415" s="65"/>
      <c r="D1415" s="66"/>
      <c r="E1415" s="67"/>
      <c r="F1415" s="68"/>
      <c r="G1415" s="65" t="str">
        <f>IF(Edges[[#This Row],[Vertex 1]]=Edges[[#This Row],[Vertex 2]],"HIDE","SHOW")</f>
        <v>HIDE</v>
      </c>
      <c r="H1415" s="69"/>
      <c r="I1415" s="70"/>
      <c r="J1415" s="70"/>
      <c r="K1415" s="34"/>
      <c r="L1415" s="77"/>
      <c r="M1415" s="77"/>
      <c r="N1415" s="72"/>
      <c r="O1415" s="79" t="s">
        <v>179</v>
      </c>
      <c r="P1415" s="81">
        <v>42852.629525462966</v>
      </c>
      <c r="Q1415" s="79" t="s">
        <v>2482</v>
      </c>
      <c r="R1415" s="79" t="s">
        <v>3653</v>
      </c>
      <c r="S1415" s="79" t="s">
        <v>4189</v>
      </c>
      <c r="T1415" s="79"/>
      <c r="U1415" s="79"/>
      <c r="V1415" s="82" t="s">
        <v>5433</v>
      </c>
      <c r="W1415" s="81">
        <v>42852.629525462966</v>
      </c>
      <c r="X1415" s="82" t="s">
        <v>6977</v>
      </c>
      <c r="Y1415" s="79"/>
      <c r="Z1415" s="79"/>
      <c r="AA1415" s="83" t="s">
        <v>9024</v>
      </c>
      <c r="AB1415" s="79"/>
      <c r="AC1415" s="79" t="b">
        <v>0</v>
      </c>
      <c r="AD1415" s="79">
        <v>0</v>
      </c>
      <c r="AE1415" s="83" t="s">
        <v>9915</v>
      </c>
      <c r="AF1415" s="79" t="b">
        <v>0</v>
      </c>
      <c r="AG1415" s="79" t="s">
        <v>9963</v>
      </c>
      <c r="AH1415" s="79"/>
      <c r="AI1415" s="83" t="s">
        <v>9915</v>
      </c>
      <c r="AJ1415" s="79" t="b">
        <v>0</v>
      </c>
      <c r="AK1415" s="79">
        <v>0</v>
      </c>
      <c r="AL1415" s="83" t="s">
        <v>9915</v>
      </c>
      <c r="AM1415" s="79" t="s">
        <v>9991</v>
      </c>
      <c r="AN1415" s="79" t="b">
        <v>1</v>
      </c>
      <c r="AO1415" s="83" t="s">
        <v>9024</v>
      </c>
      <c r="AP1415" s="79" t="s">
        <v>179</v>
      </c>
      <c r="AQ1415" s="79">
        <v>0</v>
      </c>
      <c r="AR1415" s="79">
        <v>0</v>
      </c>
      <c r="AS1415" s="79"/>
      <c r="AT1415" s="79"/>
      <c r="AU1415" s="79"/>
      <c r="AV1415" s="79"/>
      <c r="AW1415" s="79"/>
      <c r="AX1415" s="79"/>
      <c r="AY1415" s="79"/>
      <c r="AZ1415" s="79"/>
      <c r="BA1415">
        <v>2</v>
      </c>
      <c r="BB1415">
        <v>0</v>
      </c>
      <c r="BC1415" s="79" t="str">
        <f>IF(Edges[[#This Row],[Sentiment]]=0,"NEUTRAL",IF(Edges[[#This Row],[Sentiment]]=1,"POSITIVE",IF(Edges[[#This Row],[Sentiment]]=-1,"NEGATIVE")))</f>
        <v>NEUTRAL</v>
      </c>
      <c r="BD1415" s="79" t="str">
        <f>IF(Edges[[#This Row],[Vertex 1]]=Edges[[#This Row],[Vertex 2]],"HIDE","SHOW")</f>
        <v>HIDE</v>
      </c>
      <c r="BE1415" s="124" t="str">
        <f>REPLACE(INDEX(GroupVertices[Group], MATCH(Edges[[#This Row],[Vertex 1]],GroupVertices[Vertex],0)),1,1,"")</f>
        <v>EUTRAL</v>
      </c>
      <c r="BF1415" s="124" t="str">
        <f>REPLACE(INDEX(GroupVertices[Group], MATCH(Edges[[#This Row],[Vertex 2]],GroupVertices[Vertex],0)),1,1,"")</f>
        <v>EUTRAL</v>
      </c>
    </row>
    <row r="1416" spans="1:58" x14ac:dyDescent="0.25">
      <c r="A1416" s="64" t="s">
        <v>1115</v>
      </c>
      <c r="B1416" s="64" t="s">
        <v>1544</v>
      </c>
      <c r="C1416" s="65"/>
      <c r="D1416" s="66"/>
      <c r="E1416" s="67"/>
      <c r="F1416" s="68"/>
      <c r="G1416" s="65" t="str">
        <f>IF(Edges[[#This Row],[Vertex 1]]=Edges[[#This Row],[Vertex 2]],"HIDE","SHOW")</f>
        <v>SHOW</v>
      </c>
      <c r="H1416" s="69"/>
      <c r="I1416" s="70"/>
      <c r="J1416" s="70"/>
      <c r="K1416" s="34" t="s">
        <v>65</v>
      </c>
      <c r="L1416" s="77">
        <v>1416</v>
      </c>
      <c r="M1416" s="77"/>
      <c r="N1416" s="72"/>
      <c r="O1416" s="79" t="s">
        <v>1646</v>
      </c>
      <c r="P1416" s="81">
        <v>42853.477025462962</v>
      </c>
      <c r="Q1416" s="79" t="s">
        <v>2483</v>
      </c>
      <c r="R1416" s="82" t="s">
        <v>3654</v>
      </c>
      <c r="S1416" s="79" t="s">
        <v>4190</v>
      </c>
      <c r="T1416" s="79"/>
      <c r="U1416" s="82" t="s">
        <v>4643</v>
      </c>
      <c r="V1416" s="82" t="s">
        <v>4643</v>
      </c>
      <c r="W1416" s="81">
        <v>42853.477025462962</v>
      </c>
      <c r="X1416" s="82" t="s">
        <v>6978</v>
      </c>
      <c r="Y1416" s="79"/>
      <c r="Z1416" s="79"/>
      <c r="AA1416" s="83" t="s">
        <v>9025</v>
      </c>
      <c r="AB1416" s="79"/>
      <c r="AC1416" s="79" t="b">
        <v>0</v>
      </c>
      <c r="AD1416" s="79">
        <v>0</v>
      </c>
      <c r="AE1416" s="83" t="s">
        <v>9915</v>
      </c>
      <c r="AF1416" s="79" t="b">
        <v>0</v>
      </c>
      <c r="AG1416" s="79" t="s">
        <v>9963</v>
      </c>
      <c r="AH1416" s="79"/>
      <c r="AI1416" s="83" t="s">
        <v>9915</v>
      </c>
      <c r="AJ1416" s="79" t="b">
        <v>0</v>
      </c>
      <c r="AK1416" s="79">
        <v>0</v>
      </c>
      <c r="AL1416" s="83" t="s">
        <v>9915</v>
      </c>
      <c r="AM1416" s="79" t="s">
        <v>9991</v>
      </c>
      <c r="AN1416" s="79" t="b">
        <v>0</v>
      </c>
      <c r="AO1416" s="83" t="s">
        <v>9025</v>
      </c>
      <c r="AP1416" s="79" t="s">
        <v>179</v>
      </c>
      <c r="AQ1416" s="79">
        <v>0</v>
      </c>
      <c r="AR1416" s="79">
        <v>0</v>
      </c>
      <c r="AS1416" s="79"/>
      <c r="AT1416" s="79"/>
      <c r="AU1416" s="79"/>
      <c r="AV1416" s="79"/>
      <c r="AW1416" s="79"/>
      <c r="AX1416" s="79"/>
      <c r="AY1416" s="79"/>
      <c r="AZ1416" s="79"/>
      <c r="BA1416">
        <v>1</v>
      </c>
      <c r="BB1416">
        <v>0</v>
      </c>
      <c r="BC1416" s="79" t="str">
        <f>IF(Edges[[#This Row],[Sentiment]]=0,"NEUTRAL",IF(Edges[[#This Row],[Sentiment]]=1,"POSITIVE",IF(Edges[[#This Row],[Sentiment]]=-1,"NEGATIVE")))</f>
        <v>NEUTRAL</v>
      </c>
      <c r="BD1416" s="79" t="str">
        <f>IF(Edges[[#This Row],[Vertex 1]]=Edges[[#This Row],[Vertex 2]],"HIDE","SHOW")</f>
        <v>SHOW</v>
      </c>
      <c r="BE1416" s="78" t="str">
        <f>REPLACE(INDEX(GroupVertices[Group], MATCH(Edges[[#This Row],[Vertex 1]],GroupVertices[Vertex],0)),1,1,"")</f>
        <v>EUTRAL</v>
      </c>
      <c r="BF1416" s="78" t="str">
        <f>REPLACE(INDEX(GroupVertices[Group], MATCH(Edges[[#This Row],[Vertex 2]],GroupVertices[Vertex],0)),1,1,"")</f>
        <v>eneral</v>
      </c>
    </row>
    <row r="1417" spans="1:58" hidden="1" x14ac:dyDescent="0.25">
      <c r="A1417" s="64" t="s">
        <v>1115</v>
      </c>
      <c r="B1417" s="64" t="s">
        <v>1115</v>
      </c>
      <c r="C1417" s="65"/>
      <c r="D1417" s="66"/>
      <c r="E1417" s="67"/>
      <c r="F1417" s="68"/>
      <c r="G1417" s="65" t="str">
        <f>IF(Edges[[#This Row],[Vertex 1]]=Edges[[#This Row],[Vertex 2]],"HIDE","SHOW")</f>
        <v>HIDE</v>
      </c>
      <c r="H1417" s="69"/>
      <c r="I1417" s="70"/>
      <c r="J1417" s="70"/>
      <c r="K1417" s="34"/>
      <c r="L1417" s="77"/>
      <c r="M1417" s="77"/>
      <c r="N1417" s="72"/>
      <c r="O1417" s="79" t="s">
        <v>179</v>
      </c>
      <c r="P1417" s="81">
        <v>42854.327986111108</v>
      </c>
      <c r="Q1417" s="79" t="s">
        <v>2484</v>
      </c>
      <c r="R1417" s="82" t="s">
        <v>3655</v>
      </c>
      <c r="S1417" s="79" t="s">
        <v>4190</v>
      </c>
      <c r="T1417" s="79"/>
      <c r="U1417" s="82" t="s">
        <v>4644</v>
      </c>
      <c r="V1417" s="82" t="s">
        <v>4644</v>
      </c>
      <c r="W1417" s="81">
        <v>42854.327986111108</v>
      </c>
      <c r="X1417" s="82" t="s">
        <v>6979</v>
      </c>
      <c r="Y1417" s="79"/>
      <c r="Z1417" s="79"/>
      <c r="AA1417" s="83" t="s">
        <v>9026</v>
      </c>
      <c r="AB1417" s="79"/>
      <c r="AC1417" s="79" t="b">
        <v>0</v>
      </c>
      <c r="AD1417" s="79">
        <v>1</v>
      </c>
      <c r="AE1417" s="83" t="s">
        <v>9915</v>
      </c>
      <c r="AF1417" s="79" t="b">
        <v>0</v>
      </c>
      <c r="AG1417" s="79" t="s">
        <v>9963</v>
      </c>
      <c r="AH1417" s="79"/>
      <c r="AI1417" s="83" t="s">
        <v>9915</v>
      </c>
      <c r="AJ1417" s="79" t="b">
        <v>0</v>
      </c>
      <c r="AK1417" s="79">
        <v>0</v>
      </c>
      <c r="AL1417" s="83" t="s">
        <v>9915</v>
      </c>
      <c r="AM1417" s="79" t="s">
        <v>9991</v>
      </c>
      <c r="AN1417" s="79" t="b">
        <v>0</v>
      </c>
      <c r="AO1417" s="83" t="s">
        <v>9026</v>
      </c>
      <c r="AP1417" s="79" t="s">
        <v>179</v>
      </c>
      <c r="AQ1417" s="79">
        <v>0</v>
      </c>
      <c r="AR1417" s="79">
        <v>0</v>
      </c>
      <c r="AS1417" s="79"/>
      <c r="AT1417" s="79"/>
      <c r="AU1417" s="79"/>
      <c r="AV1417" s="79"/>
      <c r="AW1417" s="79"/>
      <c r="AX1417" s="79"/>
      <c r="AY1417" s="79"/>
      <c r="AZ1417" s="79"/>
      <c r="BA1417">
        <v>2</v>
      </c>
      <c r="BB1417">
        <v>0</v>
      </c>
      <c r="BC1417" s="79" t="str">
        <f>IF(Edges[[#This Row],[Sentiment]]=0,"NEUTRAL",IF(Edges[[#This Row],[Sentiment]]=1,"POSITIVE",IF(Edges[[#This Row],[Sentiment]]=-1,"NEGATIVE")))</f>
        <v>NEUTRAL</v>
      </c>
      <c r="BD1417" s="79" t="str">
        <f>IF(Edges[[#This Row],[Vertex 1]]=Edges[[#This Row],[Vertex 2]],"HIDE","SHOW")</f>
        <v>HIDE</v>
      </c>
      <c r="BE1417" s="124" t="str">
        <f>REPLACE(INDEX(GroupVertices[Group], MATCH(Edges[[#This Row],[Vertex 1]],GroupVertices[Vertex],0)),1,1,"")</f>
        <v>EUTRAL</v>
      </c>
      <c r="BF1417" s="124" t="str">
        <f>REPLACE(INDEX(GroupVertices[Group], MATCH(Edges[[#This Row],[Vertex 2]],GroupVertices[Vertex],0)),1,1,"")</f>
        <v>EUTRAL</v>
      </c>
    </row>
    <row r="1418" spans="1:58" x14ac:dyDescent="0.25">
      <c r="A1418" s="64" t="s">
        <v>1116</v>
      </c>
      <c r="B1418" s="64" t="s">
        <v>1229</v>
      </c>
      <c r="C1418" s="65"/>
      <c r="D1418" s="66"/>
      <c r="E1418" s="67"/>
      <c r="F1418" s="68"/>
      <c r="G1418" s="65" t="str">
        <f>IF(Edges[[#This Row],[Vertex 1]]=Edges[[#This Row],[Vertex 2]],"HIDE","SHOW")</f>
        <v>SHOW</v>
      </c>
      <c r="H1418" s="69"/>
      <c r="I1418" s="70"/>
      <c r="J1418" s="70"/>
      <c r="K1418" s="34" t="s">
        <v>65</v>
      </c>
      <c r="L1418" s="77">
        <v>1418</v>
      </c>
      <c r="M1418" s="77"/>
      <c r="N1418" s="72"/>
      <c r="O1418" s="79" t="s">
        <v>1646</v>
      </c>
      <c r="P1418" s="81">
        <v>42854.328611111108</v>
      </c>
      <c r="Q1418" s="79" t="s">
        <v>2485</v>
      </c>
      <c r="R1418" s="82" t="s">
        <v>3652</v>
      </c>
      <c r="S1418" s="79" t="s">
        <v>4040</v>
      </c>
      <c r="T1418" s="79"/>
      <c r="U1418" s="79"/>
      <c r="V1418" s="82" t="s">
        <v>5434</v>
      </c>
      <c r="W1418" s="81">
        <v>42854.328611111108</v>
      </c>
      <c r="X1418" s="82" t="s">
        <v>6980</v>
      </c>
      <c r="Y1418" s="79"/>
      <c r="Z1418" s="79"/>
      <c r="AA1418" s="83" t="s">
        <v>9027</v>
      </c>
      <c r="AB1418" s="79"/>
      <c r="AC1418" s="79" t="b">
        <v>0</v>
      </c>
      <c r="AD1418" s="79">
        <v>0</v>
      </c>
      <c r="AE1418" s="83" t="s">
        <v>9915</v>
      </c>
      <c r="AF1418" s="79" t="b">
        <v>0</v>
      </c>
      <c r="AG1418" s="79" t="s">
        <v>9963</v>
      </c>
      <c r="AH1418" s="79"/>
      <c r="AI1418" s="83" t="s">
        <v>9915</v>
      </c>
      <c r="AJ1418" s="79" t="b">
        <v>0</v>
      </c>
      <c r="AK1418" s="79">
        <v>0</v>
      </c>
      <c r="AL1418" s="83" t="s">
        <v>9915</v>
      </c>
      <c r="AM1418" s="79" t="s">
        <v>9990</v>
      </c>
      <c r="AN1418" s="79" t="b">
        <v>0</v>
      </c>
      <c r="AO1418" s="83" t="s">
        <v>9027</v>
      </c>
      <c r="AP1418" s="79" t="s">
        <v>179</v>
      </c>
      <c r="AQ1418" s="79">
        <v>0</v>
      </c>
      <c r="AR1418" s="79">
        <v>0</v>
      </c>
      <c r="AS1418" s="79"/>
      <c r="AT1418" s="79"/>
      <c r="AU1418" s="79"/>
      <c r="AV1418" s="79"/>
      <c r="AW1418" s="79"/>
      <c r="AX1418" s="79"/>
      <c r="AY1418" s="79"/>
      <c r="AZ1418" s="79"/>
      <c r="BA1418">
        <v>1</v>
      </c>
      <c r="BB1418">
        <v>0</v>
      </c>
      <c r="BC1418" s="79" t="str">
        <f>IF(Edges[[#This Row],[Sentiment]]=0,"NEUTRAL",IF(Edges[[#This Row],[Sentiment]]=1,"POSITIVE",IF(Edges[[#This Row],[Sentiment]]=-1,"NEGATIVE")))</f>
        <v>NEUTRAL</v>
      </c>
      <c r="BD1418" s="79" t="str">
        <f>IF(Edges[[#This Row],[Vertex 1]]=Edges[[#This Row],[Vertex 2]],"HIDE","SHOW")</f>
        <v>SHOW</v>
      </c>
      <c r="BE1418" s="78" t="str">
        <f>REPLACE(INDEX(GroupVertices[Group], MATCH(Edges[[#This Row],[Vertex 1]],GroupVertices[Vertex],0)),1,1,"")</f>
        <v>EUTRAL</v>
      </c>
      <c r="BF1418" s="78" t="str">
        <f>REPLACE(INDEX(GroupVertices[Group], MATCH(Edges[[#This Row],[Vertex 2]],GroupVertices[Vertex],0)),1,1,"")</f>
        <v>EUTRAL</v>
      </c>
    </row>
    <row r="1419" spans="1:58" hidden="1" x14ac:dyDescent="0.25">
      <c r="A1419" s="64" t="s">
        <v>1117</v>
      </c>
      <c r="B1419" s="64" t="s">
        <v>1117</v>
      </c>
      <c r="C1419" s="65"/>
      <c r="D1419" s="66"/>
      <c r="E1419" s="67"/>
      <c r="F1419" s="68"/>
      <c r="G1419" s="65" t="str">
        <f>IF(Edges[[#This Row],[Vertex 1]]=Edges[[#This Row],[Vertex 2]],"HIDE","SHOW")</f>
        <v>HIDE</v>
      </c>
      <c r="H1419" s="69"/>
      <c r="I1419" s="70"/>
      <c r="J1419" s="70"/>
      <c r="K1419" s="34"/>
      <c r="L1419" s="77"/>
      <c r="M1419" s="77"/>
      <c r="N1419" s="72"/>
      <c r="O1419" s="79" t="s">
        <v>179</v>
      </c>
      <c r="P1419" s="81">
        <v>42852.558553240742</v>
      </c>
      <c r="Q1419" s="79" t="s">
        <v>2486</v>
      </c>
      <c r="R1419" s="79" t="s">
        <v>3656</v>
      </c>
      <c r="S1419" s="79" t="s">
        <v>4191</v>
      </c>
      <c r="T1419" s="79" t="s">
        <v>4394</v>
      </c>
      <c r="U1419" s="79"/>
      <c r="V1419" s="82" t="s">
        <v>5435</v>
      </c>
      <c r="W1419" s="81">
        <v>42852.558553240742</v>
      </c>
      <c r="X1419" s="82" t="s">
        <v>6981</v>
      </c>
      <c r="Y1419" s="79"/>
      <c r="Z1419" s="79"/>
      <c r="AA1419" s="83" t="s">
        <v>9028</v>
      </c>
      <c r="AB1419" s="79"/>
      <c r="AC1419" s="79" t="b">
        <v>0</v>
      </c>
      <c r="AD1419" s="79">
        <v>0</v>
      </c>
      <c r="AE1419" s="83" t="s">
        <v>9915</v>
      </c>
      <c r="AF1419" s="79" t="b">
        <v>0</v>
      </c>
      <c r="AG1419" s="79" t="s">
        <v>9963</v>
      </c>
      <c r="AH1419" s="79"/>
      <c r="AI1419" s="83" t="s">
        <v>9915</v>
      </c>
      <c r="AJ1419" s="79" t="b">
        <v>0</v>
      </c>
      <c r="AK1419" s="79">
        <v>0</v>
      </c>
      <c r="AL1419" s="83" t="s">
        <v>9915</v>
      </c>
      <c r="AM1419" s="79" t="s">
        <v>9998</v>
      </c>
      <c r="AN1419" s="79" t="b">
        <v>0</v>
      </c>
      <c r="AO1419" s="83" t="s">
        <v>9028</v>
      </c>
      <c r="AP1419" s="79" t="s">
        <v>179</v>
      </c>
      <c r="AQ1419" s="79">
        <v>0</v>
      </c>
      <c r="AR1419" s="79">
        <v>0</v>
      </c>
      <c r="AS1419" s="79"/>
      <c r="AT1419" s="79"/>
      <c r="AU1419" s="79"/>
      <c r="AV1419" s="79"/>
      <c r="AW1419" s="79"/>
      <c r="AX1419" s="79"/>
      <c r="AY1419" s="79"/>
      <c r="AZ1419" s="79"/>
      <c r="BA1419">
        <v>2</v>
      </c>
      <c r="BB1419">
        <v>0</v>
      </c>
      <c r="BC1419" s="79" t="str">
        <f>IF(Edges[[#This Row],[Sentiment]]=0,"NEUTRAL",IF(Edges[[#This Row],[Sentiment]]=1,"POSITIVE",IF(Edges[[#This Row],[Sentiment]]=-1,"NEGATIVE")))</f>
        <v>NEUTRAL</v>
      </c>
      <c r="BD1419" s="79" t="str">
        <f>IF(Edges[[#This Row],[Vertex 1]]=Edges[[#This Row],[Vertex 2]],"HIDE","SHOW")</f>
        <v>HIDE</v>
      </c>
      <c r="BE1419" s="124" t="e">
        <f>REPLACE(INDEX(GroupVertices[Group], MATCH(Edges[[#This Row],[Vertex 1]],GroupVertices[Vertex],0)),1,1,"")</f>
        <v>#N/A</v>
      </c>
      <c r="BF1419" s="124" t="e">
        <f>REPLACE(INDEX(GroupVertices[Group], MATCH(Edges[[#This Row],[Vertex 2]],GroupVertices[Vertex],0)),1,1,"")</f>
        <v>#N/A</v>
      </c>
    </row>
    <row r="1420" spans="1:58" hidden="1" x14ac:dyDescent="0.25">
      <c r="A1420" s="64" t="s">
        <v>1117</v>
      </c>
      <c r="B1420" s="64" t="s">
        <v>1117</v>
      </c>
      <c r="C1420" s="65"/>
      <c r="D1420" s="66"/>
      <c r="E1420" s="67"/>
      <c r="F1420" s="68"/>
      <c r="G1420" s="65" t="str">
        <f>IF(Edges[[#This Row],[Vertex 1]]=Edges[[#This Row],[Vertex 2]],"HIDE","SHOW")</f>
        <v>HIDE</v>
      </c>
      <c r="H1420" s="69"/>
      <c r="I1420" s="70"/>
      <c r="J1420" s="70"/>
      <c r="K1420" s="34"/>
      <c r="L1420" s="77"/>
      <c r="M1420" s="77"/>
      <c r="N1420" s="72"/>
      <c r="O1420" s="79" t="s">
        <v>179</v>
      </c>
      <c r="P1420" s="81">
        <v>42854.33021990741</v>
      </c>
      <c r="Q1420" s="79" t="s">
        <v>2487</v>
      </c>
      <c r="R1420" s="79" t="s">
        <v>3657</v>
      </c>
      <c r="S1420" s="79" t="s">
        <v>4191</v>
      </c>
      <c r="T1420" s="79" t="s">
        <v>4395</v>
      </c>
      <c r="U1420" s="79"/>
      <c r="V1420" s="82" t="s">
        <v>5435</v>
      </c>
      <c r="W1420" s="81">
        <v>42854.33021990741</v>
      </c>
      <c r="X1420" s="82" t="s">
        <v>6982</v>
      </c>
      <c r="Y1420" s="79"/>
      <c r="Z1420" s="79"/>
      <c r="AA1420" s="83" t="s">
        <v>9029</v>
      </c>
      <c r="AB1420" s="79"/>
      <c r="AC1420" s="79" t="b">
        <v>0</v>
      </c>
      <c r="AD1420" s="79">
        <v>0</v>
      </c>
      <c r="AE1420" s="83" t="s">
        <v>9915</v>
      </c>
      <c r="AF1420" s="79" t="b">
        <v>0</v>
      </c>
      <c r="AG1420" s="79" t="s">
        <v>9963</v>
      </c>
      <c r="AH1420" s="79"/>
      <c r="AI1420" s="83" t="s">
        <v>9915</v>
      </c>
      <c r="AJ1420" s="79" t="b">
        <v>0</v>
      </c>
      <c r="AK1420" s="79">
        <v>0</v>
      </c>
      <c r="AL1420" s="83" t="s">
        <v>9915</v>
      </c>
      <c r="AM1420" s="79" t="s">
        <v>9998</v>
      </c>
      <c r="AN1420" s="79" t="b">
        <v>0</v>
      </c>
      <c r="AO1420" s="83" t="s">
        <v>9029</v>
      </c>
      <c r="AP1420" s="79" t="s">
        <v>179</v>
      </c>
      <c r="AQ1420" s="79">
        <v>0</v>
      </c>
      <c r="AR1420" s="79">
        <v>0</v>
      </c>
      <c r="AS1420" s="79"/>
      <c r="AT1420" s="79"/>
      <c r="AU1420" s="79"/>
      <c r="AV1420" s="79"/>
      <c r="AW1420" s="79"/>
      <c r="AX1420" s="79"/>
      <c r="AY1420" s="79"/>
      <c r="AZ1420" s="79"/>
      <c r="BA1420">
        <v>2</v>
      </c>
      <c r="BB1420">
        <v>0</v>
      </c>
      <c r="BC1420" s="79" t="str">
        <f>IF(Edges[[#This Row],[Sentiment]]=0,"NEUTRAL",IF(Edges[[#This Row],[Sentiment]]=1,"POSITIVE",IF(Edges[[#This Row],[Sentiment]]=-1,"NEGATIVE")))</f>
        <v>NEUTRAL</v>
      </c>
      <c r="BD1420" s="79" t="str">
        <f>IF(Edges[[#This Row],[Vertex 1]]=Edges[[#This Row],[Vertex 2]],"HIDE","SHOW")</f>
        <v>HIDE</v>
      </c>
      <c r="BE1420" s="124" t="e">
        <f>REPLACE(INDEX(GroupVertices[Group], MATCH(Edges[[#This Row],[Vertex 1]],GroupVertices[Vertex],0)),1,1,"")</f>
        <v>#N/A</v>
      </c>
      <c r="BF1420" s="124" t="e">
        <f>REPLACE(INDEX(GroupVertices[Group], MATCH(Edges[[#This Row],[Vertex 2]],GroupVertices[Vertex],0)),1,1,"")</f>
        <v>#N/A</v>
      </c>
    </row>
    <row r="1421" spans="1:58" hidden="1" x14ac:dyDescent="0.25">
      <c r="A1421" s="64" t="s">
        <v>1118</v>
      </c>
      <c r="B1421" s="64" t="s">
        <v>1118</v>
      </c>
      <c r="C1421" s="65"/>
      <c r="D1421" s="66"/>
      <c r="E1421" s="67"/>
      <c r="F1421" s="68"/>
      <c r="G1421" s="65" t="str">
        <f>IF(Edges[[#This Row],[Vertex 1]]=Edges[[#This Row],[Vertex 2]],"HIDE","SHOW")</f>
        <v>HIDE</v>
      </c>
      <c r="H1421" s="69"/>
      <c r="I1421" s="70"/>
      <c r="J1421" s="70"/>
      <c r="K1421" s="34"/>
      <c r="L1421" s="77"/>
      <c r="M1421" s="77"/>
      <c r="N1421" s="72"/>
      <c r="O1421" s="79" t="s">
        <v>179</v>
      </c>
      <c r="P1421" s="81">
        <v>42854.330509259256</v>
      </c>
      <c r="Q1421" s="79" t="s">
        <v>2488</v>
      </c>
      <c r="R1421" s="82" t="s">
        <v>3658</v>
      </c>
      <c r="S1421" s="79" t="s">
        <v>4192</v>
      </c>
      <c r="T1421" s="79"/>
      <c r="U1421" s="79"/>
      <c r="V1421" s="82" t="s">
        <v>5436</v>
      </c>
      <c r="W1421" s="81">
        <v>42854.330509259256</v>
      </c>
      <c r="X1421" s="82" t="s">
        <v>6983</v>
      </c>
      <c r="Y1421" s="79"/>
      <c r="Z1421" s="79"/>
      <c r="AA1421" s="83" t="s">
        <v>9030</v>
      </c>
      <c r="AB1421" s="79"/>
      <c r="AC1421" s="79" t="b">
        <v>0</v>
      </c>
      <c r="AD1421" s="79">
        <v>0</v>
      </c>
      <c r="AE1421" s="83" t="s">
        <v>9915</v>
      </c>
      <c r="AF1421" s="79" t="b">
        <v>0</v>
      </c>
      <c r="AG1421" s="79" t="s">
        <v>9963</v>
      </c>
      <c r="AH1421" s="79"/>
      <c r="AI1421" s="83" t="s">
        <v>9915</v>
      </c>
      <c r="AJ1421" s="79" t="b">
        <v>0</v>
      </c>
      <c r="AK1421" s="79">
        <v>0</v>
      </c>
      <c r="AL1421" s="83" t="s">
        <v>9915</v>
      </c>
      <c r="AM1421" s="79" t="s">
        <v>10010</v>
      </c>
      <c r="AN1421" s="79" t="b">
        <v>0</v>
      </c>
      <c r="AO1421" s="83" t="s">
        <v>9030</v>
      </c>
      <c r="AP1421" s="79" t="s">
        <v>179</v>
      </c>
      <c r="AQ1421" s="79">
        <v>0</v>
      </c>
      <c r="AR1421" s="79">
        <v>0</v>
      </c>
      <c r="AS1421" s="79"/>
      <c r="AT1421" s="79"/>
      <c r="AU1421" s="79"/>
      <c r="AV1421" s="79"/>
      <c r="AW1421" s="79"/>
      <c r="AX1421" s="79"/>
      <c r="AY1421" s="79"/>
      <c r="AZ1421" s="79"/>
      <c r="BA1421">
        <v>1</v>
      </c>
      <c r="BB1421">
        <v>0</v>
      </c>
      <c r="BC1421" s="79" t="str">
        <f>IF(Edges[[#This Row],[Sentiment]]=0,"NEUTRAL",IF(Edges[[#This Row],[Sentiment]]=1,"POSITIVE",IF(Edges[[#This Row],[Sentiment]]=-1,"NEGATIVE")))</f>
        <v>NEUTRAL</v>
      </c>
      <c r="BD1421" s="79" t="str">
        <f>IF(Edges[[#This Row],[Vertex 1]]=Edges[[#This Row],[Vertex 2]],"HIDE","SHOW")</f>
        <v>HIDE</v>
      </c>
      <c r="BE1421" s="124" t="e">
        <f>REPLACE(INDEX(GroupVertices[Group], MATCH(Edges[[#This Row],[Vertex 1]],GroupVertices[Vertex],0)),1,1,"")</f>
        <v>#N/A</v>
      </c>
      <c r="BF1421" s="124" t="e">
        <f>REPLACE(INDEX(GroupVertices[Group], MATCH(Edges[[#This Row],[Vertex 2]],GroupVertices[Vertex],0)),1,1,"")</f>
        <v>#N/A</v>
      </c>
    </row>
    <row r="1422" spans="1:58" x14ac:dyDescent="0.25">
      <c r="A1422" s="64" t="s">
        <v>1119</v>
      </c>
      <c r="B1422" s="64" t="s">
        <v>1532</v>
      </c>
      <c r="C1422" s="65"/>
      <c r="D1422" s="66"/>
      <c r="E1422" s="67"/>
      <c r="F1422" s="68"/>
      <c r="G1422" s="65" t="str">
        <f>IF(Edges[[#This Row],[Vertex 1]]=Edges[[#This Row],[Vertex 2]],"HIDE","SHOW")</f>
        <v>SHOW</v>
      </c>
      <c r="H1422" s="69"/>
      <c r="I1422" s="70"/>
      <c r="J1422" s="70"/>
      <c r="K1422" s="34" t="s">
        <v>65</v>
      </c>
      <c r="L1422" s="77">
        <v>1422</v>
      </c>
      <c r="M1422" s="77"/>
      <c r="N1422" s="72"/>
      <c r="O1422" s="79" t="s">
        <v>1646</v>
      </c>
      <c r="P1422" s="81">
        <v>42852.477858796294</v>
      </c>
      <c r="Q1422" s="79" t="s">
        <v>1814</v>
      </c>
      <c r="R1422" s="82" t="s">
        <v>3293</v>
      </c>
      <c r="S1422" s="79" t="s">
        <v>4022</v>
      </c>
      <c r="T1422" s="79"/>
      <c r="U1422" s="82" t="s">
        <v>4499</v>
      </c>
      <c r="V1422" s="82" t="s">
        <v>4499</v>
      </c>
      <c r="W1422" s="81">
        <v>42852.477858796294</v>
      </c>
      <c r="X1422" s="82" t="s">
        <v>6984</v>
      </c>
      <c r="Y1422" s="79"/>
      <c r="Z1422" s="79"/>
      <c r="AA1422" s="83" t="s">
        <v>9031</v>
      </c>
      <c r="AB1422" s="79"/>
      <c r="AC1422" s="79" t="b">
        <v>0</v>
      </c>
      <c r="AD1422" s="79">
        <v>0</v>
      </c>
      <c r="AE1422" s="83" t="s">
        <v>9915</v>
      </c>
      <c r="AF1422" s="79" t="b">
        <v>0</v>
      </c>
      <c r="AG1422" s="79" t="s">
        <v>9963</v>
      </c>
      <c r="AH1422" s="79"/>
      <c r="AI1422" s="83" t="s">
        <v>9915</v>
      </c>
      <c r="AJ1422" s="79" t="b">
        <v>0</v>
      </c>
      <c r="AK1422" s="79">
        <v>7</v>
      </c>
      <c r="AL1422" s="83" t="s">
        <v>9840</v>
      </c>
      <c r="AM1422" s="79" t="s">
        <v>10064</v>
      </c>
      <c r="AN1422" s="79" t="b">
        <v>0</v>
      </c>
      <c r="AO1422" s="83" t="s">
        <v>9840</v>
      </c>
      <c r="AP1422" s="79" t="s">
        <v>179</v>
      </c>
      <c r="AQ1422" s="79">
        <v>0</v>
      </c>
      <c r="AR1422" s="79">
        <v>0</v>
      </c>
      <c r="AS1422" s="79"/>
      <c r="AT1422" s="79"/>
      <c r="AU1422" s="79"/>
      <c r="AV1422" s="79"/>
      <c r="AW1422" s="79"/>
      <c r="AX1422" s="79"/>
      <c r="AY1422" s="79"/>
      <c r="AZ1422" s="79"/>
      <c r="BA1422">
        <v>1</v>
      </c>
      <c r="BB1422">
        <v>0</v>
      </c>
      <c r="BC1422" s="79" t="str">
        <f>IF(Edges[[#This Row],[Sentiment]]=0,"NEUTRAL",IF(Edges[[#This Row],[Sentiment]]=1,"POSITIVE",IF(Edges[[#This Row],[Sentiment]]=-1,"NEGATIVE")))</f>
        <v>NEUTRAL</v>
      </c>
      <c r="BD1422" s="79" t="str">
        <f>IF(Edges[[#This Row],[Vertex 1]]=Edges[[#This Row],[Vertex 2]],"HIDE","SHOW")</f>
        <v>SHOW</v>
      </c>
      <c r="BE1422" s="78" t="str">
        <f>REPLACE(INDEX(GroupVertices[Group], MATCH(Edges[[#This Row],[Vertex 1]],GroupVertices[Vertex],0)),1,1,"")</f>
        <v>EUTRAL</v>
      </c>
      <c r="BF1422" s="78" t="str">
        <f>REPLACE(INDEX(GroupVertices[Group], MATCH(Edges[[#This Row],[Vertex 2]],GroupVertices[Vertex],0)),1,1,"")</f>
        <v>eneral</v>
      </c>
    </row>
    <row r="1423" spans="1:58" x14ac:dyDescent="0.25">
      <c r="A1423" s="64" t="s">
        <v>1119</v>
      </c>
      <c r="B1423" s="64" t="s">
        <v>1229</v>
      </c>
      <c r="C1423" s="65"/>
      <c r="D1423" s="66"/>
      <c r="E1423" s="67"/>
      <c r="F1423" s="68"/>
      <c r="G1423" s="65" t="str">
        <f>IF(Edges[[#This Row],[Vertex 1]]=Edges[[#This Row],[Vertex 2]],"HIDE","SHOW")</f>
        <v>SHOW</v>
      </c>
      <c r="H1423" s="69"/>
      <c r="I1423" s="70"/>
      <c r="J1423" s="70"/>
      <c r="K1423" s="34" t="s">
        <v>65</v>
      </c>
      <c r="L1423" s="77">
        <v>1423</v>
      </c>
      <c r="M1423" s="77"/>
      <c r="N1423" s="72"/>
      <c r="O1423" s="79" t="s">
        <v>1646</v>
      </c>
      <c r="P1423" s="81">
        <v>42854.33189814815</v>
      </c>
      <c r="Q1423" s="79" t="s">
        <v>2481</v>
      </c>
      <c r="R1423" s="82" t="s">
        <v>3652</v>
      </c>
      <c r="S1423" s="79" t="s">
        <v>4040</v>
      </c>
      <c r="T1423" s="79"/>
      <c r="U1423" s="82" t="s">
        <v>4642</v>
      </c>
      <c r="V1423" s="82" t="s">
        <v>4642</v>
      </c>
      <c r="W1423" s="81">
        <v>42854.33189814815</v>
      </c>
      <c r="X1423" s="82" t="s">
        <v>6985</v>
      </c>
      <c r="Y1423" s="79"/>
      <c r="Z1423" s="79"/>
      <c r="AA1423" s="83" t="s">
        <v>9032</v>
      </c>
      <c r="AB1423" s="79"/>
      <c r="AC1423" s="79" t="b">
        <v>0</v>
      </c>
      <c r="AD1423" s="79">
        <v>0</v>
      </c>
      <c r="AE1423" s="83" t="s">
        <v>9915</v>
      </c>
      <c r="AF1423" s="79" t="b">
        <v>0</v>
      </c>
      <c r="AG1423" s="79" t="s">
        <v>9963</v>
      </c>
      <c r="AH1423" s="79"/>
      <c r="AI1423" s="83" t="s">
        <v>9915</v>
      </c>
      <c r="AJ1423" s="79" t="b">
        <v>0</v>
      </c>
      <c r="AK1423" s="79">
        <v>8</v>
      </c>
      <c r="AL1423" s="83" t="s">
        <v>9206</v>
      </c>
      <c r="AM1423" s="79" t="s">
        <v>10064</v>
      </c>
      <c r="AN1423" s="79" t="b">
        <v>0</v>
      </c>
      <c r="AO1423" s="83" t="s">
        <v>9206</v>
      </c>
      <c r="AP1423" s="79" t="s">
        <v>179</v>
      </c>
      <c r="AQ1423" s="79">
        <v>0</v>
      </c>
      <c r="AR1423" s="79">
        <v>0</v>
      </c>
      <c r="AS1423" s="79"/>
      <c r="AT1423" s="79"/>
      <c r="AU1423" s="79"/>
      <c r="AV1423" s="79"/>
      <c r="AW1423" s="79"/>
      <c r="AX1423" s="79"/>
      <c r="AY1423" s="79"/>
      <c r="AZ1423" s="79"/>
      <c r="BA1423">
        <v>1</v>
      </c>
      <c r="BB1423">
        <v>0</v>
      </c>
      <c r="BC1423" s="79" t="str">
        <f>IF(Edges[[#This Row],[Sentiment]]=0,"NEUTRAL",IF(Edges[[#This Row],[Sentiment]]=1,"POSITIVE",IF(Edges[[#This Row],[Sentiment]]=-1,"NEGATIVE")))</f>
        <v>NEUTRAL</v>
      </c>
      <c r="BD1423" s="79" t="str">
        <f>IF(Edges[[#This Row],[Vertex 1]]=Edges[[#This Row],[Vertex 2]],"HIDE","SHOW")</f>
        <v>SHOW</v>
      </c>
      <c r="BE1423" s="78" t="str">
        <f>REPLACE(INDEX(GroupVertices[Group], MATCH(Edges[[#This Row],[Vertex 1]],GroupVertices[Vertex],0)),1,1,"")</f>
        <v>EUTRAL</v>
      </c>
      <c r="BF1423" s="78" t="str">
        <f>REPLACE(INDEX(GroupVertices[Group], MATCH(Edges[[#This Row],[Vertex 2]],GroupVertices[Vertex],0)),1,1,"")</f>
        <v>EUTRAL</v>
      </c>
    </row>
    <row r="1424" spans="1:58" x14ac:dyDescent="0.25">
      <c r="A1424" s="64" t="s">
        <v>1120</v>
      </c>
      <c r="B1424" s="64" t="s">
        <v>1549</v>
      </c>
      <c r="C1424" s="65"/>
      <c r="D1424" s="66"/>
      <c r="E1424" s="67"/>
      <c r="F1424" s="68"/>
      <c r="G1424" s="65" t="str">
        <f>IF(Edges[[#This Row],[Vertex 1]]=Edges[[#This Row],[Vertex 2]],"HIDE","SHOW")</f>
        <v>SHOW</v>
      </c>
      <c r="H1424" s="69"/>
      <c r="I1424" s="70"/>
      <c r="J1424" s="70"/>
      <c r="K1424" s="34" t="s">
        <v>65</v>
      </c>
      <c r="L1424" s="77">
        <v>1424</v>
      </c>
      <c r="M1424" s="77"/>
      <c r="N1424" s="72"/>
      <c r="O1424" s="79" t="s">
        <v>1646</v>
      </c>
      <c r="P1424" s="81">
        <v>42854.332824074074</v>
      </c>
      <c r="Q1424" s="79" t="s">
        <v>2489</v>
      </c>
      <c r="R1424" s="82" t="s">
        <v>3659</v>
      </c>
      <c r="S1424" s="79" t="s">
        <v>4027</v>
      </c>
      <c r="T1424" s="79"/>
      <c r="U1424" s="79"/>
      <c r="V1424" s="82" t="s">
        <v>4787</v>
      </c>
      <c r="W1424" s="81">
        <v>42854.332824074074</v>
      </c>
      <c r="X1424" s="82" t="s">
        <v>6986</v>
      </c>
      <c r="Y1424" s="79"/>
      <c r="Z1424" s="79"/>
      <c r="AA1424" s="83" t="s">
        <v>9033</v>
      </c>
      <c r="AB1424" s="79"/>
      <c r="AC1424" s="79" t="b">
        <v>0</v>
      </c>
      <c r="AD1424" s="79">
        <v>0</v>
      </c>
      <c r="AE1424" s="83" t="s">
        <v>9915</v>
      </c>
      <c r="AF1424" s="79" t="b">
        <v>0</v>
      </c>
      <c r="AG1424" s="79" t="s">
        <v>9963</v>
      </c>
      <c r="AH1424" s="79"/>
      <c r="AI1424" s="83" t="s">
        <v>9915</v>
      </c>
      <c r="AJ1424" s="79" t="b">
        <v>0</v>
      </c>
      <c r="AK1424" s="79">
        <v>0</v>
      </c>
      <c r="AL1424" s="83" t="s">
        <v>9915</v>
      </c>
      <c r="AM1424" s="79" t="s">
        <v>10000</v>
      </c>
      <c r="AN1424" s="79" t="b">
        <v>0</v>
      </c>
      <c r="AO1424" s="83" t="s">
        <v>9033</v>
      </c>
      <c r="AP1424" s="79" t="s">
        <v>179</v>
      </c>
      <c r="AQ1424" s="79">
        <v>0</v>
      </c>
      <c r="AR1424" s="79">
        <v>0</v>
      </c>
      <c r="AS1424" s="79"/>
      <c r="AT1424" s="79"/>
      <c r="AU1424" s="79"/>
      <c r="AV1424" s="79"/>
      <c r="AW1424" s="79"/>
      <c r="AX1424" s="79"/>
      <c r="AY1424" s="79"/>
      <c r="AZ1424" s="79"/>
      <c r="BA1424">
        <v>2</v>
      </c>
      <c r="BB1424">
        <v>0</v>
      </c>
      <c r="BC1424" s="79" t="str">
        <f>IF(Edges[[#This Row],[Sentiment]]=0,"NEUTRAL",IF(Edges[[#This Row],[Sentiment]]=1,"POSITIVE",IF(Edges[[#This Row],[Sentiment]]=-1,"NEGATIVE")))</f>
        <v>NEUTRAL</v>
      </c>
      <c r="BD1424" s="79" t="str">
        <f>IF(Edges[[#This Row],[Vertex 1]]=Edges[[#This Row],[Vertex 2]],"HIDE","SHOW")</f>
        <v>SHOW</v>
      </c>
      <c r="BE1424" s="78" t="str">
        <f>REPLACE(INDEX(GroupVertices[Group], MATCH(Edges[[#This Row],[Vertex 1]],GroupVertices[Vertex],0)),1,1,"")</f>
        <v>EUTRAL</v>
      </c>
      <c r="BF1424" s="78" t="str">
        <f>REPLACE(INDEX(GroupVertices[Group], MATCH(Edges[[#This Row],[Vertex 2]],GroupVertices[Vertex],0)),1,1,"")</f>
        <v>eneral</v>
      </c>
    </row>
    <row r="1425" spans="1:58" x14ac:dyDescent="0.25">
      <c r="A1425" s="64" t="s">
        <v>1120</v>
      </c>
      <c r="B1425" s="64" t="s">
        <v>1549</v>
      </c>
      <c r="C1425" s="65"/>
      <c r="D1425" s="66"/>
      <c r="E1425" s="67"/>
      <c r="F1425" s="68"/>
      <c r="G1425" s="65" t="str">
        <f>IF(Edges[[#This Row],[Vertex 1]]=Edges[[#This Row],[Vertex 2]],"HIDE","SHOW")</f>
        <v>SHOW</v>
      </c>
      <c r="H1425" s="69"/>
      <c r="I1425" s="70"/>
      <c r="J1425" s="70"/>
      <c r="K1425" s="34" t="s">
        <v>65</v>
      </c>
      <c r="L1425" s="77">
        <v>1425</v>
      </c>
      <c r="M1425" s="77"/>
      <c r="N1425" s="72"/>
      <c r="O1425" s="79" t="s">
        <v>1646</v>
      </c>
      <c r="P1425" s="81">
        <v>42854.332870370374</v>
      </c>
      <c r="Q1425" s="79" t="s">
        <v>2490</v>
      </c>
      <c r="R1425" s="82" t="s">
        <v>3660</v>
      </c>
      <c r="S1425" s="79" t="s">
        <v>4027</v>
      </c>
      <c r="T1425" s="79"/>
      <c r="U1425" s="79"/>
      <c r="V1425" s="82" t="s">
        <v>4787</v>
      </c>
      <c r="W1425" s="81">
        <v>42854.332870370374</v>
      </c>
      <c r="X1425" s="82" t="s">
        <v>6987</v>
      </c>
      <c r="Y1425" s="79"/>
      <c r="Z1425" s="79"/>
      <c r="AA1425" s="83" t="s">
        <v>9034</v>
      </c>
      <c r="AB1425" s="79"/>
      <c r="AC1425" s="79" t="b">
        <v>0</v>
      </c>
      <c r="AD1425" s="79">
        <v>0</v>
      </c>
      <c r="AE1425" s="83" t="s">
        <v>9915</v>
      </c>
      <c r="AF1425" s="79" t="b">
        <v>0</v>
      </c>
      <c r="AG1425" s="79" t="s">
        <v>9963</v>
      </c>
      <c r="AH1425" s="79"/>
      <c r="AI1425" s="83" t="s">
        <v>9915</v>
      </c>
      <c r="AJ1425" s="79" t="b">
        <v>0</v>
      </c>
      <c r="AK1425" s="79">
        <v>0</v>
      </c>
      <c r="AL1425" s="83" t="s">
        <v>9915</v>
      </c>
      <c r="AM1425" s="79" t="s">
        <v>10000</v>
      </c>
      <c r="AN1425" s="79" t="b">
        <v>0</v>
      </c>
      <c r="AO1425" s="83" t="s">
        <v>9034</v>
      </c>
      <c r="AP1425" s="79" t="s">
        <v>179</v>
      </c>
      <c r="AQ1425" s="79">
        <v>0</v>
      </c>
      <c r="AR1425" s="79">
        <v>0</v>
      </c>
      <c r="AS1425" s="79"/>
      <c r="AT1425" s="79"/>
      <c r="AU1425" s="79"/>
      <c r="AV1425" s="79"/>
      <c r="AW1425" s="79"/>
      <c r="AX1425" s="79"/>
      <c r="AY1425" s="79"/>
      <c r="AZ1425" s="79"/>
      <c r="BA1425">
        <v>2</v>
      </c>
      <c r="BB1425">
        <v>0</v>
      </c>
      <c r="BC1425" s="79" t="str">
        <f>IF(Edges[[#This Row],[Sentiment]]=0,"NEUTRAL",IF(Edges[[#This Row],[Sentiment]]=1,"POSITIVE",IF(Edges[[#This Row],[Sentiment]]=-1,"NEGATIVE")))</f>
        <v>NEUTRAL</v>
      </c>
      <c r="BD1425" s="79" t="str">
        <f>IF(Edges[[#This Row],[Vertex 1]]=Edges[[#This Row],[Vertex 2]],"HIDE","SHOW")</f>
        <v>SHOW</v>
      </c>
      <c r="BE1425" s="78" t="str">
        <f>REPLACE(INDEX(GroupVertices[Group], MATCH(Edges[[#This Row],[Vertex 1]],GroupVertices[Vertex],0)),1,1,"")</f>
        <v>EUTRAL</v>
      </c>
      <c r="BF1425" s="78" t="str">
        <f>REPLACE(INDEX(GroupVertices[Group], MATCH(Edges[[#This Row],[Vertex 2]],GroupVertices[Vertex],0)),1,1,"")</f>
        <v>eneral</v>
      </c>
    </row>
    <row r="1426" spans="1:58" hidden="1" x14ac:dyDescent="0.25">
      <c r="A1426" s="64" t="s">
        <v>1121</v>
      </c>
      <c r="B1426" s="64" t="s">
        <v>1121</v>
      </c>
      <c r="C1426" s="65"/>
      <c r="D1426" s="66"/>
      <c r="E1426" s="67"/>
      <c r="F1426" s="68"/>
      <c r="G1426" s="65" t="str">
        <f>IF(Edges[[#This Row],[Vertex 1]]=Edges[[#This Row],[Vertex 2]],"HIDE","SHOW")</f>
        <v>HIDE</v>
      </c>
      <c r="H1426" s="69"/>
      <c r="I1426" s="70"/>
      <c r="J1426" s="70"/>
      <c r="K1426" s="34"/>
      <c r="L1426" s="77"/>
      <c r="M1426" s="77"/>
      <c r="N1426" s="72"/>
      <c r="O1426" s="79" t="s">
        <v>179</v>
      </c>
      <c r="P1426" s="81">
        <v>42854.333935185183</v>
      </c>
      <c r="Q1426" s="79" t="s">
        <v>2491</v>
      </c>
      <c r="R1426" s="79"/>
      <c r="S1426" s="79"/>
      <c r="T1426" s="79"/>
      <c r="U1426" s="79"/>
      <c r="V1426" s="82" t="s">
        <v>5437</v>
      </c>
      <c r="W1426" s="81">
        <v>42854.333935185183</v>
      </c>
      <c r="X1426" s="82" t="s">
        <v>6988</v>
      </c>
      <c r="Y1426" s="79"/>
      <c r="Z1426" s="79"/>
      <c r="AA1426" s="83" t="s">
        <v>9035</v>
      </c>
      <c r="AB1426" s="79"/>
      <c r="AC1426" s="79" t="b">
        <v>0</v>
      </c>
      <c r="AD1426" s="79">
        <v>0</v>
      </c>
      <c r="AE1426" s="83" t="s">
        <v>9915</v>
      </c>
      <c r="AF1426" s="79" t="b">
        <v>0</v>
      </c>
      <c r="AG1426" s="79" t="s">
        <v>9963</v>
      </c>
      <c r="AH1426" s="79"/>
      <c r="AI1426" s="83" t="s">
        <v>9915</v>
      </c>
      <c r="AJ1426" s="79" t="b">
        <v>0</v>
      </c>
      <c r="AK1426" s="79">
        <v>0</v>
      </c>
      <c r="AL1426" s="83" t="s">
        <v>9915</v>
      </c>
      <c r="AM1426" s="79" t="s">
        <v>9991</v>
      </c>
      <c r="AN1426" s="79" t="b">
        <v>0</v>
      </c>
      <c r="AO1426" s="83" t="s">
        <v>9035</v>
      </c>
      <c r="AP1426" s="79" t="s">
        <v>179</v>
      </c>
      <c r="AQ1426" s="79">
        <v>0</v>
      </c>
      <c r="AR1426" s="79">
        <v>0</v>
      </c>
      <c r="AS1426" s="79" t="s">
        <v>10101</v>
      </c>
      <c r="AT1426" s="79" t="s">
        <v>10111</v>
      </c>
      <c r="AU1426" s="79" t="s">
        <v>10112</v>
      </c>
      <c r="AV1426" s="79" t="s">
        <v>10114</v>
      </c>
      <c r="AW1426" s="79" t="s">
        <v>10124</v>
      </c>
      <c r="AX1426" s="79" t="s">
        <v>10135</v>
      </c>
      <c r="AY1426" s="79" t="s">
        <v>10144</v>
      </c>
      <c r="AZ1426" s="82" t="s">
        <v>10147</v>
      </c>
      <c r="BA1426">
        <v>1</v>
      </c>
      <c r="BB1426">
        <v>0</v>
      </c>
      <c r="BC1426" s="79" t="str">
        <f>IF(Edges[[#This Row],[Sentiment]]=0,"NEUTRAL",IF(Edges[[#This Row],[Sentiment]]=1,"POSITIVE",IF(Edges[[#This Row],[Sentiment]]=-1,"NEGATIVE")))</f>
        <v>NEUTRAL</v>
      </c>
      <c r="BD1426" s="79" t="str">
        <f>IF(Edges[[#This Row],[Vertex 1]]=Edges[[#This Row],[Vertex 2]],"HIDE","SHOW")</f>
        <v>HIDE</v>
      </c>
      <c r="BE1426" s="124" t="e">
        <f>REPLACE(INDEX(GroupVertices[Group], MATCH(Edges[[#This Row],[Vertex 1]],GroupVertices[Vertex],0)),1,1,"")</f>
        <v>#N/A</v>
      </c>
      <c r="BF1426" s="124" t="e">
        <f>REPLACE(INDEX(GroupVertices[Group], MATCH(Edges[[#This Row],[Vertex 2]],GroupVertices[Vertex],0)),1,1,"")</f>
        <v>#N/A</v>
      </c>
    </row>
    <row r="1427" spans="1:58" hidden="1" x14ac:dyDescent="0.25">
      <c r="A1427" s="64" t="s">
        <v>1122</v>
      </c>
      <c r="B1427" s="64" t="s">
        <v>1122</v>
      </c>
      <c r="C1427" s="65"/>
      <c r="D1427" s="66"/>
      <c r="E1427" s="67"/>
      <c r="F1427" s="68"/>
      <c r="G1427" s="65" t="str">
        <f>IF(Edges[[#This Row],[Vertex 1]]=Edges[[#This Row],[Vertex 2]],"HIDE","SHOW")</f>
        <v>HIDE</v>
      </c>
      <c r="H1427" s="69"/>
      <c r="I1427" s="70"/>
      <c r="J1427" s="70"/>
      <c r="K1427" s="34"/>
      <c r="L1427" s="77"/>
      <c r="M1427" s="77"/>
      <c r="N1427" s="72"/>
      <c r="O1427" s="79" t="s">
        <v>179</v>
      </c>
      <c r="P1427" s="81">
        <v>42854.335347222222</v>
      </c>
      <c r="Q1427" s="79" t="s">
        <v>2492</v>
      </c>
      <c r="R1427" s="82" t="s">
        <v>3661</v>
      </c>
      <c r="S1427" s="79" t="s">
        <v>4020</v>
      </c>
      <c r="T1427" s="79"/>
      <c r="U1427" s="79"/>
      <c r="V1427" s="82" t="s">
        <v>5438</v>
      </c>
      <c r="W1427" s="81">
        <v>42854.335347222222</v>
      </c>
      <c r="X1427" s="82" t="s">
        <v>6989</v>
      </c>
      <c r="Y1427" s="79"/>
      <c r="Z1427" s="79"/>
      <c r="AA1427" s="83" t="s">
        <v>9036</v>
      </c>
      <c r="AB1427" s="79"/>
      <c r="AC1427" s="79" t="b">
        <v>0</v>
      </c>
      <c r="AD1427" s="79">
        <v>0</v>
      </c>
      <c r="AE1427" s="83" t="s">
        <v>9915</v>
      </c>
      <c r="AF1427" s="79" t="b">
        <v>0</v>
      </c>
      <c r="AG1427" s="79" t="s">
        <v>9963</v>
      </c>
      <c r="AH1427" s="79"/>
      <c r="AI1427" s="83" t="s">
        <v>9915</v>
      </c>
      <c r="AJ1427" s="79" t="b">
        <v>0</v>
      </c>
      <c r="AK1427" s="79">
        <v>0</v>
      </c>
      <c r="AL1427" s="83" t="s">
        <v>9915</v>
      </c>
      <c r="AM1427" s="79" t="s">
        <v>9996</v>
      </c>
      <c r="AN1427" s="79" t="b">
        <v>0</v>
      </c>
      <c r="AO1427" s="83" t="s">
        <v>9036</v>
      </c>
      <c r="AP1427" s="79" t="s">
        <v>179</v>
      </c>
      <c r="AQ1427" s="79">
        <v>0</v>
      </c>
      <c r="AR1427" s="79">
        <v>0</v>
      </c>
      <c r="AS1427" s="79"/>
      <c r="AT1427" s="79"/>
      <c r="AU1427" s="79"/>
      <c r="AV1427" s="79"/>
      <c r="AW1427" s="79"/>
      <c r="AX1427" s="79"/>
      <c r="AY1427" s="79"/>
      <c r="AZ1427" s="79"/>
      <c r="BA1427">
        <v>1</v>
      </c>
      <c r="BB1427">
        <v>0</v>
      </c>
      <c r="BC1427" s="79" t="str">
        <f>IF(Edges[[#This Row],[Sentiment]]=0,"NEUTRAL",IF(Edges[[#This Row],[Sentiment]]=1,"POSITIVE",IF(Edges[[#This Row],[Sentiment]]=-1,"NEGATIVE")))</f>
        <v>NEUTRAL</v>
      </c>
      <c r="BD1427" s="79" t="str">
        <f>IF(Edges[[#This Row],[Vertex 1]]=Edges[[#This Row],[Vertex 2]],"HIDE","SHOW")</f>
        <v>HIDE</v>
      </c>
      <c r="BE1427" s="124" t="e">
        <f>REPLACE(INDEX(GroupVertices[Group], MATCH(Edges[[#This Row],[Vertex 1]],GroupVertices[Vertex],0)),1,1,"")</f>
        <v>#N/A</v>
      </c>
      <c r="BF1427" s="124" t="e">
        <f>REPLACE(INDEX(GroupVertices[Group], MATCH(Edges[[#This Row],[Vertex 2]],GroupVertices[Vertex],0)),1,1,"")</f>
        <v>#N/A</v>
      </c>
    </row>
    <row r="1428" spans="1:58" hidden="1" x14ac:dyDescent="0.25">
      <c r="A1428" s="64" t="s">
        <v>1123</v>
      </c>
      <c r="B1428" s="64" t="s">
        <v>1123</v>
      </c>
      <c r="C1428" s="65"/>
      <c r="D1428" s="66"/>
      <c r="E1428" s="67"/>
      <c r="F1428" s="68"/>
      <c r="G1428" s="65" t="str">
        <f>IF(Edges[[#This Row],[Vertex 1]]=Edges[[#This Row],[Vertex 2]],"HIDE","SHOW")</f>
        <v>HIDE</v>
      </c>
      <c r="H1428" s="69"/>
      <c r="I1428" s="70"/>
      <c r="J1428" s="70"/>
      <c r="K1428" s="34"/>
      <c r="L1428" s="77"/>
      <c r="M1428" s="77"/>
      <c r="N1428" s="72"/>
      <c r="O1428" s="79" t="s">
        <v>179</v>
      </c>
      <c r="P1428" s="81">
        <v>42851.781990740739</v>
      </c>
      <c r="Q1428" s="79" t="s">
        <v>2493</v>
      </c>
      <c r="R1428" s="82" t="s">
        <v>3188</v>
      </c>
      <c r="S1428" s="79" t="s">
        <v>4021</v>
      </c>
      <c r="T1428" s="79"/>
      <c r="U1428" s="79"/>
      <c r="V1428" s="82" t="s">
        <v>5439</v>
      </c>
      <c r="W1428" s="81">
        <v>42851.781990740739</v>
      </c>
      <c r="X1428" s="82" t="s">
        <v>6990</v>
      </c>
      <c r="Y1428" s="79"/>
      <c r="Z1428" s="79"/>
      <c r="AA1428" s="83" t="s">
        <v>9037</v>
      </c>
      <c r="AB1428" s="79"/>
      <c r="AC1428" s="79" t="b">
        <v>0</v>
      </c>
      <c r="AD1428" s="79">
        <v>0</v>
      </c>
      <c r="AE1428" s="83" t="s">
        <v>9915</v>
      </c>
      <c r="AF1428" s="79" t="b">
        <v>0</v>
      </c>
      <c r="AG1428" s="79" t="s">
        <v>9963</v>
      </c>
      <c r="AH1428" s="79"/>
      <c r="AI1428" s="83" t="s">
        <v>9915</v>
      </c>
      <c r="AJ1428" s="79" t="b">
        <v>0</v>
      </c>
      <c r="AK1428" s="79">
        <v>0</v>
      </c>
      <c r="AL1428" s="83" t="s">
        <v>9915</v>
      </c>
      <c r="AM1428" s="79" t="s">
        <v>10065</v>
      </c>
      <c r="AN1428" s="79" t="b">
        <v>0</v>
      </c>
      <c r="AO1428" s="83" t="s">
        <v>9037</v>
      </c>
      <c r="AP1428" s="79" t="s">
        <v>179</v>
      </c>
      <c r="AQ1428" s="79">
        <v>0</v>
      </c>
      <c r="AR1428" s="79">
        <v>0</v>
      </c>
      <c r="AS1428" s="79"/>
      <c r="AT1428" s="79"/>
      <c r="AU1428" s="79"/>
      <c r="AV1428" s="79"/>
      <c r="AW1428" s="79"/>
      <c r="AX1428" s="79"/>
      <c r="AY1428" s="79"/>
      <c r="AZ1428" s="79"/>
      <c r="BA1428">
        <v>8</v>
      </c>
      <c r="BB1428">
        <v>0</v>
      </c>
      <c r="BC1428" s="79" t="str">
        <f>IF(Edges[[#This Row],[Sentiment]]=0,"NEUTRAL",IF(Edges[[#This Row],[Sentiment]]=1,"POSITIVE",IF(Edges[[#This Row],[Sentiment]]=-1,"NEGATIVE")))</f>
        <v>NEUTRAL</v>
      </c>
      <c r="BD1428" s="79" t="str">
        <f>IF(Edges[[#This Row],[Vertex 1]]=Edges[[#This Row],[Vertex 2]],"HIDE","SHOW")</f>
        <v>HIDE</v>
      </c>
      <c r="BE1428" s="124" t="e">
        <f>REPLACE(INDEX(GroupVertices[Group], MATCH(Edges[[#This Row],[Vertex 1]],GroupVertices[Vertex],0)),1,1,"")</f>
        <v>#N/A</v>
      </c>
      <c r="BF1428" s="124" t="e">
        <f>REPLACE(INDEX(GroupVertices[Group], MATCH(Edges[[#This Row],[Vertex 2]],GroupVertices[Vertex],0)),1,1,"")</f>
        <v>#N/A</v>
      </c>
    </row>
    <row r="1429" spans="1:58" hidden="1" x14ac:dyDescent="0.25">
      <c r="A1429" s="64" t="s">
        <v>1123</v>
      </c>
      <c r="B1429" s="64" t="s">
        <v>1123</v>
      </c>
      <c r="C1429" s="65"/>
      <c r="D1429" s="66"/>
      <c r="E1429" s="67"/>
      <c r="F1429" s="68"/>
      <c r="G1429" s="65" t="str">
        <f>IF(Edges[[#This Row],[Vertex 1]]=Edges[[#This Row],[Vertex 2]],"HIDE","SHOW")</f>
        <v>HIDE</v>
      </c>
      <c r="H1429" s="69"/>
      <c r="I1429" s="70"/>
      <c r="J1429" s="70"/>
      <c r="K1429" s="34"/>
      <c r="L1429" s="77"/>
      <c r="M1429" s="77"/>
      <c r="N1429" s="72"/>
      <c r="O1429" s="79" t="s">
        <v>179</v>
      </c>
      <c r="P1429" s="81">
        <v>42852.778113425928</v>
      </c>
      <c r="Q1429" s="79" t="s">
        <v>2494</v>
      </c>
      <c r="R1429" s="82" t="s">
        <v>3662</v>
      </c>
      <c r="S1429" s="79" t="s">
        <v>4040</v>
      </c>
      <c r="T1429" s="79"/>
      <c r="U1429" s="79"/>
      <c r="V1429" s="82" t="s">
        <v>5439</v>
      </c>
      <c r="W1429" s="81">
        <v>42852.778113425928</v>
      </c>
      <c r="X1429" s="82" t="s">
        <v>6991</v>
      </c>
      <c r="Y1429" s="79"/>
      <c r="Z1429" s="79"/>
      <c r="AA1429" s="83" t="s">
        <v>9038</v>
      </c>
      <c r="AB1429" s="79"/>
      <c r="AC1429" s="79" t="b">
        <v>0</v>
      </c>
      <c r="AD1429" s="79">
        <v>0</v>
      </c>
      <c r="AE1429" s="83" t="s">
        <v>9915</v>
      </c>
      <c r="AF1429" s="79" t="b">
        <v>0</v>
      </c>
      <c r="AG1429" s="79" t="s">
        <v>9963</v>
      </c>
      <c r="AH1429" s="79"/>
      <c r="AI1429" s="83" t="s">
        <v>9915</v>
      </c>
      <c r="AJ1429" s="79" t="b">
        <v>0</v>
      </c>
      <c r="AK1429" s="79">
        <v>0</v>
      </c>
      <c r="AL1429" s="83" t="s">
        <v>9915</v>
      </c>
      <c r="AM1429" s="79" t="s">
        <v>10065</v>
      </c>
      <c r="AN1429" s="79" t="b">
        <v>0</v>
      </c>
      <c r="AO1429" s="83" t="s">
        <v>9038</v>
      </c>
      <c r="AP1429" s="79" t="s">
        <v>179</v>
      </c>
      <c r="AQ1429" s="79">
        <v>0</v>
      </c>
      <c r="AR1429" s="79">
        <v>0</v>
      </c>
      <c r="AS1429" s="79"/>
      <c r="AT1429" s="79"/>
      <c r="AU1429" s="79"/>
      <c r="AV1429" s="79"/>
      <c r="AW1429" s="79"/>
      <c r="AX1429" s="79"/>
      <c r="AY1429" s="79"/>
      <c r="AZ1429" s="79"/>
      <c r="BA1429">
        <v>8</v>
      </c>
      <c r="BB1429">
        <v>0</v>
      </c>
      <c r="BC1429" s="79" t="str">
        <f>IF(Edges[[#This Row],[Sentiment]]=0,"NEUTRAL",IF(Edges[[#This Row],[Sentiment]]=1,"POSITIVE",IF(Edges[[#This Row],[Sentiment]]=-1,"NEGATIVE")))</f>
        <v>NEUTRAL</v>
      </c>
      <c r="BD1429" s="79" t="str">
        <f>IF(Edges[[#This Row],[Vertex 1]]=Edges[[#This Row],[Vertex 2]],"HIDE","SHOW")</f>
        <v>HIDE</v>
      </c>
      <c r="BE1429" s="124" t="e">
        <f>REPLACE(INDEX(GroupVertices[Group], MATCH(Edges[[#This Row],[Vertex 1]],GroupVertices[Vertex],0)),1,1,"")</f>
        <v>#N/A</v>
      </c>
      <c r="BF1429" s="124" t="e">
        <f>REPLACE(INDEX(GroupVertices[Group], MATCH(Edges[[#This Row],[Vertex 2]],GroupVertices[Vertex],0)),1,1,"")</f>
        <v>#N/A</v>
      </c>
    </row>
    <row r="1430" spans="1:58" hidden="1" x14ac:dyDescent="0.25">
      <c r="A1430" s="64" t="s">
        <v>1123</v>
      </c>
      <c r="B1430" s="64" t="s">
        <v>1123</v>
      </c>
      <c r="C1430" s="65"/>
      <c r="D1430" s="66"/>
      <c r="E1430" s="67"/>
      <c r="F1430" s="68"/>
      <c r="G1430" s="65" t="str">
        <f>IF(Edges[[#This Row],[Vertex 1]]=Edges[[#This Row],[Vertex 2]],"HIDE","SHOW")</f>
        <v>HIDE</v>
      </c>
      <c r="H1430" s="69"/>
      <c r="I1430" s="70"/>
      <c r="J1430" s="70"/>
      <c r="K1430" s="34"/>
      <c r="L1430" s="77"/>
      <c r="M1430" s="77"/>
      <c r="N1430" s="72"/>
      <c r="O1430" s="79" t="s">
        <v>179</v>
      </c>
      <c r="P1430" s="81">
        <v>42853.194398148145</v>
      </c>
      <c r="Q1430" s="79" t="s">
        <v>2495</v>
      </c>
      <c r="R1430" s="82" t="s">
        <v>3379</v>
      </c>
      <c r="S1430" s="79" t="s">
        <v>4101</v>
      </c>
      <c r="T1430" s="79"/>
      <c r="U1430" s="79"/>
      <c r="V1430" s="82" t="s">
        <v>5439</v>
      </c>
      <c r="W1430" s="81">
        <v>42853.194398148145</v>
      </c>
      <c r="X1430" s="82" t="s">
        <v>6992</v>
      </c>
      <c r="Y1430" s="79"/>
      <c r="Z1430" s="79"/>
      <c r="AA1430" s="83" t="s">
        <v>9039</v>
      </c>
      <c r="AB1430" s="79"/>
      <c r="AC1430" s="79" t="b">
        <v>0</v>
      </c>
      <c r="AD1430" s="79">
        <v>1</v>
      </c>
      <c r="AE1430" s="83" t="s">
        <v>9915</v>
      </c>
      <c r="AF1430" s="79" t="b">
        <v>0</v>
      </c>
      <c r="AG1430" s="79" t="s">
        <v>9963</v>
      </c>
      <c r="AH1430" s="79"/>
      <c r="AI1430" s="83" t="s">
        <v>9915</v>
      </c>
      <c r="AJ1430" s="79" t="b">
        <v>0</v>
      </c>
      <c r="AK1430" s="79">
        <v>0</v>
      </c>
      <c r="AL1430" s="83" t="s">
        <v>9915</v>
      </c>
      <c r="AM1430" s="79" t="s">
        <v>10065</v>
      </c>
      <c r="AN1430" s="79" t="b">
        <v>0</v>
      </c>
      <c r="AO1430" s="83" t="s">
        <v>9039</v>
      </c>
      <c r="AP1430" s="79" t="s">
        <v>179</v>
      </c>
      <c r="AQ1430" s="79">
        <v>0</v>
      </c>
      <c r="AR1430" s="79">
        <v>0</v>
      </c>
      <c r="AS1430" s="79"/>
      <c r="AT1430" s="79"/>
      <c r="AU1430" s="79"/>
      <c r="AV1430" s="79"/>
      <c r="AW1430" s="79"/>
      <c r="AX1430" s="79"/>
      <c r="AY1430" s="79"/>
      <c r="AZ1430" s="79"/>
      <c r="BA1430">
        <v>8</v>
      </c>
      <c r="BB1430">
        <v>0</v>
      </c>
      <c r="BC1430" s="79" t="str">
        <f>IF(Edges[[#This Row],[Sentiment]]=0,"NEUTRAL",IF(Edges[[#This Row],[Sentiment]]=1,"POSITIVE",IF(Edges[[#This Row],[Sentiment]]=-1,"NEGATIVE")))</f>
        <v>NEUTRAL</v>
      </c>
      <c r="BD1430" s="79" t="str">
        <f>IF(Edges[[#This Row],[Vertex 1]]=Edges[[#This Row],[Vertex 2]],"HIDE","SHOW")</f>
        <v>HIDE</v>
      </c>
      <c r="BE1430" s="124" t="e">
        <f>REPLACE(INDEX(GroupVertices[Group], MATCH(Edges[[#This Row],[Vertex 1]],GroupVertices[Vertex],0)),1,1,"")</f>
        <v>#N/A</v>
      </c>
      <c r="BF1430" s="124" t="e">
        <f>REPLACE(INDEX(GroupVertices[Group], MATCH(Edges[[#This Row],[Vertex 2]],GroupVertices[Vertex],0)),1,1,"")</f>
        <v>#N/A</v>
      </c>
    </row>
    <row r="1431" spans="1:58" hidden="1" x14ac:dyDescent="0.25">
      <c r="A1431" s="64" t="s">
        <v>1123</v>
      </c>
      <c r="B1431" s="64" t="s">
        <v>1123</v>
      </c>
      <c r="C1431" s="65"/>
      <c r="D1431" s="66"/>
      <c r="E1431" s="67"/>
      <c r="F1431" s="68"/>
      <c r="G1431" s="65" t="str">
        <f>IF(Edges[[#This Row],[Vertex 1]]=Edges[[#This Row],[Vertex 2]],"HIDE","SHOW")</f>
        <v>HIDE</v>
      </c>
      <c r="H1431" s="69"/>
      <c r="I1431" s="70"/>
      <c r="J1431" s="70"/>
      <c r="K1431" s="34"/>
      <c r="L1431" s="77"/>
      <c r="M1431" s="77"/>
      <c r="N1431" s="72"/>
      <c r="O1431" s="79" t="s">
        <v>179</v>
      </c>
      <c r="P1431" s="81">
        <v>42853.239212962966</v>
      </c>
      <c r="Q1431" s="79" t="s">
        <v>2496</v>
      </c>
      <c r="R1431" s="82" t="s">
        <v>3605</v>
      </c>
      <c r="S1431" s="79" t="s">
        <v>4061</v>
      </c>
      <c r="T1431" s="79"/>
      <c r="U1431" s="79"/>
      <c r="V1431" s="82" t="s">
        <v>5439</v>
      </c>
      <c r="W1431" s="81">
        <v>42853.239212962966</v>
      </c>
      <c r="X1431" s="82" t="s">
        <v>6993</v>
      </c>
      <c r="Y1431" s="79"/>
      <c r="Z1431" s="79"/>
      <c r="AA1431" s="83" t="s">
        <v>9040</v>
      </c>
      <c r="AB1431" s="79"/>
      <c r="AC1431" s="79" t="b">
        <v>0</v>
      </c>
      <c r="AD1431" s="79">
        <v>0</v>
      </c>
      <c r="AE1431" s="83" t="s">
        <v>9915</v>
      </c>
      <c r="AF1431" s="79" t="b">
        <v>0</v>
      </c>
      <c r="AG1431" s="79" t="s">
        <v>9963</v>
      </c>
      <c r="AH1431" s="79"/>
      <c r="AI1431" s="83" t="s">
        <v>9915</v>
      </c>
      <c r="AJ1431" s="79" t="b">
        <v>0</v>
      </c>
      <c r="AK1431" s="79">
        <v>0</v>
      </c>
      <c r="AL1431" s="83" t="s">
        <v>9915</v>
      </c>
      <c r="AM1431" s="79" t="s">
        <v>10065</v>
      </c>
      <c r="AN1431" s="79" t="b">
        <v>0</v>
      </c>
      <c r="AO1431" s="83" t="s">
        <v>9040</v>
      </c>
      <c r="AP1431" s="79" t="s">
        <v>179</v>
      </c>
      <c r="AQ1431" s="79">
        <v>0</v>
      </c>
      <c r="AR1431" s="79">
        <v>0</v>
      </c>
      <c r="AS1431" s="79"/>
      <c r="AT1431" s="79"/>
      <c r="AU1431" s="79"/>
      <c r="AV1431" s="79"/>
      <c r="AW1431" s="79"/>
      <c r="AX1431" s="79"/>
      <c r="AY1431" s="79"/>
      <c r="AZ1431" s="79"/>
      <c r="BA1431">
        <v>8</v>
      </c>
      <c r="BB1431">
        <v>0</v>
      </c>
      <c r="BC1431" s="79" t="str">
        <f>IF(Edges[[#This Row],[Sentiment]]=0,"NEUTRAL",IF(Edges[[#This Row],[Sentiment]]=1,"POSITIVE",IF(Edges[[#This Row],[Sentiment]]=-1,"NEGATIVE")))</f>
        <v>NEUTRAL</v>
      </c>
      <c r="BD1431" s="79" t="str">
        <f>IF(Edges[[#This Row],[Vertex 1]]=Edges[[#This Row],[Vertex 2]],"HIDE","SHOW")</f>
        <v>HIDE</v>
      </c>
      <c r="BE1431" s="124" t="e">
        <f>REPLACE(INDEX(GroupVertices[Group], MATCH(Edges[[#This Row],[Vertex 1]],GroupVertices[Vertex],0)),1,1,"")</f>
        <v>#N/A</v>
      </c>
      <c r="BF1431" s="124" t="e">
        <f>REPLACE(INDEX(GroupVertices[Group], MATCH(Edges[[#This Row],[Vertex 2]],GroupVertices[Vertex],0)),1,1,"")</f>
        <v>#N/A</v>
      </c>
    </row>
    <row r="1432" spans="1:58" hidden="1" x14ac:dyDescent="0.25">
      <c r="A1432" s="64" t="s">
        <v>1123</v>
      </c>
      <c r="B1432" s="64" t="s">
        <v>1123</v>
      </c>
      <c r="C1432" s="65"/>
      <c r="D1432" s="66"/>
      <c r="E1432" s="67"/>
      <c r="F1432" s="68"/>
      <c r="G1432" s="65" t="str">
        <f>IF(Edges[[#This Row],[Vertex 1]]=Edges[[#This Row],[Vertex 2]],"HIDE","SHOW")</f>
        <v>HIDE</v>
      </c>
      <c r="H1432" s="69"/>
      <c r="I1432" s="70"/>
      <c r="J1432" s="70"/>
      <c r="K1432" s="34"/>
      <c r="L1432" s="77"/>
      <c r="M1432" s="77"/>
      <c r="N1432" s="72"/>
      <c r="O1432" s="79" t="s">
        <v>179</v>
      </c>
      <c r="P1432" s="81">
        <v>42853.284062500003</v>
      </c>
      <c r="Q1432" s="79" t="s">
        <v>2494</v>
      </c>
      <c r="R1432" s="82" t="s">
        <v>3662</v>
      </c>
      <c r="S1432" s="79" t="s">
        <v>4040</v>
      </c>
      <c r="T1432" s="79"/>
      <c r="U1432" s="79"/>
      <c r="V1432" s="82" t="s">
        <v>5439</v>
      </c>
      <c r="W1432" s="81">
        <v>42853.284062500003</v>
      </c>
      <c r="X1432" s="82" t="s">
        <v>6994</v>
      </c>
      <c r="Y1432" s="79"/>
      <c r="Z1432" s="79"/>
      <c r="AA1432" s="83" t="s">
        <v>9041</v>
      </c>
      <c r="AB1432" s="79"/>
      <c r="AC1432" s="79" t="b">
        <v>0</v>
      </c>
      <c r="AD1432" s="79">
        <v>0</v>
      </c>
      <c r="AE1432" s="83" t="s">
        <v>9915</v>
      </c>
      <c r="AF1432" s="79" t="b">
        <v>0</v>
      </c>
      <c r="AG1432" s="79" t="s">
        <v>9963</v>
      </c>
      <c r="AH1432" s="79"/>
      <c r="AI1432" s="83" t="s">
        <v>9915</v>
      </c>
      <c r="AJ1432" s="79" t="b">
        <v>0</v>
      </c>
      <c r="AK1432" s="79">
        <v>0</v>
      </c>
      <c r="AL1432" s="83" t="s">
        <v>9915</v>
      </c>
      <c r="AM1432" s="79" t="s">
        <v>10065</v>
      </c>
      <c r="AN1432" s="79" t="b">
        <v>0</v>
      </c>
      <c r="AO1432" s="83" t="s">
        <v>9041</v>
      </c>
      <c r="AP1432" s="79" t="s">
        <v>179</v>
      </c>
      <c r="AQ1432" s="79">
        <v>0</v>
      </c>
      <c r="AR1432" s="79">
        <v>0</v>
      </c>
      <c r="AS1432" s="79"/>
      <c r="AT1432" s="79"/>
      <c r="AU1432" s="79"/>
      <c r="AV1432" s="79"/>
      <c r="AW1432" s="79"/>
      <c r="AX1432" s="79"/>
      <c r="AY1432" s="79"/>
      <c r="AZ1432" s="79"/>
      <c r="BA1432">
        <v>8</v>
      </c>
      <c r="BB1432">
        <v>0</v>
      </c>
      <c r="BC1432" s="79" t="str">
        <f>IF(Edges[[#This Row],[Sentiment]]=0,"NEUTRAL",IF(Edges[[#This Row],[Sentiment]]=1,"POSITIVE",IF(Edges[[#This Row],[Sentiment]]=-1,"NEGATIVE")))</f>
        <v>NEUTRAL</v>
      </c>
      <c r="BD1432" s="79" t="str">
        <f>IF(Edges[[#This Row],[Vertex 1]]=Edges[[#This Row],[Vertex 2]],"HIDE","SHOW")</f>
        <v>HIDE</v>
      </c>
      <c r="BE1432" s="124" t="e">
        <f>REPLACE(INDEX(GroupVertices[Group], MATCH(Edges[[#This Row],[Vertex 1]],GroupVertices[Vertex],0)),1,1,"")</f>
        <v>#N/A</v>
      </c>
      <c r="BF1432" s="124" t="e">
        <f>REPLACE(INDEX(GroupVertices[Group], MATCH(Edges[[#This Row],[Vertex 2]],GroupVertices[Vertex],0)),1,1,"")</f>
        <v>#N/A</v>
      </c>
    </row>
    <row r="1433" spans="1:58" hidden="1" x14ac:dyDescent="0.25">
      <c r="A1433" s="64" t="s">
        <v>1123</v>
      </c>
      <c r="B1433" s="64" t="s">
        <v>1123</v>
      </c>
      <c r="C1433" s="65"/>
      <c r="D1433" s="66"/>
      <c r="E1433" s="67"/>
      <c r="F1433" s="68"/>
      <c r="G1433" s="65" t="str">
        <f>IF(Edges[[#This Row],[Vertex 1]]=Edges[[#This Row],[Vertex 2]],"HIDE","SHOW")</f>
        <v>HIDE</v>
      </c>
      <c r="H1433" s="69"/>
      <c r="I1433" s="70"/>
      <c r="J1433" s="70"/>
      <c r="K1433" s="34"/>
      <c r="L1433" s="77"/>
      <c r="M1433" s="77"/>
      <c r="N1433" s="72"/>
      <c r="O1433" s="79" t="s">
        <v>179</v>
      </c>
      <c r="P1433" s="81">
        <v>42853.813692129632</v>
      </c>
      <c r="Q1433" s="79" t="s">
        <v>2497</v>
      </c>
      <c r="R1433" s="82" t="s">
        <v>3662</v>
      </c>
      <c r="S1433" s="79" t="s">
        <v>4040</v>
      </c>
      <c r="T1433" s="79"/>
      <c r="U1433" s="79"/>
      <c r="V1433" s="82" t="s">
        <v>5439</v>
      </c>
      <c r="W1433" s="81">
        <v>42853.813692129632</v>
      </c>
      <c r="X1433" s="82" t="s">
        <v>6995</v>
      </c>
      <c r="Y1433" s="79"/>
      <c r="Z1433" s="79"/>
      <c r="AA1433" s="83" t="s">
        <v>9042</v>
      </c>
      <c r="AB1433" s="79"/>
      <c r="AC1433" s="79" t="b">
        <v>0</v>
      </c>
      <c r="AD1433" s="79">
        <v>0</v>
      </c>
      <c r="AE1433" s="83" t="s">
        <v>9915</v>
      </c>
      <c r="AF1433" s="79" t="b">
        <v>0</v>
      </c>
      <c r="AG1433" s="79" t="s">
        <v>9963</v>
      </c>
      <c r="AH1433" s="79"/>
      <c r="AI1433" s="83" t="s">
        <v>9915</v>
      </c>
      <c r="AJ1433" s="79" t="b">
        <v>0</v>
      </c>
      <c r="AK1433" s="79">
        <v>0</v>
      </c>
      <c r="AL1433" s="83" t="s">
        <v>9915</v>
      </c>
      <c r="AM1433" s="79" t="s">
        <v>10065</v>
      </c>
      <c r="AN1433" s="79" t="b">
        <v>0</v>
      </c>
      <c r="AO1433" s="83" t="s">
        <v>9042</v>
      </c>
      <c r="AP1433" s="79" t="s">
        <v>179</v>
      </c>
      <c r="AQ1433" s="79">
        <v>0</v>
      </c>
      <c r="AR1433" s="79">
        <v>0</v>
      </c>
      <c r="AS1433" s="79"/>
      <c r="AT1433" s="79"/>
      <c r="AU1433" s="79"/>
      <c r="AV1433" s="79"/>
      <c r="AW1433" s="79"/>
      <c r="AX1433" s="79"/>
      <c r="AY1433" s="79"/>
      <c r="AZ1433" s="79"/>
      <c r="BA1433">
        <v>8</v>
      </c>
      <c r="BB1433">
        <v>0</v>
      </c>
      <c r="BC1433" s="79" t="str">
        <f>IF(Edges[[#This Row],[Sentiment]]=0,"NEUTRAL",IF(Edges[[#This Row],[Sentiment]]=1,"POSITIVE",IF(Edges[[#This Row],[Sentiment]]=-1,"NEGATIVE")))</f>
        <v>NEUTRAL</v>
      </c>
      <c r="BD1433" s="79" t="str">
        <f>IF(Edges[[#This Row],[Vertex 1]]=Edges[[#This Row],[Vertex 2]],"HIDE","SHOW")</f>
        <v>HIDE</v>
      </c>
      <c r="BE1433" s="124" t="e">
        <f>REPLACE(INDEX(GroupVertices[Group], MATCH(Edges[[#This Row],[Vertex 1]],GroupVertices[Vertex],0)),1,1,"")</f>
        <v>#N/A</v>
      </c>
      <c r="BF1433" s="124" t="e">
        <f>REPLACE(INDEX(GroupVertices[Group], MATCH(Edges[[#This Row],[Vertex 2]],GroupVertices[Vertex],0)),1,1,"")</f>
        <v>#N/A</v>
      </c>
    </row>
    <row r="1434" spans="1:58" hidden="1" x14ac:dyDescent="0.25">
      <c r="A1434" s="64" t="s">
        <v>1123</v>
      </c>
      <c r="B1434" s="64" t="s">
        <v>1123</v>
      </c>
      <c r="C1434" s="65"/>
      <c r="D1434" s="66"/>
      <c r="E1434" s="67"/>
      <c r="F1434" s="68"/>
      <c r="G1434" s="65" t="str">
        <f>IF(Edges[[#This Row],[Vertex 1]]=Edges[[#This Row],[Vertex 2]],"HIDE","SHOW")</f>
        <v>HIDE</v>
      </c>
      <c r="H1434" s="69"/>
      <c r="I1434" s="70"/>
      <c r="J1434" s="70"/>
      <c r="K1434" s="34"/>
      <c r="L1434" s="77"/>
      <c r="M1434" s="77"/>
      <c r="N1434" s="72"/>
      <c r="O1434" s="79" t="s">
        <v>179</v>
      </c>
      <c r="P1434" s="81">
        <v>42854.106400462966</v>
      </c>
      <c r="Q1434" s="79" t="s">
        <v>2498</v>
      </c>
      <c r="R1434" s="82" t="s">
        <v>3607</v>
      </c>
      <c r="S1434" s="79" t="s">
        <v>4061</v>
      </c>
      <c r="T1434" s="79"/>
      <c r="U1434" s="79"/>
      <c r="V1434" s="82" t="s">
        <v>5439</v>
      </c>
      <c r="W1434" s="81">
        <v>42854.106400462966</v>
      </c>
      <c r="X1434" s="82" t="s">
        <v>6996</v>
      </c>
      <c r="Y1434" s="79"/>
      <c r="Z1434" s="79"/>
      <c r="AA1434" s="83" t="s">
        <v>9043</v>
      </c>
      <c r="AB1434" s="79"/>
      <c r="AC1434" s="79" t="b">
        <v>0</v>
      </c>
      <c r="AD1434" s="79">
        <v>0</v>
      </c>
      <c r="AE1434" s="83" t="s">
        <v>9915</v>
      </c>
      <c r="AF1434" s="79" t="b">
        <v>0</v>
      </c>
      <c r="AG1434" s="79" t="s">
        <v>9963</v>
      </c>
      <c r="AH1434" s="79"/>
      <c r="AI1434" s="83" t="s">
        <v>9915</v>
      </c>
      <c r="AJ1434" s="79" t="b">
        <v>0</v>
      </c>
      <c r="AK1434" s="79">
        <v>0</v>
      </c>
      <c r="AL1434" s="83" t="s">
        <v>9915</v>
      </c>
      <c r="AM1434" s="79" t="s">
        <v>10065</v>
      </c>
      <c r="AN1434" s="79" t="b">
        <v>0</v>
      </c>
      <c r="AO1434" s="83" t="s">
        <v>9043</v>
      </c>
      <c r="AP1434" s="79" t="s">
        <v>179</v>
      </c>
      <c r="AQ1434" s="79">
        <v>0</v>
      </c>
      <c r="AR1434" s="79">
        <v>0</v>
      </c>
      <c r="AS1434" s="79"/>
      <c r="AT1434" s="79"/>
      <c r="AU1434" s="79"/>
      <c r="AV1434" s="79"/>
      <c r="AW1434" s="79"/>
      <c r="AX1434" s="79"/>
      <c r="AY1434" s="79"/>
      <c r="AZ1434" s="79"/>
      <c r="BA1434">
        <v>8</v>
      </c>
      <c r="BB1434">
        <v>0</v>
      </c>
      <c r="BC1434" s="79" t="str">
        <f>IF(Edges[[#This Row],[Sentiment]]=0,"NEUTRAL",IF(Edges[[#This Row],[Sentiment]]=1,"POSITIVE",IF(Edges[[#This Row],[Sentiment]]=-1,"NEGATIVE")))</f>
        <v>NEUTRAL</v>
      </c>
      <c r="BD1434" s="79" t="str">
        <f>IF(Edges[[#This Row],[Vertex 1]]=Edges[[#This Row],[Vertex 2]],"HIDE","SHOW")</f>
        <v>HIDE</v>
      </c>
      <c r="BE1434" s="124" t="e">
        <f>REPLACE(INDEX(GroupVertices[Group], MATCH(Edges[[#This Row],[Vertex 1]],GroupVertices[Vertex],0)),1,1,"")</f>
        <v>#N/A</v>
      </c>
      <c r="BF1434" s="124" t="e">
        <f>REPLACE(INDEX(GroupVertices[Group], MATCH(Edges[[#This Row],[Vertex 2]],GroupVertices[Vertex],0)),1,1,"")</f>
        <v>#N/A</v>
      </c>
    </row>
    <row r="1435" spans="1:58" hidden="1" x14ac:dyDescent="0.25">
      <c r="A1435" s="64" t="s">
        <v>1123</v>
      </c>
      <c r="B1435" s="64" t="s">
        <v>1123</v>
      </c>
      <c r="C1435" s="65"/>
      <c r="D1435" s="66"/>
      <c r="E1435" s="67"/>
      <c r="F1435" s="68"/>
      <c r="G1435" s="65" t="str">
        <f>IF(Edges[[#This Row],[Vertex 1]]=Edges[[#This Row],[Vertex 2]],"HIDE","SHOW")</f>
        <v>HIDE</v>
      </c>
      <c r="H1435" s="69"/>
      <c r="I1435" s="70"/>
      <c r="J1435" s="70"/>
      <c r="K1435" s="34"/>
      <c r="L1435" s="77"/>
      <c r="M1435" s="77"/>
      <c r="N1435" s="72"/>
      <c r="O1435" s="79" t="s">
        <v>179</v>
      </c>
      <c r="P1435" s="81">
        <v>42854.3359375</v>
      </c>
      <c r="Q1435" s="79" t="s">
        <v>2499</v>
      </c>
      <c r="R1435" s="82" t="s">
        <v>3652</v>
      </c>
      <c r="S1435" s="79" t="s">
        <v>4040</v>
      </c>
      <c r="T1435" s="79"/>
      <c r="U1435" s="79"/>
      <c r="V1435" s="82" t="s">
        <v>5439</v>
      </c>
      <c r="W1435" s="81">
        <v>42854.3359375</v>
      </c>
      <c r="X1435" s="82" t="s">
        <v>6997</v>
      </c>
      <c r="Y1435" s="79"/>
      <c r="Z1435" s="79"/>
      <c r="AA1435" s="83" t="s">
        <v>9044</v>
      </c>
      <c r="AB1435" s="79"/>
      <c r="AC1435" s="79" t="b">
        <v>0</v>
      </c>
      <c r="AD1435" s="79">
        <v>0</v>
      </c>
      <c r="AE1435" s="83" t="s">
        <v>9915</v>
      </c>
      <c r="AF1435" s="79" t="b">
        <v>0</v>
      </c>
      <c r="AG1435" s="79" t="s">
        <v>9963</v>
      </c>
      <c r="AH1435" s="79"/>
      <c r="AI1435" s="83" t="s">
        <v>9915</v>
      </c>
      <c r="AJ1435" s="79" t="b">
        <v>0</v>
      </c>
      <c r="AK1435" s="79">
        <v>0</v>
      </c>
      <c r="AL1435" s="83" t="s">
        <v>9915</v>
      </c>
      <c r="AM1435" s="79" t="s">
        <v>10065</v>
      </c>
      <c r="AN1435" s="79" t="b">
        <v>0</v>
      </c>
      <c r="AO1435" s="83" t="s">
        <v>9044</v>
      </c>
      <c r="AP1435" s="79" t="s">
        <v>179</v>
      </c>
      <c r="AQ1435" s="79">
        <v>0</v>
      </c>
      <c r="AR1435" s="79">
        <v>0</v>
      </c>
      <c r="AS1435" s="79"/>
      <c r="AT1435" s="79"/>
      <c r="AU1435" s="79"/>
      <c r="AV1435" s="79"/>
      <c r="AW1435" s="79"/>
      <c r="AX1435" s="79"/>
      <c r="AY1435" s="79"/>
      <c r="AZ1435" s="79"/>
      <c r="BA1435">
        <v>8</v>
      </c>
      <c r="BB1435">
        <v>0</v>
      </c>
      <c r="BC1435" s="79" t="str">
        <f>IF(Edges[[#This Row],[Sentiment]]=0,"NEUTRAL",IF(Edges[[#This Row],[Sentiment]]=1,"POSITIVE",IF(Edges[[#This Row],[Sentiment]]=-1,"NEGATIVE")))</f>
        <v>NEUTRAL</v>
      </c>
      <c r="BD1435" s="79" t="str">
        <f>IF(Edges[[#This Row],[Vertex 1]]=Edges[[#This Row],[Vertex 2]],"HIDE","SHOW")</f>
        <v>HIDE</v>
      </c>
      <c r="BE1435" s="124" t="e">
        <f>REPLACE(INDEX(GroupVertices[Group], MATCH(Edges[[#This Row],[Vertex 1]],GroupVertices[Vertex],0)),1,1,"")</f>
        <v>#N/A</v>
      </c>
      <c r="BF1435" s="124" t="e">
        <f>REPLACE(INDEX(GroupVertices[Group], MATCH(Edges[[#This Row],[Vertex 2]],GroupVertices[Vertex],0)),1,1,"")</f>
        <v>#N/A</v>
      </c>
    </row>
    <row r="1436" spans="1:58" x14ac:dyDescent="0.25">
      <c r="A1436" s="64" t="s">
        <v>1124</v>
      </c>
      <c r="B1436" s="64" t="s">
        <v>1229</v>
      </c>
      <c r="C1436" s="65"/>
      <c r="D1436" s="66"/>
      <c r="E1436" s="67"/>
      <c r="F1436" s="68"/>
      <c r="G1436" s="65" t="str">
        <f>IF(Edges[[#This Row],[Vertex 1]]=Edges[[#This Row],[Vertex 2]],"HIDE","SHOW")</f>
        <v>SHOW</v>
      </c>
      <c r="H1436" s="69"/>
      <c r="I1436" s="70"/>
      <c r="J1436" s="70"/>
      <c r="K1436" s="34" t="s">
        <v>65</v>
      </c>
      <c r="L1436" s="77">
        <v>1436</v>
      </c>
      <c r="M1436" s="77"/>
      <c r="N1436" s="72"/>
      <c r="O1436" s="79" t="s">
        <v>1646</v>
      </c>
      <c r="P1436" s="81">
        <v>42854.337511574071</v>
      </c>
      <c r="Q1436" s="79" t="s">
        <v>2481</v>
      </c>
      <c r="R1436" s="82" t="s">
        <v>3652</v>
      </c>
      <c r="S1436" s="79" t="s">
        <v>4040</v>
      </c>
      <c r="T1436" s="79"/>
      <c r="U1436" s="82" t="s">
        <v>4642</v>
      </c>
      <c r="V1436" s="82" t="s">
        <v>4642</v>
      </c>
      <c r="W1436" s="81">
        <v>42854.337511574071</v>
      </c>
      <c r="X1436" s="82" t="s">
        <v>6998</v>
      </c>
      <c r="Y1436" s="79"/>
      <c r="Z1436" s="79"/>
      <c r="AA1436" s="83" t="s">
        <v>9045</v>
      </c>
      <c r="AB1436" s="79"/>
      <c r="AC1436" s="79" t="b">
        <v>0</v>
      </c>
      <c r="AD1436" s="79">
        <v>0</v>
      </c>
      <c r="AE1436" s="83" t="s">
        <v>9915</v>
      </c>
      <c r="AF1436" s="79" t="b">
        <v>0</v>
      </c>
      <c r="AG1436" s="79" t="s">
        <v>9963</v>
      </c>
      <c r="AH1436" s="79"/>
      <c r="AI1436" s="83" t="s">
        <v>9915</v>
      </c>
      <c r="AJ1436" s="79" t="b">
        <v>0</v>
      </c>
      <c r="AK1436" s="79">
        <v>8</v>
      </c>
      <c r="AL1436" s="83" t="s">
        <v>9206</v>
      </c>
      <c r="AM1436" s="79" t="s">
        <v>9991</v>
      </c>
      <c r="AN1436" s="79" t="b">
        <v>0</v>
      </c>
      <c r="AO1436" s="83" t="s">
        <v>9206</v>
      </c>
      <c r="AP1436" s="79" t="s">
        <v>179</v>
      </c>
      <c r="AQ1436" s="79">
        <v>0</v>
      </c>
      <c r="AR1436" s="79">
        <v>0</v>
      </c>
      <c r="AS1436" s="79"/>
      <c r="AT1436" s="79"/>
      <c r="AU1436" s="79"/>
      <c r="AV1436" s="79"/>
      <c r="AW1436" s="79"/>
      <c r="AX1436" s="79"/>
      <c r="AY1436" s="79"/>
      <c r="AZ1436" s="79"/>
      <c r="BA1436">
        <v>1</v>
      </c>
      <c r="BB1436">
        <v>0</v>
      </c>
      <c r="BC1436" s="79" t="str">
        <f>IF(Edges[[#This Row],[Sentiment]]=0,"NEUTRAL",IF(Edges[[#This Row],[Sentiment]]=1,"POSITIVE",IF(Edges[[#This Row],[Sentiment]]=-1,"NEGATIVE")))</f>
        <v>NEUTRAL</v>
      </c>
      <c r="BD1436" s="79" t="str">
        <f>IF(Edges[[#This Row],[Vertex 1]]=Edges[[#This Row],[Vertex 2]],"HIDE","SHOW")</f>
        <v>SHOW</v>
      </c>
      <c r="BE1436" s="78" t="str">
        <f>REPLACE(INDEX(GroupVertices[Group], MATCH(Edges[[#This Row],[Vertex 1]],GroupVertices[Vertex],0)),1,1,"")</f>
        <v>EUTRAL</v>
      </c>
      <c r="BF1436" s="78" t="str">
        <f>REPLACE(INDEX(GroupVertices[Group], MATCH(Edges[[#This Row],[Vertex 2]],GroupVertices[Vertex],0)),1,1,"")</f>
        <v>EUTRAL</v>
      </c>
    </row>
    <row r="1437" spans="1:58" x14ac:dyDescent="0.25">
      <c r="A1437" s="64" t="s">
        <v>1125</v>
      </c>
      <c r="B1437" s="64" t="s">
        <v>1229</v>
      </c>
      <c r="C1437" s="65"/>
      <c r="D1437" s="66"/>
      <c r="E1437" s="67"/>
      <c r="F1437" s="68"/>
      <c r="G1437" s="65" t="str">
        <f>IF(Edges[[#This Row],[Vertex 1]]=Edges[[#This Row],[Vertex 2]],"HIDE","SHOW")</f>
        <v>SHOW</v>
      </c>
      <c r="H1437" s="69"/>
      <c r="I1437" s="70"/>
      <c r="J1437" s="70"/>
      <c r="K1437" s="34" t="s">
        <v>65</v>
      </c>
      <c r="L1437" s="77">
        <v>1437</v>
      </c>
      <c r="M1437" s="77"/>
      <c r="N1437" s="72"/>
      <c r="O1437" s="79" t="s">
        <v>1646</v>
      </c>
      <c r="P1437" s="81">
        <v>42854.33861111111</v>
      </c>
      <c r="Q1437" s="79" t="s">
        <v>2481</v>
      </c>
      <c r="R1437" s="82" t="s">
        <v>3652</v>
      </c>
      <c r="S1437" s="79" t="s">
        <v>4040</v>
      </c>
      <c r="T1437" s="79"/>
      <c r="U1437" s="82" t="s">
        <v>4642</v>
      </c>
      <c r="V1437" s="82" t="s">
        <v>4642</v>
      </c>
      <c r="W1437" s="81">
        <v>42854.33861111111</v>
      </c>
      <c r="X1437" s="82" t="s">
        <v>6999</v>
      </c>
      <c r="Y1437" s="79"/>
      <c r="Z1437" s="79"/>
      <c r="AA1437" s="83" t="s">
        <v>9046</v>
      </c>
      <c r="AB1437" s="79"/>
      <c r="AC1437" s="79" t="b">
        <v>0</v>
      </c>
      <c r="AD1437" s="79">
        <v>0</v>
      </c>
      <c r="AE1437" s="83" t="s">
        <v>9915</v>
      </c>
      <c r="AF1437" s="79" t="b">
        <v>0</v>
      </c>
      <c r="AG1437" s="79" t="s">
        <v>9963</v>
      </c>
      <c r="AH1437" s="79"/>
      <c r="AI1437" s="83" t="s">
        <v>9915</v>
      </c>
      <c r="AJ1437" s="79" t="b">
        <v>0</v>
      </c>
      <c r="AK1437" s="79">
        <v>8</v>
      </c>
      <c r="AL1437" s="83" t="s">
        <v>9206</v>
      </c>
      <c r="AM1437" s="79" t="s">
        <v>9991</v>
      </c>
      <c r="AN1437" s="79" t="b">
        <v>0</v>
      </c>
      <c r="AO1437" s="83" t="s">
        <v>9206</v>
      </c>
      <c r="AP1437" s="79" t="s">
        <v>179</v>
      </c>
      <c r="AQ1437" s="79">
        <v>0</v>
      </c>
      <c r="AR1437" s="79">
        <v>0</v>
      </c>
      <c r="AS1437" s="79"/>
      <c r="AT1437" s="79"/>
      <c r="AU1437" s="79"/>
      <c r="AV1437" s="79"/>
      <c r="AW1437" s="79"/>
      <c r="AX1437" s="79"/>
      <c r="AY1437" s="79"/>
      <c r="AZ1437" s="79"/>
      <c r="BA1437">
        <v>1</v>
      </c>
      <c r="BB1437">
        <v>0</v>
      </c>
      <c r="BC1437" s="79" t="str">
        <f>IF(Edges[[#This Row],[Sentiment]]=0,"NEUTRAL",IF(Edges[[#This Row],[Sentiment]]=1,"POSITIVE",IF(Edges[[#This Row],[Sentiment]]=-1,"NEGATIVE")))</f>
        <v>NEUTRAL</v>
      </c>
      <c r="BD1437" s="79" t="str">
        <f>IF(Edges[[#This Row],[Vertex 1]]=Edges[[#This Row],[Vertex 2]],"HIDE","SHOW")</f>
        <v>SHOW</v>
      </c>
      <c r="BE1437" s="78" t="str">
        <f>REPLACE(INDEX(GroupVertices[Group], MATCH(Edges[[#This Row],[Vertex 1]],GroupVertices[Vertex],0)),1,1,"")</f>
        <v>EUTRAL</v>
      </c>
      <c r="BF1437" s="78" t="str">
        <f>REPLACE(INDEX(GroupVertices[Group], MATCH(Edges[[#This Row],[Vertex 2]],GroupVertices[Vertex],0)),1,1,"")</f>
        <v>EUTRAL</v>
      </c>
    </row>
    <row r="1438" spans="1:58" x14ac:dyDescent="0.25">
      <c r="A1438" s="64" t="s">
        <v>1126</v>
      </c>
      <c r="B1438" s="64" t="s">
        <v>1349</v>
      </c>
      <c r="C1438" s="65"/>
      <c r="D1438" s="66"/>
      <c r="E1438" s="67"/>
      <c r="F1438" s="68"/>
      <c r="G1438" s="65" t="str">
        <f>IF(Edges[[#This Row],[Vertex 1]]=Edges[[#This Row],[Vertex 2]],"HIDE","SHOW")</f>
        <v>SHOW</v>
      </c>
      <c r="H1438" s="69"/>
      <c r="I1438" s="70"/>
      <c r="J1438" s="70"/>
      <c r="K1438" s="34" t="s">
        <v>65</v>
      </c>
      <c r="L1438" s="77">
        <v>1438</v>
      </c>
      <c r="M1438" s="77"/>
      <c r="N1438" s="72"/>
      <c r="O1438" s="79" t="s">
        <v>1646</v>
      </c>
      <c r="P1438" s="81">
        <v>42854.339884259258</v>
      </c>
      <c r="Q1438" s="79" t="s">
        <v>2500</v>
      </c>
      <c r="R1438" s="82" t="s">
        <v>3663</v>
      </c>
      <c r="S1438" s="79" t="s">
        <v>4041</v>
      </c>
      <c r="T1438" s="79"/>
      <c r="U1438" s="79"/>
      <c r="V1438" s="82" t="s">
        <v>5440</v>
      </c>
      <c r="W1438" s="81">
        <v>42854.339884259258</v>
      </c>
      <c r="X1438" s="82" t="s">
        <v>7000</v>
      </c>
      <c r="Y1438" s="79"/>
      <c r="Z1438" s="79"/>
      <c r="AA1438" s="83" t="s">
        <v>9047</v>
      </c>
      <c r="AB1438" s="79"/>
      <c r="AC1438" s="79" t="b">
        <v>0</v>
      </c>
      <c r="AD1438" s="79">
        <v>0</v>
      </c>
      <c r="AE1438" s="83" t="s">
        <v>9915</v>
      </c>
      <c r="AF1438" s="79" t="b">
        <v>0</v>
      </c>
      <c r="AG1438" s="79" t="s">
        <v>9970</v>
      </c>
      <c r="AH1438" s="79"/>
      <c r="AI1438" s="83" t="s">
        <v>9915</v>
      </c>
      <c r="AJ1438" s="79" t="b">
        <v>0</v>
      </c>
      <c r="AK1438" s="79">
        <v>0</v>
      </c>
      <c r="AL1438" s="83" t="s">
        <v>9915</v>
      </c>
      <c r="AM1438" s="79" t="s">
        <v>9990</v>
      </c>
      <c r="AN1438" s="79" t="b">
        <v>0</v>
      </c>
      <c r="AO1438" s="83" t="s">
        <v>9047</v>
      </c>
      <c r="AP1438" s="79" t="s">
        <v>179</v>
      </c>
      <c r="AQ1438" s="79">
        <v>0</v>
      </c>
      <c r="AR1438" s="79">
        <v>0</v>
      </c>
      <c r="AS1438" s="79"/>
      <c r="AT1438" s="79"/>
      <c r="AU1438" s="79"/>
      <c r="AV1438" s="79"/>
      <c r="AW1438" s="79"/>
      <c r="AX1438" s="79"/>
      <c r="AY1438" s="79"/>
      <c r="AZ1438" s="79"/>
      <c r="BA1438">
        <v>1</v>
      </c>
      <c r="BB1438">
        <v>0</v>
      </c>
      <c r="BC1438" s="79" t="str">
        <f>IF(Edges[[#This Row],[Sentiment]]=0,"NEUTRAL",IF(Edges[[#This Row],[Sentiment]]=1,"POSITIVE",IF(Edges[[#This Row],[Sentiment]]=-1,"NEGATIVE")))</f>
        <v>NEUTRAL</v>
      </c>
      <c r="BD1438" s="79" t="str">
        <f>IF(Edges[[#This Row],[Vertex 1]]=Edges[[#This Row],[Vertex 2]],"HIDE","SHOW")</f>
        <v>SHOW</v>
      </c>
      <c r="BE1438" s="78" t="str">
        <f>REPLACE(INDEX(GroupVertices[Group], MATCH(Edges[[#This Row],[Vertex 1]],GroupVertices[Vertex],0)),1,1,"")</f>
        <v>EUTRAL</v>
      </c>
      <c r="BF1438" s="78" t="str">
        <f>REPLACE(INDEX(GroupVertices[Group], MATCH(Edges[[#This Row],[Vertex 2]],GroupVertices[Vertex],0)),1,1,"")</f>
        <v>EUTRAL</v>
      </c>
    </row>
    <row r="1439" spans="1:58" hidden="1" x14ac:dyDescent="0.25">
      <c r="A1439" s="64" t="s">
        <v>1127</v>
      </c>
      <c r="B1439" s="64" t="s">
        <v>1127</v>
      </c>
      <c r="C1439" s="65"/>
      <c r="D1439" s="66"/>
      <c r="E1439" s="67"/>
      <c r="F1439" s="68"/>
      <c r="G1439" s="65" t="str">
        <f>IF(Edges[[#This Row],[Vertex 1]]=Edges[[#This Row],[Vertex 2]],"HIDE","SHOW")</f>
        <v>HIDE</v>
      </c>
      <c r="H1439" s="69"/>
      <c r="I1439" s="70"/>
      <c r="J1439" s="70"/>
      <c r="K1439" s="34"/>
      <c r="L1439" s="77"/>
      <c r="M1439" s="77"/>
      <c r="N1439" s="72"/>
      <c r="O1439" s="79" t="s">
        <v>179</v>
      </c>
      <c r="P1439" s="81">
        <v>42854.340277777781</v>
      </c>
      <c r="Q1439" s="79" t="s">
        <v>2501</v>
      </c>
      <c r="R1439" s="82" t="s">
        <v>3664</v>
      </c>
      <c r="S1439" s="79" t="s">
        <v>4022</v>
      </c>
      <c r="T1439" s="79"/>
      <c r="U1439" s="79"/>
      <c r="V1439" s="82" t="s">
        <v>5441</v>
      </c>
      <c r="W1439" s="81">
        <v>42854.340277777781</v>
      </c>
      <c r="X1439" s="82" t="s">
        <v>7001</v>
      </c>
      <c r="Y1439" s="79"/>
      <c r="Z1439" s="79"/>
      <c r="AA1439" s="83" t="s">
        <v>9048</v>
      </c>
      <c r="AB1439" s="79"/>
      <c r="AC1439" s="79" t="b">
        <v>0</v>
      </c>
      <c r="AD1439" s="79">
        <v>0</v>
      </c>
      <c r="AE1439" s="83" t="s">
        <v>9915</v>
      </c>
      <c r="AF1439" s="79" t="b">
        <v>0</v>
      </c>
      <c r="AG1439" s="79" t="s">
        <v>9963</v>
      </c>
      <c r="AH1439" s="79"/>
      <c r="AI1439" s="83" t="s">
        <v>9915</v>
      </c>
      <c r="AJ1439" s="79" t="b">
        <v>0</v>
      </c>
      <c r="AK1439" s="79">
        <v>0</v>
      </c>
      <c r="AL1439" s="83" t="s">
        <v>9915</v>
      </c>
      <c r="AM1439" s="79" t="s">
        <v>10052</v>
      </c>
      <c r="AN1439" s="79" t="b">
        <v>0</v>
      </c>
      <c r="AO1439" s="83" t="s">
        <v>9048</v>
      </c>
      <c r="AP1439" s="79" t="s">
        <v>179</v>
      </c>
      <c r="AQ1439" s="79">
        <v>0</v>
      </c>
      <c r="AR1439" s="79">
        <v>0</v>
      </c>
      <c r="AS1439" s="79"/>
      <c r="AT1439" s="79"/>
      <c r="AU1439" s="79"/>
      <c r="AV1439" s="79"/>
      <c r="AW1439" s="79"/>
      <c r="AX1439" s="79"/>
      <c r="AY1439" s="79"/>
      <c r="AZ1439" s="79"/>
      <c r="BA1439">
        <v>1</v>
      </c>
      <c r="BB1439">
        <v>0</v>
      </c>
      <c r="BC1439" s="79" t="str">
        <f>IF(Edges[[#This Row],[Sentiment]]=0,"NEUTRAL",IF(Edges[[#This Row],[Sentiment]]=1,"POSITIVE",IF(Edges[[#This Row],[Sentiment]]=-1,"NEGATIVE")))</f>
        <v>NEUTRAL</v>
      </c>
      <c r="BD1439" s="79" t="str">
        <f>IF(Edges[[#This Row],[Vertex 1]]=Edges[[#This Row],[Vertex 2]],"HIDE","SHOW")</f>
        <v>HIDE</v>
      </c>
      <c r="BE1439" s="124" t="e">
        <f>REPLACE(INDEX(GroupVertices[Group], MATCH(Edges[[#This Row],[Vertex 1]],GroupVertices[Vertex],0)),1,1,"")</f>
        <v>#N/A</v>
      </c>
      <c r="BF1439" s="124" t="e">
        <f>REPLACE(INDEX(GroupVertices[Group], MATCH(Edges[[#This Row],[Vertex 2]],GroupVertices[Vertex],0)),1,1,"")</f>
        <v>#N/A</v>
      </c>
    </row>
    <row r="1440" spans="1:58" hidden="1" x14ac:dyDescent="0.25">
      <c r="A1440" s="64" t="s">
        <v>1128</v>
      </c>
      <c r="B1440" s="64" t="s">
        <v>1128</v>
      </c>
      <c r="C1440" s="65"/>
      <c r="D1440" s="66"/>
      <c r="E1440" s="67"/>
      <c r="F1440" s="68"/>
      <c r="G1440" s="65" t="str">
        <f>IF(Edges[[#This Row],[Vertex 1]]=Edges[[#This Row],[Vertex 2]],"HIDE","SHOW")</f>
        <v>HIDE</v>
      </c>
      <c r="H1440" s="69"/>
      <c r="I1440" s="70"/>
      <c r="J1440" s="70"/>
      <c r="K1440" s="34"/>
      <c r="L1440" s="77"/>
      <c r="M1440" s="77"/>
      <c r="N1440" s="72"/>
      <c r="O1440" s="79" t="s">
        <v>179</v>
      </c>
      <c r="P1440" s="81">
        <v>42853.576863425929</v>
      </c>
      <c r="Q1440" s="79" t="s">
        <v>2502</v>
      </c>
      <c r="R1440" s="79" t="s">
        <v>3665</v>
      </c>
      <c r="S1440" s="79" t="s">
        <v>4193</v>
      </c>
      <c r="T1440" s="79" t="s">
        <v>4380</v>
      </c>
      <c r="U1440" s="79"/>
      <c r="V1440" s="82" t="s">
        <v>5442</v>
      </c>
      <c r="W1440" s="81">
        <v>42853.576863425929</v>
      </c>
      <c r="X1440" s="82" t="s">
        <v>7002</v>
      </c>
      <c r="Y1440" s="79"/>
      <c r="Z1440" s="79"/>
      <c r="AA1440" s="83" t="s">
        <v>9049</v>
      </c>
      <c r="AB1440" s="79"/>
      <c r="AC1440" s="79" t="b">
        <v>0</v>
      </c>
      <c r="AD1440" s="79">
        <v>2</v>
      </c>
      <c r="AE1440" s="83" t="s">
        <v>9915</v>
      </c>
      <c r="AF1440" s="79" t="b">
        <v>0</v>
      </c>
      <c r="AG1440" s="79" t="s">
        <v>9964</v>
      </c>
      <c r="AH1440" s="79"/>
      <c r="AI1440" s="83" t="s">
        <v>9915</v>
      </c>
      <c r="AJ1440" s="79" t="b">
        <v>0</v>
      </c>
      <c r="AK1440" s="79">
        <v>1</v>
      </c>
      <c r="AL1440" s="83" t="s">
        <v>9915</v>
      </c>
      <c r="AM1440" s="79" t="s">
        <v>9990</v>
      </c>
      <c r="AN1440" s="79" t="b">
        <v>1</v>
      </c>
      <c r="AO1440" s="83" t="s">
        <v>9049</v>
      </c>
      <c r="AP1440" s="79" t="s">
        <v>179</v>
      </c>
      <c r="AQ1440" s="79">
        <v>0</v>
      </c>
      <c r="AR1440" s="79">
        <v>0</v>
      </c>
      <c r="AS1440" s="79"/>
      <c r="AT1440" s="79"/>
      <c r="AU1440" s="79"/>
      <c r="AV1440" s="79"/>
      <c r="AW1440" s="79"/>
      <c r="AX1440" s="79"/>
      <c r="AY1440" s="79"/>
      <c r="AZ1440" s="79"/>
      <c r="BA1440">
        <v>2</v>
      </c>
      <c r="BB1440">
        <v>0</v>
      </c>
      <c r="BC1440" s="79" t="str">
        <f>IF(Edges[[#This Row],[Sentiment]]=0,"NEUTRAL",IF(Edges[[#This Row],[Sentiment]]=1,"POSITIVE",IF(Edges[[#This Row],[Sentiment]]=-1,"NEGATIVE")))</f>
        <v>NEUTRAL</v>
      </c>
      <c r="BD1440" s="79" t="str">
        <f>IF(Edges[[#This Row],[Vertex 1]]=Edges[[#This Row],[Vertex 2]],"HIDE","SHOW")</f>
        <v>HIDE</v>
      </c>
      <c r="BE1440" s="124" t="str">
        <f>REPLACE(INDEX(GroupVertices[Group], MATCH(Edges[[#This Row],[Vertex 1]],GroupVertices[Vertex],0)),1,1,"")</f>
        <v>eneral</v>
      </c>
      <c r="BF1440" s="124" t="str">
        <f>REPLACE(INDEX(GroupVertices[Group], MATCH(Edges[[#This Row],[Vertex 2]],GroupVertices[Vertex],0)),1,1,"")</f>
        <v>eneral</v>
      </c>
    </row>
    <row r="1441" spans="1:58" hidden="1" x14ac:dyDescent="0.25">
      <c r="A1441" s="64" t="s">
        <v>1128</v>
      </c>
      <c r="B1441" s="64" t="s">
        <v>1128</v>
      </c>
      <c r="C1441" s="65"/>
      <c r="D1441" s="66"/>
      <c r="E1441" s="67"/>
      <c r="F1441" s="68"/>
      <c r="G1441" s="65" t="str">
        <f>IF(Edges[[#This Row],[Vertex 1]]=Edges[[#This Row],[Vertex 2]],"HIDE","SHOW")</f>
        <v>HIDE</v>
      </c>
      <c r="H1441" s="69"/>
      <c r="I1441" s="70"/>
      <c r="J1441" s="70"/>
      <c r="K1441" s="34"/>
      <c r="L1441" s="77"/>
      <c r="M1441" s="77"/>
      <c r="N1441" s="72"/>
      <c r="O1441" s="79" t="s">
        <v>179</v>
      </c>
      <c r="P1441" s="81">
        <v>42854.342928240738</v>
      </c>
      <c r="Q1441" s="79" t="s">
        <v>2503</v>
      </c>
      <c r="R1441" s="79" t="s">
        <v>3666</v>
      </c>
      <c r="S1441" s="79" t="s">
        <v>4193</v>
      </c>
      <c r="T1441" s="79" t="s">
        <v>1544</v>
      </c>
      <c r="U1441" s="79"/>
      <c r="V1441" s="82" t="s">
        <v>5442</v>
      </c>
      <c r="W1441" s="81">
        <v>42854.342928240738</v>
      </c>
      <c r="X1441" s="82" t="s">
        <v>7003</v>
      </c>
      <c r="Y1441" s="79"/>
      <c r="Z1441" s="79"/>
      <c r="AA1441" s="83" t="s">
        <v>9050</v>
      </c>
      <c r="AB1441" s="79"/>
      <c r="AC1441" s="79" t="b">
        <v>0</v>
      </c>
      <c r="AD1441" s="79">
        <v>2</v>
      </c>
      <c r="AE1441" s="83" t="s">
        <v>9915</v>
      </c>
      <c r="AF1441" s="79" t="b">
        <v>0</v>
      </c>
      <c r="AG1441" s="79" t="s">
        <v>9964</v>
      </c>
      <c r="AH1441" s="79"/>
      <c r="AI1441" s="83" t="s">
        <v>9915</v>
      </c>
      <c r="AJ1441" s="79" t="b">
        <v>0</v>
      </c>
      <c r="AK1441" s="79">
        <v>0</v>
      </c>
      <c r="AL1441" s="83" t="s">
        <v>9915</v>
      </c>
      <c r="AM1441" s="79" t="s">
        <v>9990</v>
      </c>
      <c r="AN1441" s="79" t="b">
        <v>1</v>
      </c>
      <c r="AO1441" s="83" t="s">
        <v>9050</v>
      </c>
      <c r="AP1441" s="79" t="s">
        <v>179</v>
      </c>
      <c r="AQ1441" s="79">
        <v>0</v>
      </c>
      <c r="AR1441" s="79">
        <v>0</v>
      </c>
      <c r="AS1441" s="79"/>
      <c r="AT1441" s="79"/>
      <c r="AU1441" s="79"/>
      <c r="AV1441" s="79"/>
      <c r="AW1441" s="79"/>
      <c r="AX1441" s="79"/>
      <c r="AY1441" s="79"/>
      <c r="AZ1441" s="79"/>
      <c r="BA1441">
        <v>2</v>
      </c>
      <c r="BB1441">
        <v>0</v>
      </c>
      <c r="BC1441" s="79" t="str">
        <f>IF(Edges[[#This Row],[Sentiment]]=0,"NEUTRAL",IF(Edges[[#This Row],[Sentiment]]=1,"POSITIVE",IF(Edges[[#This Row],[Sentiment]]=-1,"NEGATIVE")))</f>
        <v>NEUTRAL</v>
      </c>
      <c r="BD1441" s="79" t="str">
        <f>IF(Edges[[#This Row],[Vertex 1]]=Edges[[#This Row],[Vertex 2]],"HIDE","SHOW")</f>
        <v>HIDE</v>
      </c>
      <c r="BE1441" s="124" t="str">
        <f>REPLACE(INDEX(GroupVertices[Group], MATCH(Edges[[#This Row],[Vertex 1]],GroupVertices[Vertex],0)),1,1,"")</f>
        <v>eneral</v>
      </c>
      <c r="BF1441" s="124" t="str">
        <f>REPLACE(INDEX(GroupVertices[Group], MATCH(Edges[[#This Row],[Vertex 2]],GroupVertices[Vertex],0)),1,1,"")</f>
        <v>eneral</v>
      </c>
    </row>
    <row r="1442" spans="1:58" hidden="1" x14ac:dyDescent="0.25">
      <c r="A1442" s="64" t="s">
        <v>1129</v>
      </c>
      <c r="B1442" s="64" t="s">
        <v>1129</v>
      </c>
      <c r="C1442" s="65"/>
      <c r="D1442" s="66"/>
      <c r="E1442" s="67"/>
      <c r="F1442" s="68"/>
      <c r="G1442" s="65" t="str">
        <f>IF(Edges[[#This Row],[Vertex 1]]=Edges[[#This Row],[Vertex 2]],"HIDE","SHOW")</f>
        <v>HIDE</v>
      </c>
      <c r="H1442" s="69"/>
      <c r="I1442" s="70"/>
      <c r="J1442" s="70"/>
      <c r="K1442" s="34"/>
      <c r="L1442" s="77"/>
      <c r="M1442" s="77"/>
      <c r="N1442" s="72"/>
      <c r="O1442" s="79" t="s">
        <v>179</v>
      </c>
      <c r="P1442" s="81">
        <v>42853.500740740739</v>
      </c>
      <c r="Q1442" s="79" t="s">
        <v>2504</v>
      </c>
      <c r="R1442" s="82" t="s">
        <v>3539</v>
      </c>
      <c r="S1442" s="79" t="s">
        <v>4033</v>
      </c>
      <c r="T1442" s="79"/>
      <c r="U1442" s="79"/>
      <c r="V1442" s="82" t="s">
        <v>5443</v>
      </c>
      <c r="W1442" s="81">
        <v>42853.500740740739</v>
      </c>
      <c r="X1442" s="82" t="s">
        <v>7004</v>
      </c>
      <c r="Y1442" s="79"/>
      <c r="Z1442" s="79"/>
      <c r="AA1442" s="83" t="s">
        <v>9051</v>
      </c>
      <c r="AB1442" s="79"/>
      <c r="AC1442" s="79" t="b">
        <v>0</v>
      </c>
      <c r="AD1442" s="79">
        <v>0</v>
      </c>
      <c r="AE1442" s="83" t="s">
        <v>9915</v>
      </c>
      <c r="AF1442" s="79" t="b">
        <v>0</v>
      </c>
      <c r="AG1442" s="79" t="s">
        <v>9963</v>
      </c>
      <c r="AH1442" s="79"/>
      <c r="AI1442" s="83" t="s">
        <v>9915</v>
      </c>
      <c r="AJ1442" s="79" t="b">
        <v>0</v>
      </c>
      <c r="AK1442" s="79">
        <v>0</v>
      </c>
      <c r="AL1442" s="83" t="s">
        <v>9915</v>
      </c>
      <c r="AM1442" s="79" t="s">
        <v>4133</v>
      </c>
      <c r="AN1442" s="79" t="b">
        <v>0</v>
      </c>
      <c r="AO1442" s="83" t="s">
        <v>9051</v>
      </c>
      <c r="AP1442" s="79" t="s">
        <v>179</v>
      </c>
      <c r="AQ1442" s="79">
        <v>0</v>
      </c>
      <c r="AR1442" s="79">
        <v>0</v>
      </c>
      <c r="AS1442" s="79"/>
      <c r="AT1442" s="79"/>
      <c r="AU1442" s="79"/>
      <c r="AV1442" s="79"/>
      <c r="AW1442" s="79"/>
      <c r="AX1442" s="79"/>
      <c r="AY1442" s="79"/>
      <c r="AZ1442" s="79"/>
      <c r="BA1442">
        <v>2</v>
      </c>
      <c r="BB1442">
        <v>0</v>
      </c>
      <c r="BC1442" s="79" t="str">
        <f>IF(Edges[[#This Row],[Sentiment]]=0,"NEUTRAL",IF(Edges[[#This Row],[Sentiment]]=1,"POSITIVE",IF(Edges[[#This Row],[Sentiment]]=-1,"NEGATIVE")))</f>
        <v>NEUTRAL</v>
      </c>
      <c r="BD1442" s="79" t="str">
        <f>IF(Edges[[#This Row],[Vertex 1]]=Edges[[#This Row],[Vertex 2]],"HIDE","SHOW")</f>
        <v>HIDE</v>
      </c>
      <c r="BE1442" s="124" t="e">
        <f>REPLACE(INDEX(GroupVertices[Group], MATCH(Edges[[#This Row],[Vertex 1]],GroupVertices[Vertex],0)),1,1,"")</f>
        <v>#N/A</v>
      </c>
      <c r="BF1442" s="124" t="e">
        <f>REPLACE(INDEX(GroupVertices[Group], MATCH(Edges[[#This Row],[Vertex 2]],GroupVertices[Vertex],0)),1,1,"")</f>
        <v>#N/A</v>
      </c>
    </row>
    <row r="1443" spans="1:58" hidden="1" x14ac:dyDescent="0.25">
      <c r="A1443" s="64" t="s">
        <v>1129</v>
      </c>
      <c r="B1443" s="64" t="s">
        <v>1129</v>
      </c>
      <c r="C1443" s="65"/>
      <c r="D1443" s="66"/>
      <c r="E1443" s="67"/>
      <c r="F1443" s="68"/>
      <c r="G1443" s="65" t="str">
        <f>IF(Edges[[#This Row],[Vertex 1]]=Edges[[#This Row],[Vertex 2]],"HIDE","SHOW")</f>
        <v>HIDE</v>
      </c>
      <c r="H1443" s="69"/>
      <c r="I1443" s="70"/>
      <c r="J1443" s="70"/>
      <c r="K1443" s="34"/>
      <c r="L1443" s="77"/>
      <c r="M1443" s="77"/>
      <c r="N1443" s="72"/>
      <c r="O1443" s="79" t="s">
        <v>179</v>
      </c>
      <c r="P1443" s="81">
        <v>42854.343819444446</v>
      </c>
      <c r="Q1443" s="79" t="s">
        <v>2505</v>
      </c>
      <c r="R1443" s="82" t="s">
        <v>3667</v>
      </c>
      <c r="S1443" s="79" t="s">
        <v>4033</v>
      </c>
      <c r="T1443" s="79"/>
      <c r="U1443" s="79"/>
      <c r="V1443" s="82" t="s">
        <v>5443</v>
      </c>
      <c r="W1443" s="81">
        <v>42854.343819444446</v>
      </c>
      <c r="X1443" s="82" t="s">
        <v>7005</v>
      </c>
      <c r="Y1443" s="79"/>
      <c r="Z1443" s="79"/>
      <c r="AA1443" s="83" t="s">
        <v>9052</v>
      </c>
      <c r="AB1443" s="79"/>
      <c r="AC1443" s="79" t="b">
        <v>0</v>
      </c>
      <c r="AD1443" s="79">
        <v>0</v>
      </c>
      <c r="AE1443" s="83" t="s">
        <v>9915</v>
      </c>
      <c r="AF1443" s="79" t="b">
        <v>0</v>
      </c>
      <c r="AG1443" s="79" t="s">
        <v>9963</v>
      </c>
      <c r="AH1443" s="79"/>
      <c r="AI1443" s="83" t="s">
        <v>9915</v>
      </c>
      <c r="AJ1443" s="79" t="b">
        <v>0</v>
      </c>
      <c r="AK1443" s="79">
        <v>0</v>
      </c>
      <c r="AL1443" s="83" t="s">
        <v>9915</v>
      </c>
      <c r="AM1443" s="79" t="s">
        <v>4133</v>
      </c>
      <c r="AN1443" s="79" t="b">
        <v>0</v>
      </c>
      <c r="AO1443" s="83" t="s">
        <v>9052</v>
      </c>
      <c r="AP1443" s="79" t="s">
        <v>179</v>
      </c>
      <c r="AQ1443" s="79">
        <v>0</v>
      </c>
      <c r="AR1443" s="79">
        <v>0</v>
      </c>
      <c r="AS1443" s="79"/>
      <c r="AT1443" s="79"/>
      <c r="AU1443" s="79"/>
      <c r="AV1443" s="79"/>
      <c r="AW1443" s="79"/>
      <c r="AX1443" s="79"/>
      <c r="AY1443" s="79"/>
      <c r="AZ1443" s="79"/>
      <c r="BA1443">
        <v>2</v>
      </c>
      <c r="BB1443">
        <v>0</v>
      </c>
      <c r="BC1443" s="79" t="str">
        <f>IF(Edges[[#This Row],[Sentiment]]=0,"NEUTRAL",IF(Edges[[#This Row],[Sentiment]]=1,"POSITIVE",IF(Edges[[#This Row],[Sentiment]]=-1,"NEGATIVE")))</f>
        <v>NEUTRAL</v>
      </c>
      <c r="BD1443" s="79" t="str">
        <f>IF(Edges[[#This Row],[Vertex 1]]=Edges[[#This Row],[Vertex 2]],"HIDE","SHOW")</f>
        <v>HIDE</v>
      </c>
      <c r="BE1443" s="124" t="e">
        <f>REPLACE(INDEX(GroupVertices[Group], MATCH(Edges[[#This Row],[Vertex 1]],GroupVertices[Vertex],0)),1,1,"")</f>
        <v>#N/A</v>
      </c>
      <c r="BF1443" s="124" t="e">
        <f>REPLACE(INDEX(GroupVertices[Group], MATCH(Edges[[#This Row],[Vertex 2]],GroupVertices[Vertex],0)),1,1,"")</f>
        <v>#N/A</v>
      </c>
    </row>
    <row r="1444" spans="1:58" hidden="1" x14ac:dyDescent="0.25">
      <c r="A1444" s="64" t="s">
        <v>1130</v>
      </c>
      <c r="B1444" s="64" t="s">
        <v>1130</v>
      </c>
      <c r="C1444" s="65"/>
      <c r="D1444" s="66"/>
      <c r="E1444" s="67"/>
      <c r="F1444" s="68"/>
      <c r="G1444" s="65" t="str">
        <f>IF(Edges[[#This Row],[Vertex 1]]=Edges[[#This Row],[Vertex 2]],"HIDE","SHOW")</f>
        <v>HIDE</v>
      </c>
      <c r="H1444" s="69"/>
      <c r="I1444" s="70"/>
      <c r="J1444" s="70"/>
      <c r="K1444" s="34"/>
      <c r="L1444" s="77"/>
      <c r="M1444" s="77"/>
      <c r="N1444" s="72"/>
      <c r="O1444" s="79" t="s">
        <v>179</v>
      </c>
      <c r="P1444" s="81">
        <v>42852.128692129627</v>
      </c>
      <c r="Q1444" s="79" t="s">
        <v>2506</v>
      </c>
      <c r="R1444" s="82" t="s">
        <v>3236</v>
      </c>
      <c r="S1444" s="79" t="s">
        <v>4021</v>
      </c>
      <c r="T1444" s="79"/>
      <c r="U1444" s="79"/>
      <c r="V1444" s="82" t="s">
        <v>5444</v>
      </c>
      <c r="W1444" s="81">
        <v>42852.128692129627</v>
      </c>
      <c r="X1444" s="82" t="s">
        <v>7006</v>
      </c>
      <c r="Y1444" s="79"/>
      <c r="Z1444" s="79"/>
      <c r="AA1444" s="83" t="s">
        <v>9053</v>
      </c>
      <c r="AB1444" s="79"/>
      <c r="AC1444" s="79" t="b">
        <v>0</v>
      </c>
      <c r="AD1444" s="79">
        <v>7</v>
      </c>
      <c r="AE1444" s="83" t="s">
        <v>9915</v>
      </c>
      <c r="AF1444" s="79" t="b">
        <v>0</v>
      </c>
      <c r="AG1444" s="79" t="s">
        <v>9963</v>
      </c>
      <c r="AH1444" s="79"/>
      <c r="AI1444" s="83" t="s">
        <v>9915</v>
      </c>
      <c r="AJ1444" s="79" t="b">
        <v>0</v>
      </c>
      <c r="AK1444" s="79">
        <v>6</v>
      </c>
      <c r="AL1444" s="83" t="s">
        <v>9915</v>
      </c>
      <c r="AM1444" s="79" t="s">
        <v>9990</v>
      </c>
      <c r="AN1444" s="79" t="b">
        <v>0</v>
      </c>
      <c r="AO1444" s="83" t="s">
        <v>9053</v>
      </c>
      <c r="AP1444" s="79" t="s">
        <v>179</v>
      </c>
      <c r="AQ1444" s="79">
        <v>0</v>
      </c>
      <c r="AR1444" s="79">
        <v>0</v>
      </c>
      <c r="AS1444" s="79"/>
      <c r="AT1444" s="79"/>
      <c r="AU1444" s="79"/>
      <c r="AV1444" s="79"/>
      <c r="AW1444" s="79"/>
      <c r="AX1444" s="79"/>
      <c r="AY1444" s="79"/>
      <c r="AZ1444" s="79"/>
      <c r="BA1444">
        <v>1</v>
      </c>
      <c r="BB1444">
        <v>0</v>
      </c>
      <c r="BC1444" s="79" t="str">
        <f>IF(Edges[[#This Row],[Sentiment]]=0,"NEUTRAL",IF(Edges[[#This Row],[Sentiment]]=1,"POSITIVE",IF(Edges[[#This Row],[Sentiment]]=-1,"NEGATIVE")))</f>
        <v>NEUTRAL</v>
      </c>
      <c r="BD1444" s="79" t="str">
        <f>IF(Edges[[#This Row],[Vertex 1]]=Edges[[#This Row],[Vertex 2]],"HIDE","SHOW")</f>
        <v>HIDE</v>
      </c>
      <c r="BE1444" s="124" t="str">
        <f>REPLACE(INDEX(GroupVertices[Group], MATCH(Edges[[#This Row],[Vertex 1]],GroupVertices[Vertex],0)),1,1,"")</f>
        <v>EUTRAL</v>
      </c>
      <c r="BF1444" s="124" t="str">
        <f>REPLACE(INDEX(GroupVertices[Group], MATCH(Edges[[#This Row],[Vertex 2]],GroupVertices[Vertex],0)),1,1,"")</f>
        <v>EUTRAL</v>
      </c>
    </row>
    <row r="1445" spans="1:58" x14ac:dyDescent="0.25">
      <c r="A1445" s="64" t="s">
        <v>1131</v>
      </c>
      <c r="B1445" s="64" t="s">
        <v>1130</v>
      </c>
      <c r="C1445" s="65"/>
      <c r="D1445" s="66"/>
      <c r="E1445" s="67"/>
      <c r="F1445" s="68"/>
      <c r="G1445" s="65" t="str">
        <f>IF(Edges[[#This Row],[Vertex 1]]=Edges[[#This Row],[Vertex 2]],"HIDE","SHOW")</f>
        <v>SHOW</v>
      </c>
      <c r="H1445" s="69"/>
      <c r="I1445" s="70"/>
      <c r="J1445" s="70"/>
      <c r="K1445" s="34" t="s">
        <v>65</v>
      </c>
      <c r="L1445" s="77">
        <v>1445</v>
      </c>
      <c r="M1445" s="77"/>
      <c r="N1445" s="72"/>
      <c r="O1445" s="79" t="s">
        <v>1646</v>
      </c>
      <c r="P1445" s="81">
        <v>42852.545729166668</v>
      </c>
      <c r="Q1445" s="79" t="s">
        <v>1737</v>
      </c>
      <c r="R1445" s="79"/>
      <c r="S1445" s="79"/>
      <c r="T1445" s="79"/>
      <c r="U1445" s="79"/>
      <c r="V1445" s="82" t="s">
        <v>5445</v>
      </c>
      <c r="W1445" s="81">
        <v>42852.545729166668</v>
      </c>
      <c r="X1445" s="82" t="s">
        <v>7007</v>
      </c>
      <c r="Y1445" s="79"/>
      <c r="Z1445" s="79"/>
      <c r="AA1445" s="83" t="s">
        <v>9054</v>
      </c>
      <c r="AB1445" s="79"/>
      <c r="AC1445" s="79" t="b">
        <v>0</v>
      </c>
      <c r="AD1445" s="79">
        <v>0</v>
      </c>
      <c r="AE1445" s="83" t="s">
        <v>9915</v>
      </c>
      <c r="AF1445" s="79" t="b">
        <v>0</v>
      </c>
      <c r="AG1445" s="79" t="s">
        <v>9963</v>
      </c>
      <c r="AH1445" s="79"/>
      <c r="AI1445" s="83" t="s">
        <v>9915</v>
      </c>
      <c r="AJ1445" s="79" t="b">
        <v>0</v>
      </c>
      <c r="AK1445" s="79">
        <v>6</v>
      </c>
      <c r="AL1445" s="83" t="s">
        <v>9053</v>
      </c>
      <c r="AM1445" s="79" t="s">
        <v>9990</v>
      </c>
      <c r="AN1445" s="79" t="b">
        <v>0</v>
      </c>
      <c r="AO1445" s="83" t="s">
        <v>9053</v>
      </c>
      <c r="AP1445" s="79" t="s">
        <v>179</v>
      </c>
      <c r="AQ1445" s="79">
        <v>0</v>
      </c>
      <c r="AR1445" s="79">
        <v>0</v>
      </c>
      <c r="AS1445" s="79"/>
      <c r="AT1445" s="79"/>
      <c r="AU1445" s="79"/>
      <c r="AV1445" s="79"/>
      <c r="AW1445" s="79"/>
      <c r="AX1445" s="79"/>
      <c r="AY1445" s="79"/>
      <c r="AZ1445" s="79"/>
      <c r="BA1445">
        <v>1</v>
      </c>
      <c r="BB1445">
        <v>0</v>
      </c>
      <c r="BC1445" s="79" t="str">
        <f>IF(Edges[[#This Row],[Sentiment]]=0,"NEUTRAL",IF(Edges[[#This Row],[Sentiment]]=1,"POSITIVE",IF(Edges[[#This Row],[Sentiment]]=-1,"NEGATIVE")))</f>
        <v>NEUTRAL</v>
      </c>
      <c r="BD1445" s="79" t="str">
        <f>IF(Edges[[#This Row],[Vertex 1]]=Edges[[#This Row],[Vertex 2]],"HIDE","SHOW")</f>
        <v>SHOW</v>
      </c>
      <c r="BE1445" s="78" t="str">
        <f>REPLACE(INDEX(GroupVertices[Group], MATCH(Edges[[#This Row],[Vertex 1]],GroupVertices[Vertex],0)),1,1,"")</f>
        <v>EUTRAL</v>
      </c>
      <c r="BF1445" s="78" t="str">
        <f>REPLACE(INDEX(GroupVertices[Group], MATCH(Edges[[#This Row],[Vertex 2]],GroupVertices[Vertex],0)),1,1,"")</f>
        <v>EUTRAL</v>
      </c>
    </row>
    <row r="1446" spans="1:58" x14ac:dyDescent="0.25">
      <c r="A1446" s="64" t="s">
        <v>1132</v>
      </c>
      <c r="B1446" s="64" t="s">
        <v>1130</v>
      </c>
      <c r="C1446" s="65"/>
      <c r="D1446" s="66"/>
      <c r="E1446" s="67"/>
      <c r="F1446" s="68"/>
      <c r="G1446" s="65" t="str">
        <f>IF(Edges[[#This Row],[Vertex 1]]=Edges[[#This Row],[Vertex 2]],"HIDE","SHOW")</f>
        <v>SHOW</v>
      </c>
      <c r="H1446" s="69"/>
      <c r="I1446" s="70"/>
      <c r="J1446" s="70"/>
      <c r="K1446" s="34" t="s">
        <v>65</v>
      </c>
      <c r="L1446" s="77">
        <v>1446</v>
      </c>
      <c r="M1446" s="77"/>
      <c r="N1446" s="72"/>
      <c r="O1446" s="79" t="s">
        <v>1646</v>
      </c>
      <c r="P1446" s="81">
        <v>42852.546736111108</v>
      </c>
      <c r="Q1446" s="79" t="s">
        <v>1737</v>
      </c>
      <c r="R1446" s="79"/>
      <c r="S1446" s="79"/>
      <c r="T1446" s="79"/>
      <c r="U1446" s="79"/>
      <c r="V1446" s="82" t="s">
        <v>5446</v>
      </c>
      <c r="W1446" s="81">
        <v>42852.546736111108</v>
      </c>
      <c r="X1446" s="82" t="s">
        <v>7008</v>
      </c>
      <c r="Y1446" s="79"/>
      <c r="Z1446" s="79"/>
      <c r="AA1446" s="83" t="s">
        <v>9055</v>
      </c>
      <c r="AB1446" s="79"/>
      <c r="AC1446" s="79" t="b">
        <v>0</v>
      </c>
      <c r="AD1446" s="79">
        <v>0</v>
      </c>
      <c r="AE1446" s="83" t="s">
        <v>9915</v>
      </c>
      <c r="AF1446" s="79" t="b">
        <v>0</v>
      </c>
      <c r="AG1446" s="79" t="s">
        <v>9963</v>
      </c>
      <c r="AH1446" s="79"/>
      <c r="AI1446" s="83" t="s">
        <v>9915</v>
      </c>
      <c r="AJ1446" s="79" t="b">
        <v>0</v>
      </c>
      <c r="AK1446" s="79">
        <v>6</v>
      </c>
      <c r="AL1446" s="83" t="s">
        <v>9053</v>
      </c>
      <c r="AM1446" s="79" t="s">
        <v>9991</v>
      </c>
      <c r="AN1446" s="79" t="b">
        <v>0</v>
      </c>
      <c r="AO1446" s="83" t="s">
        <v>9053</v>
      </c>
      <c r="AP1446" s="79" t="s">
        <v>179</v>
      </c>
      <c r="AQ1446" s="79">
        <v>0</v>
      </c>
      <c r="AR1446" s="79">
        <v>0</v>
      </c>
      <c r="AS1446" s="79"/>
      <c r="AT1446" s="79"/>
      <c r="AU1446" s="79"/>
      <c r="AV1446" s="79"/>
      <c r="AW1446" s="79"/>
      <c r="AX1446" s="79"/>
      <c r="AY1446" s="79"/>
      <c r="AZ1446" s="79"/>
      <c r="BA1446">
        <v>1</v>
      </c>
      <c r="BB1446">
        <v>0</v>
      </c>
      <c r="BC1446" s="79" t="str">
        <f>IF(Edges[[#This Row],[Sentiment]]=0,"NEUTRAL",IF(Edges[[#This Row],[Sentiment]]=1,"POSITIVE",IF(Edges[[#This Row],[Sentiment]]=-1,"NEGATIVE")))</f>
        <v>NEUTRAL</v>
      </c>
      <c r="BD1446" s="79" t="str">
        <f>IF(Edges[[#This Row],[Vertex 1]]=Edges[[#This Row],[Vertex 2]],"HIDE","SHOW")</f>
        <v>SHOW</v>
      </c>
      <c r="BE1446" s="78" t="str">
        <f>REPLACE(INDEX(GroupVertices[Group], MATCH(Edges[[#This Row],[Vertex 1]],GroupVertices[Vertex],0)),1,1,"")</f>
        <v>EUTRAL</v>
      </c>
      <c r="BF1446" s="78" t="str">
        <f>REPLACE(INDEX(GroupVertices[Group], MATCH(Edges[[#This Row],[Vertex 2]],GroupVertices[Vertex],0)),1,1,"")</f>
        <v>EUTRAL</v>
      </c>
    </row>
    <row r="1447" spans="1:58" x14ac:dyDescent="0.25">
      <c r="A1447" s="64" t="s">
        <v>1132</v>
      </c>
      <c r="B1447" s="64" t="s">
        <v>1131</v>
      </c>
      <c r="C1447" s="65"/>
      <c r="D1447" s="66"/>
      <c r="E1447" s="67"/>
      <c r="F1447" s="68"/>
      <c r="G1447" s="65" t="str">
        <f>IF(Edges[[#This Row],[Vertex 1]]=Edges[[#This Row],[Vertex 2]],"HIDE","SHOW")</f>
        <v>SHOW</v>
      </c>
      <c r="H1447" s="69"/>
      <c r="I1447" s="70"/>
      <c r="J1447" s="70"/>
      <c r="K1447" s="34" t="s">
        <v>65</v>
      </c>
      <c r="L1447" s="77">
        <v>1447</v>
      </c>
      <c r="M1447" s="77"/>
      <c r="N1447" s="72"/>
      <c r="O1447" s="79" t="s">
        <v>1646</v>
      </c>
      <c r="P1447" s="81">
        <v>42854.344224537039</v>
      </c>
      <c r="Q1447" s="79" t="s">
        <v>2507</v>
      </c>
      <c r="R1447" s="79"/>
      <c r="S1447" s="79"/>
      <c r="T1447" s="79"/>
      <c r="U1447" s="79"/>
      <c r="V1447" s="82" t="s">
        <v>5446</v>
      </c>
      <c r="W1447" s="81">
        <v>42854.344224537039</v>
      </c>
      <c r="X1447" s="82" t="s">
        <v>7009</v>
      </c>
      <c r="Y1447" s="79"/>
      <c r="Z1447" s="79"/>
      <c r="AA1447" s="83" t="s">
        <v>9056</v>
      </c>
      <c r="AB1447" s="79"/>
      <c r="AC1447" s="79" t="b">
        <v>0</v>
      </c>
      <c r="AD1447" s="79">
        <v>0</v>
      </c>
      <c r="AE1447" s="83" t="s">
        <v>9915</v>
      </c>
      <c r="AF1447" s="79" t="b">
        <v>0</v>
      </c>
      <c r="AG1447" s="79" t="s">
        <v>9963</v>
      </c>
      <c r="AH1447" s="79"/>
      <c r="AI1447" s="83" t="s">
        <v>9915</v>
      </c>
      <c r="AJ1447" s="79" t="b">
        <v>0</v>
      </c>
      <c r="AK1447" s="79">
        <v>2</v>
      </c>
      <c r="AL1447" s="83" t="s">
        <v>9852</v>
      </c>
      <c r="AM1447" s="79" t="s">
        <v>9991</v>
      </c>
      <c r="AN1447" s="79" t="b">
        <v>0</v>
      </c>
      <c r="AO1447" s="83" t="s">
        <v>9852</v>
      </c>
      <c r="AP1447" s="79" t="s">
        <v>179</v>
      </c>
      <c r="AQ1447" s="79">
        <v>0</v>
      </c>
      <c r="AR1447" s="79">
        <v>0</v>
      </c>
      <c r="AS1447" s="79"/>
      <c r="AT1447" s="79"/>
      <c r="AU1447" s="79"/>
      <c r="AV1447" s="79"/>
      <c r="AW1447" s="79"/>
      <c r="AX1447" s="79"/>
      <c r="AY1447" s="79"/>
      <c r="AZ1447" s="79"/>
      <c r="BA1447">
        <v>1</v>
      </c>
      <c r="BB1447">
        <v>0</v>
      </c>
      <c r="BC1447" s="79" t="str">
        <f>IF(Edges[[#This Row],[Sentiment]]=0,"NEUTRAL",IF(Edges[[#This Row],[Sentiment]]=1,"POSITIVE",IF(Edges[[#This Row],[Sentiment]]=-1,"NEGATIVE")))</f>
        <v>NEUTRAL</v>
      </c>
      <c r="BD1447" s="79" t="str">
        <f>IF(Edges[[#This Row],[Vertex 1]]=Edges[[#This Row],[Vertex 2]],"HIDE","SHOW")</f>
        <v>SHOW</v>
      </c>
      <c r="BE1447" s="78" t="str">
        <f>REPLACE(INDEX(GroupVertices[Group], MATCH(Edges[[#This Row],[Vertex 1]],GroupVertices[Vertex],0)),1,1,"")</f>
        <v>EUTRAL</v>
      </c>
      <c r="BF1447" s="78" t="str">
        <f>REPLACE(INDEX(GroupVertices[Group], MATCH(Edges[[#This Row],[Vertex 2]],GroupVertices[Vertex],0)),1,1,"")</f>
        <v>EUTRAL</v>
      </c>
    </row>
    <row r="1448" spans="1:58" x14ac:dyDescent="0.25">
      <c r="A1448" s="64" t="s">
        <v>1133</v>
      </c>
      <c r="B1448" s="64" t="s">
        <v>1549</v>
      </c>
      <c r="C1448" s="65"/>
      <c r="D1448" s="66"/>
      <c r="E1448" s="67"/>
      <c r="F1448" s="68"/>
      <c r="G1448" s="65" t="str">
        <f>IF(Edges[[#This Row],[Vertex 1]]=Edges[[#This Row],[Vertex 2]],"HIDE","SHOW")</f>
        <v>SHOW</v>
      </c>
      <c r="H1448" s="69"/>
      <c r="I1448" s="70"/>
      <c r="J1448" s="70"/>
      <c r="K1448" s="34" t="s">
        <v>65</v>
      </c>
      <c r="L1448" s="77">
        <v>1448</v>
      </c>
      <c r="M1448" s="77"/>
      <c r="N1448" s="72"/>
      <c r="O1448" s="79" t="s">
        <v>1646</v>
      </c>
      <c r="P1448" s="81">
        <v>42854.344224537039</v>
      </c>
      <c r="Q1448" s="79" t="s">
        <v>2508</v>
      </c>
      <c r="R1448" s="82" t="s">
        <v>3668</v>
      </c>
      <c r="S1448" s="79" t="s">
        <v>4027</v>
      </c>
      <c r="T1448" s="79"/>
      <c r="U1448" s="79"/>
      <c r="V1448" s="82" t="s">
        <v>5447</v>
      </c>
      <c r="W1448" s="81">
        <v>42854.344224537039</v>
      </c>
      <c r="X1448" s="82" t="s">
        <v>7010</v>
      </c>
      <c r="Y1448" s="79"/>
      <c r="Z1448" s="79"/>
      <c r="AA1448" s="83" t="s">
        <v>9057</v>
      </c>
      <c r="AB1448" s="79"/>
      <c r="AC1448" s="79" t="b">
        <v>0</v>
      </c>
      <c r="AD1448" s="79">
        <v>0</v>
      </c>
      <c r="AE1448" s="83" t="s">
        <v>9915</v>
      </c>
      <c r="AF1448" s="79" t="b">
        <v>0</v>
      </c>
      <c r="AG1448" s="79" t="s">
        <v>9963</v>
      </c>
      <c r="AH1448" s="79"/>
      <c r="AI1448" s="83" t="s">
        <v>9915</v>
      </c>
      <c r="AJ1448" s="79" t="b">
        <v>0</v>
      </c>
      <c r="AK1448" s="79">
        <v>0</v>
      </c>
      <c r="AL1448" s="83" t="s">
        <v>9915</v>
      </c>
      <c r="AM1448" s="79" t="s">
        <v>10000</v>
      </c>
      <c r="AN1448" s="79" t="b">
        <v>0</v>
      </c>
      <c r="AO1448" s="83" t="s">
        <v>9057</v>
      </c>
      <c r="AP1448" s="79" t="s">
        <v>179</v>
      </c>
      <c r="AQ1448" s="79">
        <v>0</v>
      </c>
      <c r="AR1448" s="79">
        <v>0</v>
      </c>
      <c r="AS1448" s="79"/>
      <c r="AT1448" s="79"/>
      <c r="AU1448" s="79"/>
      <c r="AV1448" s="79"/>
      <c r="AW1448" s="79"/>
      <c r="AX1448" s="79"/>
      <c r="AY1448" s="79"/>
      <c r="AZ1448" s="79"/>
      <c r="BA1448">
        <v>2</v>
      </c>
      <c r="BB1448">
        <v>0</v>
      </c>
      <c r="BC1448" s="79" t="str">
        <f>IF(Edges[[#This Row],[Sentiment]]=0,"NEUTRAL",IF(Edges[[#This Row],[Sentiment]]=1,"POSITIVE",IF(Edges[[#This Row],[Sentiment]]=-1,"NEGATIVE")))</f>
        <v>NEUTRAL</v>
      </c>
      <c r="BD1448" s="79" t="str">
        <f>IF(Edges[[#This Row],[Vertex 1]]=Edges[[#This Row],[Vertex 2]],"HIDE","SHOW")</f>
        <v>SHOW</v>
      </c>
      <c r="BE1448" s="78" t="str">
        <f>REPLACE(INDEX(GroupVertices[Group], MATCH(Edges[[#This Row],[Vertex 1]],GroupVertices[Vertex],0)),1,1,"")</f>
        <v>EUTRAL</v>
      </c>
      <c r="BF1448" s="78" t="str">
        <f>REPLACE(INDEX(GroupVertices[Group], MATCH(Edges[[#This Row],[Vertex 2]],GroupVertices[Vertex],0)),1,1,"")</f>
        <v>eneral</v>
      </c>
    </row>
    <row r="1449" spans="1:58" x14ac:dyDescent="0.25">
      <c r="A1449" s="64" t="s">
        <v>1133</v>
      </c>
      <c r="B1449" s="64" t="s">
        <v>1549</v>
      </c>
      <c r="C1449" s="65"/>
      <c r="D1449" s="66"/>
      <c r="E1449" s="67"/>
      <c r="F1449" s="68"/>
      <c r="G1449" s="65" t="str">
        <f>IF(Edges[[#This Row],[Vertex 1]]=Edges[[#This Row],[Vertex 2]],"HIDE","SHOW")</f>
        <v>SHOW</v>
      </c>
      <c r="H1449" s="69"/>
      <c r="I1449" s="70"/>
      <c r="J1449" s="70"/>
      <c r="K1449" s="34" t="s">
        <v>65</v>
      </c>
      <c r="L1449" s="77">
        <v>1449</v>
      </c>
      <c r="M1449" s="77"/>
      <c r="N1449" s="72"/>
      <c r="O1449" s="79" t="s">
        <v>1646</v>
      </c>
      <c r="P1449" s="81">
        <v>42854.344247685185</v>
      </c>
      <c r="Q1449" s="79" t="s">
        <v>2509</v>
      </c>
      <c r="R1449" s="82" t="s">
        <v>3669</v>
      </c>
      <c r="S1449" s="79" t="s">
        <v>4027</v>
      </c>
      <c r="T1449" s="79"/>
      <c r="U1449" s="79"/>
      <c r="V1449" s="82" t="s">
        <v>5447</v>
      </c>
      <c r="W1449" s="81">
        <v>42854.344247685185</v>
      </c>
      <c r="X1449" s="82" t="s">
        <v>7011</v>
      </c>
      <c r="Y1449" s="79"/>
      <c r="Z1449" s="79"/>
      <c r="AA1449" s="83" t="s">
        <v>9058</v>
      </c>
      <c r="AB1449" s="79"/>
      <c r="AC1449" s="79" t="b">
        <v>0</v>
      </c>
      <c r="AD1449" s="79">
        <v>0</v>
      </c>
      <c r="AE1449" s="83" t="s">
        <v>9915</v>
      </c>
      <c r="AF1449" s="79" t="b">
        <v>0</v>
      </c>
      <c r="AG1449" s="79" t="s">
        <v>9963</v>
      </c>
      <c r="AH1449" s="79"/>
      <c r="AI1449" s="83" t="s">
        <v>9915</v>
      </c>
      <c r="AJ1449" s="79" t="b">
        <v>0</v>
      </c>
      <c r="AK1449" s="79">
        <v>0</v>
      </c>
      <c r="AL1449" s="83" t="s">
        <v>9915</v>
      </c>
      <c r="AM1449" s="79" t="s">
        <v>10000</v>
      </c>
      <c r="AN1449" s="79" t="b">
        <v>0</v>
      </c>
      <c r="AO1449" s="83" t="s">
        <v>9058</v>
      </c>
      <c r="AP1449" s="79" t="s">
        <v>179</v>
      </c>
      <c r="AQ1449" s="79">
        <v>0</v>
      </c>
      <c r="AR1449" s="79">
        <v>0</v>
      </c>
      <c r="AS1449" s="79"/>
      <c r="AT1449" s="79"/>
      <c r="AU1449" s="79"/>
      <c r="AV1449" s="79"/>
      <c r="AW1449" s="79"/>
      <c r="AX1449" s="79"/>
      <c r="AY1449" s="79"/>
      <c r="AZ1449" s="79"/>
      <c r="BA1449">
        <v>2</v>
      </c>
      <c r="BB1449">
        <v>0</v>
      </c>
      <c r="BC1449" s="79" t="str">
        <f>IF(Edges[[#This Row],[Sentiment]]=0,"NEUTRAL",IF(Edges[[#This Row],[Sentiment]]=1,"POSITIVE",IF(Edges[[#This Row],[Sentiment]]=-1,"NEGATIVE")))</f>
        <v>NEUTRAL</v>
      </c>
      <c r="BD1449" s="79" t="str">
        <f>IF(Edges[[#This Row],[Vertex 1]]=Edges[[#This Row],[Vertex 2]],"HIDE","SHOW")</f>
        <v>SHOW</v>
      </c>
      <c r="BE1449" s="78" t="str">
        <f>REPLACE(INDEX(GroupVertices[Group], MATCH(Edges[[#This Row],[Vertex 1]],GroupVertices[Vertex],0)),1,1,"")</f>
        <v>EUTRAL</v>
      </c>
      <c r="BF1449" s="78" t="str">
        <f>REPLACE(INDEX(GroupVertices[Group], MATCH(Edges[[#This Row],[Vertex 2]],GroupVertices[Vertex],0)),1,1,"")</f>
        <v>eneral</v>
      </c>
    </row>
    <row r="1450" spans="1:58" hidden="1" x14ac:dyDescent="0.25">
      <c r="A1450" s="64" t="s">
        <v>1134</v>
      </c>
      <c r="B1450" s="64" t="s">
        <v>1134</v>
      </c>
      <c r="C1450" s="65"/>
      <c r="D1450" s="66"/>
      <c r="E1450" s="67"/>
      <c r="F1450" s="68"/>
      <c r="G1450" s="65" t="str">
        <f>IF(Edges[[#This Row],[Vertex 1]]=Edges[[#This Row],[Vertex 2]],"HIDE","SHOW")</f>
        <v>HIDE</v>
      </c>
      <c r="H1450" s="69"/>
      <c r="I1450" s="70"/>
      <c r="J1450" s="70"/>
      <c r="K1450" s="34"/>
      <c r="L1450" s="77"/>
      <c r="M1450" s="77"/>
      <c r="N1450" s="72"/>
      <c r="O1450" s="79" t="s">
        <v>179</v>
      </c>
      <c r="P1450" s="81">
        <v>42853.429074074076</v>
      </c>
      <c r="Q1450" s="79" t="s">
        <v>2510</v>
      </c>
      <c r="R1450" s="82" t="s">
        <v>3506</v>
      </c>
      <c r="S1450" s="79" t="s">
        <v>4142</v>
      </c>
      <c r="T1450" s="79" t="s">
        <v>4362</v>
      </c>
      <c r="U1450" s="82" t="s">
        <v>4593</v>
      </c>
      <c r="V1450" s="82" t="s">
        <v>4593</v>
      </c>
      <c r="W1450" s="81">
        <v>42853.429074074076</v>
      </c>
      <c r="X1450" s="82" t="s">
        <v>7012</v>
      </c>
      <c r="Y1450" s="79"/>
      <c r="Z1450" s="79"/>
      <c r="AA1450" s="83" t="s">
        <v>9059</v>
      </c>
      <c r="AB1450" s="79"/>
      <c r="AC1450" s="79" t="b">
        <v>0</v>
      </c>
      <c r="AD1450" s="79">
        <v>6</v>
      </c>
      <c r="AE1450" s="83" t="s">
        <v>9915</v>
      </c>
      <c r="AF1450" s="79" t="b">
        <v>0</v>
      </c>
      <c r="AG1450" s="79" t="s">
        <v>9963</v>
      </c>
      <c r="AH1450" s="79"/>
      <c r="AI1450" s="83" t="s">
        <v>9915</v>
      </c>
      <c r="AJ1450" s="79" t="b">
        <v>0</v>
      </c>
      <c r="AK1450" s="79">
        <v>3</v>
      </c>
      <c r="AL1450" s="83" t="s">
        <v>9915</v>
      </c>
      <c r="AM1450" s="79" t="s">
        <v>10010</v>
      </c>
      <c r="AN1450" s="79" t="b">
        <v>0</v>
      </c>
      <c r="AO1450" s="83" t="s">
        <v>9059</v>
      </c>
      <c r="AP1450" s="79" t="s">
        <v>179</v>
      </c>
      <c r="AQ1450" s="79">
        <v>0</v>
      </c>
      <c r="AR1450" s="79">
        <v>0</v>
      </c>
      <c r="AS1450" s="79"/>
      <c r="AT1450" s="79"/>
      <c r="AU1450" s="79"/>
      <c r="AV1450" s="79"/>
      <c r="AW1450" s="79"/>
      <c r="AX1450" s="79"/>
      <c r="AY1450" s="79"/>
      <c r="AZ1450" s="79"/>
      <c r="BA1450">
        <v>1</v>
      </c>
      <c r="BB1450">
        <v>0</v>
      </c>
      <c r="BC1450" s="79" t="str">
        <f>IF(Edges[[#This Row],[Sentiment]]=0,"NEUTRAL",IF(Edges[[#This Row],[Sentiment]]=1,"POSITIVE",IF(Edges[[#This Row],[Sentiment]]=-1,"NEGATIVE")))</f>
        <v>NEUTRAL</v>
      </c>
      <c r="BD1450" s="79" t="str">
        <f>IF(Edges[[#This Row],[Vertex 1]]=Edges[[#This Row],[Vertex 2]],"HIDE","SHOW")</f>
        <v>HIDE</v>
      </c>
      <c r="BE1450" s="124" t="str">
        <f>REPLACE(INDEX(GroupVertices[Group], MATCH(Edges[[#This Row],[Vertex 1]],GroupVertices[Vertex],0)),1,1,"")</f>
        <v>EUTRAL</v>
      </c>
      <c r="BF1450" s="124" t="str">
        <f>REPLACE(INDEX(GroupVertices[Group], MATCH(Edges[[#This Row],[Vertex 2]],GroupVertices[Vertex],0)),1,1,"")</f>
        <v>EUTRAL</v>
      </c>
    </row>
    <row r="1451" spans="1:58" x14ac:dyDescent="0.25">
      <c r="A1451" s="64" t="s">
        <v>1135</v>
      </c>
      <c r="B1451" s="64" t="s">
        <v>1134</v>
      </c>
      <c r="C1451" s="65"/>
      <c r="D1451" s="66"/>
      <c r="E1451" s="67"/>
      <c r="F1451" s="68"/>
      <c r="G1451" s="65" t="str">
        <f>IF(Edges[[#This Row],[Vertex 1]]=Edges[[#This Row],[Vertex 2]],"HIDE","SHOW")</f>
        <v>SHOW</v>
      </c>
      <c r="H1451" s="69"/>
      <c r="I1451" s="70"/>
      <c r="J1451" s="70"/>
      <c r="K1451" s="34" t="s">
        <v>65</v>
      </c>
      <c r="L1451" s="77">
        <v>1451</v>
      </c>
      <c r="M1451" s="77"/>
      <c r="N1451" s="72"/>
      <c r="O1451" s="79" t="s">
        <v>1646</v>
      </c>
      <c r="P1451" s="81">
        <v>42854.128587962965</v>
      </c>
      <c r="Q1451" s="79" t="s">
        <v>2183</v>
      </c>
      <c r="R1451" s="82" t="s">
        <v>3506</v>
      </c>
      <c r="S1451" s="79" t="s">
        <v>4142</v>
      </c>
      <c r="T1451" s="79" t="s">
        <v>4362</v>
      </c>
      <c r="U1451" s="82" t="s">
        <v>4593</v>
      </c>
      <c r="V1451" s="82" t="s">
        <v>4593</v>
      </c>
      <c r="W1451" s="81">
        <v>42854.128587962965</v>
      </c>
      <c r="X1451" s="82" t="s">
        <v>7013</v>
      </c>
      <c r="Y1451" s="79"/>
      <c r="Z1451" s="79"/>
      <c r="AA1451" s="83" t="s">
        <v>9060</v>
      </c>
      <c r="AB1451" s="79"/>
      <c r="AC1451" s="79" t="b">
        <v>0</v>
      </c>
      <c r="AD1451" s="79">
        <v>0</v>
      </c>
      <c r="AE1451" s="83" t="s">
        <v>9915</v>
      </c>
      <c r="AF1451" s="79" t="b">
        <v>0</v>
      </c>
      <c r="AG1451" s="79" t="s">
        <v>9963</v>
      </c>
      <c r="AH1451" s="79"/>
      <c r="AI1451" s="83" t="s">
        <v>9915</v>
      </c>
      <c r="AJ1451" s="79" t="b">
        <v>0</v>
      </c>
      <c r="AK1451" s="79">
        <v>3</v>
      </c>
      <c r="AL1451" s="83" t="s">
        <v>9059</v>
      </c>
      <c r="AM1451" s="79" t="s">
        <v>9991</v>
      </c>
      <c r="AN1451" s="79" t="b">
        <v>0</v>
      </c>
      <c r="AO1451" s="83" t="s">
        <v>9059</v>
      </c>
      <c r="AP1451" s="79" t="s">
        <v>179</v>
      </c>
      <c r="AQ1451" s="79">
        <v>0</v>
      </c>
      <c r="AR1451" s="79">
        <v>0</v>
      </c>
      <c r="AS1451" s="79"/>
      <c r="AT1451" s="79"/>
      <c r="AU1451" s="79"/>
      <c r="AV1451" s="79"/>
      <c r="AW1451" s="79"/>
      <c r="AX1451" s="79"/>
      <c r="AY1451" s="79"/>
      <c r="AZ1451" s="79"/>
      <c r="BA1451">
        <v>1</v>
      </c>
      <c r="BB1451">
        <v>0</v>
      </c>
      <c r="BC1451" s="79" t="str">
        <f>IF(Edges[[#This Row],[Sentiment]]=0,"NEUTRAL",IF(Edges[[#This Row],[Sentiment]]=1,"POSITIVE",IF(Edges[[#This Row],[Sentiment]]=-1,"NEGATIVE")))</f>
        <v>NEUTRAL</v>
      </c>
      <c r="BD1451" s="79" t="str">
        <f>IF(Edges[[#This Row],[Vertex 1]]=Edges[[#This Row],[Vertex 2]],"HIDE","SHOW")</f>
        <v>SHOW</v>
      </c>
      <c r="BE1451" s="78" t="str">
        <f>REPLACE(INDEX(GroupVertices[Group], MATCH(Edges[[#This Row],[Vertex 1]],GroupVertices[Vertex],0)),1,1,"")</f>
        <v>EUTRAL</v>
      </c>
      <c r="BF1451" s="78" t="str">
        <f>REPLACE(INDEX(GroupVertices[Group], MATCH(Edges[[#This Row],[Vertex 2]],GroupVertices[Vertex],0)),1,1,"")</f>
        <v>EUTRAL</v>
      </c>
    </row>
    <row r="1452" spans="1:58" hidden="1" x14ac:dyDescent="0.25">
      <c r="A1452" s="64" t="s">
        <v>1136</v>
      </c>
      <c r="B1452" s="64" t="s">
        <v>1136</v>
      </c>
      <c r="C1452" s="65"/>
      <c r="D1452" s="66"/>
      <c r="E1452" s="67"/>
      <c r="F1452" s="68"/>
      <c r="G1452" s="65" t="str">
        <f>IF(Edges[[#This Row],[Vertex 1]]=Edges[[#This Row],[Vertex 2]],"HIDE","SHOW")</f>
        <v>HIDE</v>
      </c>
      <c r="H1452" s="69"/>
      <c r="I1452" s="70"/>
      <c r="J1452" s="70"/>
      <c r="K1452" s="34"/>
      <c r="L1452" s="77"/>
      <c r="M1452" s="77"/>
      <c r="N1452" s="72"/>
      <c r="O1452" s="79" t="s">
        <v>179</v>
      </c>
      <c r="P1452" s="81">
        <v>42847.798321759263</v>
      </c>
      <c r="Q1452" s="79" t="s">
        <v>2511</v>
      </c>
      <c r="R1452" s="82" t="s">
        <v>3670</v>
      </c>
      <c r="S1452" s="79" t="s">
        <v>4021</v>
      </c>
      <c r="T1452" s="79"/>
      <c r="U1452" s="79"/>
      <c r="V1452" s="82" t="s">
        <v>5448</v>
      </c>
      <c r="W1452" s="81">
        <v>42847.798321759263</v>
      </c>
      <c r="X1452" s="82" t="s">
        <v>7014</v>
      </c>
      <c r="Y1452" s="79"/>
      <c r="Z1452" s="79"/>
      <c r="AA1452" s="83" t="s">
        <v>9061</v>
      </c>
      <c r="AB1452" s="79"/>
      <c r="AC1452" s="79" t="b">
        <v>0</v>
      </c>
      <c r="AD1452" s="79">
        <v>8</v>
      </c>
      <c r="AE1452" s="83" t="s">
        <v>9915</v>
      </c>
      <c r="AF1452" s="79" t="b">
        <v>0</v>
      </c>
      <c r="AG1452" s="79" t="s">
        <v>9963</v>
      </c>
      <c r="AH1452" s="79"/>
      <c r="AI1452" s="83" t="s">
        <v>9915</v>
      </c>
      <c r="AJ1452" s="79" t="b">
        <v>0</v>
      </c>
      <c r="AK1452" s="79">
        <v>37</v>
      </c>
      <c r="AL1452" s="83" t="s">
        <v>9915</v>
      </c>
      <c r="AM1452" s="79" t="s">
        <v>9990</v>
      </c>
      <c r="AN1452" s="79" t="b">
        <v>0</v>
      </c>
      <c r="AO1452" s="83" t="s">
        <v>9061</v>
      </c>
      <c r="AP1452" s="79" t="s">
        <v>10099</v>
      </c>
      <c r="AQ1452" s="79">
        <v>0</v>
      </c>
      <c r="AR1452" s="79">
        <v>0</v>
      </c>
      <c r="AS1452" s="79"/>
      <c r="AT1452" s="79"/>
      <c r="AU1452" s="79"/>
      <c r="AV1452" s="79"/>
      <c r="AW1452" s="79"/>
      <c r="AX1452" s="79"/>
      <c r="AY1452" s="79"/>
      <c r="AZ1452" s="79"/>
      <c r="BA1452">
        <v>1</v>
      </c>
      <c r="BB1452">
        <v>0</v>
      </c>
      <c r="BC1452" s="79" t="str">
        <f>IF(Edges[[#This Row],[Sentiment]]=0,"NEUTRAL",IF(Edges[[#This Row],[Sentiment]]=1,"POSITIVE",IF(Edges[[#This Row],[Sentiment]]=-1,"NEGATIVE")))</f>
        <v>NEUTRAL</v>
      </c>
      <c r="BD1452" s="79" t="str">
        <f>IF(Edges[[#This Row],[Vertex 1]]=Edges[[#This Row],[Vertex 2]],"HIDE","SHOW")</f>
        <v>HIDE</v>
      </c>
      <c r="BE1452" s="124" t="str">
        <f>REPLACE(INDEX(GroupVertices[Group], MATCH(Edges[[#This Row],[Vertex 1]],GroupVertices[Vertex],0)),1,1,"")</f>
        <v>EUTRAL</v>
      </c>
      <c r="BF1452" s="124" t="str">
        <f>REPLACE(INDEX(GroupVertices[Group], MATCH(Edges[[#This Row],[Vertex 2]],GroupVertices[Vertex],0)),1,1,"")</f>
        <v>EUTRAL</v>
      </c>
    </row>
    <row r="1453" spans="1:58" x14ac:dyDescent="0.25">
      <c r="A1453" s="64" t="s">
        <v>1135</v>
      </c>
      <c r="B1453" s="64" t="s">
        <v>1136</v>
      </c>
      <c r="C1453" s="65"/>
      <c r="D1453" s="66"/>
      <c r="E1453" s="67"/>
      <c r="F1453" s="68"/>
      <c r="G1453" s="65" t="str">
        <f>IF(Edges[[#This Row],[Vertex 1]]=Edges[[#This Row],[Vertex 2]],"HIDE","SHOW")</f>
        <v>SHOW</v>
      </c>
      <c r="H1453" s="69"/>
      <c r="I1453" s="70"/>
      <c r="J1453" s="70"/>
      <c r="K1453" s="34" t="s">
        <v>65</v>
      </c>
      <c r="L1453" s="77">
        <v>1453</v>
      </c>
      <c r="M1453" s="77"/>
      <c r="N1453" s="72"/>
      <c r="O1453" s="79" t="s">
        <v>1646</v>
      </c>
      <c r="P1453" s="81">
        <v>42854.129502314812</v>
      </c>
      <c r="Q1453" s="79" t="s">
        <v>2512</v>
      </c>
      <c r="R1453" s="82" t="s">
        <v>3670</v>
      </c>
      <c r="S1453" s="79" t="s">
        <v>4021</v>
      </c>
      <c r="T1453" s="79"/>
      <c r="U1453" s="79"/>
      <c r="V1453" s="82" t="s">
        <v>5449</v>
      </c>
      <c r="W1453" s="81">
        <v>42854.129502314812</v>
      </c>
      <c r="X1453" s="82" t="s">
        <v>7015</v>
      </c>
      <c r="Y1453" s="79"/>
      <c r="Z1453" s="79"/>
      <c r="AA1453" s="83" t="s">
        <v>9062</v>
      </c>
      <c r="AB1453" s="79"/>
      <c r="AC1453" s="79" t="b">
        <v>0</v>
      </c>
      <c r="AD1453" s="79">
        <v>0</v>
      </c>
      <c r="AE1453" s="83" t="s">
        <v>9915</v>
      </c>
      <c r="AF1453" s="79" t="b">
        <v>0</v>
      </c>
      <c r="AG1453" s="79" t="s">
        <v>9963</v>
      </c>
      <c r="AH1453" s="79"/>
      <c r="AI1453" s="83" t="s">
        <v>9915</v>
      </c>
      <c r="AJ1453" s="79" t="b">
        <v>0</v>
      </c>
      <c r="AK1453" s="79">
        <v>37</v>
      </c>
      <c r="AL1453" s="83" t="s">
        <v>9061</v>
      </c>
      <c r="AM1453" s="79" t="s">
        <v>9991</v>
      </c>
      <c r="AN1453" s="79" t="b">
        <v>0</v>
      </c>
      <c r="AO1453" s="83" t="s">
        <v>9061</v>
      </c>
      <c r="AP1453" s="79" t="s">
        <v>179</v>
      </c>
      <c r="AQ1453" s="79">
        <v>0</v>
      </c>
      <c r="AR1453" s="79">
        <v>0</v>
      </c>
      <c r="AS1453" s="79"/>
      <c r="AT1453" s="79"/>
      <c r="AU1453" s="79"/>
      <c r="AV1453" s="79"/>
      <c r="AW1453" s="79"/>
      <c r="AX1453" s="79"/>
      <c r="AY1453" s="79"/>
      <c r="AZ1453" s="79"/>
      <c r="BA1453">
        <v>1</v>
      </c>
      <c r="BB1453">
        <v>0</v>
      </c>
      <c r="BC1453" s="79" t="str">
        <f>IF(Edges[[#This Row],[Sentiment]]=0,"NEUTRAL",IF(Edges[[#This Row],[Sentiment]]=1,"POSITIVE",IF(Edges[[#This Row],[Sentiment]]=-1,"NEGATIVE")))</f>
        <v>NEUTRAL</v>
      </c>
      <c r="BD1453" s="79" t="str">
        <f>IF(Edges[[#This Row],[Vertex 1]]=Edges[[#This Row],[Vertex 2]],"HIDE","SHOW")</f>
        <v>SHOW</v>
      </c>
      <c r="BE1453" s="78" t="str">
        <f>REPLACE(INDEX(GroupVertices[Group], MATCH(Edges[[#This Row],[Vertex 1]],GroupVertices[Vertex],0)),1,1,"")</f>
        <v>EUTRAL</v>
      </c>
      <c r="BF1453" s="78" t="str">
        <f>REPLACE(INDEX(GroupVertices[Group], MATCH(Edges[[#This Row],[Vertex 2]],GroupVertices[Vertex],0)),1,1,"")</f>
        <v>EUTRAL</v>
      </c>
    </row>
    <row r="1454" spans="1:58" hidden="1" x14ac:dyDescent="0.25">
      <c r="A1454" s="64" t="s">
        <v>1135</v>
      </c>
      <c r="B1454" s="64" t="s">
        <v>1135</v>
      </c>
      <c r="C1454" s="65"/>
      <c r="D1454" s="66"/>
      <c r="E1454" s="67"/>
      <c r="F1454" s="68"/>
      <c r="G1454" s="65" t="str">
        <f>IF(Edges[[#This Row],[Vertex 1]]=Edges[[#This Row],[Vertex 2]],"HIDE","SHOW")</f>
        <v>HIDE</v>
      </c>
      <c r="H1454" s="69"/>
      <c r="I1454" s="70"/>
      <c r="J1454" s="70"/>
      <c r="K1454" s="34"/>
      <c r="L1454" s="77"/>
      <c r="M1454" s="77"/>
      <c r="N1454" s="72"/>
      <c r="O1454" s="79" t="s">
        <v>179</v>
      </c>
      <c r="P1454" s="81">
        <v>42851.794166666667</v>
      </c>
      <c r="Q1454" s="79" t="s">
        <v>2513</v>
      </c>
      <c r="R1454" s="82" t="s">
        <v>3671</v>
      </c>
      <c r="S1454" s="79" t="s">
        <v>4018</v>
      </c>
      <c r="T1454" s="79"/>
      <c r="U1454" s="79"/>
      <c r="V1454" s="82" t="s">
        <v>5449</v>
      </c>
      <c r="W1454" s="81">
        <v>42851.794166666667</v>
      </c>
      <c r="X1454" s="82" t="s">
        <v>7016</v>
      </c>
      <c r="Y1454" s="79"/>
      <c r="Z1454" s="79"/>
      <c r="AA1454" s="83" t="s">
        <v>9063</v>
      </c>
      <c r="AB1454" s="79"/>
      <c r="AC1454" s="79" t="b">
        <v>0</v>
      </c>
      <c r="AD1454" s="79">
        <v>0</v>
      </c>
      <c r="AE1454" s="83" t="s">
        <v>9915</v>
      </c>
      <c r="AF1454" s="79" t="b">
        <v>0</v>
      </c>
      <c r="AG1454" s="79" t="s">
        <v>9963</v>
      </c>
      <c r="AH1454" s="79"/>
      <c r="AI1454" s="83" t="s">
        <v>9915</v>
      </c>
      <c r="AJ1454" s="79" t="b">
        <v>0</v>
      </c>
      <c r="AK1454" s="79">
        <v>0</v>
      </c>
      <c r="AL1454" s="83" t="s">
        <v>9915</v>
      </c>
      <c r="AM1454" s="79" t="s">
        <v>9995</v>
      </c>
      <c r="AN1454" s="79" t="b">
        <v>0</v>
      </c>
      <c r="AO1454" s="83" t="s">
        <v>9063</v>
      </c>
      <c r="AP1454" s="79" t="s">
        <v>179</v>
      </c>
      <c r="AQ1454" s="79">
        <v>0</v>
      </c>
      <c r="AR1454" s="79">
        <v>0</v>
      </c>
      <c r="AS1454" s="79"/>
      <c r="AT1454" s="79"/>
      <c r="AU1454" s="79"/>
      <c r="AV1454" s="79"/>
      <c r="AW1454" s="79"/>
      <c r="AX1454" s="79"/>
      <c r="AY1454" s="79"/>
      <c r="AZ1454" s="79"/>
      <c r="BA1454">
        <v>7</v>
      </c>
      <c r="BB1454">
        <v>0</v>
      </c>
      <c r="BC1454" s="79" t="str">
        <f>IF(Edges[[#This Row],[Sentiment]]=0,"NEUTRAL",IF(Edges[[#This Row],[Sentiment]]=1,"POSITIVE",IF(Edges[[#This Row],[Sentiment]]=-1,"NEGATIVE")))</f>
        <v>NEUTRAL</v>
      </c>
      <c r="BD1454" s="79" t="str">
        <f>IF(Edges[[#This Row],[Vertex 1]]=Edges[[#This Row],[Vertex 2]],"HIDE","SHOW")</f>
        <v>HIDE</v>
      </c>
      <c r="BE1454" s="124" t="str">
        <f>REPLACE(INDEX(GroupVertices[Group], MATCH(Edges[[#This Row],[Vertex 1]],GroupVertices[Vertex],0)),1,1,"")</f>
        <v>EUTRAL</v>
      </c>
      <c r="BF1454" s="124" t="str">
        <f>REPLACE(INDEX(GroupVertices[Group], MATCH(Edges[[#This Row],[Vertex 2]],GroupVertices[Vertex],0)),1,1,"")</f>
        <v>EUTRAL</v>
      </c>
    </row>
    <row r="1455" spans="1:58" hidden="1" x14ac:dyDescent="0.25">
      <c r="A1455" s="64" t="s">
        <v>1135</v>
      </c>
      <c r="B1455" s="64" t="s">
        <v>1135</v>
      </c>
      <c r="C1455" s="65"/>
      <c r="D1455" s="66"/>
      <c r="E1455" s="67"/>
      <c r="F1455" s="68"/>
      <c r="G1455" s="65" t="str">
        <f>IF(Edges[[#This Row],[Vertex 1]]=Edges[[#This Row],[Vertex 2]],"HIDE","SHOW")</f>
        <v>HIDE</v>
      </c>
      <c r="H1455" s="69"/>
      <c r="I1455" s="70"/>
      <c r="J1455" s="70"/>
      <c r="K1455" s="34"/>
      <c r="L1455" s="77"/>
      <c r="M1455" s="77"/>
      <c r="N1455" s="72"/>
      <c r="O1455" s="79" t="s">
        <v>179</v>
      </c>
      <c r="P1455" s="81">
        <v>42852.418819444443</v>
      </c>
      <c r="Q1455" s="79" t="s">
        <v>2514</v>
      </c>
      <c r="R1455" s="82" t="s">
        <v>3398</v>
      </c>
      <c r="S1455" s="79" t="s">
        <v>4021</v>
      </c>
      <c r="T1455" s="79"/>
      <c r="U1455" s="79"/>
      <c r="V1455" s="82" t="s">
        <v>5449</v>
      </c>
      <c r="W1455" s="81">
        <v>42852.418819444443</v>
      </c>
      <c r="X1455" s="82" t="s">
        <v>7017</v>
      </c>
      <c r="Y1455" s="79"/>
      <c r="Z1455" s="79"/>
      <c r="AA1455" s="83" t="s">
        <v>9064</v>
      </c>
      <c r="AB1455" s="79"/>
      <c r="AC1455" s="79" t="b">
        <v>0</v>
      </c>
      <c r="AD1455" s="79">
        <v>0</v>
      </c>
      <c r="AE1455" s="83" t="s">
        <v>9915</v>
      </c>
      <c r="AF1455" s="79" t="b">
        <v>0</v>
      </c>
      <c r="AG1455" s="79" t="s">
        <v>9963</v>
      </c>
      <c r="AH1455" s="79"/>
      <c r="AI1455" s="83" t="s">
        <v>9915</v>
      </c>
      <c r="AJ1455" s="79" t="b">
        <v>0</v>
      </c>
      <c r="AK1455" s="79">
        <v>0</v>
      </c>
      <c r="AL1455" s="83" t="s">
        <v>9915</v>
      </c>
      <c r="AM1455" s="79" t="s">
        <v>9998</v>
      </c>
      <c r="AN1455" s="79" t="b">
        <v>0</v>
      </c>
      <c r="AO1455" s="83" t="s">
        <v>9064</v>
      </c>
      <c r="AP1455" s="79" t="s">
        <v>179</v>
      </c>
      <c r="AQ1455" s="79">
        <v>0</v>
      </c>
      <c r="AR1455" s="79">
        <v>0</v>
      </c>
      <c r="AS1455" s="79"/>
      <c r="AT1455" s="79"/>
      <c r="AU1455" s="79"/>
      <c r="AV1455" s="79"/>
      <c r="AW1455" s="79"/>
      <c r="AX1455" s="79"/>
      <c r="AY1455" s="79"/>
      <c r="AZ1455" s="79"/>
      <c r="BA1455">
        <v>7</v>
      </c>
      <c r="BB1455">
        <v>0</v>
      </c>
      <c r="BC1455" s="79" t="str">
        <f>IF(Edges[[#This Row],[Sentiment]]=0,"NEUTRAL",IF(Edges[[#This Row],[Sentiment]]=1,"POSITIVE",IF(Edges[[#This Row],[Sentiment]]=-1,"NEGATIVE")))</f>
        <v>NEUTRAL</v>
      </c>
      <c r="BD1455" s="79" t="str">
        <f>IF(Edges[[#This Row],[Vertex 1]]=Edges[[#This Row],[Vertex 2]],"HIDE","SHOW")</f>
        <v>HIDE</v>
      </c>
      <c r="BE1455" s="124" t="str">
        <f>REPLACE(INDEX(GroupVertices[Group], MATCH(Edges[[#This Row],[Vertex 1]],GroupVertices[Vertex],0)),1,1,"")</f>
        <v>EUTRAL</v>
      </c>
      <c r="BF1455" s="124" t="str">
        <f>REPLACE(INDEX(GroupVertices[Group], MATCH(Edges[[#This Row],[Vertex 2]],GroupVertices[Vertex],0)),1,1,"")</f>
        <v>EUTRAL</v>
      </c>
    </row>
    <row r="1456" spans="1:58" hidden="1" x14ac:dyDescent="0.25">
      <c r="A1456" s="64" t="s">
        <v>1135</v>
      </c>
      <c r="B1456" s="64" t="s">
        <v>1135</v>
      </c>
      <c r="C1456" s="65"/>
      <c r="D1456" s="66"/>
      <c r="E1456" s="67"/>
      <c r="F1456" s="68"/>
      <c r="G1456" s="65" t="str">
        <f>IF(Edges[[#This Row],[Vertex 1]]=Edges[[#This Row],[Vertex 2]],"HIDE","SHOW")</f>
        <v>HIDE</v>
      </c>
      <c r="H1456" s="69"/>
      <c r="I1456" s="70"/>
      <c r="J1456" s="70"/>
      <c r="K1456" s="34"/>
      <c r="L1456" s="77"/>
      <c r="M1456" s="77"/>
      <c r="N1456" s="72"/>
      <c r="O1456" s="79" t="s">
        <v>179</v>
      </c>
      <c r="P1456" s="81">
        <v>42852.546423611115</v>
      </c>
      <c r="Q1456" s="79" t="s">
        <v>2515</v>
      </c>
      <c r="R1456" s="82" t="s">
        <v>3672</v>
      </c>
      <c r="S1456" s="79" t="s">
        <v>4036</v>
      </c>
      <c r="T1456" s="79"/>
      <c r="U1456" s="79"/>
      <c r="V1456" s="82" t="s">
        <v>5449</v>
      </c>
      <c r="W1456" s="81">
        <v>42852.546423611115</v>
      </c>
      <c r="X1456" s="82" t="s">
        <v>7018</v>
      </c>
      <c r="Y1456" s="79"/>
      <c r="Z1456" s="79"/>
      <c r="AA1456" s="83" t="s">
        <v>9065</v>
      </c>
      <c r="AB1456" s="79"/>
      <c r="AC1456" s="79" t="b">
        <v>0</v>
      </c>
      <c r="AD1456" s="79">
        <v>0</v>
      </c>
      <c r="AE1456" s="83" t="s">
        <v>9915</v>
      </c>
      <c r="AF1456" s="79" t="b">
        <v>0</v>
      </c>
      <c r="AG1456" s="79" t="s">
        <v>9963</v>
      </c>
      <c r="AH1456" s="79"/>
      <c r="AI1456" s="83" t="s">
        <v>9915</v>
      </c>
      <c r="AJ1456" s="79" t="b">
        <v>0</v>
      </c>
      <c r="AK1456" s="79">
        <v>0</v>
      </c>
      <c r="AL1456" s="83" t="s">
        <v>9915</v>
      </c>
      <c r="AM1456" s="79" t="s">
        <v>9995</v>
      </c>
      <c r="AN1456" s="79" t="b">
        <v>0</v>
      </c>
      <c r="AO1456" s="83" t="s">
        <v>9065</v>
      </c>
      <c r="AP1456" s="79" t="s">
        <v>179</v>
      </c>
      <c r="AQ1456" s="79">
        <v>0</v>
      </c>
      <c r="AR1456" s="79">
        <v>0</v>
      </c>
      <c r="AS1456" s="79"/>
      <c r="AT1456" s="79"/>
      <c r="AU1456" s="79"/>
      <c r="AV1456" s="79"/>
      <c r="AW1456" s="79"/>
      <c r="AX1456" s="79"/>
      <c r="AY1456" s="79"/>
      <c r="AZ1456" s="79"/>
      <c r="BA1456">
        <v>7</v>
      </c>
      <c r="BB1456">
        <v>0</v>
      </c>
      <c r="BC1456" s="79" t="str">
        <f>IF(Edges[[#This Row],[Sentiment]]=0,"NEUTRAL",IF(Edges[[#This Row],[Sentiment]]=1,"POSITIVE",IF(Edges[[#This Row],[Sentiment]]=-1,"NEGATIVE")))</f>
        <v>NEUTRAL</v>
      </c>
      <c r="BD1456" s="79" t="str">
        <f>IF(Edges[[#This Row],[Vertex 1]]=Edges[[#This Row],[Vertex 2]],"HIDE","SHOW")</f>
        <v>HIDE</v>
      </c>
      <c r="BE1456" s="124" t="str">
        <f>REPLACE(INDEX(GroupVertices[Group], MATCH(Edges[[#This Row],[Vertex 1]],GroupVertices[Vertex],0)),1,1,"")</f>
        <v>EUTRAL</v>
      </c>
      <c r="BF1456" s="124" t="str">
        <f>REPLACE(INDEX(GroupVertices[Group], MATCH(Edges[[#This Row],[Vertex 2]],GroupVertices[Vertex],0)),1,1,"")</f>
        <v>EUTRAL</v>
      </c>
    </row>
    <row r="1457" spans="1:58" hidden="1" x14ac:dyDescent="0.25">
      <c r="A1457" s="64" t="s">
        <v>1135</v>
      </c>
      <c r="B1457" s="64" t="s">
        <v>1135</v>
      </c>
      <c r="C1457" s="65"/>
      <c r="D1457" s="66"/>
      <c r="E1457" s="67"/>
      <c r="F1457" s="68"/>
      <c r="G1457" s="65" t="str">
        <f>IF(Edges[[#This Row],[Vertex 1]]=Edges[[#This Row],[Vertex 2]],"HIDE","SHOW")</f>
        <v>HIDE</v>
      </c>
      <c r="H1457" s="69"/>
      <c r="I1457" s="70"/>
      <c r="J1457" s="70"/>
      <c r="K1457" s="34"/>
      <c r="L1457" s="77"/>
      <c r="M1457" s="77"/>
      <c r="N1457" s="72"/>
      <c r="O1457" s="79" t="s">
        <v>179</v>
      </c>
      <c r="P1457" s="81">
        <v>42852.710555555554</v>
      </c>
      <c r="Q1457" s="79" t="s">
        <v>2516</v>
      </c>
      <c r="R1457" s="82" t="s">
        <v>3673</v>
      </c>
      <c r="S1457" s="79" t="s">
        <v>4036</v>
      </c>
      <c r="T1457" s="79"/>
      <c r="U1457" s="79"/>
      <c r="V1457" s="82" t="s">
        <v>5449</v>
      </c>
      <c r="W1457" s="81">
        <v>42852.710555555554</v>
      </c>
      <c r="X1457" s="82" t="s">
        <v>7019</v>
      </c>
      <c r="Y1457" s="79"/>
      <c r="Z1457" s="79"/>
      <c r="AA1457" s="83" t="s">
        <v>9066</v>
      </c>
      <c r="AB1457" s="79"/>
      <c r="AC1457" s="79" t="b">
        <v>0</v>
      </c>
      <c r="AD1457" s="79">
        <v>0</v>
      </c>
      <c r="AE1457" s="83" t="s">
        <v>9915</v>
      </c>
      <c r="AF1457" s="79" t="b">
        <v>0</v>
      </c>
      <c r="AG1457" s="79" t="s">
        <v>9963</v>
      </c>
      <c r="AH1457" s="79"/>
      <c r="AI1457" s="83" t="s">
        <v>9915</v>
      </c>
      <c r="AJ1457" s="79" t="b">
        <v>0</v>
      </c>
      <c r="AK1457" s="79">
        <v>0</v>
      </c>
      <c r="AL1457" s="83" t="s">
        <v>9915</v>
      </c>
      <c r="AM1457" s="79" t="s">
        <v>9995</v>
      </c>
      <c r="AN1457" s="79" t="b">
        <v>0</v>
      </c>
      <c r="AO1457" s="83" t="s">
        <v>9066</v>
      </c>
      <c r="AP1457" s="79" t="s">
        <v>179</v>
      </c>
      <c r="AQ1457" s="79">
        <v>0</v>
      </c>
      <c r="AR1457" s="79">
        <v>0</v>
      </c>
      <c r="AS1457" s="79"/>
      <c r="AT1457" s="79"/>
      <c r="AU1457" s="79"/>
      <c r="AV1457" s="79"/>
      <c r="AW1457" s="79"/>
      <c r="AX1457" s="79"/>
      <c r="AY1457" s="79"/>
      <c r="AZ1457" s="79"/>
      <c r="BA1457">
        <v>7</v>
      </c>
      <c r="BB1457">
        <v>0</v>
      </c>
      <c r="BC1457" s="79" t="str">
        <f>IF(Edges[[#This Row],[Sentiment]]=0,"NEUTRAL",IF(Edges[[#This Row],[Sentiment]]=1,"POSITIVE",IF(Edges[[#This Row],[Sentiment]]=-1,"NEGATIVE")))</f>
        <v>NEUTRAL</v>
      </c>
      <c r="BD1457" s="79" t="str">
        <f>IF(Edges[[#This Row],[Vertex 1]]=Edges[[#This Row],[Vertex 2]],"HIDE","SHOW")</f>
        <v>HIDE</v>
      </c>
      <c r="BE1457" s="124" t="str">
        <f>REPLACE(INDEX(GroupVertices[Group], MATCH(Edges[[#This Row],[Vertex 1]],GroupVertices[Vertex],0)),1,1,"")</f>
        <v>EUTRAL</v>
      </c>
      <c r="BF1457" s="124" t="str">
        <f>REPLACE(INDEX(GroupVertices[Group], MATCH(Edges[[#This Row],[Vertex 2]],GroupVertices[Vertex],0)),1,1,"")</f>
        <v>EUTRAL</v>
      </c>
    </row>
    <row r="1458" spans="1:58" hidden="1" x14ac:dyDescent="0.25">
      <c r="A1458" s="64" t="s">
        <v>1135</v>
      </c>
      <c r="B1458" s="64" t="s">
        <v>1135</v>
      </c>
      <c r="C1458" s="65"/>
      <c r="D1458" s="66"/>
      <c r="E1458" s="67"/>
      <c r="F1458" s="68"/>
      <c r="G1458" s="65" t="str">
        <f>IF(Edges[[#This Row],[Vertex 1]]=Edges[[#This Row],[Vertex 2]],"HIDE","SHOW")</f>
        <v>HIDE</v>
      </c>
      <c r="H1458" s="69"/>
      <c r="I1458" s="70"/>
      <c r="J1458" s="70"/>
      <c r="K1458" s="34"/>
      <c r="L1458" s="77"/>
      <c r="M1458" s="77"/>
      <c r="N1458" s="72"/>
      <c r="O1458" s="79" t="s">
        <v>179</v>
      </c>
      <c r="P1458" s="81">
        <v>42852.818402777775</v>
      </c>
      <c r="Q1458" s="79" t="s">
        <v>2517</v>
      </c>
      <c r="R1458" s="82" t="s">
        <v>3674</v>
      </c>
      <c r="S1458" s="79" t="s">
        <v>4018</v>
      </c>
      <c r="T1458" s="79"/>
      <c r="U1458" s="79"/>
      <c r="V1458" s="82" t="s">
        <v>5449</v>
      </c>
      <c r="W1458" s="81">
        <v>42852.818402777775</v>
      </c>
      <c r="X1458" s="82" t="s">
        <v>7020</v>
      </c>
      <c r="Y1458" s="79"/>
      <c r="Z1458" s="79"/>
      <c r="AA1458" s="83" t="s">
        <v>9067</v>
      </c>
      <c r="AB1458" s="79"/>
      <c r="AC1458" s="79" t="b">
        <v>0</v>
      </c>
      <c r="AD1458" s="79">
        <v>0</v>
      </c>
      <c r="AE1458" s="83" t="s">
        <v>9915</v>
      </c>
      <c r="AF1458" s="79" t="b">
        <v>0</v>
      </c>
      <c r="AG1458" s="79" t="s">
        <v>9963</v>
      </c>
      <c r="AH1458" s="79"/>
      <c r="AI1458" s="83" t="s">
        <v>9915</v>
      </c>
      <c r="AJ1458" s="79" t="b">
        <v>0</v>
      </c>
      <c r="AK1458" s="79">
        <v>0</v>
      </c>
      <c r="AL1458" s="83" t="s">
        <v>9915</v>
      </c>
      <c r="AM1458" s="79" t="s">
        <v>9995</v>
      </c>
      <c r="AN1458" s="79" t="b">
        <v>0</v>
      </c>
      <c r="AO1458" s="83" t="s">
        <v>9067</v>
      </c>
      <c r="AP1458" s="79" t="s">
        <v>179</v>
      </c>
      <c r="AQ1458" s="79">
        <v>0</v>
      </c>
      <c r="AR1458" s="79">
        <v>0</v>
      </c>
      <c r="AS1458" s="79"/>
      <c r="AT1458" s="79"/>
      <c r="AU1458" s="79"/>
      <c r="AV1458" s="79"/>
      <c r="AW1458" s="79"/>
      <c r="AX1458" s="79"/>
      <c r="AY1458" s="79"/>
      <c r="AZ1458" s="79"/>
      <c r="BA1458">
        <v>7</v>
      </c>
      <c r="BB1458">
        <v>0</v>
      </c>
      <c r="BC1458" s="79" t="str">
        <f>IF(Edges[[#This Row],[Sentiment]]=0,"NEUTRAL",IF(Edges[[#This Row],[Sentiment]]=1,"POSITIVE",IF(Edges[[#This Row],[Sentiment]]=-1,"NEGATIVE")))</f>
        <v>NEUTRAL</v>
      </c>
      <c r="BD1458" s="79" t="str">
        <f>IF(Edges[[#This Row],[Vertex 1]]=Edges[[#This Row],[Vertex 2]],"HIDE","SHOW")</f>
        <v>HIDE</v>
      </c>
      <c r="BE1458" s="124" t="str">
        <f>REPLACE(INDEX(GroupVertices[Group], MATCH(Edges[[#This Row],[Vertex 1]],GroupVertices[Vertex],0)),1,1,"")</f>
        <v>EUTRAL</v>
      </c>
      <c r="BF1458" s="124" t="str">
        <f>REPLACE(INDEX(GroupVertices[Group], MATCH(Edges[[#This Row],[Vertex 2]],GroupVertices[Vertex],0)),1,1,"")</f>
        <v>EUTRAL</v>
      </c>
    </row>
    <row r="1459" spans="1:58" hidden="1" x14ac:dyDescent="0.25">
      <c r="A1459" s="64" t="s">
        <v>1135</v>
      </c>
      <c r="B1459" s="64" t="s">
        <v>1135</v>
      </c>
      <c r="C1459" s="65"/>
      <c r="D1459" s="66"/>
      <c r="E1459" s="67"/>
      <c r="F1459" s="68"/>
      <c r="G1459" s="65" t="str">
        <f>IF(Edges[[#This Row],[Vertex 1]]=Edges[[#This Row],[Vertex 2]],"HIDE","SHOW")</f>
        <v>HIDE</v>
      </c>
      <c r="H1459" s="69"/>
      <c r="I1459" s="70"/>
      <c r="J1459" s="70"/>
      <c r="K1459" s="34"/>
      <c r="L1459" s="77"/>
      <c r="M1459" s="77"/>
      <c r="N1459" s="72"/>
      <c r="O1459" s="79" t="s">
        <v>179</v>
      </c>
      <c r="P1459" s="81">
        <v>42853.501331018517</v>
      </c>
      <c r="Q1459" s="79" t="s">
        <v>2518</v>
      </c>
      <c r="R1459" s="82" t="s">
        <v>3675</v>
      </c>
      <c r="S1459" s="79" t="s">
        <v>4036</v>
      </c>
      <c r="T1459" s="79"/>
      <c r="U1459" s="79"/>
      <c r="V1459" s="82" t="s">
        <v>5449</v>
      </c>
      <c r="W1459" s="81">
        <v>42853.501331018517</v>
      </c>
      <c r="X1459" s="82" t="s">
        <v>7021</v>
      </c>
      <c r="Y1459" s="79"/>
      <c r="Z1459" s="79"/>
      <c r="AA1459" s="83" t="s">
        <v>9068</v>
      </c>
      <c r="AB1459" s="79"/>
      <c r="AC1459" s="79" t="b">
        <v>0</v>
      </c>
      <c r="AD1459" s="79">
        <v>0</v>
      </c>
      <c r="AE1459" s="83" t="s">
        <v>9915</v>
      </c>
      <c r="AF1459" s="79" t="b">
        <v>0</v>
      </c>
      <c r="AG1459" s="79" t="s">
        <v>9963</v>
      </c>
      <c r="AH1459" s="79"/>
      <c r="AI1459" s="83" t="s">
        <v>9915</v>
      </c>
      <c r="AJ1459" s="79" t="b">
        <v>0</v>
      </c>
      <c r="AK1459" s="79">
        <v>0</v>
      </c>
      <c r="AL1459" s="83" t="s">
        <v>9915</v>
      </c>
      <c r="AM1459" s="79" t="s">
        <v>9995</v>
      </c>
      <c r="AN1459" s="79" t="b">
        <v>0</v>
      </c>
      <c r="AO1459" s="83" t="s">
        <v>9068</v>
      </c>
      <c r="AP1459" s="79" t="s">
        <v>179</v>
      </c>
      <c r="AQ1459" s="79">
        <v>0</v>
      </c>
      <c r="AR1459" s="79">
        <v>0</v>
      </c>
      <c r="AS1459" s="79"/>
      <c r="AT1459" s="79"/>
      <c r="AU1459" s="79"/>
      <c r="AV1459" s="79"/>
      <c r="AW1459" s="79"/>
      <c r="AX1459" s="79"/>
      <c r="AY1459" s="79"/>
      <c r="AZ1459" s="79"/>
      <c r="BA1459">
        <v>7</v>
      </c>
      <c r="BB1459">
        <v>0</v>
      </c>
      <c r="BC1459" s="79" t="str">
        <f>IF(Edges[[#This Row],[Sentiment]]=0,"NEUTRAL",IF(Edges[[#This Row],[Sentiment]]=1,"POSITIVE",IF(Edges[[#This Row],[Sentiment]]=-1,"NEGATIVE")))</f>
        <v>NEUTRAL</v>
      </c>
      <c r="BD1459" s="79" t="str">
        <f>IF(Edges[[#This Row],[Vertex 1]]=Edges[[#This Row],[Vertex 2]],"HIDE","SHOW")</f>
        <v>HIDE</v>
      </c>
      <c r="BE1459" s="124" t="str">
        <f>REPLACE(INDEX(GroupVertices[Group], MATCH(Edges[[#This Row],[Vertex 1]],GroupVertices[Vertex],0)),1,1,"")</f>
        <v>EUTRAL</v>
      </c>
      <c r="BF1459" s="124" t="str">
        <f>REPLACE(INDEX(GroupVertices[Group], MATCH(Edges[[#This Row],[Vertex 2]],GroupVertices[Vertex],0)),1,1,"")</f>
        <v>EUTRAL</v>
      </c>
    </row>
    <row r="1460" spans="1:58" hidden="1" x14ac:dyDescent="0.25">
      <c r="A1460" s="64" t="s">
        <v>1135</v>
      </c>
      <c r="B1460" s="64" t="s">
        <v>1135</v>
      </c>
      <c r="C1460" s="65"/>
      <c r="D1460" s="66"/>
      <c r="E1460" s="67"/>
      <c r="F1460" s="68"/>
      <c r="G1460" s="65" t="str">
        <f>IF(Edges[[#This Row],[Vertex 1]]=Edges[[#This Row],[Vertex 2]],"HIDE","SHOW")</f>
        <v>HIDE</v>
      </c>
      <c r="H1460" s="69"/>
      <c r="I1460" s="70"/>
      <c r="J1460" s="70"/>
      <c r="K1460" s="34"/>
      <c r="L1460" s="77"/>
      <c r="M1460" s="77"/>
      <c r="N1460" s="72"/>
      <c r="O1460" s="79" t="s">
        <v>179</v>
      </c>
      <c r="P1460" s="81">
        <v>42854.345960648148</v>
      </c>
      <c r="Q1460" s="79" t="s">
        <v>2519</v>
      </c>
      <c r="R1460" s="82" t="s">
        <v>3676</v>
      </c>
      <c r="S1460" s="79" t="s">
        <v>4018</v>
      </c>
      <c r="T1460" s="79"/>
      <c r="U1460" s="79"/>
      <c r="V1460" s="82" t="s">
        <v>5449</v>
      </c>
      <c r="W1460" s="81">
        <v>42854.345960648148</v>
      </c>
      <c r="X1460" s="82" t="s">
        <v>7022</v>
      </c>
      <c r="Y1460" s="79"/>
      <c r="Z1460" s="79"/>
      <c r="AA1460" s="83" t="s">
        <v>9069</v>
      </c>
      <c r="AB1460" s="79"/>
      <c r="AC1460" s="79" t="b">
        <v>0</v>
      </c>
      <c r="AD1460" s="79">
        <v>0</v>
      </c>
      <c r="AE1460" s="83" t="s">
        <v>9915</v>
      </c>
      <c r="AF1460" s="79" t="b">
        <v>0</v>
      </c>
      <c r="AG1460" s="79" t="s">
        <v>9963</v>
      </c>
      <c r="AH1460" s="79"/>
      <c r="AI1460" s="83" t="s">
        <v>9915</v>
      </c>
      <c r="AJ1460" s="79" t="b">
        <v>0</v>
      </c>
      <c r="AK1460" s="79">
        <v>0</v>
      </c>
      <c r="AL1460" s="83" t="s">
        <v>9915</v>
      </c>
      <c r="AM1460" s="79" t="s">
        <v>9995</v>
      </c>
      <c r="AN1460" s="79" t="b">
        <v>0</v>
      </c>
      <c r="AO1460" s="83" t="s">
        <v>9069</v>
      </c>
      <c r="AP1460" s="79" t="s">
        <v>179</v>
      </c>
      <c r="AQ1460" s="79">
        <v>0</v>
      </c>
      <c r="AR1460" s="79">
        <v>0</v>
      </c>
      <c r="AS1460" s="79"/>
      <c r="AT1460" s="79"/>
      <c r="AU1460" s="79"/>
      <c r="AV1460" s="79"/>
      <c r="AW1460" s="79"/>
      <c r="AX1460" s="79"/>
      <c r="AY1460" s="79"/>
      <c r="AZ1460" s="79"/>
      <c r="BA1460">
        <v>7</v>
      </c>
      <c r="BB1460">
        <v>0</v>
      </c>
      <c r="BC1460" s="79" t="str">
        <f>IF(Edges[[#This Row],[Sentiment]]=0,"NEUTRAL",IF(Edges[[#This Row],[Sentiment]]=1,"POSITIVE",IF(Edges[[#This Row],[Sentiment]]=-1,"NEGATIVE")))</f>
        <v>NEUTRAL</v>
      </c>
      <c r="BD1460" s="79" t="str">
        <f>IF(Edges[[#This Row],[Vertex 1]]=Edges[[#This Row],[Vertex 2]],"HIDE","SHOW")</f>
        <v>HIDE</v>
      </c>
      <c r="BE1460" s="124" t="str">
        <f>REPLACE(INDEX(GroupVertices[Group], MATCH(Edges[[#This Row],[Vertex 1]],GroupVertices[Vertex],0)),1,1,"")</f>
        <v>EUTRAL</v>
      </c>
      <c r="BF1460" s="124" t="str">
        <f>REPLACE(INDEX(GroupVertices[Group], MATCH(Edges[[#This Row],[Vertex 2]],GroupVertices[Vertex],0)),1,1,"")</f>
        <v>EUTRAL</v>
      </c>
    </row>
    <row r="1461" spans="1:58" hidden="1" x14ac:dyDescent="0.25">
      <c r="A1461" s="64" t="s">
        <v>1137</v>
      </c>
      <c r="B1461" s="64" t="s">
        <v>1137</v>
      </c>
      <c r="C1461" s="65"/>
      <c r="D1461" s="66"/>
      <c r="E1461" s="67"/>
      <c r="F1461" s="68"/>
      <c r="G1461" s="65" t="str">
        <f>IF(Edges[[#This Row],[Vertex 1]]=Edges[[#This Row],[Vertex 2]],"HIDE","SHOW")</f>
        <v>HIDE</v>
      </c>
      <c r="H1461" s="69"/>
      <c r="I1461" s="70"/>
      <c r="J1461" s="70"/>
      <c r="K1461" s="34"/>
      <c r="L1461" s="77"/>
      <c r="M1461" s="77"/>
      <c r="N1461" s="72"/>
      <c r="O1461" s="79" t="s">
        <v>179</v>
      </c>
      <c r="P1461" s="81">
        <v>42852.45140046296</v>
      </c>
      <c r="Q1461" s="79" t="s">
        <v>2520</v>
      </c>
      <c r="R1461" s="82" t="s">
        <v>3677</v>
      </c>
      <c r="S1461" s="79" t="s">
        <v>4194</v>
      </c>
      <c r="T1461" s="79" t="s">
        <v>4396</v>
      </c>
      <c r="U1461" s="82" t="s">
        <v>4645</v>
      </c>
      <c r="V1461" s="82" t="s">
        <v>4645</v>
      </c>
      <c r="W1461" s="81">
        <v>42852.45140046296</v>
      </c>
      <c r="X1461" s="82" t="s">
        <v>7023</v>
      </c>
      <c r="Y1461" s="79"/>
      <c r="Z1461" s="79"/>
      <c r="AA1461" s="83" t="s">
        <v>9070</v>
      </c>
      <c r="AB1461" s="79"/>
      <c r="AC1461" s="79" t="b">
        <v>0</v>
      </c>
      <c r="AD1461" s="79">
        <v>1</v>
      </c>
      <c r="AE1461" s="83" t="s">
        <v>9915</v>
      </c>
      <c r="AF1461" s="79" t="b">
        <v>0</v>
      </c>
      <c r="AG1461" s="79" t="s">
        <v>9963</v>
      </c>
      <c r="AH1461" s="79"/>
      <c r="AI1461" s="83" t="s">
        <v>9915</v>
      </c>
      <c r="AJ1461" s="79" t="b">
        <v>0</v>
      </c>
      <c r="AK1461" s="79">
        <v>1</v>
      </c>
      <c r="AL1461" s="83" t="s">
        <v>9915</v>
      </c>
      <c r="AM1461" s="79" t="s">
        <v>10066</v>
      </c>
      <c r="AN1461" s="79" t="b">
        <v>0</v>
      </c>
      <c r="AO1461" s="83" t="s">
        <v>9070</v>
      </c>
      <c r="AP1461" s="79" t="s">
        <v>179</v>
      </c>
      <c r="AQ1461" s="79">
        <v>0</v>
      </c>
      <c r="AR1461" s="79">
        <v>0</v>
      </c>
      <c r="AS1461" s="79"/>
      <c r="AT1461" s="79"/>
      <c r="AU1461" s="79"/>
      <c r="AV1461" s="79"/>
      <c r="AW1461" s="79"/>
      <c r="AX1461" s="79"/>
      <c r="AY1461" s="79"/>
      <c r="AZ1461" s="79"/>
      <c r="BA1461">
        <v>2</v>
      </c>
      <c r="BB1461">
        <v>0</v>
      </c>
      <c r="BC1461" s="79" t="str">
        <f>IF(Edges[[#This Row],[Sentiment]]=0,"NEUTRAL",IF(Edges[[#This Row],[Sentiment]]=1,"POSITIVE",IF(Edges[[#This Row],[Sentiment]]=-1,"NEGATIVE")))</f>
        <v>NEUTRAL</v>
      </c>
      <c r="BD1461" s="79" t="str">
        <f>IF(Edges[[#This Row],[Vertex 1]]=Edges[[#This Row],[Vertex 2]],"HIDE","SHOW")</f>
        <v>HIDE</v>
      </c>
      <c r="BE1461" s="124" t="str">
        <f>REPLACE(INDEX(GroupVertices[Group], MATCH(Edges[[#This Row],[Vertex 1]],GroupVertices[Vertex],0)),1,1,"")</f>
        <v>eneral</v>
      </c>
      <c r="BF1461" s="124" t="str">
        <f>REPLACE(INDEX(GroupVertices[Group], MATCH(Edges[[#This Row],[Vertex 2]],GroupVertices[Vertex],0)),1,1,"")</f>
        <v>eneral</v>
      </c>
    </row>
    <row r="1462" spans="1:58" hidden="1" x14ac:dyDescent="0.25">
      <c r="A1462" s="64" t="s">
        <v>1137</v>
      </c>
      <c r="B1462" s="64" t="s">
        <v>1137</v>
      </c>
      <c r="C1462" s="65"/>
      <c r="D1462" s="66"/>
      <c r="E1462" s="67"/>
      <c r="F1462" s="68"/>
      <c r="G1462" s="65" t="str">
        <f>IF(Edges[[#This Row],[Vertex 1]]=Edges[[#This Row],[Vertex 2]],"HIDE","SHOW")</f>
        <v>HIDE</v>
      </c>
      <c r="H1462" s="69"/>
      <c r="I1462" s="70"/>
      <c r="J1462" s="70"/>
      <c r="K1462" s="34"/>
      <c r="L1462" s="77"/>
      <c r="M1462" s="77"/>
      <c r="N1462" s="72"/>
      <c r="O1462" s="79" t="s">
        <v>179</v>
      </c>
      <c r="P1462" s="81">
        <v>42853.555567129632</v>
      </c>
      <c r="Q1462" s="79" t="s">
        <v>2521</v>
      </c>
      <c r="R1462" s="79" t="s">
        <v>3678</v>
      </c>
      <c r="S1462" s="79" t="s">
        <v>4195</v>
      </c>
      <c r="T1462" s="79" t="s">
        <v>4397</v>
      </c>
      <c r="U1462" s="79"/>
      <c r="V1462" s="82" t="s">
        <v>5450</v>
      </c>
      <c r="W1462" s="81">
        <v>42853.555567129632</v>
      </c>
      <c r="X1462" s="82" t="s">
        <v>7024</v>
      </c>
      <c r="Y1462" s="79"/>
      <c r="Z1462" s="79"/>
      <c r="AA1462" s="83" t="s">
        <v>9071</v>
      </c>
      <c r="AB1462" s="79"/>
      <c r="AC1462" s="79" t="b">
        <v>0</v>
      </c>
      <c r="AD1462" s="79">
        <v>1</v>
      </c>
      <c r="AE1462" s="83" t="s">
        <v>9915</v>
      </c>
      <c r="AF1462" s="79" t="b">
        <v>0</v>
      </c>
      <c r="AG1462" s="79" t="s">
        <v>9963</v>
      </c>
      <c r="AH1462" s="79"/>
      <c r="AI1462" s="83" t="s">
        <v>9915</v>
      </c>
      <c r="AJ1462" s="79" t="b">
        <v>0</v>
      </c>
      <c r="AK1462" s="79">
        <v>0</v>
      </c>
      <c r="AL1462" s="83" t="s">
        <v>9915</v>
      </c>
      <c r="AM1462" s="79" t="s">
        <v>10066</v>
      </c>
      <c r="AN1462" s="79" t="b">
        <v>1</v>
      </c>
      <c r="AO1462" s="83" t="s">
        <v>9071</v>
      </c>
      <c r="AP1462" s="79" t="s">
        <v>179</v>
      </c>
      <c r="AQ1462" s="79">
        <v>0</v>
      </c>
      <c r="AR1462" s="79">
        <v>0</v>
      </c>
      <c r="AS1462" s="79"/>
      <c r="AT1462" s="79"/>
      <c r="AU1462" s="79"/>
      <c r="AV1462" s="79"/>
      <c r="AW1462" s="79"/>
      <c r="AX1462" s="79"/>
      <c r="AY1462" s="79"/>
      <c r="AZ1462" s="79"/>
      <c r="BA1462">
        <v>2</v>
      </c>
      <c r="BB1462">
        <v>0</v>
      </c>
      <c r="BC1462" s="79" t="str">
        <f>IF(Edges[[#This Row],[Sentiment]]=0,"NEUTRAL",IF(Edges[[#This Row],[Sentiment]]=1,"POSITIVE",IF(Edges[[#This Row],[Sentiment]]=-1,"NEGATIVE")))</f>
        <v>NEUTRAL</v>
      </c>
      <c r="BD1462" s="79" t="str">
        <f>IF(Edges[[#This Row],[Vertex 1]]=Edges[[#This Row],[Vertex 2]],"HIDE","SHOW")</f>
        <v>HIDE</v>
      </c>
      <c r="BE1462" s="124" t="str">
        <f>REPLACE(INDEX(GroupVertices[Group], MATCH(Edges[[#This Row],[Vertex 1]],GroupVertices[Vertex],0)),1,1,"")</f>
        <v>eneral</v>
      </c>
      <c r="BF1462" s="124" t="str">
        <f>REPLACE(INDEX(GroupVertices[Group], MATCH(Edges[[#This Row],[Vertex 2]],GroupVertices[Vertex],0)),1,1,"")</f>
        <v>eneral</v>
      </c>
    </row>
    <row r="1463" spans="1:58" x14ac:dyDescent="0.25">
      <c r="A1463" s="64" t="s">
        <v>1138</v>
      </c>
      <c r="B1463" s="64" t="s">
        <v>1137</v>
      </c>
      <c r="C1463" s="65"/>
      <c r="D1463" s="66"/>
      <c r="E1463" s="67"/>
      <c r="F1463" s="68"/>
      <c r="G1463" s="65" t="str">
        <f>IF(Edges[[#This Row],[Vertex 1]]=Edges[[#This Row],[Vertex 2]],"HIDE","SHOW")</f>
        <v>SHOW</v>
      </c>
      <c r="H1463" s="69"/>
      <c r="I1463" s="70"/>
      <c r="J1463" s="70"/>
      <c r="K1463" s="34" t="s">
        <v>65</v>
      </c>
      <c r="L1463" s="77">
        <v>1463</v>
      </c>
      <c r="M1463" s="77"/>
      <c r="N1463" s="72"/>
      <c r="O1463" s="79" t="s">
        <v>1646</v>
      </c>
      <c r="P1463" s="81">
        <v>42854.346539351849</v>
      </c>
      <c r="Q1463" s="79" t="s">
        <v>2522</v>
      </c>
      <c r="R1463" s="82" t="s">
        <v>3677</v>
      </c>
      <c r="S1463" s="79" t="s">
        <v>4194</v>
      </c>
      <c r="T1463" s="79" t="s">
        <v>4396</v>
      </c>
      <c r="U1463" s="79"/>
      <c r="V1463" s="82" t="s">
        <v>5451</v>
      </c>
      <c r="W1463" s="81">
        <v>42854.346539351849</v>
      </c>
      <c r="X1463" s="82" t="s">
        <v>7025</v>
      </c>
      <c r="Y1463" s="79"/>
      <c r="Z1463" s="79"/>
      <c r="AA1463" s="83" t="s">
        <v>9072</v>
      </c>
      <c r="AB1463" s="79"/>
      <c r="AC1463" s="79" t="b">
        <v>0</v>
      </c>
      <c r="AD1463" s="79">
        <v>0</v>
      </c>
      <c r="AE1463" s="83" t="s">
        <v>9915</v>
      </c>
      <c r="AF1463" s="79" t="b">
        <v>0</v>
      </c>
      <c r="AG1463" s="79" t="s">
        <v>9963</v>
      </c>
      <c r="AH1463" s="79"/>
      <c r="AI1463" s="83" t="s">
        <v>9915</v>
      </c>
      <c r="AJ1463" s="79" t="b">
        <v>0</v>
      </c>
      <c r="AK1463" s="79">
        <v>1</v>
      </c>
      <c r="AL1463" s="83" t="s">
        <v>9070</v>
      </c>
      <c r="AM1463" s="79" t="s">
        <v>9991</v>
      </c>
      <c r="AN1463" s="79" t="b">
        <v>0</v>
      </c>
      <c r="AO1463" s="83" t="s">
        <v>9070</v>
      </c>
      <c r="AP1463" s="79" t="s">
        <v>179</v>
      </c>
      <c r="AQ1463" s="79">
        <v>0</v>
      </c>
      <c r="AR1463" s="79">
        <v>0</v>
      </c>
      <c r="AS1463" s="79"/>
      <c r="AT1463" s="79"/>
      <c r="AU1463" s="79"/>
      <c r="AV1463" s="79"/>
      <c r="AW1463" s="79"/>
      <c r="AX1463" s="79"/>
      <c r="AY1463" s="79"/>
      <c r="AZ1463" s="79"/>
      <c r="BA1463">
        <v>1</v>
      </c>
      <c r="BB1463">
        <v>0</v>
      </c>
      <c r="BC1463" s="79" t="str">
        <f>IF(Edges[[#This Row],[Sentiment]]=0,"NEUTRAL",IF(Edges[[#This Row],[Sentiment]]=1,"POSITIVE",IF(Edges[[#This Row],[Sentiment]]=-1,"NEGATIVE")))</f>
        <v>NEUTRAL</v>
      </c>
      <c r="BD1463" s="79" t="str">
        <f>IF(Edges[[#This Row],[Vertex 1]]=Edges[[#This Row],[Vertex 2]],"HIDE","SHOW")</f>
        <v>SHOW</v>
      </c>
      <c r="BE1463" s="78" t="str">
        <f>REPLACE(INDEX(GroupVertices[Group], MATCH(Edges[[#This Row],[Vertex 1]],GroupVertices[Vertex],0)),1,1,"")</f>
        <v>EUTRAL</v>
      </c>
      <c r="BF1463" s="78" t="str">
        <f>REPLACE(INDEX(GroupVertices[Group], MATCH(Edges[[#This Row],[Vertex 2]],GroupVertices[Vertex],0)),1,1,"")</f>
        <v>eneral</v>
      </c>
    </row>
    <row r="1464" spans="1:58" x14ac:dyDescent="0.25">
      <c r="A1464" s="64" t="s">
        <v>1139</v>
      </c>
      <c r="B1464" s="64" t="s">
        <v>1229</v>
      </c>
      <c r="C1464" s="65"/>
      <c r="D1464" s="66"/>
      <c r="E1464" s="67"/>
      <c r="F1464" s="68"/>
      <c r="G1464" s="65" t="str">
        <f>IF(Edges[[#This Row],[Vertex 1]]=Edges[[#This Row],[Vertex 2]],"HIDE","SHOW")</f>
        <v>SHOW</v>
      </c>
      <c r="H1464" s="69"/>
      <c r="I1464" s="70"/>
      <c r="J1464" s="70"/>
      <c r="K1464" s="34" t="s">
        <v>65</v>
      </c>
      <c r="L1464" s="77">
        <v>1464</v>
      </c>
      <c r="M1464" s="77"/>
      <c r="N1464" s="72"/>
      <c r="O1464" s="79" t="s">
        <v>1646</v>
      </c>
      <c r="P1464" s="81">
        <v>42854.350162037037</v>
      </c>
      <c r="Q1464" s="79" t="s">
        <v>2481</v>
      </c>
      <c r="R1464" s="82" t="s">
        <v>3652</v>
      </c>
      <c r="S1464" s="79" t="s">
        <v>4040</v>
      </c>
      <c r="T1464" s="79"/>
      <c r="U1464" s="82" t="s">
        <v>4642</v>
      </c>
      <c r="V1464" s="82" t="s">
        <v>4642</v>
      </c>
      <c r="W1464" s="81">
        <v>42854.350162037037</v>
      </c>
      <c r="X1464" s="82" t="s">
        <v>7026</v>
      </c>
      <c r="Y1464" s="79"/>
      <c r="Z1464" s="79"/>
      <c r="AA1464" s="83" t="s">
        <v>9073</v>
      </c>
      <c r="AB1464" s="79"/>
      <c r="AC1464" s="79" t="b">
        <v>0</v>
      </c>
      <c r="AD1464" s="79">
        <v>0</v>
      </c>
      <c r="AE1464" s="83" t="s">
        <v>9915</v>
      </c>
      <c r="AF1464" s="79" t="b">
        <v>0</v>
      </c>
      <c r="AG1464" s="79" t="s">
        <v>9963</v>
      </c>
      <c r="AH1464" s="79"/>
      <c r="AI1464" s="83" t="s">
        <v>9915</v>
      </c>
      <c r="AJ1464" s="79" t="b">
        <v>0</v>
      </c>
      <c r="AK1464" s="79">
        <v>8</v>
      </c>
      <c r="AL1464" s="83" t="s">
        <v>9206</v>
      </c>
      <c r="AM1464" s="79" t="s">
        <v>9991</v>
      </c>
      <c r="AN1464" s="79" t="b">
        <v>0</v>
      </c>
      <c r="AO1464" s="83" t="s">
        <v>9206</v>
      </c>
      <c r="AP1464" s="79" t="s">
        <v>179</v>
      </c>
      <c r="AQ1464" s="79">
        <v>0</v>
      </c>
      <c r="AR1464" s="79">
        <v>0</v>
      </c>
      <c r="AS1464" s="79"/>
      <c r="AT1464" s="79"/>
      <c r="AU1464" s="79"/>
      <c r="AV1464" s="79"/>
      <c r="AW1464" s="79"/>
      <c r="AX1464" s="79"/>
      <c r="AY1464" s="79"/>
      <c r="AZ1464" s="79"/>
      <c r="BA1464">
        <v>1</v>
      </c>
      <c r="BB1464">
        <v>0</v>
      </c>
      <c r="BC1464" s="79" t="str">
        <f>IF(Edges[[#This Row],[Sentiment]]=0,"NEUTRAL",IF(Edges[[#This Row],[Sentiment]]=1,"POSITIVE",IF(Edges[[#This Row],[Sentiment]]=-1,"NEGATIVE")))</f>
        <v>NEUTRAL</v>
      </c>
      <c r="BD1464" s="79" t="str">
        <f>IF(Edges[[#This Row],[Vertex 1]]=Edges[[#This Row],[Vertex 2]],"HIDE","SHOW")</f>
        <v>SHOW</v>
      </c>
      <c r="BE1464" s="78" t="str">
        <f>REPLACE(INDEX(GroupVertices[Group], MATCH(Edges[[#This Row],[Vertex 1]],GroupVertices[Vertex],0)),1,1,"")</f>
        <v>EUTRAL</v>
      </c>
      <c r="BF1464" s="78" t="str">
        <f>REPLACE(INDEX(GroupVertices[Group], MATCH(Edges[[#This Row],[Vertex 2]],GroupVertices[Vertex],0)),1,1,"")</f>
        <v>EUTRAL</v>
      </c>
    </row>
    <row r="1465" spans="1:58" hidden="1" x14ac:dyDescent="0.25">
      <c r="A1465" s="64" t="s">
        <v>1140</v>
      </c>
      <c r="B1465" s="64" t="s">
        <v>1140</v>
      </c>
      <c r="C1465" s="65"/>
      <c r="D1465" s="66"/>
      <c r="E1465" s="67"/>
      <c r="F1465" s="68"/>
      <c r="G1465" s="65" t="str">
        <f>IF(Edges[[#This Row],[Vertex 1]]=Edges[[#This Row],[Vertex 2]],"HIDE","SHOW")</f>
        <v>HIDE</v>
      </c>
      <c r="H1465" s="69"/>
      <c r="I1465" s="70"/>
      <c r="J1465" s="70"/>
      <c r="K1465" s="34"/>
      <c r="L1465" s="77"/>
      <c r="M1465" s="77"/>
      <c r="N1465" s="72"/>
      <c r="O1465" s="79" t="s">
        <v>179</v>
      </c>
      <c r="P1465" s="81">
        <v>42853.468831018516</v>
      </c>
      <c r="Q1465" s="79" t="s">
        <v>2523</v>
      </c>
      <c r="R1465" s="82" t="s">
        <v>3679</v>
      </c>
      <c r="S1465" s="79" t="s">
        <v>4196</v>
      </c>
      <c r="T1465" s="79"/>
      <c r="U1465" s="82" t="s">
        <v>4646</v>
      </c>
      <c r="V1465" s="82" t="s">
        <v>4646</v>
      </c>
      <c r="W1465" s="81">
        <v>42853.468831018516</v>
      </c>
      <c r="X1465" s="82" t="s">
        <v>7027</v>
      </c>
      <c r="Y1465" s="79"/>
      <c r="Z1465" s="79"/>
      <c r="AA1465" s="83" t="s">
        <v>9074</v>
      </c>
      <c r="AB1465" s="79"/>
      <c r="AC1465" s="79" t="b">
        <v>0</v>
      </c>
      <c r="AD1465" s="79">
        <v>0</v>
      </c>
      <c r="AE1465" s="83" t="s">
        <v>9915</v>
      </c>
      <c r="AF1465" s="79" t="b">
        <v>0</v>
      </c>
      <c r="AG1465" s="79" t="s">
        <v>9963</v>
      </c>
      <c r="AH1465" s="79"/>
      <c r="AI1465" s="83" t="s">
        <v>9915</v>
      </c>
      <c r="AJ1465" s="79" t="b">
        <v>0</v>
      </c>
      <c r="AK1465" s="79">
        <v>0</v>
      </c>
      <c r="AL1465" s="83" t="s">
        <v>9915</v>
      </c>
      <c r="AM1465" s="79" t="s">
        <v>4133</v>
      </c>
      <c r="AN1465" s="79" t="b">
        <v>0</v>
      </c>
      <c r="AO1465" s="83" t="s">
        <v>9074</v>
      </c>
      <c r="AP1465" s="79" t="s">
        <v>179</v>
      </c>
      <c r="AQ1465" s="79">
        <v>0</v>
      </c>
      <c r="AR1465" s="79">
        <v>0</v>
      </c>
      <c r="AS1465" s="79"/>
      <c r="AT1465" s="79"/>
      <c r="AU1465" s="79"/>
      <c r="AV1465" s="79"/>
      <c r="AW1465" s="79"/>
      <c r="AX1465" s="79"/>
      <c r="AY1465" s="79"/>
      <c r="AZ1465" s="79"/>
      <c r="BA1465">
        <v>2</v>
      </c>
      <c r="BB1465">
        <v>0</v>
      </c>
      <c r="BC1465" s="79" t="str">
        <f>IF(Edges[[#This Row],[Sentiment]]=0,"NEUTRAL",IF(Edges[[#This Row],[Sentiment]]=1,"POSITIVE",IF(Edges[[#This Row],[Sentiment]]=-1,"NEGATIVE")))</f>
        <v>NEUTRAL</v>
      </c>
      <c r="BD1465" s="79" t="str">
        <f>IF(Edges[[#This Row],[Vertex 1]]=Edges[[#This Row],[Vertex 2]],"HIDE","SHOW")</f>
        <v>HIDE</v>
      </c>
      <c r="BE1465" s="124" t="e">
        <f>REPLACE(INDEX(GroupVertices[Group], MATCH(Edges[[#This Row],[Vertex 1]],GroupVertices[Vertex],0)),1,1,"")</f>
        <v>#N/A</v>
      </c>
      <c r="BF1465" s="124" t="e">
        <f>REPLACE(INDEX(GroupVertices[Group], MATCH(Edges[[#This Row],[Vertex 2]],GroupVertices[Vertex],0)),1,1,"")</f>
        <v>#N/A</v>
      </c>
    </row>
    <row r="1466" spans="1:58" hidden="1" x14ac:dyDescent="0.25">
      <c r="A1466" s="64" t="s">
        <v>1140</v>
      </c>
      <c r="B1466" s="64" t="s">
        <v>1140</v>
      </c>
      <c r="C1466" s="65"/>
      <c r="D1466" s="66"/>
      <c r="E1466" s="67"/>
      <c r="F1466" s="68"/>
      <c r="G1466" s="65" t="str">
        <f>IF(Edges[[#This Row],[Vertex 1]]=Edges[[#This Row],[Vertex 2]],"HIDE","SHOW")</f>
        <v>HIDE</v>
      </c>
      <c r="H1466" s="69"/>
      <c r="I1466" s="70"/>
      <c r="J1466" s="70"/>
      <c r="K1466" s="34"/>
      <c r="L1466" s="77"/>
      <c r="M1466" s="77"/>
      <c r="N1466" s="72"/>
      <c r="O1466" s="79" t="s">
        <v>179</v>
      </c>
      <c r="P1466" s="81">
        <v>42854.350428240738</v>
      </c>
      <c r="Q1466" s="79" t="s">
        <v>2524</v>
      </c>
      <c r="R1466" s="82" t="s">
        <v>3680</v>
      </c>
      <c r="S1466" s="79" t="s">
        <v>4196</v>
      </c>
      <c r="T1466" s="79"/>
      <c r="U1466" s="82" t="s">
        <v>4647</v>
      </c>
      <c r="V1466" s="82" t="s">
        <v>4647</v>
      </c>
      <c r="W1466" s="81">
        <v>42854.350428240738</v>
      </c>
      <c r="X1466" s="82" t="s">
        <v>7028</v>
      </c>
      <c r="Y1466" s="79"/>
      <c r="Z1466" s="79"/>
      <c r="AA1466" s="83" t="s">
        <v>9075</v>
      </c>
      <c r="AB1466" s="79"/>
      <c r="AC1466" s="79" t="b">
        <v>0</v>
      </c>
      <c r="AD1466" s="79">
        <v>0</v>
      </c>
      <c r="AE1466" s="83" t="s">
        <v>9915</v>
      </c>
      <c r="AF1466" s="79" t="b">
        <v>0</v>
      </c>
      <c r="AG1466" s="79" t="s">
        <v>9963</v>
      </c>
      <c r="AH1466" s="79"/>
      <c r="AI1466" s="83" t="s">
        <v>9915</v>
      </c>
      <c r="AJ1466" s="79" t="b">
        <v>0</v>
      </c>
      <c r="AK1466" s="79">
        <v>0</v>
      </c>
      <c r="AL1466" s="83" t="s">
        <v>9915</v>
      </c>
      <c r="AM1466" s="79" t="s">
        <v>4133</v>
      </c>
      <c r="AN1466" s="79" t="b">
        <v>0</v>
      </c>
      <c r="AO1466" s="83" t="s">
        <v>9075</v>
      </c>
      <c r="AP1466" s="79" t="s">
        <v>179</v>
      </c>
      <c r="AQ1466" s="79">
        <v>0</v>
      </c>
      <c r="AR1466" s="79">
        <v>0</v>
      </c>
      <c r="AS1466" s="79"/>
      <c r="AT1466" s="79"/>
      <c r="AU1466" s="79"/>
      <c r="AV1466" s="79"/>
      <c r="AW1466" s="79"/>
      <c r="AX1466" s="79"/>
      <c r="AY1466" s="79"/>
      <c r="AZ1466" s="79"/>
      <c r="BA1466">
        <v>2</v>
      </c>
      <c r="BB1466">
        <v>0</v>
      </c>
      <c r="BC1466" s="79" t="str">
        <f>IF(Edges[[#This Row],[Sentiment]]=0,"NEUTRAL",IF(Edges[[#This Row],[Sentiment]]=1,"POSITIVE",IF(Edges[[#This Row],[Sentiment]]=-1,"NEGATIVE")))</f>
        <v>NEUTRAL</v>
      </c>
      <c r="BD1466" s="79" t="str">
        <f>IF(Edges[[#This Row],[Vertex 1]]=Edges[[#This Row],[Vertex 2]],"HIDE","SHOW")</f>
        <v>HIDE</v>
      </c>
      <c r="BE1466" s="124" t="e">
        <f>REPLACE(INDEX(GroupVertices[Group], MATCH(Edges[[#This Row],[Vertex 1]],GroupVertices[Vertex],0)),1,1,"")</f>
        <v>#N/A</v>
      </c>
      <c r="BF1466" s="124" t="e">
        <f>REPLACE(INDEX(GroupVertices[Group], MATCH(Edges[[#This Row],[Vertex 2]],GroupVertices[Vertex],0)),1,1,"")</f>
        <v>#N/A</v>
      </c>
    </row>
    <row r="1467" spans="1:58" hidden="1" x14ac:dyDescent="0.25">
      <c r="A1467" s="64" t="s">
        <v>1141</v>
      </c>
      <c r="B1467" s="64" t="s">
        <v>1141</v>
      </c>
      <c r="C1467" s="65"/>
      <c r="D1467" s="66"/>
      <c r="E1467" s="67"/>
      <c r="F1467" s="68"/>
      <c r="G1467" s="65" t="str">
        <f>IF(Edges[[#This Row],[Vertex 1]]=Edges[[#This Row],[Vertex 2]],"HIDE","SHOW")</f>
        <v>HIDE</v>
      </c>
      <c r="H1467" s="69"/>
      <c r="I1467" s="70"/>
      <c r="J1467" s="70"/>
      <c r="K1467" s="34"/>
      <c r="L1467" s="77"/>
      <c r="M1467" s="77"/>
      <c r="N1467" s="72"/>
      <c r="O1467" s="79" t="s">
        <v>179</v>
      </c>
      <c r="P1467" s="81">
        <v>42853.468287037038</v>
      </c>
      <c r="Q1467" s="79" t="s">
        <v>2525</v>
      </c>
      <c r="R1467" s="82" t="s">
        <v>3679</v>
      </c>
      <c r="S1467" s="79" t="s">
        <v>4196</v>
      </c>
      <c r="T1467" s="79"/>
      <c r="U1467" s="79"/>
      <c r="V1467" s="82" t="s">
        <v>5452</v>
      </c>
      <c r="W1467" s="81">
        <v>42853.468287037038</v>
      </c>
      <c r="X1467" s="82" t="s">
        <v>7029</v>
      </c>
      <c r="Y1467" s="79"/>
      <c r="Z1467" s="79"/>
      <c r="AA1467" s="83" t="s">
        <v>9076</v>
      </c>
      <c r="AB1467" s="79"/>
      <c r="AC1467" s="79" t="b">
        <v>0</v>
      </c>
      <c r="AD1467" s="79">
        <v>0</v>
      </c>
      <c r="AE1467" s="83" t="s">
        <v>9915</v>
      </c>
      <c r="AF1467" s="79" t="b">
        <v>0</v>
      </c>
      <c r="AG1467" s="79" t="s">
        <v>9963</v>
      </c>
      <c r="AH1467" s="79"/>
      <c r="AI1467" s="83" t="s">
        <v>9915</v>
      </c>
      <c r="AJ1467" s="79" t="b">
        <v>0</v>
      </c>
      <c r="AK1467" s="79">
        <v>0</v>
      </c>
      <c r="AL1467" s="83" t="s">
        <v>9915</v>
      </c>
      <c r="AM1467" s="79" t="s">
        <v>4133</v>
      </c>
      <c r="AN1467" s="79" t="b">
        <v>0</v>
      </c>
      <c r="AO1467" s="83" t="s">
        <v>9076</v>
      </c>
      <c r="AP1467" s="79" t="s">
        <v>179</v>
      </c>
      <c r="AQ1467" s="79">
        <v>0</v>
      </c>
      <c r="AR1467" s="79">
        <v>0</v>
      </c>
      <c r="AS1467" s="79"/>
      <c r="AT1467" s="79"/>
      <c r="AU1467" s="79"/>
      <c r="AV1467" s="79"/>
      <c r="AW1467" s="79"/>
      <c r="AX1467" s="79"/>
      <c r="AY1467" s="79"/>
      <c r="AZ1467" s="79"/>
      <c r="BA1467">
        <v>2</v>
      </c>
      <c r="BB1467">
        <v>0</v>
      </c>
      <c r="BC1467" s="79" t="str">
        <f>IF(Edges[[#This Row],[Sentiment]]=0,"NEUTRAL",IF(Edges[[#This Row],[Sentiment]]=1,"POSITIVE",IF(Edges[[#This Row],[Sentiment]]=-1,"NEGATIVE")))</f>
        <v>NEUTRAL</v>
      </c>
      <c r="BD1467" s="79" t="str">
        <f>IF(Edges[[#This Row],[Vertex 1]]=Edges[[#This Row],[Vertex 2]],"HIDE","SHOW")</f>
        <v>HIDE</v>
      </c>
      <c r="BE1467" s="124" t="e">
        <f>REPLACE(INDEX(GroupVertices[Group], MATCH(Edges[[#This Row],[Vertex 1]],GroupVertices[Vertex],0)),1,1,"")</f>
        <v>#N/A</v>
      </c>
      <c r="BF1467" s="124" t="e">
        <f>REPLACE(INDEX(GroupVertices[Group], MATCH(Edges[[#This Row],[Vertex 2]],GroupVertices[Vertex],0)),1,1,"")</f>
        <v>#N/A</v>
      </c>
    </row>
    <row r="1468" spans="1:58" hidden="1" x14ac:dyDescent="0.25">
      <c r="A1468" s="64" t="s">
        <v>1141</v>
      </c>
      <c r="B1468" s="64" t="s">
        <v>1141</v>
      </c>
      <c r="C1468" s="65"/>
      <c r="D1468" s="66"/>
      <c r="E1468" s="67"/>
      <c r="F1468" s="68"/>
      <c r="G1468" s="65" t="str">
        <f>IF(Edges[[#This Row],[Vertex 1]]=Edges[[#This Row],[Vertex 2]],"HIDE","SHOW")</f>
        <v>HIDE</v>
      </c>
      <c r="H1468" s="69"/>
      <c r="I1468" s="70"/>
      <c r="J1468" s="70"/>
      <c r="K1468" s="34"/>
      <c r="L1468" s="77"/>
      <c r="M1468" s="77"/>
      <c r="N1468" s="72"/>
      <c r="O1468" s="79" t="s">
        <v>179</v>
      </c>
      <c r="P1468" s="81">
        <v>42854.350624999999</v>
      </c>
      <c r="Q1468" s="79" t="s">
        <v>2526</v>
      </c>
      <c r="R1468" s="82" t="s">
        <v>3680</v>
      </c>
      <c r="S1468" s="79" t="s">
        <v>4196</v>
      </c>
      <c r="T1468" s="79"/>
      <c r="U1468" s="82" t="s">
        <v>4648</v>
      </c>
      <c r="V1468" s="82" t="s">
        <v>4648</v>
      </c>
      <c r="W1468" s="81">
        <v>42854.350624999999</v>
      </c>
      <c r="X1468" s="82" t="s">
        <v>7030</v>
      </c>
      <c r="Y1468" s="79"/>
      <c r="Z1468" s="79"/>
      <c r="AA1468" s="83" t="s">
        <v>9077</v>
      </c>
      <c r="AB1468" s="79"/>
      <c r="AC1468" s="79" t="b">
        <v>0</v>
      </c>
      <c r="AD1468" s="79">
        <v>0</v>
      </c>
      <c r="AE1468" s="83" t="s">
        <v>9915</v>
      </c>
      <c r="AF1468" s="79" t="b">
        <v>0</v>
      </c>
      <c r="AG1468" s="79" t="s">
        <v>9963</v>
      </c>
      <c r="AH1468" s="79"/>
      <c r="AI1468" s="83" t="s">
        <v>9915</v>
      </c>
      <c r="AJ1468" s="79" t="b">
        <v>0</v>
      </c>
      <c r="AK1468" s="79">
        <v>0</v>
      </c>
      <c r="AL1468" s="83" t="s">
        <v>9915</v>
      </c>
      <c r="AM1468" s="79" t="s">
        <v>4133</v>
      </c>
      <c r="AN1468" s="79" t="b">
        <v>0</v>
      </c>
      <c r="AO1468" s="83" t="s">
        <v>9077</v>
      </c>
      <c r="AP1468" s="79" t="s">
        <v>179</v>
      </c>
      <c r="AQ1468" s="79">
        <v>0</v>
      </c>
      <c r="AR1468" s="79">
        <v>0</v>
      </c>
      <c r="AS1468" s="79"/>
      <c r="AT1468" s="79"/>
      <c r="AU1468" s="79"/>
      <c r="AV1468" s="79"/>
      <c r="AW1468" s="79"/>
      <c r="AX1468" s="79"/>
      <c r="AY1468" s="79"/>
      <c r="AZ1468" s="79"/>
      <c r="BA1468">
        <v>2</v>
      </c>
      <c r="BB1468">
        <v>0</v>
      </c>
      <c r="BC1468" s="79" t="str">
        <f>IF(Edges[[#This Row],[Sentiment]]=0,"NEUTRAL",IF(Edges[[#This Row],[Sentiment]]=1,"POSITIVE",IF(Edges[[#This Row],[Sentiment]]=-1,"NEGATIVE")))</f>
        <v>NEUTRAL</v>
      </c>
      <c r="BD1468" s="79" t="str">
        <f>IF(Edges[[#This Row],[Vertex 1]]=Edges[[#This Row],[Vertex 2]],"HIDE","SHOW")</f>
        <v>HIDE</v>
      </c>
      <c r="BE1468" s="124" t="e">
        <f>REPLACE(INDEX(GroupVertices[Group], MATCH(Edges[[#This Row],[Vertex 1]],GroupVertices[Vertex],0)),1,1,"")</f>
        <v>#N/A</v>
      </c>
      <c r="BF1468" s="124" t="e">
        <f>REPLACE(INDEX(GroupVertices[Group], MATCH(Edges[[#This Row],[Vertex 2]],GroupVertices[Vertex],0)),1,1,"")</f>
        <v>#N/A</v>
      </c>
    </row>
    <row r="1469" spans="1:58" x14ac:dyDescent="0.25">
      <c r="A1469" s="64" t="s">
        <v>1142</v>
      </c>
      <c r="B1469" s="64" t="s">
        <v>1520</v>
      </c>
      <c r="C1469" s="65"/>
      <c r="D1469" s="66"/>
      <c r="E1469" s="67"/>
      <c r="F1469" s="68"/>
      <c r="G1469" s="65" t="str">
        <f>IF(Edges[[#This Row],[Vertex 1]]=Edges[[#This Row],[Vertex 2]],"HIDE","SHOW")</f>
        <v>SHOW</v>
      </c>
      <c r="H1469" s="69"/>
      <c r="I1469" s="70"/>
      <c r="J1469" s="70"/>
      <c r="K1469" s="34" t="s">
        <v>65</v>
      </c>
      <c r="L1469" s="77">
        <v>1469</v>
      </c>
      <c r="M1469" s="77"/>
      <c r="N1469" s="72"/>
      <c r="O1469" s="79" t="s">
        <v>1646</v>
      </c>
      <c r="P1469" s="81">
        <v>42854.173576388886</v>
      </c>
      <c r="Q1469" s="79" t="s">
        <v>2141</v>
      </c>
      <c r="R1469" s="82" t="s">
        <v>3478</v>
      </c>
      <c r="S1469" s="79" t="s">
        <v>4037</v>
      </c>
      <c r="T1469" s="79" t="s">
        <v>4355</v>
      </c>
      <c r="U1469" s="79"/>
      <c r="V1469" s="82" t="s">
        <v>5453</v>
      </c>
      <c r="W1469" s="81">
        <v>42854.173576388886</v>
      </c>
      <c r="X1469" s="82" t="s">
        <v>7031</v>
      </c>
      <c r="Y1469" s="79"/>
      <c r="Z1469" s="79"/>
      <c r="AA1469" s="83" t="s">
        <v>9078</v>
      </c>
      <c r="AB1469" s="79"/>
      <c r="AC1469" s="79" t="b">
        <v>0</v>
      </c>
      <c r="AD1469" s="79">
        <v>0</v>
      </c>
      <c r="AE1469" s="83" t="s">
        <v>9915</v>
      </c>
      <c r="AF1469" s="79" t="b">
        <v>0</v>
      </c>
      <c r="AG1469" s="79" t="s">
        <v>9963</v>
      </c>
      <c r="AH1469" s="79"/>
      <c r="AI1469" s="83" t="s">
        <v>9915</v>
      </c>
      <c r="AJ1469" s="79" t="b">
        <v>0</v>
      </c>
      <c r="AK1469" s="79">
        <v>9</v>
      </c>
      <c r="AL1469" s="83" t="s">
        <v>9817</v>
      </c>
      <c r="AM1469" s="79" t="s">
        <v>9991</v>
      </c>
      <c r="AN1469" s="79" t="b">
        <v>0</v>
      </c>
      <c r="AO1469" s="83" t="s">
        <v>9817</v>
      </c>
      <c r="AP1469" s="79" t="s">
        <v>179</v>
      </c>
      <c r="AQ1469" s="79">
        <v>0</v>
      </c>
      <c r="AR1469" s="79">
        <v>0</v>
      </c>
      <c r="AS1469" s="79"/>
      <c r="AT1469" s="79"/>
      <c r="AU1469" s="79"/>
      <c r="AV1469" s="79"/>
      <c r="AW1469" s="79"/>
      <c r="AX1469" s="79"/>
      <c r="AY1469" s="79"/>
      <c r="AZ1469" s="79"/>
      <c r="BA1469">
        <v>1</v>
      </c>
      <c r="BB1469">
        <v>0</v>
      </c>
      <c r="BC1469" s="79" t="str">
        <f>IF(Edges[[#This Row],[Sentiment]]=0,"NEUTRAL",IF(Edges[[#This Row],[Sentiment]]=1,"POSITIVE",IF(Edges[[#This Row],[Sentiment]]=-1,"NEGATIVE")))</f>
        <v>NEUTRAL</v>
      </c>
      <c r="BD1469" s="79" t="str">
        <f>IF(Edges[[#This Row],[Vertex 1]]=Edges[[#This Row],[Vertex 2]],"HIDE","SHOW")</f>
        <v>SHOW</v>
      </c>
      <c r="BE1469" s="78" t="str">
        <f>REPLACE(INDEX(GroupVertices[Group], MATCH(Edges[[#This Row],[Vertex 1]],GroupVertices[Vertex],0)),1,1,"")</f>
        <v>EUTRAL</v>
      </c>
      <c r="BF1469" s="78" t="str">
        <f>REPLACE(INDEX(GroupVertices[Group], MATCH(Edges[[#This Row],[Vertex 2]],GroupVertices[Vertex],0)),1,1,"")</f>
        <v>EUTRAL</v>
      </c>
    </row>
    <row r="1470" spans="1:58" x14ac:dyDescent="0.25">
      <c r="A1470" s="64" t="s">
        <v>1142</v>
      </c>
      <c r="B1470" s="64" t="s">
        <v>1229</v>
      </c>
      <c r="C1470" s="65"/>
      <c r="D1470" s="66"/>
      <c r="E1470" s="67"/>
      <c r="F1470" s="68"/>
      <c r="G1470" s="65" t="str">
        <f>IF(Edges[[#This Row],[Vertex 1]]=Edges[[#This Row],[Vertex 2]],"HIDE","SHOW")</f>
        <v>SHOW</v>
      </c>
      <c r="H1470" s="69"/>
      <c r="I1470" s="70"/>
      <c r="J1470" s="70"/>
      <c r="K1470" s="34" t="s">
        <v>65</v>
      </c>
      <c r="L1470" s="77">
        <v>1470</v>
      </c>
      <c r="M1470" s="77"/>
      <c r="N1470" s="72"/>
      <c r="O1470" s="79" t="s">
        <v>1646</v>
      </c>
      <c r="P1470" s="81">
        <v>42854.354074074072</v>
      </c>
      <c r="Q1470" s="79" t="s">
        <v>2481</v>
      </c>
      <c r="R1470" s="82" t="s">
        <v>3652</v>
      </c>
      <c r="S1470" s="79" t="s">
        <v>4040</v>
      </c>
      <c r="T1470" s="79"/>
      <c r="U1470" s="82" t="s">
        <v>4642</v>
      </c>
      <c r="V1470" s="82" t="s">
        <v>4642</v>
      </c>
      <c r="W1470" s="81">
        <v>42854.354074074072</v>
      </c>
      <c r="X1470" s="82" t="s">
        <v>7032</v>
      </c>
      <c r="Y1470" s="79"/>
      <c r="Z1470" s="79"/>
      <c r="AA1470" s="83" t="s">
        <v>9079</v>
      </c>
      <c r="AB1470" s="79"/>
      <c r="AC1470" s="79" t="b">
        <v>0</v>
      </c>
      <c r="AD1470" s="79">
        <v>0</v>
      </c>
      <c r="AE1470" s="83" t="s">
        <v>9915</v>
      </c>
      <c r="AF1470" s="79" t="b">
        <v>0</v>
      </c>
      <c r="AG1470" s="79" t="s">
        <v>9963</v>
      </c>
      <c r="AH1470" s="79"/>
      <c r="AI1470" s="83" t="s">
        <v>9915</v>
      </c>
      <c r="AJ1470" s="79" t="b">
        <v>0</v>
      </c>
      <c r="AK1470" s="79">
        <v>8</v>
      </c>
      <c r="AL1470" s="83" t="s">
        <v>9206</v>
      </c>
      <c r="AM1470" s="79" t="s">
        <v>9991</v>
      </c>
      <c r="AN1470" s="79" t="b">
        <v>0</v>
      </c>
      <c r="AO1470" s="83" t="s">
        <v>9206</v>
      </c>
      <c r="AP1470" s="79" t="s">
        <v>179</v>
      </c>
      <c r="AQ1470" s="79">
        <v>0</v>
      </c>
      <c r="AR1470" s="79">
        <v>0</v>
      </c>
      <c r="AS1470" s="79"/>
      <c r="AT1470" s="79"/>
      <c r="AU1470" s="79"/>
      <c r="AV1470" s="79"/>
      <c r="AW1470" s="79"/>
      <c r="AX1470" s="79"/>
      <c r="AY1470" s="79"/>
      <c r="AZ1470" s="79"/>
      <c r="BA1470">
        <v>1</v>
      </c>
      <c r="BB1470">
        <v>0</v>
      </c>
      <c r="BC1470" s="79" t="str">
        <f>IF(Edges[[#This Row],[Sentiment]]=0,"NEUTRAL",IF(Edges[[#This Row],[Sentiment]]=1,"POSITIVE",IF(Edges[[#This Row],[Sentiment]]=-1,"NEGATIVE")))</f>
        <v>NEUTRAL</v>
      </c>
      <c r="BD1470" s="79" t="str">
        <f>IF(Edges[[#This Row],[Vertex 1]]=Edges[[#This Row],[Vertex 2]],"HIDE","SHOW")</f>
        <v>SHOW</v>
      </c>
      <c r="BE1470" s="78" t="str">
        <f>REPLACE(INDEX(GroupVertices[Group], MATCH(Edges[[#This Row],[Vertex 1]],GroupVertices[Vertex],0)),1,1,"")</f>
        <v>EUTRAL</v>
      </c>
      <c r="BF1470" s="78" t="str">
        <f>REPLACE(INDEX(GroupVertices[Group], MATCH(Edges[[#This Row],[Vertex 2]],GroupVertices[Vertex],0)),1,1,"")</f>
        <v>EUTRAL</v>
      </c>
    </row>
    <row r="1471" spans="1:58" hidden="1" x14ac:dyDescent="0.25">
      <c r="A1471" s="64" t="s">
        <v>1143</v>
      </c>
      <c r="B1471" s="64" t="s">
        <v>1143</v>
      </c>
      <c r="C1471" s="65"/>
      <c r="D1471" s="66"/>
      <c r="E1471" s="67"/>
      <c r="F1471" s="68"/>
      <c r="G1471" s="65" t="str">
        <f>IF(Edges[[#This Row],[Vertex 1]]=Edges[[#This Row],[Vertex 2]],"HIDE","SHOW")</f>
        <v>HIDE</v>
      </c>
      <c r="H1471" s="69"/>
      <c r="I1471" s="70"/>
      <c r="J1471" s="70"/>
      <c r="K1471" s="34"/>
      <c r="L1471" s="77"/>
      <c r="M1471" s="77"/>
      <c r="N1471" s="72"/>
      <c r="O1471" s="79" t="s">
        <v>179</v>
      </c>
      <c r="P1471" s="81">
        <v>42854.356180555558</v>
      </c>
      <c r="Q1471" s="79" t="s">
        <v>2527</v>
      </c>
      <c r="R1471" s="82" t="s">
        <v>3681</v>
      </c>
      <c r="S1471" s="79" t="s">
        <v>4020</v>
      </c>
      <c r="T1471" s="79"/>
      <c r="U1471" s="79"/>
      <c r="V1471" s="82" t="s">
        <v>5454</v>
      </c>
      <c r="W1471" s="81">
        <v>42854.356180555558</v>
      </c>
      <c r="X1471" s="82" t="s">
        <v>7033</v>
      </c>
      <c r="Y1471" s="79"/>
      <c r="Z1471" s="79"/>
      <c r="AA1471" s="83" t="s">
        <v>9080</v>
      </c>
      <c r="AB1471" s="79"/>
      <c r="AC1471" s="79" t="b">
        <v>0</v>
      </c>
      <c r="AD1471" s="79">
        <v>0</v>
      </c>
      <c r="AE1471" s="83" t="s">
        <v>9915</v>
      </c>
      <c r="AF1471" s="79" t="b">
        <v>0</v>
      </c>
      <c r="AG1471" s="79" t="s">
        <v>9963</v>
      </c>
      <c r="AH1471" s="79"/>
      <c r="AI1471" s="83" t="s">
        <v>9915</v>
      </c>
      <c r="AJ1471" s="79" t="b">
        <v>0</v>
      </c>
      <c r="AK1471" s="79">
        <v>0</v>
      </c>
      <c r="AL1471" s="83" t="s">
        <v>9915</v>
      </c>
      <c r="AM1471" s="79" t="s">
        <v>9996</v>
      </c>
      <c r="AN1471" s="79" t="b">
        <v>0</v>
      </c>
      <c r="AO1471" s="83" t="s">
        <v>9080</v>
      </c>
      <c r="AP1471" s="79" t="s">
        <v>179</v>
      </c>
      <c r="AQ1471" s="79">
        <v>0</v>
      </c>
      <c r="AR1471" s="79">
        <v>0</v>
      </c>
      <c r="AS1471" s="79"/>
      <c r="AT1471" s="79"/>
      <c r="AU1471" s="79"/>
      <c r="AV1471" s="79"/>
      <c r="AW1471" s="79"/>
      <c r="AX1471" s="79"/>
      <c r="AY1471" s="79"/>
      <c r="AZ1471" s="79"/>
      <c r="BA1471">
        <v>1</v>
      </c>
      <c r="BB1471">
        <v>0</v>
      </c>
      <c r="BC1471" s="79" t="str">
        <f>IF(Edges[[#This Row],[Sentiment]]=0,"NEUTRAL",IF(Edges[[#This Row],[Sentiment]]=1,"POSITIVE",IF(Edges[[#This Row],[Sentiment]]=-1,"NEGATIVE")))</f>
        <v>NEUTRAL</v>
      </c>
      <c r="BD1471" s="79" t="str">
        <f>IF(Edges[[#This Row],[Vertex 1]]=Edges[[#This Row],[Vertex 2]],"HIDE","SHOW")</f>
        <v>HIDE</v>
      </c>
      <c r="BE1471" s="124" t="e">
        <f>REPLACE(INDEX(GroupVertices[Group], MATCH(Edges[[#This Row],[Vertex 1]],GroupVertices[Vertex],0)),1,1,"")</f>
        <v>#N/A</v>
      </c>
      <c r="BF1471" s="124" t="e">
        <f>REPLACE(INDEX(GroupVertices[Group], MATCH(Edges[[#This Row],[Vertex 2]],GroupVertices[Vertex],0)),1,1,"")</f>
        <v>#N/A</v>
      </c>
    </row>
    <row r="1472" spans="1:58" x14ac:dyDescent="0.25">
      <c r="A1472" s="64" t="s">
        <v>1144</v>
      </c>
      <c r="B1472" s="64" t="s">
        <v>1532</v>
      </c>
      <c r="C1472" s="65"/>
      <c r="D1472" s="66"/>
      <c r="E1472" s="67"/>
      <c r="F1472" s="68"/>
      <c r="G1472" s="65" t="str">
        <f>IF(Edges[[#This Row],[Vertex 1]]=Edges[[#This Row],[Vertex 2]],"HIDE","SHOW")</f>
        <v>SHOW</v>
      </c>
      <c r="H1472" s="69"/>
      <c r="I1472" s="70"/>
      <c r="J1472" s="70"/>
      <c r="K1472" s="34" t="s">
        <v>65</v>
      </c>
      <c r="L1472" s="77">
        <v>1472</v>
      </c>
      <c r="M1472" s="77"/>
      <c r="N1472" s="72"/>
      <c r="O1472" s="79" t="s">
        <v>1646</v>
      </c>
      <c r="P1472" s="81">
        <v>42854.357777777775</v>
      </c>
      <c r="Q1472" s="79" t="s">
        <v>2528</v>
      </c>
      <c r="R1472" s="82" t="s">
        <v>3293</v>
      </c>
      <c r="S1472" s="79" t="s">
        <v>4022</v>
      </c>
      <c r="T1472" s="79" t="s">
        <v>1544</v>
      </c>
      <c r="U1472" s="79"/>
      <c r="V1472" s="82" t="s">
        <v>5455</v>
      </c>
      <c r="W1472" s="81">
        <v>42854.357777777775</v>
      </c>
      <c r="X1472" s="82" t="s">
        <v>7034</v>
      </c>
      <c r="Y1472" s="79"/>
      <c r="Z1472" s="79"/>
      <c r="AA1472" s="83" t="s">
        <v>9081</v>
      </c>
      <c r="AB1472" s="79"/>
      <c r="AC1472" s="79" t="b">
        <v>0</v>
      </c>
      <c r="AD1472" s="79">
        <v>0</v>
      </c>
      <c r="AE1472" s="83" t="s">
        <v>9915</v>
      </c>
      <c r="AF1472" s="79" t="b">
        <v>0</v>
      </c>
      <c r="AG1472" s="79" t="s">
        <v>9963</v>
      </c>
      <c r="AH1472" s="79"/>
      <c r="AI1472" s="83" t="s">
        <v>9915</v>
      </c>
      <c r="AJ1472" s="79" t="b">
        <v>0</v>
      </c>
      <c r="AK1472" s="79">
        <v>7</v>
      </c>
      <c r="AL1472" s="83" t="s">
        <v>9842</v>
      </c>
      <c r="AM1472" s="79" t="s">
        <v>9991</v>
      </c>
      <c r="AN1472" s="79" t="b">
        <v>0</v>
      </c>
      <c r="AO1472" s="83" t="s">
        <v>9842</v>
      </c>
      <c r="AP1472" s="79" t="s">
        <v>179</v>
      </c>
      <c r="AQ1472" s="79">
        <v>0</v>
      </c>
      <c r="AR1472" s="79">
        <v>0</v>
      </c>
      <c r="AS1472" s="79"/>
      <c r="AT1472" s="79"/>
      <c r="AU1472" s="79"/>
      <c r="AV1472" s="79"/>
      <c r="AW1472" s="79"/>
      <c r="AX1472" s="79"/>
      <c r="AY1472" s="79"/>
      <c r="AZ1472" s="79"/>
      <c r="BA1472">
        <v>1</v>
      </c>
      <c r="BB1472">
        <v>0</v>
      </c>
      <c r="BC1472" s="79" t="str">
        <f>IF(Edges[[#This Row],[Sentiment]]=0,"NEUTRAL",IF(Edges[[#This Row],[Sentiment]]=1,"POSITIVE",IF(Edges[[#This Row],[Sentiment]]=-1,"NEGATIVE")))</f>
        <v>NEUTRAL</v>
      </c>
      <c r="BD1472" s="79" t="str">
        <f>IF(Edges[[#This Row],[Vertex 1]]=Edges[[#This Row],[Vertex 2]],"HIDE","SHOW")</f>
        <v>SHOW</v>
      </c>
      <c r="BE1472" s="78" t="str">
        <f>REPLACE(INDEX(GroupVertices[Group], MATCH(Edges[[#This Row],[Vertex 1]],GroupVertices[Vertex],0)),1,1,"")</f>
        <v>EUTRAL</v>
      </c>
      <c r="BF1472" s="78" t="str">
        <f>REPLACE(INDEX(GroupVertices[Group], MATCH(Edges[[#This Row],[Vertex 2]],GroupVertices[Vertex],0)),1,1,"")</f>
        <v>eneral</v>
      </c>
    </row>
    <row r="1473" spans="1:58" hidden="1" x14ac:dyDescent="0.25">
      <c r="A1473" s="64" t="s">
        <v>1145</v>
      </c>
      <c r="B1473" s="64" t="s">
        <v>1145</v>
      </c>
      <c r="C1473" s="65"/>
      <c r="D1473" s="66"/>
      <c r="E1473" s="67"/>
      <c r="F1473" s="68"/>
      <c r="G1473" s="65" t="str">
        <f>IF(Edges[[#This Row],[Vertex 1]]=Edges[[#This Row],[Vertex 2]],"HIDE","SHOW")</f>
        <v>HIDE</v>
      </c>
      <c r="H1473" s="69"/>
      <c r="I1473" s="70"/>
      <c r="J1473" s="70"/>
      <c r="K1473" s="34"/>
      <c r="L1473" s="77"/>
      <c r="M1473" s="77"/>
      <c r="N1473" s="72"/>
      <c r="O1473" s="79" t="s">
        <v>179</v>
      </c>
      <c r="P1473" s="81">
        <v>42853.482465277775</v>
      </c>
      <c r="Q1473" s="79" t="s">
        <v>2529</v>
      </c>
      <c r="R1473" s="82" t="s">
        <v>3682</v>
      </c>
      <c r="S1473" s="79" t="s">
        <v>4197</v>
      </c>
      <c r="T1473" s="79" t="s">
        <v>1145</v>
      </c>
      <c r="U1473" s="82" t="s">
        <v>4649</v>
      </c>
      <c r="V1473" s="82" t="s">
        <v>4649</v>
      </c>
      <c r="W1473" s="81">
        <v>42853.482465277775</v>
      </c>
      <c r="X1473" s="82" t="s">
        <v>7035</v>
      </c>
      <c r="Y1473" s="79"/>
      <c r="Z1473" s="79"/>
      <c r="AA1473" s="83" t="s">
        <v>9082</v>
      </c>
      <c r="AB1473" s="79"/>
      <c r="AC1473" s="79" t="b">
        <v>0</v>
      </c>
      <c r="AD1473" s="79">
        <v>0</v>
      </c>
      <c r="AE1473" s="83" t="s">
        <v>9915</v>
      </c>
      <c r="AF1473" s="79" t="b">
        <v>0</v>
      </c>
      <c r="AG1473" s="79" t="s">
        <v>9963</v>
      </c>
      <c r="AH1473" s="79"/>
      <c r="AI1473" s="83" t="s">
        <v>9915</v>
      </c>
      <c r="AJ1473" s="79" t="b">
        <v>0</v>
      </c>
      <c r="AK1473" s="79">
        <v>0</v>
      </c>
      <c r="AL1473" s="83" t="s">
        <v>9915</v>
      </c>
      <c r="AM1473" s="79" t="s">
        <v>1145</v>
      </c>
      <c r="AN1473" s="79" t="b">
        <v>0</v>
      </c>
      <c r="AO1473" s="83" t="s">
        <v>9082</v>
      </c>
      <c r="AP1473" s="79" t="s">
        <v>179</v>
      </c>
      <c r="AQ1473" s="79">
        <v>0</v>
      </c>
      <c r="AR1473" s="79">
        <v>0</v>
      </c>
      <c r="AS1473" s="79"/>
      <c r="AT1473" s="79"/>
      <c r="AU1473" s="79"/>
      <c r="AV1473" s="79"/>
      <c r="AW1473" s="79"/>
      <c r="AX1473" s="79"/>
      <c r="AY1473" s="79"/>
      <c r="AZ1473" s="79"/>
      <c r="BA1473">
        <v>2</v>
      </c>
      <c r="BB1473">
        <v>0</v>
      </c>
      <c r="BC1473" s="79" t="str">
        <f>IF(Edges[[#This Row],[Sentiment]]=0,"NEUTRAL",IF(Edges[[#This Row],[Sentiment]]=1,"POSITIVE",IF(Edges[[#This Row],[Sentiment]]=-1,"NEGATIVE")))</f>
        <v>NEUTRAL</v>
      </c>
      <c r="BD1473" s="79" t="str">
        <f>IF(Edges[[#This Row],[Vertex 1]]=Edges[[#This Row],[Vertex 2]],"HIDE","SHOW")</f>
        <v>HIDE</v>
      </c>
      <c r="BE1473" s="124" t="e">
        <f>REPLACE(INDEX(GroupVertices[Group], MATCH(Edges[[#This Row],[Vertex 1]],GroupVertices[Vertex],0)),1,1,"")</f>
        <v>#N/A</v>
      </c>
      <c r="BF1473" s="124" t="e">
        <f>REPLACE(INDEX(GroupVertices[Group], MATCH(Edges[[#This Row],[Vertex 2]],GroupVertices[Vertex],0)),1,1,"")</f>
        <v>#N/A</v>
      </c>
    </row>
    <row r="1474" spans="1:58" hidden="1" x14ac:dyDescent="0.25">
      <c r="A1474" s="64" t="s">
        <v>1145</v>
      </c>
      <c r="B1474" s="64" t="s">
        <v>1145</v>
      </c>
      <c r="C1474" s="65"/>
      <c r="D1474" s="66"/>
      <c r="E1474" s="67"/>
      <c r="F1474" s="68"/>
      <c r="G1474" s="65" t="str">
        <f>IF(Edges[[#This Row],[Vertex 1]]=Edges[[#This Row],[Vertex 2]],"HIDE","SHOW")</f>
        <v>HIDE</v>
      </c>
      <c r="H1474" s="69"/>
      <c r="I1474" s="70"/>
      <c r="J1474" s="70"/>
      <c r="K1474" s="34"/>
      <c r="L1474" s="77"/>
      <c r="M1474" s="77"/>
      <c r="N1474" s="72"/>
      <c r="O1474" s="79" t="s">
        <v>179</v>
      </c>
      <c r="P1474" s="81">
        <v>42854.357858796298</v>
      </c>
      <c r="Q1474" s="79" t="s">
        <v>2530</v>
      </c>
      <c r="R1474" s="82" t="s">
        <v>3683</v>
      </c>
      <c r="S1474" s="79" t="s">
        <v>4051</v>
      </c>
      <c r="T1474" s="79" t="s">
        <v>1145</v>
      </c>
      <c r="U1474" s="79"/>
      <c r="V1474" s="82" t="s">
        <v>5456</v>
      </c>
      <c r="W1474" s="81">
        <v>42854.357858796298</v>
      </c>
      <c r="X1474" s="82" t="s">
        <v>7036</v>
      </c>
      <c r="Y1474" s="79"/>
      <c r="Z1474" s="79"/>
      <c r="AA1474" s="83" t="s">
        <v>9083</v>
      </c>
      <c r="AB1474" s="79"/>
      <c r="AC1474" s="79" t="b">
        <v>0</v>
      </c>
      <c r="AD1474" s="79">
        <v>0</v>
      </c>
      <c r="AE1474" s="83" t="s">
        <v>9915</v>
      </c>
      <c r="AF1474" s="79" t="b">
        <v>0</v>
      </c>
      <c r="AG1474" s="79" t="s">
        <v>9963</v>
      </c>
      <c r="AH1474" s="79"/>
      <c r="AI1474" s="83" t="s">
        <v>9915</v>
      </c>
      <c r="AJ1474" s="79" t="b">
        <v>0</v>
      </c>
      <c r="AK1474" s="79">
        <v>0</v>
      </c>
      <c r="AL1474" s="83" t="s">
        <v>9915</v>
      </c>
      <c r="AM1474" s="79" t="s">
        <v>1145</v>
      </c>
      <c r="AN1474" s="79" t="b">
        <v>1</v>
      </c>
      <c r="AO1474" s="83" t="s">
        <v>9083</v>
      </c>
      <c r="AP1474" s="79" t="s">
        <v>179</v>
      </c>
      <c r="AQ1474" s="79">
        <v>0</v>
      </c>
      <c r="AR1474" s="79">
        <v>0</v>
      </c>
      <c r="AS1474" s="79"/>
      <c r="AT1474" s="79"/>
      <c r="AU1474" s="79"/>
      <c r="AV1474" s="79"/>
      <c r="AW1474" s="79"/>
      <c r="AX1474" s="79"/>
      <c r="AY1474" s="79"/>
      <c r="AZ1474" s="79"/>
      <c r="BA1474">
        <v>2</v>
      </c>
      <c r="BB1474">
        <v>0</v>
      </c>
      <c r="BC1474" s="79" t="str">
        <f>IF(Edges[[#This Row],[Sentiment]]=0,"NEUTRAL",IF(Edges[[#This Row],[Sentiment]]=1,"POSITIVE",IF(Edges[[#This Row],[Sentiment]]=-1,"NEGATIVE")))</f>
        <v>NEUTRAL</v>
      </c>
      <c r="BD1474" s="79" t="str">
        <f>IF(Edges[[#This Row],[Vertex 1]]=Edges[[#This Row],[Vertex 2]],"HIDE","SHOW")</f>
        <v>HIDE</v>
      </c>
      <c r="BE1474" s="124" t="e">
        <f>REPLACE(INDEX(GroupVertices[Group], MATCH(Edges[[#This Row],[Vertex 1]],GroupVertices[Vertex],0)),1,1,"")</f>
        <v>#N/A</v>
      </c>
      <c r="BF1474" s="124" t="e">
        <f>REPLACE(INDEX(GroupVertices[Group], MATCH(Edges[[#This Row],[Vertex 2]],GroupVertices[Vertex],0)),1,1,"")</f>
        <v>#N/A</v>
      </c>
    </row>
    <row r="1475" spans="1:58" hidden="1" x14ac:dyDescent="0.25">
      <c r="A1475" s="64" t="s">
        <v>1146</v>
      </c>
      <c r="B1475" s="64" t="s">
        <v>1146</v>
      </c>
      <c r="C1475" s="65"/>
      <c r="D1475" s="66"/>
      <c r="E1475" s="67"/>
      <c r="F1475" s="68"/>
      <c r="G1475" s="65" t="str">
        <f>IF(Edges[[#This Row],[Vertex 1]]=Edges[[#This Row],[Vertex 2]],"HIDE","SHOW")</f>
        <v>HIDE</v>
      </c>
      <c r="H1475" s="69"/>
      <c r="I1475" s="70"/>
      <c r="J1475" s="70"/>
      <c r="K1475" s="34"/>
      <c r="L1475" s="77"/>
      <c r="M1475" s="77"/>
      <c r="N1475" s="72"/>
      <c r="O1475" s="79" t="s">
        <v>179</v>
      </c>
      <c r="P1475" s="81">
        <v>42854.358796296299</v>
      </c>
      <c r="Q1475" s="79" t="s">
        <v>2531</v>
      </c>
      <c r="R1475" s="82" t="s">
        <v>3684</v>
      </c>
      <c r="S1475" s="79" t="s">
        <v>4198</v>
      </c>
      <c r="T1475" s="79"/>
      <c r="U1475" s="82" t="s">
        <v>4650</v>
      </c>
      <c r="V1475" s="82" t="s">
        <v>4650</v>
      </c>
      <c r="W1475" s="81">
        <v>42854.358796296299</v>
      </c>
      <c r="X1475" s="82" t="s">
        <v>7037</v>
      </c>
      <c r="Y1475" s="79"/>
      <c r="Z1475" s="79"/>
      <c r="AA1475" s="83" t="s">
        <v>9084</v>
      </c>
      <c r="AB1475" s="79"/>
      <c r="AC1475" s="79" t="b">
        <v>0</v>
      </c>
      <c r="AD1475" s="79">
        <v>1</v>
      </c>
      <c r="AE1475" s="83" t="s">
        <v>9915</v>
      </c>
      <c r="AF1475" s="79" t="b">
        <v>0</v>
      </c>
      <c r="AG1475" s="79" t="s">
        <v>9963</v>
      </c>
      <c r="AH1475" s="79"/>
      <c r="AI1475" s="83" t="s">
        <v>9915</v>
      </c>
      <c r="AJ1475" s="79" t="b">
        <v>0</v>
      </c>
      <c r="AK1475" s="79">
        <v>0</v>
      </c>
      <c r="AL1475" s="83" t="s">
        <v>9915</v>
      </c>
      <c r="AM1475" s="79" t="s">
        <v>10005</v>
      </c>
      <c r="AN1475" s="79" t="b">
        <v>0</v>
      </c>
      <c r="AO1475" s="83" t="s">
        <v>9084</v>
      </c>
      <c r="AP1475" s="79" t="s">
        <v>179</v>
      </c>
      <c r="AQ1475" s="79">
        <v>0</v>
      </c>
      <c r="AR1475" s="79">
        <v>0</v>
      </c>
      <c r="AS1475" s="79"/>
      <c r="AT1475" s="79"/>
      <c r="AU1475" s="79"/>
      <c r="AV1475" s="79"/>
      <c r="AW1475" s="79"/>
      <c r="AX1475" s="79"/>
      <c r="AY1475" s="79"/>
      <c r="AZ1475" s="79"/>
      <c r="BA1475">
        <v>1</v>
      </c>
      <c r="BB1475">
        <v>0</v>
      </c>
      <c r="BC1475" s="79" t="str">
        <f>IF(Edges[[#This Row],[Sentiment]]=0,"NEUTRAL",IF(Edges[[#This Row],[Sentiment]]=1,"POSITIVE",IF(Edges[[#This Row],[Sentiment]]=-1,"NEGATIVE")))</f>
        <v>NEUTRAL</v>
      </c>
      <c r="BD1475" s="79" t="str">
        <f>IF(Edges[[#This Row],[Vertex 1]]=Edges[[#This Row],[Vertex 2]],"HIDE","SHOW")</f>
        <v>HIDE</v>
      </c>
      <c r="BE1475" s="124" t="e">
        <f>REPLACE(INDEX(GroupVertices[Group], MATCH(Edges[[#This Row],[Vertex 1]],GroupVertices[Vertex],0)),1,1,"")</f>
        <v>#N/A</v>
      </c>
      <c r="BF1475" s="124" t="e">
        <f>REPLACE(INDEX(GroupVertices[Group], MATCH(Edges[[#This Row],[Vertex 2]],GroupVertices[Vertex],0)),1,1,"")</f>
        <v>#N/A</v>
      </c>
    </row>
    <row r="1476" spans="1:58" hidden="1" x14ac:dyDescent="0.25">
      <c r="A1476" s="64" t="s">
        <v>1147</v>
      </c>
      <c r="B1476" s="64" t="s">
        <v>1147</v>
      </c>
      <c r="C1476" s="65"/>
      <c r="D1476" s="66"/>
      <c r="E1476" s="67"/>
      <c r="F1476" s="68"/>
      <c r="G1476" s="65" t="str">
        <f>IF(Edges[[#This Row],[Vertex 1]]=Edges[[#This Row],[Vertex 2]],"HIDE","SHOW")</f>
        <v>HIDE</v>
      </c>
      <c r="H1476" s="69"/>
      <c r="I1476" s="70"/>
      <c r="J1476" s="70"/>
      <c r="K1476" s="34"/>
      <c r="L1476" s="77"/>
      <c r="M1476" s="77"/>
      <c r="N1476" s="72"/>
      <c r="O1476" s="79" t="s">
        <v>179</v>
      </c>
      <c r="P1476" s="81">
        <v>42854.358923611115</v>
      </c>
      <c r="Q1476" s="79" t="s">
        <v>2532</v>
      </c>
      <c r="R1476" s="79" t="s">
        <v>3685</v>
      </c>
      <c r="S1476" s="79" t="s">
        <v>4199</v>
      </c>
      <c r="T1476" s="79" t="s">
        <v>4398</v>
      </c>
      <c r="U1476" s="79"/>
      <c r="V1476" s="82" t="s">
        <v>5457</v>
      </c>
      <c r="W1476" s="81">
        <v>42854.358923611115</v>
      </c>
      <c r="X1476" s="82" t="s">
        <v>7038</v>
      </c>
      <c r="Y1476" s="79"/>
      <c r="Z1476" s="79"/>
      <c r="AA1476" s="83" t="s">
        <v>9085</v>
      </c>
      <c r="AB1476" s="79"/>
      <c r="AC1476" s="79" t="b">
        <v>0</v>
      </c>
      <c r="AD1476" s="79">
        <v>0</v>
      </c>
      <c r="AE1476" s="83" t="s">
        <v>9915</v>
      </c>
      <c r="AF1476" s="79" t="b">
        <v>0</v>
      </c>
      <c r="AG1476" s="79" t="s">
        <v>9964</v>
      </c>
      <c r="AH1476" s="79"/>
      <c r="AI1476" s="83" t="s">
        <v>9915</v>
      </c>
      <c r="AJ1476" s="79" t="b">
        <v>0</v>
      </c>
      <c r="AK1476" s="79">
        <v>0</v>
      </c>
      <c r="AL1476" s="83" t="s">
        <v>9915</v>
      </c>
      <c r="AM1476" s="79" t="s">
        <v>9990</v>
      </c>
      <c r="AN1476" s="79" t="b">
        <v>1</v>
      </c>
      <c r="AO1476" s="83" t="s">
        <v>9085</v>
      </c>
      <c r="AP1476" s="79" t="s">
        <v>179</v>
      </c>
      <c r="AQ1476" s="79">
        <v>0</v>
      </c>
      <c r="AR1476" s="79">
        <v>0</v>
      </c>
      <c r="AS1476" s="79"/>
      <c r="AT1476" s="79"/>
      <c r="AU1476" s="79"/>
      <c r="AV1476" s="79"/>
      <c r="AW1476" s="79"/>
      <c r="AX1476" s="79"/>
      <c r="AY1476" s="79"/>
      <c r="AZ1476" s="79"/>
      <c r="BA1476">
        <v>1</v>
      </c>
      <c r="BB1476">
        <v>0</v>
      </c>
      <c r="BC1476" s="79" t="str">
        <f>IF(Edges[[#This Row],[Sentiment]]=0,"NEUTRAL",IF(Edges[[#This Row],[Sentiment]]=1,"POSITIVE",IF(Edges[[#This Row],[Sentiment]]=-1,"NEGATIVE")))</f>
        <v>NEUTRAL</v>
      </c>
      <c r="BD1476" s="79" t="str">
        <f>IF(Edges[[#This Row],[Vertex 1]]=Edges[[#This Row],[Vertex 2]],"HIDE","SHOW")</f>
        <v>HIDE</v>
      </c>
      <c r="BE1476" s="124" t="e">
        <f>REPLACE(INDEX(GroupVertices[Group], MATCH(Edges[[#This Row],[Vertex 1]],GroupVertices[Vertex],0)),1,1,"")</f>
        <v>#N/A</v>
      </c>
      <c r="BF1476" s="124" t="e">
        <f>REPLACE(INDEX(GroupVertices[Group], MATCH(Edges[[#This Row],[Vertex 2]],GroupVertices[Vertex],0)),1,1,"")</f>
        <v>#N/A</v>
      </c>
    </row>
    <row r="1477" spans="1:58" hidden="1" x14ac:dyDescent="0.25">
      <c r="A1477" s="64" t="s">
        <v>1148</v>
      </c>
      <c r="B1477" s="64" t="s">
        <v>1148</v>
      </c>
      <c r="C1477" s="65"/>
      <c r="D1477" s="66"/>
      <c r="E1477" s="67"/>
      <c r="F1477" s="68"/>
      <c r="G1477" s="65" t="str">
        <f>IF(Edges[[#This Row],[Vertex 1]]=Edges[[#This Row],[Vertex 2]],"HIDE","SHOW")</f>
        <v>HIDE</v>
      </c>
      <c r="H1477" s="69"/>
      <c r="I1477" s="70"/>
      <c r="J1477" s="70"/>
      <c r="K1477" s="34"/>
      <c r="L1477" s="77"/>
      <c r="M1477" s="77"/>
      <c r="N1477" s="72"/>
      <c r="O1477" s="79" t="s">
        <v>179</v>
      </c>
      <c r="P1477" s="81">
        <v>42854.359317129631</v>
      </c>
      <c r="Q1477" s="79" t="s">
        <v>18384</v>
      </c>
      <c r="R1477" s="82" t="s">
        <v>3686</v>
      </c>
      <c r="S1477" s="79" t="s">
        <v>4200</v>
      </c>
      <c r="T1477" s="79"/>
      <c r="U1477" s="79"/>
      <c r="V1477" s="82" t="s">
        <v>5458</v>
      </c>
      <c r="W1477" s="81">
        <v>42854.359317129631</v>
      </c>
      <c r="X1477" s="82" t="s">
        <v>7039</v>
      </c>
      <c r="Y1477" s="79"/>
      <c r="Z1477" s="79"/>
      <c r="AA1477" s="83" t="s">
        <v>9086</v>
      </c>
      <c r="AB1477" s="79"/>
      <c r="AC1477" s="79" t="b">
        <v>0</v>
      </c>
      <c r="AD1477" s="79">
        <v>0</v>
      </c>
      <c r="AE1477" s="83" t="s">
        <v>9915</v>
      </c>
      <c r="AF1477" s="79" t="b">
        <v>0</v>
      </c>
      <c r="AG1477" s="79" t="s">
        <v>9963</v>
      </c>
      <c r="AH1477" s="79"/>
      <c r="AI1477" s="83" t="s">
        <v>9915</v>
      </c>
      <c r="AJ1477" s="79" t="b">
        <v>0</v>
      </c>
      <c r="AK1477" s="79">
        <v>0</v>
      </c>
      <c r="AL1477" s="83" t="s">
        <v>9915</v>
      </c>
      <c r="AM1477" s="79" t="s">
        <v>9991</v>
      </c>
      <c r="AN1477" s="79" t="b">
        <v>0</v>
      </c>
      <c r="AO1477" s="83" t="s">
        <v>9086</v>
      </c>
      <c r="AP1477" s="79" t="s">
        <v>179</v>
      </c>
      <c r="AQ1477" s="79">
        <v>0</v>
      </c>
      <c r="AR1477" s="79">
        <v>0</v>
      </c>
      <c r="AS1477" s="79"/>
      <c r="AT1477" s="79"/>
      <c r="AU1477" s="79"/>
      <c r="AV1477" s="79"/>
      <c r="AW1477" s="79"/>
      <c r="AX1477" s="79"/>
      <c r="AY1477" s="79"/>
      <c r="AZ1477" s="79"/>
      <c r="BA1477">
        <v>1</v>
      </c>
      <c r="BB1477">
        <v>0</v>
      </c>
      <c r="BC1477" s="79" t="str">
        <f>IF(Edges[[#This Row],[Sentiment]]=0,"NEUTRAL",IF(Edges[[#This Row],[Sentiment]]=1,"POSITIVE",IF(Edges[[#This Row],[Sentiment]]=-1,"NEGATIVE")))</f>
        <v>NEUTRAL</v>
      </c>
      <c r="BD1477" s="79" t="str">
        <f>IF(Edges[[#This Row],[Vertex 1]]=Edges[[#This Row],[Vertex 2]],"HIDE","SHOW")</f>
        <v>HIDE</v>
      </c>
      <c r="BE1477" s="124" t="e">
        <f>REPLACE(INDEX(GroupVertices[Group], MATCH(Edges[[#This Row],[Vertex 1]],GroupVertices[Vertex],0)),1,1,"")</f>
        <v>#N/A</v>
      </c>
      <c r="BF1477" s="124" t="e">
        <f>REPLACE(INDEX(GroupVertices[Group], MATCH(Edges[[#This Row],[Vertex 2]],GroupVertices[Vertex],0)),1,1,"")</f>
        <v>#N/A</v>
      </c>
    </row>
    <row r="1478" spans="1:58" x14ac:dyDescent="0.25">
      <c r="A1478" s="64" t="s">
        <v>1149</v>
      </c>
      <c r="B1478" s="64" t="s">
        <v>1532</v>
      </c>
      <c r="C1478" s="65"/>
      <c r="D1478" s="66"/>
      <c r="E1478" s="67"/>
      <c r="F1478" s="68"/>
      <c r="G1478" s="65" t="str">
        <f>IF(Edges[[#This Row],[Vertex 1]]=Edges[[#This Row],[Vertex 2]],"HIDE","SHOW")</f>
        <v>SHOW</v>
      </c>
      <c r="H1478" s="69"/>
      <c r="I1478" s="70"/>
      <c r="J1478" s="70"/>
      <c r="K1478" s="34" t="s">
        <v>65</v>
      </c>
      <c r="L1478" s="77">
        <v>1478</v>
      </c>
      <c r="M1478" s="77"/>
      <c r="N1478" s="72"/>
      <c r="O1478" s="79" t="s">
        <v>1646</v>
      </c>
      <c r="P1478" s="81">
        <v>42854.359363425923</v>
      </c>
      <c r="Q1478" s="79" t="s">
        <v>2528</v>
      </c>
      <c r="R1478" s="82" t="s">
        <v>3293</v>
      </c>
      <c r="S1478" s="79" t="s">
        <v>4022</v>
      </c>
      <c r="T1478" s="79" t="s">
        <v>1544</v>
      </c>
      <c r="U1478" s="79"/>
      <c r="V1478" s="82" t="s">
        <v>5459</v>
      </c>
      <c r="W1478" s="81">
        <v>42854.359363425923</v>
      </c>
      <c r="X1478" s="82" t="s">
        <v>7040</v>
      </c>
      <c r="Y1478" s="79"/>
      <c r="Z1478" s="79"/>
      <c r="AA1478" s="83" t="s">
        <v>9087</v>
      </c>
      <c r="AB1478" s="79"/>
      <c r="AC1478" s="79" t="b">
        <v>0</v>
      </c>
      <c r="AD1478" s="79">
        <v>0</v>
      </c>
      <c r="AE1478" s="83" t="s">
        <v>9915</v>
      </c>
      <c r="AF1478" s="79" t="b">
        <v>0</v>
      </c>
      <c r="AG1478" s="79" t="s">
        <v>9963</v>
      </c>
      <c r="AH1478" s="79"/>
      <c r="AI1478" s="83" t="s">
        <v>9915</v>
      </c>
      <c r="AJ1478" s="79" t="b">
        <v>0</v>
      </c>
      <c r="AK1478" s="79">
        <v>7</v>
      </c>
      <c r="AL1478" s="83" t="s">
        <v>9842</v>
      </c>
      <c r="AM1478" s="79" t="s">
        <v>9991</v>
      </c>
      <c r="AN1478" s="79" t="b">
        <v>0</v>
      </c>
      <c r="AO1478" s="83" t="s">
        <v>9842</v>
      </c>
      <c r="AP1478" s="79" t="s">
        <v>179</v>
      </c>
      <c r="AQ1478" s="79">
        <v>0</v>
      </c>
      <c r="AR1478" s="79">
        <v>0</v>
      </c>
      <c r="AS1478" s="79"/>
      <c r="AT1478" s="79"/>
      <c r="AU1478" s="79"/>
      <c r="AV1478" s="79"/>
      <c r="AW1478" s="79"/>
      <c r="AX1478" s="79"/>
      <c r="AY1478" s="79"/>
      <c r="AZ1478" s="79"/>
      <c r="BA1478">
        <v>1</v>
      </c>
      <c r="BB1478">
        <v>0</v>
      </c>
      <c r="BC1478" s="79" t="str">
        <f>IF(Edges[[#This Row],[Sentiment]]=0,"NEUTRAL",IF(Edges[[#This Row],[Sentiment]]=1,"POSITIVE",IF(Edges[[#This Row],[Sentiment]]=-1,"NEGATIVE")))</f>
        <v>NEUTRAL</v>
      </c>
      <c r="BD1478" s="79" t="str">
        <f>IF(Edges[[#This Row],[Vertex 1]]=Edges[[#This Row],[Vertex 2]],"HIDE","SHOW")</f>
        <v>SHOW</v>
      </c>
      <c r="BE1478" s="78" t="str">
        <f>REPLACE(INDEX(GroupVertices[Group], MATCH(Edges[[#This Row],[Vertex 1]],GroupVertices[Vertex],0)),1,1,"")</f>
        <v>EUTRAL</v>
      </c>
      <c r="BF1478" s="78" t="str">
        <f>REPLACE(INDEX(GroupVertices[Group], MATCH(Edges[[#This Row],[Vertex 2]],GroupVertices[Vertex],0)),1,1,"")</f>
        <v>eneral</v>
      </c>
    </row>
    <row r="1479" spans="1:58" x14ac:dyDescent="0.25">
      <c r="A1479" s="64" t="s">
        <v>1150</v>
      </c>
      <c r="B1479" s="64" t="s">
        <v>1238</v>
      </c>
      <c r="C1479" s="65"/>
      <c r="D1479" s="66"/>
      <c r="E1479" s="67"/>
      <c r="F1479" s="68"/>
      <c r="G1479" s="65" t="str">
        <f>IF(Edges[[#This Row],[Vertex 1]]=Edges[[#This Row],[Vertex 2]],"HIDE","SHOW")</f>
        <v>SHOW</v>
      </c>
      <c r="H1479" s="69"/>
      <c r="I1479" s="70"/>
      <c r="J1479" s="70"/>
      <c r="K1479" s="34" t="s">
        <v>65</v>
      </c>
      <c r="L1479" s="77">
        <v>1479</v>
      </c>
      <c r="M1479" s="77"/>
      <c r="N1479" s="72"/>
      <c r="O1479" s="79" t="s">
        <v>1646</v>
      </c>
      <c r="P1479" s="81">
        <v>42854.359618055554</v>
      </c>
      <c r="Q1479" s="79" t="s">
        <v>2533</v>
      </c>
      <c r="R1479" s="82" t="s">
        <v>3640</v>
      </c>
      <c r="S1479" s="79" t="s">
        <v>4181</v>
      </c>
      <c r="T1479" s="79"/>
      <c r="U1479" s="79"/>
      <c r="V1479" s="82" t="s">
        <v>5460</v>
      </c>
      <c r="W1479" s="81">
        <v>42854.359618055554</v>
      </c>
      <c r="X1479" s="82" t="s">
        <v>7041</v>
      </c>
      <c r="Y1479" s="79"/>
      <c r="Z1479" s="79"/>
      <c r="AA1479" s="83" t="s">
        <v>9088</v>
      </c>
      <c r="AB1479" s="79"/>
      <c r="AC1479" s="79" t="b">
        <v>0</v>
      </c>
      <c r="AD1479" s="79">
        <v>0</v>
      </c>
      <c r="AE1479" s="83" t="s">
        <v>9915</v>
      </c>
      <c r="AF1479" s="79" t="b">
        <v>0</v>
      </c>
      <c r="AG1479" s="79" t="s">
        <v>9963</v>
      </c>
      <c r="AH1479" s="79"/>
      <c r="AI1479" s="83" t="s">
        <v>9915</v>
      </c>
      <c r="AJ1479" s="79" t="b">
        <v>0</v>
      </c>
      <c r="AK1479" s="79">
        <v>3</v>
      </c>
      <c r="AL1479" s="83" t="s">
        <v>9216</v>
      </c>
      <c r="AM1479" s="79" t="s">
        <v>9991</v>
      </c>
      <c r="AN1479" s="79" t="b">
        <v>0</v>
      </c>
      <c r="AO1479" s="83" t="s">
        <v>9216</v>
      </c>
      <c r="AP1479" s="79" t="s">
        <v>179</v>
      </c>
      <c r="AQ1479" s="79">
        <v>0</v>
      </c>
      <c r="AR1479" s="79">
        <v>0</v>
      </c>
      <c r="AS1479" s="79"/>
      <c r="AT1479" s="79"/>
      <c r="AU1479" s="79"/>
      <c r="AV1479" s="79"/>
      <c r="AW1479" s="79"/>
      <c r="AX1479" s="79"/>
      <c r="AY1479" s="79"/>
      <c r="AZ1479" s="79"/>
      <c r="BA1479">
        <v>1</v>
      </c>
      <c r="BB1479">
        <v>0</v>
      </c>
      <c r="BC1479" s="79" t="str">
        <f>IF(Edges[[#This Row],[Sentiment]]=0,"NEUTRAL",IF(Edges[[#This Row],[Sentiment]]=1,"POSITIVE",IF(Edges[[#This Row],[Sentiment]]=-1,"NEGATIVE")))</f>
        <v>NEUTRAL</v>
      </c>
      <c r="BD1479" s="79" t="str">
        <f>IF(Edges[[#This Row],[Vertex 1]]=Edges[[#This Row],[Vertex 2]],"HIDE","SHOW")</f>
        <v>SHOW</v>
      </c>
      <c r="BE1479" s="78" t="str">
        <f>REPLACE(INDEX(GroupVertices[Group], MATCH(Edges[[#This Row],[Vertex 1]],GroupVertices[Vertex],0)),1,1,"")</f>
        <v>EUTRAL</v>
      </c>
      <c r="BF1479" s="78" t="str">
        <f>REPLACE(INDEX(GroupVertices[Group], MATCH(Edges[[#This Row],[Vertex 2]],GroupVertices[Vertex],0)),1,1,"")</f>
        <v>EUTRAL</v>
      </c>
    </row>
    <row r="1480" spans="1:58" x14ac:dyDescent="0.25">
      <c r="A1480" s="64" t="s">
        <v>1151</v>
      </c>
      <c r="B1480" s="64" t="s">
        <v>1549</v>
      </c>
      <c r="C1480" s="65"/>
      <c r="D1480" s="66"/>
      <c r="E1480" s="67"/>
      <c r="F1480" s="68"/>
      <c r="G1480" s="65" t="str">
        <f>IF(Edges[[#This Row],[Vertex 1]]=Edges[[#This Row],[Vertex 2]],"HIDE","SHOW")</f>
        <v>SHOW</v>
      </c>
      <c r="H1480" s="69"/>
      <c r="I1480" s="70"/>
      <c r="J1480" s="70"/>
      <c r="K1480" s="34" t="s">
        <v>65</v>
      </c>
      <c r="L1480" s="77">
        <v>1480</v>
      </c>
      <c r="M1480" s="77"/>
      <c r="N1480" s="72"/>
      <c r="O1480" s="79" t="s">
        <v>1646</v>
      </c>
      <c r="P1480" s="81">
        <v>42854.361203703702</v>
      </c>
      <c r="Q1480" s="79" t="s">
        <v>2534</v>
      </c>
      <c r="R1480" s="82" t="s">
        <v>3687</v>
      </c>
      <c r="S1480" s="79" t="s">
        <v>4027</v>
      </c>
      <c r="T1480" s="79"/>
      <c r="U1480" s="79"/>
      <c r="V1480" s="82" t="s">
        <v>5461</v>
      </c>
      <c r="W1480" s="81">
        <v>42854.361203703702</v>
      </c>
      <c r="X1480" s="82" t="s">
        <v>7042</v>
      </c>
      <c r="Y1480" s="79"/>
      <c r="Z1480" s="79"/>
      <c r="AA1480" s="83" t="s">
        <v>9089</v>
      </c>
      <c r="AB1480" s="79"/>
      <c r="AC1480" s="79" t="b">
        <v>0</v>
      </c>
      <c r="AD1480" s="79">
        <v>0</v>
      </c>
      <c r="AE1480" s="83" t="s">
        <v>9915</v>
      </c>
      <c r="AF1480" s="79" t="b">
        <v>0</v>
      </c>
      <c r="AG1480" s="79" t="s">
        <v>9963</v>
      </c>
      <c r="AH1480" s="79"/>
      <c r="AI1480" s="83" t="s">
        <v>9915</v>
      </c>
      <c r="AJ1480" s="79" t="b">
        <v>0</v>
      </c>
      <c r="AK1480" s="79">
        <v>0</v>
      </c>
      <c r="AL1480" s="83" t="s">
        <v>9915</v>
      </c>
      <c r="AM1480" s="79" t="s">
        <v>10000</v>
      </c>
      <c r="AN1480" s="79" t="b">
        <v>0</v>
      </c>
      <c r="AO1480" s="83" t="s">
        <v>9089</v>
      </c>
      <c r="AP1480" s="79" t="s">
        <v>179</v>
      </c>
      <c r="AQ1480" s="79">
        <v>0</v>
      </c>
      <c r="AR1480" s="79">
        <v>0</v>
      </c>
      <c r="AS1480" s="79"/>
      <c r="AT1480" s="79"/>
      <c r="AU1480" s="79"/>
      <c r="AV1480" s="79"/>
      <c r="AW1480" s="79"/>
      <c r="AX1480" s="79"/>
      <c r="AY1480" s="79"/>
      <c r="AZ1480" s="79"/>
      <c r="BA1480">
        <v>1</v>
      </c>
      <c r="BB1480">
        <v>0</v>
      </c>
      <c r="BC1480" s="79" t="str">
        <f>IF(Edges[[#This Row],[Sentiment]]=0,"NEUTRAL",IF(Edges[[#This Row],[Sentiment]]=1,"POSITIVE",IF(Edges[[#This Row],[Sentiment]]=-1,"NEGATIVE")))</f>
        <v>NEUTRAL</v>
      </c>
      <c r="BD1480" s="79" t="str">
        <f>IF(Edges[[#This Row],[Vertex 1]]=Edges[[#This Row],[Vertex 2]],"HIDE","SHOW")</f>
        <v>SHOW</v>
      </c>
      <c r="BE1480" s="78" t="str">
        <f>REPLACE(INDEX(GroupVertices[Group], MATCH(Edges[[#This Row],[Vertex 1]],GroupVertices[Vertex],0)),1,1,"")</f>
        <v>EUTRAL</v>
      </c>
      <c r="BF1480" s="78" t="str">
        <f>REPLACE(INDEX(GroupVertices[Group], MATCH(Edges[[#This Row],[Vertex 2]],GroupVertices[Vertex],0)),1,1,"")</f>
        <v>eneral</v>
      </c>
    </row>
    <row r="1481" spans="1:58" hidden="1" x14ac:dyDescent="0.25">
      <c r="A1481" s="64" t="s">
        <v>1152</v>
      </c>
      <c r="B1481" s="64" t="s">
        <v>1152</v>
      </c>
      <c r="C1481" s="65"/>
      <c r="D1481" s="66"/>
      <c r="E1481" s="67"/>
      <c r="F1481" s="68"/>
      <c r="G1481" s="65" t="str">
        <f>IF(Edges[[#This Row],[Vertex 1]]=Edges[[#This Row],[Vertex 2]],"HIDE","SHOW")</f>
        <v>HIDE</v>
      </c>
      <c r="H1481" s="69"/>
      <c r="I1481" s="70"/>
      <c r="J1481" s="70"/>
      <c r="K1481" s="34"/>
      <c r="L1481" s="77"/>
      <c r="M1481" s="77"/>
      <c r="N1481" s="72"/>
      <c r="O1481" s="79" t="s">
        <v>179</v>
      </c>
      <c r="P1481" s="81">
        <v>42854.364687499998</v>
      </c>
      <c r="Q1481" s="79" t="s">
        <v>2535</v>
      </c>
      <c r="R1481" s="82" t="s">
        <v>3680</v>
      </c>
      <c r="S1481" s="79" t="s">
        <v>4196</v>
      </c>
      <c r="T1481" s="79"/>
      <c r="U1481" s="82" t="s">
        <v>4651</v>
      </c>
      <c r="V1481" s="82" t="s">
        <v>4651</v>
      </c>
      <c r="W1481" s="81">
        <v>42854.364687499998</v>
      </c>
      <c r="X1481" s="82" t="s">
        <v>7043</v>
      </c>
      <c r="Y1481" s="79"/>
      <c r="Z1481" s="79"/>
      <c r="AA1481" s="83" t="s">
        <v>9090</v>
      </c>
      <c r="AB1481" s="79"/>
      <c r="AC1481" s="79" t="b">
        <v>0</v>
      </c>
      <c r="AD1481" s="79">
        <v>0</v>
      </c>
      <c r="AE1481" s="83" t="s">
        <v>9915</v>
      </c>
      <c r="AF1481" s="79" t="b">
        <v>0</v>
      </c>
      <c r="AG1481" s="79" t="s">
        <v>9963</v>
      </c>
      <c r="AH1481" s="79"/>
      <c r="AI1481" s="83" t="s">
        <v>9915</v>
      </c>
      <c r="AJ1481" s="79" t="b">
        <v>0</v>
      </c>
      <c r="AK1481" s="79">
        <v>0</v>
      </c>
      <c r="AL1481" s="83" t="s">
        <v>9915</v>
      </c>
      <c r="AM1481" s="79" t="s">
        <v>4133</v>
      </c>
      <c r="AN1481" s="79" t="b">
        <v>0</v>
      </c>
      <c r="AO1481" s="83" t="s">
        <v>9090</v>
      </c>
      <c r="AP1481" s="79" t="s">
        <v>179</v>
      </c>
      <c r="AQ1481" s="79">
        <v>0</v>
      </c>
      <c r="AR1481" s="79">
        <v>0</v>
      </c>
      <c r="AS1481" s="79"/>
      <c r="AT1481" s="79"/>
      <c r="AU1481" s="79"/>
      <c r="AV1481" s="79"/>
      <c r="AW1481" s="79"/>
      <c r="AX1481" s="79"/>
      <c r="AY1481" s="79"/>
      <c r="AZ1481" s="79"/>
      <c r="BA1481">
        <v>1</v>
      </c>
      <c r="BB1481">
        <v>0</v>
      </c>
      <c r="BC1481" s="79" t="str">
        <f>IF(Edges[[#This Row],[Sentiment]]=0,"NEUTRAL",IF(Edges[[#This Row],[Sentiment]]=1,"POSITIVE",IF(Edges[[#This Row],[Sentiment]]=-1,"NEGATIVE")))</f>
        <v>NEUTRAL</v>
      </c>
      <c r="BD1481" s="79" t="str">
        <f>IF(Edges[[#This Row],[Vertex 1]]=Edges[[#This Row],[Vertex 2]],"HIDE","SHOW")</f>
        <v>HIDE</v>
      </c>
      <c r="BE1481" s="124" t="e">
        <f>REPLACE(INDEX(GroupVertices[Group], MATCH(Edges[[#This Row],[Vertex 1]],GroupVertices[Vertex],0)),1,1,"")</f>
        <v>#N/A</v>
      </c>
      <c r="BF1481" s="124" t="e">
        <f>REPLACE(INDEX(GroupVertices[Group], MATCH(Edges[[#This Row],[Vertex 2]],GroupVertices[Vertex],0)),1,1,"")</f>
        <v>#N/A</v>
      </c>
    </row>
    <row r="1482" spans="1:58" hidden="1" x14ac:dyDescent="0.25">
      <c r="A1482" s="64" t="s">
        <v>1153</v>
      </c>
      <c r="B1482" s="64" t="s">
        <v>1153</v>
      </c>
      <c r="C1482" s="65"/>
      <c r="D1482" s="66"/>
      <c r="E1482" s="67"/>
      <c r="F1482" s="68"/>
      <c r="G1482" s="65" t="str">
        <f>IF(Edges[[#This Row],[Vertex 1]]=Edges[[#This Row],[Vertex 2]],"HIDE","SHOW")</f>
        <v>HIDE</v>
      </c>
      <c r="H1482" s="69"/>
      <c r="I1482" s="70"/>
      <c r="J1482" s="70"/>
      <c r="K1482" s="34"/>
      <c r="L1482" s="77"/>
      <c r="M1482" s="77"/>
      <c r="N1482" s="72"/>
      <c r="O1482" s="79" t="s">
        <v>179</v>
      </c>
      <c r="P1482" s="81">
        <v>42854.365046296298</v>
      </c>
      <c r="Q1482" s="79" t="s">
        <v>2536</v>
      </c>
      <c r="R1482" s="82" t="s">
        <v>3688</v>
      </c>
      <c r="S1482" s="79" t="s">
        <v>4035</v>
      </c>
      <c r="T1482" s="79"/>
      <c r="U1482" s="79"/>
      <c r="V1482" s="82" t="s">
        <v>4787</v>
      </c>
      <c r="W1482" s="81">
        <v>42854.365046296298</v>
      </c>
      <c r="X1482" s="82" t="s">
        <v>7044</v>
      </c>
      <c r="Y1482" s="79"/>
      <c r="Z1482" s="79"/>
      <c r="AA1482" s="83" t="s">
        <v>9091</v>
      </c>
      <c r="AB1482" s="79"/>
      <c r="AC1482" s="79" t="b">
        <v>0</v>
      </c>
      <c r="AD1482" s="79">
        <v>0</v>
      </c>
      <c r="AE1482" s="83" t="s">
        <v>9915</v>
      </c>
      <c r="AF1482" s="79" t="b">
        <v>0</v>
      </c>
      <c r="AG1482" s="79" t="s">
        <v>9963</v>
      </c>
      <c r="AH1482" s="79"/>
      <c r="AI1482" s="83" t="s">
        <v>9915</v>
      </c>
      <c r="AJ1482" s="79" t="b">
        <v>0</v>
      </c>
      <c r="AK1482" s="79">
        <v>0</v>
      </c>
      <c r="AL1482" s="83" t="s">
        <v>9915</v>
      </c>
      <c r="AM1482" s="79" t="s">
        <v>9990</v>
      </c>
      <c r="AN1482" s="79" t="b">
        <v>0</v>
      </c>
      <c r="AO1482" s="83" t="s">
        <v>9091</v>
      </c>
      <c r="AP1482" s="79" t="s">
        <v>179</v>
      </c>
      <c r="AQ1482" s="79">
        <v>0</v>
      </c>
      <c r="AR1482" s="79">
        <v>0</v>
      </c>
      <c r="AS1482" s="79"/>
      <c r="AT1482" s="79"/>
      <c r="AU1482" s="79"/>
      <c r="AV1482" s="79"/>
      <c r="AW1482" s="79"/>
      <c r="AX1482" s="79"/>
      <c r="AY1482" s="79"/>
      <c r="AZ1482" s="79"/>
      <c r="BA1482">
        <v>1</v>
      </c>
      <c r="BB1482">
        <v>0</v>
      </c>
      <c r="BC1482" s="79" t="str">
        <f>IF(Edges[[#This Row],[Sentiment]]=0,"NEUTRAL",IF(Edges[[#This Row],[Sentiment]]=1,"POSITIVE",IF(Edges[[#This Row],[Sentiment]]=-1,"NEGATIVE")))</f>
        <v>NEUTRAL</v>
      </c>
      <c r="BD1482" s="79" t="str">
        <f>IF(Edges[[#This Row],[Vertex 1]]=Edges[[#This Row],[Vertex 2]],"HIDE","SHOW")</f>
        <v>HIDE</v>
      </c>
      <c r="BE1482" s="124" t="e">
        <f>REPLACE(INDEX(GroupVertices[Group], MATCH(Edges[[#This Row],[Vertex 1]],GroupVertices[Vertex],0)),1,1,"")</f>
        <v>#N/A</v>
      </c>
      <c r="BF1482" s="124" t="e">
        <f>REPLACE(INDEX(GroupVertices[Group], MATCH(Edges[[#This Row],[Vertex 2]],GroupVertices[Vertex],0)),1,1,"")</f>
        <v>#N/A</v>
      </c>
    </row>
    <row r="1483" spans="1:58" x14ac:dyDescent="0.25">
      <c r="A1483" s="64" t="s">
        <v>1154</v>
      </c>
      <c r="B1483" s="64" t="s">
        <v>1360</v>
      </c>
      <c r="C1483" s="65"/>
      <c r="D1483" s="66"/>
      <c r="E1483" s="67"/>
      <c r="F1483" s="68"/>
      <c r="G1483" s="65" t="str">
        <f>IF(Edges[[#This Row],[Vertex 1]]=Edges[[#This Row],[Vertex 2]],"HIDE","SHOW")</f>
        <v>SHOW</v>
      </c>
      <c r="H1483" s="69"/>
      <c r="I1483" s="70"/>
      <c r="J1483" s="70"/>
      <c r="K1483" s="34" t="s">
        <v>65</v>
      </c>
      <c r="L1483" s="77">
        <v>1483</v>
      </c>
      <c r="M1483" s="77"/>
      <c r="N1483" s="72"/>
      <c r="O1483" s="79" t="s">
        <v>1646</v>
      </c>
      <c r="P1483" s="81">
        <v>42854.366412037038</v>
      </c>
      <c r="Q1483" s="79" t="s">
        <v>2359</v>
      </c>
      <c r="R1483" s="82" t="s">
        <v>3592</v>
      </c>
      <c r="S1483" s="79" t="s">
        <v>4065</v>
      </c>
      <c r="T1483" s="79"/>
      <c r="U1483" s="79"/>
      <c r="V1483" s="82" t="s">
        <v>5462</v>
      </c>
      <c r="W1483" s="81">
        <v>42854.366412037038</v>
      </c>
      <c r="X1483" s="82" t="s">
        <v>7045</v>
      </c>
      <c r="Y1483" s="79"/>
      <c r="Z1483" s="79"/>
      <c r="AA1483" s="83" t="s">
        <v>9092</v>
      </c>
      <c r="AB1483" s="79"/>
      <c r="AC1483" s="79" t="b">
        <v>0</v>
      </c>
      <c r="AD1483" s="79">
        <v>0</v>
      </c>
      <c r="AE1483" s="83" t="s">
        <v>9915</v>
      </c>
      <c r="AF1483" s="79" t="b">
        <v>0</v>
      </c>
      <c r="AG1483" s="79" t="s">
        <v>9964</v>
      </c>
      <c r="AH1483" s="79"/>
      <c r="AI1483" s="83" t="s">
        <v>9915</v>
      </c>
      <c r="AJ1483" s="79" t="b">
        <v>0</v>
      </c>
      <c r="AK1483" s="79">
        <v>8</v>
      </c>
      <c r="AL1483" s="83" t="s">
        <v>9425</v>
      </c>
      <c r="AM1483" s="79" t="s">
        <v>9991</v>
      </c>
      <c r="AN1483" s="79" t="b">
        <v>0</v>
      </c>
      <c r="AO1483" s="83" t="s">
        <v>9425</v>
      </c>
      <c r="AP1483" s="79" t="s">
        <v>179</v>
      </c>
      <c r="AQ1483" s="79">
        <v>0</v>
      </c>
      <c r="AR1483" s="79">
        <v>0</v>
      </c>
      <c r="AS1483" s="79"/>
      <c r="AT1483" s="79"/>
      <c r="AU1483" s="79"/>
      <c r="AV1483" s="79"/>
      <c r="AW1483" s="79"/>
      <c r="AX1483" s="79"/>
      <c r="AY1483" s="79"/>
      <c r="AZ1483" s="79"/>
      <c r="BA1483">
        <v>1</v>
      </c>
      <c r="BB1483">
        <v>0</v>
      </c>
      <c r="BC1483" s="79" t="str">
        <f>IF(Edges[[#This Row],[Sentiment]]=0,"NEUTRAL",IF(Edges[[#This Row],[Sentiment]]=1,"POSITIVE",IF(Edges[[#This Row],[Sentiment]]=-1,"NEGATIVE")))</f>
        <v>NEUTRAL</v>
      </c>
      <c r="BD1483" s="79" t="str">
        <f>IF(Edges[[#This Row],[Vertex 1]]=Edges[[#This Row],[Vertex 2]],"HIDE","SHOW")</f>
        <v>SHOW</v>
      </c>
      <c r="BE1483" s="78" t="str">
        <f>REPLACE(INDEX(GroupVertices[Group], MATCH(Edges[[#This Row],[Vertex 1]],GroupVertices[Vertex],0)),1,1,"")</f>
        <v>EUTRAL</v>
      </c>
      <c r="BF1483" s="78" t="str">
        <f>REPLACE(INDEX(GroupVertices[Group], MATCH(Edges[[#This Row],[Vertex 2]],GroupVertices[Vertex],0)),1,1,"")</f>
        <v>OSITIVE</v>
      </c>
    </row>
    <row r="1484" spans="1:58" x14ac:dyDescent="0.25">
      <c r="A1484" s="64" t="s">
        <v>1155</v>
      </c>
      <c r="B1484" s="64" t="s">
        <v>1532</v>
      </c>
      <c r="C1484" s="65"/>
      <c r="D1484" s="66"/>
      <c r="E1484" s="67"/>
      <c r="F1484" s="68"/>
      <c r="G1484" s="65" t="str">
        <f>IF(Edges[[#This Row],[Vertex 1]]=Edges[[#This Row],[Vertex 2]],"HIDE","SHOW")</f>
        <v>SHOW</v>
      </c>
      <c r="H1484" s="69"/>
      <c r="I1484" s="70"/>
      <c r="J1484" s="70"/>
      <c r="K1484" s="34" t="s">
        <v>65</v>
      </c>
      <c r="L1484" s="77">
        <v>1484</v>
      </c>
      <c r="M1484" s="77"/>
      <c r="N1484" s="72"/>
      <c r="O1484" s="79" t="s">
        <v>1646</v>
      </c>
      <c r="P1484" s="81">
        <v>42854.371018518519</v>
      </c>
      <c r="Q1484" s="79" t="s">
        <v>2528</v>
      </c>
      <c r="R1484" s="82" t="s">
        <v>3293</v>
      </c>
      <c r="S1484" s="79" t="s">
        <v>4022</v>
      </c>
      <c r="T1484" s="79" t="s">
        <v>1544</v>
      </c>
      <c r="U1484" s="79"/>
      <c r="V1484" s="82" t="s">
        <v>5463</v>
      </c>
      <c r="W1484" s="81">
        <v>42854.371018518519</v>
      </c>
      <c r="X1484" s="82" t="s">
        <v>7046</v>
      </c>
      <c r="Y1484" s="79"/>
      <c r="Z1484" s="79"/>
      <c r="AA1484" s="83" t="s">
        <v>9093</v>
      </c>
      <c r="AB1484" s="79"/>
      <c r="AC1484" s="79" t="b">
        <v>0</v>
      </c>
      <c r="AD1484" s="79">
        <v>0</v>
      </c>
      <c r="AE1484" s="83" t="s">
        <v>9915</v>
      </c>
      <c r="AF1484" s="79" t="b">
        <v>0</v>
      </c>
      <c r="AG1484" s="79" t="s">
        <v>9963</v>
      </c>
      <c r="AH1484" s="79"/>
      <c r="AI1484" s="83" t="s">
        <v>9915</v>
      </c>
      <c r="AJ1484" s="79" t="b">
        <v>0</v>
      </c>
      <c r="AK1484" s="79">
        <v>7</v>
      </c>
      <c r="AL1484" s="83" t="s">
        <v>9842</v>
      </c>
      <c r="AM1484" s="79" t="s">
        <v>9990</v>
      </c>
      <c r="AN1484" s="79" t="b">
        <v>0</v>
      </c>
      <c r="AO1484" s="83" t="s">
        <v>9842</v>
      </c>
      <c r="AP1484" s="79" t="s">
        <v>179</v>
      </c>
      <c r="AQ1484" s="79">
        <v>0</v>
      </c>
      <c r="AR1484" s="79">
        <v>0</v>
      </c>
      <c r="AS1484" s="79"/>
      <c r="AT1484" s="79"/>
      <c r="AU1484" s="79"/>
      <c r="AV1484" s="79"/>
      <c r="AW1484" s="79"/>
      <c r="AX1484" s="79"/>
      <c r="AY1484" s="79"/>
      <c r="AZ1484" s="79"/>
      <c r="BA1484">
        <v>1</v>
      </c>
      <c r="BB1484">
        <v>0</v>
      </c>
      <c r="BC1484" s="79" t="str">
        <f>IF(Edges[[#This Row],[Sentiment]]=0,"NEUTRAL",IF(Edges[[#This Row],[Sentiment]]=1,"POSITIVE",IF(Edges[[#This Row],[Sentiment]]=-1,"NEGATIVE")))</f>
        <v>NEUTRAL</v>
      </c>
      <c r="BD1484" s="79" t="str">
        <f>IF(Edges[[#This Row],[Vertex 1]]=Edges[[#This Row],[Vertex 2]],"HIDE","SHOW")</f>
        <v>SHOW</v>
      </c>
      <c r="BE1484" s="78" t="str">
        <f>REPLACE(INDEX(GroupVertices[Group], MATCH(Edges[[#This Row],[Vertex 1]],GroupVertices[Vertex],0)),1,1,"")</f>
        <v>EUTRAL</v>
      </c>
      <c r="BF1484" s="78" t="str">
        <f>REPLACE(INDEX(GroupVertices[Group], MATCH(Edges[[#This Row],[Vertex 2]],GroupVertices[Vertex],0)),1,1,"")</f>
        <v>eneral</v>
      </c>
    </row>
    <row r="1485" spans="1:58" hidden="1" x14ac:dyDescent="0.25">
      <c r="A1485" s="64" t="s">
        <v>1156</v>
      </c>
      <c r="B1485" s="64" t="s">
        <v>1156</v>
      </c>
      <c r="C1485" s="65"/>
      <c r="D1485" s="66"/>
      <c r="E1485" s="67"/>
      <c r="F1485" s="68"/>
      <c r="G1485" s="65" t="str">
        <f>IF(Edges[[#This Row],[Vertex 1]]=Edges[[#This Row],[Vertex 2]],"HIDE","SHOW")</f>
        <v>HIDE</v>
      </c>
      <c r="H1485" s="69"/>
      <c r="I1485" s="70"/>
      <c r="J1485" s="70"/>
      <c r="K1485" s="34"/>
      <c r="L1485" s="77"/>
      <c r="M1485" s="77"/>
      <c r="N1485" s="72"/>
      <c r="O1485" s="79" t="s">
        <v>179</v>
      </c>
      <c r="P1485" s="81">
        <v>42854.371087962965</v>
      </c>
      <c r="Q1485" s="79" t="s">
        <v>2537</v>
      </c>
      <c r="R1485" s="82" t="s">
        <v>3689</v>
      </c>
      <c r="S1485" s="79" t="s">
        <v>4036</v>
      </c>
      <c r="T1485" s="79"/>
      <c r="U1485" s="82" t="s">
        <v>4652</v>
      </c>
      <c r="V1485" s="82" t="s">
        <v>4652</v>
      </c>
      <c r="W1485" s="81">
        <v>42854.371087962965</v>
      </c>
      <c r="X1485" s="82" t="s">
        <v>7047</v>
      </c>
      <c r="Y1485" s="79"/>
      <c r="Z1485" s="79"/>
      <c r="AA1485" s="83" t="s">
        <v>9094</v>
      </c>
      <c r="AB1485" s="79"/>
      <c r="AC1485" s="79" t="b">
        <v>0</v>
      </c>
      <c r="AD1485" s="79">
        <v>0</v>
      </c>
      <c r="AE1485" s="83" t="s">
        <v>9915</v>
      </c>
      <c r="AF1485" s="79" t="b">
        <v>0</v>
      </c>
      <c r="AG1485" s="79" t="s">
        <v>9977</v>
      </c>
      <c r="AH1485" s="79"/>
      <c r="AI1485" s="83" t="s">
        <v>9915</v>
      </c>
      <c r="AJ1485" s="79" t="b">
        <v>0</v>
      </c>
      <c r="AK1485" s="79">
        <v>0</v>
      </c>
      <c r="AL1485" s="83" t="s">
        <v>9915</v>
      </c>
      <c r="AM1485" s="79" t="s">
        <v>9995</v>
      </c>
      <c r="AN1485" s="79" t="b">
        <v>0</v>
      </c>
      <c r="AO1485" s="83" t="s">
        <v>9094</v>
      </c>
      <c r="AP1485" s="79" t="s">
        <v>179</v>
      </c>
      <c r="AQ1485" s="79">
        <v>0</v>
      </c>
      <c r="AR1485" s="79">
        <v>0</v>
      </c>
      <c r="AS1485" s="79"/>
      <c r="AT1485" s="79"/>
      <c r="AU1485" s="79"/>
      <c r="AV1485" s="79"/>
      <c r="AW1485" s="79"/>
      <c r="AX1485" s="79"/>
      <c r="AY1485" s="79"/>
      <c r="AZ1485" s="79"/>
      <c r="BA1485">
        <v>1</v>
      </c>
      <c r="BB1485">
        <v>0</v>
      </c>
      <c r="BC1485" s="79" t="str">
        <f>IF(Edges[[#This Row],[Sentiment]]=0,"NEUTRAL",IF(Edges[[#This Row],[Sentiment]]=1,"POSITIVE",IF(Edges[[#This Row],[Sentiment]]=-1,"NEGATIVE")))</f>
        <v>NEUTRAL</v>
      </c>
      <c r="BD1485" s="79" t="str">
        <f>IF(Edges[[#This Row],[Vertex 1]]=Edges[[#This Row],[Vertex 2]],"HIDE","SHOW")</f>
        <v>HIDE</v>
      </c>
      <c r="BE1485" s="124" t="e">
        <f>REPLACE(INDEX(GroupVertices[Group], MATCH(Edges[[#This Row],[Vertex 1]],GroupVertices[Vertex],0)),1,1,"")</f>
        <v>#N/A</v>
      </c>
      <c r="BF1485" s="124" t="e">
        <f>REPLACE(INDEX(GroupVertices[Group], MATCH(Edges[[#This Row],[Vertex 2]],GroupVertices[Vertex],0)),1,1,"")</f>
        <v>#N/A</v>
      </c>
    </row>
    <row r="1486" spans="1:58" x14ac:dyDescent="0.25">
      <c r="A1486" s="64" t="s">
        <v>1157</v>
      </c>
      <c r="B1486" s="64" t="s">
        <v>1549</v>
      </c>
      <c r="C1486" s="65"/>
      <c r="D1486" s="66"/>
      <c r="E1486" s="67"/>
      <c r="F1486" s="68"/>
      <c r="G1486" s="65" t="str">
        <f>IF(Edges[[#This Row],[Vertex 1]]=Edges[[#This Row],[Vertex 2]],"HIDE","SHOW")</f>
        <v>SHOW</v>
      </c>
      <c r="H1486" s="69"/>
      <c r="I1486" s="70"/>
      <c r="J1486" s="70"/>
      <c r="K1486" s="34" t="s">
        <v>65</v>
      </c>
      <c r="L1486" s="77">
        <v>1486</v>
      </c>
      <c r="M1486" s="77"/>
      <c r="N1486" s="72"/>
      <c r="O1486" s="79" t="s">
        <v>1646</v>
      </c>
      <c r="P1486" s="81">
        <v>42854.374351851853</v>
      </c>
      <c r="Q1486" s="79" t="s">
        <v>2538</v>
      </c>
      <c r="R1486" s="82" t="s">
        <v>3690</v>
      </c>
      <c r="S1486" s="79" t="s">
        <v>4027</v>
      </c>
      <c r="T1486" s="79"/>
      <c r="U1486" s="79"/>
      <c r="V1486" s="82" t="s">
        <v>5464</v>
      </c>
      <c r="W1486" s="81">
        <v>42854.374351851853</v>
      </c>
      <c r="X1486" s="82" t="s">
        <v>7048</v>
      </c>
      <c r="Y1486" s="79"/>
      <c r="Z1486" s="79"/>
      <c r="AA1486" s="83" t="s">
        <v>9095</v>
      </c>
      <c r="AB1486" s="79"/>
      <c r="AC1486" s="79" t="b">
        <v>0</v>
      </c>
      <c r="AD1486" s="79">
        <v>0</v>
      </c>
      <c r="AE1486" s="83" t="s">
        <v>9915</v>
      </c>
      <c r="AF1486" s="79" t="b">
        <v>0</v>
      </c>
      <c r="AG1486" s="79" t="s">
        <v>9963</v>
      </c>
      <c r="AH1486" s="79"/>
      <c r="AI1486" s="83" t="s">
        <v>9915</v>
      </c>
      <c r="AJ1486" s="79" t="b">
        <v>0</v>
      </c>
      <c r="AK1486" s="79">
        <v>0</v>
      </c>
      <c r="AL1486" s="83" t="s">
        <v>9915</v>
      </c>
      <c r="AM1486" s="79" t="s">
        <v>10000</v>
      </c>
      <c r="AN1486" s="79" t="b">
        <v>0</v>
      </c>
      <c r="AO1486" s="83" t="s">
        <v>9095</v>
      </c>
      <c r="AP1486" s="79" t="s">
        <v>179</v>
      </c>
      <c r="AQ1486" s="79">
        <v>0</v>
      </c>
      <c r="AR1486" s="79">
        <v>0</v>
      </c>
      <c r="AS1486" s="79"/>
      <c r="AT1486" s="79"/>
      <c r="AU1486" s="79"/>
      <c r="AV1486" s="79"/>
      <c r="AW1486" s="79"/>
      <c r="AX1486" s="79"/>
      <c r="AY1486" s="79"/>
      <c r="AZ1486" s="79"/>
      <c r="BA1486">
        <v>1</v>
      </c>
      <c r="BB1486">
        <v>0</v>
      </c>
      <c r="BC1486" s="79" t="str">
        <f>IF(Edges[[#This Row],[Sentiment]]=0,"NEUTRAL",IF(Edges[[#This Row],[Sentiment]]=1,"POSITIVE",IF(Edges[[#This Row],[Sentiment]]=-1,"NEGATIVE")))</f>
        <v>NEUTRAL</v>
      </c>
      <c r="BD1486" s="79" t="str">
        <f>IF(Edges[[#This Row],[Vertex 1]]=Edges[[#This Row],[Vertex 2]],"HIDE","SHOW")</f>
        <v>SHOW</v>
      </c>
      <c r="BE1486" s="78" t="str">
        <f>REPLACE(INDEX(GroupVertices[Group], MATCH(Edges[[#This Row],[Vertex 1]],GroupVertices[Vertex],0)),1,1,"")</f>
        <v>EUTRAL</v>
      </c>
      <c r="BF1486" s="78" t="str">
        <f>REPLACE(INDEX(GroupVertices[Group], MATCH(Edges[[#This Row],[Vertex 2]],GroupVertices[Vertex],0)),1,1,"")</f>
        <v>eneral</v>
      </c>
    </row>
    <row r="1487" spans="1:58" hidden="1" x14ac:dyDescent="0.25">
      <c r="A1487" s="64" t="s">
        <v>1158</v>
      </c>
      <c r="B1487" s="64" t="s">
        <v>1158</v>
      </c>
      <c r="C1487" s="65"/>
      <c r="D1487" s="66"/>
      <c r="E1487" s="67"/>
      <c r="F1487" s="68"/>
      <c r="G1487" s="65" t="str">
        <f>IF(Edges[[#This Row],[Vertex 1]]=Edges[[#This Row],[Vertex 2]],"HIDE","SHOW")</f>
        <v>HIDE</v>
      </c>
      <c r="H1487" s="69"/>
      <c r="I1487" s="70"/>
      <c r="J1487" s="70"/>
      <c r="K1487" s="34"/>
      <c r="L1487" s="77"/>
      <c r="M1487" s="77"/>
      <c r="N1487" s="72"/>
      <c r="O1487" s="79" t="s">
        <v>179</v>
      </c>
      <c r="P1487" s="81">
        <v>42853.111956018518</v>
      </c>
      <c r="Q1487" s="79" t="s">
        <v>2539</v>
      </c>
      <c r="R1487" s="82" t="s">
        <v>3691</v>
      </c>
      <c r="S1487" s="79" t="s">
        <v>4041</v>
      </c>
      <c r="T1487" s="79" t="s">
        <v>1629</v>
      </c>
      <c r="U1487" s="79"/>
      <c r="V1487" s="82" t="s">
        <v>5465</v>
      </c>
      <c r="W1487" s="81">
        <v>42853.111956018518</v>
      </c>
      <c r="X1487" s="82" t="s">
        <v>7049</v>
      </c>
      <c r="Y1487" s="79"/>
      <c r="Z1487" s="79"/>
      <c r="AA1487" s="83" t="s">
        <v>9096</v>
      </c>
      <c r="AB1487" s="79"/>
      <c r="AC1487" s="79" t="b">
        <v>0</v>
      </c>
      <c r="AD1487" s="79">
        <v>0</v>
      </c>
      <c r="AE1487" s="83" t="s">
        <v>9915</v>
      </c>
      <c r="AF1487" s="79" t="b">
        <v>0</v>
      </c>
      <c r="AG1487" s="79" t="s">
        <v>9973</v>
      </c>
      <c r="AH1487" s="79"/>
      <c r="AI1487" s="83" t="s">
        <v>9915</v>
      </c>
      <c r="AJ1487" s="79" t="b">
        <v>0</v>
      </c>
      <c r="AK1487" s="79">
        <v>0</v>
      </c>
      <c r="AL1487" s="83" t="s">
        <v>9915</v>
      </c>
      <c r="AM1487" s="79" t="s">
        <v>10067</v>
      </c>
      <c r="AN1487" s="79" t="b">
        <v>0</v>
      </c>
      <c r="AO1487" s="83" t="s">
        <v>9096</v>
      </c>
      <c r="AP1487" s="79" t="s">
        <v>179</v>
      </c>
      <c r="AQ1487" s="79">
        <v>0</v>
      </c>
      <c r="AR1487" s="79">
        <v>0</v>
      </c>
      <c r="AS1487" s="79"/>
      <c r="AT1487" s="79"/>
      <c r="AU1487" s="79"/>
      <c r="AV1487" s="79"/>
      <c r="AW1487" s="79"/>
      <c r="AX1487" s="79"/>
      <c r="AY1487" s="79"/>
      <c r="AZ1487" s="79"/>
      <c r="BA1487">
        <v>6</v>
      </c>
      <c r="BB1487">
        <v>0</v>
      </c>
      <c r="BC1487" s="79" t="str">
        <f>IF(Edges[[#This Row],[Sentiment]]=0,"NEUTRAL",IF(Edges[[#This Row],[Sentiment]]=1,"POSITIVE",IF(Edges[[#This Row],[Sentiment]]=-1,"NEGATIVE")))</f>
        <v>NEUTRAL</v>
      </c>
      <c r="BD1487" s="79" t="str">
        <f>IF(Edges[[#This Row],[Vertex 1]]=Edges[[#This Row],[Vertex 2]],"HIDE","SHOW")</f>
        <v>HIDE</v>
      </c>
      <c r="BE1487" s="124" t="str">
        <f>REPLACE(INDEX(GroupVertices[Group], MATCH(Edges[[#This Row],[Vertex 1]],GroupVertices[Vertex],0)),1,1,"")</f>
        <v>EUTRAL</v>
      </c>
      <c r="BF1487" s="124" t="str">
        <f>REPLACE(INDEX(GroupVertices[Group], MATCH(Edges[[#This Row],[Vertex 2]],GroupVertices[Vertex],0)),1,1,"")</f>
        <v>EUTRAL</v>
      </c>
    </row>
    <row r="1488" spans="1:58" hidden="1" x14ac:dyDescent="0.25">
      <c r="A1488" s="64" t="s">
        <v>1158</v>
      </c>
      <c r="B1488" s="64" t="s">
        <v>1158</v>
      </c>
      <c r="C1488" s="65"/>
      <c r="D1488" s="66"/>
      <c r="E1488" s="67"/>
      <c r="F1488" s="68"/>
      <c r="G1488" s="65" t="str">
        <f>IF(Edges[[#This Row],[Vertex 1]]=Edges[[#This Row],[Vertex 2]],"HIDE","SHOW")</f>
        <v>HIDE</v>
      </c>
      <c r="H1488" s="69"/>
      <c r="I1488" s="70"/>
      <c r="J1488" s="70"/>
      <c r="K1488" s="34"/>
      <c r="L1488" s="77"/>
      <c r="M1488" s="77"/>
      <c r="N1488" s="72"/>
      <c r="O1488" s="79" t="s">
        <v>179</v>
      </c>
      <c r="P1488" s="81">
        <v>42853.1721875</v>
      </c>
      <c r="Q1488" s="79" t="s">
        <v>2540</v>
      </c>
      <c r="R1488" s="82" t="s">
        <v>3691</v>
      </c>
      <c r="S1488" s="79" t="s">
        <v>4041</v>
      </c>
      <c r="T1488" s="79" t="s">
        <v>4399</v>
      </c>
      <c r="U1488" s="79"/>
      <c r="V1488" s="82" t="s">
        <v>5465</v>
      </c>
      <c r="W1488" s="81">
        <v>42853.1721875</v>
      </c>
      <c r="X1488" s="82" t="s">
        <v>7050</v>
      </c>
      <c r="Y1488" s="79"/>
      <c r="Z1488" s="79"/>
      <c r="AA1488" s="83" t="s">
        <v>9097</v>
      </c>
      <c r="AB1488" s="79"/>
      <c r="AC1488" s="79" t="b">
        <v>0</v>
      </c>
      <c r="AD1488" s="79">
        <v>0</v>
      </c>
      <c r="AE1488" s="83" t="s">
        <v>9915</v>
      </c>
      <c r="AF1488" s="79" t="b">
        <v>0</v>
      </c>
      <c r="AG1488" s="79" t="s">
        <v>9973</v>
      </c>
      <c r="AH1488" s="79"/>
      <c r="AI1488" s="83" t="s">
        <v>9915</v>
      </c>
      <c r="AJ1488" s="79" t="b">
        <v>0</v>
      </c>
      <c r="AK1488" s="79">
        <v>0</v>
      </c>
      <c r="AL1488" s="83" t="s">
        <v>9915</v>
      </c>
      <c r="AM1488" s="79" t="s">
        <v>10067</v>
      </c>
      <c r="AN1488" s="79" t="b">
        <v>0</v>
      </c>
      <c r="AO1488" s="83" t="s">
        <v>9097</v>
      </c>
      <c r="AP1488" s="79" t="s">
        <v>179</v>
      </c>
      <c r="AQ1488" s="79">
        <v>0</v>
      </c>
      <c r="AR1488" s="79">
        <v>0</v>
      </c>
      <c r="AS1488" s="79"/>
      <c r="AT1488" s="79"/>
      <c r="AU1488" s="79"/>
      <c r="AV1488" s="79"/>
      <c r="AW1488" s="79"/>
      <c r="AX1488" s="79"/>
      <c r="AY1488" s="79"/>
      <c r="AZ1488" s="79"/>
      <c r="BA1488">
        <v>6</v>
      </c>
      <c r="BB1488">
        <v>0</v>
      </c>
      <c r="BC1488" s="79" t="str">
        <f>IF(Edges[[#This Row],[Sentiment]]=0,"NEUTRAL",IF(Edges[[#This Row],[Sentiment]]=1,"POSITIVE",IF(Edges[[#This Row],[Sentiment]]=-1,"NEGATIVE")))</f>
        <v>NEUTRAL</v>
      </c>
      <c r="BD1488" s="79" t="str">
        <f>IF(Edges[[#This Row],[Vertex 1]]=Edges[[#This Row],[Vertex 2]],"HIDE","SHOW")</f>
        <v>HIDE</v>
      </c>
      <c r="BE1488" s="124" t="str">
        <f>REPLACE(INDEX(GroupVertices[Group], MATCH(Edges[[#This Row],[Vertex 1]],GroupVertices[Vertex],0)),1,1,"")</f>
        <v>EUTRAL</v>
      </c>
      <c r="BF1488" s="124" t="str">
        <f>REPLACE(INDEX(GroupVertices[Group], MATCH(Edges[[#This Row],[Vertex 2]],GroupVertices[Vertex],0)),1,1,"")</f>
        <v>EUTRAL</v>
      </c>
    </row>
    <row r="1489" spans="1:58" hidden="1" x14ac:dyDescent="0.25">
      <c r="A1489" s="64" t="s">
        <v>1158</v>
      </c>
      <c r="B1489" s="64" t="s">
        <v>1158</v>
      </c>
      <c r="C1489" s="65"/>
      <c r="D1489" s="66"/>
      <c r="E1489" s="67"/>
      <c r="F1489" s="68"/>
      <c r="G1489" s="65" t="str">
        <f>IF(Edges[[#This Row],[Vertex 1]]=Edges[[#This Row],[Vertex 2]],"HIDE","SHOW")</f>
        <v>HIDE</v>
      </c>
      <c r="H1489" s="69"/>
      <c r="I1489" s="70"/>
      <c r="J1489" s="70"/>
      <c r="K1489" s="34"/>
      <c r="L1489" s="77"/>
      <c r="M1489" s="77"/>
      <c r="N1489" s="72"/>
      <c r="O1489" s="79" t="s">
        <v>179</v>
      </c>
      <c r="P1489" s="81">
        <v>42853.283472222225</v>
      </c>
      <c r="Q1489" s="79" t="s">
        <v>2541</v>
      </c>
      <c r="R1489" s="82" t="s">
        <v>3692</v>
      </c>
      <c r="S1489" s="79" t="s">
        <v>4041</v>
      </c>
      <c r="T1489" s="79" t="s">
        <v>4400</v>
      </c>
      <c r="U1489" s="79"/>
      <c r="V1489" s="82" t="s">
        <v>5465</v>
      </c>
      <c r="W1489" s="81">
        <v>42853.283472222225</v>
      </c>
      <c r="X1489" s="82" t="s">
        <v>7051</v>
      </c>
      <c r="Y1489" s="79"/>
      <c r="Z1489" s="79"/>
      <c r="AA1489" s="83" t="s">
        <v>9098</v>
      </c>
      <c r="AB1489" s="79"/>
      <c r="AC1489" s="79" t="b">
        <v>0</v>
      </c>
      <c r="AD1489" s="79">
        <v>0</v>
      </c>
      <c r="AE1489" s="83" t="s">
        <v>9915</v>
      </c>
      <c r="AF1489" s="79" t="b">
        <v>0</v>
      </c>
      <c r="AG1489" s="79" t="s">
        <v>9973</v>
      </c>
      <c r="AH1489" s="79"/>
      <c r="AI1489" s="83" t="s">
        <v>9915</v>
      </c>
      <c r="AJ1489" s="79" t="b">
        <v>0</v>
      </c>
      <c r="AK1489" s="79">
        <v>0</v>
      </c>
      <c r="AL1489" s="83" t="s">
        <v>9915</v>
      </c>
      <c r="AM1489" s="79" t="s">
        <v>10067</v>
      </c>
      <c r="AN1489" s="79" t="b">
        <v>0</v>
      </c>
      <c r="AO1489" s="83" t="s">
        <v>9098</v>
      </c>
      <c r="AP1489" s="79" t="s">
        <v>179</v>
      </c>
      <c r="AQ1489" s="79">
        <v>0</v>
      </c>
      <c r="AR1489" s="79">
        <v>0</v>
      </c>
      <c r="AS1489" s="79"/>
      <c r="AT1489" s="79"/>
      <c r="AU1489" s="79"/>
      <c r="AV1489" s="79"/>
      <c r="AW1489" s="79"/>
      <c r="AX1489" s="79"/>
      <c r="AY1489" s="79"/>
      <c r="AZ1489" s="79"/>
      <c r="BA1489">
        <v>6</v>
      </c>
      <c r="BB1489">
        <v>0</v>
      </c>
      <c r="BC1489" s="79" t="str">
        <f>IF(Edges[[#This Row],[Sentiment]]=0,"NEUTRAL",IF(Edges[[#This Row],[Sentiment]]=1,"POSITIVE",IF(Edges[[#This Row],[Sentiment]]=-1,"NEGATIVE")))</f>
        <v>NEUTRAL</v>
      </c>
      <c r="BD1489" s="79" t="str">
        <f>IF(Edges[[#This Row],[Vertex 1]]=Edges[[#This Row],[Vertex 2]],"HIDE","SHOW")</f>
        <v>HIDE</v>
      </c>
      <c r="BE1489" s="124" t="str">
        <f>REPLACE(INDEX(GroupVertices[Group], MATCH(Edges[[#This Row],[Vertex 1]],GroupVertices[Vertex],0)),1,1,"")</f>
        <v>EUTRAL</v>
      </c>
      <c r="BF1489" s="124" t="str">
        <f>REPLACE(INDEX(GroupVertices[Group], MATCH(Edges[[#This Row],[Vertex 2]],GroupVertices[Vertex],0)),1,1,"")</f>
        <v>EUTRAL</v>
      </c>
    </row>
    <row r="1490" spans="1:58" hidden="1" x14ac:dyDescent="0.25">
      <c r="A1490" s="64" t="s">
        <v>1158</v>
      </c>
      <c r="B1490" s="64" t="s">
        <v>1158</v>
      </c>
      <c r="C1490" s="65"/>
      <c r="D1490" s="66"/>
      <c r="E1490" s="67"/>
      <c r="F1490" s="68"/>
      <c r="G1490" s="65" t="str">
        <f>IF(Edges[[#This Row],[Vertex 1]]=Edges[[#This Row],[Vertex 2]],"HIDE","SHOW")</f>
        <v>HIDE</v>
      </c>
      <c r="H1490" s="69"/>
      <c r="I1490" s="70"/>
      <c r="J1490" s="70"/>
      <c r="K1490" s="34"/>
      <c r="L1490" s="77"/>
      <c r="M1490" s="77"/>
      <c r="N1490" s="72"/>
      <c r="O1490" s="79" t="s">
        <v>179</v>
      </c>
      <c r="P1490" s="81">
        <v>42853.395775462966</v>
      </c>
      <c r="Q1490" s="79" t="s">
        <v>2542</v>
      </c>
      <c r="R1490" s="82" t="s">
        <v>3484</v>
      </c>
      <c r="S1490" s="79" t="s">
        <v>4041</v>
      </c>
      <c r="T1490" s="79" t="s">
        <v>4401</v>
      </c>
      <c r="U1490" s="79"/>
      <c r="V1490" s="82" t="s">
        <v>5465</v>
      </c>
      <c r="W1490" s="81">
        <v>42853.395775462966</v>
      </c>
      <c r="X1490" s="82" t="s">
        <v>7052</v>
      </c>
      <c r="Y1490" s="79"/>
      <c r="Z1490" s="79"/>
      <c r="AA1490" s="83" t="s">
        <v>9099</v>
      </c>
      <c r="AB1490" s="79"/>
      <c r="AC1490" s="79" t="b">
        <v>0</v>
      </c>
      <c r="AD1490" s="79">
        <v>0</v>
      </c>
      <c r="AE1490" s="83" t="s">
        <v>9915</v>
      </c>
      <c r="AF1490" s="79" t="b">
        <v>0</v>
      </c>
      <c r="AG1490" s="79" t="s">
        <v>9973</v>
      </c>
      <c r="AH1490" s="79"/>
      <c r="AI1490" s="83" t="s">
        <v>9915</v>
      </c>
      <c r="AJ1490" s="79" t="b">
        <v>0</v>
      </c>
      <c r="AK1490" s="79">
        <v>0</v>
      </c>
      <c r="AL1490" s="83" t="s">
        <v>9915</v>
      </c>
      <c r="AM1490" s="79" t="s">
        <v>10067</v>
      </c>
      <c r="AN1490" s="79" t="b">
        <v>0</v>
      </c>
      <c r="AO1490" s="83" t="s">
        <v>9099</v>
      </c>
      <c r="AP1490" s="79" t="s">
        <v>179</v>
      </c>
      <c r="AQ1490" s="79">
        <v>0</v>
      </c>
      <c r="AR1490" s="79">
        <v>0</v>
      </c>
      <c r="AS1490" s="79"/>
      <c r="AT1490" s="79"/>
      <c r="AU1490" s="79"/>
      <c r="AV1490" s="79"/>
      <c r="AW1490" s="79"/>
      <c r="AX1490" s="79"/>
      <c r="AY1490" s="79"/>
      <c r="AZ1490" s="79"/>
      <c r="BA1490">
        <v>6</v>
      </c>
      <c r="BB1490">
        <v>0</v>
      </c>
      <c r="BC1490" s="79" t="str">
        <f>IF(Edges[[#This Row],[Sentiment]]=0,"NEUTRAL",IF(Edges[[#This Row],[Sentiment]]=1,"POSITIVE",IF(Edges[[#This Row],[Sentiment]]=-1,"NEGATIVE")))</f>
        <v>NEUTRAL</v>
      </c>
      <c r="BD1490" s="79" t="str">
        <f>IF(Edges[[#This Row],[Vertex 1]]=Edges[[#This Row],[Vertex 2]],"HIDE","SHOW")</f>
        <v>HIDE</v>
      </c>
      <c r="BE1490" s="124" t="str">
        <f>REPLACE(INDEX(GroupVertices[Group], MATCH(Edges[[#This Row],[Vertex 1]],GroupVertices[Vertex],0)),1,1,"")</f>
        <v>EUTRAL</v>
      </c>
      <c r="BF1490" s="124" t="str">
        <f>REPLACE(INDEX(GroupVertices[Group], MATCH(Edges[[#This Row],[Vertex 2]],GroupVertices[Vertex],0)),1,1,"")</f>
        <v>EUTRAL</v>
      </c>
    </row>
    <row r="1491" spans="1:58" hidden="1" x14ac:dyDescent="0.25">
      <c r="A1491" s="64" t="s">
        <v>1158</v>
      </c>
      <c r="B1491" s="64" t="s">
        <v>1158</v>
      </c>
      <c r="C1491" s="65"/>
      <c r="D1491" s="66"/>
      <c r="E1491" s="67"/>
      <c r="F1491" s="68"/>
      <c r="G1491" s="65" t="str">
        <f>IF(Edges[[#This Row],[Vertex 1]]=Edges[[#This Row],[Vertex 2]],"HIDE","SHOW")</f>
        <v>HIDE</v>
      </c>
      <c r="H1491" s="69"/>
      <c r="I1491" s="70"/>
      <c r="J1491" s="70"/>
      <c r="K1491" s="34"/>
      <c r="L1491" s="77"/>
      <c r="M1491" s="77"/>
      <c r="N1491" s="72"/>
      <c r="O1491" s="79" t="s">
        <v>179</v>
      </c>
      <c r="P1491" s="81">
        <v>42854.115405092591</v>
      </c>
      <c r="Q1491" s="79" t="s">
        <v>2543</v>
      </c>
      <c r="R1491" s="82" t="s">
        <v>3629</v>
      </c>
      <c r="S1491" s="79" t="s">
        <v>4041</v>
      </c>
      <c r="T1491" s="79" t="s">
        <v>1629</v>
      </c>
      <c r="U1491" s="79"/>
      <c r="V1491" s="82" t="s">
        <v>5465</v>
      </c>
      <c r="W1491" s="81">
        <v>42854.115405092591</v>
      </c>
      <c r="X1491" s="82" t="s">
        <v>7053</v>
      </c>
      <c r="Y1491" s="79"/>
      <c r="Z1491" s="79"/>
      <c r="AA1491" s="83" t="s">
        <v>9100</v>
      </c>
      <c r="AB1491" s="79"/>
      <c r="AC1491" s="79" t="b">
        <v>0</v>
      </c>
      <c r="AD1491" s="79">
        <v>0</v>
      </c>
      <c r="AE1491" s="83" t="s">
        <v>9915</v>
      </c>
      <c r="AF1491" s="79" t="b">
        <v>0</v>
      </c>
      <c r="AG1491" s="79" t="s">
        <v>9973</v>
      </c>
      <c r="AH1491" s="79"/>
      <c r="AI1491" s="83" t="s">
        <v>9915</v>
      </c>
      <c r="AJ1491" s="79" t="b">
        <v>0</v>
      </c>
      <c r="AK1491" s="79">
        <v>1</v>
      </c>
      <c r="AL1491" s="83" t="s">
        <v>9915</v>
      </c>
      <c r="AM1491" s="79" t="s">
        <v>10067</v>
      </c>
      <c r="AN1491" s="79" t="b">
        <v>0</v>
      </c>
      <c r="AO1491" s="83" t="s">
        <v>9100</v>
      </c>
      <c r="AP1491" s="79" t="s">
        <v>179</v>
      </c>
      <c r="AQ1491" s="79">
        <v>0</v>
      </c>
      <c r="AR1491" s="79">
        <v>0</v>
      </c>
      <c r="AS1491" s="79"/>
      <c r="AT1491" s="79"/>
      <c r="AU1491" s="79"/>
      <c r="AV1491" s="79"/>
      <c r="AW1491" s="79"/>
      <c r="AX1491" s="79"/>
      <c r="AY1491" s="79"/>
      <c r="AZ1491" s="79"/>
      <c r="BA1491">
        <v>6</v>
      </c>
      <c r="BB1491">
        <v>0</v>
      </c>
      <c r="BC1491" s="79" t="str">
        <f>IF(Edges[[#This Row],[Sentiment]]=0,"NEUTRAL",IF(Edges[[#This Row],[Sentiment]]=1,"POSITIVE",IF(Edges[[#This Row],[Sentiment]]=-1,"NEGATIVE")))</f>
        <v>NEUTRAL</v>
      </c>
      <c r="BD1491" s="79" t="str">
        <f>IF(Edges[[#This Row],[Vertex 1]]=Edges[[#This Row],[Vertex 2]],"HIDE","SHOW")</f>
        <v>HIDE</v>
      </c>
      <c r="BE1491" s="124" t="str">
        <f>REPLACE(INDEX(GroupVertices[Group], MATCH(Edges[[#This Row],[Vertex 1]],GroupVertices[Vertex],0)),1,1,"")</f>
        <v>EUTRAL</v>
      </c>
      <c r="BF1491" s="124" t="str">
        <f>REPLACE(INDEX(GroupVertices[Group], MATCH(Edges[[#This Row],[Vertex 2]],GroupVertices[Vertex],0)),1,1,"")</f>
        <v>EUTRAL</v>
      </c>
    </row>
    <row r="1492" spans="1:58" hidden="1" x14ac:dyDescent="0.25">
      <c r="A1492" s="64" t="s">
        <v>1158</v>
      </c>
      <c r="B1492" s="64" t="s">
        <v>1158</v>
      </c>
      <c r="C1492" s="65"/>
      <c r="D1492" s="66"/>
      <c r="E1492" s="67"/>
      <c r="F1492" s="68"/>
      <c r="G1492" s="65" t="str">
        <f>IF(Edges[[#This Row],[Vertex 1]]=Edges[[#This Row],[Vertex 2]],"HIDE","SHOW")</f>
        <v>HIDE</v>
      </c>
      <c r="H1492" s="69"/>
      <c r="I1492" s="70"/>
      <c r="J1492" s="70"/>
      <c r="K1492" s="34"/>
      <c r="L1492" s="77"/>
      <c r="M1492" s="77"/>
      <c r="N1492" s="72"/>
      <c r="O1492" s="79" t="s">
        <v>179</v>
      </c>
      <c r="P1492" s="81">
        <v>42854.380023148151</v>
      </c>
      <c r="Q1492" s="79" t="s">
        <v>2544</v>
      </c>
      <c r="R1492" s="82" t="s">
        <v>3693</v>
      </c>
      <c r="S1492" s="79" t="s">
        <v>4041</v>
      </c>
      <c r="T1492" s="79" t="s">
        <v>4402</v>
      </c>
      <c r="U1492" s="79"/>
      <c r="V1492" s="82" t="s">
        <v>5465</v>
      </c>
      <c r="W1492" s="81">
        <v>42854.380023148151</v>
      </c>
      <c r="X1492" s="82" t="s">
        <v>7054</v>
      </c>
      <c r="Y1492" s="79"/>
      <c r="Z1492" s="79"/>
      <c r="AA1492" s="83" t="s">
        <v>9101</v>
      </c>
      <c r="AB1492" s="79"/>
      <c r="AC1492" s="79" t="b">
        <v>0</v>
      </c>
      <c r="AD1492" s="79">
        <v>0</v>
      </c>
      <c r="AE1492" s="83" t="s">
        <v>9915</v>
      </c>
      <c r="AF1492" s="79" t="b">
        <v>0</v>
      </c>
      <c r="AG1492" s="79" t="s">
        <v>9973</v>
      </c>
      <c r="AH1492" s="79"/>
      <c r="AI1492" s="83" t="s">
        <v>9915</v>
      </c>
      <c r="AJ1492" s="79" t="b">
        <v>0</v>
      </c>
      <c r="AK1492" s="79">
        <v>0</v>
      </c>
      <c r="AL1492" s="83" t="s">
        <v>9915</v>
      </c>
      <c r="AM1492" s="79" t="s">
        <v>10067</v>
      </c>
      <c r="AN1492" s="79" t="b">
        <v>0</v>
      </c>
      <c r="AO1492" s="83" t="s">
        <v>9101</v>
      </c>
      <c r="AP1492" s="79" t="s">
        <v>179</v>
      </c>
      <c r="AQ1492" s="79">
        <v>0</v>
      </c>
      <c r="AR1492" s="79">
        <v>0</v>
      </c>
      <c r="AS1492" s="79"/>
      <c r="AT1492" s="79"/>
      <c r="AU1492" s="79"/>
      <c r="AV1492" s="79"/>
      <c r="AW1492" s="79"/>
      <c r="AX1492" s="79"/>
      <c r="AY1492" s="79"/>
      <c r="AZ1492" s="79"/>
      <c r="BA1492">
        <v>6</v>
      </c>
      <c r="BB1492">
        <v>0</v>
      </c>
      <c r="BC1492" s="79" t="str">
        <f>IF(Edges[[#This Row],[Sentiment]]=0,"NEUTRAL",IF(Edges[[#This Row],[Sentiment]]=1,"POSITIVE",IF(Edges[[#This Row],[Sentiment]]=-1,"NEGATIVE")))</f>
        <v>NEUTRAL</v>
      </c>
      <c r="BD1492" s="79" t="str">
        <f>IF(Edges[[#This Row],[Vertex 1]]=Edges[[#This Row],[Vertex 2]],"HIDE","SHOW")</f>
        <v>HIDE</v>
      </c>
      <c r="BE1492" s="124" t="str">
        <f>REPLACE(INDEX(GroupVertices[Group], MATCH(Edges[[#This Row],[Vertex 1]],GroupVertices[Vertex],0)),1,1,"")</f>
        <v>EUTRAL</v>
      </c>
      <c r="BF1492" s="124" t="str">
        <f>REPLACE(INDEX(GroupVertices[Group], MATCH(Edges[[#This Row],[Vertex 2]],GroupVertices[Vertex],0)),1,1,"")</f>
        <v>EUTRAL</v>
      </c>
    </row>
    <row r="1493" spans="1:58" hidden="1" x14ac:dyDescent="0.25">
      <c r="A1493" s="64" t="s">
        <v>1159</v>
      </c>
      <c r="B1493" s="64" t="s">
        <v>1159</v>
      </c>
      <c r="C1493" s="65"/>
      <c r="D1493" s="66"/>
      <c r="E1493" s="67"/>
      <c r="F1493" s="68"/>
      <c r="G1493" s="65" t="str">
        <f>IF(Edges[[#This Row],[Vertex 1]]=Edges[[#This Row],[Vertex 2]],"HIDE","SHOW")</f>
        <v>HIDE</v>
      </c>
      <c r="H1493" s="69"/>
      <c r="I1493" s="70"/>
      <c r="J1493" s="70"/>
      <c r="K1493" s="34"/>
      <c r="L1493" s="77"/>
      <c r="M1493" s="77"/>
      <c r="N1493" s="72"/>
      <c r="O1493" s="79" t="s">
        <v>179</v>
      </c>
      <c r="P1493" s="81">
        <v>42853.111967592595</v>
      </c>
      <c r="Q1493" s="79" t="s">
        <v>2545</v>
      </c>
      <c r="R1493" s="82" t="s">
        <v>3691</v>
      </c>
      <c r="S1493" s="79" t="s">
        <v>4041</v>
      </c>
      <c r="T1493" s="79" t="s">
        <v>1629</v>
      </c>
      <c r="U1493" s="79"/>
      <c r="V1493" s="82" t="s">
        <v>5466</v>
      </c>
      <c r="W1493" s="81">
        <v>42853.111967592595</v>
      </c>
      <c r="X1493" s="82" t="s">
        <v>7055</v>
      </c>
      <c r="Y1493" s="79"/>
      <c r="Z1493" s="79"/>
      <c r="AA1493" s="83" t="s">
        <v>9102</v>
      </c>
      <c r="AB1493" s="79"/>
      <c r="AC1493" s="79" t="b">
        <v>0</v>
      </c>
      <c r="AD1493" s="79">
        <v>4</v>
      </c>
      <c r="AE1493" s="83" t="s">
        <v>9915</v>
      </c>
      <c r="AF1493" s="79" t="b">
        <v>0</v>
      </c>
      <c r="AG1493" s="79" t="s">
        <v>9973</v>
      </c>
      <c r="AH1493" s="79"/>
      <c r="AI1493" s="83" t="s">
        <v>9915</v>
      </c>
      <c r="AJ1493" s="79" t="b">
        <v>0</v>
      </c>
      <c r="AK1493" s="79">
        <v>0</v>
      </c>
      <c r="AL1493" s="83" t="s">
        <v>9915</v>
      </c>
      <c r="AM1493" s="79" t="s">
        <v>10068</v>
      </c>
      <c r="AN1493" s="79" t="b">
        <v>0</v>
      </c>
      <c r="AO1493" s="83" t="s">
        <v>9102</v>
      </c>
      <c r="AP1493" s="79" t="s">
        <v>179</v>
      </c>
      <c r="AQ1493" s="79">
        <v>0</v>
      </c>
      <c r="AR1493" s="79">
        <v>0</v>
      </c>
      <c r="AS1493" s="79"/>
      <c r="AT1493" s="79"/>
      <c r="AU1493" s="79"/>
      <c r="AV1493" s="79"/>
      <c r="AW1493" s="79"/>
      <c r="AX1493" s="79"/>
      <c r="AY1493" s="79"/>
      <c r="AZ1493" s="79"/>
      <c r="BA1493">
        <v>6</v>
      </c>
      <c r="BB1493">
        <v>0</v>
      </c>
      <c r="BC1493" s="79" t="str">
        <f>IF(Edges[[#This Row],[Sentiment]]=0,"NEUTRAL",IF(Edges[[#This Row],[Sentiment]]=1,"POSITIVE",IF(Edges[[#This Row],[Sentiment]]=-1,"NEGATIVE")))</f>
        <v>NEUTRAL</v>
      </c>
      <c r="BD1493" s="79" t="str">
        <f>IF(Edges[[#This Row],[Vertex 1]]=Edges[[#This Row],[Vertex 2]],"HIDE","SHOW")</f>
        <v>HIDE</v>
      </c>
      <c r="BE1493" s="124" t="str">
        <f>REPLACE(INDEX(GroupVertices[Group], MATCH(Edges[[#This Row],[Vertex 1]],GroupVertices[Vertex],0)),1,1,"")</f>
        <v>eneral</v>
      </c>
      <c r="BF1493" s="124" t="str">
        <f>REPLACE(INDEX(GroupVertices[Group], MATCH(Edges[[#This Row],[Vertex 2]],GroupVertices[Vertex],0)),1,1,"")</f>
        <v>eneral</v>
      </c>
    </row>
    <row r="1494" spans="1:58" hidden="1" x14ac:dyDescent="0.25">
      <c r="A1494" s="64" t="s">
        <v>1159</v>
      </c>
      <c r="B1494" s="64" t="s">
        <v>1159</v>
      </c>
      <c r="C1494" s="65"/>
      <c r="D1494" s="66"/>
      <c r="E1494" s="67"/>
      <c r="F1494" s="68"/>
      <c r="G1494" s="65" t="str">
        <f>IF(Edges[[#This Row],[Vertex 1]]=Edges[[#This Row],[Vertex 2]],"HIDE","SHOW")</f>
        <v>HIDE</v>
      </c>
      <c r="H1494" s="69"/>
      <c r="I1494" s="70"/>
      <c r="J1494" s="70"/>
      <c r="K1494" s="34"/>
      <c r="L1494" s="77"/>
      <c r="M1494" s="77"/>
      <c r="N1494" s="72"/>
      <c r="O1494" s="79" t="s">
        <v>179</v>
      </c>
      <c r="P1494" s="81">
        <v>42853.172199074077</v>
      </c>
      <c r="Q1494" s="79" t="s">
        <v>2546</v>
      </c>
      <c r="R1494" s="82" t="s">
        <v>3691</v>
      </c>
      <c r="S1494" s="79" t="s">
        <v>4041</v>
      </c>
      <c r="T1494" s="79" t="s">
        <v>4399</v>
      </c>
      <c r="U1494" s="79"/>
      <c r="V1494" s="82" t="s">
        <v>5466</v>
      </c>
      <c r="W1494" s="81">
        <v>42853.172199074077</v>
      </c>
      <c r="X1494" s="82" t="s">
        <v>7056</v>
      </c>
      <c r="Y1494" s="79"/>
      <c r="Z1494" s="79"/>
      <c r="AA1494" s="83" t="s">
        <v>9103</v>
      </c>
      <c r="AB1494" s="79"/>
      <c r="AC1494" s="79" t="b">
        <v>0</v>
      </c>
      <c r="AD1494" s="79">
        <v>2</v>
      </c>
      <c r="AE1494" s="83" t="s">
        <v>9915</v>
      </c>
      <c r="AF1494" s="79" t="b">
        <v>0</v>
      </c>
      <c r="AG1494" s="79" t="s">
        <v>9973</v>
      </c>
      <c r="AH1494" s="79"/>
      <c r="AI1494" s="83" t="s">
        <v>9915</v>
      </c>
      <c r="AJ1494" s="79" t="b">
        <v>0</v>
      </c>
      <c r="AK1494" s="79">
        <v>0</v>
      </c>
      <c r="AL1494" s="83" t="s">
        <v>9915</v>
      </c>
      <c r="AM1494" s="79" t="s">
        <v>10068</v>
      </c>
      <c r="AN1494" s="79" t="b">
        <v>0</v>
      </c>
      <c r="AO1494" s="83" t="s">
        <v>9103</v>
      </c>
      <c r="AP1494" s="79" t="s">
        <v>179</v>
      </c>
      <c r="AQ1494" s="79">
        <v>0</v>
      </c>
      <c r="AR1494" s="79">
        <v>0</v>
      </c>
      <c r="AS1494" s="79"/>
      <c r="AT1494" s="79"/>
      <c r="AU1494" s="79"/>
      <c r="AV1494" s="79"/>
      <c r="AW1494" s="79"/>
      <c r="AX1494" s="79"/>
      <c r="AY1494" s="79"/>
      <c r="AZ1494" s="79"/>
      <c r="BA1494">
        <v>6</v>
      </c>
      <c r="BB1494">
        <v>0</v>
      </c>
      <c r="BC1494" s="79" t="str">
        <f>IF(Edges[[#This Row],[Sentiment]]=0,"NEUTRAL",IF(Edges[[#This Row],[Sentiment]]=1,"POSITIVE",IF(Edges[[#This Row],[Sentiment]]=-1,"NEGATIVE")))</f>
        <v>NEUTRAL</v>
      </c>
      <c r="BD1494" s="79" t="str">
        <f>IF(Edges[[#This Row],[Vertex 1]]=Edges[[#This Row],[Vertex 2]],"HIDE","SHOW")</f>
        <v>HIDE</v>
      </c>
      <c r="BE1494" s="124" t="str">
        <f>REPLACE(INDEX(GroupVertices[Group], MATCH(Edges[[#This Row],[Vertex 1]],GroupVertices[Vertex],0)),1,1,"")</f>
        <v>eneral</v>
      </c>
      <c r="BF1494" s="124" t="str">
        <f>REPLACE(INDEX(GroupVertices[Group], MATCH(Edges[[#This Row],[Vertex 2]],GroupVertices[Vertex],0)),1,1,"")</f>
        <v>eneral</v>
      </c>
    </row>
    <row r="1495" spans="1:58" hidden="1" x14ac:dyDescent="0.25">
      <c r="A1495" s="64" t="s">
        <v>1159</v>
      </c>
      <c r="B1495" s="64" t="s">
        <v>1159</v>
      </c>
      <c r="C1495" s="65"/>
      <c r="D1495" s="66"/>
      <c r="E1495" s="67"/>
      <c r="F1495" s="68"/>
      <c r="G1495" s="65" t="str">
        <f>IF(Edges[[#This Row],[Vertex 1]]=Edges[[#This Row],[Vertex 2]],"HIDE","SHOW")</f>
        <v>HIDE</v>
      </c>
      <c r="H1495" s="69"/>
      <c r="I1495" s="70"/>
      <c r="J1495" s="70"/>
      <c r="K1495" s="34"/>
      <c r="L1495" s="77"/>
      <c r="M1495" s="77"/>
      <c r="N1495" s="72"/>
      <c r="O1495" s="79" t="s">
        <v>179</v>
      </c>
      <c r="P1495" s="81">
        <v>42853.283483796295</v>
      </c>
      <c r="Q1495" s="79" t="s">
        <v>2547</v>
      </c>
      <c r="R1495" s="82" t="s">
        <v>3692</v>
      </c>
      <c r="S1495" s="79" t="s">
        <v>4041</v>
      </c>
      <c r="T1495" s="79" t="s">
        <v>4400</v>
      </c>
      <c r="U1495" s="79"/>
      <c r="V1495" s="82" t="s">
        <v>5466</v>
      </c>
      <c r="W1495" s="81">
        <v>42853.283483796295</v>
      </c>
      <c r="X1495" s="82" t="s">
        <v>7057</v>
      </c>
      <c r="Y1495" s="79"/>
      <c r="Z1495" s="79"/>
      <c r="AA1495" s="83" t="s">
        <v>9104</v>
      </c>
      <c r="AB1495" s="79"/>
      <c r="AC1495" s="79" t="b">
        <v>0</v>
      </c>
      <c r="AD1495" s="79">
        <v>0</v>
      </c>
      <c r="AE1495" s="83" t="s">
        <v>9915</v>
      </c>
      <c r="AF1495" s="79" t="b">
        <v>0</v>
      </c>
      <c r="AG1495" s="79" t="s">
        <v>9973</v>
      </c>
      <c r="AH1495" s="79"/>
      <c r="AI1495" s="83" t="s">
        <v>9915</v>
      </c>
      <c r="AJ1495" s="79" t="b">
        <v>0</v>
      </c>
      <c r="AK1495" s="79">
        <v>0</v>
      </c>
      <c r="AL1495" s="83" t="s">
        <v>9915</v>
      </c>
      <c r="AM1495" s="79" t="s">
        <v>10068</v>
      </c>
      <c r="AN1495" s="79" t="b">
        <v>0</v>
      </c>
      <c r="AO1495" s="83" t="s">
        <v>9104</v>
      </c>
      <c r="AP1495" s="79" t="s">
        <v>179</v>
      </c>
      <c r="AQ1495" s="79">
        <v>0</v>
      </c>
      <c r="AR1495" s="79">
        <v>0</v>
      </c>
      <c r="AS1495" s="79"/>
      <c r="AT1495" s="79"/>
      <c r="AU1495" s="79"/>
      <c r="AV1495" s="79"/>
      <c r="AW1495" s="79"/>
      <c r="AX1495" s="79"/>
      <c r="AY1495" s="79"/>
      <c r="AZ1495" s="79"/>
      <c r="BA1495">
        <v>6</v>
      </c>
      <c r="BB1495">
        <v>0</v>
      </c>
      <c r="BC1495" s="79" t="str">
        <f>IF(Edges[[#This Row],[Sentiment]]=0,"NEUTRAL",IF(Edges[[#This Row],[Sentiment]]=1,"POSITIVE",IF(Edges[[#This Row],[Sentiment]]=-1,"NEGATIVE")))</f>
        <v>NEUTRAL</v>
      </c>
      <c r="BD1495" s="79" t="str">
        <f>IF(Edges[[#This Row],[Vertex 1]]=Edges[[#This Row],[Vertex 2]],"HIDE","SHOW")</f>
        <v>HIDE</v>
      </c>
      <c r="BE1495" s="124" t="str">
        <f>REPLACE(INDEX(GroupVertices[Group], MATCH(Edges[[#This Row],[Vertex 1]],GroupVertices[Vertex],0)),1,1,"")</f>
        <v>eneral</v>
      </c>
      <c r="BF1495" s="124" t="str">
        <f>REPLACE(INDEX(GroupVertices[Group], MATCH(Edges[[#This Row],[Vertex 2]],GroupVertices[Vertex],0)),1,1,"")</f>
        <v>eneral</v>
      </c>
    </row>
    <row r="1496" spans="1:58" hidden="1" x14ac:dyDescent="0.25">
      <c r="A1496" s="64" t="s">
        <v>1159</v>
      </c>
      <c r="B1496" s="64" t="s">
        <v>1159</v>
      </c>
      <c r="C1496" s="65"/>
      <c r="D1496" s="66"/>
      <c r="E1496" s="67"/>
      <c r="F1496" s="68"/>
      <c r="G1496" s="65" t="str">
        <f>IF(Edges[[#This Row],[Vertex 1]]=Edges[[#This Row],[Vertex 2]],"HIDE","SHOW")</f>
        <v>HIDE</v>
      </c>
      <c r="H1496" s="69"/>
      <c r="I1496" s="70"/>
      <c r="J1496" s="70"/>
      <c r="K1496" s="34"/>
      <c r="L1496" s="77"/>
      <c r="M1496" s="77"/>
      <c r="N1496" s="72"/>
      <c r="O1496" s="79" t="s">
        <v>179</v>
      </c>
      <c r="P1496" s="81">
        <v>42853.395775462966</v>
      </c>
      <c r="Q1496" s="79" t="s">
        <v>2548</v>
      </c>
      <c r="R1496" s="82" t="s">
        <v>3484</v>
      </c>
      <c r="S1496" s="79" t="s">
        <v>4041</v>
      </c>
      <c r="T1496" s="79" t="s">
        <v>4401</v>
      </c>
      <c r="U1496" s="79"/>
      <c r="V1496" s="82" t="s">
        <v>5466</v>
      </c>
      <c r="W1496" s="81">
        <v>42853.395775462966</v>
      </c>
      <c r="X1496" s="82" t="s">
        <v>7058</v>
      </c>
      <c r="Y1496" s="79"/>
      <c r="Z1496" s="79"/>
      <c r="AA1496" s="83" t="s">
        <v>9105</v>
      </c>
      <c r="AB1496" s="79"/>
      <c r="AC1496" s="79" t="b">
        <v>0</v>
      </c>
      <c r="AD1496" s="79">
        <v>5</v>
      </c>
      <c r="AE1496" s="83" t="s">
        <v>9915</v>
      </c>
      <c r="AF1496" s="79" t="b">
        <v>0</v>
      </c>
      <c r="AG1496" s="79" t="s">
        <v>9973</v>
      </c>
      <c r="AH1496" s="79"/>
      <c r="AI1496" s="83" t="s">
        <v>9915</v>
      </c>
      <c r="AJ1496" s="79" t="b">
        <v>0</v>
      </c>
      <c r="AK1496" s="79">
        <v>3</v>
      </c>
      <c r="AL1496" s="83" t="s">
        <v>9915</v>
      </c>
      <c r="AM1496" s="79" t="s">
        <v>10068</v>
      </c>
      <c r="AN1496" s="79" t="b">
        <v>0</v>
      </c>
      <c r="AO1496" s="83" t="s">
        <v>9105</v>
      </c>
      <c r="AP1496" s="79" t="s">
        <v>179</v>
      </c>
      <c r="AQ1496" s="79">
        <v>0</v>
      </c>
      <c r="AR1496" s="79">
        <v>0</v>
      </c>
      <c r="AS1496" s="79"/>
      <c r="AT1496" s="79"/>
      <c r="AU1496" s="79"/>
      <c r="AV1496" s="79"/>
      <c r="AW1496" s="79"/>
      <c r="AX1496" s="79"/>
      <c r="AY1496" s="79"/>
      <c r="AZ1496" s="79"/>
      <c r="BA1496">
        <v>6</v>
      </c>
      <c r="BB1496">
        <v>0</v>
      </c>
      <c r="BC1496" s="79" t="str">
        <f>IF(Edges[[#This Row],[Sentiment]]=0,"NEUTRAL",IF(Edges[[#This Row],[Sentiment]]=1,"POSITIVE",IF(Edges[[#This Row],[Sentiment]]=-1,"NEGATIVE")))</f>
        <v>NEUTRAL</v>
      </c>
      <c r="BD1496" s="79" t="str">
        <f>IF(Edges[[#This Row],[Vertex 1]]=Edges[[#This Row],[Vertex 2]],"HIDE","SHOW")</f>
        <v>HIDE</v>
      </c>
      <c r="BE1496" s="124" t="str">
        <f>REPLACE(INDEX(GroupVertices[Group], MATCH(Edges[[#This Row],[Vertex 1]],GroupVertices[Vertex],0)),1,1,"")</f>
        <v>eneral</v>
      </c>
      <c r="BF1496" s="124" t="str">
        <f>REPLACE(INDEX(GroupVertices[Group], MATCH(Edges[[#This Row],[Vertex 2]],GroupVertices[Vertex],0)),1,1,"")</f>
        <v>eneral</v>
      </c>
    </row>
    <row r="1497" spans="1:58" hidden="1" x14ac:dyDescent="0.25">
      <c r="A1497" s="64" t="s">
        <v>1159</v>
      </c>
      <c r="B1497" s="64" t="s">
        <v>1159</v>
      </c>
      <c r="C1497" s="65"/>
      <c r="D1497" s="66"/>
      <c r="E1497" s="67"/>
      <c r="F1497" s="68"/>
      <c r="G1497" s="65" t="str">
        <f>IF(Edges[[#This Row],[Vertex 1]]=Edges[[#This Row],[Vertex 2]],"HIDE","SHOW")</f>
        <v>HIDE</v>
      </c>
      <c r="H1497" s="69"/>
      <c r="I1497" s="70"/>
      <c r="J1497" s="70"/>
      <c r="K1497" s="34"/>
      <c r="L1497" s="77"/>
      <c r="M1497" s="77"/>
      <c r="N1497" s="72"/>
      <c r="O1497" s="79" t="s">
        <v>179</v>
      </c>
      <c r="P1497" s="81">
        <v>42854.115416666667</v>
      </c>
      <c r="Q1497" s="79" t="s">
        <v>2549</v>
      </c>
      <c r="R1497" s="82" t="s">
        <v>3629</v>
      </c>
      <c r="S1497" s="79" t="s">
        <v>4041</v>
      </c>
      <c r="T1497" s="79" t="s">
        <v>1629</v>
      </c>
      <c r="U1497" s="79"/>
      <c r="V1497" s="82" t="s">
        <v>5466</v>
      </c>
      <c r="W1497" s="81">
        <v>42854.115416666667</v>
      </c>
      <c r="X1497" s="82" t="s">
        <v>7059</v>
      </c>
      <c r="Y1497" s="79"/>
      <c r="Z1497" s="79"/>
      <c r="AA1497" s="83" t="s">
        <v>9106</v>
      </c>
      <c r="AB1497" s="79"/>
      <c r="AC1497" s="79" t="b">
        <v>0</v>
      </c>
      <c r="AD1497" s="79">
        <v>1</v>
      </c>
      <c r="AE1497" s="83" t="s">
        <v>9915</v>
      </c>
      <c r="AF1497" s="79" t="b">
        <v>0</v>
      </c>
      <c r="AG1497" s="79" t="s">
        <v>9973</v>
      </c>
      <c r="AH1497" s="79"/>
      <c r="AI1497" s="83" t="s">
        <v>9915</v>
      </c>
      <c r="AJ1497" s="79" t="b">
        <v>0</v>
      </c>
      <c r="AK1497" s="79">
        <v>0</v>
      </c>
      <c r="AL1497" s="83" t="s">
        <v>9915</v>
      </c>
      <c r="AM1497" s="79" t="s">
        <v>10068</v>
      </c>
      <c r="AN1497" s="79" t="b">
        <v>0</v>
      </c>
      <c r="AO1497" s="83" t="s">
        <v>9106</v>
      </c>
      <c r="AP1497" s="79" t="s">
        <v>179</v>
      </c>
      <c r="AQ1497" s="79">
        <v>0</v>
      </c>
      <c r="AR1497" s="79">
        <v>0</v>
      </c>
      <c r="AS1497" s="79"/>
      <c r="AT1497" s="79"/>
      <c r="AU1497" s="79"/>
      <c r="AV1497" s="79"/>
      <c r="AW1497" s="79"/>
      <c r="AX1497" s="79"/>
      <c r="AY1497" s="79"/>
      <c r="AZ1497" s="79"/>
      <c r="BA1497">
        <v>6</v>
      </c>
      <c r="BB1497">
        <v>0</v>
      </c>
      <c r="BC1497" s="79" t="str">
        <f>IF(Edges[[#This Row],[Sentiment]]=0,"NEUTRAL",IF(Edges[[#This Row],[Sentiment]]=1,"POSITIVE",IF(Edges[[#This Row],[Sentiment]]=-1,"NEGATIVE")))</f>
        <v>NEUTRAL</v>
      </c>
      <c r="BD1497" s="79" t="str">
        <f>IF(Edges[[#This Row],[Vertex 1]]=Edges[[#This Row],[Vertex 2]],"HIDE","SHOW")</f>
        <v>HIDE</v>
      </c>
      <c r="BE1497" s="124" t="str">
        <f>REPLACE(INDEX(GroupVertices[Group], MATCH(Edges[[#This Row],[Vertex 1]],GroupVertices[Vertex],0)),1,1,"")</f>
        <v>eneral</v>
      </c>
      <c r="BF1497" s="124" t="str">
        <f>REPLACE(INDEX(GroupVertices[Group], MATCH(Edges[[#This Row],[Vertex 2]],GroupVertices[Vertex],0)),1,1,"")</f>
        <v>eneral</v>
      </c>
    </row>
    <row r="1498" spans="1:58" hidden="1" x14ac:dyDescent="0.25">
      <c r="A1498" s="64" t="s">
        <v>1159</v>
      </c>
      <c r="B1498" s="64" t="s">
        <v>1159</v>
      </c>
      <c r="C1498" s="65"/>
      <c r="D1498" s="66"/>
      <c r="E1498" s="67"/>
      <c r="F1498" s="68"/>
      <c r="G1498" s="65" t="str">
        <f>IF(Edges[[#This Row],[Vertex 1]]=Edges[[#This Row],[Vertex 2]],"HIDE","SHOW")</f>
        <v>HIDE</v>
      </c>
      <c r="H1498" s="69"/>
      <c r="I1498" s="70"/>
      <c r="J1498" s="70"/>
      <c r="K1498" s="34"/>
      <c r="L1498" s="77"/>
      <c r="M1498" s="77"/>
      <c r="N1498" s="72"/>
      <c r="O1498" s="79" t="s">
        <v>179</v>
      </c>
      <c r="P1498" s="81">
        <v>42854.38003472222</v>
      </c>
      <c r="Q1498" s="79" t="s">
        <v>2550</v>
      </c>
      <c r="R1498" s="82" t="s">
        <v>3693</v>
      </c>
      <c r="S1498" s="79" t="s">
        <v>4041</v>
      </c>
      <c r="T1498" s="79" t="s">
        <v>4402</v>
      </c>
      <c r="U1498" s="79"/>
      <c r="V1498" s="82" t="s">
        <v>5466</v>
      </c>
      <c r="W1498" s="81">
        <v>42854.38003472222</v>
      </c>
      <c r="X1498" s="82" t="s">
        <v>7060</v>
      </c>
      <c r="Y1498" s="79"/>
      <c r="Z1498" s="79"/>
      <c r="AA1498" s="83" t="s">
        <v>9107</v>
      </c>
      <c r="AB1498" s="79"/>
      <c r="AC1498" s="79" t="b">
        <v>0</v>
      </c>
      <c r="AD1498" s="79">
        <v>2</v>
      </c>
      <c r="AE1498" s="83" t="s">
        <v>9915</v>
      </c>
      <c r="AF1498" s="79" t="b">
        <v>0</v>
      </c>
      <c r="AG1498" s="79" t="s">
        <v>9973</v>
      </c>
      <c r="AH1498" s="79"/>
      <c r="AI1498" s="83" t="s">
        <v>9915</v>
      </c>
      <c r="AJ1498" s="79" t="b">
        <v>0</v>
      </c>
      <c r="AK1498" s="79">
        <v>0</v>
      </c>
      <c r="AL1498" s="83" t="s">
        <v>9915</v>
      </c>
      <c r="AM1498" s="79" t="s">
        <v>10068</v>
      </c>
      <c r="AN1498" s="79" t="b">
        <v>0</v>
      </c>
      <c r="AO1498" s="83" t="s">
        <v>9107</v>
      </c>
      <c r="AP1498" s="79" t="s">
        <v>179</v>
      </c>
      <c r="AQ1498" s="79">
        <v>0</v>
      </c>
      <c r="AR1498" s="79">
        <v>0</v>
      </c>
      <c r="AS1498" s="79"/>
      <c r="AT1498" s="79"/>
      <c r="AU1498" s="79"/>
      <c r="AV1498" s="79"/>
      <c r="AW1498" s="79"/>
      <c r="AX1498" s="79"/>
      <c r="AY1498" s="79"/>
      <c r="AZ1498" s="79"/>
      <c r="BA1498">
        <v>6</v>
      </c>
      <c r="BB1498">
        <v>0</v>
      </c>
      <c r="BC1498" s="79" t="str">
        <f>IF(Edges[[#This Row],[Sentiment]]=0,"NEUTRAL",IF(Edges[[#This Row],[Sentiment]]=1,"POSITIVE",IF(Edges[[#This Row],[Sentiment]]=-1,"NEGATIVE")))</f>
        <v>NEUTRAL</v>
      </c>
      <c r="BD1498" s="79" t="str">
        <f>IF(Edges[[#This Row],[Vertex 1]]=Edges[[#This Row],[Vertex 2]],"HIDE","SHOW")</f>
        <v>HIDE</v>
      </c>
      <c r="BE1498" s="124" t="str">
        <f>REPLACE(INDEX(GroupVertices[Group], MATCH(Edges[[#This Row],[Vertex 1]],GroupVertices[Vertex],0)),1,1,"")</f>
        <v>eneral</v>
      </c>
      <c r="BF1498" s="124" t="str">
        <f>REPLACE(INDEX(GroupVertices[Group], MATCH(Edges[[#This Row],[Vertex 2]],GroupVertices[Vertex],0)),1,1,"")</f>
        <v>eneral</v>
      </c>
    </row>
    <row r="1499" spans="1:58" hidden="1" x14ac:dyDescent="0.25">
      <c r="A1499" s="64" t="s">
        <v>1160</v>
      </c>
      <c r="B1499" s="64" t="s">
        <v>1160</v>
      </c>
      <c r="C1499" s="65"/>
      <c r="D1499" s="66"/>
      <c r="E1499" s="67"/>
      <c r="F1499" s="68"/>
      <c r="G1499" s="65" t="str">
        <f>IF(Edges[[#This Row],[Vertex 1]]=Edges[[#This Row],[Vertex 2]],"HIDE","SHOW")</f>
        <v>HIDE</v>
      </c>
      <c r="H1499" s="69"/>
      <c r="I1499" s="70"/>
      <c r="J1499" s="70"/>
      <c r="K1499" s="34"/>
      <c r="L1499" s="77"/>
      <c r="M1499" s="77"/>
      <c r="N1499" s="72"/>
      <c r="O1499" s="79" t="s">
        <v>179</v>
      </c>
      <c r="P1499" s="81">
        <v>42852.605613425927</v>
      </c>
      <c r="Q1499" s="79" t="s">
        <v>2551</v>
      </c>
      <c r="R1499" s="82" t="s">
        <v>3694</v>
      </c>
      <c r="S1499" s="79" t="s">
        <v>4201</v>
      </c>
      <c r="T1499" s="79"/>
      <c r="U1499" s="82" t="s">
        <v>4653</v>
      </c>
      <c r="V1499" s="82" t="s">
        <v>4653</v>
      </c>
      <c r="W1499" s="81">
        <v>42852.605613425927</v>
      </c>
      <c r="X1499" s="82" t="s">
        <v>7061</v>
      </c>
      <c r="Y1499" s="79"/>
      <c r="Z1499" s="79"/>
      <c r="AA1499" s="83" t="s">
        <v>9108</v>
      </c>
      <c r="AB1499" s="79"/>
      <c r="AC1499" s="79" t="b">
        <v>0</v>
      </c>
      <c r="AD1499" s="79">
        <v>0</v>
      </c>
      <c r="AE1499" s="83" t="s">
        <v>9915</v>
      </c>
      <c r="AF1499" s="79" t="b">
        <v>0</v>
      </c>
      <c r="AG1499" s="79" t="s">
        <v>9963</v>
      </c>
      <c r="AH1499" s="79"/>
      <c r="AI1499" s="83" t="s">
        <v>9915</v>
      </c>
      <c r="AJ1499" s="79" t="b">
        <v>0</v>
      </c>
      <c r="AK1499" s="79">
        <v>0</v>
      </c>
      <c r="AL1499" s="83" t="s">
        <v>9915</v>
      </c>
      <c r="AM1499" s="79" t="s">
        <v>10005</v>
      </c>
      <c r="AN1499" s="79" t="b">
        <v>0</v>
      </c>
      <c r="AO1499" s="83" t="s">
        <v>9108</v>
      </c>
      <c r="AP1499" s="79" t="s">
        <v>179</v>
      </c>
      <c r="AQ1499" s="79">
        <v>0</v>
      </c>
      <c r="AR1499" s="79">
        <v>0</v>
      </c>
      <c r="AS1499" s="79"/>
      <c r="AT1499" s="79"/>
      <c r="AU1499" s="79"/>
      <c r="AV1499" s="79"/>
      <c r="AW1499" s="79"/>
      <c r="AX1499" s="79"/>
      <c r="AY1499" s="79"/>
      <c r="AZ1499" s="79"/>
      <c r="BA1499">
        <v>2</v>
      </c>
      <c r="BB1499">
        <v>0</v>
      </c>
      <c r="BC1499" s="79" t="str">
        <f>IF(Edges[[#This Row],[Sentiment]]=0,"NEUTRAL",IF(Edges[[#This Row],[Sentiment]]=1,"POSITIVE",IF(Edges[[#This Row],[Sentiment]]=-1,"NEGATIVE")))</f>
        <v>NEUTRAL</v>
      </c>
      <c r="BD1499" s="79" t="str">
        <f>IF(Edges[[#This Row],[Vertex 1]]=Edges[[#This Row],[Vertex 2]],"HIDE","SHOW")</f>
        <v>HIDE</v>
      </c>
      <c r="BE1499" s="124" t="e">
        <f>REPLACE(INDEX(GroupVertices[Group], MATCH(Edges[[#This Row],[Vertex 1]],GroupVertices[Vertex],0)),1,1,"")</f>
        <v>#N/A</v>
      </c>
      <c r="BF1499" s="124" t="e">
        <f>REPLACE(INDEX(GroupVertices[Group], MATCH(Edges[[#This Row],[Vertex 2]],GroupVertices[Vertex],0)),1,1,"")</f>
        <v>#N/A</v>
      </c>
    </row>
    <row r="1500" spans="1:58" hidden="1" x14ac:dyDescent="0.25">
      <c r="A1500" s="64" t="s">
        <v>1160</v>
      </c>
      <c r="B1500" s="64" t="s">
        <v>1160</v>
      </c>
      <c r="C1500" s="65"/>
      <c r="D1500" s="66"/>
      <c r="E1500" s="67"/>
      <c r="F1500" s="68"/>
      <c r="G1500" s="65" t="str">
        <f>IF(Edges[[#This Row],[Vertex 1]]=Edges[[#This Row],[Vertex 2]],"HIDE","SHOW")</f>
        <v>HIDE</v>
      </c>
      <c r="H1500" s="69"/>
      <c r="I1500" s="70"/>
      <c r="J1500" s="70"/>
      <c r="K1500" s="34"/>
      <c r="L1500" s="77"/>
      <c r="M1500" s="77"/>
      <c r="N1500" s="72"/>
      <c r="O1500" s="79" t="s">
        <v>179</v>
      </c>
      <c r="P1500" s="81">
        <v>42854.383067129631</v>
      </c>
      <c r="Q1500" s="79" t="s">
        <v>2552</v>
      </c>
      <c r="R1500" s="82" t="s">
        <v>3695</v>
      </c>
      <c r="S1500" s="79" t="s">
        <v>4201</v>
      </c>
      <c r="T1500" s="79"/>
      <c r="U1500" s="82" t="s">
        <v>4654</v>
      </c>
      <c r="V1500" s="82" t="s">
        <v>4654</v>
      </c>
      <c r="W1500" s="81">
        <v>42854.383067129631</v>
      </c>
      <c r="X1500" s="82" t="s">
        <v>7062</v>
      </c>
      <c r="Y1500" s="79"/>
      <c r="Z1500" s="79"/>
      <c r="AA1500" s="83" t="s">
        <v>9109</v>
      </c>
      <c r="AB1500" s="79"/>
      <c r="AC1500" s="79" t="b">
        <v>0</v>
      </c>
      <c r="AD1500" s="79">
        <v>0</v>
      </c>
      <c r="AE1500" s="83" t="s">
        <v>9915</v>
      </c>
      <c r="AF1500" s="79" t="b">
        <v>0</v>
      </c>
      <c r="AG1500" s="79" t="s">
        <v>9963</v>
      </c>
      <c r="AH1500" s="79"/>
      <c r="AI1500" s="83" t="s">
        <v>9915</v>
      </c>
      <c r="AJ1500" s="79" t="b">
        <v>0</v>
      </c>
      <c r="AK1500" s="79">
        <v>0</v>
      </c>
      <c r="AL1500" s="83" t="s">
        <v>9915</v>
      </c>
      <c r="AM1500" s="79" t="s">
        <v>10005</v>
      </c>
      <c r="AN1500" s="79" t="b">
        <v>0</v>
      </c>
      <c r="AO1500" s="83" t="s">
        <v>9109</v>
      </c>
      <c r="AP1500" s="79" t="s">
        <v>179</v>
      </c>
      <c r="AQ1500" s="79">
        <v>0</v>
      </c>
      <c r="AR1500" s="79">
        <v>0</v>
      </c>
      <c r="AS1500" s="79"/>
      <c r="AT1500" s="79"/>
      <c r="AU1500" s="79"/>
      <c r="AV1500" s="79"/>
      <c r="AW1500" s="79"/>
      <c r="AX1500" s="79"/>
      <c r="AY1500" s="79"/>
      <c r="AZ1500" s="79"/>
      <c r="BA1500">
        <v>2</v>
      </c>
      <c r="BB1500">
        <v>0</v>
      </c>
      <c r="BC1500" s="79" t="str">
        <f>IF(Edges[[#This Row],[Sentiment]]=0,"NEUTRAL",IF(Edges[[#This Row],[Sentiment]]=1,"POSITIVE",IF(Edges[[#This Row],[Sentiment]]=-1,"NEGATIVE")))</f>
        <v>NEUTRAL</v>
      </c>
      <c r="BD1500" s="79" t="str">
        <f>IF(Edges[[#This Row],[Vertex 1]]=Edges[[#This Row],[Vertex 2]],"HIDE","SHOW")</f>
        <v>HIDE</v>
      </c>
      <c r="BE1500" s="124" t="e">
        <f>REPLACE(INDEX(GroupVertices[Group], MATCH(Edges[[#This Row],[Vertex 1]],GroupVertices[Vertex],0)),1,1,"")</f>
        <v>#N/A</v>
      </c>
      <c r="BF1500" s="124" t="e">
        <f>REPLACE(INDEX(GroupVertices[Group], MATCH(Edges[[#This Row],[Vertex 2]],GroupVertices[Vertex],0)),1,1,"")</f>
        <v>#N/A</v>
      </c>
    </row>
    <row r="1501" spans="1:58" x14ac:dyDescent="0.25">
      <c r="A1501" s="64" t="s">
        <v>1161</v>
      </c>
      <c r="B1501" s="64" t="s">
        <v>1549</v>
      </c>
      <c r="C1501" s="65"/>
      <c r="D1501" s="66"/>
      <c r="E1501" s="67"/>
      <c r="F1501" s="68"/>
      <c r="G1501" s="65" t="str">
        <f>IF(Edges[[#This Row],[Vertex 1]]=Edges[[#This Row],[Vertex 2]],"HIDE","SHOW")</f>
        <v>SHOW</v>
      </c>
      <c r="H1501" s="69"/>
      <c r="I1501" s="70"/>
      <c r="J1501" s="70"/>
      <c r="K1501" s="34" t="s">
        <v>65</v>
      </c>
      <c r="L1501" s="77">
        <v>1501</v>
      </c>
      <c r="M1501" s="77"/>
      <c r="N1501" s="72"/>
      <c r="O1501" s="79" t="s">
        <v>1646</v>
      </c>
      <c r="P1501" s="81">
        <v>42854.38486111111</v>
      </c>
      <c r="Q1501" s="79" t="s">
        <v>2553</v>
      </c>
      <c r="R1501" s="82" t="s">
        <v>3696</v>
      </c>
      <c r="S1501" s="79" t="s">
        <v>4027</v>
      </c>
      <c r="T1501" s="79"/>
      <c r="U1501" s="79"/>
      <c r="V1501" s="82" t="s">
        <v>5467</v>
      </c>
      <c r="W1501" s="81">
        <v>42854.38486111111</v>
      </c>
      <c r="X1501" s="82" t="s">
        <v>7063</v>
      </c>
      <c r="Y1501" s="79"/>
      <c r="Z1501" s="79"/>
      <c r="AA1501" s="83" t="s">
        <v>9110</v>
      </c>
      <c r="AB1501" s="79"/>
      <c r="AC1501" s="79" t="b">
        <v>0</v>
      </c>
      <c r="AD1501" s="79">
        <v>0</v>
      </c>
      <c r="AE1501" s="83" t="s">
        <v>9915</v>
      </c>
      <c r="AF1501" s="79" t="b">
        <v>0</v>
      </c>
      <c r="AG1501" s="79" t="s">
        <v>9963</v>
      </c>
      <c r="AH1501" s="79"/>
      <c r="AI1501" s="83" t="s">
        <v>9915</v>
      </c>
      <c r="AJ1501" s="79" t="b">
        <v>0</v>
      </c>
      <c r="AK1501" s="79">
        <v>0</v>
      </c>
      <c r="AL1501" s="83" t="s">
        <v>9915</v>
      </c>
      <c r="AM1501" s="79" t="s">
        <v>10000</v>
      </c>
      <c r="AN1501" s="79" t="b">
        <v>0</v>
      </c>
      <c r="AO1501" s="83" t="s">
        <v>9110</v>
      </c>
      <c r="AP1501" s="79" t="s">
        <v>179</v>
      </c>
      <c r="AQ1501" s="79">
        <v>0</v>
      </c>
      <c r="AR1501" s="79">
        <v>0</v>
      </c>
      <c r="AS1501" s="79"/>
      <c r="AT1501" s="79"/>
      <c r="AU1501" s="79"/>
      <c r="AV1501" s="79"/>
      <c r="AW1501" s="79"/>
      <c r="AX1501" s="79"/>
      <c r="AY1501" s="79"/>
      <c r="AZ1501" s="79"/>
      <c r="BA1501">
        <v>1</v>
      </c>
      <c r="BB1501">
        <v>0</v>
      </c>
      <c r="BC1501" s="79" t="str">
        <f>IF(Edges[[#This Row],[Sentiment]]=0,"NEUTRAL",IF(Edges[[#This Row],[Sentiment]]=1,"POSITIVE",IF(Edges[[#This Row],[Sentiment]]=-1,"NEGATIVE")))</f>
        <v>NEUTRAL</v>
      </c>
      <c r="BD1501" s="79" t="str">
        <f>IF(Edges[[#This Row],[Vertex 1]]=Edges[[#This Row],[Vertex 2]],"HIDE","SHOW")</f>
        <v>SHOW</v>
      </c>
      <c r="BE1501" s="78" t="str">
        <f>REPLACE(INDEX(GroupVertices[Group], MATCH(Edges[[#This Row],[Vertex 1]],GroupVertices[Vertex],0)),1,1,"")</f>
        <v>EUTRAL</v>
      </c>
      <c r="BF1501" s="78" t="str">
        <f>REPLACE(INDEX(GroupVertices[Group], MATCH(Edges[[#This Row],[Vertex 2]],GroupVertices[Vertex],0)),1,1,"")</f>
        <v>eneral</v>
      </c>
    </row>
    <row r="1502" spans="1:58" hidden="1" x14ac:dyDescent="0.25">
      <c r="A1502" s="64" t="s">
        <v>1162</v>
      </c>
      <c r="B1502" s="64" t="s">
        <v>1162</v>
      </c>
      <c r="C1502" s="65"/>
      <c r="D1502" s="66"/>
      <c r="E1502" s="67"/>
      <c r="F1502" s="68"/>
      <c r="G1502" s="65" t="str">
        <f>IF(Edges[[#This Row],[Vertex 1]]=Edges[[#This Row],[Vertex 2]],"HIDE","SHOW")</f>
        <v>HIDE</v>
      </c>
      <c r="H1502" s="69"/>
      <c r="I1502" s="70"/>
      <c r="J1502" s="70"/>
      <c r="K1502" s="34"/>
      <c r="L1502" s="77"/>
      <c r="M1502" s="77"/>
      <c r="N1502" s="72"/>
      <c r="O1502" s="79" t="s">
        <v>179</v>
      </c>
      <c r="P1502" s="81">
        <v>42854.343229166669</v>
      </c>
      <c r="Q1502" s="79" t="s">
        <v>2554</v>
      </c>
      <c r="R1502" s="82" t="s">
        <v>3697</v>
      </c>
      <c r="S1502" s="79" t="s">
        <v>4096</v>
      </c>
      <c r="T1502" s="79"/>
      <c r="U1502" s="82" t="s">
        <v>4655</v>
      </c>
      <c r="V1502" s="82" t="s">
        <v>4655</v>
      </c>
      <c r="W1502" s="81">
        <v>42854.343229166669</v>
      </c>
      <c r="X1502" s="82" t="s">
        <v>7064</v>
      </c>
      <c r="Y1502" s="79"/>
      <c r="Z1502" s="79"/>
      <c r="AA1502" s="83" t="s">
        <v>9111</v>
      </c>
      <c r="AB1502" s="79"/>
      <c r="AC1502" s="79" t="b">
        <v>0</v>
      </c>
      <c r="AD1502" s="79">
        <v>1</v>
      </c>
      <c r="AE1502" s="83" t="s">
        <v>9915</v>
      </c>
      <c r="AF1502" s="79" t="b">
        <v>0</v>
      </c>
      <c r="AG1502" s="79" t="s">
        <v>9964</v>
      </c>
      <c r="AH1502" s="79"/>
      <c r="AI1502" s="83" t="s">
        <v>9915</v>
      </c>
      <c r="AJ1502" s="79" t="b">
        <v>0</v>
      </c>
      <c r="AK1502" s="79">
        <v>1</v>
      </c>
      <c r="AL1502" s="83" t="s">
        <v>9915</v>
      </c>
      <c r="AM1502" s="79" t="s">
        <v>4133</v>
      </c>
      <c r="AN1502" s="79" t="b">
        <v>0</v>
      </c>
      <c r="AO1502" s="83" t="s">
        <v>9111</v>
      </c>
      <c r="AP1502" s="79" t="s">
        <v>179</v>
      </c>
      <c r="AQ1502" s="79">
        <v>0</v>
      </c>
      <c r="AR1502" s="79">
        <v>0</v>
      </c>
      <c r="AS1502" s="79"/>
      <c r="AT1502" s="79"/>
      <c r="AU1502" s="79"/>
      <c r="AV1502" s="79"/>
      <c r="AW1502" s="79"/>
      <c r="AX1502" s="79"/>
      <c r="AY1502" s="79"/>
      <c r="AZ1502" s="79"/>
      <c r="BA1502">
        <v>1</v>
      </c>
      <c r="BB1502">
        <v>0</v>
      </c>
      <c r="BC1502" s="79" t="str">
        <f>IF(Edges[[#This Row],[Sentiment]]=0,"NEUTRAL",IF(Edges[[#This Row],[Sentiment]]=1,"POSITIVE",IF(Edges[[#This Row],[Sentiment]]=-1,"NEGATIVE")))</f>
        <v>NEUTRAL</v>
      </c>
      <c r="BD1502" s="79" t="str">
        <f>IF(Edges[[#This Row],[Vertex 1]]=Edges[[#This Row],[Vertex 2]],"HIDE","SHOW")</f>
        <v>HIDE</v>
      </c>
      <c r="BE1502" s="124" t="str">
        <f>REPLACE(INDEX(GroupVertices[Group], MATCH(Edges[[#This Row],[Vertex 1]],GroupVertices[Vertex],0)),1,1,"")</f>
        <v>EUTRAL</v>
      </c>
      <c r="BF1502" s="124" t="str">
        <f>REPLACE(INDEX(GroupVertices[Group], MATCH(Edges[[#This Row],[Vertex 2]],GroupVertices[Vertex],0)),1,1,"")</f>
        <v>EUTRAL</v>
      </c>
    </row>
    <row r="1503" spans="1:58" x14ac:dyDescent="0.25">
      <c r="A1503" s="64" t="s">
        <v>1163</v>
      </c>
      <c r="B1503" s="64" t="s">
        <v>1162</v>
      </c>
      <c r="C1503" s="65"/>
      <c r="D1503" s="66"/>
      <c r="E1503" s="67"/>
      <c r="F1503" s="68"/>
      <c r="G1503" s="65" t="str">
        <f>IF(Edges[[#This Row],[Vertex 1]]=Edges[[#This Row],[Vertex 2]],"HIDE","SHOW")</f>
        <v>SHOW</v>
      </c>
      <c r="H1503" s="69"/>
      <c r="I1503" s="70"/>
      <c r="J1503" s="70"/>
      <c r="K1503" s="34" t="s">
        <v>65</v>
      </c>
      <c r="L1503" s="77">
        <v>1503</v>
      </c>
      <c r="M1503" s="77"/>
      <c r="N1503" s="72"/>
      <c r="O1503" s="79" t="s">
        <v>1646</v>
      </c>
      <c r="P1503" s="81">
        <v>42854.385810185187</v>
      </c>
      <c r="Q1503" s="79" t="s">
        <v>2555</v>
      </c>
      <c r="R1503" s="82" t="s">
        <v>3697</v>
      </c>
      <c r="S1503" s="79" t="s">
        <v>4096</v>
      </c>
      <c r="T1503" s="79"/>
      <c r="U1503" s="79"/>
      <c r="V1503" s="82" t="s">
        <v>5468</v>
      </c>
      <c r="W1503" s="81">
        <v>42854.385810185187</v>
      </c>
      <c r="X1503" s="82" t="s">
        <v>7065</v>
      </c>
      <c r="Y1503" s="79"/>
      <c r="Z1503" s="79"/>
      <c r="AA1503" s="83" t="s">
        <v>9112</v>
      </c>
      <c r="AB1503" s="79"/>
      <c r="AC1503" s="79" t="b">
        <v>0</v>
      </c>
      <c r="AD1503" s="79">
        <v>0</v>
      </c>
      <c r="AE1503" s="83" t="s">
        <v>9915</v>
      </c>
      <c r="AF1503" s="79" t="b">
        <v>0</v>
      </c>
      <c r="AG1503" s="79" t="s">
        <v>9964</v>
      </c>
      <c r="AH1503" s="79"/>
      <c r="AI1503" s="83" t="s">
        <v>9915</v>
      </c>
      <c r="AJ1503" s="79" t="b">
        <v>0</v>
      </c>
      <c r="AK1503" s="79">
        <v>1</v>
      </c>
      <c r="AL1503" s="83" t="s">
        <v>9111</v>
      </c>
      <c r="AM1503" s="79" t="s">
        <v>9991</v>
      </c>
      <c r="AN1503" s="79" t="b">
        <v>0</v>
      </c>
      <c r="AO1503" s="83" t="s">
        <v>9111</v>
      </c>
      <c r="AP1503" s="79" t="s">
        <v>179</v>
      </c>
      <c r="AQ1503" s="79">
        <v>0</v>
      </c>
      <c r="AR1503" s="79">
        <v>0</v>
      </c>
      <c r="AS1503" s="79"/>
      <c r="AT1503" s="79"/>
      <c r="AU1503" s="79"/>
      <c r="AV1503" s="79"/>
      <c r="AW1503" s="79"/>
      <c r="AX1503" s="79"/>
      <c r="AY1503" s="79"/>
      <c r="AZ1503" s="79"/>
      <c r="BA1503">
        <v>1</v>
      </c>
      <c r="BB1503">
        <v>0</v>
      </c>
      <c r="BC1503" s="79" t="str">
        <f>IF(Edges[[#This Row],[Sentiment]]=0,"NEUTRAL",IF(Edges[[#This Row],[Sentiment]]=1,"POSITIVE",IF(Edges[[#This Row],[Sentiment]]=-1,"NEGATIVE")))</f>
        <v>NEUTRAL</v>
      </c>
      <c r="BD1503" s="79" t="str">
        <f>IF(Edges[[#This Row],[Vertex 1]]=Edges[[#This Row],[Vertex 2]],"HIDE","SHOW")</f>
        <v>SHOW</v>
      </c>
      <c r="BE1503" s="78" t="str">
        <f>REPLACE(INDEX(GroupVertices[Group], MATCH(Edges[[#This Row],[Vertex 1]],GroupVertices[Vertex],0)),1,1,"")</f>
        <v>EUTRAL</v>
      </c>
      <c r="BF1503" s="78" t="str">
        <f>REPLACE(INDEX(GroupVertices[Group], MATCH(Edges[[#This Row],[Vertex 2]],GroupVertices[Vertex],0)),1,1,"")</f>
        <v>EUTRAL</v>
      </c>
    </row>
    <row r="1504" spans="1:58" hidden="1" x14ac:dyDescent="0.25">
      <c r="A1504" s="64" t="s">
        <v>1164</v>
      </c>
      <c r="B1504" s="64" t="s">
        <v>1164</v>
      </c>
      <c r="C1504" s="65"/>
      <c r="D1504" s="66"/>
      <c r="E1504" s="67"/>
      <c r="F1504" s="68"/>
      <c r="G1504" s="65" t="str">
        <f>IF(Edges[[#This Row],[Vertex 1]]=Edges[[#This Row],[Vertex 2]],"HIDE","SHOW")</f>
        <v>HIDE</v>
      </c>
      <c r="H1504" s="69"/>
      <c r="I1504" s="70"/>
      <c r="J1504" s="70"/>
      <c r="K1504" s="34"/>
      <c r="L1504" s="77"/>
      <c r="M1504" s="77"/>
      <c r="N1504" s="72"/>
      <c r="O1504" s="79" t="s">
        <v>179</v>
      </c>
      <c r="P1504" s="81">
        <v>42854.21199074074</v>
      </c>
      <c r="Q1504" s="79" t="s">
        <v>2556</v>
      </c>
      <c r="R1504" s="82" t="s">
        <v>3698</v>
      </c>
      <c r="S1504" s="79" t="s">
        <v>4202</v>
      </c>
      <c r="T1504" s="79"/>
      <c r="U1504" s="79"/>
      <c r="V1504" s="82" t="s">
        <v>5469</v>
      </c>
      <c r="W1504" s="81">
        <v>42854.21199074074</v>
      </c>
      <c r="X1504" s="82" t="s">
        <v>7066</v>
      </c>
      <c r="Y1504" s="79"/>
      <c r="Z1504" s="79"/>
      <c r="AA1504" s="83" t="s">
        <v>9113</v>
      </c>
      <c r="AB1504" s="79"/>
      <c r="AC1504" s="79" t="b">
        <v>0</v>
      </c>
      <c r="AD1504" s="79">
        <v>3</v>
      </c>
      <c r="AE1504" s="83" t="s">
        <v>9915</v>
      </c>
      <c r="AF1504" s="79" t="b">
        <v>0</v>
      </c>
      <c r="AG1504" s="79" t="s">
        <v>9969</v>
      </c>
      <c r="AH1504" s="79"/>
      <c r="AI1504" s="83" t="s">
        <v>9915</v>
      </c>
      <c r="AJ1504" s="79" t="b">
        <v>0</v>
      </c>
      <c r="AK1504" s="79">
        <v>0</v>
      </c>
      <c r="AL1504" s="83" t="s">
        <v>9915</v>
      </c>
      <c r="AM1504" s="79" t="s">
        <v>9990</v>
      </c>
      <c r="AN1504" s="79" t="b">
        <v>0</v>
      </c>
      <c r="AO1504" s="83" t="s">
        <v>9113</v>
      </c>
      <c r="AP1504" s="79" t="s">
        <v>179</v>
      </c>
      <c r="AQ1504" s="79">
        <v>0</v>
      </c>
      <c r="AR1504" s="79">
        <v>0</v>
      </c>
      <c r="AS1504" s="79"/>
      <c r="AT1504" s="79"/>
      <c r="AU1504" s="79"/>
      <c r="AV1504" s="79"/>
      <c r="AW1504" s="79"/>
      <c r="AX1504" s="79"/>
      <c r="AY1504" s="79"/>
      <c r="AZ1504" s="79"/>
      <c r="BA1504">
        <v>2</v>
      </c>
      <c r="BB1504">
        <v>0</v>
      </c>
      <c r="BC1504" s="79" t="str">
        <f>IF(Edges[[#This Row],[Sentiment]]=0,"NEUTRAL",IF(Edges[[#This Row],[Sentiment]]=1,"POSITIVE",IF(Edges[[#This Row],[Sentiment]]=-1,"NEGATIVE")))</f>
        <v>NEUTRAL</v>
      </c>
      <c r="BD1504" s="79" t="str">
        <f>IF(Edges[[#This Row],[Vertex 1]]=Edges[[#This Row],[Vertex 2]],"HIDE","SHOW")</f>
        <v>HIDE</v>
      </c>
      <c r="BE1504" s="124" t="e">
        <f>REPLACE(INDEX(GroupVertices[Group], MATCH(Edges[[#This Row],[Vertex 1]],GroupVertices[Vertex],0)),1,1,"")</f>
        <v>#N/A</v>
      </c>
      <c r="BF1504" s="124" t="e">
        <f>REPLACE(INDEX(GroupVertices[Group], MATCH(Edges[[#This Row],[Vertex 2]],GroupVertices[Vertex],0)),1,1,"")</f>
        <v>#N/A</v>
      </c>
    </row>
    <row r="1505" spans="1:58" hidden="1" x14ac:dyDescent="0.25">
      <c r="A1505" s="64" t="s">
        <v>1164</v>
      </c>
      <c r="B1505" s="64" t="s">
        <v>1164</v>
      </c>
      <c r="C1505" s="65"/>
      <c r="D1505" s="66"/>
      <c r="E1505" s="67"/>
      <c r="F1505" s="68"/>
      <c r="G1505" s="65" t="str">
        <f>IF(Edges[[#This Row],[Vertex 1]]=Edges[[#This Row],[Vertex 2]],"HIDE","SHOW")</f>
        <v>HIDE</v>
      </c>
      <c r="H1505" s="69"/>
      <c r="I1505" s="70"/>
      <c r="J1505" s="70"/>
      <c r="K1505" s="34"/>
      <c r="L1505" s="77"/>
      <c r="M1505" s="77"/>
      <c r="N1505" s="72"/>
      <c r="O1505" s="79" t="s">
        <v>179</v>
      </c>
      <c r="P1505" s="81">
        <v>42854.386087962965</v>
      </c>
      <c r="Q1505" s="79" t="s">
        <v>2557</v>
      </c>
      <c r="R1505" s="82" t="s">
        <v>3699</v>
      </c>
      <c r="S1505" s="79" t="s">
        <v>4202</v>
      </c>
      <c r="T1505" s="79"/>
      <c r="U1505" s="79"/>
      <c r="V1505" s="82" t="s">
        <v>5469</v>
      </c>
      <c r="W1505" s="81">
        <v>42854.386087962965</v>
      </c>
      <c r="X1505" s="82" t="s">
        <v>7067</v>
      </c>
      <c r="Y1505" s="79"/>
      <c r="Z1505" s="79"/>
      <c r="AA1505" s="83" t="s">
        <v>9114</v>
      </c>
      <c r="AB1505" s="79"/>
      <c r="AC1505" s="79" t="b">
        <v>0</v>
      </c>
      <c r="AD1505" s="79">
        <v>3</v>
      </c>
      <c r="AE1505" s="83" t="s">
        <v>9915</v>
      </c>
      <c r="AF1505" s="79" t="b">
        <v>0</v>
      </c>
      <c r="AG1505" s="79" t="s">
        <v>9969</v>
      </c>
      <c r="AH1505" s="79"/>
      <c r="AI1505" s="83" t="s">
        <v>9915</v>
      </c>
      <c r="AJ1505" s="79" t="b">
        <v>0</v>
      </c>
      <c r="AK1505" s="79">
        <v>0</v>
      </c>
      <c r="AL1505" s="83" t="s">
        <v>9915</v>
      </c>
      <c r="AM1505" s="79" t="s">
        <v>9990</v>
      </c>
      <c r="AN1505" s="79" t="b">
        <v>0</v>
      </c>
      <c r="AO1505" s="83" t="s">
        <v>9114</v>
      </c>
      <c r="AP1505" s="79" t="s">
        <v>179</v>
      </c>
      <c r="AQ1505" s="79">
        <v>0</v>
      </c>
      <c r="AR1505" s="79">
        <v>0</v>
      </c>
      <c r="AS1505" s="79"/>
      <c r="AT1505" s="79"/>
      <c r="AU1505" s="79"/>
      <c r="AV1505" s="79"/>
      <c r="AW1505" s="79"/>
      <c r="AX1505" s="79"/>
      <c r="AY1505" s="79"/>
      <c r="AZ1505" s="79"/>
      <c r="BA1505">
        <v>2</v>
      </c>
      <c r="BB1505">
        <v>0</v>
      </c>
      <c r="BC1505" s="79" t="str">
        <f>IF(Edges[[#This Row],[Sentiment]]=0,"NEUTRAL",IF(Edges[[#This Row],[Sentiment]]=1,"POSITIVE",IF(Edges[[#This Row],[Sentiment]]=-1,"NEGATIVE")))</f>
        <v>NEUTRAL</v>
      </c>
      <c r="BD1505" s="79" t="str">
        <f>IF(Edges[[#This Row],[Vertex 1]]=Edges[[#This Row],[Vertex 2]],"HIDE","SHOW")</f>
        <v>HIDE</v>
      </c>
      <c r="BE1505" s="124" t="e">
        <f>REPLACE(INDEX(GroupVertices[Group], MATCH(Edges[[#This Row],[Vertex 1]],GroupVertices[Vertex],0)),1,1,"")</f>
        <v>#N/A</v>
      </c>
      <c r="BF1505" s="124" t="e">
        <f>REPLACE(INDEX(GroupVertices[Group], MATCH(Edges[[#This Row],[Vertex 2]],GroupVertices[Vertex],0)),1,1,"")</f>
        <v>#N/A</v>
      </c>
    </row>
    <row r="1506" spans="1:58" hidden="1" x14ac:dyDescent="0.25">
      <c r="A1506" s="64" t="s">
        <v>1165</v>
      </c>
      <c r="B1506" s="64" t="s">
        <v>1165</v>
      </c>
      <c r="C1506" s="65"/>
      <c r="D1506" s="66"/>
      <c r="E1506" s="67"/>
      <c r="F1506" s="68"/>
      <c r="G1506" s="65" t="str">
        <f>IF(Edges[[#This Row],[Vertex 1]]=Edges[[#This Row],[Vertex 2]],"HIDE","SHOW")</f>
        <v>HIDE</v>
      </c>
      <c r="H1506" s="69"/>
      <c r="I1506" s="70"/>
      <c r="J1506" s="70"/>
      <c r="K1506" s="34"/>
      <c r="L1506" s="77"/>
      <c r="M1506" s="77"/>
      <c r="N1506" s="72"/>
      <c r="O1506" s="79" t="s">
        <v>179</v>
      </c>
      <c r="P1506" s="81">
        <v>42852.511620370373</v>
      </c>
      <c r="Q1506" s="79" t="s">
        <v>2558</v>
      </c>
      <c r="R1506" s="82" t="s">
        <v>3700</v>
      </c>
      <c r="S1506" s="79" t="s">
        <v>4203</v>
      </c>
      <c r="T1506" s="79"/>
      <c r="U1506" s="82" t="s">
        <v>4656</v>
      </c>
      <c r="V1506" s="82" t="s">
        <v>4656</v>
      </c>
      <c r="W1506" s="81">
        <v>42852.511620370373</v>
      </c>
      <c r="X1506" s="82" t="s">
        <v>7068</v>
      </c>
      <c r="Y1506" s="79"/>
      <c r="Z1506" s="79"/>
      <c r="AA1506" s="83" t="s">
        <v>9115</v>
      </c>
      <c r="AB1506" s="79"/>
      <c r="AC1506" s="79" t="b">
        <v>0</v>
      </c>
      <c r="AD1506" s="79">
        <v>0</v>
      </c>
      <c r="AE1506" s="83" t="s">
        <v>9915</v>
      </c>
      <c r="AF1506" s="79" t="b">
        <v>0</v>
      </c>
      <c r="AG1506" s="79" t="s">
        <v>9963</v>
      </c>
      <c r="AH1506" s="79"/>
      <c r="AI1506" s="83" t="s">
        <v>9915</v>
      </c>
      <c r="AJ1506" s="79" t="b">
        <v>0</v>
      </c>
      <c r="AK1506" s="79">
        <v>0</v>
      </c>
      <c r="AL1506" s="83" t="s">
        <v>9915</v>
      </c>
      <c r="AM1506" s="79" t="s">
        <v>10005</v>
      </c>
      <c r="AN1506" s="79" t="b">
        <v>0</v>
      </c>
      <c r="AO1506" s="83" t="s">
        <v>9115</v>
      </c>
      <c r="AP1506" s="79" t="s">
        <v>179</v>
      </c>
      <c r="AQ1506" s="79">
        <v>0</v>
      </c>
      <c r="AR1506" s="79">
        <v>0</v>
      </c>
      <c r="AS1506" s="79"/>
      <c r="AT1506" s="79"/>
      <c r="AU1506" s="79"/>
      <c r="AV1506" s="79"/>
      <c r="AW1506" s="79"/>
      <c r="AX1506" s="79"/>
      <c r="AY1506" s="79"/>
      <c r="AZ1506" s="79"/>
      <c r="BA1506">
        <v>2</v>
      </c>
      <c r="BB1506">
        <v>-1</v>
      </c>
      <c r="BC1506" s="79" t="str">
        <f>IF(Edges[[#This Row],[Sentiment]]=0,"NEUTRAL",IF(Edges[[#This Row],[Sentiment]]=1,"POSITIVE",IF(Edges[[#This Row],[Sentiment]]=-1,"NEGATIVE")))</f>
        <v>NEGATIVE</v>
      </c>
      <c r="BD1506" s="79" t="str">
        <f>IF(Edges[[#This Row],[Vertex 1]]=Edges[[#This Row],[Vertex 2]],"HIDE","SHOW")</f>
        <v>HIDE</v>
      </c>
      <c r="BE1506" s="124" t="e">
        <f>REPLACE(INDEX(GroupVertices[Group], MATCH(Edges[[#This Row],[Vertex 1]],GroupVertices[Vertex],0)),1,1,"")</f>
        <v>#N/A</v>
      </c>
      <c r="BF1506" s="124" t="e">
        <f>REPLACE(INDEX(GroupVertices[Group], MATCH(Edges[[#This Row],[Vertex 2]],GroupVertices[Vertex],0)),1,1,"")</f>
        <v>#N/A</v>
      </c>
    </row>
    <row r="1507" spans="1:58" hidden="1" x14ac:dyDescent="0.25">
      <c r="A1507" s="64" t="s">
        <v>1165</v>
      </c>
      <c r="B1507" s="64" t="s">
        <v>1165</v>
      </c>
      <c r="C1507" s="65"/>
      <c r="D1507" s="66"/>
      <c r="E1507" s="67"/>
      <c r="F1507" s="68"/>
      <c r="G1507" s="65" t="str">
        <f>IF(Edges[[#This Row],[Vertex 1]]=Edges[[#This Row],[Vertex 2]],"HIDE","SHOW")</f>
        <v>HIDE</v>
      </c>
      <c r="H1507" s="69"/>
      <c r="I1507" s="70"/>
      <c r="J1507" s="70"/>
      <c r="K1507" s="34"/>
      <c r="L1507" s="77"/>
      <c r="M1507" s="77"/>
      <c r="N1507" s="72"/>
      <c r="O1507" s="79" t="s">
        <v>179</v>
      </c>
      <c r="P1507" s="81">
        <v>42854.38921296296</v>
      </c>
      <c r="Q1507" s="79" t="s">
        <v>2559</v>
      </c>
      <c r="R1507" s="82" t="s">
        <v>3701</v>
      </c>
      <c r="S1507" s="79" t="s">
        <v>4203</v>
      </c>
      <c r="T1507" s="79"/>
      <c r="U1507" s="82" t="s">
        <v>4657</v>
      </c>
      <c r="V1507" s="82" t="s">
        <v>4657</v>
      </c>
      <c r="W1507" s="81">
        <v>42854.38921296296</v>
      </c>
      <c r="X1507" s="82" t="s">
        <v>7069</v>
      </c>
      <c r="Y1507" s="79"/>
      <c r="Z1507" s="79"/>
      <c r="AA1507" s="83" t="s">
        <v>9116</v>
      </c>
      <c r="AB1507" s="79"/>
      <c r="AC1507" s="79" t="b">
        <v>0</v>
      </c>
      <c r="AD1507" s="79">
        <v>0</v>
      </c>
      <c r="AE1507" s="83" t="s">
        <v>9915</v>
      </c>
      <c r="AF1507" s="79" t="b">
        <v>0</v>
      </c>
      <c r="AG1507" s="79" t="s">
        <v>9963</v>
      </c>
      <c r="AH1507" s="79"/>
      <c r="AI1507" s="83" t="s">
        <v>9915</v>
      </c>
      <c r="AJ1507" s="79" t="b">
        <v>0</v>
      </c>
      <c r="AK1507" s="79">
        <v>0</v>
      </c>
      <c r="AL1507" s="83" t="s">
        <v>9915</v>
      </c>
      <c r="AM1507" s="79" t="s">
        <v>10005</v>
      </c>
      <c r="AN1507" s="79" t="b">
        <v>0</v>
      </c>
      <c r="AO1507" s="83" t="s">
        <v>9116</v>
      </c>
      <c r="AP1507" s="79" t="s">
        <v>179</v>
      </c>
      <c r="AQ1507" s="79">
        <v>0</v>
      </c>
      <c r="AR1507" s="79">
        <v>0</v>
      </c>
      <c r="AS1507" s="79"/>
      <c r="AT1507" s="79"/>
      <c r="AU1507" s="79"/>
      <c r="AV1507" s="79"/>
      <c r="AW1507" s="79"/>
      <c r="AX1507" s="79"/>
      <c r="AY1507" s="79"/>
      <c r="AZ1507" s="79"/>
      <c r="BA1507">
        <v>2</v>
      </c>
      <c r="BB1507">
        <v>0</v>
      </c>
      <c r="BC1507" s="79" t="str">
        <f>IF(Edges[[#This Row],[Sentiment]]=0,"NEUTRAL",IF(Edges[[#This Row],[Sentiment]]=1,"POSITIVE",IF(Edges[[#This Row],[Sentiment]]=-1,"NEGATIVE")))</f>
        <v>NEUTRAL</v>
      </c>
      <c r="BD1507" s="79" t="str">
        <f>IF(Edges[[#This Row],[Vertex 1]]=Edges[[#This Row],[Vertex 2]],"HIDE","SHOW")</f>
        <v>HIDE</v>
      </c>
      <c r="BE1507" s="124" t="e">
        <f>REPLACE(INDEX(GroupVertices[Group], MATCH(Edges[[#This Row],[Vertex 1]],GroupVertices[Vertex],0)),1,1,"")</f>
        <v>#N/A</v>
      </c>
      <c r="BF1507" s="124" t="e">
        <f>REPLACE(INDEX(GroupVertices[Group], MATCH(Edges[[#This Row],[Vertex 2]],GroupVertices[Vertex],0)),1,1,"")</f>
        <v>#N/A</v>
      </c>
    </row>
    <row r="1508" spans="1:58" x14ac:dyDescent="0.25">
      <c r="A1508" s="64" t="s">
        <v>1166</v>
      </c>
      <c r="B1508" s="64" t="s">
        <v>1532</v>
      </c>
      <c r="C1508" s="65"/>
      <c r="D1508" s="66"/>
      <c r="E1508" s="67"/>
      <c r="F1508" s="68"/>
      <c r="G1508" s="65" t="str">
        <f>IF(Edges[[#This Row],[Vertex 1]]=Edges[[#This Row],[Vertex 2]],"HIDE","SHOW")</f>
        <v>SHOW</v>
      </c>
      <c r="H1508" s="69"/>
      <c r="I1508" s="70"/>
      <c r="J1508" s="70"/>
      <c r="K1508" s="34" t="s">
        <v>65</v>
      </c>
      <c r="L1508" s="77">
        <v>1508</v>
      </c>
      <c r="M1508" s="77"/>
      <c r="N1508" s="72"/>
      <c r="O1508" s="79" t="s">
        <v>1646</v>
      </c>
      <c r="P1508" s="81">
        <v>42854.38994212963</v>
      </c>
      <c r="Q1508" s="79" t="s">
        <v>2528</v>
      </c>
      <c r="R1508" s="82" t="s">
        <v>3293</v>
      </c>
      <c r="S1508" s="79" t="s">
        <v>4022</v>
      </c>
      <c r="T1508" s="79" t="s">
        <v>1544</v>
      </c>
      <c r="U1508" s="79"/>
      <c r="V1508" s="82" t="s">
        <v>5470</v>
      </c>
      <c r="W1508" s="81">
        <v>42854.38994212963</v>
      </c>
      <c r="X1508" s="82" t="s">
        <v>7070</v>
      </c>
      <c r="Y1508" s="79"/>
      <c r="Z1508" s="79"/>
      <c r="AA1508" s="83" t="s">
        <v>9117</v>
      </c>
      <c r="AB1508" s="79"/>
      <c r="AC1508" s="79" t="b">
        <v>0</v>
      </c>
      <c r="AD1508" s="79">
        <v>0</v>
      </c>
      <c r="AE1508" s="83" t="s">
        <v>9915</v>
      </c>
      <c r="AF1508" s="79" t="b">
        <v>0</v>
      </c>
      <c r="AG1508" s="79" t="s">
        <v>9963</v>
      </c>
      <c r="AH1508" s="79"/>
      <c r="AI1508" s="83" t="s">
        <v>9915</v>
      </c>
      <c r="AJ1508" s="79" t="b">
        <v>0</v>
      </c>
      <c r="AK1508" s="79">
        <v>7</v>
      </c>
      <c r="AL1508" s="83" t="s">
        <v>9842</v>
      </c>
      <c r="AM1508" s="79" t="s">
        <v>10006</v>
      </c>
      <c r="AN1508" s="79" t="b">
        <v>0</v>
      </c>
      <c r="AO1508" s="83" t="s">
        <v>9842</v>
      </c>
      <c r="AP1508" s="79" t="s">
        <v>179</v>
      </c>
      <c r="AQ1508" s="79">
        <v>0</v>
      </c>
      <c r="AR1508" s="79">
        <v>0</v>
      </c>
      <c r="AS1508" s="79"/>
      <c r="AT1508" s="79"/>
      <c r="AU1508" s="79"/>
      <c r="AV1508" s="79"/>
      <c r="AW1508" s="79"/>
      <c r="AX1508" s="79"/>
      <c r="AY1508" s="79"/>
      <c r="AZ1508" s="79"/>
      <c r="BA1508">
        <v>1</v>
      </c>
      <c r="BB1508">
        <v>0</v>
      </c>
      <c r="BC1508" s="79" t="str">
        <f>IF(Edges[[#This Row],[Sentiment]]=0,"NEUTRAL",IF(Edges[[#This Row],[Sentiment]]=1,"POSITIVE",IF(Edges[[#This Row],[Sentiment]]=-1,"NEGATIVE")))</f>
        <v>NEUTRAL</v>
      </c>
      <c r="BD1508" s="79" t="str">
        <f>IF(Edges[[#This Row],[Vertex 1]]=Edges[[#This Row],[Vertex 2]],"HIDE","SHOW")</f>
        <v>SHOW</v>
      </c>
      <c r="BE1508" s="78" t="str">
        <f>REPLACE(INDEX(GroupVertices[Group], MATCH(Edges[[#This Row],[Vertex 1]],GroupVertices[Vertex],0)),1,1,"")</f>
        <v>EUTRAL</v>
      </c>
      <c r="BF1508" s="78" t="str">
        <f>REPLACE(INDEX(GroupVertices[Group], MATCH(Edges[[#This Row],[Vertex 2]],GroupVertices[Vertex],0)),1,1,"")</f>
        <v>eneral</v>
      </c>
    </row>
    <row r="1509" spans="1:58" x14ac:dyDescent="0.25">
      <c r="A1509" s="64" t="s">
        <v>1167</v>
      </c>
      <c r="B1509" s="64" t="s">
        <v>1170</v>
      </c>
      <c r="C1509" s="65"/>
      <c r="D1509" s="66"/>
      <c r="E1509" s="67"/>
      <c r="F1509" s="68"/>
      <c r="G1509" s="65" t="str">
        <f>IF(Edges[[#This Row],[Vertex 1]]=Edges[[#This Row],[Vertex 2]],"HIDE","SHOW")</f>
        <v>SHOW</v>
      </c>
      <c r="H1509" s="69"/>
      <c r="I1509" s="70"/>
      <c r="J1509" s="70"/>
      <c r="K1509" s="34" t="s">
        <v>65</v>
      </c>
      <c r="L1509" s="77">
        <v>1509</v>
      </c>
      <c r="M1509" s="77"/>
      <c r="N1509" s="72"/>
      <c r="O1509" s="79" t="s">
        <v>1646</v>
      </c>
      <c r="P1509" s="81">
        <v>42854.391041666669</v>
      </c>
      <c r="Q1509" s="79" t="s">
        <v>2560</v>
      </c>
      <c r="R1509" s="79"/>
      <c r="S1509" s="79"/>
      <c r="T1509" s="79" t="s">
        <v>4283</v>
      </c>
      <c r="U1509" s="79"/>
      <c r="V1509" s="82" t="s">
        <v>5471</v>
      </c>
      <c r="W1509" s="81">
        <v>42854.391041666669</v>
      </c>
      <c r="X1509" s="82" t="s">
        <v>7071</v>
      </c>
      <c r="Y1509" s="79"/>
      <c r="Z1509" s="79"/>
      <c r="AA1509" s="83" t="s">
        <v>9118</v>
      </c>
      <c r="AB1509" s="79"/>
      <c r="AC1509" s="79" t="b">
        <v>0</v>
      </c>
      <c r="AD1509" s="79">
        <v>0</v>
      </c>
      <c r="AE1509" s="83" t="s">
        <v>9915</v>
      </c>
      <c r="AF1509" s="79" t="b">
        <v>0</v>
      </c>
      <c r="AG1509" s="79" t="s">
        <v>9963</v>
      </c>
      <c r="AH1509" s="79"/>
      <c r="AI1509" s="83" t="s">
        <v>9915</v>
      </c>
      <c r="AJ1509" s="79" t="b">
        <v>0</v>
      </c>
      <c r="AK1509" s="79">
        <v>2</v>
      </c>
      <c r="AL1509" s="83" t="s">
        <v>9123</v>
      </c>
      <c r="AM1509" s="79" t="s">
        <v>9991</v>
      </c>
      <c r="AN1509" s="79" t="b">
        <v>0</v>
      </c>
      <c r="AO1509" s="83" t="s">
        <v>9123</v>
      </c>
      <c r="AP1509" s="79" t="s">
        <v>179</v>
      </c>
      <c r="AQ1509" s="79">
        <v>0</v>
      </c>
      <c r="AR1509" s="79">
        <v>0</v>
      </c>
      <c r="AS1509" s="79"/>
      <c r="AT1509" s="79"/>
      <c r="AU1509" s="79"/>
      <c r="AV1509" s="79"/>
      <c r="AW1509" s="79"/>
      <c r="AX1509" s="79"/>
      <c r="AY1509" s="79"/>
      <c r="AZ1509" s="79"/>
      <c r="BA1509">
        <v>1</v>
      </c>
      <c r="BB1509">
        <v>0</v>
      </c>
      <c r="BC1509" s="79" t="str">
        <f>IF(Edges[[#This Row],[Sentiment]]=0,"NEUTRAL",IF(Edges[[#This Row],[Sentiment]]=1,"POSITIVE",IF(Edges[[#This Row],[Sentiment]]=-1,"NEGATIVE")))</f>
        <v>NEUTRAL</v>
      </c>
      <c r="BD1509" s="79" t="str">
        <f>IF(Edges[[#This Row],[Vertex 1]]=Edges[[#This Row],[Vertex 2]],"HIDE","SHOW")</f>
        <v>SHOW</v>
      </c>
      <c r="BE1509" s="78" t="str">
        <f>REPLACE(INDEX(GroupVertices[Group], MATCH(Edges[[#This Row],[Vertex 1]],GroupVertices[Vertex],0)),1,1,"")</f>
        <v>EUTRAL</v>
      </c>
      <c r="BF1509" s="78" t="str">
        <f>REPLACE(INDEX(GroupVertices[Group], MATCH(Edges[[#This Row],[Vertex 2]],GroupVertices[Vertex],0)),1,1,"")</f>
        <v>EUTRAL</v>
      </c>
    </row>
    <row r="1510" spans="1:58" hidden="1" x14ac:dyDescent="0.25">
      <c r="A1510" s="64" t="s">
        <v>1168</v>
      </c>
      <c r="B1510" s="64" t="s">
        <v>1168</v>
      </c>
      <c r="C1510" s="65"/>
      <c r="D1510" s="66"/>
      <c r="E1510" s="67"/>
      <c r="F1510" s="68"/>
      <c r="G1510" s="65" t="str">
        <f>IF(Edges[[#This Row],[Vertex 1]]=Edges[[#This Row],[Vertex 2]],"HIDE","SHOW")</f>
        <v>HIDE</v>
      </c>
      <c r="H1510" s="69"/>
      <c r="I1510" s="70"/>
      <c r="J1510" s="70"/>
      <c r="K1510" s="34"/>
      <c r="L1510" s="77"/>
      <c r="M1510" s="77"/>
      <c r="N1510" s="72"/>
      <c r="O1510" s="79" t="s">
        <v>179</v>
      </c>
      <c r="P1510" s="81">
        <v>42853.468182870369</v>
      </c>
      <c r="Q1510" s="79" t="s">
        <v>2561</v>
      </c>
      <c r="R1510" s="82" t="s">
        <v>3679</v>
      </c>
      <c r="S1510" s="79" t="s">
        <v>4196</v>
      </c>
      <c r="T1510" s="79"/>
      <c r="U1510" s="79"/>
      <c r="V1510" s="82" t="s">
        <v>5472</v>
      </c>
      <c r="W1510" s="81">
        <v>42853.468182870369</v>
      </c>
      <c r="X1510" s="82" t="s">
        <v>7072</v>
      </c>
      <c r="Y1510" s="79"/>
      <c r="Z1510" s="79"/>
      <c r="AA1510" s="83" t="s">
        <v>9119</v>
      </c>
      <c r="AB1510" s="79"/>
      <c r="AC1510" s="79" t="b">
        <v>0</v>
      </c>
      <c r="AD1510" s="79">
        <v>0</v>
      </c>
      <c r="AE1510" s="83" t="s">
        <v>9915</v>
      </c>
      <c r="AF1510" s="79" t="b">
        <v>0</v>
      </c>
      <c r="AG1510" s="79" t="s">
        <v>9963</v>
      </c>
      <c r="AH1510" s="79"/>
      <c r="AI1510" s="83" t="s">
        <v>9915</v>
      </c>
      <c r="AJ1510" s="79" t="b">
        <v>0</v>
      </c>
      <c r="AK1510" s="79">
        <v>0</v>
      </c>
      <c r="AL1510" s="83" t="s">
        <v>9915</v>
      </c>
      <c r="AM1510" s="79" t="s">
        <v>4133</v>
      </c>
      <c r="AN1510" s="79" t="b">
        <v>0</v>
      </c>
      <c r="AO1510" s="83" t="s">
        <v>9119</v>
      </c>
      <c r="AP1510" s="79" t="s">
        <v>179</v>
      </c>
      <c r="AQ1510" s="79">
        <v>0</v>
      </c>
      <c r="AR1510" s="79">
        <v>0</v>
      </c>
      <c r="AS1510" s="79"/>
      <c r="AT1510" s="79"/>
      <c r="AU1510" s="79"/>
      <c r="AV1510" s="79"/>
      <c r="AW1510" s="79"/>
      <c r="AX1510" s="79"/>
      <c r="AY1510" s="79"/>
      <c r="AZ1510" s="79"/>
      <c r="BA1510">
        <v>2</v>
      </c>
      <c r="BB1510">
        <v>0</v>
      </c>
      <c r="BC1510" s="79" t="str">
        <f>IF(Edges[[#This Row],[Sentiment]]=0,"NEUTRAL",IF(Edges[[#This Row],[Sentiment]]=1,"POSITIVE",IF(Edges[[#This Row],[Sentiment]]=-1,"NEGATIVE")))</f>
        <v>NEUTRAL</v>
      </c>
      <c r="BD1510" s="79" t="str">
        <f>IF(Edges[[#This Row],[Vertex 1]]=Edges[[#This Row],[Vertex 2]],"HIDE","SHOW")</f>
        <v>HIDE</v>
      </c>
      <c r="BE1510" s="124" t="str">
        <f>REPLACE(INDEX(GroupVertices[Group], MATCH(Edges[[#This Row],[Vertex 1]],GroupVertices[Vertex],0)),1,1,"")</f>
        <v>EUTRAL</v>
      </c>
      <c r="BF1510" s="124" t="str">
        <f>REPLACE(INDEX(GroupVertices[Group], MATCH(Edges[[#This Row],[Vertex 2]],GroupVertices[Vertex],0)),1,1,"")</f>
        <v>EUTRAL</v>
      </c>
    </row>
    <row r="1511" spans="1:58" hidden="1" x14ac:dyDescent="0.25">
      <c r="A1511" s="64" t="s">
        <v>1168</v>
      </c>
      <c r="B1511" s="64" t="s">
        <v>1168</v>
      </c>
      <c r="C1511" s="65"/>
      <c r="D1511" s="66"/>
      <c r="E1511" s="67"/>
      <c r="F1511" s="68"/>
      <c r="G1511" s="65" t="str">
        <f>IF(Edges[[#This Row],[Vertex 1]]=Edges[[#This Row],[Vertex 2]],"HIDE","SHOW")</f>
        <v>HIDE</v>
      </c>
      <c r="H1511" s="69"/>
      <c r="I1511" s="70"/>
      <c r="J1511" s="70"/>
      <c r="K1511" s="34"/>
      <c r="L1511" s="77"/>
      <c r="M1511" s="77"/>
      <c r="N1511" s="72"/>
      <c r="O1511" s="79" t="s">
        <v>179</v>
      </c>
      <c r="P1511" s="81">
        <v>42854.350613425922</v>
      </c>
      <c r="Q1511" s="79" t="s">
        <v>2562</v>
      </c>
      <c r="R1511" s="82" t="s">
        <v>3680</v>
      </c>
      <c r="S1511" s="79" t="s">
        <v>4196</v>
      </c>
      <c r="T1511" s="79"/>
      <c r="U1511" s="82" t="s">
        <v>4658</v>
      </c>
      <c r="V1511" s="82" t="s">
        <v>4658</v>
      </c>
      <c r="W1511" s="81">
        <v>42854.350613425922</v>
      </c>
      <c r="X1511" s="82" t="s">
        <v>7073</v>
      </c>
      <c r="Y1511" s="79"/>
      <c r="Z1511" s="79"/>
      <c r="AA1511" s="83" t="s">
        <v>9120</v>
      </c>
      <c r="AB1511" s="79"/>
      <c r="AC1511" s="79" t="b">
        <v>0</v>
      </c>
      <c r="AD1511" s="79">
        <v>2</v>
      </c>
      <c r="AE1511" s="83" t="s">
        <v>9915</v>
      </c>
      <c r="AF1511" s="79" t="b">
        <v>0</v>
      </c>
      <c r="AG1511" s="79" t="s">
        <v>9963</v>
      </c>
      <c r="AH1511" s="79"/>
      <c r="AI1511" s="83" t="s">
        <v>9915</v>
      </c>
      <c r="AJ1511" s="79" t="b">
        <v>0</v>
      </c>
      <c r="AK1511" s="79">
        <v>1</v>
      </c>
      <c r="AL1511" s="83" t="s">
        <v>9915</v>
      </c>
      <c r="AM1511" s="79" t="s">
        <v>4133</v>
      </c>
      <c r="AN1511" s="79" t="b">
        <v>0</v>
      </c>
      <c r="AO1511" s="83" t="s">
        <v>9120</v>
      </c>
      <c r="AP1511" s="79" t="s">
        <v>179</v>
      </c>
      <c r="AQ1511" s="79">
        <v>0</v>
      </c>
      <c r="AR1511" s="79">
        <v>0</v>
      </c>
      <c r="AS1511" s="79"/>
      <c r="AT1511" s="79"/>
      <c r="AU1511" s="79"/>
      <c r="AV1511" s="79"/>
      <c r="AW1511" s="79"/>
      <c r="AX1511" s="79"/>
      <c r="AY1511" s="79"/>
      <c r="AZ1511" s="79"/>
      <c r="BA1511">
        <v>2</v>
      </c>
      <c r="BB1511">
        <v>0</v>
      </c>
      <c r="BC1511" s="79" t="str">
        <f>IF(Edges[[#This Row],[Sentiment]]=0,"NEUTRAL",IF(Edges[[#This Row],[Sentiment]]=1,"POSITIVE",IF(Edges[[#This Row],[Sentiment]]=-1,"NEGATIVE")))</f>
        <v>NEUTRAL</v>
      </c>
      <c r="BD1511" s="79" t="str">
        <f>IF(Edges[[#This Row],[Vertex 1]]=Edges[[#This Row],[Vertex 2]],"HIDE","SHOW")</f>
        <v>HIDE</v>
      </c>
      <c r="BE1511" s="124" t="str">
        <f>REPLACE(INDEX(GroupVertices[Group], MATCH(Edges[[#This Row],[Vertex 1]],GroupVertices[Vertex],0)),1,1,"")</f>
        <v>EUTRAL</v>
      </c>
      <c r="BF1511" s="124" t="str">
        <f>REPLACE(INDEX(GroupVertices[Group], MATCH(Edges[[#This Row],[Vertex 2]],GroupVertices[Vertex],0)),1,1,"")</f>
        <v>EUTRAL</v>
      </c>
    </row>
    <row r="1512" spans="1:58" x14ac:dyDescent="0.25">
      <c r="A1512" s="64" t="s">
        <v>1169</v>
      </c>
      <c r="B1512" s="64" t="s">
        <v>1168</v>
      </c>
      <c r="C1512" s="65"/>
      <c r="D1512" s="66"/>
      <c r="E1512" s="67"/>
      <c r="F1512" s="68"/>
      <c r="G1512" s="65" t="str">
        <f>IF(Edges[[#This Row],[Vertex 1]]=Edges[[#This Row],[Vertex 2]],"HIDE","SHOW")</f>
        <v>SHOW</v>
      </c>
      <c r="H1512" s="69"/>
      <c r="I1512" s="70"/>
      <c r="J1512" s="70"/>
      <c r="K1512" s="34" t="s">
        <v>65</v>
      </c>
      <c r="L1512" s="77">
        <v>1512</v>
      </c>
      <c r="M1512" s="77"/>
      <c r="N1512" s="72"/>
      <c r="O1512" s="79" t="s">
        <v>1646</v>
      </c>
      <c r="P1512" s="81">
        <v>42854.392812500002</v>
      </c>
      <c r="Q1512" s="79" t="s">
        <v>2563</v>
      </c>
      <c r="R1512" s="82" t="s">
        <v>3680</v>
      </c>
      <c r="S1512" s="79" t="s">
        <v>4196</v>
      </c>
      <c r="T1512" s="79"/>
      <c r="U1512" s="79"/>
      <c r="V1512" s="82" t="s">
        <v>5473</v>
      </c>
      <c r="W1512" s="81">
        <v>42854.392812500002</v>
      </c>
      <c r="X1512" s="82" t="s">
        <v>7074</v>
      </c>
      <c r="Y1512" s="79"/>
      <c r="Z1512" s="79"/>
      <c r="AA1512" s="83" t="s">
        <v>9121</v>
      </c>
      <c r="AB1512" s="79"/>
      <c r="AC1512" s="79" t="b">
        <v>0</v>
      </c>
      <c r="AD1512" s="79">
        <v>0</v>
      </c>
      <c r="AE1512" s="83" t="s">
        <v>9915</v>
      </c>
      <c r="AF1512" s="79" t="b">
        <v>0</v>
      </c>
      <c r="AG1512" s="79" t="s">
        <v>9963</v>
      </c>
      <c r="AH1512" s="79"/>
      <c r="AI1512" s="83" t="s">
        <v>9915</v>
      </c>
      <c r="AJ1512" s="79" t="b">
        <v>0</v>
      </c>
      <c r="AK1512" s="79">
        <v>1</v>
      </c>
      <c r="AL1512" s="83" t="s">
        <v>9120</v>
      </c>
      <c r="AM1512" s="79" t="s">
        <v>9990</v>
      </c>
      <c r="AN1512" s="79" t="b">
        <v>0</v>
      </c>
      <c r="AO1512" s="83" t="s">
        <v>9120</v>
      </c>
      <c r="AP1512" s="79" t="s">
        <v>179</v>
      </c>
      <c r="AQ1512" s="79">
        <v>0</v>
      </c>
      <c r="AR1512" s="79">
        <v>0</v>
      </c>
      <c r="AS1512" s="79"/>
      <c r="AT1512" s="79"/>
      <c r="AU1512" s="79"/>
      <c r="AV1512" s="79"/>
      <c r="AW1512" s="79"/>
      <c r="AX1512" s="79"/>
      <c r="AY1512" s="79"/>
      <c r="AZ1512" s="79"/>
      <c r="BA1512">
        <v>1</v>
      </c>
      <c r="BB1512">
        <v>0</v>
      </c>
      <c r="BC1512" s="79" t="str">
        <f>IF(Edges[[#This Row],[Sentiment]]=0,"NEUTRAL",IF(Edges[[#This Row],[Sentiment]]=1,"POSITIVE",IF(Edges[[#This Row],[Sentiment]]=-1,"NEGATIVE")))</f>
        <v>NEUTRAL</v>
      </c>
      <c r="BD1512" s="79" t="str">
        <f>IF(Edges[[#This Row],[Vertex 1]]=Edges[[#This Row],[Vertex 2]],"HIDE","SHOW")</f>
        <v>SHOW</v>
      </c>
      <c r="BE1512" s="78" t="str">
        <f>REPLACE(INDEX(GroupVertices[Group], MATCH(Edges[[#This Row],[Vertex 1]],GroupVertices[Vertex],0)),1,1,"")</f>
        <v>EUTRAL</v>
      </c>
      <c r="BF1512" s="78" t="str">
        <f>REPLACE(INDEX(GroupVertices[Group], MATCH(Edges[[#This Row],[Vertex 2]],GroupVertices[Vertex],0)),1,1,"")</f>
        <v>EUTRAL</v>
      </c>
    </row>
    <row r="1513" spans="1:58" hidden="1" x14ac:dyDescent="0.25">
      <c r="A1513" s="64" t="s">
        <v>1170</v>
      </c>
      <c r="B1513" s="64" t="s">
        <v>1170</v>
      </c>
      <c r="C1513" s="65"/>
      <c r="D1513" s="66"/>
      <c r="E1513" s="67"/>
      <c r="F1513" s="68"/>
      <c r="G1513" s="65" t="str">
        <f>IF(Edges[[#This Row],[Vertex 1]]=Edges[[#This Row],[Vertex 2]],"HIDE","SHOW")</f>
        <v>HIDE</v>
      </c>
      <c r="H1513" s="69"/>
      <c r="I1513" s="70"/>
      <c r="J1513" s="70"/>
      <c r="K1513" s="34"/>
      <c r="L1513" s="77"/>
      <c r="M1513" s="77"/>
      <c r="N1513" s="72"/>
      <c r="O1513" s="79" t="s">
        <v>179</v>
      </c>
      <c r="P1513" s="81">
        <v>42854.389282407406</v>
      </c>
      <c r="Q1513" s="79" t="s">
        <v>2564</v>
      </c>
      <c r="R1513" s="79"/>
      <c r="S1513" s="79"/>
      <c r="T1513" s="79" t="s">
        <v>4359</v>
      </c>
      <c r="U1513" s="79"/>
      <c r="V1513" s="82" t="s">
        <v>5474</v>
      </c>
      <c r="W1513" s="81">
        <v>42854.389282407406</v>
      </c>
      <c r="X1513" s="82" t="s">
        <v>7075</v>
      </c>
      <c r="Y1513" s="79"/>
      <c r="Z1513" s="79"/>
      <c r="AA1513" s="83" t="s">
        <v>9122</v>
      </c>
      <c r="AB1513" s="79"/>
      <c r="AC1513" s="79" t="b">
        <v>0</v>
      </c>
      <c r="AD1513" s="79">
        <v>5</v>
      </c>
      <c r="AE1513" s="83" t="s">
        <v>9915</v>
      </c>
      <c r="AF1513" s="79" t="b">
        <v>0</v>
      </c>
      <c r="AG1513" s="79" t="s">
        <v>9963</v>
      </c>
      <c r="AH1513" s="79"/>
      <c r="AI1513" s="83" t="s">
        <v>9915</v>
      </c>
      <c r="AJ1513" s="79" t="b">
        <v>0</v>
      </c>
      <c r="AK1513" s="79">
        <v>1</v>
      </c>
      <c r="AL1513" s="83" t="s">
        <v>9915</v>
      </c>
      <c r="AM1513" s="79" t="s">
        <v>9991</v>
      </c>
      <c r="AN1513" s="79" t="b">
        <v>0</v>
      </c>
      <c r="AO1513" s="83" t="s">
        <v>9122</v>
      </c>
      <c r="AP1513" s="79" t="s">
        <v>179</v>
      </c>
      <c r="AQ1513" s="79">
        <v>0</v>
      </c>
      <c r="AR1513" s="79">
        <v>0</v>
      </c>
      <c r="AS1513" s="79"/>
      <c r="AT1513" s="79"/>
      <c r="AU1513" s="79"/>
      <c r="AV1513" s="79"/>
      <c r="AW1513" s="79"/>
      <c r="AX1513" s="79"/>
      <c r="AY1513" s="79"/>
      <c r="AZ1513" s="79"/>
      <c r="BA1513">
        <v>2</v>
      </c>
      <c r="BB1513">
        <v>0</v>
      </c>
      <c r="BC1513" s="79" t="str">
        <f>IF(Edges[[#This Row],[Sentiment]]=0,"NEUTRAL",IF(Edges[[#This Row],[Sentiment]]=1,"POSITIVE",IF(Edges[[#This Row],[Sentiment]]=-1,"NEGATIVE")))</f>
        <v>NEUTRAL</v>
      </c>
      <c r="BD1513" s="79" t="str">
        <f>IF(Edges[[#This Row],[Vertex 1]]=Edges[[#This Row],[Vertex 2]],"HIDE","SHOW")</f>
        <v>HIDE</v>
      </c>
      <c r="BE1513" s="124" t="str">
        <f>REPLACE(INDEX(GroupVertices[Group], MATCH(Edges[[#This Row],[Vertex 1]],GroupVertices[Vertex],0)),1,1,"")</f>
        <v>EUTRAL</v>
      </c>
      <c r="BF1513" s="124" t="str">
        <f>REPLACE(INDEX(GroupVertices[Group], MATCH(Edges[[#This Row],[Vertex 2]],GroupVertices[Vertex],0)),1,1,"")</f>
        <v>EUTRAL</v>
      </c>
    </row>
    <row r="1514" spans="1:58" hidden="1" x14ac:dyDescent="0.25">
      <c r="A1514" s="64" t="s">
        <v>1170</v>
      </c>
      <c r="B1514" s="64" t="s">
        <v>1170</v>
      </c>
      <c r="C1514" s="65"/>
      <c r="D1514" s="66"/>
      <c r="E1514" s="67"/>
      <c r="F1514" s="68"/>
      <c r="G1514" s="65" t="str">
        <f>IF(Edges[[#This Row],[Vertex 1]]=Edges[[#This Row],[Vertex 2]],"HIDE","SHOW")</f>
        <v>HIDE</v>
      </c>
      <c r="H1514" s="69"/>
      <c r="I1514" s="70"/>
      <c r="J1514" s="70"/>
      <c r="K1514" s="34"/>
      <c r="L1514" s="77"/>
      <c r="M1514" s="77"/>
      <c r="N1514" s="72"/>
      <c r="O1514" s="79" t="s">
        <v>179</v>
      </c>
      <c r="P1514" s="81">
        <v>42854.390138888892</v>
      </c>
      <c r="Q1514" s="79" t="s">
        <v>2565</v>
      </c>
      <c r="R1514" s="79"/>
      <c r="S1514" s="79"/>
      <c r="T1514" s="79" t="s">
        <v>4283</v>
      </c>
      <c r="U1514" s="79"/>
      <c r="V1514" s="82" t="s">
        <v>5474</v>
      </c>
      <c r="W1514" s="81">
        <v>42854.390138888892</v>
      </c>
      <c r="X1514" s="82" t="s">
        <v>7076</v>
      </c>
      <c r="Y1514" s="79"/>
      <c r="Z1514" s="79"/>
      <c r="AA1514" s="83" t="s">
        <v>9123</v>
      </c>
      <c r="AB1514" s="79"/>
      <c r="AC1514" s="79" t="b">
        <v>0</v>
      </c>
      <c r="AD1514" s="79">
        <v>1</v>
      </c>
      <c r="AE1514" s="83" t="s">
        <v>9915</v>
      </c>
      <c r="AF1514" s="79" t="b">
        <v>0</v>
      </c>
      <c r="AG1514" s="79" t="s">
        <v>9963</v>
      </c>
      <c r="AH1514" s="79"/>
      <c r="AI1514" s="83" t="s">
        <v>9915</v>
      </c>
      <c r="AJ1514" s="79" t="b">
        <v>0</v>
      </c>
      <c r="AK1514" s="79">
        <v>2</v>
      </c>
      <c r="AL1514" s="83" t="s">
        <v>9915</v>
      </c>
      <c r="AM1514" s="79" t="s">
        <v>9991</v>
      </c>
      <c r="AN1514" s="79" t="b">
        <v>0</v>
      </c>
      <c r="AO1514" s="83" t="s">
        <v>9123</v>
      </c>
      <c r="AP1514" s="79" t="s">
        <v>179</v>
      </c>
      <c r="AQ1514" s="79">
        <v>0</v>
      </c>
      <c r="AR1514" s="79">
        <v>0</v>
      </c>
      <c r="AS1514" s="79"/>
      <c r="AT1514" s="79"/>
      <c r="AU1514" s="79"/>
      <c r="AV1514" s="79"/>
      <c r="AW1514" s="79"/>
      <c r="AX1514" s="79"/>
      <c r="AY1514" s="79"/>
      <c r="AZ1514" s="79"/>
      <c r="BA1514">
        <v>2</v>
      </c>
      <c r="BB1514">
        <v>0</v>
      </c>
      <c r="BC1514" s="79" t="str">
        <f>IF(Edges[[#This Row],[Sentiment]]=0,"NEUTRAL",IF(Edges[[#This Row],[Sentiment]]=1,"POSITIVE",IF(Edges[[#This Row],[Sentiment]]=-1,"NEGATIVE")))</f>
        <v>NEUTRAL</v>
      </c>
      <c r="BD1514" s="79" t="str">
        <f>IF(Edges[[#This Row],[Vertex 1]]=Edges[[#This Row],[Vertex 2]],"HIDE","SHOW")</f>
        <v>HIDE</v>
      </c>
      <c r="BE1514" s="124" t="str">
        <f>REPLACE(INDEX(GroupVertices[Group], MATCH(Edges[[#This Row],[Vertex 1]],GroupVertices[Vertex],0)),1,1,"")</f>
        <v>EUTRAL</v>
      </c>
      <c r="BF1514" s="124" t="str">
        <f>REPLACE(INDEX(GroupVertices[Group], MATCH(Edges[[#This Row],[Vertex 2]],GroupVertices[Vertex],0)),1,1,"")</f>
        <v>EUTRAL</v>
      </c>
    </row>
    <row r="1515" spans="1:58" x14ac:dyDescent="0.25">
      <c r="A1515" s="64" t="s">
        <v>1171</v>
      </c>
      <c r="B1515" s="64" t="s">
        <v>1170</v>
      </c>
      <c r="C1515" s="65"/>
      <c r="D1515" s="66"/>
      <c r="E1515" s="67"/>
      <c r="F1515" s="68"/>
      <c r="G1515" s="65" t="str">
        <f>IF(Edges[[#This Row],[Vertex 1]]=Edges[[#This Row],[Vertex 2]],"HIDE","SHOW")</f>
        <v>SHOW</v>
      </c>
      <c r="H1515" s="69"/>
      <c r="I1515" s="70"/>
      <c r="J1515" s="70"/>
      <c r="K1515" s="34" t="s">
        <v>65</v>
      </c>
      <c r="L1515" s="77">
        <v>1515</v>
      </c>
      <c r="M1515" s="77"/>
      <c r="N1515" s="72"/>
      <c r="O1515" s="79" t="s">
        <v>1646</v>
      </c>
      <c r="P1515" s="81">
        <v>42854.393807870372</v>
      </c>
      <c r="Q1515" s="79" t="s">
        <v>2560</v>
      </c>
      <c r="R1515" s="79"/>
      <c r="S1515" s="79"/>
      <c r="T1515" s="79" t="s">
        <v>4283</v>
      </c>
      <c r="U1515" s="79"/>
      <c r="V1515" s="82" t="s">
        <v>5475</v>
      </c>
      <c r="W1515" s="81">
        <v>42854.393807870372</v>
      </c>
      <c r="X1515" s="82" t="s">
        <v>7077</v>
      </c>
      <c r="Y1515" s="79"/>
      <c r="Z1515" s="79"/>
      <c r="AA1515" s="83" t="s">
        <v>9124</v>
      </c>
      <c r="AB1515" s="79"/>
      <c r="AC1515" s="79" t="b">
        <v>0</v>
      </c>
      <c r="AD1515" s="79">
        <v>0</v>
      </c>
      <c r="AE1515" s="83" t="s">
        <v>9915</v>
      </c>
      <c r="AF1515" s="79" t="b">
        <v>0</v>
      </c>
      <c r="AG1515" s="79" t="s">
        <v>9963</v>
      </c>
      <c r="AH1515" s="79"/>
      <c r="AI1515" s="83" t="s">
        <v>9915</v>
      </c>
      <c r="AJ1515" s="79" t="b">
        <v>0</v>
      </c>
      <c r="AK1515" s="79">
        <v>2</v>
      </c>
      <c r="AL1515" s="83" t="s">
        <v>9123</v>
      </c>
      <c r="AM1515" s="79" t="s">
        <v>9991</v>
      </c>
      <c r="AN1515" s="79" t="b">
        <v>0</v>
      </c>
      <c r="AO1515" s="83" t="s">
        <v>9123</v>
      </c>
      <c r="AP1515" s="79" t="s">
        <v>179</v>
      </c>
      <c r="AQ1515" s="79">
        <v>0</v>
      </c>
      <c r="AR1515" s="79">
        <v>0</v>
      </c>
      <c r="AS1515" s="79"/>
      <c r="AT1515" s="79"/>
      <c r="AU1515" s="79"/>
      <c r="AV1515" s="79"/>
      <c r="AW1515" s="79"/>
      <c r="AX1515" s="79"/>
      <c r="AY1515" s="79"/>
      <c r="AZ1515" s="79"/>
      <c r="BA1515">
        <v>2</v>
      </c>
      <c r="BB1515">
        <v>0</v>
      </c>
      <c r="BC1515" s="79" t="str">
        <f>IF(Edges[[#This Row],[Sentiment]]=0,"NEUTRAL",IF(Edges[[#This Row],[Sentiment]]=1,"POSITIVE",IF(Edges[[#This Row],[Sentiment]]=-1,"NEGATIVE")))</f>
        <v>NEUTRAL</v>
      </c>
      <c r="BD1515" s="79" t="str">
        <f>IF(Edges[[#This Row],[Vertex 1]]=Edges[[#This Row],[Vertex 2]],"HIDE","SHOW")</f>
        <v>SHOW</v>
      </c>
      <c r="BE1515" s="78" t="str">
        <f>REPLACE(INDEX(GroupVertices[Group], MATCH(Edges[[#This Row],[Vertex 1]],GroupVertices[Vertex],0)),1,1,"")</f>
        <v>EUTRAL</v>
      </c>
      <c r="BF1515" s="78" t="str">
        <f>REPLACE(INDEX(GroupVertices[Group], MATCH(Edges[[#This Row],[Vertex 2]],GroupVertices[Vertex],0)),1,1,"")</f>
        <v>EUTRAL</v>
      </c>
    </row>
    <row r="1516" spans="1:58" x14ac:dyDescent="0.25">
      <c r="A1516" s="64" t="s">
        <v>1171</v>
      </c>
      <c r="B1516" s="64" t="s">
        <v>1170</v>
      </c>
      <c r="C1516" s="65"/>
      <c r="D1516" s="66"/>
      <c r="E1516" s="67"/>
      <c r="F1516" s="68"/>
      <c r="G1516" s="65" t="str">
        <f>IF(Edges[[#This Row],[Vertex 1]]=Edges[[#This Row],[Vertex 2]],"HIDE","SHOW")</f>
        <v>SHOW</v>
      </c>
      <c r="H1516" s="69"/>
      <c r="I1516" s="70"/>
      <c r="J1516" s="70"/>
      <c r="K1516" s="34" t="s">
        <v>65</v>
      </c>
      <c r="L1516" s="77">
        <v>1516</v>
      </c>
      <c r="M1516" s="77"/>
      <c r="N1516" s="72"/>
      <c r="O1516" s="79" t="s">
        <v>1646</v>
      </c>
      <c r="P1516" s="81">
        <v>42854.393842592595</v>
      </c>
      <c r="Q1516" s="79" t="s">
        <v>2566</v>
      </c>
      <c r="R1516" s="79"/>
      <c r="S1516" s="79"/>
      <c r="T1516" s="79" t="s">
        <v>4359</v>
      </c>
      <c r="U1516" s="79"/>
      <c r="V1516" s="82" t="s">
        <v>5475</v>
      </c>
      <c r="W1516" s="81">
        <v>42854.393842592595</v>
      </c>
      <c r="X1516" s="82" t="s">
        <v>7078</v>
      </c>
      <c r="Y1516" s="79"/>
      <c r="Z1516" s="79"/>
      <c r="AA1516" s="83" t="s">
        <v>9125</v>
      </c>
      <c r="AB1516" s="79"/>
      <c r="AC1516" s="79" t="b">
        <v>0</v>
      </c>
      <c r="AD1516" s="79">
        <v>0</v>
      </c>
      <c r="AE1516" s="83" t="s">
        <v>9915</v>
      </c>
      <c r="AF1516" s="79" t="b">
        <v>0</v>
      </c>
      <c r="AG1516" s="79" t="s">
        <v>9963</v>
      </c>
      <c r="AH1516" s="79"/>
      <c r="AI1516" s="83" t="s">
        <v>9915</v>
      </c>
      <c r="AJ1516" s="79" t="b">
        <v>0</v>
      </c>
      <c r="AK1516" s="79">
        <v>1</v>
      </c>
      <c r="AL1516" s="83" t="s">
        <v>9122</v>
      </c>
      <c r="AM1516" s="79" t="s">
        <v>9991</v>
      </c>
      <c r="AN1516" s="79" t="b">
        <v>0</v>
      </c>
      <c r="AO1516" s="83" t="s">
        <v>9122</v>
      </c>
      <c r="AP1516" s="79" t="s">
        <v>179</v>
      </c>
      <c r="AQ1516" s="79">
        <v>0</v>
      </c>
      <c r="AR1516" s="79">
        <v>0</v>
      </c>
      <c r="AS1516" s="79"/>
      <c r="AT1516" s="79"/>
      <c r="AU1516" s="79"/>
      <c r="AV1516" s="79"/>
      <c r="AW1516" s="79"/>
      <c r="AX1516" s="79"/>
      <c r="AY1516" s="79"/>
      <c r="AZ1516" s="79"/>
      <c r="BA1516">
        <v>2</v>
      </c>
      <c r="BB1516">
        <v>0</v>
      </c>
      <c r="BC1516" s="79" t="str">
        <f>IF(Edges[[#This Row],[Sentiment]]=0,"NEUTRAL",IF(Edges[[#This Row],[Sentiment]]=1,"POSITIVE",IF(Edges[[#This Row],[Sentiment]]=-1,"NEGATIVE")))</f>
        <v>NEUTRAL</v>
      </c>
      <c r="BD1516" s="79" t="str">
        <f>IF(Edges[[#This Row],[Vertex 1]]=Edges[[#This Row],[Vertex 2]],"HIDE","SHOW")</f>
        <v>SHOW</v>
      </c>
      <c r="BE1516" s="78" t="str">
        <f>REPLACE(INDEX(GroupVertices[Group], MATCH(Edges[[#This Row],[Vertex 1]],GroupVertices[Vertex],0)),1,1,"")</f>
        <v>EUTRAL</v>
      </c>
      <c r="BF1516" s="78" t="str">
        <f>REPLACE(INDEX(GroupVertices[Group], MATCH(Edges[[#This Row],[Vertex 2]],GroupVertices[Vertex],0)),1,1,"")</f>
        <v>EUTRAL</v>
      </c>
    </row>
    <row r="1517" spans="1:58" x14ac:dyDescent="0.25">
      <c r="A1517" s="64" t="s">
        <v>1172</v>
      </c>
      <c r="B1517" s="64" t="s">
        <v>1360</v>
      </c>
      <c r="C1517" s="65"/>
      <c r="D1517" s="66"/>
      <c r="E1517" s="67"/>
      <c r="F1517" s="68"/>
      <c r="G1517" s="65" t="str">
        <f>IF(Edges[[#This Row],[Vertex 1]]=Edges[[#This Row],[Vertex 2]],"HIDE","SHOW")</f>
        <v>SHOW</v>
      </c>
      <c r="H1517" s="69"/>
      <c r="I1517" s="70"/>
      <c r="J1517" s="70"/>
      <c r="K1517" s="34" t="s">
        <v>65</v>
      </c>
      <c r="L1517" s="77">
        <v>1517</v>
      </c>
      <c r="M1517" s="77"/>
      <c r="N1517" s="72"/>
      <c r="O1517" s="79" t="s">
        <v>1646</v>
      </c>
      <c r="P1517" s="81">
        <v>42854.39570601852</v>
      </c>
      <c r="Q1517" s="79" t="s">
        <v>2359</v>
      </c>
      <c r="R1517" s="82" t="s">
        <v>3592</v>
      </c>
      <c r="S1517" s="79" t="s">
        <v>4065</v>
      </c>
      <c r="T1517" s="79"/>
      <c r="U1517" s="79"/>
      <c r="V1517" s="82" t="s">
        <v>5476</v>
      </c>
      <c r="W1517" s="81">
        <v>42854.39570601852</v>
      </c>
      <c r="X1517" s="82" t="s">
        <v>7079</v>
      </c>
      <c r="Y1517" s="79"/>
      <c r="Z1517" s="79"/>
      <c r="AA1517" s="83" t="s">
        <v>9126</v>
      </c>
      <c r="AB1517" s="79"/>
      <c r="AC1517" s="79" t="b">
        <v>0</v>
      </c>
      <c r="AD1517" s="79">
        <v>0</v>
      </c>
      <c r="AE1517" s="83" t="s">
        <v>9915</v>
      </c>
      <c r="AF1517" s="79" t="b">
        <v>0</v>
      </c>
      <c r="AG1517" s="79" t="s">
        <v>9964</v>
      </c>
      <c r="AH1517" s="79"/>
      <c r="AI1517" s="83" t="s">
        <v>9915</v>
      </c>
      <c r="AJ1517" s="79" t="b">
        <v>0</v>
      </c>
      <c r="AK1517" s="79">
        <v>8</v>
      </c>
      <c r="AL1517" s="83" t="s">
        <v>9425</v>
      </c>
      <c r="AM1517" s="79" t="s">
        <v>9991</v>
      </c>
      <c r="AN1517" s="79" t="b">
        <v>0</v>
      </c>
      <c r="AO1517" s="83" t="s">
        <v>9425</v>
      </c>
      <c r="AP1517" s="79" t="s">
        <v>179</v>
      </c>
      <c r="AQ1517" s="79">
        <v>0</v>
      </c>
      <c r="AR1517" s="79">
        <v>0</v>
      </c>
      <c r="AS1517" s="79"/>
      <c r="AT1517" s="79"/>
      <c r="AU1517" s="79"/>
      <c r="AV1517" s="79"/>
      <c r="AW1517" s="79"/>
      <c r="AX1517" s="79"/>
      <c r="AY1517" s="79"/>
      <c r="AZ1517" s="79"/>
      <c r="BA1517">
        <v>1</v>
      </c>
      <c r="BB1517">
        <v>0</v>
      </c>
      <c r="BC1517" s="79" t="str">
        <f>IF(Edges[[#This Row],[Sentiment]]=0,"NEUTRAL",IF(Edges[[#This Row],[Sentiment]]=1,"POSITIVE",IF(Edges[[#This Row],[Sentiment]]=-1,"NEGATIVE")))</f>
        <v>NEUTRAL</v>
      </c>
      <c r="BD1517" s="79" t="str">
        <f>IF(Edges[[#This Row],[Vertex 1]]=Edges[[#This Row],[Vertex 2]],"HIDE","SHOW")</f>
        <v>SHOW</v>
      </c>
      <c r="BE1517" s="78" t="str">
        <f>REPLACE(INDEX(GroupVertices[Group], MATCH(Edges[[#This Row],[Vertex 1]],GroupVertices[Vertex],0)),1,1,"")</f>
        <v>EUTRAL</v>
      </c>
      <c r="BF1517" s="78" t="str">
        <f>REPLACE(INDEX(GroupVertices[Group], MATCH(Edges[[#This Row],[Vertex 2]],GroupVertices[Vertex],0)),1,1,"")</f>
        <v>OSITIVE</v>
      </c>
    </row>
    <row r="1518" spans="1:58" x14ac:dyDescent="0.25">
      <c r="A1518" s="64" t="s">
        <v>1173</v>
      </c>
      <c r="B1518" s="64" t="s">
        <v>1549</v>
      </c>
      <c r="C1518" s="65"/>
      <c r="D1518" s="66"/>
      <c r="E1518" s="67"/>
      <c r="F1518" s="68"/>
      <c r="G1518" s="65" t="str">
        <f>IF(Edges[[#This Row],[Vertex 1]]=Edges[[#This Row],[Vertex 2]],"HIDE","SHOW")</f>
        <v>SHOW</v>
      </c>
      <c r="H1518" s="69"/>
      <c r="I1518" s="70"/>
      <c r="J1518" s="70"/>
      <c r="K1518" s="34" t="s">
        <v>65</v>
      </c>
      <c r="L1518" s="77">
        <v>1518</v>
      </c>
      <c r="M1518" s="77"/>
      <c r="N1518" s="72"/>
      <c r="O1518" s="79" t="s">
        <v>1646</v>
      </c>
      <c r="P1518" s="81">
        <v>42854.397650462961</v>
      </c>
      <c r="Q1518" s="79" t="s">
        <v>2567</v>
      </c>
      <c r="R1518" s="82" t="s">
        <v>3702</v>
      </c>
      <c r="S1518" s="79" t="s">
        <v>4027</v>
      </c>
      <c r="T1518" s="79"/>
      <c r="U1518" s="79"/>
      <c r="V1518" s="82" t="s">
        <v>5477</v>
      </c>
      <c r="W1518" s="81">
        <v>42854.397650462961</v>
      </c>
      <c r="X1518" s="82" t="s">
        <v>7080</v>
      </c>
      <c r="Y1518" s="79"/>
      <c r="Z1518" s="79"/>
      <c r="AA1518" s="83" t="s">
        <v>9127</v>
      </c>
      <c r="AB1518" s="79"/>
      <c r="AC1518" s="79" t="b">
        <v>0</v>
      </c>
      <c r="AD1518" s="79">
        <v>0</v>
      </c>
      <c r="AE1518" s="83" t="s">
        <v>9915</v>
      </c>
      <c r="AF1518" s="79" t="b">
        <v>0</v>
      </c>
      <c r="AG1518" s="79" t="s">
        <v>9963</v>
      </c>
      <c r="AH1518" s="79"/>
      <c r="AI1518" s="83" t="s">
        <v>9915</v>
      </c>
      <c r="AJ1518" s="79" t="b">
        <v>0</v>
      </c>
      <c r="AK1518" s="79">
        <v>0</v>
      </c>
      <c r="AL1518" s="83" t="s">
        <v>9915</v>
      </c>
      <c r="AM1518" s="79" t="s">
        <v>10000</v>
      </c>
      <c r="AN1518" s="79" t="b">
        <v>0</v>
      </c>
      <c r="AO1518" s="83" t="s">
        <v>9127</v>
      </c>
      <c r="AP1518" s="79" t="s">
        <v>179</v>
      </c>
      <c r="AQ1518" s="79">
        <v>0</v>
      </c>
      <c r="AR1518" s="79">
        <v>0</v>
      </c>
      <c r="AS1518" s="79"/>
      <c r="AT1518" s="79"/>
      <c r="AU1518" s="79"/>
      <c r="AV1518" s="79"/>
      <c r="AW1518" s="79"/>
      <c r="AX1518" s="79"/>
      <c r="AY1518" s="79"/>
      <c r="AZ1518" s="79"/>
      <c r="BA1518">
        <v>2</v>
      </c>
      <c r="BB1518">
        <v>0</v>
      </c>
      <c r="BC1518" s="79" t="str">
        <f>IF(Edges[[#This Row],[Sentiment]]=0,"NEUTRAL",IF(Edges[[#This Row],[Sentiment]]=1,"POSITIVE",IF(Edges[[#This Row],[Sentiment]]=-1,"NEGATIVE")))</f>
        <v>NEUTRAL</v>
      </c>
      <c r="BD1518" s="79" t="str">
        <f>IF(Edges[[#This Row],[Vertex 1]]=Edges[[#This Row],[Vertex 2]],"HIDE","SHOW")</f>
        <v>SHOW</v>
      </c>
      <c r="BE1518" s="78" t="str">
        <f>REPLACE(INDEX(GroupVertices[Group], MATCH(Edges[[#This Row],[Vertex 1]],GroupVertices[Vertex],0)),1,1,"")</f>
        <v>EUTRAL</v>
      </c>
      <c r="BF1518" s="78" t="str">
        <f>REPLACE(INDEX(GroupVertices[Group], MATCH(Edges[[#This Row],[Vertex 2]],GroupVertices[Vertex],0)),1,1,"")</f>
        <v>eneral</v>
      </c>
    </row>
    <row r="1519" spans="1:58" x14ac:dyDescent="0.25">
      <c r="A1519" s="64" t="s">
        <v>1173</v>
      </c>
      <c r="B1519" s="64" t="s">
        <v>1549</v>
      </c>
      <c r="C1519" s="65"/>
      <c r="D1519" s="66"/>
      <c r="E1519" s="67"/>
      <c r="F1519" s="68"/>
      <c r="G1519" s="65" t="str">
        <f>IF(Edges[[#This Row],[Vertex 1]]=Edges[[#This Row],[Vertex 2]],"HIDE","SHOW")</f>
        <v>SHOW</v>
      </c>
      <c r="H1519" s="69"/>
      <c r="I1519" s="70"/>
      <c r="J1519" s="70"/>
      <c r="K1519" s="34" t="s">
        <v>65</v>
      </c>
      <c r="L1519" s="77">
        <v>1519</v>
      </c>
      <c r="M1519" s="77"/>
      <c r="N1519" s="72"/>
      <c r="O1519" s="79" t="s">
        <v>1646</v>
      </c>
      <c r="P1519" s="81">
        <v>42854.398368055554</v>
      </c>
      <c r="Q1519" s="79" t="s">
        <v>2568</v>
      </c>
      <c r="R1519" s="82" t="s">
        <v>3703</v>
      </c>
      <c r="S1519" s="79" t="s">
        <v>4027</v>
      </c>
      <c r="T1519" s="79"/>
      <c r="U1519" s="79"/>
      <c r="V1519" s="82" t="s">
        <v>5477</v>
      </c>
      <c r="W1519" s="81">
        <v>42854.398368055554</v>
      </c>
      <c r="X1519" s="82" t="s">
        <v>7081</v>
      </c>
      <c r="Y1519" s="79"/>
      <c r="Z1519" s="79"/>
      <c r="AA1519" s="83" t="s">
        <v>9128</v>
      </c>
      <c r="AB1519" s="79"/>
      <c r="AC1519" s="79" t="b">
        <v>0</v>
      </c>
      <c r="AD1519" s="79">
        <v>0</v>
      </c>
      <c r="AE1519" s="83" t="s">
        <v>9915</v>
      </c>
      <c r="AF1519" s="79" t="b">
        <v>0</v>
      </c>
      <c r="AG1519" s="79" t="s">
        <v>9963</v>
      </c>
      <c r="AH1519" s="79"/>
      <c r="AI1519" s="83" t="s">
        <v>9915</v>
      </c>
      <c r="AJ1519" s="79" t="b">
        <v>0</v>
      </c>
      <c r="AK1519" s="79">
        <v>0</v>
      </c>
      <c r="AL1519" s="83" t="s">
        <v>9915</v>
      </c>
      <c r="AM1519" s="79" t="s">
        <v>10000</v>
      </c>
      <c r="AN1519" s="79" t="b">
        <v>0</v>
      </c>
      <c r="AO1519" s="83" t="s">
        <v>9128</v>
      </c>
      <c r="AP1519" s="79" t="s">
        <v>179</v>
      </c>
      <c r="AQ1519" s="79">
        <v>0</v>
      </c>
      <c r="AR1519" s="79">
        <v>0</v>
      </c>
      <c r="AS1519" s="79"/>
      <c r="AT1519" s="79"/>
      <c r="AU1519" s="79"/>
      <c r="AV1519" s="79"/>
      <c r="AW1519" s="79"/>
      <c r="AX1519" s="79"/>
      <c r="AY1519" s="79"/>
      <c r="AZ1519" s="79"/>
      <c r="BA1519">
        <v>2</v>
      </c>
      <c r="BB1519">
        <v>0</v>
      </c>
      <c r="BC1519" s="79" t="str">
        <f>IF(Edges[[#This Row],[Sentiment]]=0,"NEUTRAL",IF(Edges[[#This Row],[Sentiment]]=1,"POSITIVE",IF(Edges[[#This Row],[Sentiment]]=-1,"NEGATIVE")))</f>
        <v>NEUTRAL</v>
      </c>
      <c r="BD1519" s="79" t="str">
        <f>IF(Edges[[#This Row],[Vertex 1]]=Edges[[#This Row],[Vertex 2]],"HIDE","SHOW")</f>
        <v>SHOW</v>
      </c>
      <c r="BE1519" s="78" t="str">
        <f>REPLACE(INDEX(GroupVertices[Group], MATCH(Edges[[#This Row],[Vertex 1]],GroupVertices[Vertex],0)),1,1,"")</f>
        <v>EUTRAL</v>
      </c>
      <c r="BF1519" s="78" t="str">
        <f>REPLACE(INDEX(GroupVertices[Group], MATCH(Edges[[#This Row],[Vertex 2]],GroupVertices[Vertex],0)),1,1,"")</f>
        <v>eneral</v>
      </c>
    </row>
    <row r="1520" spans="1:58" x14ac:dyDescent="0.25">
      <c r="A1520" s="64" t="s">
        <v>1174</v>
      </c>
      <c r="B1520" s="64" t="s">
        <v>1532</v>
      </c>
      <c r="C1520" s="65"/>
      <c r="D1520" s="66"/>
      <c r="E1520" s="67"/>
      <c r="F1520" s="68"/>
      <c r="G1520" s="65" t="str">
        <f>IF(Edges[[#This Row],[Vertex 1]]=Edges[[#This Row],[Vertex 2]],"HIDE","SHOW")</f>
        <v>SHOW</v>
      </c>
      <c r="H1520" s="69"/>
      <c r="I1520" s="70"/>
      <c r="J1520" s="70"/>
      <c r="K1520" s="34" t="s">
        <v>65</v>
      </c>
      <c r="L1520" s="77">
        <v>1520</v>
      </c>
      <c r="M1520" s="77"/>
      <c r="N1520" s="72"/>
      <c r="O1520" s="79" t="s">
        <v>1646</v>
      </c>
      <c r="P1520" s="81">
        <v>42854.400671296295</v>
      </c>
      <c r="Q1520" s="79" t="s">
        <v>2528</v>
      </c>
      <c r="R1520" s="82" t="s">
        <v>3293</v>
      </c>
      <c r="S1520" s="79" t="s">
        <v>4022</v>
      </c>
      <c r="T1520" s="79" t="s">
        <v>1544</v>
      </c>
      <c r="U1520" s="79"/>
      <c r="V1520" s="82" t="s">
        <v>5478</v>
      </c>
      <c r="W1520" s="81">
        <v>42854.400671296295</v>
      </c>
      <c r="X1520" s="82" t="s">
        <v>7082</v>
      </c>
      <c r="Y1520" s="79"/>
      <c r="Z1520" s="79"/>
      <c r="AA1520" s="83" t="s">
        <v>9129</v>
      </c>
      <c r="AB1520" s="79"/>
      <c r="AC1520" s="79" t="b">
        <v>0</v>
      </c>
      <c r="AD1520" s="79">
        <v>0</v>
      </c>
      <c r="AE1520" s="83" t="s">
        <v>9915</v>
      </c>
      <c r="AF1520" s="79" t="b">
        <v>0</v>
      </c>
      <c r="AG1520" s="79" t="s">
        <v>9963</v>
      </c>
      <c r="AH1520" s="79"/>
      <c r="AI1520" s="83" t="s">
        <v>9915</v>
      </c>
      <c r="AJ1520" s="79" t="b">
        <v>0</v>
      </c>
      <c r="AK1520" s="79">
        <v>7</v>
      </c>
      <c r="AL1520" s="83" t="s">
        <v>9842</v>
      </c>
      <c r="AM1520" s="79" t="s">
        <v>9994</v>
      </c>
      <c r="AN1520" s="79" t="b">
        <v>0</v>
      </c>
      <c r="AO1520" s="83" t="s">
        <v>9842</v>
      </c>
      <c r="AP1520" s="79" t="s">
        <v>179</v>
      </c>
      <c r="AQ1520" s="79">
        <v>0</v>
      </c>
      <c r="AR1520" s="79">
        <v>0</v>
      </c>
      <c r="AS1520" s="79"/>
      <c r="AT1520" s="79"/>
      <c r="AU1520" s="79"/>
      <c r="AV1520" s="79"/>
      <c r="AW1520" s="79"/>
      <c r="AX1520" s="79"/>
      <c r="AY1520" s="79"/>
      <c r="AZ1520" s="79"/>
      <c r="BA1520">
        <v>1</v>
      </c>
      <c r="BB1520">
        <v>0</v>
      </c>
      <c r="BC1520" s="79" t="str">
        <f>IF(Edges[[#This Row],[Sentiment]]=0,"NEUTRAL",IF(Edges[[#This Row],[Sentiment]]=1,"POSITIVE",IF(Edges[[#This Row],[Sentiment]]=-1,"NEGATIVE")))</f>
        <v>NEUTRAL</v>
      </c>
      <c r="BD1520" s="79" t="str">
        <f>IF(Edges[[#This Row],[Vertex 1]]=Edges[[#This Row],[Vertex 2]],"HIDE","SHOW")</f>
        <v>SHOW</v>
      </c>
      <c r="BE1520" s="78" t="str">
        <f>REPLACE(INDEX(GroupVertices[Group], MATCH(Edges[[#This Row],[Vertex 1]],GroupVertices[Vertex],0)),1,1,"")</f>
        <v>EUTRAL</v>
      </c>
      <c r="BF1520" s="78" t="str">
        <f>REPLACE(INDEX(GroupVertices[Group], MATCH(Edges[[#This Row],[Vertex 2]],GroupVertices[Vertex],0)),1,1,"")</f>
        <v>eneral</v>
      </c>
    </row>
    <row r="1521" spans="1:58" hidden="1" x14ac:dyDescent="0.25">
      <c r="A1521" s="64" t="s">
        <v>1175</v>
      </c>
      <c r="B1521" s="64" t="s">
        <v>1175</v>
      </c>
      <c r="C1521" s="65"/>
      <c r="D1521" s="66"/>
      <c r="E1521" s="67"/>
      <c r="F1521" s="68"/>
      <c r="G1521" s="65" t="str">
        <f>IF(Edges[[#This Row],[Vertex 1]]=Edges[[#This Row],[Vertex 2]],"HIDE","SHOW")</f>
        <v>HIDE</v>
      </c>
      <c r="H1521" s="69"/>
      <c r="I1521" s="70"/>
      <c r="J1521" s="70"/>
      <c r="K1521" s="34"/>
      <c r="L1521" s="77"/>
      <c r="M1521" s="77"/>
      <c r="N1521" s="72"/>
      <c r="O1521" s="79" t="s">
        <v>179</v>
      </c>
      <c r="P1521" s="81">
        <v>42854.403634259259</v>
      </c>
      <c r="Q1521" s="79" t="s">
        <v>2569</v>
      </c>
      <c r="R1521" s="82" t="s">
        <v>3293</v>
      </c>
      <c r="S1521" s="79" t="s">
        <v>4022</v>
      </c>
      <c r="T1521" s="79"/>
      <c r="U1521" s="79"/>
      <c r="V1521" s="82" t="s">
        <v>5479</v>
      </c>
      <c r="W1521" s="81">
        <v>42854.403634259259</v>
      </c>
      <c r="X1521" s="82" t="s">
        <v>7083</v>
      </c>
      <c r="Y1521" s="79"/>
      <c r="Z1521" s="79"/>
      <c r="AA1521" s="83" t="s">
        <v>9130</v>
      </c>
      <c r="AB1521" s="79"/>
      <c r="AC1521" s="79" t="b">
        <v>0</v>
      </c>
      <c r="AD1521" s="79">
        <v>0</v>
      </c>
      <c r="AE1521" s="83" t="s">
        <v>9915</v>
      </c>
      <c r="AF1521" s="79" t="b">
        <v>0</v>
      </c>
      <c r="AG1521" s="79" t="s">
        <v>9963</v>
      </c>
      <c r="AH1521" s="79"/>
      <c r="AI1521" s="83" t="s">
        <v>9915</v>
      </c>
      <c r="AJ1521" s="79" t="b">
        <v>0</v>
      </c>
      <c r="AK1521" s="79">
        <v>0</v>
      </c>
      <c r="AL1521" s="83" t="s">
        <v>9915</v>
      </c>
      <c r="AM1521" s="79" t="s">
        <v>9990</v>
      </c>
      <c r="AN1521" s="79" t="b">
        <v>0</v>
      </c>
      <c r="AO1521" s="83" t="s">
        <v>9130</v>
      </c>
      <c r="AP1521" s="79" t="s">
        <v>179</v>
      </c>
      <c r="AQ1521" s="79">
        <v>0</v>
      </c>
      <c r="AR1521" s="79">
        <v>0</v>
      </c>
      <c r="AS1521" s="79"/>
      <c r="AT1521" s="79"/>
      <c r="AU1521" s="79"/>
      <c r="AV1521" s="79"/>
      <c r="AW1521" s="79"/>
      <c r="AX1521" s="79"/>
      <c r="AY1521" s="79"/>
      <c r="AZ1521" s="79"/>
      <c r="BA1521">
        <v>1</v>
      </c>
      <c r="BB1521">
        <v>0</v>
      </c>
      <c r="BC1521" s="79" t="str">
        <f>IF(Edges[[#This Row],[Sentiment]]=0,"NEUTRAL",IF(Edges[[#This Row],[Sentiment]]=1,"POSITIVE",IF(Edges[[#This Row],[Sentiment]]=-1,"NEGATIVE")))</f>
        <v>NEUTRAL</v>
      </c>
      <c r="BD1521" s="79" t="str">
        <f>IF(Edges[[#This Row],[Vertex 1]]=Edges[[#This Row],[Vertex 2]],"HIDE","SHOW")</f>
        <v>HIDE</v>
      </c>
      <c r="BE1521" s="124" t="e">
        <f>REPLACE(INDEX(GroupVertices[Group], MATCH(Edges[[#This Row],[Vertex 1]],GroupVertices[Vertex],0)),1,1,"")</f>
        <v>#N/A</v>
      </c>
      <c r="BF1521" s="124" t="e">
        <f>REPLACE(INDEX(GroupVertices[Group], MATCH(Edges[[#This Row],[Vertex 2]],GroupVertices[Vertex],0)),1,1,"")</f>
        <v>#N/A</v>
      </c>
    </row>
    <row r="1522" spans="1:58" x14ac:dyDescent="0.25">
      <c r="A1522" s="64" t="s">
        <v>1176</v>
      </c>
      <c r="B1522" s="64" t="s">
        <v>1618</v>
      </c>
      <c r="C1522" s="65"/>
      <c r="D1522" s="66"/>
      <c r="E1522" s="67"/>
      <c r="F1522" s="68"/>
      <c r="G1522" s="65" t="str">
        <f>IF(Edges[[#This Row],[Vertex 1]]=Edges[[#This Row],[Vertex 2]],"HIDE","SHOW")</f>
        <v>SHOW</v>
      </c>
      <c r="H1522" s="69"/>
      <c r="I1522" s="70"/>
      <c r="J1522" s="70"/>
      <c r="K1522" s="34" t="s">
        <v>65</v>
      </c>
      <c r="L1522" s="77">
        <v>1522</v>
      </c>
      <c r="M1522" s="77"/>
      <c r="N1522" s="72"/>
      <c r="O1522" s="79" t="s">
        <v>1647</v>
      </c>
      <c r="P1522" s="81">
        <v>42853.573854166665</v>
      </c>
      <c r="Q1522" s="79" t="s">
        <v>2570</v>
      </c>
      <c r="R1522" s="79"/>
      <c r="S1522" s="79"/>
      <c r="T1522" s="79"/>
      <c r="U1522" s="79"/>
      <c r="V1522" s="82" t="s">
        <v>5480</v>
      </c>
      <c r="W1522" s="81">
        <v>42853.573854166665</v>
      </c>
      <c r="X1522" s="82" t="s">
        <v>7084</v>
      </c>
      <c r="Y1522" s="79"/>
      <c r="Z1522" s="79"/>
      <c r="AA1522" s="83" t="s">
        <v>9131</v>
      </c>
      <c r="AB1522" s="79"/>
      <c r="AC1522" s="79" t="b">
        <v>0</v>
      </c>
      <c r="AD1522" s="79">
        <v>0</v>
      </c>
      <c r="AE1522" s="83" t="s">
        <v>9945</v>
      </c>
      <c r="AF1522" s="79" t="b">
        <v>0</v>
      </c>
      <c r="AG1522" s="79" t="s">
        <v>9963</v>
      </c>
      <c r="AH1522" s="79"/>
      <c r="AI1522" s="83" t="s">
        <v>9915</v>
      </c>
      <c r="AJ1522" s="79" t="b">
        <v>0</v>
      </c>
      <c r="AK1522" s="79">
        <v>0</v>
      </c>
      <c r="AL1522" s="83" t="s">
        <v>9915</v>
      </c>
      <c r="AM1522" s="79" t="s">
        <v>10069</v>
      </c>
      <c r="AN1522" s="79" t="b">
        <v>0</v>
      </c>
      <c r="AO1522" s="83" t="s">
        <v>9131</v>
      </c>
      <c r="AP1522" s="79" t="s">
        <v>179</v>
      </c>
      <c r="AQ1522" s="79">
        <v>0</v>
      </c>
      <c r="AR1522" s="79">
        <v>0</v>
      </c>
      <c r="AS1522" s="79"/>
      <c r="AT1522" s="79"/>
      <c r="AU1522" s="79"/>
      <c r="AV1522" s="79"/>
      <c r="AW1522" s="79"/>
      <c r="AX1522" s="79"/>
      <c r="AY1522" s="79"/>
      <c r="AZ1522" s="79"/>
      <c r="BA1522">
        <v>1</v>
      </c>
      <c r="BB1522">
        <v>0</v>
      </c>
      <c r="BC1522" s="79" t="str">
        <f>IF(Edges[[#This Row],[Sentiment]]=0,"NEUTRAL",IF(Edges[[#This Row],[Sentiment]]=1,"POSITIVE",IF(Edges[[#This Row],[Sentiment]]=-1,"NEGATIVE")))</f>
        <v>NEUTRAL</v>
      </c>
      <c r="BD1522" s="79" t="str">
        <f>IF(Edges[[#This Row],[Vertex 1]]=Edges[[#This Row],[Vertex 2]],"HIDE","SHOW")</f>
        <v>SHOW</v>
      </c>
      <c r="BE1522" s="78" t="str">
        <f>REPLACE(INDEX(GroupVertices[Group], MATCH(Edges[[#This Row],[Vertex 1]],GroupVertices[Vertex],0)),1,1,"")</f>
        <v>eneral</v>
      </c>
      <c r="BF1522" s="78" t="str">
        <f>REPLACE(INDEX(GroupVertices[Group], MATCH(Edges[[#This Row],[Vertex 2]],GroupVertices[Vertex],0)),1,1,"")</f>
        <v>EUTRAL</v>
      </c>
    </row>
    <row r="1523" spans="1:58" x14ac:dyDescent="0.25">
      <c r="A1523" s="64" t="s">
        <v>1176</v>
      </c>
      <c r="B1523" s="64" t="s">
        <v>1619</v>
      </c>
      <c r="C1523" s="65"/>
      <c r="D1523" s="66"/>
      <c r="E1523" s="67"/>
      <c r="F1523" s="68"/>
      <c r="G1523" s="65" t="str">
        <f>IF(Edges[[#This Row],[Vertex 1]]=Edges[[#This Row],[Vertex 2]],"HIDE","SHOW")</f>
        <v>SHOW</v>
      </c>
      <c r="H1523" s="69"/>
      <c r="I1523" s="70"/>
      <c r="J1523" s="70"/>
      <c r="K1523" s="34" t="s">
        <v>65</v>
      </c>
      <c r="L1523" s="77">
        <v>1523</v>
      </c>
      <c r="M1523" s="77"/>
      <c r="N1523" s="72"/>
      <c r="O1523" s="79" t="s">
        <v>1647</v>
      </c>
      <c r="P1523" s="81">
        <v>42854.40421296296</v>
      </c>
      <c r="Q1523" s="79" t="s">
        <v>2571</v>
      </c>
      <c r="R1523" s="79"/>
      <c r="S1523" s="79"/>
      <c r="T1523" s="79"/>
      <c r="U1523" s="79"/>
      <c r="V1523" s="82" t="s">
        <v>5480</v>
      </c>
      <c r="W1523" s="81">
        <v>42854.40421296296</v>
      </c>
      <c r="X1523" s="82" t="s">
        <v>7085</v>
      </c>
      <c r="Y1523" s="79"/>
      <c r="Z1523" s="79"/>
      <c r="AA1523" s="83" t="s">
        <v>9132</v>
      </c>
      <c r="AB1523" s="83" t="s">
        <v>9902</v>
      </c>
      <c r="AC1523" s="79" t="b">
        <v>0</v>
      </c>
      <c r="AD1523" s="79">
        <v>0</v>
      </c>
      <c r="AE1523" s="83" t="s">
        <v>9925</v>
      </c>
      <c r="AF1523" s="79" t="b">
        <v>0</v>
      </c>
      <c r="AG1523" s="79" t="s">
        <v>9963</v>
      </c>
      <c r="AH1523" s="79"/>
      <c r="AI1523" s="83" t="s">
        <v>9915</v>
      </c>
      <c r="AJ1523" s="79" t="b">
        <v>0</v>
      </c>
      <c r="AK1523" s="79">
        <v>0</v>
      </c>
      <c r="AL1523" s="83" t="s">
        <v>9915</v>
      </c>
      <c r="AM1523" s="79" t="s">
        <v>10069</v>
      </c>
      <c r="AN1523" s="79" t="b">
        <v>0</v>
      </c>
      <c r="AO1523" s="83" t="s">
        <v>9902</v>
      </c>
      <c r="AP1523" s="79" t="s">
        <v>179</v>
      </c>
      <c r="AQ1523" s="79">
        <v>0</v>
      </c>
      <c r="AR1523" s="79">
        <v>0</v>
      </c>
      <c r="AS1523" s="79"/>
      <c r="AT1523" s="79"/>
      <c r="AU1523" s="79"/>
      <c r="AV1523" s="79"/>
      <c r="AW1523" s="79"/>
      <c r="AX1523" s="79"/>
      <c r="AY1523" s="79"/>
      <c r="AZ1523" s="79"/>
      <c r="BA1523">
        <v>1</v>
      </c>
      <c r="BB1523">
        <v>0</v>
      </c>
      <c r="BC1523" s="79" t="str">
        <f>IF(Edges[[#This Row],[Sentiment]]=0,"NEUTRAL",IF(Edges[[#This Row],[Sentiment]]=1,"POSITIVE",IF(Edges[[#This Row],[Sentiment]]=-1,"NEGATIVE")))</f>
        <v>NEUTRAL</v>
      </c>
      <c r="BD1523" s="79" t="str">
        <f>IF(Edges[[#This Row],[Vertex 1]]=Edges[[#This Row],[Vertex 2]],"HIDE","SHOW")</f>
        <v>SHOW</v>
      </c>
      <c r="BE1523" s="78" t="str">
        <f>REPLACE(INDEX(GroupVertices[Group], MATCH(Edges[[#This Row],[Vertex 1]],GroupVertices[Vertex],0)),1,1,"")</f>
        <v>eneral</v>
      </c>
      <c r="BF1523" s="78" t="str">
        <f>REPLACE(INDEX(GroupVertices[Group], MATCH(Edges[[#This Row],[Vertex 2]],GroupVertices[Vertex],0)),1,1,"")</f>
        <v>EUTRAL</v>
      </c>
    </row>
    <row r="1524" spans="1:58" hidden="1" x14ac:dyDescent="0.25">
      <c r="A1524" s="64" t="s">
        <v>1177</v>
      </c>
      <c r="B1524" s="64" t="s">
        <v>1177</v>
      </c>
      <c r="C1524" s="65"/>
      <c r="D1524" s="66"/>
      <c r="E1524" s="67"/>
      <c r="F1524" s="68"/>
      <c r="G1524" s="65" t="str">
        <f>IF(Edges[[#This Row],[Vertex 1]]=Edges[[#This Row],[Vertex 2]],"HIDE","SHOW")</f>
        <v>HIDE</v>
      </c>
      <c r="H1524" s="69"/>
      <c r="I1524" s="70"/>
      <c r="J1524" s="70"/>
      <c r="K1524" s="34"/>
      <c r="L1524" s="77"/>
      <c r="M1524" s="77"/>
      <c r="N1524" s="72"/>
      <c r="O1524" s="79" t="s">
        <v>179</v>
      </c>
      <c r="P1524" s="81">
        <v>42823.286296296297</v>
      </c>
      <c r="Q1524" s="79" t="s">
        <v>2572</v>
      </c>
      <c r="R1524" s="82" t="s">
        <v>3704</v>
      </c>
      <c r="S1524" s="79" t="s">
        <v>4166</v>
      </c>
      <c r="T1524" s="79"/>
      <c r="U1524" s="79"/>
      <c r="V1524" s="82" t="s">
        <v>5481</v>
      </c>
      <c r="W1524" s="81">
        <v>42823.286296296297</v>
      </c>
      <c r="X1524" s="82" t="s">
        <v>7086</v>
      </c>
      <c r="Y1524" s="79"/>
      <c r="Z1524" s="79"/>
      <c r="AA1524" s="83" t="s">
        <v>9133</v>
      </c>
      <c r="AB1524" s="79"/>
      <c r="AC1524" s="79" t="b">
        <v>0</v>
      </c>
      <c r="AD1524" s="79">
        <v>37</v>
      </c>
      <c r="AE1524" s="83" t="s">
        <v>9915</v>
      </c>
      <c r="AF1524" s="79" t="b">
        <v>0</v>
      </c>
      <c r="AG1524" s="79" t="s">
        <v>9963</v>
      </c>
      <c r="AH1524" s="79"/>
      <c r="AI1524" s="83" t="s">
        <v>9915</v>
      </c>
      <c r="AJ1524" s="79" t="b">
        <v>0</v>
      </c>
      <c r="AK1524" s="79">
        <v>8</v>
      </c>
      <c r="AL1524" s="83" t="s">
        <v>9915</v>
      </c>
      <c r="AM1524" s="79" t="s">
        <v>9991</v>
      </c>
      <c r="AN1524" s="79" t="b">
        <v>0</v>
      </c>
      <c r="AO1524" s="83" t="s">
        <v>9133</v>
      </c>
      <c r="AP1524" s="79" t="s">
        <v>10099</v>
      </c>
      <c r="AQ1524" s="79">
        <v>0</v>
      </c>
      <c r="AR1524" s="79">
        <v>0</v>
      </c>
      <c r="AS1524" s="79"/>
      <c r="AT1524" s="79"/>
      <c r="AU1524" s="79"/>
      <c r="AV1524" s="79"/>
      <c r="AW1524" s="79"/>
      <c r="AX1524" s="79"/>
      <c r="AY1524" s="79"/>
      <c r="AZ1524" s="79"/>
      <c r="BA1524">
        <v>1</v>
      </c>
      <c r="BB1524">
        <v>0</v>
      </c>
      <c r="BC1524" s="79" t="str">
        <f>IF(Edges[[#This Row],[Sentiment]]=0,"NEUTRAL",IF(Edges[[#This Row],[Sentiment]]=1,"POSITIVE",IF(Edges[[#This Row],[Sentiment]]=-1,"NEGATIVE")))</f>
        <v>NEUTRAL</v>
      </c>
      <c r="BD1524" s="79" t="str">
        <f>IF(Edges[[#This Row],[Vertex 1]]=Edges[[#This Row],[Vertex 2]],"HIDE","SHOW")</f>
        <v>HIDE</v>
      </c>
      <c r="BE1524" s="124" t="str">
        <f>REPLACE(INDEX(GroupVertices[Group], MATCH(Edges[[#This Row],[Vertex 1]],GroupVertices[Vertex],0)),1,1,"")</f>
        <v>EUTRAL</v>
      </c>
      <c r="BF1524" s="124" t="str">
        <f>REPLACE(INDEX(GroupVertices[Group], MATCH(Edges[[#This Row],[Vertex 2]],GroupVertices[Vertex],0)),1,1,"")</f>
        <v>EUTRAL</v>
      </c>
    </row>
    <row r="1525" spans="1:58" x14ac:dyDescent="0.25">
      <c r="A1525" s="64" t="s">
        <v>1178</v>
      </c>
      <c r="B1525" s="64" t="s">
        <v>1177</v>
      </c>
      <c r="C1525" s="65"/>
      <c r="D1525" s="66"/>
      <c r="E1525" s="67"/>
      <c r="F1525" s="68"/>
      <c r="G1525" s="65" t="str">
        <f>IF(Edges[[#This Row],[Vertex 1]]=Edges[[#This Row],[Vertex 2]],"HIDE","SHOW")</f>
        <v>SHOW</v>
      </c>
      <c r="H1525" s="69"/>
      <c r="I1525" s="70"/>
      <c r="J1525" s="70"/>
      <c r="K1525" s="34" t="s">
        <v>65</v>
      </c>
      <c r="L1525" s="77">
        <v>1525</v>
      </c>
      <c r="M1525" s="77"/>
      <c r="N1525" s="72"/>
      <c r="O1525" s="79" t="s">
        <v>1646</v>
      </c>
      <c r="P1525" s="81">
        <v>42854.408715277779</v>
      </c>
      <c r="Q1525" s="79" t="s">
        <v>2573</v>
      </c>
      <c r="R1525" s="79"/>
      <c r="S1525" s="79"/>
      <c r="T1525" s="79"/>
      <c r="U1525" s="79"/>
      <c r="V1525" s="82" t="s">
        <v>5482</v>
      </c>
      <c r="W1525" s="81">
        <v>42854.408715277779</v>
      </c>
      <c r="X1525" s="82" t="s">
        <v>7087</v>
      </c>
      <c r="Y1525" s="79"/>
      <c r="Z1525" s="79"/>
      <c r="AA1525" s="83" t="s">
        <v>9134</v>
      </c>
      <c r="AB1525" s="79"/>
      <c r="AC1525" s="79" t="b">
        <v>0</v>
      </c>
      <c r="AD1525" s="79">
        <v>0</v>
      </c>
      <c r="AE1525" s="83" t="s">
        <v>9915</v>
      </c>
      <c r="AF1525" s="79" t="b">
        <v>0</v>
      </c>
      <c r="AG1525" s="79" t="s">
        <v>9963</v>
      </c>
      <c r="AH1525" s="79"/>
      <c r="AI1525" s="83" t="s">
        <v>9915</v>
      </c>
      <c r="AJ1525" s="79" t="b">
        <v>0</v>
      </c>
      <c r="AK1525" s="79">
        <v>8</v>
      </c>
      <c r="AL1525" s="83" t="s">
        <v>9133</v>
      </c>
      <c r="AM1525" s="79" t="s">
        <v>9990</v>
      </c>
      <c r="AN1525" s="79" t="b">
        <v>0</v>
      </c>
      <c r="AO1525" s="83" t="s">
        <v>9133</v>
      </c>
      <c r="AP1525" s="79" t="s">
        <v>179</v>
      </c>
      <c r="AQ1525" s="79">
        <v>0</v>
      </c>
      <c r="AR1525" s="79">
        <v>0</v>
      </c>
      <c r="AS1525" s="79"/>
      <c r="AT1525" s="79"/>
      <c r="AU1525" s="79"/>
      <c r="AV1525" s="79"/>
      <c r="AW1525" s="79"/>
      <c r="AX1525" s="79"/>
      <c r="AY1525" s="79"/>
      <c r="AZ1525" s="79"/>
      <c r="BA1525">
        <v>1</v>
      </c>
      <c r="BB1525">
        <v>0</v>
      </c>
      <c r="BC1525" s="79" t="str">
        <f>IF(Edges[[#This Row],[Sentiment]]=0,"NEUTRAL",IF(Edges[[#This Row],[Sentiment]]=1,"POSITIVE",IF(Edges[[#This Row],[Sentiment]]=-1,"NEGATIVE")))</f>
        <v>NEUTRAL</v>
      </c>
      <c r="BD1525" s="79" t="str">
        <f>IF(Edges[[#This Row],[Vertex 1]]=Edges[[#This Row],[Vertex 2]],"HIDE","SHOW")</f>
        <v>SHOW</v>
      </c>
      <c r="BE1525" s="78" t="str">
        <f>REPLACE(INDEX(GroupVertices[Group], MATCH(Edges[[#This Row],[Vertex 1]],GroupVertices[Vertex],0)),1,1,"")</f>
        <v>EUTRAL</v>
      </c>
      <c r="BF1525" s="78" t="str">
        <f>REPLACE(INDEX(GroupVertices[Group], MATCH(Edges[[#This Row],[Vertex 2]],GroupVertices[Vertex],0)),1,1,"")</f>
        <v>EUTRAL</v>
      </c>
    </row>
    <row r="1526" spans="1:58" hidden="1" x14ac:dyDescent="0.25">
      <c r="A1526" s="64" t="s">
        <v>1179</v>
      </c>
      <c r="B1526" s="64" t="s">
        <v>1179</v>
      </c>
      <c r="C1526" s="65"/>
      <c r="D1526" s="66"/>
      <c r="E1526" s="67"/>
      <c r="F1526" s="68"/>
      <c r="G1526" s="65" t="str">
        <f>IF(Edges[[#This Row],[Vertex 1]]=Edges[[#This Row],[Vertex 2]],"HIDE","SHOW")</f>
        <v>HIDE</v>
      </c>
      <c r="H1526" s="69"/>
      <c r="I1526" s="70"/>
      <c r="J1526" s="70"/>
      <c r="K1526" s="34"/>
      <c r="L1526" s="77"/>
      <c r="M1526" s="77"/>
      <c r="N1526" s="72"/>
      <c r="O1526" s="79" t="s">
        <v>179</v>
      </c>
      <c r="P1526" s="81">
        <v>42851.743043981478</v>
      </c>
      <c r="Q1526" s="79" t="s">
        <v>2574</v>
      </c>
      <c r="R1526" s="79"/>
      <c r="S1526" s="79"/>
      <c r="T1526" s="79" t="s">
        <v>4403</v>
      </c>
      <c r="U1526" s="82" t="s">
        <v>4659</v>
      </c>
      <c r="V1526" s="82" t="s">
        <v>4659</v>
      </c>
      <c r="W1526" s="81">
        <v>42851.743043981478</v>
      </c>
      <c r="X1526" s="82" t="s">
        <v>7088</v>
      </c>
      <c r="Y1526" s="79"/>
      <c r="Z1526" s="79"/>
      <c r="AA1526" s="83" t="s">
        <v>9135</v>
      </c>
      <c r="AB1526" s="79"/>
      <c r="AC1526" s="79" t="b">
        <v>0</v>
      </c>
      <c r="AD1526" s="79">
        <v>0</v>
      </c>
      <c r="AE1526" s="83" t="s">
        <v>9915</v>
      </c>
      <c r="AF1526" s="79" t="b">
        <v>0</v>
      </c>
      <c r="AG1526" s="79" t="s">
        <v>9963</v>
      </c>
      <c r="AH1526" s="79"/>
      <c r="AI1526" s="83" t="s">
        <v>9915</v>
      </c>
      <c r="AJ1526" s="79" t="b">
        <v>0</v>
      </c>
      <c r="AK1526" s="79">
        <v>0</v>
      </c>
      <c r="AL1526" s="83" t="s">
        <v>9915</v>
      </c>
      <c r="AM1526" s="79" t="s">
        <v>9998</v>
      </c>
      <c r="AN1526" s="79" t="b">
        <v>0</v>
      </c>
      <c r="AO1526" s="83" t="s">
        <v>9135</v>
      </c>
      <c r="AP1526" s="79" t="s">
        <v>179</v>
      </c>
      <c r="AQ1526" s="79">
        <v>0</v>
      </c>
      <c r="AR1526" s="79">
        <v>0</v>
      </c>
      <c r="AS1526" s="79"/>
      <c r="AT1526" s="79"/>
      <c r="AU1526" s="79"/>
      <c r="AV1526" s="79"/>
      <c r="AW1526" s="79"/>
      <c r="AX1526" s="79"/>
      <c r="AY1526" s="79"/>
      <c r="AZ1526" s="79"/>
      <c r="BA1526">
        <v>3</v>
      </c>
      <c r="BB1526">
        <v>0</v>
      </c>
      <c r="BC1526" s="79" t="str">
        <f>IF(Edges[[#This Row],[Sentiment]]=0,"NEUTRAL",IF(Edges[[#This Row],[Sentiment]]=1,"POSITIVE",IF(Edges[[#This Row],[Sentiment]]=-1,"NEGATIVE")))</f>
        <v>NEUTRAL</v>
      </c>
      <c r="BD1526" s="79" t="str">
        <f>IF(Edges[[#This Row],[Vertex 1]]=Edges[[#This Row],[Vertex 2]],"HIDE","SHOW")</f>
        <v>HIDE</v>
      </c>
      <c r="BE1526" s="124" t="e">
        <f>REPLACE(INDEX(GroupVertices[Group], MATCH(Edges[[#This Row],[Vertex 1]],GroupVertices[Vertex],0)),1,1,"")</f>
        <v>#N/A</v>
      </c>
      <c r="BF1526" s="124" t="e">
        <f>REPLACE(INDEX(GroupVertices[Group], MATCH(Edges[[#This Row],[Vertex 2]],GroupVertices[Vertex],0)),1,1,"")</f>
        <v>#N/A</v>
      </c>
    </row>
    <row r="1527" spans="1:58" hidden="1" x14ac:dyDescent="0.25">
      <c r="A1527" s="64" t="s">
        <v>1179</v>
      </c>
      <c r="B1527" s="64" t="s">
        <v>1179</v>
      </c>
      <c r="C1527" s="65"/>
      <c r="D1527" s="66"/>
      <c r="E1527" s="67"/>
      <c r="F1527" s="68"/>
      <c r="G1527" s="65" t="str">
        <f>IF(Edges[[#This Row],[Vertex 1]]=Edges[[#This Row],[Vertex 2]],"HIDE","SHOW")</f>
        <v>HIDE</v>
      </c>
      <c r="H1527" s="69"/>
      <c r="I1527" s="70"/>
      <c r="J1527" s="70"/>
      <c r="K1527" s="34"/>
      <c r="L1527" s="77"/>
      <c r="M1527" s="77"/>
      <c r="N1527" s="72"/>
      <c r="O1527" s="79" t="s">
        <v>179</v>
      </c>
      <c r="P1527" s="81">
        <v>42853.159861111111</v>
      </c>
      <c r="Q1527" s="79" t="s">
        <v>2575</v>
      </c>
      <c r="R1527" s="79"/>
      <c r="S1527" s="79"/>
      <c r="T1527" s="79" t="s">
        <v>4403</v>
      </c>
      <c r="U1527" s="82" t="s">
        <v>4660</v>
      </c>
      <c r="V1527" s="82" t="s">
        <v>4660</v>
      </c>
      <c r="W1527" s="81">
        <v>42853.159861111111</v>
      </c>
      <c r="X1527" s="82" t="s">
        <v>7089</v>
      </c>
      <c r="Y1527" s="79"/>
      <c r="Z1527" s="79"/>
      <c r="AA1527" s="83" t="s">
        <v>9136</v>
      </c>
      <c r="AB1527" s="79"/>
      <c r="AC1527" s="79" t="b">
        <v>0</v>
      </c>
      <c r="AD1527" s="79">
        <v>0</v>
      </c>
      <c r="AE1527" s="83" t="s">
        <v>9915</v>
      </c>
      <c r="AF1527" s="79" t="b">
        <v>0</v>
      </c>
      <c r="AG1527" s="79" t="s">
        <v>9963</v>
      </c>
      <c r="AH1527" s="79"/>
      <c r="AI1527" s="83" t="s">
        <v>9915</v>
      </c>
      <c r="AJ1527" s="79" t="b">
        <v>0</v>
      </c>
      <c r="AK1527" s="79">
        <v>0</v>
      </c>
      <c r="AL1527" s="83" t="s">
        <v>9915</v>
      </c>
      <c r="AM1527" s="79" t="s">
        <v>9998</v>
      </c>
      <c r="AN1527" s="79" t="b">
        <v>0</v>
      </c>
      <c r="AO1527" s="83" t="s">
        <v>9136</v>
      </c>
      <c r="AP1527" s="79" t="s">
        <v>179</v>
      </c>
      <c r="AQ1527" s="79">
        <v>0</v>
      </c>
      <c r="AR1527" s="79">
        <v>0</v>
      </c>
      <c r="AS1527" s="79"/>
      <c r="AT1527" s="79"/>
      <c r="AU1527" s="79"/>
      <c r="AV1527" s="79"/>
      <c r="AW1527" s="79"/>
      <c r="AX1527" s="79"/>
      <c r="AY1527" s="79"/>
      <c r="AZ1527" s="79"/>
      <c r="BA1527">
        <v>3</v>
      </c>
      <c r="BB1527">
        <v>0</v>
      </c>
      <c r="BC1527" s="79" t="str">
        <f>IF(Edges[[#This Row],[Sentiment]]=0,"NEUTRAL",IF(Edges[[#This Row],[Sentiment]]=1,"POSITIVE",IF(Edges[[#This Row],[Sentiment]]=-1,"NEGATIVE")))</f>
        <v>NEUTRAL</v>
      </c>
      <c r="BD1527" s="79" t="str">
        <f>IF(Edges[[#This Row],[Vertex 1]]=Edges[[#This Row],[Vertex 2]],"HIDE","SHOW")</f>
        <v>HIDE</v>
      </c>
      <c r="BE1527" s="124" t="e">
        <f>REPLACE(INDEX(GroupVertices[Group], MATCH(Edges[[#This Row],[Vertex 1]],GroupVertices[Vertex],0)),1,1,"")</f>
        <v>#N/A</v>
      </c>
      <c r="BF1527" s="124" t="e">
        <f>REPLACE(INDEX(GroupVertices[Group], MATCH(Edges[[#This Row],[Vertex 2]],GroupVertices[Vertex],0)),1,1,"")</f>
        <v>#N/A</v>
      </c>
    </row>
    <row r="1528" spans="1:58" hidden="1" x14ac:dyDescent="0.25">
      <c r="A1528" s="64" t="s">
        <v>1179</v>
      </c>
      <c r="B1528" s="64" t="s">
        <v>1179</v>
      </c>
      <c r="C1528" s="65"/>
      <c r="D1528" s="66"/>
      <c r="E1528" s="67"/>
      <c r="F1528" s="68"/>
      <c r="G1528" s="65" t="str">
        <f>IF(Edges[[#This Row],[Vertex 1]]=Edges[[#This Row],[Vertex 2]],"HIDE","SHOW")</f>
        <v>HIDE</v>
      </c>
      <c r="H1528" s="69"/>
      <c r="I1528" s="70"/>
      <c r="J1528" s="70"/>
      <c r="K1528" s="34"/>
      <c r="L1528" s="77"/>
      <c r="M1528" s="77"/>
      <c r="N1528" s="72"/>
      <c r="O1528" s="79" t="s">
        <v>179</v>
      </c>
      <c r="P1528" s="81">
        <v>42854.413449074076</v>
      </c>
      <c r="Q1528" s="79" t="s">
        <v>2576</v>
      </c>
      <c r="R1528" s="79"/>
      <c r="S1528" s="79"/>
      <c r="T1528" s="79" t="s">
        <v>4403</v>
      </c>
      <c r="U1528" s="82" t="s">
        <v>4661</v>
      </c>
      <c r="V1528" s="82" t="s">
        <v>4661</v>
      </c>
      <c r="W1528" s="81">
        <v>42854.413449074076</v>
      </c>
      <c r="X1528" s="82" t="s">
        <v>7090</v>
      </c>
      <c r="Y1528" s="79"/>
      <c r="Z1528" s="79"/>
      <c r="AA1528" s="83" t="s">
        <v>9137</v>
      </c>
      <c r="AB1528" s="79"/>
      <c r="AC1528" s="79" t="b">
        <v>0</v>
      </c>
      <c r="AD1528" s="79">
        <v>0</v>
      </c>
      <c r="AE1528" s="83" t="s">
        <v>9915</v>
      </c>
      <c r="AF1528" s="79" t="b">
        <v>0</v>
      </c>
      <c r="AG1528" s="79" t="s">
        <v>9963</v>
      </c>
      <c r="AH1528" s="79"/>
      <c r="AI1528" s="83" t="s">
        <v>9915</v>
      </c>
      <c r="AJ1528" s="79" t="b">
        <v>0</v>
      </c>
      <c r="AK1528" s="79">
        <v>0</v>
      </c>
      <c r="AL1528" s="83" t="s">
        <v>9915</v>
      </c>
      <c r="AM1528" s="79" t="s">
        <v>9998</v>
      </c>
      <c r="AN1528" s="79" t="b">
        <v>0</v>
      </c>
      <c r="AO1528" s="83" t="s">
        <v>9137</v>
      </c>
      <c r="AP1528" s="79" t="s">
        <v>179</v>
      </c>
      <c r="AQ1528" s="79">
        <v>0</v>
      </c>
      <c r="AR1528" s="79">
        <v>0</v>
      </c>
      <c r="AS1528" s="79"/>
      <c r="AT1528" s="79"/>
      <c r="AU1528" s="79"/>
      <c r="AV1528" s="79"/>
      <c r="AW1528" s="79"/>
      <c r="AX1528" s="79"/>
      <c r="AY1528" s="79"/>
      <c r="AZ1528" s="79"/>
      <c r="BA1528">
        <v>3</v>
      </c>
      <c r="BB1528">
        <v>0</v>
      </c>
      <c r="BC1528" s="79" t="str">
        <f>IF(Edges[[#This Row],[Sentiment]]=0,"NEUTRAL",IF(Edges[[#This Row],[Sentiment]]=1,"POSITIVE",IF(Edges[[#This Row],[Sentiment]]=-1,"NEGATIVE")))</f>
        <v>NEUTRAL</v>
      </c>
      <c r="BD1528" s="79" t="str">
        <f>IF(Edges[[#This Row],[Vertex 1]]=Edges[[#This Row],[Vertex 2]],"HIDE","SHOW")</f>
        <v>HIDE</v>
      </c>
      <c r="BE1528" s="124" t="e">
        <f>REPLACE(INDEX(GroupVertices[Group], MATCH(Edges[[#This Row],[Vertex 1]],GroupVertices[Vertex],0)),1,1,"")</f>
        <v>#N/A</v>
      </c>
      <c r="BF1528" s="124" t="e">
        <f>REPLACE(INDEX(GroupVertices[Group], MATCH(Edges[[#This Row],[Vertex 2]],GroupVertices[Vertex],0)),1,1,"")</f>
        <v>#N/A</v>
      </c>
    </row>
    <row r="1529" spans="1:58" hidden="1" x14ac:dyDescent="0.25">
      <c r="A1529" s="64" t="s">
        <v>1180</v>
      </c>
      <c r="B1529" s="64" t="s">
        <v>1180</v>
      </c>
      <c r="C1529" s="65"/>
      <c r="D1529" s="66"/>
      <c r="E1529" s="67"/>
      <c r="F1529" s="68"/>
      <c r="G1529" s="65" t="str">
        <f>IF(Edges[[#This Row],[Vertex 1]]=Edges[[#This Row],[Vertex 2]],"HIDE","SHOW")</f>
        <v>HIDE</v>
      </c>
      <c r="H1529" s="69"/>
      <c r="I1529" s="70"/>
      <c r="J1529" s="70"/>
      <c r="K1529" s="34"/>
      <c r="L1529" s="77"/>
      <c r="M1529" s="77"/>
      <c r="N1529" s="72"/>
      <c r="O1529" s="79" t="s">
        <v>179</v>
      </c>
      <c r="P1529" s="81">
        <v>42837.504942129628</v>
      </c>
      <c r="Q1529" s="79" t="s">
        <v>2577</v>
      </c>
      <c r="R1529" s="79"/>
      <c r="S1529" s="79"/>
      <c r="T1529" s="79"/>
      <c r="U1529" s="79"/>
      <c r="V1529" s="82" t="s">
        <v>5483</v>
      </c>
      <c r="W1529" s="81">
        <v>42837.504942129628</v>
      </c>
      <c r="X1529" s="82" t="s">
        <v>7091</v>
      </c>
      <c r="Y1529" s="79"/>
      <c r="Z1529" s="79"/>
      <c r="AA1529" s="83" t="s">
        <v>9138</v>
      </c>
      <c r="AB1529" s="79"/>
      <c r="AC1529" s="79" t="b">
        <v>0</v>
      </c>
      <c r="AD1529" s="79">
        <v>3</v>
      </c>
      <c r="AE1529" s="83" t="s">
        <v>9915</v>
      </c>
      <c r="AF1529" s="79" t="b">
        <v>0</v>
      </c>
      <c r="AG1529" s="79" t="s">
        <v>9963</v>
      </c>
      <c r="AH1529" s="79"/>
      <c r="AI1529" s="83" t="s">
        <v>9915</v>
      </c>
      <c r="AJ1529" s="79" t="b">
        <v>0</v>
      </c>
      <c r="AK1529" s="79">
        <v>2</v>
      </c>
      <c r="AL1529" s="83" t="s">
        <v>9915</v>
      </c>
      <c r="AM1529" s="79" t="s">
        <v>9991</v>
      </c>
      <c r="AN1529" s="79" t="b">
        <v>0</v>
      </c>
      <c r="AO1529" s="83" t="s">
        <v>9138</v>
      </c>
      <c r="AP1529" s="79" t="s">
        <v>10099</v>
      </c>
      <c r="AQ1529" s="79">
        <v>0</v>
      </c>
      <c r="AR1529" s="79">
        <v>0</v>
      </c>
      <c r="AS1529" s="79"/>
      <c r="AT1529" s="79"/>
      <c r="AU1529" s="79"/>
      <c r="AV1529" s="79"/>
      <c r="AW1529" s="79"/>
      <c r="AX1529" s="79"/>
      <c r="AY1529" s="79"/>
      <c r="AZ1529" s="79"/>
      <c r="BA1529">
        <v>1</v>
      </c>
      <c r="BB1529">
        <v>0</v>
      </c>
      <c r="BC1529" s="79" t="str">
        <f>IF(Edges[[#This Row],[Sentiment]]=0,"NEUTRAL",IF(Edges[[#This Row],[Sentiment]]=1,"POSITIVE",IF(Edges[[#This Row],[Sentiment]]=-1,"NEGATIVE")))</f>
        <v>NEUTRAL</v>
      </c>
      <c r="BD1529" s="79" t="str">
        <f>IF(Edges[[#This Row],[Vertex 1]]=Edges[[#This Row],[Vertex 2]],"HIDE","SHOW")</f>
        <v>HIDE</v>
      </c>
      <c r="BE1529" s="124" t="str">
        <f>REPLACE(INDEX(GroupVertices[Group], MATCH(Edges[[#This Row],[Vertex 1]],GroupVertices[Vertex],0)),1,1,"")</f>
        <v>EUTRAL</v>
      </c>
      <c r="BF1529" s="124" t="str">
        <f>REPLACE(INDEX(GroupVertices[Group], MATCH(Edges[[#This Row],[Vertex 2]],GroupVertices[Vertex],0)),1,1,"")</f>
        <v>EUTRAL</v>
      </c>
    </row>
    <row r="1530" spans="1:58" x14ac:dyDescent="0.25">
      <c r="A1530" s="64" t="s">
        <v>1181</v>
      </c>
      <c r="B1530" s="64" t="s">
        <v>1180</v>
      </c>
      <c r="C1530" s="65"/>
      <c r="D1530" s="66"/>
      <c r="E1530" s="67"/>
      <c r="F1530" s="68"/>
      <c r="G1530" s="65" t="str">
        <f>IF(Edges[[#This Row],[Vertex 1]]=Edges[[#This Row],[Vertex 2]],"HIDE","SHOW")</f>
        <v>SHOW</v>
      </c>
      <c r="H1530" s="69"/>
      <c r="I1530" s="70"/>
      <c r="J1530" s="70"/>
      <c r="K1530" s="34" t="s">
        <v>65</v>
      </c>
      <c r="L1530" s="77">
        <v>1530</v>
      </c>
      <c r="M1530" s="77"/>
      <c r="N1530" s="72"/>
      <c r="O1530" s="79" t="s">
        <v>1646</v>
      </c>
      <c r="P1530" s="81">
        <v>42854.413784722223</v>
      </c>
      <c r="Q1530" s="79" t="s">
        <v>2578</v>
      </c>
      <c r="R1530" s="79"/>
      <c r="S1530" s="79"/>
      <c r="T1530" s="79"/>
      <c r="U1530" s="79"/>
      <c r="V1530" s="82" t="s">
        <v>4787</v>
      </c>
      <c r="W1530" s="81">
        <v>42854.413784722223</v>
      </c>
      <c r="X1530" s="82" t="s">
        <v>7092</v>
      </c>
      <c r="Y1530" s="79"/>
      <c r="Z1530" s="79"/>
      <c r="AA1530" s="83" t="s">
        <v>9139</v>
      </c>
      <c r="AB1530" s="79"/>
      <c r="AC1530" s="79" t="b">
        <v>0</v>
      </c>
      <c r="AD1530" s="79">
        <v>0</v>
      </c>
      <c r="AE1530" s="83" t="s">
        <v>9915</v>
      </c>
      <c r="AF1530" s="79" t="b">
        <v>0</v>
      </c>
      <c r="AG1530" s="79" t="s">
        <v>9963</v>
      </c>
      <c r="AH1530" s="79"/>
      <c r="AI1530" s="83" t="s">
        <v>9915</v>
      </c>
      <c r="AJ1530" s="79" t="b">
        <v>0</v>
      </c>
      <c r="AK1530" s="79">
        <v>2</v>
      </c>
      <c r="AL1530" s="83" t="s">
        <v>9138</v>
      </c>
      <c r="AM1530" s="79" t="s">
        <v>9990</v>
      </c>
      <c r="AN1530" s="79" t="b">
        <v>0</v>
      </c>
      <c r="AO1530" s="83" t="s">
        <v>9138</v>
      </c>
      <c r="AP1530" s="79" t="s">
        <v>179</v>
      </c>
      <c r="AQ1530" s="79">
        <v>0</v>
      </c>
      <c r="AR1530" s="79">
        <v>0</v>
      </c>
      <c r="AS1530" s="79"/>
      <c r="AT1530" s="79"/>
      <c r="AU1530" s="79"/>
      <c r="AV1530" s="79"/>
      <c r="AW1530" s="79"/>
      <c r="AX1530" s="79"/>
      <c r="AY1530" s="79"/>
      <c r="AZ1530" s="79"/>
      <c r="BA1530">
        <v>1</v>
      </c>
      <c r="BB1530">
        <v>0</v>
      </c>
      <c r="BC1530" s="79" t="str">
        <f>IF(Edges[[#This Row],[Sentiment]]=0,"NEUTRAL",IF(Edges[[#This Row],[Sentiment]]=1,"POSITIVE",IF(Edges[[#This Row],[Sentiment]]=-1,"NEGATIVE")))</f>
        <v>NEUTRAL</v>
      </c>
      <c r="BD1530" s="79" t="str">
        <f>IF(Edges[[#This Row],[Vertex 1]]=Edges[[#This Row],[Vertex 2]],"HIDE","SHOW")</f>
        <v>SHOW</v>
      </c>
      <c r="BE1530" s="78" t="str">
        <f>REPLACE(INDEX(GroupVertices[Group], MATCH(Edges[[#This Row],[Vertex 1]],GroupVertices[Vertex],0)),1,1,"")</f>
        <v>EUTRAL</v>
      </c>
      <c r="BF1530" s="78" t="str">
        <f>REPLACE(INDEX(GroupVertices[Group], MATCH(Edges[[#This Row],[Vertex 2]],GroupVertices[Vertex],0)),1,1,"")</f>
        <v>EUTRAL</v>
      </c>
    </row>
    <row r="1531" spans="1:58" hidden="1" x14ac:dyDescent="0.25">
      <c r="A1531" s="64" t="s">
        <v>1182</v>
      </c>
      <c r="B1531" s="64" t="s">
        <v>1182</v>
      </c>
      <c r="C1531" s="65"/>
      <c r="D1531" s="66"/>
      <c r="E1531" s="67"/>
      <c r="F1531" s="68"/>
      <c r="G1531" s="65" t="str">
        <f>IF(Edges[[#This Row],[Vertex 1]]=Edges[[#This Row],[Vertex 2]],"HIDE","SHOW")</f>
        <v>HIDE</v>
      </c>
      <c r="H1531" s="69"/>
      <c r="I1531" s="70"/>
      <c r="J1531" s="70"/>
      <c r="K1531" s="34"/>
      <c r="L1531" s="77"/>
      <c r="M1531" s="77"/>
      <c r="N1531" s="72"/>
      <c r="O1531" s="79" t="s">
        <v>179</v>
      </c>
      <c r="P1531" s="81">
        <v>42853.65283564815</v>
      </c>
      <c r="Q1531" s="79" t="s">
        <v>2579</v>
      </c>
      <c r="R1531" s="82" t="s">
        <v>3705</v>
      </c>
      <c r="S1531" s="79" t="s">
        <v>4204</v>
      </c>
      <c r="T1531" s="79"/>
      <c r="U1531" s="79"/>
      <c r="V1531" s="82" t="s">
        <v>5484</v>
      </c>
      <c r="W1531" s="81">
        <v>42853.65283564815</v>
      </c>
      <c r="X1531" s="82" t="s">
        <v>7093</v>
      </c>
      <c r="Y1531" s="79"/>
      <c r="Z1531" s="79"/>
      <c r="AA1531" s="83" t="s">
        <v>9140</v>
      </c>
      <c r="AB1531" s="79"/>
      <c r="AC1531" s="79" t="b">
        <v>0</v>
      </c>
      <c r="AD1531" s="79">
        <v>0</v>
      </c>
      <c r="AE1531" s="83" t="s">
        <v>9915</v>
      </c>
      <c r="AF1531" s="79" t="b">
        <v>0</v>
      </c>
      <c r="AG1531" s="79" t="s">
        <v>9963</v>
      </c>
      <c r="AH1531" s="79"/>
      <c r="AI1531" s="83" t="s">
        <v>9915</v>
      </c>
      <c r="AJ1531" s="79" t="b">
        <v>0</v>
      </c>
      <c r="AK1531" s="79">
        <v>0</v>
      </c>
      <c r="AL1531" s="83" t="s">
        <v>9915</v>
      </c>
      <c r="AM1531" s="79" t="s">
        <v>4133</v>
      </c>
      <c r="AN1531" s="79" t="b">
        <v>0</v>
      </c>
      <c r="AO1531" s="83" t="s">
        <v>9140</v>
      </c>
      <c r="AP1531" s="79" t="s">
        <v>179</v>
      </c>
      <c r="AQ1531" s="79">
        <v>0</v>
      </c>
      <c r="AR1531" s="79">
        <v>0</v>
      </c>
      <c r="AS1531" s="79"/>
      <c r="AT1531" s="79"/>
      <c r="AU1531" s="79"/>
      <c r="AV1531" s="79"/>
      <c r="AW1531" s="79"/>
      <c r="AX1531" s="79"/>
      <c r="AY1531" s="79"/>
      <c r="AZ1531" s="79"/>
      <c r="BA1531">
        <v>2</v>
      </c>
      <c r="BB1531">
        <v>0</v>
      </c>
      <c r="BC1531" s="79" t="str">
        <f>IF(Edges[[#This Row],[Sentiment]]=0,"NEUTRAL",IF(Edges[[#This Row],[Sentiment]]=1,"POSITIVE",IF(Edges[[#This Row],[Sentiment]]=-1,"NEGATIVE")))</f>
        <v>NEUTRAL</v>
      </c>
      <c r="BD1531" s="79" t="str">
        <f>IF(Edges[[#This Row],[Vertex 1]]=Edges[[#This Row],[Vertex 2]],"HIDE","SHOW")</f>
        <v>HIDE</v>
      </c>
      <c r="BE1531" s="124" t="e">
        <f>REPLACE(INDEX(GroupVertices[Group], MATCH(Edges[[#This Row],[Vertex 1]],GroupVertices[Vertex],0)),1,1,"")</f>
        <v>#N/A</v>
      </c>
      <c r="BF1531" s="124" t="e">
        <f>REPLACE(INDEX(GroupVertices[Group], MATCH(Edges[[#This Row],[Vertex 2]],GroupVertices[Vertex],0)),1,1,"")</f>
        <v>#N/A</v>
      </c>
    </row>
    <row r="1532" spans="1:58" hidden="1" x14ac:dyDescent="0.25">
      <c r="A1532" s="64" t="s">
        <v>1182</v>
      </c>
      <c r="B1532" s="64" t="s">
        <v>1182</v>
      </c>
      <c r="C1532" s="65"/>
      <c r="D1532" s="66"/>
      <c r="E1532" s="67"/>
      <c r="F1532" s="68"/>
      <c r="G1532" s="65" t="str">
        <f>IF(Edges[[#This Row],[Vertex 1]]=Edges[[#This Row],[Vertex 2]],"HIDE","SHOW")</f>
        <v>HIDE</v>
      </c>
      <c r="H1532" s="69"/>
      <c r="I1532" s="70"/>
      <c r="J1532" s="70"/>
      <c r="K1532" s="34"/>
      <c r="L1532" s="77"/>
      <c r="M1532" s="77"/>
      <c r="N1532" s="72"/>
      <c r="O1532" s="79" t="s">
        <v>179</v>
      </c>
      <c r="P1532" s="81">
        <v>42854.414618055554</v>
      </c>
      <c r="Q1532" s="79" t="s">
        <v>2580</v>
      </c>
      <c r="R1532" s="82" t="s">
        <v>3706</v>
      </c>
      <c r="S1532" s="79" t="s">
        <v>4204</v>
      </c>
      <c r="T1532" s="79"/>
      <c r="U1532" s="79"/>
      <c r="V1532" s="82" t="s">
        <v>5484</v>
      </c>
      <c r="W1532" s="81">
        <v>42854.414618055554</v>
      </c>
      <c r="X1532" s="82" t="s">
        <v>7094</v>
      </c>
      <c r="Y1532" s="79"/>
      <c r="Z1532" s="79"/>
      <c r="AA1532" s="83" t="s">
        <v>9141</v>
      </c>
      <c r="AB1532" s="79"/>
      <c r="AC1532" s="79" t="b">
        <v>0</v>
      </c>
      <c r="AD1532" s="79">
        <v>0</v>
      </c>
      <c r="AE1532" s="83" t="s">
        <v>9915</v>
      </c>
      <c r="AF1532" s="79" t="b">
        <v>0</v>
      </c>
      <c r="AG1532" s="79" t="s">
        <v>9963</v>
      </c>
      <c r="AH1532" s="79"/>
      <c r="AI1532" s="83" t="s">
        <v>9915</v>
      </c>
      <c r="AJ1532" s="79" t="b">
        <v>0</v>
      </c>
      <c r="AK1532" s="79">
        <v>0</v>
      </c>
      <c r="AL1532" s="83" t="s">
        <v>9915</v>
      </c>
      <c r="AM1532" s="79" t="s">
        <v>4133</v>
      </c>
      <c r="AN1532" s="79" t="b">
        <v>0</v>
      </c>
      <c r="AO1532" s="83" t="s">
        <v>9141</v>
      </c>
      <c r="AP1532" s="79" t="s">
        <v>179</v>
      </c>
      <c r="AQ1532" s="79">
        <v>0</v>
      </c>
      <c r="AR1532" s="79">
        <v>0</v>
      </c>
      <c r="AS1532" s="79"/>
      <c r="AT1532" s="79"/>
      <c r="AU1532" s="79"/>
      <c r="AV1532" s="79"/>
      <c r="AW1532" s="79"/>
      <c r="AX1532" s="79"/>
      <c r="AY1532" s="79"/>
      <c r="AZ1532" s="79"/>
      <c r="BA1532">
        <v>2</v>
      </c>
      <c r="BB1532">
        <v>0</v>
      </c>
      <c r="BC1532" s="79" t="str">
        <f>IF(Edges[[#This Row],[Sentiment]]=0,"NEUTRAL",IF(Edges[[#This Row],[Sentiment]]=1,"POSITIVE",IF(Edges[[#This Row],[Sentiment]]=-1,"NEGATIVE")))</f>
        <v>NEUTRAL</v>
      </c>
      <c r="BD1532" s="79" t="str">
        <f>IF(Edges[[#This Row],[Vertex 1]]=Edges[[#This Row],[Vertex 2]],"HIDE","SHOW")</f>
        <v>HIDE</v>
      </c>
      <c r="BE1532" s="124" t="e">
        <f>REPLACE(INDEX(GroupVertices[Group], MATCH(Edges[[#This Row],[Vertex 1]],GroupVertices[Vertex],0)),1,1,"")</f>
        <v>#N/A</v>
      </c>
      <c r="BF1532" s="124" t="e">
        <f>REPLACE(INDEX(GroupVertices[Group], MATCH(Edges[[#This Row],[Vertex 2]],GroupVertices[Vertex],0)),1,1,"")</f>
        <v>#N/A</v>
      </c>
    </row>
    <row r="1533" spans="1:58" hidden="1" x14ac:dyDescent="0.25">
      <c r="A1533" s="64" t="s">
        <v>1183</v>
      </c>
      <c r="B1533" s="64" t="s">
        <v>1183</v>
      </c>
      <c r="C1533" s="65"/>
      <c r="D1533" s="66"/>
      <c r="E1533" s="67"/>
      <c r="F1533" s="68"/>
      <c r="G1533" s="65" t="str">
        <f>IF(Edges[[#This Row],[Vertex 1]]=Edges[[#This Row],[Vertex 2]],"HIDE","SHOW")</f>
        <v>HIDE</v>
      </c>
      <c r="H1533" s="69"/>
      <c r="I1533" s="70"/>
      <c r="J1533" s="70"/>
      <c r="K1533" s="34"/>
      <c r="L1533" s="77"/>
      <c r="M1533" s="77"/>
      <c r="N1533" s="72"/>
      <c r="O1533" s="79" t="s">
        <v>179</v>
      </c>
      <c r="P1533" s="81">
        <v>42853.255729166667</v>
      </c>
      <c r="Q1533" s="79" t="s">
        <v>2581</v>
      </c>
      <c r="R1533" s="82" t="s">
        <v>3451</v>
      </c>
      <c r="S1533" s="79" t="s">
        <v>4019</v>
      </c>
      <c r="T1533" s="79" t="s">
        <v>4354</v>
      </c>
      <c r="U1533" s="79"/>
      <c r="V1533" s="82" t="s">
        <v>5485</v>
      </c>
      <c r="W1533" s="81">
        <v>42853.255729166667</v>
      </c>
      <c r="X1533" s="82" t="s">
        <v>7095</v>
      </c>
      <c r="Y1533" s="79"/>
      <c r="Z1533" s="79"/>
      <c r="AA1533" s="83" t="s">
        <v>9142</v>
      </c>
      <c r="AB1533" s="79"/>
      <c r="AC1533" s="79" t="b">
        <v>0</v>
      </c>
      <c r="AD1533" s="79">
        <v>0</v>
      </c>
      <c r="AE1533" s="83" t="s">
        <v>9915</v>
      </c>
      <c r="AF1533" s="79" t="b">
        <v>0</v>
      </c>
      <c r="AG1533" s="79" t="s">
        <v>9963</v>
      </c>
      <c r="AH1533" s="79"/>
      <c r="AI1533" s="83" t="s">
        <v>9915</v>
      </c>
      <c r="AJ1533" s="79" t="b">
        <v>0</v>
      </c>
      <c r="AK1533" s="79">
        <v>0</v>
      </c>
      <c r="AL1533" s="83" t="s">
        <v>9915</v>
      </c>
      <c r="AM1533" s="79" t="s">
        <v>9998</v>
      </c>
      <c r="AN1533" s="79" t="b">
        <v>0</v>
      </c>
      <c r="AO1533" s="83" t="s">
        <v>9142</v>
      </c>
      <c r="AP1533" s="79" t="s">
        <v>179</v>
      </c>
      <c r="AQ1533" s="79">
        <v>0</v>
      </c>
      <c r="AR1533" s="79">
        <v>0</v>
      </c>
      <c r="AS1533" s="79"/>
      <c r="AT1533" s="79"/>
      <c r="AU1533" s="79"/>
      <c r="AV1533" s="79"/>
      <c r="AW1533" s="79"/>
      <c r="AX1533" s="79"/>
      <c r="AY1533" s="79"/>
      <c r="AZ1533" s="79"/>
      <c r="BA1533">
        <v>3</v>
      </c>
      <c r="BB1533">
        <v>0</v>
      </c>
      <c r="BC1533" s="79" t="str">
        <f>IF(Edges[[#This Row],[Sentiment]]=0,"NEUTRAL",IF(Edges[[#This Row],[Sentiment]]=1,"POSITIVE",IF(Edges[[#This Row],[Sentiment]]=-1,"NEGATIVE")))</f>
        <v>NEUTRAL</v>
      </c>
      <c r="BD1533" s="79" t="str">
        <f>IF(Edges[[#This Row],[Vertex 1]]=Edges[[#This Row],[Vertex 2]],"HIDE","SHOW")</f>
        <v>HIDE</v>
      </c>
      <c r="BE1533" s="124" t="e">
        <f>REPLACE(INDEX(GroupVertices[Group], MATCH(Edges[[#This Row],[Vertex 1]],GroupVertices[Vertex],0)),1,1,"")</f>
        <v>#N/A</v>
      </c>
      <c r="BF1533" s="124" t="e">
        <f>REPLACE(INDEX(GroupVertices[Group], MATCH(Edges[[#This Row],[Vertex 2]],GroupVertices[Vertex],0)),1,1,"")</f>
        <v>#N/A</v>
      </c>
    </row>
    <row r="1534" spans="1:58" hidden="1" x14ac:dyDescent="0.25">
      <c r="A1534" s="64" t="s">
        <v>1183</v>
      </c>
      <c r="B1534" s="64" t="s">
        <v>1183</v>
      </c>
      <c r="C1534" s="65"/>
      <c r="D1534" s="66"/>
      <c r="E1534" s="67"/>
      <c r="F1534" s="68"/>
      <c r="G1534" s="65" t="str">
        <f>IF(Edges[[#This Row],[Vertex 1]]=Edges[[#This Row],[Vertex 2]],"HIDE","SHOW")</f>
        <v>HIDE</v>
      </c>
      <c r="H1534" s="69"/>
      <c r="I1534" s="70"/>
      <c r="J1534" s="70"/>
      <c r="K1534" s="34"/>
      <c r="L1534" s="77"/>
      <c r="M1534" s="77"/>
      <c r="N1534" s="72"/>
      <c r="O1534" s="79" t="s">
        <v>179</v>
      </c>
      <c r="P1534" s="81">
        <v>42853.331990740742</v>
      </c>
      <c r="Q1534" s="79" t="s">
        <v>2582</v>
      </c>
      <c r="R1534" s="82" t="s">
        <v>3460</v>
      </c>
      <c r="S1534" s="79" t="s">
        <v>4019</v>
      </c>
      <c r="T1534" s="79" t="s">
        <v>4354</v>
      </c>
      <c r="U1534" s="79"/>
      <c r="V1534" s="82" t="s">
        <v>5485</v>
      </c>
      <c r="W1534" s="81">
        <v>42853.331990740742</v>
      </c>
      <c r="X1534" s="82" t="s">
        <v>7096</v>
      </c>
      <c r="Y1534" s="79"/>
      <c r="Z1534" s="79"/>
      <c r="AA1534" s="83" t="s">
        <v>9143</v>
      </c>
      <c r="AB1534" s="79"/>
      <c r="AC1534" s="79" t="b">
        <v>0</v>
      </c>
      <c r="AD1534" s="79">
        <v>0</v>
      </c>
      <c r="AE1534" s="83" t="s">
        <v>9915</v>
      </c>
      <c r="AF1534" s="79" t="b">
        <v>0</v>
      </c>
      <c r="AG1534" s="79" t="s">
        <v>9963</v>
      </c>
      <c r="AH1534" s="79"/>
      <c r="AI1534" s="83" t="s">
        <v>9915</v>
      </c>
      <c r="AJ1534" s="79" t="b">
        <v>0</v>
      </c>
      <c r="AK1534" s="79">
        <v>0</v>
      </c>
      <c r="AL1534" s="83" t="s">
        <v>9915</v>
      </c>
      <c r="AM1534" s="79" t="s">
        <v>9998</v>
      </c>
      <c r="AN1534" s="79" t="b">
        <v>0</v>
      </c>
      <c r="AO1534" s="83" t="s">
        <v>9143</v>
      </c>
      <c r="AP1534" s="79" t="s">
        <v>179</v>
      </c>
      <c r="AQ1534" s="79">
        <v>0</v>
      </c>
      <c r="AR1534" s="79">
        <v>0</v>
      </c>
      <c r="AS1534" s="79"/>
      <c r="AT1534" s="79"/>
      <c r="AU1534" s="79"/>
      <c r="AV1534" s="79"/>
      <c r="AW1534" s="79"/>
      <c r="AX1534" s="79"/>
      <c r="AY1534" s="79"/>
      <c r="AZ1534" s="79"/>
      <c r="BA1534">
        <v>3</v>
      </c>
      <c r="BB1534">
        <v>0</v>
      </c>
      <c r="BC1534" s="79" t="str">
        <f>IF(Edges[[#This Row],[Sentiment]]=0,"NEUTRAL",IF(Edges[[#This Row],[Sentiment]]=1,"POSITIVE",IF(Edges[[#This Row],[Sentiment]]=-1,"NEGATIVE")))</f>
        <v>NEUTRAL</v>
      </c>
      <c r="BD1534" s="79" t="str">
        <f>IF(Edges[[#This Row],[Vertex 1]]=Edges[[#This Row],[Vertex 2]],"HIDE","SHOW")</f>
        <v>HIDE</v>
      </c>
      <c r="BE1534" s="124" t="e">
        <f>REPLACE(INDEX(GroupVertices[Group], MATCH(Edges[[#This Row],[Vertex 1]],GroupVertices[Vertex],0)),1,1,"")</f>
        <v>#N/A</v>
      </c>
      <c r="BF1534" s="124" t="e">
        <f>REPLACE(INDEX(GroupVertices[Group], MATCH(Edges[[#This Row],[Vertex 2]],GroupVertices[Vertex],0)),1,1,"")</f>
        <v>#N/A</v>
      </c>
    </row>
    <row r="1535" spans="1:58" hidden="1" x14ac:dyDescent="0.25">
      <c r="A1535" s="64" t="s">
        <v>1183</v>
      </c>
      <c r="B1535" s="64" t="s">
        <v>1183</v>
      </c>
      <c r="C1535" s="65"/>
      <c r="D1535" s="66"/>
      <c r="E1535" s="67"/>
      <c r="F1535" s="68"/>
      <c r="G1535" s="65" t="str">
        <f>IF(Edges[[#This Row],[Vertex 1]]=Edges[[#This Row],[Vertex 2]],"HIDE","SHOW")</f>
        <v>HIDE</v>
      </c>
      <c r="H1535" s="69"/>
      <c r="I1535" s="70"/>
      <c r="J1535" s="70"/>
      <c r="K1535" s="34"/>
      <c r="L1535" s="77"/>
      <c r="M1535" s="77"/>
      <c r="N1535" s="72"/>
      <c r="O1535" s="79" t="s">
        <v>179</v>
      </c>
      <c r="P1535" s="81">
        <v>42854.415462962963</v>
      </c>
      <c r="Q1535" s="79" t="s">
        <v>2583</v>
      </c>
      <c r="R1535" s="82" t="s">
        <v>3460</v>
      </c>
      <c r="S1535" s="79" t="s">
        <v>4019</v>
      </c>
      <c r="T1535" s="79" t="s">
        <v>4354</v>
      </c>
      <c r="U1535" s="79"/>
      <c r="V1535" s="82" t="s">
        <v>5485</v>
      </c>
      <c r="W1535" s="81">
        <v>42854.415462962963</v>
      </c>
      <c r="X1535" s="82" t="s">
        <v>7097</v>
      </c>
      <c r="Y1535" s="79"/>
      <c r="Z1535" s="79"/>
      <c r="AA1535" s="83" t="s">
        <v>9144</v>
      </c>
      <c r="AB1535" s="79"/>
      <c r="AC1535" s="79" t="b">
        <v>0</v>
      </c>
      <c r="AD1535" s="79">
        <v>0</v>
      </c>
      <c r="AE1535" s="83" t="s">
        <v>9915</v>
      </c>
      <c r="AF1535" s="79" t="b">
        <v>0</v>
      </c>
      <c r="AG1535" s="79" t="s">
        <v>9963</v>
      </c>
      <c r="AH1535" s="79"/>
      <c r="AI1535" s="83" t="s">
        <v>9915</v>
      </c>
      <c r="AJ1535" s="79" t="b">
        <v>0</v>
      </c>
      <c r="AK1535" s="79">
        <v>0</v>
      </c>
      <c r="AL1535" s="83" t="s">
        <v>9915</v>
      </c>
      <c r="AM1535" s="79" t="s">
        <v>9998</v>
      </c>
      <c r="AN1535" s="79" t="b">
        <v>0</v>
      </c>
      <c r="AO1535" s="83" t="s">
        <v>9144</v>
      </c>
      <c r="AP1535" s="79" t="s">
        <v>179</v>
      </c>
      <c r="AQ1535" s="79">
        <v>0</v>
      </c>
      <c r="AR1535" s="79">
        <v>0</v>
      </c>
      <c r="AS1535" s="79"/>
      <c r="AT1535" s="79"/>
      <c r="AU1535" s="79"/>
      <c r="AV1535" s="79"/>
      <c r="AW1535" s="79"/>
      <c r="AX1535" s="79"/>
      <c r="AY1535" s="79"/>
      <c r="AZ1535" s="79"/>
      <c r="BA1535">
        <v>3</v>
      </c>
      <c r="BB1535">
        <v>0</v>
      </c>
      <c r="BC1535" s="79" t="str">
        <f>IF(Edges[[#This Row],[Sentiment]]=0,"NEUTRAL",IF(Edges[[#This Row],[Sentiment]]=1,"POSITIVE",IF(Edges[[#This Row],[Sentiment]]=-1,"NEGATIVE")))</f>
        <v>NEUTRAL</v>
      </c>
      <c r="BD1535" s="79" t="str">
        <f>IF(Edges[[#This Row],[Vertex 1]]=Edges[[#This Row],[Vertex 2]],"HIDE","SHOW")</f>
        <v>HIDE</v>
      </c>
      <c r="BE1535" s="124" t="e">
        <f>REPLACE(INDEX(GroupVertices[Group], MATCH(Edges[[#This Row],[Vertex 1]],GroupVertices[Vertex],0)),1,1,"")</f>
        <v>#N/A</v>
      </c>
      <c r="BF1535" s="124" t="e">
        <f>REPLACE(INDEX(GroupVertices[Group], MATCH(Edges[[#This Row],[Vertex 2]],GroupVertices[Vertex],0)),1,1,"")</f>
        <v>#N/A</v>
      </c>
    </row>
    <row r="1536" spans="1:58" x14ac:dyDescent="0.25">
      <c r="A1536" s="64" t="s">
        <v>1184</v>
      </c>
      <c r="B1536" s="64" t="s">
        <v>1478</v>
      </c>
      <c r="C1536" s="65"/>
      <c r="D1536" s="66"/>
      <c r="E1536" s="67"/>
      <c r="F1536" s="68"/>
      <c r="G1536" s="65" t="str">
        <f>IF(Edges[[#This Row],[Vertex 1]]=Edges[[#This Row],[Vertex 2]],"HIDE","SHOW")</f>
        <v>SHOW</v>
      </c>
      <c r="H1536" s="69"/>
      <c r="I1536" s="70"/>
      <c r="J1536" s="70"/>
      <c r="K1536" s="34" t="s">
        <v>65</v>
      </c>
      <c r="L1536" s="77">
        <v>1536</v>
      </c>
      <c r="M1536" s="77"/>
      <c r="N1536" s="72"/>
      <c r="O1536" s="79" t="s">
        <v>1646</v>
      </c>
      <c r="P1536" s="81">
        <v>42854.416678240741</v>
      </c>
      <c r="Q1536" s="79" t="s">
        <v>2464</v>
      </c>
      <c r="R1536" s="82" t="s">
        <v>3641</v>
      </c>
      <c r="S1536" s="79" t="s">
        <v>4017</v>
      </c>
      <c r="T1536" s="79"/>
      <c r="U1536" s="82" t="s">
        <v>4636</v>
      </c>
      <c r="V1536" s="82" t="s">
        <v>4636</v>
      </c>
      <c r="W1536" s="81">
        <v>42854.416678240741</v>
      </c>
      <c r="X1536" s="82" t="s">
        <v>7098</v>
      </c>
      <c r="Y1536" s="79"/>
      <c r="Z1536" s="79"/>
      <c r="AA1536" s="83" t="s">
        <v>9145</v>
      </c>
      <c r="AB1536" s="79"/>
      <c r="AC1536" s="79" t="b">
        <v>0</v>
      </c>
      <c r="AD1536" s="79">
        <v>0</v>
      </c>
      <c r="AE1536" s="83" t="s">
        <v>9915</v>
      </c>
      <c r="AF1536" s="79" t="b">
        <v>0</v>
      </c>
      <c r="AG1536" s="79" t="s">
        <v>9964</v>
      </c>
      <c r="AH1536" s="79"/>
      <c r="AI1536" s="83" t="s">
        <v>9915</v>
      </c>
      <c r="AJ1536" s="79" t="b">
        <v>0</v>
      </c>
      <c r="AK1536" s="79">
        <v>9</v>
      </c>
      <c r="AL1536" s="83" t="s">
        <v>9685</v>
      </c>
      <c r="AM1536" s="79" t="s">
        <v>9991</v>
      </c>
      <c r="AN1536" s="79" t="b">
        <v>0</v>
      </c>
      <c r="AO1536" s="83" t="s">
        <v>9685</v>
      </c>
      <c r="AP1536" s="79" t="s">
        <v>179</v>
      </c>
      <c r="AQ1536" s="79">
        <v>0</v>
      </c>
      <c r="AR1536" s="79">
        <v>0</v>
      </c>
      <c r="AS1536" s="79"/>
      <c r="AT1536" s="79"/>
      <c r="AU1536" s="79"/>
      <c r="AV1536" s="79"/>
      <c r="AW1536" s="79"/>
      <c r="AX1536" s="79"/>
      <c r="AY1536" s="79"/>
      <c r="AZ1536" s="79"/>
      <c r="BA1536">
        <v>1</v>
      </c>
      <c r="BB1536">
        <v>0</v>
      </c>
      <c r="BC1536" s="79" t="str">
        <f>IF(Edges[[#This Row],[Sentiment]]=0,"NEUTRAL",IF(Edges[[#This Row],[Sentiment]]=1,"POSITIVE",IF(Edges[[#This Row],[Sentiment]]=-1,"NEGATIVE")))</f>
        <v>NEUTRAL</v>
      </c>
      <c r="BD1536" s="79" t="str">
        <f>IF(Edges[[#This Row],[Vertex 1]]=Edges[[#This Row],[Vertex 2]],"HIDE","SHOW")</f>
        <v>SHOW</v>
      </c>
      <c r="BE1536" s="78" t="str">
        <f>REPLACE(INDEX(GroupVertices[Group], MATCH(Edges[[#This Row],[Vertex 1]],GroupVertices[Vertex],0)),1,1,"")</f>
        <v>EUTRAL</v>
      </c>
      <c r="BF1536" s="78" t="str">
        <f>REPLACE(INDEX(GroupVertices[Group], MATCH(Edges[[#This Row],[Vertex 2]],GroupVertices[Vertex],0)),1,1,"")</f>
        <v>EUTRAL</v>
      </c>
    </row>
    <row r="1537" spans="1:58" hidden="1" x14ac:dyDescent="0.25">
      <c r="A1537" s="64" t="s">
        <v>1185</v>
      </c>
      <c r="B1537" s="64" t="s">
        <v>1185</v>
      </c>
      <c r="C1537" s="65"/>
      <c r="D1537" s="66"/>
      <c r="E1537" s="67"/>
      <c r="F1537" s="68"/>
      <c r="G1537" s="65" t="str">
        <f>IF(Edges[[#This Row],[Vertex 1]]=Edges[[#This Row],[Vertex 2]],"HIDE","SHOW")</f>
        <v>HIDE</v>
      </c>
      <c r="H1537" s="69"/>
      <c r="I1537" s="70"/>
      <c r="J1537" s="70"/>
      <c r="K1537" s="34"/>
      <c r="L1537" s="77"/>
      <c r="M1537" s="77"/>
      <c r="N1537" s="72"/>
      <c r="O1537" s="79" t="s">
        <v>179</v>
      </c>
      <c r="P1537" s="81">
        <v>42854.414467592593</v>
      </c>
      <c r="Q1537" s="79" t="s">
        <v>2584</v>
      </c>
      <c r="R1537" s="79" t="s">
        <v>3707</v>
      </c>
      <c r="S1537" s="79" t="s">
        <v>4205</v>
      </c>
      <c r="T1537" s="79"/>
      <c r="U1537" s="79"/>
      <c r="V1537" s="82" t="s">
        <v>5486</v>
      </c>
      <c r="W1537" s="81">
        <v>42854.414467592593</v>
      </c>
      <c r="X1537" s="82" t="s">
        <v>7099</v>
      </c>
      <c r="Y1537" s="79"/>
      <c r="Z1537" s="79"/>
      <c r="AA1537" s="83" t="s">
        <v>9146</v>
      </c>
      <c r="AB1537" s="79"/>
      <c r="AC1537" s="79" t="b">
        <v>0</v>
      </c>
      <c r="AD1537" s="79">
        <v>0</v>
      </c>
      <c r="AE1537" s="83" t="s">
        <v>9915</v>
      </c>
      <c r="AF1537" s="79" t="b">
        <v>0</v>
      </c>
      <c r="AG1537" s="79" t="s">
        <v>9965</v>
      </c>
      <c r="AH1537" s="79"/>
      <c r="AI1537" s="83" t="s">
        <v>9915</v>
      </c>
      <c r="AJ1537" s="79" t="b">
        <v>0</v>
      </c>
      <c r="AK1537" s="79">
        <v>0</v>
      </c>
      <c r="AL1537" s="83" t="s">
        <v>9915</v>
      </c>
      <c r="AM1537" s="79" t="s">
        <v>9996</v>
      </c>
      <c r="AN1537" s="79" t="b">
        <v>0</v>
      </c>
      <c r="AO1537" s="83" t="s">
        <v>9146</v>
      </c>
      <c r="AP1537" s="79" t="s">
        <v>179</v>
      </c>
      <c r="AQ1537" s="79">
        <v>0</v>
      </c>
      <c r="AR1537" s="79">
        <v>0</v>
      </c>
      <c r="AS1537" s="79"/>
      <c r="AT1537" s="79"/>
      <c r="AU1537" s="79"/>
      <c r="AV1537" s="79"/>
      <c r="AW1537" s="79"/>
      <c r="AX1537" s="79"/>
      <c r="AY1537" s="79"/>
      <c r="AZ1537" s="79"/>
      <c r="BA1537">
        <v>2</v>
      </c>
      <c r="BB1537">
        <v>0</v>
      </c>
      <c r="BC1537" s="79" t="str">
        <f>IF(Edges[[#This Row],[Sentiment]]=0,"NEUTRAL",IF(Edges[[#This Row],[Sentiment]]=1,"POSITIVE",IF(Edges[[#This Row],[Sentiment]]=-1,"NEGATIVE")))</f>
        <v>NEUTRAL</v>
      </c>
      <c r="BD1537" s="79" t="str">
        <f>IF(Edges[[#This Row],[Vertex 1]]=Edges[[#This Row],[Vertex 2]],"HIDE","SHOW")</f>
        <v>HIDE</v>
      </c>
      <c r="BE1537" s="124" t="e">
        <f>REPLACE(INDEX(GroupVertices[Group], MATCH(Edges[[#This Row],[Vertex 1]],GroupVertices[Vertex],0)),1,1,"")</f>
        <v>#N/A</v>
      </c>
      <c r="BF1537" s="124" t="e">
        <f>REPLACE(INDEX(GroupVertices[Group], MATCH(Edges[[#This Row],[Vertex 2]],GroupVertices[Vertex],0)),1,1,"")</f>
        <v>#N/A</v>
      </c>
    </row>
    <row r="1538" spans="1:58" hidden="1" x14ac:dyDescent="0.25">
      <c r="A1538" s="64" t="s">
        <v>1185</v>
      </c>
      <c r="B1538" s="64" t="s">
        <v>1185</v>
      </c>
      <c r="C1538" s="65"/>
      <c r="D1538" s="66"/>
      <c r="E1538" s="67"/>
      <c r="F1538" s="68"/>
      <c r="G1538" s="65" t="str">
        <f>IF(Edges[[#This Row],[Vertex 1]]=Edges[[#This Row],[Vertex 2]],"HIDE","SHOW")</f>
        <v>HIDE</v>
      </c>
      <c r="H1538" s="69"/>
      <c r="I1538" s="70"/>
      <c r="J1538" s="70"/>
      <c r="K1538" s="34"/>
      <c r="L1538" s="77"/>
      <c r="M1538" s="77"/>
      <c r="N1538" s="72"/>
      <c r="O1538" s="79" t="s">
        <v>179</v>
      </c>
      <c r="P1538" s="81">
        <v>42854.417141203703</v>
      </c>
      <c r="Q1538" s="79" t="s">
        <v>2585</v>
      </c>
      <c r="R1538" s="79" t="s">
        <v>3708</v>
      </c>
      <c r="S1538" s="79" t="s">
        <v>4206</v>
      </c>
      <c r="T1538" s="79"/>
      <c r="U1538" s="79"/>
      <c r="V1538" s="82" t="s">
        <v>5486</v>
      </c>
      <c r="W1538" s="81">
        <v>42854.417141203703</v>
      </c>
      <c r="X1538" s="82" t="s">
        <v>7100</v>
      </c>
      <c r="Y1538" s="79"/>
      <c r="Z1538" s="79"/>
      <c r="AA1538" s="83" t="s">
        <v>9147</v>
      </c>
      <c r="AB1538" s="79"/>
      <c r="AC1538" s="79" t="b">
        <v>0</v>
      </c>
      <c r="AD1538" s="79">
        <v>0</v>
      </c>
      <c r="AE1538" s="83" t="s">
        <v>9915</v>
      </c>
      <c r="AF1538" s="79" t="b">
        <v>0</v>
      </c>
      <c r="AG1538" s="79" t="s">
        <v>9965</v>
      </c>
      <c r="AH1538" s="79"/>
      <c r="AI1538" s="83" t="s">
        <v>9915</v>
      </c>
      <c r="AJ1538" s="79" t="b">
        <v>0</v>
      </c>
      <c r="AK1538" s="79">
        <v>0</v>
      </c>
      <c r="AL1538" s="83" t="s">
        <v>9915</v>
      </c>
      <c r="AM1538" s="79" t="s">
        <v>9996</v>
      </c>
      <c r="AN1538" s="79" t="b">
        <v>0</v>
      </c>
      <c r="AO1538" s="83" t="s">
        <v>9147</v>
      </c>
      <c r="AP1538" s="79" t="s">
        <v>179</v>
      </c>
      <c r="AQ1538" s="79">
        <v>0</v>
      </c>
      <c r="AR1538" s="79">
        <v>0</v>
      </c>
      <c r="AS1538" s="79"/>
      <c r="AT1538" s="79"/>
      <c r="AU1538" s="79"/>
      <c r="AV1538" s="79"/>
      <c r="AW1538" s="79"/>
      <c r="AX1538" s="79"/>
      <c r="AY1538" s="79"/>
      <c r="AZ1538" s="79"/>
      <c r="BA1538">
        <v>2</v>
      </c>
      <c r="BB1538">
        <v>0</v>
      </c>
      <c r="BC1538" s="79" t="str">
        <f>IF(Edges[[#This Row],[Sentiment]]=0,"NEUTRAL",IF(Edges[[#This Row],[Sentiment]]=1,"POSITIVE",IF(Edges[[#This Row],[Sentiment]]=-1,"NEGATIVE")))</f>
        <v>NEUTRAL</v>
      </c>
      <c r="BD1538" s="79" t="str">
        <f>IF(Edges[[#This Row],[Vertex 1]]=Edges[[#This Row],[Vertex 2]],"HIDE","SHOW")</f>
        <v>HIDE</v>
      </c>
      <c r="BE1538" s="124" t="e">
        <f>REPLACE(INDEX(GroupVertices[Group], MATCH(Edges[[#This Row],[Vertex 1]],GroupVertices[Vertex],0)),1,1,"")</f>
        <v>#N/A</v>
      </c>
      <c r="BF1538" s="124" t="e">
        <f>REPLACE(INDEX(GroupVertices[Group], MATCH(Edges[[#This Row],[Vertex 2]],GroupVertices[Vertex],0)),1,1,"")</f>
        <v>#N/A</v>
      </c>
    </row>
    <row r="1539" spans="1:58" x14ac:dyDescent="0.25">
      <c r="A1539" s="64" t="s">
        <v>1186</v>
      </c>
      <c r="B1539" s="64" t="s">
        <v>1286</v>
      </c>
      <c r="C1539" s="65"/>
      <c r="D1539" s="66"/>
      <c r="E1539" s="67"/>
      <c r="F1539" s="68"/>
      <c r="G1539" s="65" t="str">
        <f>IF(Edges[[#This Row],[Vertex 1]]=Edges[[#This Row],[Vertex 2]],"HIDE","SHOW")</f>
        <v>SHOW</v>
      </c>
      <c r="H1539" s="69"/>
      <c r="I1539" s="70"/>
      <c r="J1539" s="70"/>
      <c r="K1539" s="34" t="s">
        <v>65</v>
      </c>
      <c r="L1539" s="77">
        <v>1539</v>
      </c>
      <c r="M1539" s="77"/>
      <c r="N1539" s="72"/>
      <c r="O1539" s="79" t="s">
        <v>1646</v>
      </c>
      <c r="P1539" s="81">
        <v>42854.417766203704</v>
      </c>
      <c r="Q1539" s="79" t="s">
        <v>2474</v>
      </c>
      <c r="R1539" s="79" t="s">
        <v>3647</v>
      </c>
      <c r="S1539" s="79" t="s">
        <v>4184</v>
      </c>
      <c r="T1539" s="79"/>
      <c r="U1539" s="79"/>
      <c r="V1539" s="82" t="s">
        <v>5487</v>
      </c>
      <c r="W1539" s="81">
        <v>42854.417766203704</v>
      </c>
      <c r="X1539" s="82" t="s">
        <v>7101</v>
      </c>
      <c r="Y1539" s="79"/>
      <c r="Z1539" s="79"/>
      <c r="AA1539" s="83" t="s">
        <v>9148</v>
      </c>
      <c r="AB1539" s="79"/>
      <c r="AC1539" s="79" t="b">
        <v>0</v>
      </c>
      <c r="AD1539" s="79">
        <v>0</v>
      </c>
      <c r="AE1539" s="83" t="s">
        <v>9915</v>
      </c>
      <c r="AF1539" s="79" t="b">
        <v>0</v>
      </c>
      <c r="AG1539" s="79" t="s">
        <v>9963</v>
      </c>
      <c r="AH1539" s="79"/>
      <c r="AI1539" s="83" t="s">
        <v>9915</v>
      </c>
      <c r="AJ1539" s="79" t="b">
        <v>0</v>
      </c>
      <c r="AK1539" s="79">
        <v>9</v>
      </c>
      <c r="AL1539" s="83" t="s">
        <v>9292</v>
      </c>
      <c r="AM1539" s="79" t="s">
        <v>9991</v>
      </c>
      <c r="AN1539" s="79" t="b">
        <v>0</v>
      </c>
      <c r="AO1539" s="83" t="s">
        <v>9292</v>
      </c>
      <c r="AP1539" s="79" t="s">
        <v>179</v>
      </c>
      <c r="AQ1539" s="79">
        <v>0</v>
      </c>
      <c r="AR1539" s="79">
        <v>0</v>
      </c>
      <c r="AS1539" s="79"/>
      <c r="AT1539" s="79"/>
      <c r="AU1539" s="79"/>
      <c r="AV1539" s="79"/>
      <c r="AW1539" s="79"/>
      <c r="AX1539" s="79"/>
      <c r="AY1539" s="79"/>
      <c r="AZ1539" s="79"/>
      <c r="BA1539">
        <v>1</v>
      </c>
      <c r="BB1539">
        <v>0</v>
      </c>
      <c r="BC1539" s="79" t="str">
        <f>IF(Edges[[#This Row],[Sentiment]]=0,"NEUTRAL",IF(Edges[[#This Row],[Sentiment]]=1,"POSITIVE",IF(Edges[[#This Row],[Sentiment]]=-1,"NEGATIVE")))</f>
        <v>NEUTRAL</v>
      </c>
      <c r="BD1539" s="79" t="str">
        <f>IF(Edges[[#This Row],[Vertex 1]]=Edges[[#This Row],[Vertex 2]],"HIDE","SHOW")</f>
        <v>SHOW</v>
      </c>
      <c r="BE1539" s="78" t="str">
        <f>REPLACE(INDEX(GroupVertices[Group], MATCH(Edges[[#This Row],[Vertex 1]],GroupVertices[Vertex],0)),1,1,"")</f>
        <v>EUTRAL</v>
      </c>
      <c r="BF1539" s="78" t="str">
        <f>REPLACE(INDEX(GroupVertices[Group], MATCH(Edges[[#This Row],[Vertex 2]],GroupVertices[Vertex],0)),1,1,"")</f>
        <v>EUTRAL</v>
      </c>
    </row>
    <row r="1540" spans="1:58" hidden="1" x14ac:dyDescent="0.25">
      <c r="A1540" s="64" t="s">
        <v>1187</v>
      </c>
      <c r="B1540" s="64" t="s">
        <v>1187</v>
      </c>
      <c r="C1540" s="65"/>
      <c r="D1540" s="66"/>
      <c r="E1540" s="67"/>
      <c r="F1540" s="68"/>
      <c r="G1540" s="65" t="str">
        <f>IF(Edges[[#This Row],[Vertex 1]]=Edges[[#This Row],[Vertex 2]],"HIDE","SHOW")</f>
        <v>HIDE</v>
      </c>
      <c r="H1540" s="69"/>
      <c r="I1540" s="70"/>
      <c r="J1540" s="70"/>
      <c r="K1540" s="34"/>
      <c r="L1540" s="77"/>
      <c r="M1540" s="77"/>
      <c r="N1540" s="72"/>
      <c r="O1540" s="79" t="s">
        <v>179</v>
      </c>
      <c r="P1540" s="81">
        <v>42854.417847222219</v>
      </c>
      <c r="Q1540" s="79" t="s">
        <v>2586</v>
      </c>
      <c r="R1540" s="82" t="s">
        <v>3293</v>
      </c>
      <c r="S1540" s="79" t="s">
        <v>4022</v>
      </c>
      <c r="T1540" s="79"/>
      <c r="U1540" s="79"/>
      <c r="V1540" s="82" t="s">
        <v>5488</v>
      </c>
      <c r="W1540" s="81">
        <v>42854.417847222219</v>
      </c>
      <c r="X1540" s="82" t="s">
        <v>7102</v>
      </c>
      <c r="Y1540" s="79"/>
      <c r="Z1540" s="79"/>
      <c r="AA1540" s="83" t="s">
        <v>9149</v>
      </c>
      <c r="AB1540" s="79"/>
      <c r="AC1540" s="79" t="b">
        <v>0</v>
      </c>
      <c r="AD1540" s="79">
        <v>0</v>
      </c>
      <c r="AE1540" s="83" t="s">
        <v>9915</v>
      </c>
      <c r="AF1540" s="79" t="b">
        <v>0</v>
      </c>
      <c r="AG1540" s="79" t="s">
        <v>9963</v>
      </c>
      <c r="AH1540" s="79"/>
      <c r="AI1540" s="83" t="s">
        <v>9915</v>
      </c>
      <c r="AJ1540" s="79" t="b">
        <v>0</v>
      </c>
      <c r="AK1540" s="79">
        <v>0</v>
      </c>
      <c r="AL1540" s="83" t="s">
        <v>9915</v>
      </c>
      <c r="AM1540" s="79" t="s">
        <v>10019</v>
      </c>
      <c r="AN1540" s="79" t="b">
        <v>0</v>
      </c>
      <c r="AO1540" s="83" t="s">
        <v>9149</v>
      </c>
      <c r="AP1540" s="79" t="s">
        <v>179</v>
      </c>
      <c r="AQ1540" s="79">
        <v>0</v>
      </c>
      <c r="AR1540" s="79">
        <v>0</v>
      </c>
      <c r="AS1540" s="79"/>
      <c r="AT1540" s="79"/>
      <c r="AU1540" s="79"/>
      <c r="AV1540" s="79"/>
      <c r="AW1540" s="79"/>
      <c r="AX1540" s="79"/>
      <c r="AY1540" s="79"/>
      <c r="AZ1540" s="79"/>
      <c r="BA1540">
        <v>1</v>
      </c>
      <c r="BB1540">
        <v>0</v>
      </c>
      <c r="BC1540" s="79" t="str">
        <f>IF(Edges[[#This Row],[Sentiment]]=0,"NEUTRAL",IF(Edges[[#This Row],[Sentiment]]=1,"POSITIVE",IF(Edges[[#This Row],[Sentiment]]=-1,"NEGATIVE")))</f>
        <v>NEUTRAL</v>
      </c>
      <c r="BD1540" s="79" t="str">
        <f>IF(Edges[[#This Row],[Vertex 1]]=Edges[[#This Row],[Vertex 2]],"HIDE","SHOW")</f>
        <v>HIDE</v>
      </c>
      <c r="BE1540" s="124" t="e">
        <f>REPLACE(INDEX(GroupVertices[Group], MATCH(Edges[[#This Row],[Vertex 1]],GroupVertices[Vertex],0)),1,1,"")</f>
        <v>#N/A</v>
      </c>
      <c r="BF1540" s="124" t="e">
        <f>REPLACE(INDEX(GroupVertices[Group], MATCH(Edges[[#This Row],[Vertex 2]],GroupVertices[Vertex],0)),1,1,"")</f>
        <v>#N/A</v>
      </c>
    </row>
    <row r="1541" spans="1:58" hidden="1" x14ac:dyDescent="0.25">
      <c r="A1541" s="64" t="s">
        <v>1188</v>
      </c>
      <c r="B1541" s="64" t="s">
        <v>1188</v>
      </c>
      <c r="C1541" s="65"/>
      <c r="D1541" s="66"/>
      <c r="E1541" s="67"/>
      <c r="F1541" s="68"/>
      <c r="G1541" s="65" t="str">
        <f>IF(Edges[[#This Row],[Vertex 1]]=Edges[[#This Row],[Vertex 2]],"HIDE","SHOW")</f>
        <v>HIDE</v>
      </c>
      <c r="H1541" s="69"/>
      <c r="I1541" s="70"/>
      <c r="J1541" s="70"/>
      <c r="K1541" s="34"/>
      <c r="L1541" s="77"/>
      <c r="M1541" s="77"/>
      <c r="N1541" s="72"/>
      <c r="O1541" s="79" t="s">
        <v>179</v>
      </c>
      <c r="P1541" s="81">
        <v>42854.419791666667</v>
      </c>
      <c r="Q1541" s="79" t="s">
        <v>2587</v>
      </c>
      <c r="R1541" s="82" t="s">
        <v>3709</v>
      </c>
      <c r="S1541" s="79" t="s">
        <v>4032</v>
      </c>
      <c r="T1541" s="79"/>
      <c r="U1541" s="79"/>
      <c r="V1541" s="82" t="s">
        <v>5489</v>
      </c>
      <c r="W1541" s="81">
        <v>42854.419791666667</v>
      </c>
      <c r="X1541" s="82" t="s">
        <v>7103</v>
      </c>
      <c r="Y1541" s="79"/>
      <c r="Z1541" s="79"/>
      <c r="AA1541" s="83" t="s">
        <v>9150</v>
      </c>
      <c r="AB1541" s="79"/>
      <c r="AC1541" s="79" t="b">
        <v>0</v>
      </c>
      <c r="AD1541" s="79">
        <v>0</v>
      </c>
      <c r="AE1541" s="83" t="s">
        <v>9915</v>
      </c>
      <c r="AF1541" s="79" t="b">
        <v>0</v>
      </c>
      <c r="AG1541" s="79" t="s">
        <v>9963</v>
      </c>
      <c r="AH1541" s="79"/>
      <c r="AI1541" s="83" t="s">
        <v>9915</v>
      </c>
      <c r="AJ1541" s="79" t="b">
        <v>0</v>
      </c>
      <c r="AK1541" s="79">
        <v>0</v>
      </c>
      <c r="AL1541" s="83" t="s">
        <v>9915</v>
      </c>
      <c r="AM1541" s="79" t="s">
        <v>10003</v>
      </c>
      <c r="AN1541" s="79" t="b">
        <v>0</v>
      </c>
      <c r="AO1541" s="83" t="s">
        <v>9150</v>
      </c>
      <c r="AP1541" s="79" t="s">
        <v>179</v>
      </c>
      <c r="AQ1541" s="79">
        <v>0</v>
      </c>
      <c r="AR1541" s="79">
        <v>0</v>
      </c>
      <c r="AS1541" s="79"/>
      <c r="AT1541" s="79"/>
      <c r="AU1541" s="79"/>
      <c r="AV1541" s="79"/>
      <c r="AW1541" s="79"/>
      <c r="AX1541" s="79"/>
      <c r="AY1541" s="79"/>
      <c r="AZ1541" s="79"/>
      <c r="BA1541">
        <v>1</v>
      </c>
      <c r="BB1541">
        <v>0</v>
      </c>
      <c r="BC1541" s="79" t="str">
        <f>IF(Edges[[#This Row],[Sentiment]]=0,"NEUTRAL",IF(Edges[[#This Row],[Sentiment]]=1,"POSITIVE",IF(Edges[[#This Row],[Sentiment]]=-1,"NEGATIVE")))</f>
        <v>NEUTRAL</v>
      </c>
      <c r="BD1541" s="79" t="str">
        <f>IF(Edges[[#This Row],[Vertex 1]]=Edges[[#This Row],[Vertex 2]],"HIDE","SHOW")</f>
        <v>HIDE</v>
      </c>
      <c r="BE1541" s="124" t="e">
        <f>REPLACE(INDEX(GroupVertices[Group], MATCH(Edges[[#This Row],[Vertex 1]],GroupVertices[Vertex],0)),1,1,"")</f>
        <v>#N/A</v>
      </c>
      <c r="BF1541" s="124" t="e">
        <f>REPLACE(INDEX(GroupVertices[Group], MATCH(Edges[[#This Row],[Vertex 2]],GroupVertices[Vertex],0)),1,1,"")</f>
        <v>#N/A</v>
      </c>
    </row>
    <row r="1542" spans="1:58" x14ac:dyDescent="0.25">
      <c r="A1542" s="64" t="s">
        <v>1189</v>
      </c>
      <c r="B1542" s="64" t="s">
        <v>1620</v>
      </c>
      <c r="C1542" s="65"/>
      <c r="D1542" s="66"/>
      <c r="E1542" s="67"/>
      <c r="F1542" s="68"/>
      <c r="G1542" s="65" t="str">
        <f>IF(Edges[[#This Row],[Vertex 1]]=Edges[[#This Row],[Vertex 2]],"HIDE","SHOW")</f>
        <v>SHOW</v>
      </c>
      <c r="H1542" s="69"/>
      <c r="I1542" s="70"/>
      <c r="J1542" s="70"/>
      <c r="K1542" s="34" t="s">
        <v>65</v>
      </c>
      <c r="L1542" s="77">
        <v>1542</v>
      </c>
      <c r="M1542" s="77"/>
      <c r="N1542" s="72"/>
      <c r="O1542" s="79" t="s">
        <v>1646</v>
      </c>
      <c r="P1542" s="81">
        <v>42854.436354166668</v>
      </c>
      <c r="Q1542" s="79" t="s">
        <v>2588</v>
      </c>
      <c r="R1542" s="79"/>
      <c r="S1542" s="79"/>
      <c r="T1542" s="79"/>
      <c r="U1542" s="79"/>
      <c r="V1542" s="82" t="s">
        <v>5490</v>
      </c>
      <c r="W1542" s="81">
        <v>42854.436354166668</v>
      </c>
      <c r="X1542" s="82" t="s">
        <v>7104</v>
      </c>
      <c r="Y1542" s="79"/>
      <c r="Z1542" s="79"/>
      <c r="AA1542" s="83" t="s">
        <v>9151</v>
      </c>
      <c r="AB1542" s="79"/>
      <c r="AC1542" s="79" t="b">
        <v>0</v>
      </c>
      <c r="AD1542" s="79">
        <v>0</v>
      </c>
      <c r="AE1542" s="83" t="s">
        <v>9915</v>
      </c>
      <c r="AF1542" s="79" t="b">
        <v>0</v>
      </c>
      <c r="AG1542" s="79" t="s">
        <v>9963</v>
      </c>
      <c r="AH1542" s="79"/>
      <c r="AI1542" s="83" t="s">
        <v>9915</v>
      </c>
      <c r="AJ1542" s="79" t="b">
        <v>0</v>
      </c>
      <c r="AK1542" s="79">
        <v>0</v>
      </c>
      <c r="AL1542" s="83" t="s">
        <v>9915</v>
      </c>
      <c r="AM1542" s="79" t="s">
        <v>10006</v>
      </c>
      <c r="AN1542" s="79" t="b">
        <v>0</v>
      </c>
      <c r="AO1542" s="83" t="s">
        <v>9151</v>
      </c>
      <c r="AP1542" s="79" t="s">
        <v>179</v>
      </c>
      <c r="AQ1542" s="79">
        <v>0</v>
      </c>
      <c r="AR1542" s="79">
        <v>0</v>
      </c>
      <c r="AS1542" s="79"/>
      <c r="AT1542" s="79"/>
      <c r="AU1542" s="79"/>
      <c r="AV1542" s="79"/>
      <c r="AW1542" s="79"/>
      <c r="AX1542" s="79"/>
      <c r="AY1542" s="79"/>
      <c r="AZ1542" s="79"/>
      <c r="BA1542">
        <v>1</v>
      </c>
      <c r="BB1542">
        <v>0</v>
      </c>
      <c r="BC1542" s="79" t="str">
        <f>IF(Edges[[#This Row],[Sentiment]]=0,"NEUTRAL",IF(Edges[[#This Row],[Sentiment]]=1,"POSITIVE",IF(Edges[[#This Row],[Sentiment]]=-1,"NEGATIVE")))</f>
        <v>NEUTRAL</v>
      </c>
      <c r="BD1542" s="79" t="str">
        <f>IF(Edges[[#This Row],[Vertex 1]]=Edges[[#This Row],[Vertex 2]],"HIDE","SHOW")</f>
        <v>SHOW</v>
      </c>
      <c r="BE1542" s="78" t="str">
        <f>REPLACE(INDEX(GroupVertices[Group], MATCH(Edges[[#This Row],[Vertex 1]],GroupVertices[Vertex],0)),1,1,"")</f>
        <v>EUTRAL</v>
      </c>
      <c r="BF1542" s="78" t="str">
        <f>REPLACE(INDEX(GroupVertices[Group], MATCH(Edges[[#This Row],[Vertex 2]],GroupVertices[Vertex],0)),1,1,"")</f>
        <v>eneral</v>
      </c>
    </row>
    <row r="1543" spans="1:58" hidden="1" x14ac:dyDescent="0.25">
      <c r="A1543" s="64" t="s">
        <v>1190</v>
      </c>
      <c r="B1543" s="64" t="s">
        <v>1190</v>
      </c>
      <c r="C1543" s="65"/>
      <c r="D1543" s="66"/>
      <c r="E1543" s="67"/>
      <c r="F1543" s="68"/>
      <c r="G1543" s="65" t="str">
        <f>IF(Edges[[#This Row],[Vertex 1]]=Edges[[#This Row],[Vertex 2]],"HIDE","SHOW")</f>
        <v>HIDE</v>
      </c>
      <c r="H1543" s="69"/>
      <c r="I1543" s="70"/>
      <c r="J1543" s="70"/>
      <c r="K1543" s="34"/>
      <c r="L1543" s="77"/>
      <c r="M1543" s="77"/>
      <c r="N1543" s="72"/>
      <c r="O1543" s="79" t="s">
        <v>179</v>
      </c>
      <c r="P1543" s="81">
        <v>42854.436886574076</v>
      </c>
      <c r="Q1543" s="79" t="s">
        <v>2589</v>
      </c>
      <c r="R1543" s="82" t="s">
        <v>3293</v>
      </c>
      <c r="S1543" s="79" t="s">
        <v>4022</v>
      </c>
      <c r="T1543" s="79"/>
      <c r="U1543" s="79"/>
      <c r="V1543" s="82" t="s">
        <v>5491</v>
      </c>
      <c r="W1543" s="81">
        <v>42854.436886574076</v>
      </c>
      <c r="X1543" s="82" t="s">
        <v>7105</v>
      </c>
      <c r="Y1543" s="79"/>
      <c r="Z1543" s="79"/>
      <c r="AA1543" s="83" t="s">
        <v>9152</v>
      </c>
      <c r="AB1543" s="79"/>
      <c r="AC1543" s="79" t="b">
        <v>0</v>
      </c>
      <c r="AD1543" s="79">
        <v>0</v>
      </c>
      <c r="AE1543" s="83" t="s">
        <v>9915</v>
      </c>
      <c r="AF1543" s="79" t="b">
        <v>0</v>
      </c>
      <c r="AG1543" s="79" t="s">
        <v>9963</v>
      </c>
      <c r="AH1543" s="79"/>
      <c r="AI1543" s="83" t="s">
        <v>9915</v>
      </c>
      <c r="AJ1543" s="79" t="b">
        <v>0</v>
      </c>
      <c r="AK1543" s="79">
        <v>0</v>
      </c>
      <c r="AL1543" s="83" t="s">
        <v>9915</v>
      </c>
      <c r="AM1543" s="79" t="s">
        <v>9991</v>
      </c>
      <c r="AN1543" s="79" t="b">
        <v>0</v>
      </c>
      <c r="AO1543" s="83" t="s">
        <v>9152</v>
      </c>
      <c r="AP1543" s="79" t="s">
        <v>179</v>
      </c>
      <c r="AQ1543" s="79">
        <v>0</v>
      </c>
      <c r="AR1543" s="79">
        <v>0</v>
      </c>
      <c r="AS1543" s="79"/>
      <c r="AT1543" s="79"/>
      <c r="AU1543" s="79"/>
      <c r="AV1543" s="79"/>
      <c r="AW1543" s="79"/>
      <c r="AX1543" s="79"/>
      <c r="AY1543" s="79"/>
      <c r="AZ1543" s="79"/>
      <c r="BA1543">
        <v>1</v>
      </c>
      <c r="BB1543">
        <v>0</v>
      </c>
      <c r="BC1543" s="79" t="str">
        <f>IF(Edges[[#This Row],[Sentiment]]=0,"NEUTRAL",IF(Edges[[#This Row],[Sentiment]]=1,"POSITIVE",IF(Edges[[#This Row],[Sentiment]]=-1,"NEGATIVE")))</f>
        <v>NEUTRAL</v>
      </c>
      <c r="BD1543" s="79" t="str">
        <f>IF(Edges[[#This Row],[Vertex 1]]=Edges[[#This Row],[Vertex 2]],"HIDE","SHOW")</f>
        <v>HIDE</v>
      </c>
      <c r="BE1543" s="124" t="e">
        <f>REPLACE(INDEX(GroupVertices[Group], MATCH(Edges[[#This Row],[Vertex 1]],GroupVertices[Vertex],0)),1,1,"")</f>
        <v>#N/A</v>
      </c>
      <c r="BF1543" s="124" t="e">
        <f>REPLACE(INDEX(GroupVertices[Group], MATCH(Edges[[#This Row],[Vertex 2]],GroupVertices[Vertex],0)),1,1,"")</f>
        <v>#N/A</v>
      </c>
    </row>
    <row r="1544" spans="1:58" x14ac:dyDescent="0.25">
      <c r="A1544" s="64" t="s">
        <v>1191</v>
      </c>
      <c r="B1544" s="64" t="s">
        <v>1544</v>
      </c>
      <c r="C1544" s="65"/>
      <c r="D1544" s="66"/>
      <c r="E1544" s="67"/>
      <c r="F1544" s="68"/>
      <c r="G1544" s="65" t="str">
        <f>IF(Edges[[#This Row],[Vertex 1]]=Edges[[#This Row],[Vertex 2]],"HIDE","SHOW")</f>
        <v>SHOW</v>
      </c>
      <c r="H1544" s="69"/>
      <c r="I1544" s="70"/>
      <c r="J1544" s="70"/>
      <c r="K1544" s="34" t="s">
        <v>65</v>
      </c>
      <c r="L1544" s="77">
        <v>1544</v>
      </c>
      <c r="M1544" s="77"/>
      <c r="N1544" s="72"/>
      <c r="O1544" s="79" t="s">
        <v>1646</v>
      </c>
      <c r="P1544" s="81">
        <v>42853.477384259262</v>
      </c>
      <c r="Q1544" s="79" t="s">
        <v>2590</v>
      </c>
      <c r="R1544" s="82" t="s">
        <v>3460</v>
      </c>
      <c r="S1544" s="79" t="s">
        <v>4019</v>
      </c>
      <c r="T1544" s="79" t="s">
        <v>4404</v>
      </c>
      <c r="U1544" s="79"/>
      <c r="V1544" s="82" t="s">
        <v>5492</v>
      </c>
      <c r="W1544" s="81">
        <v>42853.477384259262</v>
      </c>
      <c r="X1544" s="82" t="s">
        <v>7106</v>
      </c>
      <c r="Y1544" s="79"/>
      <c r="Z1544" s="79"/>
      <c r="AA1544" s="83" t="s">
        <v>9153</v>
      </c>
      <c r="AB1544" s="79"/>
      <c r="AC1544" s="79" t="b">
        <v>0</v>
      </c>
      <c r="AD1544" s="79">
        <v>0</v>
      </c>
      <c r="AE1544" s="83" t="s">
        <v>9915</v>
      </c>
      <c r="AF1544" s="79" t="b">
        <v>0</v>
      </c>
      <c r="AG1544" s="79" t="s">
        <v>9963</v>
      </c>
      <c r="AH1544" s="79"/>
      <c r="AI1544" s="83" t="s">
        <v>9915</v>
      </c>
      <c r="AJ1544" s="79" t="b">
        <v>0</v>
      </c>
      <c r="AK1544" s="79">
        <v>0</v>
      </c>
      <c r="AL1544" s="83" t="s">
        <v>9915</v>
      </c>
      <c r="AM1544" s="79" t="s">
        <v>10010</v>
      </c>
      <c r="AN1544" s="79" t="b">
        <v>0</v>
      </c>
      <c r="AO1544" s="83" t="s">
        <v>9153</v>
      </c>
      <c r="AP1544" s="79" t="s">
        <v>179</v>
      </c>
      <c r="AQ1544" s="79">
        <v>0</v>
      </c>
      <c r="AR1544" s="79">
        <v>0</v>
      </c>
      <c r="AS1544" s="79"/>
      <c r="AT1544" s="79"/>
      <c r="AU1544" s="79"/>
      <c r="AV1544" s="79"/>
      <c r="AW1544" s="79"/>
      <c r="AX1544" s="79"/>
      <c r="AY1544" s="79"/>
      <c r="AZ1544" s="79"/>
      <c r="BA1544">
        <v>2</v>
      </c>
      <c r="BB1544">
        <v>0</v>
      </c>
      <c r="BC1544" s="79" t="str">
        <f>IF(Edges[[#This Row],[Sentiment]]=0,"NEUTRAL",IF(Edges[[#This Row],[Sentiment]]=1,"POSITIVE",IF(Edges[[#This Row],[Sentiment]]=-1,"NEGATIVE")))</f>
        <v>NEUTRAL</v>
      </c>
      <c r="BD1544" s="79" t="str">
        <f>IF(Edges[[#This Row],[Vertex 1]]=Edges[[#This Row],[Vertex 2]],"HIDE","SHOW")</f>
        <v>SHOW</v>
      </c>
      <c r="BE1544" s="78" t="str">
        <f>REPLACE(INDEX(GroupVertices[Group], MATCH(Edges[[#This Row],[Vertex 1]],GroupVertices[Vertex],0)),1,1,"")</f>
        <v>EUTRAL</v>
      </c>
      <c r="BF1544" s="78" t="str">
        <f>REPLACE(INDEX(GroupVertices[Group], MATCH(Edges[[#This Row],[Vertex 2]],GroupVertices[Vertex],0)),1,1,"")</f>
        <v>eneral</v>
      </c>
    </row>
    <row r="1545" spans="1:58" x14ac:dyDescent="0.25">
      <c r="A1545" s="64" t="s">
        <v>1191</v>
      </c>
      <c r="B1545" s="64" t="s">
        <v>1544</v>
      </c>
      <c r="C1545" s="65"/>
      <c r="D1545" s="66"/>
      <c r="E1545" s="67"/>
      <c r="F1545" s="68"/>
      <c r="G1545" s="65" t="str">
        <f>IF(Edges[[#This Row],[Vertex 1]]=Edges[[#This Row],[Vertex 2]],"HIDE","SHOW")</f>
        <v>SHOW</v>
      </c>
      <c r="H1545" s="69"/>
      <c r="I1545" s="70"/>
      <c r="J1545" s="70"/>
      <c r="K1545" s="34" t="s">
        <v>65</v>
      </c>
      <c r="L1545" s="77">
        <v>1545</v>
      </c>
      <c r="M1545" s="77"/>
      <c r="N1545" s="72"/>
      <c r="O1545" s="79" t="s">
        <v>1646</v>
      </c>
      <c r="P1545" s="81">
        <v>42854.437719907408</v>
      </c>
      <c r="Q1545" s="79" t="s">
        <v>2591</v>
      </c>
      <c r="R1545" s="82" t="s">
        <v>3451</v>
      </c>
      <c r="S1545" s="79" t="s">
        <v>4019</v>
      </c>
      <c r="T1545" s="79" t="s">
        <v>4405</v>
      </c>
      <c r="U1545" s="79"/>
      <c r="V1545" s="82" t="s">
        <v>5492</v>
      </c>
      <c r="W1545" s="81">
        <v>42854.437719907408</v>
      </c>
      <c r="X1545" s="82" t="s">
        <v>7107</v>
      </c>
      <c r="Y1545" s="79"/>
      <c r="Z1545" s="79"/>
      <c r="AA1545" s="83" t="s">
        <v>9154</v>
      </c>
      <c r="AB1545" s="79"/>
      <c r="AC1545" s="79" t="b">
        <v>0</v>
      </c>
      <c r="AD1545" s="79">
        <v>0</v>
      </c>
      <c r="AE1545" s="83" t="s">
        <v>9915</v>
      </c>
      <c r="AF1545" s="79" t="b">
        <v>0</v>
      </c>
      <c r="AG1545" s="79" t="s">
        <v>9963</v>
      </c>
      <c r="AH1545" s="79"/>
      <c r="AI1545" s="83" t="s">
        <v>9915</v>
      </c>
      <c r="AJ1545" s="79" t="b">
        <v>0</v>
      </c>
      <c r="AK1545" s="79">
        <v>0</v>
      </c>
      <c r="AL1545" s="83" t="s">
        <v>9915</v>
      </c>
      <c r="AM1545" s="79" t="s">
        <v>10010</v>
      </c>
      <c r="AN1545" s="79" t="b">
        <v>0</v>
      </c>
      <c r="AO1545" s="83" t="s">
        <v>9154</v>
      </c>
      <c r="AP1545" s="79" t="s">
        <v>179</v>
      </c>
      <c r="AQ1545" s="79">
        <v>0</v>
      </c>
      <c r="AR1545" s="79">
        <v>0</v>
      </c>
      <c r="AS1545" s="79"/>
      <c r="AT1545" s="79"/>
      <c r="AU1545" s="79"/>
      <c r="AV1545" s="79"/>
      <c r="AW1545" s="79"/>
      <c r="AX1545" s="79"/>
      <c r="AY1545" s="79"/>
      <c r="AZ1545" s="79"/>
      <c r="BA1545">
        <v>2</v>
      </c>
      <c r="BB1545">
        <v>0</v>
      </c>
      <c r="BC1545" s="79" t="str">
        <f>IF(Edges[[#This Row],[Sentiment]]=0,"NEUTRAL",IF(Edges[[#This Row],[Sentiment]]=1,"POSITIVE",IF(Edges[[#This Row],[Sentiment]]=-1,"NEGATIVE")))</f>
        <v>NEUTRAL</v>
      </c>
      <c r="BD1545" s="79" t="str">
        <f>IF(Edges[[#This Row],[Vertex 1]]=Edges[[#This Row],[Vertex 2]],"HIDE","SHOW")</f>
        <v>SHOW</v>
      </c>
      <c r="BE1545" s="78" t="str">
        <f>REPLACE(INDEX(GroupVertices[Group], MATCH(Edges[[#This Row],[Vertex 1]],GroupVertices[Vertex],0)),1,1,"")</f>
        <v>EUTRAL</v>
      </c>
      <c r="BF1545" s="78" t="str">
        <f>REPLACE(INDEX(GroupVertices[Group], MATCH(Edges[[#This Row],[Vertex 2]],GroupVertices[Vertex],0)),1,1,"")</f>
        <v>eneral</v>
      </c>
    </row>
    <row r="1546" spans="1:58" hidden="1" x14ac:dyDescent="0.25">
      <c r="A1546" s="64" t="s">
        <v>1192</v>
      </c>
      <c r="B1546" s="64" t="s">
        <v>1192</v>
      </c>
      <c r="C1546" s="65"/>
      <c r="D1546" s="66"/>
      <c r="E1546" s="67"/>
      <c r="F1546" s="68"/>
      <c r="G1546" s="65" t="str">
        <f>IF(Edges[[#This Row],[Vertex 1]]=Edges[[#This Row],[Vertex 2]],"HIDE","SHOW")</f>
        <v>HIDE</v>
      </c>
      <c r="H1546" s="69"/>
      <c r="I1546" s="70"/>
      <c r="J1546" s="70"/>
      <c r="K1546" s="34"/>
      <c r="L1546" s="77"/>
      <c r="M1546" s="77"/>
      <c r="N1546" s="72"/>
      <c r="O1546" s="79" t="s">
        <v>179</v>
      </c>
      <c r="P1546" s="81">
        <v>42852.096342592595</v>
      </c>
      <c r="Q1546" s="79" t="s">
        <v>2592</v>
      </c>
      <c r="R1546" s="82" t="s">
        <v>3710</v>
      </c>
      <c r="S1546" s="79" t="s">
        <v>4207</v>
      </c>
      <c r="T1546" s="79"/>
      <c r="U1546" s="82" t="s">
        <v>4662</v>
      </c>
      <c r="V1546" s="82" t="s">
        <v>4662</v>
      </c>
      <c r="W1546" s="81">
        <v>42852.096342592595</v>
      </c>
      <c r="X1546" s="82" t="s">
        <v>7108</v>
      </c>
      <c r="Y1546" s="79"/>
      <c r="Z1546" s="79"/>
      <c r="AA1546" s="83" t="s">
        <v>9155</v>
      </c>
      <c r="AB1546" s="79"/>
      <c r="AC1546" s="79" t="b">
        <v>0</v>
      </c>
      <c r="AD1546" s="79">
        <v>1</v>
      </c>
      <c r="AE1546" s="83" t="s">
        <v>9915</v>
      </c>
      <c r="AF1546" s="79" t="b">
        <v>0</v>
      </c>
      <c r="AG1546" s="79" t="s">
        <v>9963</v>
      </c>
      <c r="AH1546" s="79"/>
      <c r="AI1546" s="83" t="s">
        <v>9915</v>
      </c>
      <c r="AJ1546" s="79" t="b">
        <v>0</v>
      </c>
      <c r="AK1546" s="79">
        <v>0</v>
      </c>
      <c r="AL1546" s="83" t="s">
        <v>9915</v>
      </c>
      <c r="AM1546" s="79" t="s">
        <v>1192</v>
      </c>
      <c r="AN1546" s="79" t="b">
        <v>0</v>
      </c>
      <c r="AO1546" s="83" t="s">
        <v>9155</v>
      </c>
      <c r="AP1546" s="79" t="s">
        <v>179</v>
      </c>
      <c r="AQ1546" s="79">
        <v>0</v>
      </c>
      <c r="AR1546" s="79">
        <v>0</v>
      </c>
      <c r="AS1546" s="79"/>
      <c r="AT1546" s="79"/>
      <c r="AU1546" s="79"/>
      <c r="AV1546" s="79"/>
      <c r="AW1546" s="79"/>
      <c r="AX1546" s="79"/>
      <c r="AY1546" s="79"/>
      <c r="AZ1546" s="79"/>
      <c r="BA1546">
        <v>2</v>
      </c>
      <c r="BB1546">
        <v>0</v>
      </c>
      <c r="BC1546" s="79" t="str">
        <f>IF(Edges[[#This Row],[Sentiment]]=0,"NEUTRAL",IF(Edges[[#This Row],[Sentiment]]=1,"POSITIVE",IF(Edges[[#This Row],[Sentiment]]=-1,"NEGATIVE")))</f>
        <v>NEUTRAL</v>
      </c>
      <c r="BD1546" s="79" t="str">
        <f>IF(Edges[[#This Row],[Vertex 1]]=Edges[[#This Row],[Vertex 2]],"HIDE","SHOW")</f>
        <v>HIDE</v>
      </c>
      <c r="BE1546" s="124" t="e">
        <f>REPLACE(INDEX(GroupVertices[Group], MATCH(Edges[[#This Row],[Vertex 1]],GroupVertices[Vertex],0)),1,1,"")</f>
        <v>#N/A</v>
      </c>
      <c r="BF1546" s="124" t="e">
        <f>REPLACE(INDEX(GroupVertices[Group], MATCH(Edges[[#This Row],[Vertex 2]],GroupVertices[Vertex],0)),1,1,"")</f>
        <v>#N/A</v>
      </c>
    </row>
    <row r="1547" spans="1:58" hidden="1" x14ac:dyDescent="0.25">
      <c r="A1547" s="64" t="s">
        <v>1192</v>
      </c>
      <c r="B1547" s="64" t="s">
        <v>1192</v>
      </c>
      <c r="C1547" s="65"/>
      <c r="D1547" s="66"/>
      <c r="E1547" s="67"/>
      <c r="F1547" s="68"/>
      <c r="G1547" s="65" t="str">
        <f>IF(Edges[[#This Row],[Vertex 1]]=Edges[[#This Row],[Vertex 2]],"HIDE","SHOW")</f>
        <v>HIDE</v>
      </c>
      <c r="H1547" s="69"/>
      <c r="I1547" s="70"/>
      <c r="J1547" s="70"/>
      <c r="K1547" s="34"/>
      <c r="L1547" s="77"/>
      <c r="M1547" s="77"/>
      <c r="N1547" s="72"/>
      <c r="O1547" s="79" t="s">
        <v>179</v>
      </c>
      <c r="P1547" s="81">
        <v>42854.439016203702</v>
      </c>
      <c r="Q1547" s="79" t="s">
        <v>2593</v>
      </c>
      <c r="R1547" s="82" t="s">
        <v>3711</v>
      </c>
      <c r="S1547" s="79" t="s">
        <v>4207</v>
      </c>
      <c r="T1547" s="79"/>
      <c r="U1547" s="82" t="s">
        <v>4663</v>
      </c>
      <c r="V1547" s="82" t="s">
        <v>4663</v>
      </c>
      <c r="W1547" s="81">
        <v>42854.439016203702</v>
      </c>
      <c r="X1547" s="82" t="s">
        <v>7109</v>
      </c>
      <c r="Y1547" s="79"/>
      <c r="Z1547" s="79"/>
      <c r="AA1547" s="83" t="s">
        <v>9156</v>
      </c>
      <c r="AB1547" s="79"/>
      <c r="AC1547" s="79" t="b">
        <v>0</v>
      </c>
      <c r="AD1547" s="79">
        <v>0</v>
      </c>
      <c r="AE1547" s="83" t="s">
        <v>9915</v>
      </c>
      <c r="AF1547" s="79" t="b">
        <v>0</v>
      </c>
      <c r="AG1547" s="79" t="s">
        <v>9963</v>
      </c>
      <c r="AH1547" s="79"/>
      <c r="AI1547" s="83" t="s">
        <v>9915</v>
      </c>
      <c r="AJ1547" s="79" t="b">
        <v>0</v>
      </c>
      <c r="AK1547" s="79">
        <v>0</v>
      </c>
      <c r="AL1547" s="83" t="s">
        <v>9915</v>
      </c>
      <c r="AM1547" s="79" t="s">
        <v>1192</v>
      </c>
      <c r="AN1547" s="79" t="b">
        <v>0</v>
      </c>
      <c r="AO1547" s="83" t="s">
        <v>9156</v>
      </c>
      <c r="AP1547" s="79" t="s">
        <v>179</v>
      </c>
      <c r="AQ1547" s="79">
        <v>0</v>
      </c>
      <c r="AR1547" s="79">
        <v>0</v>
      </c>
      <c r="AS1547" s="79"/>
      <c r="AT1547" s="79"/>
      <c r="AU1547" s="79"/>
      <c r="AV1547" s="79"/>
      <c r="AW1547" s="79"/>
      <c r="AX1547" s="79"/>
      <c r="AY1547" s="79"/>
      <c r="AZ1547" s="79"/>
      <c r="BA1547">
        <v>2</v>
      </c>
      <c r="BB1547">
        <v>0</v>
      </c>
      <c r="BC1547" s="79" t="str">
        <f>IF(Edges[[#This Row],[Sentiment]]=0,"NEUTRAL",IF(Edges[[#This Row],[Sentiment]]=1,"POSITIVE",IF(Edges[[#This Row],[Sentiment]]=-1,"NEGATIVE")))</f>
        <v>NEUTRAL</v>
      </c>
      <c r="BD1547" s="79" t="str">
        <f>IF(Edges[[#This Row],[Vertex 1]]=Edges[[#This Row],[Vertex 2]],"HIDE","SHOW")</f>
        <v>HIDE</v>
      </c>
      <c r="BE1547" s="124" t="e">
        <f>REPLACE(INDEX(GroupVertices[Group], MATCH(Edges[[#This Row],[Vertex 1]],GroupVertices[Vertex],0)),1,1,"")</f>
        <v>#N/A</v>
      </c>
      <c r="BF1547" s="124" t="e">
        <f>REPLACE(INDEX(GroupVertices[Group], MATCH(Edges[[#This Row],[Vertex 2]],GroupVertices[Vertex],0)),1,1,"")</f>
        <v>#N/A</v>
      </c>
    </row>
    <row r="1548" spans="1:58" x14ac:dyDescent="0.25">
      <c r="A1548" s="64" t="s">
        <v>1193</v>
      </c>
      <c r="B1548" s="64" t="s">
        <v>1544</v>
      </c>
      <c r="C1548" s="65"/>
      <c r="D1548" s="66"/>
      <c r="E1548" s="67"/>
      <c r="F1548" s="68"/>
      <c r="G1548" s="65" t="str">
        <f>IF(Edges[[#This Row],[Vertex 1]]=Edges[[#This Row],[Vertex 2]],"HIDE","SHOW")</f>
        <v>SHOW</v>
      </c>
      <c r="H1548" s="69"/>
      <c r="I1548" s="70"/>
      <c r="J1548" s="70"/>
      <c r="K1548" s="34" t="s">
        <v>65</v>
      </c>
      <c r="L1548" s="77">
        <v>1548</v>
      </c>
      <c r="M1548" s="77"/>
      <c r="N1548" s="72"/>
      <c r="O1548" s="79" t="s">
        <v>1646</v>
      </c>
      <c r="P1548" s="81">
        <v>42854.439131944448</v>
      </c>
      <c r="Q1548" s="79" t="s">
        <v>2594</v>
      </c>
      <c r="R1548" s="79"/>
      <c r="S1548" s="79"/>
      <c r="T1548" s="79"/>
      <c r="U1548" s="79"/>
      <c r="V1548" s="82" t="s">
        <v>5493</v>
      </c>
      <c r="W1548" s="81">
        <v>42854.439131944448</v>
      </c>
      <c r="X1548" s="82" t="s">
        <v>7110</v>
      </c>
      <c r="Y1548" s="79"/>
      <c r="Z1548" s="79"/>
      <c r="AA1548" s="83" t="s">
        <v>9157</v>
      </c>
      <c r="AB1548" s="79"/>
      <c r="AC1548" s="79" t="b">
        <v>0</v>
      </c>
      <c r="AD1548" s="79">
        <v>0</v>
      </c>
      <c r="AE1548" s="83" t="s">
        <v>9925</v>
      </c>
      <c r="AF1548" s="79" t="b">
        <v>0</v>
      </c>
      <c r="AG1548" s="79" t="s">
        <v>9963</v>
      </c>
      <c r="AH1548" s="79"/>
      <c r="AI1548" s="83" t="s">
        <v>9915</v>
      </c>
      <c r="AJ1548" s="79" t="b">
        <v>0</v>
      </c>
      <c r="AK1548" s="79">
        <v>0</v>
      </c>
      <c r="AL1548" s="83" t="s">
        <v>9915</v>
      </c>
      <c r="AM1548" s="79" t="s">
        <v>9993</v>
      </c>
      <c r="AN1548" s="79" t="b">
        <v>0</v>
      </c>
      <c r="AO1548" s="83" t="s">
        <v>9157</v>
      </c>
      <c r="AP1548" s="79" t="s">
        <v>179</v>
      </c>
      <c r="AQ1548" s="79">
        <v>0</v>
      </c>
      <c r="AR1548" s="79">
        <v>0</v>
      </c>
      <c r="AS1548" s="79"/>
      <c r="AT1548" s="79"/>
      <c r="AU1548" s="79"/>
      <c r="AV1548" s="79"/>
      <c r="AW1548" s="79"/>
      <c r="AX1548" s="79"/>
      <c r="AY1548" s="79"/>
      <c r="AZ1548" s="79"/>
      <c r="BA1548">
        <v>1</v>
      </c>
      <c r="BB1548">
        <v>0</v>
      </c>
      <c r="BC1548" s="79" t="str">
        <f>IF(Edges[[#This Row],[Sentiment]]=0,"NEUTRAL",IF(Edges[[#This Row],[Sentiment]]=1,"POSITIVE",IF(Edges[[#This Row],[Sentiment]]=-1,"NEGATIVE")))</f>
        <v>NEUTRAL</v>
      </c>
      <c r="BD1548" s="79" t="str">
        <f>IF(Edges[[#This Row],[Vertex 1]]=Edges[[#This Row],[Vertex 2]],"HIDE","SHOW")</f>
        <v>SHOW</v>
      </c>
      <c r="BE1548" s="78" t="str">
        <f>REPLACE(INDEX(GroupVertices[Group], MATCH(Edges[[#This Row],[Vertex 1]],GroupVertices[Vertex],0)),1,1,"")</f>
        <v>EUTRAL</v>
      </c>
      <c r="BF1548" s="78" t="str">
        <f>REPLACE(INDEX(GroupVertices[Group], MATCH(Edges[[#This Row],[Vertex 2]],GroupVertices[Vertex],0)),1,1,"")</f>
        <v>eneral</v>
      </c>
    </row>
    <row r="1549" spans="1:58" x14ac:dyDescent="0.25">
      <c r="A1549" s="64" t="s">
        <v>1193</v>
      </c>
      <c r="B1549" s="64" t="s">
        <v>1176</v>
      </c>
      <c r="C1549" s="65"/>
      <c r="D1549" s="66"/>
      <c r="E1549" s="67"/>
      <c r="F1549" s="68"/>
      <c r="G1549" s="65" t="str">
        <f>IF(Edges[[#This Row],[Vertex 1]]=Edges[[#This Row],[Vertex 2]],"HIDE","SHOW")</f>
        <v>SHOW</v>
      </c>
      <c r="H1549" s="69"/>
      <c r="I1549" s="70"/>
      <c r="J1549" s="70"/>
      <c r="K1549" s="34" t="s">
        <v>65</v>
      </c>
      <c r="L1549" s="77">
        <v>1549</v>
      </c>
      <c r="M1549" s="77"/>
      <c r="N1549" s="72"/>
      <c r="O1549" s="79" t="s">
        <v>1647</v>
      </c>
      <c r="P1549" s="81">
        <v>42854.439131944448</v>
      </c>
      <c r="Q1549" s="79" t="s">
        <v>2594</v>
      </c>
      <c r="R1549" s="79"/>
      <c r="S1549" s="79"/>
      <c r="T1549" s="79"/>
      <c r="U1549" s="79"/>
      <c r="V1549" s="82" t="s">
        <v>5493</v>
      </c>
      <c r="W1549" s="81">
        <v>42854.439131944448</v>
      </c>
      <c r="X1549" s="82" t="s">
        <v>7110</v>
      </c>
      <c r="Y1549" s="79"/>
      <c r="Z1549" s="79"/>
      <c r="AA1549" s="83" t="s">
        <v>9157</v>
      </c>
      <c r="AB1549" s="79"/>
      <c r="AC1549" s="79" t="b">
        <v>0</v>
      </c>
      <c r="AD1549" s="79">
        <v>0</v>
      </c>
      <c r="AE1549" s="83" t="s">
        <v>9925</v>
      </c>
      <c r="AF1549" s="79" t="b">
        <v>0</v>
      </c>
      <c r="AG1549" s="79" t="s">
        <v>9963</v>
      </c>
      <c r="AH1549" s="79"/>
      <c r="AI1549" s="83" t="s">
        <v>9915</v>
      </c>
      <c r="AJ1549" s="79" t="b">
        <v>0</v>
      </c>
      <c r="AK1549" s="79">
        <v>0</v>
      </c>
      <c r="AL1549" s="83" t="s">
        <v>9915</v>
      </c>
      <c r="AM1549" s="79" t="s">
        <v>9993</v>
      </c>
      <c r="AN1549" s="79" t="b">
        <v>0</v>
      </c>
      <c r="AO1549" s="83" t="s">
        <v>9157</v>
      </c>
      <c r="AP1549" s="79" t="s">
        <v>179</v>
      </c>
      <c r="AQ1549" s="79">
        <v>0</v>
      </c>
      <c r="AR1549" s="79">
        <v>0</v>
      </c>
      <c r="AS1549" s="79"/>
      <c r="AT1549" s="79"/>
      <c r="AU1549" s="79"/>
      <c r="AV1549" s="79"/>
      <c r="AW1549" s="79"/>
      <c r="AX1549" s="79"/>
      <c r="AY1549" s="79"/>
      <c r="AZ1549" s="79"/>
      <c r="BA1549">
        <v>1</v>
      </c>
      <c r="BB1549">
        <v>-1</v>
      </c>
      <c r="BC1549" s="79" t="str">
        <f>IF(Edges[[#This Row],[Sentiment]]=0,"NEUTRAL",IF(Edges[[#This Row],[Sentiment]]=1,"POSITIVE",IF(Edges[[#This Row],[Sentiment]]=-1,"NEGATIVE")))</f>
        <v>NEGATIVE</v>
      </c>
      <c r="BD1549" s="79" t="str">
        <f>IF(Edges[[#This Row],[Vertex 1]]=Edges[[#This Row],[Vertex 2]],"HIDE","SHOW")</f>
        <v>SHOW</v>
      </c>
      <c r="BE1549" s="78" t="str">
        <f>REPLACE(INDEX(GroupVertices[Group], MATCH(Edges[[#This Row],[Vertex 1]],GroupVertices[Vertex],0)),1,1,"")</f>
        <v>EUTRAL</v>
      </c>
      <c r="BF1549" s="78" t="str">
        <f>REPLACE(INDEX(GroupVertices[Group], MATCH(Edges[[#This Row],[Vertex 2]],GroupVertices[Vertex],0)),1,1,"")</f>
        <v>eneral</v>
      </c>
    </row>
    <row r="1550" spans="1:58" x14ac:dyDescent="0.25">
      <c r="A1550" s="64" t="s">
        <v>1194</v>
      </c>
      <c r="B1550" s="64" t="s">
        <v>1478</v>
      </c>
      <c r="C1550" s="65"/>
      <c r="D1550" s="66"/>
      <c r="E1550" s="67"/>
      <c r="F1550" s="68"/>
      <c r="G1550" s="65" t="str">
        <f>IF(Edges[[#This Row],[Vertex 1]]=Edges[[#This Row],[Vertex 2]],"HIDE","SHOW")</f>
        <v>SHOW</v>
      </c>
      <c r="H1550" s="69"/>
      <c r="I1550" s="70"/>
      <c r="J1550" s="70"/>
      <c r="K1550" s="34" t="s">
        <v>65</v>
      </c>
      <c r="L1550" s="77">
        <v>1550</v>
      </c>
      <c r="M1550" s="77"/>
      <c r="N1550" s="72"/>
      <c r="O1550" s="79" t="s">
        <v>1646</v>
      </c>
      <c r="P1550" s="81">
        <v>42854.440162037034</v>
      </c>
      <c r="Q1550" s="79" t="s">
        <v>2467</v>
      </c>
      <c r="R1550" s="82" t="s">
        <v>3641</v>
      </c>
      <c r="S1550" s="79" t="s">
        <v>4017</v>
      </c>
      <c r="T1550" s="79"/>
      <c r="U1550" s="79"/>
      <c r="V1550" s="82" t="s">
        <v>5494</v>
      </c>
      <c r="W1550" s="81">
        <v>42854.440162037034</v>
      </c>
      <c r="X1550" s="82" t="s">
        <v>7111</v>
      </c>
      <c r="Y1550" s="79"/>
      <c r="Z1550" s="79"/>
      <c r="AA1550" s="83" t="s">
        <v>9158</v>
      </c>
      <c r="AB1550" s="79"/>
      <c r="AC1550" s="79" t="b">
        <v>0</v>
      </c>
      <c r="AD1550" s="79">
        <v>0</v>
      </c>
      <c r="AE1550" s="83" t="s">
        <v>9915</v>
      </c>
      <c r="AF1550" s="79" t="b">
        <v>0</v>
      </c>
      <c r="AG1550" s="79" t="s">
        <v>9964</v>
      </c>
      <c r="AH1550" s="79"/>
      <c r="AI1550" s="83" t="s">
        <v>9915</v>
      </c>
      <c r="AJ1550" s="79" t="b">
        <v>0</v>
      </c>
      <c r="AK1550" s="79">
        <v>7</v>
      </c>
      <c r="AL1550" s="83" t="s">
        <v>9686</v>
      </c>
      <c r="AM1550" s="79" t="s">
        <v>9991</v>
      </c>
      <c r="AN1550" s="79" t="b">
        <v>0</v>
      </c>
      <c r="AO1550" s="83" t="s">
        <v>9686</v>
      </c>
      <c r="AP1550" s="79" t="s">
        <v>179</v>
      </c>
      <c r="AQ1550" s="79">
        <v>0</v>
      </c>
      <c r="AR1550" s="79">
        <v>0</v>
      </c>
      <c r="AS1550" s="79"/>
      <c r="AT1550" s="79"/>
      <c r="AU1550" s="79"/>
      <c r="AV1550" s="79"/>
      <c r="AW1550" s="79"/>
      <c r="AX1550" s="79"/>
      <c r="AY1550" s="79"/>
      <c r="AZ1550" s="79"/>
      <c r="BA1550">
        <v>1</v>
      </c>
      <c r="BB1550">
        <v>-1</v>
      </c>
      <c r="BC1550" s="79" t="str">
        <f>IF(Edges[[#This Row],[Sentiment]]=0,"NEUTRAL",IF(Edges[[#This Row],[Sentiment]]=1,"POSITIVE",IF(Edges[[#This Row],[Sentiment]]=-1,"NEGATIVE")))</f>
        <v>NEGATIVE</v>
      </c>
      <c r="BD1550" s="79" t="str">
        <f>IF(Edges[[#This Row],[Vertex 1]]=Edges[[#This Row],[Vertex 2]],"HIDE","SHOW")</f>
        <v>SHOW</v>
      </c>
      <c r="BE1550" s="78" t="str">
        <f>REPLACE(INDEX(GroupVertices[Group], MATCH(Edges[[#This Row],[Vertex 1]],GroupVertices[Vertex],0)),1,1,"")</f>
        <v>EGATIVE</v>
      </c>
      <c r="BF1550" s="78" t="str">
        <f>REPLACE(INDEX(GroupVertices[Group], MATCH(Edges[[#This Row],[Vertex 2]],GroupVertices[Vertex],0)),1,1,"")</f>
        <v>EUTRAL</v>
      </c>
    </row>
    <row r="1551" spans="1:58" hidden="1" x14ac:dyDescent="0.25">
      <c r="A1551" s="64" t="s">
        <v>1195</v>
      </c>
      <c r="B1551" s="64" t="s">
        <v>1195</v>
      </c>
      <c r="C1551" s="65"/>
      <c r="D1551" s="66"/>
      <c r="E1551" s="67"/>
      <c r="F1551" s="68"/>
      <c r="G1551" s="65" t="str">
        <f>IF(Edges[[#This Row],[Vertex 1]]=Edges[[#This Row],[Vertex 2]],"HIDE","SHOW")</f>
        <v>HIDE</v>
      </c>
      <c r="H1551" s="69"/>
      <c r="I1551" s="70"/>
      <c r="J1551" s="70"/>
      <c r="K1551" s="34"/>
      <c r="L1551" s="77"/>
      <c r="M1551" s="77"/>
      <c r="N1551" s="72"/>
      <c r="O1551" s="79" t="s">
        <v>179</v>
      </c>
      <c r="P1551" s="81">
        <v>42854.440937500003</v>
      </c>
      <c r="Q1551" s="79" t="s">
        <v>2595</v>
      </c>
      <c r="R1551" s="82" t="s">
        <v>3712</v>
      </c>
      <c r="S1551" s="79" t="s">
        <v>4208</v>
      </c>
      <c r="T1551" s="79"/>
      <c r="U1551" s="79"/>
      <c r="V1551" s="82" t="s">
        <v>5495</v>
      </c>
      <c r="W1551" s="81">
        <v>42854.440937500003</v>
      </c>
      <c r="X1551" s="82" t="s">
        <v>7112</v>
      </c>
      <c r="Y1551" s="79"/>
      <c r="Z1551" s="79"/>
      <c r="AA1551" s="83" t="s">
        <v>9159</v>
      </c>
      <c r="AB1551" s="79"/>
      <c r="AC1551" s="79" t="b">
        <v>0</v>
      </c>
      <c r="AD1551" s="79">
        <v>0</v>
      </c>
      <c r="AE1551" s="83" t="s">
        <v>9915</v>
      </c>
      <c r="AF1551" s="79" t="b">
        <v>0</v>
      </c>
      <c r="AG1551" s="79" t="s">
        <v>9965</v>
      </c>
      <c r="AH1551" s="79"/>
      <c r="AI1551" s="83" t="s">
        <v>9915</v>
      </c>
      <c r="AJ1551" s="79" t="b">
        <v>0</v>
      </c>
      <c r="AK1551" s="79">
        <v>0</v>
      </c>
      <c r="AL1551" s="83" t="s">
        <v>9915</v>
      </c>
      <c r="AM1551" s="79" t="s">
        <v>9990</v>
      </c>
      <c r="AN1551" s="79" t="b">
        <v>0</v>
      </c>
      <c r="AO1551" s="83" t="s">
        <v>9159</v>
      </c>
      <c r="AP1551" s="79" t="s">
        <v>179</v>
      </c>
      <c r="AQ1551" s="79">
        <v>0</v>
      </c>
      <c r="AR1551" s="79">
        <v>0</v>
      </c>
      <c r="AS1551" s="79"/>
      <c r="AT1551" s="79"/>
      <c r="AU1551" s="79"/>
      <c r="AV1551" s="79"/>
      <c r="AW1551" s="79"/>
      <c r="AX1551" s="79"/>
      <c r="AY1551" s="79"/>
      <c r="AZ1551" s="79"/>
      <c r="BA1551">
        <v>1</v>
      </c>
      <c r="BB1551">
        <v>-1</v>
      </c>
      <c r="BC1551" s="79" t="str">
        <f>IF(Edges[[#This Row],[Sentiment]]=0,"NEUTRAL",IF(Edges[[#This Row],[Sentiment]]=1,"POSITIVE",IF(Edges[[#This Row],[Sentiment]]=-1,"NEGATIVE")))</f>
        <v>NEGATIVE</v>
      </c>
      <c r="BD1551" s="79" t="str">
        <f>IF(Edges[[#This Row],[Vertex 1]]=Edges[[#This Row],[Vertex 2]],"HIDE","SHOW")</f>
        <v>HIDE</v>
      </c>
      <c r="BE1551" s="124" t="e">
        <f>REPLACE(INDEX(GroupVertices[Group], MATCH(Edges[[#This Row],[Vertex 1]],GroupVertices[Vertex],0)),1,1,"")</f>
        <v>#N/A</v>
      </c>
      <c r="BF1551" s="124" t="e">
        <f>REPLACE(INDEX(GroupVertices[Group], MATCH(Edges[[#This Row],[Vertex 2]],GroupVertices[Vertex],0)),1,1,"")</f>
        <v>#N/A</v>
      </c>
    </row>
    <row r="1552" spans="1:58" x14ac:dyDescent="0.25">
      <c r="A1552" s="64" t="s">
        <v>1196</v>
      </c>
      <c r="B1552" s="64" t="s">
        <v>1236</v>
      </c>
      <c r="C1552" s="65"/>
      <c r="D1552" s="66"/>
      <c r="E1552" s="67"/>
      <c r="F1552" s="68"/>
      <c r="G1552" s="65" t="str">
        <f>IF(Edges[[#This Row],[Vertex 1]]=Edges[[#This Row],[Vertex 2]],"HIDE","SHOW")</f>
        <v>SHOW</v>
      </c>
      <c r="H1552" s="69"/>
      <c r="I1552" s="70"/>
      <c r="J1552" s="70"/>
      <c r="K1552" s="34" t="s">
        <v>65</v>
      </c>
      <c r="L1552" s="77">
        <v>1552</v>
      </c>
      <c r="M1552" s="77"/>
      <c r="N1552" s="72"/>
      <c r="O1552" s="79" t="s">
        <v>1646</v>
      </c>
      <c r="P1552" s="81">
        <v>42605.366678240738</v>
      </c>
      <c r="Q1552" s="79" t="s">
        <v>2596</v>
      </c>
      <c r="R1552" s="79"/>
      <c r="S1552" s="79"/>
      <c r="T1552" s="79"/>
      <c r="U1552" s="79"/>
      <c r="V1552" s="82" t="s">
        <v>5496</v>
      </c>
      <c r="W1552" s="81">
        <v>42605.366678240738</v>
      </c>
      <c r="X1552" s="82" t="s">
        <v>7113</v>
      </c>
      <c r="Y1552" s="79"/>
      <c r="Z1552" s="79"/>
      <c r="AA1552" s="83" t="s">
        <v>9160</v>
      </c>
      <c r="AB1552" s="83" t="s">
        <v>9903</v>
      </c>
      <c r="AC1552" s="79" t="b">
        <v>0</v>
      </c>
      <c r="AD1552" s="79">
        <v>0</v>
      </c>
      <c r="AE1552" s="83" t="s">
        <v>9946</v>
      </c>
      <c r="AF1552" s="79" t="b">
        <v>0</v>
      </c>
      <c r="AG1552" s="79" t="s">
        <v>9963</v>
      </c>
      <c r="AH1552" s="79"/>
      <c r="AI1552" s="83" t="s">
        <v>9915</v>
      </c>
      <c r="AJ1552" s="79" t="b">
        <v>0</v>
      </c>
      <c r="AK1552" s="79">
        <v>2</v>
      </c>
      <c r="AL1552" s="83" t="s">
        <v>9915</v>
      </c>
      <c r="AM1552" s="79" t="s">
        <v>9991</v>
      </c>
      <c r="AN1552" s="79" t="b">
        <v>0</v>
      </c>
      <c r="AO1552" s="83" t="s">
        <v>9903</v>
      </c>
      <c r="AP1552" s="79" t="s">
        <v>10099</v>
      </c>
      <c r="AQ1552" s="79">
        <v>0</v>
      </c>
      <c r="AR1552" s="79">
        <v>0</v>
      </c>
      <c r="AS1552" s="79"/>
      <c r="AT1552" s="79"/>
      <c r="AU1552" s="79"/>
      <c r="AV1552" s="79"/>
      <c r="AW1552" s="79"/>
      <c r="AX1552" s="79"/>
      <c r="AY1552" s="79"/>
      <c r="AZ1552" s="79"/>
      <c r="BA1552">
        <v>1</v>
      </c>
      <c r="BB1552">
        <v>0</v>
      </c>
      <c r="BC1552" s="79" t="str">
        <f>IF(Edges[[#This Row],[Sentiment]]=0,"NEUTRAL",IF(Edges[[#This Row],[Sentiment]]=1,"POSITIVE",IF(Edges[[#This Row],[Sentiment]]=-1,"NEGATIVE")))</f>
        <v>NEUTRAL</v>
      </c>
      <c r="BD1552" s="79" t="str">
        <f>IF(Edges[[#This Row],[Vertex 1]]=Edges[[#This Row],[Vertex 2]],"HIDE","SHOW")</f>
        <v>SHOW</v>
      </c>
      <c r="BE1552" s="78" t="str">
        <f>REPLACE(INDEX(GroupVertices[Group], MATCH(Edges[[#This Row],[Vertex 1]],GroupVertices[Vertex],0)),1,1,"")</f>
        <v>EUTRAL</v>
      </c>
      <c r="BF1552" s="78" t="str">
        <f>REPLACE(INDEX(GroupVertices[Group], MATCH(Edges[[#This Row],[Vertex 2]],GroupVertices[Vertex],0)),1,1,"")</f>
        <v>EUTRAL</v>
      </c>
    </row>
    <row r="1553" spans="1:58" x14ac:dyDescent="0.25">
      <c r="A1553" s="64" t="s">
        <v>1196</v>
      </c>
      <c r="B1553" s="64" t="s">
        <v>1286</v>
      </c>
      <c r="C1553" s="65"/>
      <c r="D1553" s="66"/>
      <c r="E1553" s="67"/>
      <c r="F1553" s="68"/>
      <c r="G1553" s="65" t="str">
        <f>IF(Edges[[#This Row],[Vertex 1]]=Edges[[#This Row],[Vertex 2]],"HIDE","SHOW")</f>
        <v>SHOW</v>
      </c>
      <c r="H1553" s="69"/>
      <c r="I1553" s="70"/>
      <c r="J1553" s="70"/>
      <c r="K1553" s="34" t="s">
        <v>65</v>
      </c>
      <c r="L1553" s="77">
        <v>1553</v>
      </c>
      <c r="M1553" s="77"/>
      <c r="N1553" s="72"/>
      <c r="O1553" s="79" t="s">
        <v>1647</v>
      </c>
      <c r="P1553" s="81">
        <v>42605.366678240738</v>
      </c>
      <c r="Q1553" s="79" t="s">
        <v>2596</v>
      </c>
      <c r="R1553" s="79"/>
      <c r="S1553" s="79"/>
      <c r="T1553" s="79"/>
      <c r="U1553" s="79"/>
      <c r="V1553" s="82" t="s">
        <v>5496</v>
      </c>
      <c r="W1553" s="81">
        <v>42605.366678240738</v>
      </c>
      <c r="X1553" s="82" t="s">
        <v>7113</v>
      </c>
      <c r="Y1553" s="79"/>
      <c r="Z1553" s="79"/>
      <c r="AA1553" s="83" t="s">
        <v>9160</v>
      </c>
      <c r="AB1553" s="83" t="s">
        <v>9903</v>
      </c>
      <c r="AC1553" s="79" t="b">
        <v>0</v>
      </c>
      <c r="AD1553" s="79">
        <v>0</v>
      </c>
      <c r="AE1553" s="83" t="s">
        <v>9946</v>
      </c>
      <c r="AF1553" s="79" t="b">
        <v>0</v>
      </c>
      <c r="AG1553" s="79" t="s">
        <v>9963</v>
      </c>
      <c r="AH1553" s="79"/>
      <c r="AI1553" s="83" t="s">
        <v>9915</v>
      </c>
      <c r="AJ1553" s="79" t="b">
        <v>0</v>
      </c>
      <c r="AK1553" s="79">
        <v>2</v>
      </c>
      <c r="AL1553" s="83" t="s">
        <v>9915</v>
      </c>
      <c r="AM1553" s="79" t="s">
        <v>9991</v>
      </c>
      <c r="AN1553" s="79" t="b">
        <v>0</v>
      </c>
      <c r="AO1553" s="83" t="s">
        <v>9903</v>
      </c>
      <c r="AP1553" s="79" t="s">
        <v>10099</v>
      </c>
      <c r="AQ1553" s="79">
        <v>0</v>
      </c>
      <c r="AR1553" s="79">
        <v>0</v>
      </c>
      <c r="AS1553" s="79"/>
      <c r="AT1553" s="79"/>
      <c r="AU1553" s="79"/>
      <c r="AV1553" s="79"/>
      <c r="AW1553" s="79"/>
      <c r="AX1553" s="79"/>
      <c r="AY1553" s="79"/>
      <c r="AZ1553" s="79"/>
      <c r="BA1553">
        <v>1</v>
      </c>
      <c r="BB1553">
        <v>1</v>
      </c>
      <c r="BC1553" s="79" t="str">
        <f>IF(Edges[[#This Row],[Sentiment]]=0,"NEUTRAL",IF(Edges[[#This Row],[Sentiment]]=1,"POSITIVE",IF(Edges[[#This Row],[Sentiment]]=-1,"NEGATIVE")))</f>
        <v>POSITIVE</v>
      </c>
      <c r="BD1553" s="79" t="str">
        <f>IF(Edges[[#This Row],[Vertex 1]]=Edges[[#This Row],[Vertex 2]],"HIDE","SHOW")</f>
        <v>SHOW</v>
      </c>
      <c r="BE1553" s="78" t="str">
        <f>REPLACE(INDEX(GroupVertices[Group], MATCH(Edges[[#This Row],[Vertex 1]],GroupVertices[Vertex],0)),1,1,"")</f>
        <v>EUTRAL</v>
      </c>
      <c r="BF1553" s="78" t="str">
        <f>REPLACE(INDEX(GroupVertices[Group], MATCH(Edges[[#This Row],[Vertex 2]],GroupVertices[Vertex],0)),1,1,"")</f>
        <v>EUTRAL</v>
      </c>
    </row>
    <row r="1554" spans="1:58" x14ac:dyDescent="0.25">
      <c r="A1554" s="64" t="s">
        <v>1197</v>
      </c>
      <c r="B1554" s="64" t="s">
        <v>1196</v>
      </c>
      <c r="C1554" s="65"/>
      <c r="D1554" s="66"/>
      <c r="E1554" s="67"/>
      <c r="F1554" s="68"/>
      <c r="G1554" s="65" t="str">
        <f>IF(Edges[[#This Row],[Vertex 1]]=Edges[[#This Row],[Vertex 2]],"HIDE","SHOW")</f>
        <v>SHOW</v>
      </c>
      <c r="H1554" s="69"/>
      <c r="I1554" s="70"/>
      <c r="J1554" s="70"/>
      <c r="K1554" s="34" t="s">
        <v>65</v>
      </c>
      <c r="L1554" s="77">
        <v>1554</v>
      </c>
      <c r="M1554" s="77"/>
      <c r="N1554" s="72"/>
      <c r="O1554" s="79" t="s">
        <v>1646</v>
      </c>
      <c r="P1554" s="81">
        <v>42854.441377314812</v>
      </c>
      <c r="Q1554" s="79" t="s">
        <v>2597</v>
      </c>
      <c r="R1554" s="79"/>
      <c r="S1554" s="79"/>
      <c r="T1554" s="79"/>
      <c r="U1554" s="79"/>
      <c r="V1554" s="82" t="s">
        <v>5497</v>
      </c>
      <c r="W1554" s="81">
        <v>42854.441377314812</v>
      </c>
      <c r="X1554" s="82" t="s">
        <v>7114</v>
      </c>
      <c r="Y1554" s="79"/>
      <c r="Z1554" s="79"/>
      <c r="AA1554" s="83" t="s">
        <v>9161</v>
      </c>
      <c r="AB1554" s="79"/>
      <c r="AC1554" s="79" t="b">
        <v>0</v>
      </c>
      <c r="AD1554" s="79">
        <v>0</v>
      </c>
      <c r="AE1554" s="83" t="s">
        <v>9915</v>
      </c>
      <c r="AF1554" s="79" t="b">
        <v>0</v>
      </c>
      <c r="AG1554" s="79" t="s">
        <v>9963</v>
      </c>
      <c r="AH1554" s="79"/>
      <c r="AI1554" s="83" t="s">
        <v>9915</v>
      </c>
      <c r="AJ1554" s="79" t="b">
        <v>0</v>
      </c>
      <c r="AK1554" s="79">
        <v>2</v>
      </c>
      <c r="AL1554" s="83" t="s">
        <v>9160</v>
      </c>
      <c r="AM1554" s="79" t="s">
        <v>9990</v>
      </c>
      <c r="AN1554" s="79" t="b">
        <v>0</v>
      </c>
      <c r="AO1554" s="83" t="s">
        <v>9160</v>
      </c>
      <c r="AP1554" s="79" t="s">
        <v>179</v>
      </c>
      <c r="AQ1554" s="79">
        <v>0</v>
      </c>
      <c r="AR1554" s="79">
        <v>0</v>
      </c>
      <c r="AS1554" s="79"/>
      <c r="AT1554" s="79"/>
      <c r="AU1554" s="79"/>
      <c r="AV1554" s="79"/>
      <c r="AW1554" s="79"/>
      <c r="AX1554" s="79"/>
      <c r="AY1554" s="79"/>
      <c r="AZ1554" s="79"/>
      <c r="BA1554">
        <v>1</v>
      </c>
      <c r="BB1554">
        <v>1</v>
      </c>
      <c r="BC1554" s="79" t="str">
        <f>IF(Edges[[#This Row],[Sentiment]]=0,"NEUTRAL",IF(Edges[[#This Row],[Sentiment]]=1,"POSITIVE",IF(Edges[[#This Row],[Sentiment]]=-1,"NEGATIVE")))</f>
        <v>POSITIVE</v>
      </c>
      <c r="BD1554" s="79" t="str">
        <f>IF(Edges[[#This Row],[Vertex 1]]=Edges[[#This Row],[Vertex 2]],"HIDE","SHOW")</f>
        <v>SHOW</v>
      </c>
      <c r="BE1554" s="78" t="str">
        <f>REPLACE(INDEX(GroupVertices[Group], MATCH(Edges[[#This Row],[Vertex 1]],GroupVertices[Vertex],0)),1,1,"")</f>
        <v>OSITIVE</v>
      </c>
      <c r="BF1554" s="78" t="str">
        <f>REPLACE(INDEX(GroupVertices[Group], MATCH(Edges[[#This Row],[Vertex 2]],GroupVertices[Vertex],0)),1,1,"")</f>
        <v>EUTRAL</v>
      </c>
    </row>
    <row r="1555" spans="1:58" x14ac:dyDescent="0.25">
      <c r="A1555" s="64" t="s">
        <v>1197</v>
      </c>
      <c r="B1555" s="64" t="s">
        <v>1236</v>
      </c>
      <c r="C1555" s="65"/>
      <c r="D1555" s="66"/>
      <c r="E1555" s="67"/>
      <c r="F1555" s="68"/>
      <c r="G1555" s="65" t="str">
        <f>IF(Edges[[#This Row],[Vertex 1]]=Edges[[#This Row],[Vertex 2]],"HIDE","SHOW")</f>
        <v>SHOW</v>
      </c>
      <c r="H1555" s="69"/>
      <c r="I1555" s="70"/>
      <c r="J1555" s="70"/>
      <c r="K1555" s="34" t="s">
        <v>65</v>
      </c>
      <c r="L1555" s="77">
        <v>1555</v>
      </c>
      <c r="M1555" s="77"/>
      <c r="N1555" s="72"/>
      <c r="O1555" s="79" t="s">
        <v>1646</v>
      </c>
      <c r="P1555" s="81">
        <v>42854.441377314812</v>
      </c>
      <c r="Q1555" s="79" t="s">
        <v>2597</v>
      </c>
      <c r="R1555" s="79"/>
      <c r="S1555" s="79"/>
      <c r="T1555" s="79"/>
      <c r="U1555" s="79"/>
      <c r="V1555" s="82" t="s">
        <v>5497</v>
      </c>
      <c r="W1555" s="81">
        <v>42854.441377314812</v>
      </c>
      <c r="X1555" s="82" t="s">
        <v>7114</v>
      </c>
      <c r="Y1555" s="79"/>
      <c r="Z1555" s="79"/>
      <c r="AA1555" s="83" t="s">
        <v>9161</v>
      </c>
      <c r="AB1555" s="79"/>
      <c r="AC1555" s="79" t="b">
        <v>0</v>
      </c>
      <c r="AD1555" s="79">
        <v>0</v>
      </c>
      <c r="AE1555" s="83" t="s">
        <v>9915</v>
      </c>
      <c r="AF1555" s="79" t="b">
        <v>0</v>
      </c>
      <c r="AG1555" s="79" t="s">
        <v>9963</v>
      </c>
      <c r="AH1555" s="79"/>
      <c r="AI1555" s="83" t="s">
        <v>9915</v>
      </c>
      <c r="AJ1555" s="79" t="b">
        <v>0</v>
      </c>
      <c r="AK1555" s="79">
        <v>2</v>
      </c>
      <c r="AL1555" s="83" t="s">
        <v>9160</v>
      </c>
      <c r="AM1555" s="79" t="s">
        <v>9990</v>
      </c>
      <c r="AN1555" s="79" t="b">
        <v>0</v>
      </c>
      <c r="AO1555" s="83" t="s">
        <v>9160</v>
      </c>
      <c r="AP1555" s="79" t="s">
        <v>179</v>
      </c>
      <c r="AQ1555" s="79">
        <v>0</v>
      </c>
      <c r="AR1555" s="79">
        <v>0</v>
      </c>
      <c r="AS1555" s="79"/>
      <c r="AT1555" s="79"/>
      <c r="AU1555" s="79"/>
      <c r="AV1555" s="79"/>
      <c r="AW1555" s="79"/>
      <c r="AX1555" s="79"/>
      <c r="AY1555" s="79"/>
      <c r="AZ1555" s="79"/>
      <c r="BA1555">
        <v>1</v>
      </c>
      <c r="BB1555">
        <v>1</v>
      </c>
      <c r="BC1555" s="79" t="str">
        <f>IF(Edges[[#This Row],[Sentiment]]=0,"NEUTRAL",IF(Edges[[#This Row],[Sentiment]]=1,"POSITIVE",IF(Edges[[#This Row],[Sentiment]]=-1,"NEGATIVE")))</f>
        <v>POSITIVE</v>
      </c>
      <c r="BD1555" s="79" t="str">
        <f>IF(Edges[[#This Row],[Vertex 1]]=Edges[[#This Row],[Vertex 2]],"HIDE","SHOW")</f>
        <v>SHOW</v>
      </c>
      <c r="BE1555" s="78" t="str">
        <f>REPLACE(INDEX(GroupVertices[Group], MATCH(Edges[[#This Row],[Vertex 1]],GroupVertices[Vertex],0)),1,1,"")</f>
        <v>OSITIVE</v>
      </c>
      <c r="BF1555" s="78" t="str">
        <f>REPLACE(INDEX(GroupVertices[Group], MATCH(Edges[[#This Row],[Vertex 2]],GroupVertices[Vertex],0)),1,1,"")</f>
        <v>EUTRAL</v>
      </c>
    </row>
    <row r="1556" spans="1:58" x14ac:dyDescent="0.25">
      <c r="A1556" s="64" t="s">
        <v>1197</v>
      </c>
      <c r="B1556" s="64" t="s">
        <v>1286</v>
      </c>
      <c r="C1556" s="65"/>
      <c r="D1556" s="66"/>
      <c r="E1556" s="67"/>
      <c r="F1556" s="68"/>
      <c r="G1556" s="65" t="str">
        <f>IF(Edges[[#This Row],[Vertex 1]]=Edges[[#This Row],[Vertex 2]],"HIDE","SHOW")</f>
        <v>SHOW</v>
      </c>
      <c r="H1556" s="69"/>
      <c r="I1556" s="70"/>
      <c r="J1556" s="70"/>
      <c r="K1556" s="34" t="s">
        <v>65</v>
      </c>
      <c r="L1556" s="77">
        <v>1556</v>
      </c>
      <c r="M1556" s="77"/>
      <c r="N1556" s="72"/>
      <c r="O1556" s="79" t="s">
        <v>1646</v>
      </c>
      <c r="P1556" s="81">
        <v>42854.441377314812</v>
      </c>
      <c r="Q1556" s="79" t="s">
        <v>2597</v>
      </c>
      <c r="R1556" s="79"/>
      <c r="S1556" s="79"/>
      <c r="T1556" s="79"/>
      <c r="U1556" s="79"/>
      <c r="V1556" s="82" t="s">
        <v>5497</v>
      </c>
      <c r="W1556" s="81">
        <v>42854.441377314812</v>
      </c>
      <c r="X1556" s="82" t="s">
        <v>7114</v>
      </c>
      <c r="Y1556" s="79"/>
      <c r="Z1556" s="79"/>
      <c r="AA1556" s="83" t="s">
        <v>9161</v>
      </c>
      <c r="AB1556" s="79"/>
      <c r="AC1556" s="79" t="b">
        <v>0</v>
      </c>
      <c r="AD1556" s="79">
        <v>0</v>
      </c>
      <c r="AE1556" s="83" t="s">
        <v>9915</v>
      </c>
      <c r="AF1556" s="79" t="b">
        <v>0</v>
      </c>
      <c r="AG1556" s="79" t="s">
        <v>9963</v>
      </c>
      <c r="AH1556" s="79"/>
      <c r="AI1556" s="83" t="s">
        <v>9915</v>
      </c>
      <c r="AJ1556" s="79" t="b">
        <v>0</v>
      </c>
      <c r="AK1556" s="79">
        <v>2</v>
      </c>
      <c r="AL1556" s="83" t="s">
        <v>9160</v>
      </c>
      <c r="AM1556" s="79" t="s">
        <v>9990</v>
      </c>
      <c r="AN1556" s="79" t="b">
        <v>0</v>
      </c>
      <c r="AO1556" s="83" t="s">
        <v>9160</v>
      </c>
      <c r="AP1556" s="79" t="s">
        <v>179</v>
      </c>
      <c r="AQ1556" s="79">
        <v>0</v>
      </c>
      <c r="AR1556" s="79">
        <v>0</v>
      </c>
      <c r="AS1556" s="79"/>
      <c r="AT1556" s="79"/>
      <c r="AU1556" s="79"/>
      <c r="AV1556" s="79"/>
      <c r="AW1556" s="79"/>
      <c r="AX1556" s="79"/>
      <c r="AY1556" s="79"/>
      <c r="AZ1556" s="79"/>
      <c r="BA1556">
        <v>1</v>
      </c>
      <c r="BB1556">
        <v>1</v>
      </c>
      <c r="BC1556" s="79" t="str">
        <f>IF(Edges[[#This Row],[Sentiment]]=0,"NEUTRAL",IF(Edges[[#This Row],[Sentiment]]=1,"POSITIVE",IF(Edges[[#This Row],[Sentiment]]=-1,"NEGATIVE")))</f>
        <v>POSITIVE</v>
      </c>
      <c r="BD1556" s="79" t="str">
        <f>IF(Edges[[#This Row],[Vertex 1]]=Edges[[#This Row],[Vertex 2]],"HIDE","SHOW")</f>
        <v>SHOW</v>
      </c>
      <c r="BE1556" s="78" t="str">
        <f>REPLACE(INDEX(GroupVertices[Group], MATCH(Edges[[#This Row],[Vertex 1]],GroupVertices[Vertex],0)),1,1,"")</f>
        <v>OSITIVE</v>
      </c>
      <c r="BF1556" s="78" t="str">
        <f>REPLACE(INDEX(GroupVertices[Group], MATCH(Edges[[#This Row],[Vertex 2]],GroupVertices[Vertex],0)),1,1,"")</f>
        <v>EUTRAL</v>
      </c>
    </row>
    <row r="1557" spans="1:58" hidden="1" x14ac:dyDescent="0.25">
      <c r="A1557" s="64" t="s">
        <v>1198</v>
      </c>
      <c r="B1557" s="64" t="s">
        <v>1198</v>
      </c>
      <c r="C1557" s="65"/>
      <c r="D1557" s="66"/>
      <c r="E1557" s="67"/>
      <c r="F1557" s="68"/>
      <c r="G1557" s="65" t="str">
        <f>IF(Edges[[#This Row],[Vertex 1]]=Edges[[#This Row],[Vertex 2]],"HIDE","SHOW")</f>
        <v>HIDE</v>
      </c>
      <c r="H1557" s="69"/>
      <c r="I1557" s="70"/>
      <c r="J1557" s="70"/>
      <c r="K1557" s="34"/>
      <c r="L1557" s="77"/>
      <c r="M1557" s="77"/>
      <c r="N1557" s="72"/>
      <c r="O1557" s="79" t="s">
        <v>179</v>
      </c>
      <c r="P1557" s="81">
        <v>42852.249224537038</v>
      </c>
      <c r="Q1557" s="79" t="s">
        <v>2598</v>
      </c>
      <c r="R1557" s="82" t="s">
        <v>3713</v>
      </c>
      <c r="S1557" s="79" t="s">
        <v>4056</v>
      </c>
      <c r="T1557" s="79"/>
      <c r="U1557" s="79"/>
      <c r="V1557" s="82" t="s">
        <v>4787</v>
      </c>
      <c r="W1557" s="81">
        <v>42852.249224537038</v>
      </c>
      <c r="X1557" s="82" t="s">
        <v>7115</v>
      </c>
      <c r="Y1557" s="79"/>
      <c r="Z1557" s="79"/>
      <c r="AA1557" s="83" t="s">
        <v>9162</v>
      </c>
      <c r="AB1557" s="79"/>
      <c r="AC1557" s="79" t="b">
        <v>0</v>
      </c>
      <c r="AD1557" s="79">
        <v>0</v>
      </c>
      <c r="AE1557" s="83" t="s">
        <v>9915</v>
      </c>
      <c r="AF1557" s="79" t="b">
        <v>0</v>
      </c>
      <c r="AG1557" s="79" t="s">
        <v>9963</v>
      </c>
      <c r="AH1557" s="79"/>
      <c r="AI1557" s="83" t="s">
        <v>9915</v>
      </c>
      <c r="AJ1557" s="79" t="b">
        <v>0</v>
      </c>
      <c r="AK1557" s="79">
        <v>0</v>
      </c>
      <c r="AL1557" s="83" t="s">
        <v>9915</v>
      </c>
      <c r="AM1557" s="79" t="s">
        <v>10000</v>
      </c>
      <c r="AN1557" s="79" t="b">
        <v>0</v>
      </c>
      <c r="AO1557" s="83" t="s">
        <v>9162</v>
      </c>
      <c r="AP1557" s="79" t="s">
        <v>179</v>
      </c>
      <c r="AQ1557" s="79">
        <v>0</v>
      </c>
      <c r="AR1557" s="79">
        <v>0</v>
      </c>
      <c r="AS1557" s="79"/>
      <c r="AT1557" s="79"/>
      <c r="AU1557" s="79"/>
      <c r="AV1557" s="79"/>
      <c r="AW1557" s="79"/>
      <c r="AX1557" s="79"/>
      <c r="AY1557" s="79"/>
      <c r="AZ1557" s="79"/>
      <c r="BA1557">
        <v>2</v>
      </c>
      <c r="BB1557">
        <v>1</v>
      </c>
      <c r="BC1557" s="79" t="str">
        <f>IF(Edges[[#This Row],[Sentiment]]=0,"NEUTRAL",IF(Edges[[#This Row],[Sentiment]]=1,"POSITIVE",IF(Edges[[#This Row],[Sentiment]]=-1,"NEGATIVE")))</f>
        <v>POSITIVE</v>
      </c>
      <c r="BD1557" s="79" t="str">
        <f>IF(Edges[[#This Row],[Vertex 1]]=Edges[[#This Row],[Vertex 2]],"HIDE","SHOW")</f>
        <v>HIDE</v>
      </c>
      <c r="BE1557" s="124" t="e">
        <f>REPLACE(INDEX(GroupVertices[Group], MATCH(Edges[[#This Row],[Vertex 1]],GroupVertices[Vertex],0)),1,1,"")</f>
        <v>#N/A</v>
      </c>
      <c r="BF1557" s="124" t="e">
        <f>REPLACE(INDEX(GroupVertices[Group], MATCH(Edges[[#This Row],[Vertex 2]],GroupVertices[Vertex],0)),1,1,"")</f>
        <v>#N/A</v>
      </c>
    </row>
    <row r="1558" spans="1:58" hidden="1" x14ac:dyDescent="0.25">
      <c r="A1558" s="64" t="s">
        <v>1198</v>
      </c>
      <c r="B1558" s="64" t="s">
        <v>1198</v>
      </c>
      <c r="C1558" s="65"/>
      <c r="D1558" s="66"/>
      <c r="E1558" s="67"/>
      <c r="F1558" s="68"/>
      <c r="G1558" s="65" t="str">
        <f>IF(Edges[[#This Row],[Vertex 1]]=Edges[[#This Row],[Vertex 2]],"HIDE","SHOW")</f>
        <v>HIDE</v>
      </c>
      <c r="H1558" s="69"/>
      <c r="I1558" s="70"/>
      <c r="J1558" s="70"/>
      <c r="K1558" s="34"/>
      <c r="L1558" s="77"/>
      <c r="M1558" s="77"/>
      <c r="N1558" s="72"/>
      <c r="O1558" s="79" t="s">
        <v>179</v>
      </c>
      <c r="P1558" s="81">
        <v>42854.448171296295</v>
      </c>
      <c r="Q1558" s="79" t="s">
        <v>2599</v>
      </c>
      <c r="R1558" s="82" t="s">
        <v>3714</v>
      </c>
      <c r="S1558" s="79" t="s">
        <v>4056</v>
      </c>
      <c r="T1558" s="79"/>
      <c r="U1558" s="79"/>
      <c r="V1558" s="82" t="s">
        <v>4787</v>
      </c>
      <c r="W1558" s="81">
        <v>42854.448171296295</v>
      </c>
      <c r="X1558" s="82" t="s">
        <v>7116</v>
      </c>
      <c r="Y1558" s="79"/>
      <c r="Z1558" s="79"/>
      <c r="AA1558" s="83" t="s">
        <v>9163</v>
      </c>
      <c r="AB1558" s="79"/>
      <c r="AC1558" s="79" t="b">
        <v>0</v>
      </c>
      <c r="AD1558" s="79">
        <v>0</v>
      </c>
      <c r="AE1558" s="83" t="s">
        <v>9915</v>
      </c>
      <c r="AF1558" s="79" t="b">
        <v>0</v>
      </c>
      <c r="AG1558" s="79" t="s">
        <v>9963</v>
      </c>
      <c r="AH1558" s="79"/>
      <c r="AI1558" s="83" t="s">
        <v>9915</v>
      </c>
      <c r="AJ1558" s="79" t="b">
        <v>0</v>
      </c>
      <c r="AK1558" s="79">
        <v>0</v>
      </c>
      <c r="AL1558" s="83" t="s">
        <v>9915</v>
      </c>
      <c r="AM1558" s="79" t="s">
        <v>10000</v>
      </c>
      <c r="AN1558" s="79" t="b">
        <v>0</v>
      </c>
      <c r="AO1558" s="83" t="s">
        <v>9163</v>
      </c>
      <c r="AP1558" s="79" t="s">
        <v>179</v>
      </c>
      <c r="AQ1558" s="79">
        <v>0</v>
      </c>
      <c r="AR1558" s="79">
        <v>0</v>
      </c>
      <c r="AS1558" s="79"/>
      <c r="AT1558" s="79"/>
      <c r="AU1558" s="79"/>
      <c r="AV1558" s="79"/>
      <c r="AW1558" s="79"/>
      <c r="AX1558" s="79"/>
      <c r="AY1558" s="79"/>
      <c r="AZ1558" s="79"/>
      <c r="BA1558">
        <v>2</v>
      </c>
      <c r="BB1558">
        <v>1</v>
      </c>
      <c r="BC1558" s="79" t="str">
        <f>IF(Edges[[#This Row],[Sentiment]]=0,"NEUTRAL",IF(Edges[[#This Row],[Sentiment]]=1,"POSITIVE",IF(Edges[[#This Row],[Sentiment]]=-1,"NEGATIVE")))</f>
        <v>POSITIVE</v>
      </c>
      <c r="BD1558" s="79" t="str">
        <f>IF(Edges[[#This Row],[Vertex 1]]=Edges[[#This Row],[Vertex 2]],"HIDE","SHOW")</f>
        <v>HIDE</v>
      </c>
      <c r="BE1558" s="124" t="e">
        <f>REPLACE(INDEX(GroupVertices[Group], MATCH(Edges[[#This Row],[Vertex 1]],GroupVertices[Vertex],0)),1,1,"")</f>
        <v>#N/A</v>
      </c>
      <c r="BF1558" s="124" t="e">
        <f>REPLACE(INDEX(GroupVertices[Group], MATCH(Edges[[#This Row],[Vertex 2]],GroupVertices[Vertex],0)),1,1,"")</f>
        <v>#N/A</v>
      </c>
    </row>
    <row r="1559" spans="1:58" hidden="1" x14ac:dyDescent="0.25">
      <c r="A1559" s="64" t="s">
        <v>1199</v>
      </c>
      <c r="B1559" s="64" t="s">
        <v>1199</v>
      </c>
      <c r="C1559" s="65"/>
      <c r="D1559" s="66"/>
      <c r="E1559" s="67"/>
      <c r="F1559" s="68"/>
      <c r="G1559" s="65" t="str">
        <f>IF(Edges[[#This Row],[Vertex 1]]=Edges[[#This Row],[Vertex 2]],"HIDE","SHOW")</f>
        <v>HIDE</v>
      </c>
      <c r="H1559" s="69"/>
      <c r="I1559" s="70"/>
      <c r="J1559" s="70"/>
      <c r="K1559" s="34"/>
      <c r="L1559" s="77"/>
      <c r="M1559" s="77"/>
      <c r="N1559" s="72"/>
      <c r="O1559" s="79" t="s">
        <v>179</v>
      </c>
      <c r="P1559" s="81">
        <v>42854.455243055556</v>
      </c>
      <c r="Q1559" s="79" t="s">
        <v>18385</v>
      </c>
      <c r="R1559" s="79"/>
      <c r="S1559" s="79"/>
      <c r="T1559" s="79"/>
      <c r="U1559" s="79"/>
      <c r="V1559" s="82" t="s">
        <v>5498</v>
      </c>
      <c r="W1559" s="81">
        <v>42854.455243055556</v>
      </c>
      <c r="X1559" s="82" t="s">
        <v>7117</v>
      </c>
      <c r="Y1559" s="79"/>
      <c r="Z1559" s="79"/>
      <c r="AA1559" s="83" t="s">
        <v>9164</v>
      </c>
      <c r="AB1559" s="79"/>
      <c r="AC1559" s="79" t="b">
        <v>0</v>
      </c>
      <c r="AD1559" s="79">
        <v>0</v>
      </c>
      <c r="AE1559" s="83" t="s">
        <v>9915</v>
      </c>
      <c r="AF1559" s="79" t="b">
        <v>0</v>
      </c>
      <c r="AG1559" s="79" t="s">
        <v>9983</v>
      </c>
      <c r="AH1559" s="79"/>
      <c r="AI1559" s="83" t="s">
        <v>9915</v>
      </c>
      <c r="AJ1559" s="79" t="b">
        <v>0</v>
      </c>
      <c r="AK1559" s="79">
        <v>0</v>
      </c>
      <c r="AL1559" s="83" t="s">
        <v>9915</v>
      </c>
      <c r="AM1559" s="79" t="s">
        <v>9996</v>
      </c>
      <c r="AN1559" s="79" t="b">
        <v>0</v>
      </c>
      <c r="AO1559" s="83" t="s">
        <v>9164</v>
      </c>
      <c r="AP1559" s="79" t="s">
        <v>179</v>
      </c>
      <c r="AQ1559" s="79">
        <v>0</v>
      </c>
      <c r="AR1559" s="79">
        <v>0</v>
      </c>
      <c r="AS1559" s="79"/>
      <c r="AT1559" s="79"/>
      <c r="AU1559" s="79"/>
      <c r="AV1559" s="79"/>
      <c r="AW1559" s="79"/>
      <c r="AX1559" s="79"/>
      <c r="AY1559" s="79"/>
      <c r="AZ1559" s="79"/>
      <c r="BA1559">
        <v>1</v>
      </c>
      <c r="BB1559">
        <v>1</v>
      </c>
      <c r="BC1559" s="79" t="str">
        <f>IF(Edges[[#This Row],[Sentiment]]=0,"NEUTRAL",IF(Edges[[#This Row],[Sentiment]]=1,"POSITIVE",IF(Edges[[#This Row],[Sentiment]]=-1,"NEGATIVE")))</f>
        <v>POSITIVE</v>
      </c>
      <c r="BD1559" s="79" t="str">
        <f>IF(Edges[[#This Row],[Vertex 1]]=Edges[[#This Row],[Vertex 2]],"HIDE","SHOW")</f>
        <v>HIDE</v>
      </c>
      <c r="BE1559" s="124" t="e">
        <f>REPLACE(INDEX(GroupVertices[Group], MATCH(Edges[[#This Row],[Vertex 1]],GroupVertices[Vertex],0)),1,1,"")</f>
        <v>#N/A</v>
      </c>
      <c r="BF1559" s="124" t="e">
        <f>REPLACE(INDEX(GroupVertices[Group], MATCH(Edges[[#This Row],[Vertex 2]],GroupVertices[Vertex],0)),1,1,"")</f>
        <v>#N/A</v>
      </c>
    </row>
    <row r="1560" spans="1:58" hidden="1" x14ac:dyDescent="0.25">
      <c r="A1560" s="64" t="s">
        <v>1200</v>
      </c>
      <c r="B1560" s="64" t="s">
        <v>1200</v>
      </c>
      <c r="C1560" s="65"/>
      <c r="D1560" s="66"/>
      <c r="E1560" s="67"/>
      <c r="F1560" s="68"/>
      <c r="G1560" s="65" t="str">
        <f>IF(Edges[[#This Row],[Vertex 1]]=Edges[[#This Row],[Vertex 2]],"HIDE","SHOW")</f>
        <v>HIDE</v>
      </c>
      <c r="H1560" s="69"/>
      <c r="I1560" s="70"/>
      <c r="J1560" s="70"/>
      <c r="K1560" s="34"/>
      <c r="L1560" s="77"/>
      <c r="M1560" s="77"/>
      <c r="N1560" s="72"/>
      <c r="O1560" s="79" t="s">
        <v>179</v>
      </c>
      <c r="P1560" s="81">
        <v>42854.455925925926</v>
      </c>
      <c r="Q1560" s="79" t="s">
        <v>18386</v>
      </c>
      <c r="R1560" s="79"/>
      <c r="S1560" s="79"/>
      <c r="T1560" s="79" t="s">
        <v>4406</v>
      </c>
      <c r="U1560" s="79"/>
      <c r="V1560" s="82" t="s">
        <v>5499</v>
      </c>
      <c r="W1560" s="81">
        <v>42854.455925925926</v>
      </c>
      <c r="X1560" s="82" t="s">
        <v>7118</v>
      </c>
      <c r="Y1560" s="79"/>
      <c r="Z1560" s="79"/>
      <c r="AA1560" s="83" t="s">
        <v>9165</v>
      </c>
      <c r="AB1560" s="79"/>
      <c r="AC1560" s="79" t="b">
        <v>0</v>
      </c>
      <c r="AD1560" s="79">
        <v>3</v>
      </c>
      <c r="AE1560" s="83" t="s">
        <v>9915</v>
      </c>
      <c r="AF1560" s="79" t="b">
        <v>0</v>
      </c>
      <c r="AG1560" s="79" t="s">
        <v>9983</v>
      </c>
      <c r="AH1560" s="79"/>
      <c r="AI1560" s="83" t="s">
        <v>9915</v>
      </c>
      <c r="AJ1560" s="79" t="b">
        <v>0</v>
      </c>
      <c r="AK1560" s="79">
        <v>1</v>
      </c>
      <c r="AL1560" s="83" t="s">
        <v>9915</v>
      </c>
      <c r="AM1560" s="79" t="s">
        <v>9991</v>
      </c>
      <c r="AN1560" s="79" t="b">
        <v>0</v>
      </c>
      <c r="AO1560" s="83" t="s">
        <v>9165</v>
      </c>
      <c r="AP1560" s="79" t="s">
        <v>179</v>
      </c>
      <c r="AQ1560" s="79">
        <v>0</v>
      </c>
      <c r="AR1560" s="79">
        <v>0</v>
      </c>
      <c r="AS1560" s="79"/>
      <c r="AT1560" s="79"/>
      <c r="AU1560" s="79"/>
      <c r="AV1560" s="79"/>
      <c r="AW1560" s="79"/>
      <c r="AX1560" s="79"/>
      <c r="AY1560" s="79"/>
      <c r="AZ1560" s="79"/>
      <c r="BA1560">
        <v>1</v>
      </c>
      <c r="BB1560">
        <v>1</v>
      </c>
      <c r="BC1560" s="79" t="str">
        <f>IF(Edges[[#This Row],[Sentiment]]=0,"NEUTRAL",IF(Edges[[#This Row],[Sentiment]]=1,"POSITIVE",IF(Edges[[#This Row],[Sentiment]]=-1,"NEGATIVE")))</f>
        <v>POSITIVE</v>
      </c>
      <c r="BD1560" s="79" t="str">
        <f>IF(Edges[[#This Row],[Vertex 1]]=Edges[[#This Row],[Vertex 2]],"HIDE","SHOW")</f>
        <v>HIDE</v>
      </c>
      <c r="BE1560" s="124" t="str">
        <f>REPLACE(INDEX(GroupVertices[Group], MATCH(Edges[[#This Row],[Vertex 1]],GroupVertices[Vertex],0)),1,1,"")</f>
        <v>OSITIVE</v>
      </c>
      <c r="BF1560" s="124" t="str">
        <f>REPLACE(INDEX(GroupVertices[Group], MATCH(Edges[[#This Row],[Vertex 2]],GroupVertices[Vertex],0)),1,1,"")</f>
        <v>OSITIVE</v>
      </c>
    </row>
    <row r="1561" spans="1:58" x14ac:dyDescent="0.25">
      <c r="A1561" s="64" t="s">
        <v>1201</v>
      </c>
      <c r="B1561" s="64" t="s">
        <v>1200</v>
      </c>
      <c r="C1561" s="65"/>
      <c r="D1561" s="66"/>
      <c r="E1561" s="67"/>
      <c r="F1561" s="68"/>
      <c r="G1561" s="65" t="str">
        <f>IF(Edges[[#This Row],[Vertex 1]]=Edges[[#This Row],[Vertex 2]],"HIDE","SHOW")</f>
        <v>SHOW</v>
      </c>
      <c r="H1561" s="69"/>
      <c r="I1561" s="70"/>
      <c r="J1561" s="70"/>
      <c r="K1561" s="34" t="s">
        <v>65</v>
      </c>
      <c r="L1561" s="77">
        <v>1561</v>
      </c>
      <c r="M1561" s="77"/>
      <c r="N1561" s="72"/>
      <c r="O1561" s="79" t="s">
        <v>1646</v>
      </c>
      <c r="P1561" s="81">
        <v>42854.456446759257</v>
      </c>
      <c r="Q1561" s="79" t="s">
        <v>18387</v>
      </c>
      <c r="R1561" s="79"/>
      <c r="S1561" s="79"/>
      <c r="T1561" s="79" t="s">
        <v>4406</v>
      </c>
      <c r="U1561" s="79"/>
      <c r="V1561" s="82" t="s">
        <v>5500</v>
      </c>
      <c r="W1561" s="81">
        <v>42854.456446759257</v>
      </c>
      <c r="X1561" s="82" t="s">
        <v>7119</v>
      </c>
      <c r="Y1561" s="79"/>
      <c r="Z1561" s="79"/>
      <c r="AA1561" s="83" t="s">
        <v>9166</v>
      </c>
      <c r="AB1561" s="79"/>
      <c r="AC1561" s="79" t="b">
        <v>0</v>
      </c>
      <c r="AD1561" s="79">
        <v>0</v>
      </c>
      <c r="AE1561" s="83" t="s">
        <v>9915</v>
      </c>
      <c r="AF1561" s="79" t="b">
        <v>0</v>
      </c>
      <c r="AG1561" s="79" t="s">
        <v>9983</v>
      </c>
      <c r="AH1561" s="79"/>
      <c r="AI1561" s="83" t="s">
        <v>9915</v>
      </c>
      <c r="AJ1561" s="79" t="b">
        <v>0</v>
      </c>
      <c r="AK1561" s="79">
        <v>1</v>
      </c>
      <c r="AL1561" s="83" t="s">
        <v>9165</v>
      </c>
      <c r="AM1561" s="79" t="s">
        <v>9991</v>
      </c>
      <c r="AN1561" s="79" t="b">
        <v>0</v>
      </c>
      <c r="AO1561" s="83" t="s">
        <v>9165</v>
      </c>
      <c r="AP1561" s="79" t="s">
        <v>179</v>
      </c>
      <c r="AQ1561" s="79">
        <v>0</v>
      </c>
      <c r="AR1561" s="79">
        <v>0</v>
      </c>
      <c r="AS1561" s="79"/>
      <c r="AT1561" s="79"/>
      <c r="AU1561" s="79"/>
      <c r="AV1561" s="79"/>
      <c r="AW1561" s="79"/>
      <c r="AX1561" s="79"/>
      <c r="AY1561" s="79"/>
      <c r="AZ1561" s="79"/>
      <c r="BA1561">
        <v>1</v>
      </c>
      <c r="BB1561">
        <v>0</v>
      </c>
      <c r="BC1561" s="79" t="str">
        <f>IF(Edges[[#This Row],[Sentiment]]=0,"NEUTRAL",IF(Edges[[#This Row],[Sentiment]]=1,"POSITIVE",IF(Edges[[#This Row],[Sentiment]]=-1,"NEGATIVE")))</f>
        <v>NEUTRAL</v>
      </c>
      <c r="BD1561" s="79" t="str">
        <f>IF(Edges[[#This Row],[Vertex 1]]=Edges[[#This Row],[Vertex 2]],"HIDE","SHOW")</f>
        <v>SHOW</v>
      </c>
      <c r="BE1561" s="78" t="str">
        <f>REPLACE(INDEX(GroupVertices[Group], MATCH(Edges[[#This Row],[Vertex 1]],GroupVertices[Vertex],0)),1,1,"")</f>
        <v>EUTRAL</v>
      </c>
      <c r="BF1561" s="78" t="str">
        <f>REPLACE(INDEX(GroupVertices[Group], MATCH(Edges[[#This Row],[Vertex 2]],GroupVertices[Vertex],0)),1,1,"")</f>
        <v>OSITIVE</v>
      </c>
    </row>
    <row r="1562" spans="1:58" hidden="1" x14ac:dyDescent="0.25">
      <c r="A1562" s="64" t="s">
        <v>1202</v>
      </c>
      <c r="B1562" s="64" t="s">
        <v>1202</v>
      </c>
      <c r="C1562" s="65"/>
      <c r="D1562" s="66"/>
      <c r="E1562" s="67"/>
      <c r="F1562" s="68"/>
      <c r="G1562" s="65" t="str">
        <f>IF(Edges[[#This Row],[Vertex 1]]=Edges[[#This Row],[Vertex 2]],"HIDE","SHOW")</f>
        <v>HIDE</v>
      </c>
      <c r="H1562" s="69"/>
      <c r="I1562" s="70"/>
      <c r="J1562" s="70"/>
      <c r="K1562" s="34"/>
      <c r="L1562" s="77"/>
      <c r="M1562" s="77"/>
      <c r="N1562" s="72"/>
      <c r="O1562" s="79" t="s">
        <v>179</v>
      </c>
      <c r="P1562" s="81">
        <v>42854.259317129632</v>
      </c>
      <c r="Q1562" s="79" t="s">
        <v>2600</v>
      </c>
      <c r="R1562" s="82" t="s">
        <v>3715</v>
      </c>
      <c r="S1562" s="79" t="s">
        <v>4020</v>
      </c>
      <c r="T1562" s="79"/>
      <c r="U1562" s="79"/>
      <c r="V1562" s="82" t="s">
        <v>5501</v>
      </c>
      <c r="W1562" s="81">
        <v>42854.259317129632</v>
      </c>
      <c r="X1562" s="82" t="s">
        <v>7120</v>
      </c>
      <c r="Y1562" s="79"/>
      <c r="Z1562" s="79"/>
      <c r="AA1562" s="83" t="s">
        <v>9167</v>
      </c>
      <c r="AB1562" s="79"/>
      <c r="AC1562" s="79" t="b">
        <v>0</v>
      </c>
      <c r="AD1562" s="79">
        <v>0</v>
      </c>
      <c r="AE1562" s="83" t="s">
        <v>9915</v>
      </c>
      <c r="AF1562" s="79" t="b">
        <v>0</v>
      </c>
      <c r="AG1562" s="79" t="s">
        <v>9965</v>
      </c>
      <c r="AH1562" s="79"/>
      <c r="AI1562" s="83" t="s">
        <v>9915</v>
      </c>
      <c r="AJ1562" s="79" t="b">
        <v>0</v>
      </c>
      <c r="AK1562" s="79">
        <v>0</v>
      </c>
      <c r="AL1562" s="83" t="s">
        <v>9915</v>
      </c>
      <c r="AM1562" s="79" t="s">
        <v>9996</v>
      </c>
      <c r="AN1562" s="79" t="b">
        <v>0</v>
      </c>
      <c r="AO1562" s="83" t="s">
        <v>9167</v>
      </c>
      <c r="AP1562" s="79" t="s">
        <v>179</v>
      </c>
      <c r="AQ1562" s="79">
        <v>0</v>
      </c>
      <c r="AR1562" s="79">
        <v>0</v>
      </c>
      <c r="AS1562" s="79"/>
      <c r="AT1562" s="79"/>
      <c r="AU1562" s="79"/>
      <c r="AV1562" s="79"/>
      <c r="AW1562" s="79"/>
      <c r="AX1562" s="79"/>
      <c r="AY1562" s="79"/>
      <c r="AZ1562" s="79"/>
      <c r="BA1562">
        <v>4</v>
      </c>
      <c r="BB1562">
        <v>0</v>
      </c>
      <c r="BC1562" s="79" t="str">
        <f>IF(Edges[[#This Row],[Sentiment]]=0,"NEUTRAL",IF(Edges[[#This Row],[Sentiment]]=1,"POSITIVE",IF(Edges[[#This Row],[Sentiment]]=-1,"NEGATIVE")))</f>
        <v>NEUTRAL</v>
      </c>
      <c r="BD1562" s="79" t="str">
        <f>IF(Edges[[#This Row],[Vertex 1]]=Edges[[#This Row],[Vertex 2]],"HIDE","SHOW")</f>
        <v>HIDE</v>
      </c>
      <c r="BE1562" s="124" t="str">
        <f>REPLACE(INDEX(GroupVertices[Group], MATCH(Edges[[#This Row],[Vertex 1]],GroupVertices[Vertex],0)),1,1,"")</f>
        <v>EUTRAL</v>
      </c>
      <c r="BF1562" s="124" t="str">
        <f>REPLACE(INDEX(GroupVertices[Group], MATCH(Edges[[#This Row],[Vertex 2]],GroupVertices[Vertex],0)),1,1,"")</f>
        <v>EUTRAL</v>
      </c>
    </row>
    <row r="1563" spans="1:58" hidden="1" x14ac:dyDescent="0.25">
      <c r="A1563" s="64" t="s">
        <v>1202</v>
      </c>
      <c r="B1563" s="64" t="s">
        <v>1202</v>
      </c>
      <c r="C1563" s="65"/>
      <c r="D1563" s="66"/>
      <c r="E1563" s="67"/>
      <c r="F1563" s="68"/>
      <c r="G1563" s="65" t="str">
        <f>IF(Edges[[#This Row],[Vertex 1]]=Edges[[#This Row],[Vertex 2]],"HIDE","SHOW")</f>
        <v>HIDE</v>
      </c>
      <c r="H1563" s="69"/>
      <c r="I1563" s="70"/>
      <c r="J1563" s="70"/>
      <c r="K1563" s="34"/>
      <c r="L1563" s="77"/>
      <c r="M1563" s="77"/>
      <c r="N1563" s="72"/>
      <c r="O1563" s="79" t="s">
        <v>179</v>
      </c>
      <c r="P1563" s="81">
        <v>42854.261874999997</v>
      </c>
      <c r="Q1563" s="79" t="s">
        <v>2601</v>
      </c>
      <c r="R1563" s="82" t="s">
        <v>3716</v>
      </c>
      <c r="S1563" s="79" t="s">
        <v>4020</v>
      </c>
      <c r="T1563" s="79"/>
      <c r="U1563" s="79"/>
      <c r="V1563" s="82" t="s">
        <v>5501</v>
      </c>
      <c r="W1563" s="81">
        <v>42854.261874999997</v>
      </c>
      <c r="X1563" s="82" t="s">
        <v>7121</v>
      </c>
      <c r="Y1563" s="79"/>
      <c r="Z1563" s="79"/>
      <c r="AA1563" s="83" t="s">
        <v>9168</v>
      </c>
      <c r="AB1563" s="79"/>
      <c r="AC1563" s="79" t="b">
        <v>0</v>
      </c>
      <c r="AD1563" s="79">
        <v>0</v>
      </c>
      <c r="AE1563" s="83" t="s">
        <v>9915</v>
      </c>
      <c r="AF1563" s="79" t="b">
        <v>0</v>
      </c>
      <c r="AG1563" s="79" t="s">
        <v>9965</v>
      </c>
      <c r="AH1563" s="79"/>
      <c r="AI1563" s="83" t="s">
        <v>9915</v>
      </c>
      <c r="AJ1563" s="79" t="b">
        <v>0</v>
      </c>
      <c r="AK1563" s="79">
        <v>0</v>
      </c>
      <c r="AL1563" s="83" t="s">
        <v>9915</v>
      </c>
      <c r="AM1563" s="79" t="s">
        <v>9996</v>
      </c>
      <c r="AN1563" s="79" t="b">
        <v>0</v>
      </c>
      <c r="AO1563" s="83" t="s">
        <v>9168</v>
      </c>
      <c r="AP1563" s="79" t="s">
        <v>179</v>
      </c>
      <c r="AQ1563" s="79">
        <v>0</v>
      </c>
      <c r="AR1563" s="79">
        <v>0</v>
      </c>
      <c r="AS1563" s="79"/>
      <c r="AT1563" s="79"/>
      <c r="AU1563" s="79"/>
      <c r="AV1563" s="79"/>
      <c r="AW1563" s="79"/>
      <c r="AX1563" s="79"/>
      <c r="AY1563" s="79"/>
      <c r="AZ1563" s="79"/>
      <c r="BA1563">
        <v>4</v>
      </c>
      <c r="BB1563">
        <v>0</v>
      </c>
      <c r="BC1563" s="79" t="str">
        <f>IF(Edges[[#This Row],[Sentiment]]=0,"NEUTRAL",IF(Edges[[#This Row],[Sentiment]]=1,"POSITIVE",IF(Edges[[#This Row],[Sentiment]]=-1,"NEGATIVE")))</f>
        <v>NEUTRAL</v>
      </c>
      <c r="BD1563" s="79" t="str">
        <f>IF(Edges[[#This Row],[Vertex 1]]=Edges[[#This Row],[Vertex 2]],"HIDE","SHOW")</f>
        <v>HIDE</v>
      </c>
      <c r="BE1563" s="124" t="str">
        <f>REPLACE(INDEX(GroupVertices[Group], MATCH(Edges[[#This Row],[Vertex 1]],GroupVertices[Vertex],0)),1,1,"")</f>
        <v>EUTRAL</v>
      </c>
      <c r="BF1563" s="124" t="str">
        <f>REPLACE(INDEX(GroupVertices[Group], MATCH(Edges[[#This Row],[Vertex 2]],GroupVertices[Vertex],0)),1,1,"")</f>
        <v>EUTRAL</v>
      </c>
    </row>
    <row r="1564" spans="1:58" hidden="1" x14ac:dyDescent="0.25">
      <c r="A1564" s="64" t="s">
        <v>1202</v>
      </c>
      <c r="B1564" s="64" t="s">
        <v>1202</v>
      </c>
      <c r="C1564" s="65"/>
      <c r="D1564" s="66"/>
      <c r="E1564" s="67"/>
      <c r="F1564" s="68"/>
      <c r="G1564" s="65" t="str">
        <f>IF(Edges[[#This Row],[Vertex 1]]=Edges[[#This Row],[Vertex 2]],"HIDE","SHOW")</f>
        <v>HIDE</v>
      </c>
      <c r="H1564" s="69"/>
      <c r="I1564" s="70"/>
      <c r="J1564" s="70"/>
      <c r="K1564" s="34"/>
      <c r="L1564" s="77"/>
      <c r="M1564" s="77"/>
      <c r="N1564" s="72"/>
      <c r="O1564" s="79" t="s">
        <v>179</v>
      </c>
      <c r="P1564" s="81">
        <v>42854.438506944447</v>
      </c>
      <c r="Q1564" s="79" t="s">
        <v>18388</v>
      </c>
      <c r="R1564" s="79" t="s">
        <v>3717</v>
      </c>
      <c r="S1564" s="79" t="s">
        <v>4209</v>
      </c>
      <c r="T1564" s="79"/>
      <c r="U1564" s="79"/>
      <c r="V1564" s="82" t="s">
        <v>5501</v>
      </c>
      <c r="W1564" s="81">
        <v>42854.438506944447</v>
      </c>
      <c r="X1564" s="82" t="s">
        <v>7122</v>
      </c>
      <c r="Y1564" s="79"/>
      <c r="Z1564" s="79"/>
      <c r="AA1564" s="83" t="s">
        <v>9169</v>
      </c>
      <c r="AB1564" s="79"/>
      <c r="AC1564" s="79" t="b">
        <v>0</v>
      </c>
      <c r="AD1564" s="79">
        <v>0</v>
      </c>
      <c r="AE1564" s="83" t="s">
        <v>9915</v>
      </c>
      <c r="AF1564" s="79" t="b">
        <v>0</v>
      </c>
      <c r="AG1564" s="79" t="s">
        <v>9978</v>
      </c>
      <c r="AH1564" s="79"/>
      <c r="AI1564" s="83" t="s">
        <v>9915</v>
      </c>
      <c r="AJ1564" s="79" t="b">
        <v>0</v>
      </c>
      <c r="AK1564" s="79">
        <v>0</v>
      </c>
      <c r="AL1564" s="83" t="s">
        <v>9915</v>
      </c>
      <c r="AM1564" s="79" t="s">
        <v>9996</v>
      </c>
      <c r="AN1564" s="79" t="b">
        <v>0</v>
      </c>
      <c r="AO1564" s="83" t="s">
        <v>9169</v>
      </c>
      <c r="AP1564" s="79" t="s">
        <v>179</v>
      </c>
      <c r="AQ1564" s="79">
        <v>0</v>
      </c>
      <c r="AR1564" s="79">
        <v>0</v>
      </c>
      <c r="AS1564" s="79"/>
      <c r="AT1564" s="79"/>
      <c r="AU1564" s="79"/>
      <c r="AV1564" s="79"/>
      <c r="AW1564" s="79"/>
      <c r="AX1564" s="79"/>
      <c r="AY1564" s="79"/>
      <c r="AZ1564" s="79"/>
      <c r="BA1564">
        <v>4</v>
      </c>
      <c r="BB1564">
        <v>0</v>
      </c>
      <c r="BC1564" s="79" t="str">
        <f>IF(Edges[[#This Row],[Sentiment]]=0,"NEUTRAL",IF(Edges[[#This Row],[Sentiment]]=1,"POSITIVE",IF(Edges[[#This Row],[Sentiment]]=-1,"NEGATIVE")))</f>
        <v>NEUTRAL</v>
      </c>
      <c r="BD1564" s="79" t="str">
        <f>IF(Edges[[#This Row],[Vertex 1]]=Edges[[#This Row],[Vertex 2]],"HIDE","SHOW")</f>
        <v>HIDE</v>
      </c>
      <c r="BE1564" s="124" t="str">
        <f>REPLACE(INDEX(GroupVertices[Group], MATCH(Edges[[#This Row],[Vertex 1]],GroupVertices[Vertex],0)),1,1,"")</f>
        <v>EUTRAL</v>
      </c>
      <c r="BF1564" s="124" t="str">
        <f>REPLACE(INDEX(GroupVertices[Group], MATCH(Edges[[#This Row],[Vertex 2]],GroupVertices[Vertex],0)),1,1,"")</f>
        <v>EUTRAL</v>
      </c>
    </row>
    <row r="1565" spans="1:58" hidden="1" x14ac:dyDescent="0.25">
      <c r="A1565" s="64" t="s">
        <v>1202</v>
      </c>
      <c r="B1565" s="64" t="s">
        <v>1202</v>
      </c>
      <c r="C1565" s="65"/>
      <c r="D1565" s="66"/>
      <c r="E1565" s="67"/>
      <c r="F1565" s="68"/>
      <c r="G1565" s="65" t="str">
        <f>IF(Edges[[#This Row],[Vertex 1]]=Edges[[#This Row],[Vertex 2]],"HIDE","SHOW")</f>
        <v>HIDE</v>
      </c>
      <c r="H1565" s="69"/>
      <c r="I1565" s="70"/>
      <c r="J1565" s="70"/>
      <c r="K1565" s="34"/>
      <c r="L1565" s="77"/>
      <c r="M1565" s="77"/>
      <c r="N1565" s="72"/>
      <c r="O1565" s="79" t="s">
        <v>179</v>
      </c>
      <c r="P1565" s="81">
        <v>42854.438773148147</v>
      </c>
      <c r="Q1565" s="79" t="s">
        <v>18389</v>
      </c>
      <c r="R1565" s="79" t="s">
        <v>3718</v>
      </c>
      <c r="S1565" s="79" t="s">
        <v>4209</v>
      </c>
      <c r="T1565" s="79"/>
      <c r="U1565" s="79"/>
      <c r="V1565" s="82" t="s">
        <v>5501</v>
      </c>
      <c r="W1565" s="81">
        <v>42854.438773148147</v>
      </c>
      <c r="X1565" s="82" t="s">
        <v>7123</v>
      </c>
      <c r="Y1565" s="79"/>
      <c r="Z1565" s="79"/>
      <c r="AA1565" s="83" t="s">
        <v>9170</v>
      </c>
      <c r="AB1565" s="79"/>
      <c r="AC1565" s="79" t="b">
        <v>0</v>
      </c>
      <c r="AD1565" s="79">
        <v>0</v>
      </c>
      <c r="AE1565" s="83" t="s">
        <v>9915</v>
      </c>
      <c r="AF1565" s="79" t="b">
        <v>0</v>
      </c>
      <c r="AG1565" s="79" t="s">
        <v>9978</v>
      </c>
      <c r="AH1565" s="79"/>
      <c r="AI1565" s="83" t="s">
        <v>9915</v>
      </c>
      <c r="AJ1565" s="79" t="b">
        <v>0</v>
      </c>
      <c r="AK1565" s="79">
        <v>1</v>
      </c>
      <c r="AL1565" s="83" t="s">
        <v>9915</v>
      </c>
      <c r="AM1565" s="79" t="s">
        <v>9996</v>
      </c>
      <c r="AN1565" s="79" t="b">
        <v>0</v>
      </c>
      <c r="AO1565" s="83" t="s">
        <v>9170</v>
      </c>
      <c r="AP1565" s="79" t="s">
        <v>179</v>
      </c>
      <c r="AQ1565" s="79">
        <v>0</v>
      </c>
      <c r="AR1565" s="79">
        <v>0</v>
      </c>
      <c r="AS1565" s="79"/>
      <c r="AT1565" s="79"/>
      <c r="AU1565" s="79"/>
      <c r="AV1565" s="79"/>
      <c r="AW1565" s="79"/>
      <c r="AX1565" s="79"/>
      <c r="AY1565" s="79"/>
      <c r="AZ1565" s="79"/>
      <c r="BA1565">
        <v>4</v>
      </c>
      <c r="BB1565">
        <v>0</v>
      </c>
      <c r="BC1565" s="79" t="str">
        <f>IF(Edges[[#This Row],[Sentiment]]=0,"NEUTRAL",IF(Edges[[#This Row],[Sentiment]]=1,"POSITIVE",IF(Edges[[#This Row],[Sentiment]]=-1,"NEGATIVE")))</f>
        <v>NEUTRAL</v>
      </c>
      <c r="BD1565" s="79" t="str">
        <f>IF(Edges[[#This Row],[Vertex 1]]=Edges[[#This Row],[Vertex 2]],"HIDE","SHOW")</f>
        <v>HIDE</v>
      </c>
      <c r="BE1565" s="124" t="str">
        <f>REPLACE(INDEX(GroupVertices[Group], MATCH(Edges[[#This Row],[Vertex 1]],GroupVertices[Vertex],0)),1,1,"")</f>
        <v>EUTRAL</v>
      </c>
      <c r="BF1565" s="124" t="str">
        <f>REPLACE(INDEX(GroupVertices[Group], MATCH(Edges[[#This Row],[Vertex 2]],GroupVertices[Vertex],0)),1,1,"")</f>
        <v>EUTRAL</v>
      </c>
    </row>
    <row r="1566" spans="1:58" x14ac:dyDescent="0.25">
      <c r="A1566" s="64" t="s">
        <v>1203</v>
      </c>
      <c r="B1566" s="64" t="s">
        <v>1202</v>
      </c>
      <c r="C1566" s="65"/>
      <c r="D1566" s="66"/>
      <c r="E1566" s="67"/>
      <c r="F1566" s="68"/>
      <c r="G1566" s="65" t="str">
        <f>IF(Edges[[#This Row],[Vertex 1]]=Edges[[#This Row],[Vertex 2]],"HIDE","SHOW")</f>
        <v>SHOW</v>
      </c>
      <c r="H1566" s="69"/>
      <c r="I1566" s="70"/>
      <c r="J1566" s="70"/>
      <c r="K1566" s="34" t="s">
        <v>65</v>
      </c>
      <c r="L1566" s="77">
        <v>1566</v>
      </c>
      <c r="M1566" s="77"/>
      <c r="N1566" s="72"/>
      <c r="O1566" s="79" t="s">
        <v>1646</v>
      </c>
      <c r="P1566" s="81">
        <v>42854.457314814812</v>
      </c>
      <c r="Q1566" s="79" t="s">
        <v>18390</v>
      </c>
      <c r="R1566" s="79" t="s">
        <v>3718</v>
      </c>
      <c r="S1566" s="79" t="s">
        <v>4209</v>
      </c>
      <c r="T1566" s="79"/>
      <c r="U1566" s="79"/>
      <c r="V1566" s="82" t="s">
        <v>5502</v>
      </c>
      <c r="W1566" s="81">
        <v>42854.457314814812</v>
      </c>
      <c r="X1566" s="82" t="s">
        <v>7124</v>
      </c>
      <c r="Y1566" s="79"/>
      <c r="Z1566" s="79"/>
      <c r="AA1566" s="83" t="s">
        <v>9171</v>
      </c>
      <c r="AB1566" s="79"/>
      <c r="AC1566" s="79" t="b">
        <v>0</v>
      </c>
      <c r="AD1566" s="79">
        <v>0</v>
      </c>
      <c r="AE1566" s="83" t="s">
        <v>9915</v>
      </c>
      <c r="AF1566" s="79" t="b">
        <v>0</v>
      </c>
      <c r="AG1566" s="79" t="s">
        <v>9978</v>
      </c>
      <c r="AH1566" s="79"/>
      <c r="AI1566" s="83" t="s">
        <v>9915</v>
      </c>
      <c r="AJ1566" s="79" t="b">
        <v>0</v>
      </c>
      <c r="AK1566" s="79">
        <v>1</v>
      </c>
      <c r="AL1566" s="83" t="s">
        <v>9170</v>
      </c>
      <c r="AM1566" s="79" t="s">
        <v>9993</v>
      </c>
      <c r="AN1566" s="79" t="b">
        <v>0</v>
      </c>
      <c r="AO1566" s="83" t="s">
        <v>9170</v>
      </c>
      <c r="AP1566" s="79" t="s">
        <v>179</v>
      </c>
      <c r="AQ1566" s="79">
        <v>0</v>
      </c>
      <c r="AR1566" s="79">
        <v>0</v>
      </c>
      <c r="AS1566" s="79"/>
      <c r="AT1566" s="79"/>
      <c r="AU1566" s="79"/>
      <c r="AV1566" s="79"/>
      <c r="AW1566" s="79"/>
      <c r="AX1566" s="79"/>
      <c r="AY1566" s="79"/>
      <c r="AZ1566" s="79"/>
      <c r="BA1566">
        <v>1</v>
      </c>
      <c r="BB1566">
        <v>0</v>
      </c>
      <c r="BC1566" s="79" t="str">
        <f>IF(Edges[[#This Row],[Sentiment]]=0,"NEUTRAL",IF(Edges[[#This Row],[Sentiment]]=1,"POSITIVE",IF(Edges[[#This Row],[Sentiment]]=-1,"NEGATIVE")))</f>
        <v>NEUTRAL</v>
      </c>
      <c r="BD1566" s="79" t="str">
        <f>IF(Edges[[#This Row],[Vertex 1]]=Edges[[#This Row],[Vertex 2]],"HIDE","SHOW")</f>
        <v>SHOW</v>
      </c>
      <c r="BE1566" s="78" t="str">
        <f>REPLACE(INDEX(GroupVertices[Group], MATCH(Edges[[#This Row],[Vertex 1]],GroupVertices[Vertex],0)),1,1,"")</f>
        <v>EUTRAL</v>
      </c>
      <c r="BF1566" s="78" t="str">
        <f>REPLACE(INDEX(GroupVertices[Group], MATCH(Edges[[#This Row],[Vertex 2]],GroupVertices[Vertex],0)),1,1,"")</f>
        <v>EUTRAL</v>
      </c>
    </row>
    <row r="1567" spans="1:58" x14ac:dyDescent="0.25">
      <c r="A1567" s="64" t="s">
        <v>1204</v>
      </c>
      <c r="B1567" s="64" t="s">
        <v>1621</v>
      </c>
      <c r="C1567" s="65"/>
      <c r="D1567" s="66"/>
      <c r="E1567" s="67"/>
      <c r="F1567" s="68"/>
      <c r="G1567" s="65" t="str">
        <f>IF(Edges[[#This Row],[Vertex 1]]=Edges[[#This Row],[Vertex 2]],"HIDE","SHOW")</f>
        <v>SHOW</v>
      </c>
      <c r="H1567" s="69"/>
      <c r="I1567" s="70"/>
      <c r="J1567" s="70"/>
      <c r="K1567" s="34" t="s">
        <v>65</v>
      </c>
      <c r="L1567" s="77">
        <v>1567</v>
      </c>
      <c r="M1567" s="77"/>
      <c r="N1567" s="72"/>
      <c r="O1567" s="79" t="s">
        <v>1647</v>
      </c>
      <c r="P1567" s="81">
        <v>42854.464560185188</v>
      </c>
      <c r="Q1567" s="79" t="s">
        <v>2602</v>
      </c>
      <c r="R1567" s="79"/>
      <c r="S1567" s="79"/>
      <c r="T1567" s="79"/>
      <c r="U1567" s="79"/>
      <c r="V1567" s="82" t="s">
        <v>5503</v>
      </c>
      <c r="W1567" s="81">
        <v>42854.464560185188</v>
      </c>
      <c r="X1567" s="82" t="s">
        <v>7125</v>
      </c>
      <c r="Y1567" s="79"/>
      <c r="Z1567" s="79"/>
      <c r="AA1567" s="83" t="s">
        <v>9172</v>
      </c>
      <c r="AB1567" s="83" t="s">
        <v>9904</v>
      </c>
      <c r="AC1567" s="79" t="b">
        <v>0</v>
      </c>
      <c r="AD1567" s="79">
        <v>0</v>
      </c>
      <c r="AE1567" s="83" t="s">
        <v>9947</v>
      </c>
      <c r="AF1567" s="79" t="b">
        <v>0</v>
      </c>
      <c r="AG1567" s="79" t="s">
        <v>9963</v>
      </c>
      <c r="AH1567" s="79"/>
      <c r="AI1567" s="83" t="s">
        <v>9915</v>
      </c>
      <c r="AJ1567" s="79" t="b">
        <v>0</v>
      </c>
      <c r="AK1567" s="79">
        <v>0</v>
      </c>
      <c r="AL1567" s="83" t="s">
        <v>9915</v>
      </c>
      <c r="AM1567" s="79" t="s">
        <v>9991</v>
      </c>
      <c r="AN1567" s="79" t="b">
        <v>0</v>
      </c>
      <c r="AO1567" s="83" t="s">
        <v>9904</v>
      </c>
      <c r="AP1567" s="79" t="s">
        <v>179</v>
      </c>
      <c r="AQ1567" s="79">
        <v>0</v>
      </c>
      <c r="AR1567" s="79">
        <v>0</v>
      </c>
      <c r="AS1567" s="79"/>
      <c r="AT1567" s="79"/>
      <c r="AU1567" s="79"/>
      <c r="AV1567" s="79"/>
      <c r="AW1567" s="79"/>
      <c r="AX1567" s="79"/>
      <c r="AY1567" s="79"/>
      <c r="AZ1567" s="79"/>
      <c r="BA1567">
        <v>1</v>
      </c>
      <c r="BB1567">
        <v>0</v>
      </c>
      <c r="BC1567" s="79" t="str">
        <f>IF(Edges[[#This Row],[Sentiment]]=0,"NEUTRAL",IF(Edges[[#This Row],[Sentiment]]=1,"POSITIVE",IF(Edges[[#This Row],[Sentiment]]=-1,"NEGATIVE")))</f>
        <v>NEUTRAL</v>
      </c>
      <c r="BD1567" s="79" t="str">
        <f>IF(Edges[[#This Row],[Vertex 1]]=Edges[[#This Row],[Vertex 2]],"HIDE","SHOW")</f>
        <v>SHOW</v>
      </c>
      <c r="BE1567" s="78" t="str">
        <f>REPLACE(INDEX(GroupVertices[Group], MATCH(Edges[[#This Row],[Vertex 1]],GroupVertices[Vertex],0)),1,1,"")</f>
        <v>EUTRAL</v>
      </c>
      <c r="BF1567" s="78" t="str">
        <f>REPLACE(INDEX(GroupVertices[Group], MATCH(Edges[[#This Row],[Vertex 2]],GroupVertices[Vertex],0)),1,1,"")</f>
        <v>EUTRAL</v>
      </c>
    </row>
    <row r="1568" spans="1:58" x14ac:dyDescent="0.25">
      <c r="A1568" s="64" t="s">
        <v>1205</v>
      </c>
      <c r="B1568" s="64" t="s">
        <v>1549</v>
      </c>
      <c r="C1568" s="65"/>
      <c r="D1568" s="66"/>
      <c r="E1568" s="67"/>
      <c r="F1568" s="68"/>
      <c r="G1568" s="65" t="str">
        <f>IF(Edges[[#This Row],[Vertex 1]]=Edges[[#This Row],[Vertex 2]],"HIDE","SHOW")</f>
        <v>SHOW</v>
      </c>
      <c r="H1568" s="69"/>
      <c r="I1568" s="70"/>
      <c r="J1568" s="70"/>
      <c r="K1568" s="34" t="s">
        <v>65</v>
      </c>
      <c r="L1568" s="77">
        <v>1568</v>
      </c>
      <c r="M1568" s="77"/>
      <c r="N1568" s="72"/>
      <c r="O1568" s="79" t="s">
        <v>1646</v>
      </c>
      <c r="P1568" s="81">
        <v>42854.466527777775</v>
      </c>
      <c r="Q1568" s="79" t="s">
        <v>2603</v>
      </c>
      <c r="R1568" s="82" t="s">
        <v>3719</v>
      </c>
      <c r="S1568" s="79" t="s">
        <v>4027</v>
      </c>
      <c r="T1568" s="79"/>
      <c r="U1568" s="79"/>
      <c r="V1568" s="82" t="s">
        <v>5504</v>
      </c>
      <c r="W1568" s="81">
        <v>42854.466527777775</v>
      </c>
      <c r="X1568" s="82" t="s">
        <v>7126</v>
      </c>
      <c r="Y1568" s="79"/>
      <c r="Z1568" s="79"/>
      <c r="AA1568" s="83" t="s">
        <v>9173</v>
      </c>
      <c r="AB1568" s="79"/>
      <c r="AC1568" s="79" t="b">
        <v>0</v>
      </c>
      <c r="AD1568" s="79">
        <v>0</v>
      </c>
      <c r="AE1568" s="83" t="s">
        <v>9915</v>
      </c>
      <c r="AF1568" s="79" t="b">
        <v>0</v>
      </c>
      <c r="AG1568" s="79" t="s">
        <v>9963</v>
      </c>
      <c r="AH1568" s="79"/>
      <c r="AI1568" s="83" t="s">
        <v>9915</v>
      </c>
      <c r="AJ1568" s="79" t="b">
        <v>0</v>
      </c>
      <c r="AK1568" s="79">
        <v>0</v>
      </c>
      <c r="AL1568" s="83" t="s">
        <v>9915</v>
      </c>
      <c r="AM1568" s="79" t="s">
        <v>9990</v>
      </c>
      <c r="AN1568" s="79" t="b">
        <v>0</v>
      </c>
      <c r="AO1568" s="83" t="s">
        <v>9173</v>
      </c>
      <c r="AP1568" s="79" t="s">
        <v>179</v>
      </c>
      <c r="AQ1568" s="79">
        <v>0</v>
      </c>
      <c r="AR1568" s="79">
        <v>0</v>
      </c>
      <c r="AS1568" s="79"/>
      <c r="AT1568" s="79"/>
      <c r="AU1568" s="79"/>
      <c r="AV1568" s="79"/>
      <c r="AW1568" s="79"/>
      <c r="AX1568" s="79"/>
      <c r="AY1568" s="79"/>
      <c r="AZ1568" s="79"/>
      <c r="BA1568">
        <v>1</v>
      </c>
      <c r="BB1568">
        <v>0</v>
      </c>
      <c r="BC1568" s="79" t="str">
        <f>IF(Edges[[#This Row],[Sentiment]]=0,"NEUTRAL",IF(Edges[[#This Row],[Sentiment]]=1,"POSITIVE",IF(Edges[[#This Row],[Sentiment]]=-1,"NEGATIVE")))</f>
        <v>NEUTRAL</v>
      </c>
      <c r="BD1568" s="79" t="str">
        <f>IF(Edges[[#This Row],[Vertex 1]]=Edges[[#This Row],[Vertex 2]],"HIDE","SHOW")</f>
        <v>SHOW</v>
      </c>
      <c r="BE1568" s="78" t="str">
        <f>REPLACE(INDEX(GroupVertices[Group], MATCH(Edges[[#This Row],[Vertex 1]],GroupVertices[Vertex],0)),1,1,"")</f>
        <v>EUTRAL</v>
      </c>
      <c r="BF1568" s="78" t="str">
        <f>REPLACE(INDEX(GroupVertices[Group], MATCH(Edges[[#This Row],[Vertex 2]],GroupVertices[Vertex],0)),1,1,"")</f>
        <v>eneral</v>
      </c>
    </row>
    <row r="1569" spans="1:58" hidden="1" x14ac:dyDescent="0.25">
      <c r="A1569" s="64" t="s">
        <v>1206</v>
      </c>
      <c r="B1569" s="64" t="s">
        <v>1206</v>
      </c>
      <c r="C1569" s="65"/>
      <c r="D1569" s="66"/>
      <c r="E1569" s="67"/>
      <c r="F1569" s="68"/>
      <c r="G1569" s="65" t="str">
        <f>IF(Edges[[#This Row],[Vertex 1]]=Edges[[#This Row],[Vertex 2]],"HIDE","SHOW")</f>
        <v>HIDE</v>
      </c>
      <c r="H1569" s="69"/>
      <c r="I1569" s="70"/>
      <c r="J1569" s="70"/>
      <c r="K1569" s="34"/>
      <c r="L1569" s="77"/>
      <c r="M1569" s="77"/>
      <c r="N1569" s="72"/>
      <c r="O1569" s="79" t="s">
        <v>179</v>
      </c>
      <c r="P1569" s="81">
        <v>42854.468229166669</v>
      </c>
      <c r="Q1569" s="79" t="s">
        <v>2604</v>
      </c>
      <c r="R1569" s="82" t="s">
        <v>3720</v>
      </c>
      <c r="S1569" s="79" t="s">
        <v>4210</v>
      </c>
      <c r="T1569" s="79"/>
      <c r="U1569" s="82" t="s">
        <v>4664</v>
      </c>
      <c r="V1569" s="82" t="s">
        <v>4664</v>
      </c>
      <c r="W1569" s="81">
        <v>42854.468229166669</v>
      </c>
      <c r="X1569" s="82" t="s">
        <v>7127</v>
      </c>
      <c r="Y1569" s="79"/>
      <c r="Z1569" s="79"/>
      <c r="AA1569" s="83" t="s">
        <v>9174</v>
      </c>
      <c r="AB1569" s="79"/>
      <c r="AC1569" s="79" t="b">
        <v>0</v>
      </c>
      <c r="AD1569" s="79">
        <v>0</v>
      </c>
      <c r="AE1569" s="83" t="s">
        <v>9915</v>
      </c>
      <c r="AF1569" s="79" t="b">
        <v>0</v>
      </c>
      <c r="AG1569" s="79" t="s">
        <v>9977</v>
      </c>
      <c r="AH1569" s="79"/>
      <c r="AI1569" s="83" t="s">
        <v>9915</v>
      </c>
      <c r="AJ1569" s="79" t="b">
        <v>0</v>
      </c>
      <c r="AK1569" s="79">
        <v>0</v>
      </c>
      <c r="AL1569" s="83" t="s">
        <v>9915</v>
      </c>
      <c r="AM1569" s="79" t="s">
        <v>9992</v>
      </c>
      <c r="AN1569" s="79" t="b">
        <v>0</v>
      </c>
      <c r="AO1569" s="83" t="s">
        <v>9174</v>
      </c>
      <c r="AP1569" s="79" t="s">
        <v>179</v>
      </c>
      <c r="AQ1569" s="79">
        <v>0</v>
      </c>
      <c r="AR1569" s="79">
        <v>0</v>
      </c>
      <c r="AS1569" s="79"/>
      <c r="AT1569" s="79"/>
      <c r="AU1569" s="79"/>
      <c r="AV1569" s="79"/>
      <c r="AW1569" s="79"/>
      <c r="AX1569" s="79"/>
      <c r="AY1569" s="79"/>
      <c r="AZ1569" s="79"/>
      <c r="BA1569">
        <v>1</v>
      </c>
      <c r="BB1569">
        <v>0</v>
      </c>
      <c r="BC1569" s="79" t="str">
        <f>IF(Edges[[#This Row],[Sentiment]]=0,"NEUTRAL",IF(Edges[[#This Row],[Sentiment]]=1,"POSITIVE",IF(Edges[[#This Row],[Sentiment]]=-1,"NEGATIVE")))</f>
        <v>NEUTRAL</v>
      </c>
      <c r="BD1569" s="79" t="str">
        <f>IF(Edges[[#This Row],[Vertex 1]]=Edges[[#This Row],[Vertex 2]],"HIDE","SHOW")</f>
        <v>HIDE</v>
      </c>
      <c r="BE1569" s="124" t="e">
        <f>REPLACE(INDEX(GroupVertices[Group], MATCH(Edges[[#This Row],[Vertex 1]],GroupVertices[Vertex],0)),1,1,"")</f>
        <v>#N/A</v>
      </c>
      <c r="BF1569" s="124" t="e">
        <f>REPLACE(INDEX(GroupVertices[Group], MATCH(Edges[[#This Row],[Vertex 2]],GroupVertices[Vertex],0)),1,1,"")</f>
        <v>#N/A</v>
      </c>
    </row>
    <row r="1570" spans="1:58" x14ac:dyDescent="0.25">
      <c r="A1570" s="64" t="s">
        <v>1207</v>
      </c>
      <c r="B1570" s="64" t="s">
        <v>1286</v>
      </c>
      <c r="C1570" s="65"/>
      <c r="D1570" s="66"/>
      <c r="E1570" s="67"/>
      <c r="F1570" s="68"/>
      <c r="G1570" s="65" t="str">
        <f>IF(Edges[[#This Row],[Vertex 1]]=Edges[[#This Row],[Vertex 2]],"HIDE","SHOW")</f>
        <v>SHOW</v>
      </c>
      <c r="H1570" s="69"/>
      <c r="I1570" s="70"/>
      <c r="J1570" s="70"/>
      <c r="K1570" s="34" t="s">
        <v>65</v>
      </c>
      <c r="L1570" s="77">
        <v>1570</v>
      </c>
      <c r="M1570" s="77"/>
      <c r="N1570" s="72"/>
      <c r="O1570" s="79" t="s">
        <v>1646</v>
      </c>
      <c r="P1570" s="81">
        <v>42854.468634259261</v>
      </c>
      <c r="Q1570" s="79" t="s">
        <v>2473</v>
      </c>
      <c r="R1570" s="82" t="s">
        <v>3646</v>
      </c>
      <c r="S1570" s="79" t="s">
        <v>4020</v>
      </c>
      <c r="T1570" s="79"/>
      <c r="U1570" s="79"/>
      <c r="V1570" s="82" t="s">
        <v>5505</v>
      </c>
      <c r="W1570" s="81">
        <v>42854.468634259261</v>
      </c>
      <c r="X1570" s="82" t="s">
        <v>7128</v>
      </c>
      <c r="Y1570" s="79"/>
      <c r="Z1570" s="79"/>
      <c r="AA1570" s="83" t="s">
        <v>9175</v>
      </c>
      <c r="AB1570" s="79"/>
      <c r="AC1570" s="79" t="b">
        <v>0</v>
      </c>
      <c r="AD1570" s="79">
        <v>0</v>
      </c>
      <c r="AE1570" s="83" t="s">
        <v>9915</v>
      </c>
      <c r="AF1570" s="79" t="b">
        <v>0</v>
      </c>
      <c r="AG1570" s="79" t="s">
        <v>9963</v>
      </c>
      <c r="AH1570" s="79"/>
      <c r="AI1570" s="83" t="s">
        <v>9915</v>
      </c>
      <c r="AJ1570" s="79" t="b">
        <v>0</v>
      </c>
      <c r="AK1570" s="79">
        <v>3</v>
      </c>
      <c r="AL1570" s="83" t="s">
        <v>9291</v>
      </c>
      <c r="AM1570" s="79" t="s">
        <v>10009</v>
      </c>
      <c r="AN1570" s="79" t="b">
        <v>0</v>
      </c>
      <c r="AO1570" s="83" t="s">
        <v>9291</v>
      </c>
      <c r="AP1570" s="79" t="s">
        <v>179</v>
      </c>
      <c r="AQ1570" s="79">
        <v>0</v>
      </c>
      <c r="AR1570" s="79">
        <v>0</v>
      </c>
      <c r="AS1570" s="79"/>
      <c r="AT1570" s="79"/>
      <c r="AU1570" s="79"/>
      <c r="AV1570" s="79"/>
      <c r="AW1570" s="79"/>
      <c r="AX1570" s="79"/>
      <c r="AY1570" s="79"/>
      <c r="AZ1570" s="79"/>
      <c r="BA1570">
        <v>1</v>
      </c>
      <c r="BB1570">
        <v>0</v>
      </c>
      <c r="BC1570" s="79" t="str">
        <f>IF(Edges[[#This Row],[Sentiment]]=0,"NEUTRAL",IF(Edges[[#This Row],[Sentiment]]=1,"POSITIVE",IF(Edges[[#This Row],[Sentiment]]=-1,"NEGATIVE")))</f>
        <v>NEUTRAL</v>
      </c>
      <c r="BD1570" s="79" t="str">
        <f>IF(Edges[[#This Row],[Vertex 1]]=Edges[[#This Row],[Vertex 2]],"HIDE","SHOW")</f>
        <v>SHOW</v>
      </c>
      <c r="BE1570" s="78" t="str">
        <f>REPLACE(INDEX(GroupVertices[Group], MATCH(Edges[[#This Row],[Vertex 1]],GroupVertices[Vertex],0)),1,1,"")</f>
        <v>EUTRAL</v>
      </c>
      <c r="BF1570" s="78" t="str">
        <f>REPLACE(INDEX(GroupVertices[Group], MATCH(Edges[[#This Row],[Vertex 2]],GroupVertices[Vertex],0)),1,1,"")</f>
        <v>EUTRAL</v>
      </c>
    </row>
    <row r="1571" spans="1:58" hidden="1" x14ac:dyDescent="0.25">
      <c r="A1571" s="64" t="s">
        <v>1208</v>
      </c>
      <c r="B1571" s="64" t="s">
        <v>1208</v>
      </c>
      <c r="C1571" s="65"/>
      <c r="D1571" s="66"/>
      <c r="E1571" s="67"/>
      <c r="F1571" s="68"/>
      <c r="G1571" s="65" t="str">
        <f>IF(Edges[[#This Row],[Vertex 1]]=Edges[[#This Row],[Vertex 2]],"HIDE","SHOW")</f>
        <v>HIDE</v>
      </c>
      <c r="H1571" s="69"/>
      <c r="I1571" s="70"/>
      <c r="J1571" s="70"/>
      <c r="K1571" s="34"/>
      <c r="L1571" s="77"/>
      <c r="M1571" s="77"/>
      <c r="N1571" s="72"/>
      <c r="O1571" s="79" t="s">
        <v>179</v>
      </c>
      <c r="P1571" s="81">
        <v>42854.468773148146</v>
      </c>
      <c r="Q1571" s="79" t="s">
        <v>2605</v>
      </c>
      <c r="R1571" s="82" t="s">
        <v>3721</v>
      </c>
      <c r="S1571" s="79" t="s">
        <v>4166</v>
      </c>
      <c r="T1571" s="79"/>
      <c r="U1571" s="79"/>
      <c r="V1571" s="82" t="s">
        <v>5506</v>
      </c>
      <c r="W1571" s="81">
        <v>42854.468773148146</v>
      </c>
      <c r="X1571" s="82" t="s">
        <v>7129</v>
      </c>
      <c r="Y1571" s="79"/>
      <c r="Z1571" s="79"/>
      <c r="AA1571" s="83" t="s">
        <v>9176</v>
      </c>
      <c r="AB1571" s="79"/>
      <c r="AC1571" s="79" t="b">
        <v>0</v>
      </c>
      <c r="AD1571" s="79">
        <v>0</v>
      </c>
      <c r="AE1571" s="83" t="s">
        <v>9915</v>
      </c>
      <c r="AF1571" s="79" t="b">
        <v>0</v>
      </c>
      <c r="AG1571" s="79" t="s">
        <v>9963</v>
      </c>
      <c r="AH1571" s="79"/>
      <c r="AI1571" s="83" t="s">
        <v>9915</v>
      </c>
      <c r="AJ1571" s="79" t="b">
        <v>0</v>
      </c>
      <c r="AK1571" s="79">
        <v>0</v>
      </c>
      <c r="AL1571" s="83" t="s">
        <v>9915</v>
      </c>
      <c r="AM1571" s="79" t="s">
        <v>9990</v>
      </c>
      <c r="AN1571" s="79" t="b">
        <v>0</v>
      </c>
      <c r="AO1571" s="83" t="s">
        <v>9176</v>
      </c>
      <c r="AP1571" s="79" t="s">
        <v>179</v>
      </c>
      <c r="AQ1571" s="79">
        <v>0</v>
      </c>
      <c r="AR1571" s="79">
        <v>0</v>
      </c>
      <c r="AS1571" s="79"/>
      <c r="AT1571" s="79"/>
      <c r="AU1571" s="79"/>
      <c r="AV1571" s="79"/>
      <c r="AW1571" s="79"/>
      <c r="AX1571" s="79"/>
      <c r="AY1571" s="79"/>
      <c r="AZ1571" s="79"/>
      <c r="BA1571">
        <v>1</v>
      </c>
      <c r="BB1571">
        <v>0</v>
      </c>
      <c r="BC1571" s="79" t="str">
        <f>IF(Edges[[#This Row],[Sentiment]]=0,"NEUTRAL",IF(Edges[[#This Row],[Sentiment]]=1,"POSITIVE",IF(Edges[[#This Row],[Sentiment]]=-1,"NEGATIVE")))</f>
        <v>NEUTRAL</v>
      </c>
      <c r="BD1571" s="79" t="str">
        <f>IF(Edges[[#This Row],[Vertex 1]]=Edges[[#This Row],[Vertex 2]],"HIDE","SHOW")</f>
        <v>HIDE</v>
      </c>
      <c r="BE1571" s="124" t="e">
        <f>REPLACE(INDEX(GroupVertices[Group], MATCH(Edges[[#This Row],[Vertex 1]],GroupVertices[Vertex],0)),1,1,"")</f>
        <v>#N/A</v>
      </c>
      <c r="BF1571" s="124" t="e">
        <f>REPLACE(INDEX(GroupVertices[Group], MATCH(Edges[[#This Row],[Vertex 2]],GroupVertices[Vertex],0)),1,1,"")</f>
        <v>#N/A</v>
      </c>
    </row>
    <row r="1572" spans="1:58" hidden="1" x14ac:dyDescent="0.25">
      <c r="A1572" s="64" t="s">
        <v>1209</v>
      </c>
      <c r="B1572" s="64" t="s">
        <v>1209</v>
      </c>
      <c r="C1572" s="65"/>
      <c r="D1572" s="66"/>
      <c r="E1572" s="67"/>
      <c r="F1572" s="68"/>
      <c r="G1572" s="65" t="str">
        <f>IF(Edges[[#This Row],[Vertex 1]]=Edges[[#This Row],[Vertex 2]],"HIDE","SHOW")</f>
        <v>HIDE</v>
      </c>
      <c r="H1572" s="69"/>
      <c r="I1572" s="70"/>
      <c r="J1572" s="70"/>
      <c r="K1572" s="34"/>
      <c r="L1572" s="77"/>
      <c r="M1572" s="77"/>
      <c r="N1572" s="72"/>
      <c r="O1572" s="79" t="s">
        <v>179</v>
      </c>
      <c r="P1572" s="81">
        <v>42854.474178240744</v>
      </c>
      <c r="Q1572" s="79" t="s">
        <v>2606</v>
      </c>
      <c r="R1572" s="79"/>
      <c r="S1572" s="79"/>
      <c r="T1572" s="79"/>
      <c r="U1572" s="79"/>
      <c r="V1572" s="82" t="s">
        <v>5507</v>
      </c>
      <c r="W1572" s="81">
        <v>42854.474178240744</v>
      </c>
      <c r="X1572" s="82" t="s">
        <v>7130</v>
      </c>
      <c r="Y1572" s="79"/>
      <c r="Z1572" s="79"/>
      <c r="AA1572" s="83" t="s">
        <v>9177</v>
      </c>
      <c r="AB1572" s="79"/>
      <c r="AC1572" s="79" t="b">
        <v>0</v>
      </c>
      <c r="AD1572" s="79">
        <v>6</v>
      </c>
      <c r="AE1572" s="83" t="s">
        <v>9915</v>
      </c>
      <c r="AF1572" s="79" t="b">
        <v>0</v>
      </c>
      <c r="AG1572" s="79" t="s">
        <v>9963</v>
      </c>
      <c r="AH1572" s="79"/>
      <c r="AI1572" s="83" t="s">
        <v>9915</v>
      </c>
      <c r="AJ1572" s="79" t="b">
        <v>0</v>
      </c>
      <c r="AK1572" s="79">
        <v>0</v>
      </c>
      <c r="AL1572" s="83" t="s">
        <v>9915</v>
      </c>
      <c r="AM1572" s="79" t="s">
        <v>9993</v>
      </c>
      <c r="AN1572" s="79" t="b">
        <v>0</v>
      </c>
      <c r="AO1572" s="83" t="s">
        <v>9177</v>
      </c>
      <c r="AP1572" s="79" t="s">
        <v>179</v>
      </c>
      <c r="AQ1572" s="79">
        <v>0</v>
      </c>
      <c r="AR1572" s="79">
        <v>0</v>
      </c>
      <c r="AS1572" s="79"/>
      <c r="AT1572" s="79"/>
      <c r="AU1572" s="79"/>
      <c r="AV1572" s="79"/>
      <c r="AW1572" s="79"/>
      <c r="AX1572" s="79"/>
      <c r="AY1572" s="79"/>
      <c r="AZ1572" s="79"/>
      <c r="BA1572">
        <v>1</v>
      </c>
      <c r="BB1572">
        <v>0</v>
      </c>
      <c r="BC1572" s="79" t="str">
        <f>IF(Edges[[#This Row],[Sentiment]]=0,"NEUTRAL",IF(Edges[[#This Row],[Sentiment]]=1,"POSITIVE",IF(Edges[[#This Row],[Sentiment]]=-1,"NEGATIVE")))</f>
        <v>NEUTRAL</v>
      </c>
      <c r="BD1572" s="79" t="str">
        <f>IF(Edges[[#This Row],[Vertex 1]]=Edges[[#This Row],[Vertex 2]],"HIDE","SHOW")</f>
        <v>HIDE</v>
      </c>
      <c r="BE1572" s="124" t="e">
        <f>REPLACE(INDEX(GroupVertices[Group], MATCH(Edges[[#This Row],[Vertex 1]],GroupVertices[Vertex],0)),1,1,"")</f>
        <v>#N/A</v>
      </c>
      <c r="BF1572" s="124" t="e">
        <f>REPLACE(INDEX(GroupVertices[Group], MATCH(Edges[[#This Row],[Vertex 2]],GroupVertices[Vertex],0)),1,1,"")</f>
        <v>#N/A</v>
      </c>
    </row>
    <row r="1573" spans="1:58" x14ac:dyDescent="0.25">
      <c r="A1573" s="64" t="s">
        <v>1210</v>
      </c>
      <c r="B1573" s="64" t="s">
        <v>1229</v>
      </c>
      <c r="C1573" s="65"/>
      <c r="D1573" s="66"/>
      <c r="E1573" s="67"/>
      <c r="F1573" s="68"/>
      <c r="G1573" s="65" t="str">
        <f>IF(Edges[[#This Row],[Vertex 1]]=Edges[[#This Row],[Vertex 2]],"HIDE","SHOW")</f>
        <v>SHOW</v>
      </c>
      <c r="H1573" s="69"/>
      <c r="I1573" s="70"/>
      <c r="J1573" s="70"/>
      <c r="K1573" s="34" t="s">
        <v>65</v>
      </c>
      <c r="L1573" s="77">
        <v>1573</v>
      </c>
      <c r="M1573" s="77"/>
      <c r="N1573" s="72"/>
      <c r="O1573" s="79" t="s">
        <v>1646</v>
      </c>
      <c r="P1573" s="81">
        <v>42854.354571759257</v>
      </c>
      <c r="Q1573" s="79" t="s">
        <v>2481</v>
      </c>
      <c r="R1573" s="82" t="s">
        <v>3652</v>
      </c>
      <c r="S1573" s="79" t="s">
        <v>4040</v>
      </c>
      <c r="T1573" s="79"/>
      <c r="U1573" s="82" t="s">
        <v>4642</v>
      </c>
      <c r="V1573" s="82" t="s">
        <v>4642</v>
      </c>
      <c r="W1573" s="81">
        <v>42854.354571759257</v>
      </c>
      <c r="X1573" s="82" t="s">
        <v>7131</v>
      </c>
      <c r="Y1573" s="79"/>
      <c r="Z1573" s="79"/>
      <c r="AA1573" s="83" t="s">
        <v>9178</v>
      </c>
      <c r="AB1573" s="79"/>
      <c r="AC1573" s="79" t="b">
        <v>0</v>
      </c>
      <c r="AD1573" s="79">
        <v>0</v>
      </c>
      <c r="AE1573" s="83" t="s">
        <v>9915</v>
      </c>
      <c r="AF1573" s="79" t="b">
        <v>0</v>
      </c>
      <c r="AG1573" s="79" t="s">
        <v>9963</v>
      </c>
      <c r="AH1573" s="79"/>
      <c r="AI1573" s="83" t="s">
        <v>9915</v>
      </c>
      <c r="AJ1573" s="79" t="b">
        <v>0</v>
      </c>
      <c r="AK1573" s="79">
        <v>8</v>
      </c>
      <c r="AL1573" s="83" t="s">
        <v>9206</v>
      </c>
      <c r="AM1573" s="79" t="s">
        <v>9991</v>
      </c>
      <c r="AN1573" s="79" t="b">
        <v>0</v>
      </c>
      <c r="AO1573" s="83" t="s">
        <v>9206</v>
      </c>
      <c r="AP1573" s="79" t="s">
        <v>179</v>
      </c>
      <c r="AQ1573" s="79">
        <v>0</v>
      </c>
      <c r="AR1573" s="79">
        <v>0</v>
      </c>
      <c r="AS1573" s="79"/>
      <c r="AT1573" s="79"/>
      <c r="AU1573" s="79"/>
      <c r="AV1573" s="79"/>
      <c r="AW1573" s="79"/>
      <c r="AX1573" s="79"/>
      <c r="AY1573" s="79"/>
      <c r="AZ1573" s="79"/>
      <c r="BA1573">
        <v>1</v>
      </c>
      <c r="BB1573">
        <v>0</v>
      </c>
      <c r="BC1573" s="79" t="str">
        <f>IF(Edges[[#This Row],[Sentiment]]=0,"NEUTRAL",IF(Edges[[#This Row],[Sentiment]]=1,"POSITIVE",IF(Edges[[#This Row],[Sentiment]]=-1,"NEGATIVE")))</f>
        <v>NEUTRAL</v>
      </c>
      <c r="BD1573" s="79" t="str">
        <f>IF(Edges[[#This Row],[Vertex 1]]=Edges[[#This Row],[Vertex 2]],"HIDE","SHOW")</f>
        <v>SHOW</v>
      </c>
      <c r="BE1573" s="78" t="str">
        <f>REPLACE(INDEX(GroupVertices[Group], MATCH(Edges[[#This Row],[Vertex 1]],GroupVertices[Vertex],0)),1,1,"")</f>
        <v>EUTRAL</v>
      </c>
      <c r="BF1573" s="78" t="str">
        <f>REPLACE(INDEX(GroupVertices[Group], MATCH(Edges[[#This Row],[Vertex 2]],GroupVertices[Vertex],0)),1,1,"")</f>
        <v>EUTRAL</v>
      </c>
    </row>
    <row r="1574" spans="1:58" x14ac:dyDescent="0.25">
      <c r="A1574" s="64" t="s">
        <v>1210</v>
      </c>
      <c r="B1574" s="64" t="s">
        <v>1532</v>
      </c>
      <c r="C1574" s="65"/>
      <c r="D1574" s="66"/>
      <c r="E1574" s="67"/>
      <c r="F1574" s="68"/>
      <c r="G1574" s="65" t="str">
        <f>IF(Edges[[#This Row],[Vertex 1]]=Edges[[#This Row],[Vertex 2]],"HIDE","SHOW")</f>
        <v>SHOW</v>
      </c>
      <c r="H1574" s="69"/>
      <c r="I1574" s="70"/>
      <c r="J1574" s="70"/>
      <c r="K1574" s="34" t="s">
        <v>65</v>
      </c>
      <c r="L1574" s="77">
        <v>1574</v>
      </c>
      <c r="M1574" s="77"/>
      <c r="N1574" s="72"/>
      <c r="O1574" s="79" t="s">
        <v>1646</v>
      </c>
      <c r="P1574" s="81">
        <v>42854.356516203705</v>
      </c>
      <c r="Q1574" s="79" t="s">
        <v>2528</v>
      </c>
      <c r="R1574" s="82" t="s">
        <v>3293</v>
      </c>
      <c r="S1574" s="79" t="s">
        <v>4022</v>
      </c>
      <c r="T1574" s="79" t="s">
        <v>1544</v>
      </c>
      <c r="U1574" s="79"/>
      <c r="V1574" s="82" t="s">
        <v>4787</v>
      </c>
      <c r="W1574" s="81">
        <v>42854.356516203705</v>
      </c>
      <c r="X1574" s="82" t="s">
        <v>7132</v>
      </c>
      <c r="Y1574" s="79"/>
      <c r="Z1574" s="79"/>
      <c r="AA1574" s="83" t="s">
        <v>9179</v>
      </c>
      <c r="AB1574" s="79"/>
      <c r="AC1574" s="79" t="b">
        <v>0</v>
      </c>
      <c r="AD1574" s="79">
        <v>0</v>
      </c>
      <c r="AE1574" s="83" t="s">
        <v>9915</v>
      </c>
      <c r="AF1574" s="79" t="b">
        <v>0</v>
      </c>
      <c r="AG1574" s="79" t="s">
        <v>9963</v>
      </c>
      <c r="AH1574" s="79"/>
      <c r="AI1574" s="83" t="s">
        <v>9915</v>
      </c>
      <c r="AJ1574" s="79" t="b">
        <v>0</v>
      </c>
      <c r="AK1574" s="79">
        <v>7</v>
      </c>
      <c r="AL1574" s="83" t="s">
        <v>9842</v>
      </c>
      <c r="AM1574" s="79" t="s">
        <v>9991</v>
      </c>
      <c r="AN1574" s="79" t="b">
        <v>0</v>
      </c>
      <c r="AO1574" s="83" t="s">
        <v>9842</v>
      </c>
      <c r="AP1574" s="79" t="s">
        <v>179</v>
      </c>
      <c r="AQ1574" s="79">
        <v>0</v>
      </c>
      <c r="AR1574" s="79">
        <v>0</v>
      </c>
      <c r="AS1574" s="79"/>
      <c r="AT1574" s="79"/>
      <c r="AU1574" s="79"/>
      <c r="AV1574" s="79"/>
      <c r="AW1574" s="79"/>
      <c r="AX1574" s="79"/>
      <c r="AY1574" s="79"/>
      <c r="AZ1574" s="79"/>
      <c r="BA1574">
        <v>1</v>
      </c>
      <c r="BB1574">
        <v>0</v>
      </c>
      <c r="BC1574" s="79" t="str">
        <f>IF(Edges[[#This Row],[Sentiment]]=0,"NEUTRAL",IF(Edges[[#This Row],[Sentiment]]=1,"POSITIVE",IF(Edges[[#This Row],[Sentiment]]=-1,"NEGATIVE")))</f>
        <v>NEUTRAL</v>
      </c>
      <c r="BD1574" s="79" t="str">
        <f>IF(Edges[[#This Row],[Vertex 1]]=Edges[[#This Row],[Vertex 2]],"HIDE","SHOW")</f>
        <v>SHOW</v>
      </c>
      <c r="BE1574" s="78" t="str">
        <f>REPLACE(INDEX(GroupVertices[Group], MATCH(Edges[[#This Row],[Vertex 1]],GroupVertices[Vertex],0)),1,1,"")</f>
        <v>EUTRAL</v>
      </c>
      <c r="BF1574" s="78" t="str">
        <f>REPLACE(INDEX(GroupVertices[Group], MATCH(Edges[[#This Row],[Vertex 2]],GroupVertices[Vertex],0)),1,1,"")</f>
        <v>eneral</v>
      </c>
    </row>
    <row r="1575" spans="1:58" x14ac:dyDescent="0.25">
      <c r="A1575" s="64" t="s">
        <v>1210</v>
      </c>
      <c r="B1575" s="64" t="s">
        <v>1544</v>
      </c>
      <c r="C1575" s="65"/>
      <c r="D1575" s="66"/>
      <c r="E1575" s="67"/>
      <c r="F1575" s="68"/>
      <c r="G1575" s="65" t="str">
        <f>IF(Edges[[#This Row],[Vertex 1]]=Edges[[#This Row],[Vertex 2]],"HIDE","SHOW")</f>
        <v>SHOW</v>
      </c>
      <c r="H1575" s="69"/>
      <c r="I1575" s="70"/>
      <c r="J1575" s="70"/>
      <c r="K1575" s="34" t="s">
        <v>65</v>
      </c>
      <c r="L1575" s="77">
        <v>1575</v>
      </c>
      <c r="M1575" s="77"/>
      <c r="N1575" s="72"/>
      <c r="O1575" s="79" t="s">
        <v>1646</v>
      </c>
      <c r="P1575" s="81">
        <v>42854.479548611111</v>
      </c>
      <c r="Q1575" s="79" t="s">
        <v>2360</v>
      </c>
      <c r="R1575" s="82" t="s">
        <v>3451</v>
      </c>
      <c r="S1575" s="79" t="s">
        <v>4019</v>
      </c>
      <c r="T1575" s="79"/>
      <c r="U1575" s="82" t="s">
        <v>4629</v>
      </c>
      <c r="V1575" s="82" t="s">
        <v>4629</v>
      </c>
      <c r="W1575" s="81">
        <v>42854.479548611111</v>
      </c>
      <c r="X1575" s="82" t="s">
        <v>7133</v>
      </c>
      <c r="Y1575" s="79"/>
      <c r="Z1575" s="79"/>
      <c r="AA1575" s="83" t="s">
        <v>9180</v>
      </c>
      <c r="AB1575" s="79"/>
      <c r="AC1575" s="79" t="b">
        <v>0</v>
      </c>
      <c r="AD1575" s="79">
        <v>0</v>
      </c>
      <c r="AE1575" s="83" t="s">
        <v>9915</v>
      </c>
      <c r="AF1575" s="79" t="b">
        <v>0</v>
      </c>
      <c r="AG1575" s="79" t="s">
        <v>9963</v>
      </c>
      <c r="AH1575" s="79"/>
      <c r="AI1575" s="83" t="s">
        <v>9915</v>
      </c>
      <c r="AJ1575" s="79" t="b">
        <v>0</v>
      </c>
      <c r="AK1575" s="79">
        <v>2</v>
      </c>
      <c r="AL1575" s="83" t="s">
        <v>9825</v>
      </c>
      <c r="AM1575" s="79" t="s">
        <v>9991</v>
      </c>
      <c r="AN1575" s="79" t="b">
        <v>0</v>
      </c>
      <c r="AO1575" s="83" t="s">
        <v>9825</v>
      </c>
      <c r="AP1575" s="79" t="s">
        <v>179</v>
      </c>
      <c r="AQ1575" s="79">
        <v>0</v>
      </c>
      <c r="AR1575" s="79">
        <v>0</v>
      </c>
      <c r="AS1575" s="79"/>
      <c r="AT1575" s="79"/>
      <c r="AU1575" s="79"/>
      <c r="AV1575" s="79"/>
      <c r="AW1575" s="79"/>
      <c r="AX1575" s="79"/>
      <c r="AY1575" s="79"/>
      <c r="AZ1575" s="79"/>
      <c r="BA1575">
        <v>1</v>
      </c>
      <c r="BB1575">
        <v>0</v>
      </c>
      <c r="BC1575" s="79" t="str">
        <f>IF(Edges[[#This Row],[Sentiment]]=0,"NEUTRAL",IF(Edges[[#This Row],[Sentiment]]=1,"POSITIVE",IF(Edges[[#This Row],[Sentiment]]=-1,"NEGATIVE")))</f>
        <v>NEUTRAL</v>
      </c>
      <c r="BD1575" s="79" t="str">
        <f>IF(Edges[[#This Row],[Vertex 1]]=Edges[[#This Row],[Vertex 2]],"HIDE","SHOW")</f>
        <v>SHOW</v>
      </c>
      <c r="BE1575" s="78" t="str">
        <f>REPLACE(INDEX(GroupVertices[Group], MATCH(Edges[[#This Row],[Vertex 1]],GroupVertices[Vertex],0)),1,1,"")</f>
        <v>EUTRAL</v>
      </c>
      <c r="BF1575" s="78" t="str">
        <f>REPLACE(INDEX(GroupVertices[Group], MATCH(Edges[[#This Row],[Vertex 2]],GroupVertices[Vertex],0)),1,1,"")</f>
        <v>eneral</v>
      </c>
    </row>
    <row r="1576" spans="1:58" x14ac:dyDescent="0.25">
      <c r="A1576" s="64" t="s">
        <v>1210</v>
      </c>
      <c r="B1576" s="64" t="s">
        <v>878</v>
      </c>
      <c r="C1576" s="65"/>
      <c r="D1576" s="66"/>
      <c r="E1576" s="67"/>
      <c r="F1576" s="68"/>
      <c r="G1576" s="65" t="str">
        <f>IF(Edges[[#This Row],[Vertex 1]]=Edges[[#This Row],[Vertex 2]],"HIDE","SHOW")</f>
        <v>SHOW</v>
      </c>
      <c r="H1576" s="69"/>
      <c r="I1576" s="70"/>
      <c r="J1576" s="70"/>
      <c r="K1576" s="34" t="s">
        <v>65</v>
      </c>
      <c r="L1576" s="77">
        <v>1576</v>
      </c>
      <c r="M1576" s="77"/>
      <c r="N1576" s="72"/>
      <c r="O1576" s="79" t="s">
        <v>1646</v>
      </c>
      <c r="P1576" s="81">
        <v>42854.479548611111</v>
      </c>
      <c r="Q1576" s="79" t="s">
        <v>2360</v>
      </c>
      <c r="R1576" s="82" t="s">
        <v>3451</v>
      </c>
      <c r="S1576" s="79" t="s">
        <v>4019</v>
      </c>
      <c r="T1576" s="79"/>
      <c r="U1576" s="82" t="s">
        <v>4629</v>
      </c>
      <c r="V1576" s="82" t="s">
        <v>4629</v>
      </c>
      <c r="W1576" s="81">
        <v>42854.479548611111</v>
      </c>
      <c r="X1576" s="82" t="s">
        <v>7133</v>
      </c>
      <c r="Y1576" s="79"/>
      <c r="Z1576" s="79"/>
      <c r="AA1576" s="83" t="s">
        <v>9180</v>
      </c>
      <c r="AB1576" s="79"/>
      <c r="AC1576" s="79" t="b">
        <v>0</v>
      </c>
      <c r="AD1576" s="79">
        <v>0</v>
      </c>
      <c r="AE1576" s="83" t="s">
        <v>9915</v>
      </c>
      <c r="AF1576" s="79" t="b">
        <v>0</v>
      </c>
      <c r="AG1576" s="79" t="s">
        <v>9963</v>
      </c>
      <c r="AH1576" s="79"/>
      <c r="AI1576" s="83" t="s">
        <v>9915</v>
      </c>
      <c r="AJ1576" s="79" t="b">
        <v>0</v>
      </c>
      <c r="AK1576" s="79">
        <v>2</v>
      </c>
      <c r="AL1576" s="83" t="s">
        <v>9825</v>
      </c>
      <c r="AM1576" s="79" t="s">
        <v>9991</v>
      </c>
      <c r="AN1576" s="79" t="b">
        <v>0</v>
      </c>
      <c r="AO1576" s="83" t="s">
        <v>9825</v>
      </c>
      <c r="AP1576" s="79" t="s">
        <v>179</v>
      </c>
      <c r="AQ1576" s="79">
        <v>0</v>
      </c>
      <c r="AR1576" s="79">
        <v>0</v>
      </c>
      <c r="AS1576" s="79"/>
      <c r="AT1576" s="79"/>
      <c r="AU1576" s="79"/>
      <c r="AV1576" s="79"/>
      <c r="AW1576" s="79"/>
      <c r="AX1576" s="79"/>
      <c r="AY1576" s="79"/>
      <c r="AZ1576" s="79"/>
      <c r="BA1576">
        <v>1</v>
      </c>
      <c r="BB1576">
        <v>0</v>
      </c>
      <c r="BC1576" s="79" t="str">
        <f>IF(Edges[[#This Row],[Sentiment]]=0,"NEUTRAL",IF(Edges[[#This Row],[Sentiment]]=1,"POSITIVE",IF(Edges[[#This Row],[Sentiment]]=-1,"NEGATIVE")))</f>
        <v>NEUTRAL</v>
      </c>
      <c r="BD1576" s="79" t="str">
        <f>IF(Edges[[#This Row],[Vertex 1]]=Edges[[#This Row],[Vertex 2]],"HIDE","SHOW")</f>
        <v>SHOW</v>
      </c>
      <c r="BE1576" s="78" t="str">
        <f>REPLACE(INDEX(GroupVertices[Group], MATCH(Edges[[#This Row],[Vertex 1]],GroupVertices[Vertex],0)),1,1,"")</f>
        <v>EUTRAL</v>
      </c>
      <c r="BF1576" s="78" t="str">
        <f>REPLACE(INDEX(GroupVertices[Group], MATCH(Edges[[#This Row],[Vertex 2]],GroupVertices[Vertex],0)),1,1,"")</f>
        <v>EGATIVE</v>
      </c>
    </row>
    <row r="1577" spans="1:58" hidden="1" x14ac:dyDescent="0.25">
      <c r="A1577" s="64" t="s">
        <v>1211</v>
      </c>
      <c r="B1577" s="64" t="s">
        <v>1211</v>
      </c>
      <c r="C1577" s="65"/>
      <c r="D1577" s="66"/>
      <c r="E1577" s="67"/>
      <c r="F1577" s="68"/>
      <c r="G1577" s="65" t="str">
        <f>IF(Edges[[#This Row],[Vertex 1]]=Edges[[#This Row],[Vertex 2]],"HIDE","SHOW")</f>
        <v>HIDE</v>
      </c>
      <c r="H1577" s="69"/>
      <c r="I1577" s="70"/>
      <c r="J1577" s="70"/>
      <c r="K1577" s="34"/>
      <c r="L1577" s="77"/>
      <c r="M1577" s="77"/>
      <c r="N1577" s="72"/>
      <c r="O1577" s="79" t="s">
        <v>179</v>
      </c>
      <c r="P1577" s="81">
        <v>42854.484525462962</v>
      </c>
      <c r="Q1577" s="79" t="s">
        <v>2607</v>
      </c>
      <c r="R1577" s="82" t="s">
        <v>3293</v>
      </c>
      <c r="S1577" s="79" t="s">
        <v>4022</v>
      </c>
      <c r="T1577" s="79"/>
      <c r="U1577" s="79"/>
      <c r="V1577" s="82" t="s">
        <v>5508</v>
      </c>
      <c r="W1577" s="81">
        <v>42854.484525462962</v>
      </c>
      <c r="X1577" s="82" t="s">
        <v>7134</v>
      </c>
      <c r="Y1577" s="79"/>
      <c r="Z1577" s="79"/>
      <c r="AA1577" s="83" t="s">
        <v>9181</v>
      </c>
      <c r="AB1577" s="79"/>
      <c r="AC1577" s="79" t="b">
        <v>0</v>
      </c>
      <c r="AD1577" s="79">
        <v>0</v>
      </c>
      <c r="AE1577" s="83" t="s">
        <v>9915</v>
      </c>
      <c r="AF1577" s="79" t="b">
        <v>0</v>
      </c>
      <c r="AG1577" s="79" t="s">
        <v>9963</v>
      </c>
      <c r="AH1577" s="79"/>
      <c r="AI1577" s="83" t="s">
        <v>9915</v>
      </c>
      <c r="AJ1577" s="79" t="b">
        <v>0</v>
      </c>
      <c r="AK1577" s="79">
        <v>0</v>
      </c>
      <c r="AL1577" s="83" t="s">
        <v>9915</v>
      </c>
      <c r="AM1577" s="79" t="s">
        <v>9990</v>
      </c>
      <c r="AN1577" s="79" t="b">
        <v>0</v>
      </c>
      <c r="AO1577" s="83" t="s">
        <v>9181</v>
      </c>
      <c r="AP1577" s="79" t="s">
        <v>179</v>
      </c>
      <c r="AQ1577" s="79">
        <v>0</v>
      </c>
      <c r="AR1577" s="79">
        <v>0</v>
      </c>
      <c r="AS1577" s="79"/>
      <c r="AT1577" s="79"/>
      <c r="AU1577" s="79"/>
      <c r="AV1577" s="79"/>
      <c r="AW1577" s="79"/>
      <c r="AX1577" s="79"/>
      <c r="AY1577" s="79"/>
      <c r="AZ1577" s="79"/>
      <c r="BA1577">
        <v>1</v>
      </c>
      <c r="BB1577">
        <v>0</v>
      </c>
      <c r="BC1577" s="79" t="str">
        <f>IF(Edges[[#This Row],[Sentiment]]=0,"NEUTRAL",IF(Edges[[#This Row],[Sentiment]]=1,"POSITIVE",IF(Edges[[#This Row],[Sentiment]]=-1,"NEGATIVE")))</f>
        <v>NEUTRAL</v>
      </c>
      <c r="BD1577" s="79" t="str">
        <f>IF(Edges[[#This Row],[Vertex 1]]=Edges[[#This Row],[Vertex 2]],"HIDE","SHOW")</f>
        <v>HIDE</v>
      </c>
      <c r="BE1577" s="124" t="e">
        <f>REPLACE(INDEX(GroupVertices[Group], MATCH(Edges[[#This Row],[Vertex 1]],GroupVertices[Vertex],0)),1,1,"")</f>
        <v>#N/A</v>
      </c>
      <c r="BF1577" s="124" t="e">
        <f>REPLACE(INDEX(GroupVertices[Group], MATCH(Edges[[#This Row],[Vertex 2]],GroupVertices[Vertex],0)),1,1,"")</f>
        <v>#N/A</v>
      </c>
    </row>
    <row r="1578" spans="1:58" hidden="1" x14ac:dyDescent="0.25">
      <c r="A1578" s="64" t="s">
        <v>1212</v>
      </c>
      <c r="B1578" s="64" t="s">
        <v>1212</v>
      </c>
      <c r="C1578" s="65"/>
      <c r="D1578" s="66"/>
      <c r="E1578" s="67"/>
      <c r="F1578" s="68"/>
      <c r="G1578" s="65" t="str">
        <f>IF(Edges[[#This Row],[Vertex 1]]=Edges[[#This Row],[Vertex 2]],"HIDE","SHOW")</f>
        <v>HIDE</v>
      </c>
      <c r="H1578" s="69"/>
      <c r="I1578" s="70"/>
      <c r="J1578" s="70"/>
      <c r="K1578" s="34"/>
      <c r="L1578" s="77"/>
      <c r="M1578" s="77"/>
      <c r="N1578" s="72"/>
      <c r="O1578" s="79" t="s">
        <v>179</v>
      </c>
      <c r="P1578" s="81">
        <v>42854.489027777781</v>
      </c>
      <c r="Q1578" s="82" t="s">
        <v>2608</v>
      </c>
      <c r="R1578" s="82" t="s">
        <v>3572</v>
      </c>
      <c r="S1578" s="79" t="s">
        <v>4050</v>
      </c>
      <c r="T1578" s="79"/>
      <c r="U1578" s="79"/>
      <c r="V1578" s="82" t="s">
        <v>5509</v>
      </c>
      <c r="W1578" s="81">
        <v>42854.489027777781</v>
      </c>
      <c r="X1578" s="82" t="s">
        <v>7135</v>
      </c>
      <c r="Y1578" s="79"/>
      <c r="Z1578" s="79"/>
      <c r="AA1578" s="83" t="s">
        <v>9182</v>
      </c>
      <c r="AB1578" s="79"/>
      <c r="AC1578" s="79" t="b">
        <v>0</v>
      </c>
      <c r="AD1578" s="79">
        <v>1</v>
      </c>
      <c r="AE1578" s="83" t="s">
        <v>9915</v>
      </c>
      <c r="AF1578" s="79" t="b">
        <v>0</v>
      </c>
      <c r="AG1578" s="79" t="s">
        <v>9965</v>
      </c>
      <c r="AH1578" s="79"/>
      <c r="AI1578" s="83" t="s">
        <v>9915</v>
      </c>
      <c r="AJ1578" s="79" t="b">
        <v>0</v>
      </c>
      <c r="AK1578" s="79">
        <v>0</v>
      </c>
      <c r="AL1578" s="83" t="s">
        <v>9915</v>
      </c>
      <c r="AM1578" s="79" t="s">
        <v>9991</v>
      </c>
      <c r="AN1578" s="79" t="b">
        <v>0</v>
      </c>
      <c r="AO1578" s="83" t="s">
        <v>9182</v>
      </c>
      <c r="AP1578" s="79" t="s">
        <v>179</v>
      </c>
      <c r="AQ1578" s="79">
        <v>0</v>
      </c>
      <c r="AR1578" s="79">
        <v>0</v>
      </c>
      <c r="AS1578" s="79"/>
      <c r="AT1578" s="79"/>
      <c r="AU1578" s="79"/>
      <c r="AV1578" s="79"/>
      <c r="AW1578" s="79"/>
      <c r="AX1578" s="79"/>
      <c r="AY1578" s="79"/>
      <c r="AZ1578" s="79"/>
      <c r="BA1578">
        <v>1</v>
      </c>
      <c r="BB1578">
        <v>0</v>
      </c>
      <c r="BC1578" s="79" t="str">
        <f>IF(Edges[[#This Row],[Sentiment]]=0,"NEUTRAL",IF(Edges[[#This Row],[Sentiment]]=1,"POSITIVE",IF(Edges[[#This Row],[Sentiment]]=-1,"NEGATIVE")))</f>
        <v>NEUTRAL</v>
      </c>
      <c r="BD1578" s="79" t="str">
        <f>IF(Edges[[#This Row],[Vertex 1]]=Edges[[#This Row],[Vertex 2]],"HIDE","SHOW")</f>
        <v>HIDE</v>
      </c>
      <c r="BE1578" s="124" t="e">
        <f>REPLACE(INDEX(GroupVertices[Group], MATCH(Edges[[#This Row],[Vertex 1]],GroupVertices[Vertex],0)),1,1,"")</f>
        <v>#N/A</v>
      </c>
      <c r="BF1578" s="124" t="e">
        <f>REPLACE(INDEX(GroupVertices[Group], MATCH(Edges[[#This Row],[Vertex 2]],GroupVertices[Vertex],0)),1,1,"")</f>
        <v>#N/A</v>
      </c>
    </row>
    <row r="1579" spans="1:58" hidden="1" x14ac:dyDescent="0.25">
      <c r="A1579" s="64" t="s">
        <v>1213</v>
      </c>
      <c r="B1579" s="64" t="s">
        <v>1213</v>
      </c>
      <c r="C1579" s="65"/>
      <c r="D1579" s="66"/>
      <c r="E1579" s="67"/>
      <c r="F1579" s="68"/>
      <c r="G1579" s="65" t="str">
        <f>IF(Edges[[#This Row],[Vertex 1]]=Edges[[#This Row],[Vertex 2]],"HIDE","SHOW")</f>
        <v>HIDE</v>
      </c>
      <c r="H1579" s="69"/>
      <c r="I1579" s="70"/>
      <c r="J1579" s="70"/>
      <c r="K1579" s="34"/>
      <c r="L1579" s="77"/>
      <c r="M1579" s="77"/>
      <c r="N1579" s="72"/>
      <c r="O1579" s="79" t="s">
        <v>179</v>
      </c>
      <c r="P1579" s="81">
        <v>42852.636828703704</v>
      </c>
      <c r="Q1579" s="79" t="s">
        <v>2609</v>
      </c>
      <c r="R1579" s="82" t="s">
        <v>3722</v>
      </c>
      <c r="S1579" s="79" t="s">
        <v>4020</v>
      </c>
      <c r="T1579" s="79"/>
      <c r="U1579" s="79"/>
      <c r="V1579" s="82" t="s">
        <v>5510</v>
      </c>
      <c r="W1579" s="81">
        <v>42852.636828703704</v>
      </c>
      <c r="X1579" s="82" t="s">
        <v>7136</v>
      </c>
      <c r="Y1579" s="79"/>
      <c r="Z1579" s="79"/>
      <c r="AA1579" s="83" t="s">
        <v>9183</v>
      </c>
      <c r="AB1579" s="79"/>
      <c r="AC1579" s="79" t="b">
        <v>0</v>
      </c>
      <c r="AD1579" s="79">
        <v>0</v>
      </c>
      <c r="AE1579" s="83" t="s">
        <v>9915</v>
      </c>
      <c r="AF1579" s="79" t="b">
        <v>0</v>
      </c>
      <c r="AG1579" s="79" t="s">
        <v>9963</v>
      </c>
      <c r="AH1579" s="79"/>
      <c r="AI1579" s="83" t="s">
        <v>9915</v>
      </c>
      <c r="AJ1579" s="79" t="b">
        <v>0</v>
      </c>
      <c r="AK1579" s="79">
        <v>0</v>
      </c>
      <c r="AL1579" s="83" t="s">
        <v>9915</v>
      </c>
      <c r="AM1579" s="79" t="s">
        <v>9996</v>
      </c>
      <c r="AN1579" s="79" t="b">
        <v>0</v>
      </c>
      <c r="AO1579" s="83" t="s">
        <v>9183</v>
      </c>
      <c r="AP1579" s="79" t="s">
        <v>179</v>
      </c>
      <c r="AQ1579" s="79">
        <v>0</v>
      </c>
      <c r="AR1579" s="79">
        <v>0</v>
      </c>
      <c r="AS1579" s="79"/>
      <c r="AT1579" s="79"/>
      <c r="AU1579" s="79"/>
      <c r="AV1579" s="79"/>
      <c r="AW1579" s="79"/>
      <c r="AX1579" s="79"/>
      <c r="AY1579" s="79"/>
      <c r="AZ1579" s="79"/>
      <c r="BA1579">
        <v>2</v>
      </c>
      <c r="BB1579">
        <v>0</v>
      </c>
      <c r="BC1579" s="79" t="str">
        <f>IF(Edges[[#This Row],[Sentiment]]=0,"NEUTRAL",IF(Edges[[#This Row],[Sentiment]]=1,"POSITIVE",IF(Edges[[#This Row],[Sentiment]]=-1,"NEGATIVE")))</f>
        <v>NEUTRAL</v>
      </c>
      <c r="BD1579" s="79" t="str">
        <f>IF(Edges[[#This Row],[Vertex 1]]=Edges[[#This Row],[Vertex 2]],"HIDE","SHOW")</f>
        <v>HIDE</v>
      </c>
      <c r="BE1579" s="124" t="e">
        <f>REPLACE(INDEX(GroupVertices[Group], MATCH(Edges[[#This Row],[Vertex 1]],GroupVertices[Vertex],0)),1,1,"")</f>
        <v>#N/A</v>
      </c>
      <c r="BF1579" s="124" t="e">
        <f>REPLACE(INDEX(GroupVertices[Group], MATCH(Edges[[#This Row],[Vertex 2]],GroupVertices[Vertex],0)),1,1,"")</f>
        <v>#N/A</v>
      </c>
    </row>
    <row r="1580" spans="1:58" hidden="1" x14ac:dyDescent="0.25">
      <c r="A1580" s="64" t="s">
        <v>1213</v>
      </c>
      <c r="B1580" s="64" t="s">
        <v>1213</v>
      </c>
      <c r="C1580" s="65"/>
      <c r="D1580" s="66"/>
      <c r="E1580" s="67"/>
      <c r="F1580" s="68"/>
      <c r="G1580" s="65" t="str">
        <f>IF(Edges[[#This Row],[Vertex 1]]=Edges[[#This Row],[Vertex 2]],"HIDE","SHOW")</f>
        <v>HIDE</v>
      </c>
      <c r="H1580" s="69"/>
      <c r="I1580" s="70"/>
      <c r="J1580" s="70"/>
      <c r="K1580" s="34"/>
      <c r="L1580" s="77"/>
      <c r="M1580" s="77"/>
      <c r="N1580" s="72"/>
      <c r="O1580" s="79" t="s">
        <v>179</v>
      </c>
      <c r="P1580" s="81">
        <v>42854.491631944446</v>
      </c>
      <c r="Q1580" s="79" t="s">
        <v>2610</v>
      </c>
      <c r="R1580" s="82" t="s">
        <v>3723</v>
      </c>
      <c r="S1580" s="79" t="s">
        <v>4020</v>
      </c>
      <c r="T1580" s="79"/>
      <c r="U1580" s="79"/>
      <c r="V1580" s="82" t="s">
        <v>5510</v>
      </c>
      <c r="W1580" s="81">
        <v>42854.491631944446</v>
      </c>
      <c r="X1580" s="82" t="s">
        <v>7137</v>
      </c>
      <c r="Y1580" s="79"/>
      <c r="Z1580" s="79"/>
      <c r="AA1580" s="83" t="s">
        <v>9184</v>
      </c>
      <c r="AB1580" s="79"/>
      <c r="AC1580" s="79" t="b">
        <v>0</v>
      </c>
      <c r="AD1580" s="79">
        <v>0</v>
      </c>
      <c r="AE1580" s="83" t="s">
        <v>9915</v>
      </c>
      <c r="AF1580" s="79" t="b">
        <v>0</v>
      </c>
      <c r="AG1580" s="79" t="s">
        <v>9963</v>
      </c>
      <c r="AH1580" s="79"/>
      <c r="AI1580" s="83" t="s">
        <v>9915</v>
      </c>
      <c r="AJ1580" s="79" t="b">
        <v>0</v>
      </c>
      <c r="AK1580" s="79">
        <v>0</v>
      </c>
      <c r="AL1580" s="83" t="s">
        <v>9915</v>
      </c>
      <c r="AM1580" s="79" t="s">
        <v>9996</v>
      </c>
      <c r="AN1580" s="79" t="b">
        <v>0</v>
      </c>
      <c r="AO1580" s="83" t="s">
        <v>9184</v>
      </c>
      <c r="AP1580" s="79" t="s">
        <v>179</v>
      </c>
      <c r="AQ1580" s="79">
        <v>0</v>
      </c>
      <c r="AR1580" s="79">
        <v>0</v>
      </c>
      <c r="AS1580" s="79"/>
      <c r="AT1580" s="79"/>
      <c r="AU1580" s="79"/>
      <c r="AV1580" s="79"/>
      <c r="AW1580" s="79"/>
      <c r="AX1580" s="79"/>
      <c r="AY1580" s="79"/>
      <c r="AZ1580" s="79"/>
      <c r="BA1580">
        <v>2</v>
      </c>
      <c r="BB1580">
        <v>0</v>
      </c>
      <c r="BC1580" s="79" t="str">
        <f>IF(Edges[[#This Row],[Sentiment]]=0,"NEUTRAL",IF(Edges[[#This Row],[Sentiment]]=1,"POSITIVE",IF(Edges[[#This Row],[Sentiment]]=-1,"NEGATIVE")))</f>
        <v>NEUTRAL</v>
      </c>
      <c r="BD1580" s="79" t="str">
        <f>IF(Edges[[#This Row],[Vertex 1]]=Edges[[#This Row],[Vertex 2]],"HIDE","SHOW")</f>
        <v>HIDE</v>
      </c>
      <c r="BE1580" s="124" t="e">
        <f>REPLACE(INDEX(GroupVertices[Group], MATCH(Edges[[#This Row],[Vertex 1]],GroupVertices[Vertex],0)),1,1,"")</f>
        <v>#N/A</v>
      </c>
      <c r="BF1580" s="124" t="e">
        <f>REPLACE(INDEX(GroupVertices[Group], MATCH(Edges[[#This Row],[Vertex 2]],GroupVertices[Vertex],0)),1,1,"")</f>
        <v>#N/A</v>
      </c>
    </row>
    <row r="1581" spans="1:58" hidden="1" x14ac:dyDescent="0.25">
      <c r="A1581" s="64" t="s">
        <v>1214</v>
      </c>
      <c r="B1581" s="64" t="s">
        <v>1214</v>
      </c>
      <c r="C1581" s="65"/>
      <c r="D1581" s="66"/>
      <c r="E1581" s="67"/>
      <c r="F1581" s="68"/>
      <c r="G1581" s="65" t="str">
        <f>IF(Edges[[#This Row],[Vertex 1]]=Edges[[#This Row],[Vertex 2]],"HIDE","SHOW")</f>
        <v>HIDE</v>
      </c>
      <c r="H1581" s="69"/>
      <c r="I1581" s="70"/>
      <c r="J1581" s="70"/>
      <c r="K1581" s="34"/>
      <c r="L1581" s="77"/>
      <c r="M1581" s="77"/>
      <c r="N1581" s="72"/>
      <c r="O1581" s="79" t="s">
        <v>179</v>
      </c>
      <c r="P1581" s="81">
        <v>42853.653171296297</v>
      </c>
      <c r="Q1581" s="79" t="s">
        <v>2611</v>
      </c>
      <c r="R1581" s="82" t="s">
        <v>3293</v>
      </c>
      <c r="S1581" s="79" t="s">
        <v>4022</v>
      </c>
      <c r="T1581" s="79"/>
      <c r="U1581" s="79"/>
      <c r="V1581" s="82" t="s">
        <v>5511</v>
      </c>
      <c r="W1581" s="81">
        <v>42853.653171296297</v>
      </c>
      <c r="X1581" s="82" t="s">
        <v>7138</v>
      </c>
      <c r="Y1581" s="79"/>
      <c r="Z1581" s="79"/>
      <c r="AA1581" s="83" t="s">
        <v>9185</v>
      </c>
      <c r="AB1581" s="79"/>
      <c r="AC1581" s="79" t="b">
        <v>0</v>
      </c>
      <c r="AD1581" s="79">
        <v>0</v>
      </c>
      <c r="AE1581" s="83" t="s">
        <v>9915</v>
      </c>
      <c r="AF1581" s="79" t="b">
        <v>0</v>
      </c>
      <c r="AG1581" s="79" t="s">
        <v>9963</v>
      </c>
      <c r="AH1581" s="79"/>
      <c r="AI1581" s="83" t="s">
        <v>9915</v>
      </c>
      <c r="AJ1581" s="79" t="b">
        <v>0</v>
      </c>
      <c r="AK1581" s="79">
        <v>0</v>
      </c>
      <c r="AL1581" s="83" t="s">
        <v>9915</v>
      </c>
      <c r="AM1581" s="79" t="s">
        <v>9991</v>
      </c>
      <c r="AN1581" s="79" t="b">
        <v>0</v>
      </c>
      <c r="AO1581" s="83" t="s">
        <v>9185</v>
      </c>
      <c r="AP1581" s="79" t="s">
        <v>179</v>
      </c>
      <c r="AQ1581" s="79">
        <v>0</v>
      </c>
      <c r="AR1581" s="79">
        <v>0</v>
      </c>
      <c r="AS1581" s="79"/>
      <c r="AT1581" s="79"/>
      <c r="AU1581" s="79"/>
      <c r="AV1581" s="79"/>
      <c r="AW1581" s="79"/>
      <c r="AX1581" s="79"/>
      <c r="AY1581" s="79"/>
      <c r="AZ1581" s="79"/>
      <c r="BA1581">
        <v>2</v>
      </c>
      <c r="BB1581">
        <v>0</v>
      </c>
      <c r="BC1581" s="79" t="str">
        <f>IF(Edges[[#This Row],[Sentiment]]=0,"NEUTRAL",IF(Edges[[#This Row],[Sentiment]]=1,"POSITIVE",IF(Edges[[#This Row],[Sentiment]]=-1,"NEGATIVE")))</f>
        <v>NEUTRAL</v>
      </c>
      <c r="BD1581" s="79" t="str">
        <f>IF(Edges[[#This Row],[Vertex 1]]=Edges[[#This Row],[Vertex 2]],"HIDE","SHOW")</f>
        <v>HIDE</v>
      </c>
      <c r="BE1581" s="124" t="e">
        <f>REPLACE(INDEX(GroupVertices[Group], MATCH(Edges[[#This Row],[Vertex 1]],GroupVertices[Vertex],0)),1,1,"")</f>
        <v>#N/A</v>
      </c>
      <c r="BF1581" s="124" t="e">
        <f>REPLACE(INDEX(GroupVertices[Group], MATCH(Edges[[#This Row],[Vertex 2]],GroupVertices[Vertex],0)),1,1,"")</f>
        <v>#N/A</v>
      </c>
    </row>
    <row r="1582" spans="1:58" hidden="1" x14ac:dyDescent="0.25">
      <c r="A1582" s="64" t="s">
        <v>1214</v>
      </c>
      <c r="B1582" s="64" t="s">
        <v>1214</v>
      </c>
      <c r="C1582" s="65"/>
      <c r="D1582" s="66"/>
      <c r="E1582" s="67"/>
      <c r="F1582" s="68"/>
      <c r="G1582" s="65" t="str">
        <f>IF(Edges[[#This Row],[Vertex 1]]=Edges[[#This Row],[Vertex 2]],"HIDE","SHOW")</f>
        <v>HIDE</v>
      </c>
      <c r="H1582" s="69"/>
      <c r="I1582" s="70"/>
      <c r="J1582" s="70"/>
      <c r="K1582" s="34"/>
      <c r="L1582" s="77"/>
      <c r="M1582" s="77"/>
      <c r="N1582" s="72"/>
      <c r="O1582" s="79" t="s">
        <v>179</v>
      </c>
      <c r="P1582" s="81">
        <v>42854.492210648146</v>
      </c>
      <c r="Q1582" s="79" t="s">
        <v>2612</v>
      </c>
      <c r="R1582" s="82" t="s">
        <v>3460</v>
      </c>
      <c r="S1582" s="79" t="s">
        <v>4019</v>
      </c>
      <c r="T1582" s="79"/>
      <c r="U1582" s="79"/>
      <c r="V1582" s="82" t="s">
        <v>5511</v>
      </c>
      <c r="W1582" s="81">
        <v>42854.492210648146</v>
      </c>
      <c r="X1582" s="82" t="s">
        <v>7139</v>
      </c>
      <c r="Y1582" s="79"/>
      <c r="Z1582" s="79"/>
      <c r="AA1582" s="83" t="s">
        <v>9186</v>
      </c>
      <c r="AB1582" s="79"/>
      <c r="AC1582" s="79" t="b">
        <v>0</v>
      </c>
      <c r="AD1582" s="79">
        <v>0</v>
      </c>
      <c r="AE1582" s="83" t="s">
        <v>9915</v>
      </c>
      <c r="AF1582" s="79" t="b">
        <v>0</v>
      </c>
      <c r="AG1582" s="79" t="s">
        <v>9963</v>
      </c>
      <c r="AH1582" s="79"/>
      <c r="AI1582" s="83" t="s">
        <v>9915</v>
      </c>
      <c r="AJ1582" s="79" t="b">
        <v>0</v>
      </c>
      <c r="AK1582" s="79">
        <v>0</v>
      </c>
      <c r="AL1582" s="83" t="s">
        <v>9915</v>
      </c>
      <c r="AM1582" s="79" t="s">
        <v>9991</v>
      </c>
      <c r="AN1582" s="79" t="b">
        <v>0</v>
      </c>
      <c r="AO1582" s="83" t="s">
        <v>9186</v>
      </c>
      <c r="AP1582" s="79" t="s">
        <v>179</v>
      </c>
      <c r="AQ1582" s="79">
        <v>0</v>
      </c>
      <c r="AR1582" s="79">
        <v>0</v>
      </c>
      <c r="AS1582" s="79"/>
      <c r="AT1582" s="79"/>
      <c r="AU1582" s="79"/>
      <c r="AV1582" s="79"/>
      <c r="AW1582" s="79"/>
      <c r="AX1582" s="79"/>
      <c r="AY1582" s="79"/>
      <c r="AZ1582" s="79"/>
      <c r="BA1582">
        <v>2</v>
      </c>
      <c r="BB1582">
        <v>0</v>
      </c>
      <c r="BC1582" s="79" t="str">
        <f>IF(Edges[[#This Row],[Sentiment]]=0,"NEUTRAL",IF(Edges[[#This Row],[Sentiment]]=1,"POSITIVE",IF(Edges[[#This Row],[Sentiment]]=-1,"NEGATIVE")))</f>
        <v>NEUTRAL</v>
      </c>
      <c r="BD1582" s="79" t="str">
        <f>IF(Edges[[#This Row],[Vertex 1]]=Edges[[#This Row],[Vertex 2]],"HIDE","SHOW")</f>
        <v>HIDE</v>
      </c>
      <c r="BE1582" s="124" t="e">
        <f>REPLACE(INDEX(GroupVertices[Group], MATCH(Edges[[#This Row],[Vertex 1]],GroupVertices[Vertex],0)),1,1,"")</f>
        <v>#N/A</v>
      </c>
      <c r="BF1582" s="124" t="e">
        <f>REPLACE(INDEX(GroupVertices[Group], MATCH(Edges[[#This Row],[Vertex 2]],GroupVertices[Vertex],0)),1,1,"")</f>
        <v>#N/A</v>
      </c>
    </row>
    <row r="1583" spans="1:58" hidden="1" x14ac:dyDescent="0.25">
      <c r="A1583" s="64" t="s">
        <v>1215</v>
      </c>
      <c r="B1583" s="64" t="s">
        <v>1215</v>
      </c>
      <c r="C1583" s="65"/>
      <c r="D1583" s="66"/>
      <c r="E1583" s="67"/>
      <c r="F1583" s="68"/>
      <c r="G1583" s="65" t="str">
        <f>IF(Edges[[#This Row],[Vertex 1]]=Edges[[#This Row],[Vertex 2]],"HIDE","SHOW")</f>
        <v>HIDE</v>
      </c>
      <c r="H1583" s="69"/>
      <c r="I1583" s="70"/>
      <c r="J1583" s="70"/>
      <c r="K1583" s="34"/>
      <c r="L1583" s="77"/>
      <c r="M1583" s="77"/>
      <c r="N1583" s="72"/>
      <c r="O1583" s="79" t="s">
        <v>179</v>
      </c>
      <c r="P1583" s="81">
        <v>42854.493680555555</v>
      </c>
      <c r="Q1583" s="79" t="s">
        <v>2613</v>
      </c>
      <c r="R1583" s="82" t="s">
        <v>3724</v>
      </c>
      <c r="S1583" s="79" t="s">
        <v>4032</v>
      </c>
      <c r="T1583" s="79"/>
      <c r="U1583" s="79"/>
      <c r="V1583" s="82" t="s">
        <v>5512</v>
      </c>
      <c r="W1583" s="81">
        <v>42854.493680555555</v>
      </c>
      <c r="X1583" s="82" t="s">
        <v>7140</v>
      </c>
      <c r="Y1583" s="79"/>
      <c r="Z1583" s="79"/>
      <c r="AA1583" s="83" t="s">
        <v>9187</v>
      </c>
      <c r="AB1583" s="79"/>
      <c r="AC1583" s="79" t="b">
        <v>0</v>
      </c>
      <c r="AD1583" s="79">
        <v>0</v>
      </c>
      <c r="AE1583" s="83" t="s">
        <v>9915</v>
      </c>
      <c r="AF1583" s="79" t="b">
        <v>0</v>
      </c>
      <c r="AG1583" s="79" t="s">
        <v>9963</v>
      </c>
      <c r="AH1583" s="79"/>
      <c r="AI1583" s="83" t="s">
        <v>9915</v>
      </c>
      <c r="AJ1583" s="79" t="b">
        <v>0</v>
      </c>
      <c r="AK1583" s="79">
        <v>0</v>
      </c>
      <c r="AL1583" s="83" t="s">
        <v>9915</v>
      </c>
      <c r="AM1583" s="79" t="s">
        <v>10003</v>
      </c>
      <c r="AN1583" s="79" t="b">
        <v>0</v>
      </c>
      <c r="AO1583" s="83" t="s">
        <v>9187</v>
      </c>
      <c r="AP1583" s="79" t="s">
        <v>179</v>
      </c>
      <c r="AQ1583" s="79">
        <v>0</v>
      </c>
      <c r="AR1583" s="79">
        <v>0</v>
      </c>
      <c r="AS1583" s="79"/>
      <c r="AT1583" s="79"/>
      <c r="AU1583" s="79"/>
      <c r="AV1583" s="79"/>
      <c r="AW1583" s="79"/>
      <c r="AX1583" s="79"/>
      <c r="AY1583" s="79"/>
      <c r="AZ1583" s="79"/>
      <c r="BA1583">
        <v>1</v>
      </c>
      <c r="BB1583">
        <v>0</v>
      </c>
      <c r="BC1583" s="79" t="str">
        <f>IF(Edges[[#This Row],[Sentiment]]=0,"NEUTRAL",IF(Edges[[#This Row],[Sentiment]]=1,"POSITIVE",IF(Edges[[#This Row],[Sentiment]]=-1,"NEGATIVE")))</f>
        <v>NEUTRAL</v>
      </c>
      <c r="BD1583" s="79" t="str">
        <f>IF(Edges[[#This Row],[Vertex 1]]=Edges[[#This Row],[Vertex 2]],"HIDE","SHOW")</f>
        <v>HIDE</v>
      </c>
      <c r="BE1583" s="124" t="e">
        <f>REPLACE(INDEX(GroupVertices[Group], MATCH(Edges[[#This Row],[Vertex 1]],GroupVertices[Vertex],0)),1,1,"")</f>
        <v>#N/A</v>
      </c>
      <c r="BF1583" s="124" t="e">
        <f>REPLACE(INDEX(GroupVertices[Group], MATCH(Edges[[#This Row],[Vertex 2]],GroupVertices[Vertex],0)),1,1,"")</f>
        <v>#N/A</v>
      </c>
    </row>
    <row r="1584" spans="1:58" x14ac:dyDescent="0.25">
      <c r="A1584" s="64" t="s">
        <v>1216</v>
      </c>
      <c r="B1584" s="64" t="s">
        <v>1549</v>
      </c>
      <c r="C1584" s="65"/>
      <c r="D1584" s="66"/>
      <c r="E1584" s="67"/>
      <c r="F1584" s="68"/>
      <c r="G1584" s="65" t="str">
        <f>IF(Edges[[#This Row],[Vertex 1]]=Edges[[#This Row],[Vertex 2]],"HIDE","SHOW")</f>
        <v>SHOW</v>
      </c>
      <c r="H1584" s="69"/>
      <c r="I1584" s="70"/>
      <c r="J1584" s="70"/>
      <c r="K1584" s="34" t="s">
        <v>65</v>
      </c>
      <c r="L1584" s="77">
        <v>1584</v>
      </c>
      <c r="M1584" s="77"/>
      <c r="N1584" s="72"/>
      <c r="O1584" s="79" t="s">
        <v>1646</v>
      </c>
      <c r="P1584" s="81">
        <v>42854.496458333335</v>
      </c>
      <c r="Q1584" s="79" t="s">
        <v>2614</v>
      </c>
      <c r="R1584" s="82" t="s">
        <v>3725</v>
      </c>
      <c r="S1584" s="79" t="s">
        <v>4027</v>
      </c>
      <c r="T1584" s="79"/>
      <c r="U1584" s="79"/>
      <c r="V1584" s="82" t="s">
        <v>5513</v>
      </c>
      <c r="W1584" s="81">
        <v>42854.496458333335</v>
      </c>
      <c r="X1584" s="82" t="s">
        <v>7141</v>
      </c>
      <c r="Y1584" s="79"/>
      <c r="Z1584" s="79"/>
      <c r="AA1584" s="83" t="s">
        <v>9188</v>
      </c>
      <c r="AB1584" s="79"/>
      <c r="AC1584" s="79" t="b">
        <v>0</v>
      </c>
      <c r="AD1584" s="79">
        <v>0</v>
      </c>
      <c r="AE1584" s="83" t="s">
        <v>9915</v>
      </c>
      <c r="AF1584" s="79" t="b">
        <v>0</v>
      </c>
      <c r="AG1584" s="79" t="s">
        <v>9963</v>
      </c>
      <c r="AH1584" s="79"/>
      <c r="AI1584" s="83" t="s">
        <v>9915</v>
      </c>
      <c r="AJ1584" s="79" t="b">
        <v>0</v>
      </c>
      <c r="AK1584" s="79">
        <v>0</v>
      </c>
      <c r="AL1584" s="83" t="s">
        <v>9915</v>
      </c>
      <c r="AM1584" s="79" t="s">
        <v>10000</v>
      </c>
      <c r="AN1584" s="79" t="b">
        <v>0</v>
      </c>
      <c r="AO1584" s="83" t="s">
        <v>9188</v>
      </c>
      <c r="AP1584" s="79" t="s">
        <v>179</v>
      </c>
      <c r="AQ1584" s="79">
        <v>0</v>
      </c>
      <c r="AR1584" s="79">
        <v>0</v>
      </c>
      <c r="AS1584" s="79"/>
      <c r="AT1584" s="79"/>
      <c r="AU1584" s="79"/>
      <c r="AV1584" s="79"/>
      <c r="AW1584" s="79"/>
      <c r="AX1584" s="79"/>
      <c r="AY1584" s="79"/>
      <c r="AZ1584" s="79"/>
      <c r="BA1584">
        <v>2</v>
      </c>
      <c r="BB1584">
        <v>0</v>
      </c>
      <c r="BC1584" s="79" t="str">
        <f>IF(Edges[[#This Row],[Sentiment]]=0,"NEUTRAL",IF(Edges[[#This Row],[Sentiment]]=1,"POSITIVE",IF(Edges[[#This Row],[Sentiment]]=-1,"NEGATIVE")))</f>
        <v>NEUTRAL</v>
      </c>
      <c r="BD1584" s="79" t="str">
        <f>IF(Edges[[#This Row],[Vertex 1]]=Edges[[#This Row],[Vertex 2]],"HIDE","SHOW")</f>
        <v>SHOW</v>
      </c>
      <c r="BE1584" s="78" t="str">
        <f>REPLACE(INDEX(GroupVertices[Group], MATCH(Edges[[#This Row],[Vertex 1]],GroupVertices[Vertex],0)),1,1,"")</f>
        <v>EUTRAL</v>
      </c>
      <c r="BF1584" s="78" t="str">
        <f>REPLACE(INDEX(GroupVertices[Group], MATCH(Edges[[#This Row],[Vertex 2]],GroupVertices[Vertex],0)),1,1,"")</f>
        <v>eneral</v>
      </c>
    </row>
    <row r="1585" spans="1:58" x14ac:dyDescent="0.25">
      <c r="A1585" s="64" t="s">
        <v>1216</v>
      </c>
      <c r="B1585" s="64" t="s">
        <v>1549</v>
      </c>
      <c r="C1585" s="65"/>
      <c r="D1585" s="66"/>
      <c r="E1585" s="67"/>
      <c r="F1585" s="68"/>
      <c r="G1585" s="65" t="str">
        <f>IF(Edges[[#This Row],[Vertex 1]]=Edges[[#This Row],[Vertex 2]],"HIDE","SHOW")</f>
        <v>SHOW</v>
      </c>
      <c r="H1585" s="69"/>
      <c r="I1585" s="70"/>
      <c r="J1585" s="70"/>
      <c r="K1585" s="34" t="s">
        <v>65</v>
      </c>
      <c r="L1585" s="77">
        <v>1585</v>
      </c>
      <c r="M1585" s="77"/>
      <c r="N1585" s="72"/>
      <c r="O1585" s="79" t="s">
        <v>1646</v>
      </c>
      <c r="P1585" s="81">
        <v>42854.498391203706</v>
      </c>
      <c r="Q1585" s="79" t="s">
        <v>2615</v>
      </c>
      <c r="R1585" s="82" t="s">
        <v>3725</v>
      </c>
      <c r="S1585" s="79" t="s">
        <v>4027</v>
      </c>
      <c r="T1585" s="79"/>
      <c r="U1585" s="79"/>
      <c r="V1585" s="82" t="s">
        <v>5513</v>
      </c>
      <c r="W1585" s="81">
        <v>42854.498391203706</v>
      </c>
      <c r="X1585" s="82" t="s">
        <v>7142</v>
      </c>
      <c r="Y1585" s="79"/>
      <c r="Z1585" s="79"/>
      <c r="AA1585" s="83" t="s">
        <v>9189</v>
      </c>
      <c r="AB1585" s="79"/>
      <c r="AC1585" s="79" t="b">
        <v>0</v>
      </c>
      <c r="AD1585" s="79">
        <v>1</v>
      </c>
      <c r="AE1585" s="83" t="s">
        <v>9915</v>
      </c>
      <c r="AF1585" s="79" t="b">
        <v>0</v>
      </c>
      <c r="AG1585" s="79" t="s">
        <v>9963</v>
      </c>
      <c r="AH1585" s="79"/>
      <c r="AI1585" s="83" t="s">
        <v>9915</v>
      </c>
      <c r="AJ1585" s="79" t="b">
        <v>0</v>
      </c>
      <c r="AK1585" s="79">
        <v>0</v>
      </c>
      <c r="AL1585" s="83" t="s">
        <v>9915</v>
      </c>
      <c r="AM1585" s="79" t="s">
        <v>10000</v>
      </c>
      <c r="AN1585" s="79" t="b">
        <v>0</v>
      </c>
      <c r="AO1585" s="83" t="s">
        <v>9189</v>
      </c>
      <c r="AP1585" s="79" t="s">
        <v>179</v>
      </c>
      <c r="AQ1585" s="79">
        <v>0</v>
      </c>
      <c r="AR1585" s="79">
        <v>0</v>
      </c>
      <c r="AS1585" s="79"/>
      <c r="AT1585" s="79"/>
      <c r="AU1585" s="79"/>
      <c r="AV1585" s="79"/>
      <c r="AW1585" s="79"/>
      <c r="AX1585" s="79"/>
      <c r="AY1585" s="79"/>
      <c r="AZ1585" s="79"/>
      <c r="BA1585">
        <v>2</v>
      </c>
      <c r="BB1585">
        <v>0</v>
      </c>
      <c r="BC1585" s="79" t="str">
        <f>IF(Edges[[#This Row],[Sentiment]]=0,"NEUTRAL",IF(Edges[[#This Row],[Sentiment]]=1,"POSITIVE",IF(Edges[[#This Row],[Sentiment]]=-1,"NEGATIVE")))</f>
        <v>NEUTRAL</v>
      </c>
      <c r="BD1585" s="79" t="str">
        <f>IF(Edges[[#This Row],[Vertex 1]]=Edges[[#This Row],[Vertex 2]],"HIDE","SHOW")</f>
        <v>SHOW</v>
      </c>
      <c r="BE1585" s="78" t="str">
        <f>REPLACE(INDEX(GroupVertices[Group], MATCH(Edges[[#This Row],[Vertex 1]],GroupVertices[Vertex],0)),1,1,"")</f>
        <v>EUTRAL</v>
      </c>
      <c r="BF1585" s="78" t="str">
        <f>REPLACE(INDEX(GroupVertices[Group], MATCH(Edges[[#This Row],[Vertex 2]],GroupVertices[Vertex],0)),1,1,"")</f>
        <v>eneral</v>
      </c>
    </row>
    <row r="1586" spans="1:58" x14ac:dyDescent="0.25">
      <c r="A1586" s="64" t="s">
        <v>1217</v>
      </c>
      <c r="B1586" s="64" t="s">
        <v>1236</v>
      </c>
      <c r="C1586" s="65"/>
      <c r="D1586" s="66"/>
      <c r="E1586" s="67"/>
      <c r="F1586" s="68"/>
      <c r="G1586" s="65" t="str">
        <f>IF(Edges[[#This Row],[Vertex 1]]=Edges[[#This Row],[Vertex 2]],"HIDE","SHOW")</f>
        <v>SHOW</v>
      </c>
      <c r="H1586" s="69"/>
      <c r="I1586" s="70"/>
      <c r="J1586" s="70"/>
      <c r="K1586" s="34" t="s">
        <v>65</v>
      </c>
      <c r="L1586" s="77">
        <v>1586</v>
      </c>
      <c r="M1586" s="77"/>
      <c r="N1586" s="72"/>
      <c r="O1586" s="79" t="s">
        <v>1646</v>
      </c>
      <c r="P1586" s="81">
        <v>42854.499606481484</v>
      </c>
      <c r="Q1586" s="79" t="s">
        <v>2461</v>
      </c>
      <c r="R1586" s="82" t="s">
        <v>3640</v>
      </c>
      <c r="S1586" s="79" t="s">
        <v>4181</v>
      </c>
      <c r="T1586" s="79"/>
      <c r="U1586" s="82" t="s">
        <v>4635</v>
      </c>
      <c r="V1586" s="82" t="s">
        <v>4635</v>
      </c>
      <c r="W1586" s="81">
        <v>42854.499606481484</v>
      </c>
      <c r="X1586" s="82" t="s">
        <v>7143</v>
      </c>
      <c r="Y1586" s="79"/>
      <c r="Z1586" s="79"/>
      <c r="AA1586" s="83" t="s">
        <v>9190</v>
      </c>
      <c r="AB1586" s="79"/>
      <c r="AC1586" s="79" t="b">
        <v>0</v>
      </c>
      <c r="AD1586" s="79">
        <v>0</v>
      </c>
      <c r="AE1586" s="83" t="s">
        <v>9915</v>
      </c>
      <c r="AF1586" s="79" t="b">
        <v>0</v>
      </c>
      <c r="AG1586" s="79" t="s">
        <v>9963</v>
      </c>
      <c r="AH1586" s="79"/>
      <c r="AI1586" s="83" t="s">
        <v>9915</v>
      </c>
      <c r="AJ1586" s="79" t="b">
        <v>0</v>
      </c>
      <c r="AK1586" s="79">
        <v>6</v>
      </c>
      <c r="AL1586" s="83" t="s">
        <v>9214</v>
      </c>
      <c r="AM1586" s="79" t="s">
        <v>9991</v>
      </c>
      <c r="AN1586" s="79" t="b">
        <v>0</v>
      </c>
      <c r="AO1586" s="83" t="s">
        <v>9214</v>
      </c>
      <c r="AP1586" s="79" t="s">
        <v>179</v>
      </c>
      <c r="AQ1586" s="79">
        <v>0</v>
      </c>
      <c r="AR1586" s="79">
        <v>0</v>
      </c>
      <c r="AS1586" s="79"/>
      <c r="AT1586" s="79"/>
      <c r="AU1586" s="79"/>
      <c r="AV1586" s="79"/>
      <c r="AW1586" s="79"/>
      <c r="AX1586" s="79"/>
      <c r="AY1586" s="79"/>
      <c r="AZ1586" s="79"/>
      <c r="BA1586">
        <v>1</v>
      </c>
      <c r="BB1586">
        <v>0</v>
      </c>
      <c r="BC1586" s="79" t="str">
        <f>IF(Edges[[#This Row],[Sentiment]]=0,"NEUTRAL",IF(Edges[[#This Row],[Sentiment]]=1,"POSITIVE",IF(Edges[[#This Row],[Sentiment]]=-1,"NEGATIVE")))</f>
        <v>NEUTRAL</v>
      </c>
      <c r="BD1586" s="79" t="str">
        <f>IF(Edges[[#This Row],[Vertex 1]]=Edges[[#This Row],[Vertex 2]],"HIDE","SHOW")</f>
        <v>SHOW</v>
      </c>
      <c r="BE1586" s="78" t="str">
        <f>REPLACE(INDEX(GroupVertices[Group], MATCH(Edges[[#This Row],[Vertex 1]],GroupVertices[Vertex],0)),1,1,"")</f>
        <v>EUTRAL</v>
      </c>
      <c r="BF1586" s="78" t="str">
        <f>REPLACE(INDEX(GroupVertices[Group], MATCH(Edges[[#This Row],[Vertex 2]],GroupVertices[Vertex],0)),1,1,"")</f>
        <v>EUTRAL</v>
      </c>
    </row>
    <row r="1587" spans="1:58" hidden="1" x14ac:dyDescent="0.25">
      <c r="A1587" s="64" t="s">
        <v>1218</v>
      </c>
      <c r="B1587" s="64" t="s">
        <v>1218</v>
      </c>
      <c r="C1587" s="65"/>
      <c r="D1587" s="66"/>
      <c r="E1587" s="67"/>
      <c r="F1587" s="68"/>
      <c r="G1587" s="65" t="str">
        <f>IF(Edges[[#This Row],[Vertex 1]]=Edges[[#This Row],[Vertex 2]],"HIDE","SHOW")</f>
        <v>HIDE</v>
      </c>
      <c r="H1587" s="69"/>
      <c r="I1587" s="70"/>
      <c r="J1587" s="70"/>
      <c r="K1587" s="34"/>
      <c r="L1587" s="77"/>
      <c r="M1587" s="77"/>
      <c r="N1587" s="72"/>
      <c r="O1587" s="79" t="s">
        <v>179</v>
      </c>
      <c r="P1587" s="81">
        <v>42854.500856481478</v>
      </c>
      <c r="Q1587" s="79" t="s">
        <v>2616</v>
      </c>
      <c r="R1587" s="82" t="s">
        <v>3726</v>
      </c>
      <c r="S1587" s="79" t="s">
        <v>4211</v>
      </c>
      <c r="T1587" s="79"/>
      <c r="U1587" s="82" t="s">
        <v>4665</v>
      </c>
      <c r="V1587" s="82" t="s">
        <v>4665</v>
      </c>
      <c r="W1587" s="81">
        <v>42854.500856481478</v>
      </c>
      <c r="X1587" s="82" t="s">
        <v>7144</v>
      </c>
      <c r="Y1587" s="79"/>
      <c r="Z1587" s="79"/>
      <c r="AA1587" s="83" t="s">
        <v>9191</v>
      </c>
      <c r="AB1587" s="79"/>
      <c r="AC1587" s="79" t="b">
        <v>0</v>
      </c>
      <c r="AD1587" s="79">
        <v>0</v>
      </c>
      <c r="AE1587" s="83" t="s">
        <v>9915</v>
      </c>
      <c r="AF1587" s="79" t="b">
        <v>0</v>
      </c>
      <c r="AG1587" s="79" t="s">
        <v>9964</v>
      </c>
      <c r="AH1587" s="79"/>
      <c r="AI1587" s="83" t="s">
        <v>9915</v>
      </c>
      <c r="AJ1587" s="79" t="b">
        <v>0</v>
      </c>
      <c r="AK1587" s="79">
        <v>0</v>
      </c>
      <c r="AL1587" s="83" t="s">
        <v>9915</v>
      </c>
      <c r="AM1587" s="79" t="s">
        <v>4133</v>
      </c>
      <c r="AN1587" s="79" t="b">
        <v>0</v>
      </c>
      <c r="AO1587" s="83" t="s">
        <v>9191</v>
      </c>
      <c r="AP1587" s="79" t="s">
        <v>179</v>
      </c>
      <c r="AQ1587" s="79">
        <v>0</v>
      </c>
      <c r="AR1587" s="79">
        <v>0</v>
      </c>
      <c r="AS1587" s="79"/>
      <c r="AT1587" s="79"/>
      <c r="AU1587" s="79"/>
      <c r="AV1587" s="79"/>
      <c r="AW1587" s="79"/>
      <c r="AX1587" s="79"/>
      <c r="AY1587" s="79"/>
      <c r="AZ1587" s="79"/>
      <c r="BA1587">
        <v>1</v>
      </c>
      <c r="BB1587">
        <v>0</v>
      </c>
      <c r="BC1587" s="79" t="str">
        <f>IF(Edges[[#This Row],[Sentiment]]=0,"NEUTRAL",IF(Edges[[#This Row],[Sentiment]]=1,"POSITIVE",IF(Edges[[#This Row],[Sentiment]]=-1,"NEGATIVE")))</f>
        <v>NEUTRAL</v>
      </c>
      <c r="BD1587" s="79" t="str">
        <f>IF(Edges[[#This Row],[Vertex 1]]=Edges[[#This Row],[Vertex 2]],"HIDE","SHOW")</f>
        <v>HIDE</v>
      </c>
      <c r="BE1587" s="124" t="e">
        <f>REPLACE(INDEX(GroupVertices[Group], MATCH(Edges[[#This Row],[Vertex 1]],GroupVertices[Vertex],0)),1,1,"")</f>
        <v>#N/A</v>
      </c>
      <c r="BF1587" s="124" t="e">
        <f>REPLACE(INDEX(GroupVertices[Group], MATCH(Edges[[#This Row],[Vertex 2]],GroupVertices[Vertex],0)),1,1,"")</f>
        <v>#N/A</v>
      </c>
    </row>
    <row r="1588" spans="1:58" x14ac:dyDescent="0.25">
      <c r="A1588" s="64" t="s">
        <v>1219</v>
      </c>
      <c r="B1588" s="64" t="s">
        <v>1622</v>
      </c>
      <c r="C1588" s="65"/>
      <c r="D1588" s="66"/>
      <c r="E1588" s="67"/>
      <c r="F1588" s="68"/>
      <c r="G1588" s="65" t="str">
        <f>IF(Edges[[#This Row],[Vertex 1]]=Edges[[#This Row],[Vertex 2]],"HIDE","SHOW")</f>
        <v>SHOW</v>
      </c>
      <c r="H1588" s="69"/>
      <c r="I1588" s="70"/>
      <c r="J1588" s="70"/>
      <c r="K1588" s="34" t="s">
        <v>65</v>
      </c>
      <c r="L1588" s="77">
        <v>1588</v>
      </c>
      <c r="M1588" s="77"/>
      <c r="N1588" s="72"/>
      <c r="O1588" s="79" t="s">
        <v>1647</v>
      </c>
      <c r="P1588" s="81">
        <v>42851.378761574073</v>
      </c>
      <c r="Q1588" s="79" t="s">
        <v>2617</v>
      </c>
      <c r="R1588" s="82" t="s">
        <v>3727</v>
      </c>
      <c r="S1588" s="79" t="s">
        <v>4051</v>
      </c>
      <c r="T1588" s="79"/>
      <c r="U1588" s="79"/>
      <c r="V1588" s="82" t="s">
        <v>4787</v>
      </c>
      <c r="W1588" s="81">
        <v>42851.378761574073</v>
      </c>
      <c r="X1588" s="82" t="s">
        <v>7145</v>
      </c>
      <c r="Y1588" s="79"/>
      <c r="Z1588" s="79"/>
      <c r="AA1588" s="83" t="s">
        <v>9192</v>
      </c>
      <c r="AB1588" s="83" t="s">
        <v>9905</v>
      </c>
      <c r="AC1588" s="79" t="b">
        <v>0</v>
      </c>
      <c r="AD1588" s="79">
        <v>2</v>
      </c>
      <c r="AE1588" s="83" t="s">
        <v>9948</v>
      </c>
      <c r="AF1588" s="79" t="b">
        <v>0</v>
      </c>
      <c r="AG1588" s="79" t="s">
        <v>9963</v>
      </c>
      <c r="AH1588" s="79"/>
      <c r="AI1588" s="83" t="s">
        <v>9915</v>
      </c>
      <c r="AJ1588" s="79" t="b">
        <v>0</v>
      </c>
      <c r="AK1588" s="79">
        <v>2</v>
      </c>
      <c r="AL1588" s="83" t="s">
        <v>9915</v>
      </c>
      <c r="AM1588" s="79" t="s">
        <v>9991</v>
      </c>
      <c r="AN1588" s="79" t="b">
        <v>1</v>
      </c>
      <c r="AO1588" s="83" t="s">
        <v>9905</v>
      </c>
      <c r="AP1588" s="79" t="s">
        <v>10099</v>
      </c>
      <c r="AQ1588" s="79">
        <v>0</v>
      </c>
      <c r="AR1588" s="79">
        <v>0</v>
      </c>
      <c r="AS1588" s="79"/>
      <c r="AT1588" s="79"/>
      <c r="AU1588" s="79"/>
      <c r="AV1588" s="79"/>
      <c r="AW1588" s="79"/>
      <c r="AX1588" s="79"/>
      <c r="AY1588" s="79"/>
      <c r="AZ1588" s="79"/>
      <c r="BA1588">
        <v>1</v>
      </c>
      <c r="BB1588">
        <v>0</v>
      </c>
      <c r="BC1588" s="79" t="str">
        <f>IF(Edges[[#This Row],[Sentiment]]=0,"NEUTRAL",IF(Edges[[#This Row],[Sentiment]]=1,"POSITIVE",IF(Edges[[#This Row],[Sentiment]]=-1,"NEGATIVE")))</f>
        <v>NEUTRAL</v>
      </c>
      <c r="BD1588" s="79" t="str">
        <f>IF(Edges[[#This Row],[Vertex 1]]=Edges[[#This Row],[Vertex 2]],"HIDE","SHOW")</f>
        <v>SHOW</v>
      </c>
      <c r="BE1588" s="78" t="str">
        <f>REPLACE(INDEX(GroupVertices[Group], MATCH(Edges[[#This Row],[Vertex 1]],GroupVertices[Vertex],0)),1,1,"")</f>
        <v>EUTRAL</v>
      </c>
      <c r="BF1588" s="78" t="str">
        <f>REPLACE(INDEX(GroupVertices[Group], MATCH(Edges[[#This Row],[Vertex 2]],GroupVertices[Vertex],0)),1,1,"")</f>
        <v>EUTRAL</v>
      </c>
    </row>
    <row r="1589" spans="1:58" x14ac:dyDescent="0.25">
      <c r="A1589" s="64" t="s">
        <v>1220</v>
      </c>
      <c r="B1589" s="64" t="s">
        <v>1622</v>
      </c>
      <c r="C1589" s="65"/>
      <c r="D1589" s="66"/>
      <c r="E1589" s="67"/>
      <c r="F1589" s="68"/>
      <c r="G1589" s="65" t="str">
        <f>IF(Edges[[#This Row],[Vertex 1]]=Edges[[#This Row],[Vertex 2]],"HIDE","SHOW")</f>
        <v>SHOW</v>
      </c>
      <c r="H1589" s="69"/>
      <c r="I1589" s="70"/>
      <c r="J1589" s="70"/>
      <c r="K1589" s="34" t="s">
        <v>65</v>
      </c>
      <c r="L1589" s="77">
        <v>1589</v>
      </c>
      <c r="M1589" s="77"/>
      <c r="N1589" s="72"/>
      <c r="O1589" s="79" t="s">
        <v>1646</v>
      </c>
      <c r="P1589" s="81">
        <v>42854.502800925926</v>
      </c>
      <c r="Q1589" s="79" t="s">
        <v>2618</v>
      </c>
      <c r="R1589" s="79"/>
      <c r="S1589" s="79"/>
      <c r="T1589" s="79"/>
      <c r="U1589" s="79"/>
      <c r="V1589" s="82" t="s">
        <v>5514</v>
      </c>
      <c r="W1589" s="81">
        <v>42854.502800925926</v>
      </c>
      <c r="X1589" s="82" t="s">
        <v>7146</v>
      </c>
      <c r="Y1589" s="79"/>
      <c r="Z1589" s="79"/>
      <c r="AA1589" s="83" t="s">
        <v>9193</v>
      </c>
      <c r="AB1589" s="79"/>
      <c r="AC1589" s="79" t="b">
        <v>0</v>
      </c>
      <c r="AD1589" s="79">
        <v>0</v>
      </c>
      <c r="AE1589" s="83" t="s">
        <v>9915</v>
      </c>
      <c r="AF1589" s="79" t="b">
        <v>0</v>
      </c>
      <c r="AG1589" s="79" t="s">
        <v>9963</v>
      </c>
      <c r="AH1589" s="79"/>
      <c r="AI1589" s="83" t="s">
        <v>9915</v>
      </c>
      <c r="AJ1589" s="79" t="b">
        <v>0</v>
      </c>
      <c r="AK1589" s="79">
        <v>2</v>
      </c>
      <c r="AL1589" s="83" t="s">
        <v>9192</v>
      </c>
      <c r="AM1589" s="79" t="s">
        <v>10006</v>
      </c>
      <c r="AN1589" s="79" t="b">
        <v>0</v>
      </c>
      <c r="AO1589" s="83" t="s">
        <v>9192</v>
      </c>
      <c r="AP1589" s="79" t="s">
        <v>179</v>
      </c>
      <c r="AQ1589" s="79">
        <v>0</v>
      </c>
      <c r="AR1589" s="79">
        <v>0</v>
      </c>
      <c r="AS1589" s="79"/>
      <c r="AT1589" s="79"/>
      <c r="AU1589" s="79"/>
      <c r="AV1589" s="79"/>
      <c r="AW1589" s="79"/>
      <c r="AX1589" s="79"/>
      <c r="AY1589" s="79"/>
      <c r="AZ1589" s="79"/>
      <c r="BA1589">
        <v>1</v>
      </c>
      <c r="BB1589">
        <v>0</v>
      </c>
      <c r="BC1589" s="79" t="str">
        <f>IF(Edges[[#This Row],[Sentiment]]=0,"NEUTRAL",IF(Edges[[#This Row],[Sentiment]]=1,"POSITIVE",IF(Edges[[#This Row],[Sentiment]]=-1,"NEGATIVE")))</f>
        <v>NEUTRAL</v>
      </c>
      <c r="BD1589" s="79" t="str">
        <f>IF(Edges[[#This Row],[Vertex 1]]=Edges[[#This Row],[Vertex 2]],"HIDE","SHOW")</f>
        <v>SHOW</v>
      </c>
      <c r="BE1589" s="78" t="str">
        <f>REPLACE(INDEX(GroupVertices[Group], MATCH(Edges[[#This Row],[Vertex 1]],GroupVertices[Vertex],0)),1,1,"")</f>
        <v>EUTRAL</v>
      </c>
      <c r="BF1589" s="78" t="str">
        <f>REPLACE(INDEX(GroupVertices[Group], MATCH(Edges[[#This Row],[Vertex 2]],GroupVertices[Vertex],0)),1,1,"")</f>
        <v>EUTRAL</v>
      </c>
    </row>
    <row r="1590" spans="1:58" x14ac:dyDescent="0.25">
      <c r="A1590" s="64" t="s">
        <v>1220</v>
      </c>
      <c r="B1590" s="64" t="s">
        <v>1219</v>
      </c>
      <c r="C1590" s="65"/>
      <c r="D1590" s="66"/>
      <c r="E1590" s="67"/>
      <c r="F1590" s="68"/>
      <c r="G1590" s="65" t="str">
        <f>IF(Edges[[#This Row],[Vertex 1]]=Edges[[#This Row],[Vertex 2]],"HIDE","SHOW")</f>
        <v>SHOW</v>
      </c>
      <c r="H1590" s="69"/>
      <c r="I1590" s="70"/>
      <c r="J1590" s="70"/>
      <c r="K1590" s="34" t="s">
        <v>65</v>
      </c>
      <c r="L1590" s="77">
        <v>1590</v>
      </c>
      <c r="M1590" s="77"/>
      <c r="N1590" s="72"/>
      <c r="O1590" s="79" t="s">
        <v>1646</v>
      </c>
      <c r="P1590" s="81">
        <v>42854.502800925926</v>
      </c>
      <c r="Q1590" s="79" t="s">
        <v>2618</v>
      </c>
      <c r="R1590" s="79"/>
      <c r="S1590" s="79"/>
      <c r="T1590" s="79"/>
      <c r="U1590" s="79"/>
      <c r="V1590" s="82" t="s">
        <v>5514</v>
      </c>
      <c r="W1590" s="81">
        <v>42854.502800925926</v>
      </c>
      <c r="X1590" s="82" t="s">
        <v>7146</v>
      </c>
      <c r="Y1590" s="79"/>
      <c r="Z1590" s="79"/>
      <c r="AA1590" s="83" t="s">
        <v>9193</v>
      </c>
      <c r="AB1590" s="79"/>
      <c r="AC1590" s="79" t="b">
        <v>0</v>
      </c>
      <c r="AD1590" s="79">
        <v>0</v>
      </c>
      <c r="AE1590" s="83" t="s">
        <v>9915</v>
      </c>
      <c r="AF1590" s="79" t="b">
        <v>0</v>
      </c>
      <c r="AG1590" s="79" t="s">
        <v>9963</v>
      </c>
      <c r="AH1590" s="79"/>
      <c r="AI1590" s="83" t="s">
        <v>9915</v>
      </c>
      <c r="AJ1590" s="79" t="b">
        <v>0</v>
      </c>
      <c r="AK1590" s="79">
        <v>2</v>
      </c>
      <c r="AL1590" s="83" t="s">
        <v>9192</v>
      </c>
      <c r="AM1590" s="79" t="s">
        <v>10006</v>
      </c>
      <c r="AN1590" s="79" t="b">
        <v>0</v>
      </c>
      <c r="AO1590" s="83" t="s">
        <v>9192</v>
      </c>
      <c r="AP1590" s="79" t="s">
        <v>179</v>
      </c>
      <c r="AQ1590" s="79">
        <v>0</v>
      </c>
      <c r="AR1590" s="79">
        <v>0</v>
      </c>
      <c r="AS1590" s="79"/>
      <c r="AT1590" s="79"/>
      <c r="AU1590" s="79"/>
      <c r="AV1590" s="79"/>
      <c r="AW1590" s="79"/>
      <c r="AX1590" s="79"/>
      <c r="AY1590" s="79"/>
      <c r="AZ1590" s="79"/>
      <c r="BA1590">
        <v>1</v>
      </c>
      <c r="BB1590">
        <v>0</v>
      </c>
      <c r="BC1590" s="79" t="str">
        <f>IF(Edges[[#This Row],[Sentiment]]=0,"NEUTRAL",IF(Edges[[#This Row],[Sentiment]]=1,"POSITIVE",IF(Edges[[#This Row],[Sentiment]]=-1,"NEGATIVE")))</f>
        <v>NEUTRAL</v>
      </c>
      <c r="BD1590" s="79" t="str">
        <f>IF(Edges[[#This Row],[Vertex 1]]=Edges[[#This Row],[Vertex 2]],"HIDE","SHOW")</f>
        <v>SHOW</v>
      </c>
      <c r="BE1590" s="78" t="str">
        <f>REPLACE(INDEX(GroupVertices[Group], MATCH(Edges[[#This Row],[Vertex 1]],GroupVertices[Vertex],0)),1,1,"")</f>
        <v>EUTRAL</v>
      </c>
      <c r="BF1590" s="78" t="str">
        <f>REPLACE(INDEX(GroupVertices[Group], MATCH(Edges[[#This Row],[Vertex 2]],GroupVertices[Vertex],0)),1,1,"")</f>
        <v>EUTRAL</v>
      </c>
    </row>
    <row r="1591" spans="1:58" hidden="1" x14ac:dyDescent="0.25">
      <c r="A1591" s="64" t="s">
        <v>1221</v>
      </c>
      <c r="B1591" s="64" t="s">
        <v>1221</v>
      </c>
      <c r="C1591" s="65"/>
      <c r="D1591" s="66"/>
      <c r="E1591" s="67"/>
      <c r="F1591" s="68"/>
      <c r="G1591" s="65" t="str">
        <f>IF(Edges[[#This Row],[Vertex 1]]=Edges[[#This Row],[Vertex 2]],"HIDE","SHOW")</f>
        <v>HIDE</v>
      </c>
      <c r="H1591" s="69"/>
      <c r="I1591" s="70"/>
      <c r="J1591" s="70"/>
      <c r="K1591" s="34"/>
      <c r="L1591" s="77"/>
      <c r="M1591" s="77"/>
      <c r="N1591" s="72"/>
      <c r="O1591" s="79" t="s">
        <v>179</v>
      </c>
      <c r="P1591" s="81">
        <v>42854.518564814818</v>
      </c>
      <c r="Q1591" s="79" t="s">
        <v>2619</v>
      </c>
      <c r="R1591" s="82" t="s">
        <v>3728</v>
      </c>
      <c r="S1591" s="79" t="s">
        <v>4073</v>
      </c>
      <c r="T1591" s="79"/>
      <c r="U1591" s="82" t="s">
        <v>4666</v>
      </c>
      <c r="V1591" s="82" t="s">
        <v>4666</v>
      </c>
      <c r="W1591" s="81">
        <v>42854.518564814818</v>
      </c>
      <c r="X1591" s="82" t="s">
        <v>7147</v>
      </c>
      <c r="Y1591" s="79"/>
      <c r="Z1591" s="79"/>
      <c r="AA1591" s="83" t="s">
        <v>9194</v>
      </c>
      <c r="AB1591" s="79"/>
      <c r="AC1591" s="79" t="b">
        <v>0</v>
      </c>
      <c r="AD1591" s="79">
        <v>0</v>
      </c>
      <c r="AE1591" s="83" t="s">
        <v>9915</v>
      </c>
      <c r="AF1591" s="79" t="b">
        <v>0</v>
      </c>
      <c r="AG1591" s="79" t="s">
        <v>9964</v>
      </c>
      <c r="AH1591" s="79"/>
      <c r="AI1591" s="83" t="s">
        <v>9915</v>
      </c>
      <c r="AJ1591" s="79" t="b">
        <v>0</v>
      </c>
      <c r="AK1591" s="79">
        <v>0</v>
      </c>
      <c r="AL1591" s="83" t="s">
        <v>9915</v>
      </c>
      <c r="AM1591" s="79" t="s">
        <v>10005</v>
      </c>
      <c r="AN1591" s="79" t="b">
        <v>0</v>
      </c>
      <c r="AO1591" s="83" t="s">
        <v>9194</v>
      </c>
      <c r="AP1591" s="79" t="s">
        <v>179</v>
      </c>
      <c r="AQ1591" s="79">
        <v>0</v>
      </c>
      <c r="AR1591" s="79">
        <v>0</v>
      </c>
      <c r="AS1591" s="79"/>
      <c r="AT1591" s="79"/>
      <c r="AU1591" s="79"/>
      <c r="AV1591" s="79"/>
      <c r="AW1591" s="79"/>
      <c r="AX1591" s="79"/>
      <c r="AY1591" s="79"/>
      <c r="AZ1591" s="79"/>
      <c r="BA1591">
        <v>1</v>
      </c>
      <c r="BB1591">
        <v>0</v>
      </c>
      <c r="BC1591" s="79" t="str">
        <f>IF(Edges[[#This Row],[Sentiment]]=0,"NEUTRAL",IF(Edges[[#This Row],[Sentiment]]=1,"POSITIVE",IF(Edges[[#This Row],[Sentiment]]=-1,"NEGATIVE")))</f>
        <v>NEUTRAL</v>
      </c>
      <c r="BD1591" s="79" t="str">
        <f>IF(Edges[[#This Row],[Vertex 1]]=Edges[[#This Row],[Vertex 2]],"HIDE","SHOW")</f>
        <v>HIDE</v>
      </c>
      <c r="BE1591" s="124" t="e">
        <f>REPLACE(INDEX(GroupVertices[Group], MATCH(Edges[[#This Row],[Vertex 1]],GroupVertices[Vertex],0)),1,1,"")</f>
        <v>#N/A</v>
      </c>
      <c r="BF1591" s="124" t="e">
        <f>REPLACE(INDEX(GroupVertices[Group], MATCH(Edges[[#This Row],[Vertex 2]],GroupVertices[Vertex],0)),1,1,"")</f>
        <v>#N/A</v>
      </c>
    </row>
    <row r="1592" spans="1:58" hidden="1" x14ac:dyDescent="0.25">
      <c r="A1592" s="64" t="s">
        <v>1222</v>
      </c>
      <c r="B1592" s="64" t="s">
        <v>1222</v>
      </c>
      <c r="C1592" s="65"/>
      <c r="D1592" s="66"/>
      <c r="E1592" s="67"/>
      <c r="F1592" s="68"/>
      <c r="G1592" s="65" t="str">
        <f>IF(Edges[[#This Row],[Vertex 1]]=Edges[[#This Row],[Vertex 2]],"HIDE","SHOW")</f>
        <v>HIDE</v>
      </c>
      <c r="H1592" s="69"/>
      <c r="I1592" s="70"/>
      <c r="J1592" s="70"/>
      <c r="K1592" s="34"/>
      <c r="L1592" s="77"/>
      <c r="M1592" s="77"/>
      <c r="N1592" s="72"/>
      <c r="O1592" s="79" t="s">
        <v>179</v>
      </c>
      <c r="P1592" s="81">
        <v>42854.524236111109</v>
      </c>
      <c r="Q1592" s="79" t="s">
        <v>2620</v>
      </c>
      <c r="R1592" s="82" t="s">
        <v>3729</v>
      </c>
      <c r="S1592" s="79" t="s">
        <v>4022</v>
      </c>
      <c r="T1592" s="79"/>
      <c r="U1592" s="79"/>
      <c r="V1592" s="82" t="s">
        <v>5515</v>
      </c>
      <c r="W1592" s="81">
        <v>42854.524236111109</v>
      </c>
      <c r="X1592" s="82" t="s">
        <v>7148</v>
      </c>
      <c r="Y1592" s="79"/>
      <c r="Z1592" s="79"/>
      <c r="AA1592" s="83" t="s">
        <v>9195</v>
      </c>
      <c r="AB1592" s="79"/>
      <c r="AC1592" s="79" t="b">
        <v>0</v>
      </c>
      <c r="AD1592" s="79">
        <v>0</v>
      </c>
      <c r="AE1592" s="83" t="s">
        <v>9915</v>
      </c>
      <c r="AF1592" s="79" t="b">
        <v>0</v>
      </c>
      <c r="AG1592" s="79" t="s">
        <v>9963</v>
      </c>
      <c r="AH1592" s="79"/>
      <c r="AI1592" s="83" t="s">
        <v>9915</v>
      </c>
      <c r="AJ1592" s="79" t="b">
        <v>0</v>
      </c>
      <c r="AK1592" s="79">
        <v>0</v>
      </c>
      <c r="AL1592" s="83" t="s">
        <v>9915</v>
      </c>
      <c r="AM1592" s="79" t="s">
        <v>9990</v>
      </c>
      <c r="AN1592" s="79" t="b">
        <v>0</v>
      </c>
      <c r="AO1592" s="83" t="s">
        <v>9195</v>
      </c>
      <c r="AP1592" s="79" t="s">
        <v>179</v>
      </c>
      <c r="AQ1592" s="79">
        <v>0</v>
      </c>
      <c r="AR1592" s="79">
        <v>0</v>
      </c>
      <c r="AS1592" s="79"/>
      <c r="AT1592" s="79"/>
      <c r="AU1592" s="79"/>
      <c r="AV1592" s="79"/>
      <c r="AW1592" s="79"/>
      <c r="AX1592" s="79"/>
      <c r="AY1592" s="79"/>
      <c r="AZ1592" s="79"/>
      <c r="BA1592">
        <v>1</v>
      </c>
      <c r="BB1592">
        <v>0</v>
      </c>
      <c r="BC1592" s="79" t="str">
        <f>IF(Edges[[#This Row],[Sentiment]]=0,"NEUTRAL",IF(Edges[[#This Row],[Sentiment]]=1,"POSITIVE",IF(Edges[[#This Row],[Sentiment]]=-1,"NEGATIVE")))</f>
        <v>NEUTRAL</v>
      </c>
      <c r="BD1592" s="79" t="str">
        <f>IF(Edges[[#This Row],[Vertex 1]]=Edges[[#This Row],[Vertex 2]],"HIDE","SHOW")</f>
        <v>HIDE</v>
      </c>
      <c r="BE1592" s="124" t="e">
        <f>REPLACE(INDEX(GroupVertices[Group], MATCH(Edges[[#This Row],[Vertex 1]],GroupVertices[Vertex],0)),1,1,"")</f>
        <v>#N/A</v>
      </c>
      <c r="BF1592" s="124" t="e">
        <f>REPLACE(INDEX(GroupVertices[Group], MATCH(Edges[[#This Row],[Vertex 2]],GroupVertices[Vertex],0)),1,1,"")</f>
        <v>#N/A</v>
      </c>
    </row>
    <row r="1593" spans="1:58" x14ac:dyDescent="0.25">
      <c r="A1593" s="64" t="s">
        <v>1223</v>
      </c>
      <c r="B1593" s="64" t="s">
        <v>1406</v>
      </c>
      <c r="C1593" s="65"/>
      <c r="D1593" s="66"/>
      <c r="E1593" s="67"/>
      <c r="F1593" s="68"/>
      <c r="G1593" s="65" t="str">
        <f>IF(Edges[[#This Row],[Vertex 1]]=Edges[[#This Row],[Vertex 2]],"HIDE","SHOW")</f>
        <v>SHOW</v>
      </c>
      <c r="H1593" s="69"/>
      <c r="I1593" s="70"/>
      <c r="J1593" s="70"/>
      <c r="K1593" s="34" t="s">
        <v>65</v>
      </c>
      <c r="L1593" s="77">
        <v>1593</v>
      </c>
      <c r="M1593" s="77"/>
      <c r="N1593" s="72"/>
      <c r="O1593" s="79" t="s">
        <v>1646</v>
      </c>
      <c r="P1593" s="81">
        <v>42853.248726851853</v>
      </c>
      <c r="Q1593" s="79" t="s">
        <v>2621</v>
      </c>
      <c r="R1593" s="82" t="s">
        <v>3730</v>
      </c>
      <c r="S1593" s="79" t="s">
        <v>4018</v>
      </c>
      <c r="T1593" s="79"/>
      <c r="U1593" s="79"/>
      <c r="V1593" s="82" t="s">
        <v>5516</v>
      </c>
      <c r="W1593" s="81">
        <v>42853.248726851853</v>
      </c>
      <c r="X1593" s="82" t="s">
        <v>7149</v>
      </c>
      <c r="Y1593" s="79"/>
      <c r="Z1593" s="79"/>
      <c r="AA1593" s="83" t="s">
        <v>9196</v>
      </c>
      <c r="AB1593" s="79"/>
      <c r="AC1593" s="79" t="b">
        <v>0</v>
      </c>
      <c r="AD1593" s="79">
        <v>0</v>
      </c>
      <c r="AE1593" s="83" t="s">
        <v>9915</v>
      </c>
      <c r="AF1593" s="79" t="b">
        <v>0</v>
      </c>
      <c r="AG1593" s="79" t="s">
        <v>9963</v>
      </c>
      <c r="AH1593" s="79"/>
      <c r="AI1593" s="83" t="s">
        <v>9915</v>
      </c>
      <c r="AJ1593" s="79" t="b">
        <v>0</v>
      </c>
      <c r="AK1593" s="79">
        <v>0</v>
      </c>
      <c r="AL1593" s="83" t="s">
        <v>9915</v>
      </c>
      <c r="AM1593" s="79" t="s">
        <v>9995</v>
      </c>
      <c r="AN1593" s="79" t="b">
        <v>0</v>
      </c>
      <c r="AO1593" s="83" t="s">
        <v>9196</v>
      </c>
      <c r="AP1593" s="79" t="s">
        <v>179</v>
      </c>
      <c r="AQ1593" s="79">
        <v>0</v>
      </c>
      <c r="AR1593" s="79">
        <v>0</v>
      </c>
      <c r="AS1593" s="79"/>
      <c r="AT1593" s="79"/>
      <c r="AU1593" s="79"/>
      <c r="AV1593" s="79"/>
      <c r="AW1593" s="79"/>
      <c r="AX1593" s="79"/>
      <c r="AY1593" s="79"/>
      <c r="AZ1593" s="79"/>
      <c r="BA1593">
        <v>1</v>
      </c>
      <c r="BB1593">
        <v>0</v>
      </c>
      <c r="BC1593" s="79" t="str">
        <f>IF(Edges[[#This Row],[Sentiment]]=0,"NEUTRAL",IF(Edges[[#This Row],[Sentiment]]=1,"POSITIVE",IF(Edges[[#This Row],[Sentiment]]=-1,"NEGATIVE")))</f>
        <v>NEUTRAL</v>
      </c>
      <c r="BD1593" s="79" t="str">
        <f>IF(Edges[[#This Row],[Vertex 1]]=Edges[[#This Row],[Vertex 2]],"HIDE","SHOW")</f>
        <v>SHOW</v>
      </c>
      <c r="BE1593" s="78" t="str">
        <f>REPLACE(INDEX(GroupVertices[Group], MATCH(Edges[[#This Row],[Vertex 1]],GroupVertices[Vertex],0)),1,1,"")</f>
        <v>EUTRAL</v>
      </c>
      <c r="BF1593" s="78" t="str">
        <f>REPLACE(INDEX(GroupVertices[Group], MATCH(Edges[[#This Row],[Vertex 2]],GroupVertices[Vertex],0)),1,1,"")</f>
        <v>eneral</v>
      </c>
    </row>
    <row r="1594" spans="1:58" hidden="1" x14ac:dyDescent="0.25">
      <c r="A1594" s="64" t="s">
        <v>1223</v>
      </c>
      <c r="B1594" s="64" t="s">
        <v>1223</v>
      </c>
      <c r="C1594" s="65"/>
      <c r="D1594" s="66"/>
      <c r="E1594" s="67"/>
      <c r="F1594" s="68"/>
      <c r="G1594" s="65" t="str">
        <f>IF(Edges[[#This Row],[Vertex 1]]=Edges[[#This Row],[Vertex 2]],"HIDE","SHOW")</f>
        <v>HIDE</v>
      </c>
      <c r="H1594" s="69"/>
      <c r="I1594" s="70"/>
      <c r="J1594" s="70"/>
      <c r="K1594" s="34"/>
      <c r="L1594" s="77"/>
      <c r="M1594" s="77"/>
      <c r="N1594" s="72"/>
      <c r="O1594" s="79" t="s">
        <v>179</v>
      </c>
      <c r="P1594" s="81">
        <v>42854.531898148147</v>
      </c>
      <c r="Q1594" s="79" t="s">
        <v>2622</v>
      </c>
      <c r="R1594" s="82" t="s">
        <v>3721</v>
      </c>
      <c r="S1594" s="79" t="s">
        <v>4166</v>
      </c>
      <c r="T1594" s="79"/>
      <c r="U1594" s="79"/>
      <c r="V1594" s="82" t="s">
        <v>5516</v>
      </c>
      <c r="W1594" s="81">
        <v>42854.531898148147</v>
      </c>
      <c r="X1594" s="82" t="s">
        <v>7150</v>
      </c>
      <c r="Y1594" s="79"/>
      <c r="Z1594" s="79"/>
      <c r="AA1594" s="83" t="s">
        <v>9197</v>
      </c>
      <c r="AB1594" s="79"/>
      <c r="AC1594" s="79" t="b">
        <v>0</v>
      </c>
      <c r="AD1594" s="79">
        <v>1</v>
      </c>
      <c r="AE1594" s="83" t="s">
        <v>9915</v>
      </c>
      <c r="AF1594" s="79" t="b">
        <v>0</v>
      </c>
      <c r="AG1594" s="79" t="s">
        <v>9963</v>
      </c>
      <c r="AH1594" s="79"/>
      <c r="AI1594" s="83" t="s">
        <v>9915</v>
      </c>
      <c r="AJ1594" s="79" t="b">
        <v>0</v>
      </c>
      <c r="AK1594" s="79">
        <v>0</v>
      </c>
      <c r="AL1594" s="83" t="s">
        <v>9915</v>
      </c>
      <c r="AM1594" s="79" t="s">
        <v>9990</v>
      </c>
      <c r="AN1594" s="79" t="b">
        <v>0</v>
      </c>
      <c r="AO1594" s="83" t="s">
        <v>9197</v>
      </c>
      <c r="AP1594" s="79" t="s">
        <v>179</v>
      </c>
      <c r="AQ1594" s="79">
        <v>0</v>
      </c>
      <c r="AR1594" s="79">
        <v>0</v>
      </c>
      <c r="AS1594" s="79"/>
      <c r="AT1594" s="79"/>
      <c r="AU1594" s="79"/>
      <c r="AV1594" s="79"/>
      <c r="AW1594" s="79"/>
      <c r="AX1594" s="79"/>
      <c r="AY1594" s="79"/>
      <c r="AZ1594" s="79"/>
      <c r="BA1594">
        <v>1</v>
      </c>
      <c r="BB1594">
        <v>0</v>
      </c>
      <c r="BC1594" s="79" t="str">
        <f>IF(Edges[[#This Row],[Sentiment]]=0,"NEUTRAL",IF(Edges[[#This Row],[Sentiment]]=1,"POSITIVE",IF(Edges[[#This Row],[Sentiment]]=-1,"NEGATIVE")))</f>
        <v>NEUTRAL</v>
      </c>
      <c r="BD1594" s="79" t="str">
        <f>IF(Edges[[#This Row],[Vertex 1]]=Edges[[#This Row],[Vertex 2]],"HIDE","SHOW")</f>
        <v>HIDE</v>
      </c>
      <c r="BE1594" s="124" t="str">
        <f>REPLACE(INDEX(GroupVertices[Group], MATCH(Edges[[#This Row],[Vertex 1]],GroupVertices[Vertex],0)),1,1,"")</f>
        <v>EUTRAL</v>
      </c>
      <c r="BF1594" s="124" t="str">
        <f>REPLACE(INDEX(GroupVertices[Group], MATCH(Edges[[#This Row],[Vertex 2]],GroupVertices[Vertex],0)),1,1,"")</f>
        <v>EUTRAL</v>
      </c>
    </row>
    <row r="1595" spans="1:58" x14ac:dyDescent="0.25">
      <c r="A1595" s="64" t="s">
        <v>1224</v>
      </c>
      <c r="B1595" s="64" t="s">
        <v>1380</v>
      </c>
      <c r="C1595" s="65"/>
      <c r="D1595" s="66"/>
      <c r="E1595" s="67"/>
      <c r="F1595" s="68"/>
      <c r="G1595" s="65" t="str">
        <f>IF(Edges[[#This Row],[Vertex 1]]=Edges[[#This Row],[Vertex 2]],"HIDE","SHOW")</f>
        <v>SHOW</v>
      </c>
      <c r="H1595" s="69"/>
      <c r="I1595" s="70"/>
      <c r="J1595" s="70"/>
      <c r="K1595" s="34" t="s">
        <v>65</v>
      </c>
      <c r="L1595" s="77">
        <v>1595</v>
      </c>
      <c r="M1595" s="77"/>
      <c r="N1595" s="72"/>
      <c r="O1595" s="79" t="s">
        <v>1646</v>
      </c>
      <c r="P1595" s="81">
        <v>42854.532870370371</v>
      </c>
      <c r="Q1595" s="79" t="s">
        <v>2623</v>
      </c>
      <c r="R1595" s="82" t="s">
        <v>3731</v>
      </c>
      <c r="S1595" s="79" t="s">
        <v>4212</v>
      </c>
      <c r="T1595" s="79"/>
      <c r="U1595" s="79"/>
      <c r="V1595" s="82" t="s">
        <v>5517</v>
      </c>
      <c r="W1595" s="81">
        <v>42854.532870370371</v>
      </c>
      <c r="X1595" s="82" t="s">
        <v>7151</v>
      </c>
      <c r="Y1595" s="79"/>
      <c r="Z1595" s="79"/>
      <c r="AA1595" s="83" t="s">
        <v>9198</v>
      </c>
      <c r="AB1595" s="79"/>
      <c r="AC1595" s="79" t="b">
        <v>0</v>
      </c>
      <c r="AD1595" s="79">
        <v>0</v>
      </c>
      <c r="AE1595" s="83" t="s">
        <v>9915</v>
      </c>
      <c r="AF1595" s="79" t="b">
        <v>0</v>
      </c>
      <c r="AG1595" s="79" t="s">
        <v>9963</v>
      </c>
      <c r="AH1595" s="79"/>
      <c r="AI1595" s="83" t="s">
        <v>9915</v>
      </c>
      <c r="AJ1595" s="79" t="b">
        <v>0</v>
      </c>
      <c r="AK1595" s="79">
        <v>7</v>
      </c>
      <c r="AL1595" s="83" t="s">
        <v>9456</v>
      </c>
      <c r="AM1595" s="79" t="s">
        <v>9991</v>
      </c>
      <c r="AN1595" s="79" t="b">
        <v>0</v>
      </c>
      <c r="AO1595" s="83" t="s">
        <v>9456</v>
      </c>
      <c r="AP1595" s="79" t="s">
        <v>179</v>
      </c>
      <c r="AQ1595" s="79">
        <v>0</v>
      </c>
      <c r="AR1595" s="79">
        <v>0</v>
      </c>
      <c r="AS1595" s="79"/>
      <c r="AT1595" s="79"/>
      <c r="AU1595" s="79"/>
      <c r="AV1595" s="79"/>
      <c r="AW1595" s="79"/>
      <c r="AX1595" s="79"/>
      <c r="AY1595" s="79"/>
      <c r="AZ1595" s="79"/>
      <c r="BA1595">
        <v>1</v>
      </c>
      <c r="BB1595">
        <v>0</v>
      </c>
      <c r="BC1595" s="79" t="str">
        <f>IF(Edges[[#This Row],[Sentiment]]=0,"NEUTRAL",IF(Edges[[#This Row],[Sentiment]]=1,"POSITIVE",IF(Edges[[#This Row],[Sentiment]]=-1,"NEGATIVE")))</f>
        <v>NEUTRAL</v>
      </c>
      <c r="BD1595" s="79" t="str">
        <f>IF(Edges[[#This Row],[Vertex 1]]=Edges[[#This Row],[Vertex 2]],"HIDE","SHOW")</f>
        <v>SHOW</v>
      </c>
      <c r="BE1595" s="78" t="str">
        <f>REPLACE(INDEX(GroupVertices[Group], MATCH(Edges[[#This Row],[Vertex 1]],GroupVertices[Vertex],0)),1,1,"")</f>
        <v>EUTRAL</v>
      </c>
      <c r="BF1595" s="78" t="str">
        <f>REPLACE(INDEX(GroupVertices[Group], MATCH(Edges[[#This Row],[Vertex 2]],GroupVertices[Vertex],0)),1,1,"")</f>
        <v>EUTRAL</v>
      </c>
    </row>
    <row r="1596" spans="1:58" x14ac:dyDescent="0.25">
      <c r="A1596" s="64" t="s">
        <v>1225</v>
      </c>
      <c r="B1596" s="64" t="s">
        <v>1380</v>
      </c>
      <c r="C1596" s="65"/>
      <c r="D1596" s="66"/>
      <c r="E1596" s="67"/>
      <c r="F1596" s="68"/>
      <c r="G1596" s="65" t="str">
        <f>IF(Edges[[#This Row],[Vertex 1]]=Edges[[#This Row],[Vertex 2]],"HIDE","SHOW")</f>
        <v>SHOW</v>
      </c>
      <c r="H1596" s="69"/>
      <c r="I1596" s="70"/>
      <c r="J1596" s="70"/>
      <c r="K1596" s="34" t="s">
        <v>65</v>
      </c>
      <c r="L1596" s="77">
        <v>1596</v>
      </c>
      <c r="M1596" s="77"/>
      <c r="N1596" s="72"/>
      <c r="O1596" s="79" t="s">
        <v>1646</v>
      </c>
      <c r="P1596" s="81">
        <v>42854.534259259257</v>
      </c>
      <c r="Q1596" s="79" t="s">
        <v>2623</v>
      </c>
      <c r="R1596" s="82" t="s">
        <v>3731</v>
      </c>
      <c r="S1596" s="79" t="s">
        <v>4212</v>
      </c>
      <c r="T1596" s="79"/>
      <c r="U1596" s="79"/>
      <c r="V1596" s="82" t="s">
        <v>5518</v>
      </c>
      <c r="W1596" s="81">
        <v>42854.534259259257</v>
      </c>
      <c r="X1596" s="82" t="s">
        <v>7152</v>
      </c>
      <c r="Y1596" s="79"/>
      <c r="Z1596" s="79"/>
      <c r="AA1596" s="83" t="s">
        <v>9199</v>
      </c>
      <c r="AB1596" s="79"/>
      <c r="AC1596" s="79" t="b">
        <v>0</v>
      </c>
      <c r="AD1596" s="79">
        <v>0</v>
      </c>
      <c r="AE1596" s="83" t="s">
        <v>9915</v>
      </c>
      <c r="AF1596" s="79" t="b">
        <v>0</v>
      </c>
      <c r="AG1596" s="79" t="s">
        <v>9963</v>
      </c>
      <c r="AH1596" s="79"/>
      <c r="AI1596" s="83" t="s">
        <v>9915</v>
      </c>
      <c r="AJ1596" s="79" t="b">
        <v>0</v>
      </c>
      <c r="AK1596" s="79">
        <v>7</v>
      </c>
      <c r="AL1596" s="83" t="s">
        <v>9456</v>
      </c>
      <c r="AM1596" s="79" t="s">
        <v>9993</v>
      </c>
      <c r="AN1596" s="79" t="b">
        <v>0</v>
      </c>
      <c r="AO1596" s="83" t="s">
        <v>9456</v>
      </c>
      <c r="AP1596" s="79" t="s">
        <v>179</v>
      </c>
      <c r="AQ1596" s="79">
        <v>0</v>
      </c>
      <c r="AR1596" s="79">
        <v>0</v>
      </c>
      <c r="AS1596" s="79"/>
      <c r="AT1596" s="79"/>
      <c r="AU1596" s="79"/>
      <c r="AV1596" s="79"/>
      <c r="AW1596" s="79"/>
      <c r="AX1596" s="79"/>
      <c r="AY1596" s="79"/>
      <c r="AZ1596" s="79"/>
      <c r="BA1596">
        <v>1</v>
      </c>
      <c r="BB1596">
        <v>0</v>
      </c>
      <c r="BC1596" s="79" t="str">
        <f>IF(Edges[[#This Row],[Sentiment]]=0,"NEUTRAL",IF(Edges[[#This Row],[Sentiment]]=1,"POSITIVE",IF(Edges[[#This Row],[Sentiment]]=-1,"NEGATIVE")))</f>
        <v>NEUTRAL</v>
      </c>
      <c r="BD1596" s="79" t="str">
        <f>IF(Edges[[#This Row],[Vertex 1]]=Edges[[#This Row],[Vertex 2]],"HIDE","SHOW")</f>
        <v>SHOW</v>
      </c>
      <c r="BE1596" s="78" t="str">
        <f>REPLACE(INDEX(GroupVertices[Group], MATCH(Edges[[#This Row],[Vertex 1]],GroupVertices[Vertex],0)),1,1,"")</f>
        <v>EUTRAL</v>
      </c>
      <c r="BF1596" s="78" t="str">
        <f>REPLACE(INDEX(GroupVertices[Group], MATCH(Edges[[#This Row],[Vertex 2]],GroupVertices[Vertex],0)),1,1,"")</f>
        <v>EUTRAL</v>
      </c>
    </row>
    <row r="1597" spans="1:58" x14ac:dyDescent="0.25">
      <c r="A1597" s="64" t="s">
        <v>1226</v>
      </c>
      <c r="B1597" s="64" t="s">
        <v>1176</v>
      </c>
      <c r="C1597" s="65"/>
      <c r="D1597" s="66"/>
      <c r="E1597" s="67"/>
      <c r="F1597" s="68"/>
      <c r="G1597" s="65" t="str">
        <f>IF(Edges[[#This Row],[Vertex 1]]=Edges[[#This Row],[Vertex 2]],"HIDE","SHOW")</f>
        <v>SHOW</v>
      </c>
      <c r="H1597" s="69"/>
      <c r="I1597" s="70"/>
      <c r="J1597" s="70"/>
      <c r="K1597" s="34" t="s">
        <v>65</v>
      </c>
      <c r="L1597" s="77">
        <v>1597</v>
      </c>
      <c r="M1597" s="77"/>
      <c r="N1597" s="72"/>
      <c r="O1597" s="79" t="s">
        <v>1646</v>
      </c>
      <c r="P1597" s="81">
        <v>42854.541203703702</v>
      </c>
      <c r="Q1597" s="79" t="s">
        <v>2624</v>
      </c>
      <c r="R1597" s="82" t="s">
        <v>3732</v>
      </c>
      <c r="S1597" s="79" t="s">
        <v>4213</v>
      </c>
      <c r="T1597" s="79" t="s">
        <v>4283</v>
      </c>
      <c r="U1597" s="82" t="s">
        <v>4667</v>
      </c>
      <c r="V1597" s="82" t="s">
        <v>4667</v>
      </c>
      <c r="W1597" s="81">
        <v>42854.541203703702</v>
      </c>
      <c r="X1597" s="82" t="s">
        <v>7153</v>
      </c>
      <c r="Y1597" s="79"/>
      <c r="Z1597" s="79"/>
      <c r="AA1597" s="83" t="s">
        <v>9200</v>
      </c>
      <c r="AB1597" s="79"/>
      <c r="AC1597" s="79" t="b">
        <v>0</v>
      </c>
      <c r="AD1597" s="79">
        <v>0</v>
      </c>
      <c r="AE1597" s="83" t="s">
        <v>9915</v>
      </c>
      <c r="AF1597" s="79" t="b">
        <v>0</v>
      </c>
      <c r="AG1597" s="79" t="s">
        <v>9963</v>
      </c>
      <c r="AH1597" s="79"/>
      <c r="AI1597" s="83" t="s">
        <v>9915</v>
      </c>
      <c r="AJ1597" s="79" t="b">
        <v>0</v>
      </c>
      <c r="AK1597" s="79">
        <v>0</v>
      </c>
      <c r="AL1597" s="83" t="s">
        <v>9915</v>
      </c>
      <c r="AM1597" s="79" t="s">
        <v>9990</v>
      </c>
      <c r="AN1597" s="79" t="b">
        <v>0</v>
      </c>
      <c r="AO1597" s="83" t="s">
        <v>9200</v>
      </c>
      <c r="AP1597" s="79" t="s">
        <v>179</v>
      </c>
      <c r="AQ1597" s="79">
        <v>0</v>
      </c>
      <c r="AR1597" s="79">
        <v>0</v>
      </c>
      <c r="AS1597" s="79"/>
      <c r="AT1597" s="79"/>
      <c r="AU1597" s="79"/>
      <c r="AV1597" s="79"/>
      <c r="AW1597" s="79"/>
      <c r="AX1597" s="79"/>
      <c r="AY1597" s="79"/>
      <c r="AZ1597" s="79"/>
      <c r="BA1597">
        <v>1</v>
      </c>
      <c r="BB1597">
        <v>0</v>
      </c>
      <c r="BC1597" s="79" t="str">
        <f>IF(Edges[[#This Row],[Sentiment]]=0,"NEUTRAL",IF(Edges[[#This Row],[Sentiment]]=1,"POSITIVE",IF(Edges[[#This Row],[Sentiment]]=-1,"NEGATIVE")))</f>
        <v>NEUTRAL</v>
      </c>
      <c r="BD1597" s="79" t="str">
        <f>IF(Edges[[#This Row],[Vertex 1]]=Edges[[#This Row],[Vertex 2]],"HIDE","SHOW")</f>
        <v>SHOW</v>
      </c>
      <c r="BE1597" s="78" t="str">
        <f>REPLACE(INDEX(GroupVertices[Group], MATCH(Edges[[#This Row],[Vertex 1]],GroupVertices[Vertex],0)),1,1,"")</f>
        <v>EUTRAL</v>
      </c>
      <c r="BF1597" s="78" t="str">
        <f>REPLACE(INDEX(GroupVertices[Group], MATCH(Edges[[#This Row],[Vertex 2]],GroupVertices[Vertex],0)),1,1,"")</f>
        <v>eneral</v>
      </c>
    </row>
    <row r="1598" spans="1:58" x14ac:dyDescent="0.25">
      <c r="A1598" s="64" t="s">
        <v>1226</v>
      </c>
      <c r="B1598" s="64" t="s">
        <v>1544</v>
      </c>
      <c r="C1598" s="65"/>
      <c r="D1598" s="66"/>
      <c r="E1598" s="67"/>
      <c r="F1598" s="68"/>
      <c r="G1598" s="65" t="str">
        <f>IF(Edges[[#This Row],[Vertex 1]]=Edges[[#This Row],[Vertex 2]],"HIDE","SHOW")</f>
        <v>SHOW</v>
      </c>
      <c r="H1598" s="69"/>
      <c r="I1598" s="70"/>
      <c r="J1598" s="70"/>
      <c r="K1598" s="34" t="s">
        <v>65</v>
      </c>
      <c r="L1598" s="77">
        <v>1598</v>
      </c>
      <c r="M1598" s="77"/>
      <c r="N1598" s="72"/>
      <c r="O1598" s="79" t="s">
        <v>1646</v>
      </c>
      <c r="P1598" s="81">
        <v>42854.541203703702</v>
      </c>
      <c r="Q1598" s="79" t="s">
        <v>2624</v>
      </c>
      <c r="R1598" s="82" t="s">
        <v>3732</v>
      </c>
      <c r="S1598" s="79" t="s">
        <v>4213</v>
      </c>
      <c r="T1598" s="79" t="s">
        <v>4283</v>
      </c>
      <c r="U1598" s="82" t="s">
        <v>4667</v>
      </c>
      <c r="V1598" s="82" t="s">
        <v>4667</v>
      </c>
      <c r="W1598" s="81">
        <v>42854.541203703702</v>
      </c>
      <c r="X1598" s="82" t="s">
        <v>7153</v>
      </c>
      <c r="Y1598" s="79"/>
      <c r="Z1598" s="79"/>
      <c r="AA1598" s="83" t="s">
        <v>9200</v>
      </c>
      <c r="AB1598" s="79"/>
      <c r="AC1598" s="79" t="b">
        <v>0</v>
      </c>
      <c r="AD1598" s="79">
        <v>0</v>
      </c>
      <c r="AE1598" s="83" t="s">
        <v>9915</v>
      </c>
      <c r="AF1598" s="79" t="b">
        <v>0</v>
      </c>
      <c r="AG1598" s="79" t="s">
        <v>9963</v>
      </c>
      <c r="AH1598" s="79"/>
      <c r="AI1598" s="83" t="s">
        <v>9915</v>
      </c>
      <c r="AJ1598" s="79" t="b">
        <v>0</v>
      </c>
      <c r="AK1598" s="79">
        <v>0</v>
      </c>
      <c r="AL1598" s="83" t="s">
        <v>9915</v>
      </c>
      <c r="AM1598" s="79" t="s">
        <v>9990</v>
      </c>
      <c r="AN1598" s="79" t="b">
        <v>0</v>
      </c>
      <c r="AO1598" s="83" t="s">
        <v>9200</v>
      </c>
      <c r="AP1598" s="79" t="s">
        <v>179</v>
      </c>
      <c r="AQ1598" s="79">
        <v>0</v>
      </c>
      <c r="AR1598" s="79">
        <v>0</v>
      </c>
      <c r="AS1598" s="79"/>
      <c r="AT1598" s="79"/>
      <c r="AU1598" s="79"/>
      <c r="AV1598" s="79"/>
      <c r="AW1598" s="79"/>
      <c r="AX1598" s="79"/>
      <c r="AY1598" s="79"/>
      <c r="AZ1598" s="79"/>
      <c r="BA1598">
        <v>1</v>
      </c>
      <c r="BB1598">
        <v>0</v>
      </c>
      <c r="BC1598" s="79" t="str">
        <f>IF(Edges[[#This Row],[Sentiment]]=0,"NEUTRAL",IF(Edges[[#This Row],[Sentiment]]=1,"POSITIVE",IF(Edges[[#This Row],[Sentiment]]=-1,"NEGATIVE")))</f>
        <v>NEUTRAL</v>
      </c>
      <c r="BD1598" s="79" t="str">
        <f>IF(Edges[[#This Row],[Vertex 1]]=Edges[[#This Row],[Vertex 2]],"HIDE","SHOW")</f>
        <v>SHOW</v>
      </c>
      <c r="BE1598" s="78" t="str">
        <f>REPLACE(INDEX(GroupVertices[Group], MATCH(Edges[[#This Row],[Vertex 1]],GroupVertices[Vertex],0)),1,1,"")</f>
        <v>EUTRAL</v>
      </c>
      <c r="BF1598" s="78" t="str">
        <f>REPLACE(INDEX(GroupVertices[Group], MATCH(Edges[[#This Row],[Vertex 2]],GroupVertices[Vertex],0)),1,1,"")</f>
        <v>eneral</v>
      </c>
    </row>
    <row r="1599" spans="1:58" hidden="1" x14ac:dyDescent="0.25">
      <c r="A1599" s="64" t="s">
        <v>1227</v>
      </c>
      <c r="B1599" s="64" t="s">
        <v>1227</v>
      </c>
      <c r="C1599" s="65"/>
      <c r="D1599" s="66"/>
      <c r="E1599" s="67"/>
      <c r="F1599" s="68"/>
      <c r="G1599" s="65" t="str">
        <f>IF(Edges[[#This Row],[Vertex 1]]=Edges[[#This Row],[Vertex 2]],"HIDE","SHOW")</f>
        <v>HIDE</v>
      </c>
      <c r="H1599" s="69"/>
      <c r="I1599" s="70"/>
      <c r="J1599" s="70"/>
      <c r="K1599" s="34"/>
      <c r="L1599" s="77"/>
      <c r="M1599" s="77"/>
      <c r="N1599" s="72"/>
      <c r="O1599" s="79" t="s">
        <v>179</v>
      </c>
      <c r="P1599" s="81">
        <v>42854.516909722224</v>
      </c>
      <c r="Q1599" s="79" t="s">
        <v>2625</v>
      </c>
      <c r="R1599" s="82" t="s">
        <v>3733</v>
      </c>
      <c r="S1599" s="79" t="s">
        <v>4023</v>
      </c>
      <c r="T1599" s="79"/>
      <c r="U1599" s="79"/>
      <c r="V1599" s="82" t="s">
        <v>5519</v>
      </c>
      <c r="W1599" s="81">
        <v>42854.516909722224</v>
      </c>
      <c r="X1599" s="82" t="s">
        <v>7154</v>
      </c>
      <c r="Y1599" s="79"/>
      <c r="Z1599" s="79"/>
      <c r="AA1599" s="83" t="s">
        <v>9201</v>
      </c>
      <c r="AB1599" s="79"/>
      <c r="AC1599" s="79" t="b">
        <v>0</v>
      </c>
      <c r="AD1599" s="79">
        <v>0</v>
      </c>
      <c r="AE1599" s="83" t="s">
        <v>9915</v>
      </c>
      <c r="AF1599" s="79" t="b">
        <v>0</v>
      </c>
      <c r="AG1599" s="79" t="s">
        <v>9963</v>
      </c>
      <c r="AH1599" s="79"/>
      <c r="AI1599" s="83" t="s">
        <v>9915</v>
      </c>
      <c r="AJ1599" s="79" t="b">
        <v>0</v>
      </c>
      <c r="AK1599" s="79">
        <v>0</v>
      </c>
      <c r="AL1599" s="83" t="s">
        <v>9915</v>
      </c>
      <c r="AM1599" s="79" t="s">
        <v>9998</v>
      </c>
      <c r="AN1599" s="79" t="b">
        <v>0</v>
      </c>
      <c r="AO1599" s="83" t="s">
        <v>9201</v>
      </c>
      <c r="AP1599" s="79" t="s">
        <v>179</v>
      </c>
      <c r="AQ1599" s="79">
        <v>0</v>
      </c>
      <c r="AR1599" s="79">
        <v>0</v>
      </c>
      <c r="AS1599" s="79"/>
      <c r="AT1599" s="79"/>
      <c r="AU1599" s="79"/>
      <c r="AV1599" s="79"/>
      <c r="AW1599" s="79"/>
      <c r="AX1599" s="79"/>
      <c r="AY1599" s="79"/>
      <c r="AZ1599" s="79"/>
      <c r="BA1599">
        <v>2</v>
      </c>
      <c r="BB1599">
        <v>0</v>
      </c>
      <c r="BC1599" s="79" t="str">
        <f>IF(Edges[[#This Row],[Sentiment]]=0,"NEUTRAL",IF(Edges[[#This Row],[Sentiment]]=1,"POSITIVE",IF(Edges[[#This Row],[Sentiment]]=-1,"NEGATIVE")))</f>
        <v>NEUTRAL</v>
      </c>
      <c r="BD1599" s="79" t="str">
        <f>IF(Edges[[#This Row],[Vertex 1]]=Edges[[#This Row],[Vertex 2]],"HIDE","SHOW")</f>
        <v>HIDE</v>
      </c>
      <c r="BE1599" s="124" t="e">
        <f>REPLACE(INDEX(GroupVertices[Group], MATCH(Edges[[#This Row],[Vertex 1]],GroupVertices[Vertex],0)),1,1,"")</f>
        <v>#N/A</v>
      </c>
      <c r="BF1599" s="124" t="e">
        <f>REPLACE(INDEX(GroupVertices[Group], MATCH(Edges[[#This Row],[Vertex 2]],GroupVertices[Vertex],0)),1,1,"")</f>
        <v>#N/A</v>
      </c>
    </row>
    <row r="1600" spans="1:58" hidden="1" x14ac:dyDescent="0.25">
      <c r="A1600" s="64" t="s">
        <v>1227</v>
      </c>
      <c r="B1600" s="64" t="s">
        <v>1227</v>
      </c>
      <c r="C1600" s="65"/>
      <c r="D1600" s="66"/>
      <c r="E1600" s="67"/>
      <c r="F1600" s="68"/>
      <c r="G1600" s="65" t="str">
        <f>IF(Edges[[#This Row],[Vertex 1]]=Edges[[#This Row],[Vertex 2]],"HIDE","SHOW")</f>
        <v>HIDE</v>
      </c>
      <c r="H1600" s="69"/>
      <c r="I1600" s="70"/>
      <c r="J1600" s="70"/>
      <c r="K1600" s="34"/>
      <c r="L1600" s="77"/>
      <c r="M1600" s="77"/>
      <c r="N1600" s="72"/>
      <c r="O1600" s="79" t="s">
        <v>179</v>
      </c>
      <c r="P1600" s="81">
        <v>42854.541238425925</v>
      </c>
      <c r="Q1600" s="79" t="s">
        <v>2625</v>
      </c>
      <c r="R1600" s="82" t="s">
        <v>3733</v>
      </c>
      <c r="S1600" s="79" t="s">
        <v>4023</v>
      </c>
      <c r="T1600" s="79"/>
      <c r="U1600" s="79"/>
      <c r="V1600" s="82" t="s">
        <v>5519</v>
      </c>
      <c r="W1600" s="81">
        <v>42854.541238425925</v>
      </c>
      <c r="X1600" s="82" t="s">
        <v>7155</v>
      </c>
      <c r="Y1600" s="79"/>
      <c r="Z1600" s="79"/>
      <c r="AA1600" s="83" t="s">
        <v>9202</v>
      </c>
      <c r="AB1600" s="79"/>
      <c r="AC1600" s="79" t="b">
        <v>0</v>
      </c>
      <c r="AD1600" s="79">
        <v>0</v>
      </c>
      <c r="AE1600" s="83" t="s">
        <v>9915</v>
      </c>
      <c r="AF1600" s="79" t="b">
        <v>0</v>
      </c>
      <c r="AG1600" s="79" t="s">
        <v>9963</v>
      </c>
      <c r="AH1600" s="79"/>
      <c r="AI1600" s="83" t="s">
        <v>9915</v>
      </c>
      <c r="AJ1600" s="79" t="b">
        <v>0</v>
      </c>
      <c r="AK1600" s="79">
        <v>0</v>
      </c>
      <c r="AL1600" s="83" t="s">
        <v>9915</v>
      </c>
      <c r="AM1600" s="79" t="s">
        <v>9998</v>
      </c>
      <c r="AN1600" s="79" t="b">
        <v>0</v>
      </c>
      <c r="AO1600" s="83" t="s">
        <v>9202</v>
      </c>
      <c r="AP1600" s="79" t="s">
        <v>179</v>
      </c>
      <c r="AQ1600" s="79">
        <v>0</v>
      </c>
      <c r="AR1600" s="79">
        <v>0</v>
      </c>
      <c r="AS1600" s="79"/>
      <c r="AT1600" s="79"/>
      <c r="AU1600" s="79"/>
      <c r="AV1600" s="79"/>
      <c r="AW1600" s="79"/>
      <c r="AX1600" s="79"/>
      <c r="AY1600" s="79"/>
      <c r="AZ1600" s="79"/>
      <c r="BA1600">
        <v>2</v>
      </c>
      <c r="BB1600">
        <v>0</v>
      </c>
      <c r="BC1600" s="79" t="str">
        <f>IF(Edges[[#This Row],[Sentiment]]=0,"NEUTRAL",IF(Edges[[#This Row],[Sentiment]]=1,"POSITIVE",IF(Edges[[#This Row],[Sentiment]]=-1,"NEGATIVE")))</f>
        <v>NEUTRAL</v>
      </c>
      <c r="BD1600" s="79" t="str">
        <f>IF(Edges[[#This Row],[Vertex 1]]=Edges[[#This Row],[Vertex 2]],"HIDE","SHOW")</f>
        <v>HIDE</v>
      </c>
      <c r="BE1600" s="124" t="e">
        <f>REPLACE(INDEX(GroupVertices[Group], MATCH(Edges[[#This Row],[Vertex 1]],GroupVertices[Vertex],0)),1,1,"")</f>
        <v>#N/A</v>
      </c>
      <c r="BF1600" s="124" t="e">
        <f>REPLACE(INDEX(GroupVertices[Group], MATCH(Edges[[#This Row],[Vertex 2]],GroupVertices[Vertex],0)),1,1,"")</f>
        <v>#N/A</v>
      </c>
    </row>
    <row r="1601" spans="1:58" x14ac:dyDescent="0.25">
      <c r="A1601" s="64" t="s">
        <v>1228</v>
      </c>
      <c r="B1601" s="64" t="s">
        <v>1176</v>
      </c>
      <c r="C1601" s="65"/>
      <c r="D1601" s="66"/>
      <c r="E1601" s="67"/>
      <c r="F1601" s="68"/>
      <c r="G1601" s="65" t="str">
        <f>IF(Edges[[#This Row],[Vertex 1]]=Edges[[#This Row],[Vertex 2]],"HIDE","SHOW")</f>
        <v>SHOW</v>
      </c>
      <c r="H1601" s="69"/>
      <c r="I1601" s="70"/>
      <c r="J1601" s="70"/>
      <c r="K1601" s="34" t="s">
        <v>65</v>
      </c>
      <c r="L1601" s="77">
        <v>1601</v>
      </c>
      <c r="M1601" s="77"/>
      <c r="N1601" s="72"/>
      <c r="O1601" s="79" t="s">
        <v>1647</v>
      </c>
      <c r="P1601" s="81">
        <v>42854.543020833335</v>
      </c>
      <c r="Q1601" s="79" t="s">
        <v>2626</v>
      </c>
      <c r="R1601" s="79"/>
      <c r="S1601" s="79"/>
      <c r="T1601" s="79"/>
      <c r="U1601" s="79"/>
      <c r="V1601" s="82" t="s">
        <v>5520</v>
      </c>
      <c r="W1601" s="81">
        <v>42854.543020833335</v>
      </c>
      <c r="X1601" s="82" t="s">
        <v>7156</v>
      </c>
      <c r="Y1601" s="79"/>
      <c r="Z1601" s="79"/>
      <c r="AA1601" s="83" t="s">
        <v>9203</v>
      </c>
      <c r="AB1601" s="79"/>
      <c r="AC1601" s="79" t="b">
        <v>0</v>
      </c>
      <c r="AD1601" s="79">
        <v>0</v>
      </c>
      <c r="AE1601" s="83" t="s">
        <v>9925</v>
      </c>
      <c r="AF1601" s="79" t="b">
        <v>0</v>
      </c>
      <c r="AG1601" s="79" t="s">
        <v>9963</v>
      </c>
      <c r="AH1601" s="79"/>
      <c r="AI1601" s="83" t="s">
        <v>9915</v>
      </c>
      <c r="AJ1601" s="79" t="b">
        <v>0</v>
      </c>
      <c r="AK1601" s="79">
        <v>0</v>
      </c>
      <c r="AL1601" s="83" t="s">
        <v>9915</v>
      </c>
      <c r="AM1601" s="79" t="s">
        <v>9991</v>
      </c>
      <c r="AN1601" s="79" t="b">
        <v>0</v>
      </c>
      <c r="AO1601" s="83" t="s">
        <v>9203</v>
      </c>
      <c r="AP1601" s="79" t="s">
        <v>179</v>
      </c>
      <c r="AQ1601" s="79">
        <v>0</v>
      </c>
      <c r="AR1601" s="79">
        <v>0</v>
      </c>
      <c r="AS1601" s="79"/>
      <c r="AT1601" s="79"/>
      <c r="AU1601" s="79"/>
      <c r="AV1601" s="79"/>
      <c r="AW1601" s="79"/>
      <c r="AX1601" s="79"/>
      <c r="AY1601" s="79"/>
      <c r="AZ1601" s="79"/>
      <c r="BA1601">
        <v>1</v>
      </c>
      <c r="BB1601">
        <v>0</v>
      </c>
      <c r="BC1601" s="79" t="str">
        <f>IF(Edges[[#This Row],[Sentiment]]=0,"NEUTRAL",IF(Edges[[#This Row],[Sentiment]]=1,"POSITIVE",IF(Edges[[#This Row],[Sentiment]]=-1,"NEGATIVE")))</f>
        <v>NEUTRAL</v>
      </c>
      <c r="BD1601" s="79" t="str">
        <f>IF(Edges[[#This Row],[Vertex 1]]=Edges[[#This Row],[Vertex 2]],"HIDE","SHOW")</f>
        <v>SHOW</v>
      </c>
      <c r="BE1601" s="78" t="str">
        <f>REPLACE(INDEX(GroupVertices[Group], MATCH(Edges[[#This Row],[Vertex 1]],GroupVertices[Vertex],0)),1,1,"")</f>
        <v>EUTRAL</v>
      </c>
      <c r="BF1601" s="78" t="str">
        <f>REPLACE(INDEX(GroupVertices[Group], MATCH(Edges[[#This Row],[Vertex 2]],GroupVertices[Vertex],0)),1,1,"")</f>
        <v>eneral</v>
      </c>
    </row>
    <row r="1602" spans="1:58" hidden="1" x14ac:dyDescent="0.25">
      <c r="A1602" s="64" t="s">
        <v>1229</v>
      </c>
      <c r="B1602" s="64" t="s">
        <v>1229</v>
      </c>
      <c r="C1602" s="65"/>
      <c r="D1602" s="66"/>
      <c r="E1602" s="67"/>
      <c r="F1602" s="68"/>
      <c r="G1602" s="65" t="str">
        <f>IF(Edges[[#This Row],[Vertex 1]]=Edges[[#This Row],[Vertex 2]],"HIDE","SHOW")</f>
        <v>HIDE</v>
      </c>
      <c r="H1602" s="69"/>
      <c r="I1602" s="70"/>
      <c r="J1602" s="70"/>
      <c r="K1602" s="34"/>
      <c r="L1602" s="77"/>
      <c r="M1602" s="77"/>
      <c r="N1602" s="72"/>
      <c r="O1602" s="79" t="s">
        <v>179</v>
      </c>
      <c r="P1602" s="81">
        <v>42851.588159722225</v>
      </c>
      <c r="Q1602" s="79" t="s">
        <v>2627</v>
      </c>
      <c r="R1602" s="82" t="s">
        <v>3734</v>
      </c>
      <c r="S1602" s="79" t="s">
        <v>4051</v>
      </c>
      <c r="T1602" s="79"/>
      <c r="U1602" s="79"/>
      <c r="V1602" s="82" t="s">
        <v>5521</v>
      </c>
      <c r="W1602" s="81">
        <v>42851.588159722225</v>
      </c>
      <c r="X1602" s="82" t="s">
        <v>7157</v>
      </c>
      <c r="Y1602" s="79"/>
      <c r="Z1602" s="79"/>
      <c r="AA1602" s="83" t="s">
        <v>9204</v>
      </c>
      <c r="AB1602" s="79"/>
      <c r="AC1602" s="79" t="b">
        <v>0</v>
      </c>
      <c r="AD1602" s="79">
        <v>13</v>
      </c>
      <c r="AE1602" s="83" t="s">
        <v>9915</v>
      </c>
      <c r="AF1602" s="79" t="b">
        <v>0</v>
      </c>
      <c r="AG1602" s="79" t="s">
        <v>9963</v>
      </c>
      <c r="AH1602" s="79"/>
      <c r="AI1602" s="83" t="s">
        <v>9915</v>
      </c>
      <c r="AJ1602" s="79" t="b">
        <v>0</v>
      </c>
      <c r="AK1602" s="79">
        <v>8</v>
      </c>
      <c r="AL1602" s="83" t="s">
        <v>9915</v>
      </c>
      <c r="AM1602" s="79" t="s">
        <v>10010</v>
      </c>
      <c r="AN1602" s="79" t="b">
        <v>1</v>
      </c>
      <c r="AO1602" s="83" t="s">
        <v>9204</v>
      </c>
      <c r="AP1602" s="79" t="s">
        <v>10099</v>
      </c>
      <c r="AQ1602" s="79">
        <v>0</v>
      </c>
      <c r="AR1602" s="79">
        <v>0</v>
      </c>
      <c r="AS1602" s="79"/>
      <c r="AT1602" s="79"/>
      <c r="AU1602" s="79"/>
      <c r="AV1602" s="79"/>
      <c r="AW1602" s="79"/>
      <c r="AX1602" s="79"/>
      <c r="AY1602" s="79"/>
      <c r="AZ1602" s="79"/>
      <c r="BA1602">
        <v>3</v>
      </c>
      <c r="BB1602">
        <v>0</v>
      </c>
      <c r="BC1602" s="79" t="str">
        <f>IF(Edges[[#This Row],[Sentiment]]=0,"NEUTRAL",IF(Edges[[#This Row],[Sentiment]]=1,"POSITIVE",IF(Edges[[#This Row],[Sentiment]]=-1,"NEGATIVE")))</f>
        <v>NEUTRAL</v>
      </c>
      <c r="BD1602" s="79" t="str">
        <f>IF(Edges[[#This Row],[Vertex 1]]=Edges[[#This Row],[Vertex 2]],"HIDE","SHOW")</f>
        <v>HIDE</v>
      </c>
      <c r="BE1602" s="124" t="str">
        <f>REPLACE(INDEX(GroupVertices[Group], MATCH(Edges[[#This Row],[Vertex 1]],GroupVertices[Vertex],0)),1,1,"")</f>
        <v>EUTRAL</v>
      </c>
      <c r="BF1602" s="124" t="str">
        <f>REPLACE(INDEX(GroupVertices[Group], MATCH(Edges[[#This Row],[Vertex 2]],GroupVertices[Vertex],0)),1,1,"")</f>
        <v>EUTRAL</v>
      </c>
    </row>
    <row r="1603" spans="1:58" hidden="1" x14ac:dyDescent="0.25">
      <c r="A1603" s="64" t="s">
        <v>1229</v>
      </c>
      <c r="B1603" s="64" t="s">
        <v>1229</v>
      </c>
      <c r="C1603" s="65"/>
      <c r="D1603" s="66"/>
      <c r="E1603" s="67"/>
      <c r="F1603" s="68"/>
      <c r="G1603" s="65" t="str">
        <f>IF(Edges[[#This Row],[Vertex 1]]=Edges[[#This Row],[Vertex 2]],"HIDE","SHOW")</f>
        <v>HIDE</v>
      </c>
      <c r="H1603" s="69"/>
      <c r="I1603" s="70"/>
      <c r="J1603" s="70"/>
      <c r="K1603" s="34"/>
      <c r="L1603" s="77"/>
      <c r="M1603" s="77"/>
      <c r="N1603" s="72"/>
      <c r="O1603" s="79" t="s">
        <v>179</v>
      </c>
      <c r="P1603" s="81">
        <v>42852.555821759262</v>
      </c>
      <c r="Q1603" s="79" t="s">
        <v>2628</v>
      </c>
      <c r="R1603" s="82" t="s">
        <v>3662</v>
      </c>
      <c r="S1603" s="79" t="s">
        <v>4040</v>
      </c>
      <c r="T1603" s="79"/>
      <c r="U1603" s="82" t="s">
        <v>4668</v>
      </c>
      <c r="V1603" s="82" t="s">
        <v>4668</v>
      </c>
      <c r="W1603" s="81">
        <v>42852.555821759262</v>
      </c>
      <c r="X1603" s="82" t="s">
        <v>7158</v>
      </c>
      <c r="Y1603" s="79"/>
      <c r="Z1603" s="79"/>
      <c r="AA1603" s="83" t="s">
        <v>9205</v>
      </c>
      <c r="AB1603" s="79"/>
      <c r="AC1603" s="79" t="b">
        <v>0</v>
      </c>
      <c r="AD1603" s="79">
        <v>9</v>
      </c>
      <c r="AE1603" s="83" t="s">
        <v>9915</v>
      </c>
      <c r="AF1603" s="79" t="b">
        <v>0</v>
      </c>
      <c r="AG1603" s="79" t="s">
        <v>9963</v>
      </c>
      <c r="AH1603" s="79"/>
      <c r="AI1603" s="83" t="s">
        <v>9915</v>
      </c>
      <c r="AJ1603" s="79" t="b">
        <v>0</v>
      </c>
      <c r="AK1603" s="79">
        <v>0</v>
      </c>
      <c r="AL1603" s="83" t="s">
        <v>9915</v>
      </c>
      <c r="AM1603" s="79" t="s">
        <v>10010</v>
      </c>
      <c r="AN1603" s="79" t="b">
        <v>0</v>
      </c>
      <c r="AO1603" s="83" t="s">
        <v>9205</v>
      </c>
      <c r="AP1603" s="79" t="s">
        <v>179</v>
      </c>
      <c r="AQ1603" s="79">
        <v>0</v>
      </c>
      <c r="AR1603" s="79">
        <v>0</v>
      </c>
      <c r="AS1603" s="79"/>
      <c r="AT1603" s="79"/>
      <c r="AU1603" s="79"/>
      <c r="AV1603" s="79"/>
      <c r="AW1603" s="79"/>
      <c r="AX1603" s="79"/>
      <c r="AY1603" s="79"/>
      <c r="AZ1603" s="79"/>
      <c r="BA1603">
        <v>3</v>
      </c>
      <c r="BB1603">
        <v>0</v>
      </c>
      <c r="BC1603" s="79" t="str">
        <f>IF(Edges[[#This Row],[Sentiment]]=0,"NEUTRAL",IF(Edges[[#This Row],[Sentiment]]=1,"POSITIVE",IF(Edges[[#This Row],[Sentiment]]=-1,"NEGATIVE")))</f>
        <v>NEUTRAL</v>
      </c>
      <c r="BD1603" s="79" t="str">
        <f>IF(Edges[[#This Row],[Vertex 1]]=Edges[[#This Row],[Vertex 2]],"HIDE","SHOW")</f>
        <v>HIDE</v>
      </c>
      <c r="BE1603" s="124" t="str">
        <f>REPLACE(INDEX(GroupVertices[Group], MATCH(Edges[[#This Row],[Vertex 1]],GroupVertices[Vertex],0)),1,1,"")</f>
        <v>EUTRAL</v>
      </c>
      <c r="BF1603" s="124" t="str">
        <f>REPLACE(INDEX(GroupVertices[Group], MATCH(Edges[[#This Row],[Vertex 2]],GroupVertices[Vertex],0)),1,1,"")</f>
        <v>EUTRAL</v>
      </c>
    </row>
    <row r="1604" spans="1:58" hidden="1" x14ac:dyDescent="0.25">
      <c r="A1604" s="64" t="s">
        <v>1229</v>
      </c>
      <c r="B1604" s="64" t="s">
        <v>1229</v>
      </c>
      <c r="C1604" s="65"/>
      <c r="D1604" s="66"/>
      <c r="E1604" s="67"/>
      <c r="F1604" s="68"/>
      <c r="G1604" s="65" t="str">
        <f>IF(Edges[[#This Row],[Vertex 1]]=Edges[[#This Row],[Vertex 2]],"HIDE","SHOW")</f>
        <v>HIDE</v>
      </c>
      <c r="H1604" s="69"/>
      <c r="I1604" s="70"/>
      <c r="J1604" s="70"/>
      <c r="K1604" s="34"/>
      <c r="L1604" s="77"/>
      <c r="M1604" s="77"/>
      <c r="N1604" s="72"/>
      <c r="O1604" s="79" t="s">
        <v>179</v>
      </c>
      <c r="P1604" s="81">
        <v>42854.327291666668</v>
      </c>
      <c r="Q1604" s="79" t="s">
        <v>2629</v>
      </c>
      <c r="R1604" s="82" t="s">
        <v>3652</v>
      </c>
      <c r="S1604" s="79" t="s">
        <v>4040</v>
      </c>
      <c r="T1604" s="79"/>
      <c r="U1604" s="82" t="s">
        <v>4642</v>
      </c>
      <c r="V1604" s="82" t="s">
        <v>4642</v>
      </c>
      <c r="W1604" s="81">
        <v>42854.327291666668</v>
      </c>
      <c r="X1604" s="82" t="s">
        <v>7159</v>
      </c>
      <c r="Y1604" s="79"/>
      <c r="Z1604" s="79"/>
      <c r="AA1604" s="83" t="s">
        <v>9206</v>
      </c>
      <c r="AB1604" s="79"/>
      <c r="AC1604" s="79" t="b">
        <v>0</v>
      </c>
      <c r="AD1604" s="79">
        <v>18</v>
      </c>
      <c r="AE1604" s="83" t="s">
        <v>9915</v>
      </c>
      <c r="AF1604" s="79" t="b">
        <v>0</v>
      </c>
      <c r="AG1604" s="79" t="s">
        <v>9963</v>
      </c>
      <c r="AH1604" s="79"/>
      <c r="AI1604" s="83" t="s">
        <v>9915</v>
      </c>
      <c r="AJ1604" s="79" t="b">
        <v>0</v>
      </c>
      <c r="AK1604" s="79">
        <v>8</v>
      </c>
      <c r="AL1604" s="83" t="s">
        <v>9915</v>
      </c>
      <c r="AM1604" s="79" t="s">
        <v>10010</v>
      </c>
      <c r="AN1604" s="79" t="b">
        <v>0</v>
      </c>
      <c r="AO1604" s="83" t="s">
        <v>9206</v>
      </c>
      <c r="AP1604" s="79" t="s">
        <v>179</v>
      </c>
      <c r="AQ1604" s="79">
        <v>0</v>
      </c>
      <c r="AR1604" s="79">
        <v>0</v>
      </c>
      <c r="AS1604" s="79"/>
      <c r="AT1604" s="79"/>
      <c r="AU1604" s="79"/>
      <c r="AV1604" s="79"/>
      <c r="AW1604" s="79"/>
      <c r="AX1604" s="79"/>
      <c r="AY1604" s="79"/>
      <c r="AZ1604" s="79"/>
      <c r="BA1604">
        <v>3</v>
      </c>
      <c r="BB1604">
        <v>0</v>
      </c>
      <c r="BC1604" s="79" t="str">
        <f>IF(Edges[[#This Row],[Sentiment]]=0,"NEUTRAL",IF(Edges[[#This Row],[Sentiment]]=1,"POSITIVE",IF(Edges[[#This Row],[Sentiment]]=-1,"NEGATIVE")))</f>
        <v>NEUTRAL</v>
      </c>
      <c r="BD1604" s="79" t="str">
        <f>IF(Edges[[#This Row],[Vertex 1]]=Edges[[#This Row],[Vertex 2]],"HIDE","SHOW")</f>
        <v>HIDE</v>
      </c>
      <c r="BE1604" s="124" t="str">
        <f>REPLACE(INDEX(GroupVertices[Group], MATCH(Edges[[#This Row],[Vertex 1]],GroupVertices[Vertex],0)),1,1,"")</f>
        <v>EUTRAL</v>
      </c>
      <c r="BF1604" s="124" t="str">
        <f>REPLACE(INDEX(GroupVertices[Group], MATCH(Edges[[#This Row],[Vertex 2]],GroupVertices[Vertex],0)),1,1,"")</f>
        <v>EUTRAL</v>
      </c>
    </row>
    <row r="1605" spans="1:58" x14ac:dyDescent="0.25">
      <c r="A1605" s="64" t="s">
        <v>1230</v>
      </c>
      <c r="B1605" s="64" t="s">
        <v>1229</v>
      </c>
      <c r="C1605" s="65"/>
      <c r="D1605" s="66"/>
      <c r="E1605" s="67"/>
      <c r="F1605" s="68"/>
      <c r="G1605" s="65" t="str">
        <f>IF(Edges[[#This Row],[Vertex 1]]=Edges[[#This Row],[Vertex 2]],"HIDE","SHOW")</f>
        <v>SHOW</v>
      </c>
      <c r="H1605" s="69"/>
      <c r="I1605" s="70"/>
      <c r="J1605" s="70"/>
      <c r="K1605" s="34" t="s">
        <v>65</v>
      </c>
      <c r="L1605" s="77">
        <v>1605</v>
      </c>
      <c r="M1605" s="77"/>
      <c r="N1605" s="72"/>
      <c r="O1605" s="79" t="s">
        <v>1646</v>
      </c>
      <c r="P1605" s="81">
        <v>42854.544351851851</v>
      </c>
      <c r="Q1605" s="79" t="s">
        <v>2481</v>
      </c>
      <c r="R1605" s="82" t="s">
        <v>3652</v>
      </c>
      <c r="S1605" s="79" t="s">
        <v>4040</v>
      </c>
      <c r="T1605" s="79"/>
      <c r="U1605" s="82" t="s">
        <v>4642</v>
      </c>
      <c r="V1605" s="82" t="s">
        <v>4642</v>
      </c>
      <c r="W1605" s="81">
        <v>42854.544351851851</v>
      </c>
      <c r="X1605" s="82" t="s">
        <v>7160</v>
      </c>
      <c r="Y1605" s="79"/>
      <c r="Z1605" s="79"/>
      <c r="AA1605" s="83" t="s">
        <v>9207</v>
      </c>
      <c r="AB1605" s="79"/>
      <c r="AC1605" s="79" t="b">
        <v>0</v>
      </c>
      <c r="AD1605" s="79">
        <v>0</v>
      </c>
      <c r="AE1605" s="83" t="s">
        <v>9915</v>
      </c>
      <c r="AF1605" s="79" t="b">
        <v>0</v>
      </c>
      <c r="AG1605" s="79" t="s">
        <v>9963</v>
      </c>
      <c r="AH1605" s="79"/>
      <c r="AI1605" s="83" t="s">
        <v>9915</v>
      </c>
      <c r="AJ1605" s="79" t="b">
        <v>0</v>
      </c>
      <c r="AK1605" s="79">
        <v>8</v>
      </c>
      <c r="AL1605" s="83" t="s">
        <v>9206</v>
      </c>
      <c r="AM1605" s="79" t="s">
        <v>9991</v>
      </c>
      <c r="AN1605" s="79" t="b">
        <v>0</v>
      </c>
      <c r="AO1605" s="83" t="s">
        <v>9206</v>
      </c>
      <c r="AP1605" s="79" t="s">
        <v>179</v>
      </c>
      <c r="AQ1605" s="79">
        <v>0</v>
      </c>
      <c r="AR1605" s="79">
        <v>0</v>
      </c>
      <c r="AS1605" s="79"/>
      <c r="AT1605" s="79"/>
      <c r="AU1605" s="79"/>
      <c r="AV1605" s="79"/>
      <c r="AW1605" s="79"/>
      <c r="AX1605" s="79"/>
      <c r="AY1605" s="79"/>
      <c r="AZ1605" s="79"/>
      <c r="BA1605">
        <v>1</v>
      </c>
      <c r="BB1605">
        <v>0</v>
      </c>
      <c r="BC1605" s="79" t="str">
        <f>IF(Edges[[#This Row],[Sentiment]]=0,"NEUTRAL",IF(Edges[[#This Row],[Sentiment]]=1,"POSITIVE",IF(Edges[[#This Row],[Sentiment]]=-1,"NEGATIVE")))</f>
        <v>NEUTRAL</v>
      </c>
      <c r="BD1605" s="79" t="str">
        <f>IF(Edges[[#This Row],[Vertex 1]]=Edges[[#This Row],[Vertex 2]],"HIDE","SHOW")</f>
        <v>SHOW</v>
      </c>
      <c r="BE1605" s="78" t="str">
        <f>REPLACE(INDEX(GroupVertices[Group], MATCH(Edges[[#This Row],[Vertex 1]],GroupVertices[Vertex],0)),1,1,"")</f>
        <v>EUTRAL</v>
      </c>
      <c r="BF1605" s="78" t="str">
        <f>REPLACE(INDEX(GroupVertices[Group], MATCH(Edges[[#This Row],[Vertex 2]],GroupVertices[Vertex],0)),1,1,"")</f>
        <v>EUTRAL</v>
      </c>
    </row>
    <row r="1606" spans="1:58" x14ac:dyDescent="0.25">
      <c r="A1606" s="64" t="s">
        <v>1231</v>
      </c>
      <c r="B1606" s="64" t="s">
        <v>1349</v>
      </c>
      <c r="C1606" s="65"/>
      <c r="D1606" s="66"/>
      <c r="E1606" s="67"/>
      <c r="F1606" s="68"/>
      <c r="G1606" s="65" t="str">
        <f>IF(Edges[[#This Row],[Vertex 1]]=Edges[[#This Row],[Vertex 2]],"HIDE","SHOW")</f>
        <v>SHOW</v>
      </c>
      <c r="H1606" s="69"/>
      <c r="I1606" s="70"/>
      <c r="J1606" s="70"/>
      <c r="K1606" s="34" t="s">
        <v>65</v>
      </c>
      <c r="L1606" s="77">
        <v>1606</v>
      </c>
      <c r="M1606" s="77"/>
      <c r="N1606" s="72"/>
      <c r="O1606" s="79" t="s">
        <v>1646</v>
      </c>
      <c r="P1606" s="81">
        <v>42854.547372685185</v>
      </c>
      <c r="Q1606" s="79" t="s">
        <v>2630</v>
      </c>
      <c r="R1606" s="82" t="s">
        <v>3735</v>
      </c>
      <c r="S1606" s="79" t="s">
        <v>4041</v>
      </c>
      <c r="T1606" s="79"/>
      <c r="U1606" s="82" t="s">
        <v>4669</v>
      </c>
      <c r="V1606" s="82" t="s">
        <v>4669</v>
      </c>
      <c r="W1606" s="81">
        <v>42854.547372685185</v>
      </c>
      <c r="X1606" s="82" t="s">
        <v>7161</v>
      </c>
      <c r="Y1606" s="79"/>
      <c r="Z1606" s="79"/>
      <c r="AA1606" s="83" t="s">
        <v>9208</v>
      </c>
      <c r="AB1606" s="79"/>
      <c r="AC1606" s="79" t="b">
        <v>0</v>
      </c>
      <c r="AD1606" s="79">
        <v>0</v>
      </c>
      <c r="AE1606" s="83" t="s">
        <v>9915</v>
      </c>
      <c r="AF1606" s="79" t="b">
        <v>0</v>
      </c>
      <c r="AG1606" s="79" t="s">
        <v>9970</v>
      </c>
      <c r="AH1606" s="79"/>
      <c r="AI1606" s="83" t="s">
        <v>9915</v>
      </c>
      <c r="AJ1606" s="79" t="b">
        <v>0</v>
      </c>
      <c r="AK1606" s="79">
        <v>1</v>
      </c>
      <c r="AL1606" s="83" t="s">
        <v>9399</v>
      </c>
      <c r="AM1606" s="79" t="s">
        <v>9991</v>
      </c>
      <c r="AN1606" s="79" t="b">
        <v>0</v>
      </c>
      <c r="AO1606" s="83" t="s">
        <v>9399</v>
      </c>
      <c r="AP1606" s="79" t="s">
        <v>179</v>
      </c>
      <c r="AQ1606" s="79">
        <v>0</v>
      </c>
      <c r="AR1606" s="79">
        <v>0</v>
      </c>
      <c r="AS1606" s="79"/>
      <c r="AT1606" s="79"/>
      <c r="AU1606" s="79"/>
      <c r="AV1606" s="79"/>
      <c r="AW1606" s="79"/>
      <c r="AX1606" s="79"/>
      <c r="AY1606" s="79"/>
      <c r="AZ1606" s="79"/>
      <c r="BA1606">
        <v>1</v>
      </c>
      <c r="BB1606">
        <v>0</v>
      </c>
      <c r="BC1606" s="79" t="str">
        <f>IF(Edges[[#This Row],[Sentiment]]=0,"NEUTRAL",IF(Edges[[#This Row],[Sentiment]]=1,"POSITIVE",IF(Edges[[#This Row],[Sentiment]]=-1,"NEGATIVE")))</f>
        <v>NEUTRAL</v>
      </c>
      <c r="BD1606" s="79" t="str">
        <f>IF(Edges[[#This Row],[Vertex 1]]=Edges[[#This Row],[Vertex 2]],"HIDE","SHOW")</f>
        <v>SHOW</v>
      </c>
      <c r="BE1606" s="78" t="str">
        <f>REPLACE(INDEX(GroupVertices[Group], MATCH(Edges[[#This Row],[Vertex 1]],GroupVertices[Vertex],0)),1,1,"")</f>
        <v>EUTRAL</v>
      </c>
      <c r="BF1606" s="78" t="str">
        <f>REPLACE(INDEX(GroupVertices[Group], MATCH(Edges[[#This Row],[Vertex 2]],GroupVertices[Vertex],0)),1,1,"")</f>
        <v>EUTRAL</v>
      </c>
    </row>
    <row r="1607" spans="1:58" x14ac:dyDescent="0.25">
      <c r="A1607" s="64" t="s">
        <v>1232</v>
      </c>
      <c r="B1607" s="64" t="s">
        <v>1380</v>
      </c>
      <c r="C1607" s="65"/>
      <c r="D1607" s="66"/>
      <c r="E1607" s="67"/>
      <c r="F1607" s="68"/>
      <c r="G1607" s="65" t="str">
        <f>IF(Edges[[#This Row],[Vertex 1]]=Edges[[#This Row],[Vertex 2]],"HIDE","SHOW")</f>
        <v>SHOW</v>
      </c>
      <c r="H1607" s="69"/>
      <c r="I1607" s="70"/>
      <c r="J1607" s="70"/>
      <c r="K1607" s="34" t="s">
        <v>65</v>
      </c>
      <c r="L1607" s="77">
        <v>1607</v>
      </c>
      <c r="M1607" s="77"/>
      <c r="N1607" s="72"/>
      <c r="O1607" s="79" t="s">
        <v>1646</v>
      </c>
      <c r="P1607" s="81">
        <v>42854.548437500001</v>
      </c>
      <c r="Q1607" s="79" t="s">
        <v>2623</v>
      </c>
      <c r="R1607" s="82" t="s">
        <v>3731</v>
      </c>
      <c r="S1607" s="79" t="s">
        <v>4212</v>
      </c>
      <c r="T1607" s="79"/>
      <c r="U1607" s="79"/>
      <c r="V1607" s="82" t="s">
        <v>5522</v>
      </c>
      <c r="W1607" s="81">
        <v>42854.548437500001</v>
      </c>
      <c r="X1607" s="82" t="s">
        <v>7162</v>
      </c>
      <c r="Y1607" s="79"/>
      <c r="Z1607" s="79"/>
      <c r="AA1607" s="83" t="s">
        <v>9209</v>
      </c>
      <c r="AB1607" s="79"/>
      <c r="AC1607" s="79" t="b">
        <v>0</v>
      </c>
      <c r="AD1607" s="79">
        <v>0</v>
      </c>
      <c r="AE1607" s="83" t="s">
        <v>9915</v>
      </c>
      <c r="AF1607" s="79" t="b">
        <v>0</v>
      </c>
      <c r="AG1607" s="79" t="s">
        <v>9963</v>
      </c>
      <c r="AH1607" s="79"/>
      <c r="AI1607" s="83" t="s">
        <v>9915</v>
      </c>
      <c r="AJ1607" s="79" t="b">
        <v>0</v>
      </c>
      <c r="AK1607" s="79">
        <v>7</v>
      </c>
      <c r="AL1607" s="83" t="s">
        <v>9456</v>
      </c>
      <c r="AM1607" s="79" t="s">
        <v>9991</v>
      </c>
      <c r="AN1607" s="79" t="b">
        <v>0</v>
      </c>
      <c r="AO1607" s="83" t="s">
        <v>9456</v>
      </c>
      <c r="AP1607" s="79" t="s">
        <v>179</v>
      </c>
      <c r="AQ1607" s="79">
        <v>0</v>
      </c>
      <c r="AR1607" s="79">
        <v>0</v>
      </c>
      <c r="AS1607" s="79"/>
      <c r="AT1607" s="79"/>
      <c r="AU1607" s="79"/>
      <c r="AV1607" s="79"/>
      <c r="AW1607" s="79"/>
      <c r="AX1607" s="79"/>
      <c r="AY1607" s="79"/>
      <c r="AZ1607" s="79"/>
      <c r="BA1607">
        <v>1</v>
      </c>
      <c r="BB1607">
        <v>0</v>
      </c>
      <c r="BC1607" s="79" t="str">
        <f>IF(Edges[[#This Row],[Sentiment]]=0,"NEUTRAL",IF(Edges[[#This Row],[Sentiment]]=1,"POSITIVE",IF(Edges[[#This Row],[Sentiment]]=-1,"NEGATIVE")))</f>
        <v>NEUTRAL</v>
      </c>
      <c r="BD1607" s="79" t="str">
        <f>IF(Edges[[#This Row],[Vertex 1]]=Edges[[#This Row],[Vertex 2]],"HIDE","SHOW")</f>
        <v>SHOW</v>
      </c>
      <c r="BE1607" s="78" t="str">
        <f>REPLACE(INDEX(GroupVertices[Group], MATCH(Edges[[#This Row],[Vertex 1]],GroupVertices[Vertex],0)),1,1,"")</f>
        <v>EUTRAL</v>
      </c>
      <c r="BF1607" s="78" t="str">
        <f>REPLACE(INDEX(GroupVertices[Group], MATCH(Edges[[#This Row],[Vertex 2]],GroupVertices[Vertex],0)),1,1,"")</f>
        <v>EUTRAL</v>
      </c>
    </row>
    <row r="1608" spans="1:58" hidden="1" x14ac:dyDescent="0.25">
      <c r="A1608" s="64" t="s">
        <v>1233</v>
      </c>
      <c r="B1608" s="64" t="s">
        <v>1233</v>
      </c>
      <c r="C1608" s="65"/>
      <c r="D1608" s="66"/>
      <c r="E1608" s="67"/>
      <c r="F1608" s="68"/>
      <c r="G1608" s="65" t="str">
        <f>IF(Edges[[#This Row],[Vertex 1]]=Edges[[#This Row],[Vertex 2]],"HIDE","SHOW")</f>
        <v>HIDE</v>
      </c>
      <c r="H1608" s="69"/>
      <c r="I1608" s="70"/>
      <c r="J1608" s="70"/>
      <c r="K1608" s="34"/>
      <c r="L1608" s="77"/>
      <c r="M1608" s="77"/>
      <c r="N1608" s="72"/>
      <c r="O1608" s="79" t="s">
        <v>179</v>
      </c>
      <c r="P1608" s="81">
        <v>42854.391921296294</v>
      </c>
      <c r="Q1608" s="79" t="s">
        <v>2631</v>
      </c>
      <c r="R1608" s="82" t="s">
        <v>3736</v>
      </c>
      <c r="S1608" s="79" t="s">
        <v>4214</v>
      </c>
      <c r="T1608" s="79"/>
      <c r="U1608" s="82" t="s">
        <v>4670</v>
      </c>
      <c r="V1608" s="82" t="s">
        <v>4670</v>
      </c>
      <c r="W1608" s="81">
        <v>42854.391921296294</v>
      </c>
      <c r="X1608" s="82" t="s">
        <v>7163</v>
      </c>
      <c r="Y1608" s="79"/>
      <c r="Z1608" s="79"/>
      <c r="AA1608" s="83" t="s">
        <v>9210</v>
      </c>
      <c r="AB1608" s="79"/>
      <c r="AC1608" s="79" t="b">
        <v>0</v>
      </c>
      <c r="AD1608" s="79">
        <v>0</v>
      </c>
      <c r="AE1608" s="83" t="s">
        <v>9915</v>
      </c>
      <c r="AF1608" s="79" t="b">
        <v>0</v>
      </c>
      <c r="AG1608" s="79" t="s">
        <v>9964</v>
      </c>
      <c r="AH1608" s="79"/>
      <c r="AI1608" s="83" t="s">
        <v>9915</v>
      </c>
      <c r="AJ1608" s="79" t="b">
        <v>0</v>
      </c>
      <c r="AK1608" s="79">
        <v>0</v>
      </c>
      <c r="AL1608" s="83" t="s">
        <v>9915</v>
      </c>
      <c r="AM1608" s="79" t="s">
        <v>4133</v>
      </c>
      <c r="AN1608" s="79" t="b">
        <v>0</v>
      </c>
      <c r="AO1608" s="83" t="s">
        <v>9210</v>
      </c>
      <c r="AP1608" s="79" t="s">
        <v>179</v>
      </c>
      <c r="AQ1608" s="79">
        <v>0</v>
      </c>
      <c r="AR1608" s="79">
        <v>0</v>
      </c>
      <c r="AS1608" s="79"/>
      <c r="AT1608" s="79"/>
      <c r="AU1608" s="79"/>
      <c r="AV1608" s="79"/>
      <c r="AW1608" s="79"/>
      <c r="AX1608" s="79"/>
      <c r="AY1608" s="79"/>
      <c r="AZ1608" s="79"/>
      <c r="BA1608">
        <v>2</v>
      </c>
      <c r="BB1608">
        <v>0</v>
      </c>
      <c r="BC1608" s="79" t="str">
        <f>IF(Edges[[#This Row],[Sentiment]]=0,"NEUTRAL",IF(Edges[[#This Row],[Sentiment]]=1,"POSITIVE",IF(Edges[[#This Row],[Sentiment]]=-1,"NEGATIVE")))</f>
        <v>NEUTRAL</v>
      </c>
      <c r="BD1608" s="79" t="str">
        <f>IF(Edges[[#This Row],[Vertex 1]]=Edges[[#This Row],[Vertex 2]],"HIDE","SHOW")</f>
        <v>HIDE</v>
      </c>
      <c r="BE1608" s="124" t="e">
        <f>REPLACE(INDEX(GroupVertices[Group], MATCH(Edges[[#This Row],[Vertex 1]],GroupVertices[Vertex],0)),1,1,"")</f>
        <v>#N/A</v>
      </c>
      <c r="BF1608" s="124" t="e">
        <f>REPLACE(INDEX(GroupVertices[Group], MATCH(Edges[[#This Row],[Vertex 2]],GroupVertices[Vertex],0)),1,1,"")</f>
        <v>#N/A</v>
      </c>
    </row>
    <row r="1609" spans="1:58" hidden="1" x14ac:dyDescent="0.25">
      <c r="A1609" s="64" t="s">
        <v>1233</v>
      </c>
      <c r="B1609" s="64" t="s">
        <v>1233</v>
      </c>
      <c r="C1609" s="65"/>
      <c r="D1609" s="66"/>
      <c r="E1609" s="67"/>
      <c r="F1609" s="68"/>
      <c r="G1609" s="65" t="str">
        <f>IF(Edges[[#This Row],[Vertex 1]]=Edges[[#This Row],[Vertex 2]],"HIDE","SHOW")</f>
        <v>HIDE</v>
      </c>
      <c r="H1609" s="69"/>
      <c r="I1609" s="70"/>
      <c r="J1609" s="70"/>
      <c r="K1609" s="34"/>
      <c r="L1609" s="77"/>
      <c r="M1609" s="77"/>
      <c r="N1609" s="72"/>
      <c r="O1609" s="79" t="s">
        <v>179</v>
      </c>
      <c r="P1609" s="81">
        <v>42854.549155092594</v>
      </c>
      <c r="Q1609" s="79" t="s">
        <v>2632</v>
      </c>
      <c r="R1609" s="82" t="s">
        <v>3737</v>
      </c>
      <c r="S1609" s="79" t="s">
        <v>4214</v>
      </c>
      <c r="T1609" s="79"/>
      <c r="U1609" s="82" t="s">
        <v>4671</v>
      </c>
      <c r="V1609" s="82" t="s">
        <v>4671</v>
      </c>
      <c r="W1609" s="81">
        <v>42854.549155092594</v>
      </c>
      <c r="X1609" s="82" t="s">
        <v>7164</v>
      </c>
      <c r="Y1609" s="79"/>
      <c r="Z1609" s="79"/>
      <c r="AA1609" s="83" t="s">
        <v>9211</v>
      </c>
      <c r="AB1609" s="79"/>
      <c r="AC1609" s="79" t="b">
        <v>0</v>
      </c>
      <c r="AD1609" s="79">
        <v>0</v>
      </c>
      <c r="AE1609" s="83" t="s">
        <v>9915</v>
      </c>
      <c r="AF1609" s="79" t="b">
        <v>0</v>
      </c>
      <c r="AG1609" s="79" t="s">
        <v>9964</v>
      </c>
      <c r="AH1609" s="79"/>
      <c r="AI1609" s="83" t="s">
        <v>9915</v>
      </c>
      <c r="AJ1609" s="79" t="b">
        <v>0</v>
      </c>
      <c r="AK1609" s="79">
        <v>0</v>
      </c>
      <c r="AL1609" s="83" t="s">
        <v>9915</v>
      </c>
      <c r="AM1609" s="79" t="s">
        <v>4133</v>
      </c>
      <c r="AN1609" s="79" t="b">
        <v>0</v>
      </c>
      <c r="AO1609" s="83" t="s">
        <v>9211</v>
      </c>
      <c r="AP1609" s="79" t="s">
        <v>179</v>
      </c>
      <c r="AQ1609" s="79">
        <v>0</v>
      </c>
      <c r="AR1609" s="79">
        <v>0</v>
      </c>
      <c r="AS1609" s="79"/>
      <c r="AT1609" s="79"/>
      <c r="AU1609" s="79"/>
      <c r="AV1609" s="79"/>
      <c r="AW1609" s="79"/>
      <c r="AX1609" s="79"/>
      <c r="AY1609" s="79"/>
      <c r="AZ1609" s="79"/>
      <c r="BA1609">
        <v>2</v>
      </c>
      <c r="BB1609">
        <v>0</v>
      </c>
      <c r="BC1609" s="79" t="str">
        <f>IF(Edges[[#This Row],[Sentiment]]=0,"NEUTRAL",IF(Edges[[#This Row],[Sentiment]]=1,"POSITIVE",IF(Edges[[#This Row],[Sentiment]]=-1,"NEGATIVE")))</f>
        <v>NEUTRAL</v>
      </c>
      <c r="BD1609" s="79" t="str">
        <f>IF(Edges[[#This Row],[Vertex 1]]=Edges[[#This Row],[Vertex 2]],"HIDE","SHOW")</f>
        <v>HIDE</v>
      </c>
      <c r="BE1609" s="124" t="e">
        <f>REPLACE(INDEX(GroupVertices[Group], MATCH(Edges[[#This Row],[Vertex 1]],GroupVertices[Vertex],0)),1,1,"")</f>
        <v>#N/A</v>
      </c>
      <c r="BF1609" s="124" t="e">
        <f>REPLACE(INDEX(GroupVertices[Group], MATCH(Edges[[#This Row],[Vertex 2]],GroupVertices[Vertex],0)),1,1,"")</f>
        <v>#N/A</v>
      </c>
    </row>
    <row r="1610" spans="1:58" hidden="1" x14ac:dyDescent="0.25">
      <c r="A1610" s="64" t="s">
        <v>1234</v>
      </c>
      <c r="B1610" s="64" t="s">
        <v>1234</v>
      </c>
      <c r="C1610" s="65"/>
      <c r="D1610" s="66"/>
      <c r="E1610" s="67"/>
      <c r="F1610" s="68"/>
      <c r="G1610" s="65" t="str">
        <f>IF(Edges[[#This Row],[Vertex 1]]=Edges[[#This Row],[Vertex 2]],"HIDE","SHOW")</f>
        <v>HIDE</v>
      </c>
      <c r="H1610" s="69"/>
      <c r="I1610" s="70"/>
      <c r="J1610" s="70"/>
      <c r="K1610" s="34"/>
      <c r="L1610" s="77"/>
      <c r="M1610" s="77"/>
      <c r="N1610" s="72"/>
      <c r="O1610" s="79" t="s">
        <v>179</v>
      </c>
      <c r="P1610" s="81">
        <v>42854.549675925926</v>
      </c>
      <c r="Q1610" s="79" t="s">
        <v>2633</v>
      </c>
      <c r="R1610" s="79"/>
      <c r="S1610" s="79"/>
      <c r="T1610" s="79" t="s">
        <v>4282</v>
      </c>
      <c r="U1610" s="79"/>
      <c r="V1610" s="82" t="s">
        <v>5523</v>
      </c>
      <c r="W1610" s="81">
        <v>42854.549675925926</v>
      </c>
      <c r="X1610" s="82" t="s">
        <v>7165</v>
      </c>
      <c r="Y1610" s="79"/>
      <c r="Z1610" s="79"/>
      <c r="AA1610" s="83" t="s">
        <v>9212</v>
      </c>
      <c r="AB1610" s="79"/>
      <c r="AC1610" s="79" t="b">
        <v>0</v>
      </c>
      <c r="AD1610" s="79">
        <v>0</v>
      </c>
      <c r="AE1610" s="83" t="s">
        <v>9915</v>
      </c>
      <c r="AF1610" s="79" t="b">
        <v>0</v>
      </c>
      <c r="AG1610" s="79" t="s">
        <v>9963</v>
      </c>
      <c r="AH1610" s="79"/>
      <c r="AI1610" s="83" t="s">
        <v>9915</v>
      </c>
      <c r="AJ1610" s="79" t="b">
        <v>0</v>
      </c>
      <c r="AK1610" s="79">
        <v>0</v>
      </c>
      <c r="AL1610" s="83" t="s">
        <v>9915</v>
      </c>
      <c r="AM1610" s="79" t="s">
        <v>9994</v>
      </c>
      <c r="AN1610" s="79" t="b">
        <v>0</v>
      </c>
      <c r="AO1610" s="83" t="s">
        <v>9212</v>
      </c>
      <c r="AP1610" s="79" t="s">
        <v>179</v>
      </c>
      <c r="AQ1610" s="79">
        <v>0</v>
      </c>
      <c r="AR1610" s="79">
        <v>0</v>
      </c>
      <c r="AS1610" s="79"/>
      <c r="AT1610" s="79"/>
      <c r="AU1610" s="79"/>
      <c r="AV1610" s="79"/>
      <c r="AW1610" s="79"/>
      <c r="AX1610" s="79"/>
      <c r="AY1610" s="79"/>
      <c r="AZ1610" s="79"/>
      <c r="BA1610">
        <v>1</v>
      </c>
      <c r="BB1610">
        <v>0</v>
      </c>
      <c r="BC1610" s="79" t="str">
        <f>IF(Edges[[#This Row],[Sentiment]]=0,"NEUTRAL",IF(Edges[[#This Row],[Sentiment]]=1,"POSITIVE",IF(Edges[[#This Row],[Sentiment]]=-1,"NEGATIVE")))</f>
        <v>NEUTRAL</v>
      </c>
      <c r="BD1610" s="79" t="str">
        <f>IF(Edges[[#This Row],[Vertex 1]]=Edges[[#This Row],[Vertex 2]],"HIDE","SHOW")</f>
        <v>HIDE</v>
      </c>
      <c r="BE1610" s="124" t="e">
        <f>REPLACE(INDEX(GroupVertices[Group], MATCH(Edges[[#This Row],[Vertex 1]],GroupVertices[Vertex],0)),1,1,"")</f>
        <v>#N/A</v>
      </c>
      <c r="BF1610" s="124" t="e">
        <f>REPLACE(INDEX(GroupVertices[Group], MATCH(Edges[[#This Row],[Vertex 2]],GroupVertices[Vertex],0)),1,1,"")</f>
        <v>#N/A</v>
      </c>
    </row>
    <row r="1611" spans="1:58" x14ac:dyDescent="0.25">
      <c r="A1611" s="64" t="s">
        <v>1235</v>
      </c>
      <c r="B1611" s="64" t="s">
        <v>1380</v>
      </c>
      <c r="C1611" s="65"/>
      <c r="D1611" s="66"/>
      <c r="E1611" s="67"/>
      <c r="F1611" s="68"/>
      <c r="G1611" s="65" t="str">
        <f>IF(Edges[[#This Row],[Vertex 1]]=Edges[[#This Row],[Vertex 2]],"HIDE","SHOW")</f>
        <v>SHOW</v>
      </c>
      <c r="H1611" s="69"/>
      <c r="I1611" s="70"/>
      <c r="J1611" s="70"/>
      <c r="K1611" s="34" t="s">
        <v>65</v>
      </c>
      <c r="L1611" s="77">
        <v>1611</v>
      </c>
      <c r="M1611" s="77"/>
      <c r="N1611" s="72"/>
      <c r="O1611" s="79" t="s">
        <v>1646</v>
      </c>
      <c r="P1611" s="81">
        <v>42854.556087962963</v>
      </c>
      <c r="Q1611" s="79" t="s">
        <v>2623</v>
      </c>
      <c r="R1611" s="82" t="s">
        <v>3731</v>
      </c>
      <c r="S1611" s="79" t="s">
        <v>4212</v>
      </c>
      <c r="T1611" s="79"/>
      <c r="U1611" s="79"/>
      <c r="V1611" s="82" t="s">
        <v>5524</v>
      </c>
      <c r="W1611" s="81">
        <v>42854.556087962963</v>
      </c>
      <c r="X1611" s="82" t="s">
        <v>7166</v>
      </c>
      <c r="Y1611" s="79"/>
      <c r="Z1611" s="79"/>
      <c r="AA1611" s="83" t="s">
        <v>9213</v>
      </c>
      <c r="AB1611" s="79"/>
      <c r="AC1611" s="79" t="b">
        <v>0</v>
      </c>
      <c r="AD1611" s="79">
        <v>0</v>
      </c>
      <c r="AE1611" s="83" t="s">
        <v>9915</v>
      </c>
      <c r="AF1611" s="79" t="b">
        <v>0</v>
      </c>
      <c r="AG1611" s="79" t="s">
        <v>9963</v>
      </c>
      <c r="AH1611" s="79"/>
      <c r="AI1611" s="83" t="s">
        <v>9915</v>
      </c>
      <c r="AJ1611" s="79" t="b">
        <v>0</v>
      </c>
      <c r="AK1611" s="79">
        <v>7</v>
      </c>
      <c r="AL1611" s="83" t="s">
        <v>9456</v>
      </c>
      <c r="AM1611" s="79" t="s">
        <v>9991</v>
      </c>
      <c r="AN1611" s="79" t="b">
        <v>0</v>
      </c>
      <c r="AO1611" s="83" t="s">
        <v>9456</v>
      </c>
      <c r="AP1611" s="79" t="s">
        <v>179</v>
      </c>
      <c r="AQ1611" s="79">
        <v>0</v>
      </c>
      <c r="AR1611" s="79">
        <v>0</v>
      </c>
      <c r="AS1611" s="79"/>
      <c r="AT1611" s="79"/>
      <c r="AU1611" s="79"/>
      <c r="AV1611" s="79"/>
      <c r="AW1611" s="79"/>
      <c r="AX1611" s="79"/>
      <c r="AY1611" s="79"/>
      <c r="AZ1611" s="79"/>
      <c r="BA1611">
        <v>1</v>
      </c>
      <c r="BB1611">
        <v>0</v>
      </c>
      <c r="BC1611" s="79" t="str">
        <f>IF(Edges[[#This Row],[Sentiment]]=0,"NEUTRAL",IF(Edges[[#This Row],[Sentiment]]=1,"POSITIVE",IF(Edges[[#This Row],[Sentiment]]=-1,"NEGATIVE")))</f>
        <v>NEUTRAL</v>
      </c>
      <c r="BD1611" s="79" t="str">
        <f>IF(Edges[[#This Row],[Vertex 1]]=Edges[[#This Row],[Vertex 2]],"HIDE","SHOW")</f>
        <v>SHOW</v>
      </c>
      <c r="BE1611" s="78" t="str">
        <f>REPLACE(INDEX(GroupVertices[Group], MATCH(Edges[[#This Row],[Vertex 1]],GroupVertices[Vertex],0)),1,1,"")</f>
        <v>EUTRAL</v>
      </c>
      <c r="BF1611" s="78" t="str">
        <f>REPLACE(INDEX(GroupVertices[Group], MATCH(Edges[[#This Row],[Vertex 2]],GroupVertices[Vertex],0)),1,1,"")</f>
        <v>EUTRAL</v>
      </c>
    </row>
    <row r="1612" spans="1:58" hidden="1" x14ac:dyDescent="0.25">
      <c r="A1612" s="64" t="s">
        <v>1236</v>
      </c>
      <c r="B1612" s="64" t="s">
        <v>1236</v>
      </c>
      <c r="C1612" s="65"/>
      <c r="D1612" s="66"/>
      <c r="E1612" s="67"/>
      <c r="F1612" s="68"/>
      <c r="G1612" s="65" t="str">
        <f>IF(Edges[[#This Row],[Vertex 1]]=Edges[[#This Row],[Vertex 2]],"HIDE","SHOW")</f>
        <v>HIDE</v>
      </c>
      <c r="H1612" s="69"/>
      <c r="I1612" s="70"/>
      <c r="J1612" s="70"/>
      <c r="K1612" s="34"/>
      <c r="L1612" s="77"/>
      <c r="M1612" s="77"/>
      <c r="N1612" s="72"/>
      <c r="O1612" s="79" t="s">
        <v>179</v>
      </c>
      <c r="P1612" s="81">
        <v>42854.269432870373</v>
      </c>
      <c r="Q1612" s="79" t="s">
        <v>2634</v>
      </c>
      <c r="R1612" s="82" t="s">
        <v>3640</v>
      </c>
      <c r="S1612" s="79" t="s">
        <v>4181</v>
      </c>
      <c r="T1612" s="79"/>
      <c r="U1612" s="82" t="s">
        <v>4635</v>
      </c>
      <c r="V1612" s="82" t="s">
        <v>4635</v>
      </c>
      <c r="W1612" s="81">
        <v>42854.269432870373</v>
      </c>
      <c r="X1612" s="82" t="s">
        <v>7167</v>
      </c>
      <c r="Y1612" s="79"/>
      <c r="Z1612" s="79"/>
      <c r="AA1612" s="83" t="s">
        <v>9214</v>
      </c>
      <c r="AB1612" s="79"/>
      <c r="AC1612" s="79" t="b">
        <v>0</v>
      </c>
      <c r="AD1612" s="79">
        <v>27</v>
      </c>
      <c r="AE1612" s="83" t="s">
        <v>9915</v>
      </c>
      <c r="AF1612" s="79" t="b">
        <v>0</v>
      </c>
      <c r="AG1612" s="79" t="s">
        <v>9963</v>
      </c>
      <c r="AH1612" s="79"/>
      <c r="AI1612" s="83" t="s">
        <v>9915</v>
      </c>
      <c r="AJ1612" s="79" t="b">
        <v>0</v>
      </c>
      <c r="AK1612" s="79">
        <v>6</v>
      </c>
      <c r="AL1612" s="83" t="s">
        <v>9915</v>
      </c>
      <c r="AM1612" s="79" t="s">
        <v>9990</v>
      </c>
      <c r="AN1612" s="79" t="b">
        <v>0</v>
      </c>
      <c r="AO1612" s="83" t="s">
        <v>9214</v>
      </c>
      <c r="AP1612" s="79" t="s">
        <v>179</v>
      </c>
      <c r="AQ1612" s="79">
        <v>0</v>
      </c>
      <c r="AR1612" s="79">
        <v>0</v>
      </c>
      <c r="AS1612" s="79"/>
      <c r="AT1612" s="79"/>
      <c r="AU1612" s="79"/>
      <c r="AV1612" s="79"/>
      <c r="AW1612" s="79"/>
      <c r="AX1612" s="79"/>
      <c r="AY1612" s="79"/>
      <c r="AZ1612" s="79"/>
      <c r="BA1612">
        <v>1</v>
      </c>
      <c r="BB1612">
        <v>0</v>
      </c>
      <c r="BC1612" s="79" t="str">
        <f>IF(Edges[[#This Row],[Sentiment]]=0,"NEUTRAL",IF(Edges[[#This Row],[Sentiment]]=1,"POSITIVE",IF(Edges[[#This Row],[Sentiment]]=-1,"NEGATIVE")))</f>
        <v>NEUTRAL</v>
      </c>
      <c r="BD1612" s="79" t="str">
        <f>IF(Edges[[#This Row],[Vertex 1]]=Edges[[#This Row],[Vertex 2]],"HIDE","SHOW")</f>
        <v>HIDE</v>
      </c>
      <c r="BE1612" s="124" t="str">
        <f>REPLACE(INDEX(GroupVertices[Group], MATCH(Edges[[#This Row],[Vertex 1]],GroupVertices[Vertex],0)),1,1,"")</f>
        <v>EUTRAL</v>
      </c>
      <c r="BF1612" s="124" t="str">
        <f>REPLACE(INDEX(GroupVertices[Group], MATCH(Edges[[#This Row],[Vertex 2]],GroupVertices[Vertex],0)),1,1,"")</f>
        <v>EUTRAL</v>
      </c>
    </row>
    <row r="1613" spans="1:58" x14ac:dyDescent="0.25">
      <c r="A1613" s="64" t="s">
        <v>1237</v>
      </c>
      <c r="B1613" s="64" t="s">
        <v>1236</v>
      </c>
      <c r="C1613" s="65"/>
      <c r="D1613" s="66"/>
      <c r="E1613" s="67"/>
      <c r="F1613" s="68"/>
      <c r="G1613" s="65" t="str">
        <f>IF(Edges[[#This Row],[Vertex 1]]=Edges[[#This Row],[Vertex 2]],"HIDE","SHOW")</f>
        <v>SHOW</v>
      </c>
      <c r="H1613" s="69"/>
      <c r="I1613" s="70"/>
      <c r="J1613" s="70"/>
      <c r="K1613" s="34" t="s">
        <v>65</v>
      </c>
      <c r="L1613" s="77">
        <v>1613</v>
      </c>
      <c r="M1613" s="77"/>
      <c r="N1613" s="72"/>
      <c r="O1613" s="79" t="s">
        <v>1646</v>
      </c>
      <c r="P1613" s="81">
        <v>42854.556469907409</v>
      </c>
      <c r="Q1613" s="79" t="s">
        <v>2461</v>
      </c>
      <c r="R1613" s="82" t="s">
        <v>3640</v>
      </c>
      <c r="S1613" s="79" t="s">
        <v>4181</v>
      </c>
      <c r="T1613" s="79"/>
      <c r="U1613" s="82" t="s">
        <v>4635</v>
      </c>
      <c r="V1613" s="82" t="s">
        <v>4635</v>
      </c>
      <c r="W1613" s="81">
        <v>42854.556469907409</v>
      </c>
      <c r="X1613" s="82" t="s">
        <v>7168</v>
      </c>
      <c r="Y1613" s="79"/>
      <c r="Z1613" s="79"/>
      <c r="AA1613" s="83" t="s">
        <v>9215</v>
      </c>
      <c r="AB1613" s="79"/>
      <c r="AC1613" s="79" t="b">
        <v>0</v>
      </c>
      <c r="AD1613" s="79">
        <v>0</v>
      </c>
      <c r="AE1613" s="83" t="s">
        <v>9915</v>
      </c>
      <c r="AF1613" s="79" t="b">
        <v>0</v>
      </c>
      <c r="AG1613" s="79" t="s">
        <v>9963</v>
      </c>
      <c r="AH1613" s="79"/>
      <c r="AI1613" s="83" t="s">
        <v>9915</v>
      </c>
      <c r="AJ1613" s="79" t="b">
        <v>0</v>
      </c>
      <c r="AK1613" s="79">
        <v>6</v>
      </c>
      <c r="AL1613" s="83" t="s">
        <v>9214</v>
      </c>
      <c r="AM1613" s="79" t="s">
        <v>9991</v>
      </c>
      <c r="AN1613" s="79" t="b">
        <v>0</v>
      </c>
      <c r="AO1613" s="83" t="s">
        <v>9214</v>
      </c>
      <c r="AP1613" s="79" t="s">
        <v>179</v>
      </c>
      <c r="AQ1613" s="79">
        <v>0</v>
      </c>
      <c r="AR1613" s="79">
        <v>0</v>
      </c>
      <c r="AS1613" s="79"/>
      <c r="AT1613" s="79"/>
      <c r="AU1613" s="79"/>
      <c r="AV1613" s="79"/>
      <c r="AW1613" s="79"/>
      <c r="AX1613" s="79"/>
      <c r="AY1613" s="79"/>
      <c r="AZ1613" s="79"/>
      <c r="BA1613">
        <v>1</v>
      </c>
      <c r="BB1613">
        <v>0</v>
      </c>
      <c r="BC1613" s="79" t="str">
        <f>IF(Edges[[#This Row],[Sentiment]]=0,"NEUTRAL",IF(Edges[[#This Row],[Sentiment]]=1,"POSITIVE",IF(Edges[[#This Row],[Sentiment]]=-1,"NEGATIVE")))</f>
        <v>NEUTRAL</v>
      </c>
      <c r="BD1613" s="79" t="str">
        <f>IF(Edges[[#This Row],[Vertex 1]]=Edges[[#This Row],[Vertex 2]],"HIDE","SHOW")</f>
        <v>SHOW</v>
      </c>
      <c r="BE1613" s="78" t="str">
        <f>REPLACE(INDEX(GroupVertices[Group], MATCH(Edges[[#This Row],[Vertex 1]],GroupVertices[Vertex],0)),1,1,"")</f>
        <v>EUTRAL</v>
      </c>
      <c r="BF1613" s="78" t="str">
        <f>REPLACE(INDEX(GroupVertices[Group], MATCH(Edges[[#This Row],[Vertex 2]],GroupVertices[Vertex],0)),1,1,"")</f>
        <v>EUTRAL</v>
      </c>
    </row>
    <row r="1614" spans="1:58" hidden="1" x14ac:dyDescent="0.25">
      <c r="A1614" s="64" t="s">
        <v>1238</v>
      </c>
      <c r="B1614" s="64" t="s">
        <v>1238</v>
      </c>
      <c r="C1614" s="65"/>
      <c r="D1614" s="66"/>
      <c r="E1614" s="67"/>
      <c r="F1614" s="68"/>
      <c r="G1614" s="65" t="str">
        <f>IF(Edges[[#This Row],[Vertex 1]]=Edges[[#This Row],[Vertex 2]],"HIDE","SHOW")</f>
        <v>HIDE</v>
      </c>
      <c r="H1614" s="69"/>
      <c r="I1614" s="70"/>
      <c r="J1614" s="70"/>
      <c r="K1614" s="34"/>
      <c r="L1614" s="77"/>
      <c r="M1614" s="77"/>
      <c r="N1614" s="72"/>
      <c r="O1614" s="79" t="s">
        <v>179</v>
      </c>
      <c r="P1614" s="81">
        <v>42854.356087962966</v>
      </c>
      <c r="Q1614" s="79" t="s">
        <v>2635</v>
      </c>
      <c r="R1614" s="82" t="s">
        <v>3640</v>
      </c>
      <c r="S1614" s="79" t="s">
        <v>4181</v>
      </c>
      <c r="T1614" s="79"/>
      <c r="U1614" s="79"/>
      <c r="V1614" s="82" t="s">
        <v>5525</v>
      </c>
      <c r="W1614" s="81">
        <v>42854.356087962966</v>
      </c>
      <c r="X1614" s="82" t="s">
        <v>7169</v>
      </c>
      <c r="Y1614" s="79"/>
      <c r="Z1614" s="79"/>
      <c r="AA1614" s="83" t="s">
        <v>9216</v>
      </c>
      <c r="AB1614" s="79"/>
      <c r="AC1614" s="79" t="b">
        <v>0</v>
      </c>
      <c r="AD1614" s="79">
        <v>3</v>
      </c>
      <c r="AE1614" s="83" t="s">
        <v>9915</v>
      </c>
      <c r="AF1614" s="79" t="b">
        <v>0</v>
      </c>
      <c r="AG1614" s="79" t="s">
        <v>9963</v>
      </c>
      <c r="AH1614" s="79"/>
      <c r="AI1614" s="83" t="s">
        <v>9915</v>
      </c>
      <c r="AJ1614" s="79" t="b">
        <v>0</v>
      </c>
      <c r="AK1614" s="79">
        <v>3</v>
      </c>
      <c r="AL1614" s="83" t="s">
        <v>9915</v>
      </c>
      <c r="AM1614" s="79" t="s">
        <v>9992</v>
      </c>
      <c r="AN1614" s="79" t="b">
        <v>0</v>
      </c>
      <c r="AO1614" s="83" t="s">
        <v>9216</v>
      </c>
      <c r="AP1614" s="79" t="s">
        <v>179</v>
      </c>
      <c r="AQ1614" s="79">
        <v>0</v>
      </c>
      <c r="AR1614" s="79">
        <v>0</v>
      </c>
      <c r="AS1614" s="79"/>
      <c r="AT1614" s="79"/>
      <c r="AU1614" s="79"/>
      <c r="AV1614" s="79"/>
      <c r="AW1614" s="79"/>
      <c r="AX1614" s="79"/>
      <c r="AY1614" s="79"/>
      <c r="AZ1614" s="79"/>
      <c r="BA1614">
        <v>1</v>
      </c>
      <c r="BB1614">
        <v>0</v>
      </c>
      <c r="BC1614" s="79" t="str">
        <f>IF(Edges[[#This Row],[Sentiment]]=0,"NEUTRAL",IF(Edges[[#This Row],[Sentiment]]=1,"POSITIVE",IF(Edges[[#This Row],[Sentiment]]=-1,"NEGATIVE")))</f>
        <v>NEUTRAL</v>
      </c>
      <c r="BD1614" s="79" t="str">
        <f>IF(Edges[[#This Row],[Vertex 1]]=Edges[[#This Row],[Vertex 2]],"HIDE","SHOW")</f>
        <v>HIDE</v>
      </c>
      <c r="BE1614" s="124" t="str">
        <f>REPLACE(INDEX(GroupVertices[Group], MATCH(Edges[[#This Row],[Vertex 1]],GroupVertices[Vertex],0)),1,1,"")</f>
        <v>EUTRAL</v>
      </c>
      <c r="BF1614" s="124" t="str">
        <f>REPLACE(INDEX(GroupVertices[Group], MATCH(Edges[[#This Row],[Vertex 2]],GroupVertices[Vertex],0)),1,1,"")</f>
        <v>EUTRAL</v>
      </c>
    </row>
    <row r="1615" spans="1:58" x14ac:dyDescent="0.25">
      <c r="A1615" s="64" t="s">
        <v>1239</v>
      </c>
      <c r="B1615" s="64" t="s">
        <v>1238</v>
      </c>
      <c r="C1615" s="65"/>
      <c r="D1615" s="66"/>
      <c r="E1615" s="67"/>
      <c r="F1615" s="68"/>
      <c r="G1615" s="65" t="str">
        <f>IF(Edges[[#This Row],[Vertex 1]]=Edges[[#This Row],[Vertex 2]],"HIDE","SHOW")</f>
        <v>SHOW</v>
      </c>
      <c r="H1615" s="69"/>
      <c r="I1615" s="70"/>
      <c r="J1615" s="70"/>
      <c r="K1615" s="34" t="s">
        <v>65</v>
      </c>
      <c r="L1615" s="77">
        <v>1615</v>
      </c>
      <c r="M1615" s="77"/>
      <c r="N1615" s="72"/>
      <c r="O1615" s="79" t="s">
        <v>1646</v>
      </c>
      <c r="P1615" s="81">
        <v>42854.557210648149</v>
      </c>
      <c r="Q1615" s="79" t="s">
        <v>2533</v>
      </c>
      <c r="R1615" s="82" t="s">
        <v>3640</v>
      </c>
      <c r="S1615" s="79" t="s">
        <v>4181</v>
      </c>
      <c r="T1615" s="79"/>
      <c r="U1615" s="79"/>
      <c r="V1615" s="82" t="s">
        <v>5526</v>
      </c>
      <c r="W1615" s="81">
        <v>42854.557210648149</v>
      </c>
      <c r="X1615" s="82" t="s">
        <v>7170</v>
      </c>
      <c r="Y1615" s="79"/>
      <c r="Z1615" s="79"/>
      <c r="AA1615" s="83" t="s">
        <v>9217</v>
      </c>
      <c r="AB1615" s="79"/>
      <c r="AC1615" s="79" t="b">
        <v>0</v>
      </c>
      <c r="AD1615" s="79">
        <v>0</v>
      </c>
      <c r="AE1615" s="83" t="s">
        <v>9915</v>
      </c>
      <c r="AF1615" s="79" t="b">
        <v>0</v>
      </c>
      <c r="AG1615" s="79" t="s">
        <v>9963</v>
      </c>
      <c r="AH1615" s="79"/>
      <c r="AI1615" s="83" t="s">
        <v>9915</v>
      </c>
      <c r="AJ1615" s="79" t="b">
        <v>0</v>
      </c>
      <c r="AK1615" s="79">
        <v>3</v>
      </c>
      <c r="AL1615" s="83" t="s">
        <v>9216</v>
      </c>
      <c r="AM1615" s="79" t="s">
        <v>10070</v>
      </c>
      <c r="AN1615" s="79" t="b">
        <v>0</v>
      </c>
      <c r="AO1615" s="83" t="s">
        <v>9216</v>
      </c>
      <c r="AP1615" s="79" t="s">
        <v>179</v>
      </c>
      <c r="AQ1615" s="79">
        <v>0</v>
      </c>
      <c r="AR1615" s="79">
        <v>0</v>
      </c>
      <c r="AS1615" s="79"/>
      <c r="AT1615" s="79"/>
      <c r="AU1615" s="79"/>
      <c r="AV1615" s="79"/>
      <c r="AW1615" s="79"/>
      <c r="AX1615" s="79"/>
      <c r="AY1615" s="79"/>
      <c r="AZ1615" s="79"/>
      <c r="BA1615">
        <v>1</v>
      </c>
      <c r="BB1615">
        <v>0</v>
      </c>
      <c r="BC1615" s="79" t="str">
        <f>IF(Edges[[#This Row],[Sentiment]]=0,"NEUTRAL",IF(Edges[[#This Row],[Sentiment]]=1,"POSITIVE",IF(Edges[[#This Row],[Sentiment]]=-1,"NEGATIVE")))</f>
        <v>NEUTRAL</v>
      </c>
      <c r="BD1615" s="79" t="str">
        <f>IF(Edges[[#This Row],[Vertex 1]]=Edges[[#This Row],[Vertex 2]],"HIDE","SHOW")</f>
        <v>SHOW</v>
      </c>
      <c r="BE1615" s="78" t="str">
        <f>REPLACE(INDEX(GroupVertices[Group], MATCH(Edges[[#This Row],[Vertex 1]],GroupVertices[Vertex],0)),1,1,"")</f>
        <v>EUTRAL</v>
      </c>
      <c r="BF1615" s="78" t="str">
        <f>REPLACE(INDEX(GroupVertices[Group], MATCH(Edges[[#This Row],[Vertex 2]],GroupVertices[Vertex],0)),1,1,"")</f>
        <v>EUTRAL</v>
      </c>
    </row>
    <row r="1616" spans="1:58" x14ac:dyDescent="0.25">
      <c r="A1616" s="64" t="s">
        <v>1240</v>
      </c>
      <c r="B1616" s="64" t="s">
        <v>1623</v>
      </c>
      <c r="C1616" s="65"/>
      <c r="D1616" s="66"/>
      <c r="E1616" s="67"/>
      <c r="F1616" s="68"/>
      <c r="G1616" s="65" t="str">
        <f>IF(Edges[[#This Row],[Vertex 1]]=Edges[[#This Row],[Vertex 2]],"HIDE","SHOW")</f>
        <v>SHOW</v>
      </c>
      <c r="H1616" s="69"/>
      <c r="I1616" s="70"/>
      <c r="J1616" s="70"/>
      <c r="K1616" s="34" t="s">
        <v>65</v>
      </c>
      <c r="L1616" s="77">
        <v>1616</v>
      </c>
      <c r="M1616" s="77"/>
      <c r="N1616" s="72"/>
      <c r="O1616" s="79" t="s">
        <v>1646</v>
      </c>
      <c r="P1616" s="81">
        <v>42854.55872685185</v>
      </c>
      <c r="Q1616" s="79" t="s">
        <v>18391</v>
      </c>
      <c r="R1616" s="82" t="s">
        <v>3738</v>
      </c>
      <c r="S1616" s="79" t="s">
        <v>4196</v>
      </c>
      <c r="T1616" s="79"/>
      <c r="U1616" s="79"/>
      <c r="V1616" s="82" t="s">
        <v>5527</v>
      </c>
      <c r="W1616" s="81">
        <v>42854.55872685185</v>
      </c>
      <c r="X1616" s="82" t="s">
        <v>7171</v>
      </c>
      <c r="Y1616" s="79"/>
      <c r="Z1616" s="79"/>
      <c r="AA1616" s="83" t="s">
        <v>9218</v>
      </c>
      <c r="AB1616" s="79"/>
      <c r="AC1616" s="79" t="b">
        <v>0</v>
      </c>
      <c r="AD1616" s="79">
        <v>1</v>
      </c>
      <c r="AE1616" s="83" t="s">
        <v>9915</v>
      </c>
      <c r="AF1616" s="79" t="b">
        <v>0</v>
      </c>
      <c r="AG1616" s="79" t="s">
        <v>9963</v>
      </c>
      <c r="AH1616" s="79"/>
      <c r="AI1616" s="83" t="s">
        <v>9915</v>
      </c>
      <c r="AJ1616" s="79" t="b">
        <v>0</v>
      </c>
      <c r="AK1616" s="79">
        <v>0</v>
      </c>
      <c r="AL1616" s="83" t="s">
        <v>9915</v>
      </c>
      <c r="AM1616" s="79" t="s">
        <v>9991</v>
      </c>
      <c r="AN1616" s="79" t="b">
        <v>0</v>
      </c>
      <c r="AO1616" s="83" t="s">
        <v>9218</v>
      </c>
      <c r="AP1616" s="79" t="s">
        <v>179</v>
      </c>
      <c r="AQ1616" s="79">
        <v>0</v>
      </c>
      <c r="AR1616" s="79">
        <v>0</v>
      </c>
      <c r="AS1616" s="79"/>
      <c r="AT1616" s="79"/>
      <c r="AU1616" s="79"/>
      <c r="AV1616" s="79"/>
      <c r="AW1616" s="79"/>
      <c r="AX1616" s="79"/>
      <c r="AY1616" s="79"/>
      <c r="AZ1616" s="79"/>
      <c r="BA1616">
        <v>1</v>
      </c>
      <c r="BB1616">
        <v>0</v>
      </c>
      <c r="BC1616" s="79" t="str">
        <f>IF(Edges[[#This Row],[Sentiment]]=0,"NEUTRAL",IF(Edges[[#This Row],[Sentiment]]=1,"POSITIVE",IF(Edges[[#This Row],[Sentiment]]=-1,"NEGATIVE")))</f>
        <v>NEUTRAL</v>
      </c>
      <c r="BD1616" s="79" t="str">
        <f>IF(Edges[[#This Row],[Vertex 1]]=Edges[[#This Row],[Vertex 2]],"HIDE","SHOW")</f>
        <v>SHOW</v>
      </c>
      <c r="BE1616" s="78" t="str">
        <f>REPLACE(INDEX(GroupVertices[Group], MATCH(Edges[[#This Row],[Vertex 1]],GroupVertices[Vertex],0)),1,1,"")</f>
        <v>EUTRAL</v>
      </c>
      <c r="BF1616" s="78" t="str">
        <f>REPLACE(INDEX(GroupVertices[Group], MATCH(Edges[[#This Row],[Vertex 2]],GroupVertices[Vertex],0)),1,1,"")</f>
        <v>eneral</v>
      </c>
    </row>
    <row r="1617" spans="1:58" hidden="1" x14ac:dyDescent="0.25">
      <c r="A1617" s="64" t="s">
        <v>1241</v>
      </c>
      <c r="B1617" s="64" t="s">
        <v>1241</v>
      </c>
      <c r="C1617" s="65"/>
      <c r="D1617" s="66"/>
      <c r="E1617" s="67"/>
      <c r="F1617" s="68"/>
      <c r="G1617" s="65" t="str">
        <f>IF(Edges[[#This Row],[Vertex 1]]=Edges[[#This Row],[Vertex 2]],"HIDE","SHOW")</f>
        <v>HIDE</v>
      </c>
      <c r="H1617" s="69"/>
      <c r="I1617" s="70"/>
      <c r="J1617" s="70"/>
      <c r="K1617" s="34"/>
      <c r="L1617" s="77"/>
      <c r="M1617" s="77"/>
      <c r="N1617" s="72"/>
      <c r="O1617" s="79" t="s">
        <v>179</v>
      </c>
      <c r="P1617" s="81">
        <v>42853.468009259261</v>
      </c>
      <c r="Q1617" s="79" t="s">
        <v>2636</v>
      </c>
      <c r="R1617" s="82" t="s">
        <v>3739</v>
      </c>
      <c r="S1617" s="79" t="s">
        <v>4056</v>
      </c>
      <c r="T1617" s="79" t="s">
        <v>4407</v>
      </c>
      <c r="U1617" s="79"/>
      <c r="V1617" s="82" t="s">
        <v>5528</v>
      </c>
      <c r="W1617" s="81">
        <v>42853.468009259261</v>
      </c>
      <c r="X1617" s="82" t="s">
        <v>7172</v>
      </c>
      <c r="Y1617" s="79"/>
      <c r="Z1617" s="79"/>
      <c r="AA1617" s="83" t="s">
        <v>9219</v>
      </c>
      <c r="AB1617" s="79"/>
      <c r="AC1617" s="79" t="b">
        <v>0</v>
      </c>
      <c r="AD1617" s="79">
        <v>0</v>
      </c>
      <c r="AE1617" s="83" t="s">
        <v>9915</v>
      </c>
      <c r="AF1617" s="79" t="b">
        <v>0</v>
      </c>
      <c r="AG1617" s="79" t="s">
        <v>9963</v>
      </c>
      <c r="AH1617" s="79"/>
      <c r="AI1617" s="83" t="s">
        <v>9915</v>
      </c>
      <c r="AJ1617" s="79" t="b">
        <v>0</v>
      </c>
      <c r="AK1617" s="79">
        <v>0</v>
      </c>
      <c r="AL1617" s="83" t="s">
        <v>9915</v>
      </c>
      <c r="AM1617" s="79" t="s">
        <v>10000</v>
      </c>
      <c r="AN1617" s="79" t="b">
        <v>0</v>
      </c>
      <c r="AO1617" s="83" t="s">
        <v>9219</v>
      </c>
      <c r="AP1617" s="79" t="s">
        <v>179</v>
      </c>
      <c r="AQ1617" s="79">
        <v>0</v>
      </c>
      <c r="AR1617" s="79">
        <v>0</v>
      </c>
      <c r="AS1617" s="79"/>
      <c r="AT1617" s="79"/>
      <c r="AU1617" s="79"/>
      <c r="AV1617" s="79"/>
      <c r="AW1617" s="79"/>
      <c r="AX1617" s="79"/>
      <c r="AY1617" s="79"/>
      <c r="AZ1617" s="79"/>
      <c r="BA1617">
        <v>2</v>
      </c>
      <c r="BB1617">
        <v>0</v>
      </c>
      <c r="BC1617" s="79" t="str">
        <f>IF(Edges[[#This Row],[Sentiment]]=0,"NEUTRAL",IF(Edges[[#This Row],[Sentiment]]=1,"POSITIVE",IF(Edges[[#This Row],[Sentiment]]=-1,"NEGATIVE")))</f>
        <v>NEUTRAL</v>
      </c>
      <c r="BD1617" s="79" t="str">
        <f>IF(Edges[[#This Row],[Vertex 1]]=Edges[[#This Row],[Vertex 2]],"HIDE","SHOW")</f>
        <v>HIDE</v>
      </c>
      <c r="BE1617" s="124" t="str">
        <f>REPLACE(INDEX(GroupVertices[Group], MATCH(Edges[[#This Row],[Vertex 1]],GroupVertices[Vertex],0)),1,1,"")</f>
        <v>EUTRAL</v>
      </c>
      <c r="BF1617" s="124" t="str">
        <f>REPLACE(INDEX(GroupVertices[Group], MATCH(Edges[[#This Row],[Vertex 2]],GroupVertices[Vertex],0)),1,1,"")</f>
        <v>EUTRAL</v>
      </c>
    </row>
    <row r="1618" spans="1:58" hidden="1" x14ac:dyDescent="0.25">
      <c r="A1618" s="64" t="s">
        <v>1241</v>
      </c>
      <c r="B1618" s="64" t="s">
        <v>1241</v>
      </c>
      <c r="C1618" s="65"/>
      <c r="D1618" s="66"/>
      <c r="E1618" s="67"/>
      <c r="F1618" s="68"/>
      <c r="G1618" s="65" t="str">
        <f>IF(Edges[[#This Row],[Vertex 1]]=Edges[[#This Row],[Vertex 2]],"HIDE","SHOW")</f>
        <v>HIDE</v>
      </c>
      <c r="H1618" s="69"/>
      <c r="I1618" s="70"/>
      <c r="J1618" s="70"/>
      <c r="K1618" s="34"/>
      <c r="L1618" s="77"/>
      <c r="M1618" s="77"/>
      <c r="N1618" s="72"/>
      <c r="O1618" s="79" t="s">
        <v>179</v>
      </c>
      <c r="P1618" s="81">
        <v>42854.385752314818</v>
      </c>
      <c r="Q1618" s="79" t="s">
        <v>2637</v>
      </c>
      <c r="R1618" s="82" t="s">
        <v>3740</v>
      </c>
      <c r="S1618" s="79" t="s">
        <v>4056</v>
      </c>
      <c r="T1618" s="79" t="s">
        <v>4408</v>
      </c>
      <c r="U1618" s="79"/>
      <c r="V1618" s="82" t="s">
        <v>5528</v>
      </c>
      <c r="W1618" s="81">
        <v>42854.385752314818</v>
      </c>
      <c r="X1618" s="82" t="s">
        <v>7173</v>
      </c>
      <c r="Y1618" s="79"/>
      <c r="Z1618" s="79"/>
      <c r="AA1618" s="83" t="s">
        <v>9220</v>
      </c>
      <c r="AB1618" s="79"/>
      <c r="AC1618" s="79" t="b">
        <v>0</v>
      </c>
      <c r="AD1618" s="79">
        <v>0</v>
      </c>
      <c r="AE1618" s="83" t="s">
        <v>9915</v>
      </c>
      <c r="AF1618" s="79" t="b">
        <v>0</v>
      </c>
      <c r="AG1618" s="79" t="s">
        <v>9963</v>
      </c>
      <c r="AH1618" s="79"/>
      <c r="AI1618" s="83" t="s">
        <v>9915</v>
      </c>
      <c r="AJ1618" s="79" t="b">
        <v>0</v>
      </c>
      <c r="AK1618" s="79">
        <v>0</v>
      </c>
      <c r="AL1618" s="83" t="s">
        <v>9915</v>
      </c>
      <c r="AM1618" s="79" t="s">
        <v>10000</v>
      </c>
      <c r="AN1618" s="79" t="b">
        <v>0</v>
      </c>
      <c r="AO1618" s="83" t="s">
        <v>9220</v>
      </c>
      <c r="AP1618" s="79" t="s">
        <v>179</v>
      </c>
      <c r="AQ1618" s="79">
        <v>0</v>
      </c>
      <c r="AR1618" s="79">
        <v>0</v>
      </c>
      <c r="AS1618" s="79"/>
      <c r="AT1618" s="79"/>
      <c r="AU1618" s="79"/>
      <c r="AV1618" s="79"/>
      <c r="AW1618" s="79"/>
      <c r="AX1618" s="79"/>
      <c r="AY1618" s="79"/>
      <c r="AZ1618" s="79"/>
      <c r="BA1618">
        <v>2</v>
      </c>
      <c r="BB1618">
        <v>0</v>
      </c>
      <c r="BC1618" s="79" t="str">
        <f>IF(Edges[[#This Row],[Sentiment]]=0,"NEUTRAL",IF(Edges[[#This Row],[Sentiment]]=1,"POSITIVE",IF(Edges[[#This Row],[Sentiment]]=-1,"NEGATIVE")))</f>
        <v>NEUTRAL</v>
      </c>
      <c r="BD1618" s="79" t="str">
        <f>IF(Edges[[#This Row],[Vertex 1]]=Edges[[#This Row],[Vertex 2]],"HIDE","SHOW")</f>
        <v>HIDE</v>
      </c>
      <c r="BE1618" s="124" t="str">
        <f>REPLACE(INDEX(GroupVertices[Group], MATCH(Edges[[#This Row],[Vertex 1]],GroupVertices[Vertex],0)),1,1,"")</f>
        <v>EUTRAL</v>
      </c>
      <c r="BF1618" s="124" t="str">
        <f>REPLACE(INDEX(GroupVertices[Group], MATCH(Edges[[#This Row],[Vertex 2]],GroupVertices[Vertex],0)),1,1,"")</f>
        <v>EUTRAL</v>
      </c>
    </row>
    <row r="1619" spans="1:58" x14ac:dyDescent="0.25">
      <c r="A1619" s="64" t="s">
        <v>1240</v>
      </c>
      <c r="B1619" s="64" t="s">
        <v>1241</v>
      </c>
      <c r="C1619" s="65"/>
      <c r="D1619" s="66"/>
      <c r="E1619" s="67"/>
      <c r="F1619" s="68"/>
      <c r="G1619" s="65" t="str">
        <f>IF(Edges[[#This Row],[Vertex 1]]=Edges[[#This Row],[Vertex 2]],"HIDE","SHOW")</f>
        <v>SHOW</v>
      </c>
      <c r="H1619" s="69"/>
      <c r="I1619" s="70"/>
      <c r="J1619" s="70"/>
      <c r="K1619" s="34" t="s">
        <v>65</v>
      </c>
      <c r="L1619" s="77">
        <v>1619</v>
      </c>
      <c r="M1619" s="77"/>
      <c r="N1619" s="72"/>
      <c r="O1619" s="79" t="s">
        <v>1646</v>
      </c>
      <c r="P1619" s="81">
        <v>42854.55872685185</v>
      </c>
      <c r="Q1619" s="79" t="s">
        <v>18391</v>
      </c>
      <c r="R1619" s="82" t="s">
        <v>3738</v>
      </c>
      <c r="S1619" s="79" t="s">
        <v>4196</v>
      </c>
      <c r="T1619" s="79"/>
      <c r="U1619" s="79"/>
      <c r="V1619" s="82" t="s">
        <v>5527</v>
      </c>
      <c r="W1619" s="81">
        <v>42854.55872685185</v>
      </c>
      <c r="X1619" s="82" t="s">
        <v>7171</v>
      </c>
      <c r="Y1619" s="79"/>
      <c r="Z1619" s="79"/>
      <c r="AA1619" s="83" t="s">
        <v>9218</v>
      </c>
      <c r="AB1619" s="79"/>
      <c r="AC1619" s="79" t="b">
        <v>0</v>
      </c>
      <c r="AD1619" s="79">
        <v>1</v>
      </c>
      <c r="AE1619" s="83" t="s">
        <v>9915</v>
      </c>
      <c r="AF1619" s="79" t="b">
        <v>0</v>
      </c>
      <c r="AG1619" s="79" t="s">
        <v>9963</v>
      </c>
      <c r="AH1619" s="79"/>
      <c r="AI1619" s="83" t="s">
        <v>9915</v>
      </c>
      <c r="AJ1619" s="79" t="b">
        <v>0</v>
      </c>
      <c r="AK1619" s="79">
        <v>0</v>
      </c>
      <c r="AL1619" s="83" t="s">
        <v>9915</v>
      </c>
      <c r="AM1619" s="79" t="s">
        <v>9991</v>
      </c>
      <c r="AN1619" s="79" t="b">
        <v>0</v>
      </c>
      <c r="AO1619" s="83" t="s">
        <v>9218</v>
      </c>
      <c r="AP1619" s="79" t="s">
        <v>179</v>
      </c>
      <c r="AQ1619" s="79">
        <v>0</v>
      </c>
      <c r="AR1619" s="79">
        <v>0</v>
      </c>
      <c r="AS1619" s="79"/>
      <c r="AT1619" s="79"/>
      <c r="AU1619" s="79"/>
      <c r="AV1619" s="79"/>
      <c r="AW1619" s="79"/>
      <c r="AX1619" s="79"/>
      <c r="AY1619" s="79"/>
      <c r="AZ1619" s="79"/>
      <c r="BA1619">
        <v>1</v>
      </c>
      <c r="BB1619">
        <v>0</v>
      </c>
      <c r="BC1619" s="79" t="str">
        <f>IF(Edges[[#This Row],[Sentiment]]=0,"NEUTRAL",IF(Edges[[#This Row],[Sentiment]]=1,"POSITIVE",IF(Edges[[#This Row],[Sentiment]]=-1,"NEGATIVE")))</f>
        <v>NEUTRAL</v>
      </c>
      <c r="BD1619" s="79" t="str">
        <f>IF(Edges[[#This Row],[Vertex 1]]=Edges[[#This Row],[Vertex 2]],"HIDE","SHOW")</f>
        <v>SHOW</v>
      </c>
      <c r="BE1619" s="78" t="str">
        <f>REPLACE(INDEX(GroupVertices[Group], MATCH(Edges[[#This Row],[Vertex 1]],GroupVertices[Vertex],0)),1,1,"")</f>
        <v>EUTRAL</v>
      </c>
      <c r="BF1619" s="78" t="str">
        <f>REPLACE(INDEX(GroupVertices[Group], MATCH(Edges[[#This Row],[Vertex 2]],GroupVertices[Vertex],0)),1,1,"")</f>
        <v>EUTRAL</v>
      </c>
    </row>
    <row r="1620" spans="1:58" hidden="1" x14ac:dyDescent="0.25">
      <c r="A1620" s="64" t="s">
        <v>1242</v>
      </c>
      <c r="B1620" s="64" t="s">
        <v>1242</v>
      </c>
      <c r="C1620" s="65"/>
      <c r="D1620" s="66"/>
      <c r="E1620" s="67"/>
      <c r="F1620" s="68"/>
      <c r="G1620" s="65" t="str">
        <f>IF(Edges[[#This Row],[Vertex 1]]=Edges[[#This Row],[Vertex 2]],"HIDE","SHOW")</f>
        <v>HIDE</v>
      </c>
      <c r="H1620" s="69"/>
      <c r="I1620" s="70"/>
      <c r="J1620" s="70"/>
      <c r="K1620" s="34"/>
      <c r="L1620" s="77"/>
      <c r="M1620" s="77"/>
      <c r="N1620" s="72"/>
      <c r="O1620" s="79" t="s">
        <v>179</v>
      </c>
      <c r="P1620" s="81">
        <v>42854.560127314813</v>
      </c>
      <c r="Q1620" s="79" t="s">
        <v>2638</v>
      </c>
      <c r="R1620" s="82" t="s">
        <v>3741</v>
      </c>
      <c r="S1620" s="79" t="s">
        <v>4215</v>
      </c>
      <c r="T1620" s="79"/>
      <c r="U1620" s="79"/>
      <c r="V1620" s="82" t="s">
        <v>5529</v>
      </c>
      <c r="W1620" s="81">
        <v>42854.560127314813</v>
      </c>
      <c r="X1620" s="82" t="s">
        <v>7174</v>
      </c>
      <c r="Y1620" s="79"/>
      <c r="Z1620" s="79"/>
      <c r="AA1620" s="83" t="s">
        <v>9221</v>
      </c>
      <c r="AB1620" s="79"/>
      <c r="AC1620" s="79" t="b">
        <v>0</v>
      </c>
      <c r="AD1620" s="79">
        <v>0</v>
      </c>
      <c r="AE1620" s="83" t="s">
        <v>9915</v>
      </c>
      <c r="AF1620" s="79" t="b">
        <v>0</v>
      </c>
      <c r="AG1620" s="79" t="s">
        <v>9984</v>
      </c>
      <c r="AH1620" s="79"/>
      <c r="AI1620" s="83" t="s">
        <v>9915</v>
      </c>
      <c r="AJ1620" s="79" t="b">
        <v>0</v>
      </c>
      <c r="AK1620" s="79">
        <v>0</v>
      </c>
      <c r="AL1620" s="83" t="s">
        <v>9915</v>
      </c>
      <c r="AM1620" s="79" t="s">
        <v>9990</v>
      </c>
      <c r="AN1620" s="79" t="b">
        <v>0</v>
      </c>
      <c r="AO1620" s="83" t="s">
        <v>9221</v>
      </c>
      <c r="AP1620" s="79" t="s">
        <v>179</v>
      </c>
      <c r="AQ1620" s="79">
        <v>0</v>
      </c>
      <c r="AR1620" s="79">
        <v>0</v>
      </c>
      <c r="AS1620" s="79"/>
      <c r="AT1620" s="79"/>
      <c r="AU1620" s="79"/>
      <c r="AV1620" s="79"/>
      <c r="AW1620" s="79"/>
      <c r="AX1620" s="79"/>
      <c r="AY1620" s="79"/>
      <c r="AZ1620" s="79"/>
      <c r="BA1620">
        <v>1</v>
      </c>
      <c r="BB1620">
        <v>0</v>
      </c>
      <c r="BC1620" s="79" t="str">
        <f>IF(Edges[[#This Row],[Sentiment]]=0,"NEUTRAL",IF(Edges[[#This Row],[Sentiment]]=1,"POSITIVE",IF(Edges[[#This Row],[Sentiment]]=-1,"NEGATIVE")))</f>
        <v>NEUTRAL</v>
      </c>
      <c r="BD1620" s="79" t="str">
        <f>IF(Edges[[#This Row],[Vertex 1]]=Edges[[#This Row],[Vertex 2]],"HIDE","SHOW")</f>
        <v>HIDE</v>
      </c>
      <c r="BE1620" s="124" t="e">
        <f>REPLACE(INDEX(GroupVertices[Group], MATCH(Edges[[#This Row],[Vertex 1]],GroupVertices[Vertex],0)),1,1,"")</f>
        <v>#N/A</v>
      </c>
      <c r="BF1620" s="124" t="e">
        <f>REPLACE(INDEX(GroupVertices[Group], MATCH(Edges[[#This Row],[Vertex 2]],GroupVertices[Vertex],0)),1,1,"")</f>
        <v>#N/A</v>
      </c>
    </row>
    <row r="1621" spans="1:58" x14ac:dyDescent="0.25">
      <c r="A1621" s="64" t="s">
        <v>1243</v>
      </c>
      <c r="B1621" s="64" t="s">
        <v>1624</v>
      </c>
      <c r="C1621" s="65"/>
      <c r="D1621" s="66"/>
      <c r="E1621" s="67"/>
      <c r="F1621" s="68"/>
      <c r="G1621" s="65" t="str">
        <f>IF(Edges[[#This Row],[Vertex 1]]=Edges[[#This Row],[Vertex 2]],"HIDE","SHOW")</f>
        <v>SHOW</v>
      </c>
      <c r="H1621" s="69"/>
      <c r="I1621" s="70"/>
      <c r="J1621" s="70"/>
      <c r="K1621" s="34" t="s">
        <v>65</v>
      </c>
      <c r="L1621" s="77">
        <v>1621</v>
      </c>
      <c r="M1621" s="77"/>
      <c r="N1621" s="72"/>
      <c r="O1621" s="79" t="s">
        <v>1647</v>
      </c>
      <c r="P1621" s="81">
        <v>42854.568113425928</v>
      </c>
      <c r="Q1621" s="79" t="s">
        <v>2639</v>
      </c>
      <c r="R1621" s="79"/>
      <c r="S1621" s="79"/>
      <c r="T1621" s="79"/>
      <c r="U1621" s="79"/>
      <c r="V1621" s="82" t="s">
        <v>5530</v>
      </c>
      <c r="W1621" s="81">
        <v>42854.568113425928</v>
      </c>
      <c r="X1621" s="82" t="s">
        <v>7175</v>
      </c>
      <c r="Y1621" s="79"/>
      <c r="Z1621" s="79"/>
      <c r="AA1621" s="83" t="s">
        <v>9222</v>
      </c>
      <c r="AB1621" s="79"/>
      <c r="AC1621" s="79" t="b">
        <v>0</v>
      </c>
      <c r="AD1621" s="79">
        <v>0</v>
      </c>
      <c r="AE1621" s="83" t="s">
        <v>9949</v>
      </c>
      <c r="AF1621" s="79" t="b">
        <v>0</v>
      </c>
      <c r="AG1621" s="79" t="s">
        <v>9963</v>
      </c>
      <c r="AH1621" s="79"/>
      <c r="AI1621" s="83" t="s">
        <v>9915</v>
      </c>
      <c r="AJ1621" s="79" t="b">
        <v>0</v>
      </c>
      <c r="AK1621" s="79">
        <v>0</v>
      </c>
      <c r="AL1621" s="83" t="s">
        <v>9915</v>
      </c>
      <c r="AM1621" s="79" t="s">
        <v>9991</v>
      </c>
      <c r="AN1621" s="79" t="b">
        <v>0</v>
      </c>
      <c r="AO1621" s="83" t="s">
        <v>9222</v>
      </c>
      <c r="AP1621" s="79" t="s">
        <v>179</v>
      </c>
      <c r="AQ1621" s="79">
        <v>0</v>
      </c>
      <c r="AR1621" s="79">
        <v>0</v>
      </c>
      <c r="AS1621" s="79"/>
      <c r="AT1621" s="79"/>
      <c r="AU1621" s="79"/>
      <c r="AV1621" s="79"/>
      <c r="AW1621" s="79"/>
      <c r="AX1621" s="79"/>
      <c r="AY1621" s="79"/>
      <c r="AZ1621" s="79"/>
      <c r="BA1621">
        <v>1</v>
      </c>
      <c r="BB1621">
        <v>0</v>
      </c>
      <c r="BC1621" s="79" t="str">
        <f>IF(Edges[[#This Row],[Sentiment]]=0,"NEUTRAL",IF(Edges[[#This Row],[Sentiment]]=1,"POSITIVE",IF(Edges[[#This Row],[Sentiment]]=-1,"NEGATIVE")))</f>
        <v>NEUTRAL</v>
      </c>
      <c r="BD1621" s="79" t="str">
        <f>IF(Edges[[#This Row],[Vertex 1]]=Edges[[#This Row],[Vertex 2]],"HIDE","SHOW")</f>
        <v>SHOW</v>
      </c>
      <c r="BE1621" s="78" t="str">
        <f>REPLACE(INDEX(GroupVertices[Group], MATCH(Edges[[#This Row],[Vertex 1]],GroupVertices[Vertex],0)),1,1,"")</f>
        <v>EUTRAL</v>
      </c>
      <c r="BF1621" s="78" t="str">
        <f>REPLACE(INDEX(GroupVertices[Group], MATCH(Edges[[#This Row],[Vertex 2]],GroupVertices[Vertex],0)),1,1,"")</f>
        <v>EUTRAL</v>
      </c>
    </row>
    <row r="1622" spans="1:58" hidden="1" x14ac:dyDescent="0.25">
      <c r="A1622" s="64" t="s">
        <v>1244</v>
      </c>
      <c r="B1622" s="64" t="s">
        <v>1244</v>
      </c>
      <c r="C1622" s="65"/>
      <c r="D1622" s="66"/>
      <c r="E1622" s="67"/>
      <c r="F1622" s="68"/>
      <c r="G1622" s="65" t="str">
        <f>IF(Edges[[#This Row],[Vertex 1]]=Edges[[#This Row],[Vertex 2]],"HIDE","SHOW")</f>
        <v>HIDE</v>
      </c>
      <c r="H1622" s="69"/>
      <c r="I1622" s="70"/>
      <c r="J1622" s="70"/>
      <c r="K1622" s="34"/>
      <c r="L1622" s="77"/>
      <c r="M1622" s="77"/>
      <c r="N1622" s="72"/>
      <c r="O1622" s="79" t="s">
        <v>179</v>
      </c>
      <c r="P1622" s="81">
        <v>42854.573101851849</v>
      </c>
      <c r="Q1622" s="79" t="s">
        <v>2640</v>
      </c>
      <c r="R1622" s="82" t="s">
        <v>3742</v>
      </c>
      <c r="S1622" s="79" t="s">
        <v>4216</v>
      </c>
      <c r="T1622" s="79"/>
      <c r="U1622" s="79"/>
      <c r="V1622" s="82" t="s">
        <v>5531</v>
      </c>
      <c r="W1622" s="81">
        <v>42854.573101851849</v>
      </c>
      <c r="X1622" s="82" t="s">
        <v>7176</v>
      </c>
      <c r="Y1622" s="79"/>
      <c r="Z1622" s="79"/>
      <c r="AA1622" s="83" t="s">
        <v>9223</v>
      </c>
      <c r="AB1622" s="79"/>
      <c r="AC1622" s="79" t="b">
        <v>0</v>
      </c>
      <c r="AD1622" s="79">
        <v>0</v>
      </c>
      <c r="AE1622" s="83" t="s">
        <v>9915</v>
      </c>
      <c r="AF1622" s="79" t="b">
        <v>0</v>
      </c>
      <c r="AG1622" s="79" t="s">
        <v>9963</v>
      </c>
      <c r="AH1622" s="79"/>
      <c r="AI1622" s="83" t="s">
        <v>9915</v>
      </c>
      <c r="AJ1622" s="79" t="b">
        <v>0</v>
      </c>
      <c r="AK1622" s="79">
        <v>0</v>
      </c>
      <c r="AL1622" s="83" t="s">
        <v>9915</v>
      </c>
      <c r="AM1622" s="79" t="s">
        <v>9993</v>
      </c>
      <c r="AN1622" s="79" t="b">
        <v>0</v>
      </c>
      <c r="AO1622" s="83" t="s">
        <v>9223</v>
      </c>
      <c r="AP1622" s="79" t="s">
        <v>179</v>
      </c>
      <c r="AQ1622" s="79">
        <v>0</v>
      </c>
      <c r="AR1622" s="79">
        <v>0</v>
      </c>
      <c r="AS1622" s="79"/>
      <c r="AT1622" s="79"/>
      <c r="AU1622" s="79"/>
      <c r="AV1622" s="79"/>
      <c r="AW1622" s="79"/>
      <c r="AX1622" s="79"/>
      <c r="AY1622" s="79"/>
      <c r="AZ1622" s="79"/>
      <c r="BA1622">
        <v>1</v>
      </c>
      <c r="BB1622">
        <v>0</v>
      </c>
      <c r="BC1622" s="79" t="str">
        <f>IF(Edges[[#This Row],[Sentiment]]=0,"NEUTRAL",IF(Edges[[#This Row],[Sentiment]]=1,"POSITIVE",IF(Edges[[#This Row],[Sentiment]]=-1,"NEGATIVE")))</f>
        <v>NEUTRAL</v>
      </c>
      <c r="BD1622" s="79" t="str">
        <f>IF(Edges[[#This Row],[Vertex 1]]=Edges[[#This Row],[Vertex 2]],"HIDE","SHOW")</f>
        <v>HIDE</v>
      </c>
      <c r="BE1622" s="124" t="e">
        <f>REPLACE(INDEX(GroupVertices[Group], MATCH(Edges[[#This Row],[Vertex 1]],GroupVertices[Vertex],0)),1,1,"")</f>
        <v>#N/A</v>
      </c>
      <c r="BF1622" s="124" t="e">
        <f>REPLACE(INDEX(GroupVertices[Group], MATCH(Edges[[#This Row],[Vertex 2]],GroupVertices[Vertex],0)),1,1,"")</f>
        <v>#N/A</v>
      </c>
    </row>
    <row r="1623" spans="1:58" hidden="1" x14ac:dyDescent="0.25">
      <c r="A1623" s="64" t="s">
        <v>1245</v>
      </c>
      <c r="B1623" s="64" t="s">
        <v>1245</v>
      </c>
      <c r="C1623" s="65"/>
      <c r="D1623" s="66"/>
      <c r="E1623" s="67"/>
      <c r="F1623" s="68"/>
      <c r="G1623" s="65" t="str">
        <f>IF(Edges[[#This Row],[Vertex 1]]=Edges[[#This Row],[Vertex 2]],"HIDE","SHOW")</f>
        <v>HIDE</v>
      </c>
      <c r="H1623" s="69"/>
      <c r="I1623" s="70"/>
      <c r="J1623" s="70"/>
      <c r="K1623" s="34"/>
      <c r="L1623" s="77"/>
      <c r="M1623" s="77"/>
      <c r="N1623" s="72"/>
      <c r="O1623" s="79" t="s">
        <v>179</v>
      </c>
      <c r="P1623" s="81">
        <v>42854.573657407411</v>
      </c>
      <c r="Q1623" s="82" t="s">
        <v>2641</v>
      </c>
      <c r="R1623" s="82" t="s">
        <v>3743</v>
      </c>
      <c r="S1623" s="79" t="s">
        <v>4142</v>
      </c>
      <c r="T1623" s="79"/>
      <c r="U1623" s="79"/>
      <c r="V1623" s="82" t="s">
        <v>5532</v>
      </c>
      <c r="W1623" s="81">
        <v>42854.573657407411</v>
      </c>
      <c r="X1623" s="82" t="s">
        <v>7177</v>
      </c>
      <c r="Y1623" s="79"/>
      <c r="Z1623" s="79"/>
      <c r="AA1623" s="83" t="s">
        <v>9224</v>
      </c>
      <c r="AB1623" s="79"/>
      <c r="AC1623" s="79" t="b">
        <v>0</v>
      </c>
      <c r="AD1623" s="79">
        <v>0</v>
      </c>
      <c r="AE1623" s="83" t="s">
        <v>9915</v>
      </c>
      <c r="AF1623" s="79" t="b">
        <v>0</v>
      </c>
      <c r="AG1623" s="79" t="s">
        <v>9965</v>
      </c>
      <c r="AH1623" s="79"/>
      <c r="AI1623" s="83" t="s">
        <v>9915</v>
      </c>
      <c r="AJ1623" s="79" t="b">
        <v>0</v>
      </c>
      <c r="AK1623" s="79">
        <v>0</v>
      </c>
      <c r="AL1623" s="83" t="s">
        <v>9915</v>
      </c>
      <c r="AM1623" s="79" t="s">
        <v>9991</v>
      </c>
      <c r="AN1623" s="79" t="b">
        <v>0</v>
      </c>
      <c r="AO1623" s="83" t="s">
        <v>9224</v>
      </c>
      <c r="AP1623" s="79" t="s">
        <v>179</v>
      </c>
      <c r="AQ1623" s="79">
        <v>0</v>
      </c>
      <c r="AR1623" s="79">
        <v>0</v>
      </c>
      <c r="AS1623" s="79"/>
      <c r="AT1623" s="79"/>
      <c r="AU1623" s="79"/>
      <c r="AV1623" s="79"/>
      <c r="AW1623" s="79"/>
      <c r="AX1623" s="79"/>
      <c r="AY1623" s="79"/>
      <c r="AZ1623" s="79"/>
      <c r="BA1623">
        <v>1</v>
      </c>
      <c r="BB1623">
        <v>0</v>
      </c>
      <c r="BC1623" s="79" t="str">
        <f>IF(Edges[[#This Row],[Sentiment]]=0,"NEUTRAL",IF(Edges[[#This Row],[Sentiment]]=1,"POSITIVE",IF(Edges[[#This Row],[Sentiment]]=-1,"NEGATIVE")))</f>
        <v>NEUTRAL</v>
      </c>
      <c r="BD1623" s="79" t="str">
        <f>IF(Edges[[#This Row],[Vertex 1]]=Edges[[#This Row],[Vertex 2]],"HIDE","SHOW")</f>
        <v>HIDE</v>
      </c>
      <c r="BE1623" s="124" t="e">
        <f>REPLACE(INDEX(GroupVertices[Group], MATCH(Edges[[#This Row],[Vertex 1]],GroupVertices[Vertex],0)),1,1,"")</f>
        <v>#N/A</v>
      </c>
      <c r="BF1623" s="124" t="e">
        <f>REPLACE(INDEX(GroupVertices[Group], MATCH(Edges[[#This Row],[Vertex 2]],GroupVertices[Vertex],0)),1,1,"")</f>
        <v>#N/A</v>
      </c>
    </row>
    <row r="1624" spans="1:58" x14ac:dyDescent="0.25">
      <c r="A1624" s="64" t="s">
        <v>1246</v>
      </c>
      <c r="B1624" s="64" t="s">
        <v>1549</v>
      </c>
      <c r="C1624" s="65"/>
      <c r="D1624" s="66"/>
      <c r="E1624" s="67"/>
      <c r="F1624" s="68"/>
      <c r="G1624" s="65" t="str">
        <f>IF(Edges[[#This Row],[Vertex 1]]=Edges[[#This Row],[Vertex 2]],"HIDE","SHOW")</f>
        <v>SHOW</v>
      </c>
      <c r="H1624" s="69"/>
      <c r="I1624" s="70"/>
      <c r="J1624" s="70"/>
      <c r="K1624" s="34" t="s">
        <v>65</v>
      </c>
      <c r="L1624" s="77">
        <v>1624</v>
      </c>
      <c r="M1624" s="77"/>
      <c r="N1624" s="72"/>
      <c r="O1624" s="79" t="s">
        <v>1646</v>
      </c>
      <c r="P1624" s="81">
        <v>42854.575520833336</v>
      </c>
      <c r="Q1624" s="79" t="s">
        <v>2642</v>
      </c>
      <c r="R1624" s="82" t="s">
        <v>3744</v>
      </c>
      <c r="S1624" s="79" t="s">
        <v>4027</v>
      </c>
      <c r="T1624" s="79"/>
      <c r="U1624" s="79"/>
      <c r="V1624" s="82" t="s">
        <v>5533</v>
      </c>
      <c r="W1624" s="81">
        <v>42854.575520833336</v>
      </c>
      <c r="X1624" s="82" t="s">
        <v>7178</v>
      </c>
      <c r="Y1624" s="79"/>
      <c r="Z1624" s="79"/>
      <c r="AA1624" s="83" t="s">
        <v>9225</v>
      </c>
      <c r="AB1624" s="79"/>
      <c r="AC1624" s="79" t="b">
        <v>0</v>
      </c>
      <c r="AD1624" s="79">
        <v>0</v>
      </c>
      <c r="AE1624" s="83" t="s">
        <v>9915</v>
      </c>
      <c r="AF1624" s="79" t="b">
        <v>0</v>
      </c>
      <c r="AG1624" s="79" t="s">
        <v>9963</v>
      </c>
      <c r="AH1624" s="79"/>
      <c r="AI1624" s="83" t="s">
        <v>9915</v>
      </c>
      <c r="AJ1624" s="79" t="b">
        <v>0</v>
      </c>
      <c r="AK1624" s="79">
        <v>0</v>
      </c>
      <c r="AL1624" s="83" t="s">
        <v>9915</v>
      </c>
      <c r="AM1624" s="79" t="s">
        <v>10000</v>
      </c>
      <c r="AN1624" s="79" t="b">
        <v>0</v>
      </c>
      <c r="AO1624" s="83" t="s">
        <v>9225</v>
      </c>
      <c r="AP1624" s="79" t="s">
        <v>179</v>
      </c>
      <c r="AQ1624" s="79">
        <v>0</v>
      </c>
      <c r="AR1624" s="79">
        <v>0</v>
      </c>
      <c r="AS1624" s="79"/>
      <c r="AT1624" s="79"/>
      <c r="AU1624" s="79"/>
      <c r="AV1624" s="79"/>
      <c r="AW1624" s="79"/>
      <c r="AX1624" s="79"/>
      <c r="AY1624" s="79"/>
      <c r="AZ1624" s="79"/>
      <c r="BA1624">
        <v>2</v>
      </c>
      <c r="BB1624">
        <v>0</v>
      </c>
      <c r="BC1624" s="79" t="str">
        <f>IF(Edges[[#This Row],[Sentiment]]=0,"NEUTRAL",IF(Edges[[#This Row],[Sentiment]]=1,"POSITIVE",IF(Edges[[#This Row],[Sentiment]]=-1,"NEGATIVE")))</f>
        <v>NEUTRAL</v>
      </c>
      <c r="BD1624" s="79" t="str">
        <f>IF(Edges[[#This Row],[Vertex 1]]=Edges[[#This Row],[Vertex 2]],"HIDE","SHOW")</f>
        <v>SHOW</v>
      </c>
      <c r="BE1624" s="78" t="str">
        <f>REPLACE(INDEX(GroupVertices[Group], MATCH(Edges[[#This Row],[Vertex 1]],GroupVertices[Vertex],0)),1,1,"")</f>
        <v>EUTRAL</v>
      </c>
      <c r="BF1624" s="78" t="str">
        <f>REPLACE(INDEX(GroupVertices[Group], MATCH(Edges[[#This Row],[Vertex 2]],GroupVertices[Vertex],0)),1,1,"")</f>
        <v>eneral</v>
      </c>
    </row>
    <row r="1625" spans="1:58" x14ac:dyDescent="0.25">
      <c r="A1625" s="64" t="s">
        <v>1246</v>
      </c>
      <c r="B1625" s="64" t="s">
        <v>1549</v>
      </c>
      <c r="C1625" s="65"/>
      <c r="D1625" s="66"/>
      <c r="E1625" s="67"/>
      <c r="F1625" s="68"/>
      <c r="G1625" s="65" t="str">
        <f>IF(Edges[[#This Row],[Vertex 1]]=Edges[[#This Row],[Vertex 2]],"HIDE","SHOW")</f>
        <v>SHOW</v>
      </c>
      <c r="H1625" s="69"/>
      <c r="I1625" s="70"/>
      <c r="J1625" s="70"/>
      <c r="K1625" s="34" t="s">
        <v>65</v>
      </c>
      <c r="L1625" s="77">
        <v>1625</v>
      </c>
      <c r="M1625" s="77"/>
      <c r="N1625" s="72"/>
      <c r="O1625" s="79" t="s">
        <v>1646</v>
      </c>
      <c r="P1625" s="81">
        <v>42854.575532407405</v>
      </c>
      <c r="Q1625" s="79" t="s">
        <v>2643</v>
      </c>
      <c r="R1625" s="82" t="s">
        <v>3744</v>
      </c>
      <c r="S1625" s="79" t="s">
        <v>4027</v>
      </c>
      <c r="T1625" s="79"/>
      <c r="U1625" s="79"/>
      <c r="V1625" s="82" t="s">
        <v>5533</v>
      </c>
      <c r="W1625" s="81">
        <v>42854.575532407405</v>
      </c>
      <c r="X1625" s="82" t="s">
        <v>7179</v>
      </c>
      <c r="Y1625" s="79"/>
      <c r="Z1625" s="79"/>
      <c r="AA1625" s="83" t="s">
        <v>9226</v>
      </c>
      <c r="AB1625" s="79"/>
      <c r="AC1625" s="79" t="b">
        <v>0</v>
      </c>
      <c r="AD1625" s="79">
        <v>0</v>
      </c>
      <c r="AE1625" s="83" t="s">
        <v>9915</v>
      </c>
      <c r="AF1625" s="79" t="b">
        <v>0</v>
      </c>
      <c r="AG1625" s="79" t="s">
        <v>9963</v>
      </c>
      <c r="AH1625" s="79"/>
      <c r="AI1625" s="83" t="s">
        <v>9915</v>
      </c>
      <c r="AJ1625" s="79" t="b">
        <v>0</v>
      </c>
      <c r="AK1625" s="79">
        <v>0</v>
      </c>
      <c r="AL1625" s="83" t="s">
        <v>9915</v>
      </c>
      <c r="AM1625" s="79" t="s">
        <v>10000</v>
      </c>
      <c r="AN1625" s="79" t="b">
        <v>0</v>
      </c>
      <c r="AO1625" s="83" t="s">
        <v>9226</v>
      </c>
      <c r="AP1625" s="79" t="s">
        <v>179</v>
      </c>
      <c r="AQ1625" s="79">
        <v>0</v>
      </c>
      <c r="AR1625" s="79">
        <v>0</v>
      </c>
      <c r="AS1625" s="79"/>
      <c r="AT1625" s="79"/>
      <c r="AU1625" s="79"/>
      <c r="AV1625" s="79"/>
      <c r="AW1625" s="79"/>
      <c r="AX1625" s="79"/>
      <c r="AY1625" s="79"/>
      <c r="AZ1625" s="79"/>
      <c r="BA1625">
        <v>2</v>
      </c>
      <c r="BB1625">
        <v>0</v>
      </c>
      <c r="BC1625" s="79" t="str">
        <f>IF(Edges[[#This Row],[Sentiment]]=0,"NEUTRAL",IF(Edges[[#This Row],[Sentiment]]=1,"POSITIVE",IF(Edges[[#This Row],[Sentiment]]=-1,"NEGATIVE")))</f>
        <v>NEUTRAL</v>
      </c>
      <c r="BD1625" s="79" t="str">
        <f>IF(Edges[[#This Row],[Vertex 1]]=Edges[[#This Row],[Vertex 2]],"HIDE","SHOW")</f>
        <v>SHOW</v>
      </c>
      <c r="BE1625" s="78" t="str">
        <f>REPLACE(INDEX(GroupVertices[Group], MATCH(Edges[[#This Row],[Vertex 1]],GroupVertices[Vertex],0)),1,1,"")</f>
        <v>EUTRAL</v>
      </c>
      <c r="BF1625" s="78" t="str">
        <f>REPLACE(INDEX(GroupVertices[Group], MATCH(Edges[[#This Row],[Vertex 2]],GroupVertices[Vertex],0)),1,1,"")</f>
        <v>eneral</v>
      </c>
    </row>
    <row r="1626" spans="1:58" hidden="1" x14ac:dyDescent="0.25">
      <c r="A1626" s="64" t="s">
        <v>1247</v>
      </c>
      <c r="B1626" s="64" t="s">
        <v>1247</v>
      </c>
      <c r="C1626" s="65"/>
      <c r="D1626" s="66"/>
      <c r="E1626" s="67"/>
      <c r="F1626" s="68"/>
      <c r="G1626" s="65" t="str">
        <f>IF(Edges[[#This Row],[Vertex 1]]=Edges[[#This Row],[Vertex 2]],"HIDE","SHOW")</f>
        <v>HIDE</v>
      </c>
      <c r="H1626" s="69"/>
      <c r="I1626" s="70"/>
      <c r="J1626" s="70"/>
      <c r="K1626" s="34"/>
      <c r="L1626" s="77"/>
      <c r="M1626" s="77"/>
      <c r="N1626" s="72"/>
      <c r="O1626" s="79" t="s">
        <v>179</v>
      </c>
      <c r="P1626" s="81">
        <v>42854.577615740738</v>
      </c>
      <c r="Q1626" s="79" t="s">
        <v>2644</v>
      </c>
      <c r="R1626" s="82" t="s">
        <v>3745</v>
      </c>
      <c r="S1626" s="79" t="s">
        <v>4217</v>
      </c>
      <c r="T1626" s="79"/>
      <c r="U1626" s="82" t="s">
        <v>4672</v>
      </c>
      <c r="V1626" s="82" t="s">
        <v>4672</v>
      </c>
      <c r="W1626" s="81">
        <v>42854.577615740738</v>
      </c>
      <c r="X1626" s="82" t="s">
        <v>7180</v>
      </c>
      <c r="Y1626" s="79"/>
      <c r="Z1626" s="79"/>
      <c r="AA1626" s="83" t="s">
        <v>9227</v>
      </c>
      <c r="AB1626" s="79"/>
      <c r="AC1626" s="79" t="b">
        <v>0</v>
      </c>
      <c r="AD1626" s="79">
        <v>0</v>
      </c>
      <c r="AE1626" s="83" t="s">
        <v>9915</v>
      </c>
      <c r="AF1626" s="79" t="b">
        <v>0</v>
      </c>
      <c r="AG1626" s="79" t="s">
        <v>9963</v>
      </c>
      <c r="AH1626" s="79"/>
      <c r="AI1626" s="83" t="s">
        <v>9915</v>
      </c>
      <c r="AJ1626" s="79" t="b">
        <v>0</v>
      </c>
      <c r="AK1626" s="79">
        <v>0</v>
      </c>
      <c r="AL1626" s="83" t="s">
        <v>9915</v>
      </c>
      <c r="AM1626" s="79" t="s">
        <v>10005</v>
      </c>
      <c r="AN1626" s="79" t="b">
        <v>0</v>
      </c>
      <c r="AO1626" s="83" t="s">
        <v>9227</v>
      </c>
      <c r="AP1626" s="79" t="s">
        <v>179</v>
      </c>
      <c r="AQ1626" s="79">
        <v>0</v>
      </c>
      <c r="AR1626" s="79">
        <v>0</v>
      </c>
      <c r="AS1626" s="79"/>
      <c r="AT1626" s="79"/>
      <c r="AU1626" s="79"/>
      <c r="AV1626" s="79"/>
      <c r="AW1626" s="79"/>
      <c r="AX1626" s="79"/>
      <c r="AY1626" s="79"/>
      <c r="AZ1626" s="79"/>
      <c r="BA1626">
        <v>1</v>
      </c>
      <c r="BB1626">
        <v>0</v>
      </c>
      <c r="BC1626" s="79" t="str">
        <f>IF(Edges[[#This Row],[Sentiment]]=0,"NEUTRAL",IF(Edges[[#This Row],[Sentiment]]=1,"POSITIVE",IF(Edges[[#This Row],[Sentiment]]=-1,"NEGATIVE")))</f>
        <v>NEUTRAL</v>
      </c>
      <c r="BD1626" s="79" t="str">
        <f>IF(Edges[[#This Row],[Vertex 1]]=Edges[[#This Row],[Vertex 2]],"HIDE","SHOW")</f>
        <v>HIDE</v>
      </c>
      <c r="BE1626" s="124" t="e">
        <f>REPLACE(INDEX(GroupVertices[Group], MATCH(Edges[[#This Row],[Vertex 1]],GroupVertices[Vertex],0)),1,1,"")</f>
        <v>#N/A</v>
      </c>
      <c r="BF1626" s="124" t="e">
        <f>REPLACE(INDEX(GroupVertices[Group], MATCH(Edges[[#This Row],[Vertex 2]],GroupVertices[Vertex],0)),1,1,"")</f>
        <v>#N/A</v>
      </c>
    </row>
    <row r="1627" spans="1:58" x14ac:dyDescent="0.25">
      <c r="A1627" s="64" t="s">
        <v>1248</v>
      </c>
      <c r="B1627" s="64" t="s">
        <v>1387</v>
      </c>
      <c r="C1627" s="65"/>
      <c r="D1627" s="66"/>
      <c r="E1627" s="67"/>
      <c r="F1627" s="68"/>
      <c r="G1627" s="65" t="str">
        <f>IF(Edges[[#This Row],[Vertex 1]]=Edges[[#This Row],[Vertex 2]],"HIDE","SHOW")</f>
        <v>SHOW</v>
      </c>
      <c r="H1627" s="69"/>
      <c r="I1627" s="70"/>
      <c r="J1627" s="70"/>
      <c r="K1627" s="34" t="s">
        <v>65</v>
      </c>
      <c r="L1627" s="77">
        <v>1627</v>
      </c>
      <c r="M1627" s="77"/>
      <c r="N1627" s="72"/>
      <c r="O1627" s="79" t="s">
        <v>1646</v>
      </c>
      <c r="P1627" s="81">
        <v>42854.583321759259</v>
      </c>
      <c r="Q1627" s="79" t="s">
        <v>18360</v>
      </c>
      <c r="R1627" s="79"/>
      <c r="S1627" s="79"/>
      <c r="T1627" s="79" t="s">
        <v>4263</v>
      </c>
      <c r="U1627" s="79"/>
      <c r="V1627" s="82" t="s">
        <v>5534</v>
      </c>
      <c r="W1627" s="81">
        <v>42854.583321759259</v>
      </c>
      <c r="X1627" s="82" t="s">
        <v>7181</v>
      </c>
      <c r="Y1627" s="79"/>
      <c r="Z1627" s="79"/>
      <c r="AA1627" s="83" t="s">
        <v>9228</v>
      </c>
      <c r="AB1627" s="79"/>
      <c r="AC1627" s="79" t="b">
        <v>0</v>
      </c>
      <c r="AD1627" s="79">
        <v>0</v>
      </c>
      <c r="AE1627" s="83" t="s">
        <v>9915</v>
      </c>
      <c r="AF1627" s="79" t="b">
        <v>0</v>
      </c>
      <c r="AG1627" s="79" t="s">
        <v>9963</v>
      </c>
      <c r="AH1627" s="79"/>
      <c r="AI1627" s="83" t="s">
        <v>9915</v>
      </c>
      <c r="AJ1627" s="79" t="b">
        <v>0</v>
      </c>
      <c r="AK1627" s="79">
        <v>36</v>
      </c>
      <c r="AL1627" s="83" t="s">
        <v>9466</v>
      </c>
      <c r="AM1627" s="79" t="s">
        <v>9991</v>
      </c>
      <c r="AN1627" s="79" t="b">
        <v>0</v>
      </c>
      <c r="AO1627" s="83" t="s">
        <v>9466</v>
      </c>
      <c r="AP1627" s="79" t="s">
        <v>179</v>
      </c>
      <c r="AQ1627" s="79">
        <v>0</v>
      </c>
      <c r="AR1627" s="79">
        <v>0</v>
      </c>
      <c r="AS1627" s="79"/>
      <c r="AT1627" s="79"/>
      <c r="AU1627" s="79"/>
      <c r="AV1627" s="79"/>
      <c r="AW1627" s="79"/>
      <c r="AX1627" s="79"/>
      <c r="AY1627" s="79"/>
      <c r="AZ1627" s="79"/>
      <c r="BA1627">
        <v>2</v>
      </c>
      <c r="BB1627">
        <v>0</v>
      </c>
      <c r="BC1627" s="79" t="str">
        <f>IF(Edges[[#This Row],[Sentiment]]=0,"NEUTRAL",IF(Edges[[#This Row],[Sentiment]]=1,"POSITIVE",IF(Edges[[#This Row],[Sentiment]]=-1,"NEGATIVE")))</f>
        <v>NEUTRAL</v>
      </c>
      <c r="BD1627" s="79" t="str">
        <f>IF(Edges[[#This Row],[Vertex 1]]=Edges[[#This Row],[Vertex 2]],"HIDE","SHOW")</f>
        <v>SHOW</v>
      </c>
      <c r="BE1627" s="78" t="str">
        <f>REPLACE(INDEX(GroupVertices[Group], MATCH(Edges[[#This Row],[Vertex 1]],GroupVertices[Vertex],0)),1,1,"")</f>
        <v>EUTRAL</v>
      </c>
      <c r="BF1627" s="78" t="str">
        <f>REPLACE(INDEX(GroupVertices[Group], MATCH(Edges[[#This Row],[Vertex 2]],GroupVertices[Vertex],0)),1,1,"")</f>
        <v>EUTRAL</v>
      </c>
    </row>
    <row r="1628" spans="1:58" x14ac:dyDescent="0.25">
      <c r="A1628" s="64" t="s">
        <v>1248</v>
      </c>
      <c r="B1628" s="64" t="s">
        <v>1387</v>
      </c>
      <c r="C1628" s="65"/>
      <c r="D1628" s="66"/>
      <c r="E1628" s="67"/>
      <c r="F1628" s="68"/>
      <c r="G1628" s="65" t="str">
        <f>IF(Edges[[#This Row],[Vertex 1]]=Edges[[#This Row],[Vertex 2]],"HIDE","SHOW")</f>
        <v>SHOW</v>
      </c>
      <c r="H1628" s="69"/>
      <c r="I1628" s="70"/>
      <c r="J1628" s="70"/>
      <c r="K1628" s="34" t="s">
        <v>65</v>
      </c>
      <c r="L1628" s="77">
        <v>1628</v>
      </c>
      <c r="M1628" s="77"/>
      <c r="N1628" s="72"/>
      <c r="O1628" s="79" t="s">
        <v>1646</v>
      </c>
      <c r="P1628" s="81">
        <v>42854.583564814813</v>
      </c>
      <c r="Q1628" s="79" t="s">
        <v>1649</v>
      </c>
      <c r="R1628" s="79"/>
      <c r="S1628" s="79"/>
      <c r="T1628" s="79" t="s">
        <v>4259</v>
      </c>
      <c r="U1628" s="79"/>
      <c r="V1628" s="82" t="s">
        <v>5534</v>
      </c>
      <c r="W1628" s="81">
        <v>42854.583564814813</v>
      </c>
      <c r="X1628" s="82" t="s">
        <v>7182</v>
      </c>
      <c r="Y1628" s="79"/>
      <c r="Z1628" s="79"/>
      <c r="AA1628" s="83" t="s">
        <v>9229</v>
      </c>
      <c r="AB1628" s="79"/>
      <c r="AC1628" s="79" t="b">
        <v>0</v>
      </c>
      <c r="AD1628" s="79">
        <v>0</v>
      </c>
      <c r="AE1628" s="83" t="s">
        <v>9915</v>
      </c>
      <c r="AF1628" s="79" t="b">
        <v>0</v>
      </c>
      <c r="AG1628" s="79" t="s">
        <v>9964</v>
      </c>
      <c r="AH1628" s="79"/>
      <c r="AI1628" s="83" t="s">
        <v>9915</v>
      </c>
      <c r="AJ1628" s="79" t="b">
        <v>0</v>
      </c>
      <c r="AK1628" s="79">
        <v>23</v>
      </c>
      <c r="AL1628" s="83" t="s">
        <v>9467</v>
      </c>
      <c r="AM1628" s="79" t="s">
        <v>9991</v>
      </c>
      <c r="AN1628" s="79" t="b">
        <v>0</v>
      </c>
      <c r="AO1628" s="83" t="s">
        <v>9467</v>
      </c>
      <c r="AP1628" s="79" t="s">
        <v>179</v>
      </c>
      <c r="AQ1628" s="79">
        <v>0</v>
      </c>
      <c r="AR1628" s="79">
        <v>0</v>
      </c>
      <c r="AS1628" s="79"/>
      <c r="AT1628" s="79"/>
      <c r="AU1628" s="79"/>
      <c r="AV1628" s="79"/>
      <c r="AW1628" s="79"/>
      <c r="AX1628" s="79"/>
      <c r="AY1628" s="79"/>
      <c r="AZ1628" s="79"/>
      <c r="BA1628">
        <v>2</v>
      </c>
      <c r="BB1628">
        <v>0</v>
      </c>
      <c r="BC1628" s="79" t="str">
        <f>IF(Edges[[#This Row],[Sentiment]]=0,"NEUTRAL",IF(Edges[[#This Row],[Sentiment]]=1,"POSITIVE",IF(Edges[[#This Row],[Sentiment]]=-1,"NEGATIVE")))</f>
        <v>NEUTRAL</v>
      </c>
      <c r="BD1628" s="79" t="str">
        <f>IF(Edges[[#This Row],[Vertex 1]]=Edges[[#This Row],[Vertex 2]],"HIDE","SHOW")</f>
        <v>SHOW</v>
      </c>
      <c r="BE1628" s="78" t="str">
        <f>REPLACE(INDEX(GroupVertices[Group], MATCH(Edges[[#This Row],[Vertex 1]],GroupVertices[Vertex],0)),1,1,"")</f>
        <v>EUTRAL</v>
      </c>
      <c r="BF1628" s="78" t="str">
        <f>REPLACE(INDEX(GroupVertices[Group], MATCH(Edges[[#This Row],[Vertex 2]],GroupVertices[Vertex],0)),1,1,"")</f>
        <v>EUTRAL</v>
      </c>
    </row>
    <row r="1629" spans="1:58" x14ac:dyDescent="0.25">
      <c r="A1629" s="64" t="s">
        <v>1249</v>
      </c>
      <c r="B1629" s="64" t="s">
        <v>1549</v>
      </c>
      <c r="C1629" s="65"/>
      <c r="D1629" s="66"/>
      <c r="E1629" s="67"/>
      <c r="F1629" s="68"/>
      <c r="G1629" s="65" t="str">
        <f>IF(Edges[[#This Row],[Vertex 1]]=Edges[[#This Row],[Vertex 2]],"HIDE","SHOW")</f>
        <v>SHOW</v>
      </c>
      <c r="H1629" s="69"/>
      <c r="I1629" s="70"/>
      <c r="J1629" s="70"/>
      <c r="K1629" s="34" t="s">
        <v>65</v>
      </c>
      <c r="L1629" s="77">
        <v>1629</v>
      </c>
      <c r="M1629" s="77"/>
      <c r="N1629" s="72"/>
      <c r="O1629" s="79" t="s">
        <v>1646</v>
      </c>
      <c r="P1629" s="81">
        <v>42854.596122685187</v>
      </c>
      <c r="Q1629" s="79" t="s">
        <v>2645</v>
      </c>
      <c r="R1629" s="82" t="s">
        <v>3746</v>
      </c>
      <c r="S1629" s="79" t="s">
        <v>4027</v>
      </c>
      <c r="T1629" s="79"/>
      <c r="U1629" s="79"/>
      <c r="V1629" s="82" t="s">
        <v>5535</v>
      </c>
      <c r="W1629" s="81">
        <v>42854.596122685187</v>
      </c>
      <c r="X1629" s="82" t="s">
        <v>7183</v>
      </c>
      <c r="Y1629" s="79"/>
      <c r="Z1629" s="79"/>
      <c r="AA1629" s="83" t="s">
        <v>9230</v>
      </c>
      <c r="AB1629" s="79"/>
      <c r="AC1629" s="79" t="b">
        <v>0</v>
      </c>
      <c r="AD1629" s="79">
        <v>0</v>
      </c>
      <c r="AE1629" s="83" t="s">
        <v>9915</v>
      </c>
      <c r="AF1629" s="79" t="b">
        <v>0</v>
      </c>
      <c r="AG1629" s="79" t="s">
        <v>9963</v>
      </c>
      <c r="AH1629" s="79"/>
      <c r="AI1629" s="83" t="s">
        <v>9915</v>
      </c>
      <c r="AJ1629" s="79" t="b">
        <v>0</v>
      </c>
      <c r="AK1629" s="79">
        <v>0</v>
      </c>
      <c r="AL1629" s="83" t="s">
        <v>9915</v>
      </c>
      <c r="AM1629" s="79" t="s">
        <v>10000</v>
      </c>
      <c r="AN1629" s="79" t="b">
        <v>0</v>
      </c>
      <c r="AO1629" s="83" t="s">
        <v>9230</v>
      </c>
      <c r="AP1629" s="79" t="s">
        <v>179</v>
      </c>
      <c r="AQ1629" s="79">
        <v>0</v>
      </c>
      <c r="AR1629" s="79">
        <v>0</v>
      </c>
      <c r="AS1629" s="79"/>
      <c r="AT1629" s="79"/>
      <c r="AU1629" s="79"/>
      <c r="AV1629" s="79"/>
      <c r="AW1629" s="79"/>
      <c r="AX1629" s="79"/>
      <c r="AY1629" s="79"/>
      <c r="AZ1629" s="79"/>
      <c r="BA1629">
        <v>1</v>
      </c>
      <c r="BB1629">
        <v>0</v>
      </c>
      <c r="BC1629" s="79" t="str">
        <f>IF(Edges[[#This Row],[Sentiment]]=0,"NEUTRAL",IF(Edges[[#This Row],[Sentiment]]=1,"POSITIVE",IF(Edges[[#This Row],[Sentiment]]=-1,"NEGATIVE")))</f>
        <v>NEUTRAL</v>
      </c>
      <c r="BD1629" s="79" t="str">
        <f>IF(Edges[[#This Row],[Vertex 1]]=Edges[[#This Row],[Vertex 2]],"HIDE","SHOW")</f>
        <v>SHOW</v>
      </c>
      <c r="BE1629" s="78" t="str">
        <f>REPLACE(INDEX(GroupVertices[Group], MATCH(Edges[[#This Row],[Vertex 1]],GroupVertices[Vertex],0)),1,1,"")</f>
        <v>EUTRAL</v>
      </c>
      <c r="BF1629" s="78" t="str">
        <f>REPLACE(INDEX(GroupVertices[Group], MATCH(Edges[[#This Row],[Vertex 2]],GroupVertices[Vertex],0)),1,1,"")</f>
        <v>eneral</v>
      </c>
    </row>
    <row r="1630" spans="1:58" x14ac:dyDescent="0.25">
      <c r="A1630" s="64" t="s">
        <v>1250</v>
      </c>
      <c r="B1630" s="64" t="s">
        <v>1252</v>
      </c>
      <c r="C1630" s="65"/>
      <c r="D1630" s="66"/>
      <c r="E1630" s="67"/>
      <c r="F1630" s="68"/>
      <c r="G1630" s="65" t="str">
        <f>IF(Edges[[#This Row],[Vertex 1]]=Edges[[#This Row],[Vertex 2]],"HIDE","SHOW")</f>
        <v>SHOW</v>
      </c>
      <c r="H1630" s="69"/>
      <c r="I1630" s="70"/>
      <c r="J1630" s="70"/>
      <c r="K1630" s="34" t="s">
        <v>65</v>
      </c>
      <c r="L1630" s="77">
        <v>1630</v>
      </c>
      <c r="M1630" s="77"/>
      <c r="N1630" s="72"/>
      <c r="O1630" s="79" t="s">
        <v>1646</v>
      </c>
      <c r="P1630" s="81">
        <v>42854.60560185185</v>
      </c>
      <c r="Q1630" s="79" t="s">
        <v>2646</v>
      </c>
      <c r="R1630" s="79"/>
      <c r="S1630" s="79"/>
      <c r="T1630" s="79"/>
      <c r="U1630" s="79"/>
      <c r="V1630" s="82" t="s">
        <v>5536</v>
      </c>
      <c r="W1630" s="81">
        <v>42854.60560185185</v>
      </c>
      <c r="X1630" s="82" t="s">
        <v>7184</v>
      </c>
      <c r="Y1630" s="79"/>
      <c r="Z1630" s="79"/>
      <c r="AA1630" s="83" t="s">
        <v>9231</v>
      </c>
      <c r="AB1630" s="79"/>
      <c r="AC1630" s="79" t="b">
        <v>0</v>
      </c>
      <c r="AD1630" s="79">
        <v>0</v>
      </c>
      <c r="AE1630" s="83" t="s">
        <v>9915</v>
      </c>
      <c r="AF1630" s="79" t="b">
        <v>0</v>
      </c>
      <c r="AG1630" s="79" t="s">
        <v>9963</v>
      </c>
      <c r="AH1630" s="79"/>
      <c r="AI1630" s="83" t="s">
        <v>9915</v>
      </c>
      <c r="AJ1630" s="79" t="b">
        <v>0</v>
      </c>
      <c r="AK1630" s="79">
        <v>2</v>
      </c>
      <c r="AL1630" s="83" t="s">
        <v>9233</v>
      </c>
      <c r="AM1630" s="79" t="s">
        <v>10071</v>
      </c>
      <c r="AN1630" s="79" t="b">
        <v>0</v>
      </c>
      <c r="AO1630" s="83" t="s">
        <v>9233</v>
      </c>
      <c r="AP1630" s="79" t="s">
        <v>179</v>
      </c>
      <c r="AQ1630" s="79">
        <v>0</v>
      </c>
      <c r="AR1630" s="79">
        <v>0</v>
      </c>
      <c r="AS1630" s="79"/>
      <c r="AT1630" s="79"/>
      <c r="AU1630" s="79"/>
      <c r="AV1630" s="79"/>
      <c r="AW1630" s="79"/>
      <c r="AX1630" s="79"/>
      <c r="AY1630" s="79"/>
      <c r="AZ1630" s="79"/>
      <c r="BA1630">
        <v>1</v>
      </c>
      <c r="BB1630">
        <v>0</v>
      </c>
      <c r="BC1630" s="79" t="str">
        <f>IF(Edges[[#This Row],[Sentiment]]=0,"NEUTRAL",IF(Edges[[#This Row],[Sentiment]]=1,"POSITIVE",IF(Edges[[#This Row],[Sentiment]]=-1,"NEGATIVE")))</f>
        <v>NEUTRAL</v>
      </c>
      <c r="BD1630" s="79" t="str">
        <f>IF(Edges[[#This Row],[Vertex 1]]=Edges[[#This Row],[Vertex 2]],"HIDE","SHOW")</f>
        <v>SHOW</v>
      </c>
      <c r="BE1630" s="78" t="str">
        <f>REPLACE(INDEX(GroupVertices[Group], MATCH(Edges[[#This Row],[Vertex 1]],GroupVertices[Vertex],0)),1,1,"")</f>
        <v>EUTRAL</v>
      </c>
      <c r="BF1630" s="78" t="str">
        <f>REPLACE(INDEX(GroupVertices[Group], MATCH(Edges[[#This Row],[Vertex 2]],GroupVertices[Vertex],0)),1,1,"")</f>
        <v>EUTRAL</v>
      </c>
    </row>
    <row r="1631" spans="1:58" x14ac:dyDescent="0.25">
      <c r="A1631" s="64" t="s">
        <v>1251</v>
      </c>
      <c r="B1631" s="64" t="s">
        <v>1176</v>
      </c>
      <c r="C1631" s="65"/>
      <c r="D1631" s="66"/>
      <c r="E1631" s="67"/>
      <c r="F1631" s="68"/>
      <c r="G1631" s="65" t="str">
        <f>IF(Edges[[#This Row],[Vertex 1]]=Edges[[#This Row],[Vertex 2]],"HIDE","SHOW")</f>
        <v>SHOW</v>
      </c>
      <c r="H1631" s="69"/>
      <c r="I1631" s="70"/>
      <c r="J1631" s="70"/>
      <c r="K1631" s="34" t="s">
        <v>65</v>
      </c>
      <c r="L1631" s="77">
        <v>1631</v>
      </c>
      <c r="M1631" s="77"/>
      <c r="N1631" s="72"/>
      <c r="O1631" s="79" t="s">
        <v>1646</v>
      </c>
      <c r="P1631" s="81">
        <v>42854.606307870374</v>
      </c>
      <c r="Q1631" s="79" t="s">
        <v>2647</v>
      </c>
      <c r="R1631" s="79"/>
      <c r="S1631" s="79"/>
      <c r="T1631" s="79"/>
      <c r="U1631" s="79"/>
      <c r="V1631" s="82" t="s">
        <v>5537</v>
      </c>
      <c r="W1631" s="81">
        <v>42854.606307870374</v>
      </c>
      <c r="X1631" s="82" t="s">
        <v>7185</v>
      </c>
      <c r="Y1631" s="79"/>
      <c r="Z1631" s="79"/>
      <c r="AA1631" s="83" t="s">
        <v>9232</v>
      </c>
      <c r="AB1631" s="79"/>
      <c r="AC1631" s="79" t="b">
        <v>0</v>
      </c>
      <c r="AD1631" s="79">
        <v>0</v>
      </c>
      <c r="AE1631" s="83" t="s">
        <v>9915</v>
      </c>
      <c r="AF1631" s="79" t="b">
        <v>0</v>
      </c>
      <c r="AG1631" s="79" t="s">
        <v>9963</v>
      </c>
      <c r="AH1631" s="79"/>
      <c r="AI1631" s="83" t="s">
        <v>9915</v>
      </c>
      <c r="AJ1631" s="79" t="b">
        <v>0</v>
      </c>
      <c r="AK1631" s="79">
        <v>0</v>
      </c>
      <c r="AL1631" s="83" t="s">
        <v>9915</v>
      </c>
      <c r="AM1631" s="79" t="s">
        <v>9991</v>
      </c>
      <c r="AN1631" s="79" t="b">
        <v>0</v>
      </c>
      <c r="AO1631" s="83" t="s">
        <v>9232</v>
      </c>
      <c r="AP1631" s="79" t="s">
        <v>179</v>
      </c>
      <c r="AQ1631" s="79">
        <v>0</v>
      </c>
      <c r="AR1631" s="79">
        <v>0</v>
      </c>
      <c r="AS1631" s="79"/>
      <c r="AT1631" s="79"/>
      <c r="AU1631" s="79"/>
      <c r="AV1631" s="79"/>
      <c r="AW1631" s="79"/>
      <c r="AX1631" s="79"/>
      <c r="AY1631" s="79"/>
      <c r="AZ1631" s="79"/>
      <c r="BA1631">
        <v>1</v>
      </c>
      <c r="BB1631">
        <v>0</v>
      </c>
      <c r="BC1631" s="79" t="str">
        <f>IF(Edges[[#This Row],[Sentiment]]=0,"NEUTRAL",IF(Edges[[#This Row],[Sentiment]]=1,"POSITIVE",IF(Edges[[#This Row],[Sentiment]]=-1,"NEGATIVE")))</f>
        <v>NEUTRAL</v>
      </c>
      <c r="BD1631" s="79" t="str">
        <f>IF(Edges[[#This Row],[Vertex 1]]=Edges[[#This Row],[Vertex 2]],"HIDE","SHOW")</f>
        <v>SHOW</v>
      </c>
      <c r="BE1631" s="78" t="str">
        <f>REPLACE(INDEX(GroupVertices[Group], MATCH(Edges[[#This Row],[Vertex 1]],GroupVertices[Vertex],0)),1,1,"")</f>
        <v>EUTRAL</v>
      </c>
      <c r="BF1631" s="78" t="str">
        <f>REPLACE(INDEX(GroupVertices[Group], MATCH(Edges[[#This Row],[Vertex 2]],GroupVertices[Vertex],0)),1,1,"")</f>
        <v>eneral</v>
      </c>
    </row>
    <row r="1632" spans="1:58" x14ac:dyDescent="0.25">
      <c r="A1632" s="64" t="s">
        <v>1251</v>
      </c>
      <c r="B1632" s="64" t="s">
        <v>1544</v>
      </c>
      <c r="C1632" s="65"/>
      <c r="D1632" s="66"/>
      <c r="E1632" s="67"/>
      <c r="F1632" s="68"/>
      <c r="G1632" s="65" t="str">
        <f>IF(Edges[[#This Row],[Vertex 1]]=Edges[[#This Row],[Vertex 2]],"HIDE","SHOW")</f>
        <v>SHOW</v>
      </c>
      <c r="H1632" s="69"/>
      <c r="I1632" s="70"/>
      <c r="J1632" s="70"/>
      <c r="K1632" s="34" t="s">
        <v>65</v>
      </c>
      <c r="L1632" s="77">
        <v>1632</v>
      </c>
      <c r="M1632" s="77"/>
      <c r="N1632" s="72"/>
      <c r="O1632" s="79" t="s">
        <v>1646</v>
      </c>
      <c r="P1632" s="81">
        <v>42854.606307870374</v>
      </c>
      <c r="Q1632" s="79" t="s">
        <v>2647</v>
      </c>
      <c r="R1632" s="79"/>
      <c r="S1632" s="79"/>
      <c r="T1632" s="79"/>
      <c r="U1632" s="79"/>
      <c r="V1632" s="82" t="s">
        <v>5537</v>
      </c>
      <c r="W1632" s="81">
        <v>42854.606307870374</v>
      </c>
      <c r="X1632" s="82" t="s">
        <v>7185</v>
      </c>
      <c r="Y1632" s="79"/>
      <c r="Z1632" s="79"/>
      <c r="AA1632" s="83" t="s">
        <v>9232</v>
      </c>
      <c r="AB1632" s="79"/>
      <c r="AC1632" s="79" t="b">
        <v>0</v>
      </c>
      <c r="AD1632" s="79">
        <v>0</v>
      </c>
      <c r="AE1632" s="83" t="s">
        <v>9915</v>
      </c>
      <c r="AF1632" s="79" t="b">
        <v>0</v>
      </c>
      <c r="AG1632" s="79" t="s">
        <v>9963</v>
      </c>
      <c r="AH1632" s="79"/>
      <c r="AI1632" s="83" t="s">
        <v>9915</v>
      </c>
      <c r="AJ1632" s="79" t="b">
        <v>0</v>
      </c>
      <c r="AK1632" s="79">
        <v>0</v>
      </c>
      <c r="AL1632" s="83" t="s">
        <v>9915</v>
      </c>
      <c r="AM1632" s="79" t="s">
        <v>9991</v>
      </c>
      <c r="AN1632" s="79" t="b">
        <v>0</v>
      </c>
      <c r="AO1632" s="83" t="s">
        <v>9232</v>
      </c>
      <c r="AP1632" s="79" t="s">
        <v>179</v>
      </c>
      <c r="AQ1632" s="79">
        <v>0</v>
      </c>
      <c r="AR1632" s="79">
        <v>0</v>
      </c>
      <c r="AS1632" s="79"/>
      <c r="AT1632" s="79"/>
      <c r="AU1632" s="79"/>
      <c r="AV1632" s="79"/>
      <c r="AW1632" s="79"/>
      <c r="AX1632" s="79"/>
      <c r="AY1632" s="79"/>
      <c r="AZ1632" s="79"/>
      <c r="BA1632">
        <v>1</v>
      </c>
      <c r="BB1632">
        <v>0</v>
      </c>
      <c r="BC1632" s="79" t="str">
        <f>IF(Edges[[#This Row],[Sentiment]]=0,"NEUTRAL",IF(Edges[[#This Row],[Sentiment]]=1,"POSITIVE",IF(Edges[[#This Row],[Sentiment]]=-1,"NEGATIVE")))</f>
        <v>NEUTRAL</v>
      </c>
      <c r="BD1632" s="79" t="str">
        <f>IF(Edges[[#This Row],[Vertex 1]]=Edges[[#This Row],[Vertex 2]],"HIDE","SHOW")</f>
        <v>SHOW</v>
      </c>
      <c r="BE1632" s="78" t="str">
        <f>REPLACE(INDEX(GroupVertices[Group], MATCH(Edges[[#This Row],[Vertex 1]],GroupVertices[Vertex],0)),1,1,"")</f>
        <v>EUTRAL</v>
      </c>
      <c r="BF1632" s="78" t="str">
        <f>REPLACE(INDEX(GroupVertices[Group], MATCH(Edges[[#This Row],[Vertex 2]],GroupVertices[Vertex],0)),1,1,"")</f>
        <v>eneral</v>
      </c>
    </row>
    <row r="1633" spans="1:58" hidden="1" x14ac:dyDescent="0.25">
      <c r="A1633" s="64" t="s">
        <v>1252</v>
      </c>
      <c r="B1633" s="64" t="s">
        <v>1252</v>
      </c>
      <c r="C1633" s="65"/>
      <c r="D1633" s="66"/>
      <c r="E1633" s="67"/>
      <c r="F1633" s="68"/>
      <c r="G1633" s="65" t="str">
        <f>IF(Edges[[#This Row],[Vertex 1]]=Edges[[#This Row],[Vertex 2]],"HIDE","SHOW")</f>
        <v>HIDE</v>
      </c>
      <c r="H1633" s="69"/>
      <c r="I1633" s="70"/>
      <c r="J1633" s="70"/>
      <c r="K1633" s="34"/>
      <c r="L1633" s="77"/>
      <c r="M1633" s="77"/>
      <c r="N1633" s="72"/>
      <c r="O1633" s="79" t="s">
        <v>179</v>
      </c>
      <c r="P1633" s="81">
        <v>42854.605416666665</v>
      </c>
      <c r="Q1633" s="79" t="s">
        <v>2648</v>
      </c>
      <c r="R1633" s="82" t="s">
        <v>3747</v>
      </c>
      <c r="S1633" s="79" t="s">
        <v>4051</v>
      </c>
      <c r="T1633" s="79"/>
      <c r="U1633" s="79"/>
      <c r="V1633" s="82" t="s">
        <v>5538</v>
      </c>
      <c r="W1633" s="81">
        <v>42854.605416666665</v>
      </c>
      <c r="X1633" s="82" t="s">
        <v>7186</v>
      </c>
      <c r="Y1633" s="79"/>
      <c r="Z1633" s="79"/>
      <c r="AA1633" s="83" t="s">
        <v>9233</v>
      </c>
      <c r="AB1633" s="79"/>
      <c r="AC1633" s="79" t="b">
        <v>0</v>
      </c>
      <c r="AD1633" s="79">
        <v>0</v>
      </c>
      <c r="AE1633" s="83" t="s">
        <v>9915</v>
      </c>
      <c r="AF1633" s="79" t="b">
        <v>0</v>
      </c>
      <c r="AG1633" s="79" t="s">
        <v>9963</v>
      </c>
      <c r="AH1633" s="79"/>
      <c r="AI1633" s="83" t="s">
        <v>9915</v>
      </c>
      <c r="AJ1633" s="79" t="b">
        <v>0</v>
      </c>
      <c r="AK1633" s="79">
        <v>2</v>
      </c>
      <c r="AL1633" s="83" t="s">
        <v>9915</v>
      </c>
      <c r="AM1633" s="79" t="s">
        <v>1252</v>
      </c>
      <c r="AN1633" s="79" t="b">
        <v>1</v>
      </c>
      <c r="AO1633" s="83" t="s">
        <v>9233</v>
      </c>
      <c r="AP1633" s="79" t="s">
        <v>179</v>
      </c>
      <c r="AQ1633" s="79">
        <v>0</v>
      </c>
      <c r="AR1633" s="79">
        <v>0</v>
      </c>
      <c r="AS1633" s="79"/>
      <c r="AT1633" s="79"/>
      <c r="AU1633" s="79"/>
      <c r="AV1633" s="79"/>
      <c r="AW1633" s="79"/>
      <c r="AX1633" s="79"/>
      <c r="AY1633" s="79"/>
      <c r="AZ1633" s="79"/>
      <c r="BA1633">
        <v>1</v>
      </c>
      <c r="BB1633">
        <v>0</v>
      </c>
      <c r="BC1633" s="79" t="str">
        <f>IF(Edges[[#This Row],[Sentiment]]=0,"NEUTRAL",IF(Edges[[#This Row],[Sentiment]]=1,"POSITIVE",IF(Edges[[#This Row],[Sentiment]]=-1,"NEGATIVE")))</f>
        <v>NEUTRAL</v>
      </c>
      <c r="BD1633" s="79" t="str">
        <f>IF(Edges[[#This Row],[Vertex 1]]=Edges[[#This Row],[Vertex 2]],"HIDE","SHOW")</f>
        <v>HIDE</v>
      </c>
      <c r="BE1633" s="124" t="str">
        <f>REPLACE(INDEX(GroupVertices[Group], MATCH(Edges[[#This Row],[Vertex 1]],GroupVertices[Vertex],0)),1,1,"")</f>
        <v>EUTRAL</v>
      </c>
      <c r="BF1633" s="124" t="str">
        <f>REPLACE(INDEX(GroupVertices[Group], MATCH(Edges[[#This Row],[Vertex 2]],GroupVertices[Vertex],0)),1,1,"")</f>
        <v>EUTRAL</v>
      </c>
    </row>
    <row r="1634" spans="1:58" x14ac:dyDescent="0.25">
      <c r="A1634" s="64" t="s">
        <v>1253</v>
      </c>
      <c r="B1634" s="64" t="s">
        <v>1252</v>
      </c>
      <c r="C1634" s="65"/>
      <c r="D1634" s="66"/>
      <c r="E1634" s="67"/>
      <c r="F1634" s="68"/>
      <c r="G1634" s="65" t="str">
        <f>IF(Edges[[#This Row],[Vertex 1]]=Edges[[#This Row],[Vertex 2]],"HIDE","SHOW")</f>
        <v>SHOW</v>
      </c>
      <c r="H1634" s="69"/>
      <c r="I1634" s="70"/>
      <c r="J1634" s="70"/>
      <c r="K1634" s="34" t="s">
        <v>65</v>
      </c>
      <c r="L1634" s="77">
        <v>1634</v>
      </c>
      <c r="M1634" s="77"/>
      <c r="N1634" s="72"/>
      <c r="O1634" s="79" t="s">
        <v>1646</v>
      </c>
      <c r="P1634" s="81">
        <v>42854.607569444444</v>
      </c>
      <c r="Q1634" s="79" t="s">
        <v>2646</v>
      </c>
      <c r="R1634" s="79"/>
      <c r="S1634" s="79"/>
      <c r="T1634" s="79"/>
      <c r="U1634" s="79"/>
      <c r="V1634" s="82" t="s">
        <v>5539</v>
      </c>
      <c r="W1634" s="81">
        <v>42854.607569444444</v>
      </c>
      <c r="X1634" s="82" t="s">
        <v>7187</v>
      </c>
      <c r="Y1634" s="79"/>
      <c r="Z1634" s="79"/>
      <c r="AA1634" s="83" t="s">
        <v>9234</v>
      </c>
      <c r="AB1634" s="79"/>
      <c r="AC1634" s="79" t="b">
        <v>0</v>
      </c>
      <c r="AD1634" s="79">
        <v>0</v>
      </c>
      <c r="AE1634" s="83" t="s">
        <v>9915</v>
      </c>
      <c r="AF1634" s="79" t="b">
        <v>0</v>
      </c>
      <c r="AG1634" s="79" t="s">
        <v>9963</v>
      </c>
      <c r="AH1634" s="79"/>
      <c r="AI1634" s="83" t="s">
        <v>9915</v>
      </c>
      <c r="AJ1634" s="79" t="b">
        <v>0</v>
      </c>
      <c r="AK1634" s="79">
        <v>2</v>
      </c>
      <c r="AL1634" s="83" t="s">
        <v>9233</v>
      </c>
      <c r="AM1634" s="79" t="s">
        <v>10024</v>
      </c>
      <c r="AN1634" s="79" t="b">
        <v>0</v>
      </c>
      <c r="AO1634" s="83" t="s">
        <v>9233</v>
      </c>
      <c r="AP1634" s="79" t="s">
        <v>179</v>
      </c>
      <c r="AQ1634" s="79">
        <v>0</v>
      </c>
      <c r="AR1634" s="79">
        <v>0</v>
      </c>
      <c r="AS1634" s="79"/>
      <c r="AT1634" s="79"/>
      <c r="AU1634" s="79"/>
      <c r="AV1634" s="79"/>
      <c r="AW1634" s="79"/>
      <c r="AX1634" s="79"/>
      <c r="AY1634" s="79"/>
      <c r="AZ1634" s="79"/>
      <c r="BA1634">
        <v>1</v>
      </c>
      <c r="BB1634">
        <v>0</v>
      </c>
      <c r="BC1634" s="79" t="str">
        <f>IF(Edges[[#This Row],[Sentiment]]=0,"NEUTRAL",IF(Edges[[#This Row],[Sentiment]]=1,"POSITIVE",IF(Edges[[#This Row],[Sentiment]]=-1,"NEGATIVE")))</f>
        <v>NEUTRAL</v>
      </c>
      <c r="BD1634" s="79" t="str">
        <f>IF(Edges[[#This Row],[Vertex 1]]=Edges[[#This Row],[Vertex 2]],"HIDE","SHOW")</f>
        <v>SHOW</v>
      </c>
      <c r="BE1634" s="78" t="str">
        <f>REPLACE(INDEX(GroupVertices[Group], MATCH(Edges[[#This Row],[Vertex 1]],GroupVertices[Vertex],0)),1,1,"")</f>
        <v>EUTRAL</v>
      </c>
      <c r="BF1634" s="78" t="str">
        <f>REPLACE(INDEX(GroupVertices[Group], MATCH(Edges[[#This Row],[Vertex 2]],GroupVertices[Vertex],0)),1,1,"")</f>
        <v>EUTRAL</v>
      </c>
    </row>
    <row r="1635" spans="1:58" x14ac:dyDescent="0.25">
      <c r="A1635" s="64" t="s">
        <v>1254</v>
      </c>
      <c r="B1635" s="64" t="s">
        <v>1380</v>
      </c>
      <c r="C1635" s="65"/>
      <c r="D1635" s="66"/>
      <c r="E1635" s="67"/>
      <c r="F1635" s="68"/>
      <c r="G1635" s="65" t="str">
        <f>IF(Edges[[#This Row],[Vertex 1]]=Edges[[#This Row],[Vertex 2]],"HIDE","SHOW")</f>
        <v>SHOW</v>
      </c>
      <c r="H1635" s="69"/>
      <c r="I1635" s="70"/>
      <c r="J1635" s="70"/>
      <c r="K1635" s="34" t="s">
        <v>65</v>
      </c>
      <c r="L1635" s="77">
        <v>1635</v>
      </c>
      <c r="M1635" s="77"/>
      <c r="N1635" s="72"/>
      <c r="O1635" s="79" t="s">
        <v>1646</v>
      </c>
      <c r="P1635" s="81">
        <v>42854.611516203702</v>
      </c>
      <c r="Q1635" s="79" t="s">
        <v>2623</v>
      </c>
      <c r="R1635" s="82" t="s">
        <v>3731</v>
      </c>
      <c r="S1635" s="79" t="s">
        <v>4212</v>
      </c>
      <c r="T1635" s="79"/>
      <c r="U1635" s="79"/>
      <c r="V1635" s="82" t="s">
        <v>5540</v>
      </c>
      <c r="W1635" s="81">
        <v>42854.611516203702</v>
      </c>
      <c r="X1635" s="82" t="s">
        <v>7188</v>
      </c>
      <c r="Y1635" s="79"/>
      <c r="Z1635" s="79"/>
      <c r="AA1635" s="83" t="s">
        <v>9235</v>
      </c>
      <c r="AB1635" s="79"/>
      <c r="AC1635" s="79" t="b">
        <v>0</v>
      </c>
      <c r="AD1635" s="79">
        <v>0</v>
      </c>
      <c r="AE1635" s="83" t="s">
        <v>9915</v>
      </c>
      <c r="AF1635" s="79" t="b">
        <v>0</v>
      </c>
      <c r="AG1635" s="79" t="s">
        <v>9963</v>
      </c>
      <c r="AH1635" s="79"/>
      <c r="AI1635" s="83" t="s">
        <v>9915</v>
      </c>
      <c r="AJ1635" s="79" t="b">
        <v>0</v>
      </c>
      <c r="AK1635" s="79">
        <v>7</v>
      </c>
      <c r="AL1635" s="83" t="s">
        <v>9456</v>
      </c>
      <c r="AM1635" s="79" t="s">
        <v>9991</v>
      </c>
      <c r="AN1635" s="79" t="b">
        <v>0</v>
      </c>
      <c r="AO1635" s="83" t="s">
        <v>9456</v>
      </c>
      <c r="AP1635" s="79" t="s">
        <v>179</v>
      </c>
      <c r="AQ1635" s="79">
        <v>0</v>
      </c>
      <c r="AR1635" s="79">
        <v>0</v>
      </c>
      <c r="AS1635" s="79"/>
      <c r="AT1635" s="79"/>
      <c r="AU1635" s="79"/>
      <c r="AV1635" s="79"/>
      <c r="AW1635" s="79"/>
      <c r="AX1635" s="79"/>
      <c r="AY1635" s="79"/>
      <c r="AZ1635" s="79"/>
      <c r="BA1635">
        <v>1</v>
      </c>
      <c r="BB1635">
        <v>0</v>
      </c>
      <c r="BC1635" s="79" t="str">
        <f>IF(Edges[[#This Row],[Sentiment]]=0,"NEUTRAL",IF(Edges[[#This Row],[Sentiment]]=1,"POSITIVE",IF(Edges[[#This Row],[Sentiment]]=-1,"NEGATIVE")))</f>
        <v>NEUTRAL</v>
      </c>
      <c r="BD1635" s="79" t="str">
        <f>IF(Edges[[#This Row],[Vertex 1]]=Edges[[#This Row],[Vertex 2]],"HIDE","SHOW")</f>
        <v>SHOW</v>
      </c>
      <c r="BE1635" s="78" t="str">
        <f>REPLACE(INDEX(GroupVertices[Group], MATCH(Edges[[#This Row],[Vertex 1]],GroupVertices[Vertex],0)),1,1,"")</f>
        <v>EUTRAL</v>
      </c>
      <c r="BF1635" s="78" t="str">
        <f>REPLACE(INDEX(GroupVertices[Group], MATCH(Edges[[#This Row],[Vertex 2]],GroupVertices[Vertex],0)),1,1,"")</f>
        <v>EUTRAL</v>
      </c>
    </row>
    <row r="1636" spans="1:58" hidden="1" x14ac:dyDescent="0.25">
      <c r="A1636" s="64" t="s">
        <v>1255</v>
      </c>
      <c r="B1636" s="64" t="s">
        <v>1255</v>
      </c>
      <c r="C1636" s="65"/>
      <c r="D1636" s="66"/>
      <c r="E1636" s="67"/>
      <c r="F1636" s="68"/>
      <c r="G1636" s="65" t="str">
        <f>IF(Edges[[#This Row],[Vertex 1]]=Edges[[#This Row],[Vertex 2]],"HIDE","SHOW")</f>
        <v>HIDE</v>
      </c>
      <c r="H1636" s="69"/>
      <c r="I1636" s="70"/>
      <c r="J1636" s="70"/>
      <c r="K1636" s="34"/>
      <c r="L1636" s="77"/>
      <c r="M1636" s="77"/>
      <c r="N1636" s="72"/>
      <c r="O1636" s="79" t="s">
        <v>179</v>
      </c>
      <c r="P1636" s="81">
        <v>42852.810219907406</v>
      </c>
      <c r="Q1636" s="79" t="s">
        <v>2649</v>
      </c>
      <c r="R1636" s="82" t="s">
        <v>3748</v>
      </c>
      <c r="S1636" s="79" t="s">
        <v>4041</v>
      </c>
      <c r="T1636" s="79"/>
      <c r="U1636" s="79"/>
      <c r="V1636" s="82" t="s">
        <v>5541</v>
      </c>
      <c r="W1636" s="81">
        <v>42852.810219907406</v>
      </c>
      <c r="X1636" s="82" t="s">
        <v>7189</v>
      </c>
      <c r="Y1636" s="79"/>
      <c r="Z1636" s="79"/>
      <c r="AA1636" s="83" t="s">
        <v>9236</v>
      </c>
      <c r="AB1636" s="79"/>
      <c r="AC1636" s="79" t="b">
        <v>0</v>
      </c>
      <c r="AD1636" s="79">
        <v>0</v>
      </c>
      <c r="AE1636" s="83" t="s">
        <v>9915</v>
      </c>
      <c r="AF1636" s="79" t="b">
        <v>0</v>
      </c>
      <c r="AG1636" s="79" t="s">
        <v>9963</v>
      </c>
      <c r="AH1636" s="79"/>
      <c r="AI1636" s="83" t="s">
        <v>9915</v>
      </c>
      <c r="AJ1636" s="79" t="b">
        <v>0</v>
      </c>
      <c r="AK1636" s="79">
        <v>0</v>
      </c>
      <c r="AL1636" s="83" t="s">
        <v>9915</v>
      </c>
      <c r="AM1636" s="79" t="s">
        <v>10072</v>
      </c>
      <c r="AN1636" s="79" t="b">
        <v>0</v>
      </c>
      <c r="AO1636" s="83" t="s">
        <v>9236</v>
      </c>
      <c r="AP1636" s="79" t="s">
        <v>179</v>
      </c>
      <c r="AQ1636" s="79">
        <v>0</v>
      </c>
      <c r="AR1636" s="79">
        <v>0</v>
      </c>
      <c r="AS1636" s="79"/>
      <c r="AT1636" s="79"/>
      <c r="AU1636" s="79"/>
      <c r="AV1636" s="79"/>
      <c r="AW1636" s="79"/>
      <c r="AX1636" s="79"/>
      <c r="AY1636" s="79"/>
      <c r="AZ1636" s="79"/>
      <c r="BA1636">
        <v>6</v>
      </c>
      <c r="BB1636">
        <v>0</v>
      </c>
      <c r="BC1636" s="79" t="str">
        <f>IF(Edges[[#This Row],[Sentiment]]=0,"NEUTRAL",IF(Edges[[#This Row],[Sentiment]]=1,"POSITIVE",IF(Edges[[#This Row],[Sentiment]]=-1,"NEGATIVE")))</f>
        <v>NEUTRAL</v>
      </c>
      <c r="BD1636" s="79" t="str">
        <f>IF(Edges[[#This Row],[Vertex 1]]=Edges[[#This Row],[Vertex 2]],"HIDE","SHOW")</f>
        <v>HIDE</v>
      </c>
      <c r="BE1636" s="124" t="e">
        <f>REPLACE(INDEX(GroupVertices[Group], MATCH(Edges[[#This Row],[Vertex 1]],GroupVertices[Vertex],0)),1,1,"")</f>
        <v>#N/A</v>
      </c>
      <c r="BF1636" s="124" t="e">
        <f>REPLACE(INDEX(GroupVertices[Group], MATCH(Edges[[#This Row],[Vertex 2]],GroupVertices[Vertex],0)),1,1,"")</f>
        <v>#N/A</v>
      </c>
    </row>
    <row r="1637" spans="1:58" hidden="1" x14ac:dyDescent="0.25">
      <c r="A1637" s="64" t="s">
        <v>1255</v>
      </c>
      <c r="B1637" s="64" t="s">
        <v>1255</v>
      </c>
      <c r="C1637" s="65"/>
      <c r="D1637" s="66"/>
      <c r="E1637" s="67"/>
      <c r="F1637" s="68"/>
      <c r="G1637" s="65" t="str">
        <f>IF(Edges[[#This Row],[Vertex 1]]=Edges[[#This Row],[Vertex 2]],"HIDE","SHOW")</f>
        <v>HIDE</v>
      </c>
      <c r="H1637" s="69"/>
      <c r="I1637" s="70"/>
      <c r="J1637" s="70"/>
      <c r="K1637" s="34"/>
      <c r="L1637" s="77"/>
      <c r="M1637" s="77"/>
      <c r="N1637" s="72"/>
      <c r="O1637" s="79" t="s">
        <v>179</v>
      </c>
      <c r="P1637" s="81">
        <v>42853.178078703706</v>
      </c>
      <c r="Q1637" s="79" t="s">
        <v>2650</v>
      </c>
      <c r="R1637" s="82" t="s">
        <v>3416</v>
      </c>
      <c r="S1637" s="79" t="s">
        <v>4037</v>
      </c>
      <c r="T1637" s="79"/>
      <c r="U1637" s="79"/>
      <c r="V1637" s="82" t="s">
        <v>5541</v>
      </c>
      <c r="W1637" s="81">
        <v>42853.178078703706</v>
      </c>
      <c r="X1637" s="82" t="s">
        <v>7190</v>
      </c>
      <c r="Y1637" s="79"/>
      <c r="Z1637" s="79"/>
      <c r="AA1637" s="83" t="s">
        <v>9237</v>
      </c>
      <c r="AB1637" s="79"/>
      <c r="AC1637" s="79" t="b">
        <v>0</v>
      </c>
      <c r="AD1637" s="79">
        <v>0</v>
      </c>
      <c r="AE1637" s="83" t="s">
        <v>9915</v>
      </c>
      <c r="AF1637" s="79" t="b">
        <v>0</v>
      </c>
      <c r="AG1637" s="79" t="s">
        <v>9963</v>
      </c>
      <c r="AH1637" s="79"/>
      <c r="AI1637" s="83" t="s">
        <v>9915</v>
      </c>
      <c r="AJ1637" s="79" t="b">
        <v>0</v>
      </c>
      <c r="AK1637" s="79">
        <v>0</v>
      </c>
      <c r="AL1637" s="83" t="s">
        <v>9915</v>
      </c>
      <c r="AM1637" s="79" t="s">
        <v>10072</v>
      </c>
      <c r="AN1637" s="79" t="b">
        <v>0</v>
      </c>
      <c r="AO1637" s="83" t="s">
        <v>9237</v>
      </c>
      <c r="AP1637" s="79" t="s">
        <v>179</v>
      </c>
      <c r="AQ1637" s="79">
        <v>0</v>
      </c>
      <c r="AR1637" s="79">
        <v>0</v>
      </c>
      <c r="AS1637" s="79"/>
      <c r="AT1637" s="79"/>
      <c r="AU1637" s="79"/>
      <c r="AV1637" s="79"/>
      <c r="AW1637" s="79"/>
      <c r="AX1637" s="79"/>
      <c r="AY1637" s="79"/>
      <c r="AZ1637" s="79"/>
      <c r="BA1637">
        <v>6</v>
      </c>
      <c r="BB1637">
        <v>0</v>
      </c>
      <c r="BC1637" s="79" t="str">
        <f>IF(Edges[[#This Row],[Sentiment]]=0,"NEUTRAL",IF(Edges[[#This Row],[Sentiment]]=1,"POSITIVE",IF(Edges[[#This Row],[Sentiment]]=-1,"NEGATIVE")))</f>
        <v>NEUTRAL</v>
      </c>
      <c r="BD1637" s="79" t="str">
        <f>IF(Edges[[#This Row],[Vertex 1]]=Edges[[#This Row],[Vertex 2]],"HIDE","SHOW")</f>
        <v>HIDE</v>
      </c>
      <c r="BE1637" s="124" t="e">
        <f>REPLACE(INDEX(GroupVertices[Group], MATCH(Edges[[#This Row],[Vertex 1]],GroupVertices[Vertex],0)),1,1,"")</f>
        <v>#N/A</v>
      </c>
      <c r="BF1637" s="124" t="e">
        <f>REPLACE(INDEX(GroupVertices[Group], MATCH(Edges[[#This Row],[Vertex 2]],GroupVertices[Vertex],0)),1,1,"")</f>
        <v>#N/A</v>
      </c>
    </row>
    <row r="1638" spans="1:58" hidden="1" x14ac:dyDescent="0.25">
      <c r="A1638" s="64" t="s">
        <v>1255</v>
      </c>
      <c r="B1638" s="64" t="s">
        <v>1255</v>
      </c>
      <c r="C1638" s="65"/>
      <c r="D1638" s="66"/>
      <c r="E1638" s="67"/>
      <c r="F1638" s="68"/>
      <c r="G1638" s="65" t="str">
        <f>IF(Edges[[#This Row],[Vertex 1]]=Edges[[#This Row],[Vertex 2]],"HIDE","SHOW")</f>
        <v>HIDE</v>
      </c>
      <c r="H1638" s="69"/>
      <c r="I1638" s="70"/>
      <c r="J1638" s="70"/>
      <c r="K1638" s="34"/>
      <c r="L1638" s="77"/>
      <c r="M1638" s="77"/>
      <c r="N1638" s="72"/>
      <c r="O1638" s="79" t="s">
        <v>179</v>
      </c>
      <c r="P1638" s="81">
        <v>42853.567939814813</v>
      </c>
      <c r="Q1638" s="79" t="s">
        <v>2651</v>
      </c>
      <c r="R1638" s="82" t="s">
        <v>3451</v>
      </c>
      <c r="S1638" s="79" t="s">
        <v>4019</v>
      </c>
      <c r="T1638" s="79"/>
      <c r="U1638" s="79"/>
      <c r="V1638" s="82" t="s">
        <v>5541</v>
      </c>
      <c r="W1638" s="81">
        <v>42853.567939814813</v>
      </c>
      <c r="X1638" s="82" t="s">
        <v>7191</v>
      </c>
      <c r="Y1638" s="79"/>
      <c r="Z1638" s="79"/>
      <c r="AA1638" s="83" t="s">
        <v>9238</v>
      </c>
      <c r="AB1638" s="79"/>
      <c r="AC1638" s="79" t="b">
        <v>0</v>
      </c>
      <c r="AD1638" s="79">
        <v>0</v>
      </c>
      <c r="AE1638" s="83" t="s">
        <v>9915</v>
      </c>
      <c r="AF1638" s="79" t="b">
        <v>0</v>
      </c>
      <c r="AG1638" s="79" t="s">
        <v>9963</v>
      </c>
      <c r="AH1638" s="79"/>
      <c r="AI1638" s="83" t="s">
        <v>9915</v>
      </c>
      <c r="AJ1638" s="79" t="b">
        <v>0</v>
      </c>
      <c r="AK1638" s="79">
        <v>0</v>
      </c>
      <c r="AL1638" s="83" t="s">
        <v>9915</v>
      </c>
      <c r="AM1638" s="79" t="s">
        <v>10072</v>
      </c>
      <c r="AN1638" s="79" t="b">
        <v>0</v>
      </c>
      <c r="AO1638" s="83" t="s">
        <v>9238</v>
      </c>
      <c r="AP1638" s="79" t="s">
        <v>179</v>
      </c>
      <c r="AQ1638" s="79">
        <v>0</v>
      </c>
      <c r="AR1638" s="79">
        <v>0</v>
      </c>
      <c r="AS1638" s="79"/>
      <c r="AT1638" s="79"/>
      <c r="AU1638" s="79"/>
      <c r="AV1638" s="79"/>
      <c r="AW1638" s="79"/>
      <c r="AX1638" s="79"/>
      <c r="AY1638" s="79"/>
      <c r="AZ1638" s="79"/>
      <c r="BA1638">
        <v>6</v>
      </c>
      <c r="BB1638">
        <v>0</v>
      </c>
      <c r="BC1638" s="79" t="str">
        <f>IF(Edges[[#This Row],[Sentiment]]=0,"NEUTRAL",IF(Edges[[#This Row],[Sentiment]]=1,"POSITIVE",IF(Edges[[#This Row],[Sentiment]]=-1,"NEGATIVE")))</f>
        <v>NEUTRAL</v>
      </c>
      <c r="BD1638" s="79" t="str">
        <f>IF(Edges[[#This Row],[Vertex 1]]=Edges[[#This Row],[Vertex 2]],"HIDE","SHOW")</f>
        <v>HIDE</v>
      </c>
      <c r="BE1638" s="124" t="e">
        <f>REPLACE(INDEX(GroupVertices[Group], MATCH(Edges[[#This Row],[Vertex 1]],GroupVertices[Vertex],0)),1,1,"")</f>
        <v>#N/A</v>
      </c>
      <c r="BF1638" s="124" t="e">
        <f>REPLACE(INDEX(GroupVertices[Group], MATCH(Edges[[#This Row],[Vertex 2]],GroupVertices[Vertex],0)),1,1,"")</f>
        <v>#N/A</v>
      </c>
    </row>
    <row r="1639" spans="1:58" hidden="1" x14ac:dyDescent="0.25">
      <c r="A1639" s="64" t="s">
        <v>1255</v>
      </c>
      <c r="B1639" s="64" t="s">
        <v>1255</v>
      </c>
      <c r="C1639" s="65"/>
      <c r="D1639" s="66"/>
      <c r="E1639" s="67"/>
      <c r="F1639" s="68"/>
      <c r="G1639" s="65" t="str">
        <f>IF(Edges[[#This Row],[Vertex 1]]=Edges[[#This Row],[Vertex 2]],"HIDE","SHOW")</f>
        <v>HIDE</v>
      </c>
      <c r="H1639" s="69"/>
      <c r="I1639" s="70"/>
      <c r="J1639" s="70"/>
      <c r="K1639" s="34"/>
      <c r="L1639" s="77"/>
      <c r="M1639" s="77"/>
      <c r="N1639" s="72"/>
      <c r="O1639" s="79" t="s">
        <v>179</v>
      </c>
      <c r="P1639" s="81">
        <v>42854.11755787037</v>
      </c>
      <c r="Q1639" s="79" t="s">
        <v>2652</v>
      </c>
      <c r="R1639" s="82" t="s">
        <v>3460</v>
      </c>
      <c r="S1639" s="79" t="s">
        <v>4019</v>
      </c>
      <c r="T1639" s="79"/>
      <c r="U1639" s="79"/>
      <c r="V1639" s="82" t="s">
        <v>5541</v>
      </c>
      <c r="W1639" s="81">
        <v>42854.11755787037</v>
      </c>
      <c r="X1639" s="82" t="s">
        <v>7192</v>
      </c>
      <c r="Y1639" s="79"/>
      <c r="Z1639" s="79"/>
      <c r="AA1639" s="83" t="s">
        <v>9239</v>
      </c>
      <c r="AB1639" s="79"/>
      <c r="AC1639" s="79" t="b">
        <v>0</v>
      </c>
      <c r="AD1639" s="79">
        <v>0</v>
      </c>
      <c r="AE1639" s="83" t="s">
        <v>9915</v>
      </c>
      <c r="AF1639" s="79" t="b">
        <v>0</v>
      </c>
      <c r="AG1639" s="79" t="s">
        <v>9963</v>
      </c>
      <c r="AH1639" s="79"/>
      <c r="AI1639" s="83" t="s">
        <v>9915</v>
      </c>
      <c r="AJ1639" s="79" t="b">
        <v>0</v>
      </c>
      <c r="AK1639" s="79">
        <v>0</v>
      </c>
      <c r="AL1639" s="83" t="s">
        <v>9915</v>
      </c>
      <c r="AM1639" s="79" t="s">
        <v>10072</v>
      </c>
      <c r="AN1639" s="79" t="b">
        <v>0</v>
      </c>
      <c r="AO1639" s="83" t="s">
        <v>9239</v>
      </c>
      <c r="AP1639" s="79" t="s">
        <v>179</v>
      </c>
      <c r="AQ1639" s="79">
        <v>0</v>
      </c>
      <c r="AR1639" s="79">
        <v>0</v>
      </c>
      <c r="AS1639" s="79"/>
      <c r="AT1639" s="79"/>
      <c r="AU1639" s="79"/>
      <c r="AV1639" s="79"/>
      <c r="AW1639" s="79"/>
      <c r="AX1639" s="79"/>
      <c r="AY1639" s="79"/>
      <c r="AZ1639" s="79"/>
      <c r="BA1639">
        <v>6</v>
      </c>
      <c r="BB1639">
        <v>0</v>
      </c>
      <c r="BC1639" s="79" t="str">
        <f>IF(Edges[[#This Row],[Sentiment]]=0,"NEUTRAL",IF(Edges[[#This Row],[Sentiment]]=1,"POSITIVE",IF(Edges[[#This Row],[Sentiment]]=-1,"NEGATIVE")))</f>
        <v>NEUTRAL</v>
      </c>
      <c r="BD1639" s="79" t="str">
        <f>IF(Edges[[#This Row],[Vertex 1]]=Edges[[#This Row],[Vertex 2]],"HIDE","SHOW")</f>
        <v>HIDE</v>
      </c>
      <c r="BE1639" s="124" t="e">
        <f>REPLACE(INDEX(GroupVertices[Group], MATCH(Edges[[#This Row],[Vertex 1]],GroupVertices[Vertex],0)),1,1,"")</f>
        <v>#N/A</v>
      </c>
      <c r="BF1639" s="124" t="e">
        <f>REPLACE(INDEX(GroupVertices[Group], MATCH(Edges[[#This Row],[Vertex 2]],GroupVertices[Vertex],0)),1,1,"")</f>
        <v>#N/A</v>
      </c>
    </row>
    <row r="1640" spans="1:58" hidden="1" x14ac:dyDescent="0.25">
      <c r="A1640" s="64" t="s">
        <v>1255</v>
      </c>
      <c r="B1640" s="64" t="s">
        <v>1255</v>
      </c>
      <c r="C1640" s="65"/>
      <c r="D1640" s="66"/>
      <c r="E1640" s="67"/>
      <c r="F1640" s="68"/>
      <c r="G1640" s="65" t="str">
        <f>IF(Edges[[#This Row],[Vertex 1]]=Edges[[#This Row],[Vertex 2]],"HIDE","SHOW")</f>
        <v>HIDE</v>
      </c>
      <c r="H1640" s="69"/>
      <c r="I1640" s="70"/>
      <c r="J1640" s="70"/>
      <c r="K1640" s="34"/>
      <c r="L1640" s="77"/>
      <c r="M1640" s="77"/>
      <c r="N1640" s="72"/>
      <c r="O1640" s="79" t="s">
        <v>179</v>
      </c>
      <c r="P1640" s="81">
        <v>42854.375868055555</v>
      </c>
      <c r="Q1640" s="79" t="s">
        <v>2653</v>
      </c>
      <c r="R1640" s="82" t="s">
        <v>3643</v>
      </c>
      <c r="S1640" s="79" t="s">
        <v>4041</v>
      </c>
      <c r="T1640" s="79"/>
      <c r="U1640" s="79"/>
      <c r="V1640" s="82" t="s">
        <v>5541</v>
      </c>
      <c r="W1640" s="81">
        <v>42854.375868055555</v>
      </c>
      <c r="X1640" s="82" t="s">
        <v>7193</v>
      </c>
      <c r="Y1640" s="79"/>
      <c r="Z1640" s="79"/>
      <c r="AA1640" s="83" t="s">
        <v>9240</v>
      </c>
      <c r="AB1640" s="79"/>
      <c r="AC1640" s="79" t="b">
        <v>0</v>
      </c>
      <c r="AD1640" s="79">
        <v>0</v>
      </c>
      <c r="AE1640" s="83" t="s">
        <v>9915</v>
      </c>
      <c r="AF1640" s="79" t="b">
        <v>0</v>
      </c>
      <c r="AG1640" s="79" t="s">
        <v>9963</v>
      </c>
      <c r="AH1640" s="79"/>
      <c r="AI1640" s="83" t="s">
        <v>9915</v>
      </c>
      <c r="AJ1640" s="79" t="b">
        <v>0</v>
      </c>
      <c r="AK1640" s="79">
        <v>0</v>
      </c>
      <c r="AL1640" s="83" t="s">
        <v>9915</v>
      </c>
      <c r="AM1640" s="79" t="s">
        <v>10072</v>
      </c>
      <c r="AN1640" s="79" t="b">
        <v>0</v>
      </c>
      <c r="AO1640" s="83" t="s">
        <v>9240</v>
      </c>
      <c r="AP1640" s="79" t="s">
        <v>179</v>
      </c>
      <c r="AQ1640" s="79">
        <v>0</v>
      </c>
      <c r="AR1640" s="79">
        <v>0</v>
      </c>
      <c r="AS1640" s="79"/>
      <c r="AT1640" s="79"/>
      <c r="AU1640" s="79"/>
      <c r="AV1640" s="79"/>
      <c r="AW1640" s="79"/>
      <c r="AX1640" s="79"/>
      <c r="AY1640" s="79"/>
      <c r="AZ1640" s="79"/>
      <c r="BA1640">
        <v>6</v>
      </c>
      <c r="BB1640">
        <v>0</v>
      </c>
      <c r="BC1640" s="79" t="str">
        <f>IF(Edges[[#This Row],[Sentiment]]=0,"NEUTRAL",IF(Edges[[#This Row],[Sentiment]]=1,"POSITIVE",IF(Edges[[#This Row],[Sentiment]]=-1,"NEGATIVE")))</f>
        <v>NEUTRAL</v>
      </c>
      <c r="BD1640" s="79" t="str">
        <f>IF(Edges[[#This Row],[Vertex 1]]=Edges[[#This Row],[Vertex 2]],"HIDE","SHOW")</f>
        <v>HIDE</v>
      </c>
      <c r="BE1640" s="124" t="e">
        <f>REPLACE(INDEX(GroupVertices[Group], MATCH(Edges[[#This Row],[Vertex 1]],GroupVertices[Vertex],0)),1,1,"")</f>
        <v>#N/A</v>
      </c>
      <c r="BF1640" s="124" t="e">
        <f>REPLACE(INDEX(GroupVertices[Group], MATCH(Edges[[#This Row],[Vertex 2]],GroupVertices[Vertex],0)),1,1,"")</f>
        <v>#N/A</v>
      </c>
    </row>
    <row r="1641" spans="1:58" hidden="1" x14ac:dyDescent="0.25">
      <c r="A1641" s="64" t="s">
        <v>1255</v>
      </c>
      <c r="B1641" s="64" t="s">
        <v>1255</v>
      </c>
      <c r="C1641" s="65"/>
      <c r="D1641" s="66"/>
      <c r="E1641" s="67"/>
      <c r="F1641" s="68"/>
      <c r="G1641" s="65" t="str">
        <f>IF(Edges[[#This Row],[Vertex 1]]=Edges[[#This Row],[Vertex 2]],"HIDE","SHOW")</f>
        <v>HIDE</v>
      </c>
      <c r="H1641" s="69"/>
      <c r="I1641" s="70"/>
      <c r="J1641" s="70"/>
      <c r="K1641" s="34"/>
      <c r="L1641" s="77"/>
      <c r="M1641" s="77"/>
      <c r="N1641" s="72"/>
      <c r="O1641" s="79" t="s">
        <v>179</v>
      </c>
      <c r="P1641" s="81">
        <v>42854.611550925925</v>
      </c>
      <c r="Q1641" s="79" t="s">
        <v>2654</v>
      </c>
      <c r="R1641" s="82" t="s">
        <v>3460</v>
      </c>
      <c r="S1641" s="79" t="s">
        <v>4019</v>
      </c>
      <c r="T1641" s="79"/>
      <c r="U1641" s="79"/>
      <c r="V1641" s="82" t="s">
        <v>5541</v>
      </c>
      <c r="W1641" s="81">
        <v>42854.611550925925</v>
      </c>
      <c r="X1641" s="82" t="s">
        <v>7194</v>
      </c>
      <c r="Y1641" s="79"/>
      <c r="Z1641" s="79"/>
      <c r="AA1641" s="83" t="s">
        <v>9241</v>
      </c>
      <c r="AB1641" s="79"/>
      <c r="AC1641" s="79" t="b">
        <v>0</v>
      </c>
      <c r="AD1641" s="79">
        <v>0</v>
      </c>
      <c r="AE1641" s="83" t="s">
        <v>9915</v>
      </c>
      <c r="AF1641" s="79" t="b">
        <v>0</v>
      </c>
      <c r="AG1641" s="79" t="s">
        <v>9963</v>
      </c>
      <c r="AH1641" s="79"/>
      <c r="AI1641" s="83" t="s">
        <v>9915</v>
      </c>
      <c r="AJ1641" s="79" t="b">
        <v>0</v>
      </c>
      <c r="AK1641" s="79">
        <v>0</v>
      </c>
      <c r="AL1641" s="83" t="s">
        <v>9915</v>
      </c>
      <c r="AM1641" s="79" t="s">
        <v>10072</v>
      </c>
      <c r="AN1641" s="79" t="b">
        <v>0</v>
      </c>
      <c r="AO1641" s="83" t="s">
        <v>9241</v>
      </c>
      <c r="AP1641" s="79" t="s">
        <v>179</v>
      </c>
      <c r="AQ1641" s="79">
        <v>0</v>
      </c>
      <c r="AR1641" s="79">
        <v>0</v>
      </c>
      <c r="AS1641" s="79"/>
      <c r="AT1641" s="79"/>
      <c r="AU1641" s="79"/>
      <c r="AV1641" s="79"/>
      <c r="AW1641" s="79"/>
      <c r="AX1641" s="79"/>
      <c r="AY1641" s="79"/>
      <c r="AZ1641" s="79"/>
      <c r="BA1641">
        <v>6</v>
      </c>
      <c r="BB1641">
        <v>0</v>
      </c>
      <c r="BC1641" s="79" t="str">
        <f>IF(Edges[[#This Row],[Sentiment]]=0,"NEUTRAL",IF(Edges[[#This Row],[Sentiment]]=1,"POSITIVE",IF(Edges[[#This Row],[Sentiment]]=-1,"NEGATIVE")))</f>
        <v>NEUTRAL</v>
      </c>
      <c r="BD1641" s="79" t="str">
        <f>IF(Edges[[#This Row],[Vertex 1]]=Edges[[#This Row],[Vertex 2]],"HIDE","SHOW")</f>
        <v>HIDE</v>
      </c>
      <c r="BE1641" s="124" t="e">
        <f>REPLACE(INDEX(GroupVertices[Group], MATCH(Edges[[#This Row],[Vertex 1]],GroupVertices[Vertex],0)),1,1,"")</f>
        <v>#N/A</v>
      </c>
      <c r="BF1641" s="124" t="e">
        <f>REPLACE(INDEX(GroupVertices[Group], MATCH(Edges[[#This Row],[Vertex 2]],GroupVertices[Vertex],0)),1,1,"")</f>
        <v>#N/A</v>
      </c>
    </row>
    <row r="1642" spans="1:58" hidden="1" x14ac:dyDescent="0.25">
      <c r="A1642" s="64" t="s">
        <v>1256</v>
      </c>
      <c r="B1642" s="64" t="s">
        <v>1256</v>
      </c>
      <c r="C1642" s="65"/>
      <c r="D1642" s="66"/>
      <c r="E1642" s="67"/>
      <c r="F1642" s="68"/>
      <c r="G1642" s="65" t="str">
        <f>IF(Edges[[#This Row],[Vertex 1]]=Edges[[#This Row],[Vertex 2]],"HIDE","SHOW")</f>
        <v>HIDE</v>
      </c>
      <c r="H1642" s="69"/>
      <c r="I1642" s="70"/>
      <c r="J1642" s="70"/>
      <c r="K1642" s="34"/>
      <c r="L1642" s="77"/>
      <c r="M1642" s="77"/>
      <c r="N1642" s="72"/>
      <c r="O1642" s="79" t="s">
        <v>179</v>
      </c>
      <c r="P1642" s="81">
        <v>42853.421770833331</v>
      </c>
      <c r="Q1642" s="79" t="s">
        <v>2655</v>
      </c>
      <c r="R1642" s="82" t="s">
        <v>3416</v>
      </c>
      <c r="S1642" s="79" t="s">
        <v>4037</v>
      </c>
      <c r="T1642" s="79"/>
      <c r="U1642" s="79"/>
      <c r="V1642" s="82" t="s">
        <v>4787</v>
      </c>
      <c r="W1642" s="81">
        <v>42853.421770833331</v>
      </c>
      <c r="X1642" s="82" t="s">
        <v>7195</v>
      </c>
      <c r="Y1642" s="79"/>
      <c r="Z1642" s="79"/>
      <c r="AA1642" s="83" t="s">
        <v>9242</v>
      </c>
      <c r="AB1642" s="79"/>
      <c r="AC1642" s="79" t="b">
        <v>0</v>
      </c>
      <c r="AD1642" s="79">
        <v>0</v>
      </c>
      <c r="AE1642" s="83" t="s">
        <v>9915</v>
      </c>
      <c r="AF1642" s="79" t="b">
        <v>0</v>
      </c>
      <c r="AG1642" s="79" t="s">
        <v>9963</v>
      </c>
      <c r="AH1642" s="79"/>
      <c r="AI1642" s="83" t="s">
        <v>9915</v>
      </c>
      <c r="AJ1642" s="79" t="b">
        <v>0</v>
      </c>
      <c r="AK1642" s="79">
        <v>0</v>
      </c>
      <c r="AL1642" s="83" t="s">
        <v>9915</v>
      </c>
      <c r="AM1642" s="79" t="s">
        <v>10040</v>
      </c>
      <c r="AN1642" s="79" t="b">
        <v>0</v>
      </c>
      <c r="AO1642" s="83" t="s">
        <v>9242</v>
      </c>
      <c r="AP1642" s="79" t="s">
        <v>179</v>
      </c>
      <c r="AQ1642" s="79">
        <v>0</v>
      </c>
      <c r="AR1642" s="79">
        <v>0</v>
      </c>
      <c r="AS1642" s="79"/>
      <c r="AT1642" s="79"/>
      <c r="AU1642" s="79"/>
      <c r="AV1642" s="79"/>
      <c r="AW1642" s="79"/>
      <c r="AX1642" s="79"/>
      <c r="AY1642" s="79"/>
      <c r="AZ1642" s="79"/>
      <c r="BA1642">
        <v>2</v>
      </c>
      <c r="BB1642">
        <v>0</v>
      </c>
      <c r="BC1642" s="79" t="str">
        <f>IF(Edges[[#This Row],[Sentiment]]=0,"NEUTRAL",IF(Edges[[#This Row],[Sentiment]]=1,"POSITIVE",IF(Edges[[#This Row],[Sentiment]]=-1,"NEGATIVE")))</f>
        <v>NEUTRAL</v>
      </c>
      <c r="BD1642" s="79" t="str">
        <f>IF(Edges[[#This Row],[Vertex 1]]=Edges[[#This Row],[Vertex 2]],"HIDE","SHOW")</f>
        <v>HIDE</v>
      </c>
      <c r="BE1642" s="124" t="e">
        <f>REPLACE(INDEX(GroupVertices[Group], MATCH(Edges[[#This Row],[Vertex 1]],GroupVertices[Vertex],0)),1,1,"")</f>
        <v>#N/A</v>
      </c>
      <c r="BF1642" s="124" t="e">
        <f>REPLACE(INDEX(GroupVertices[Group], MATCH(Edges[[#This Row],[Vertex 2]],GroupVertices[Vertex],0)),1,1,"")</f>
        <v>#N/A</v>
      </c>
    </row>
    <row r="1643" spans="1:58" hidden="1" x14ac:dyDescent="0.25">
      <c r="A1643" s="64" t="s">
        <v>1256</v>
      </c>
      <c r="B1643" s="64" t="s">
        <v>1256</v>
      </c>
      <c r="C1643" s="65"/>
      <c r="D1643" s="66"/>
      <c r="E1643" s="67"/>
      <c r="F1643" s="68"/>
      <c r="G1643" s="65" t="str">
        <f>IF(Edges[[#This Row],[Vertex 1]]=Edges[[#This Row],[Vertex 2]],"HIDE","SHOW")</f>
        <v>HIDE</v>
      </c>
      <c r="H1643" s="69"/>
      <c r="I1643" s="70"/>
      <c r="J1643" s="70"/>
      <c r="K1643" s="34"/>
      <c r="L1643" s="77"/>
      <c r="M1643" s="77"/>
      <c r="N1643" s="72"/>
      <c r="O1643" s="79" t="s">
        <v>179</v>
      </c>
      <c r="P1643" s="81">
        <v>42854.614212962966</v>
      </c>
      <c r="Q1643" s="79" t="s">
        <v>2656</v>
      </c>
      <c r="R1643" s="82" t="s">
        <v>3478</v>
      </c>
      <c r="S1643" s="79" t="s">
        <v>4037</v>
      </c>
      <c r="T1643" s="79"/>
      <c r="U1643" s="79"/>
      <c r="V1643" s="82" t="s">
        <v>4787</v>
      </c>
      <c r="W1643" s="81">
        <v>42854.614212962966</v>
      </c>
      <c r="X1643" s="82" t="s">
        <v>7196</v>
      </c>
      <c r="Y1643" s="79"/>
      <c r="Z1643" s="79"/>
      <c r="AA1643" s="83" t="s">
        <v>9243</v>
      </c>
      <c r="AB1643" s="79"/>
      <c r="AC1643" s="79" t="b">
        <v>0</v>
      </c>
      <c r="AD1643" s="79">
        <v>0</v>
      </c>
      <c r="AE1643" s="83" t="s">
        <v>9915</v>
      </c>
      <c r="AF1643" s="79" t="b">
        <v>0</v>
      </c>
      <c r="AG1643" s="79" t="s">
        <v>9963</v>
      </c>
      <c r="AH1643" s="79"/>
      <c r="AI1643" s="83" t="s">
        <v>9915</v>
      </c>
      <c r="AJ1643" s="79" t="b">
        <v>0</v>
      </c>
      <c r="AK1643" s="79">
        <v>0</v>
      </c>
      <c r="AL1643" s="83" t="s">
        <v>9915</v>
      </c>
      <c r="AM1643" s="79" t="s">
        <v>10040</v>
      </c>
      <c r="AN1643" s="79" t="b">
        <v>0</v>
      </c>
      <c r="AO1643" s="83" t="s">
        <v>9243</v>
      </c>
      <c r="AP1643" s="79" t="s">
        <v>179</v>
      </c>
      <c r="AQ1643" s="79">
        <v>0</v>
      </c>
      <c r="AR1643" s="79">
        <v>0</v>
      </c>
      <c r="AS1643" s="79"/>
      <c r="AT1643" s="79"/>
      <c r="AU1643" s="79"/>
      <c r="AV1643" s="79"/>
      <c r="AW1643" s="79"/>
      <c r="AX1643" s="79"/>
      <c r="AY1643" s="79"/>
      <c r="AZ1643" s="79"/>
      <c r="BA1643">
        <v>2</v>
      </c>
      <c r="BB1643">
        <v>0</v>
      </c>
      <c r="BC1643" s="79" t="str">
        <f>IF(Edges[[#This Row],[Sentiment]]=0,"NEUTRAL",IF(Edges[[#This Row],[Sentiment]]=1,"POSITIVE",IF(Edges[[#This Row],[Sentiment]]=-1,"NEGATIVE")))</f>
        <v>NEUTRAL</v>
      </c>
      <c r="BD1643" s="79" t="str">
        <f>IF(Edges[[#This Row],[Vertex 1]]=Edges[[#This Row],[Vertex 2]],"HIDE","SHOW")</f>
        <v>HIDE</v>
      </c>
      <c r="BE1643" s="124" t="e">
        <f>REPLACE(INDEX(GroupVertices[Group], MATCH(Edges[[#This Row],[Vertex 1]],GroupVertices[Vertex],0)),1,1,"")</f>
        <v>#N/A</v>
      </c>
      <c r="BF1643" s="124" t="e">
        <f>REPLACE(INDEX(GroupVertices[Group], MATCH(Edges[[#This Row],[Vertex 2]],GroupVertices[Vertex],0)),1,1,"")</f>
        <v>#N/A</v>
      </c>
    </row>
    <row r="1644" spans="1:58" hidden="1" x14ac:dyDescent="0.25">
      <c r="A1644" s="64" t="s">
        <v>1257</v>
      </c>
      <c r="B1644" s="64" t="s">
        <v>1257</v>
      </c>
      <c r="C1644" s="65"/>
      <c r="D1644" s="66"/>
      <c r="E1644" s="67"/>
      <c r="F1644" s="68"/>
      <c r="G1644" s="65" t="str">
        <f>IF(Edges[[#This Row],[Vertex 1]]=Edges[[#This Row],[Vertex 2]],"HIDE","SHOW")</f>
        <v>HIDE</v>
      </c>
      <c r="H1644" s="69"/>
      <c r="I1644" s="70"/>
      <c r="J1644" s="70"/>
      <c r="K1644" s="34"/>
      <c r="L1644" s="77"/>
      <c r="M1644" s="77"/>
      <c r="N1644" s="72"/>
      <c r="O1644" s="79" t="s">
        <v>179</v>
      </c>
      <c r="P1644" s="81">
        <v>42854.620856481481</v>
      </c>
      <c r="Q1644" s="79" t="s">
        <v>2657</v>
      </c>
      <c r="R1644" s="79"/>
      <c r="S1644" s="79"/>
      <c r="T1644" s="79" t="s">
        <v>4311</v>
      </c>
      <c r="U1644" s="79"/>
      <c r="V1644" s="82" t="s">
        <v>5542</v>
      </c>
      <c r="W1644" s="81">
        <v>42854.620856481481</v>
      </c>
      <c r="X1644" s="82" t="s">
        <v>7197</v>
      </c>
      <c r="Y1644" s="79"/>
      <c r="Z1644" s="79"/>
      <c r="AA1644" s="83" t="s">
        <v>9244</v>
      </c>
      <c r="AB1644" s="79"/>
      <c r="AC1644" s="79" t="b">
        <v>0</v>
      </c>
      <c r="AD1644" s="79">
        <v>0</v>
      </c>
      <c r="AE1644" s="83" t="s">
        <v>9915</v>
      </c>
      <c r="AF1644" s="79" t="b">
        <v>0</v>
      </c>
      <c r="AG1644" s="79" t="s">
        <v>9963</v>
      </c>
      <c r="AH1644" s="79"/>
      <c r="AI1644" s="83" t="s">
        <v>9915</v>
      </c>
      <c r="AJ1644" s="79" t="b">
        <v>0</v>
      </c>
      <c r="AK1644" s="79">
        <v>0</v>
      </c>
      <c r="AL1644" s="83" t="s">
        <v>9915</v>
      </c>
      <c r="AM1644" s="79" t="s">
        <v>9991</v>
      </c>
      <c r="AN1644" s="79" t="b">
        <v>0</v>
      </c>
      <c r="AO1644" s="83" t="s">
        <v>9244</v>
      </c>
      <c r="AP1644" s="79" t="s">
        <v>179</v>
      </c>
      <c r="AQ1644" s="79">
        <v>0</v>
      </c>
      <c r="AR1644" s="79">
        <v>0</v>
      </c>
      <c r="AS1644" s="79"/>
      <c r="AT1644" s="79"/>
      <c r="AU1644" s="79"/>
      <c r="AV1644" s="79"/>
      <c r="AW1644" s="79"/>
      <c r="AX1644" s="79"/>
      <c r="AY1644" s="79"/>
      <c r="AZ1644" s="79"/>
      <c r="BA1644">
        <v>1</v>
      </c>
      <c r="BB1644">
        <v>0</v>
      </c>
      <c r="BC1644" s="79" t="str">
        <f>IF(Edges[[#This Row],[Sentiment]]=0,"NEUTRAL",IF(Edges[[#This Row],[Sentiment]]=1,"POSITIVE",IF(Edges[[#This Row],[Sentiment]]=-1,"NEGATIVE")))</f>
        <v>NEUTRAL</v>
      </c>
      <c r="BD1644" s="79" t="str">
        <f>IF(Edges[[#This Row],[Vertex 1]]=Edges[[#This Row],[Vertex 2]],"HIDE","SHOW")</f>
        <v>HIDE</v>
      </c>
      <c r="BE1644" s="124" t="e">
        <f>REPLACE(INDEX(GroupVertices[Group], MATCH(Edges[[#This Row],[Vertex 1]],GroupVertices[Vertex],0)),1,1,"")</f>
        <v>#N/A</v>
      </c>
      <c r="BF1644" s="124" t="e">
        <f>REPLACE(INDEX(GroupVertices[Group], MATCH(Edges[[#This Row],[Vertex 2]],GroupVertices[Vertex],0)),1,1,"")</f>
        <v>#N/A</v>
      </c>
    </row>
    <row r="1645" spans="1:58" hidden="1" x14ac:dyDescent="0.25">
      <c r="A1645" s="64" t="s">
        <v>1258</v>
      </c>
      <c r="B1645" s="64" t="s">
        <v>1258</v>
      </c>
      <c r="C1645" s="65"/>
      <c r="D1645" s="66"/>
      <c r="E1645" s="67"/>
      <c r="F1645" s="68"/>
      <c r="G1645" s="65" t="str">
        <f>IF(Edges[[#This Row],[Vertex 1]]=Edges[[#This Row],[Vertex 2]],"HIDE","SHOW")</f>
        <v>HIDE</v>
      </c>
      <c r="H1645" s="69"/>
      <c r="I1645" s="70"/>
      <c r="J1645" s="70"/>
      <c r="K1645" s="34"/>
      <c r="L1645" s="77"/>
      <c r="M1645" s="77"/>
      <c r="N1645" s="72"/>
      <c r="O1645" s="79" t="s">
        <v>179</v>
      </c>
      <c r="P1645" s="81">
        <v>42854.621689814812</v>
      </c>
      <c r="Q1645" s="82" t="s">
        <v>2658</v>
      </c>
      <c r="R1645" s="82" t="s">
        <v>3749</v>
      </c>
      <c r="S1645" s="79" t="s">
        <v>4218</v>
      </c>
      <c r="T1645" s="79"/>
      <c r="U1645" s="79"/>
      <c r="V1645" s="82" t="s">
        <v>5543</v>
      </c>
      <c r="W1645" s="81">
        <v>42854.621689814812</v>
      </c>
      <c r="X1645" s="82" t="s">
        <v>7198</v>
      </c>
      <c r="Y1645" s="79"/>
      <c r="Z1645" s="79"/>
      <c r="AA1645" s="83" t="s">
        <v>9245</v>
      </c>
      <c r="AB1645" s="79"/>
      <c r="AC1645" s="79" t="b">
        <v>0</v>
      </c>
      <c r="AD1645" s="79">
        <v>0</v>
      </c>
      <c r="AE1645" s="83" t="s">
        <v>9915</v>
      </c>
      <c r="AF1645" s="79" t="b">
        <v>0</v>
      </c>
      <c r="AG1645" s="79" t="s">
        <v>9965</v>
      </c>
      <c r="AH1645" s="79"/>
      <c r="AI1645" s="83" t="s">
        <v>9915</v>
      </c>
      <c r="AJ1645" s="79" t="b">
        <v>0</v>
      </c>
      <c r="AK1645" s="79">
        <v>0</v>
      </c>
      <c r="AL1645" s="83" t="s">
        <v>9915</v>
      </c>
      <c r="AM1645" s="79" t="s">
        <v>9990</v>
      </c>
      <c r="AN1645" s="79" t="b">
        <v>0</v>
      </c>
      <c r="AO1645" s="83" t="s">
        <v>9245</v>
      </c>
      <c r="AP1645" s="79" t="s">
        <v>179</v>
      </c>
      <c r="AQ1645" s="79">
        <v>0</v>
      </c>
      <c r="AR1645" s="79">
        <v>0</v>
      </c>
      <c r="AS1645" s="79"/>
      <c r="AT1645" s="79"/>
      <c r="AU1645" s="79"/>
      <c r="AV1645" s="79"/>
      <c r="AW1645" s="79"/>
      <c r="AX1645" s="79"/>
      <c r="AY1645" s="79"/>
      <c r="AZ1645" s="79"/>
      <c r="BA1645">
        <v>1</v>
      </c>
      <c r="BB1645">
        <v>0</v>
      </c>
      <c r="BC1645" s="79" t="str">
        <f>IF(Edges[[#This Row],[Sentiment]]=0,"NEUTRAL",IF(Edges[[#This Row],[Sentiment]]=1,"POSITIVE",IF(Edges[[#This Row],[Sentiment]]=-1,"NEGATIVE")))</f>
        <v>NEUTRAL</v>
      </c>
      <c r="BD1645" s="79" t="str">
        <f>IF(Edges[[#This Row],[Vertex 1]]=Edges[[#This Row],[Vertex 2]],"HIDE","SHOW")</f>
        <v>HIDE</v>
      </c>
      <c r="BE1645" s="124" t="e">
        <f>REPLACE(INDEX(GroupVertices[Group], MATCH(Edges[[#This Row],[Vertex 1]],GroupVertices[Vertex],0)),1,1,"")</f>
        <v>#N/A</v>
      </c>
      <c r="BF1645" s="124" t="e">
        <f>REPLACE(INDEX(GroupVertices[Group], MATCH(Edges[[#This Row],[Vertex 2]],GroupVertices[Vertex],0)),1,1,"")</f>
        <v>#N/A</v>
      </c>
    </row>
    <row r="1646" spans="1:58" hidden="1" x14ac:dyDescent="0.25">
      <c r="A1646" s="64" t="s">
        <v>1259</v>
      </c>
      <c r="B1646" s="64" t="s">
        <v>1259</v>
      </c>
      <c r="C1646" s="65"/>
      <c r="D1646" s="66"/>
      <c r="E1646" s="67"/>
      <c r="F1646" s="68"/>
      <c r="G1646" s="65" t="str">
        <f>IF(Edges[[#This Row],[Vertex 1]]=Edges[[#This Row],[Vertex 2]],"HIDE","SHOW")</f>
        <v>HIDE</v>
      </c>
      <c r="H1646" s="69"/>
      <c r="I1646" s="70"/>
      <c r="J1646" s="70"/>
      <c r="K1646" s="34"/>
      <c r="L1646" s="77"/>
      <c r="M1646" s="77"/>
      <c r="N1646" s="72"/>
      <c r="O1646" s="79" t="s">
        <v>179</v>
      </c>
      <c r="P1646" s="81">
        <v>42854.630752314813</v>
      </c>
      <c r="Q1646" s="79" t="s">
        <v>2659</v>
      </c>
      <c r="R1646" s="82" t="s">
        <v>3293</v>
      </c>
      <c r="S1646" s="79" t="s">
        <v>4022</v>
      </c>
      <c r="T1646" s="79"/>
      <c r="U1646" s="79"/>
      <c r="V1646" s="82" t="s">
        <v>5544</v>
      </c>
      <c r="W1646" s="81">
        <v>42854.630752314813</v>
      </c>
      <c r="X1646" s="82" t="s">
        <v>7199</v>
      </c>
      <c r="Y1646" s="79"/>
      <c r="Z1646" s="79"/>
      <c r="AA1646" s="83" t="s">
        <v>9246</v>
      </c>
      <c r="AB1646" s="79"/>
      <c r="AC1646" s="79" t="b">
        <v>0</v>
      </c>
      <c r="AD1646" s="79">
        <v>0</v>
      </c>
      <c r="AE1646" s="83" t="s">
        <v>9915</v>
      </c>
      <c r="AF1646" s="79" t="b">
        <v>0</v>
      </c>
      <c r="AG1646" s="79" t="s">
        <v>9963</v>
      </c>
      <c r="AH1646" s="79"/>
      <c r="AI1646" s="83" t="s">
        <v>9915</v>
      </c>
      <c r="AJ1646" s="79" t="b">
        <v>0</v>
      </c>
      <c r="AK1646" s="79">
        <v>0</v>
      </c>
      <c r="AL1646" s="83" t="s">
        <v>9915</v>
      </c>
      <c r="AM1646" s="79" t="s">
        <v>9990</v>
      </c>
      <c r="AN1646" s="79" t="b">
        <v>0</v>
      </c>
      <c r="AO1646" s="83" t="s">
        <v>9246</v>
      </c>
      <c r="AP1646" s="79" t="s">
        <v>179</v>
      </c>
      <c r="AQ1646" s="79">
        <v>0</v>
      </c>
      <c r="AR1646" s="79">
        <v>0</v>
      </c>
      <c r="AS1646" s="79"/>
      <c r="AT1646" s="79"/>
      <c r="AU1646" s="79"/>
      <c r="AV1646" s="79"/>
      <c r="AW1646" s="79"/>
      <c r="AX1646" s="79"/>
      <c r="AY1646" s="79"/>
      <c r="AZ1646" s="79"/>
      <c r="BA1646">
        <v>1</v>
      </c>
      <c r="BB1646">
        <v>0</v>
      </c>
      <c r="BC1646" s="79" t="str">
        <f>IF(Edges[[#This Row],[Sentiment]]=0,"NEUTRAL",IF(Edges[[#This Row],[Sentiment]]=1,"POSITIVE",IF(Edges[[#This Row],[Sentiment]]=-1,"NEGATIVE")))</f>
        <v>NEUTRAL</v>
      </c>
      <c r="BD1646" s="79" t="str">
        <f>IF(Edges[[#This Row],[Vertex 1]]=Edges[[#This Row],[Vertex 2]],"HIDE","SHOW")</f>
        <v>HIDE</v>
      </c>
      <c r="BE1646" s="124" t="e">
        <f>REPLACE(INDEX(GroupVertices[Group], MATCH(Edges[[#This Row],[Vertex 1]],GroupVertices[Vertex],0)),1,1,"")</f>
        <v>#N/A</v>
      </c>
      <c r="BF1646" s="124" t="e">
        <f>REPLACE(INDEX(GroupVertices[Group], MATCH(Edges[[#This Row],[Vertex 2]],GroupVertices[Vertex],0)),1,1,"")</f>
        <v>#N/A</v>
      </c>
    </row>
    <row r="1647" spans="1:58" hidden="1" x14ac:dyDescent="0.25">
      <c r="A1647" s="64" t="s">
        <v>1260</v>
      </c>
      <c r="B1647" s="64" t="s">
        <v>1260</v>
      </c>
      <c r="C1647" s="65"/>
      <c r="D1647" s="66"/>
      <c r="E1647" s="67"/>
      <c r="F1647" s="68"/>
      <c r="G1647" s="65" t="str">
        <f>IF(Edges[[#This Row],[Vertex 1]]=Edges[[#This Row],[Vertex 2]],"HIDE","SHOW")</f>
        <v>HIDE</v>
      </c>
      <c r="H1647" s="69"/>
      <c r="I1647" s="70"/>
      <c r="J1647" s="70"/>
      <c r="K1647" s="34"/>
      <c r="L1647" s="77"/>
      <c r="M1647" s="77"/>
      <c r="N1647" s="72"/>
      <c r="O1647" s="79" t="s">
        <v>179</v>
      </c>
      <c r="P1647" s="81">
        <v>42854.641238425924</v>
      </c>
      <c r="Q1647" s="79" t="s">
        <v>2660</v>
      </c>
      <c r="R1647" s="79"/>
      <c r="S1647" s="79"/>
      <c r="T1647" s="79"/>
      <c r="U1647" s="82" t="s">
        <v>4673</v>
      </c>
      <c r="V1647" s="82" t="s">
        <v>4673</v>
      </c>
      <c r="W1647" s="81">
        <v>42854.641238425924</v>
      </c>
      <c r="X1647" s="82" t="s">
        <v>7200</v>
      </c>
      <c r="Y1647" s="79"/>
      <c r="Z1647" s="79"/>
      <c r="AA1647" s="83" t="s">
        <v>9247</v>
      </c>
      <c r="AB1647" s="79"/>
      <c r="AC1647" s="79" t="b">
        <v>0</v>
      </c>
      <c r="AD1647" s="79">
        <v>0</v>
      </c>
      <c r="AE1647" s="83" t="s">
        <v>9915</v>
      </c>
      <c r="AF1647" s="79" t="b">
        <v>0</v>
      </c>
      <c r="AG1647" s="79" t="s">
        <v>9963</v>
      </c>
      <c r="AH1647" s="79"/>
      <c r="AI1647" s="83" t="s">
        <v>9915</v>
      </c>
      <c r="AJ1647" s="79" t="b">
        <v>0</v>
      </c>
      <c r="AK1647" s="79">
        <v>0</v>
      </c>
      <c r="AL1647" s="83" t="s">
        <v>9915</v>
      </c>
      <c r="AM1647" s="79" t="s">
        <v>9990</v>
      </c>
      <c r="AN1647" s="79" t="b">
        <v>0</v>
      </c>
      <c r="AO1647" s="83" t="s">
        <v>9247</v>
      </c>
      <c r="AP1647" s="79" t="s">
        <v>179</v>
      </c>
      <c r="AQ1647" s="79">
        <v>0</v>
      </c>
      <c r="AR1647" s="79">
        <v>0</v>
      </c>
      <c r="AS1647" s="79"/>
      <c r="AT1647" s="79"/>
      <c r="AU1647" s="79"/>
      <c r="AV1647" s="79"/>
      <c r="AW1647" s="79"/>
      <c r="AX1647" s="79"/>
      <c r="AY1647" s="79"/>
      <c r="AZ1647" s="79"/>
      <c r="BA1647">
        <v>1</v>
      </c>
      <c r="BB1647">
        <v>0</v>
      </c>
      <c r="BC1647" s="79" t="str">
        <f>IF(Edges[[#This Row],[Sentiment]]=0,"NEUTRAL",IF(Edges[[#This Row],[Sentiment]]=1,"POSITIVE",IF(Edges[[#This Row],[Sentiment]]=-1,"NEGATIVE")))</f>
        <v>NEUTRAL</v>
      </c>
      <c r="BD1647" s="79" t="str">
        <f>IF(Edges[[#This Row],[Vertex 1]]=Edges[[#This Row],[Vertex 2]],"HIDE","SHOW")</f>
        <v>HIDE</v>
      </c>
      <c r="BE1647" s="124" t="e">
        <f>REPLACE(INDEX(GroupVertices[Group], MATCH(Edges[[#This Row],[Vertex 1]],GroupVertices[Vertex],0)),1,1,"")</f>
        <v>#N/A</v>
      </c>
      <c r="BF1647" s="124" t="e">
        <f>REPLACE(INDEX(GroupVertices[Group], MATCH(Edges[[#This Row],[Vertex 2]],GroupVertices[Vertex],0)),1,1,"")</f>
        <v>#N/A</v>
      </c>
    </row>
    <row r="1648" spans="1:58" hidden="1" x14ac:dyDescent="0.25">
      <c r="A1648" s="64" t="s">
        <v>1261</v>
      </c>
      <c r="B1648" s="64" t="s">
        <v>1261</v>
      </c>
      <c r="C1648" s="65"/>
      <c r="D1648" s="66"/>
      <c r="E1648" s="67"/>
      <c r="F1648" s="68"/>
      <c r="G1648" s="65" t="str">
        <f>IF(Edges[[#This Row],[Vertex 1]]=Edges[[#This Row],[Vertex 2]],"HIDE","SHOW")</f>
        <v>HIDE</v>
      </c>
      <c r="H1648" s="69"/>
      <c r="I1648" s="70"/>
      <c r="J1648" s="70"/>
      <c r="K1648" s="34"/>
      <c r="L1648" s="77"/>
      <c r="M1648" s="77"/>
      <c r="N1648" s="72"/>
      <c r="O1648" s="79" t="s">
        <v>179</v>
      </c>
      <c r="P1648" s="81">
        <v>42854.649050925924</v>
      </c>
      <c r="Q1648" s="79" t="s">
        <v>2661</v>
      </c>
      <c r="R1648" s="79"/>
      <c r="S1648" s="79"/>
      <c r="T1648" s="79" t="s">
        <v>4409</v>
      </c>
      <c r="U1648" s="79"/>
      <c r="V1648" s="82" t="s">
        <v>5545</v>
      </c>
      <c r="W1648" s="81">
        <v>42854.649050925924</v>
      </c>
      <c r="X1648" s="82" t="s">
        <v>7201</v>
      </c>
      <c r="Y1648" s="79"/>
      <c r="Z1648" s="79"/>
      <c r="AA1648" s="83" t="s">
        <v>9248</v>
      </c>
      <c r="AB1648" s="79"/>
      <c r="AC1648" s="79" t="b">
        <v>0</v>
      </c>
      <c r="AD1648" s="79">
        <v>0</v>
      </c>
      <c r="AE1648" s="83" t="s">
        <v>9915</v>
      </c>
      <c r="AF1648" s="79" t="b">
        <v>0</v>
      </c>
      <c r="AG1648" s="79" t="s">
        <v>9963</v>
      </c>
      <c r="AH1648" s="79"/>
      <c r="AI1648" s="83" t="s">
        <v>9915</v>
      </c>
      <c r="AJ1648" s="79" t="b">
        <v>0</v>
      </c>
      <c r="AK1648" s="79">
        <v>0</v>
      </c>
      <c r="AL1648" s="83" t="s">
        <v>9915</v>
      </c>
      <c r="AM1648" s="79" t="s">
        <v>9990</v>
      </c>
      <c r="AN1648" s="79" t="b">
        <v>0</v>
      </c>
      <c r="AO1648" s="83" t="s">
        <v>9248</v>
      </c>
      <c r="AP1648" s="79" t="s">
        <v>179</v>
      </c>
      <c r="AQ1648" s="79">
        <v>0</v>
      </c>
      <c r="AR1648" s="79">
        <v>0</v>
      </c>
      <c r="AS1648" s="79"/>
      <c r="AT1648" s="79"/>
      <c r="AU1648" s="79"/>
      <c r="AV1648" s="79"/>
      <c r="AW1648" s="79"/>
      <c r="AX1648" s="79"/>
      <c r="AY1648" s="79"/>
      <c r="AZ1648" s="79"/>
      <c r="BA1648">
        <v>1</v>
      </c>
      <c r="BB1648">
        <v>0</v>
      </c>
      <c r="BC1648" s="79" t="str">
        <f>IF(Edges[[#This Row],[Sentiment]]=0,"NEUTRAL",IF(Edges[[#This Row],[Sentiment]]=1,"POSITIVE",IF(Edges[[#This Row],[Sentiment]]=-1,"NEGATIVE")))</f>
        <v>NEUTRAL</v>
      </c>
      <c r="BD1648" s="79" t="str">
        <f>IF(Edges[[#This Row],[Vertex 1]]=Edges[[#This Row],[Vertex 2]],"HIDE","SHOW")</f>
        <v>HIDE</v>
      </c>
      <c r="BE1648" s="124" t="e">
        <f>REPLACE(INDEX(GroupVertices[Group], MATCH(Edges[[#This Row],[Vertex 1]],GroupVertices[Vertex],0)),1,1,"")</f>
        <v>#N/A</v>
      </c>
      <c r="BF1648" s="124" t="e">
        <f>REPLACE(INDEX(GroupVertices[Group], MATCH(Edges[[#This Row],[Vertex 2]],GroupVertices[Vertex],0)),1,1,"")</f>
        <v>#N/A</v>
      </c>
    </row>
    <row r="1649" spans="1:58" x14ac:dyDescent="0.25">
      <c r="A1649" s="64" t="s">
        <v>1262</v>
      </c>
      <c r="B1649" s="64" t="s">
        <v>1625</v>
      </c>
      <c r="C1649" s="65"/>
      <c r="D1649" s="66"/>
      <c r="E1649" s="67"/>
      <c r="F1649" s="68"/>
      <c r="G1649" s="65" t="str">
        <f>IF(Edges[[#This Row],[Vertex 1]]=Edges[[#This Row],[Vertex 2]],"HIDE","SHOW")</f>
        <v>SHOW</v>
      </c>
      <c r="H1649" s="69"/>
      <c r="I1649" s="70"/>
      <c r="J1649" s="70"/>
      <c r="K1649" s="34" t="s">
        <v>65</v>
      </c>
      <c r="L1649" s="77">
        <v>1649</v>
      </c>
      <c r="M1649" s="77"/>
      <c r="N1649" s="72"/>
      <c r="O1649" s="79" t="s">
        <v>1646</v>
      </c>
      <c r="P1649" s="81">
        <v>42854.656550925924</v>
      </c>
      <c r="Q1649" s="79" t="s">
        <v>2662</v>
      </c>
      <c r="R1649" s="79"/>
      <c r="S1649" s="79"/>
      <c r="T1649" s="79"/>
      <c r="U1649" s="79"/>
      <c r="V1649" s="82" t="s">
        <v>5546</v>
      </c>
      <c r="W1649" s="81">
        <v>42854.656550925924</v>
      </c>
      <c r="X1649" s="82" t="s">
        <v>7202</v>
      </c>
      <c r="Y1649" s="79"/>
      <c r="Z1649" s="79"/>
      <c r="AA1649" s="83" t="s">
        <v>9249</v>
      </c>
      <c r="AB1649" s="83" t="s">
        <v>9906</v>
      </c>
      <c r="AC1649" s="79" t="b">
        <v>0</v>
      </c>
      <c r="AD1649" s="79">
        <v>1</v>
      </c>
      <c r="AE1649" s="83" t="s">
        <v>9950</v>
      </c>
      <c r="AF1649" s="79" t="b">
        <v>0</v>
      </c>
      <c r="AG1649" s="79" t="s">
        <v>9963</v>
      </c>
      <c r="AH1649" s="79"/>
      <c r="AI1649" s="83" t="s">
        <v>9915</v>
      </c>
      <c r="AJ1649" s="79" t="b">
        <v>0</v>
      </c>
      <c r="AK1649" s="79">
        <v>0</v>
      </c>
      <c r="AL1649" s="83" t="s">
        <v>9915</v>
      </c>
      <c r="AM1649" s="79" t="s">
        <v>9991</v>
      </c>
      <c r="AN1649" s="79" t="b">
        <v>0</v>
      </c>
      <c r="AO1649" s="83" t="s">
        <v>9906</v>
      </c>
      <c r="AP1649" s="79" t="s">
        <v>179</v>
      </c>
      <c r="AQ1649" s="79">
        <v>0</v>
      </c>
      <c r="AR1649" s="79">
        <v>0</v>
      </c>
      <c r="AS1649" s="79"/>
      <c r="AT1649" s="79"/>
      <c r="AU1649" s="79"/>
      <c r="AV1649" s="79"/>
      <c r="AW1649" s="79"/>
      <c r="AX1649" s="79"/>
      <c r="AY1649" s="79"/>
      <c r="AZ1649" s="79"/>
      <c r="BA1649">
        <v>1</v>
      </c>
      <c r="BB1649">
        <v>0</v>
      </c>
      <c r="BC1649" s="79" t="str">
        <f>IF(Edges[[#This Row],[Sentiment]]=0,"NEUTRAL",IF(Edges[[#This Row],[Sentiment]]=1,"POSITIVE",IF(Edges[[#This Row],[Sentiment]]=-1,"NEGATIVE")))</f>
        <v>NEUTRAL</v>
      </c>
      <c r="BD1649" s="79" t="str">
        <f>IF(Edges[[#This Row],[Vertex 1]]=Edges[[#This Row],[Vertex 2]],"HIDE","SHOW")</f>
        <v>SHOW</v>
      </c>
      <c r="BE1649" s="78" t="str">
        <f>REPLACE(INDEX(GroupVertices[Group], MATCH(Edges[[#This Row],[Vertex 1]],GroupVertices[Vertex],0)),1,1,"")</f>
        <v>EUTRAL</v>
      </c>
      <c r="BF1649" s="78" t="str">
        <f>REPLACE(INDEX(GroupVertices[Group], MATCH(Edges[[#This Row],[Vertex 2]],GroupVertices[Vertex],0)),1,1,"")</f>
        <v>EUTRAL</v>
      </c>
    </row>
    <row r="1650" spans="1:58" x14ac:dyDescent="0.25">
      <c r="A1650" s="64" t="s">
        <v>1262</v>
      </c>
      <c r="B1650" s="64" t="s">
        <v>1626</v>
      </c>
      <c r="C1650" s="65"/>
      <c r="D1650" s="66"/>
      <c r="E1650" s="67"/>
      <c r="F1650" s="68"/>
      <c r="G1650" s="65" t="str">
        <f>IF(Edges[[#This Row],[Vertex 1]]=Edges[[#This Row],[Vertex 2]],"HIDE","SHOW")</f>
        <v>SHOW</v>
      </c>
      <c r="H1650" s="69"/>
      <c r="I1650" s="70"/>
      <c r="J1650" s="70"/>
      <c r="K1650" s="34" t="s">
        <v>65</v>
      </c>
      <c r="L1650" s="77">
        <v>1650</v>
      </c>
      <c r="M1650" s="77"/>
      <c r="N1650" s="72"/>
      <c r="O1650" s="79" t="s">
        <v>1646</v>
      </c>
      <c r="P1650" s="81">
        <v>42854.656550925924</v>
      </c>
      <c r="Q1650" s="79" t="s">
        <v>2662</v>
      </c>
      <c r="R1650" s="79"/>
      <c r="S1650" s="79"/>
      <c r="T1650" s="79"/>
      <c r="U1650" s="79"/>
      <c r="V1650" s="82" t="s">
        <v>5546</v>
      </c>
      <c r="W1650" s="81">
        <v>42854.656550925924</v>
      </c>
      <c r="X1650" s="82" t="s">
        <v>7202</v>
      </c>
      <c r="Y1650" s="79"/>
      <c r="Z1650" s="79"/>
      <c r="AA1650" s="83" t="s">
        <v>9249</v>
      </c>
      <c r="AB1650" s="83" t="s">
        <v>9906</v>
      </c>
      <c r="AC1650" s="79" t="b">
        <v>0</v>
      </c>
      <c r="AD1650" s="79">
        <v>1</v>
      </c>
      <c r="AE1650" s="83" t="s">
        <v>9950</v>
      </c>
      <c r="AF1650" s="79" t="b">
        <v>0</v>
      </c>
      <c r="AG1650" s="79" t="s">
        <v>9963</v>
      </c>
      <c r="AH1650" s="79"/>
      <c r="AI1650" s="83" t="s">
        <v>9915</v>
      </c>
      <c r="AJ1650" s="79" t="b">
        <v>0</v>
      </c>
      <c r="AK1650" s="79">
        <v>0</v>
      </c>
      <c r="AL1650" s="83" t="s">
        <v>9915</v>
      </c>
      <c r="AM1650" s="79" t="s">
        <v>9991</v>
      </c>
      <c r="AN1650" s="79" t="b">
        <v>0</v>
      </c>
      <c r="AO1650" s="83" t="s">
        <v>9906</v>
      </c>
      <c r="AP1650" s="79" t="s">
        <v>179</v>
      </c>
      <c r="AQ1650" s="79">
        <v>0</v>
      </c>
      <c r="AR1650" s="79">
        <v>0</v>
      </c>
      <c r="AS1650" s="79"/>
      <c r="AT1650" s="79"/>
      <c r="AU1650" s="79"/>
      <c r="AV1650" s="79"/>
      <c r="AW1650" s="79"/>
      <c r="AX1650" s="79"/>
      <c r="AY1650" s="79"/>
      <c r="AZ1650" s="79"/>
      <c r="BA1650">
        <v>1</v>
      </c>
      <c r="BB1650">
        <v>0</v>
      </c>
      <c r="BC1650" s="79" t="str">
        <f>IF(Edges[[#This Row],[Sentiment]]=0,"NEUTRAL",IF(Edges[[#This Row],[Sentiment]]=1,"POSITIVE",IF(Edges[[#This Row],[Sentiment]]=-1,"NEGATIVE")))</f>
        <v>NEUTRAL</v>
      </c>
      <c r="BD1650" s="79" t="str">
        <f>IF(Edges[[#This Row],[Vertex 1]]=Edges[[#This Row],[Vertex 2]],"HIDE","SHOW")</f>
        <v>SHOW</v>
      </c>
      <c r="BE1650" s="78" t="str">
        <f>REPLACE(INDEX(GroupVertices[Group], MATCH(Edges[[#This Row],[Vertex 1]],GroupVertices[Vertex],0)),1,1,"")</f>
        <v>EUTRAL</v>
      </c>
      <c r="BF1650" s="78" t="str">
        <f>REPLACE(INDEX(GroupVertices[Group], MATCH(Edges[[#This Row],[Vertex 2]],GroupVertices[Vertex],0)),1,1,"")</f>
        <v>EUTRAL</v>
      </c>
    </row>
    <row r="1651" spans="1:58" x14ac:dyDescent="0.25">
      <c r="A1651" s="64" t="s">
        <v>1262</v>
      </c>
      <c r="B1651" s="64" t="s">
        <v>1627</v>
      </c>
      <c r="C1651" s="65"/>
      <c r="D1651" s="66"/>
      <c r="E1651" s="67"/>
      <c r="F1651" s="68"/>
      <c r="G1651" s="65" t="str">
        <f>IF(Edges[[#This Row],[Vertex 1]]=Edges[[#This Row],[Vertex 2]],"HIDE","SHOW")</f>
        <v>SHOW</v>
      </c>
      <c r="H1651" s="69"/>
      <c r="I1651" s="70"/>
      <c r="J1651" s="70"/>
      <c r="K1651" s="34" t="s">
        <v>65</v>
      </c>
      <c r="L1651" s="77">
        <v>1651</v>
      </c>
      <c r="M1651" s="77"/>
      <c r="N1651" s="72"/>
      <c r="O1651" s="79" t="s">
        <v>1647</v>
      </c>
      <c r="P1651" s="81">
        <v>42854.656550925924</v>
      </c>
      <c r="Q1651" s="79" t="s">
        <v>2662</v>
      </c>
      <c r="R1651" s="79"/>
      <c r="S1651" s="79"/>
      <c r="T1651" s="79"/>
      <c r="U1651" s="79"/>
      <c r="V1651" s="82" t="s">
        <v>5546</v>
      </c>
      <c r="W1651" s="81">
        <v>42854.656550925924</v>
      </c>
      <c r="X1651" s="82" t="s">
        <v>7202</v>
      </c>
      <c r="Y1651" s="79"/>
      <c r="Z1651" s="79"/>
      <c r="AA1651" s="83" t="s">
        <v>9249</v>
      </c>
      <c r="AB1651" s="83" t="s">
        <v>9906</v>
      </c>
      <c r="AC1651" s="79" t="b">
        <v>0</v>
      </c>
      <c r="AD1651" s="79">
        <v>1</v>
      </c>
      <c r="AE1651" s="83" t="s">
        <v>9950</v>
      </c>
      <c r="AF1651" s="79" t="b">
        <v>0</v>
      </c>
      <c r="AG1651" s="79" t="s">
        <v>9963</v>
      </c>
      <c r="AH1651" s="79"/>
      <c r="AI1651" s="83" t="s">
        <v>9915</v>
      </c>
      <c r="AJ1651" s="79" t="b">
        <v>0</v>
      </c>
      <c r="AK1651" s="79">
        <v>0</v>
      </c>
      <c r="AL1651" s="83" t="s">
        <v>9915</v>
      </c>
      <c r="AM1651" s="79" t="s">
        <v>9991</v>
      </c>
      <c r="AN1651" s="79" t="b">
        <v>0</v>
      </c>
      <c r="AO1651" s="83" t="s">
        <v>9906</v>
      </c>
      <c r="AP1651" s="79" t="s">
        <v>179</v>
      </c>
      <c r="AQ1651" s="79">
        <v>0</v>
      </c>
      <c r="AR1651" s="79">
        <v>0</v>
      </c>
      <c r="AS1651" s="79"/>
      <c r="AT1651" s="79"/>
      <c r="AU1651" s="79"/>
      <c r="AV1651" s="79"/>
      <c r="AW1651" s="79"/>
      <c r="AX1651" s="79"/>
      <c r="AY1651" s="79"/>
      <c r="AZ1651" s="79"/>
      <c r="BA1651">
        <v>1</v>
      </c>
      <c r="BB1651">
        <v>0</v>
      </c>
      <c r="BC1651" s="79" t="str">
        <f>IF(Edges[[#This Row],[Sentiment]]=0,"NEUTRAL",IF(Edges[[#This Row],[Sentiment]]=1,"POSITIVE",IF(Edges[[#This Row],[Sentiment]]=-1,"NEGATIVE")))</f>
        <v>NEUTRAL</v>
      </c>
      <c r="BD1651" s="79" t="str">
        <f>IF(Edges[[#This Row],[Vertex 1]]=Edges[[#This Row],[Vertex 2]],"HIDE","SHOW")</f>
        <v>SHOW</v>
      </c>
      <c r="BE1651" s="78" t="str">
        <f>REPLACE(INDEX(GroupVertices[Group], MATCH(Edges[[#This Row],[Vertex 1]],GroupVertices[Vertex],0)),1,1,"")</f>
        <v>EUTRAL</v>
      </c>
      <c r="BF1651" s="78" t="str">
        <f>REPLACE(INDEX(GroupVertices[Group], MATCH(Edges[[#This Row],[Vertex 2]],GroupVertices[Vertex],0)),1,1,"")</f>
        <v>EUTRAL</v>
      </c>
    </row>
    <row r="1652" spans="1:58" hidden="1" x14ac:dyDescent="0.25">
      <c r="A1652" s="64" t="s">
        <v>1263</v>
      </c>
      <c r="B1652" s="64" t="s">
        <v>1263</v>
      </c>
      <c r="C1652" s="65"/>
      <c r="D1652" s="66"/>
      <c r="E1652" s="67"/>
      <c r="F1652" s="68"/>
      <c r="G1652" s="65" t="str">
        <f>IF(Edges[[#This Row],[Vertex 1]]=Edges[[#This Row],[Vertex 2]],"HIDE","SHOW")</f>
        <v>HIDE</v>
      </c>
      <c r="H1652" s="69"/>
      <c r="I1652" s="70"/>
      <c r="J1652" s="70"/>
      <c r="K1652" s="34"/>
      <c r="L1652" s="77"/>
      <c r="M1652" s="77"/>
      <c r="N1652" s="72"/>
      <c r="O1652" s="79" t="s">
        <v>179</v>
      </c>
      <c r="P1652" s="81">
        <v>42854.66196759259</v>
      </c>
      <c r="Q1652" s="79" t="s">
        <v>2663</v>
      </c>
      <c r="R1652" s="82" t="s">
        <v>3293</v>
      </c>
      <c r="S1652" s="79" t="s">
        <v>4022</v>
      </c>
      <c r="T1652" s="79"/>
      <c r="U1652" s="79"/>
      <c r="V1652" s="82" t="s">
        <v>4787</v>
      </c>
      <c r="W1652" s="81">
        <v>42854.66196759259</v>
      </c>
      <c r="X1652" s="82" t="s">
        <v>7203</v>
      </c>
      <c r="Y1652" s="79"/>
      <c r="Z1652" s="79"/>
      <c r="AA1652" s="83" t="s">
        <v>9250</v>
      </c>
      <c r="AB1652" s="79"/>
      <c r="AC1652" s="79" t="b">
        <v>0</v>
      </c>
      <c r="AD1652" s="79">
        <v>0</v>
      </c>
      <c r="AE1652" s="83" t="s">
        <v>9915</v>
      </c>
      <c r="AF1652" s="79" t="b">
        <v>0</v>
      </c>
      <c r="AG1652" s="79" t="s">
        <v>9963</v>
      </c>
      <c r="AH1652" s="79"/>
      <c r="AI1652" s="83" t="s">
        <v>9915</v>
      </c>
      <c r="AJ1652" s="79" t="b">
        <v>0</v>
      </c>
      <c r="AK1652" s="79">
        <v>0</v>
      </c>
      <c r="AL1652" s="83" t="s">
        <v>9915</v>
      </c>
      <c r="AM1652" s="79" t="s">
        <v>10001</v>
      </c>
      <c r="AN1652" s="79" t="b">
        <v>0</v>
      </c>
      <c r="AO1652" s="83" t="s">
        <v>9250</v>
      </c>
      <c r="AP1652" s="79" t="s">
        <v>179</v>
      </c>
      <c r="AQ1652" s="79">
        <v>0</v>
      </c>
      <c r="AR1652" s="79">
        <v>0</v>
      </c>
      <c r="AS1652" s="79"/>
      <c r="AT1652" s="79"/>
      <c r="AU1652" s="79"/>
      <c r="AV1652" s="79"/>
      <c r="AW1652" s="79"/>
      <c r="AX1652" s="79"/>
      <c r="AY1652" s="79"/>
      <c r="AZ1652" s="79"/>
      <c r="BA1652">
        <v>1</v>
      </c>
      <c r="BB1652">
        <v>0</v>
      </c>
      <c r="BC1652" s="79" t="str">
        <f>IF(Edges[[#This Row],[Sentiment]]=0,"NEUTRAL",IF(Edges[[#This Row],[Sentiment]]=1,"POSITIVE",IF(Edges[[#This Row],[Sentiment]]=-1,"NEGATIVE")))</f>
        <v>NEUTRAL</v>
      </c>
      <c r="BD1652" s="79" t="str">
        <f>IF(Edges[[#This Row],[Vertex 1]]=Edges[[#This Row],[Vertex 2]],"HIDE","SHOW")</f>
        <v>HIDE</v>
      </c>
      <c r="BE1652" s="124" t="e">
        <f>REPLACE(INDEX(GroupVertices[Group], MATCH(Edges[[#This Row],[Vertex 1]],GroupVertices[Vertex],0)),1,1,"")</f>
        <v>#N/A</v>
      </c>
      <c r="BF1652" s="124" t="e">
        <f>REPLACE(INDEX(GroupVertices[Group], MATCH(Edges[[#This Row],[Vertex 2]],GroupVertices[Vertex],0)),1,1,"")</f>
        <v>#N/A</v>
      </c>
    </row>
    <row r="1653" spans="1:58" hidden="1" x14ac:dyDescent="0.25">
      <c r="A1653" s="64" t="s">
        <v>1264</v>
      </c>
      <c r="B1653" s="64" t="s">
        <v>1264</v>
      </c>
      <c r="C1653" s="65"/>
      <c r="D1653" s="66"/>
      <c r="E1653" s="67"/>
      <c r="F1653" s="68"/>
      <c r="G1653" s="65" t="str">
        <f>IF(Edges[[#This Row],[Vertex 1]]=Edges[[#This Row],[Vertex 2]],"HIDE","SHOW")</f>
        <v>HIDE</v>
      </c>
      <c r="H1653" s="69"/>
      <c r="I1653" s="70"/>
      <c r="J1653" s="70"/>
      <c r="K1653" s="34"/>
      <c r="L1653" s="77"/>
      <c r="M1653" s="77"/>
      <c r="N1653" s="72"/>
      <c r="O1653" s="79" t="s">
        <v>179</v>
      </c>
      <c r="P1653" s="81">
        <v>42854.675173611111</v>
      </c>
      <c r="Q1653" s="79" t="s">
        <v>2664</v>
      </c>
      <c r="R1653" s="82" t="s">
        <v>3750</v>
      </c>
      <c r="S1653" s="79" t="s">
        <v>4020</v>
      </c>
      <c r="T1653" s="79"/>
      <c r="U1653" s="79"/>
      <c r="V1653" s="82" t="s">
        <v>5547</v>
      </c>
      <c r="W1653" s="81">
        <v>42854.675173611111</v>
      </c>
      <c r="X1653" s="82" t="s">
        <v>7204</v>
      </c>
      <c r="Y1653" s="79"/>
      <c r="Z1653" s="79"/>
      <c r="AA1653" s="83" t="s">
        <v>9251</v>
      </c>
      <c r="AB1653" s="79"/>
      <c r="AC1653" s="79" t="b">
        <v>0</v>
      </c>
      <c r="AD1653" s="79">
        <v>0</v>
      </c>
      <c r="AE1653" s="83" t="s">
        <v>9915</v>
      </c>
      <c r="AF1653" s="79" t="b">
        <v>0</v>
      </c>
      <c r="AG1653" s="79" t="s">
        <v>9978</v>
      </c>
      <c r="AH1653" s="79"/>
      <c r="AI1653" s="83" t="s">
        <v>9915</v>
      </c>
      <c r="AJ1653" s="79" t="b">
        <v>0</v>
      </c>
      <c r="AK1653" s="79">
        <v>0</v>
      </c>
      <c r="AL1653" s="83" t="s">
        <v>9915</v>
      </c>
      <c r="AM1653" s="79" t="s">
        <v>9996</v>
      </c>
      <c r="AN1653" s="79" t="b">
        <v>0</v>
      </c>
      <c r="AO1653" s="83" t="s">
        <v>9251</v>
      </c>
      <c r="AP1653" s="79" t="s">
        <v>179</v>
      </c>
      <c r="AQ1653" s="79">
        <v>0</v>
      </c>
      <c r="AR1653" s="79">
        <v>0</v>
      </c>
      <c r="AS1653" s="79"/>
      <c r="AT1653" s="79"/>
      <c r="AU1653" s="79"/>
      <c r="AV1653" s="79"/>
      <c r="AW1653" s="79"/>
      <c r="AX1653" s="79"/>
      <c r="AY1653" s="79"/>
      <c r="AZ1653" s="79"/>
      <c r="BA1653">
        <v>1</v>
      </c>
      <c r="BB1653">
        <v>0</v>
      </c>
      <c r="BC1653" s="79" t="str">
        <f>IF(Edges[[#This Row],[Sentiment]]=0,"NEUTRAL",IF(Edges[[#This Row],[Sentiment]]=1,"POSITIVE",IF(Edges[[#This Row],[Sentiment]]=-1,"NEGATIVE")))</f>
        <v>NEUTRAL</v>
      </c>
      <c r="BD1653" s="79" t="str">
        <f>IF(Edges[[#This Row],[Vertex 1]]=Edges[[#This Row],[Vertex 2]],"HIDE","SHOW")</f>
        <v>HIDE</v>
      </c>
      <c r="BE1653" s="124" t="e">
        <f>REPLACE(INDEX(GroupVertices[Group], MATCH(Edges[[#This Row],[Vertex 1]],GroupVertices[Vertex],0)),1,1,"")</f>
        <v>#N/A</v>
      </c>
      <c r="BF1653" s="124" t="e">
        <f>REPLACE(INDEX(GroupVertices[Group], MATCH(Edges[[#This Row],[Vertex 2]],GroupVertices[Vertex],0)),1,1,"")</f>
        <v>#N/A</v>
      </c>
    </row>
    <row r="1654" spans="1:58" hidden="1" x14ac:dyDescent="0.25">
      <c r="A1654" s="64" t="s">
        <v>1265</v>
      </c>
      <c r="B1654" s="64" t="s">
        <v>1265</v>
      </c>
      <c r="C1654" s="65"/>
      <c r="D1654" s="66"/>
      <c r="E1654" s="67"/>
      <c r="F1654" s="68"/>
      <c r="G1654" s="65" t="str">
        <f>IF(Edges[[#This Row],[Vertex 1]]=Edges[[#This Row],[Vertex 2]],"HIDE","SHOW")</f>
        <v>HIDE</v>
      </c>
      <c r="H1654" s="69"/>
      <c r="I1654" s="70"/>
      <c r="J1654" s="70"/>
      <c r="K1654" s="34"/>
      <c r="L1654" s="77"/>
      <c r="M1654" s="77"/>
      <c r="N1654" s="72"/>
      <c r="O1654" s="79" t="s">
        <v>179</v>
      </c>
      <c r="P1654" s="81">
        <v>42854.682627314818</v>
      </c>
      <c r="Q1654" s="79" t="s">
        <v>18392</v>
      </c>
      <c r="R1654" s="82" t="s">
        <v>3751</v>
      </c>
      <c r="S1654" s="79" t="s">
        <v>4023</v>
      </c>
      <c r="T1654" s="79"/>
      <c r="U1654" s="79"/>
      <c r="V1654" s="82" t="s">
        <v>5548</v>
      </c>
      <c r="W1654" s="81">
        <v>42854.682627314818</v>
      </c>
      <c r="X1654" s="82" t="s">
        <v>7205</v>
      </c>
      <c r="Y1654" s="79"/>
      <c r="Z1654" s="79"/>
      <c r="AA1654" s="83" t="s">
        <v>9252</v>
      </c>
      <c r="AB1654" s="79"/>
      <c r="AC1654" s="79" t="b">
        <v>0</v>
      </c>
      <c r="AD1654" s="79">
        <v>0</v>
      </c>
      <c r="AE1654" s="83" t="s">
        <v>9915</v>
      </c>
      <c r="AF1654" s="79" t="b">
        <v>0</v>
      </c>
      <c r="AG1654" s="79" t="s">
        <v>9963</v>
      </c>
      <c r="AH1654" s="79"/>
      <c r="AI1654" s="83" t="s">
        <v>9915</v>
      </c>
      <c r="AJ1654" s="79" t="b">
        <v>0</v>
      </c>
      <c r="AK1654" s="79">
        <v>0</v>
      </c>
      <c r="AL1654" s="83" t="s">
        <v>9915</v>
      </c>
      <c r="AM1654" s="79" t="s">
        <v>9991</v>
      </c>
      <c r="AN1654" s="79" t="b">
        <v>0</v>
      </c>
      <c r="AO1654" s="83" t="s">
        <v>9252</v>
      </c>
      <c r="AP1654" s="79" t="s">
        <v>179</v>
      </c>
      <c r="AQ1654" s="79">
        <v>0</v>
      </c>
      <c r="AR1654" s="79">
        <v>0</v>
      </c>
      <c r="AS1654" s="79"/>
      <c r="AT1654" s="79"/>
      <c r="AU1654" s="79"/>
      <c r="AV1654" s="79"/>
      <c r="AW1654" s="79"/>
      <c r="AX1654" s="79"/>
      <c r="AY1654" s="79"/>
      <c r="AZ1654" s="79"/>
      <c r="BA1654">
        <v>1</v>
      </c>
      <c r="BB1654">
        <v>0</v>
      </c>
      <c r="BC1654" s="79" t="str">
        <f>IF(Edges[[#This Row],[Sentiment]]=0,"NEUTRAL",IF(Edges[[#This Row],[Sentiment]]=1,"POSITIVE",IF(Edges[[#This Row],[Sentiment]]=-1,"NEGATIVE")))</f>
        <v>NEUTRAL</v>
      </c>
      <c r="BD1654" s="79" t="str">
        <f>IF(Edges[[#This Row],[Vertex 1]]=Edges[[#This Row],[Vertex 2]],"HIDE","SHOW")</f>
        <v>HIDE</v>
      </c>
      <c r="BE1654" s="124" t="e">
        <f>REPLACE(INDEX(GroupVertices[Group], MATCH(Edges[[#This Row],[Vertex 1]],GroupVertices[Vertex],0)),1,1,"")</f>
        <v>#N/A</v>
      </c>
      <c r="BF1654" s="124" t="e">
        <f>REPLACE(INDEX(GroupVertices[Group], MATCH(Edges[[#This Row],[Vertex 2]],GroupVertices[Vertex],0)),1,1,"")</f>
        <v>#N/A</v>
      </c>
    </row>
    <row r="1655" spans="1:58" x14ac:dyDescent="0.25">
      <c r="A1655" s="64" t="s">
        <v>1266</v>
      </c>
      <c r="B1655" s="64" t="s">
        <v>1176</v>
      </c>
      <c r="C1655" s="65"/>
      <c r="D1655" s="66"/>
      <c r="E1655" s="67"/>
      <c r="F1655" s="68"/>
      <c r="G1655" s="65" t="str">
        <f>IF(Edges[[#This Row],[Vertex 1]]=Edges[[#This Row],[Vertex 2]],"HIDE","SHOW")</f>
        <v>SHOW</v>
      </c>
      <c r="H1655" s="69"/>
      <c r="I1655" s="70"/>
      <c r="J1655" s="70"/>
      <c r="K1655" s="34" t="s">
        <v>65</v>
      </c>
      <c r="L1655" s="77">
        <v>1655</v>
      </c>
      <c r="M1655" s="77"/>
      <c r="N1655" s="72"/>
      <c r="O1655" s="79" t="s">
        <v>1647</v>
      </c>
      <c r="P1655" s="81">
        <v>42854.701724537037</v>
      </c>
      <c r="Q1655" s="79" t="s">
        <v>2665</v>
      </c>
      <c r="R1655" s="79"/>
      <c r="S1655" s="79"/>
      <c r="T1655" s="79"/>
      <c r="U1655" s="79"/>
      <c r="V1655" s="82" t="s">
        <v>5549</v>
      </c>
      <c r="W1655" s="81">
        <v>42854.701724537037</v>
      </c>
      <c r="X1655" s="82" t="s">
        <v>7206</v>
      </c>
      <c r="Y1655" s="79"/>
      <c r="Z1655" s="79"/>
      <c r="AA1655" s="83" t="s">
        <v>9253</v>
      </c>
      <c r="AB1655" s="79"/>
      <c r="AC1655" s="79" t="b">
        <v>0</v>
      </c>
      <c r="AD1655" s="79">
        <v>0</v>
      </c>
      <c r="AE1655" s="83" t="s">
        <v>9925</v>
      </c>
      <c r="AF1655" s="79" t="b">
        <v>0</v>
      </c>
      <c r="AG1655" s="79" t="s">
        <v>9963</v>
      </c>
      <c r="AH1655" s="79"/>
      <c r="AI1655" s="83" t="s">
        <v>9915</v>
      </c>
      <c r="AJ1655" s="79" t="b">
        <v>0</v>
      </c>
      <c r="AK1655" s="79">
        <v>0</v>
      </c>
      <c r="AL1655" s="83" t="s">
        <v>9915</v>
      </c>
      <c r="AM1655" s="79" t="s">
        <v>9991</v>
      </c>
      <c r="AN1655" s="79" t="b">
        <v>0</v>
      </c>
      <c r="AO1655" s="83" t="s">
        <v>9253</v>
      </c>
      <c r="AP1655" s="79" t="s">
        <v>179</v>
      </c>
      <c r="AQ1655" s="79">
        <v>0</v>
      </c>
      <c r="AR1655" s="79">
        <v>0</v>
      </c>
      <c r="AS1655" s="79"/>
      <c r="AT1655" s="79"/>
      <c r="AU1655" s="79"/>
      <c r="AV1655" s="79"/>
      <c r="AW1655" s="79"/>
      <c r="AX1655" s="79"/>
      <c r="AY1655" s="79"/>
      <c r="AZ1655" s="79"/>
      <c r="BA1655">
        <v>1</v>
      </c>
      <c r="BB1655">
        <v>0</v>
      </c>
      <c r="BC1655" s="79" t="str">
        <f>IF(Edges[[#This Row],[Sentiment]]=0,"NEUTRAL",IF(Edges[[#This Row],[Sentiment]]=1,"POSITIVE",IF(Edges[[#This Row],[Sentiment]]=-1,"NEGATIVE")))</f>
        <v>NEUTRAL</v>
      </c>
      <c r="BD1655" s="79" t="str">
        <f>IF(Edges[[#This Row],[Vertex 1]]=Edges[[#This Row],[Vertex 2]],"HIDE","SHOW")</f>
        <v>SHOW</v>
      </c>
      <c r="BE1655" s="78" t="str">
        <f>REPLACE(INDEX(GroupVertices[Group], MATCH(Edges[[#This Row],[Vertex 1]],GroupVertices[Vertex],0)),1,1,"")</f>
        <v>EUTRAL</v>
      </c>
      <c r="BF1655" s="78" t="str">
        <f>REPLACE(INDEX(GroupVertices[Group], MATCH(Edges[[#This Row],[Vertex 2]],GroupVertices[Vertex],0)),1,1,"")</f>
        <v>eneral</v>
      </c>
    </row>
    <row r="1656" spans="1:58" x14ac:dyDescent="0.25">
      <c r="A1656" s="64" t="s">
        <v>1267</v>
      </c>
      <c r="B1656" s="64" t="s">
        <v>1549</v>
      </c>
      <c r="C1656" s="65"/>
      <c r="D1656" s="66"/>
      <c r="E1656" s="67"/>
      <c r="F1656" s="68"/>
      <c r="G1656" s="65" t="str">
        <f>IF(Edges[[#This Row],[Vertex 1]]=Edges[[#This Row],[Vertex 2]],"HIDE","SHOW")</f>
        <v>SHOW</v>
      </c>
      <c r="H1656" s="69"/>
      <c r="I1656" s="70"/>
      <c r="J1656" s="70"/>
      <c r="K1656" s="34" t="s">
        <v>65</v>
      </c>
      <c r="L1656" s="77">
        <v>1656</v>
      </c>
      <c r="M1656" s="77"/>
      <c r="N1656" s="72"/>
      <c r="O1656" s="79" t="s">
        <v>1646</v>
      </c>
      <c r="P1656" s="81">
        <v>42854.703067129631</v>
      </c>
      <c r="Q1656" s="79" t="s">
        <v>2666</v>
      </c>
      <c r="R1656" s="82" t="s">
        <v>3752</v>
      </c>
      <c r="S1656" s="79" t="s">
        <v>4027</v>
      </c>
      <c r="T1656" s="79"/>
      <c r="U1656" s="79"/>
      <c r="V1656" s="82" t="s">
        <v>5550</v>
      </c>
      <c r="W1656" s="81">
        <v>42854.703067129631</v>
      </c>
      <c r="X1656" s="82" t="s">
        <v>7207</v>
      </c>
      <c r="Y1656" s="79"/>
      <c r="Z1656" s="79"/>
      <c r="AA1656" s="83" t="s">
        <v>9254</v>
      </c>
      <c r="AB1656" s="79"/>
      <c r="AC1656" s="79" t="b">
        <v>0</v>
      </c>
      <c r="AD1656" s="79">
        <v>0</v>
      </c>
      <c r="AE1656" s="83" t="s">
        <v>9915</v>
      </c>
      <c r="AF1656" s="79" t="b">
        <v>0</v>
      </c>
      <c r="AG1656" s="79" t="s">
        <v>9963</v>
      </c>
      <c r="AH1656" s="79"/>
      <c r="AI1656" s="83" t="s">
        <v>9915</v>
      </c>
      <c r="AJ1656" s="79" t="b">
        <v>0</v>
      </c>
      <c r="AK1656" s="79">
        <v>0</v>
      </c>
      <c r="AL1656" s="83" t="s">
        <v>9915</v>
      </c>
      <c r="AM1656" s="79" t="s">
        <v>10000</v>
      </c>
      <c r="AN1656" s="79" t="b">
        <v>0</v>
      </c>
      <c r="AO1656" s="83" t="s">
        <v>9254</v>
      </c>
      <c r="AP1656" s="79" t="s">
        <v>179</v>
      </c>
      <c r="AQ1656" s="79">
        <v>0</v>
      </c>
      <c r="AR1656" s="79">
        <v>0</v>
      </c>
      <c r="AS1656" s="79"/>
      <c r="AT1656" s="79"/>
      <c r="AU1656" s="79"/>
      <c r="AV1656" s="79"/>
      <c r="AW1656" s="79"/>
      <c r="AX1656" s="79"/>
      <c r="AY1656" s="79"/>
      <c r="AZ1656" s="79"/>
      <c r="BA1656">
        <v>1</v>
      </c>
      <c r="BB1656">
        <v>0</v>
      </c>
      <c r="BC1656" s="79" t="str">
        <f>IF(Edges[[#This Row],[Sentiment]]=0,"NEUTRAL",IF(Edges[[#This Row],[Sentiment]]=1,"POSITIVE",IF(Edges[[#This Row],[Sentiment]]=-1,"NEGATIVE")))</f>
        <v>NEUTRAL</v>
      </c>
      <c r="BD1656" s="79" t="str">
        <f>IF(Edges[[#This Row],[Vertex 1]]=Edges[[#This Row],[Vertex 2]],"HIDE","SHOW")</f>
        <v>SHOW</v>
      </c>
      <c r="BE1656" s="78" t="str">
        <f>REPLACE(INDEX(GroupVertices[Group], MATCH(Edges[[#This Row],[Vertex 1]],GroupVertices[Vertex],0)),1,1,"")</f>
        <v>EUTRAL</v>
      </c>
      <c r="BF1656" s="78" t="str">
        <f>REPLACE(INDEX(GroupVertices[Group], MATCH(Edges[[#This Row],[Vertex 2]],GroupVertices[Vertex],0)),1,1,"")</f>
        <v>eneral</v>
      </c>
    </row>
    <row r="1657" spans="1:58" hidden="1" x14ac:dyDescent="0.25">
      <c r="A1657" s="64" t="s">
        <v>1268</v>
      </c>
      <c r="B1657" s="64" t="s">
        <v>1268</v>
      </c>
      <c r="C1657" s="65"/>
      <c r="D1657" s="66"/>
      <c r="E1657" s="67"/>
      <c r="F1657" s="68"/>
      <c r="G1657" s="65" t="str">
        <f>IF(Edges[[#This Row],[Vertex 1]]=Edges[[#This Row],[Vertex 2]],"HIDE","SHOW")</f>
        <v>HIDE</v>
      </c>
      <c r="H1657" s="69"/>
      <c r="I1657" s="70"/>
      <c r="J1657" s="70"/>
      <c r="K1657" s="34"/>
      <c r="L1657" s="77"/>
      <c r="M1657" s="77"/>
      <c r="N1657" s="72"/>
      <c r="O1657" s="79" t="s">
        <v>179</v>
      </c>
      <c r="P1657" s="81">
        <v>42854.365370370368</v>
      </c>
      <c r="Q1657" s="79" t="s">
        <v>2667</v>
      </c>
      <c r="R1657" s="79" t="s">
        <v>3753</v>
      </c>
      <c r="S1657" s="79" t="s">
        <v>4193</v>
      </c>
      <c r="T1657" s="79" t="s">
        <v>4410</v>
      </c>
      <c r="U1657" s="79"/>
      <c r="V1657" s="82" t="s">
        <v>5551</v>
      </c>
      <c r="W1657" s="81">
        <v>42854.365370370368</v>
      </c>
      <c r="X1657" s="82" t="s">
        <v>7208</v>
      </c>
      <c r="Y1657" s="79"/>
      <c r="Z1657" s="79"/>
      <c r="AA1657" s="83" t="s">
        <v>9255</v>
      </c>
      <c r="AB1657" s="79"/>
      <c r="AC1657" s="79" t="b">
        <v>0</v>
      </c>
      <c r="AD1657" s="79">
        <v>0</v>
      </c>
      <c r="AE1657" s="83" t="s">
        <v>9915</v>
      </c>
      <c r="AF1657" s="79" t="b">
        <v>0</v>
      </c>
      <c r="AG1657" s="79" t="s">
        <v>9977</v>
      </c>
      <c r="AH1657" s="79"/>
      <c r="AI1657" s="83" t="s">
        <v>9915</v>
      </c>
      <c r="AJ1657" s="79" t="b">
        <v>0</v>
      </c>
      <c r="AK1657" s="79">
        <v>0</v>
      </c>
      <c r="AL1657" s="83" t="s">
        <v>9915</v>
      </c>
      <c r="AM1657" s="79" t="s">
        <v>9990</v>
      </c>
      <c r="AN1657" s="79" t="b">
        <v>1</v>
      </c>
      <c r="AO1657" s="83" t="s">
        <v>9255</v>
      </c>
      <c r="AP1657" s="79" t="s">
        <v>179</v>
      </c>
      <c r="AQ1657" s="79">
        <v>0</v>
      </c>
      <c r="AR1657" s="79">
        <v>0</v>
      </c>
      <c r="AS1657" s="79"/>
      <c r="AT1657" s="79"/>
      <c r="AU1657" s="79"/>
      <c r="AV1657" s="79"/>
      <c r="AW1657" s="79"/>
      <c r="AX1657" s="79"/>
      <c r="AY1657" s="79"/>
      <c r="AZ1657" s="79"/>
      <c r="BA1657">
        <v>1</v>
      </c>
      <c r="BB1657">
        <v>0</v>
      </c>
      <c r="BC1657" s="79" t="str">
        <f>IF(Edges[[#This Row],[Sentiment]]=0,"NEUTRAL",IF(Edges[[#This Row],[Sentiment]]=1,"POSITIVE",IF(Edges[[#This Row],[Sentiment]]=-1,"NEGATIVE")))</f>
        <v>NEUTRAL</v>
      </c>
      <c r="BD1657" s="79" t="str">
        <f>IF(Edges[[#This Row],[Vertex 1]]=Edges[[#This Row],[Vertex 2]],"HIDE","SHOW")</f>
        <v>HIDE</v>
      </c>
      <c r="BE1657" s="124" t="str">
        <f>REPLACE(INDEX(GroupVertices[Group], MATCH(Edges[[#This Row],[Vertex 1]],GroupVertices[Vertex],0)),1,1,"")</f>
        <v>eneral</v>
      </c>
      <c r="BF1657" s="124" t="str">
        <f>REPLACE(INDEX(GroupVertices[Group], MATCH(Edges[[#This Row],[Vertex 2]],GroupVertices[Vertex],0)),1,1,"")</f>
        <v>eneral</v>
      </c>
    </row>
    <row r="1658" spans="1:58" x14ac:dyDescent="0.25">
      <c r="A1658" s="64" t="s">
        <v>1268</v>
      </c>
      <c r="B1658" s="64" t="s">
        <v>1544</v>
      </c>
      <c r="C1658" s="65"/>
      <c r="D1658" s="66"/>
      <c r="E1658" s="67"/>
      <c r="F1658" s="68"/>
      <c r="G1658" s="65" t="str">
        <f>IF(Edges[[#This Row],[Vertex 1]]=Edges[[#This Row],[Vertex 2]],"HIDE","SHOW")</f>
        <v>SHOW</v>
      </c>
      <c r="H1658" s="69"/>
      <c r="I1658" s="70"/>
      <c r="J1658" s="70"/>
      <c r="K1658" s="34" t="s">
        <v>65</v>
      </c>
      <c r="L1658" s="77">
        <v>1658</v>
      </c>
      <c r="M1658" s="77"/>
      <c r="N1658" s="72"/>
      <c r="O1658" s="79" t="s">
        <v>1646</v>
      </c>
      <c r="P1658" s="81">
        <v>42854.687511574077</v>
      </c>
      <c r="Q1658" s="79" t="s">
        <v>2668</v>
      </c>
      <c r="R1658" s="82" t="s">
        <v>3754</v>
      </c>
      <c r="S1658" s="79" t="s">
        <v>4051</v>
      </c>
      <c r="T1658" s="79" t="s">
        <v>4411</v>
      </c>
      <c r="U1658" s="79"/>
      <c r="V1658" s="82" t="s">
        <v>5551</v>
      </c>
      <c r="W1658" s="81">
        <v>42854.687511574077</v>
      </c>
      <c r="X1658" s="82" t="s">
        <v>7209</v>
      </c>
      <c r="Y1658" s="79"/>
      <c r="Z1658" s="79"/>
      <c r="AA1658" s="83" t="s">
        <v>9256</v>
      </c>
      <c r="AB1658" s="79"/>
      <c r="AC1658" s="79" t="b">
        <v>0</v>
      </c>
      <c r="AD1658" s="79">
        <v>1</v>
      </c>
      <c r="AE1658" s="83" t="s">
        <v>9915</v>
      </c>
      <c r="AF1658" s="79" t="b">
        <v>0</v>
      </c>
      <c r="AG1658" s="79" t="s">
        <v>9977</v>
      </c>
      <c r="AH1658" s="79"/>
      <c r="AI1658" s="83" t="s">
        <v>9915</v>
      </c>
      <c r="AJ1658" s="79" t="b">
        <v>0</v>
      </c>
      <c r="AK1658" s="79">
        <v>1</v>
      </c>
      <c r="AL1658" s="83" t="s">
        <v>9915</v>
      </c>
      <c r="AM1658" s="79" t="s">
        <v>9992</v>
      </c>
      <c r="AN1658" s="79" t="b">
        <v>1</v>
      </c>
      <c r="AO1658" s="83" t="s">
        <v>9256</v>
      </c>
      <c r="AP1658" s="79" t="s">
        <v>179</v>
      </c>
      <c r="AQ1658" s="79">
        <v>0</v>
      </c>
      <c r="AR1658" s="79">
        <v>0</v>
      </c>
      <c r="AS1658" s="79"/>
      <c r="AT1658" s="79"/>
      <c r="AU1658" s="79"/>
      <c r="AV1658" s="79"/>
      <c r="AW1658" s="79"/>
      <c r="AX1658" s="79"/>
      <c r="AY1658" s="79"/>
      <c r="AZ1658" s="79"/>
      <c r="BA1658">
        <v>1</v>
      </c>
      <c r="BB1658">
        <v>0</v>
      </c>
      <c r="BC1658" s="79" t="str">
        <f>IF(Edges[[#This Row],[Sentiment]]=0,"NEUTRAL",IF(Edges[[#This Row],[Sentiment]]=1,"POSITIVE",IF(Edges[[#This Row],[Sentiment]]=-1,"NEGATIVE")))</f>
        <v>NEUTRAL</v>
      </c>
      <c r="BD1658" s="79" t="str">
        <f>IF(Edges[[#This Row],[Vertex 1]]=Edges[[#This Row],[Vertex 2]],"HIDE","SHOW")</f>
        <v>SHOW</v>
      </c>
      <c r="BE1658" s="78" t="str">
        <f>REPLACE(INDEX(GroupVertices[Group], MATCH(Edges[[#This Row],[Vertex 1]],GroupVertices[Vertex],0)),1,1,"")</f>
        <v>eneral</v>
      </c>
      <c r="BF1658" s="78" t="str">
        <f>REPLACE(INDEX(GroupVertices[Group], MATCH(Edges[[#This Row],[Vertex 2]],GroupVertices[Vertex],0)),1,1,"")</f>
        <v>eneral</v>
      </c>
    </row>
    <row r="1659" spans="1:58" x14ac:dyDescent="0.25">
      <c r="A1659" s="64" t="s">
        <v>1269</v>
      </c>
      <c r="B1659" s="64" t="s">
        <v>1268</v>
      </c>
      <c r="C1659" s="65"/>
      <c r="D1659" s="66"/>
      <c r="E1659" s="67"/>
      <c r="F1659" s="68"/>
      <c r="G1659" s="65" t="str">
        <f>IF(Edges[[#This Row],[Vertex 1]]=Edges[[#This Row],[Vertex 2]],"HIDE","SHOW")</f>
        <v>SHOW</v>
      </c>
      <c r="H1659" s="69"/>
      <c r="I1659" s="70"/>
      <c r="J1659" s="70"/>
      <c r="K1659" s="34" t="s">
        <v>65</v>
      </c>
      <c r="L1659" s="77">
        <v>1659</v>
      </c>
      <c r="M1659" s="77"/>
      <c r="N1659" s="72"/>
      <c r="O1659" s="79" t="s">
        <v>1646</v>
      </c>
      <c r="P1659" s="81">
        <v>42854.703414351854</v>
      </c>
      <c r="Q1659" s="79" t="s">
        <v>2669</v>
      </c>
      <c r="R1659" s="79"/>
      <c r="S1659" s="79"/>
      <c r="T1659" s="79" t="s">
        <v>4411</v>
      </c>
      <c r="U1659" s="79"/>
      <c r="V1659" s="82" t="s">
        <v>5552</v>
      </c>
      <c r="W1659" s="81">
        <v>42854.703414351854</v>
      </c>
      <c r="X1659" s="82" t="s">
        <v>7210</v>
      </c>
      <c r="Y1659" s="79"/>
      <c r="Z1659" s="79"/>
      <c r="AA1659" s="83" t="s">
        <v>9257</v>
      </c>
      <c r="AB1659" s="79"/>
      <c r="AC1659" s="79" t="b">
        <v>0</v>
      </c>
      <c r="AD1659" s="79">
        <v>0</v>
      </c>
      <c r="AE1659" s="83" t="s">
        <v>9915</v>
      </c>
      <c r="AF1659" s="79" t="b">
        <v>0</v>
      </c>
      <c r="AG1659" s="79" t="s">
        <v>9977</v>
      </c>
      <c r="AH1659" s="79"/>
      <c r="AI1659" s="83" t="s">
        <v>9915</v>
      </c>
      <c r="AJ1659" s="79" t="b">
        <v>0</v>
      </c>
      <c r="AK1659" s="79">
        <v>1</v>
      </c>
      <c r="AL1659" s="83" t="s">
        <v>9256</v>
      </c>
      <c r="AM1659" s="79" t="s">
        <v>9991</v>
      </c>
      <c r="AN1659" s="79" t="b">
        <v>0</v>
      </c>
      <c r="AO1659" s="83" t="s">
        <v>9256</v>
      </c>
      <c r="AP1659" s="79" t="s">
        <v>179</v>
      </c>
      <c r="AQ1659" s="79">
        <v>0</v>
      </c>
      <c r="AR1659" s="79">
        <v>0</v>
      </c>
      <c r="AS1659" s="79"/>
      <c r="AT1659" s="79"/>
      <c r="AU1659" s="79"/>
      <c r="AV1659" s="79"/>
      <c r="AW1659" s="79"/>
      <c r="AX1659" s="79"/>
      <c r="AY1659" s="79"/>
      <c r="AZ1659" s="79"/>
      <c r="BA1659">
        <v>1</v>
      </c>
      <c r="BB1659">
        <v>0</v>
      </c>
      <c r="BC1659" s="79" t="str">
        <f>IF(Edges[[#This Row],[Sentiment]]=0,"NEUTRAL",IF(Edges[[#This Row],[Sentiment]]=1,"POSITIVE",IF(Edges[[#This Row],[Sentiment]]=-1,"NEGATIVE")))</f>
        <v>NEUTRAL</v>
      </c>
      <c r="BD1659" s="79" t="str">
        <f>IF(Edges[[#This Row],[Vertex 1]]=Edges[[#This Row],[Vertex 2]],"HIDE","SHOW")</f>
        <v>SHOW</v>
      </c>
      <c r="BE1659" s="78" t="str">
        <f>REPLACE(INDEX(GroupVertices[Group], MATCH(Edges[[#This Row],[Vertex 1]],GroupVertices[Vertex],0)),1,1,"")</f>
        <v>EUTRAL</v>
      </c>
      <c r="BF1659" s="78" t="str">
        <f>REPLACE(INDEX(GroupVertices[Group], MATCH(Edges[[#This Row],[Vertex 2]],GroupVertices[Vertex],0)),1,1,"")</f>
        <v>eneral</v>
      </c>
    </row>
    <row r="1660" spans="1:58" x14ac:dyDescent="0.25">
      <c r="A1660" s="64" t="s">
        <v>1269</v>
      </c>
      <c r="B1660" s="64" t="s">
        <v>1544</v>
      </c>
      <c r="C1660" s="65"/>
      <c r="D1660" s="66"/>
      <c r="E1660" s="67"/>
      <c r="F1660" s="68"/>
      <c r="G1660" s="65" t="str">
        <f>IF(Edges[[#This Row],[Vertex 1]]=Edges[[#This Row],[Vertex 2]],"HIDE","SHOW")</f>
        <v>SHOW</v>
      </c>
      <c r="H1660" s="69"/>
      <c r="I1660" s="70"/>
      <c r="J1660" s="70"/>
      <c r="K1660" s="34" t="s">
        <v>65</v>
      </c>
      <c r="L1660" s="77">
        <v>1660</v>
      </c>
      <c r="M1660" s="77"/>
      <c r="N1660" s="72"/>
      <c r="O1660" s="79" t="s">
        <v>1646</v>
      </c>
      <c r="P1660" s="81">
        <v>42854.703414351854</v>
      </c>
      <c r="Q1660" s="79" t="s">
        <v>2669</v>
      </c>
      <c r="R1660" s="79"/>
      <c r="S1660" s="79"/>
      <c r="T1660" s="79" t="s">
        <v>4411</v>
      </c>
      <c r="U1660" s="79"/>
      <c r="V1660" s="82" t="s">
        <v>5552</v>
      </c>
      <c r="W1660" s="81">
        <v>42854.703414351854</v>
      </c>
      <c r="X1660" s="82" t="s">
        <v>7210</v>
      </c>
      <c r="Y1660" s="79"/>
      <c r="Z1660" s="79"/>
      <c r="AA1660" s="83" t="s">
        <v>9257</v>
      </c>
      <c r="AB1660" s="79"/>
      <c r="AC1660" s="79" t="b">
        <v>0</v>
      </c>
      <c r="AD1660" s="79">
        <v>0</v>
      </c>
      <c r="AE1660" s="83" t="s">
        <v>9915</v>
      </c>
      <c r="AF1660" s="79" t="b">
        <v>0</v>
      </c>
      <c r="AG1660" s="79" t="s">
        <v>9977</v>
      </c>
      <c r="AH1660" s="79"/>
      <c r="AI1660" s="83" t="s">
        <v>9915</v>
      </c>
      <c r="AJ1660" s="79" t="b">
        <v>0</v>
      </c>
      <c r="AK1660" s="79">
        <v>1</v>
      </c>
      <c r="AL1660" s="83" t="s">
        <v>9256</v>
      </c>
      <c r="AM1660" s="79" t="s">
        <v>9991</v>
      </c>
      <c r="AN1660" s="79" t="b">
        <v>0</v>
      </c>
      <c r="AO1660" s="83" t="s">
        <v>9256</v>
      </c>
      <c r="AP1660" s="79" t="s">
        <v>179</v>
      </c>
      <c r="AQ1660" s="79">
        <v>0</v>
      </c>
      <c r="AR1660" s="79">
        <v>0</v>
      </c>
      <c r="AS1660" s="79"/>
      <c r="AT1660" s="79"/>
      <c r="AU1660" s="79"/>
      <c r="AV1660" s="79"/>
      <c r="AW1660" s="79"/>
      <c r="AX1660" s="79"/>
      <c r="AY1660" s="79"/>
      <c r="AZ1660" s="79"/>
      <c r="BA1660">
        <v>1</v>
      </c>
      <c r="BB1660">
        <v>0</v>
      </c>
      <c r="BC1660" s="79" t="str">
        <f>IF(Edges[[#This Row],[Sentiment]]=0,"NEUTRAL",IF(Edges[[#This Row],[Sentiment]]=1,"POSITIVE",IF(Edges[[#This Row],[Sentiment]]=-1,"NEGATIVE")))</f>
        <v>NEUTRAL</v>
      </c>
      <c r="BD1660" s="79" t="str">
        <f>IF(Edges[[#This Row],[Vertex 1]]=Edges[[#This Row],[Vertex 2]],"HIDE","SHOW")</f>
        <v>SHOW</v>
      </c>
      <c r="BE1660" s="78" t="str">
        <f>REPLACE(INDEX(GroupVertices[Group], MATCH(Edges[[#This Row],[Vertex 1]],GroupVertices[Vertex],0)),1,1,"")</f>
        <v>EUTRAL</v>
      </c>
      <c r="BF1660" s="78" t="str">
        <f>REPLACE(INDEX(GroupVertices[Group], MATCH(Edges[[#This Row],[Vertex 2]],GroupVertices[Vertex],0)),1,1,"")</f>
        <v>eneral</v>
      </c>
    </row>
    <row r="1661" spans="1:58" hidden="1" x14ac:dyDescent="0.25">
      <c r="A1661" s="64" t="s">
        <v>1270</v>
      </c>
      <c r="B1661" s="64" t="s">
        <v>1270</v>
      </c>
      <c r="C1661" s="65"/>
      <c r="D1661" s="66"/>
      <c r="E1661" s="67"/>
      <c r="F1661" s="68"/>
      <c r="G1661" s="65" t="str">
        <f>IF(Edges[[#This Row],[Vertex 1]]=Edges[[#This Row],[Vertex 2]],"HIDE","SHOW")</f>
        <v>HIDE</v>
      </c>
      <c r="H1661" s="69"/>
      <c r="I1661" s="70"/>
      <c r="J1661" s="70"/>
      <c r="K1661" s="34"/>
      <c r="L1661" s="77"/>
      <c r="M1661" s="77"/>
      <c r="N1661" s="72"/>
      <c r="O1661" s="79" t="s">
        <v>179</v>
      </c>
      <c r="P1661" s="81">
        <v>42854.705289351848</v>
      </c>
      <c r="Q1661" s="79" t="s">
        <v>2670</v>
      </c>
      <c r="R1661" s="82" t="s">
        <v>3755</v>
      </c>
      <c r="S1661" s="79" t="s">
        <v>4020</v>
      </c>
      <c r="T1661" s="79"/>
      <c r="U1661" s="79"/>
      <c r="V1661" s="82" t="s">
        <v>5553</v>
      </c>
      <c r="W1661" s="81">
        <v>42854.705289351848</v>
      </c>
      <c r="X1661" s="82" t="s">
        <v>7211</v>
      </c>
      <c r="Y1661" s="79"/>
      <c r="Z1661" s="79"/>
      <c r="AA1661" s="83" t="s">
        <v>9258</v>
      </c>
      <c r="AB1661" s="79"/>
      <c r="AC1661" s="79" t="b">
        <v>0</v>
      </c>
      <c r="AD1661" s="79">
        <v>0</v>
      </c>
      <c r="AE1661" s="83" t="s">
        <v>9915</v>
      </c>
      <c r="AF1661" s="79" t="b">
        <v>0</v>
      </c>
      <c r="AG1661" s="79" t="s">
        <v>9969</v>
      </c>
      <c r="AH1661" s="79"/>
      <c r="AI1661" s="83" t="s">
        <v>9915</v>
      </c>
      <c r="AJ1661" s="79" t="b">
        <v>0</v>
      </c>
      <c r="AK1661" s="79">
        <v>0</v>
      </c>
      <c r="AL1661" s="83" t="s">
        <v>9915</v>
      </c>
      <c r="AM1661" s="79" t="s">
        <v>9996</v>
      </c>
      <c r="AN1661" s="79" t="b">
        <v>0</v>
      </c>
      <c r="AO1661" s="83" t="s">
        <v>9258</v>
      </c>
      <c r="AP1661" s="79" t="s">
        <v>179</v>
      </c>
      <c r="AQ1661" s="79">
        <v>0</v>
      </c>
      <c r="AR1661" s="79">
        <v>0</v>
      </c>
      <c r="AS1661" s="79"/>
      <c r="AT1661" s="79"/>
      <c r="AU1661" s="79"/>
      <c r="AV1661" s="79"/>
      <c r="AW1661" s="79"/>
      <c r="AX1661" s="79"/>
      <c r="AY1661" s="79"/>
      <c r="AZ1661" s="79"/>
      <c r="BA1661">
        <v>1</v>
      </c>
      <c r="BB1661">
        <v>0</v>
      </c>
      <c r="BC1661" s="79" t="str">
        <f>IF(Edges[[#This Row],[Sentiment]]=0,"NEUTRAL",IF(Edges[[#This Row],[Sentiment]]=1,"POSITIVE",IF(Edges[[#This Row],[Sentiment]]=-1,"NEGATIVE")))</f>
        <v>NEUTRAL</v>
      </c>
      <c r="BD1661" s="79" t="str">
        <f>IF(Edges[[#This Row],[Vertex 1]]=Edges[[#This Row],[Vertex 2]],"HIDE","SHOW")</f>
        <v>HIDE</v>
      </c>
      <c r="BE1661" s="124" t="e">
        <f>REPLACE(INDEX(GroupVertices[Group], MATCH(Edges[[#This Row],[Vertex 1]],GroupVertices[Vertex],0)),1,1,"")</f>
        <v>#N/A</v>
      </c>
      <c r="BF1661" s="124" t="e">
        <f>REPLACE(INDEX(GroupVertices[Group], MATCH(Edges[[#This Row],[Vertex 2]],GroupVertices[Vertex],0)),1,1,"")</f>
        <v>#N/A</v>
      </c>
    </row>
    <row r="1662" spans="1:58" hidden="1" x14ac:dyDescent="0.25">
      <c r="A1662" s="64" t="s">
        <v>1271</v>
      </c>
      <c r="B1662" s="64" t="s">
        <v>1271</v>
      </c>
      <c r="C1662" s="65"/>
      <c r="D1662" s="66"/>
      <c r="E1662" s="67"/>
      <c r="F1662" s="68"/>
      <c r="G1662" s="65" t="str">
        <f>IF(Edges[[#This Row],[Vertex 1]]=Edges[[#This Row],[Vertex 2]],"HIDE","SHOW")</f>
        <v>HIDE</v>
      </c>
      <c r="H1662" s="69"/>
      <c r="I1662" s="70"/>
      <c r="J1662" s="70"/>
      <c r="K1662" s="34"/>
      <c r="L1662" s="77"/>
      <c r="M1662" s="77"/>
      <c r="N1662" s="72"/>
      <c r="O1662" s="79" t="s">
        <v>179</v>
      </c>
      <c r="P1662" s="81">
        <v>42853.204247685186</v>
      </c>
      <c r="Q1662" s="79" t="s">
        <v>2671</v>
      </c>
      <c r="R1662" s="82" t="s">
        <v>3756</v>
      </c>
      <c r="S1662" s="79" t="s">
        <v>4219</v>
      </c>
      <c r="T1662" s="79" t="s">
        <v>4412</v>
      </c>
      <c r="U1662" s="79"/>
      <c r="V1662" s="82" t="s">
        <v>5554</v>
      </c>
      <c r="W1662" s="81">
        <v>42853.204247685186</v>
      </c>
      <c r="X1662" s="82" t="s">
        <v>7212</v>
      </c>
      <c r="Y1662" s="79"/>
      <c r="Z1662" s="79"/>
      <c r="AA1662" s="83" t="s">
        <v>9259</v>
      </c>
      <c r="AB1662" s="79"/>
      <c r="AC1662" s="79" t="b">
        <v>0</v>
      </c>
      <c r="AD1662" s="79">
        <v>0</v>
      </c>
      <c r="AE1662" s="83" t="s">
        <v>9915</v>
      </c>
      <c r="AF1662" s="79" t="b">
        <v>0</v>
      </c>
      <c r="AG1662" s="79" t="s">
        <v>9963</v>
      </c>
      <c r="AH1662" s="79"/>
      <c r="AI1662" s="83" t="s">
        <v>9915</v>
      </c>
      <c r="AJ1662" s="79" t="b">
        <v>0</v>
      </c>
      <c r="AK1662" s="79">
        <v>0</v>
      </c>
      <c r="AL1662" s="83" t="s">
        <v>9915</v>
      </c>
      <c r="AM1662" s="79" t="s">
        <v>10056</v>
      </c>
      <c r="AN1662" s="79" t="b">
        <v>0</v>
      </c>
      <c r="AO1662" s="83" t="s">
        <v>9259</v>
      </c>
      <c r="AP1662" s="79" t="s">
        <v>179</v>
      </c>
      <c r="AQ1662" s="79">
        <v>0</v>
      </c>
      <c r="AR1662" s="79">
        <v>0</v>
      </c>
      <c r="AS1662" s="79"/>
      <c r="AT1662" s="79"/>
      <c r="AU1662" s="79"/>
      <c r="AV1662" s="79"/>
      <c r="AW1662" s="79"/>
      <c r="AX1662" s="79"/>
      <c r="AY1662" s="79"/>
      <c r="AZ1662" s="79"/>
      <c r="BA1662">
        <v>2</v>
      </c>
      <c r="BB1662">
        <v>0</v>
      </c>
      <c r="BC1662" s="79" t="str">
        <f>IF(Edges[[#This Row],[Sentiment]]=0,"NEUTRAL",IF(Edges[[#This Row],[Sentiment]]=1,"POSITIVE",IF(Edges[[#This Row],[Sentiment]]=-1,"NEGATIVE")))</f>
        <v>NEUTRAL</v>
      </c>
      <c r="BD1662" s="79" t="str">
        <f>IF(Edges[[#This Row],[Vertex 1]]=Edges[[#This Row],[Vertex 2]],"HIDE","SHOW")</f>
        <v>HIDE</v>
      </c>
      <c r="BE1662" s="124" t="e">
        <f>REPLACE(INDEX(GroupVertices[Group], MATCH(Edges[[#This Row],[Vertex 1]],GroupVertices[Vertex],0)),1,1,"")</f>
        <v>#N/A</v>
      </c>
      <c r="BF1662" s="124" t="e">
        <f>REPLACE(INDEX(GroupVertices[Group], MATCH(Edges[[#This Row],[Vertex 2]],GroupVertices[Vertex],0)),1,1,"")</f>
        <v>#N/A</v>
      </c>
    </row>
    <row r="1663" spans="1:58" hidden="1" x14ac:dyDescent="0.25">
      <c r="A1663" s="64" t="s">
        <v>1271</v>
      </c>
      <c r="B1663" s="64" t="s">
        <v>1271</v>
      </c>
      <c r="C1663" s="65"/>
      <c r="D1663" s="66"/>
      <c r="E1663" s="67"/>
      <c r="F1663" s="68"/>
      <c r="G1663" s="65" t="str">
        <f>IF(Edges[[#This Row],[Vertex 1]]=Edges[[#This Row],[Vertex 2]],"HIDE","SHOW")</f>
        <v>HIDE</v>
      </c>
      <c r="H1663" s="69"/>
      <c r="I1663" s="70"/>
      <c r="J1663" s="70"/>
      <c r="K1663" s="34"/>
      <c r="L1663" s="77"/>
      <c r="M1663" s="77"/>
      <c r="N1663" s="72"/>
      <c r="O1663" s="79" t="s">
        <v>179</v>
      </c>
      <c r="P1663" s="81">
        <v>42854.706388888888</v>
      </c>
      <c r="Q1663" s="79" t="s">
        <v>2672</v>
      </c>
      <c r="R1663" s="82" t="s">
        <v>3757</v>
      </c>
      <c r="S1663" s="79" t="s">
        <v>4219</v>
      </c>
      <c r="T1663" s="79" t="s">
        <v>4413</v>
      </c>
      <c r="U1663" s="79"/>
      <c r="V1663" s="82" t="s">
        <v>5554</v>
      </c>
      <c r="W1663" s="81">
        <v>42854.706388888888</v>
      </c>
      <c r="X1663" s="82" t="s">
        <v>7213</v>
      </c>
      <c r="Y1663" s="79"/>
      <c r="Z1663" s="79"/>
      <c r="AA1663" s="83" t="s">
        <v>9260</v>
      </c>
      <c r="AB1663" s="79"/>
      <c r="AC1663" s="79" t="b">
        <v>0</v>
      </c>
      <c r="AD1663" s="79">
        <v>0</v>
      </c>
      <c r="AE1663" s="83" t="s">
        <v>9915</v>
      </c>
      <c r="AF1663" s="79" t="b">
        <v>0</v>
      </c>
      <c r="AG1663" s="79" t="s">
        <v>9963</v>
      </c>
      <c r="AH1663" s="79"/>
      <c r="AI1663" s="83" t="s">
        <v>9915</v>
      </c>
      <c r="AJ1663" s="79" t="b">
        <v>0</v>
      </c>
      <c r="AK1663" s="79">
        <v>0</v>
      </c>
      <c r="AL1663" s="83" t="s">
        <v>9915</v>
      </c>
      <c r="AM1663" s="79" t="s">
        <v>10056</v>
      </c>
      <c r="AN1663" s="79" t="b">
        <v>0</v>
      </c>
      <c r="AO1663" s="83" t="s">
        <v>9260</v>
      </c>
      <c r="AP1663" s="79" t="s">
        <v>179</v>
      </c>
      <c r="AQ1663" s="79">
        <v>0</v>
      </c>
      <c r="AR1663" s="79">
        <v>0</v>
      </c>
      <c r="AS1663" s="79"/>
      <c r="AT1663" s="79"/>
      <c r="AU1663" s="79"/>
      <c r="AV1663" s="79"/>
      <c r="AW1663" s="79"/>
      <c r="AX1663" s="79"/>
      <c r="AY1663" s="79"/>
      <c r="AZ1663" s="79"/>
      <c r="BA1663">
        <v>2</v>
      </c>
      <c r="BB1663">
        <v>0</v>
      </c>
      <c r="BC1663" s="79" t="str">
        <f>IF(Edges[[#This Row],[Sentiment]]=0,"NEUTRAL",IF(Edges[[#This Row],[Sentiment]]=1,"POSITIVE",IF(Edges[[#This Row],[Sentiment]]=-1,"NEGATIVE")))</f>
        <v>NEUTRAL</v>
      </c>
      <c r="BD1663" s="79" t="str">
        <f>IF(Edges[[#This Row],[Vertex 1]]=Edges[[#This Row],[Vertex 2]],"HIDE","SHOW")</f>
        <v>HIDE</v>
      </c>
      <c r="BE1663" s="124" t="e">
        <f>REPLACE(INDEX(GroupVertices[Group], MATCH(Edges[[#This Row],[Vertex 1]],GroupVertices[Vertex],0)),1,1,"")</f>
        <v>#N/A</v>
      </c>
      <c r="BF1663" s="124" t="e">
        <f>REPLACE(INDEX(GroupVertices[Group], MATCH(Edges[[#This Row],[Vertex 2]],GroupVertices[Vertex],0)),1,1,"")</f>
        <v>#N/A</v>
      </c>
    </row>
    <row r="1664" spans="1:58" x14ac:dyDescent="0.25">
      <c r="A1664" s="64" t="s">
        <v>1272</v>
      </c>
      <c r="B1664" s="64" t="s">
        <v>1406</v>
      </c>
      <c r="C1664" s="65"/>
      <c r="D1664" s="66"/>
      <c r="E1664" s="67"/>
      <c r="F1664" s="68"/>
      <c r="G1664" s="65" t="str">
        <f>IF(Edges[[#This Row],[Vertex 1]]=Edges[[#This Row],[Vertex 2]],"HIDE","SHOW")</f>
        <v>SHOW</v>
      </c>
      <c r="H1664" s="69"/>
      <c r="I1664" s="70"/>
      <c r="J1664" s="70"/>
      <c r="K1664" s="34" t="s">
        <v>65</v>
      </c>
      <c r="L1664" s="77">
        <v>1664</v>
      </c>
      <c r="M1664" s="77"/>
      <c r="N1664" s="72"/>
      <c r="O1664" s="79" t="s">
        <v>1646</v>
      </c>
      <c r="P1664" s="81">
        <v>42854.709282407406</v>
      </c>
      <c r="Q1664" s="79" t="s">
        <v>2673</v>
      </c>
      <c r="R1664" s="82" t="s">
        <v>3758</v>
      </c>
      <c r="S1664" s="79" t="s">
        <v>4048</v>
      </c>
      <c r="T1664" s="79"/>
      <c r="U1664" s="79"/>
      <c r="V1664" s="82" t="s">
        <v>5555</v>
      </c>
      <c r="W1664" s="81">
        <v>42854.709282407406</v>
      </c>
      <c r="X1664" s="82" t="s">
        <v>7214</v>
      </c>
      <c r="Y1664" s="79"/>
      <c r="Z1664" s="79"/>
      <c r="AA1664" s="83" t="s">
        <v>9261</v>
      </c>
      <c r="AB1664" s="79"/>
      <c r="AC1664" s="79" t="b">
        <v>0</v>
      </c>
      <c r="AD1664" s="79">
        <v>0</v>
      </c>
      <c r="AE1664" s="83" t="s">
        <v>9915</v>
      </c>
      <c r="AF1664" s="79" t="b">
        <v>0</v>
      </c>
      <c r="AG1664" s="79" t="s">
        <v>9963</v>
      </c>
      <c r="AH1664" s="79"/>
      <c r="AI1664" s="83" t="s">
        <v>9915</v>
      </c>
      <c r="AJ1664" s="79" t="b">
        <v>0</v>
      </c>
      <c r="AK1664" s="79">
        <v>0</v>
      </c>
      <c r="AL1664" s="83" t="s">
        <v>9915</v>
      </c>
      <c r="AM1664" s="79" t="s">
        <v>9990</v>
      </c>
      <c r="AN1664" s="79" t="b">
        <v>0</v>
      </c>
      <c r="AO1664" s="83" t="s">
        <v>9261</v>
      </c>
      <c r="AP1664" s="79" t="s">
        <v>179</v>
      </c>
      <c r="AQ1664" s="79">
        <v>0</v>
      </c>
      <c r="AR1664" s="79">
        <v>0</v>
      </c>
      <c r="AS1664" s="79"/>
      <c r="AT1664" s="79"/>
      <c r="AU1664" s="79"/>
      <c r="AV1664" s="79"/>
      <c r="AW1664" s="79"/>
      <c r="AX1664" s="79"/>
      <c r="AY1664" s="79"/>
      <c r="AZ1664" s="79"/>
      <c r="BA1664">
        <v>1</v>
      </c>
      <c r="BB1664">
        <v>0</v>
      </c>
      <c r="BC1664" s="79" t="str">
        <f>IF(Edges[[#This Row],[Sentiment]]=0,"NEUTRAL",IF(Edges[[#This Row],[Sentiment]]=1,"POSITIVE",IF(Edges[[#This Row],[Sentiment]]=-1,"NEGATIVE")))</f>
        <v>NEUTRAL</v>
      </c>
      <c r="BD1664" s="79" t="str">
        <f>IF(Edges[[#This Row],[Vertex 1]]=Edges[[#This Row],[Vertex 2]],"HIDE","SHOW")</f>
        <v>SHOW</v>
      </c>
      <c r="BE1664" s="78" t="str">
        <f>REPLACE(INDEX(GroupVertices[Group], MATCH(Edges[[#This Row],[Vertex 1]],GroupVertices[Vertex],0)),1,1,"")</f>
        <v>EUTRAL</v>
      </c>
      <c r="BF1664" s="78" t="str">
        <f>REPLACE(INDEX(GroupVertices[Group], MATCH(Edges[[#This Row],[Vertex 2]],GroupVertices[Vertex],0)),1,1,"")</f>
        <v>eneral</v>
      </c>
    </row>
    <row r="1665" spans="1:58" hidden="1" x14ac:dyDescent="0.25">
      <c r="A1665" s="64" t="s">
        <v>1273</v>
      </c>
      <c r="B1665" s="64" t="s">
        <v>1273</v>
      </c>
      <c r="C1665" s="65"/>
      <c r="D1665" s="66"/>
      <c r="E1665" s="67"/>
      <c r="F1665" s="68"/>
      <c r="G1665" s="65" t="str">
        <f>IF(Edges[[#This Row],[Vertex 1]]=Edges[[#This Row],[Vertex 2]],"HIDE","SHOW")</f>
        <v>HIDE</v>
      </c>
      <c r="H1665" s="69"/>
      <c r="I1665" s="70"/>
      <c r="J1665" s="70"/>
      <c r="K1665" s="34"/>
      <c r="L1665" s="77"/>
      <c r="M1665" s="77"/>
      <c r="N1665" s="72"/>
      <c r="O1665" s="79" t="s">
        <v>179</v>
      </c>
      <c r="P1665" s="81">
        <v>42854.710532407407</v>
      </c>
      <c r="Q1665" s="79" t="s">
        <v>2674</v>
      </c>
      <c r="R1665" s="79"/>
      <c r="S1665" s="79"/>
      <c r="T1665" s="79"/>
      <c r="U1665" s="79"/>
      <c r="V1665" s="82" t="s">
        <v>4787</v>
      </c>
      <c r="W1665" s="81">
        <v>42854.710532407407</v>
      </c>
      <c r="X1665" s="82" t="s">
        <v>7215</v>
      </c>
      <c r="Y1665" s="79"/>
      <c r="Z1665" s="79"/>
      <c r="AA1665" s="83" t="s">
        <v>9262</v>
      </c>
      <c r="AB1665" s="79"/>
      <c r="AC1665" s="79" t="b">
        <v>0</v>
      </c>
      <c r="AD1665" s="79">
        <v>0</v>
      </c>
      <c r="AE1665" s="83" t="s">
        <v>9915</v>
      </c>
      <c r="AF1665" s="79" t="b">
        <v>0</v>
      </c>
      <c r="AG1665" s="79" t="s">
        <v>9963</v>
      </c>
      <c r="AH1665" s="79"/>
      <c r="AI1665" s="83" t="s">
        <v>9915</v>
      </c>
      <c r="AJ1665" s="79" t="b">
        <v>0</v>
      </c>
      <c r="AK1665" s="79">
        <v>0</v>
      </c>
      <c r="AL1665" s="83" t="s">
        <v>9915</v>
      </c>
      <c r="AM1665" s="79" t="s">
        <v>9991</v>
      </c>
      <c r="AN1665" s="79" t="b">
        <v>0</v>
      </c>
      <c r="AO1665" s="83" t="s">
        <v>9262</v>
      </c>
      <c r="AP1665" s="79" t="s">
        <v>179</v>
      </c>
      <c r="AQ1665" s="79">
        <v>0</v>
      </c>
      <c r="AR1665" s="79">
        <v>0</v>
      </c>
      <c r="AS1665" s="79"/>
      <c r="AT1665" s="79"/>
      <c r="AU1665" s="79"/>
      <c r="AV1665" s="79"/>
      <c r="AW1665" s="79"/>
      <c r="AX1665" s="79"/>
      <c r="AY1665" s="79"/>
      <c r="AZ1665" s="79"/>
      <c r="BA1665">
        <v>1</v>
      </c>
      <c r="BB1665">
        <v>0</v>
      </c>
      <c r="BC1665" s="79" t="str">
        <f>IF(Edges[[#This Row],[Sentiment]]=0,"NEUTRAL",IF(Edges[[#This Row],[Sentiment]]=1,"POSITIVE",IF(Edges[[#This Row],[Sentiment]]=-1,"NEGATIVE")))</f>
        <v>NEUTRAL</v>
      </c>
      <c r="BD1665" s="79" t="str">
        <f>IF(Edges[[#This Row],[Vertex 1]]=Edges[[#This Row],[Vertex 2]],"HIDE","SHOW")</f>
        <v>HIDE</v>
      </c>
      <c r="BE1665" s="124" t="e">
        <f>REPLACE(INDEX(GroupVertices[Group], MATCH(Edges[[#This Row],[Vertex 1]],GroupVertices[Vertex],0)),1,1,"")</f>
        <v>#N/A</v>
      </c>
      <c r="BF1665" s="124" t="e">
        <f>REPLACE(INDEX(GroupVertices[Group], MATCH(Edges[[#This Row],[Vertex 2]],GroupVertices[Vertex],0)),1,1,"")</f>
        <v>#N/A</v>
      </c>
    </row>
    <row r="1666" spans="1:58" x14ac:dyDescent="0.25">
      <c r="A1666" s="64" t="s">
        <v>1274</v>
      </c>
      <c r="B1666" s="64" t="s">
        <v>1406</v>
      </c>
      <c r="C1666" s="65"/>
      <c r="D1666" s="66"/>
      <c r="E1666" s="67"/>
      <c r="F1666" s="68"/>
      <c r="G1666" s="65" t="str">
        <f>IF(Edges[[#This Row],[Vertex 1]]=Edges[[#This Row],[Vertex 2]],"HIDE","SHOW")</f>
        <v>SHOW</v>
      </c>
      <c r="H1666" s="69"/>
      <c r="I1666" s="70"/>
      <c r="J1666" s="70"/>
      <c r="K1666" s="34" t="s">
        <v>65</v>
      </c>
      <c r="L1666" s="77">
        <v>1666</v>
      </c>
      <c r="M1666" s="77"/>
      <c r="N1666" s="72"/>
      <c r="O1666" s="79" t="s">
        <v>1646</v>
      </c>
      <c r="P1666" s="81">
        <v>42854.710729166669</v>
      </c>
      <c r="Q1666" s="79" t="s">
        <v>2675</v>
      </c>
      <c r="R1666" s="82" t="s">
        <v>3579</v>
      </c>
      <c r="S1666" s="79" t="s">
        <v>4048</v>
      </c>
      <c r="T1666" s="79"/>
      <c r="U1666" s="82" t="s">
        <v>4674</v>
      </c>
      <c r="V1666" s="82" t="s">
        <v>4674</v>
      </c>
      <c r="W1666" s="81">
        <v>42854.710729166669</v>
      </c>
      <c r="X1666" s="82" t="s">
        <v>7216</v>
      </c>
      <c r="Y1666" s="79"/>
      <c r="Z1666" s="79"/>
      <c r="AA1666" s="83" t="s">
        <v>9263</v>
      </c>
      <c r="AB1666" s="79"/>
      <c r="AC1666" s="79" t="b">
        <v>0</v>
      </c>
      <c r="AD1666" s="79">
        <v>0</v>
      </c>
      <c r="AE1666" s="83" t="s">
        <v>9915</v>
      </c>
      <c r="AF1666" s="79" t="b">
        <v>0</v>
      </c>
      <c r="AG1666" s="79" t="s">
        <v>9963</v>
      </c>
      <c r="AH1666" s="79"/>
      <c r="AI1666" s="83" t="s">
        <v>9915</v>
      </c>
      <c r="AJ1666" s="79" t="b">
        <v>0</v>
      </c>
      <c r="AK1666" s="79">
        <v>1</v>
      </c>
      <c r="AL1666" s="83" t="s">
        <v>9516</v>
      </c>
      <c r="AM1666" s="79" t="s">
        <v>10073</v>
      </c>
      <c r="AN1666" s="79" t="b">
        <v>0</v>
      </c>
      <c r="AO1666" s="83" t="s">
        <v>9516</v>
      </c>
      <c r="AP1666" s="79" t="s">
        <v>179</v>
      </c>
      <c r="AQ1666" s="79">
        <v>0</v>
      </c>
      <c r="AR1666" s="79">
        <v>0</v>
      </c>
      <c r="AS1666" s="79"/>
      <c r="AT1666" s="79"/>
      <c r="AU1666" s="79"/>
      <c r="AV1666" s="79"/>
      <c r="AW1666" s="79"/>
      <c r="AX1666" s="79"/>
      <c r="AY1666" s="79"/>
      <c r="AZ1666" s="79"/>
      <c r="BA1666">
        <v>1</v>
      </c>
      <c r="BB1666">
        <v>-1</v>
      </c>
      <c r="BC1666" s="79" t="str">
        <f>IF(Edges[[#This Row],[Sentiment]]=0,"NEUTRAL",IF(Edges[[#This Row],[Sentiment]]=1,"POSITIVE",IF(Edges[[#This Row],[Sentiment]]=-1,"NEGATIVE")))</f>
        <v>NEGATIVE</v>
      </c>
      <c r="BD1666" s="79" t="str">
        <f>IF(Edges[[#This Row],[Vertex 1]]=Edges[[#This Row],[Vertex 2]],"HIDE","SHOW")</f>
        <v>SHOW</v>
      </c>
      <c r="BE1666" s="78" t="str">
        <f>REPLACE(INDEX(GroupVertices[Group], MATCH(Edges[[#This Row],[Vertex 1]],GroupVertices[Vertex],0)),1,1,"")</f>
        <v>EGATIVE</v>
      </c>
      <c r="BF1666" s="78" t="str">
        <f>REPLACE(INDEX(GroupVertices[Group], MATCH(Edges[[#This Row],[Vertex 2]],GroupVertices[Vertex],0)),1,1,"")</f>
        <v>eneral</v>
      </c>
    </row>
    <row r="1667" spans="1:58" hidden="1" x14ac:dyDescent="0.25">
      <c r="A1667" s="64" t="s">
        <v>1275</v>
      </c>
      <c r="B1667" s="64" t="s">
        <v>1275</v>
      </c>
      <c r="C1667" s="65"/>
      <c r="D1667" s="66"/>
      <c r="E1667" s="67"/>
      <c r="F1667" s="68"/>
      <c r="G1667" s="65" t="str">
        <f>IF(Edges[[#This Row],[Vertex 1]]=Edges[[#This Row],[Vertex 2]],"HIDE","SHOW")</f>
        <v>HIDE</v>
      </c>
      <c r="H1667" s="69"/>
      <c r="I1667" s="70"/>
      <c r="J1667" s="70"/>
      <c r="K1667" s="34"/>
      <c r="L1667" s="77"/>
      <c r="M1667" s="77"/>
      <c r="N1667" s="72"/>
      <c r="O1667" s="79" t="s">
        <v>179</v>
      </c>
      <c r="P1667" s="81">
        <v>42854.725208333337</v>
      </c>
      <c r="Q1667" s="79" t="s">
        <v>2676</v>
      </c>
      <c r="R1667" s="79" t="s">
        <v>3759</v>
      </c>
      <c r="S1667" s="79" t="s">
        <v>4220</v>
      </c>
      <c r="T1667" s="79" t="s">
        <v>4414</v>
      </c>
      <c r="U1667" s="79"/>
      <c r="V1667" s="82" t="s">
        <v>5556</v>
      </c>
      <c r="W1667" s="81">
        <v>42854.725208333337</v>
      </c>
      <c r="X1667" s="82" t="s">
        <v>7217</v>
      </c>
      <c r="Y1667" s="79"/>
      <c r="Z1667" s="79"/>
      <c r="AA1667" s="83" t="s">
        <v>9264</v>
      </c>
      <c r="AB1667" s="79"/>
      <c r="AC1667" s="79" t="b">
        <v>0</v>
      </c>
      <c r="AD1667" s="79">
        <v>1</v>
      </c>
      <c r="AE1667" s="83" t="s">
        <v>9915</v>
      </c>
      <c r="AF1667" s="79" t="b">
        <v>0</v>
      </c>
      <c r="AG1667" s="79" t="s">
        <v>9963</v>
      </c>
      <c r="AH1667" s="79"/>
      <c r="AI1667" s="83" t="s">
        <v>9915</v>
      </c>
      <c r="AJ1667" s="79" t="b">
        <v>0</v>
      </c>
      <c r="AK1667" s="79">
        <v>0</v>
      </c>
      <c r="AL1667" s="83" t="s">
        <v>9915</v>
      </c>
      <c r="AM1667" s="79" t="s">
        <v>9991</v>
      </c>
      <c r="AN1667" s="79" t="b">
        <v>1</v>
      </c>
      <c r="AO1667" s="83" t="s">
        <v>9264</v>
      </c>
      <c r="AP1667" s="79" t="s">
        <v>179</v>
      </c>
      <c r="AQ1667" s="79">
        <v>0</v>
      </c>
      <c r="AR1667" s="79">
        <v>0</v>
      </c>
      <c r="AS1667" s="79"/>
      <c r="AT1667" s="79"/>
      <c r="AU1667" s="79"/>
      <c r="AV1667" s="79"/>
      <c r="AW1667" s="79"/>
      <c r="AX1667" s="79"/>
      <c r="AY1667" s="79"/>
      <c r="AZ1667" s="79"/>
      <c r="BA1667">
        <v>1</v>
      </c>
      <c r="BB1667">
        <v>-1</v>
      </c>
      <c r="BC1667" s="79" t="str">
        <f>IF(Edges[[#This Row],[Sentiment]]=0,"NEUTRAL",IF(Edges[[#This Row],[Sentiment]]=1,"POSITIVE",IF(Edges[[#This Row],[Sentiment]]=-1,"NEGATIVE")))</f>
        <v>NEGATIVE</v>
      </c>
      <c r="BD1667" s="79" t="str">
        <f>IF(Edges[[#This Row],[Vertex 1]]=Edges[[#This Row],[Vertex 2]],"HIDE","SHOW")</f>
        <v>HIDE</v>
      </c>
      <c r="BE1667" s="124" t="e">
        <f>REPLACE(INDEX(GroupVertices[Group], MATCH(Edges[[#This Row],[Vertex 1]],GroupVertices[Vertex],0)),1,1,"")</f>
        <v>#N/A</v>
      </c>
      <c r="BF1667" s="124" t="e">
        <f>REPLACE(INDEX(GroupVertices[Group], MATCH(Edges[[#This Row],[Vertex 2]],GroupVertices[Vertex],0)),1,1,"")</f>
        <v>#N/A</v>
      </c>
    </row>
    <row r="1668" spans="1:58" hidden="1" x14ac:dyDescent="0.25">
      <c r="A1668" s="64" t="s">
        <v>1276</v>
      </c>
      <c r="B1668" s="64" t="s">
        <v>1276</v>
      </c>
      <c r="C1668" s="65"/>
      <c r="D1668" s="66"/>
      <c r="E1668" s="67"/>
      <c r="F1668" s="68"/>
      <c r="G1668" s="65" t="str">
        <f>IF(Edges[[#This Row],[Vertex 1]]=Edges[[#This Row],[Vertex 2]],"HIDE","SHOW")</f>
        <v>HIDE</v>
      </c>
      <c r="H1668" s="69"/>
      <c r="I1668" s="70"/>
      <c r="J1668" s="70"/>
      <c r="K1668" s="34"/>
      <c r="L1668" s="77"/>
      <c r="M1668" s="77"/>
      <c r="N1668" s="72"/>
      <c r="O1668" s="79" t="s">
        <v>179</v>
      </c>
      <c r="P1668" s="81">
        <v>42852.146157407406</v>
      </c>
      <c r="Q1668" s="79" t="s">
        <v>2677</v>
      </c>
      <c r="R1668" s="82" t="s">
        <v>3206</v>
      </c>
      <c r="S1668" s="79" t="s">
        <v>4019</v>
      </c>
      <c r="T1668" s="79" t="s">
        <v>4415</v>
      </c>
      <c r="U1668" s="79"/>
      <c r="V1668" s="82" t="s">
        <v>5557</v>
      </c>
      <c r="W1668" s="81">
        <v>42852.146157407406</v>
      </c>
      <c r="X1668" s="82" t="s">
        <v>7218</v>
      </c>
      <c r="Y1668" s="79"/>
      <c r="Z1668" s="79"/>
      <c r="AA1668" s="83" t="s">
        <v>9265</v>
      </c>
      <c r="AB1668" s="79"/>
      <c r="AC1668" s="79" t="b">
        <v>0</v>
      </c>
      <c r="AD1668" s="79">
        <v>0</v>
      </c>
      <c r="AE1668" s="83" t="s">
        <v>9915</v>
      </c>
      <c r="AF1668" s="79" t="b">
        <v>0</v>
      </c>
      <c r="AG1668" s="79" t="s">
        <v>9963</v>
      </c>
      <c r="AH1668" s="79"/>
      <c r="AI1668" s="83" t="s">
        <v>9915</v>
      </c>
      <c r="AJ1668" s="79" t="b">
        <v>0</v>
      </c>
      <c r="AK1668" s="79">
        <v>0</v>
      </c>
      <c r="AL1668" s="83" t="s">
        <v>9915</v>
      </c>
      <c r="AM1668" s="79" t="s">
        <v>10010</v>
      </c>
      <c r="AN1668" s="79" t="b">
        <v>0</v>
      </c>
      <c r="AO1668" s="83" t="s">
        <v>9265</v>
      </c>
      <c r="AP1668" s="79" t="s">
        <v>179</v>
      </c>
      <c r="AQ1668" s="79">
        <v>0</v>
      </c>
      <c r="AR1668" s="79">
        <v>0</v>
      </c>
      <c r="AS1668" s="79"/>
      <c r="AT1668" s="79"/>
      <c r="AU1668" s="79"/>
      <c r="AV1668" s="79"/>
      <c r="AW1668" s="79"/>
      <c r="AX1668" s="79"/>
      <c r="AY1668" s="79"/>
      <c r="AZ1668" s="79"/>
      <c r="BA1668">
        <v>3</v>
      </c>
      <c r="BB1668">
        <v>1</v>
      </c>
      <c r="BC1668" s="79" t="str">
        <f>IF(Edges[[#This Row],[Sentiment]]=0,"NEUTRAL",IF(Edges[[#This Row],[Sentiment]]=1,"POSITIVE",IF(Edges[[#This Row],[Sentiment]]=-1,"NEGATIVE")))</f>
        <v>POSITIVE</v>
      </c>
      <c r="BD1668" s="79" t="str">
        <f>IF(Edges[[#This Row],[Vertex 1]]=Edges[[#This Row],[Vertex 2]],"HIDE","SHOW")</f>
        <v>HIDE</v>
      </c>
      <c r="BE1668" s="124" t="e">
        <f>REPLACE(INDEX(GroupVertices[Group], MATCH(Edges[[#This Row],[Vertex 1]],GroupVertices[Vertex],0)),1,1,"")</f>
        <v>#N/A</v>
      </c>
      <c r="BF1668" s="124" t="e">
        <f>REPLACE(INDEX(GroupVertices[Group], MATCH(Edges[[#This Row],[Vertex 2]],GroupVertices[Vertex],0)),1,1,"")</f>
        <v>#N/A</v>
      </c>
    </row>
    <row r="1669" spans="1:58" hidden="1" x14ac:dyDescent="0.25">
      <c r="A1669" s="64" t="s">
        <v>1276</v>
      </c>
      <c r="B1669" s="64" t="s">
        <v>1276</v>
      </c>
      <c r="C1669" s="65"/>
      <c r="D1669" s="66"/>
      <c r="E1669" s="67"/>
      <c r="F1669" s="68"/>
      <c r="G1669" s="65" t="str">
        <f>IF(Edges[[#This Row],[Vertex 1]]=Edges[[#This Row],[Vertex 2]],"HIDE","SHOW")</f>
        <v>HIDE</v>
      </c>
      <c r="H1669" s="69"/>
      <c r="I1669" s="70"/>
      <c r="J1669" s="70"/>
      <c r="K1669" s="34"/>
      <c r="L1669" s="77"/>
      <c r="M1669" s="77"/>
      <c r="N1669" s="72"/>
      <c r="O1669" s="79" t="s">
        <v>179</v>
      </c>
      <c r="P1669" s="81">
        <v>42853.395972222221</v>
      </c>
      <c r="Q1669" s="79" t="s">
        <v>2678</v>
      </c>
      <c r="R1669" s="82" t="s">
        <v>3451</v>
      </c>
      <c r="S1669" s="79" t="s">
        <v>4019</v>
      </c>
      <c r="T1669" s="79" t="s">
        <v>4416</v>
      </c>
      <c r="U1669" s="79"/>
      <c r="V1669" s="82" t="s">
        <v>5557</v>
      </c>
      <c r="W1669" s="81">
        <v>42853.395972222221</v>
      </c>
      <c r="X1669" s="82" t="s">
        <v>7219</v>
      </c>
      <c r="Y1669" s="79"/>
      <c r="Z1669" s="79"/>
      <c r="AA1669" s="83" t="s">
        <v>9266</v>
      </c>
      <c r="AB1669" s="79"/>
      <c r="AC1669" s="79" t="b">
        <v>0</v>
      </c>
      <c r="AD1669" s="79">
        <v>0</v>
      </c>
      <c r="AE1669" s="83" t="s">
        <v>9915</v>
      </c>
      <c r="AF1669" s="79" t="b">
        <v>0</v>
      </c>
      <c r="AG1669" s="79" t="s">
        <v>9963</v>
      </c>
      <c r="AH1669" s="79"/>
      <c r="AI1669" s="83" t="s">
        <v>9915</v>
      </c>
      <c r="AJ1669" s="79" t="b">
        <v>0</v>
      </c>
      <c r="AK1669" s="79">
        <v>0</v>
      </c>
      <c r="AL1669" s="83" t="s">
        <v>9915</v>
      </c>
      <c r="AM1669" s="79" t="s">
        <v>10010</v>
      </c>
      <c r="AN1669" s="79" t="b">
        <v>0</v>
      </c>
      <c r="AO1669" s="83" t="s">
        <v>9266</v>
      </c>
      <c r="AP1669" s="79" t="s">
        <v>179</v>
      </c>
      <c r="AQ1669" s="79">
        <v>0</v>
      </c>
      <c r="AR1669" s="79">
        <v>0</v>
      </c>
      <c r="AS1669" s="79"/>
      <c r="AT1669" s="79"/>
      <c r="AU1669" s="79"/>
      <c r="AV1669" s="79"/>
      <c r="AW1669" s="79"/>
      <c r="AX1669" s="79"/>
      <c r="AY1669" s="79"/>
      <c r="AZ1669" s="79"/>
      <c r="BA1669">
        <v>3</v>
      </c>
      <c r="BB1669">
        <v>0</v>
      </c>
      <c r="BC1669" s="79" t="str">
        <f>IF(Edges[[#This Row],[Sentiment]]=0,"NEUTRAL",IF(Edges[[#This Row],[Sentiment]]=1,"POSITIVE",IF(Edges[[#This Row],[Sentiment]]=-1,"NEGATIVE")))</f>
        <v>NEUTRAL</v>
      </c>
      <c r="BD1669" s="79" t="str">
        <f>IF(Edges[[#This Row],[Vertex 1]]=Edges[[#This Row],[Vertex 2]],"HIDE","SHOW")</f>
        <v>HIDE</v>
      </c>
      <c r="BE1669" s="124" t="e">
        <f>REPLACE(INDEX(GroupVertices[Group], MATCH(Edges[[#This Row],[Vertex 1]],GroupVertices[Vertex],0)),1,1,"")</f>
        <v>#N/A</v>
      </c>
      <c r="BF1669" s="124" t="e">
        <f>REPLACE(INDEX(GroupVertices[Group], MATCH(Edges[[#This Row],[Vertex 2]],GroupVertices[Vertex],0)),1,1,"")</f>
        <v>#N/A</v>
      </c>
    </row>
    <row r="1670" spans="1:58" hidden="1" x14ac:dyDescent="0.25">
      <c r="A1670" s="64" t="s">
        <v>1276</v>
      </c>
      <c r="B1670" s="64" t="s">
        <v>1276</v>
      </c>
      <c r="C1670" s="65"/>
      <c r="D1670" s="66"/>
      <c r="E1670" s="67"/>
      <c r="F1670" s="68"/>
      <c r="G1670" s="65" t="str">
        <f>IF(Edges[[#This Row],[Vertex 1]]=Edges[[#This Row],[Vertex 2]],"HIDE","SHOW")</f>
        <v>HIDE</v>
      </c>
      <c r="H1670" s="69"/>
      <c r="I1670" s="70"/>
      <c r="J1670" s="70"/>
      <c r="K1670" s="34"/>
      <c r="L1670" s="77"/>
      <c r="M1670" s="77"/>
      <c r="N1670" s="72"/>
      <c r="O1670" s="79" t="s">
        <v>179</v>
      </c>
      <c r="P1670" s="81">
        <v>42854.729456018518</v>
      </c>
      <c r="Q1670" s="79" t="s">
        <v>2678</v>
      </c>
      <c r="R1670" s="82" t="s">
        <v>3451</v>
      </c>
      <c r="S1670" s="79" t="s">
        <v>4019</v>
      </c>
      <c r="T1670" s="79" t="s">
        <v>4416</v>
      </c>
      <c r="U1670" s="79"/>
      <c r="V1670" s="82" t="s">
        <v>5557</v>
      </c>
      <c r="W1670" s="81">
        <v>42854.729456018518</v>
      </c>
      <c r="X1670" s="82" t="s">
        <v>7220</v>
      </c>
      <c r="Y1670" s="79"/>
      <c r="Z1670" s="79"/>
      <c r="AA1670" s="83" t="s">
        <v>9267</v>
      </c>
      <c r="AB1670" s="79"/>
      <c r="AC1670" s="79" t="b">
        <v>0</v>
      </c>
      <c r="AD1670" s="79">
        <v>0</v>
      </c>
      <c r="AE1670" s="83" t="s">
        <v>9915</v>
      </c>
      <c r="AF1670" s="79" t="b">
        <v>0</v>
      </c>
      <c r="AG1670" s="79" t="s">
        <v>9963</v>
      </c>
      <c r="AH1670" s="79"/>
      <c r="AI1670" s="83" t="s">
        <v>9915</v>
      </c>
      <c r="AJ1670" s="79" t="b">
        <v>0</v>
      </c>
      <c r="AK1670" s="79">
        <v>0</v>
      </c>
      <c r="AL1670" s="83" t="s">
        <v>9915</v>
      </c>
      <c r="AM1670" s="79" t="s">
        <v>10010</v>
      </c>
      <c r="AN1670" s="79" t="b">
        <v>0</v>
      </c>
      <c r="AO1670" s="83" t="s">
        <v>9267</v>
      </c>
      <c r="AP1670" s="79" t="s">
        <v>179</v>
      </c>
      <c r="AQ1670" s="79">
        <v>0</v>
      </c>
      <c r="AR1670" s="79">
        <v>0</v>
      </c>
      <c r="AS1670" s="79"/>
      <c r="AT1670" s="79"/>
      <c r="AU1670" s="79"/>
      <c r="AV1670" s="79"/>
      <c r="AW1670" s="79"/>
      <c r="AX1670" s="79"/>
      <c r="AY1670" s="79"/>
      <c r="AZ1670" s="79"/>
      <c r="BA1670">
        <v>3</v>
      </c>
      <c r="BB1670">
        <v>0</v>
      </c>
      <c r="BC1670" s="79" t="str">
        <f>IF(Edges[[#This Row],[Sentiment]]=0,"NEUTRAL",IF(Edges[[#This Row],[Sentiment]]=1,"POSITIVE",IF(Edges[[#This Row],[Sentiment]]=-1,"NEGATIVE")))</f>
        <v>NEUTRAL</v>
      </c>
      <c r="BD1670" s="79" t="str">
        <f>IF(Edges[[#This Row],[Vertex 1]]=Edges[[#This Row],[Vertex 2]],"HIDE","SHOW")</f>
        <v>HIDE</v>
      </c>
      <c r="BE1670" s="124" t="e">
        <f>REPLACE(INDEX(GroupVertices[Group], MATCH(Edges[[#This Row],[Vertex 1]],GroupVertices[Vertex],0)),1,1,"")</f>
        <v>#N/A</v>
      </c>
      <c r="BF1670" s="124" t="e">
        <f>REPLACE(INDEX(GroupVertices[Group], MATCH(Edges[[#This Row],[Vertex 2]],GroupVertices[Vertex],0)),1,1,"")</f>
        <v>#N/A</v>
      </c>
    </row>
    <row r="1671" spans="1:58" x14ac:dyDescent="0.25">
      <c r="A1671" s="64" t="s">
        <v>1277</v>
      </c>
      <c r="B1671" s="64" t="s">
        <v>1384</v>
      </c>
      <c r="C1671" s="65"/>
      <c r="D1671" s="66"/>
      <c r="E1671" s="67"/>
      <c r="F1671" s="68"/>
      <c r="G1671" s="65" t="str">
        <f>IF(Edges[[#This Row],[Vertex 1]]=Edges[[#This Row],[Vertex 2]],"HIDE","SHOW")</f>
        <v>SHOW</v>
      </c>
      <c r="H1671" s="69"/>
      <c r="I1671" s="70"/>
      <c r="J1671" s="70"/>
      <c r="K1671" s="34" t="s">
        <v>65</v>
      </c>
      <c r="L1671" s="77">
        <v>1671</v>
      </c>
      <c r="M1671" s="77"/>
      <c r="N1671" s="72"/>
      <c r="O1671" s="79" t="s">
        <v>1646</v>
      </c>
      <c r="P1671" s="81">
        <v>42854.732187499998</v>
      </c>
      <c r="Q1671" s="79" t="s">
        <v>2679</v>
      </c>
      <c r="R1671" s="79"/>
      <c r="S1671" s="79"/>
      <c r="T1671" s="79" t="s">
        <v>4417</v>
      </c>
      <c r="U1671" s="79"/>
      <c r="V1671" s="82" t="s">
        <v>5558</v>
      </c>
      <c r="W1671" s="81">
        <v>42854.732187499998</v>
      </c>
      <c r="X1671" s="82" t="s">
        <v>7221</v>
      </c>
      <c r="Y1671" s="79"/>
      <c r="Z1671" s="79"/>
      <c r="AA1671" s="83" t="s">
        <v>9268</v>
      </c>
      <c r="AB1671" s="79"/>
      <c r="AC1671" s="79" t="b">
        <v>0</v>
      </c>
      <c r="AD1671" s="79">
        <v>0</v>
      </c>
      <c r="AE1671" s="83" t="s">
        <v>9915</v>
      </c>
      <c r="AF1671" s="79" t="b">
        <v>0</v>
      </c>
      <c r="AG1671" s="79" t="s">
        <v>9963</v>
      </c>
      <c r="AH1671" s="79"/>
      <c r="AI1671" s="83" t="s">
        <v>9915</v>
      </c>
      <c r="AJ1671" s="79" t="b">
        <v>0</v>
      </c>
      <c r="AK1671" s="79">
        <v>4</v>
      </c>
      <c r="AL1671" s="83" t="s">
        <v>9462</v>
      </c>
      <c r="AM1671" s="79" t="s">
        <v>10074</v>
      </c>
      <c r="AN1671" s="79" t="b">
        <v>0</v>
      </c>
      <c r="AO1671" s="83" t="s">
        <v>9462</v>
      </c>
      <c r="AP1671" s="79" t="s">
        <v>179</v>
      </c>
      <c r="AQ1671" s="79">
        <v>0</v>
      </c>
      <c r="AR1671" s="79">
        <v>0</v>
      </c>
      <c r="AS1671" s="79"/>
      <c r="AT1671" s="79"/>
      <c r="AU1671" s="79"/>
      <c r="AV1671" s="79"/>
      <c r="AW1671" s="79"/>
      <c r="AX1671" s="79"/>
      <c r="AY1671" s="79"/>
      <c r="AZ1671" s="79"/>
      <c r="BA1671">
        <v>2</v>
      </c>
      <c r="BB1671">
        <v>0</v>
      </c>
      <c r="BC1671" s="79" t="str">
        <f>IF(Edges[[#This Row],[Sentiment]]=0,"NEUTRAL",IF(Edges[[#This Row],[Sentiment]]=1,"POSITIVE",IF(Edges[[#This Row],[Sentiment]]=-1,"NEGATIVE")))</f>
        <v>NEUTRAL</v>
      </c>
      <c r="BD1671" s="79" t="str">
        <f>IF(Edges[[#This Row],[Vertex 1]]=Edges[[#This Row],[Vertex 2]],"HIDE","SHOW")</f>
        <v>SHOW</v>
      </c>
      <c r="BE1671" s="78" t="str">
        <f>REPLACE(INDEX(GroupVertices[Group], MATCH(Edges[[#This Row],[Vertex 1]],GroupVertices[Vertex],0)),1,1,"")</f>
        <v>EUTRAL</v>
      </c>
      <c r="BF1671" s="78" t="str">
        <f>REPLACE(INDEX(GroupVertices[Group], MATCH(Edges[[#This Row],[Vertex 2]],GroupVertices[Vertex],0)),1,1,"")</f>
        <v>EUTRAL</v>
      </c>
    </row>
    <row r="1672" spans="1:58" x14ac:dyDescent="0.25">
      <c r="A1672" s="64" t="s">
        <v>1277</v>
      </c>
      <c r="B1672" s="64" t="s">
        <v>1384</v>
      </c>
      <c r="C1672" s="65"/>
      <c r="D1672" s="66"/>
      <c r="E1672" s="67"/>
      <c r="F1672" s="68"/>
      <c r="G1672" s="65" t="str">
        <f>IF(Edges[[#This Row],[Vertex 1]]=Edges[[#This Row],[Vertex 2]],"HIDE","SHOW")</f>
        <v>SHOW</v>
      </c>
      <c r="H1672" s="69"/>
      <c r="I1672" s="70"/>
      <c r="J1672" s="70"/>
      <c r="K1672" s="34" t="s">
        <v>65</v>
      </c>
      <c r="L1672" s="77">
        <v>1672</v>
      </c>
      <c r="M1672" s="77"/>
      <c r="N1672" s="72"/>
      <c r="O1672" s="79" t="s">
        <v>1646</v>
      </c>
      <c r="P1672" s="81">
        <v>42854.732557870368</v>
      </c>
      <c r="Q1672" s="79" t="s">
        <v>2680</v>
      </c>
      <c r="R1672" s="79"/>
      <c r="S1672" s="79"/>
      <c r="T1672" s="79" t="s">
        <v>4417</v>
      </c>
      <c r="U1672" s="79"/>
      <c r="V1672" s="82" t="s">
        <v>5558</v>
      </c>
      <c r="W1672" s="81">
        <v>42854.732557870368</v>
      </c>
      <c r="X1672" s="82" t="s">
        <v>7222</v>
      </c>
      <c r="Y1672" s="79"/>
      <c r="Z1672" s="79"/>
      <c r="AA1672" s="83" t="s">
        <v>9269</v>
      </c>
      <c r="AB1672" s="79"/>
      <c r="AC1672" s="79" t="b">
        <v>0</v>
      </c>
      <c r="AD1672" s="79">
        <v>0</v>
      </c>
      <c r="AE1672" s="83" t="s">
        <v>9915</v>
      </c>
      <c r="AF1672" s="79" t="b">
        <v>0</v>
      </c>
      <c r="AG1672" s="79" t="s">
        <v>9963</v>
      </c>
      <c r="AH1672" s="79"/>
      <c r="AI1672" s="83" t="s">
        <v>9915</v>
      </c>
      <c r="AJ1672" s="79" t="b">
        <v>0</v>
      </c>
      <c r="AK1672" s="79">
        <v>4</v>
      </c>
      <c r="AL1672" s="83" t="s">
        <v>9461</v>
      </c>
      <c r="AM1672" s="79" t="s">
        <v>10074</v>
      </c>
      <c r="AN1672" s="79" t="b">
        <v>0</v>
      </c>
      <c r="AO1672" s="83" t="s">
        <v>9461</v>
      </c>
      <c r="AP1672" s="79" t="s">
        <v>179</v>
      </c>
      <c r="AQ1672" s="79">
        <v>0</v>
      </c>
      <c r="AR1672" s="79">
        <v>0</v>
      </c>
      <c r="AS1672" s="79"/>
      <c r="AT1672" s="79"/>
      <c r="AU1672" s="79"/>
      <c r="AV1672" s="79"/>
      <c r="AW1672" s="79"/>
      <c r="AX1672" s="79"/>
      <c r="AY1672" s="79"/>
      <c r="AZ1672" s="79"/>
      <c r="BA1672">
        <v>2</v>
      </c>
      <c r="BB1672">
        <v>0</v>
      </c>
      <c r="BC1672" s="79" t="str">
        <f>IF(Edges[[#This Row],[Sentiment]]=0,"NEUTRAL",IF(Edges[[#This Row],[Sentiment]]=1,"POSITIVE",IF(Edges[[#This Row],[Sentiment]]=-1,"NEGATIVE")))</f>
        <v>NEUTRAL</v>
      </c>
      <c r="BD1672" s="79" t="str">
        <f>IF(Edges[[#This Row],[Vertex 1]]=Edges[[#This Row],[Vertex 2]],"HIDE","SHOW")</f>
        <v>SHOW</v>
      </c>
      <c r="BE1672" s="78" t="str">
        <f>REPLACE(INDEX(GroupVertices[Group], MATCH(Edges[[#This Row],[Vertex 1]],GroupVertices[Vertex],0)),1,1,"")</f>
        <v>EUTRAL</v>
      </c>
      <c r="BF1672" s="78" t="str">
        <f>REPLACE(INDEX(GroupVertices[Group], MATCH(Edges[[#This Row],[Vertex 2]],GroupVertices[Vertex],0)),1,1,"")</f>
        <v>EUTRAL</v>
      </c>
    </row>
    <row r="1673" spans="1:58" x14ac:dyDescent="0.25">
      <c r="A1673" s="64" t="s">
        <v>1278</v>
      </c>
      <c r="B1673" s="64" t="s">
        <v>1384</v>
      </c>
      <c r="C1673" s="65"/>
      <c r="D1673" s="66"/>
      <c r="E1673" s="67"/>
      <c r="F1673" s="68"/>
      <c r="G1673" s="65" t="str">
        <f>IF(Edges[[#This Row],[Vertex 1]]=Edges[[#This Row],[Vertex 2]],"HIDE","SHOW")</f>
        <v>SHOW</v>
      </c>
      <c r="H1673" s="69"/>
      <c r="I1673" s="70"/>
      <c r="J1673" s="70"/>
      <c r="K1673" s="34" t="s">
        <v>65</v>
      </c>
      <c r="L1673" s="77">
        <v>1673</v>
      </c>
      <c r="M1673" s="77"/>
      <c r="N1673" s="72"/>
      <c r="O1673" s="79" t="s">
        <v>1646</v>
      </c>
      <c r="P1673" s="81">
        <v>42854.73642361111</v>
      </c>
      <c r="Q1673" s="79" t="s">
        <v>2679</v>
      </c>
      <c r="R1673" s="79"/>
      <c r="S1673" s="79"/>
      <c r="T1673" s="79" t="s">
        <v>4417</v>
      </c>
      <c r="U1673" s="79"/>
      <c r="V1673" s="82" t="s">
        <v>5559</v>
      </c>
      <c r="W1673" s="81">
        <v>42854.73642361111</v>
      </c>
      <c r="X1673" s="82" t="s">
        <v>7223</v>
      </c>
      <c r="Y1673" s="79"/>
      <c r="Z1673" s="79"/>
      <c r="AA1673" s="83" t="s">
        <v>9270</v>
      </c>
      <c r="AB1673" s="79"/>
      <c r="AC1673" s="79" t="b">
        <v>0</v>
      </c>
      <c r="AD1673" s="79">
        <v>0</v>
      </c>
      <c r="AE1673" s="83" t="s">
        <v>9915</v>
      </c>
      <c r="AF1673" s="79" t="b">
        <v>0</v>
      </c>
      <c r="AG1673" s="79" t="s">
        <v>9963</v>
      </c>
      <c r="AH1673" s="79"/>
      <c r="AI1673" s="83" t="s">
        <v>9915</v>
      </c>
      <c r="AJ1673" s="79" t="b">
        <v>0</v>
      </c>
      <c r="AK1673" s="79">
        <v>4</v>
      </c>
      <c r="AL1673" s="83" t="s">
        <v>9462</v>
      </c>
      <c r="AM1673" s="79" t="s">
        <v>10075</v>
      </c>
      <c r="AN1673" s="79" t="b">
        <v>0</v>
      </c>
      <c r="AO1673" s="83" t="s">
        <v>9462</v>
      </c>
      <c r="AP1673" s="79" t="s">
        <v>179</v>
      </c>
      <c r="AQ1673" s="79">
        <v>0</v>
      </c>
      <c r="AR1673" s="79">
        <v>0</v>
      </c>
      <c r="AS1673" s="79"/>
      <c r="AT1673" s="79"/>
      <c r="AU1673" s="79"/>
      <c r="AV1673" s="79"/>
      <c r="AW1673" s="79"/>
      <c r="AX1673" s="79"/>
      <c r="AY1673" s="79"/>
      <c r="AZ1673" s="79"/>
      <c r="BA1673">
        <v>2</v>
      </c>
      <c r="BB1673">
        <v>0</v>
      </c>
      <c r="BC1673" s="79" t="str">
        <f>IF(Edges[[#This Row],[Sentiment]]=0,"NEUTRAL",IF(Edges[[#This Row],[Sentiment]]=1,"POSITIVE",IF(Edges[[#This Row],[Sentiment]]=-1,"NEGATIVE")))</f>
        <v>NEUTRAL</v>
      </c>
      <c r="BD1673" s="79" t="str">
        <f>IF(Edges[[#This Row],[Vertex 1]]=Edges[[#This Row],[Vertex 2]],"HIDE","SHOW")</f>
        <v>SHOW</v>
      </c>
      <c r="BE1673" s="78" t="str">
        <f>REPLACE(INDEX(GroupVertices[Group], MATCH(Edges[[#This Row],[Vertex 1]],GroupVertices[Vertex],0)),1,1,"")</f>
        <v>EUTRAL</v>
      </c>
      <c r="BF1673" s="78" t="str">
        <f>REPLACE(INDEX(GroupVertices[Group], MATCH(Edges[[#This Row],[Vertex 2]],GroupVertices[Vertex],0)),1,1,"")</f>
        <v>EUTRAL</v>
      </c>
    </row>
    <row r="1674" spans="1:58" x14ac:dyDescent="0.25">
      <c r="A1674" s="64" t="s">
        <v>1278</v>
      </c>
      <c r="B1674" s="64" t="s">
        <v>1384</v>
      </c>
      <c r="C1674" s="65"/>
      <c r="D1674" s="66"/>
      <c r="E1674" s="67"/>
      <c r="F1674" s="68"/>
      <c r="G1674" s="65" t="str">
        <f>IF(Edges[[#This Row],[Vertex 1]]=Edges[[#This Row],[Vertex 2]],"HIDE","SHOW")</f>
        <v>SHOW</v>
      </c>
      <c r="H1674" s="69"/>
      <c r="I1674" s="70"/>
      <c r="J1674" s="70"/>
      <c r="K1674" s="34" t="s">
        <v>65</v>
      </c>
      <c r="L1674" s="77">
        <v>1674</v>
      </c>
      <c r="M1674" s="77"/>
      <c r="N1674" s="72"/>
      <c r="O1674" s="79" t="s">
        <v>1646</v>
      </c>
      <c r="P1674" s="81">
        <v>42854.736805555556</v>
      </c>
      <c r="Q1674" s="79" t="s">
        <v>2680</v>
      </c>
      <c r="R1674" s="79"/>
      <c r="S1674" s="79"/>
      <c r="T1674" s="79" t="s">
        <v>4417</v>
      </c>
      <c r="U1674" s="79"/>
      <c r="V1674" s="82" t="s">
        <v>5559</v>
      </c>
      <c r="W1674" s="81">
        <v>42854.736805555556</v>
      </c>
      <c r="X1674" s="82" t="s">
        <v>7224</v>
      </c>
      <c r="Y1674" s="79"/>
      <c r="Z1674" s="79"/>
      <c r="AA1674" s="83" t="s">
        <v>9271</v>
      </c>
      <c r="AB1674" s="79"/>
      <c r="AC1674" s="79" t="b">
        <v>0</v>
      </c>
      <c r="AD1674" s="79">
        <v>0</v>
      </c>
      <c r="AE1674" s="83" t="s">
        <v>9915</v>
      </c>
      <c r="AF1674" s="79" t="b">
        <v>0</v>
      </c>
      <c r="AG1674" s="79" t="s">
        <v>9963</v>
      </c>
      <c r="AH1674" s="79"/>
      <c r="AI1674" s="83" t="s">
        <v>9915</v>
      </c>
      <c r="AJ1674" s="79" t="b">
        <v>0</v>
      </c>
      <c r="AK1674" s="79">
        <v>4</v>
      </c>
      <c r="AL1674" s="83" t="s">
        <v>9461</v>
      </c>
      <c r="AM1674" s="79" t="s">
        <v>10075</v>
      </c>
      <c r="AN1674" s="79" t="b">
        <v>0</v>
      </c>
      <c r="AO1674" s="83" t="s">
        <v>9461</v>
      </c>
      <c r="AP1674" s="79" t="s">
        <v>179</v>
      </c>
      <c r="AQ1674" s="79">
        <v>0</v>
      </c>
      <c r="AR1674" s="79">
        <v>0</v>
      </c>
      <c r="AS1674" s="79"/>
      <c r="AT1674" s="79"/>
      <c r="AU1674" s="79"/>
      <c r="AV1674" s="79"/>
      <c r="AW1674" s="79"/>
      <c r="AX1674" s="79"/>
      <c r="AY1674" s="79"/>
      <c r="AZ1674" s="79"/>
      <c r="BA1674">
        <v>2</v>
      </c>
      <c r="BB1674">
        <v>0</v>
      </c>
      <c r="BC1674" s="79" t="str">
        <f>IF(Edges[[#This Row],[Sentiment]]=0,"NEUTRAL",IF(Edges[[#This Row],[Sentiment]]=1,"POSITIVE",IF(Edges[[#This Row],[Sentiment]]=-1,"NEGATIVE")))</f>
        <v>NEUTRAL</v>
      </c>
      <c r="BD1674" s="79" t="str">
        <f>IF(Edges[[#This Row],[Vertex 1]]=Edges[[#This Row],[Vertex 2]],"HIDE","SHOW")</f>
        <v>SHOW</v>
      </c>
      <c r="BE1674" s="78" t="str">
        <f>REPLACE(INDEX(GroupVertices[Group], MATCH(Edges[[#This Row],[Vertex 1]],GroupVertices[Vertex],0)),1,1,"")</f>
        <v>EUTRAL</v>
      </c>
      <c r="BF1674" s="78" t="str">
        <f>REPLACE(INDEX(GroupVertices[Group], MATCH(Edges[[#This Row],[Vertex 2]],GroupVertices[Vertex],0)),1,1,"")</f>
        <v>EUTRAL</v>
      </c>
    </row>
    <row r="1675" spans="1:58" x14ac:dyDescent="0.25">
      <c r="A1675" s="64" t="s">
        <v>1279</v>
      </c>
      <c r="B1675" s="64" t="s">
        <v>1628</v>
      </c>
      <c r="C1675" s="65"/>
      <c r="D1675" s="66"/>
      <c r="E1675" s="67"/>
      <c r="F1675" s="68"/>
      <c r="G1675" s="65" t="str">
        <f>IF(Edges[[#This Row],[Vertex 1]]=Edges[[#This Row],[Vertex 2]],"HIDE","SHOW")</f>
        <v>SHOW</v>
      </c>
      <c r="H1675" s="69"/>
      <c r="I1675" s="70"/>
      <c r="J1675" s="70"/>
      <c r="K1675" s="34" t="s">
        <v>65</v>
      </c>
      <c r="L1675" s="77">
        <v>1675</v>
      </c>
      <c r="M1675" s="77"/>
      <c r="N1675" s="72"/>
      <c r="O1675" s="79" t="s">
        <v>1647</v>
      </c>
      <c r="P1675" s="81">
        <v>42854.736921296295</v>
      </c>
      <c r="Q1675" s="79" t="s">
        <v>2681</v>
      </c>
      <c r="R1675" s="79"/>
      <c r="S1675" s="79"/>
      <c r="T1675" s="79"/>
      <c r="U1675" s="79"/>
      <c r="V1675" s="82" t="s">
        <v>5560</v>
      </c>
      <c r="W1675" s="81">
        <v>42854.736921296295</v>
      </c>
      <c r="X1675" s="82" t="s">
        <v>7225</v>
      </c>
      <c r="Y1675" s="79"/>
      <c r="Z1675" s="79"/>
      <c r="AA1675" s="83" t="s">
        <v>9272</v>
      </c>
      <c r="AB1675" s="79"/>
      <c r="AC1675" s="79" t="b">
        <v>0</v>
      </c>
      <c r="AD1675" s="79">
        <v>0</v>
      </c>
      <c r="AE1675" s="83" t="s">
        <v>9951</v>
      </c>
      <c r="AF1675" s="79" t="b">
        <v>0</v>
      </c>
      <c r="AG1675" s="79" t="s">
        <v>9981</v>
      </c>
      <c r="AH1675" s="79"/>
      <c r="AI1675" s="83" t="s">
        <v>9915</v>
      </c>
      <c r="AJ1675" s="79" t="b">
        <v>0</v>
      </c>
      <c r="AK1675" s="79">
        <v>0</v>
      </c>
      <c r="AL1675" s="83" t="s">
        <v>9915</v>
      </c>
      <c r="AM1675" s="79" t="s">
        <v>9993</v>
      </c>
      <c r="AN1675" s="79" t="b">
        <v>0</v>
      </c>
      <c r="AO1675" s="83" t="s">
        <v>9272</v>
      </c>
      <c r="AP1675" s="79" t="s">
        <v>179</v>
      </c>
      <c r="AQ1675" s="79">
        <v>0</v>
      </c>
      <c r="AR1675" s="79">
        <v>0</v>
      </c>
      <c r="AS1675" s="79"/>
      <c r="AT1675" s="79"/>
      <c r="AU1675" s="79"/>
      <c r="AV1675" s="79"/>
      <c r="AW1675" s="79"/>
      <c r="AX1675" s="79"/>
      <c r="AY1675" s="79"/>
      <c r="AZ1675" s="79"/>
      <c r="BA1675">
        <v>1</v>
      </c>
      <c r="BB1675">
        <v>0</v>
      </c>
      <c r="BC1675" s="79" t="str">
        <f>IF(Edges[[#This Row],[Sentiment]]=0,"NEUTRAL",IF(Edges[[#This Row],[Sentiment]]=1,"POSITIVE",IF(Edges[[#This Row],[Sentiment]]=-1,"NEGATIVE")))</f>
        <v>NEUTRAL</v>
      </c>
      <c r="BD1675" s="79" t="str">
        <f>IF(Edges[[#This Row],[Vertex 1]]=Edges[[#This Row],[Vertex 2]],"HIDE","SHOW")</f>
        <v>SHOW</v>
      </c>
      <c r="BE1675" s="78" t="str">
        <f>REPLACE(INDEX(GroupVertices[Group], MATCH(Edges[[#This Row],[Vertex 1]],GroupVertices[Vertex],0)),1,1,"")</f>
        <v>EUTRAL</v>
      </c>
      <c r="BF1675" s="78" t="str">
        <f>REPLACE(INDEX(GroupVertices[Group], MATCH(Edges[[#This Row],[Vertex 2]],GroupVertices[Vertex],0)),1,1,"")</f>
        <v>EUTRAL</v>
      </c>
    </row>
    <row r="1676" spans="1:58" x14ac:dyDescent="0.25">
      <c r="A1676" s="64" t="s">
        <v>1280</v>
      </c>
      <c r="B1676" s="64" t="s">
        <v>1384</v>
      </c>
      <c r="C1676" s="65"/>
      <c r="D1676" s="66"/>
      <c r="E1676" s="67"/>
      <c r="F1676" s="68"/>
      <c r="G1676" s="65" t="str">
        <f>IF(Edges[[#This Row],[Vertex 1]]=Edges[[#This Row],[Vertex 2]],"HIDE","SHOW")</f>
        <v>SHOW</v>
      </c>
      <c r="H1676" s="69"/>
      <c r="I1676" s="70"/>
      <c r="J1676" s="70"/>
      <c r="K1676" s="34" t="s">
        <v>65</v>
      </c>
      <c r="L1676" s="77">
        <v>1676</v>
      </c>
      <c r="M1676" s="77"/>
      <c r="N1676" s="72"/>
      <c r="O1676" s="79" t="s">
        <v>1646</v>
      </c>
      <c r="P1676" s="81">
        <v>42854.739849537036</v>
      </c>
      <c r="Q1676" s="79" t="s">
        <v>2679</v>
      </c>
      <c r="R1676" s="79"/>
      <c r="S1676" s="79"/>
      <c r="T1676" s="79" t="s">
        <v>4417</v>
      </c>
      <c r="U1676" s="79"/>
      <c r="V1676" s="82" t="s">
        <v>5561</v>
      </c>
      <c r="W1676" s="81">
        <v>42854.739849537036</v>
      </c>
      <c r="X1676" s="82" t="s">
        <v>7226</v>
      </c>
      <c r="Y1676" s="79"/>
      <c r="Z1676" s="79"/>
      <c r="AA1676" s="83" t="s">
        <v>9273</v>
      </c>
      <c r="AB1676" s="79"/>
      <c r="AC1676" s="79" t="b">
        <v>0</v>
      </c>
      <c r="AD1676" s="79">
        <v>0</v>
      </c>
      <c r="AE1676" s="83" t="s">
        <v>9915</v>
      </c>
      <c r="AF1676" s="79" t="b">
        <v>0</v>
      </c>
      <c r="AG1676" s="79" t="s">
        <v>9963</v>
      </c>
      <c r="AH1676" s="79"/>
      <c r="AI1676" s="83" t="s">
        <v>9915</v>
      </c>
      <c r="AJ1676" s="79" t="b">
        <v>0</v>
      </c>
      <c r="AK1676" s="79">
        <v>4</v>
      </c>
      <c r="AL1676" s="83" t="s">
        <v>9462</v>
      </c>
      <c r="AM1676" s="79" t="s">
        <v>10076</v>
      </c>
      <c r="AN1676" s="79" t="b">
        <v>0</v>
      </c>
      <c r="AO1676" s="83" t="s">
        <v>9462</v>
      </c>
      <c r="AP1676" s="79" t="s">
        <v>179</v>
      </c>
      <c r="AQ1676" s="79">
        <v>0</v>
      </c>
      <c r="AR1676" s="79">
        <v>0</v>
      </c>
      <c r="AS1676" s="79"/>
      <c r="AT1676" s="79"/>
      <c r="AU1676" s="79"/>
      <c r="AV1676" s="79"/>
      <c r="AW1676" s="79"/>
      <c r="AX1676" s="79"/>
      <c r="AY1676" s="79"/>
      <c r="AZ1676" s="79"/>
      <c r="BA1676">
        <v>2</v>
      </c>
      <c r="BB1676">
        <v>0</v>
      </c>
      <c r="BC1676" s="79" t="str">
        <f>IF(Edges[[#This Row],[Sentiment]]=0,"NEUTRAL",IF(Edges[[#This Row],[Sentiment]]=1,"POSITIVE",IF(Edges[[#This Row],[Sentiment]]=-1,"NEGATIVE")))</f>
        <v>NEUTRAL</v>
      </c>
      <c r="BD1676" s="79" t="str">
        <f>IF(Edges[[#This Row],[Vertex 1]]=Edges[[#This Row],[Vertex 2]],"HIDE","SHOW")</f>
        <v>SHOW</v>
      </c>
      <c r="BE1676" s="78" t="str">
        <f>REPLACE(INDEX(GroupVertices[Group], MATCH(Edges[[#This Row],[Vertex 1]],GroupVertices[Vertex],0)),1,1,"")</f>
        <v>EUTRAL</v>
      </c>
      <c r="BF1676" s="78" t="str">
        <f>REPLACE(INDEX(GroupVertices[Group], MATCH(Edges[[#This Row],[Vertex 2]],GroupVertices[Vertex],0)),1,1,"")</f>
        <v>EUTRAL</v>
      </c>
    </row>
    <row r="1677" spans="1:58" x14ac:dyDescent="0.25">
      <c r="A1677" s="64" t="s">
        <v>1280</v>
      </c>
      <c r="B1677" s="64" t="s">
        <v>1384</v>
      </c>
      <c r="C1677" s="65"/>
      <c r="D1677" s="66"/>
      <c r="E1677" s="67"/>
      <c r="F1677" s="68"/>
      <c r="G1677" s="65" t="str">
        <f>IF(Edges[[#This Row],[Vertex 1]]=Edges[[#This Row],[Vertex 2]],"HIDE","SHOW")</f>
        <v>SHOW</v>
      </c>
      <c r="H1677" s="69"/>
      <c r="I1677" s="70"/>
      <c r="J1677" s="70"/>
      <c r="K1677" s="34" t="s">
        <v>65</v>
      </c>
      <c r="L1677" s="77">
        <v>1677</v>
      </c>
      <c r="M1677" s="77"/>
      <c r="N1677" s="72"/>
      <c r="O1677" s="79" t="s">
        <v>1646</v>
      </c>
      <c r="P1677" s="81">
        <v>42854.740300925929</v>
      </c>
      <c r="Q1677" s="79" t="s">
        <v>2680</v>
      </c>
      <c r="R1677" s="79"/>
      <c r="S1677" s="79"/>
      <c r="T1677" s="79" t="s">
        <v>4417</v>
      </c>
      <c r="U1677" s="79"/>
      <c r="V1677" s="82" t="s">
        <v>5561</v>
      </c>
      <c r="W1677" s="81">
        <v>42854.740300925929</v>
      </c>
      <c r="X1677" s="82" t="s">
        <v>7227</v>
      </c>
      <c r="Y1677" s="79"/>
      <c r="Z1677" s="79"/>
      <c r="AA1677" s="83" t="s">
        <v>9274</v>
      </c>
      <c r="AB1677" s="79"/>
      <c r="AC1677" s="79" t="b">
        <v>0</v>
      </c>
      <c r="AD1677" s="79">
        <v>0</v>
      </c>
      <c r="AE1677" s="83" t="s">
        <v>9915</v>
      </c>
      <c r="AF1677" s="79" t="b">
        <v>0</v>
      </c>
      <c r="AG1677" s="79" t="s">
        <v>9963</v>
      </c>
      <c r="AH1677" s="79"/>
      <c r="AI1677" s="83" t="s">
        <v>9915</v>
      </c>
      <c r="AJ1677" s="79" t="b">
        <v>0</v>
      </c>
      <c r="AK1677" s="79">
        <v>4</v>
      </c>
      <c r="AL1677" s="83" t="s">
        <v>9461</v>
      </c>
      <c r="AM1677" s="79" t="s">
        <v>10076</v>
      </c>
      <c r="AN1677" s="79" t="b">
        <v>0</v>
      </c>
      <c r="AO1677" s="83" t="s">
        <v>9461</v>
      </c>
      <c r="AP1677" s="79" t="s">
        <v>179</v>
      </c>
      <c r="AQ1677" s="79">
        <v>0</v>
      </c>
      <c r="AR1677" s="79">
        <v>0</v>
      </c>
      <c r="AS1677" s="79"/>
      <c r="AT1677" s="79"/>
      <c r="AU1677" s="79"/>
      <c r="AV1677" s="79"/>
      <c r="AW1677" s="79"/>
      <c r="AX1677" s="79"/>
      <c r="AY1677" s="79"/>
      <c r="AZ1677" s="79"/>
      <c r="BA1677">
        <v>2</v>
      </c>
      <c r="BB1677">
        <v>0</v>
      </c>
      <c r="BC1677" s="79" t="str">
        <f>IF(Edges[[#This Row],[Sentiment]]=0,"NEUTRAL",IF(Edges[[#This Row],[Sentiment]]=1,"POSITIVE",IF(Edges[[#This Row],[Sentiment]]=-1,"NEGATIVE")))</f>
        <v>NEUTRAL</v>
      </c>
      <c r="BD1677" s="79" t="str">
        <f>IF(Edges[[#This Row],[Vertex 1]]=Edges[[#This Row],[Vertex 2]],"HIDE","SHOW")</f>
        <v>SHOW</v>
      </c>
      <c r="BE1677" s="78" t="str">
        <f>REPLACE(INDEX(GroupVertices[Group], MATCH(Edges[[#This Row],[Vertex 1]],GroupVertices[Vertex],0)),1,1,"")</f>
        <v>EUTRAL</v>
      </c>
      <c r="BF1677" s="78" t="str">
        <f>REPLACE(INDEX(GroupVertices[Group], MATCH(Edges[[#This Row],[Vertex 2]],GroupVertices[Vertex],0)),1,1,"")</f>
        <v>EUTRAL</v>
      </c>
    </row>
    <row r="1678" spans="1:58" hidden="1" x14ac:dyDescent="0.25">
      <c r="A1678" s="64" t="s">
        <v>1281</v>
      </c>
      <c r="B1678" s="64" t="s">
        <v>1281</v>
      </c>
      <c r="C1678" s="65"/>
      <c r="D1678" s="66"/>
      <c r="E1678" s="67"/>
      <c r="F1678" s="68"/>
      <c r="G1678" s="65" t="str">
        <f>IF(Edges[[#This Row],[Vertex 1]]=Edges[[#This Row],[Vertex 2]],"HIDE","SHOW")</f>
        <v>HIDE</v>
      </c>
      <c r="H1678" s="69"/>
      <c r="I1678" s="70"/>
      <c r="J1678" s="70"/>
      <c r="K1678" s="34"/>
      <c r="L1678" s="77"/>
      <c r="M1678" s="77"/>
      <c r="N1678" s="72"/>
      <c r="O1678" s="79" t="s">
        <v>179</v>
      </c>
      <c r="P1678" s="81">
        <v>42853.256944444445</v>
      </c>
      <c r="Q1678" s="79" t="s">
        <v>2682</v>
      </c>
      <c r="R1678" s="82" t="s">
        <v>3419</v>
      </c>
      <c r="S1678" s="79" t="s">
        <v>4111</v>
      </c>
      <c r="T1678" s="79" t="s">
        <v>4343</v>
      </c>
      <c r="U1678" s="82" t="s">
        <v>4544</v>
      </c>
      <c r="V1678" s="82" t="s">
        <v>4544</v>
      </c>
      <c r="W1678" s="81">
        <v>42853.256944444445</v>
      </c>
      <c r="X1678" s="82" t="s">
        <v>7228</v>
      </c>
      <c r="Y1678" s="79"/>
      <c r="Z1678" s="79"/>
      <c r="AA1678" s="83" t="s">
        <v>9275</v>
      </c>
      <c r="AB1678" s="79"/>
      <c r="AC1678" s="79" t="b">
        <v>0</v>
      </c>
      <c r="AD1678" s="79">
        <v>8</v>
      </c>
      <c r="AE1678" s="83" t="s">
        <v>9915</v>
      </c>
      <c r="AF1678" s="79" t="b">
        <v>0</v>
      </c>
      <c r="AG1678" s="79" t="s">
        <v>9963</v>
      </c>
      <c r="AH1678" s="79"/>
      <c r="AI1678" s="83" t="s">
        <v>9915</v>
      </c>
      <c r="AJ1678" s="79" t="b">
        <v>0</v>
      </c>
      <c r="AK1678" s="79">
        <v>13</v>
      </c>
      <c r="AL1678" s="83" t="s">
        <v>9915</v>
      </c>
      <c r="AM1678" s="79" t="s">
        <v>9992</v>
      </c>
      <c r="AN1678" s="79" t="b">
        <v>0</v>
      </c>
      <c r="AO1678" s="83" t="s">
        <v>9275</v>
      </c>
      <c r="AP1678" s="79" t="s">
        <v>179</v>
      </c>
      <c r="AQ1678" s="79">
        <v>0</v>
      </c>
      <c r="AR1678" s="79">
        <v>0</v>
      </c>
      <c r="AS1678" s="79"/>
      <c r="AT1678" s="79"/>
      <c r="AU1678" s="79"/>
      <c r="AV1678" s="79"/>
      <c r="AW1678" s="79"/>
      <c r="AX1678" s="79"/>
      <c r="AY1678" s="79"/>
      <c r="AZ1678" s="79"/>
      <c r="BA1678">
        <v>2</v>
      </c>
      <c r="BB1678">
        <v>0</v>
      </c>
      <c r="BC1678" s="79" t="str">
        <f>IF(Edges[[#This Row],[Sentiment]]=0,"NEUTRAL",IF(Edges[[#This Row],[Sentiment]]=1,"POSITIVE",IF(Edges[[#This Row],[Sentiment]]=-1,"NEGATIVE")))</f>
        <v>NEUTRAL</v>
      </c>
      <c r="BD1678" s="79" t="str">
        <f>IF(Edges[[#This Row],[Vertex 1]]=Edges[[#This Row],[Vertex 2]],"HIDE","SHOW")</f>
        <v>HIDE</v>
      </c>
      <c r="BE1678" s="124" t="str">
        <f>REPLACE(INDEX(GroupVertices[Group], MATCH(Edges[[#This Row],[Vertex 1]],GroupVertices[Vertex],0)),1,1,"")</f>
        <v>EUTRAL</v>
      </c>
      <c r="BF1678" s="124" t="str">
        <f>REPLACE(INDEX(GroupVertices[Group], MATCH(Edges[[#This Row],[Vertex 2]],GroupVertices[Vertex],0)),1,1,"")</f>
        <v>EUTRAL</v>
      </c>
    </row>
    <row r="1679" spans="1:58" hidden="1" x14ac:dyDescent="0.25">
      <c r="A1679" s="64" t="s">
        <v>1281</v>
      </c>
      <c r="B1679" s="64" t="s">
        <v>1281</v>
      </c>
      <c r="C1679" s="65"/>
      <c r="D1679" s="66"/>
      <c r="E1679" s="67"/>
      <c r="F1679" s="68"/>
      <c r="G1679" s="65" t="str">
        <f>IF(Edges[[#This Row],[Vertex 1]]=Edges[[#This Row],[Vertex 2]],"HIDE","SHOW")</f>
        <v>HIDE</v>
      </c>
      <c r="H1679" s="69"/>
      <c r="I1679" s="70"/>
      <c r="J1679" s="70"/>
      <c r="K1679" s="34"/>
      <c r="L1679" s="77"/>
      <c r="M1679" s="77"/>
      <c r="N1679" s="72"/>
      <c r="O1679" s="79" t="s">
        <v>179</v>
      </c>
      <c r="P1679" s="81">
        <v>42853.652777777781</v>
      </c>
      <c r="Q1679" s="79" t="s">
        <v>2683</v>
      </c>
      <c r="R1679" s="82" t="s">
        <v>3419</v>
      </c>
      <c r="S1679" s="79" t="s">
        <v>4111</v>
      </c>
      <c r="T1679" s="79" t="s">
        <v>1544</v>
      </c>
      <c r="U1679" s="79"/>
      <c r="V1679" s="82" t="s">
        <v>5562</v>
      </c>
      <c r="W1679" s="81">
        <v>42853.652777777781</v>
      </c>
      <c r="X1679" s="82" t="s">
        <v>7229</v>
      </c>
      <c r="Y1679" s="79"/>
      <c r="Z1679" s="79"/>
      <c r="AA1679" s="83" t="s">
        <v>9276</v>
      </c>
      <c r="AB1679" s="79"/>
      <c r="AC1679" s="79" t="b">
        <v>0</v>
      </c>
      <c r="AD1679" s="79">
        <v>9</v>
      </c>
      <c r="AE1679" s="83" t="s">
        <v>9915</v>
      </c>
      <c r="AF1679" s="79" t="b">
        <v>0</v>
      </c>
      <c r="AG1679" s="79" t="s">
        <v>9963</v>
      </c>
      <c r="AH1679" s="79"/>
      <c r="AI1679" s="83" t="s">
        <v>9915</v>
      </c>
      <c r="AJ1679" s="79" t="b">
        <v>0</v>
      </c>
      <c r="AK1679" s="79">
        <v>7</v>
      </c>
      <c r="AL1679" s="83" t="s">
        <v>9915</v>
      </c>
      <c r="AM1679" s="79" t="s">
        <v>9992</v>
      </c>
      <c r="AN1679" s="79" t="b">
        <v>0</v>
      </c>
      <c r="AO1679" s="83" t="s">
        <v>9276</v>
      </c>
      <c r="AP1679" s="79" t="s">
        <v>179</v>
      </c>
      <c r="AQ1679" s="79">
        <v>0</v>
      </c>
      <c r="AR1679" s="79">
        <v>0</v>
      </c>
      <c r="AS1679" s="79"/>
      <c r="AT1679" s="79"/>
      <c r="AU1679" s="79"/>
      <c r="AV1679" s="79"/>
      <c r="AW1679" s="79"/>
      <c r="AX1679" s="79"/>
      <c r="AY1679" s="79"/>
      <c r="AZ1679" s="79"/>
      <c r="BA1679">
        <v>2</v>
      </c>
      <c r="BB1679">
        <v>0</v>
      </c>
      <c r="BC1679" s="79" t="str">
        <f>IF(Edges[[#This Row],[Sentiment]]=0,"NEUTRAL",IF(Edges[[#This Row],[Sentiment]]=1,"POSITIVE",IF(Edges[[#This Row],[Sentiment]]=-1,"NEGATIVE")))</f>
        <v>NEUTRAL</v>
      </c>
      <c r="BD1679" s="79" t="str">
        <f>IF(Edges[[#This Row],[Vertex 1]]=Edges[[#This Row],[Vertex 2]],"HIDE","SHOW")</f>
        <v>HIDE</v>
      </c>
      <c r="BE1679" s="124" t="str">
        <f>REPLACE(INDEX(GroupVertices[Group], MATCH(Edges[[#This Row],[Vertex 1]],GroupVertices[Vertex],0)),1,1,"")</f>
        <v>EUTRAL</v>
      </c>
      <c r="BF1679" s="124" t="str">
        <f>REPLACE(INDEX(GroupVertices[Group], MATCH(Edges[[#This Row],[Vertex 2]],GroupVertices[Vertex],0)),1,1,"")</f>
        <v>EUTRAL</v>
      </c>
    </row>
    <row r="1680" spans="1:58" x14ac:dyDescent="0.25">
      <c r="A1680" s="64" t="s">
        <v>1282</v>
      </c>
      <c r="B1680" s="64" t="s">
        <v>1281</v>
      </c>
      <c r="C1680" s="65"/>
      <c r="D1680" s="66"/>
      <c r="E1680" s="67"/>
      <c r="F1680" s="68"/>
      <c r="G1680" s="65" t="str">
        <f>IF(Edges[[#This Row],[Vertex 1]]=Edges[[#This Row],[Vertex 2]],"HIDE","SHOW")</f>
        <v>SHOW</v>
      </c>
      <c r="H1680" s="69"/>
      <c r="I1680" s="70"/>
      <c r="J1680" s="70"/>
      <c r="K1680" s="34" t="s">
        <v>65</v>
      </c>
      <c r="L1680" s="77">
        <v>1680</v>
      </c>
      <c r="M1680" s="77"/>
      <c r="N1680" s="72"/>
      <c r="O1680" s="79" t="s">
        <v>1646</v>
      </c>
      <c r="P1680" s="81">
        <v>42854.747916666667</v>
      </c>
      <c r="Q1680" s="79" t="s">
        <v>2684</v>
      </c>
      <c r="R1680" s="82" t="s">
        <v>3419</v>
      </c>
      <c r="S1680" s="79" t="s">
        <v>4111</v>
      </c>
      <c r="T1680" s="79" t="s">
        <v>4418</v>
      </c>
      <c r="U1680" s="79"/>
      <c r="V1680" s="82" t="s">
        <v>5563</v>
      </c>
      <c r="W1680" s="81">
        <v>42854.747916666667</v>
      </c>
      <c r="X1680" s="82" t="s">
        <v>7230</v>
      </c>
      <c r="Y1680" s="79"/>
      <c r="Z1680" s="79"/>
      <c r="AA1680" s="83" t="s">
        <v>9277</v>
      </c>
      <c r="AB1680" s="79"/>
      <c r="AC1680" s="79" t="b">
        <v>0</v>
      </c>
      <c r="AD1680" s="79">
        <v>0</v>
      </c>
      <c r="AE1680" s="83" t="s">
        <v>9915</v>
      </c>
      <c r="AF1680" s="79" t="b">
        <v>0</v>
      </c>
      <c r="AG1680" s="79" t="s">
        <v>9963</v>
      </c>
      <c r="AH1680" s="79"/>
      <c r="AI1680" s="83" t="s">
        <v>9915</v>
      </c>
      <c r="AJ1680" s="79" t="b">
        <v>0</v>
      </c>
      <c r="AK1680" s="79">
        <v>0</v>
      </c>
      <c r="AL1680" s="83" t="s">
        <v>9915</v>
      </c>
      <c r="AM1680" s="79" t="s">
        <v>9990</v>
      </c>
      <c r="AN1680" s="79" t="b">
        <v>0</v>
      </c>
      <c r="AO1680" s="83" t="s">
        <v>9277</v>
      </c>
      <c r="AP1680" s="79" t="s">
        <v>179</v>
      </c>
      <c r="AQ1680" s="79">
        <v>0</v>
      </c>
      <c r="AR1680" s="79">
        <v>0</v>
      </c>
      <c r="AS1680" s="79"/>
      <c r="AT1680" s="79"/>
      <c r="AU1680" s="79"/>
      <c r="AV1680" s="79"/>
      <c r="AW1680" s="79"/>
      <c r="AX1680" s="79"/>
      <c r="AY1680" s="79"/>
      <c r="AZ1680" s="79"/>
      <c r="BA1680">
        <v>1</v>
      </c>
      <c r="BB1680">
        <v>0</v>
      </c>
      <c r="BC1680" s="79" t="str">
        <f>IF(Edges[[#This Row],[Sentiment]]=0,"NEUTRAL",IF(Edges[[#This Row],[Sentiment]]=1,"POSITIVE",IF(Edges[[#This Row],[Sentiment]]=-1,"NEGATIVE")))</f>
        <v>NEUTRAL</v>
      </c>
      <c r="BD1680" s="79" t="str">
        <f>IF(Edges[[#This Row],[Vertex 1]]=Edges[[#This Row],[Vertex 2]],"HIDE","SHOW")</f>
        <v>SHOW</v>
      </c>
      <c r="BE1680" s="78" t="str">
        <f>REPLACE(INDEX(GroupVertices[Group], MATCH(Edges[[#This Row],[Vertex 1]],GroupVertices[Vertex],0)),1,1,"")</f>
        <v>EUTRAL</v>
      </c>
      <c r="BF1680" s="78" t="str">
        <f>REPLACE(INDEX(GroupVertices[Group], MATCH(Edges[[#This Row],[Vertex 2]],GroupVertices[Vertex],0)),1,1,"")</f>
        <v>EUTRAL</v>
      </c>
    </row>
    <row r="1681" spans="1:58" x14ac:dyDescent="0.25">
      <c r="A1681" s="64" t="s">
        <v>1282</v>
      </c>
      <c r="B1681" s="64" t="s">
        <v>1629</v>
      </c>
      <c r="C1681" s="65"/>
      <c r="D1681" s="66"/>
      <c r="E1681" s="67"/>
      <c r="F1681" s="68"/>
      <c r="G1681" s="65" t="str">
        <f>IF(Edges[[#This Row],[Vertex 1]]=Edges[[#This Row],[Vertex 2]],"HIDE","SHOW")</f>
        <v>SHOW</v>
      </c>
      <c r="H1681" s="69"/>
      <c r="I1681" s="70"/>
      <c r="J1681" s="70"/>
      <c r="K1681" s="34" t="s">
        <v>65</v>
      </c>
      <c r="L1681" s="77">
        <v>1681</v>
      </c>
      <c r="M1681" s="77"/>
      <c r="N1681" s="72"/>
      <c r="O1681" s="79" t="s">
        <v>1646</v>
      </c>
      <c r="P1681" s="81">
        <v>42854.747916666667</v>
      </c>
      <c r="Q1681" s="79" t="s">
        <v>2684</v>
      </c>
      <c r="R1681" s="82" t="s">
        <v>3419</v>
      </c>
      <c r="S1681" s="79" t="s">
        <v>4111</v>
      </c>
      <c r="T1681" s="79" t="s">
        <v>4418</v>
      </c>
      <c r="U1681" s="79"/>
      <c r="V1681" s="82" t="s">
        <v>5563</v>
      </c>
      <c r="W1681" s="81">
        <v>42854.747916666667</v>
      </c>
      <c r="X1681" s="82" t="s">
        <v>7230</v>
      </c>
      <c r="Y1681" s="79"/>
      <c r="Z1681" s="79"/>
      <c r="AA1681" s="83" t="s">
        <v>9277</v>
      </c>
      <c r="AB1681" s="79"/>
      <c r="AC1681" s="79" t="b">
        <v>0</v>
      </c>
      <c r="AD1681" s="79">
        <v>0</v>
      </c>
      <c r="AE1681" s="83" t="s">
        <v>9915</v>
      </c>
      <c r="AF1681" s="79" t="b">
        <v>0</v>
      </c>
      <c r="AG1681" s="79" t="s">
        <v>9963</v>
      </c>
      <c r="AH1681" s="79"/>
      <c r="AI1681" s="83" t="s">
        <v>9915</v>
      </c>
      <c r="AJ1681" s="79" t="b">
        <v>0</v>
      </c>
      <c r="AK1681" s="79">
        <v>0</v>
      </c>
      <c r="AL1681" s="83" t="s">
        <v>9915</v>
      </c>
      <c r="AM1681" s="79" t="s">
        <v>9990</v>
      </c>
      <c r="AN1681" s="79" t="b">
        <v>0</v>
      </c>
      <c r="AO1681" s="83" t="s">
        <v>9277</v>
      </c>
      <c r="AP1681" s="79" t="s">
        <v>179</v>
      </c>
      <c r="AQ1681" s="79">
        <v>0</v>
      </c>
      <c r="AR1681" s="79">
        <v>0</v>
      </c>
      <c r="AS1681" s="79"/>
      <c r="AT1681" s="79"/>
      <c r="AU1681" s="79"/>
      <c r="AV1681" s="79"/>
      <c r="AW1681" s="79"/>
      <c r="AX1681" s="79"/>
      <c r="AY1681" s="79"/>
      <c r="AZ1681" s="79"/>
      <c r="BA1681">
        <v>1</v>
      </c>
      <c r="BB1681">
        <v>0</v>
      </c>
      <c r="BC1681" s="79" t="str">
        <f>IF(Edges[[#This Row],[Sentiment]]=0,"NEUTRAL",IF(Edges[[#This Row],[Sentiment]]=1,"POSITIVE",IF(Edges[[#This Row],[Sentiment]]=-1,"NEGATIVE")))</f>
        <v>NEUTRAL</v>
      </c>
      <c r="BD1681" s="79" t="str">
        <f>IF(Edges[[#This Row],[Vertex 1]]=Edges[[#This Row],[Vertex 2]],"HIDE","SHOW")</f>
        <v>SHOW</v>
      </c>
      <c r="BE1681" s="78" t="str">
        <f>REPLACE(INDEX(GroupVertices[Group], MATCH(Edges[[#This Row],[Vertex 1]],GroupVertices[Vertex],0)),1,1,"")</f>
        <v>EUTRAL</v>
      </c>
      <c r="BF1681" s="78" t="str">
        <f>REPLACE(INDEX(GroupVertices[Group], MATCH(Edges[[#This Row],[Vertex 2]],GroupVertices[Vertex],0)),1,1,"")</f>
        <v>eneral</v>
      </c>
    </row>
    <row r="1682" spans="1:58" x14ac:dyDescent="0.25">
      <c r="A1682" s="64" t="s">
        <v>1283</v>
      </c>
      <c r="B1682" s="64" t="s">
        <v>1630</v>
      </c>
      <c r="C1682" s="65"/>
      <c r="D1682" s="66"/>
      <c r="E1682" s="67"/>
      <c r="F1682" s="68"/>
      <c r="G1682" s="65" t="str">
        <f>IF(Edges[[#This Row],[Vertex 1]]=Edges[[#This Row],[Vertex 2]],"HIDE","SHOW")</f>
        <v>SHOW</v>
      </c>
      <c r="H1682" s="69"/>
      <c r="I1682" s="70"/>
      <c r="J1682" s="70"/>
      <c r="K1682" s="34" t="s">
        <v>65</v>
      </c>
      <c r="L1682" s="77">
        <v>1682</v>
      </c>
      <c r="M1682" s="77"/>
      <c r="N1682" s="72"/>
      <c r="O1682" s="79" t="s">
        <v>1647</v>
      </c>
      <c r="P1682" s="81">
        <v>42852.419768518521</v>
      </c>
      <c r="Q1682" s="79" t="s">
        <v>2685</v>
      </c>
      <c r="R1682" s="82" t="s">
        <v>3760</v>
      </c>
      <c r="S1682" s="79" t="s">
        <v>4100</v>
      </c>
      <c r="T1682" s="79"/>
      <c r="U1682" s="79"/>
      <c r="V1682" s="82" t="s">
        <v>5564</v>
      </c>
      <c r="W1682" s="81">
        <v>42852.419768518521</v>
      </c>
      <c r="X1682" s="82" t="s">
        <v>7231</v>
      </c>
      <c r="Y1682" s="79"/>
      <c r="Z1682" s="79"/>
      <c r="AA1682" s="83" t="s">
        <v>9278</v>
      </c>
      <c r="AB1682" s="83" t="s">
        <v>9907</v>
      </c>
      <c r="AC1682" s="79" t="b">
        <v>0</v>
      </c>
      <c r="AD1682" s="79">
        <v>0</v>
      </c>
      <c r="AE1682" s="83" t="s">
        <v>9952</v>
      </c>
      <c r="AF1682" s="79" t="b">
        <v>0</v>
      </c>
      <c r="AG1682" s="79" t="s">
        <v>9963</v>
      </c>
      <c r="AH1682" s="79"/>
      <c r="AI1682" s="83" t="s">
        <v>9915</v>
      </c>
      <c r="AJ1682" s="79" t="b">
        <v>0</v>
      </c>
      <c r="AK1682" s="79">
        <v>0</v>
      </c>
      <c r="AL1682" s="83" t="s">
        <v>9915</v>
      </c>
      <c r="AM1682" s="79" t="s">
        <v>9991</v>
      </c>
      <c r="AN1682" s="79" t="b">
        <v>0</v>
      </c>
      <c r="AO1682" s="83" t="s">
        <v>9907</v>
      </c>
      <c r="AP1682" s="79" t="s">
        <v>179</v>
      </c>
      <c r="AQ1682" s="79">
        <v>0</v>
      </c>
      <c r="AR1682" s="79">
        <v>0</v>
      </c>
      <c r="AS1682" s="79"/>
      <c r="AT1682" s="79"/>
      <c r="AU1682" s="79"/>
      <c r="AV1682" s="79"/>
      <c r="AW1682" s="79"/>
      <c r="AX1682" s="79"/>
      <c r="AY1682" s="79"/>
      <c r="AZ1682" s="79"/>
      <c r="BA1682">
        <v>1</v>
      </c>
      <c r="BB1682">
        <v>0</v>
      </c>
      <c r="BC1682" s="79" t="str">
        <f>IF(Edges[[#This Row],[Sentiment]]=0,"NEUTRAL",IF(Edges[[#This Row],[Sentiment]]=1,"POSITIVE",IF(Edges[[#This Row],[Sentiment]]=-1,"NEGATIVE")))</f>
        <v>NEUTRAL</v>
      </c>
      <c r="BD1682" s="79" t="str">
        <f>IF(Edges[[#This Row],[Vertex 1]]=Edges[[#This Row],[Vertex 2]],"HIDE","SHOW")</f>
        <v>SHOW</v>
      </c>
      <c r="BE1682" s="78" t="str">
        <f>REPLACE(INDEX(GroupVertices[Group], MATCH(Edges[[#This Row],[Vertex 1]],GroupVertices[Vertex],0)),1,1,"")</f>
        <v>EUTRAL</v>
      </c>
      <c r="BF1682" s="78" t="str">
        <f>REPLACE(INDEX(GroupVertices[Group], MATCH(Edges[[#This Row],[Vertex 2]],GroupVertices[Vertex],0)),1,1,"")</f>
        <v>EUTRAL</v>
      </c>
    </row>
    <row r="1683" spans="1:58" x14ac:dyDescent="0.25">
      <c r="A1683" s="64" t="s">
        <v>1283</v>
      </c>
      <c r="B1683" s="64" t="s">
        <v>1631</v>
      </c>
      <c r="C1683" s="65"/>
      <c r="D1683" s="66"/>
      <c r="E1683" s="67"/>
      <c r="F1683" s="68"/>
      <c r="G1683" s="65" t="str">
        <f>IF(Edges[[#This Row],[Vertex 1]]=Edges[[#This Row],[Vertex 2]],"HIDE","SHOW")</f>
        <v>SHOW</v>
      </c>
      <c r="H1683" s="69"/>
      <c r="I1683" s="70"/>
      <c r="J1683" s="70"/>
      <c r="K1683" s="34" t="s">
        <v>65</v>
      </c>
      <c r="L1683" s="77">
        <v>1683</v>
      </c>
      <c r="M1683" s="77"/>
      <c r="N1683" s="72"/>
      <c r="O1683" s="79" t="s">
        <v>1646</v>
      </c>
      <c r="P1683" s="81">
        <v>42852.543541666666</v>
      </c>
      <c r="Q1683" s="79" t="s">
        <v>2686</v>
      </c>
      <c r="R1683" s="82" t="s">
        <v>3760</v>
      </c>
      <c r="S1683" s="79" t="s">
        <v>4100</v>
      </c>
      <c r="T1683" s="79"/>
      <c r="U1683" s="79"/>
      <c r="V1683" s="82" t="s">
        <v>5564</v>
      </c>
      <c r="W1683" s="81">
        <v>42852.543541666666</v>
      </c>
      <c r="X1683" s="82" t="s">
        <v>7232</v>
      </c>
      <c r="Y1683" s="79"/>
      <c r="Z1683" s="79"/>
      <c r="AA1683" s="83" t="s">
        <v>9279</v>
      </c>
      <c r="AB1683" s="83" t="s">
        <v>9908</v>
      </c>
      <c r="AC1683" s="79" t="b">
        <v>0</v>
      </c>
      <c r="AD1683" s="79">
        <v>1</v>
      </c>
      <c r="AE1683" s="83" t="s">
        <v>9953</v>
      </c>
      <c r="AF1683" s="79" t="b">
        <v>0</v>
      </c>
      <c r="AG1683" s="79" t="s">
        <v>9963</v>
      </c>
      <c r="AH1683" s="79"/>
      <c r="AI1683" s="83" t="s">
        <v>9915</v>
      </c>
      <c r="AJ1683" s="79" t="b">
        <v>0</v>
      </c>
      <c r="AK1683" s="79">
        <v>0</v>
      </c>
      <c r="AL1683" s="83" t="s">
        <v>9915</v>
      </c>
      <c r="AM1683" s="79" t="s">
        <v>9991</v>
      </c>
      <c r="AN1683" s="79" t="b">
        <v>0</v>
      </c>
      <c r="AO1683" s="83" t="s">
        <v>9908</v>
      </c>
      <c r="AP1683" s="79" t="s">
        <v>179</v>
      </c>
      <c r="AQ1683" s="79">
        <v>0</v>
      </c>
      <c r="AR1683" s="79">
        <v>0</v>
      </c>
      <c r="AS1683" s="79"/>
      <c r="AT1683" s="79"/>
      <c r="AU1683" s="79"/>
      <c r="AV1683" s="79"/>
      <c r="AW1683" s="79"/>
      <c r="AX1683" s="79"/>
      <c r="AY1683" s="79"/>
      <c r="AZ1683" s="79"/>
      <c r="BA1683">
        <v>1</v>
      </c>
      <c r="BB1683">
        <v>0</v>
      </c>
      <c r="BC1683" s="79" t="str">
        <f>IF(Edges[[#This Row],[Sentiment]]=0,"NEUTRAL",IF(Edges[[#This Row],[Sentiment]]=1,"POSITIVE",IF(Edges[[#This Row],[Sentiment]]=-1,"NEGATIVE")))</f>
        <v>NEUTRAL</v>
      </c>
      <c r="BD1683" s="79" t="str">
        <f>IF(Edges[[#This Row],[Vertex 1]]=Edges[[#This Row],[Vertex 2]],"HIDE","SHOW")</f>
        <v>SHOW</v>
      </c>
      <c r="BE1683" s="78" t="str">
        <f>REPLACE(INDEX(GroupVertices[Group], MATCH(Edges[[#This Row],[Vertex 1]],GroupVertices[Vertex],0)),1,1,"")</f>
        <v>EUTRAL</v>
      </c>
      <c r="BF1683" s="78" t="str">
        <f>REPLACE(INDEX(GroupVertices[Group], MATCH(Edges[[#This Row],[Vertex 2]],GroupVertices[Vertex],0)),1,1,"")</f>
        <v>EUTRAL</v>
      </c>
    </row>
    <row r="1684" spans="1:58" x14ac:dyDescent="0.25">
      <c r="A1684" s="64" t="s">
        <v>1283</v>
      </c>
      <c r="B1684" s="64" t="s">
        <v>1632</v>
      </c>
      <c r="C1684" s="65"/>
      <c r="D1684" s="66"/>
      <c r="E1684" s="67"/>
      <c r="F1684" s="68"/>
      <c r="G1684" s="65" t="str">
        <f>IF(Edges[[#This Row],[Vertex 1]]=Edges[[#This Row],[Vertex 2]],"HIDE","SHOW")</f>
        <v>SHOW</v>
      </c>
      <c r="H1684" s="69"/>
      <c r="I1684" s="70"/>
      <c r="J1684" s="70"/>
      <c r="K1684" s="34" t="s">
        <v>65</v>
      </c>
      <c r="L1684" s="77">
        <v>1684</v>
      </c>
      <c r="M1684" s="77"/>
      <c r="N1684" s="72"/>
      <c r="O1684" s="79" t="s">
        <v>1647</v>
      </c>
      <c r="P1684" s="81">
        <v>42852.543541666666</v>
      </c>
      <c r="Q1684" s="79" t="s">
        <v>2686</v>
      </c>
      <c r="R1684" s="82" t="s">
        <v>3760</v>
      </c>
      <c r="S1684" s="79" t="s">
        <v>4100</v>
      </c>
      <c r="T1684" s="79"/>
      <c r="U1684" s="79"/>
      <c r="V1684" s="82" t="s">
        <v>5564</v>
      </c>
      <c r="W1684" s="81">
        <v>42852.543541666666</v>
      </c>
      <c r="X1684" s="82" t="s">
        <v>7232</v>
      </c>
      <c r="Y1684" s="79"/>
      <c r="Z1684" s="79"/>
      <c r="AA1684" s="83" t="s">
        <v>9279</v>
      </c>
      <c r="AB1684" s="83" t="s">
        <v>9908</v>
      </c>
      <c r="AC1684" s="79" t="b">
        <v>0</v>
      </c>
      <c r="AD1684" s="79">
        <v>1</v>
      </c>
      <c r="AE1684" s="83" t="s">
        <v>9953</v>
      </c>
      <c r="AF1684" s="79" t="b">
        <v>0</v>
      </c>
      <c r="AG1684" s="79" t="s">
        <v>9963</v>
      </c>
      <c r="AH1684" s="79"/>
      <c r="AI1684" s="83" t="s">
        <v>9915</v>
      </c>
      <c r="AJ1684" s="79" t="b">
        <v>0</v>
      </c>
      <c r="AK1684" s="79">
        <v>0</v>
      </c>
      <c r="AL1684" s="83" t="s">
        <v>9915</v>
      </c>
      <c r="AM1684" s="79" t="s">
        <v>9991</v>
      </c>
      <c r="AN1684" s="79" t="b">
        <v>0</v>
      </c>
      <c r="AO1684" s="83" t="s">
        <v>9908</v>
      </c>
      <c r="AP1684" s="79" t="s">
        <v>179</v>
      </c>
      <c r="AQ1684" s="79">
        <v>0</v>
      </c>
      <c r="AR1684" s="79">
        <v>0</v>
      </c>
      <c r="AS1684" s="79"/>
      <c r="AT1684" s="79"/>
      <c r="AU1684" s="79"/>
      <c r="AV1684" s="79"/>
      <c r="AW1684" s="79"/>
      <c r="AX1684" s="79"/>
      <c r="AY1684" s="79"/>
      <c r="AZ1684" s="79"/>
      <c r="BA1684">
        <v>1</v>
      </c>
      <c r="BB1684">
        <v>0</v>
      </c>
      <c r="BC1684" s="79" t="str">
        <f>IF(Edges[[#This Row],[Sentiment]]=0,"NEUTRAL",IF(Edges[[#This Row],[Sentiment]]=1,"POSITIVE",IF(Edges[[#This Row],[Sentiment]]=-1,"NEGATIVE")))</f>
        <v>NEUTRAL</v>
      </c>
      <c r="BD1684" s="79" t="str">
        <f>IF(Edges[[#This Row],[Vertex 1]]=Edges[[#This Row],[Vertex 2]],"HIDE","SHOW")</f>
        <v>SHOW</v>
      </c>
      <c r="BE1684" s="78" t="str">
        <f>REPLACE(INDEX(GroupVertices[Group], MATCH(Edges[[#This Row],[Vertex 1]],GroupVertices[Vertex],0)),1,1,"")</f>
        <v>EUTRAL</v>
      </c>
      <c r="BF1684" s="78" t="str">
        <f>REPLACE(INDEX(GroupVertices[Group], MATCH(Edges[[#This Row],[Vertex 2]],GroupVertices[Vertex],0)),1,1,"")</f>
        <v>EUTRAL</v>
      </c>
    </row>
    <row r="1685" spans="1:58" x14ac:dyDescent="0.25">
      <c r="A1685" s="64" t="s">
        <v>1283</v>
      </c>
      <c r="B1685" s="64" t="s">
        <v>1633</v>
      </c>
      <c r="C1685" s="65"/>
      <c r="D1685" s="66"/>
      <c r="E1685" s="67"/>
      <c r="F1685" s="68"/>
      <c r="G1685" s="65" t="str">
        <f>IF(Edges[[#This Row],[Vertex 1]]=Edges[[#This Row],[Vertex 2]],"HIDE","SHOW")</f>
        <v>SHOW</v>
      </c>
      <c r="H1685" s="69"/>
      <c r="I1685" s="70"/>
      <c r="J1685" s="70"/>
      <c r="K1685" s="34" t="s">
        <v>65</v>
      </c>
      <c r="L1685" s="77">
        <v>1685</v>
      </c>
      <c r="M1685" s="77"/>
      <c r="N1685" s="72"/>
      <c r="O1685" s="79" t="s">
        <v>1646</v>
      </c>
      <c r="P1685" s="81">
        <v>42853.788912037038</v>
      </c>
      <c r="Q1685" s="79" t="s">
        <v>2687</v>
      </c>
      <c r="R1685" s="82" t="s">
        <v>3761</v>
      </c>
      <c r="S1685" s="79" t="s">
        <v>4051</v>
      </c>
      <c r="T1685" s="79"/>
      <c r="U1685" s="79"/>
      <c r="V1685" s="82" t="s">
        <v>5564</v>
      </c>
      <c r="W1685" s="81">
        <v>42853.788912037038</v>
      </c>
      <c r="X1685" s="82" t="s">
        <v>7233</v>
      </c>
      <c r="Y1685" s="79"/>
      <c r="Z1685" s="79"/>
      <c r="AA1685" s="83" t="s">
        <v>9280</v>
      </c>
      <c r="AB1685" s="83" t="s">
        <v>9909</v>
      </c>
      <c r="AC1685" s="79" t="b">
        <v>0</v>
      </c>
      <c r="AD1685" s="79">
        <v>1</v>
      </c>
      <c r="AE1685" s="83" t="s">
        <v>9954</v>
      </c>
      <c r="AF1685" s="79" t="b">
        <v>0</v>
      </c>
      <c r="AG1685" s="79" t="s">
        <v>9963</v>
      </c>
      <c r="AH1685" s="79"/>
      <c r="AI1685" s="83" t="s">
        <v>9915</v>
      </c>
      <c r="AJ1685" s="79" t="b">
        <v>0</v>
      </c>
      <c r="AK1685" s="79">
        <v>0</v>
      </c>
      <c r="AL1685" s="83" t="s">
        <v>9915</v>
      </c>
      <c r="AM1685" s="79" t="s">
        <v>9991</v>
      </c>
      <c r="AN1685" s="79" t="b">
        <v>1</v>
      </c>
      <c r="AO1685" s="83" t="s">
        <v>9909</v>
      </c>
      <c r="AP1685" s="79" t="s">
        <v>179</v>
      </c>
      <c r="AQ1685" s="79">
        <v>0</v>
      </c>
      <c r="AR1685" s="79">
        <v>0</v>
      </c>
      <c r="AS1685" s="79"/>
      <c r="AT1685" s="79"/>
      <c r="AU1685" s="79"/>
      <c r="AV1685" s="79"/>
      <c r="AW1685" s="79"/>
      <c r="AX1685" s="79"/>
      <c r="AY1685" s="79"/>
      <c r="AZ1685" s="79"/>
      <c r="BA1685">
        <v>1</v>
      </c>
      <c r="BB1685">
        <v>0</v>
      </c>
      <c r="BC1685" s="79" t="str">
        <f>IF(Edges[[#This Row],[Sentiment]]=0,"NEUTRAL",IF(Edges[[#This Row],[Sentiment]]=1,"POSITIVE",IF(Edges[[#This Row],[Sentiment]]=-1,"NEGATIVE")))</f>
        <v>NEUTRAL</v>
      </c>
      <c r="BD1685" s="79" t="str">
        <f>IF(Edges[[#This Row],[Vertex 1]]=Edges[[#This Row],[Vertex 2]],"HIDE","SHOW")</f>
        <v>SHOW</v>
      </c>
      <c r="BE1685" s="78" t="str">
        <f>REPLACE(INDEX(GroupVertices[Group], MATCH(Edges[[#This Row],[Vertex 1]],GroupVertices[Vertex],0)),1,1,"")</f>
        <v>EUTRAL</v>
      </c>
      <c r="BF1685" s="78" t="str">
        <f>REPLACE(INDEX(GroupVertices[Group], MATCH(Edges[[#This Row],[Vertex 2]],GroupVertices[Vertex],0)),1,1,"")</f>
        <v>EUTRAL</v>
      </c>
    </row>
    <row r="1686" spans="1:58" x14ac:dyDescent="0.25">
      <c r="A1686" s="64" t="s">
        <v>1283</v>
      </c>
      <c r="B1686" s="64" t="s">
        <v>1634</v>
      </c>
      <c r="C1686" s="65"/>
      <c r="D1686" s="66"/>
      <c r="E1686" s="67"/>
      <c r="F1686" s="68"/>
      <c r="G1686" s="65" t="str">
        <f>IF(Edges[[#This Row],[Vertex 1]]=Edges[[#This Row],[Vertex 2]],"HIDE","SHOW")</f>
        <v>SHOW</v>
      </c>
      <c r="H1686" s="69"/>
      <c r="I1686" s="70"/>
      <c r="J1686" s="70"/>
      <c r="K1686" s="34" t="s">
        <v>65</v>
      </c>
      <c r="L1686" s="77">
        <v>1686</v>
      </c>
      <c r="M1686" s="77"/>
      <c r="N1686" s="72"/>
      <c r="O1686" s="79" t="s">
        <v>1647</v>
      </c>
      <c r="P1686" s="81">
        <v>42853.788912037038</v>
      </c>
      <c r="Q1686" s="79" t="s">
        <v>2687</v>
      </c>
      <c r="R1686" s="82" t="s">
        <v>3761</v>
      </c>
      <c r="S1686" s="79" t="s">
        <v>4051</v>
      </c>
      <c r="T1686" s="79"/>
      <c r="U1686" s="79"/>
      <c r="V1686" s="82" t="s">
        <v>5564</v>
      </c>
      <c r="W1686" s="81">
        <v>42853.788912037038</v>
      </c>
      <c r="X1686" s="82" t="s">
        <v>7233</v>
      </c>
      <c r="Y1686" s="79"/>
      <c r="Z1686" s="79"/>
      <c r="AA1686" s="83" t="s">
        <v>9280</v>
      </c>
      <c r="AB1686" s="83" t="s">
        <v>9909</v>
      </c>
      <c r="AC1686" s="79" t="b">
        <v>0</v>
      </c>
      <c r="AD1686" s="79">
        <v>1</v>
      </c>
      <c r="AE1686" s="83" t="s">
        <v>9954</v>
      </c>
      <c r="AF1686" s="79" t="b">
        <v>0</v>
      </c>
      <c r="AG1686" s="79" t="s">
        <v>9963</v>
      </c>
      <c r="AH1686" s="79"/>
      <c r="AI1686" s="83" t="s">
        <v>9915</v>
      </c>
      <c r="AJ1686" s="79" t="b">
        <v>0</v>
      </c>
      <c r="AK1686" s="79">
        <v>0</v>
      </c>
      <c r="AL1686" s="83" t="s">
        <v>9915</v>
      </c>
      <c r="AM1686" s="79" t="s">
        <v>9991</v>
      </c>
      <c r="AN1686" s="79" t="b">
        <v>1</v>
      </c>
      <c r="AO1686" s="83" t="s">
        <v>9909</v>
      </c>
      <c r="AP1686" s="79" t="s">
        <v>179</v>
      </c>
      <c r="AQ1686" s="79">
        <v>0</v>
      </c>
      <c r="AR1686" s="79">
        <v>0</v>
      </c>
      <c r="AS1686" s="79"/>
      <c r="AT1686" s="79"/>
      <c r="AU1686" s="79"/>
      <c r="AV1686" s="79"/>
      <c r="AW1686" s="79"/>
      <c r="AX1686" s="79"/>
      <c r="AY1686" s="79"/>
      <c r="AZ1686" s="79"/>
      <c r="BA1686">
        <v>1</v>
      </c>
      <c r="BB1686">
        <v>0</v>
      </c>
      <c r="BC1686" s="79" t="str">
        <f>IF(Edges[[#This Row],[Sentiment]]=0,"NEUTRAL",IF(Edges[[#This Row],[Sentiment]]=1,"POSITIVE",IF(Edges[[#This Row],[Sentiment]]=-1,"NEGATIVE")))</f>
        <v>NEUTRAL</v>
      </c>
      <c r="BD1686" s="79" t="str">
        <f>IF(Edges[[#This Row],[Vertex 1]]=Edges[[#This Row],[Vertex 2]],"HIDE","SHOW")</f>
        <v>SHOW</v>
      </c>
      <c r="BE1686" s="78" t="str">
        <f>REPLACE(INDEX(GroupVertices[Group], MATCH(Edges[[#This Row],[Vertex 1]],GroupVertices[Vertex],0)),1,1,"")</f>
        <v>EUTRAL</v>
      </c>
      <c r="BF1686" s="78" t="str">
        <f>REPLACE(INDEX(GroupVertices[Group], MATCH(Edges[[#This Row],[Vertex 2]],GroupVertices[Vertex],0)),1,1,"")</f>
        <v>EUTRAL</v>
      </c>
    </row>
    <row r="1687" spans="1:58" x14ac:dyDescent="0.25">
      <c r="A1687" s="64" t="s">
        <v>1283</v>
      </c>
      <c r="B1687" s="64" t="s">
        <v>1635</v>
      </c>
      <c r="C1687" s="65"/>
      <c r="D1687" s="66"/>
      <c r="E1687" s="67"/>
      <c r="F1687" s="68"/>
      <c r="G1687" s="65" t="str">
        <f>IF(Edges[[#This Row],[Vertex 1]]=Edges[[#This Row],[Vertex 2]],"HIDE","SHOW")</f>
        <v>SHOW</v>
      </c>
      <c r="H1687" s="69"/>
      <c r="I1687" s="70"/>
      <c r="J1687" s="70"/>
      <c r="K1687" s="34" t="s">
        <v>65</v>
      </c>
      <c r="L1687" s="77">
        <v>1687</v>
      </c>
      <c r="M1687" s="77"/>
      <c r="N1687" s="72"/>
      <c r="O1687" s="79" t="s">
        <v>1647</v>
      </c>
      <c r="P1687" s="81">
        <v>42854.759305555555</v>
      </c>
      <c r="Q1687" s="79" t="s">
        <v>2688</v>
      </c>
      <c r="R1687" s="82" t="s">
        <v>3760</v>
      </c>
      <c r="S1687" s="79" t="s">
        <v>4100</v>
      </c>
      <c r="T1687" s="79"/>
      <c r="U1687" s="79"/>
      <c r="V1687" s="82" t="s">
        <v>5564</v>
      </c>
      <c r="W1687" s="81">
        <v>42854.759305555555</v>
      </c>
      <c r="X1687" s="82" t="s">
        <v>7234</v>
      </c>
      <c r="Y1687" s="79"/>
      <c r="Z1687" s="79"/>
      <c r="AA1687" s="83" t="s">
        <v>9281</v>
      </c>
      <c r="AB1687" s="83" t="s">
        <v>9910</v>
      </c>
      <c r="AC1687" s="79" t="b">
        <v>0</v>
      </c>
      <c r="AD1687" s="79">
        <v>0</v>
      </c>
      <c r="AE1687" s="83" t="s">
        <v>9955</v>
      </c>
      <c r="AF1687" s="79" t="b">
        <v>0</v>
      </c>
      <c r="AG1687" s="79" t="s">
        <v>9963</v>
      </c>
      <c r="AH1687" s="79"/>
      <c r="AI1687" s="83" t="s">
        <v>9915</v>
      </c>
      <c r="AJ1687" s="79" t="b">
        <v>0</v>
      </c>
      <c r="AK1687" s="79">
        <v>0</v>
      </c>
      <c r="AL1687" s="83" t="s">
        <v>9915</v>
      </c>
      <c r="AM1687" s="79" t="s">
        <v>9991</v>
      </c>
      <c r="AN1687" s="79" t="b">
        <v>0</v>
      </c>
      <c r="AO1687" s="83" t="s">
        <v>9910</v>
      </c>
      <c r="AP1687" s="79" t="s">
        <v>179</v>
      </c>
      <c r="AQ1687" s="79">
        <v>0</v>
      </c>
      <c r="AR1687" s="79">
        <v>0</v>
      </c>
      <c r="AS1687" s="79"/>
      <c r="AT1687" s="79"/>
      <c r="AU1687" s="79"/>
      <c r="AV1687" s="79"/>
      <c r="AW1687" s="79"/>
      <c r="AX1687" s="79"/>
      <c r="AY1687" s="79"/>
      <c r="AZ1687" s="79"/>
      <c r="BA1687">
        <v>1</v>
      </c>
      <c r="BB1687">
        <v>0</v>
      </c>
      <c r="BC1687" s="79" t="str">
        <f>IF(Edges[[#This Row],[Sentiment]]=0,"NEUTRAL",IF(Edges[[#This Row],[Sentiment]]=1,"POSITIVE",IF(Edges[[#This Row],[Sentiment]]=-1,"NEGATIVE")))</f>
        <v>NEUTRAL</v>
      </c>
      <c r="BD1687" s="79" t="str">
        <f>IF(Edges[[#This Row],[Vertex 1]]=Edges[[#This Row],[Vertex 2]],"HIDE","SHOW")</f>
        <v>SHOW</v>
      </c>
      <c r="BE1687" s="78" t="str">
        <f>REPLACE(INDEX(GroupVertices[Group], MATCH(Edges[[#This Row],[Vertex 1]],GroupVertices[Vertex],0)),1,1,"")</f>
        <v>EUTRAL</v>
      </c>
      <c r="BF1687" s="78" t="str">
        <f>REPLACE(INDEX(GroupVertices[Group], MATCH(Edges[[#This Row],[Vertex 2]],GroupVertices[Vertex],0)),1,1,"")</f>
        <v>EUTRAL</v>
      </c>
    </row>
    <row r="1688" spans="1:58" x14ac:dyDescent="0.25">
      <c r="A1688" s="64" t="s">
        <v>1283</v>
      </c>
      <c r="B1688" s="64" t="s">
        <v>1453</v>
      </c>
      <c r="C1688" s="65"/>
      <c r="D1688" s="66"/>
      <c r="E1688" s="67"/>
      <c r="F1688" s="68"/>
      <c r="G1688" s="65" t="str">
        <f>IF(Edges[[#This Row],[Vertex 1]]=Edges[[#This Row],[Vertex 2]],"HIDE","SHOW")</f>
        <v>SHOW</v>
      </c>
      <c r="H1688" s="69"/>
      <c r="I1688" s="70"/>
      <c r="J1688" s="70"/>
      <c r="K1688" s="34" t="s">
        <v>65</v>
      </c>
      <c r="L1688" s="77">
        <v>1688</v>
      </c>
      <c r="M1688" s="77"/>
      <c r="N1688" s="72"/>
      <c r="O1688" s="79" t="s">
        <v>1646</v>
      </c>
      <c r="P1688" s="81">
        <v>42852.419768518521</v>
      </c>
      <c r="Q1688" s="79" t="s">
        <v>2685</v>
      </c>
      <c r="R1688" s="82" t="s">
        <v>3760</v>
      </c>
      <c r="S1688" s="79" t="s">
        <v>4100</v>
      </c>
      <c r="T1688" s="79"/>
      <c r="U1688" s="79"/>
      <c r="V1688" s="82" t="s">
        <v>5564</v>
      </c>
      <c r="W1688" s="81">
        <v>42852.419768518521</v>
      </c>
      <c r="X1688" s="82" t="s">
        <v>7231</v>
      </c>
      <c r="Y1688" s="79"/>
      <c r="Z1688" s="79"/>
      <c r="AA1688" s="83" t="s">
        <v>9278</v>
      </c>
      <c r="AB1688" s="83" t="s">
        <v>9907</v>
      </c>
      <c r="AC1688" s="79" t="b">
        <v>0</v>
      </c>
      <c r="AD1688" s="79">
        <v>0</v>
      </c>
      <c r="AE1688" s="83" t="s">
        <v>9952</v>
      </c>
      <c r="AF1688" s="79" t="b">
        <v>0</v>
      </c>
      <c r="AG1688" s="79" t="s">
        <v>9963</v>
      </c>
      <c r="AH1688" s="79"/>
      <c r="AI1688" s="83" t="s">
        <v>9915</v>
      </c>
      <c r="AJ1688" s="79" t="b">
        <v>0</v>
      </c>
      <c r="AK1688" s="79">
        <v>0</v>
      </c>
      <c r="AL1688" s="83" t="s">
        <v>9915</v>
      </c>
      <c r="AM1688" s="79" t="s">
        <v>9991</v>
      </c>
      <c r="AN1688" s="79" t="b">
        <v>0</v>
      </c>
      <c r="AO1688" s="83" t="s">
        <v>9907</v>
      </c>
      <c r="AP1688" s="79" t="s">
        <v>179</v>
      </c>
      <c r="AQ1688" s="79">
        <v>0</v>
      </c>
      <c r="AR1688" s="79">
        <v>0</v>
      </c>
      <c r="AS1688" s="79"/>
      <c r="AT1688" s="79"/>
      <c r="AU1688" s="79"/>
      <c r="AV1688" s="79"/>
      <c r="AW1688" s="79"/>
      <c r="AX1688" s="79"/>
      <c r="AY1688" s="79"/>
      <c r="AZ1688" s="79"/>
      <c r="BA1688">
        <v>2</v>
      </c>
      <c r="BB1688">
        <v>0</v>
      </c>
      <c r="BC1688" s="79" t="str">
        <f>IF(Edges[[#This Row],[Sentiment]]=0,"NEUTRAL",IF(Edges[[#This Row],[Sentiment]]=1,"POSITIVE",IF(Edges[[#This Row],[Sentiment]]=-1,"NEGATIVE")))</f>
        <v>NEUTRAL</v>
      </c>
      <c r="BD1688" s="79" t="str">
        <f>IF(Edges[[#This Row],[Vertex 1]]=Edges[[#This Row],[Vertex 2]],"HIDE","SHOW")</f>
        <v>SHOW</v>
      </c>
      <c r="BE1688" s="78" t="str">
        <f>REPLACE(INDEX(GroupVertices[Group], MATCH(Edges[[#This Row],[Vertex 1]],GroupVertices[Vertex],0)),1,1,"")</f>
        <v>EUTRAL</v>
      </c>
      <c r="BF1688" s="78" t="str">
        <f>REPLACE(INDEX(GroupVertices[Group], MATCH(Edges[[#This Row],[Vertex 2]],GroupVertices[Vertex],0)),1,1,"")</f>
        <v>eneral</v>
      </c>
    </row>
    <row r="1689" spans="1:58" x14ac:dyDescent="0.25">
      <c r="A1689" s="64" t="s">
        <v>1283</v>
      </c>
      <c r="B1689" s="64" t="s">
        <v>1544</v>
      </c>
      <c r="C1689" s="65"/>
      <c r="D1689" s="66"/>
      <c r="E1689" s="67"/>
      <c r="F1689" s="68"/>
      <c r="G1689" s="65" t="str">
        <f>IF(Edges[[#This Row],[Vertex 1]]=Edges[[#This Row],[Vertex 2]],"HIDE","SHOW")</f>
        <v>SHOW</v>
      </c>
      <c r="H1689" s="69"/>
      <c r="I1689" s="70"/>
      <c r="J1689" s="70"/>
      <c r="K1689" s="34" t="s">
        <v>65</v>
      </c>
      <c r="L1689" s="77">
        <v>1689</v>
      </c>
      <c r="M1689" s="77"/>
      <c r="N1689" s="72"/>
      <c r="O1689" s="79" t="s">
        <v>1646</v>
      </c>
      <c r="P1689" s="81">
        <v>42852.543541666666</v>
      </c>
      <c r="Q1689" s="79" t="s">
        <v>2686</v>
      </c>
      <c r="R1689" s="82" t="s">
        <v>3760</v>
      </c>
      <c r="S1689" s="79" t="s">
        <v>4100</v>
      </c>
      <c r="T1689" s="79"/>
      <c r="U1689" s="79"/>
      <c r="V1689" s="82" t="s">
        <v>5564</v>
      </c>
      <c r="W1689" s="81">
        <v>42852.543541666666</v>
      </c>
      <c r="X1689" s="82" t="s">
        <v>7232</v>
      </c>
      <c r="Y1689" s="79"/>
      <c r="Z1689" s="79"/>
      <c r="AA1689" s="83" t="s">
        <v>9279</v>
      </c>
      <c r="AB1689" s="83" t="s">
        <v>9908</v>
      </c>
      <c r="AC1689" s="79" t="b">
        <v>0</v>
      </c>
      <c r="AD1689" s="79">
        <v>1</v>
      </c>
      <c r="AE1689" s="83" t="s">
        <v>9953</v>
      </c>
      <c r="AF1689" s="79" t="b">
        <v>0</v>
      </c>
      <c r="AG1689" s="79" t="s">
        <v>9963</v>
      </c>
      <c r="AH1689" s="79"/>
      <c r="AI1689" s="83" t="s">
        <v>9915</v>
      </c>
      <c r="AJ1689" s="79" t="b">
        <v>0</v>
      </c>
      <c r="AK1689" s="79">
        <v>0</v>
      </c>
      <c r="AL1689" s="83" t="s">
        <v>9915</v>
      </c>
      <c r="AM1689" s="79" t="s">
        <v>9991</v>
      </c>
      <c r="AN1689" s="79" t="b">
        <v>0</v>
      </c>
      <c r="AO1689" s="83" t="s">
        <v>9908</v>
      </c>
      <c r="AP1689" s="79" t="s">
        <v>179</v>
      </c>
      <c r="AQ1689" s="79">
        <v>0</v>
      </c>
      <c r="AR1689" s="79">
        <v>0</v>
      </c>
      <c r="AS1689" s="79"/>
      <c r="AT1689" s="79"/>
      <c r="AU1689" s="79"/>
      <c r="AV1689" s="79"/>
      <c r="AW1689" s="79"/>
      <c r="AX1689" s="79"/>
      <c r="AY1689" s="79"/>
      <c r="AZ1689" s="79"/>
      <c r="BA1689">
        <v>1</v>
      </c>
      <c r="BB1689">
        <v>0</v>
      </c>
      <c r="BC1689" s="79" t="str">
        <f>IF(Edges[[#This Row],[Sentiment]]=0,"NEUTRAL",IF(Edges[[#This Row],[Sentiment]]=1,"POSITIVE",IF(Edges[[#This Row],[Sentiment]]=-1,"NEGATIVE")))</f>
        <v>NEUTRAL</v>
      </c>
      <c r="BD1689" s="79" t="str">
        <f>IF(Edges[[#This Row],[Vertex 1]]=Edges[[#This Row],[Vertex 2]],"HIDE","SHOW")</f>
        <v>SHOW</v>
      </c>
      <c r="BE1689" s="78" t="str">
        <f>REPLACE(INDEX(GroupVertices[Group], MATCH(Edges[[#This Row],[Vertex 1]],GroupVertices[Vertex],0)),1,1,"")</f>
        <v>EUTRAL</v>
      </c>
      <c r="BF1689" s="78" t="str">
        <f>REPLACE(INDEX(GroupVertices[Group], MATCH(Edges[[#This Row],[Vertex 2]],GroupVertices[Vertex],0)),1,1,"")</f>
        <v>eneral</v>
      </c>
    </row>
    <row r="1690" spans="1:58" x14ac:dyDescent="0.25">
      <c r="A1690" s="64" t="s">
        <v>1283</v>
      </c>
      <c r="B1690" s="64" t="s">
        <v>1176</v>
      </c>
      <c r="C1690" s="65"/>
      <c r="D1690" s="66"/>
      <c r="E1690" s="67"/>
      <c r="F1690" s="68"/>
      <c r="G1690" s="65" t="str">
        <f>IF(Edges[[#This Row],[Vertex 1]]=Edges[[#This Row],[Vertex 2]],"HIDE","SHOW")</f>
        <v>SHOW</v>
      </c>
      <c r="H1690" s="69"/>
      <c r="I1690" s="70"/>
      <c r="J1690" s="70"/>
      <c r="K1690" s="34" t="s">
        <v>65</v>
      </c>
      <c r="L1690" s="77">
        <v>1690</v>
      </c>
      <c r="M1690" s="77"/>
      <c r="N1690" s="72"/>
      <c r="O1690" s="79" t="s">
        <v>1646</v>
      </c>
      <c r="P1690" s="81">
        <v>42852.543541666666</v>
      </c>
      <c r="Q1690" s="79" t="s">
        <v>2686</v>
      </c>
      <c r="R1690" s="82" t="s">
        <v>3760</v>
      </c>
      <c r="S1690" s="79" t="s">
        <v>4100</v>
      </c>
      <c r="T1690" s="79"/>
      <c r="U1690" s="79"/>
      <c r="V1690" s="82" t="s">
        <v>5564</v>
      </c>
      <c r="W1690" s="81">
        <v>42852.543541666666</v>
      </c>
      <c r="X1690" s="82" t="s">
        <v>7232</v>
      </c>
      <c r="Y1690" s="79"/>
      <c r="Z1690" s="79"/>
      <c r="AA1690" s="83" t="s">
        <v>9279</v>
      </c>
      <c r="AB1690" s="83" t="s">
        <v>9908</v>
      </c>
      <c r="AC1690" s="79" t="b">
        <v>0</v>
      </c>
      <c r="AD1690" s="79">
        <v>1</v>
      </c>
      <c r="AE1690" s="83" t="s">
        <v>9953</v>
      </c>
      <c r="AF1690" s="79" t="b">
        <v>0</v>
      </c>
      <c r="AG1690" s="79" t="s">
        <v>9963</v>
      </c>
      <c r="AH1690" s="79"/>
      <c r="AI1690" s="83" t="s">
        <v>9915</v>
      </c>
      <c r="AJ1690" s="79" t="b">
        <v>0</v>
      </c>
      <c r="AK1690" s="79">
        <v>0</v>
      </c>
      <c r="AL1690" s="83" t="s">
        <v>9915</v>
      </c>
      <c r="AM1690" s="79" t="s">
        <v>9991</v>
      </c>
      <c r="AN1690" s="79" t="b">
        <v>0</v>
      </c>
      <c r="AO1690" s="83" t="s">
        <v>9908</v>
      </c>
      <c r="AP1690" s="79" t="s">
        <v>179</v>
      </c>
      <c r="AQ1690" s="79">
        <v>0</v>
      </c>
      <c r="AR1690" s="79">
        <v>0</v>
      </c>
      <c r="AS1690" s="79"/>
      <c r="AT1690" s="79"/>
      <c r="AU1690" s="79"/>
      <c r="AV1690" s="79"/>
      <c r="AW1690" s="79"/>
      <c r="AX1690" s="79"/>
      <c r="AY1690" s="79"/>
      <c r="AZ1690" s="79"/>
      <c r="BA1690">
        <v>1</v>
      </c>
      <c r="BB1690">
        <v>0</v>
      </c>
      <c r="BC1690" s="79" t="str">
        <f>IF(Edges[[#This Row],[Sentiment]]=0,"NEUTRAL",IF(Edges[[#This Row],[Sentiment]]=1,"POSITIVE",IF(Edges[[#This Row],[Sentiment]]=-1,"NEGATIVE")))</f>
        <v>NEUTRAL</v>
      </c>
      <c r="BD1690" s="79" t="str">
        <f>IF(Edges[[#This Row],[Vertex 1]]=Edges[[#This Row],[Vertex 2]],"HIDE","SHOW")</f>
        <v>SHOW</v>
      </c>
      <c r="BE1690" s="78" t="str">
        <f>REPLACE(INDEX(GroupVertices[Group], MATCH(Edges[[#This Row],[Vertex 1]],GroupVertices[Vertex],0)),1,1,"")</f>
        <v>EUTRAL</v>
      </c>
      <c r="BF1690" s="78" t="str">
        <f>REPLACE(INDEX(GroupVertices[Group], MATCH(Edges[[#This Row],[Vertex 2]],GroupVertices[Vertex],0)),1,1,"")</f>
        <v>eneral</v>
      </c>
    </row>
    <row r="1691" spans="1:58" x14ac:dyDescent="0.25">
      <c r="A1691" s="64" t="s">
        <v>1283</v>
      </c>
      <c r="B1691" s="64" t="s">
        <v>1577</v>
      </c>
      <c r="C1691" s="65"/>
      <c r="D1691" s="66"/>
      <c r="E1691" s="67"/>
      <c r="F1691" s="68"/>
      <c r="G1691" s="65" t="str">
        <f>IF(Edges[[#This Row],[Vertex 1]]=Edges[[#This Row],[Vertex 2]],"HIDE","SHOW")</f>
        <v>SHOW</v>
      </c>
      <c r="H1691" s="69"/>
      <c r="I1691" s="70"/>
      <c r="J1691" s="70"/>
      <c r="K1691" s="34" t="s">
        <v>65</v>
      </c>
      <c r="L1691" s="77">
        <v>1691</v>
      </c>
      <c r="M1691" s="77"/>
      <c r="N1691" s="72"/>
      <c r="O1691" s="79" t="s">
        <v>1646</v>
      </c>
      <c r="P1691" s="81">
        <v>42852.543541666666</v>
      </c>
      <c r="Q1691" s="79" t="s">
        <v>2686</v>
      </c>
      <c r="R1691" s="82" t="s">
        <v>3760</v>
      </c>
      <c r="S1691" s="79" t="s">
        <v>4100</v>
      </c>
      <c r="T1691" s="79"/>
      <c r="U1691" s="79"/>
      <c r="V1691" s="82" t="s">
        <v>5564</v>
      </c>
      <c r="W1691" s="81">
        <v>42852.543541666666</v>
      </c>
      <c r="X1691" s="82" t="s">
        <v>7232</v>
      </c>
      <c r="Y1691" s="79"/>
      <c r="Z1691" s="79"/>
      <c r="AA1691" s="83" t="s">
        <v>9279</v>
      </c>
      <c r="AB1691" s="83" t="s">
        <v>9908</v>
      </c>
      <c r="AC1691" s="79" t="b">
        <v>0</v>
      </c>
      <c r="AD1691" s="79">
        <v>1</v>
      </c>
      <c r="AE1691" s="83" t="s">
        <v>9953</v>
      </c>
      <c r="AF1691" s="79" t="b">
        <v>0</v>
      </c>
      <c r="AG1691" s="79" t="s">
        <v>9963</v>
      </c>
      <c r="AH1691" s="79"/>
      <c r="AI1691" s="83" t="s">
        <v>9915</v>
      </c>
      <c r="AJ1691" s="79" t="b">
        <v>0</v>
      </c>
      <c r="AK1691" s="79">
        <v>0</v>
      </c>
      <c r="AL1691" s="83" t="s">
        <v>9915</v>
      </c>
      <c r="AM1691" s="79" t="s">
        <v>9991</v>
      </c>
      <c r="AN1691" s="79" t="b">
        <v>0</v>
      </c>
      <c r="AO1691" s="83" t="s">
        <v>9908</v>
      </c>
      <c r="AP1691" s="79" t="s">
        <v>179</v>
      </c>
      <c r="AQ1691" s="79">
        <v>0</v>
      </c>
      <c r="AR1691" s="79">
        <v>0</v>
      </c>
      <c r="AS1691" s="79"/>
      <c r="AT1691" s="79"/>
      <c r="AU1691" s="79"/>
      <c r="AV1691" s="79"/>
      <c r="AW1691" s="79"/>
      <c r="AX1691" s="79"/>
      <c r="AY1691" s="79"/>
      <c r="AZ1691" s="79"/>
      <c r="BA1691">
        <v>1</v>
      </c>
      <c r="BB1691">
        <v>0</v>
      </c>
      <c r="BC1691" s="79" t="str">
        <f>IF(Edges[[#This Row],[Sentiment]]=0,"NEUTRAL",IF(Edges[[#This Row],[Sentiment]]=1,"POSITIVE",IF(Edges[[#This Row],[Sentiment]]=-1,"NEGATIVE")))</f>
        <v>NEUTRAL</v>
      </c>
      <c r="BD1691" s="79" t="str">
        <f>IF(Edges[[#This Row],[Vertex 1]]=Edges[[#This Row],[Vertex 2]],"HIDE","SHOW")</f>
        <v>SHOW</v>
      </c>
      <c r="BE1691" s="78" t="str">
        <f>REPLACE(INDEX(GroupVertices[Group], MATCH(Edges[[#This Row],[Vertex 1]],GroupVertices[Vertex],0)),1,1,"")</f>
        <v>EUTRAL</v>
      </c>
      <c r="BF1691" s="78" t="str">
        <f>REPLACE(INDEX(GroupVertices[Group], MATCH(Edges[[#This Row],[Vertex 2]],GroupVertices[Vertex],0)),1,1,"")</f>
        <v>eneral</v>
      </c>
    </row>
    <row r="1692" spans="1:58" x14ac:dyDescent="0.25">
      <c r="A1692" s="64" t="s">
        <v>1283</v>
      </c>
      <c r="B1692" s="64" t="s">
        <v>1131</v>
      </c>
      <c r="C1692" s="65"/>
      <c r="D1692" s="66"/>
      <c r="E1692" s="67"/>
      <c r="F1692" s="68"/>
      <c r="G1692" s="65" t="str">
        <f>IF(Edges[[#This Row],[Vertex 1]]=Edges[[#This Row],[Vertex 2]],"HIDE","SHOW")</f>
        <v>SHOW</v>
      </c>
      <c r="H1692" s="69"/>
      <c r="I1692" s="70"/>
      <c r="J1692" s="70"/>
      <c r="K1692" s="34" t="s">
        <v>65</v>
      </c>
      <c r="L1692" s="77">
        <v>1692</v>
      </c>
      <c r="M1692" s="77"/>
      <c r="N1692" s="72"/>
      <c r="O1692" s="79" t="s">
        <v>1646</v>
      </c>
      <c r="P1692" s="81">
        <v>42853.7655787037</v>
      </c>
      <c r="Q1692" s="79" t="s">
        <v>2233</v>
      </c>
      <c r="R1692" s="82" t="s">
        <v>3539</v>
      </c>
      <c r="S1692" s="79" t="s">
        <v>4033</v>
      </c>
      <c r="T1692" s="79"/>
      <c r="U1692" s="79"/>
      <c r="V1692" s="82" t="s">
        <v>5564</v>
      </c>
      <c r="W1692" s="81">
        <v>42853.7655787037</v>
      </c>
      <c r="X1692" s="82" t="s">
        <v>7235</v>
      </c>
      <c r="Y1692" s="79"/>
      <c r="Z1692" s="79"/>
      <c r="AA1692" s="83" t="s">
        <v>9282</v>
      </c>
      <c r="AB1692" s="79"/>
      <c r="AC1692" s="79" t="b">
        <v>0</v>
      </c>
      <c r="AD1692" s="79">
        <v>0</v>
      </c>
      <c r="AE1692" s="83" t="s">
        <v>9915</v>
      </c>
      <c r="AF1692" s="79" t="b">
        <v>0</v>
      </c>
      <c r="AG1692" s="79" t="s">
        <v>9963</v>
      </c>
      <c r="AH1692" s="79"/>
      <c r="AI1692" s="83" t="s">
        <v>9915</v>
      </c>
      <c r="AJ1692" s="79" t="b">
        <v>0</v>
      </c>
      <c r="AK1692" s="79">
        <v>11</v>
      </c>
      <c r="AL1692" s="83" t="s">
        <v>9851</v>
      </c>
      <c r="AM1692" s="79" t="s">
        <v>9991</v>
      </c>
      <c r="AN1692" s="79" t="b">
        <v>0</v>
      </c>
      <c r="AO1692" s="83" t="s">
        <v>9851</v>
      </c>
      <c r="AP1692" s="79" t="s">
        <v>179</v>
      </c>
      <c r="AQ1692" s="79">
        <v>0</v>
      </c>
      <c r="AR1692" s="79">
        <v>0</v>
      </c>
      <c r="AS1692" s="79"/>
      <c r="AT1692" s="79"/>
      <c r="AU1692" s="79"/>
      <c r="AV1692" s="79"/>
      <c r="AW1692" s="79"/>
      <c r="AX1692" s="79"/>
      <c r="AY1692" s="79"/>
      <c r="AZ1692" s="79"/>
      <c r="BA1692">
        <v>1</v>
      </c>
      <c r="BB1692">
        <v>0</v>
      </c>
      <c r="BC1692" s="79" t="str">
        <f>IF(Edges[[#This Row],[Sentiment]]=0,"NEUTRAL",IF(Edges[[#This Row],[Sentiment]]=1,"POSITIVE",IF(Edges[[#This Row],[Sentiment]]=-1,"NEGATIVE")))</f>
        <v>NEUTRAL</v>
      </c>
      <c r="BD1692" s="79" t="str">
        <f>IF(Edges[[#This Row],[Vertex 1]]=Edges[[#This Row],[Vertex 2]],"HIDE","SHOW")</f>
        <v>SHOW</v>
      </c>
      <c r="BE1692" s="78" t="str">
        <f>REPLACE(INDEX(GroupVertices[Group], MATCH(Edges[[#This Row],[Vertex 1]],GroupVertices[Vertex],0)),1,1,"")</f>
        <v>EUTRAL</v>
      </c>
      <c r="BF1692" s="78" t="str">
        <f>REPLACE(INDEX(GroupVertices[Group], MATCH(Edges[[#This Row],[Vertex 2]],GroupVertices[Vertex],0)),1,1,"")</f>
        <v>EUTRAL</v>
      </c>
    </row>
    <row r="1693" spans="1:58" x14ac:dyDescent="0.25">
      <c r="A1693" s="64" t="s">
        <v>1283</v>
      </c>
      <c r="B1693" s="64" t="s">
        <v>1453</v>
      </c>
      <c r="C1693" s="65"/>
      <c r="D1693" s="66"/>
      <c r="E1693" s="67"/>
      <c r="F1693" s="68"/>
      <c r="G1693" s="65" t="str">
        <f>IF(Edges[[#This Row],[Vertex 1]]=Edges[[#This Row],[Vertex 2]],"HIDE","SHOW")</f>
        <v>SHOW</v>
      </c>
      <c r="H1693" s="69"/>
      <c r="I1693" s="70"/>
      <c r="J1693" s="70"/>
      <c r="K1693" s="34" t="s">
        <v>65</v>
      </c>
      <c r="L1693" s="77">
        <v>1693</v>
      </c>
      <c r="M1693" s="77"/>
      <c r="N1693" s="72"/>
      <c r="O1693" s="79" t="s">
        <v>1646</v>
      </c>
      <c r="P1693" s="81">
        <v>42853.788912037038</v>
      </c>
      <c r="Q1693" s="79" t="s">
        <v>2687</v>
      </c>
      <c r="R1693" s="82" t="s">
        <v>3761</v>
      </c>
      <c r="S1693" s="79" t="s">
        <v>4051</v>
      </c>
      <c r="T1693" s="79"/>
      <c r="U1693" s="79"/>
      <c r="V1693" s="82" t="s">
        <v>5564</v>
      </c>
      <c r="W1693" s="81">
        <v>42853.788912037038</v>
      </c>
      <c r="X1693" s="82" t="s">
        <v>7233</v>
      </c>
      <c r="Y1693" s="79"/>
      <c r="Z1693" s="79"/>
      <c r="AA1693" s="83" t="s">
        <v>9280</v>
      </c>
      <c r="AB1693" s="83" t="s">
        <v>9909</v>
      </c>
      <c r="AC1693" s="79" t="b">
        <v>0</v>
      </c>
      <c r="AD1693" s="79">
        <v>1</v>
      </c>
      <c r="AE1693" s="83" t="s">
        <v>9954</v>
      </c>
      <c r="AF1693" s="79" t="b">
        <v>0</v>
      </c>
      <c r="AG1693" s="79" t="s">
        <v>9963</v>
      </c>
      <c r="AH1693" s="79"/>
      <c r="AI1693" s="83" t="s">
        <v>9915</v>
      </c>
      <c r="AJ1693" s="79" t="b">
        <v>0</v>
      </c>
      <c r="AK1693" s="79">
        <v>0</v>
      </c>
      <c r="AL1693" s="83" t="s">
        <v>9915</v>
      </c>
      <c r="AM1693" s="79" t="s">
        <v>9991</v>
      </c>
      <c r="AN1693" s="79" t="b">
        <v>1</v>
      </c>
      <c r="AO1693" s="83" t="s">
        <v>9909</v>
      </c>
      <c r="AP1693" s="79" t="s">
        <v>179</v>
      </c>
      <c r="AQ1693" s="79">
        <v>0</v>
      </c>
      <c r="AR1693" s="79">
        <v>0</v>
      </c>
      <c r="AS1693" s="79"/>
      <c r="AT1693" s="79"/>
      <c r="AU1693" s="79"/>
      <c r="AV1693" s="79"/>
      <c r="AW1693" s="79"/>
      <c r="AX1693" s="79"/>
      <c r="AY1693" s="79"/>
      <c r="AZ1693" s="79"/>
      <c r="BA1693">
        <v>2</v>
      </c>
      <c r="BB1693">
        <v>0</v>
      </c>
      <c r="BC1693" s="79" t="str">
        <f>IF(Edges[[#This Row],[Sentiment]]=0,"NEUTRAL",IF(Edges[[#This Row],[Sentiment]]=1,"POSITIVE",IF(Edges[[#This Row],[Sentiment]]=-1,"NEGATIVE")))</f>
        <v>NEUTRAL</v>
      </c>
      <c r="BD1693" s="79" t="str">
        <f>IF(Edges[[#This Row],[Vertex 1]]=Edges[[#This Row],[Vertex 2]],"HIDE","SHOW")</f>
        <v>SHOW</v>
      </c>
      <c r="BE1693" s="78" t="str">
        <f>REPLACE(INDEX(GroupVertices[Group], MATCH(Edges[[#This Row],[Vertex 1]],GroupVertices[Vertex],0)),1,1,"")</f>
        <v>EUTRAL</v>
      </c>
      <c r="BF1693" s="78" t="str">
        <f>REPLACE(INDEX(GroupVertices[Group], MATCH(Edges[[#This Row],[Vertex 2]],GroupVertices[Vertex],0)),1,1,"")</f>
        <v>eneral</v>
      </c>
    </row>
    <row r="1694" spans="1:58" x14ac:dyDescent="0.25">
      <c r="A1694" s="64" t="s">
        <v>1283</v>
      </c>
      <c r="B1694" s="64" t="s">
        <v>1286</v>
      </c>
      <c r="C1694" s="65"/>
      <c r="D1694" s="66"/>
      <c r="E1694" s="67"/>
      <c r="F1694" s="68"/>
      <c r="G1694" s="65" t="str">
        <f>IF(Edges[[#This Row],[Vertex 1]]=Edges[[#This Row],[Vertex 2]],"HIDE","SHOW")</f>
        <v>SHOW</v>
      </c>
      <c r="H1694" s="69"/>
      <c r="I1694" s="70"/>
      <c r="J1694" s="70"/>
      <c r="K1694" s="34" t="s">
        <v>65</v>
      </c>
      <c r="L1694" s="77">
        <v>1694</v>
      </c>
      <c r="M1694" s="77"/>
      <c r="N1694" s="72"/>
      <c r="O1694" s="79" t="s">
        <v>1646</v>
      </c>
      <c r="P1694" s="81">
        <v>42854.271458333336</v>
      </c>
      <c r="Q1694" s="79" t="s">
        <v>2474</v>
      </c>
      <c r="R1694" s="79" t="s">
        <v>3647</v>
      </c>
      <c r="S1694" s="79" t="s">
        <v>4184</v>
      </c>
      <c r="T1694" s="79"/>
      <c r="U1694" s="79"/>
      <c r="V1694" s="82" t="s">
        <v>5564</v>
      </c>
      <c r="W1694" s="81">
        <v>42854.271458333336</v>
      </c>
      <c r="X1694" s="82" t="s">
        <v>7236</v>
      </c>
      <c r="Y1694" s="79"/>
      <c r="Z1694" s="79"/>
      <c r="AA1694" s="83" t="s">
        <v>9283</v>
      </c>
      <c r="AB1694" s="79"/>
      <c r="AC1694" s="79" t="b">
        <v>0</v>
      </c>
      <c r="AD1694" s="79">
        <v>0</v>
      </c>
      <c r="AE1694" s="83" t="s">
        <v>9915</v>
      </c>
      <c r="AF1694" s="79" t="b">
        <v>0</v>
      </c>
      <c r="AG1694" s="79" t="s">
        <v>9963</v>
      </c>
      <c r="AH1694" s="79"/>
      <c r="AI1694" s="83" t="s">
        <v>9915</v>
      </c>
      <c r="AJ1694" s="79" t="b">
        <v>0</v>
      </c>
      <c r="AK1694" s="79">
        <v>9</v>
      </c>
      <c r="AL1694" s="83" t="s">
        <v>9292</v>
      </c>
      <c r="AM1694" s="79" t="s">
        <v>9991</v>
      </c>
      <c r="AN1694" s="79" t="b">
        <v>0</v>
      </c>
      <c r="AO1694" s="83" t="s">
        <v>9292</v>
      </c>
      <c r="AP1694" s="79" t="s">
        <v>179</v>
      </c>
      <c r="AQ1694" s="79">
        <v>0</v>
      </c>
      <c r="AR1694" s="79">
        <v>0</v>
      </c>
      <c r="AS1694" s="79"/>
      <c r="AT1694" s="79"/>
      <c r="AU1694" s="79"/>
      <c r="AV1694" s="79"/>
      <c r="AW1694" s="79"/>
      <c r="AX1694" s="79"/>
      <c r="AY1694" s="79"/>
      <c r="AZ1694" s="79"/>
      <c r="BA1694">
        <v>1</v>
      </c>
      <c r="BB1694">
        <v>0</v>
      </c>
      <c r="BC1694" s="79" t="str">
        <f>IF(Edges[[#This Row],[Sentiment]]=0,"NEUTRAL",IF(Edges[[#This Row],[Sentiment]]=1,"POSITIVE",IF(Edges[[#This Row],[Sentiment]]=-1,"NEGATIVE")))</f>
        <v>NEUTRAL</v>
      </c>
      <c r="BD1694" s="79" t="str">
        <f>IF(Edges[[#This Row],[Vertex 1]]=Edges[[#This Row],[Vertex 2]],"HIDE","SHOW")</f>
        <v>SHOW</v>
      </c>
      <c r="BE1694" s="78" t="str">
        <f>REPLACE(INDEX(GroupVertices[Group], MATCH(Edges[[#This Row],[Vertex 1]],GroupVertices[Vertex],0)),1,1,"")</f>
        <v>EUTRAL</v>
      </c>
      <c r="BF1694" s="78" t="str">
        <f>REPLACE(INDEX(GroupVertices[Group], MATCH(Edges[[#This Row],[Vertex 2]],GroupVertices[Vertex],0)),1,1,"")</f>
        <v>EUTRAL</v>
      </c>
    </row>
    <row r="1695" spans="1:58" x14ac:dyDescent="0.25">
      <c r="A1695" s="64" t="s">
        <v>1283</v>
      </c>
      <c r="B1695" s="64" t="s">
        <v>1543</v>
      </c>
      <c r="C1695" s="65"/>
      <c r="D1695" s="66"/>
      <c r="E1695" s="67"/>
      <c r="F1695" s="68"/>
      <c r="G1695" s="65" t="str">
        <f>IF(Edges[[#This Row],[Vertex 1]]=Edges[[#This Row],[Vertex 2]],"HIDE","SHOW")</f>
        <v>SHOW</v>
      </c>
      <c r="H1695" s="69"/>
      <c r="I1695" s="70"/>
      <c r="J1695" s="70"/>
      <c r="K1695" s="34" t="s">
        <v>65</v>
      </c>
      <c r="L1695" s="77">
        <v>1695</v>
      </c>
      <c r="M1695" s="77"/>
      <c r="N1695" s="72"/>
      <c r="O1695" s="79" t="s">
        <v>1646</v>
      </c>
      <c r="P1695" s="81">
        <v>42854.759305555555</v>
      </c>
      <c r="Q1695" s="79" t="s">
        <v>2688</v>
      </c>
      <c r="R1695" s="82" t="s">
        <v>3760</v>
      </c>
      <c r="S1695" s="79" t="s">
        <v>4100</v>
      </c>
      <c r="T1695" s="79"/>
      <c r="U1695" s="79"/>
      <c r="V1695" s="82" t="s">
        <v>5564</v>
      </c>
      <c r="W1695" s="81">
        <v>42854.759305555555</v>
      </c>
      <c r="X1695" s="82" t="s">
        <v>7234</v>
      </c>
      <c r="Y1695" s="79"/>
      <c r="Z1695" s="79"/>
      <c r="AA1695" s="83" t="s">
        <v>9281</v>
      </c>
      <c r="AB1695" s="83" t="s">
        <v>9910</v>
      </c>
      <c r="AC1695" s="79" t="b">
        <v>0</v>
      </c>
      <c r="AD1695" s="79">
        <v>0</v>
      </c>
      <c r="AE1695" s="83" t="s">
        <v>9955</v>
      </c>
      <c r="AF1695" s="79" t="b">
        <v>0</v>
      </c>
      <c r="AG1695" s="79" t="s">
        <v>9963</v>
      </c>
      <c r="AH1695" s="79"/>
      <c r="AI1695" s="83" t="s">
        <v>9915</v>
      </c>
      <c r="AJ1695" s="79" t="b">
        <v>0</v>
      </c>
      <c r="AK1695" s="79">
        <v>0</v>
      </c>
      <c r="AL1695" s="83" t="s">
        <v>9915</v>
      </c>
      <c r="AM1695" s="79" t="s">
        <v>9991</v>
      </c>
      <c r="AN1695" s="79" t="b">
        <v>0</v>
      </c>
      <c r="AO1695" s="83" t="s">
        <v>9910</v>
      </c>
      <c r="AP1695" s="79" t="s">
        <v>179</v>
      </c>
      <c r="AQ1695" s="79">
        <v>0</v>
      </c>
      <c r="AR1695" s="79">
        <v>0</v>
      </c>
      <c r="AS1695" s="79"/>
      <c r="AT1695" s="79"/>
      <c r="AU1695" s="79"/>
      <c r="AV1695" s="79"/>
      <c r="AW1695" s="79"/>
      <c r="AX1695" s="79"/>
      <c r="AY1695" s="79"/>
      <c r="AZ1695" s="79"/>
      <c r="BA1695">
        <v>1</v>
      </c>
      <c r="BB1695">
        <v>0</v>
      </c>
      <c r="BC1695" s="79" t="str">
        <f>IF(Edges[[#This Row],[Sentiment]]=0,"NEUTRAL",IF(Edges[[#This Row],[Sentiment]]=1,"POSITIVE",IF(Edges[[#This Row],[Sentiment]]=-1,"NEGATIVE")))</f>
        <v>NEUTRAL</v>
      </c>
      <c r="BD1695" s="79" t="str">
        <f>IF(Edges[[#This Row],[Vertex 1]]=Edges[[#This Row],[Vertex 2]],"HIDE","SHOW")</f>
        <v>SHOW</v>
      </c>
      <c r="BE1695" s="78" t="str">
        <f>REPLACE(INDEX(GroupVertices[Group], MATCH(Edges[[#This Row],[Vertex 1]],GroupVertices[Vertex],0)),1,1,"")</f>
        <v>EUTRAL</v>
      </c>
      <c r="BF1695" s="78" t="str">
        <f>REPLACE(INDEX(GroupVertices[Group], MATCH(Edges[[#This Row],[Vertex 2]],GroupVertices[Vertex],0)),1,1,"")</f>
        <v>eneral</v>
      </c>
    </row>
    <row r="1696" spans="1:58" x14ac:dyDescent="0.25">
      <c r="A1696" s="64" t="s">
        <v>1284</v>
      </c>
      <c r="B1696" s="64" t="s">
        <v>1534</v>
      </c>
      <c r="C1696" s="65"/>
      <c r="D1696" s="66"/>
      <c r="E1696" s="67"/>
      <c r="F1696" s="68"/>
      <c r="G1696" s="65" t="str">
        <f>IF(Edges[[#This Row],[Vertex 1]]=Edges[[#This Row],[Vertex 2]],"HIDE","SHOW")</f>
        <v>SHOW</v>
      </c>
      <c r="H1696" s="69"/>
      <c r="I1696" s="70"/>
      <c r="J1696" s="70"/>
      <c r="K1696" s="34" t="s">
        <v>65</v>
      </c>
      <c r="L1696" s="77">
        <v>1696</v>
      </c>
      <c r="M1696" s="77"/>
      <c r="N1696" s="72"/>
      <c r="O1696" s="79" t="s">
        <v>1646</v>
      </c>
      <c r="P1696" s="81">
        <v>42852.678414351853</v>
      </c>
      <c r="Q1696" s="79" t="s">
        <v>1891</v>
      </c>
      <c r="R1696" s="82" t="s">
        <v>3358</v>
      </c>
      <c r="S1696" s="79" t="s">
        <v>4094</v>
      </c>
      <c r="T1696" s="79"/>
      <c r="U1696" s="79"/>
      <c r="V1696" s="82" t="s">
        <v>5565</v>
      </c>
      <c r="W1696" s="81">
        <v>42852.678414351853</v>
      </c>
      <c r="X1696" s="82" t="s">
        <v>7237</v>
      </c>
      <c r="Y1696" s="79"/>
      <c r="Z1696" s="79"/>
      <c r="AA1696" s="83" t="s">
        <v>9284</v>
      </c>
      <c r="AB1696" s="79"/>
      <c r="AC1696" s="79" t="b">
        <v>0</v>
      </c>
      <c r="AD1696" s="79">
        <v>0</v>
      </c>
      <c r="AE1696" s="83" t="s">
        <v>9915</v>
      </c>
      <c r="AF1696" s="79" t="b">
        <v>0</v>
      </c>
      <c r="AG1696" s="79" t="s">
        <v>9964</v>
      </c>
      <c r="AH1696" s="79"/>
      <c r="AI1696" s="83" t="s">
        <v>9915</v>
      </c>
      <c r="AJ1696" s="79" t="b">
        <v>0</v>
      </c>
      <c r="AK1696" s="79">
        <v>13</v>
      </c>
      <c r="AL1696" s="83" t="s">
        <v>9845</v>
      </c>
      <c r="AM1696" s="79" t="s">
        <v>9991</v>
      </c>
      <c r="AN1696" s="79" t="b">
        <v>0</v>
      </c>
      <c r="AO1696" s="83" t="s">
        <v>9845</v>
      </c>
      <c r="AP1696" s="79" t="s">
        <v>179</v>
      </c>
      <c r="AQ1696" s="79">
        <v>0</v>
      </c>
      <c r="AR1696" s="79">
        <v>0</v>
      </c>
      <c r="AS1696" s="79"/>
      <c r="AT1696" s="79"/>
      <c r="AU1696" s="79"/>
      <c r="AV1696" s="79"/>
      <c r="AW1696" s="79"/>
      <c r="AX1696" s="79"/>
      <c r="AY1696" s="79"/>
      <c r="AZ1696" s="79"/>
      <c r="BA1696">
        <v>3</v>
      </c>
      <c r="BB1696">
        <v>0</v>
      </c>
      <c r="BC1696" s="79" t="str">
        <f>IF(Edges[[#This Row],[Sentiment]]=0,"NEUTRAL",IF(Edges[[#This Row],[Sentiment]]=1,"POSITIVE",IF(Edges[[#This Row],[Sentiment]]=-1,"NEGATIVE")))</f>
        <v>NEUTRAL</v>
      </c>
      <c r="BD1696" s="79" t="str">
        <f>IF(Edges[[#This Row],[Vertex 1]]=Edges[[#This Row],[Vertex 2]],"HIDE","SHOW")</f>
        <v>SHOW</v>
      </c>
      <c r="BE1696" s="78" t="str">
        <f>REPLACE(INDEX(GroupVertices[Group], MATCH(Edges[[#This Row],[Vertex 1]],GroupVertices[Vertex],0)),1,1,"")</f>
        <v>EUTRAL</v>
      </c>
      <c r="BF1696" s="78" t="str">
        <f>REPLACE(INDEX(GroupVertices[Group], MATCH(Edges[[#This Row],[Vertex 2]],GroupVertices[Vertex],0)),1,1,"")</f>
        <v>EUTRAL</v>
      </c>
    </row>
    <row r="1697" spans="1:58" x14ac:dyDescent="0.25">
      <c r="A1697" s="64" t="s">
        <v>1284</v>
      </c>
      <c r="B1697" s="64" t="s">
        <v>1534</v>
      </c>
      <c r="C1697" s="65"/>
      <c r="D1697" s="66"/>
      <c r="E1697" s="67"/>
      <c r="F1697" s="68"/>
      <c r="G1697" s="65" t="str">
        <f>IF(Edges[[#This Row],[Vertex 1]]=Edges[[#This Row],[Vertex 2]],"HIDE","SHOW")</f>
        <v>SHOW</v>
      </c>
      <c r="H1697" s="69"/>
      <c r="I1697" s="70"/>
      <c r="J1697" s="70"/>
      <c r="K1697" s="34" t="s">
        <v>65</v>
      </c>
      <c r="L1697" s="77">
        <v>1697</v>
      </c>
      <c r="M1697" s="77"/>
      <c r="N1697" s="72"/>
      <c r="O1697" s="79" t="s">
        <v>1646</v>
      </c>
      <c r="P1697" s="81">
        <v>42854.55914351852</v>
      </c>
      <c r="Q1697" s="79" t="s">
        <v>2689</v>
      </c>
      <c r="R1697" s="82" t="s">
        <v>3762</v>
      </c>
      <c r="S1697" s="79" t="s">
        <v>4094</v>
      </c>
      <c r="T1697" s="79"/>
      <c r="U1697" s="79"/>
      <c r="V1697" s="82" t="s">
        <v>5565</v>
      </c>
      <c r="W1697" s="81">
        <v>42854.55914351852</v>
      </c>
      <c r="X1697" s="82" t="s">
        <v>7238</v>
      </c>
      <c r="Y1697" s="79"/>
      <c r="Z1697" s="79"/>
      <c r="AA1697" s="83" t="s">
        <v>9285</v>
      </c>
      <c r="AB1697" s="79"/>
      <c r="AC1697" s="79" t="b">
        <v>0</v>
      </c>
      <c r="AD1697" s="79">
        <v>0</v>
      </c>
      <c r="AE1697" s="83" t="s">
        <v>9915</v>
      </c>
      <c r="AF1697" s="79" t="b">
        <v>0</v>
      </c>
      <c r="AG1697" s="79" t="s">
        <v>9964</v>
      </c>
      <c r="AH1697" s="79"/>
      <c r="AI1697" s="83" t="s">
        <v>9915</v>
      </c>
      <c r="AJ1697" s="79" t="b">
        <v>0</v>
      </c>
      <c r="AK1697" s="79">
        <v>14</v>
      </c>
      <c r="AL1697" s="83" t="s">
        <v>9846</v>
      </c>
      <c r="AM1697" s="79" t="s">
        <v>9991</v>
      </c>
      <c r="AN1697" s="79" t="b">
        <v>0</v>
      </c>
      <c r="AO1697" s="83" t="s">
        <v>9846</v>
      </c>
      <c r="AP1697" s="79" t="s">
        <v>179</v>
      </c>
      <c r="AQ1697" s="79">
        <v>0</v>
      </c>
      <c r="AR1697" s="79">
        <v>0</v>
      </c>
      <c r="AS1697" s="79"/>
      <c r="AT1697" s="79"/>
      <c r="AU1697" s="79"/>
      <c r="AV1697" s="79"/>
      <c r="AW1697" s="79"/>
      <c r="AX1697" s="79"/>
      <c r="AY1697" s="79"/>
      <c r="AZ1697" s="79"/>
      <c r="BA1697">
        <v>3</v>
      </c>
      <c r="BB1697">
        <v>0</v>
      </c>
      <c r="BC1697" s="79" t="str">
        <f>IF(Edges[[#This Row],[Sentiment]]=0,"NEUTRAL",IF(Edges[[#This Row],[Sentiment]]=1,"POSITIVE",IF(Edges[[#This Row],[Sentiment]]=-1,"NEGATIVE")))</f>
        <v>NEUTRAL</v>
      </c>
      <c r="BD1697" s="79" t="str">
        <f>IF(Edges[[#This Row],[Vertex 1]]=Edges[[#This Row],[Vertex 2]],"HIDE","SHOW")</f>
        <v>SHOW</v>
      </c>
      <c r="BE1697" s="78" t="str">
        <f>REPLACE(INDEX(GroupVertices[Group], MATCH(Edges[[#This Row],[Vertex 1]],GroupVertices[Vertex],0)),1,1,"")</f>
        <v>EUTRAL</v>
      </c>
      <c r="BF1697" s="78" t="str">
        <f>REPLACE(INDEX(GroupVertices[Group], MATCH(Edges[[#This Row],[Vertex 2]],GroupVertices[Vertex],0)),1,1,"")</f>
        <v>EUTRAL</v>
      </c>
    </row>
    <row r="1698" spans="1:58" x14ac:dyDescent="0.25">
      <c r="A1698" s="64" t="s">
        <v>1284</v>
      </c>
      <c r="B1698" s="64" t="s">
        <v>1534</v>
      </c>
      <c r="C1698" s="65"/>
      <c r="D1698" s="66"/>
      <c r="E1698" s="67"/>
      <c r="F1698" s="68"/>
      <c r="G1698" s="65" t="str">
        <f>IF(Edges[[#This Row],[Vertex 1]]=Edges[[#This Row],[Vertex 2]],"HIDE","SHOW")</f>
        <v>SHOW</v>
      </c>
      <c r="H1698" s="69"/>
      <c r="I1698" s="70"/>
      <c r="J1698" s="70"/>
      <c r="K1698" s="34" t="s">
        <v>65</v>
      </c>
      <c r="L1698" s="77">
        <v>1698</v>
      </c>
      <c r="M1698" s="77"/>
      <c r="N1698" s="72"/>
      <c r="O1698" s="79" t="s">
        <v>1646</v>
      </c>
      <c r="P1698" s="81">
        <v>42854.760960648149</v>
      </c>
      <c r="Q1698" s="79" t="s">
        <v>2690</v>
      </c>
      <c r="R1698" s="82" t="s">
        <v>3763</v>
      </c>
      <c r="S1698" s="79" t="s">
        <v>4094</v>
      </c>
      <c r="T1698" s="79"/>
      <c r="U1698" s="79"/>
      <c r="V1698" s="82" t="s">
        <v>5565</v>
      </c>
      <c r="W1698" s="81">
        <v>42854.760960648149</v>
      </c>
      <c r="X1698" s="82" t="s">
        <v>7239</v>
      </c>
      <c r="Y1698" s="79"/>
      <c r="Z1698" s="79"/>
      <c r="AA1698" s="83" t="s">
        <v>9286</v>
      </c>
      <c r="AB1698" s="79"/>
      <c r="AC1698" s="79" t="b">
        <v>0</v>
      </c>
      <c r="AD1698" s="79">
        <v>0</v>
      </c>
      <c r="AE1698" s="83" t="s">
        <v>9915</v>
      </c>
      <c r="AF1698" s="79" t="b">
        <v>0</v>
      </c>
      <c r="AG1698" s="79" t="s">
        <v>9964</v>
      </c>
      <c r="AH1698" s="79"/>
      <c r="AI1698" s="83" t="s">
        <v>9915</v>
      </c>
      <c r="AJ1698" s="79" t="b">
        <v>0</v>
      </c>
      <c r="AK1698" s="79">
        <v>14</v>
      </c>
      <c r="AL1698" s="83" t="s">
        <v>9847</v>
      </c>
      <c r="AM1698" s="79" t="s">
        <v>9991</v>
      </c>
      <c r="AN1698" s="79" t="b">
        <v>0</v>
      </c>
      <c r="AO1698" s="83" t="s">
        <v>9847</v>
      </c>
      <c r="AP1698" s="79" t="s">
        <v>179</v>
      </c>
      <c r="AQ1698" s="79">
        <v>0</v>
      </c>
      <c r="AR1698" s="79">
        <v>0</v>
      </c>
      <c r="AS1698" s="79"/>
      <c r="AT1698" s="79"/>
      <c r="AU1698" s="79"/>
      <c r="AV1698" s="79"/>
      <c r="AW1698" s="79"/>
      <c r="AX1698" s="79"/>
      <c r="AY1698" s="79"/>
      <c r="AZ1698" s="79"/>
      <c r="BA1698">
        <v>3</v>
      </c>
      <c r="BB1698">
        <v>0</v>
      </c>
      <c r="BC1698" s="79" t="str">
        <f>IF(Edges[[#This Row],[Sentiment]]=0,"NEUTRAL",IF(Edges[[#This Row],[Sentiment]]=1,"POSITIVE",IF(Edges[[#This Row],[Sentiment]]=-1,"NEGATIVE")))</f>
        <v>NEUTRAL</v>
      </c>
      <c r="BD1698" s="79" t="str">
        <f>IF(Edges[[#This Row],[Vertex 1]]=Edges[[#This Row],[Vertex 2]],"HIDE","SHOW")</f>
        <v>SHOW</v>
      </c>
      <c r="BE1698" s="78" t="str">
        <f>REPLACE(INDEX(GroupVertices[Group], MATCH(Edges[[#This Row],[Vertex 1]],GroupVertices[Vertex],0)),1,1,"")</f>
        <v>EUTRAL</v>
      </c>
      <c r="BF1698" s="78" t="str">
        <f>REPLACE(INDEX(GroupVertices[Group], MATCH(Edges[[#This Row],[Vertex 2]],GroupVertices[Vertex],0)),1,1,"")</f>
        <v>EUTRAL</v>
      </c>
    </row>
    <row r="1699" spans="1:58" x14ac:dyDescent="0.25">
      <c r="A1699" s="64" t="s">
        <v>1285</v>
      </c>
      <c r="B1699" s="64" t="s">
        <v>1534</v>
      </c>
      <c r="C1699" s="65"/>
      <c r="D1699" s="66"/>
      <c r="E1699" s="67"/>
      <c r="F1699" s="68"/>
      <c r="G1699" s="65" t="str">
        <f>IF(Edges[[#This Row],[Vertex 1]]=Edges[[#This Row],[Vertex 2]],"HIDE","SHOW")</f>
        <v>SHOW</v>
      </c>
      <c r="H1699" s="69"/>
      <c r="I1699" s="70"/>
      <c r="J1699" s="70"/>
      <c r="K1699" s="34" t="s">
        <v>65</v>
      </c>
      <c r="L1699" s="77">
        <v>1699</v>
      </c>
      <c r="M1699" s="77"/>
      <c r="N1699" s="72"/>
      <c r="O1699" s="79" t="s">
        <v>1646</v>
      </c>
      <c r="P1699" s="81">
        <v>42854.564108796294</v>
      </c>
      <c r="Q1699" s="79" t="s">
        <v>2689</v>
      </c>
      <c r="R1699" s="82" t="s">
        <v>3762</v>
      </c>
      <c r="S1699" s="79" t="s">
        <v>4094</v>
      </c>
      <c r="T1699" s="79"/>
      <c r="U1699" s="79"/>
      <c r="V1699" s="82" t="s">
        <v>5566</v>
      </c>
      <c r="W1699" s="81">
        <v>42854.564108796294</v>
      </c>
      <c r="X1699" s="82" t="s">
        <v>7240</v>
      </c>
      <c r="Y1699" s="79"/>
      <c r="Z1699" s="79"/>
      <c r="AA1699" s="83" t="s">
        <v>9287</v>
      </c>
      <c r="AB1699" s="79"/>
      <c r="AC1699" s="79" t="b">
        <v>0</v>
      </c>
      <c r="AD1699" s="79">
        <v>0</v>
      </c>
      <c r="AE1699" s="83" t="s">
        <v>9915</v>
      </c>
      <c r="AF1699" s="79" t="b">
        <v>0</v>
      </c>
      <c r="AG1699" s="79" t="s">
        <v>9964</v>
      </c>
      <c r="AH1699" s="79"/>
      <c r="AI1699" s="83" t="s">
        <v>9915</v>
      </c>
      <c r="AJ1699" s="79" t="b">
        <v>0</v>
      </c>
      <c r="AK1699" s="79">
        <v>14</v>
      </c>
      <c r="AL1699" s="83" t="s">
        <v>9846</v>
      </c>
      <c r="AM1699" s="79" t="s">
        <v>9991</v>
      </c>
      <c r="AN1699" s="79" t="b">
        <v>0</v>
      </c>
      <c r="AO1699" s="83" t="s">
        <v>9846</v>
      </c>
      <c r="AP1699" s="79" t="s">
        <v>179</v>
      </c>
      <c r="AQ1699" s="79">
        <v>0</v>
      </c>
      <c r="AR1699" s="79">
        <v>0</v>
      </c>
      <c r="AS1699" s="79"/>
      <c r="AT1699" s="79"/>
      <c r="AU1699" s="79"/>
      <c r="AV1699" s="79"/>
      <c r="AW1699" s="79"/>
      <c r="AX1699" s="79"/>
      <c r="AY1699" s="79"/>
      <c r="AZ1699" s="79"/>
      <c r="BA1699">
        <v>2</v>
      </c>
      <c r="BB1699">
        <v>0</v>
      </c>
      <c r="BC1699" s="79" t="str">
        <f>IF(Edges[[#This Row],[Sentiment]]=0,"NEUTRAL",IF(Edges[[#This Row],[Sentiment]]=1,"POSITIVE",IF(Edges[[#This Row],[Sentiment]]=-1,"NEGATIVE")))</f>
        <v>NEUTRAL</v>
      </c>
      <c r="BD1699" s="79" t="str">
        <f>IF(Edges[[#This Row],[Vertex 1]]=Edges[[#This Row],[Vertex 2]],"HIDE","SHOW")</f>
        <v>SHOW</v>
      </c>
      <c r="BE1699" s="78" t="str">
        <f>REPLACE(INDEX(GroupVertices[Group], MATCH(Edges[[#This Row],[Vertex 1]],GroupVertices[Vertex],0)),1,1,"")</f>
        <v>EUTRAL</v>
      </c>
      <c r="BF1699" s="78" t="str">
        <f>REPLACE(INDEX(GroupVertices[Group], MATCH(Edges[[#This Row],[Vertex 2]],GroupVertices[Vertex],0)),1,1,"")</f>
        <v>EUTRAL</v>
      </c>
    </row>
    <row r="1700" spans="1:58" x14ac:dyDescent="0.25">
      <c r="A1700" s="64" t="s">
        <v>1285</v>
      </c>
      <c r="B1700" s="64" t="s">
        <v>1534</v>
      </c>
      <c r="C1700" s="65"/>
      <c r="D1700" s="66"/>
      <c r="E1700" s="67"/>
      <c r="F1700" s="68"/>
      <c r="G1700" s="65" t="str">
        <f>IF(Edges[[#This Row],[Vertex 1]]=Edges[[#This Row],[Vertex 2]],"HIDE","SHOW")</f>
        <v>SHOW</v>
      </c>
      <c r="H1700" s="69"/>
      <c r="I1700" s="70"/>
      <c r="J1700" s="70"/>
      <c r="K1700" s="34" t="s">
        <v>65</v>
      </c>
      <c r="L1700" s="77">
        <v>1700</v>
      </c>
      <c r="M1700" s="77"/>
      <c r="N1700" s="72"/>
      <c r="O1700" s="79" t="s">
        <v>1646</v>
      </c>
      <c r="P1700" s="81">
        <v>42854.762650462966</v>
      </c>
      <c r="Q1700" s="79" t="s">
        <v>2690</v>
      </c>
      <c r="R1700" s="82" t="s">
        <v>3763</v>
      </c>
      <c r="S1700" s="79" t="s">
        <v>4094</v>
      </c>
      <c r="T1700" s="79"/>
      <c r="U1700" s="79"/>
      <c r="V1700" s="82" t="s">
        <v>5566</v>
      </c>
      <c r="W1700" s="81">
        <v>42854.762650462966</v>
      </c>
      <c r="X1700" s="82" t="s">
        <v>7241</v>
      </c>
      <c r="Y1700" s="79"/>
      <c r="Z1700" s="79"/>
      <c r="AA1700" s="83" t="s">
        <v>9288</v>
      </c>
      <c r="AB1700" s="79"/>
      <c r="AC1700" s="79" t="b">
        <v>0</v>
      </c>
      <c r="AD1700" s="79">
        <v>0</v>
      </c>
      <c r="AE1700" s="83" t="s">
        <v>9915</v>
      </c>
      <c r="AF1700" s="79" t="b">
        <v>0</v>
      </c>
      <c r="AG1700" s="79" t="s">
        <v>9964</v>
      </c>
      <c r="AH1700" s="79"/>
      <c r="AI1700" s="83" t="s">
        <v>9915</v>
      </c>
      <c r="AJ1700" s="79" t="b">
        <v>0</v>
      </c>
      <c r="AK1700" s="79">
        <v>14</v>
      </c>
      <c r="AL1700" s="83" t="s">
        <v>9847</v>
      </c>
      <c r="AM1700" s="79" t="s">
        <v>9991</v>
      </c>
      <c r="AN1700" s="79" t="b">
        <v>0</v>
      </c>
      <c r="AO1700" s="83" t="s">
        <v>9847</v>
      </c>
      <c r="AP1700" s="79" t="s">
        <v>179</v>
      </c>
      <c r="AQ1700" s="79">
        <v>0</v>
      </c>
      <c r="AR1700" s="79">
        <v>0</v>
      </c>
      <c r="AS1700" s="79"/>
      <c r="AT1700" s="79"/>
      <c r="AU1700" s="79"/>
      <c r="AV1700" s="79"/>
      <c r="AW1700" s="79"/>
      <c r="AX1700" s="79"/>
      <c r="AY1700" s="79"/>
      <c r="AZ1700" s="79"/>
      <c r="BA1700">
        <v>2</v>
      </c>
      <c r="BB1700">
        <v>0</v>
      </c>
      <c r="BC1700" s="79" t="str">
        <f>IF(Edges[[#This Row],[Sentiment]]=0,"NEUTRAL",IF(Edges[[#This Row],[Sentiment]]=1,"POSITIVE",IF(Edges[[#This Row],[Sentiment]]=-1,"NEGATIVE")))</f>
        <v>NEUTRAL</v>
      </c>
      <c r="BD1700" s="79" t="str">
        <f>IF(Edges[[#This Row],[Vertex 1]]=Edges[[#This Row],[Vertex 2]],"HIDE","SHOW")</f>
        <v>SHOW</v>
      </c>
      <c r="BE1700" s="78" t="str">
        <f>REPLACE(INDEX(GroupVertices[Group], MATCH(Edges[[#This Row],[Vertex 1]],GroupVertices[Vertex],0)),1,1,"")</f>
        <v>EUTRAL</v>
      </c>
      <c r="BF1700" s="78" t="str">
        <f>REPLACE(INDEX(GroupVertices[Group], MATCH(Edges[[#This Row],[Vertex 2]],GroupVertices[Vertex],0)),1,1,"")</f>
        <v>EUTRAL</v>
      </c>
    </row>
    <row r="1701" spans="1:58" hidden="1" x14ac:dyDescent="0.25">
      <c r="A1701" s="64" t="s">
        <v>1286</v>
      </c>
      <c r="B1701" s="64" t="s">
        <v>1286</v>
      </c>
      <c r="C1701" s="65"/>
      <c r="D1701" s="66"/>
      <c r="E1701" s="67"/>
      <c r="F1701" s="68"/>
      <c r="G1701" s="65" t="str">
        <f>IF(Edges[[#This Row],[Vertex 1]]=Edges[[#This Row],[Vertex 2]],"HIDE","SHOW")</f>
        <v>HIDE</v>
      </c>
      <c r="H1701" s="69"/>
      <c r="I1701" s="70"/>
      <c r="J1701" s="70"/>
      <c r="K1701" s="34"/>
      <c r="L1701" s="77"/>
      <c r="M1701" s="77"/>
      <c r="N1701" s="72"/>
      <c r="O1701" s="79" t="s">
        <v>179</v>
      </c>
      <c r="P1701" s="81">
        <v>42852.63076388889</v>
      </c>
      <c r="Q1701" s="79" t="s">
        <v>2691</v>
      </c>
      <c r="R1701" s="82" t="s">
        <v>3764</v>
      </c>
      <c r="S1701" s="79" t="s">
        <v>4020</v>
      </c>
      <c r="T1701" s="79"/>
      <c r="U1701" s="79"/>
      <c r="V1701" s="82" t="s">
        <v>5567</v>
      </c>
      <c r="W1701" s="81">
        <v>42852.63076388889</v>
      </c>
      <c r="X1701" s="82" t="s">
        <v>7242</v>
      </c>
      <c r="Y1701" s="79"/>
      <c r="Z1701" s="79"/>
      <c r="AA1701" s="83" t="s">
        <v>9289</v>
      </c>
      <c r="AB1701" s="79"/>
      <c r="AC1701" s="79" t="b">
        <v>0</v>
      </c>
      <c r="AD1701" s="79">
        <v>21</v>
      </c>
      <c r="AE1701" s="83" t="s">
        <v>9915</v>
      </c>
      <c r="AF1701" s="79" t="b">
        <v>0</v>
      </c>
      <c r="AG1701" s="79" t="s">
        <v>9963</v>
      </c>
      <c r="AH1701" s="79"/>
      <c r="AI1701" s="83" t="s">
        <v>9915</v>
      </c>
      <c r="AJ1701" s="79" t="b">
        <v>0</v>
      </c>
      <c r="AK1701" s="79">
        <v>1</v>
      </c>
      <c r="AL1701" s="83" t="s">
        <v>9915</v>
      </c>
      <c r="AM1701" s="79" t="s">
        <v>9996</v>
      </c>
      <c r="AN1701" s="79" t="b">
        <v>0</v>
      </c>
      <c r="AO1701" s="83" t="s">
        <v>9289</v>
      </c>
      <c r="AP1701" s="79" t="s">
        <v>179</v>
      </c>
      <c r="AQ1701" s="79">
        <v>0</v>
      </c>
      <c r="AR1701" s="79">
        <v>0</v>
      </c>
      <c r="AS1701" s="79"/>
      <c r="AT1701" s="79"/>
      <c r="AU1701" s="79"/>
      <c r="AV1701" s="79"/>
      <c r="AW1701" s="79"/>
      <c r="AX1701" s="79"/>
      <c r="AY1701" s="79"/>
      <c r="AZ1701" s="79"/>
      <c r="BA1701">
        <v>4</v>
      </c>
      <c r="BB1701">
        <v>0</v>
      </c>
      <c r="BC1701" s="79" t="str">
        <f>IF(Edges[[#This Row],[Sentiment]]=0,"NEUTRAL",IF(Edges[[#This Row],[Sentiment]]=1,"POSITIVE",IF(Edges[[#This Row],[Sentiment]]=-1,"NEGATIVE")))</f>
        <v>NEUTRAL</v>
      </c>
      <c r="BD1701" s="79" t="str">
        <f>IF(Edges[[#This Row],[Vertex 1]]=Edges[[#This Row],[Vertex 2]],"HIDE","SHOW")</f>
        <v>HIDE</v>
      </c>
      <c r="BE1701" s="124" t="str">
        <f>REPLACE(INDEX(GroupVertices[Group], MATCH(Edges[[#This Row],[Vertex 1]],GroupVertices[Vertex],0)),1,1,"")</f>
        <v>EUTRAL</v>
      </c>
      <c r="BF1701" s="124" t="str">
        <f>REPLACE(INDEX(GroupVertices[Group], MATCH(Edges[[#This Row],[Vertex 2]],GroupVertices[Vertex],0)),1,1,"")</f>
        <v>EUTRAL</v>
      </c>
    </row>
    <row r="1702" spans="1:58" hidden="1" x14ac:dyDescent="0.25">
      <c r="A1702" s="64" t="s">
        <v>1286</v>
      </c>
      <c r="B1702" s="64" t="s">
        <v>1286</v>
      </c>
      <c r="C1702" s="65"/>
      <c r="D1702" s="66"/>
      <c r="E1702" s="67"/>
      <c r="F1702" s="68"/>
      <c r="G1702" s="65" t="str">
        <f>IF(Edges[[#This Row],[Vertex 1]]=Edges[[#This Row],[Vertex 2]],"HIDE","SHOW")</f>
        <v>HIDE</v>
      </c>
      <c r="H1702" s="69"/>
      <c r="I1702" s="70"/>
      <c r="J1702" s="70"/>
      <c r="K1702" s="34"/>
      <c r="L1702" s="77"/>
      <c r="M1702" s="77"/>
      <c r="N1702" s="72"/>
      <c r="O1702" s="79" t="s">
        <v>179</v>
      </c>
      <c r="P1702" s="81">
        <v>42853.402037037034</v>
      </c>
      <c r="Q1702" s="79" t="s">
        <v>2692</v>
      </c>
      <c r="R1702" s="82" t="s">
        <v>3510</v>
      </c>
      <c r="S1702" s="79" t="s">
        <v>4020</v>
      </c>
      <c r="T1702" s="79"/>
      <c r="U1702" s="79"/>
      <c r="V1702" s="82" t="s">
        <v>5567</v>
      </c>
      <c r="W1702" s="81">
        <v>42853.402037037034</v>
      </c>
      <c r="X1702" s="82" t="s">
        <v>7243</v>
      </c>
      <c r="Y1702" s="79"/>
      <c r="Z1702" s="79"/>
      <c r="AA1702" s="83" t="s">
        <v>9290</v>
      </c>
      <c r="AB1702" s="79"/>
      <c r="AC1702" s="79" t="b">
        <v>0</v>
      </c>
      <c r="AD1702" s="79">
        <v>16</v>
      </c>
      <c r="AE1702" s="83" t="s">
        <v>9915</v>
      </c>
      <c r="AF1702" s="79" t="b">
        <v>0</v>
      </c>
      <c r="AG1702" s="79" t="s">
        <v>9963</v>
      </c>
      <c r="AH1702" s="79"/>
      <c r="AI1702" s="83" t="s">
        <v>9915</v>
      </c>
      <c r="AJ1702" s="79" t="b">
        <v>0</v>
      </c>
      <c r="AK1702" s="79">
        <v>3</v>
      </c>
      <c r="AL1702" s="83" t="s">
        <v>9915</v>
      </c>
      <c r="AM1702" s="79" t="s">
        <v>9996</v>
      </c>
      <c r="AN1702" s="79" t="b">
        <v>0</v>
      </c>
      <c r="AO1702" s="83" t="s">
        <v>9290</v>
      </c>
      <c r="AP1702" s="79" t="s">
        <v>179</v>
      </c>
      <c r="AQ1702" s="79">
        <v>0</v>
      </c>
      <c r="AR1702" s="79">
        <v>0</v>
      </c>
      <c r="AS1702" s="79"/>
      <c r="AT1702" s="79"/>
      <c r="AU1702" s="79"/>
      <c r="AV1702" s="79"/>
      <c r="AW1702" s="79"/>
      <c r="AX1702" s="79"/>
      <c r="AY1702" s="79"/>
      <c r="AZ1702" s="79"/>
      <c r="BA1702">
        <v>4</v>
      </c>
      <c r="BB1702">
        <v>0</v>
      </c>
      <c r="BC1702" s="79" t="str">
        <f>IF(Edges[[#This Row],[Sentiment]]=0,"NEUTRAL",IF(Edges[[#This Row],[Sentiment]]=1,"POSITIVE",IF(Edges[[#This Row],[Sentiment]]=-1,"NEGATIVE")))</f>
        <v>NEUTRAL</v>
      </c>
      <c r="BD1702" s="79" t="str">
        <f>IF(Edges[[#This Row],[Vertex 1]]=Edges[[#This Row],[Vertex 2]],"HIDE","SHOW")</f>
        <v>HIDE</v>
      </c>
      <c r="BE1702" s="124" t="str">
        <f>REPLACE(INDEX(GroupVertices[Group], MATCH(Edges[[#This Row],[Vertex 1]],GroupVertices[Vertex],0)),1,1,"")</f>
        <v>EUTRAL</v>
      </c>
      <c r="BF1702" s="124" t="str">
        <f>REPLACE(INDEX(GroupVertices[Group], MATCH(Edges[[#This Row],[Vertex 2]],GroupVertices[Vertex],0)),1,1,"")</f>
        <v>EUTRAL</v>
      </c>
    </row>
    <row r="1703" spans="1:58" hidden="1" x14ac:dyDescent="0.25">
      <c r="A1703" s="64" t="s">
        <v>1286</v>
      </c>
      <c r="B1703" s="64" t="s">
        <v>1286</v>
      </c>
      <c r="C1703" s="65"/>
      <c r="D1703" s="66"/>
      <c r="E1703" s="67"/>
      <c r="F1703" s="68"/>
      <c r="G1703" s="65" t="str">
        <f>IF(Edges[[#This Row],[Vertex 1]]=Edges[[#This Row],[Vertex 2]],"HIDE","SHOW")</f>
        <v>HIDE</v>
      </c>
      <c r="H1703" s="69"/>
      <c r="I1703" s="70"/>
      <c r="J1703" s="70"/>
      <c r="K1703" s="34"/>
      <c r="L1703" s="77"/>
      <c r="M1703" s="77"/>
      <c r="N1703" s="72"/>
      <c r="O1703" s="79" t="s">
        <v>179</v>
      </c>
      <c r="P1703" s="81">
        <v>42854.262164351851</v>
      </c>
      <c r="Q1703" s="79" t="s">
        <v>2693</v>
      </c>
      <c r="R1703" s="82" t="s">
        <v>3646</v>
      </c>
      <c r="S1703" s="79" t="s">
        <v>4020</v>
      </c>
      <c r="T1703" s="79"/>
      <c r="U1703" s="79"/>
      <c r="V1703" s="82" t="s">
        <v>5567</v>
      </c>
      <c r="W1703" s="81">
        <v>42854.262164351851</v>
      </c>
      <c r="X1703" s="82" t="s">
        <v>7244</v>
      </c>
      <c r="Y1703" s="79"/>
      <c r="Z1703" s="79"/>
      <c r="AA1703" s="83" t="s">
        <v>9291</v>
      </c>
      <c r="AB1703" s="79"/>
      <c r="AC1703" s="79" t="b">
        <v>0</v>
      </c>
      <c r="AD1703" s="79">
        <v>25</v>
      </c>
      <c r="AE1703" s="83" t="s">
        <v>9915</v>
      </c>
      <c r="AF1703" s="79" t="b">
        <v>0</v>
      </c>
      <c r="AG1703" s="79" t="s">
        <v>9963</v>
      </c>
      <c r="AH1703" s="79"/>
      <c r="AI1703" s="83" t="s">
        <v>9915</v>
      </c>
      <c r="AJ1703" s="79" t="b">
        <v>0</v>
      </c>
      <c r="AK1703" s="79">
        <v>3</v>
      </c>
      <c r="AL1703" s="83" t="s">
        <v>9915</v>
      </c>
      <c r="AM1703" s="79" t="s">
        <v>9996</v>
      </c>
      <c r="AN1703" s="79" t="b">
        <v>0</v>
      </c>
      <c r="AO1703" s="83" t="s">
        <v>9291</v>
      </c>
      <c r="AP1703" s="79" t="s">
        <v>179</v>
      </c>
      <c r="AQ1703" s="79">
        <v>0</v>
      </c>
      <c r="AR1703" s="79">
        <v>0</v>
      </c>
      <c r="AS1703" s="79"/>
      <c r="AT1703" s="79"/>
      <c r="AU1703" s="79"/>
      <c r="AV1703" s="79"/>
      <c r="AW1703" s="79"/>
      <c r="AX1703" s="79"/>
      <c r="AY1703" s="79"/>
      <c r="AZ1703" s="79"/>
      <c r="BA1703">
        <v>4</v>
      </c>
      <c r="BB1703">
        <v>0</v>
      </c>
      <c r="BC1703" s="79" t="str">
        <f>IF(Edges[[#This Row],[Sentiment]]=0,"NEUTRAL",IF(Edges[[#This Row],[Sentiment]]=1,"POSITIVE",IF(Edges[[#This Row],[Sentiment]]=-1,"NEGATIVE")))</f>
        <v>NEUTRAL</v>
      </c>
      <c r="BD1703" s="79" t="str">
        <f>IF(Edges[[#This Row],[Vertex 1]]=Edges[[#This Row],[Vertex 2]],"HIDE","SHOW")</f>
        <v>HIDE</v>
      </c>
      <c r="BE1703" s="124" t="str">
        <f>REPLACE(INDEX(GroupVertices[Group], MATCH(Edges[[#This Row],[Vertex 1]],GroupVertices[Vertex],0)),1,1,"")</f>
        <v>EUTRAL</v>
      </c>
      <c r="BF1703" s="124" t="str">
        <f>REPLACE(INDEX(GroupVertices[Group], MATCH(Edges[[#This Row],[Vertex 2]],GroupVertices[Vertex],0)),1,1,"")</f>
        <v>EUTRAL</v>
      </c>
    </row>
    <row r="1704" spans="1:58" hidden="1" x14ac:dyDescent="0.25">
      <c r="A1704" s="64" t="s">
        <v>1286</v>
      </c>
      <c r="B1704" s="64" t="s">
        <v>1286</v>
      </c>
      <c r="C1704" s="65"/>
      <c r="D1704" s="66"/>
      <c r="E1704" s="67"/>
      <c r="F1704" s="68"/>
      <c r="G1704" s="65" t="str">
        <f>IF(Edges[[#This Row],[Vertex 1]]=Edges[[#This Row],[Vertex 2]],"HIDE","SHOW")</f>
        <v>HIDE</v>
      </c>
      <c r="H1704" s="69"/>
      <c r="I1704" s="70"/>
      <c r="J1704" s="70"/>
      <c r="K1704" s="34"/>
      <c r="L1704" s="77"/>
      <c r="M1704" s="77"/>
      <c r="N1704" s="72"/>
      <c r="O1704" s="79" t="s">
        <v>179</v>
      </c>
      <c r="P1704" s="81">
        <v>42854.269236111111</v>
      </c>
      <c r="Q1704" s="79" t="s">
        <v>2694</v>
      </c>
      <c r="R1704" s="79" t="s">
        <v>3647</v>
      </c>
      <c r="S1704" s="79" t="s">
        <v>4184</v>
      </c>
      <c r="T1704" s="79"/>
      <c r="U1704" s="79"/>
      <c r="V1704" s="82" t="s">
        <v>5567</v>
      </c>
      <c r="W1704" s="81">
        <v>42854.269236111111</v>
      </c>
      <c r="X1704" s="82" t="s">
        <v>7245</v>
      </c>
      <c r="Y1704" s="79"/>
      <c r="Z1704" s="79"/>
      <c r="AA1704" s="83" t="s">
        <v>9292</v>
      </c>
      <c r="AB1704" s="79"/>
      <c r="AC1704" s="79" t="b">
        <v>0</v>
      </c>
      <c r="AD1704" s="79">
        <v>22</v>
      </c>
      <c r="AE1704" s="83" t="s">
        <v>9915</v>
      </c>
      <c r="AF1704" s="79" t="b">
        <v>0</v>
      </c>
      <c r="AG1704" s="79" t="s">
        <v>9963</v>
      </c>
      <c r="AH1704" s="79"/>
      <c r="AI1704" s="83" t="s">
        <v>9915</v>
      </c>
      <c r="AJ1704" s="79" t="b">
        <v>0</v>
      </c>
      <c r="AK1704" s="79">
        <v>9</v>
      </c>
      <c r="AL1704" s="83" t="s">
        <v>9915</v>
      </c>
      <c r="AM1704" s="79" t="s">
        <v>9996</v>
      </c>
      <c r="AN1704" s="79" t="b">
        <v>0</v>
      </c>
      <c r="AO1704" s="83" t="s">
        <v>9292</v>
      </c>
      <c r="AP1704" s="79" t="s">
        <v>179</v>
      </c>
      <c r="AQ1704" s="79">
        <v>0</v>
      </c>
      <c r="AR1704" s="79">
        <v>0</v>
      </c>
      <c r="AS1704" s="79"/>
      <c r="AT1704" s="79"/>
      <c r="AU1704" s="79"/>
      <c r="AV1704" s="79"/>
      <c r="AW1704" s="79"/>
      <c r="AX1704" s="79"/>
      <c r="AY1704" s="79"/>
      <c r="AZ1704" s="79"/>
      <c r="BA1704">
        <v>4</v>
      </c>
      <c r="BB1704">
        <v>0</v>
      </c>
      <c r="BC1704" s="79" t="str">
        <f>IF(Edges[[#This Row],[Sentiment]]=0,"NEUTRAL",IF(Edges[[#This Row],[Sentiment]]=1,"POSITIVE",IF(Edges[[#This Row],[Sentiment]]=-1,"NEGATIVE")))</f>
        <v>NEUTRAL</v>
      </c>
      <c r="BD1704" s="79" t="str">
        <f>IF(Edges[[#This Row],[Vertex 1]]=Edges[[#This Row],[Vertex 2]],"HIDE","SHOW")</f>
        <v>HIDE</v>
      </c>
      <c r="BE1704" s="124" t="str">
        <f>REPLACE(INDEX(GroupVertices[Group], MATCH(Edges[[#This Row],[Vertex 1]],GroupVertices[Vertex],0)),1,1,"")</f>
        <v>EUTRAL</v>
      </c>
      <c r="BF1704" s="124" t="str">
        <f>REPLACE(INDEX(GroupVertices[Group], MATCH(Edges[[#This Row],[Vertex 2]],GroupVertices[Vertex],0)),1,1,"")</f>
        <v>EUTRAL</v>
      </c>
    </row>
    <row r="1705" spans="1:58" x14ac:dyDescent="0.25">
      <c r="A1705" s="64" t="s">
        <v>1287</v>
      </c>
      <c r="B1705" s="64" t="s">
        <v>1286</v>
      </c>
      <c r="C1705" s="65"/>
      <c r="D1705" s="66"/>
      <c r="E1705" s="67"/>
      <c r="F1705" s="68"/>
      <c r="G1705" s="65" t="str">
        <f>IF(Edges[[#This Row],[Vertex 1]]=Edges[[#This Row],[Vertex 2]],"HIDE","SHOW")</f>
        <v>SHOW</v>
      </c>
      <c r="H1705" s="69"/>
      <c r="I1705" s="70"/>
      <c r="J1705" s="70"/>
      <c r="K1705" s="34" t="s">
        <v>65</v>
      </c>
      <c r="L1705" s="77">
        <v>1705</v>
      </c>
      <c r="M1705" s="77"/>
      <c r="N1705" s="72"/>
      <c r="O1705" s="79" t="s">
        <v>1646</v>
      </c>
      <c r="P1705" s="81">
        <v>42854.766817129632</v>
      </c>
      <c r="Q1705" s="79" t="s">
        <v>2695</v>
      </c>
      <c r="R1705" s="82" t="s">
        <v>3640</v>
      </c>
      <c r="S1705" s="79" t="s">
        <v>4181</v>
      </c>
      <c r="T1705" s="79"/>
      <c r="U1705" s="79"/>
      <c r="V1705" s="82" t="s">
        <v>5568</v>
      </c>
      <c r="W1705" s="81">
        <v>42854.766817129632</v>
      </c>
      <c r="X1705" s="82" t="s">
        <v>7246</v>
      </c>
      <c r="Y1705" s="79"/>
      <c r="Z1705" s="79"/>
      <c r="AA1705" s="83" t="s">
        <v>9293</v>
      </c>
      <c r="AB1705" s="79"/>
      <c r="AC1705" s="79" t="b">
        <v>0</v>
      </c>
      <c r="AD1705" s="79">
        <v>0</v>
      </c>
      <c r="AE1705" s="83" t="s">
        <v>9915</v>
      </c>
      <c r="AF1705" s="79" t="b">
        <v>0</v>
      </c>
      <c r="AG1705" s="79" t="s">
        <v>9963</v>
      </c>
      <c r="AH1705" s="79"/>
      <c r="AI1705" s="83" t="s">
        <v>9915</v>
      </c>
      <c r="AJ1705" s="79" t="b">
        <v>0</v>
      </c>
      <c r="AK1705" s="79">
        <v>0</v>
      </c>
      <c r="AL1705" s="83" t="s">
        <v>9915</v>
      </c>
      <c r="AM1705" s="79" t="s">
        <v>9991</v>
      </c>
      <c r="AN1705" s="79" t="b">
        <v>0</v>
      </c>
      <c r="AO1705" s="83" t="s">
        <v>9293</v>
      </c>
      <c r="AP1705" s="79" t="s">
        <v>179</v>
      </c>
      <c r="AQ1705" s="79">
        <v>0</v>
      </c>
      <c r="AR1705" s="79">
        <v>0</v>
      </c>
      <c r="AS1705" s="79"/>
      <c r="AT1705" s="79"/>
      <c r="AU1705" s="79"/>
      <c r="AV1705" s="79"/>
      <c r="AW1705" s="79"/>
      <c r="AX1705" s="79"/>
      <c r="AY1705" s="79"/>
      <c r="AZ1705" s="79"/>
      <c r="BA1705">
        <v>1</v>
      </c>
      <c r="BB1705">
        <v>0</v>
      </c>
      <c r="BC1705" s="79" t="str">
        <f>IF(Edges[[#This Row],[Sentiment]]=0,"NEUTRAL",IF(Edges[[#This Row],[Sentiment]]=1,"POSITIVE",IF(Edges[[#This Row],[Sentiment]]=-1,"NEGATIVE")))</f>
        <v>NEUTRAL</v>
      </c>
      <c r="BD1705" s="79" t="str">
        <f>IF(Edges[[#This Row],[Vertex 1]]=Edges[[#This Row],[Vertex 2]],"HIDE","SHOW")</f>
        <v>SHOW</v>
      </c>
      <c r="BE1705" s="78" t="str">
        <f>REPLACE(INDEX(GroupVertices[Group], MATCH(Edges[[#This Row],[Vertex 1]],GroupVertices[Vertex],0)),1,1,"")</f>
        <v>EUTRAL</v>
      </c>
      <c r="BF1705" s="78" t="str">
        <f>REPLACE(INDEX(GroupVertices[Group], MATCH(Edges[[#This Row],[Vertex 2]],GroupVertices[Vertex],0)),1,1,"")</f>
        <v>EUTRAL</v>
      </c>
    </row>
    <row r="1706" spans="1:58" x14ac:dyDescent="0.25">
      <c r="A1706" s="64" t="s">
        <v>1288</v>
      </c>
      <c r="B1706" s="64" t="s">
        <v>1534</v>
      </c>
      <c r="C1706" s="65"/>
      <c r="D1706" s="66"/>
      <c r="E1706" s="67"/>
      <c r="F1706" s="68"/>
      <c r="G1706" s="65" t="str">
        <f>IF(Edges[[#This Row],[Vertex 1]]=Edges[[#This Row],[Vertex 2]],"HIDE","SHOW")</f>
        <v>SHOW</v>
      </c>
      <c r="H1706" s="69"/>
      <c r="I1706" s="70"/>
      <c r="J1706" s="70"/>
      <c r="K1706" s="34" t="s">
        <v>65</v>
      </c>
      <c r="L1706" s="77">
        <v>1706</v>
      </c>
      <c r="M1706" s="77"/>
      <c r="N1706" s="72"/>
      <c r="O1706" s="79" t="s">
        <v>1646</v>
      </c>
      <c r="P1706" s="81">
        <v>42852.632951388892</v>
      </c>
      <c r="Q1706" s="79" t="s">
        <v>1891</v>
      </c>
      <c r="R1706" s="82" t="s">
        <v>3358</v>
      </c>
      <c r="S1706" s="79" t="s">
        <v>4094</v>
      </c>
      <c r="T1706" s="79"/>
      <c r="U1706" s="79"/>
      <c r="V1706" s="82" t="s">
        <v>5569</v>
      </c>
      <c r="W1706" s="81">
        <v>42852.632951388892</v>
      </c>
      <c r="X1706" s="82" t="s">
        <v>7247</v>
      </c>
      <c r="Y1706" s="79"/>
      <c r="Z1706" s="79"/>
      <c r="AA1706" s="83" t="s">
        <v>9294</v>
      </c>
      <c r="AB1706" s="79"/>
      <c r="AC1706" s="79" t="b">
        <v>0</v>
      </c>
      <c r="AD1706" s="79">
        <v>0</v>
      </c>
      <c r="AE1706" s="83" t="s">
        <v>9915</v>
      </c>
      <c r="AF1706" s="79" t="b">
        <v>0</v>
      </c>
      <c r="AG1706" s="79" t="s">
        <v>9964</v>
      </c>
      <c r="AH1706" s="79"/>
      <c r="AI1706" s="83" t="s">
        <v>9915</v>
      </c>
      <c r="AJ1706" s="79" t="b">
        <v>0</v>
      </c>
      <c r="AK1706" s="79">
        <v>13</v>
      </c>
      <c r="AL1706" s="83" t="s">
        <v>9845</v>
      </c>
      <c r="AM1706" s="79" t="s">
        <v>9991</v>
      </c>
      <c r="AN1706" s="79" t="b">
        <v>0</v>
      </c>
      <c r="AO1706" s="83" t="s">
        <v>9845</v>
      </c>
      <c r="AP1706" s="79" t="s">
        <v>179</v>
      </c>
      <c r="AQ1706" s="79">
        <v>0</v>
      </c>
      <c r="AR1706" s="79">
        <v>0</v>
      </c>
      <c r="AS1706" s="79"/>
      <c r="AT1706" s="79"/>
      <c r="AU1706" s="79"/>
      <c r="AV1706" s="79"/>
      <c r="AW1706" s="79"/>
      <c r="AX1706" s="79"/>
      <c r="AY1706" s="79"/>
      <c r="AZ1706" s="79"/>
      <c r="BA1706">
        <v>3</v>
      </c>
      <c r="BB1706">
        <v>0</v>
      </c>
      <c r="BC1706" s="79" t="str">
        <f>IF(Edges[[#This Row],[Sentiment]]=0,"NEUTRAL",IF(Edges[[#This Row],[Sentiment]]=1,"POSITIVE",IF(Edges[[#This Row],[Sentiment]]=-1,"NEGATIVE")))</f>
        <v>NEUTRAL</v>
      </c>
      <c r="BD1706" s="79" t="str">
        <f>IF(Edges[[#This Row],[Vertex 1]]=Edges[[#This Row],[Vertex 2]],"HIDE","SHOW")</f>
        <v>SHOW</v>
      </c>
      <c r="BE1706" s="78" t="str">
        <f>REPLACE(INDEX(GroupVertices[Group], MATCH(Edges[[#This Row],[Vertex 1]],GroupVertices[Vertex],0)),1,1,"")</f>
        <v>EUTRAL</v>
      </c>
      <c r="BF1706" s="78" t="str">
        <f>REPLACE(INDEX(GroupVertices[Group], MATCH(Edges[[#This Row],[Vertex 2]],GroupVertices[Vertex],0)),1,1,"")</f>
        <v>EUTRAL</v>
      </c>
    </row>
    <row r="1707" spans="1:58" x14ac:dyDescent="0.25">
      <c r="A1707" s="64" t="s">
        <v>1288</v>
      </c>
      <c r="B1707" s="64" t="s">
        <v>1534</v>
      </c>
      <c r="C1707" s="65"/>
      <c r="D1707" s="66"/>
      <c r="E1707" s="67"/>
      <c r="F1707" s="68"/>
      <c r="G1707" s="65" t="str">
        <f>IF(Edges[[#This Row],[Vertex 1]]=Edges[[#This Row],[Vertex 2]],"HIDE","SHOW")</f>
        <v>SHOW</v>
      </c>
      <c r="H1707" s="69"/>
      <c r="I1707" s="70"/>
      <c r="J1707" s="70"/>
      <c r="K1707" s="34" t="s">
        <v>65</v>
      </c>
      <c r="L1707" s="77">
        <v>1707</v>
      </c>
      <c r="M1707" s="77"/>
      <c r="N1707" s="72"/>
      <c r="O1707" s="79" t="s">
        <v>1646</v>
      </c>
      <c r="P1707" s="81">
        <v>42854.562280092592</v>
      </c>
      <c r="Q1707" s="79" t="s">
        <v>2689</v>
      </c>
      <c r="R1707" s="82" t="s">
        <v>3762</v>
      </c>
      <c r="S1707" s="79" t="s">
        <v>4094</v>
      </c>
      <c r="T1707" s="79"/>
      <c r="U1707" s="79"/>
      <c r="V1707" s="82" t="s">
        <v>5569</v>
      </c>
      <c r="W1707" s="81">
        <v>42854.562280092592</v>
      </c>
      <c r="X1707" s="82" t="s">
        <v>7248</v>
      </c>
      <c r="Y1707" s="79"/>
      <c r="Z1707" s="79"/>
      <c r="AA1707" s="83" t="s">
        <v>9295</v>
      </c>
      <c r="AB1707" s="79"/>
      <c r="AC1707" s="79" t="b">
        <v>0</v>
      </c>
      <c r="AD1707" s="79">
        <v>0</v>
      </c>
      <c r="AE1707" s="83" t="s">
        <v>9915</v>
      </c>
      <c r="AF1707" s="79" t="b">
        <v>0</v>
      </c>
      <c r="AG1707" s="79" t="s">
        <v>9964</v>
      </c>
      <c r="AH1707" s="79"/>
      <c r="AI1707" s="83" t="s">
        <v>9915</v>
      </c>
      <c r="AJ1707" s="79" t="b">
        <v>0</v>
      </c>
      <c r="AK1707" s="79">
        <v>14</v>
      </c>
      <c r="AL1707" s="83" t="s">
        <v>9846</v>
      </c>
      <c r="AM1707" s="79" t="s">
        <v>9991</v>
      </c>
      <c r="AN1707" s="79" t="b">
        <v>0</v>
      </c>
      <c r="AO1707" s="83" t="s">
        <v>9846</v>
      </c>
      <c r="AP1707" s="79" t="s">
        <v>179</v>
      </c>
      <c r="AQ1707" s="79">
        <v>0</v>
      </c>
      <c r="AR1707" s="79">
        <v>0</v>
      </c>
      <c r="AS1707" s="79"/>
      <c r="AT1707" s="79"/>
      <c r="AU1707" s="79"/>
      <c r="AV1707" s="79"/>
      <c r="AW1707" s="79"/>
      <c r="AX1707" s="79"/>
      <c r="AY1707" s="79"/>
      <c r="AZ1707" s="79"/>
      <c r="BA1707">
        <v>3</v>
      </c>
      <c r="BB1707">
        <v>0</v>
      </c>
      <c r="BC1707" s="79" t="str">
        <f>IF(Edges[[#This Row],[Sentiment]]=0,"NEUTRAL",IF(Edges[[#This Row],[Sentiment]]=1,"POSITIVE",IF(Edges[[#This Row],[Sentiment]]=-1,"NEGATIVE")))</f>
        <v>NEUTRAL</v>
      </c>
      <c r="BD1707" s="79" t="str">
        <f>IF(Edges[[#This Row],[Vertex 1]]=Edges[[#This Row],[Vertex 2]],"HIDE","SHOW")</f>
        <v>SHOW</v>
      </c>
      <c r="BE1707" s="78" t="str">
        <f>REPLACE(INDEX(GroupVertices[Group], MATCH(Edges[[#This Row],[Vertex 1]],GroupVertices[Vertex],0)),1,1,"")</f>
        <v>EUTRAL</v>
      </c>
      <c r="BF1707" s="78" t="str">
        <f>REPLACE(INDEX(GroupVertices[Group], MATCH(Edges[[#This Row],[Vertex 2]],GroupVertices[Vertex],0)),1,1,"")</f>
        <v>EUTRAL</v>
      </c>
    </row>
    <row r="1708" spans="1:58" x14ac:dyDescent="0.25">
      <c r="A1708" s="64" t="s">
        <v>1288</v>
      </c>
      <c r="B1708" s="64" t="s">
        <v>1534</v>
      </c>
      <c r="C1708" s="65"/>
      <c r="D1708" s="66"/>
      <c r="E1708" s="67"/>
      <c r="F1708" s="68"/>
      <c r="G1708" s="65" t="str">
        <f>IF(Edges[[#This Row],[Vertex 1]]=Edges[[#This Row],[Vertex 2]],"HIDE","SHOW")</f>
        <v>SHOW</v>
      </c>
      <c r="H1708" s="69"/>
      <c r="I1708" s="70"/>
      <c r="J1708" s="70"/>
      <c r="K1708" s="34" t="s">
        <v>65</v>
      </c>
      <c r="L1708" s="77">
        <v>1708</v>
      </c>
      <c r="M1708" s="77"/>
      <c r="N1708" s="72"/>
      <c r="O1708" s="79" t="s">
        <v>1646</v>
      </c>
      <c r="P1708" s="81">
        <v>42854.77134259259</v>
      </c>
      <c r="Q1708" s="79" t="s">
        <v>2690</v>
      </c>
      <c r="R1708" s="82" t="s">
        <v>3763</v>
      </c>
      <c r="S1708" s="79" t="s">
        <v>4094</v>
      </c>
      <c r="T1708" s="79"/>
      <c r="U1708" s="79"/>
      <c r="V1708" s="82" t="s">
        <v>5569</v>
      </c>
      <c r="W1708" s="81">
        <v>42854.77134259259</v>
      </c>
      <c r="X1708" s="82" t="s">
        <v>7249</v>
      </c>
      <c r="Y1708" s="79"/>
      <c r="Z1708" s="79"/>
      <c r="AA1708" s="83" t="s">
        <v>9296</v>
      </c>
      <c r="AB1708" s="79"/>
      <c r="AC1708" s="79" t="b">
        <v>0</v>
      </c>
      <c r="AD1708" s="79">
        <v>0</v>
      </c>
      <c r="AE1708" s="83" t="s">
        <v>9915</v>
      </c>
      <c r="AF1708" s="79" t="b">
        <v>0</v>
      </c>
      <c r="AG1708" s="79" t="s">
        <v>9964</v>
      </c>
      <c r="AH1708" s="79"/>
      <c r="AI1708" s="83" t="s">
        <v>9915</v>
      </c>
      <c r="AJ1708" s="79" t="b">
        <v>0</v>
      </c>
      <c r="AK1708" s="79">
        <v>14</v>
      </c>
      <c r="AL1708" s="83" t="s">
        <v>9847</v>
      </c>
      <c r="AM1708" s="79" t="s">
        <v>9991</v>
      </c>
      <c r="AN1708" s="79" t="b">
        <v>0</v>
      </c>
      <c r="AO1708" s="83" t="s">
        <v>9847</v>
      </c>
      <c r="AP1708" s="79" t="s">
        <v>179</v>
      </c>
      <c r="AQ1708" s="79">
        <v>0</v>
      </c>
      <c r="AR1708" s="79">
        <v>0</v>
      </c>
      <c r="AS1708" s="79"/>
      <c r="AT1708" s="79"/>
      <c r="AU1708" s="79"/>
      <c r="AV1708" s="79"/>
      <c r="AW1708" s="79"/>
      <c r="AX1708" s="79"/>
      <c r="AY1708" s="79"/>
      <c r="AZ1708" s="79"/>
      <c r="BA1708">
        <v>3</v>
      </c>
      <c r="BB1708">
        <v>0</v>
      </c>
      <c r="BC1708" s="79" t="str">
        <f>IF(Edges[[#This Row],[Sentiment]]=0,"NEUTRAL",IF(Edges[[#This Row],[Sentiment]]=1,"POSITIVE",IF(Edges[[#This Row],[Sentiment]]=-1,"NEGATIVE")))</f>
        <v>NEUTRAL</v>
      </c>
      <c r="BD1708" s="79" t="str">
        <f>IF(Edges[[#This Row],[Vertex 1]]=Edges[[#This Row],[Vertex 2]],"HIDE","SHOW")</f>
        <v>SHOW</v>
      </c>
      <c r="BE1708" s="78" t="str">
        <f>REPLACE(INDEX(GroupVertices[Group], MATCH(Edges[[#This Row],[Vertex 1]],GroupVertices[Vertex],0)),1,1,"")</f>
        <v>EUTRAL</v>
      </c>
      <c r="BF1708" s="78" t="str">
        <f>REPLACE(INDEX(GroupVertices[Group], MATCH(Edges[[#This Row],[Vertex 2]],GroupVertices[Vertex],0)),1,1,"")</f>
        <v>EUTRAL</v>
      </c>
    </row>
    <row r="1709" spans="1:58" hidden="1" x14ac:dyDescent="0.25">
      <c r="A1709" s="64" t="s">
        <v>1289</v>
      </c>
      <c r="B1709" s="64" t="s">
        <v>1289</v>
      </c>
      <c r="C1709" s="65"/>
      <c r="D1709" s="66"/>
      <c r="E1709" s="67"/>
      <c r="F1709" s="68"/>
      <c r="G1709" s="65" t="str">
        <f>IF(Edges[[#This Row],[Vertex 1]]=Edges[[#This Row],[Vertex 2]],"HIDE","SHOW")</f>
        <v>HIDE</v>
      </c>
      <c r="H1709" s="69"/>
      <c r="I1709" s="70"/>
      <c r="J1709" s="70"/>
      <c r="K1709" s="34"/>
      <c r="L1709" s="77"/>
      <c r="M1709" s="77"/>
      <c r="N1709" s="72"/>
      <c r="O1709" s="79" t="s">
        <v>179</v>
      </c>
      <c r="P1709" s="81">
        <v>42853.406817129631</v>
      </c>
      <c r="Q1709" s="79" t="s">
        <v>2696</v>
      </c>
      <c r="R1709" s="82" t="s">
        <v>3460</v>
      </c>
      <c r="S1709" s="79" t="s">
        <v>4019</v>
      </c>
      <c r="T1709" s="79" t="s">
        <v>4419</v>
      </c>
      <c r="U1709" s="79"/>
      <c r="V1709" s="82" t="s">
        <v>5570</v>
      </c>
      <c r="W1709" s="81">
        <v>42853.406817129631</v>
      </c>
      <c r="X1709" s="82" t="s">
        <v>7250</v>
      </c>
      <c r="Y1709" s="79"/>
      <c r="Z1709" s="79"/>
      <c r="AA1709" s="83" t="s">
        <v>9297</v>
      </c>
      <c r="AB1709" s="79"/>
      <c r="AC1709" s="79" t="b">
        <v>0</v>
      </c>
      <c r="AD1709" s="79">
        <v>0</v>
      </c>
      <c r="AE1709" s="83" t="s">
        <v>9915</v>
      </c>
      <c r="AF1709" s="79" t="b">
        <v>0</v>
      </c>
      <c r="AG1709" s="79" t="s">
        <v>9963</v>
      </c>
      <c r="AH1709" s="79"/>
      <c r="AI1709" s="83" t="s">
        <v>9915</v>
      </c>
      <c r="AJ1709" s="79" t="b">
        <v>0</v>
      </c>
      <c r="AK1709" s="79">
        <v>0</v>
      </c>
      <c r="AL1709" s="83" t="s">
        <v>9915</v>
      </c>
      <c r="AM1709" s="79" t="s">
        <v>9990</v>
      </c>
      <c r="AN1709" s="79" t="b">
        <v>0</v>
      </c>
      <c r="AO1709" s="83" t="s">
        <v>9297</v>
      </c>
      <c r="AP1709" s="79" t="s">
        <v>179</v>
      </c>
      <c r="AQ1709" s="79">
        <v>0</v>
      </c>
      <c r="AR1709" s="79">
        <v>0</v>
      </c>
      <c r="AS1709" s="79"/>
      <c r="AT1709" s="79"/>
      <c r="AU1709" s="79"/>
      <c r="AV1709" s="79"/>
      <c r="AW1709" s="79"/>
      <c r="AX1709" s="79"/>
      <c r="AY1709" s="79"/>
      <c r="AZ1709" s="79"/>
      <c r="BA1709">
        <v>2</v>
      </c>
      <c r="BB1709">
        <v>0</v>
      </c>
      <c r="BC1709" s="79" t="str">
        <f>IF(Edges[[#This Row],[Sentiment]]=0,"NEUTRAL",IF(Edges[[#This Row],[Sentiment]]=1,"POSITIVE",IF(Edges[[#This Row],[Sentiment]]=-1,"NEGATIVE")))</f>
        <v>NEUTRAL</v>
      </c>
      <c r="BD1709" s="79" t="str">
        <f>IF(Edges[[#This Row],[Vertex 1]]=Edges[[#This Row],[Vertex 2]],"HIDE","SHOW")</f>
        <v>HIDE</v>
      </c>
      <c r="BE1709" s="124" t="e">
        <f>REPLACE(INDEX(GroupVertices[Group], MATCH(Edges[[#This Row],[Vertex 1]],GroupVertices[Vertex],0)),1,1,"")</f>
        <v>#N/A</v>
      </c>
      <c r="BF1709" s="124" t="e">
        <f>REPLACE(INDEX(GroupVertices[Group], MATCH(Edges[[#This Row],[Vertex 2]],GroupVertices[Vertex],0)),1,1,"")</f>
        <v>#N/A</v>
      </c>
    </row>
    <row r="1710" spans="1:58" hidden="1" x14ac:dyDescent="0.25">
      <c r="A1710" s="64" t="s">
        <v>1289</v>
      </c>
      <c r="B1710" s="64" t="s">
        <v>1289</v>
      </c>
      <c r="C1710" s="65"/>
      <c r="D1710" s="66"/>
      <c r="E1710" s="67"/>
      <c r="F1710" s="68"/>
      <c r="G1710" s="65" t="str">
        <f>IF(Edges[[#This Row],[Vertex 1]]=Edges[[#This Row],[Vertex 2]],"HIDE","SHOW")</f>
        <v>HIDE</v>
      </c>
      <c r="H1710" s="69"/>
      <c r="I1710" s="70"/>
      <c r="J1710" s="70"/>
      <c r="K1710" s="34"/>
      <c r="L1710" s="77"/>
      <c r="M1710" s="77"/>
      <c r="N1710" s="72"/>
      <c r="O1710" s="79" t="s">
        <v>179</v>
      </c>
      <c r="P1710" s="81">
        <v>42854.77138888889</v>
      </c>
      <c r="Q1710" s="79" t="s">
        <v>2697</v>
      </c>
      <c r="R1710" s="82" t="s">
        <v>3451</v>
      </c>
      <c r="S1710" s="79" t="s">
        <v>4019</v>
      </c>
      <c r="T1710" s="79" t="s">
        <v>4420</v>
      </c>
      <c r="U1710" s="79"/>
      <c r="V1710" s="82" t="s">
        <v>5570</v>
      </c>
      <c r="W1710" s="81">
        <v>42854.77138888889</v>
      </c>
      <c r="X1710" s="82" t="s">
        <v>7251</v>
      </c>
      <c r="Y1710" s="79"/>
      <c r="Z1710" s="79"/>
      <c r="AA1710" s="83" t="s">
        <v>9298</v>
      </c>
      <c r="AB1710" s="79"/>
      <c r="AC1710" s="79" t="b">
        <v>0</v>
      </c>
      <c r="AD1710" s="79">
        <v>5</v>
      </c>
      <c r="AE1710" s="83" t="s">
        <v>9915</v>
      </c>
      <c r="AF1710" s="79" t="b">
        <v>0</v>
      </c>
      <c r="AG1710" s="79" t="s">
        <v>9963</v>
      </c>
      <c r="AH1710" s="79"/>
      <c r="AI1710" s="83" t="s">
        <v>9915</v>
      </c>
      <c r="AJ1710" s="79" t="b">
        <v>0</v>
      </c>
      <c r="AK1710" s="79">
        <v>0</v>
      </c>
      <c r="AL1710" s="83" t="s">
        <v>9915</v>
      </c>
      <c r="AM1710" s="79" t="s">
        <v>10010</v>
      </c>
      <c r="AN1710" s="79" t="b">
        <v>0</v>
      </c>
      <c r="AO1710" s="83" t="s">
        <v>9298</v>
      </c>
      <c r="AP1710" s="79" t="s">
        <v>179</v>
      </c>
      <c r="AQ1710" s="79">
        <v>0</v>
      </c>
      <c r="AR1710" s="79">
        <v>0</v>
      </c>
      <c r="AS1710" s="79"/>
      <c r="AT1710" s="79"/>
      <c r="AU1710" s="79"/>
      <c r="AV1710" s="79"/>
      <c r="AW1710" s="79"/>
      <c r="AX1710" s="79"/>
      <c r="AY1710" s="79"/>
      <c r="AZ1710" s="79"/>
      <c r="BA1710">
        <v>2</v>
      </c>
      <c r="BB1710">
        <v>0</v>
      </c>
      <c r="BC1710" s="79" t="str">
        <f>IF(Edges[[#This Row],[Sentiment]]=0,"NEUTRAL",IF(Edges[[#This Row],[Sentiment]]=1,"POSITIVE",IF(Edges[[#This Row],[Sentiment]]=-1,"NEGATIVE")))</f>
        <v>NEUTRAL</v>
      </c>
      <c r="BD1710" s="79" t="str">
        <f>IF(Edges[[#This Row],[Vertex 1]]=Edges[[#This Row],[Vertex 2]],"HIDE","SHOW")</f>
        <v>HIDE</v>
      </c>
      <c r="BE1710" s="124" t="e">
        <f>REPLACE(INDEX(GroupVertices[Group], MATCH(Edges[[#This Row],[Vertex 1]],GroupVertices[Vertex],0)),1,1,"")</f>
        <v>#N/A</v>
      </c>
      <c r="BF1710" s="124" t="e">
        <f>REPLACE(INDEX(GroupVertices[Group], MATCH(Edges[[#This Row],[Vertex 2]],GroupVertices[Vertex],0)),1,1,"")</f>
        <v>#N/A</v>
      </c>
    </row>
    <row r="1711" spans="1:58" x14ac:dyDescent="0.25">
      <c r="A1711" s="64" t="s">
        <v>1290</v>
      </c>
      <c r="B1711" s="64" t="s">
        <v>1534</v>
      </c>
      <c r="C1711" s="65"/>
      <c r="D1711" s="66"/>
      <c r="E1711" s="67"/>
      <c r="F1711" s="68"/>
      <c r="G1711" s="65" t="str">
        <f>IF(Edges[[#This Row],[Vertex 1]]=Edges[[#This Row],[Vertex 2]],"HIDE","SHOW")</f>
        <v>SHOW</v>
      </c>
      <c r="H1711" s="69"/>
      <c r="I1711" s="70"/>
      <c r="J1711" s="70"/>
      <c r="K1711" s="34" t="s">
        <v>65</v>
      </c>
      <c r="L1711" s="77">
        <v>1711</v>
      </c>
      <c r="M1711" s="77"/>
      <c r="N1711" s="72"/>
      <c r="O1711" s="79" t="s">
        <v>1646</v>
      </c>
      <c r="P1711" s="81">
        <v>42853.373495370368</v>
      </c>
      <c r="Q1711" s="79" t="s">
        <v>1891</v>
      </c>
      <c r="R1711" s="82" t="s">
        <v>3358</v>
      </c>
      <c r="S1711" s="79" t="s">
        <v>4094</v>
      </c>
      <c r="T1711" s="79"/>
      <c r="U1711" s="79"/>
      <c r="V1711" s="82" t="s">
        <v>5571</v>
      </c>
      <c r="W1711" s="81">
        <v>42853.373495370368</v>
      </c>
      <c r="X1711" s="82" t="s">
        <v>7252</v>
      </c>
      <c r="Y1711" s="79"/>
      <c r="Z1711" s="79"/>
      <c r="AA1711" s="83" t="s">
        <v>9299</v>
      </c>
      <c r="AB1711" s="79"/>
      <c r="AC1711" s="79" t="b">
        <v>0</v>
      </c>
      <c r="AD1711" s="79">
        <v>0</v>
      </c>
      <c r="AE1711" s="83" t="s">
        <v>9915</v>
      </c>
      <c r="AF1711" s="79" t="b">
        <v>0</v>
      </c>
      <c r="AG1711" s="79" t="s">
        <v>9964</v>
      </c>
      <c r="AH1711" s="79"/>
      <c r="AI1711" s="83" t="s">
        <v>9915</v>
      </c>
      <c r="AJ1711" s="79" t="b">
        <v>0</v>
      </c>
      <c r="AK1711" s="79">
        <v>13</v>
      </c>
      <c r="AL1711" s="83" t="s">
        <v>9845</v>
      </c>
      <c r="AM1711" s="79" t="s">
        <v>9990</v>
      </c>
      <c r="AN1711" s="79" t="b">
        <v>0</v>
      </c>
      <c r="AO1711" s="83" t="s">
        <v>9845</v>
      </c>
      <c r="AP1711" s="79" t="s">
        <v>179</v>
      </c>
      <c r="AQ1711" s="79">
        <v>0</v>
      </c>
      <c r="AR1711" s="79">
        <v>0</v>
      </c>
      <c r="AS1711" s="79"/>
      <c r="AT1711" s="79"/>
      <c r="AU1711" s="79"/>
      <c r="AV1711" s="79"/>
      <c r="AW1711" s="79"/>
      <c r="AX1711" s="79"/>
      <c r="AY1711" s="79"/>
      <c r="AZ1711" s="79"/>
      <c r="BA1711">
        <v>3</v>
      </c>
      <c r="BB1711">
        <v>0</v>
      </c>
      <c r="BC1711" s="79" t="str">
        <f>IF(Edges[[#This Row],[Sentiment]]=0,"NEUTRAL",IF(Edges[[#This Row],[Sentiment]]=1,"POSITIVE",IF(Edges[[#This Row],[Sentiment]]=-1,"NEGATIVE")))</f>
        <v>NEUTRAL</v>
      </c>
      <c r="BD1711" s="79" t="str">
        <f>IF(Edges[[#This Row],[Vertex 1]]=Edges[[#This Row],[Vertex 2]],"HIDE","SHOW")</f>
        <v>SHOW</v>
      </c>
      <c r="BE1711" s="78" t="str">
        <f>REPLACE(INDEX(GroupVertices[Group], MATCH(Edges[[#This Row],[Vertex 1]],GroupVertices[Vertex],0)),1,1,"")</f>
        <v>EUTRAL</v>
      </c>
      <c r="BF1711" s="78" t="str">
        <f>REPLACE(INDEX(GroupVertices[Group], MATCH(Edges[[#This Row],[Vertex 2]],GroupVertices[Vertex],0)),1,1,"")</f>
        <v>EUTRAL</v>
      </c>
    </row>
    <row r="1712" spans="1:58" x14ac:dyDescent="0.25">
      <c r="A1712" s="64" t="s">
        <v>1290</v>
      </c>
      <c r="B1712" s="64" t="s">
        <v>1534</v>
      </c>
      <c r="C1712" s="65"/>
      <c r="D1712" s="66"/>
      <c r="E1712" s="67"/>
      <c r="F1712" s="68"/>
      <c r="G1712" s="65" t="str">
        <f>IF(Edges[[#This Row],[Vertex 1]]=Edges[[#This Row],[Vertex 2]],"HIDE","SHOW")</f>
        <v>SHOW</v>
      </c>
      <c r="H1712" s="69"/>
      <c r="I1712" s="70"/>
      <c r="J1712" s="70"/>
      <c r="K1712" s="34" t="s">
        <v>65</v>
      </c>
      <c r="L1712" s="77">
        <v>1712</v>
      </c>
      <c r="M1712" s="77"/>
      <c r="N1712" s="72"/>
      <c r="O1712" s="79" t="s">
        <v>1646</v>
      </c>
      <c r="P1712" s="81">
        <v>42854.647511574076</v>
      </c>
      <c r="Q1712" s="79" t="s">
        <v>2689</v>
      </c>
      <c r="R1712" s="82" t="s">
        <v>3762</v>
      </c>
      <c r="S1712" s="79" t="s">
        <v>4094</v>
      </c>
      <c r="T1712" s="79"/>
      <c r="U1712" s="79"/>
      <c r="V1712" s="82" t="s">
        <v>5571</v>
      </c>
      <c r="W1712" s="81">
        <v>42854.647511574076</v>
      </c>
      <c r="X1712" s="82" t="s">
        <v>7253</v>
      </c>
      <c r="Y1712" s="79"/>
      <c r="Z1712" s="79"/>
      <c r="AA1712" s="83" t="s">
        <v>9300</v>
      </c>
      <c r="AB1712" s="79"/>
      <c r="AC1712" s="79" t="b">
        <v>0</v>
      </c>
      <c r="AD1712" s="79">
        <v>0</v>
      </c>
      <c r="AE1712" s="83" t="s">
        <v>9915</v>
      </c>
      <c r="AF1712" s="79" t="b">
        <v>0</v>
      </c>
      <c r="AG1712" s="79" t="s">
        <v>9964</v>
      </c>
      <c r="AH1712" s="79"/>
      <c r="AI1712" s="83" t="s">
        <v>9915</v>
      </c>
      <c r="AJ1712" s="79" t="b">
        <v>0</v>
      </c>
      <c r="AK1712" s="79">
        <v>14</v>
      </c>
      <c r="AL1712" s="83" t="s">
        <v>9846</v>
      </c>
      <c r="AM1712" s="79" t="s">
        <v>9990</v>
      </c>
      <c r="AN1712" s="79" t="b">
        <v>0</v>
      </c>
      <c r="AO1712" s="83" t="s">
        <v>9846</v>
      </c>
      <c r="AP1712" s="79" t="s">
        <v>179</v>
      </c>
      <c r="AQ1712" s="79">
        <v>0</v>
      </c>
      <c r="AR1712" s="79">
        <v>0</v>
      </c>
      <c r="AS1712" s="79"/>
      <c r="AT1712" s="79"/>
      <c r="AU1712" s="79"/>
      <c r="AV1712" s="79"/>
      <c r="AW1712" s="79"/>
      <c r="AX1712" s="79"/>
      <c r="AY1712" s="79"/>
      <c r="AZ1712" s="79"/>
      <c r="BA1712">
        <v>3</v>
      </c>
      <c r="BB1712">
        <v>0</v>
      </c>
      <c r="BC1712" s="79" t="str">
        <f>IF(Edges[[#This Row],[Sentiment]]=0,"NEUTRAL",IF(Edges[[#This Row],[Sentiment]]=1,"POSITIVE",IF(Edges[[#This Row],[Sentiment]]=-1,"NEGATIVE")))</f>
        <v>NEUTRAL</v>
      </c>
      <c r="BD1712" s="79" t="str">
        <f>IF(Edges[[#This Row],[Vertex 1]]=Edges[[#This Row],[Vertex 2]],"HIDE","SHOW")</f>
        <v>SHOW</v>
      </c>
      <c r="BE1712" s="78" t="str">
        <f>REPLACE(INDEX(GroupVertices[Group], MATCH(Edges[[#This Row],[Vertex 1]],GroupVertices[Vertex],0)),1,1,"")</f>
        <v>EUTRAL</v>
      </c>
      <c r="BF1712" s="78" t="str">
        <f>REPLACE(INDEX(GroupVertices[Group], MATCH(Edges[[#This Row],[Vertex 2]],GroupVertices[Vertex],0)),1,1,"")</f>
        <v>EUTRAL</v>
      </c>
    </row>
    <row r="1713" spans="1:58" x14ac:dyDescent="0.25">
      <c r="A1713" s="64" t="s">
        <v>1290</v>
      </c>
      <c r="B1713" s="64" t="s">
        <v>1534</v>
      </c>
      <c r="C1713" s="65"/>
      <c r="D1713" s="66"/>
      <c r="E1713" s="67"/>
      <c r="F1713" s="68"/>
      <c r="G1713" s="65" t="str">
        <f>IF(Edges[[#This Row],[Vertex 1]]=Edges[[#This Row],[Vertex 2]],"HIDE","SHOW")</f>
        <v>SHOW</v>
      </c>
      <c r="H1713" s="69"/>
      <c r="I1713" s="70"/>
      <c r="J1713" s="70"/>
      <c r="K1713" s="34" t="s">
        <v>65</v>
      </c>
      <c r="L1713" s="77">
        <v>1713</v>
      </c>
      <c r="M1713" s="77"/>
      <c r="N1713" s="72"/>
      <c r="O1713" s="79" t="s">
        <v>1646</v>
      </c>
      <c r="P1713" s="81">
        <v>42854.774988425925</v>
      </c>
      <c r="Q1713" s="79" t="s">
        <v>2690</v>
      </c>
      <c r="R1713" s="82" t="s">
        <v>3763</v>
      </c>
      <c r="S1713" s="79" t="s">
        <v>4094</v>
      </c>
      <c r="T1713" s="79"/>
      <c r="U1713" s="79"/>
      <c r="V1713" s="82" t="s">
        <v>5571</v>
      </c>
      <c r="W1713" s="81">
        <v>42854.774988425925</v>
      </c>
      <c r="X1713" s="82" t="s">
        <v>7254</v>
      </c>
      <c r="Y1713" s="79"/>
      <c r="Z1713" s="79"/>
      <c r="AA1713" s="83" t="s">
        <v>9301</v>
      </c>
      <c r="AB1713" s="79"/>
      <c r="AC1713" s="79" t="b">
        <v>0</v>
      </c>
      <c r="AD1713" s="79">
        <v>0</v>
      </c>
      <c r="AE1713" s="83" t="s">
        <v>9915</v>
      </c>
      <c r="AF1713" s="79" t="b">
        <v>0</v>
      </c>
      <c r="AG1713" s="79" t="s">
        <v>9964</v>
      </c>
      <c r="AH1713" s="79"/>
      <c r="AI1713" s="83" t="s">
        <v>9915</v>
      </c>
      <c r="AJ1713" s="79" t="b">
        <v>0</v>
      </c>
      <c r="AK1713" s="79">
        <v>14</v>
      </c>
      <c r="AL1713" s="83" t="s">
        <v>9847</v>
      </c>
      <c r="AM1713" s="79" t="s">
        <v>9990</v>
      </c>
      <c r="AN1713" s="79" t="b">
        <v>0</v>
      </c>
      <c r="AO1713" s="83" t="s">
        <v>9847</v>
      </c>
      <c r="AP1713" s="79" t="s">
        <v>179</v>
      </c>
      <c r="AQ1713" s="79">
        <v>0</v>
      </c>
      <c r="AR1713" s="79">
        <v>0</v>
      </c>
      <c r="AS1713" s="79"/>
      <c r="AT1713" s="79"/>
      <c r="AU1713" s="79"/>
      <c r="AV1713" s="79"/>
      <c r="AW1713" s="79"/>
      <c r="AX1713" s="79"/>
      <c r="AY1713" s="79"/>
      <c r="AZ1713" s="79"/>
      <c r="BA1713">
        <v>3</v>
      </c>
      <c r="BB1713">
        <v>0</v>
      </c>
      <c r="BC1713" s="79" t="str">
        <f>IF(Edges[[#This Row],[Sentiment]]=0,"NEUTRAL",IF(Edges[[#This Row],[Sentiment]]=1,"POSITIVE",IF(Edges[[#This Row],[Sentiment]]=-1,"NEGATIVE")))</f>
        <v>NEUTRAL</v>
      </c>
      <c r="BD1713" s="79" t="str">
        <f>IF(Edges[[#This Row],[Vertex 1]]=Edges[[#This Row],[Vertex 2]],"HIDE","SHOW")</f>
        <v>SHOW</v>
      </c>
      <c r="BE1713" s="78" t="str">
        <f>REPLACE(INDEX(GroupVertices[Group], MATCH(Edges[[#This Row],[Vertex 1]],GroupVertices[Vertex],0)),1,1,"")</f>
        <v>EUTRAL</v>
      </c>
      <c r="BF1713" s="78" t="str">
        <f>REPLACE(INDEX(GroupVertices[Group], MATCH(Edges[[#This Row],[Vertex 2]],GroupVertices[Vertex],0)),1,1,"")</f>
        <v>EUTRAL</v>
      </c>
    </row>
    <row r="1714" spans="1:58" hidden="1" x14ac:dyDescent="0.25">
      <c r="A1714" s="64" t="s">
        <v>1291</v>
      </c>
      <c r="B1714" s="64" t="s">
        <v>1291</v>
      </c>
      <c r="C1714" s="65"/>
      <c r="D1714" s="66"/>
      <c r="E1714" s="67"/>
      <c r="F1714" s="68"/>
      <c r="G1714" s="65" t="str">
        <f>IF(Edges[[#This Row],[Vertex 1]]=Edges[[#This Row],[Vertex 2]],"HIDE","SHOW")</f>
        <v>HIDE</v>
      </c>
      <c r="H1714" s="69"/>
      <c r="I1714" s="70"/>
      <c r="J1714" s="70"/>
      <c r="K1714" s="34"/>
      <c r="L1714" s="77"/>
      <c r="M1714" s="77"/>
      <c r="N1714" s="72"/>
      <c r="O1714" s="79" t="s">
        <v>179</v>
      </c>
      <c r="P1714" s="81">
        <v>42854.775787037041</v>
      </c>
      <c r="Q1714" s="79" t="s">
        <v>2698</v>
      </c>
      <c r="R1714" s="82" t="s">
        <v>3765</v>
      </c>
      <c r="S1714" s="79" t="s">
        <v>4221</v>
      </c>
      <c r="T1714" s="79" t="s">
        <v>4421</v>
      </c>
      <c r="U1714" s="79"/>
      <c r="V1714" s="82" t="s">
        <v>5572</v>
      </c>
      <c r="W1714" s="81">
        <v>42854.775787037041</v>
      </c>
      <c r="X1714" s="82" t="s">
        <v>7255</v>
      </c>
      <c r="Y1714" s="79"/>
      <c r="Z1714" s="79"/>
      <c r="AA1714" s="83" t="s">
        <v>9302</v>
      </c>
      <c r="AB1714" s="79"/>
      <c r="AC1714" s="79" t="b">
        <v>0</v>
      </c>
      <c r="AD1714" s="79">
        <v>0</v>
      </c>
      <c r="AE1714" s="83" t="s">
        <v>9915</v>
      </c>
      <c r="AF1714" s="79" t="b">
        <v>0</v>
      </c>
      <c r="AG1714" s="79" t="s">
        <v>9963</v>
      </c>
      <c r="AH1714" s="79"/>
      <c r="AI1714" s="83" t="s">
        <v>9915</v>
      </c>
      <c r="AJ1714" s="79" t="b">
        <v>0</v>
      </c>
      <c r="AK1714" s="79">
        <v>0</v>
      </c>
      <c r="AL1714" s="83" t="s">
        <v>9915</v>
      </c>
      <c r="AM1714" s="79" t="s">
        <v>10077</v>
      </c>
      <c r="AN1714" s="79" t="b">
        <v>0</v>
      </c>
      <c r="AO1714" s="83" t="s">
        <v>9302</v>
      </c>
      <c r="AP1714" s="79" t="s">
        <v>179</v>
      </c>
      <c r="AQ1714" s="79">
        <v>0</v>
      </c>
      <c r="AR1714" s="79">
        <v>0</v>
      </c>
      <c r="AS1714" s="79"/>
      <c r="AT1714" s="79"/>
      <c r="AU1714" s="79"/>
      <c r="AV1714" s="79"/>
      <c r="AW1714" s="79"/>
      <c r="AX1714" s="79"/>
      <c r="AY1714" s="79"/>
      <c r="AZ1714" s="79"/>
      <c r="BA1714">
        <v>1</v>
      </c>
      <c r="BB1714">
        <v>0</v>
      </c>
      <c r="BC1714" s="79" t="str">
        <f>IF(Edges[[#This Row],[Sentiment]]=0,"NEUTRAL",IF(Edges[[#This Row],[Sentiment]]=1,"POSITIVE",IF(Edges[[#This Row],[Sentiment]]=-1,"NEGATIVE")))</f>
        <v>NEUTRAL</v>
      </c>
      <c r="BD1714" s="79" t="str">
        <f>IF(Edges[[#This Row],[Vertex 1]]=Edges[[#This Row],[Vertex 2]],"HIDE","SHOW")</f>
        <v>HIDE</v>
      </c>
      <c r="BE1714" s="124" t="e">
        <f>REPLACE(INDEX(GroupVertices[Group], MATCH(Edges[[#This Row],[Vertex 1]],GroupVertices[Vertex],0)),1,1,"")</f>
        <v>#N/A</v>
      </c>
      <c r="BF1714" s="124" t="e">
        <f>REPLACE(INDEX(GroupVertices[Group], MATCH(Edges[[#This Row],[Vertex 2]],GroupVertices[Vertex],0)),1,1,"")</f>
        <v>#N/A</v>
      </c>
    </row>
    <row r="1715" spans="1:58" x14ac:dyDescent="0.25">
      <c r="A1715" s="64" t="s">
        <v>1292</v>
      </c>
      <c r="B1715" s="64" t="s">
        <v>1636</v>
      </c>
      <c r="C1715" s="65"/>
      <c r="D1715" s="66"/>
      <c r="E1715" s="67"/>
      <c r="F1715" s="68"/>
      <c r="G1715" s="65" t="str">
        <f>IF(Edges[[#This Row],[Vertex 1]]=Edges[[#This Row],[Vertex 2]],"HIDE","SHOW")</f>
        <v>SHOW</v>
      </c>
      <c r="H1715" s="69"/>
      <c r="I1715" s="70"/>
      <c r="J1715" s="70"/>
      <c r="K1715" s="34" t="s">
        <v>65</v>
      </c>
      <c r="L1715" s="77">
        <v>1715</v>
      </c>
      <c r="M1715" s="77"/>
      <c r="N1715" s="72"/>
      <c r="O1715" s="79" t="s">
        <v>1646</v>
      </c>
      <c r="P1715" s="81">
        <v>42854.728796296295</v>
      </c>
      <c r="Q1715" s="79" t="s">
        <v>2699</v>
      </c>
      <c r="R1715" s="79"/>
      <c r="S1715" s="79"/>
      <c r="T1715" s="79"/>
      <c r="U1715" s="79"/>
      <c r="V1715" s="82" t="s">
        <v>5573</v>
      </c>
      <c r="W1715" s="81">
        <v>42854.728796296295</v>
      </c>
      <c r="X1715" s="82" t="s">
        <v>7256</v>
      </c>
      <c r="Y1715" s="79"/>
      <c r="Z1715" s="79"/>
      <c r="AA1715" s="83" t="s">
        <v>9303</v>
      </c>
      <c r="AB1715" s="79"/>
      <c r="AC1715" s="79" t="b">
        <v>0</v>
      </c>
      <c r="AD1715" s="79">
        <v>0</v>
      </c>
      <c r="AE1715" s="83" t="s">
        <v>9918</v>
      </c>
      <c r="AF1715" s="79" t="b">
        <v>0</v>
      </c>
      <c r="AG1715" s="79" t="s">
        <v>9963</v>
      </c>
      <c r="AH1715" s="79"/>
      <c r="AI1715" s="83" t="s">
        <v>9915</v>
      </c>
      <c r="AJ1715" s="79" t="b">
        <v>0</v>
      </c>
      <c r="AK1715" s="79">
        <v>0</v>
      </c>
      <c r="AL1715" s="83" t="s">
        <v>9915</v>
      </c>
      <c r="AM1715" s="79" t="s">
        <v>9991</v>
      </c>
      <c r="AN1715" s="79" t="b">
        <v>0</v>
      </c>
      <c r="AO1715" s="83" t="s">
        <v>9303</v>
      </c>
      <c r="AP1715" s="79" t="s">
        <v>179</v>
      </c>
      <c r="AQ1715" s="79">
        <v>0</v>
      </c>
      <c r="AR1715" s="79">
        <v>0</v>
      </c>
      <c r="AS1715" s="79"/>
      <c r="AT1715" s="79"/>
      <c r="AU1715" s="79"/>
      <c r="AV1715" s="79"/>
      <c r="AW1715" s="79"/>
      <c r="AX1715" s="79"/>
      <c r="AY1715" s="79"/>
      <c r="AZ1715" s="79"/>
      <c r="BA1715">
        <v>1</v>
      </c>
      <c r="BB1715">
        <v>0</v>
      </c>
      <c r="BC1715" s="79" t="str">
        <f>IF(Edges[[#This Row],[Sentiment]]=0,"NEUTRAL",IF(Edges[[#This Row],[Sentiment]]=1,"POSITIVE",IF(Edges[[#This Row],[Sentiment]]=-1,"NEGATIVE")))</f>
        <v>NEUTRAL</v>
      </c>
      <c r="BD1715" s="79" t="str">
        <f>IF(Edges[[#This Row],[Vertex 1]]=Edges[[#This Row],[Vertex 2]],"HIDE","SHOW")</f>
        <v>SHOW</v>
      </c>
      <c r="BE1715" s="78" t="str">
        <f>REPLACE(INDEX(GroupVertices[Group], MATCH(Edges[[#This Row],[Vertex 1]],GroupVertices[Vertex],0)),1,1,"")</f>
        <v>EUTRAL</v>
      </c>
      <c r="BF1715" s="78" t="str">
        <f>REPLACE(INDEX(GroupVertices[Group], MATCH(Edges[[#This Row],[Vertex 2]],GroupVertices[Vertex],0)),1,1,"")</f>
        <v>EUTRAL</v>
      </c>
    </row>
    <row r="1716" spans="1:58" x14ac:dyDescent="0.25">
      <c r="A1716" s="64" t="s">
        <v>1292</v>
      </c>
      <c r="B1716" s="64" t="s">
        <v>1453</v>
      </c>
      <c r="C1716" s="65"/>
      <c r="D1716" s="66"/>
      <c r="E1716" s="67"/>
      <c r="F1716" s="68"/>
      <c r="G1716" s="65" t="str">
        <f>IF(Edges[[#This Row],[Vertex 1]]=Edges[[#This Row],[Vertex 2]],"HIDE","SHOW")</f>
        <v>SHOW</v>
      </c>
      <c r="H1716" s="69"/>
      <c r="I1716" s="70"/>
      <c r="J1716" s="70"/>
      <c r="K1716" s="34" t="s">
        <v>65</v>
      </c>
      <c r="L1716" s="77">
        <v>1716</v>
      </c>
      <c r="M1716" s="77"/>
      <c r="N1716" s="72"/>
      <c r="O1716" s="79" t="s">
        <v>1647</v>
      </c>
      <c r="P1716" s="81">
        <v>42854.728796296295</v>
      </c>
      <c r="Q1716" s="79" t="s">
        <v>2699</v>
      </c>
      <c r="R1716" s="79"/>
      <c r="S1716" s="79"/>
      <c r="T1716" s="79"/>
      <c r="U1716" s="79"/>
      <c r="V1716" s="82" t="s">
        <v>5573</v>
      </c>
      <c r="W1716" s="81">
        <v>42854.728796296295</v>
      </c>
      <c r="X1716" s="82" t="s">
        <v>7256</v>
      </c>
      <c r="Y1716" s="79"/>
      <c r="Z1716" s="79"/>
      <c r="AA1716" s="83" t="s">
        <v>9303</v>
      </c>
      <c r="AB1716" s="79"/>
      <c r="AC1716" s="79" t="b">
        <v>0</v>
      </c>
      <c r="AD1716" s="79">
        <v>0</v>
      </c>
      <c r="AE1716" s="83" t="s">
        <v>9918</v>
      </c>
      <c r="AF1716" s="79" t="b">
        <v>0</v>
      </c>
      <c r="AG1716" s="79" t="s">
        <v>9963</v>
      </c>
      <c r="AH1716" s="79"/>
      <c r="AI1716" s="83" t="s">
        <v>9915</v>
      </c>
      <c r="AJ1716" s="79" t="b">
        <v>0</v>
      </c>
      <c r="AK1716" s="79">
        <v>0</v>
      </c>
      <c r="AL1716" s="83" t="s">
        <v>9915</v>
      </c>
      <c r="AM1716" s="79" t="s">
        <v>9991</v>
      </c>
      <c r="AN1716" s="79" t="b">
        <v>0</v>
      </c>
      <c r="AO1716" s="83" t="s">
        <v>9303</v>
      </c>
      <c r="AP1716" s="79" t="s">
        <v>179</v>
      </c>
      <c r="AQ1716" s="79">
        <v>0</v>
      </c>
      <c r="AR1716" s="79">
        <v>0</v>
      </c>
      <c r="AS1716" s="79"/>
      <c r="AT1716" s="79"/>
      <c r="AU1716" s="79"/>
      <c r="AV1716" s="79"/>
      <c r="AW1716" s="79"/>
      <c r="AX1716" s="79"/>
      <c r="AY1716" s="79"/>
      <c r="AZ1716" s="79"/>
      <c r="BA1716">
        <v>1</v>
      </c>
      <c r="BB1716">
        <v>0</v>
      </c>
      <c r="BC1716" s="79" t="str">
        <f>IF(Edges[[#This Row],[Sentiment]]=0,"NEUTRAL",IF(Edges[[#This Row],[Sentiment]]=1,"POSITIVE",IF(Edges[[#This Row],[Sentiment]]=-1,"NEGATIVE")))</f>
        <v>NEUTRAL</v>
      </c>
      <c r="BD1716" s="79" t="str">
        <f>IF(Edges[[#This Row],[Vertex 1]]=Edges[[#This Row],[Vertex 2]],"HIDE","SHOW")</f>
        <v>SHOW</v>
      </c>
      <c r="BE1716" s="78" t="str">
        <f>REPLACE(INDEX(GroupVertices[Group], MATCH(Edges[[#This Row],[Vertex 1]],GroupVertices[Vertex],0)),1,1,"")</f>
        <v>EUTRAL</v>
      </c>
      <c r="BF1716" s="78" t="str">
        <f>REPLACE(INDEX(GroupVertices[Group], MATCH(Edges[[#This Row],[Vertex 2]],GroupVertices[Vertex],0)),1,1,"")</f>
        <v>eneral</v>
      </c>
    </row>
    <row r="1717" spans="1:58" x14ac:dyDescent="0.25">
      <c r="A1717" s="64" t="s">
        <v>1292</v>
      </c>
      <c r="B1717" s="64" t="s">
        <v>1577</v>
      </c>
      <c r="C1717" s="65"/>
      <c r="D1717" s="66"/>
      <c r="E1717" s="67"/>
      <c r="F1717" s="68"/>
      <c r="G1717" s="65" t="str">
        <f>IF(Edges[[#This Row],[Vertex 1]]=Edges[[#This Row],[Vertex 2]],"HIDE","SHOW")</f>
        <v>SHOW</v>
      </c>
      <c r="H1717" s="69"/>
      <c r="I1717" s="70"/>
      <c r="J1717" s="70"/>
      <c r="K1717" s="34" t="s">
        <v>65</v>
      </c>
      <c r="L1717" s="77">
        <v>1717</v>
      </c>
      <c r="M1717" s="77"/>
      <c r="N1717" s="72"/>
      <c r="O1717" s="79" t="s">
        <v>1647</v>
      </c>
      <c r="P1717" s="81">
        <v>42854.729791666665</v>
      </c>
      <c r="Q1717" s="79" t="s">
        <v>2700</v>
      </c>
      <c r="R1717" s="79"/>
      <c r="S1717" s="79"/>
      <c r="T1717" s="79"/>
      <c r="U1717" s="79"/>
      <c r="V1717" s="82" t="s">
        <v>5573</v>
      </c>
      <c r="W1717" s="81">
        <v>42854.729791666665</v>
      </c>
      <c r="X1717" s="82" t="s">
        <v>7257</v>
      </c>
      <c r="Y1717" s="79"/>
      <c r="Z1717" s="79"/>
      <c r="AA1717" s="83" t="s">
        <v>9304</v>
      </c>
      <c r="AB1717" s="79"/>
      <c r="AC1717" s="79" t="b">
        <v>0</v>
      </c>
      <c r="AD1717" s="79">
        <v>0</v>
      </c>
      <c r="AE1717" s="83" t="s">
        <v>9956</v>
      </c>
      <c r="AF1717" s="79" t="b">
        <v>0</v>
      </c>
      <c r="AG1717" s="79" t="s">
        <v>9963</v>
      </c>
      <c r="AH1717" s="79"/>
      <c r="AI1717" s="83" t="s">
        <v>9915</v>
      </c>
      <c r="AJ1717" s="79" t="b">
        <v>0</v>
      </c>
      <c r="AK1717" s="79">
        <v>0</v>
      </c>
      <c r="AL1717" s="83" t="s">
        <v>9915</v>
      </c>
      <c r="AM1717" s="79" t="s">
        <v>9991</v>
      </c>
      <c r="AN1717" s="79" t="b">
        <v>0</v>
      </c>
      <c r="AO1717" s="83" t="s">
        <v>9304</v>
      </c>
      <c r="AP1717" s="79" t="s">
        <v>179</v>
      </c>
      <c r="AQ1717" s="79">
        <v>0</v>
      </c>
      <c r="AR1717" s="79">
        <v>0</v>
      </c>
      <c r="AS1717" s="79"/>
      <c r="AT1717" s="79"/>
      <c r="AU1717" s="79"/>
      <c r="AV1717" s="79"/>
      <c r="AW1717" s="79"/>
      <c r="AX1717" s="79"/>
      <c r="AY1717" s="79"/>
      <c r="AZ1717" s="79"/>
      <c r="BA1717">
        <v>2</v>
      </c>
      <c r="BB1717">
        <v>0</v>
      </c>
      <c r="BC1717" s="79" t="str">
        <f>IF(Edges[[#This Row],[Sentiment]]=0,"NEUTRAL",IF(Edges[[#This Row],[Sentiment]]=1,"POSITIVE",IF(Edges[[#This Row],[Sentiment]]=-1,"NEGATIVE")))</f>
        <v>NEUTRAL</v>
      </c>
      <c r="BD1717" s="79" t="str">
        <f>IF(Edges[[#This Row],[Vertex 1]]=Edges[[#This Row],[Vertex 2]],"HIDE","SHOW")</f>
        <v>SHOW</v>
      </c>
      <c r="BE1717" s="78" t="str">
        <f>REPLACE(INDEX(GroupVertices[Group], MATCH(Edges[[#This Row],[Vertex 1]],GroupVertices[Vertex],0)),1,1,"")</f>
        <v>EUTRAL</v>
      </c>
      <c r="BF1717" s="78" t="str">
        <f>REPLACE(INDEX(GroupVertices[Group], MATCH(Edges[[#This Row],[Vertex 2]],GroupVertices[Vertex],0)),1,1,"")</f>
        <v>eneral</v>
      </c>
    </row>
    <row r="1718" spans="1:58" x14ac:dyDescent="0.25">
      <c r="A1718" s="64" t="s">
        <v>1292</v>
      </c>
      <c r="B1718" s="64" t="s">
        <v>1577</v>
      </c>
      <c r="C1718" s="65"/>
      <c r="D1718" s="66"/>
      <c r="E1718" s="67"/>
      <c r="F1718" s="68"/>
      <c r="G1718" s="65" t="str">
        <f>IF(Edges[[#This Row],[Vertex 1]]=Edges[[#This Row],[Vertex 2]],"HIDE","SHOW")</f>
        <v>SHOW</v>
      </c>
      <c r="H1718" s="69"/>
      <c r="I1718" s="70"/>
      <c r="J1718" s="70"/>
      <c r="K1718" s="34" t="s">
        <v>65</v>
      </c>
      <c r="L1718" s="77">
        <v>1718</v>
      </c>
      <c r="M1718" s="77"/>
      <c r="N1718" s="72"/>
      <c r="O1718" s="79" t="s">
        <v>1647</v>
      </c>
      <c r="P1718" s="81">
        <v>42854.77957175926</v>
      </c>
      <c r="Q1718" s="79" t="s">
        <v>2701</v>
      </c>
      <c r="R1718" s="79"/>
      <c r="S1718" s="79"/>
      <c r="T1718" s="79"/>
      <c r="U1718" s="79"/>
      <c r="V1718" s="82" t="s">
        <v>5573</v>
      </c>
      <c r="W1718" s="81">
        <v>42854.77957175926</v>
      </c>
      <c r="X1718" s="82" t="s">
        <v>7258</v>
      </c>
      <c r="Y1718" s="79"/>
      <c r="Z1718" s="79"/>
      <c r="AA1718" s="83" t="s">
        <v>9305</v>
      </c>
      <c r="AB1718" s="79"/>
      <c r="AC1718" s="79" t="b">
        <v>0</v>
      </c>
      <c r="AD1718" s="79">
        <v>0</v>
      </c>
      <c r="AE1718" s="83" t="s">
        <v>9956</v>
      </c>
      <c r="AF1718" s="79" t="b">
        <v>0</v>
      </c>
      <c r="AG1718" s="79" t="s">
        <v>9963</v>
      </c>
      <c r="AH1718" s="79"/>
      <c r="AI1718" s="83" t="s">
        <v>9915</v>
      </c>
      <c r="AJ1718" s="79" t="b">
        <v>0</v>
      </c>
      <c r="AK1718" s="79">
        <v>0</v>
      </c>
      <c r="AL1718" s="83" t="s">
        <v>9915</v>
      </c>
      <c r="AM1718" s="79" t="s">
        <v>9991</v>
      </c>
      <c r="AN1718" s="79" t="b">
        <v>0</v>
      </c>
      <c r="AO1718" s="83" t="s">
        <v>9305</v>
      </c>
      <c r="AP1718" s="79" t="s">
        <v>179</v>
      </c>
      <c r="AQ1718" s="79">
        <v>0</v>
      </c>
      <c r="AR1718" s="79">
        <v>0</v>
      </c>
      <c r="AS1718" s="79"/>
      <c r="AT1718" s="79"/>
      <c r="AU1718" s="79"/>
      <c r="AV1718" s="79"/>
      <c r="AW1718" s="79"/>
      <c r="AX1718" s="79"/>
      <c r="AY1718" s="79"/>
      <c r="AZ1718" s="79"/>
      <c r="BA1718">
        <v>2</v>
      </c>
      <c r="BB1718">
        <v>0</v>
      </c>
      <c r="BC1718" s="79" t="str">
        <f>IF(Edges[[#This Row],[Sentiment]]=0,"NEUTRAL",IF(Edges[[#This Row],[Sentiment]]=1,"POSITIVE",IF(Edges[[#This Row],[Sentiment]]=-1,"NEGATIVE")))</f>
        <v>NEUTRAL</v>
      </c>
      <c r="BD1718" s="79" t="str">
        <f>IF(Edges[[#This Row],[Vertex 1]]=Edges[[#This Row],[Vertex 2]],"HIDE","SHOW")</f>
        <v>SHOW</v>
      </c>
      <c r="BE1718" s="78" t="str">
        <f>REPLACE(INDEX(GroupVertices[Group], MATCH(Edges[[#This Row],[Vertex 1]],GroupVertices[Vertex],0)),1,1,"")</f>
        <v>EUTRAL</v>
      </c>
      <c r="BF1718" s="78" t="str">
        <f>REPLACE(INDEX(GroupVertices[Group], MATCH(Edges[[#This Row],[Vertex 2]],GroupVertices[Vertex],0)),1,1,"")</f>
        <v>eneral</v>
      </c>
    </row>
    <row r="1719" spans="1:58" hidden="1" x14ac:dyDescent="0.25">
      <c r="A1719" s="64" t="s">
        <v>1293</v>
      </c>
      <c r="B1719" s="64" t="s">
        <v>1293</v>
      </c>
      <c r="C1719" s="65"/>
      <c r="D1719" s="66"/>
      <c r="E1719" s="67"/>
      <c r="F1719" s="68"/>
      <c r="G1719" s="65" t="str">
        <f>IF(Edges[[#This Row],[Vertex 1]]=Edges[[#This Row],[Vertex 2]],"HIDE","SHOW")</f>
        <v>HIDE</v>
      </c>
      <c r="H1719" s="69"/>
      <c r="I1719" s="70"/>
      <c r="J1719" s="70"/>
      <c r="K1719" s="34"/>
      <c r="L1719" s="77"/>
      <c r="M1719" s="77"/>
      <c r="N1719" s="72"/>
      <c r="O1719" s="79" t="s">
        <v>179</v>
      </c>
      <c r="P1719" s="81">
        <v>42854.780092592591</v>
      </c>
      <c r="Q1719" s="79" t="s">
        <v>2702</v>
      </c>
      <c r="R1719" s="82" t="s">
        <v>3766</v>
      </c>
      <c r="S1719" s="79" t="s">
        <v>4051</v>
      </c>
      <c r="T1719" s="79"/>
      <c r="U1719" s="79"/>
      <c r="V1719" s="82" t="s">
        <v>5574</v>
      </c>
      <c r="W1719" s="81">
        <v>42854.780092592591</v>
      </c>
      <c r="X1719" s="82" t="s">
        <v>7259</v>
      </c>
      <c r="Y1719" s="79"/>
      <c r="Z1719" s="79"/>
      <c r="AA1719" s="83" t="s">
        <v>9306</v>
      </c>
      <c r="AB1719" s="79"/>
      <c r="AC1719" s="79" t="b">
        <v>0</v>
      </c>
      <c r="AD1719" s="79">
        <v>0</v>
      </c>
      <c r="AE1719" s="83" t="s">
        <v>9915</v>
      </c>
      <c r="AF1719" s="79" t="b">
        <v>0</v>
      </c>
      <c r="AG1719" s="79" t="s">
        <v>9963</v>
      </c>
      <c r="AH1719" s="79"/>
      <c r="AI1719" s="83" t="s">
        <v>9915</v>
      </c>
      <c r="AJ1719" s="79" t="b">
        <v>0</v>
      </c>
      <c r="AK1719" s="79">
        <v>0</v>
      </c>
      <c r="AL1719" s="83" t="s">
        <v>9915</v>
      </c>
      <c r="AM1719" s="79" t="s">
        <v>9990</v>
      </c>
      <c r="AN1719" s="79" t="b">
        <v>1</v>
      </c>
      <c r="AO1719" s="83" t="s">
        <v>9306</v>
      </c>
      <c r="AP1719" s="79" t="s">
        <v>179</v>
      </c>
      <c r="AQ1719" s="79">
        <v>0</v>
      </c>
      <c r="AR1719" s="79">
        <v>0</v>
      </c>
      <c r="AS1719" s="79"/>
      <c r="AT1719" s="79"/>
      <c r="AU1719" s="79"/>
      <c r="AV1719" s="79"/>
      <c r="AW1719" s="79"/>
      <c r="AX1719" s="79"/>
      <c r="AY1719" s="79"/>
      <c r="AZ1719" s="79"/>
      <c r="BA1719">
        <v>1</v>
      </c>
      <c r="BB1719">
        <v>0</v>
      </c>
      <c r="BC1719" s="79" t="str">
        <f>IF(Edges[[#This Row],[Sentiment]]=0,"NEUTRAL",IF(Edges[[#This Row],[Sentiment]]=1,"POSITIVE",IF(Edges[[#This Row],[Sentiment]]=-1,"NEGATIVE")))</f>
        <v>NEUTRAL</v>
      </c>
      <c r="BD1719" s="79" t="str">
        <f>IF(Edges[[#This Row],[Vertex 1]]=Edges[[#This Row],[Vertex 2]],"HIDE","SHOW")</f>
        <v>HIDE</v>
      </c>
      <c r="BE1719" s="124" t="e">
        <f>REPLACE(INDEX(GroupVertices[Group], MATCH(Edges[[#This Row],[Vertex 1]],GroupVertices[Vertex],0)),1,1,"")</f>
        <v>#N/A</v>
      </c>
      <c r="BF1719" s="124" t="e">
        <f>REPLACE(INDEX(GroupVertices[Group], MATCH(Edges[[#This Row],[Vertex 2]],GroupVertices[Vertex],0)),1,1,"")</f>
        <v>#N/A</v>
      </c>
    </row>
    <row r="1720" spans="1:58" x14ac:dyDescent="0.25">
      <c r="A1720" s="64" t="s">
        <v>1294</v>
      </c>
      <c r="B1720" s="64" t="s">
        <v>1534</v>
      </c>
      <c r="C1720" s="65"/>
      <c r="D1720" s="66"/>
      <c r="E1720" s="67"/>
      <c r="F1720" s="68"/>
      <c r="G1720" s="65" t="str">
        <f>IF(Edges[[#This Row],[Vertex 1]]=Edges[[#This Row],[Vertex 2]],"HIDE","SHOW")</f>
        <v>SHOW</v>
      </c>
      <c r="H1720" s="69"/>
      <c r="I1720" s="70"/>
      <c r="J1720" s="70"/>
      <c r="K1720" s="34" t="s">
        <v>65</v>
      </c>
      <c r="L1720" s="77">
        <v>1720</v>
      </c>
      <c r="M1720" s="77"/>
      <c r="N1720" s="72"/>
      <c r="O1720" s="79" t="s">
        <v>1646</v>
      </c>
      <c r="P1720" s="81">
        <v>42854.789803240739</v>
      </c>
      <c r="Q1720" s="79" t="s">
        <v>2690</v>
      </c>
      <c r="R1720" s="82" t="s">
        <v>3763</v>
      </c>
      <c r="S1720" s="79" t="s">
        <v>4094</v>
      </c>
      <c r="T1720" s="79"/>
      <c r="U1720" s="79"/>
      <c r="V1720" s="82" t="s">
        <v>5575</v>
      </c>
      <c r="W1720" s="81">
        <v>42854.789803240739</v>
      </c>
      <c r="X1720" s="82" t="s">
        <v>7260</v>
      </c>
      <c r="Y1720" s="79"/>
      <c r="Z1720" s="79"/>
      <c r="AA1720" s="83" t="s">
        <v>9307</v>
      </c>
      <c r="AB1720" s="79"/>
      <c r="AC1720" s="79" t="b">
        <v>0</v>
      </c>
      <c r="AD1720" s="79">
        <v>0</v>
      </c>
      <c r="AE1720" s="83" t="s">
        <v>9915</v>
      </c>
      <c r="AF1720" s="79" t="b">
        <v>0</v>
      </c>
      <c r="AG1720" s="79" t="s">
        <v>9964</v>
      </c>
      <c r="AH1720" s="79"/>
      <c r="AI1720" s="83" t="s">
        <v>9915</v>
      </c>
      <c r="AJ1720" s="79" t="b">
        <v>0</v>
      </c>
      <c r="AK1720" s="79">
        <v>14</v>
      </c>
      <c r="AL1720" s="83" t="s">
        <v>9847</v>
      </c>
      <c r="AM1720" s="79" t="s">
        <v>9991</v>
      </c>
      <c r="AN1720" s="79" t="b">
        <v>0</v>
      </c>
      <c r="AO1720" s="83" t="s">
        <v>9847</v>
      </c>
      <c r="AP1720" s="79" t="s">
        <v>179</v>
      </c>
      <c r="AQ1720" s="79">
        <v>0</v>
      </c>
      <c r="AR1720" s="79">
        <v>0</v>
      </c>
      <c r="AS1720" s="79"/>
      <c r="AT1720" s="79"/>
      <c r="AU1720" s="79"/>
      <c r="AV1720" s="79"/>
      <c r="AW1720" s="79"/>
      <c r="AX1720" s="79"/>
      <c r="AY1720" s="79"/>
      <c r="AZ1720" s="79"/>
      <c r="BA1720">
        <v>1</v>
      </c>
      <c r="BB1720">
        <v>0</v>
      </c>
      <c r="BC1720" s="79" t="str">
        <f>IF(Edges[[#This Row],[Sentiment]]=0,"NEUTRAL",IF(Edges[[#This Row],[Sentiment]]=1,"POSITIVE",IF(Edges[[#This Row],[Sentiment]]=-1,"NEGATIVE")))</f>
        <v>NEUTRAL</v>
      </c>
      <c r="BD1720" s="79" t="str">
        <f>IF(Edges[[#This Row],[Vertex 1]]=Edges[[#This Row],[Vertex 2]],"HIDE","SHOW")</f>
        <v>SHOW</v>
      </c>
      <c r="BE1720" s="78" t="str">
        <f>REPLACE(INDEX(GroupVertices[Group], MATCH(Edges[[#This Row],[Vertex 1]],GroupVertices[Vertex],0)),1,1,"")</f>
        <v>EUTRAL</v>
      </c>
      <c r="BF1720" s="78" t="str">
        <f>REPLACE(INDEX(GroupVertices[Group], MATCH(Edges[[#This Row],[Vertex 2]],GroupVertices[Vertex],0)),1,1,"")</f>
        <v>EUTRAL</v>
      </c>
    </row>
    <row r="1721" spans="1:58" x14ac:dyDescent="0.25">
      <c r="A1721" s="64" t="s">
        <v>1295</v>
      </c>
      <c r="B1721" s="64" t="s">
        <v>1637</v>
      </c>
      <c r="C1721" s="65"/>
      <c r="D1721" s="66"/>
      <c r="E1721" s="67"/>
      <c r="F1721" s="68"/>
      <c r="G1721" s="65" t="str">
        <f>IF(Edges[[#This Row],[Vertex 1]]=Edges[[#This Row],[Vertex 2]],"HIDE","SHOW")</f>
        <v>SHOW</v>
      </c>
      <c r="H1721" s="69"/>
      <c r="I1721" s="70"/>
      <c r="J1721" s="70"/>
      <c r="K1721" s="34" t="s">
        <v>65</v>
      </c>
      <c r="L1721" s="77">
        <v>1721</v>
      </c>
      <c r="M1721" s="77"/>
      <c r="N1721" s="72"/>
      <c r="O1721" s="79" t="s">
        <v>1646</v>
      </c>
      <c r="P1721" s="81">
        <v>42854.799421296295</v>
      </c>
      <c r="Q1721" s="79" t="s">
        <v>2703</v>
      </c>
      <c r="R1721" s="82" t="s">
        <v>3532</v>
      </c>
      <c r="S1721" s="79" t="s">
        <v>4140</v>
      </c>
      <c r="T1721" s="79"/>
      <c r="U1721" s="79"/>
      <c r="V1721" s="82" t="s">
        <v>5576</v>
      </c>
      <c r="W1721" s="81">
        <v>42854.799421296295</v>
      </c>
      <c r="X1721" s="82" t="s">
        <v>7261</v>
      </c>
      <c r="Y1721" s="79"/>
      <c r="Z1721" s="79"/>
      <c r="AA1721" s="83" t="s">
        <v>9308</v>
      </c>
      <c r="AB1721" s="79"/>
      <c r="AC1721" s="79" t="b">
        <v>0</v>
      </c>
      <c r="AD1721" s="79">
        <v>0</v>
      </c>
      <c r="AE1721" s="83" t="s">
        <v>9915</v>
      </c>
      <c r="AF1721" s="79" t="b">
        <v>0</v>
      </c>
      <c r="AG1721" s="79" t="s">
        <v>9963</v>
      </c>
      <c r="AH1721" s="79"/>
      <c r="AI1721" s="83" t="s">
        <v>9915</v>
      </c>
      <c r="AJ1721" s="79" t="b">
        <v>0</v>
      </c>
      <c r="AK1721" s="79">
        <v>0</v>
      </c>
      <c r="AL1721" s="83" t="s">
        <v>9915</v>
      </c>
      <c r="AM1721" s="79" t="s">
        <v>9990</v>
      </c>
      <c r="AN1721" s="79" t="b">
        <v>0</v>
      </c>
      <c r="AO1721" s="83" t="s">
        <v>9308</v>
      </c>
      <c r="AP1721" s="79" t="s">
        <v>179</v>
      </c>
      <c r="AQ1721" s="79">
        <v>0</v>
      </c>
      <c r="AR1721" s="79">
        <v>0</v>
      </c>
      <c r="AS1721" s="79"/>
      <c r="AT1721" s="79"/>
      <c r="AU1721" s="79"/>
      <c r="AV1721" s="79"/>
      <c r="AW1721" s="79"/>
      <c r="AX1721" s="79"/>
      <c r="AY1721" s="79"/>
      <c r="AZ1721" s="79"/>
      <c r="BA1721">
        <v>1</v>
      </c>
      <c r="BB1721">
        <v>0</v>
      </c>
      <c r="BC1721" s="79" t="str">
        <f>IF(Edges[[#This Row],[Sentiment]]=0,"NEUTRAL",IF(Edges[[#This Row],[Sentiment]]=1,"POSITIVE",IF(Edges[[#This Row],[Sentiment]]=-1,"NEGATIVE")))</f>
        <v>NEUTRAL</v>
      </c>
      <c r="BD1721" s="79" t="str">
        <f>IF(Edges[[#This Row],[Vertex 1]]=Edges[[#This Row],[Vertex 2]],"HIDE","SHOW")</f>
        <v>SHOW</v>
      </c>
      <c r="BE1721" s="78" t="str">
        <f>REPLACE(INDEX(GroupVertices[Group], MATCH(Edges[[#This Row],[Vertex 1]],GroupVertices[Vertex],0)),1,1,"")</f>
        <v>EUTRAL</v>
      </c>
      <c r="BF1721" s="78" t="str">
        <f>REPLACE(INDEX(GroupVertices[Group], MATCH(Edges[[#This Row],[Vertex 2]],GroupVertices[Vertex],0)),1,1,"")</f>
        <v>eneral</v>
      </c>
    </row>
    <row r="1722" spans="1:58" x14ac:dyDescent="0.25">
      <c r="A1722" s="64" t="s">
        <v>1296</v>
      </c>
      <c r="B1722" s="64" t="s">
        <v>1478</v>
      </c>
      <c r="C1722" s="65"/>
      <c r="D1722" s="66"/>
      <c r="E1722" s="67"/>
      <c r="F1722" s="68"/>
      <c r="G1722" s="65" t="str">
        <f>IF(Edges[[#This Row],[Vertex 1]]=Edges[[#This Row],[Vertex 2]],"HIDE","SHOW")</f>
        <v>SHOW</v>
      </c>
      <c r="H1722" s="69"/>
      <c r="I1722" s="70"/>
      <c r="J1722" s="70"/>
      <c r="K1722" s="34" t="s">
        <v>65</v>
      </c>
      <c r="L1722" s="77">
        <v>1722</v>
      </c>
      <c r="M1722" s="77"/>
      <c r="N1722" s="72"/>
      <c r="O1722" s="79" t="s">
        <v>1646</v>
      </c>
      <c r="P1722" s="81">
        <v>42854.818530092591</v>
      </c>
      <c r="Q1722" s="79" t="s">
        <v>2467</v>
      </c>
      <c r="R1722" s="82" t="s">
        <v>3641</v>
      </c>
      <c r="S1722" s="79" t="s">
        <v>4017</v>
      </c>
      <c r="T1722" s="79"/>
      <c r="U1722" s="79"/>
      <c r="V1722" s="82" t="s">
        <v>5577</v>
      </c>
      <c r="W1722" s="81">
        <v>42854.818530092591</v>
      </c>
      <c r="X1722" s="82" t="s">
        <v>7262</v>
      </c>
      <c r="Y1722" s="79"/>
      <c r="Z1722" s="79"/>
      <c r="AA1722" s="83" t="s">
        <v>9309</v>
      </c>
      <c r="AB1722" s="79"/>
      <c r="AC1722" s="79" t="b">
        <v>0</v>
      </c>
      <c r="AD1722" s="79">
        <v>0</v>
      </c>
      <c r="AE1722" s="83" t="s">
        <v>9915</v>
      </c>
      <c r="AF1722" s="79" t="b">
        <v>0</v>
      </c>
      <c r="AG1722" s="79" t="s">
        <v>9964</v>
      </c>
      <c r="AH1722" s="79"/>
      <c r="AI1722" s="83" t="s">
        <v>9915</v>
      </c>
      <c r="AJ1722" s="79" t="b">
        <v>0</v>
      </c>
      <c r="AK1722" s="79">
        <v>7</v>
      </c>
      <c r="AL1722" s="83" t="s">
        <v>9686</v>
      </c>
      <c r="AM1722" s="79" t="s">
        <v>9991</v>
      </c>
      <c r="AN1722" s="79" t="b">
        <v>0</v>
      </c>
      <c r="AO1722" s="83" t="s">
        <v>9686</v>
      </c>
      <c r="AP1722" s="79" t="s">
        <v>179</v>
      </c>
      <c r="AQ1722" s="79">
        <v>0</v>
      </c>
      <c r="AR1722" s="79">
        <v>0</v>
      </c>
      <c r="AS1722" s="79"/>
      <c r="AT1722" s="79"/>
      <c r="AU1722" s="79"/>
      <c r="AV1722" s="79"/>
      <c r="AW1722" s="79"/>
      <c r="AX1722" s="79"/>
      <c r="AY1722" s="79"/>
      <c r="AZ1722" s="79"/>
      <c r="BA1722">
        <v>1</v>
      </c>
      <c r="BB1722">
        <v>0</v>
      </c>
      <c r="BC1722" s="79" t="str">
        <f>IF(Edges[[#This Row],[Sentiment]]=0,"NEUTRAL",IF(Edges[[#This Row],[Sentiment]]=1,"POSITIVE",IF(Edges[[#This Row],[Sentiment]]=-1,"NEGATIVE")))</f>
        <v>NEUTRAL</v>
      </c>
      <c r="BD1722" s="79" t="str">
        <f>IF(Edges[[#This Row],[Vertex 1]]=Edges[[#This Row],[Vertex 2]],"HIDE","SHOW")</f>
        <v>SHOW</v>
      </c>
      <c r="BE1722" s="78" t="str">
        <f>REPLACE(INDEX(GroupVertices[Group], MATCH(Edges[[#This Row],[Vertex 1]],GroupVertices[Vertex],0)),1,1,"")</f>
        <v>EUTRAL</v>
      </c>
      <c r="BF1722" s="78" t="str">
        <f>REPLACE(INDEX(GroupVertices[Group], MATCH(Edges[[#This Row],[Vertex 2]],GroupVertices[Vertex],0)),1,1,"")</f>
        <v>EUTRAL</v>
      </c>
    </row>
    <row r="1723" spans="1:58" hidden="1" x14ac:dyDescent="0.25">
      <c r="A1723" s="64" t="s">
        <v>1297</v>
      </c>
      <c r="B1723" s="64" t="s">
        <v>1297</v>
      </c>
      <c r="C1723" s="65"/>
      <c r="D1723" s="66"/>
      <c r="E1723" s="67"/>
      <c r="F1723" s="68"/>
      <c r="G1723" s="65" t="str">
        <f>IF(Edges[[#This Row],[Vertex 1]]=Edges[[#This Row],[Vertex 2]],"HIDE","SHOW")</f>
        <v>HIDE</v>
      </c>
      <c r="H1723" s="69"/>
      <c r="I1723" s="70"/>
      <c r="J1723" s="70"/>
      <c r="K1723" s="34"/>
      <c r="L1723" s="77"/>
      <c r="M1723" s="77"/>
      <c r="N1723" s="72"/>
      <c r="O1723" s="79" t="s">
        <v>179</v>
      </c>
      <c r="P1723" s="81">
        <v>42854.820023148146</v>
      </c>
      <c r="Q1723" s="79" t="s">
        <v>2704</v>
      </c>
      <c r="R1723" s="79"/>
      <c r="S1723" s="79"/>
      <c r="T1723" s="79" t="s">
        <v>4422</v>
      </c>
      <c r="U1723" s="79"/>
      <c r="V1723" s="82" t="s">
        <v>4787</v>
      </c>
      <c r="W1723" s="81">
        <v>42854.820023148146</v>
      </c>
      <c r="X1723" s="82" t="s">
        <v>7263</v>
      </c>
      <c r="Y1723" s="79"/>
      <c r="Z1723" s="79"/>
      <c r="AA1723" s="83" t="s">
        <v>9310</v>
      </c>
      <c r="AB1723" s="79"/>
      <c r="AC1723" s="79" t="b">
        <v>0</v>
      </c>
      <c r="AD1723" s="79">
        <v>5</v>
      </c>
      <c r="AE1723" s="83" t="s">
        <v>9915</v>
      </c>
      <c r="AF1723" s="79" t="b">
        <v>0</v>
      </c>
      <c r="AG1723" s="79" t="s">
        <v>9963</v>
      </c>
      <c r="AH1723" s="79"/>
      <c r="AI1723" s="83" t="s">
        <v>9915</v>
      </c>
      <c r="AJ1723" s="79" t="b">
        <v>0</v>
      </c>
      <c r="AK1723" s="79">
        <v>1</v>
      </c>
      <c r="AL1723" s="83" t="s">
        <v>9915</v>
      </c>
      <c r="AM1723" s="79" t="s">
        <v>9994</v>
      </c>
      <c r="AN1723" s="79" t="b">
        <v>0</v>
      </c>
      <c r="AO1723" s="83" t="s">
        <v>9310</v>
      </c>
      <c r="AP1723" s="79" t="s">
        <v>179</v>
      </c>
      <c r="AQ1723" s="79">
        <v>0</v>
      </c>
      <c r="AR1723" s="79">
        <v>0</v>
      </c>
      <c r="AS1723" s="79"/>
      <c r="AT1723" s="79"/>
      <c r="AU1723" s="79"/>
      <c r="AV1723" s="79"/>
      <c r="AW1723" s="79"/>
      <c r="AX1723" s="79"/>
      <c r="AY1723" s="79"/>
      <c r="AZ1723" s="79"/>
      <c r="BA1723">
        <v>1</v>
      </c>
      <c r="BB1723">
        <v>0</v>
      </c>
      <c r="BC1723" s="79" t="str">
        <f>IF(Edges[[#This Row],[Sentiment]]=0,"NEUTRAL",IF(Edges[[#This Row],[Sentiment]]=1,"POSITIVE",IF(Edges[[#This Row],[Sentiment]]=-1,"NEGATIVE")))</f>
        <v>NEUTRAL</v>
      </c>
      <c r="BD1723" s="79" t="str">
        <f>IF(Edges[[#This Row],[Vertex 1]]=Edges[[#This Row],[Vertex 2]],"HIDE","SHOW")</f>
        <v>HIDE</v>
      </c>
      <c r="BE1723" s="124" t="e">
        <f>REPLACE(INDEX(GroupVertices[Group], MATCH(Edges[[#This Row],[Vertex 1]],GroupVertices[Vertex],0)),1,1,"")</f>
        <v>#N/A</v>
      </c>
      <c r="BF1723" s="124" t="e">
        <f>REPLACE(INDEX(GroupVertices[Group], MATCH(Edges[[#This Row],[Vertex 2]],GroupVertices[Vertex],0)),1,1,"")</f>
        <v>#N/A</v>
      </c>
    </row>
    <row r="1724" spans="1:58" hidden="1" x14ac:dyDescent="0.25">
      <c r="A1724" s="64" t="s">
        <v>1298</v>
      </c>
      <c r="B1724" s="64" t="s">
        <v>1298</v>
      </c>
      <c r="C1724" s="65"/>
      <c r="D1724" s="66"/>
      <c r="E1724" s="67"/>
      <c r="F1724" s="68"/>
      <c r="G1724" s="65" t="str">
        <f>IF(Edges[[#This Row],[Vertex 1]]=Edges[[#This Row],[Vertex 2]],"HIDE","SHOW")</f>
        <v>HIDE</v>
      </c>
      <c r="H1724" s="69"/>
      <c r="I1724" s="70"/>
      <c r="J1724" s="70"/>
      <c r="K1724" s="34"/>
      <c r="L1724" s="77"/>
      <c r="M1724" s="77"/>
      <c r="N1724" s="72"/>
      <c r="O1724" s="79" t="s">
        <v>179</v>
      </c>
      <c r="P1724" s="81">
        <v>42853.368252314816</v>
      </c>
      <c r="Q1724" s="79" t="s">
        <v>2705</v>
      </c>
      <c r="R1724" s="82" t="s">
        <v>3767</v>
      </c>
      <c r="S1724" s="79" t="s">
        <v>4056</v>
      </c>
      <c r="T1724" s="79"/>
      <c r="U1724" s="79"/>
      <c r="V1724" s="82" t="s">
        <v>5578</v>
      </c>
      <c r="W1724" s="81">
        <v>42853.368252314816</v>
      </c>
      <c r="X1724" s="82" t="s">
        <v>7264</v>
      </c>
      <c r="Y1724" s="79"/>
      <c r="Z1724" s="79"/>
      <c r="AA1724" s="83" t="s">
        <v>9311</v>
      </c>
      <c r="AB1724" s="79"/>
      <c r="AC1724" s="79" t="b">
        <v>0</v>
      </c>
      <c r="AD1724" s="79">
        <v>2</v>
      </c>
      <c r="AE1724" s="83" t="s">
        <v>9915</v>
      </c>
      <c r="AF1724" s="79" t="b">
        <v>0</v>
      </c>
      <c r="AG1724" s="79" t="s">
        <v>9963</v>
      </c>
      <c r="AH1724" s="79"/>
      <c r="AI1724" s="83" t="s">
        <v>9915</v>
      </c>
      <c r="AJ1724" s="79" t="b">
        <v>0</v>
      </c>
      <c r="AK1724" s="79">
        <v>2</v>
      </c>
      <c r="AL1724" s="83" t="s">
        <v>9915</v>
      </c>
      <c r="AM1724" s="79" t="s">
        <v>10000</v>
      </c>
      <c r="AN1724" s="79" t="b">
        <v>0</v>
      </c>
      <c r="AO1724" s="83" t="s">
        <v>9311</v>
      </c>
      <c r="AP1724" s="79" t="s">
        <v>179</v>
      </c>
      <c r="AQ1724" s="79">
        <v>0</v>
      </c>
      <c r="AR1724" s="79">
        <v>0</v>
      </c>
      <c r="AS1724" s="79"/>
      <c r="AT1724" s="79"/>
      <c r="AU1724" s="79"/>
      <c r="AV1724" s="79"/>
      <c r="AW1724" s="79"/>
      <c r="AX1724" s="79"/>
      <c r="AY1724" s="79"/>
      <c r="AZ1724" s="79"/>
      <c r="BA1724">
        <v>2</v>
      </c>
      <c r="BB1724">
        <v>0</v>
      </c>
      <c r="BC1724" s="79" t="str">
        <f>IF(Edges[[#This Row],[Sentiment]]=0,"NEUTRAL",IF(Edges[[#This Row],[Sentiment]]=1,"POSITIVE",IF(Edges[[#This Row],[Sentiment]]=-1,"NEGATIVE")))</f>
        <v>NEUTRAL</v>
      </c>
      <c r="BD1724" s="79" t="str">
        <f>IF(Edges[[#This Row],[Vertex 1]]=Edges[[#This Row],[Vertex 2]],"HIDE","SHOW")</f>
        <v>HIDE</v>
      </c>
      <c r="BE1724" s="124" t="str">
        <f>REPLACE(INDEX(GroupVertices[Group], MATCH(Edges[[#This Row],[Vertex 1]],GroupVertices[Vertex],0)),1,1,"")</f>
        <v>EUTRAL</v>
      </c>
      <c r="BF1724" s="124" t="str">
        <f>REPLACE(INDEX(GroupVertices[Group], MATCH(Edges[[#This Row],[Vertex 2]],GroupVertices[Vertex],0)),1,1,"")</f>
        <v>EUTRAL</v>
      </c>
    </row>
    <row r="1725" spans="1:58" hidden="1" x14ac:dyDescent="0.25">
      <c r="A1725" s="64" t="s">
        <v>1298</v>
      </c>
      <c r="B1725" s="64" t="s">
        <v>1298</v>
      </c>
      <c r="C1725" s="65"/>
      <c r="D1725" s="66"/>
      <c r="E1725" s="67"/>
      <c r="F1725" s="68"/>
      <c r="G1725" s="65" t="str">
        <f>IF(Edges[[#This Row],[Vertex 1]]=Edges[[#This Row],[Vertex 2]],"HIDE","SHOW")</f>
        <v>HIDE</v>
      </c>
      <c r="H1725" s="69"/>
      <c r="I1725" s="70"/>
      <c r="J1725" s="70"/>
      <c r="K1725" s="34"/>
      <c r="L1725" s="77"/>
      <c r="M1725" s="77"/>
      <c r="N1725" s="72"/>
      <c r="O1725" s="79" t="s">
        <v>179</v>
      </c>
      <c r="P1725" s="81">
        <v>42853.412581018521</v>
      </c>
      <c r="Q1725" s="79" t="s">
        <v>2706</v>
      </c>
      <c r="R1725" s="82" t="s">
        <v>3768</v>
      </c>
      <c r="S1725" s="79" t="s">
        <v>4056</v>
      </c>
      <c r="T1725" s="79"/>
      <c r="U1725" s="79"/>
      <c r="V1725" s="82" t="s">
        <v>5578</v>
      </c>
      <c r="W1725" s="81">
        <v>42853.412581018521</v>
      </c>
      <c r="X1725" s="82" t="s">
        <v>7265</v>
      </c>
      <c r="Y1725" s="79"/>
      <c r="Z1725" s="79"/>
      <c r="AA1725" s="83" t="s">
        <v>9312</v>
      </c>
      <c r="AB1725" s="79"/>
      <c r="AC1725" s="79" t="b">
        <v>0</v>
      </c>
      <c r="AD1725" s="79">
        <v>4</v>
      </c>
      <c r="AE1725" s="83" t="s">
        <v>9915</v>
      </c>
      <c r="AF1725" s="79" t="b">
        <v>0</v>
      </c>
      <c r="AG1725" s="79" t="s">
        <v>9963</v>
      </c>
      <c r="AH1725" s="79"/>
      <c r="AI1725" s="83" t="s">
        <v>9915</v>
      </c>
      <c r="AJ1725" s="79" t="b">
        <v>0</v>
      </c>
      <c r="AK1725" s="79">
        <v>2</v>
      </c>
      <c r="AL1725" s="83" t="s">
        <v>9915</v>
      </c>
      <c r="AM1725" s="79" t="s">
        <v>10000</v>
      </c>
      <c r="AN1725" s="79" t="b">
        <v>0</v>
      </c>
      <c r="AO1725" s="83" t="s">
        <v>9312</v>
      </c>
      <c r="AP1725" s="79" t="s">
        <v>179</v>
      </c>
      <c r="AQ1725" s="79">
        <v>0</v>
      </c>
      <c r="AR1725" s="79">
        <v>0</v>
      </c>
      <c r="AS1725" s="79"/>
      <c r="AT1725" s="79"/>
      <c r="AU1725" s="79"/>
      <c r="AV1725" s="79"/>
      <c r="AW1725" s="79"/>
      <c r="AX1725" s="79"/>
      <c r="AY1725" s="79"/>
      <c r="AZ1725" s="79"/>
      <c r="BA1725">
        <v>2</v>
      </c>
      <c r="BB1725">
        <v>0</v>
      </c>
      <c r="BC1725" s="79" t="str">
        <f>IF(Edges[[#This Row],[Sentiment]]=0,"NEUTRAL",IF(Edges[[#This Row],[Sentiment]]=1,"POSITIVE",IF(Edges[[#This Row],[Sentiment]]=-1,"NEGATIVE")))</f>
        <v>NEUTRAL</v>
      </c>
      <c r="BD1725" s="79" t="str">
        <f>IF(Edges[[#This Row],[Vertex 1]]=Edges[[#This Row],[Vertex 2]],"HIDE","SHOW")</f>
        <v>HIDE</v>
      </c>
      <c r="BE1725" s="124" t="str">
        <f>REPLACE(INDEX(GroupVertices[Group], MATCH(Edges[[#This Row],[Vertex 1]],GroupVertices[Vertex],0)),1,1,"")</f>
        <v>EUTRAL</v>
      </c>
      <c r="BF1725" s="124" t="str">
        <f>REPLACE(INDEX(GroupVertices[Group], MATCH(Edges[[#This Row],[Vertex 2]],GroupVertices[Vertex],0)),1,1,"")</f>
        <v>EUTRAL</v>
      </c>
    </row>
    <row r="1726" spans="1:58" x14ac:dyDescent="0.25">
      <c r="A1726" s="64" t="s">
        <v>1299</v>
      </c>
      <c r="B1726" s="64" t="s">
        <v>1298</v>
      </c>
      <c r="C1726" s="65"/>
      <c r="D1726" s="66"/>
      <c r="E1726" s="67"/>
      <c r="F1726" s="68"/>
      <c r="G1726" s="65" t="str">
        <f>IF(Edges[[#This Row],[Vertex 1]]=Edges[[#This Row],[Vertex 2]],"HIDE","SHOW")</f>
        <v>SHOW</v>
      </c>
      <c r="H1726" s="69"/>
      <c r="I1726" s="70"/>
      <c r="J1726" s="70"/>
      <c r="K1726" s="34" t="s">
        <v>65</v>
      </c>
      <c r="L1726" s="77">
        <v>1726</v>
      </c>
      <c r="M1726" s="77"/>
      <c r="N1726" s="72"/>
      <c r="O1726" s="79" t="s">
        <v>1646</v>
      </c>
      <c r="P1726" s="81">
        <v>42853.501712962963</v>
      </c>
      <c r="Q1726" s="79" t="s">
        <v>2707</v>
      </c>
      <c r="R1726" s="82" t="s">
        <v>3767</v>
      </c>
      <c r="S1726" s="79" t="s">
        <v>4056</v>
      </c>
      <c r="T1726" s="79"/>
      <c r="U1726" s="79"/>
      <c r="V1726" s="82" t="s">
        <v>5579</v>
      </c>
      <c r="W1726" s="81">
        <v>42853.501712962963</v>
      </c>
      <c r="X1726" s="82" t="s">
        <v>7266</v>
      </c>
      <c r="Y1726" s="79"/>
      <c r="Z1726" s="79"/>
      <c r="AA1726" s="83" t="s">
        <v>9313</v>
      </c>
      <c r="AB1726" s="79"/>
      <c r="AC1726" s="79" t="b">
        <v>0</v>
      </c>
      <c r="AD1726" s="79">
        <v>0</v>
      </c>
      <c r="AE1726" s="83" t="s">
        <v>9915</v>
      </c>
      <c r="AF1726" s="79" t="b">
        <v>0</v>
      </c>
      <c r="AG1726" s="79" t="s">
        <v>9963</v>
      </c>
      <c r="AH1726" s="79"/>
      <c r="AI1726" s="83" t="s">
        <v>9915</v>
      </c>
      <c r="AJ1726" s="79" t="b">
        <v>0</v>
      </c>
      <c r="AK1726" s="79">
        <v>2</v>
      </c>
      <c r="AL1726" s="83" t="s">
        <v>9311</v>
      </c>
      <c r="AM1726" s="79" t="s">
        <v>9990</v>
      </c>
      <c r="AN1726" s="79" t="b">
        <v>0</v>
      </c>
      <c r="AO1726" s="83" t="s">
        <v>9311</v>
      </c>
      <c r="AP1726" s="79" t="s">
        <v>179</v>
      </c>
      <c r="AQ1726" s="79">
        <v>0</v>
      </c>
      <c r="AR1726" s="79">
        <v>0</v>
      </c>
      <c r="AS1726" s="79"/>
      <c r="AT1726" s="79"/>
      <c r="AU1726" s="79"/>
      <c r="AV1726" s="79"/>
      <c r="AW1726" s="79"/>
      <c r="AX1726" s="79"/>
      <c r="AY1726" s="79"/>
      <c r="AZ1726" s="79"/>
      <c r="BA1726">
        <v>2</v>
      </c>
      <c r="BB1726">
        <v>0</v>
      </c>
      <c r="BC1726" s="79" t="str">
        <f>IF(Edges[[#This Row],[Sentiment]]=0,"NEUTRAL",IF(Edges[[#This Row],[Sentiment]]=1,"POSITIVE",IF(Edges[[#This Row],[Sentiment]]=-1,"NEGATIVE")))</f>
        <v>NEUTRAL</v>
      </c>
      <c r="BD1726" s="79" t="str">
        <f>IF(Edges[[#This Row],[Vertex 1]]=Edges[[#This Row],[Vertex 2]],"HIDE","SHOW")</f>
        <v>SHOW</v>
      </c>
      <c r="BE1726" s="78" t="str">
        <f>REPLACE(INDEX(GroupVertices[Group], MATCH(Edges[[#This Row],[Vertex 1]],GroupVertices[Vertex],0)),1,1,"")</f>
        <v>EUTRAL</v>
      </c>
      <c r="BF1726" s="78" t="str">
        <f>REPLACE(INDEX(GroupVertices[Group], MATCH(Edges[[#This Row],[Vertex 2]],GroupVertices[Vertex],0)),1,1,"")</f>
        <v>EUTRAL</v>
      </c>
    </row>
    <row r="1727" spans="1:58" x14ac:dyDescent="0.25">
      <c r="A1727" s="64" t="s">
        <v>1299</v>
      </c>
      <c r="B1727" s="64" t="s">
        <v>1298</v>
      </c>
      <c r="C1727" s="65"/>
      <c r="D1727" s="66"/>
      <c r="E1727" s="67"/>
      <c r="F1727" s="68"/>
      <c r="G1727" s="65" t="str">
        <f>IF(Edges[[#This Row],[Vertex 1]]=Edges[[#This Row],[Vertex 2]],"HIDE","SHOW")</f>
        <v>SHOW</v>
      </c>
      <c r="H1727" s="69"/>
      <c r="I1727" s="70"/>
      <c r="J1727" s="70"/>
      <c r="K1727" s="34" t="s">
        <v>65</v>
      </c>
      <c r="L1727" s="77">
        <v>1727</v>
      </c>
      <c r="M1727" s="77"/>
      <c r="N1727" s="72"/>
      <c r="O1727" s="79" t="s">
        <v>1646</v>
      </c>
      <c r="P1727" s="81">
        <v>42853.501747685186</v>
      </c>
      <c r="Q1727" s="79" t="s">
        <v>2708</v>
      </c>
      <c r="R1727" s="82" t="s">
        <v>3768</v>
      </c>
      <c r="S1727" s="79" t="s">
        <v>4056</v>
      </c>
      <c r="T1727" s="79"/>
      <c r="U1727" s="79"/>
      <c r="V1727" s="82" t="s">
        <v>5579</v>
      </c>
      <c r="W1727" s="81">
        <v>42853.501747685186</v>
      </c>
      <c r="X1727" s="82" t="s">
        <v>7267</v>
      </c>
      <c r="Y1727" s="79"/>
      <c r="Z1727" s="79"/>
      <c r="AA1727" s="83" t="s">
        <v>9314</v>
      </c>
      <c r="AB1727" s="79"/>
      <c r="AC1727" s="79" t="b">
        <v>0</v>
      </c>
      <c r="AD1727" s="79">
        <v>0</v>
      </c>
      <c r="AE1727" s="83" t="s">
        <v>9915</v>
      </c>
      <c r="AF1727" s="79" t="b">
        <v>0</v>
      </c>
      <c r="AG1727" s="79" t="s">
        <v>9963</v>
      </c>
      <c r="AH1727" s="79"/>
      <c r="AI1727" s="83" t="s">
        <v>9915</v>
      </c>
      <c r="AJ1727" s="79" t="b">
        <v>0</v>
      </c>
      <c r="AK1727" s="79">
        <v>2</v>
      </c>
      <c r="AL1727" s="83" t="s">
        <v>9312</v>
      </c>
      <c r="AM1727" s="79" t="s">
        <v>9990</v>
      </c>
      <c r="AN1727" s="79" t="b">
        <v>0</v>
      </c>
      <c r="AO1727" s="83" t="s">
        <v>9312</v>
      </c>
      <c r="AP1727" s="79" t="s">
        <v>179</v>
      </c>
      <c r="AQ1727" s="79">
        <v>0</v>
      </c>
      <c r="AR1727" s="79">
        <v>0</v>
      </c>
      <c r="AS1727" s="79"/>
      <c r="AT1727" s="79"/>
      <c r="AU1727" s="79"/>
      <c r="AV1727" s="79"/>
      <c r="AW1727" s="79"/>
      <c r="AX1727" s="79"/>
      <c r="AY1727" s="79"/>
      <c r="AZ1727" s="79"/>
      <c r="BA1727">
        <v>2</v>
      </c>
      <c r="BB1727">
        <v>0</v>
      </c>
      <c r="BC1727" s="79" t="str">
        <f>IF(Edges[[#This Row],[Sentiment]]=0,"NEUTRAL",IF(Edges[[#This Row],[Sentiment]]=1,"POSITIVE",IF(Edges[[#This Row],[Sentiment]]=-1,"NEGATIVE")))</f>
        <v>NEUTRAL</v>
      </c>
      <c r="BD1727" s="79" t="str">
        <f>IF(Edges[[#This Row],[Vertex 1]]=Edges[[#This Row],[Vertex 2]],"HIDE","SHOW")</f>
        <v>SHOW</v>
      </c>
      <c r="BE1727" s="78" t="str">
        <f>REPLACE(INDEX(GroupVertices[Group], MATCH(Edges[[#This Row],[Vertex 1]],GroupVertices[Vertex],0)),1,1,"")</f>
        <v>EUTRAL</v>
      </c>
      <c r="BF1727" s="78" t="str">
        <f>REPLACE(INDEX(GroupVertices[Group], MATCH(Edges[[#This Row],[Vertex 2]],GroupVertices[Vertex],0)),1,1,"")</f>
        <v>EUTRAL</v>
      </c>
    </row>
    <row r="1728" spans="1:58" x14ac:dyDescent="0.25">
      <c r="A1728" s="64" t="s">
        <v>1299</v>
      </c>
      <c r="B1728" s="64" t="s">
        <v>1534</v>
      </c>
      <c r="C1728" s="65"/>
      <c r="D1728" s="66"/>
      <c r="E1728" s="67"/>
      <c r="F1728" s="68"/>
      <c r="G1728" s="65" t="str">
        <f>IF(Edges[[#This Row],[Vertex 1]]=Edges[[#This Row],[Vertex 2]],"HIDE","SHOW")</f>
        <v>SHOW</v>
      </c>
      <c r="H1728" s="69"/>
      <c r="I1728" s="70"/>
      <c r="J1728" s="70"/>
      <c r="K1728" s="34" t="s">
        <v>65</v>
      </c>
      <c r="L1728" s="77">
        <v>1728</v>
      </c>
      <c r="M1728" s="77"/>
      <c r="N1728" s="72"/>
      <c r="O1728" s="79" t="s">
        <v>1646</v>
      </c>
      <c r="P1728" s="81">
        <v>42852.737199074072</v>
      </c>
      <c r="Q1728" s="79" t="s">
        <v>1891</v>
      </c>
      <c r="R1728" s="82" t="s">
        <v>3358</v>
      </c>
      <c r="S1728" s="79" t="s">
        <v>4094</v>
      </c>
      <c r="T1728" s="79"/>
      <c r="U1728" s="79"/>
      <c r="V1728" s="82" t="s">
        <v>5579</v>
      </c>
      <c r="W1728" s="81">
        <v>42852.737199074072</v>
      </c>
      <c r="X1728" s="82" t="s">
        <v>7268</v>
      </c>
      <c r="Y1728" s="79"/>
      <c r="Z1728" s="79"/>
      <c r="AA1728" s="83" t="s">
        <v>9315</v>
      </c>
      <c r="AB1728" s="79"/>
      <c r="AC1728" s="79" t="b">
        <v>0</v>
      </c>
      <c r="AD1728" s="79">
        <v>0</v>
      </c>
      <c r="AE1728" s="83" t="s">
        <v>9915</v>
      </c>
      <c r="AF1728" s="79" t="b">
        <v>0</v>
      </c>
      <c r="AG1728" s="79" t="s">
        <v>9964</v>
      </c>
      <c r="AH1728" s="79"/>
      <c r="AI1728" s="83" t="s">
        <v>9915</v>
      </c>
      <c r="AJ1728" s="79" t="b">
        <v>0</v>
      </c>
      <c r="AK1728" s="79">
        <v>13</v>
      </c>
      <c r="AL1728" s="83" t="s">
        <v>9845</v>
      </c>
      <c r="AM1728" s="79" t="s">
        <v>9990</v>
      </c>
      <c r="AN1728" s="79" t="b">
        <v>0</v>
      </c>
      <c r="AO1728" s="83" t="s">
        <v>9845</v>
      </c>
      <c r="AP1728" s="79" t="s">
        <v>179</v>
      </c>
      <c r="AQ1728" s="79">
        <v>0</v>
      </c>
      <c r="AR1728" s="79">
        <v>0</v>
      </c>
      <c r="AS1728" s="79"/>
      <c r="AT1728" s="79"/>
      <c r="AU1728" s="79"/>
      <c r="AV1728" s="79"/>
      <c r="AW1728" s="79"/>
      <c r="AX1728" s="79"/>
      <c r="AY1728" s="79"/>
      <c r="AZ1728" s="79"/>
      <c r="BA1728">
        <v>3</v>
      </c>
      <c r="BB1728">
        <v>0</v>
      </c>
      <c r="BC1728" s="79" t="str">
        <f>IF(Edges[[#This Row],[Sentiment]]=0,"NEUTRAL",IF(Edges[[#This Row],[Sentiment]]=1,"POSITIVE",IF(Edges[[#This Row],[Sentiment]]=-1,"NEGATIVE")))</f>
        <v>NEUTRAL</v>
      </c>
      <c r="BD1728" s="79" t="str">
        <f>IF(Edges[[#This Row],[Vertex 1]]=Edges[[#This Row],[Vertex 2]],"HIDE","SHOW")</f>
        <v>SHOW</v>
      </c>
      <c r="BE1728" s="78" t="str">
        <f>REPLACE(INDEX(GroupVertices[Group], MATCH(Edges[[#This Row],[Vertex 1]],GroupVertices[Vertex],0)),1,1,"")</f>
        <v>EUTRAL</v>
      </c>
      <c r="BF1728" s="78" t="str">
        <f>REPLACE(INDEX(GroupVertices[Group], MATCH(Edges[[#This Row],[Vertex 2]],GroupVertices[Vertex],0)),1,1,"")</f>
        <v>EUTRAL</v>
      </c>
    </row>
    <row r="1729" spans="1:58" x14ac:dyDescent="0.25">
      <c r="A1729" s="64" t="s">
        <v>1299</v>
      </c>
      <c r="B1729" s="64" t="s">
        <v>1534</v>
      </c>
      <c r="C1729" s="65"/>
      <c r="D1729" s="66"/>
      <c r="E1729" s="67"/>
      <c r="F1729" s="68"/>
      <c r="G1729" s="65" t="str">
        <f>IF(Edges[[#This Row],[Vertex 1]]=Edges[[#This Row],[Vertex 2]],"HIDE","SHOW")</f>
        <v>SHOW</v>
      </c>
      <c r="H1729" s="69"/>
      <c r="I1729" s="70"/>
      <c r="J1729" s="70"/>
      <c r="K1729" s="34" t="s">
        <v>65</v>
      </c>
      <c r="L1729" s="77">
        <v>1729</v>
      </c>
      <c r="M1729" s="77"/>
      <c r="N1729" s="72"/>
      <c r="O1729" s="79" t="s">
        <v>1646</v>
      </c>
      <c r="P1729" s="81">
        <v>42854.569537037038</v>
      </c>
      <c r="Q1729" s="79" t="s">
        <v>2689</v>
      </c>
      <c r="R1729" s="82" t="s">
        <v>3762</v>
      </c>
      <c r="S1729" s="79" t="s">
        <v>4094</v>
      </c>
      <c r="T1729" s="79"/>
      <c r="U1729" s="79"/>
      <c r="V1729" s="82" t="s">
        <v>5579</v>
      </c>
      <c r="W1729" s="81">
        <v>42854.569537037038</v>
      </c>
      <c r="X1729" s="82" t="s">
        <v>7269</v>
      </c>
      <c r="Y1729" s="79"/>
      <c r="Z1729" s="79"/>
      <c r="AA1729" s="83" t="s">
        <v>9316</v>
      </c>
      <c r="AB1729" s="79"/>
      <c r="AC1729" s="79" t="b">
        <v>0</v>
      </c>
      <c r="AD1729" s="79">
        <v>0</v>
      </c>
      <c r="AE1729" s="83" t="s">
        <v>9915</v>
      </c>
      <c r="AF1729" s="79" t="b">
        <v>0</v>
      </c>
      <c r="AG1729" s="79" t="s">
        <v>9964</v>
      </c>
      <c r="AH1729" s="79"/>
      <c r="AI1729" s="83" t="s">
        <v>9915</v>
      </c>
      <c r="AJ1729" s="79" t="b">
        <v>0</v>
      </c>
      <c r="AK1729" s="79">
        <v>14</v>
      </c>
      <c r="AL1729" s="83" t="s">
        <v>9846</v>
      </c>
      <c r="AM1729" s="79" t="s">
        <v>9990</v>
      </c>
      <c r="AN1729" s="79" t="b">
        <v>0</v>
      </c>
      <c r="AO1729" s="83" t="s">
        <v>9846</v>
      </c>
      <c r="AP1729" s="79" t="s">
        <v>179</v>
      </c>
      <c r="AQ1729" s="79">
        <v>0</v>
      </c>
      <c r="AR1729" s="79">
        <v>0</v>
      </c>
      <c r="AS1729" s="79"/>
      <c r="AT1729" s="79"/>
      <c r="AU1729" s="79"/>
      <c r="AV1729" s="79"/>
      <c r="AW1729" s="79"/>
      <c r="AX1729" s="79"/>
      <c r="AY1729" s="79"/>
      <c r="AZ1729" s="79"/>
      <c r="BA1729">
        <v>3</v>
      </c>
      <c r="BB1729">
        <v>0</v>
      </c>
      <c r="BC1729" s="79" t="str">
        <f>IF(Edges[[#This Row],[Sentiment]]=0,"NEUTRAL",IF(Edges[[#This Row],[Sentiment]]=1,"POSITIVE",IF(Edges[[#This Row],[Sentiment]]=-1,"NEGATIVE")))</f>
        <v>NEUTRAL</v>
      </c>
      <c r="BD1729" s="79" t="str">
        <f>IF(Edges[[#This Row],[Vertex 1]]=Edges[[#This Row],[Vertex 2]],"HIDE","SHOW")</f>
        <v>SHOW</v>
      </c>
      <c r="BE1729" s="78" t="str">
        <f>REPLACE(INDEX(GroupVertices[Group], MATCH(Edges[[#This Row],[Vertex 1]],GroupVertices[Vertex],0)),1,1,"")</f>
        <v>EUTRAL</v>
      </c>
      <c r="BF1729" s="78" t="str">
        <f>REPLACE(INDEX(GroupVertices[Group], MATCH(Edges[[#This Row],[Vertex 2]],GroupVertices[Vertex],0)),1,1,"")</f>
        <v>EUTRAL</v>
      </c>
    </row>
    <row r="1730" spans="1:58" x14ac:dyDescent="0.25">
      <c r="A1730" s="64" t="s">
        <v>1299</v>
      </c>
      <c r="B1730" s="64" t="s">
        <v>1534</v>
      </c>
      <c r="C1730" s="65"/>
      <c r="D1730" s="66"/>
      <c r="E1730" s="67"/>
      <c r="F1730" s="68"/>
      <c r="G1730" s="65" t="str">
        <f>IF(Edges[[#This Row],[Vertex 1]]=Edges[[#This Row],[Vertex 2]],"HIDE","SHOW")</f>
        <v>SHOW</v>
      </c>
      <c r="H1730" s="69"/>
      <c r="I1730" s="70"/>
      <c r="J1730" s="70"/>
      <c r="K1730" s="34" t="s">
        <v>65</v>
      </c>
      <c r="L1730" s="77">
        <v>1730</v>
      </c>
      <c r="M1730" s="77"/>
      <c r="N1730" s="72"/>
      <c r="O1730" s="79" t="s">
        <v>1646</v>
      </c>
      <c r="P1730" s="81">
        <v>42854.8200462963</v>
      </c>
      <c r="Q1730" s="79" t="s">
        <v>2690</v>
      </c>
      <c r="R1730" s="82" t="s">
        <v>3763</v>
      </c>
      <c r="S1730" s="79" t="s">
        <v>4094</v>
      </c>
      <c r="T1730" s="79"/>
      <c r="U1730" s="79"/>
      <c r="V1730" s="82" t="s">
        <v>5579</v>
      </c>
      <c r="W1730" s="81">
        <v>42854.8200462963</v>
      </c>
      <c r="X1730" s="82" t="s">
        <v>7270</v>
      </c>
      <c r="Y1730" s="79"/>
      <c r="Z1730" s="79"/>
      <c r="AA1730" s="83" t="s">
        <v>9317</v>
      </c>
      <c r="AB1730" s="79"/>
      <c r="AC1730" s="79" t="b">
        <v>0</v>
      </c>
      <c r="AD1730" s="79">
        <v>0</v>
      </c>
      <c r="AE1730" s="83" t="s">
        <v>9915</v>
      </c>
      <c r="AF1730" s="79" t="b">
        <v>0</v>
      </c>
      <c r="AG1730" s="79" t="s">
        <v>9964</v>
      </c>
      <c r="AH1730" s="79"/>
      <c r="AI1730" s="83" t="s">
        <v>9915</v>
      </c>
      <c r="AJ1730" s="79" t="b">
        <v>0</v>
      </c>
      <c r="AK1730" s="79">
        <v>14</v>
      </c>
      <c r="AL1730" s="83" t="s">
        <v>9847</v>
      </c>
      <c r="AM1730" s="79" t="s">
        <v>9990</v>
      </c>
      <c r="AN1730" s="79" t="b">
        <v>0</v>
      </c>
      <c r="AO1730" s="83" t="s">
        <v>9847</v>
      </c>
      <c r="AP1730" s="79" t="s">
        <v>179</v>
      </c>
      <c r="AQ1730" s="79">
        <v>0</v>
      </c>
      <c r="AR1730" s="79">
        <v>0</v>
      </c>
      <c r="AS1730" s="79"/>
      <c r="AT1730" s="79"/>
      <c r="AU1730" s="79"/>
      <c r="AV1730" s="79"/>
      <c r="AW1730" s="79"/>
      <c r="AX1730" s="79"/>
      <c r="AY1730" s="79"/>
      <c r="AZ1730" s="79"/>
      <c r="BA1730">
        <v>3</v>
      </c>
      <c r="BB1730">
        <v>0</v>
      </c>
      <c r="BC1730" s="79" t="str">
        <f>IF(Edges[[#This Row],[Sentiment]]=0,"NEUTRAL",IF(Edges[[#This Row],[Sentiment]]=1,"POSITIVE",IF(Edges[[#This Row],[Sentiment]]=-1,"NEGATIVE")))</f>
        <v>NEUTRAL</v>
      </c>
      <c r="BD1730" s="79" t="str">
        <f>IF(Edges[[#This Row],[Vertex 1]]=Edges[[#This Row],[Vertex 2]],"HIDE","SHOW")</f>
        <v>SHOW</v>
      </c>
      <c r="BE1730" s="78" t="str">
        <f>REPLACE(INDEX(GroupVertices[Group], MATCH(Edges[[#This Row],[Vertex 1]],GroupVertices[Vertex],0)),1,1,"")</f>
        <v>EUTRAL</v>
      </c>
      <c r="BF1730" s="78" t="str">
        <f>REPLACE(INDEX(GroupVertices[Group], MATCH(Edges[[#This Row],[Vertex 2]],GroupVertices[Vertex],0)),1,1,"")</f>
        <v>EUTRAL</v>
      </c>
    </row>
    <row r="1731" spans="1:58" hidden="1" x14ac:dyDescent="0.25">
      <c r="A1731" s="64" t="s">
        <v>1300</v>
      </c>
      <c r="B1731" s="64" t="s">
        <v>1300</v>
      </c>
      <c r="C1731" s="65"/>
      <c r="D1731" s="66"/>
      <c r="E1731" s="67"/>
      <c r="F1731" s="68"/>
      <c r="G1731" s="65" t="str">
        <f>IF(Edges[[#This Row],[Vertex 1]]=Edges[[#This Row],[Vertex 2]],"HIDE","SHOW")</f>
        <v>HIDE</v>
      </c>
      <c r="H1731" s="69"/>
      <c r="I1731" s="70"/>
      <c r="J1731" s="70"/>
      <c r="K1731" s="34"/>
      <c r="L1731" s="77"/>
      <c r="M1731" s="77"/>
      <c r="N1731" s="72"/>
      <c r="O1731" s="79" t="s">
        <v>179</v>
      </c>
      <c r="P1731" s="81">
        <v>42851.716400462959</v>
      </c>
      <c r="Q1731" s="79" t="s">
        <v>2709</v>
      </c>
      <c r="R1731" s="82" t="s">
        <v>3769</v>
      </c>
      <c r="S1731" s="79" t="s">
        <v>4222</v>
      </c>
      <c r="T1731" s="79" t="s">
        <v>4423</v>
      </c>
      <c r="U1731" s="79"/>
      <c r="V1731" s="82" t="s">
        <v>5580</v>
      </c>
      <c r="W1731" s="81">
        <v>42851.716400462959</v>
      </c>
      <c r="X1731" s="82" t="s">
        <v>7271</v>
      </c>
      <c r="Y1731" s="79"/>
      <c r="Z1731" s="79"/>
      <c r="AA1731" s="83" t="s">
        <v>9318</v>
      </c>
      <c r="AB1731" s="79"/>
      <c r="AC1731" s="79" t="b">
        <v>0</v>
      </c>
      <c r="AD1731" s="79">
        <v>0</v>
      </c>
      <c r="AE1731" s="83" t="s">
        <v>9915</v>
      </c>
      <c r="AF1731" s="79" t="b">
        <v>0</v>
      </c>
      <c r="AG1731" s="79" t="s">
        <v>9963</v>
      </c>
      <c r="AH1731" s="79"/>
      <c r="AI1731" s="83" t="s">
        <v>9915</v>
      </c>
      <c r="AJ1731" s="79" t="b">
        <v>0</v>
      </c>
      <c r="AK1731" s="79">
        <v>0</v>
      </c>
      <c r="AL1731" s="83" t="s">
        <v>9915</v>
      </c>
      <c r="AM1731" s="79" t="s">
        <v>10056</v>
      </c>
      <c r="AN1731" s="79" t="b">
        <v>0</v>
      </c>
      <c r="AO1731" s="83" t="s">
        <v>9318</v>
      </c>
      <c r="AP1731" s="79" t="s">
        <v>179</v>
      </c>
      <c r="AQ1731" s="79">
        <v>0</v>
      </c>
      <c r="AR1731" s="79">
        <v>0</v>
      </c>
      <c r="AS1731" s="79"/>
      <c r="AT1731" s="79"/>
      <c r="AU1731" s="79"/>
      <c r="AV1731" s="79"/>
      <c r="AW1731" s="79"/>
      <c r="AX1731" s="79"/>
      <c r="AY1731" s="79"/>
      <c r="AZ1731" s="79"/>
      <c r="BA1731">
        <v>5</v>
      </c>
      <c r="BB1731">
        <v>0</v>
      </c>
      <c r="BC1731" s="79" t="str">
        <f>IF(Edges[[#This Row],[Sentiment]]=0,"NEUTRAL",IF(Edges[[#This Row],[Sentiment]]=1,"POSITIVE",IF(Edges[[#This Row],[Sentiment]]=-1,"NEGATIVE")))</f>
        <v>NEUTRAL</v>
      </c>
      <c r="BD1731" s="79" t="str">
        <f>IF(Edges[[#This Row],[Vertex 1]]=Edges[[#This Row],[Vertex 2]],"HIDE","SHOW")</f>
        <v>HIDE</v>
      </c>
      <c r="BE1731" s="124" t="e">
        <f>REPLACE(INDEX(GroupVertices[Group], MATCH(Edges[[#This Row],[Vertex 1]],GroupVertices[Vertex],0)),1,1,"")</f>
        <v>#N/A</v>
      </c>
      <c r="BF1731" s="124" t="e">
        <f>REPLACE(INDEX(GroupVertices[Group], MATCH(Edges[[#This Row],[Vertex 2]],GroupVertices[Vertex],0)),1,1,"")</f>
        <v>#N/A</v>
      </c>
    </row>
    <row r="1732" spans="1:58" hidden="1" x14ac:dyDescent="0.25">
      <c r="A1732" s="64" t="s">
        <v>1300</v>
      </c>
      <c r="B1732" s="64" t="s">
        <v>1300</v>
      </c>
      <c r="C1732" s="65"/>
      <c r="D1732" s="66"/>
      <c r="E1732" s="67"/>
      <c r="F1732" s="68"/>
      <c r="G1732" s="65" t="str">
        <f>IF(Edges[[#This Row],[Vertex 1]]=Edges[[#This Row],[Vertex 2]],"HIDE","SHOW")</f>
        <v>HIDE</v>
      </c>
      <c r="H1732" s="69"/>
      <c r="I1732" s="70"/>
      <c r="J1732" s="70"/>
      <c r="K1732" s="34"/>
      <c r="L1732" s="77"/>
      <c r="M1732" s="77"/>
      <c r="N1732" s="72"/>
      <c r="O1732" s="79" t="s">
        <v>179</v>
      </c>
      <c r="P1732" s="81">
        <v>42853.616261574076</v>
      </c>
      <c r="Q1732" s="79" t="s">
        <v>2710</v>
      </c>
      <c r="R1732" s="82" t="s">
        <v>3769</v>
      </c>
      <c r="S1732" s="79" t="s">
        <v>4222</v>
      </c>
      <c r="T1732" s="79" t="s">
        <v>4423</v>
      </c>
      <c r="U1732" s="79"/>
      <c r="V1732" s="82" t="s">
        <v>5580</v>
      </c>
      <c r="W1732" s="81">
        <v>42853.616261574076</v>
      </c>
      <c r="X1732" s="82" t="s">
        <v>7272</v>
      </c>
      <c r="Y1732" s="79"/>
      <c r="Z1732" s="79"/>
      <c r="AA1732" s="83" t="s">
        <v>9319</v>
      </c>
      <c r="AB1732" s="79"/>
      <c r="AC1732" s="79" t="b">
        <v>0</v>
      </c>
      <c r="AD1732" s="79">
        <v>0</v>
      </c>
      <c r="AE1732" s="83" t="s">
        <v>9915</v>
      </c>
      <c r="AF1732" s="79" t="b">
        <v>0</v>
      </c>
      <c r="AG1732" s="79" t="s">
        <v>9963</v>
      </c>
      <c r="AH1732" s="79"/>
      <c r="AI1732" s="83" t="s">
        <v>9915</v>
      </c>
      <c r="AJ1732" s="79" t="b">
        <v>0</v>
      </c>
      <c r="AK1732" s="79">
        <v>0</v>
      </c>
      <c r="AL1732" s="83" t="s">
        <v>9915</v>
      </c>
      <c r="AM1732" s="79" t="s">
        <v>10056</v>
      </c>
      <c r="AN1732" s="79" t="b">
        <v>0</v>
      </c>
      <c r="AO1732" s="83" t="s">
        <v>9319</v>
      </c>
      <c r="AP1732" s="79" t="s">
        <v>179</v>
      </c>
      <c r="AQ1732" s="79">
        <v>0</v>
      </c>
      <c r="AR1732" s="79">
        <v>0</v>
      </c>
      <c r="AS1732" s="79"/>
      <c r="AT1732" s="79"/>
      <c r="AU1732" s="79"/>
      <c r="AV1732" s="79"/>
      <c r="AW1732" s="79"/>
      <c r="AX1732" s="79"/>
      <c r="AY1732" s="79"/>
      <c r="AZ1732" s="79"/>
      <c r="BA1732">
        <v>5</v>
      </c>
      <c r="BB1732">
        <v>0</v>
      </c>
      <c r="BC1732" s="79" t="str">
        <f>IF(Edges[[#This Row],[Sentiment]]=0,"NEUTRAL",IF(Edges[[#This Row],[Sentiment]]=1,"POSITIVE",IF(Edges[[#This Row],[Sentiment]]=-1,"NEGATIVE")))</f>
        <v>NEUTRAL</v>
      </c>
      <c r="BD1732" s="79" t="str">
        <f>IF(Edges[[#This Row],[Vertex 1]]=Edges[[#This Row],[Vertex 2]],"HIDE","SHOW")</f>
        <v>HIDE</v>
      </c>
      <c r="BE1732" s="124" t="e">
        <f>REPLACE(INDEX(GroupVertices[Group], MATCH(Edges[[#This Row],[Vertex 1]],GroupVertices[Vertex],0)),1,1,"")</f>
        <v>#N/A</v>
      </c>
      <c r="BF1732" s="124" t="e">
        <f>REPLACE(INDEX(GroupVertices[Group], MATCH(Edges[[#This Row],[Vertex 2]],GroupVertices[Vertex],0)),1,1,"")</f>
        <v>#N/A</v>
      </c>
    </row>
    <row r="1733" spans="1:58" hidden="1" x14ac:dyDescent="0.25">
      <c r="A1733" s="64" t="s">
        <v>1300</v>
      </c>
      <c r="B1733" s="64" t="s">
        <v>1300</v>
      </c>
      <c r="C1733" s="65"/>
      <c r="D1733" s="66"/>
      <c r="E1733" s="67"/>
      <c r="F1733" s="68"/>
      <c r="G1733" s="65" t="str">
        <f>IF(Edges[[#This Row],[Vertex 1]]=Edges[[#This Row],[Vertex 2]],"HIDE","SHOW")</f>
        <v>HIDE</v>
      </c>
      <c r="H1733" s="69"/>
      <c r="I1733" s="70"/>
      <c r="J1733" s="70"/>
      <c r="K1733" s="34"/>
      <c r="L1733" s="77"/>
      <c r="M1733" s="77"/>
      <c r="N1733" s="72"/>
      <c r="O1733" s="79" t="s">
        <v>179</v>
      </c>
      <c r="P1733" s="81">
        <v>42853.846319444441</v>
      </c>
      <c r="Q1733" s="79" t="s">
        <v>2711</v>
      </c>
      <c r="R1733" s="82" t="s">
        <v>3770</v>
      </c>
      <c r="S1733" s="79" t="s">
        <v>4222</v>
      </c>
      <c r="T1733" s="79" t="s">
        <v>4424</v>
      </c>
      <c r="U1733" s="79"/>
      <c r="V1733" s="82" t="s">
        <v>5580</v>
      </c>
      <c r="W1733" s="81">
        <v>42853.846319444441</v>
      </c>
      <c r="X1733" s="82" t="s">
        <v>7273</v>
      </c>
      <c r="Y1733" s="79"/>
      <c r="Z1733" s="79"/>
      <c r="AA1733" s="83" t="s">
        <v>9320</v>
      </c>
      <c r="AB1733" s="79"/>
      <c r="AC1733" s="79" t="b">
        <v>0</v>
      </c>
      <c r="AD1733" s="79">
        <v>0</v>
      </c>
      <c r="AE1733" s="83" t="s">
        <v>9915</v>
      </c>
      <c r="AF1733" s="79" t="b">
        <v>0</v>
      </c>
      <c r="AG1733" s="79" t="s">
        <v>9963</v>
      </c>
      <c r="AH1733" s="79"/>
      <c r="AI1733" s="83" t="s">
        <v>9915</v>
      </c>
      <c r="AJ1733" s="79" t="b">
        <v>0</v>
      </c>
      <c r="AK1733" s="79">
        <v>0</v>
      </c>
      <c r="AL1733" s="83" t="s">
        <v>9915</v>
      </c>
      <c r="AM1733" s="79" t="s">
        <v>10056</v>
      </c>
      <c r="AN1733" s="79" t="b">
        <v>0</v>
      </c>
      <c r="AO1733" s="83" t="s">
        <v>9320</v>
      </c>
      <c r="AP1733" s="79" t="s">
        <v>179</v>
      </c>
      <c r="AQ1733" s="79">
        <v>0</v>
      </c>
      <c r="AR1733" s="79">
        <v>0</v>
      </c>
      <c r="AS1733" s="79"/>
      <c r="AT1733" s="79"/>
      <c r="AU1733" s="79"/>
      <c r="AV1733" s="79"/>
      <c r="AW1733" s="79"/>
      <c r="AX1733" s="79"/>
      <c r="AY1733" s="79"/>
      <c r="AZ1733" s="79"/>
      <c r="BA1733">
        <v>5</v>
      </c>
      <c r="BB1733">
        <v>0</v>
      </c>
      <c r="BC1733" s="79" t="str">
        <f>IF(Edges[[#This Row],[Sentiment]]=0,"NEUTRAL",IF(Edges[[#This Row],[Sentiment]]=1,"POSITIVE",IF(Edges[[#This Row],[Sentiment]]=-1,"NEGATIVE")))</f>
        <v>NEUTRAL</v>
      </c>
      <c r="BD1733" s="79" t="str">
        <f>IF(Edges[[#This Row],[Vertex 1]]=Edges[[#This Row],[Vertex 2]],"HIDE","SHOW")</f>
        <v>HIDE</v>
      </c>
      <c r="BE1733" s="124" t="e">
        <f>REPLACE(INDEX(GroupVertices[Group], MATCH(Edges[[#This Row],[Vertex 1]],GroupVertices[Vertex],0)),1,1,"")</f>
        <v>#N/A</v>
      </c>
      <c r="BF1733" s="124" t="e">
        <f>REPLACE(INDEX(GroupVertices[Group], MATCH(Edges[[#This Row],[Vertex 2]],GroupVertices[Vertex],0)),1,1,"")</f>
        <v>#N/A</v>
      </c>
    </row>
    <row r="1734" spans="1:58" hidden="1" x14ac:dyDescent="0.25">
      <c r="A1734" s="64" t="s">
        <v>1300</v>
      </c>
      <c r="B1734" s="64" t="s">
        <v>1300</v>
      </c>
      <c r="C1734" s="65"/>
      <c r="D1734" s="66"/>
      <c r="E1734" s="67"/>
      <c r="F1734" s="68"/>
      <c r="G1734" s="65" t="str">
        <f>IF(Edges[[#This Row],[Vertex 1]]=Edges[[#This Row],[Vertex 2]],"HIDE","SHOW")</f>
        <v>HIDE</v>
      </c>
      <c r="H1734" s="69"/>
      <c r="I1734" s="70"/>
      <c r="J1734" s="70"/>
      <c r="K1734" s="34"/>
      <c r="L1734" s="77"/>
      <c r="M1734" s="77"/>
      <c r="N1734" s="72"/>
      <c r="O1734" s="79" t="s">
        <v>179</v>
      </c>
      <c r="P1734" s="81">
        <v>42854.521608796298</v>
      </c>
      <c r="Q1734" s="79" t="s">
        <v>2712</v>
      </c>
      <c r="R1734" s="82" t="s">
        <v>3769</v>
      </c>
      <c r="S1734" s="79" t="s">
        <v>4222</v>
      </c>
      <c r="T1734" s="79" t="s">
        <v>4423</v>
      </c>
      <c r="U1734" s="79"/>
      <c r="V1734" s="82" t="s">
        <v>5580</v>
      </c>
      <c r="W1734" s="81">
        <v>42854.521608796298</v>
      </c>
      <c r="X1734" s="82" t="s">
        <v>7274</v>
      </c>
      <c r="Y1734" s="79"/>
      <c r="Z1734" s="79"/>
      <c r="AA1734" s="83" t="s">
        <v>9321</v>
      </c>
      <c r="AB1734" s="79"/>
      <c r="AC1734" s="79" t="b">
        <v>0</v>
      </c>
      <c r="AD1734" s="79">
        <v>0</v>
      </c>
      <c r="AE1734" s="83" t="s">
        <v>9915</v>
      </c>
      <c r="AF1734" s="79" t="b">
        <v>0</v>
      </c>
      <c r="AG1734" s="79" t="s">
        <v>9963</v>
      </c>
      <c r="AH1734" s="79"/>
      <c r="AI1734" s="83" t="s">
        <v>9915</v>
      </c>
      <c r="AJ1734" s="79" t="b">
        <v>0</v>
      </c>
      <c r="AK1734" s="79">
        <v>0</v>
      </c>
      <c r="AL1734" s="83" t="s">
        <v>9915</v>
      </c>
      <c r="AM1734" s="79" t="s">
        <v>10056</v>
      </c>
      <c r="AN1734" s="79" t="b">
        <v>0</v>
      </c>
      <c r="AO1734" s="83" t="s">
        <v>9321</v>
      </c>
      <c r="AP1734" s="79" t="s">
        <v>179</v>
      </c>
      <c r="AQ1734" s="79">
        <v>0</v>
      </c>
      <c r="AR1734" s="79">
        <v>0</v>
      </c>
      <c r="AS1734" s="79"/>
      <c r="AT1734" s="79"/>
      <c r="AU1734" s="79"/>
      <c r="AV1734" s="79"/>
      <c r="AW1734" s="79"/>
      <c r="AX1734" s="79"/>
      <c r="AY1734" s="79"/>
      <c r="AZ1734" s="79"/>
      <c r="BA1734">
        <v>5</v>
      </c>
      <c r="BB1734">
        <v>0</v>
      </c>
      <c r="BC1734" s="79" t="str">
        <f>IF(Edges[[#This Row],[Sentiment]]=0,"NEUTRAL",IF(Edges[[#This Row],[Sentiment]]=1,"POSITIVE",IF(Edges[[#This Row],[Sentiment]]=-1,"NEGATIVE")))</f>
        <v>NEUTRAL</v>
      </c>
      <c r="BD1734" s="79" t="str">
        <f>IF(Edges[[#This Row],[Vertex 1]]=Edges[[#This Row],[Vertex 2]],"HIDE","SHOW")</f>
        <v>HIDE</v>
      </c>
      <c r="BE1734" s="124" t="e">
        <f>REPLACE(INDEX(GroupVertices[Group], MATCH(Edges[[#This Row],[Vertex 1]],GroupVertices[Vertex],0)),1,1,"")</f>
        <v>#N/A</v>
      </c>
      <c r="BF1734" s="124" t="e">
        <f>REPLACE(INDEX(GroupVertices[Group], MATCH(Edges[[#This Row],[Vertex 2]],GroupVertices[Vertex],0)),1,1,"")</f>
        <v>#N/A</v>
      </c>
    </row>
    <row r="1735" spans="1:58" hidden="1" x14ac:dyDescent="0.25">
      <c r="A1735" s="64" t="s">
        <v>1300</v>
      </c>
      <c r="B1735" s="64" t="s">
        <v>1300</v>
      </c>
      <c r="C1735" s="65"/>
      <c r="D1735" s="66"/>
      <c r="E1735" s="67"/>
      <c r="F1735" s="68"/>
      <c r="G1735" s="65" t="str">
        <f>IF(Edges[[#This Row],[Vertex 1]]=Edges[[#This Row],[Vertex 2]],"HIDE","SHOW")</f>
        <v>HIDE</v>
      </c>
      <c r="H1735" s="69"/>
      <c r="I1735" s="70"/>
      <c r="J1735" s="70"/>
      <c r="K1735" s="34"/>
      <c r="L1735" s="77"/>
      <c r="M1735" s="77"/>
      <c r="N1735" s="72"/>
      <c r="O1735" s="79" t="s">
        <v>179</v>
      </c>
      <c r="P1735" s="81">
        <v>42854.828194444446</v>
      </c>
      <c r="Q1735" s="79" t="s">
        <v>2713</v>
      </c>
      <c r="R1735" s="82" t="s">
        <v>3770</v>
      </c>
      <c r="S1735" s="79" t="s">
        <v>4222</v>
      </c>
      <c r="T1735" s="79" t="s">
        <v>4424</v>
      </c>
      <c r="U1735" s="79"/>
      <c r="V1735" s="82" t="s">
        <v>5580</v>
      </c>
      <c r="W1735" s="81">
        <v>42854.828194444446</v>
      </c>
      <c r="X1735" s="82" t="s">
        <v>7275</v>
      </c>
      <c r="Y1735" s="79"/>
      <c r="Z1735" s="79"/>
      <c r="AA1735" s="83" t="s">
        <v>9322</v>
      </c>
      <c r="AB1735" s="79"/>
      <c r="AC1735" s="79" t="b">
        <v>0</v>
      </c>
      <c r="AD1735" s="79">
        <v>0</v>
      </c>
      <c r="AE1735" s="83" t="s">
        <v>9915</v>
      </c>
      <c r="AF1735" s="79" t="b">
        <v>0</v>
      </c>
      <c r="AG1735" s="79" t="s">
        <v>9963</v>
      </c>
      <c r="AH1735" s="79"/>
      <c r="AI1735" s="83" t="s">
        <v>9915</v>
      </c>
      <c r="AJ1735" s="79" t="b">
        <v>0</v>
      </c>
      <c r="AK1735" s="79">
        <v>0</v>
      </c>
      <c r="AL1735" s="83" t="s">
        <v>9915</v>
      </c>
      <c r="AM1735" s="79" t="s">
        <v>10056</v>
      </c>
      <c r="AN1735" s="79" t="b">
        <v>0</v>
      </c>
      <c r="AO1735" s="83" t="s">
        <v>9322</v>
      </c>
      <c r="AP1735" s="79" t="s">
        <v>179</v>
      </c>
      <c r="AQ1735" s="79">
        <v>0</v>
      </c>
      <c r="AR1735" s="79">
        <v>0</v>
      </c>
      <c r="AS1735" s="79"/>
      <c r="AT1735" s="79"/>
      <c r="AU1735" s="79"/>
      <c r="AV1735" s="79"/>
      <c r="AW1735" s="79"/>
      <c r="AX1735" s="79"/>
      <c r="AY1735" s="79"/>
      <c r="AZ1735" s="79"/>
      <c r="BA1735">
        <v>5</v>
      </c>
      <c r="BB1735">
        <v>0</v>
      </c>
      <c r="BC1735" s="79" t="str">
        <f>IF(Edges[[#This Row],[Sentiment]]=0,"NEUTRAL",IF(Edges[[#This Row],[Sentiment]]=1,"POSITIVE",IF(Edges[[#This Row],[Sentiment]]=-1,"NEGATIVE")))</f>
        <v>NEUTRAL</v>
      </c>
      <c r="BD1735" s="79" t="str">
        <f>IF(Edges[[#This Row],[Vertex 1]]=Edges[[#This Row],[Vertex 2]],"HIDE","SHOW")</f>
        <v>HIDE</v>
      </c>
      <c r="BE1735" s="124" t="e">
        <f>REPLACE(INDEX(GroupVertices[Group], MATCH(Edges[[#This Row],[Vertex 1]],GroupVertices[Vertex],0)),1,1,"")</f>
        <v>#N/A</v>
      </c>
      <c r="BF1735" s="124" t="e">
        <f>REPLACE(INDEX(GroupVertices[Group], MATCH(Edges[[#This Row],[Vertex 2]],GroupVertices[Vertex],0)),1,1,"")</f>
        <v>#N/A</v>
      </c>
    </row>
    <row r="1736" spans="1:58" x14ac:dyDescent="0.25">
      <c r="A1736" s="64" t="s">
        <v>1301</v>
      </c>
      <c r="B1736" s="64" t="s">
        <v>1520</v>
      </c>
      <c r="C1736" s="65"/>
      <c r="D1736" s="66"/>
      <c r="E1736" s="67"/>
      <c r="F1736" s="68"/>
      <c r="G1736" s="65" t="str">
        <f>IF(Edges[[#This Row],[Vertex 1]]=Edges[[#This Row],[Vertex 2]],"HIDE","SHOW")</f>
        <v>SHOW</v>
      </c>
      <c r="H1736" s="69"/>
      <c r="I1736" s="70"/>
      <c r="J1736" s="70"/>
      <c r="K1736" s="34" t="s">
        <v>65</v>
      </c>
      <c r="L1736" s="77">
        <v>1736</v>
      </c>
      <c r="M1736" s="77"/>
      <c r="N1736" s="72"/>
      <c r="O1736" s="79" t="s">
        <v>1646</v>
      </c>
      <c r="P1736" s="81">
        <v>42854.837789351855</v>
      </c>
      <c r="Q1736" s="79" t="s">
        <v>2141</v>
      </c>
      <c r="R1736" s="82" t="s">
        <v>3478</v>
      </c>
      <c r="S1736" s="79" t="s">
        <v>4037</v>
      </c>
      <c r="T1736" s="79" t="s">
        <v>4355</v>
      </c>
      <c r="U1736" s="79"/>
      <c r="V1736" s="82" t="s">
        <v>5581</v>
      </c>
      <c r="W1736" s="81">
        <v>42854.837789351855</v>
      </c>
      <c r="X1736" s="82" t="s">
        <v>7276</v>
      </c>
      <c r="Y1736" s="79"/>
      <c r="Z1736" s="79"/>
      <c r="AA1736" s="83" t="s">
        <v>9323</v>
      </c>
      <c r="AB1736" s="79"/>
      <c r="AC1736" s="79" t="b">
        <v>0</v>
      </c>
      <c r="AD1736" s="79">
        <v>0</v>
      </c>
      <c r="AE1736" s="83" t="s">
        <v>9915</v>
      </c>
      <c r="AF1736" s="79" t="b">
        <v>0</v>
      </c>
      <c r="AG1736" s="79" t="s">
        <v>9963</v>
      </c>
      <c r="AH1736" s="79"/>
      <c r="AI1736" s="83" t="s">
        <v>9915</v>
      </c>
      <c r="AJ1736" s="79" t="b">
        <v>0</v>
      </c>
      <c r="AK1736" s="79">
        <v>10</v>
      </c>
      <c r="AL1736" s="83" t="s">
        <v>9816</v>
      </c>
      <c r="AM1736" s="79" t="s">
        <v>9991</v>
      </c>
      <c r="AN1736" s="79" t="b">
        <v>0</v>
      </c>
      <c r="AO1736" s="83" t="s">
        <v>9816</v>
      </c>
      <c r="AP1736" s="79" t="s">
        <v>179</v>
      </c>
      <c r="AQ1736" s="79">
        <v>0</v>
      </c>
      <c r="AR1736" s="79">
        <v>0</v>
      </c>
      <c r="AS1736" s="79"/>
      <c r="AT1736" s="79"/>
      <c r="AU1736" s="79"/>
      <c r="AV1736" s="79"/>
      <c r="AW1736" s="79"/>
      <c r="AX1736" s="79"/>
      <c r="AY1736" s="79"/>
      <c r="AZ1736" s="79"/>
      <c r="BA1736">
        <v>1</v>
      </c>
      <c r="BB1736">
        <v>0</v>
      </c>
      <c r="BC1736" s="79" t="str">
        <f>IF(Edges[[#This Row],[Sentiment]]=0,"NEUTRAL",IF(Edges[[#This Row],[Sentiment]]=1,"POSITIVE",IF(Edges[[#This Row],[Sentiment]]=-1,"NEGATIVE")))</f>
        <v>NEUTRAL</v>
      </c>
      <c r="BD1736" s="79" t="str">
        <f>IF(Edges[[#This Row],[Vertex 1]]=Edges[[#This Row],[Vertex 2]],"HIDE","SHOW")</f>
        <v>SHOW</v>
      </c>
      <c r="BE1736" s="78" t="str">
        <f>REPLACE(INDEX(GroupVertices[Group], MATCH(Edges[[#This Row],[Vertex 1]],GroupVertices[Vertex],0)),1,1,"")</f>
        <v>EUTRAL</v>
      </c>
      <c r="BF1736" s="78" t="str">
        <f>REPLACE(INDEX(GroupVertices[Group], MATCH(Edges[[#This Row],[Vertex 2]],GroupVertices[Vertex],0)),1,1,"")</f>
        <v>EUTRAL</v>
      </c>
    </row>
    <row r="1737" spans="1:58" hidden="1" x14ac:dyDescent="0.25">
      <c r="A1737" s="64" t="s">
        <v>1302</v>
      </c>
      <c r="B1737" s="64" t="s">
        <v>1302</v>
      </c>
      <c r="C1737" s="65"/>
      <c r="D1737" s="66"/>
      <c r="E1737" s="67"/>
      <c r="F1737" s="68"/>
      <c r="G1737" s="65" t="str">
        <f>IF(Edges[[#This Row],[Vertex 1]]=Edges[[#This Row],[Vertex 2]],"HIDE","SHOW")</f>
        <v>HIDE</v>
      </c>
      <c r="H1737" s="69"/>
      <c r="I1737" s="70"/>
      <c r="J1737" s="70"/>
      <c r="K1737" s="34"/>
      <c r="L1737" s="77"/>
      <c r="M1737" s="77"/>
      <c r="N1737" s="72"/>
      <c r="O1737" s="79" t="s">
        <v>179</v>
      </c>
      <c r="P1737" s="81">
        <v>42854.838368055556</v>
      </c>
      <c r="Q1737" s="79" t="s">
        <v>2714</v>
      </c>
      <c r="R1737" s="82" t="s">
        <v>3771</v>
      </c>
      <c r="S1737" s="79" t="s">
        <v>4223</v>
      </c>
      <c r="T1737" s="79"/>
      <c r="U1737" s="79"/>
      <c r="V1737" s="82" t="s">
        <v>5582</v>
      </c>
      <c r="W1737" s="81">
        <v>42854.838368055556</v>
      </c>
      <c r="X1737" s="82" t="s">
        <v>7277</v>
      </c>
      <c r="Y1737" s="79"/>
      <c r="Z1737" s="79"/>
      <c r="AA1737" s="83" t="s">
        <v>9324</v>
      </c>
      <c r="AB1737" s="79"/>
      <c r="AC1737" s="79" t="b">
        <v>0</v>
      </c>
      <c r="AD1737" s="79">
        <v>0</v>
      </c>
      <c r="AE1737" s="83" t="s">
        <v>9915</v>
      </c>
      <c r="AF1737" s="79" t="b">
        <v>0</v>
      </c>
      <c r="AG1737" s="79" t="s">
        <v>9963</v>
      </c>
      <c r="AH1737" s="79"/>
      <c r="AI1737" s="83" t="s">
        <v>9915</v>
      </c>
      <c r="AJ1737" s="79" t="b">
        <v>0</v>
      </c>
      <c r="AK1737" s="79">
        <v>0</v>
      </c>
      <c r="AL1737" s="83" t="s">
        <v>9915</v>
      </c>
      <c r="AM1737" s="79" t="s">
        <v>10056</v>
      </c>
      <c r="AN1737" s="79" t="b">
        <v>0</v>
      </c>
      <c r="AO1737" s="83" t="s">
        <v>9324</v>
      </c>
      <c r="AP1737" s="79" t="s">
        <v>179</v>
      </c>
      <c r="AQ1737" s="79">
        <v>0</v>
      </c>
      <c r="AR1737" s="79">
        <v>0</v>
      </c>
      <c r="AS1737" s="79"/>
      <c r="AT1737" s="79"/>
      <c r="AU1737" s="79"/>
      <c r="AV1737" s="79"/>
      <c r="AW1737" s="79"/>
      <c r="AX1737" s="79"/>
      <c r="AY1737" s="79"/>
      <c r="AZ1737" s="79"/>
      <c r="BA1737">
        <v>1</v>
      </c>
      <c r="BB1737">
        <v>0</v>
      </c>
      <c r="BC1737" s="79" t="str">
        <f>IF(Edges[[#This Row],[Sentiment]]=0,"NEUTRAL",IF(Edges[[#This Row],[Sentiment]]=1,"POSITIVE",IF(Edges[[#This Row],[Sentiment]]=-1,"NEGATIVE")))</f>
        <v>NEUTRAL</v>
      </c>
      <c r="BD1737" s="79" t="str">
        <f>IF(Edges[[#This Row],[Vertex 1]]=Edges[[#This Row],[Vertex 2]],"HIDE","SHOW")</f>
        <v>HIDE</v>
      </c>
      <c r="BE1737" s="124" t="e">
        <f>REPLACE(INDEX(GroupVertices[Group], MATCH(Edges[[#This Row],[Vertex 1]],GroupVertices[Vertex],0)),1,1,"")</f>
        <v>#N/A</v>
      </c>
      <c r="BF1737" s="124" t="e">
        <f>REPLACE(INDEX(GroupVertices[Group], MATCH(Edges[[#This Row],[Vertex 2]],GroupVertices[Vertex],0)),1,1,"")</f>
        <v>#N/A</v>
      </c>
    </row>
    <row r="1738" spans="1:58" x14ac:dyDescent="0.25">
      <c r="A1738" s="64" t="s">
        <v>1303</v>
      </c>
      <c r="B1738" s="64" t="s">
        <v>1406</v>
      </c>
      <c r="C1738" s="65"/>
      <c r="D1738" s="66"/>
      <c r="E1738" s="67"/>
      <c r="F1738" s="68"/>
      <c r="G1738" s="65" t="str">
        <f>IF(Edges[[#This Row],[Vertex 1]]=Edges[[#This Row],[Vertex 2]],"HIDE","SHOW")</f>
        <v>SHOW</v>
      </c>
      <c r="H1738" s="69"/>
      <c r="I1738" s="70"/>
      <c r="J1738" s="70"/>
      <c r="K1738" s="34" t="s">
        <v>65</v>
      </c>
      <c r="L1738" s="77">
        <v>1738</v>
      </c>
      <c r="M1738" s="77"/>
      <c r="N1738" s="72"/>
      <c r="O1738" s="79" t="s">
        <v>1646</v>
      </c>
      <c r="P1738" s="81">
        <v>42854.839872685188</v>
      </c>
      <c r="Q1738" s="79" t="s">
        <v>2715</v>
      </c>
      <c r="R1738" s="82" t="s">
        <v>3772</v>
      </c>
      <c r="S1738" s="79" t="s">
        <v>4048</v>
      </c>
      <c r="T1738" s="79"/>
      <c r="U1738" s="79"/>
      <c r="V1738" s="82" t="s">
        <v>5583</v>
      </c>
      <c r="W1738" s="81">
        <v>42854.839872685188</v>
      </c>
      <c r="X1738" s="82" t="s">
        <v>7278</v>
      </c>
      <c r="Y1738" s="79"/>
      <c r="Z1738" s="79"/>
      <c r="AA1738" s="83" t="s">
        <v>9325</v>
      </c>
      <c r="AB1738" s="79"/>
      <c r="AC1738" s="79" t="b">
        <v>0</v>
      </c>
      <c r="AD1738" s="79">
        <v>0</v>
      </c>
      <c r="AE1738" s="83" t="s">
        <v>9915</v>
      </c>
      <c r="AF1738" s="79" t="b">
        <v>0</v>
      </c>
      <c r="AG1738" s="79" t="s">
        <v>9963</v>
      </c>
      <c r="AH1738" s="79"/>
      <c r="AI1738" s="83" t="s">
        <v>9915</v>
      </c>
      <c r="AJ1738" s="79" t="b">
        <v>0</v>
      </c>
      <c r="AK1738" s="79">
        <v>16</v>
      </c>
      <c r="AL1738" s="83" t="s">
        <v>9510</v>
      </c>
      <c r="AM1738" s="79" t="s">
        <v>9990</v>
      </c>
      <c r="AN1738" s="79" t="b">
        <v>0</v>
      </c>
      <c r="AO1738" s="83" t="s">
        <v>9510</v>
      </c>
      <c r="AP1738" s="79" t="s">
        <v>179</v>
      </c>
      <c r="AQ1738" s="79">
        <v>0</v>
      </c>
      <c r="AR1738" s="79">
        <v>0</v>
      </c>
      <c r="AS1738" s="79"/>
      <c r="AT1738" s="79"/>
      <c r="AU1738" s="79"/>
      <c r="AV1738" s="79"/>
      <c r="AW1738" s="79"/>
      <c r="AX1738" s="79"/>
      <c r="AY1738" s="79"/>
      <c r="AZ1738" s="79"/>
      <c r="BA1738">
        <v>1</v>
      </c>
      <c r="BB1738">
        <v>0</v>
      </c>
      <c r="BC1738" s="79" t="str">
        <f>IF(Edges[[#This Row],[Sentiment]]=0,"NEUTRAL",IF(Edges[[#This Row],[Sentiment]]=1,"POSITIVE",IF(Edges[[#This Row],[Sentiment]]=-1,"NEGATIVE")))</f>
        <v>NEUTRAL</v>
      </c>
      <c r="BD1738" s="79" t="str">
        <f>IF(Edges[[#This Row],[Vertex 1]]=Edges[[#This Row],[Vertex 2]],"HIDE","SHOW")</f>
        <v>SHOW</v>
      </c>
      <c r="BE1738" s="78" t="str">
        <f>REPLACE(INDEX(GroupVertices[Group], MATCH(Edges[[#This Row],[Vertex 1]],GroupVertices[Vertex],0)),1,1,"")</f>
        <v>EUTRAL</v>
      </c>
      <c r="BF1738" s="78" t="str">
        <f>REPLACE(INDEX(GroupVertices[Group], MATCH(Edges[[#This Row],[Vertex 2]],GroupVertices[Vertex],0)),1,1,"")</f>
        <v>eneral</v>
      </c>
    </row>
    <row r="1739" spans="1:58" x14ac:dyDescent="0.25">
      <c r="A1739" s="64" t="s">
        <v>1303</v>
      </c>
      <c r="B1739" s="64" t="s">
        <v>1405</v>
      </c>
      <c r="C1739" s="65"/>
      <c r="D1739" s="66"/>
      <c r="E1739" s="67"/>
      <c r="F1739" s="68"/>
      <c r="G1739" s="65" t="str">
        <f>IF(Edges[[#This Row],[Vertex 1]]=Edges[[#This Row],[Vertex 2]],"HIDE","SHOW")</f>
        <v>SHOW</v>
      </c>
      <c r="H1739" s="69"/>
      <c r="I1739" s="70"/>
      <c r="J1739" s="70"/>
      <c r="K1739" s="34" t="s">
        <v>65</v>
      </c>
      <c r="L1739" s="77">
        <v>1739</v>
      </c>
      <c r="M1739" s="77"/>
      <c r="N1739" s="72"/>
      <c r="O1739" s="79" t="s">
        <v>1646</v>
      </c>
      <c r="P1739" s="81">
        <v>42854.839872685188</v>
      </c>
      <c r="Q1739" s="79" t="s">
        <v>2715</v>
      </c>
      <c r="R1739" s="82" t="s">
        <v>3772</v>
      </c>
      <c r="S1739" s="79" t="s">
        <v>4048</v>
      </c>
      <c r="T1739" s="79"/>
      <c r="U1739" s="79"/>
      <c r="V1739" s="82" t="s">
        <v>5583</v>
      </c>
      <c r="W1739" s="81">
        <v>42854.839872685188</v>
      </c>
      <c r="X1739" s="82" t="s">
        <v>7278</v>
      </c>
      <c r="Y1739" s="79"/>
      <c r="Z1739" s="79"/>
      <c r="AA1739" s="83" t="s">
        <v>9325</v>
      </c>
      <c r="AB1739" s="79"/>
      <c r="AC1739" s="79" t="b">
        <v>0</v>
      </c>
      <c r="AD1739" s="79">
        <v>0</v>
      </c>
      <c r="AE1739" s="83" t="s">
        <v>9915</v>
      </c>
      <c r="AF1739" s="79" t="b">
        <v>0</v>
      </c>
      <c r="AG1739" s="79" t="s">
        <v>9963</v>
      </c>
      <c r="AH1739" s="79"/>
      <c r="AI1739" s="83" t="s">
        <v>9915</v>
      </c>
      <c r="AJ1739" s="79" t="b">
        <v>0</v>
      </c>
      <c r="AK1739" s="79">
        <v>16</v>
      </c>
      <c r="AL1739" s="83" t="s">
        <v>9510</v>
      </c>
      <c r="AM1739" s="79" t="s">
        <v>9990</v>
      </c>
      <c r="AN1739" s="79" t="b">
        <v>0</v>
      </c>
      <c r="AO1739" s="83" t="s">
        <v>9510</v>
      </c>
      <c r="AP1739" s="79" t="s">
        <v>179</v>
      </c>
      <c r="AQ1739" s="79">
        <v>0</v>
      </c>
      <c r="AR1739" s="79">
        <v>0</v>
      </c>
      <c r="AS1739" s="79"/>
      <c r="AT1739" s="79"/>
      <c r="AU1739" s="79"/>
      <c r="AV1739" s="79"/>
      <c r="AW1739" s="79"/>
      <c r="AX1739" s="79"/>
      <c r="AY1739" s="79"/>
      <c r="AZ1739" s="79"/>
      <c r="BA1739">
        <v>1</v>
      </c>
      <c r="BB1739">
        <v>0</v>
      </c>
      <c r="BC1739" s="79" t="str">
        <f>IF(Edges[[#This Row],[Sentiment]]=0,"NEUTRAL",IF(Edges[[#This Row],[Sentiment]]=1,"POSITIVE",IF(Edges[[#This Row],[Sentiment]]=-1,"NEGATIVE")))</f>
        <v>NEUTRAL</v>
      </c>
      <c r="BD1739" s="79" t="str">
        <f>IF(Edges[[#This Row],[Vertex 1]]=Edges[[#This Row],[Vertex 2]],"HIDE","SHOW")</f>
        <v>SHOW</v>
      </c>
      <c r="BE1739" s="78" t="str">
        <f>REPLACE(INDEX(GroupVertices[Group], MATCH(Edges[[#This Row],[Vertex 1]],GroupVertices[Vertex],0)),1,1,"")</f>
        <v>EUTRAL</v>
      </c>
      <c r="BF1739" s="78" t="str">
        <f>REPLACE(INDEX(GroupVertices[Group], MATCH(Edges[[#This Row],[Vertex 2]],GroupVertices[Vertex],0)),1,1,"")</f>
        <v>OSITIVE</v>
      </c>
    </row>
    <row r="1740" spans="1:58" x14ac:dyDescent="0.25">
      <c r="A1740" s="64" t="s">
        <v>1304</v>
      </c>
      <c r="B1740" s="64" t="s">
        <v>1131</v>
      </c>
      <c r="C1740" s="65"/>
      <c r="D1740" s="66"/>
      <c r="E1740" s="67"/>
      <c r="F1740" s="68"/>
      <c r="G1740" s="65" t="str">
        <f>IF(Edges[[#This Row],[Vertex 1]]=Edges[[#This Row],[Vertex 2]],"HIDE","SHOW")</f>
        <v>SHOW</v>
      </c>
      <c r="H1740" s="69"/>
      <c r="I1740" s="70"/>
      <c r="J1740" s="70"/>
      <c r="K1740" s="34" t="s">
        <v>65</v>
      </c>
      <c r="L1740" s="77">
        <v>1740</v>
      </c>
      <c r="M1740" s="77"/>
      <c r="N1740" s="72"/>
      <c r="O1740" s="79" t="s">
        <v>1646</v>
      </c>
      <c r="P1740" s="81">
        <v>42854.846608796295</v>
      </c>
      <c r="Q1740" s="79" t="s">
        <v>2716</v>
      </c>
      <c r="R1740" s="82" t="s">
        <v>3773</v>
      </c>
      <c r="S1740" s="79" t="s">
        <v>4224</v>
      </c>
      <c r="T1740" s="79"/>
      <c r="U1740" s="79"/>
      <c r="V1740" s="82" t="s">
        <v>5584</v>
      </c>
      <c r="W1740" s="81">
        <v>42854.846608796295</v>
      </c>
      <c r="X1740" s="82" t="s">
        <v>7279</v>
      </c>
      <c r="Y1740" s="79"/>
      <c r="Z1740" s="79"/>
      <c r="AA1740" s="83" t="s">
        <v>9326</v>
      </c>
      <c r="AB1740" s="79"/>
      <c r="AC1740" s="79" t="b">
        <v>0</v>
      </c>
      <c r="AD1740" s="79">
        <v>0</v>
      </c>
      <c r="AE1740" s="83" t="s">
        <v>9915</v>
      </c>
      <c r="AF1740" s="79" t="b">
        <v>0</v>
      </c>
      <c r="AG1740" s="79" t="s">
        <v>9963</v>
      </c>
      <c r="AH1740" s="79"/>
      <c r="AI1740" s="83" t="s">
        <v>9915</v>
      </c>
      <c r="AJ1740" s="79" t="b">
        <v>0</v>
      </c>
      <c r="AK1740" s="79">
        <v>0</v>
      </c>
      <c r="AL1740" s="83" t="s">
        <v>9915</v>
      </c>
      <c r="AM1740" s="79" t="s">
        <v>10078</v>
      </c>
      <c r="AN1740" s="79" t="b">
        <v>0</v>
      </c>
      <c r="AO1740" s="83" t="s">
        <v>9326</v>
      </c>
      <c r="AP1740" s="79" t="s">
        <v>179</v>
      </c>
      <c r="AQ1740" s="79">
        <v>0</v>
      </c>
      <c r="AR1740" s="79">
        <v>0</v>
      </c>
      <c r="AS1740" s="79"/>
      <c r="AT1740" s="79"/>
      <c r="AU1740" s="79"/>
      <c r="AV1740" s="79"/>
      <c r="AW1740" s="79"/>
      <c r="AX1740" s="79"/>
      <c r="AY1740" s="79"/>
      <c r="AZ1740" s="79"/>
      <c r="BA1740">
        <v>1</v>
      </c>
      <c r="BB1740">
        <v>0</v>
      </c>
      <c r="BC1740" s="79" t="str">
        <f>IF(Edges[[#This Row],[Sentiment]]=0,"NEUTRAL",IF(Edges[[#This Row],[Sentiment]]=1,"POSITIVE",IF(Edges[[#This Row],[Sentiment]]=-1,"NEGATIVE")))</f>
        <v>NEUTRAL</v>
      </c>
      <c r="BD1740" s="79" t="str">
        <f>IF(Edges[[#This Row],[Vertex 1]]=Edges[[#This Row],[Vertex 2]],"HIDE","SHOW")</f>
        <v>SHOW</v>
      </c>
      <c r="BE1740" s="78" t="str">
        <f>REPLACE(INDEX(GroupVertices[Group], MATCH(Edges[[#This Row],[Vertex 1]],GroupVertices[Vertex],0)),1,1,"")</f>
        <v>EUTRAL</v>
      </c>
      <c r="BF1740" s="78" t="str">
        <f>REPLACE(INDEX(GroupVertices[Group], MATCH(Edges[[#This Row],[Vertex 2]],GroupVertices[Vertex],0)),1,1,"")</f>
        <v>EUTRAL</v>
      </c>
    </row>
    <row r="1741" spans="1:58" hidden="1" x14ac:dyDescent="0.25">
      <c r="A1741" s="64" t="s">
        <v>1305</v>
      </c>
      <c r="B1741" s="64" t="s">
        <v>1305</v>
      </c>
      <c r="C1741" s="65"/>
      <c r="D1741" s="66"/>
      <c r="E1741" s="67"/>
      <c r="F1741" s="68"/>
      <c r="G1741" s="65" t="str">
        <f>IF(Edges[[#This Row],[Vertex 1]]=Edges[[#This Row],[Vertex 2]],"HIDE","SHOW")</f>
        <v>HIDE</v>
      </c>
      <c r="H1741" s="69"/>
      <c r="I1741" s="70"/>
      <c r="J1741" s="70"/>
      <c r="K1741" s="34"/>
      <c r="L1741" s="77"/>
      <c r="M1741" s="77"/>
      <c r="N1741" s="72"/>
      <c r="O1741" s="79" t="s">
        <v>179</v>
      </c>
      <c r="P1741" s="81">
        <v>42854.861817129633</v>
      </c>
      <c r="Q1741" s="79" t="s">
        <v>2717</v>
      </c>
      <c r="R1741" s="82" t="s">
        <v>3774</v>
      </c>
      <c r="S1741" s="79" t="s">
        <v>4225</v>
      </c>
      <c r="T1741" s="79" t="s">
        <v>4425</v>
      </c>
      <c r="U1741" s="79"/>
      <c r="V1741" s="82" t="s">
        <v>5585</v>
      </c>
      <c r="W1741" s="81">
        <v>42854.861817129633</v>
      </c>
      <c r="X1741" s="82" t="s">
        <v>7280</v>
      </c>
      <c r="Y1741" s="79"/>
      <c r="Z1741" s="79"/>
      <c r="AA1741" s="83" t="s">
        <v>9327</v>
      </c>
      <c r="AB1741" s="79"/>
      <c r="AC1741" s="79" t="b">
        <v>0</v>
      </c>
      <c r="AD1741" s="79">
        <v>0</v>
      </c>
      <c r="AE1741" s="83" t="s">
        <v>9915</v>
      </c>
      <c r="AF1741" s="79" t="b">
        <v>0</v>
      </c>
      <c r="AG1741" s="79" t="s">
        <v>9965</v>
      </c>
      <c r="AH1741" s="79"/>
      <c r="AI1741" s="83" t="s">
        <v>9915</v>
      </c>
      <c r="AJ1741" s="79" t="b">
        <v>0</v>
      </c>
      <c r="AK1741" s="79">
        <v>0</v>
      </c>
      <c r="AL1741" s="83" t="s">
        <v>9915</v>
      </c>
      <c r="AM1741" s="79" t="s">
        <v>10010</v>
      </c>
      <c r="AN1741" s="79" t="b">
        <v>0</v>
      </c>
      <c r="AO1741" s="83" t="s">
        <v>9327</v>
      </c>
      <c r="AP1741" s="79" t="s">
        <v>179</v>
      </c>
      <c r="AQ1741" s="79">
        <v>0</v>
      </c>
      <c r="AR1741" s="79">
        <v>0</v>
      </c>
      <c r="AS1741" s="79"/>
      <c r="AT1741" s="79"/>
      <c r="AU1741" s="79"/>
      <c r="AV1741" s="79"/>
      <c r="AW1741" s="79"/>
      <c r="AX1741" s="79"/>
      <c r="AY1741" s="79"/>
      <c r="AZ1741" s="79"/>
      <c r="BA1741">
        <v>1</v>
      </c>
      <c r="BB1741">
        <v>0</v>
      </c>
      <c r="BC1741" s="79" t="str">
        <f>IF(Edges[[#This Row],[Sentiment]]=0,"NEUTRAL",IF(Edges[[#This Row],[Sentiment]]=1,"POSITIVE",IF(Edges[[#This Row],[Sentiment]]=-1,"NEGATIVE")))</f>
        <v>NEUTRAL</v>
      </c>
      <c r="BD1741" s="79" t="str">
        <f>IF(Edges[[#This Row],[Vertex 1]]=Edges[[#This Row],[Vertex 2]],"HIDE","SHOW")</f>
        <v>HIDE</v>
      </c>
      <c r="BE1741" s="124" t="e">
        <f>REPLACE(INDEX(GroupVertices[Group], MATCH(Edges[[#This Row],[Vertex 1]],GroupVertices[Vertex],0)),1,1,"")</f>
        <v>#N/A</v>
      </c>
      <c r="BF1741" s="124" t="e">
        <f>REPLACE(INDEX(GroupVertices[Group], MATCH(Edges[[#This Row],[Vertex 2]],GroupVertices[Vertex],0)),1,1,"")</f>
        <v>#N/A</v>
      </c>
    </row>
    <row r="1742" spans="1:58" hidden="1" x14ac:dyDescent="0.25">
      <c r="A1742" s="64" t="s">
        <v>1306</v>
      </c>
      <c r="B1742" s="64" t="s">
        <v>1306</v>
      </c>
      <c r="C1742" s="65"/>
      <c r="D1742" s="66"/>
      <c r="E1742" s="67"/>
      <c r="F1742" s="68"/>
      <c r="G1742" s="65" t="str">
        <f>IF(Edges[[#This Row],[Vertex 1]]=Edges[[#This Row],[Vertex 2]],"HIDE","SHOW")</f>
        <v>HIDE</v>
      </c>
      <c r="H1742" s="69"/>
      <c r="I1742" s="70"/>
      <c r="J1742" s="70"/>
      <c r="K1742" s="34"/>
      <c r="L1742" s="77"/>
      <c r="M1742" s="77"/>
      <c r="N1742" s="72"/>
      <c r="O1742" s="79" t="s">
        <v>179</v>
      </c>
      <c r="P1742" s="81">
        <v>42854.880266203705</v>
      </c>
      <c r="Q1742" s="79" t="s">
        <v>2718</v>
      </c>
      <c r="R1742" s="82" t="s">
        <v>3775</v>
      </c>
      <c r="S1742" s="79" t="s">
        <v>4023</v>
      </c>
      <c r="T1742" s="79"/>
      <c r="U1742" s="79"/>
      <c r="V1742" s="82" t="s">
        <v>5586</v>
      </c>
      <c r="W1742" s="81">
        <v>42854.880266203705</v>
      </c>
      <c r="X1742" s="82" t="s">
        <v>7281</v>
      </c>
      <c r="Y1742" s="79"/>
      <c r="Z1742" s="79"/>
      <c r="AA1742" s="83" t="s">
        <v>9328</v>
      </c>
      <c r="AB1742" s="79"/>
      <c r="AC1742" s="79" t="b">
        <v>0</v>
      </c>
      <c r="AD1742" s="79">
        <v>0</v>
      </c>
      <c r="AE1742" s="83" t="s">
        <v>9915</v>
      </c>
      <c r="AF1742" s="79" t="b">
        <v>0</v>
      </c>
      <c r="AG1742" s="79" t="s">
        <v>9963</v>
      </c>
      <c r="AH1742" s="79"/>
      <c r="AI1742" s="83" t="s">
        <v>9915</v>
      </c>
      <c r="AJ1742" s="79" t="b">
        <v>0</v>
      </c>
      <c r="AK1742" s="79">
        <v>0</v>
      </c>
      <c r="AL1742" s="83" t="s">
        <v>9915</v>
      </c>
      <c r="AM1742" s="79" t="s">
        <v>9998</v>
      </c>
      <c r="AN1742" s="79" t="b">
        <v>0</v>
      </c>
      <c r="AO1742" s="83" t="s">
        <v>9328</v>
      </c>
      <c r="AP1742" s="79" t="s">
        <v>179</v>
      </c>
      <c r="AQ1742" s="79">
        <v>0</v>
      </c>
      <c r="AR1742" s="79">
        <v>0</v>
      </c>
      <c r="AS1742" s="79"/>
      <c r="AT1742" s="79"/>
      <c r="AU1742" s="79"/>
      <c r="AV1742" s="79"/>
      <c r="AW1742" s="79"/>
      <c r="AX1742" s="79"/>
      <c r="AY1742" s="79"/>
      <c r="AZ1742" s="79"/>
      <c r="BA1742">
        <v>1</v>
      </c>
      <c r="BB1742">
        <v>0</v>
      </c>
      <c r="BC1742" s="79" t="str">
        <f>IF(Edges[[#This Row],[Sentiment]]=0,"NEUTRAL",IF(Edges[[#This Row],[Sentiment]]=1,"POSITIVE",IF(Edges[[#This Row],[Sentiment]]=-1,"NEGATIVE")))</f>
        <v>NEUTRAL</v>
      </c>
      <c r="BD1742" s="79" t="str">
        <f>IF(Edges[[#This Row],[Vertex 1]]=Edges[[#This Row],[Vertex 2]],"HIDE","SHOW")</f>
        <v>HIDE</v>
      </c>
      <c r="BE1742" s="124" t="e">
        <f>REPLACE(INDEX(GroupVertices[Group], MATCH(Edges[[#This Row],[Vertex 1]],GroupVertices[Vertex],0)),1,1,"")</f>
        <v>#N/A</v>
      </c>
      <c r="BF1742" s="124" t="e">
        <f>REPLACE(INDEX(GroupVertices[Group], MATCH(Edges[[#This Row],[Vertex 2]],GroupVertices[Vertex],0)),1,1,"")</f>
        <v>#N/A</v>
      </c>
    </row>
    <row r="1743" spans="1:58" x14ac:dyDescent="0.25">
      <c r="A1743" s="64" t="s">
        <v>1307</v>
      </c>
      <c r="B1743" s="64" t="s">
        <v>1360</v>
      </c>
      <c r="C1743" s="65"/>
      <c r="D1743" s="66"/>
      <c r="E1743" s="67"/>
      <c r="F1743" s="68"/>
      <c r="G1743" s="65" t="str">
        <f>IF(Edges[[#This Row],[Vertex 1]]=Edges[[#This Row],[Vertex 2]],"HIDE","SHOW")</f>
        <v>SHOW</v>
      </c>
      <c r="H1743" s="69"/>
      <c r="I1743" s="70"/>
      <c r="J1743" s="70"/>
      <c r="K1743" s="34" t="s">
        <v>65</v>
      </c>
      <c r="L1743" s="77">
        <v>1743</v>
      </c>
      <c r="M1743" s="77"/>
      <c r="N1743" s="72"/>
      <c r="O1743" s="79" t="s">
        <v>1646</v>
      </c>
      <c r="P1743" s="81">
        <v>42854.903483796297</v>
      </c>
      <c r="Q1743" s="79" t="s">
        <v>2359</v>
      </c>
      <c r="R1743" s="82" t="s">
        <v>3592</v>
      </c>
      <c r="S1743" s="79" t="s">
        <v>4065</v>
      </c>
      <c r="T1743" s="79"/>
      <c r="U1743" s="79"/>
      <c r="V1743" s="82" t="s">
        <v>5587</v>
      </c>
      <c r="W1743" s="81">
        <v>42854.903483796297</v>
      </c>
      <c r="X1743" s="82" t="s">
        <v>7282</v>
      </c>
      <c r="Y1743" s="79"/>
      <c r="Z1743" s="79"/>
      <c r="AA1743" s="83" t="s">
        <v>9329</v>
      </c>
      <c r="AB1743" s="79"/>
      <c r="AC1743" s="79" t="b">
        <v>0</v>
      </c>
      <c r="AD1743" s="79">
        <v>0</v>
      </c>
      <c r="AE1743" s="83" t="s">
        <v>9915</v>
      </c>
      <c r="AF1743" s="79" t="b">
        <v>0</v>
      </c>
      <c r="AG1743" s="79" t="s">
        <v>9964</v>
      </c>
      <c r="AH1743" s="79"/>
      <c r="AI1743" s="83" t="s">
        <v>9915</v>
      </c>
      <c r="AJ1743" s="79" t="b">
        <v>0</v>
      </c>
      <c r="AK1743" s="79">
        <v>8</v>
      </c>
      <c r="AL1743" s="83" t="s">
        <v>9425</v>
      </c>
      <c r="AM1743" s="79" t="s">
        <v>9991</v>
      </c>
      <c r="AN1743" s="79" t="b">
        <v>0</v>
      </c>
      <c r="AO1743" s="83" t="s">
        <v>9425</v>
      </c>
      <c r="AP1743" s="79" t="s">
        <v>179</v>
      </c>
      <c r="AQ1743" s="79">
        <v>0</v>
      </c>
      <c r="AR1743" s="79">
        <v>0</v>
      </c>
      <c r="AS1743" s="79"/>
      <c r="AT1743" s="79"/>
      <c r="AU1743" s="79"/>
      <c r="AV1743" s="79"/>
      <c r="AW1743" s="79"/>
      <c r="AX1743" s="79"/>
      <c r="AY1743" s="79"/>
      <c r="AZ1743" s="79"/>
      <c r="BA1743">
        <v>1</v>
      </c>
      <c r="BB1743">
        <v>0</v>
      </c>
      <c r="BC1743" s="79" t="str">
        <f>IF(Edges[[#This Row],[Sentiment]]=0,"NEUTRAL",IF(Edges[[#This Row],[Sentiment]]=1,"POSITIVE",IF(Edges[[#This Row],[Sentiment]]=-1,"NEGATIVE")))</f>
        <v>NEUTRAL</v>
      </c>
      <c r="BD1743" s="79" t="str">
        <f>IF(Edges[[#This Row],[Vertex 1]]=Edges[[#This Row],[Vertex 2]],"HIDE","SHOW")</f>
        <v>SHOW</v>
      </c>
      <c r="BE1743" s="78" t="str">
        <f>REPLACE(INDEX(GroupVertices[Group], MATCH(Edges[[#This Row],[Vertex 1]],GroupVertices[Vertex],0)),1,1,"")</f>
        <v>EUTRAL</v>
      </c>
      <c r="BF1743" s="78" t="str">
        <f>REPLACE(INDEX(GroupVertices[Group], MATCH(Edges[[#This Row],[Vertex 2]],GroupVertices[Vertex],0)),1,1,"")</f>
        <v>OSITIVE</v>
      </c>
    </row>
    <row r="1744" spans="1:58" hidden="1" x14ac:dyDescent="0.25">
      <c r="A1744" s="64" t="s">
        <v>1308</v>
      </c>
      <c r="B1744" s="64" t="s">
        <v>1308</v>
      </c>
      <c r="C1744" s="65"/>
      <c r="D1744" s="66"/>
      <c r="E1744" s="67"/>
      <c r="F1744" s="68"/>
      <c r="G1744" s="65" t="str">
        <f>IF(Edges[[#This Row],[Vertex 1]]=Edges[[#This Row],[Vertex 2]],"HIDE","SHOW")</f>
        <v>HIDE</v>
      </c>
      <c r="H1744" s="69"/>
      <c r="I1744" s="70"/>
      <c r="J1744" s="70"/>
      <c r="K1744" s="34"/>
      <c r="L1744" s="77"/>
      <c r="M1744" s="77"/>
      <c r="N1744" s="72"/>
      <c r="O1744" s="79" t="s">
        <v>179</v>
      </c>
      <c r="P1744" s="81">
        <v>42854.919351851851</v>
      </c>
      <c r="Q1744" s="79" t="s">
        <v>2719</v>
      </c>
      <c r="R1744" s="82" t="s">
        <v>3776</v>
      </c>
      <c r="S1744" s="79" t="s">
        <v>4226</v>
      </c>
      <c r="T1744" s="79" t="s">
        <v>4426</v>
      </c>
      <c r="U1744" s="79"/>
      <c r="V1744" s="82" t="s">
        <v>5588</v>
      </c>
      <c r="W1744" s="81">
        <v>42854.919351851851</v>
      </c>
      <c r="X1744" s="82" t="s">
        <v>7283</v>
      </c>
      <c r="Y1744" s="79"/>
      <c r="Z1744" s="79"/>
      <c r="AA1744" s="83" t="s">
        <v>9330</v>
      </c>
      <c r="AB1744" s="79"/>
      <c r="AC1744" s="79" t="b">
        <v>0</v>
      </c>
      <c r="AD1744" s="79">
        <v>0</v>
      </c>
      <c r="AE1744" s="83" t="s">
        <v>9915</v>
      </c>
      <c r="AF1744" s="79" t="b">
        <v>0</v>
      </c>
      <c r="AG1744" s="79" t="s">
        <v>9963</v>
      </c>
      <c r="AH1744" s="79"/>
      <c r="AI1744" s="83" t="s">
        <v>9915</v>
      </c>
      <c r="AJ1744" s="79" t="b">
        <v>0</v>
      </c>
      <c r="AK1744" s="79">
        <v>0</v>
      </c>
      <c r="AL1744" s="83" t="s">
        <v>9915</v>
      </c>
      <c r="AM1744" s="79" t="s">
        <v>10079</v>
      </c>
      <c r="AN1744" s="79" t="b">
        <v>0</v>
      </c>
      <c r="AO1744" s="83" t="s">
        <v>9330</v>
      </c>
      <c r="AP1744" s="79" t="s">
        <v>179</v>
      </c>
      <c r="AQ1744" s="79">
        <v>0</v>
      </c>
      <c r="AR1744" s="79">
        <v>0</v>
      </c>
      <c r="AS1744" s="79"/>
      <c r="AT1744" s="79"/>
      <c r="AU1744" s="79"/>
      <c r="AV1744" s="79"/>
      <c r="AW1744" s="79"/>
      <c r="AX1744" s="79"/>
      <c r="AY1744" s="79"/>
      <c r="AZ1744" s="79"/>
      <c r="BA1744">
        <v>1</v>
      </c>
      <c r="BB1744">
        <v>0</v>
      </c>
      <c r="BC1744" s="79" t="str">
        <f>IF(Edges[[#This Row],[Sentiment]]=0,"NEUTRAL",IF(Edges[[#This Row],[Sentiment]]=1,"POSITIVE",IF(Edges[[#This Row],[Sentiment]]=-1,"NEGATIVE")))</f>
        <v>NEUTRAL</v>
      </c>
      <c r="BD1744" s="79" t="str">
        <f>IF(Edges[[#This Row],[Vertex 1]]=Edges[[#This Row],[Vertex 2]],"HIDE","SHOW")</f>
        <v>HIDE</v>
      </c>
      <c r="BE1744" s="124" t="e">
        <f>REPLACE(INDEX(GroupVertices[Group], MATCH(Edges[[#This Row],[Vertex 1]],GroupVertices[Vertex],0)),1,1,"")</f>
        <v>#N/A</v>
      </c>
      <c r="BF1744" s="124" t="e">
        <f>REPLACE(INDEX(GroupVertices[Group], MATCH(Edges[[#This Row],[Vertex 2]],GroupVertices[Vertex],0)),1,1,"")</f>
        <v>#N/A</v>
      </c>
    </row>
    <row r="1745" spans="1:58" hidden="1" x14ac:dyDescent="0.25">
      <c r="A1745" s="64" t="s">
        <v>1309</v>
      </c>
      <c r="B1745" s="64" t="s">
        <v>1309</v>
      </c>
      <c r="C1745" s="65"/>
      <c r="D1745" s="66"/>
      <c r="E1745" s="67"/>
      <c r="F1745" s="68"/>
      <c r="G1745" s="65" t="str">
        <f>IF(Edges[[#This Row],[Vertex 1]]=Edges[[#This Row],[Vertex 2]],"HIDE","SHOW")</f>
        <v>HIDE</v>
      </c>
      <c r="H1745" s="69"/>
      <c r="I1745" s="70"/>
      <c r="J1745" s="70"/>
      <c r="K1745" s="34"/>
      <c r="L1745" s="77"/>
      <c r="M1745" s="77"/>
      <c r="N1745" s="72"/>
      <c r="O1745" s="79" t="s">
        <v>179</v>
      </c>
      <c r="P1745" s="81">
        <v>42854.969861111109</v>
      </c>
      <c r="Q1745" s="79" t="s">
        <v>2720</v>
      </c>
      <c r="R1745" s="82" t="s">
        <v>3738</v>
      </c>
      <c r="S1745" s="79" t="s">
        <v>4196</v>
      </c>
      <c r="T1745" s="79" t="s">
        <v>4427</v>
      </c>
      <c r="U1745" s="79"/>
      <c r="V1745" s="82" t="s">
        <v>5589</v>
      </c>
      <c r="W1745" s="81">
        <v>42854.969861111109</v>
      </c>
      <c r="X1745" s="82" t="s">
        <v>7284</v>
      </c>
      <c r="Y1745" s="79"/>
      <c r="Z1745" s="79"/>
      <c r="AA1745" s="83" t="s">
        <v>9331</v>
      </c>
      <c r="AB1745" s="79"/>
      <c r="AC1745" s="79" t="b">
        <v>0</v>
      </c>
      <c r="AD1745" s="79">
        <v>1</v>
      </c>
      <c r="AE1745" s="83" t="s">
        <v>9915</v>
      </c>
      <c r="AF1745" s="79" t="b">
        <v>0</v>
      </c>
      <c r="AG1745" s="79" t="s">
        <v>9963</v>
      </c>
      <c r="AH1745" s="79"/>
      <c r="AI1745" s="83" t="s">
        <v>9915</v>
      </c>
      <c r="AJ1745" s="79" t="b">
        <v>0</v>
      </c>
      <c r="AK1745" s="79">
        <v>0</v>
      </c>
      <c r="AL1745" s="83" t="s">
        <v>9915</v>
      </c>
      <c r="AM1745" s="79" t="s">
        <v>9991</v>
      </c>
      <c r="AN1745" s="79" t="b">
        <v>0</v>
      </c>
      <c r="AO1745" s="83" t="s">
        <v>9331</v>
      </c>
      <c r="AP1745" s="79" t="s">
        <v>179</v>
      </c>
      <c r="AQ1745" s="79">
        <v>0</v>
      </c>
      <c r="AR1745" s="79">
        <v>0</v>
      </c>
      <c r="AS1745" s="79"/>
      <c r="AT1745" s="79"/>
      <c r="AU1745" s="79"/>
      <c r="AV1745" s="79"/>
      <c r="AW1745" s="79"/>
      <c r="AX1745" s="79"/>
      <c r="AY1745" s="79"/>
      <c r="AZ1745" s="79"/>
      <c r="BA1745">
        <v>1</v>
      </c>
      <c r="BB1745">
        <v>0</v>
      </c>
      <c r="BC1745" s="79" t="str">
        <f>IF(Edges[[#This Row],[Sentiment]]=0,"NEUTRAL",IF(Edges[[#This Row],[Sentiment]]=1,"POSITIVE",IF(Edges[[#This Row],[Sentiment]]=-1,"NEGATIVE")))</f>
        <v>NEUTRAL</v>
      </c>
      <c r="BD1745" s="79" t="str">
        <f>IF(Edges[[#This Row],[Vertex 1]]=Edges[[#This Row],[Vertex 2]],"HIDE","SHOW")</f>
        <v>HIDE</v>
      </c>
      <c r="BE1745" s="124" t="e">
        <f>REPLACE(INDEX(GroupVertices[Group], MATCH(Edges[[#This Row],[Vertex 1]],GroupVertices[Vertex],0)),1,1,"")</f>
        <v>#N/A</v>
      </c>
      <c r="BF1745" s="124" t="e">
        <f>REPLACE(INDEX(GroupVertices[Group], MATCH(Edges[[#This Row],[Vertex 2]],GroupVertices[Vertex],0)),1,1,"")</f>
        <v>#N/A</v>
      </c>
    </row>
    <row r="1746" spans="1:58" hidden="1" x14ac:dyDescent="0.25">
      <c r="A1746" s="64" t="s">
        <v>1310</v>
      </c>
      <c r="B1746" s="64" t="s">
        <v>1310</v>
      </c>
      <c r="C1746" s="65"/>
      <c r="D1746" s="66"/>
      <c r="E1746" s="67"/>
      <c r="F1746" s="68"/>
      <c r="G1746" s="65" t="str">
        <f>IF(Edges[[#This Row],[Vertex 1]]=Edges[[#This Row],[Vertex 2]],"HIDE","SHOW")</f>
        <v>HIDE</v>
      </c>
      <c r="H1746" s="69"/>
      <c r="I1746" s="70"/>
      <c r="J1746" s="70"/>
      <c r="K1746" s="34"/>
      <c r="L1746" s="77"/>
      <c r="M1746" s="77"/>
      <c r="N1746" s="72"/>
      <c r="O1746" s="79" t="s">
        <v>179</v>
      </c>
      <c r="P1746" s="81">
        <v>42851.937650462962</v>
      </c>
      <c r="Q1746" s="79" t="s">
        <v>2721</v>
      </c>
      <c r="R1746" s="82" t="s">
        <v>3777</v>
      </c>
      <c r="S1746" s="79" t="s">
        <v>4015</v>
      </c>
      <c r="T1746" s="79"/>
      <c r="U1746" s="79"/>
      <c r="V1746" s="82" t="s">
        <v>5590</v>
      </c>
      <c r="W1746" s="81">
        <v>42851.937650462962</v>
      </c>
      <c r="X1746" s="82" t="s">
        <v>7285</v>
      </c>
      <c r="Y1746" s="79"/>
      <c r="Z1746" s="79"/>
      <c r="AA1746" s="83" t="s">
        <v>9332</v>
      </c>
      <c r="AB1746" s="79"/>
      <c r="AC1746" s="79" t="b">
        <v>0</v>
      </c>
      <c r="AD1746" s="79">
        <v>0</v>
      </c>
      <c r="AE1746" s="83" t="s">
        <v>9915</v>
      </c>
      <c r="AF1746" s="79" t="b">
        <v>0</v>
      </c>
      <c r="AG1746" s="79" t="s">
        <v>9963</v>
      </c>
      <c r="AH1746" s="79"/>
      <c r="AI1746" s="83" t="s">
        <v>9915</v>
      </c>
      <c r="AJ1746" s="79" t="b">
        <v>0</v>
      </c>
      <c r="AK1746" s="79">
        <v>1</v>
      </c>
      <c r="AL1746" s="83" t="s">
        <v>9915</v>
      </c>
      <c r="AM1746" s="79" t="s">
        <v>4133</v>
      </c>
      <c r="AN1746" s="79" t="b">
        <v>0</v>
      </c>
      <c r="AO1746" s="83" t="s">
        <v>9332</v>
      </c>
      <c r="AP1746" s="79" t="s">
        <v>179</v>
      </c>
      <c r="AQ1746" s="79">
        <v>0</v>
      </c>
      <c r="AR1746" s="79">
        <v>0</v>
      </c>
      <c r="AS1746" s="79"/>
      <c r="AT1746" s="79"/>
      <c r="AU1746" s="79"/>
      <c r="AV1746" s="79"/>
      <c r="AW1746" s="79"/>
      <c r="AX1746" s="79"/>
      <c r="AY1746" s="79"/>
      <c r="AZ1746" s="79"/>
      <c r="BA1746">
        <v>1</v>
      </c>
      <c r="BB1746">
        <v>0</v>
      </c>
      <c r="BC1746" s="79" t="str">
        <f>IF(Edges[[#This Row],[Sentiment]]=0,"NEUTRAL",IF(Edges[[#This Row],[Sentiment]]=1,"POSITIVE",IF(Edges[[#This Row],[Sentiment]]=-1,"NEGATIVE")))</f>
        <v>NEUTRAL</v>
      </c>
      <c r="BD1746" s="79" t="str">
        <f>IF(Edges[[#This Row],[Vertex 1]]=Edges[[#This Row],[Vertex 2]],"HIDE","SHOW")</f>
        <v>HIDE</v>
      </c>
      <c r="BE1746" s="124" t="str">
        <f>REPLACE(INDEX(GroupVertices[Group], MATCH(Edges[[#This Row],[Vertex 1]],GroupVertices[Vertex],0)),1,1,"")</f>
        <v>EUTRAL</v>
      </c>
      <c r="BF1746" s="124" t="str">
        <f>REPLACE(INDEX(GroupVertices[Group], MATCH(Edges[[#This Row],[Vertex 2]],GroupVertices[Vertex],0)),1,1,"")</f>
        <v>EUTRAL</v>
      </c>
    </row>
    <row r="1747" spans="1:58" x14ac:dyDescent="0.25">
      <c r="A1747" s="64" t="s">
        <v>1311</v>
      </c>
      <c r="B1747" s="64" t="s">
        <v>1310</v>
      </c>
      <c r="C1747" s="65"/>
      <c r="D1747" s="66"/>
      <c r="E1747" s="67"/>
      <c r="F1747" s="68"/>
      <c r="G1747" s="65" t="str">
        <f>IF(Edges[[#This Row],[Vertex 1]]=Edges[[#This Row],[Vertex 2]],"HIDE","SHOW")</f>
        <v>SHOW</v>
      </c>
      <c r="H1747" s="69"/>
      <c r="I1747" s="70"/>
      <c r="J1747" s="70"/>
      <c r="K1747" s="34" t="s">
        <v>65</v>
      </c>
      <c r="L1747" s="77">
        <v>1747</v>
      </c>
      <c r="M1747" s="77"/>
      <c r="N1747" s="72"/>
      <c r="O1747" s="79" t="s">
        <v>1646</v>
      </c>
      <c r="P1747" s="81">
        <v>42851.941689814812</v>
      </c>
      <c r="Q1747" s="79" t="s">
        <v>2722</v>
      </c>
      <c r="R1747" s="79"/>
      <c r="S1747" s="79"/>
      <c r="T1747" s="79"/>
      <c r="U1747" s="79"/>
      <c r="V1747" s="82" t="s">
        <v>5591</v>
      </c>
      <c r="W1747" s="81">
        <v>42851.941689814812</v>
      </c>
      <c r="X1747" s="82" t="s">
        <v>7286</v>
      </c>
      <c r="Y1747" s="79"/>
      <c r="Z1747" s="79"/>
      <c r="AA1747" s="83" t="s">
        <v>9333</v>
      </c>
      <c r="AB1747" s="79"/>
      <c r="AC1747" s="79" t="b">
        <v>0</v>
      </c>
      <c r="AD1747" s="79">
        <v>0</v>
      </c>
      <c r="AE1747" s="83" t="s">
        <v>9915</v>
      </c>
      <c r="AF1747" s="79" t="b">
        <v>0</v>
      </c>
      <c r="AG1747" s="79" t="s">
        <v>9963</v>
      </c>
      <c r="AH1747" s="79"/>
      <c r="AI1747" s="83" t="s">
        <v>9915</v>
      </c>
      <c r="AJ1747" s="79" t="b">
        <v>0</v>
      </c>
      <c r="AK1747" s="79">
        <v>1</v>
      </c>
      <c r="AL1747" s="83" t="s">
        <v>9332</v>
      </c>
      <c r="AM1747" s="79" t="s">
        <v>10080</v>
      </c>
      <c r="AN1747" s="79" t="b">
        <v>0</v>
      </c>
      <c r="AO1747" s="83" t="s">
        <v>9332</v>
      </c>
      <c r="AP1747" s="79" t="s">
        <v>179</v>
      </c>
      <c r="AQ1747" s="79">
        <v>0</v>
      </c>
      <c r="AR1747" s="79">
        <v>0</v>
      </c>
      <c r="AS1747" s="79"/>
      <c r="AT1747" s="79"/>
      <c r="AU1747" s="79"/>
      <c r="AV1747" s="79"/>
      <c r="AW1747" s="79"/>
      <c r="AX1747" s="79"/>
      <c r="AY1747" s="79"/>
      <c r="AZ1747" s="79"/>
      <c r="BA1747">
        <v>1</v>
      </c>
      <c r="BB1747">
        <v>0</v>
      </c>
      <c r="BC1747" s="79" t="str">
        <f>IF(Edges[[#This Row],[Sentiment]]=0,"NEUTRAL",IF(Edges[[#This Row],[Sentiment]]=1,"POSITIVE",IF(Edges[[#This Row],[Sentiment]]=-1,"NEGATIVE")))</f>
        <v>NEUTRAL</v>
      </c>
      <c r="BD1747" s="79" t="str">
        <f>IF(Edges[[#This Row],[Vertex 1]]=Edges[[#This Row],[Vertex 2]],"HIDE","SHOW")</f>
        <v>SHOW</v>
      </c>
      <c r="BE1747" s="78" t="str">
        <f>REPLACE(INDEX(GroupVertices[Group], MATCH(Edges[[#This Row],[Vertex 1]],GroupVertices[Vertex],0)),1,1,"")</f>
        <v>EUTRAL</v>
      </c>
      <c r="BF1747" s="78" t="str">
        <f>REPLACE(INDEX(GroupVertices[Group], MATCH(Edges[[#This Row],[Vertex 2]],GroupVertices[Vertex],0)),1,1,"")</f>
        <v>EUTRAL</v>
      </c>
    </row>
    <row r="1748" spans="1:58" x14ac:dyDescent="0.25">
      <c r="A1748" s="64" t="s">
        <v>1312</v>
      </c>
      <c r="B1748" s="64" t="s">
        <v>1549</v>
      </c>
      <c r="C1748" s="65"/>
      <c r="D1748" s="66"/>
      <c r="E1748" s="67"/>
      <c r="F1748" s="68"/>
      <c r="G1748" s="65" t="str">
        <f>IF(Edges[[#This Row],[Vertex 1]]=Edges[[#This Row],[Vertex 2]],"HIDE","SHOW")</f>
        <v>SHOW</v>
      </c>
      <c r="H1748" s="69"/>
      <c r="I1748" s="70"/>
      <c r="J1748" s="70"/>
      <c r="K1748" s="34" t="s">
        <v>65</v>
      </c>
      <c r="L1748" s="77">
        <v>1748</v>
      </c>
      <c r="M1748" s="77"/>
      <c r="N1748" s="72"/>
      <c r="O1748" s="79" t="s">
        <v>1646</v>
      </c>
      <c r="P1748" s="81">
        <v>42852.721493055556</v>
      </c>
      <c r="Q1748" s="79" t="s">
        <v>2723</v>
      </c>
      <c r="R1748" s="82" t="s">
        <v>3332</v>
      </c>
      <c r="S1748" s="79" t="s">
        <v>4027</v>
      </c>
      <c r="T1748" s="79"/>
      <c r="U1748" s="79"/>
      <c r="V1748" s="82" t="s">
        <v>5592</v>
      </c>
      <c r="W1748" s="81">
        <v>42852.721493055556</v>
      </c>
      <c r="X1748" s="82" t="s">
        <v>7287</v>
      </c>
      <c r="Y1748" s="79"/>
      <c r="Z1748" s="79"/>
      <c r="AA1748" s="83" t="s">
        <v>9334</v>
      </c>
      <c r="AB1748" s="79"/>
      <c r="AC1748" s="79" t="b">
        <v>0</v>
      </c>
      <c r="AD1748" s="79">
        <v>0</v>
      </c>
      <c r="AE1748" s="83" t="s">
        <v>9915</v>
      </c>
      <c r="AF1748" s="79" t="b">
        <v>0</v>
      </c>
      <c r="AG1748" s="79" t="s">
        <v>9963</v>
      </c>
      <c r="AH1748" s="79"/>
      <c r="AI1748" s="83" t="s">
        <v>9915</v>
      </c>
      <c r="AJ1748" s="79" t="b">
        <v>0</v>
      </c>
      <c r="AK1748" s="79">
        <v>1</v>
      </c>
      <c r="AL1748" s="83" t="s">
        <v>9915</v>
      </c>
      <c r="AM1748" s="79" t="s">
        <v>10000</v>
      </c>
      <c r="AN1748" s="79" t="b">
        <v>0</v>
      </c>
      <c r="AO1748" s="83" t="s">
        <v>9334</v>
      </c>
      <c r="AP1748" s="79" t="s">
        <v>179</v>
      </c>
      <c r="AQ1748" s="79">
        <v>0</v>
      </c>
      <c r="AR1748" s="79">
        <v>0</v>
      </c>
      <c r="AS1748" s="79"/>
      <c r="AT1748" s="79"/>
      <c r="AU1748" s="79"/>
      <c r="AV1748" s="79"/>
      <c r="AW1748" s="79"/>
      <c r="AX1748" s="79"/>
      <c r="AY1748" s="79"/>
      <c r="AZ1748" s="79"/>
      <c r="BA1748">
        <v>1</v>
      </c>
      <c r="BB1748">
        <v>0</v>
      </c>
      <c r="BC1748" s="79" t="str">
        <f>IF(Edges[[#This Row],[Sentiment]]=0,"NEUTRAL",IF(Edges[[#This Row],[Sentiment]]=1,"POSITIVE",IF(Edges[[#This Row],[Sentiment]]=-1,"NEGATIVE")))</f>
        <v>NEUTRAL</v>
      </c>
      <c r="BD1748" s="79" t="str">
        <f>IF(Edges[[#This Row],[Vertex 1]]=Edges[[#This Row],[Vertex 2]],"HIDE","SHOW")</f>
        <v>SHOW</v>
      </c>
      <c r="BE1748" s="78" t="str">
        <f>REPLACE(INDEX(GroupVertices[Group], MATCH(Edges[[#This Row],[Vertex 1]],GroupVertices[Vertex],0)),1,1,"")</f>
        <v>EUTRAL</v>
      </c>
      <c r="BF1748" s="78" t="str">
        <f>REPLACE(INDEX(GroupVertices[Group], MATCH(Edges[[#This Row],[Vertex 2]],GroupVertices[Vertex],0)),1,1,"")</f>
        <v>eneral</v>
      </c>
    </row>
    <row r="1749" spans="1:58" x14ac:dyDescent="0.25">
      <c r="A1749" s="64" t="s">
        <v>1311</v>
      </c>
      <c r="B1749" s="64" t="s">
        <v>1312</v>
      </c>
      <c r="C1749" s="65"/>
      <c r="D1749" s="66"/>
      <c r="E1749" s="67"/>
      <c r="F1749" s="68"/>
      <c r="G1749" s="65" t="str">
        <f>IF(Edges[[#This Row],[Vertex 1]]=Edges[[#This Row],[Vertex 2]],"HIDE","SHOW")</f>
        <v>SHOW</v>
      </c>
      <c r="H1749" s="69"/>
      <c r="I1749" s="70"/>
      <c r="J1749" s="70"/>
      <c r="K1749" s="34" t="s">
        <v>65</v>
      </c>
      <c r="L1749" s="77">
        <v>1749</v>
      </c>
      <c r="M1749" s="77"/>
      <c r="N1749" s="72"/>
      <c r="O1749" s="79" t="s">
        <v>1646</v>
      </c>
      <c r="P1749" s="81">
        <v>42852.725023148145</v>
      </c>
      <c r="Q1749" s="79" t="s">
        <v>2724</v>
      </c>
      <c r="R1749" s="82" t="s">
        <v>3332</v>
      </c>
      <c r="S1749" s="79" t="s">
        <v>4027</v>
      </c>
      <c r="T1749" s="79"/>
      <c r="U1749" s="79"/>
      <c r="V1749" s="82" t="s">
        <v>5591</v>
      </c>
      <c r="W1749" s="81">
        <v>42852.725023148145</v>
      </c>
      <c r="X1749" s="82" t="s">
        <v>7288</v>
      </c>
      <c r="Y1749" s="79"/>
      <c r="Z1749" s="79"/>
      <c r="AA1749" s="83" t="s">
        <v>9335</v>
      </c>
      <c r="AB1749" s="79"/>
      <c r="AC1749" s="79" t="b">
        <v>0</v>
      </c>
      <c r="AD1749" s="79">
        <v>0</v>
      </c>
      <c r="AE1749" s="83" t="s">
        <v>9915</v>
      </c>
      <c r="AF1749" s="79" t="b">
        <v>0</v>
      </c>
      <c r="AG1749" s="79" t="s">
        <v>9963</v>
      </c>
      <c r="AH1749" s="79"/>
      <c r="AI1749" s="83" t="s">
        <v>9915</v>
      </c>
      <c r="AJ1749" s="79" t="b">
        <v>0</v>
      </c>
      <c r="AK1749" s="79">
        <v>1</v>
      </c>
      <c r="AL1749" s="83" t="s">
        <v>9334</v>
      </c>
      <c r="AM1749" s="79" t="s">
        <v>10080</v>
      </c>
      <c r="AN1749" s="79" t="b">
        <v>0</v>
      </c>
      <c r="AO1749" s="83" t="s">
        <v>9334</v>
      </c>
      <c r="AP1749" s="79" t="s">
        <v>179</v>
      </c>
      <c r="AQ1749" s="79">
        <v>0</v>
      </c>
      <c r="AR1749" s="79">
        <v>0</v>
      </c>
      <c r="AS1749" s="79"/>
      <c r="AT1749" s="79"/>
      <c r="AU1749" s="79"/>
      <c r="AV1749" s="79"/>
      <c r="AW1749" s="79"/>
      <c r="AX1749" s="79"/>
      <c r="AY1749" s="79"/>
      <c r="AZ1749" s="79"/>
      <c r="BA1749">
        <v>1</v>
      </c>
      <c r="BB1749">
        <v>0</v>
      </c>
      <c r="BC1749" s="79" t="str">
        <f>IF(Edges[[#This Row],[Sentiment]]=0,"NEUTRAL",IF(Edges[[#This Row],[Sentiment]]=1,"POSITIVE",IF(Edges[[#This Row],[Sentiment]]=-1,"NEGATIVE")))</f>
        <v>NEUTRAL</v>
      </c>
      <c r="BD1749" s="79" t="str">
        <f>IF(Edges[[#This Row],[Vertex 1]]=Edges[[#This Row],[Vertex 2]],"HIDE","SHOW")</f>
        <v>SHOW</v>
      </c>
      <c r="BE1749" s="78" t="str">
        <f>REPLACE(INDEX(GroupVertices[Group], MATCH(Edges[[#This Row],[Vertex 1]],GroupVertices[Vertex],0)),1,1,"")</f>
        <v>EUTRAL</v>
      </c>
      <c r="BF1749" s="78" t="str">
        <f>REPLACE(INDEX(GroupVertices[Group], MATCH(Edges[[#This Row],[Vertex 2]],GroupVertices[Vertex],0)),1,1,"")</f>
        <v>EUTRAL</v>
      </c>
    </row>
    <row r="1750" spans="1:58" hidden="1" x14ac:dyDescent="0.25">
      <c r="A1750" s="64" t="s">
        <v>1313</v>
      </c>
      <c r="B1750" s="64" t="s">
        <v>1313</v>
      </c>
      <c r="C1750" s="65"/>
      <c r="D1750" s="66"/>
      <c r="E1750" s="67"/>
      <c r="F1750" s="68"/>
      <c r="G1750" s="65" t="str">
        <f>IF(Edges[[#This Row],[Vertex 1]]=Edges[[#This Row],[Vertex 2]],"HIDE","SHOW")</f>
        <v>HIDE</v>
      </c>
      <c r="H1750" s="69"/>
      <c r="I1750" s="70"/>
      <c r="J1750" s="70"/>
      <c r="K1750" s="34"/>
      <c r="L1750" s="77"/>
      <c r="M1750" s="77"/>
      <c r="N1750" s="72"/>
      <c r="O1750" s="79" t="s">
        <v>179</v>
      </c>
      <c r="P1750" s="81">
        <v>42854.979201388887</v>
      </c>
      <c r="Q1750" s="79" t="s">
        <v>2725</v>
      </c>
      <c r="R1750" s="82" t="s">
        <v>3460</v>
      </c>
      <c r="S1750" s="79" t="s">
        <v>4019</v>
      </c>
      <c r="T1750" s="79" t="s">
        <v>4428</v>
      </c>
      <c r="U1750" s="79"/>
      <c r="V1750" s="82" t="s">
        <v>5593</v>
      </c>
      <c r="W1750" s="81">
        <v>42854.979201388887</v>
      </c>
      <c r="X1750" s="82" t="s">
        <v>7289</v>
      </c>
      <c r="Y1750" s="79"/>
      <c r="Z1750" s="79"/>
      <c r="AA1750" s="83" t="s">
        <v>9336</v>
      </c>
      <c r="AB1750" s="79"/>
      <c r="AC1750" s="79" t="b">
        <v>0</v>
      </c>
      <c r="AD1750" s="79">
        <v>0</v>
      </c>
      <c r="AE1750" s="83" t="s">
        <v>9915</v>
      </c>
      <c r="AF1750" s="79" t="b">
        <v>0</v>
      </c>
      <c r="AG1750" s="79" t="s">
        <v>9963</v>
      </c>
      <c r="AH1750" s="79"/>
      <c r="AI1750" s="83" t="s">
        <v>9915</v>
      </c>
      <c r="AJ1750" s="79" t="b">
        <v>0</v>
      </c>
      <c r="AK1750" s="79">
        <v>1</v>
      </c>
      <c r="AL1750" s="83" t="s">
        <v>9915</v>
      </c>
      <c r="AM1750" s="79" t="s">
        <v>10081</v>
      </c>
      <c r="AN1750" s="79" t="b">
        <v>0</v>
      </c>
      <c r="AO1750" s="83" t="s">
        <v>9336</v>
      </c>
      <c r="AP1750" s="79" t="s">
        <v>179</v>
      </c>
      <c r="AQ1750" s="79">
        <v>0</v>
      </c>
      <c r="AR1750" s="79">
        <v>0</v>
      </c>
      <c r="AS1750" s="79"/>
      <c r="AT1750" s="79"/>
      <c r="AU1750" s="79"/>
      <c r="AV1750" s="79"/>
      <c r="AW1750" s="79"/>
      <c r="AX1750" s="79"/>
      <c r="AY1750" s="79"/>
      <c r="AZ1750" s="79"/>
      <c r="BA1750">
        <v>1</v>
      </c>
      <c r="BB1750">
        <v>0</v>
      </c>
      <c r="BC1750" s="79" t="str">
        <f>IF(Edges[[#This Row],[Sentiment]]=0,"NEUTRAL",IF(Edges[[#This Row],[Sentiment]]=1,"POSITIVE",IF(Edges[[#This Row],[Sentiment]]=-1,"NEGATIVE")))</f>
        <v>NEUTRAL</v>
      </c>
      <c r="BD1750" s="79" t="str">
        <f>IF(Edges[[#This Row],[Vertex 1]]=Edges[[#This Row],[Vertex 2]],"HIDE","SHOW")</f>
        <v>HIDE</v>
      </c>
      <c r="BE1750" s="124" t="str">
        <f>REPLACE(INDEX(GroupVertices[Group], MATCH(Edges[[#This Row],[Vertex 1]],GroupVertices[Vertex],0)),1,1,"")</f>
        <v>EUTRAL</v>
      </c>
      <c r="BF1750" s="124" t="str">
        <f>REPLACE(INDEX(GroupVertices[Group], MATCH(Edges[[#This Row],[Vertex 2]],GroupVertices[Vertex],0)),1,1,"")</f>
        <v>EUTRAL</v>
      </c>
    </row>
    <row r="1751" spans="1:58" x14ac:dyDescent="0.25">
      <c r="A1751" s="64" t="s">
        <v>1311</v>
      </c>
      <c r="B1751" s="64" t="s">
        <v>1313</v>
      </c>
      <c r="C1751" s="65"/>
      <c r="D1751" s="66"/>
      <c r="E1751" s="67"/>
      <c r="F1751" s="68"/>
      <c r="G1751" s="65" t="str">
        <f>IF(Edges[[#This Row],[Vertex 1]]=Edges[[#This Row],[Vertex 2]],"HIDE","SHOW")</f>
        <v>SHOW</v>
      </c>
      <c r="H1751" s="69"/>
      <c r="I1751" s="70"/>
      <c r="J1751" s="70"/>
      <c r="K1751" s="34" t="s">
        <v>65</v>
      </c>
      <c r="L1751" s="77">
        <v>1751</v>
      </c>
      <c r="M1751" s="77"/>
      <c r="N1751" s="72"/>
      <c r="O1751" s="79" t="s">
        <v>1646</v>
      </c>
      <c r="P1751" s="81">
        <v>42854.983344907407</v>
      </c>
      <c r="Q1751" s="79" t="s">
        <v>2726</v>
      </c>
      <c r="R1751" s="82" t="s">
        <v>3460</v>
      </c>
      <c r="S1751" s="79" t="s">
        <v>4019</v>
      </c>
      <c r="T1751" s="79" t="s">
        <v>4428</v>
      </c>
      <c r="U1751" s="79"/>
      <c r="V1751" s="82" t="s">
        <v>5591</v>
      </c>
      <c r="W1751" s="81">
        <v>42854.983344907407</v>
      </c>
      <c r="X1751" s="82" t="s">
        <v>7290</v>
      </c>
      <c r="Y1751" s="79"/>
      <c r="Z1751" s="79"/>
      <c r="AA1751" s="83" t="s">
        <v>9337</v>
      </c>
      <c r="AB1751" s="79"/>
      <c r="AC1751" s="79" t="b">
        <v>0</v>
      </c>
      <c r="AD1751" s="79">
        <v>0</v>
      </c>
      <c r="AE1751" s="83" t="s">
        <v>9915</v>
      </c>
      <c r="AF1751" s="79" t="b">
        <v>0</v>
      </c>
      <c r="AG1751" s="79" t="s">
        <v>9963</v>
      </c>
      <c r="AH1751" s="79"/>
      <c r="AI1751" s="83" t="s">
        <v>9915</v>
      </c>
      <c r="AJ1751" s="79" t="b">
        <v>0</v>
      </c>
      <c r="AK1751" s="79">
        <v>1</v>
      </c>
      <c r="AL1751" s="83" t="s">
        <v>9336</v>
      </c>
      <c r="AM1751" s="79" t="s">
        <v>10080</v>
      </c>
      <c r="AN1751" s="79" t="b">
        <v>0</v>
      </c>
      <c r="AO1751" s="83" t="s">
        <v>9336</v>
      </c>
      <c r="AP1751" s="79" t="s">
        <v>179</v>
      </c>
      <c r="AQ1751" s="79">
        <v>0</v>
      </c>
      <c r="AR1751" s="79">
        <v>0</v>
      </c>
      <c r="AS1751" s="79"/>
      <c r="AT1751" s="79"/>
      <c r="AU1751" s="79"/>
      <c r="AV1751" s="79"/>
      <c r="AW1751" s="79"/>
      <c r="AX1751" s="79"/>
      <c r="AY1751" s="79"/>
      <c r="AZ1751" s="79"/>
      <c r="BA1751">
        <v>1</v>
      </c>
      <c r="BB1751">
        <v>0</v>
      </c>
      <c r="BC1751" s="79" t="str">
        <f>IF(Edges[[#This Row],[Sentiment]]=0,"NEUTRAL",IF(Edges[[#This Row],[Sentiment]]=1,"POSITIVE",IF(Edges[[#This Row],[Sentiment]]=-1,"NEGATIVE")))</f>
        <v>NEUTRAL</v>
      </c>
      <c r="BD1751" s="79" t="str">
        <f>IF(Edges[[#This Row],[Vertex 1]]=Edges[[#This Row],[Vertex 2]],"HIDE","SHOW")</f>
        <v>SHOW</v>
      </c>
      <c r="BE1751" s="78" t="str">
        <f>REPLACE(INDEX(GroupVertices[Group], MATCH(Edges[[#This Row],[Vertex 1]],GroupVertices[Vertex],0)),1,1,"")</f>
        <v>EUTRAL</v>
      </c>
      <c r="BF1751" s="78" t="str">
        <f>REPLACE(INDEX(GroupVertices[Group], MATCH(Edges[[#This Row],[Vertex 2]],GroupVertices[Vertex],0)),1,1,"")</f>
        <v>EUTRAL</v>
      </c>
    </row>
    <row r="1752" spans="1:58" x14ac:dyDescent="0.25">
      <c r="A1752" s="64" t="s">
        <v>1311</v>
      </c>
      <c r="B1752" s="64" t="s">
        <v>1549</v>
      </c>
      <c r="C1752" s="65"/>
      <c r="D1752" s="66"/>
      <c r="E1752" s="67"/>
      <c r="F1752" s="68"/>
      <c r="G1752" s="65" t="str">
        <f>IF(Edges[[#This Row],[Vertex 1]]=Edges[[#This Row],[Vertex 2]],"HIDE","SHOW")</f>
        <v>SHOW</v>
      </c>
      <c r="H1752" s="69"/>
      <c r="I1752" s="70"/>
      <c r="J1752" s="70"/>
      <c r="K1752" s="34" t="s">
        <v>65</v>
      </c>
      <c r="L1752" s="77">
        <v>1752</v>
      </c>
      <c r="M1752" s="77"/>
      <c r="N1752" s="72"/>
      <c r="O1752" s="79" t="s">
        <v>1646</v>
      </c>
      <c r="P1752" s="81">
        <v>42852.725023148145</v>
      </c>
      <c r="Q1752" s="79" t="s">
        <v>2724</v>
      </c>
      <c r="R1752" s="82" t="s">
        <v>3332</v>
      </c>
      <c r="S1752" s="79" t="s">
        <v>4027</v>
      </c>
      <c r="T1752" s="79"/>
      <c r="U1752" s="79"/>
      <c r="V1752" s="82" t="s">
        <v>5591</v>
      </c>
      <c r="W1752" s="81">
        <v>42852.725023148145</v>
      </c>
      <c r="X1752" s="82" t="s">
        <v>7288</v>
      </c>
      <c r="Y1752" s="79"/>
      <c r="Z1752" s="79"/>
      <c r="AA1752" s="83" t="s">
        <v>9335</v>
      </c>
      <c r="AB1752" s="79"/>
      <c r="AC1752" s="79" t="b">
        <v>0</v>
      </c>
      <c r="AD1752" s="79">
        <v>0</v>
      </c>
      <c r="AE1752" s="83" t="s">
        <v>9915</v>
      </c>
      <c r="AF1752" s="79" t="b">
        <v>0</v>
      </c>
      <c r="AG1752" s="79" t="s">
        <v>9963</v>
      </c>
      <c r="AH1752" s="79"/>
      <c r="AI1752" s="83" t="s">
        <v>9915</v>
      </c>
      <c r="AJ1752" s="79" t="b">
        <v>0</v>
      </c>
      <c r="AK1752" s="79">
        <v>1</v>
      </c>
      <c r="AL1752" s="83" t="s">
        <v>9334</v>
      </c>
      <c r="AM1752" s="79" t="s">
        <v>10080</v>
      </c>
      <c r="AN1752" s="79" t="b">
        <v>0</v>
      </c>
      <c r="AO1752" s="83" t="s">
        <v>9334</v>
      </c>
      <c r="AP1752" s="79" t="s">
        <v>179</v>
      </c>
      <c r="AQ1752" s="79">
        <v>0</v>
      </c>
      <c r="AR1752" s="79">
        <v>0</v>
      </c>
      <c r="AS1752" s="79"/>
      <c r="AT1752" s="79"/>
      <c r="AU1752" s="79"/>
      <c r="AV1752" s="79"/>
      <c r="AW1752" s="79"/>
      <c r="AX1752" s="79"/>
      <c r="AY1752" s="79"/>
      <c r="AZ1752" s="79"/>
      <c r="BA1752">
        <v>1</v>
      </c>
      <c r="BB1752">
        <v>0</v>
      </c>
      <c r="BC1752" s="79" t="str">
        <f>IF(Edges[[#This Row],[Sentiment]]=0,"NEUTRAL",IF(Edges[[#This Row],[Sentiment]]=1,"POSITIVE",IF(Edges[[#This Row],[Sentiment]]=-1,"NEGATIVE")))</f>
        <v>NEUTRAL</v>
      </c>
      <c r="BD1752" s="79" t="str">
        <f>IF(Edges[[#This Row],[Vertex 1]]=Edges[[#This Row],[Vertex 2]],"HIDE","SHOW")</f>
        <v>SHOW</v>
      </c>
      <c r="BE1752" s="78" t="str">
        <f>REPLACE(INDEX(GroupVertices[Group], MATCH(Edges[[#This Row],[Vertex 1]],GroupVertices[Vertex],0)),1,1,"")</f>
        <v>EUTRAL</v>
      </c>
      <c r="BF1752" s="78" t="str">
        <f>REPLACE(INDEX(GroupVertices[Group], MATCH(Edges[[#This Row],[Vertex 2]],GroupVertices[Vertex],0)),1,1,"")</f>
        <v>eneral</v>
      </c>
    </row>
    <row r="1753" spans="1:58" x14ac:dyDescent="0.25">
      <c r="A1753" s="64" t="s">
        <v>1314</v>
      </c>
      <c r="B1753" s="64" t="s">
        <v>1549</v>
      </c>
      <c r="C1753" s="65"/>
      <c r="D1753" s="66"/>
      <c r="E1753" s="67"/>
      <c r="F1753" s="68"/>
      <c r="G1753" s="65" t="str">
        <f>IF(Edges[[#This Row],[Vertex 1]]=Edges[[#This Row],[Vertex 2]],"HIDE","SHOW")</f>
        <v>SHOW</v>
      </c>
      <c r="H1753" s="69"/>
      <c r="I1753" s="70"/>
      <c r="J1753" s="70"/>
      <c r="K1753" s="34" t="s">
        <v>65</v>
      </c>
      <c r="L1753" s="77">
        <v>1753</v>
      </c>
      <c r="M1753" s="77"/>
      <c r="N1753" s="72"/>
      <c r="O1753" s="79" t="s">
        <v>1646</v>
      </c>
      <c r="P1753" s="81">
        <v>42855.027986111112</v>
      </c>
      <c r="Q1753" s="79" t="s">
        <v>2727</v>
      </c>
      <c r="R1753" s="82" t="s">
        <v>3778</v>
      </c>
      <c r="S1753" s="79" t="s">
        <v>4027</v>
      </c>
      <c r="T1753" s="79"/>
      <c r="U1753" s="79"/>
      <c r="V1753" s="82" t="s">
        <v>5594</v>
      </c>
      <c r="W1753" s="81">
        <v>42855.027986111112</v>
      </c>
      <c r="X1753" s="82" t="s">
        <v>7291</v>
      </c>
      <c r="Y1753" s="79"/>
      <c r="Z1753" s="79"/>
      <c r="AA1753" s="83" t="s">
        <v>9338</v>
      </c>
      <c r="AB1753" s="79"/>
      <c r="AC1753" s="79" t="b">
        <v>0</v>
      </c>
      <c r="AD1753" s="79">
        <v>0</v>
      </c>
      <c r="AE1753" s="83" t="s">
        <v>9915</v>
      </c>
      <c r="AF1753" s="79" t="b">
        <v>0</v>
      </c>
      <c r="AG1753" s="79" t="s">
        <v>9979</v>
      </c>
      <c r="AH1753" s="79"/>
      <c r="AI1753" s="83" t="s">
        <v>9915</v>
      </c>
      <c r="AJ1753" s="79" t="b">
        <v>0</v>
      </c>
      <c r="AK1753" s="79">
        <v>0</v>
      </c>
      <c r="AL1753" s="83" t="s">
        <v>9915</v>
      </c>
      <c r="AM1753" s="79" t="s">
        <v>10000</v>
      </c>
      <c r="AN1753" s="79" t="b">
        <v>0</v>
      </c>
      <c r="AO1753" s="83" t="s">
        <v>9338</v>
      </c>
      <c r="AP1753" s="79" t="s">
        <v>179</v>
      </c>
      <c r="AQ1753" s="79">
        <v>0</v>
      </c>
      <c r="AR1753" s="79">
        <v>0</v>
      </c>
      <c r="AS1753" s="79"/>
      <c r="AT1753" s="79"/>
      <c r="AU1753" s="79"/>
      <c r="AV1753" s="79"/>
      <c r="AW1753" s="79"/>
      <c r="AX1753" s="79"/>
      <c r="AY1753" s="79"/>
      <c r="AZ1753" s="79"/>
      <c r="BA1753">
        <v>3</v>
      </c>
      <c r="BB1753">
        <v>0</v>
      </c>
      <c r="BC1753" s="79" t="str">
        <f>IF(Edges[[#This Row],[Sentiment]]=0,"NEUTRAL",IF(Edges[[#This Row],[Sentiment]]=1,"POSITIVE",IF(Edges[[#This Row],[Sentiment]]=-1,"NEGATIVE")))</f>
        <v>NEUTRAL</v>
      </c>
      <c r="BD1753" s="79" t="str">
        <f>IF(Edges[[#This Row],[Vertex 1]]=Edges[[#This Row],[Vertex 2]],"HIDE","SHOW")</f>
        <v>SHOW</v>
      </c>
      <c r="BE1753" s="78" t="str">
        <f>REPLACE(INDEX(GroupVertices[Group], MATCH(Edges[[#This Row],[Vertex 1]],GroupVertices[Vertex],0)),1,1,"")</f>
        <v>EUTRAL</v>
      </c>
      <c r="BF1753" s="78" t="str">
        <f>REPLACE(INDEX(GroupVertices[Group], MATCH(Edges[[#This Row],[Vertex 2]],GroupVertices[Vertex],0)),1,1,"")</f>
        <v>eneral</v>
      </c>
    </row>
    <row r="1754" spans="1:58" x14ac:dyDescent="0.25">
      <c r="A1754" s="64" t="s">
        <v>1314</v>
      </c>
      <c r="B1754" s="64" t="s">
        <v>1549</v>
      </c>
      <c r="C1754" s="65"/>
      <c r="D1754" s="66"/>
      <c r="E1754" s="67"/>
      <c r="F1754" s="68"/>
      <c r="G1754" s="65" t="str">
        <f>IF(Edges[[#This Row],[Vertex 1]]=Edges[[#This Row],[Vertex 2]],"HIDE","SHOW")</f>
        <v>SHOW</v>
      </c>
      <c r="H1754" s="69"/>
      <c r="I1754" s="70"/>
      <c r="J1754" s="70"/>
      <c r="K1754" s="34" t="s">
        <v>65</v>
      </c>
      <c r="L1754" s="77">
        <v>1754</v>
      </c>
      <c r="M1754" s="77"/>
      <c r="N1754" s="72"/>
      <c r="O1754" s="79" t="s">
        <v>1646</v>
      </c>
      <c r="P1754" s="81">
        <v>42855.028090277781</v>
      </c>
      <c r="Q1754" s="79" t="s">
        <v>2728</v>
      </c>
      <c r="R1754" s="82" t="s">
        <v>3779</v>
      </c>
      <c r="S1754" s="79" t="s">
        <v>4027</v>
      </c>
      <c r="T1754" s="79"/>
      <c r="U1754" s="79"/>
      <c r="V1754" s="82" t="s">
        <v>5594</v>
      </c>
      <c r="W1754" s="81">
        <v>42855.028090277781</v>
      </c>
      <c r="X1754" s="82" t="s">
        <v>7292</v>
      </c>
      <c r="Y1754" s="79"/>
      <c r="Z1754" s="79"/>
      <c r="AA1754" s="83" t="s">
        <v>9339</v>
      </c>
      <c r="AB1754" s="79"/>
      <c r="AC1754" s="79" t="b">
        <v>0</v>
      </c>
      <c r="AD1754" s="79">
        <v>0</v>
      </c>
      <c r="AE1754" s="83" t="s">
        <v>9915</v>
      </c>
      <c r="AF1754" s="79" t="b">
        <v>0</v>
      </c>
      <c r="AG1754" s="79" t="s">
        <v>9979</v>
      </c>
      <c r="AH1754" s="79"/>
      <c r="AI1754" s="83" t="s">
        <v>9915</v>
      </c>
      <c r="AJ1754" s="79" t="b">
        <v>0</v>
      </c>
      <c r="AK1754" s="79">
        <v>0</v>
      </c>
      <c r="AL1754" s="83" t="s">
        <v>9915</v>
      </c>
      <c r="AM1754" s="79" t="s">
        <v>10000</v>
      </c>
      <c r="AN1754" s="79" t="b">
        <v>0</v>
      </c>
      <c r="AO1754" s="83" t="s">
        <v>9339</v>
      </c>
      <c r="AP1754" s="79" t="s">
        <v>179</v>
      </c>
      <c r="AQ1754" s="79">
        <v>0</v>
      </c>
      <c r="AR1754" s="79">
        <v>0</v>
      </c>
      <c r="AS1754" s="79"/>
      <c r="AT1754" s="79"/>
      <c r="AU1754" s="79"/>
      <c r="AV1754" s="79"/>
      <c r="AW1754" s="79"/>
      <c r="AX1754" s="79"/>
      <c r="AY1754" s="79"/>
      <c r="AZ1754" s="79"/>
      <c r="BA1754">
        <v>3</v>
      </c>
      <c r="BB1754">
        <v>0</v>
      </c>
      <c r="BC1754" s="79" t="str">
        <f>IF(Edges[[#This Row],[Sentiment]]=0,"NEUTRAL",IF(Edges[[#This Row],[Sentiment]]=1,"POSITIVE",IF(Edges[[#This Row],[Sentiment]]=-1,"NEGATIVE")))</f>
        <v>NEUTRAL</v>
      </c>
      <c r="BD1754" s="79" t="str">
        <f>IF(Edges[[#This Row],[Vertex 1]]=Edges[[#This Row],[Vertex 2]],"HIDE","SHOW")</f>
        <v>SHOW</v>
      </c>
      <c r="BE1754" s="78" t="str">
        <f>REPLACE(INDEX(GroupVertices[Group], MATCH(Edges[[#This Row],[Vertex 1]],GroupVertices[Vertex],0)),1,1,"")</f>
        <v>EUTRAL</v>
      </c>
      <c r="BF1754" s="78" t="str">
        <f>REPLACE(INDEX(GroupVertices[Group], MATCH(Edges[[#This Row],[Vertex 2]],GroupVertices[Vertex],0)),1,1,"")</f>
        <v>eneral</v>
      </c>
    </row>
    <row r="1755" spans="1:58" x14ac:dyDescent="0.25">
      <c r="A1755" s="64" t="s">
        <v>1314</v>
      </c>
      <c r="B1755" s="64" t="s">
        <v>1549</v>
      </c>
      <c r="C1755" s="65"/>
      <c r="D1755" s="66"/>
      <c r="E1755" s="67"/>
      <c r="F1755" s="68"/>
      <c r="G1755" s="65" t="str">
        <f>IF(Edges[[#This Row],[Vertex 1]]=Edges[[#This Row],[Vertex 2]],"HIDE","SHOW")</f>
        <v>SHOW</v>
      </c>
      <c r="H1755" s="69"/>
      <c r="I1755" s="70"/>
      <c r="J1755" s="70"/>
      <c r="K1755" s="34" t="s">
        <v>65</v>
      </c>
      <c r="L1755" s="77">
        <v>1755</v>
      </c>
      <c r="M1755" s="77"/>
      <c r="N1755" s="72"/>
      <c r="O1755" s="79" t="s">
        <v>1646</v>
      </c>
      <c r="P1755" s="81">
        <v>42855.028819444444</v>
      </c>
      <c r="Q1755" s="79" t="s">
        <v>2729</v>
      </c>
      <c r="R1755" s="82" t="s">
        <v>3780</v>
      </c>
      <c r="S1755" s="79" t="s">
        <v>4027</v>
      </c>
      <c r="T1755" s="79"/>
      <c r="U1755" s="79"/>
      <c r="V1755" s="82" t="s">
        <v>5594</v>
      </c>
      <c r="W1755" s="81">
        <v>42855.028819444444</v>
      </c>
      <c r="X1755" s="82" t="s">
        <v>7293</v>
      </c>
      <c r="Y1755" s="79"/>
      <c r="Z1755" s="79"/>
      <c r="AA1755" s="83" t="s">
        <v>9340</v>
      </c>
      <c r="AB1755" s="79"/>
      <c r="AC1755" s="79" t="b">
        <v>0</v>
      </c>
      <c r="AD1755" s="79">
        <v>0</v>
      </c>
      <c r="AE1755" s="83" t="s">
        <v>9915</v>
      </c>
      <c r="AF1755" s="79" t="b">
        <v>0</v>
      </c>
      <c r="AG1755" s="79" t="s">
        <v>9979</v>
      </c>
      <c r="AH1755" s="79"/>
      <c r="AI1755" s="83" t="s">
        <v>9915</v>
      </c>
      <c r="AJ1755" s="79" t="b">
        <v>0</v>
      </c>
      <c r="AK1755" s="79">
        <v>0</v>
      </c>
      <c r="AL1755" s="83" t="s">
        <v>9915</v>
      </c>
      <c r="AM1755" s="79" t="s">
        <v>10000</v>
      </c>
      <c r="AN1755" s="79" t="b">
        <v>0</v>
      </c>
      <c r="AO1755" s="83" t="s">
        <v>9340</v>
      </c>
      <c r="AP1755" s="79" t="s">
        <v>179</v>
      </c>
      <c r="AQ1755" s="79">
        <v>0</v>
      </c>
      <c r="AR1755" s="79">
        <v>0</v>
      </c>
      <c r="AS1755" s="79"/>
      <c r="AT1755" s="79"/>
      <c r="AU1755" s="79"/>
      <c r="AV1755" s="79"/>
      <c r="AW1755" s="79"/>
      <c r="AX1755" s="79"/>
      <c r="AY1755" s="79"/>
      <c r="AZ1755" s="79"/>
      <c r="BA1755">
        <v>3</v>
      </c>
      <c r="BB1755">
        <v>0</v>
      </c>
      <c r="BC1755" s="79" t="str">
        <f>IF(Edges[[#This Row],[Sentiment]]=0,"NEUTRAL",IF(Edges[[#This Row],[Sentiment]]=1,"POSITIVE",IF(Edges[[#This Row],[Sentiment]]=-1,"NEGATIVE")))</f>
        <v>NEUTRAL</v>
      </c>
      <c r="BD1755" s="79" t="str">
        <f>IF(Edges[[#This Row],[Vertex 1]]=Edges[[#This Row],[Vertex 2]],"HIDE","SHOW")</f>
        <v>SHOW</v>
      </c>
      <c r="BE1755" s="78" t="str">
        <f>REPLACE(INDEX(GroupVertices[Group], MATCH(Edges[[#This Row],[Vertex 1]],GroupVertices[Vertex],0)),1,1,"")</f>
        <v>EUTRAL</v>
      </c>
      <c r="BF1755" s="78" t="str">
        <f>REPLACE(INDEX(GroupVertices[Group], MATCH(Edges[[#This Row],[Vertex 2]],GroupVertices[Vertex],0)),1,1,"")</f>
        <v>eneral</v>
      </c>
    </row>
    <row r="1756" spans="1:58" hidden="1" x14ac:dyDescent="0.25">
      <c r="A1756" s="64" t="s">
        <v>1315</v>
      </c>
      <c r="B1756" s="64" t="s">
        <v>1315</v>
      </c>
      <c r="C1756" s="65"/>
      <c r="D1756" s="66"/>
      <c r="E1756" s="67"/>
      <c r="F1756" s="68"/>
      <c r="G1756" s="65" t="str">
        <f>IF(Edges[[#This Row],[Vertex 1]]=Edges[[#This Row],[Vertex 2]],"HIDE","SHOW")</f>
        <v>HIDE</v>
      </c>
      <c r="H1756" s="69"/>
      <c r="I1756" s="70"/>
      <c r="J1756" s="70"/>
      <c r="K1756" s="34"/>
      <c r="L1756" s="77"/>
      <c r="M1756" s="77"/>
      <c r="N1756" s="72"/>
      <c r="O1756" s="79" t="s">
        <v>179</v>
      </c>
      <c r="P1756" s="81">
        <v>42851.988379629627</v>
      </c>
      <c r="Q1756" s="79" t="s">
        <v>2730</v>
      </c>
      <c r="R1756" s="82" t="s">
        <v>3202</v>
      </c>
      <c r="S1756" s="79" t="s">
        <v>4037</v>
      </c>
      <c r="T1756" s="79" t="s">
        <v>4429</v>
      </c>
      <c r="U1756" s="79"/>
      <c r="V1756" s="82" t="s">
        <v>5595</v>
      </c>
      <c r="W1756" s="81">
        <v>42851.988379629627</v>
      </c>
      <c r="X1756" s="82" t="s">
        <v>7294</v>
      </c>
      <c r="Y1756" s="79"/>
      <c r="Z1756" s="79"/>
      <c r="AA1756" s="83" t="s">
        <v>9341</v>
      </c>
      <c r="AB1756" s="79"/>
      <c r="AC1756" s="79" t="b">
        <v>0</v>
      </c>
      <c r="AD1756" s="79">
        <v>0</v>
      </c>
      <c r="AE1756" s="83" t="s">
        <v>9915</v>
      </c>
      <c r="AF1756" s="79" t="b">
        <v>0</v>
      </c>
      <c r="AG1756" s="79" t="s">
        <v>9963</v>
      </c>
      <c r="AH1756" s="79"/>
      <c r="AI1756" s="83" t="s">
        <v>9915</v>
      </c>
      <c r="AJ1756" s="79" t="b">
        <v>0</v>
      </c>
      <c r="AK1756" s="79">
        <v>0</v>
      </c>
      <c r="AL1756" s="83" t="s">
        <v>9915</v>
      </c>
      <c r="AM1756" s="79" t="s">
        <v>9998</v>
      </c>
      <c r="AN1756" s="79" t="b">
        <v>0</v>
      </c>
      <c r="AO1756" s="83" t="s">
        <v>9341</v>
      </c>
      <c r="AP1756" s="79" t="s">
        <v>179</v>
      </c>
      <c r="AQ1756" s="79">
        <v>0</v>
      </c>
      <c r="AR1756" s="79">
        <v>0</v>
      </c>
      <c r="AS1756" s="79"/>
      <c r="AT1756" s="79"/>
      <c r="AU1756" s="79"/>
      <c r="AV1756" s="79"/>
      <c r="AW1756" s="79"/>
      <c r="AX1756" s="79"/>
      <c r="AY1756" s="79"/>
      <c r="AZ1756" s="79"/>
      <c r="BA1756">
        <v>5</v>
      </c>
      <c r="BB1756">
        <v>0</v>
      </c>
      <c r="BC1756" s="79" t="str">
        <f>IF(Edges[[#This Row],[Sentiment]]=0,"NEUTRAL",IF(Edges[[#This Row],[Sentiment]]=1,"POSITIVE",IF(Edges[[#This Row],[Sentiment]]=-1,"NEGATIVE")))</f>
        <v>NEUTRAL</v>
      </c>
      <c r="BD1756" s="79" t="str">
        <f>IF(Edges[[#This Row],[Vertex 1]]=Edges[[#This Row],[Vertex 2]],"HIDE","SHOW")</f>
        <v>HIDE</v>
      </c>
      <c r="BE1756" s="124" t="e">
        <f>REPLACE(INDEX(GroupVertices[Group], MATCH(Edges[[#This Row],[Vertex 1]],GroupVertices[Vertex],0)),1,1,"")</f>
        <v>#N/A</v>
      </c>
      <c r="BF1756" s="124" t="e">
        <f>REPLACE(INDEX(GroupVertices[Group], MATCH(Edges[[#This Row],[Vertex 2]],GroupVertices[Vertex],0)),1,1,"")</f>
        <v>#N/A</v>
      </c>
    </row>
    <row r="1757" spans="1:58" hidden="1" x14ac:dyDescent="0.25">
      <c r="A1757" s="64" t="s">
        <v>1315</v>
      </c>
      <c r="B1757" s="64" t="s">
        <v>1315</v>
      </c>
      <c r="C1757" s="65"/>
      <c r="D1757" s="66"/>
      <c r="E1757" s="67"/>
      <c r="F1757" s="68"/>
      <c r="G1757" s="65" t="str">
        <f>IF(Edges[[#This Row],[Vertex 1]]=Edges[[#This Row],[Vertex 2]],"HIDE","SHOW")</f>
        <v>HIDE</v>
      </c>
      <c r="H1757" s="69"/>
      <c r="I1757" s="70"/>
      <c r="J1757" s="70"/>
      <c r="K1757" s="34"/>
      <c r="L1757" s="77"/>
      <c r="M1757" s="77"/>
      <c r="N1757" s="72"/>
      <c r="O1757" s="79" t="s">
        <v>179</v>
      </c>
      <c r="P1757" s="81">
        <v>42853.156585648147</v>
      </c>
      <c r="Q1757" s="79" t="s">
        <v>2731</v>
      </c>
      <c r="R1757" s="82" t="s">
        <v>3416</v>
      </c>
      <c r="S1757" s="79" t="s">
        <v>4037</v>
      </c>
      <c r="T1757" s="79" t="s">
        <v>4430</v>
      </c>
      <c r="U1757" s="79"/>
      <c r="V1757" s="82" t="s">
        <v>5595</v>
      </c>
      <c r="W1757" s="81">
        <v>42853.156585648147</v>
      </c>
      <c r="X1757" s="82" t="s">
        <v>7295</v>
      </c>
      <c r="Y1757" s="79"/>
      <c r="Z1757" s="79"/>
      <c r="AA1757" s="83" t="s">
        <v>9342</v>
      </c>
      <c r="AB1757" s="79"/>
      <c r="AC1757" s="79" t="b">
        <v>0</v>
      </c>
      <c r="AD1757" s="79">
        <v>0</v>
      </c>
      <c r="AE1757" s="83" t="s">
        <v>9915</v>
      </c>
      <c r="AF1757" s="79" t="b">
        <v>0</v>
      </c>
      <c r="AG1757" s="79" t="s">
        <v>9963</v>
      </c>
      <c r="AH1757" s="79"/>
      <c r="AI1757" s="83" t="s">
        <v>9915</v>
      </c>
      <c r="AJ1757" s="79" t="b">
        <v>0</v>
      </c>
      <c r="AK1757" s="79">
        <v>0</v>
      </c>
      <c r="AL1757" s="83" t="s">
        <v>9915</v>
      </c>
      <c r="AM1757" s="79" t="s">
        <v>9998</v>
      </c>
      <c r="AN1757" s="79" t="b">
        <v>0</v>
      </c>
      <c r="AO1757" s="83" t="s">
        <v>9342</v>
      </c>
      <c r="AP1757" s="79" t="s">
        <v>179</v>
      </c>
      <c r="AQ1757" s="79">
        <v>0</v>
      </c>
      <c r="AR1757" s="79">
        <v>0</v>
      </c>
      <c r="AS1757" s="79"/>
      <c r="AT1757" s="79"/>
      <c r="AU1757" s="79"/>
      <c r="AV1757" s="79"/>
      <c r="AW1757" s="79"/>
      <c r="AX1757" s="79"/>
      <c r="AY1757" s="79"/>
      <c r="AZ1757" s="79"/>
      <c r="BA1757">
        <v>5</v>
      </c>
      <c r="BB1757">
        <v>0</v>
      </c>
      <c r="BC1757" s="79" t="str">
        <f>IF(Edges[[#This Row],[Sentiment]]=0,"NEUTRAL",IF(Edges[[#This Row],[Sentiment]]=1,"POSITIVE",IF(Edges[[#This Row],[Sentiment]]=-1,"NEGATIVE")))</f>
        <v>NEUTRAL</v>
      </c>
      <c r="BD1757" s="79" t="str">
        <f>IF(Edges[[#This Row],[Vertex 1]]=Edges[[#This Row],[Vertex 2]],"HIDE","SHOW")</f>
        <v>HIDE</v>
      </c>
      <c r="BE1757" s="124" t="e">
        <f>REPLACE(INDEX(GroupVertices[Group], MATCH(Edges[[#This Row],[Vertex 1]],GroupVertices[Vertex],0)),1,1,"")</f>
        <v>#N/A</v>
      </c>
      <c r="BF1757" s="124" t="e">
        <f>REPLACE(INDEX(GroupVertices[Group], MATCH(Edges[[#This Row],[Vertex 2]],GroupVertices[Vertex],0)),1,1,"")</f>
        <v>#N/A</v>
      </c>
    </row>
    <row r="1758" spans="1:58" hidden="1" x14ac:dyDescent="0.25">
      <c r="A1758" s="64" t="s">
        <v>1315</v>
      </c>
      <c r="B1758" s="64" t="s">
        <v>1315</v>
      </c>
      <c r="C1758" s="65"/>
      <c r="D1758" s="66"/>
      <c r="E1758" s="67"/>
      <c r="F1758" s="68"/>
      <c r="G1758" s="65" t="str">
        <f>IF(Edges[[#This Row],[Vertex 1]]=Edges[[#This Row],[Vertex 2]],"HIDE","SHOW")</f>
        <v>HIDE</v>
      </c>
      <c r="H1758" s="69"/>
      <c r="I1758" s="70"/>
      <c r="J1758" s="70"/>
      <c r="K1758" s="34"/>
      <c r="L1758" s="77"/>
      <c r="M1758" s="77"/>
      <c r="N1758" s="72"/>
      <c r="O1758" s="79" t="s">
        <v>179</v>
      </c>
      <c r="P1758" s="81">
        <v>42853.389062499999</v>
      </c>
      <c r="Q1758" s="79" t="s">
        <v>2732</v>
      </c>
      <c r="R1758" s="82" t="s">
        <v>3478</v>
      </c>
      <c r="S1758" s="79" t="s">
        <v>4037</v>
      </c>
      <c r="T1758" s="79" t="s">
        <v>4431</v>
      </c>
      <c r="U1758" s="79"/>
      <c r="V1758" s="82" t="s">
        <v>5595</v>
      </c>
      <c r="W1758" s="81">
        <v>42853.389062499999</v>
      </c>
      <c r="X1758" s="82" t="s">
        <v>7296</v>
      </c>
      <c r="Y1758" s="79"/>
      <c r="Z1758" s="79"/>
      <c r="AA1758" s="83" t="s">
        <v>9343</v>
      </c>
      <c r="AB1758" s="79"/>
      <c r="AC1758" s="79" t="b">
        <v>0</v>
      </c>
      <c r="AD1758" s="79">
        <v>0</v>
      </c>
      <c r="AE1758" s="83" t="s">
        <v>9915</v>
      </c>
      <c r="AF1758" s="79" t="b">
        <v>0</v>
      </c>
      <c r="AG1758" s="79" t="s">
        <v>9963</v>
      </c>
      <c r="AH1758" s="79"/>
      <c r="AI1758" s="83" t="s">
        <v>9915</v>
      </c>
      <c r="AJ1758" s="79" t="b">
        <v>0</v>
      </c>
      <c r="AK1758" s="79">
        <v>0</v>
      </c>
      <c r="AL1758" s="83" t="s">
        <v>9915</v>
      </c>
      <c r="AM1758" s="79" t="s">
        <v>9998</v>
      </c>
      <c r="AN1758" s="79" t="b">
        <v>0</v>
      </c>
      <c r="AO1758" s="83" t="s">
        <v>9343</v>
      </c>
      <c r="AP1758" s="79" t="s">
        <v>179</v>
      </c>
      <c r="AQ1758" s="79">
        <v>0</v>
      </c>
      <c r="AR1758" s="79">
        <v>0</v>
      </c>
      <c r="AS1758" s="79"/>
      <c r="AT1758" s="79"/>
      <c r="AU1758" s="79"/>
      <c r="AV1758" s="79"/>
      <c r="AW1758" s="79"/>
      <c r="AX1758" s="79"/>
      <c r="AY1758" s="79"/>
      <c r="AZ1758" s="79"/>
      <c r="BA1758">
        <v>5</v>
      </c>
      <c r="BB1758">
        <v>0</v>
      </c>
      <c r="BC1758" s="79" t="str">
        <f>IF(Edges[[#This Row],[Sentiment]]=0,"NEUTRAL",IF(Edges[[#This Row],[Sentiment]]=1,"POSITIVE",IF(Edges[[#This Row],[Sentiment]]=-1,"NEGATIVE")))</f>
        <v>NEUTRAL</v>
      </c>
      <c r="BD1758" s="79" t="str">
        <f>IF(Edges[[#This Row],[Vertex 1]]=Edges[[#This Row],[Vertex 2]],"HIDE","SHOW")</f>
        <v>HIDE</v>
      </c>
      <c r="BE1758" s="124" t="e">
        <f>REPLACE(INDEX(GroupVertices[Group], MATCH(Edges[[#This Row],[Vertex 1]],GroupVertices[Vertex],0)),1,1,"")</f>
        <v>#N/A</v>
      </c>
      <c r="BF1758" s="124" t="e">
        <f>REPLACE(INDEX(GroupVertices[Group], MATCH(Edges[[#This Row],[Vertex 2]],GroupVertices[Vertex],0)),1,1,"")</f>
        <v>#N/A</v>
      </c>
    </row>
    <row r="1759" spans="1:58" hidden="1" x14ac:dyDescent="0.25">
      <c r="A1759" s="64" t="s">
        <v>1315</v>
      </c>
      <c r="B1759" s="64" t="s">
        <v>1315</v>
      </c>
      <c r="C1759" s="65"/>
      <c r="D1759" s="66"/>
      <c r="E1759" s="67"/>
      <c r="F1759" s="68"/>
      <c r="G1759" s="65" t="str">
        <f>IF(Edges[[#This Row],[Vertex 1]]=Edges[[#This Row],[Vertex 2]],"HIDE","SHOW")</f>
        <v>HIDE</v>
      </c>
      <c r="H1759" s="69"/>
      <c r="I1759" s="70"/>
      <c r="J1759" s="70"/>
      <c r="K1759" s="34"/>
      <c r="L1759" s="77"/>
      <c r="M1759" s="77"/>
      <c r="N1759" s="72"/>
      <c r="O1759" s="79" t="s">
        <v>179</v>
      </c>
      <c r="P1759" s="81">
        <v>42854.104768518519</v>
      </c>
      <c r="Q1759" s="79" t="s">
        <v>2732</v>
      </c>
      <c r="R1759" s="82" t="s">
        <v>3478</v>
      </c>
      <c r="S1759" s="79" t="s">
        <v>4037</v>
      </c>
      <c r="T1759" s="79" t="s">
        <v>4431</v>
      </c>
      <c r="U1759" s="79"/>
      <c r="V1759" s="82" t="s">
        <v>5595</v>
      </c>
      <c r="W1759" s="81">
        <v>42854.104768518519</v>
      </c>
      <c r="X1759" s="82" t="s">
        <v>7297</v>
      </c>
      <c r="Y1759" s="79"/>
      <c r="Z1759" s="79"/>
      <c r="AA1759" s="83" t="s">
        <v>9344</v>
      </c>
      <c r="AB1759" s="79"/>
      <c r="AC1759" s="79" t="b">
        <v>0</v>
      </c>
      <c r="AD1759" s="79">
        <v>0</v>
      </c>
      <c r="AE1759" s="83" t="s">
        <v>9915</v>
      </c>
      <c r="AF1759" s="79" t="b">
        <v>0</v>
      </c>
      <c r="AG1759" s="79" t="s">
        <v>9963</v>
      </c>
      <c r="AH1759" s="79"/>
      <c r="AI1759" s="83" t="s">
        <v>9915</v>
      </c>
      <c r="AJ1759" s="79" t="b">
        <v>0</v>
      </c>
      <c r="AK1759" s="79">
        <v>0</v>
      </c>
      <c r="AL1759" s="83" t="s">
        <v>9915</v>
      </c>
      <c r="AM1759" s="79" t="s">
        <v>9998</v>
      </c>
      <c r="AN1759" s="79" t="b">
        <v>0</v>
      </c>
      <c r="AO1759" s="83" t="s">
        <v>9344</v>
      </c>
      <c r="AP1759" s="79" t="s">
        <v>179</v>
      </c>
      <c r="AQ1759" s="79">
        <v>0</v>
      </c>
      <c r="AR1759" s="79">
        <v>0</v>
      </c>
      <c r="AS1759" s="79"/>
      <c r="AT1759" s="79"/>
      <c r="AU1759" s="79"/>
      <c r="AV1759" s="79"/>
      <c r="AW1759" s="79"/>
      <c r="AX1759" s="79"/>
      <c r="AY1759" s="79"/>
      <c r="AZ1759" s="79"/>
      <c r="BA1759">
        <v>5</v>
      </c>
      <c r="BB1759">
        <v>0</v>
      </c>
      <c r="BC1759" s="79" t="str">
        <f>IF(Edges[[#This Row],[Sentiment]]=0,"NEUTRAL",IF(Edges[[#This Row],[Sentiment]]=1,"POSITIVE",IF(Edges[[#This Row],[Sentiment]]=-1,"NEGATIVE")))</f>
        <v>NEUTRAL</v>
      </c>
      <c r="BD1759" s="79" t="str">
        <f>IF(Edges[[#This Row],[Vertex 1]]=Edges[[#This Row],[Vertex 2]],"HIDE","SHOW")</f>
        <v>HIDE</v>
      </c>
      <c r="BE1759" s="124" t="e">
        <f>REPLACE(INDEX(GroupVertices[Group], MATCH(Edges[[#This Row],[Vertex 1]],GroupVertices[Vertex],0)),1,1,"")</f>
        <v>#N/A</v>
      </c>
      <c r="BF1759" s="124" t="e">
        <f>REPLACE(INDEX(GroupVertices[Group], MATCH(Edges[[#This Row],[Vertex 2]],GroupVertices[Vertex],0)),1,1,"")</f>
        <v>#N/A</v>
      </c>
    </row>
    <row r="1760" spans="1:58" hidden="1" x14ac:dyDescent="0.25">
      <c r="A1760" s="64" t="s">
        <v>1315</v>
      </c>
      <c r="B1760" s="64" t="s">
        <v>1315</v>
      </c>
      <c r="C1760" s="65"/>
      <c r="D1760" s="66"/>
      <c r="E1760" s="67"/>
      <c r="F1760" s="68"/>
      <c r="G1760" s="65" t="str">
        <f>IF(Edges[[#This Row],[Vertex 1]]=Edges[[#This Row],[Vertex 2]],"HIDE","SHOW")</f>
        <v>HIDE</v>
      </c>
      <c r="H1760" s="69"/>
      <c r="I1760" s="70"/>
      <c r="J1760" s="70"/>
      <c r="K1760" s="34"/>
      <c r="L1760" s="77"/>
      <c r="M1760" s="77"/>
      <c r="N1760" s="72"/>
      <c r="O1760" s="79" t="s">
        <v>179</v>
      </c>
      <c r="P1760" s="81">
        <v>42855.031597222223</v>
      </c>
      <c r="Q1760" s="79" t="s">
        <v>2732</v>
      </c>
      <c r="R1760" s="82" t="s">
        <v>3478</v>
      </c>
      <c r="S1760" s="79" t="s">
        <v>4037</v>
      </c>
      <c r="T1760" s="79" t="s">
        <v>4431</v>
      </c>
      <c r="U1760" s="79"/>
      <c r="V1760" s="82" t="s">
        <v>5595</v>
      </c>
      <c r="W1760" s="81">
        <v>42855.031597222223</v>
      </c>
      <c r="X1760" s="82" t="s">
        <v>7298</v>
      </c>
      <c r="Y1760" s="79"/>
      <c r="Z1760" s="79"/>
      <c r="AA1760" s="83" t="s">
        <v>9345</v>
      </c>
      <c r="AB1760" s="79"/>
      <c r="AC1760" s="79" t="b">
        <v>0</v>
      </c>
      <c r="AD1760" s="79">
        <v>0</v>
      </c>
      <c r="AE1760" s="83" t="s">
        <v>9915</v>
      </c>
      <c r="AF1760" s="79" t="b">
        <v>0</v>
      </c>
      <c r="AG1760" s="79" t="s">
        <v>9963</v>
      </c>
      <c r="AH1760" s="79"/>
      <c r="AI1760" s="83" t="s">
        <v>9915</v>
      </c>
      <c r="AJ1760" s="79" t="b">
        <v>0</v>
      </c>
      <c r="AK1760" s="79">
        <v>0</v>
      </c>
      <c r="AL1760" s="83" t="s">
        <v>9915</v>
      </c>
      <c r="AM1760" s="79" t="s">
        <v>9998</v>
      </c>
      <c r="AN1760" s="79" t="b">
        <v>0</v>
      </c>
      <c r="AO1760" s="83" t="s">
        <v>9345</v>
      </c>
      <c r="AP1760" s="79" t="s">
        <v>179</v>
      </c>
      <c r="AQ1760" s="79">
        <v>0</v>
      </c>
      <c r="AR1760" s="79">
        <v>0</v>
      </c>
      <c r="AS1760" s="79"/>
      <c r="AT1760" s="79"/>
      <c r="AU1760" s="79"/>
      <c r="AV1760" s="79"/>
      <c r="AW1760" s="79"/>
      <c r="AX1760" s="79"/>
      <c r="AY1760" s="79"/>
      <c r="AZ1760" s="79"/>
      <c r="BA1760">
        <v>5</v>
      </c>
      <c r="BB1760">
        <v>0</v>
      </c>
      <c r="BC1760" s="79" t="str">
        <f>IF(Edges[[#This Row],[Sentiment]]=0,"NEUTRAL",IF(Edges[[#This Row],[Sentiment]]=1,"POSITIVE",IF(Edges[[#This Row],[Sentiment]]=-1,"NEGATIVE")))</f>
        <v>NEUTRAL</v>
      </c>
      <c r="BD1760" s="79" t="str">
        <f>IF(Edges[[#This Row],[Vertex 1]]=Edges[[#This Row],[Vertex 2]],"HIDE","SHOW")</f>
        <v>HIDE</v>
      </c>
      <c r="BE1760" s="124" t="e">
        <f>REPLACE(INDEX(GroupVertices[Group], MATCH(Edges[[#This Row],[Vertex 1]],GroupVertices[Vertex],0)),1,1,"")</f>
        <v>#N/A</v>
      </c>
      <c r="BF1760" s="124" t="e">
        <f>REPLACE(INDEX(GroupVertices[Group], MATCH(Edges[[#This Row],[Vertex 2]],GroupVertices[Vertex],0)),1,1,"")</f>
        <v>#N/A</v>
      </c>
    </row>
    <row r="1761" spans="1:58" hidden="1" x14ac:dyDescent="0.25">
      <c r="A1761" s="64" t="s">
        <v>1316</v>
      </c>
      <c r="B1761" s="64" t="s">
        <v>1316</v>
      </c>
      <c r="C1761" s="65"/>
      <c r="D1761" s="66"/>
      <c r="E1761" s="67"/>
      <c r="F1761" s="68"/>
      <c r="G1761" s="65" t="str">
        <f>IF(Edges[[#This Row],[Vertex 1]]=Edges[[#This Row],[Vertex 2]],"HIDE","SHOW")</f>
        <v>HIDE</v>
      </c>
      <c r="H1761" s="69"/>
      <c r="I1761" s="70"/>
      <c r="J1761" s="70"/>
      <c r="K1761" s="34"/>
      <c r="L1761" s="77"/>
      <c r="M1761" s="77"/>
      <c r="N1761" s="72"/>
      <c r="O1761" s="79" t="s">
        <v>179</v>
      </c>
      <c r="P1761" s="81">
        <v>42855.036863425928</v>
      </c>
      <c r="Q1761" s="79" t="s">
        <v>2733</v>
      </c>
      <c r="R1761" s="82" t="s">
        <v>3658</v>
      </c>
      <c r="S1761" s="79" t="s">
        <v>4192</v>
      </c>
      <c r="T1761" s="79"/>
      <c r="U1761" s="79"/>
      <c r="V1761" s="82" t="s">
        <v>5596</v>
      </c>
      <c r="W1761" s="81">
        <v>42855.036863425928</v>
      </c>
      <c r="X1761" s="82" t="s">
        <v>7299</v>
      </c>
      <c r="Y1761" s="79"/>
      <c r="Z1761" s="79"/>
      <c r="AA1761" s="83" t="s">
        <v>9346</v>
      </c>
      <c r="AB1761" s="79"/>
      <c r="AC1761" s="79" t="b">
        <v>0</v>
      </c>
      <c r="AD1761" s="79">
        <v>0</v>
      </c>
      <c r="AE1761" s="83" t="s">
        <v>9915</v>
      </c>
      <c r="AF1761" s="79" t="b">
        <v>0</v>
      </c>
      <c r="AG1761" s="79" t="s">
        <v>9963</v>
      </c>
      <c r="AH1761" s="79"/>
      <c r="AI1761" s="83" t="s">
        <v>9915</v>
      </c>
      <c r="AJ1761" s="79" t="b">
        <v>0</v>
      </c>
      <c r="AK1761" s="79">
        <v>0</v>
      </c>
      <c r="AL1761" s="83" t="s">
        <v>9915</v>
      </c>
      <c r="AM1761" s="79" t="s">
        <v>9990</v>
      </c>
      <c r="AN1761" s="79" t="b">
        <v>0</v>
      </c>
      <c r="AO1761" s="83" t="s">
        <v>9346</v>
      </c>
      <c r="AP1761" s="79" t="s">
        <v>179</v>
      </c>
      <c r="AQ1761" s="79">
        <v>0</v>
      </c>
      <c r="AR1761" s="79">
        <v>0</v>
      </c>
      <c r="AS1761" s="79"/>
      <c r="AT1761" s="79"/>
      <c r="AU1761" s="79"/>
      <c r="AV1761" s="79"/>
      <c r="AW1761" s="79"/>
      <c r="AX1761" s="79"/>
      <c r="AY1761" s="79"/>
      <c r="AZ1761" s="79"/>
      <c r="BA1761">
        <v>1</v>
      </c>
      <c r="BB1761">
        <v>0</v>
      </c>
      <c r="BC1761" s="79" t="str">
        <f>IF(Edges[[#This Row],[Sentiment]]=0,"NEUTRAL",IF(Edges[[#This Row],[Sentiment]]=1,"POSITIVE",IF(Edges[[#This Row],[Sentiment]]=-1,"NEGATIVE")))</f>
        <v>NEUTRAL</v>
      </c>
      <c r="BD1761" s="79" t="str">
        <f>IF(Edges[[#This Row],[Vertex 1]]=Edges[[#This Row],[Vertex 2]],"HIDE","SHOW")</f>
        <v>HIDE</v>
      </c>
      <c r="BE1761" s="124" t="e">
        <f>REPLACE(INDEX(GroupVertices[Group], MATCH(Edges[[#This Row],[Vertex 1]],GroupVertices[Vertex],0)),1,1,"")</f>
        <v>#N/A</v>
      </c>
      <c r="BF1761" s="124" t="e">
        <f>REPLACE(INDEX(GroupVertices[Group], MATCH(Edges[[#This Row],[Vertex 2]],GroupVertices[Vertex],0)),1,1,"")</f>
        <v>#N/A</v>
      </c>
    </row>
    <row r="1762" spans="1:58" hidden="1" x14ac:dyDescent="0.25">
      <c r="A1762" s="64" t="s">
        <v>1317</v>
      </c>
      <c r="B1762" s="64" t="s">
        <v>1317</v>
      </c>
      <c r="C1762" s="65"/>
      <c r="D1762" s="66"/>
      <c r="E1762" s="67"/>
      <c r="F1762" s="68"/>
      <c r="G1762" s="65" t="str">
        <f>IF(Edges[[#This Row],[Vertex 1]]=Edges[[#This Row],[Vertex 2]],"HIDE","SHOW")</f>
        <v>HIDE</v>
      </c>
      <c r="H1762" s="69"/>
      <c r="I1762" s="70"/>
      <c r="J1762" s="70"/>
      <c r="K1762" s="34"/>
      <c r="L1762" s="77"/>
      <c r="M1762" s="77"/>
      <c r="N1762" s="72"/>
      <c r="O1762" s="79" t="s">
        <v>179</v>
      </c>
      <c r="P1762" s="81">
        <v>42853.385868055557</v>
      </c>
      <c r="Q1762" s="79" t="s">
        <v>2734</v>
      </c>
      <c r="R1762" s="82" t="s">
        <v>3781</v>
      </c>
      <c r="S1762" s="79" t="s">
        <v>4227</v>
      </c>
      <c r="T1762" s="79"/>
      <c r="U1762" s="82" t="s">
        <v>4675</v>
      </c>
      <c r="V1762" s="82" t="s">
        <v>4675</v>
      </c>
      <c r="W1762" s="81">
        <v>42853.385868055557</v>
      </c>
      <c r="X1762" s="82" t="s">
        <v>7300</v>
      </c>
      <c r="Y1762" s="79"/>
      <c r="Z1762" s="79"/>
      <c r="AA1762" s="83" t="s">
        <v>9347</v>
      </c>
      <c r="AB1762" s="79"/>
      <c r="AC1762" s="79" t="b">
        <v>0</v>
      </c>
      <c r="AD1762" s="79">
        <v>0</v>
      </c>
      <c r="AE1762" s="83" t="s">
        <v>9915</v>
      </c>
      <c r="AF1762" s="79" t="b">
        <v>0</v>
      </c>
      <c r="AG1762" s="79" t="s">
        <v>9963</v>
      </c>
      <c r="AH1762" s="79"/>
      <c r="AI1762" s="83" t="s">
        <v>9915</v>
      </c>
      <c r="AJ1762" s="79" t="b">
        <v>0</v>
      </c>
      <c r="AK1762" s="79">
        <v>0</v>
      </c>
      <c r="AL1762" s="83" t="s">
        <v>9915</v>
      </c>
      <c r="AM1762" s="79" t="s">
        <v>10082</v>
      </c>
      <c r="AN1762" s="79" t="b">
        <v>0</v>
      </c>
      <c r="AO1762" s="83" t="s">
        <v>9347</v>
      </c>
      <c r="AP1762" s="79" t="s">
        <v>179</v>
      </c>
      <c r="AQ1762" s="79">
        <v>0</v>
      </c>
      <c r="AR1762" s="79">
        <v>0</v>
      </c>
      <c r="AS1762" s="79"/>
      <c r="AT1762" s="79"/>
      <c r="AU1762" s="79"/>
      <c r="AV1762" s="79"/>
      <c r="AW1762" s="79"/>
      <c r="AX1762" s="79"/>
      <c r="AY1762" s="79"/>
      <c r="AZ1762" s="79"/>
      <c r="BA1762">
        <v>2</v>
      </c>
      <c r="BB1762">
        <v>0</v>
      </c>
      <c r="BC1762" s="79" t="str">
        <f>IF(Edges[[#This Row],[Sentiment]]=0,"NEUTRAL",IF(Edges[[#This Row],[Sentiment]]=1,"POSITIVE",IF(Edges[[#This Row],[Sentiment]]=-1,"NEGATIVE")))</f>
        <v>NEUTRAL</v>
      </c>
      <c r="BD1762" s="79" t="str">
        <f>IF(Edges[[#This Row],[Vertex 1]]=Edges[[#This Row],[Vertex 2]],"HIDE","SHOW")</f>
        <v>HIDE</v>
      </c>
      <c r="BE1762" s="124" t="e">
        <f>REPLACE(INDEX(GroupVertices[Group], MATCH(Edges[[#This Row],[Vertex 1]],GroupVertices[Vertex],0)),1,1,"")</f>
        <v>#N/A</v>
      </c>
      <c r="BF1762" s="124" t="e">
        <f>REPLACE(INDEX(GroupVertices[Group], MATCH(Edges[[#This Row],[Vertex 2]],GroupVertices[Vertex],0)),1,1,"")</f>
        <v>#N/A</v>
      </c>
    </row>
    <row r="1763" spans="1:58" hidden="1" x14ac:dyDescent="0.25">
      <c r="A1763" s="64" t="s">
        <v>1317</v>
      </c>
      <c r="B1763" s="64" t="s">
        <v>1317</v>
      </c>
      <c r="C1763" s="65"/>
      <c r="D1763" s="66"/>
      <c r="E1763" s="67"/>
      <c r="F1763" s="68"/>
      <c r="G1763" s="65" t="str">
        <f>IF(Edges[[#This Row],[Vertex 1]]=Edges[[#This Row],[Vertex 2]],"HIDE","SHOW")</f>
        <v>HIDE</v>
      </c>
      <c r="H1763" s="69"/>
      <c r="I1763" s="70"/>
      <c r="J1763" s="70"/>
      <c r="K1763" s="34"/>
      <c r="L1763" s="77"/>
      <c r="M1763" s="77"/>
      <c r="N1763" s="72"/>
      <c r="O1763" s="79" t="s">
        <v>179</v>
      </c>
      <c r="P1763" s="81">
        <v>42855.048356481479</v>
      </c>
      <c r="Q1763" s="79" t="s">
        <v>2735</v>
      </c>
      <c r="R1763" s="82" t="s">
        <v>3782</v>
      </c>
      <c r="S1763" s="79" t="s">
        <v>4227</v>
      </c>
      <c r="T1763" s="79"/>
      <c r="U1763" s="82" t="s">
        <v>4676</v>
      </c>
      <c r="V1763" s="82" t="s">
        <v>4676</v>
      </c>
      <c r="W1763" s="81">
        <v>42855.048356481479</v>
      </c>
      <c r="X1763" s="82" t="s">
        <v>7301</v>
      </c>
      <c r="Y1763" s="79"/>
      <c r="Z1763" s="79"/>
      <c r="AA1763" s="83" t="s">
        <v>9348</v>
      </c>
      <c r="AB1763" s="79"/>
      <c r="AC1763" s="79" t="b">
        <v>0</v>
      </c>
      <c r="AD1763" s="79">
        <v>0</v>
      </c>
      <c r="AE1763" s="83" t="s">
        <v>9915</v>
      </c>
      <c r="AF1763" s="79" t="b">
        <v>0</v>
      </c>
      <c r="AG1763" s="79" t="s">
        <v>9963</v>
      </c>
      <c r="AH1763" s="79"/>
      <c r="AI1763" s="83" t="s">
        <v>9915</v>
      </c>
      <c r="AJ1763" s="79" t="b">
        <v>0</v>
      </c>
      <c r="AK1763" s="79">
        <v>0</v>
      </c>
      <c r="AL1763" s="83" t="s">
        <v>9915</v>
      </c>
      <c r="AM1763" s="79" t="s">
        <v>10082</v>
      </c>
      <c r="AN1763" s="79" t="b">
        <v>0</v>
      </c>
      <c r="AO1763" s="83" t="s">
        <v>9348</v>
      </c>
      <c r="AP1763" s="79" t="s">
        <v>179</v>
      </c>
      <c r="AQ1763" s="79">
        <v>0</v>
      </c>
      <c r="AR1763" s="79">
        <v>0</v>
      </c>
      <c r="AS1763" s="79"/>
      <c r="AT1763" s="79"/>
      <c r="AU1763" s="79"/>
      <c r="AV1763" s="79"/>
      <c r="AW1763" s="79"/>
      <c r="AX1763" s="79"/>
      <c r="AY1763" s="79"/>
      <c r="AZ1763" s="79"/>
      <c r="BA1763">
        <v>2</v>
      </c>
      <c r="BB1763">
        <v>0</v>
      </c>
      <c r="BC1763" s="79" t="str">
        <f>IF(Edges[[#This Row],[Sentiment]]=0,"NEUTRAL",IF(Edges[[#This Row],[Sentiment]]=1,"POSITIVE",IF(Edges[[#This Row],[Sentiment]]=-1,"NEGATIVE")))</f>
        <v>NEUTRAL</v>
      </c>
      <c r="BD1763" s="79" t="str">
        <f>IF(Edges[[#This Row],[Vertex 1]]=Edges[[#This Row],[Vertex 2]],"HIDE","SHOW")</f>
        <v>HIDE</v>
      </c>
      <c r="BE1763" s="124" t="e">
        <f>REPLACE(INDEX(GroupVertices[Group], MATCH(Edges[[#This Row],[Vertex 1]],GroupVertices[Vertex],0)),1,1,"")</f>
        <v>#N/A</v>
      </c>
      <c r="BF1763" s="124" t="e">
        <f>REPLACE(INDEX(GroupVertices[Group], MATCH(Edges[[#This Row],[Vertex 2]],GroupVertices[Vertex],0)),1,1,"")</f>
        <v>#N/A</v>
      </c>
    </row>
    <row r="1764" spans="1:58" x14ac:dyDescent="0.25">
      <c r="A1764" s="64" t="s">
        <v>1318</v>
      </c>
      <c r="B1764" s="64" t="s">
        <v>1534</v>
      </c>
      <c r="C1764" s="65"/>
      <c r="D1764" s="66"/>
      <c r="E1764" s="67"/>
      <c r="F1764" s="68"/>
      <c r="G1764" s="65" t="str">
        <f>IF(Edges[[#This Row],[Vertex 1]]=Edges[[#This Row],[Vertex 2]],"HIDE","SHOW")</f>
        <v>SHOW</v>
      </c>
      <c r="H1764" s="69"/>
      <c r="I1764" s="70"/>
      <c r="J1764" s="70"/>
      <c r="K1764" s="34" t="s">
        <v>65</v>
      </c>
      <c r="L1764" s="77">
        <v>1764</v>
      </c>
      <c r="M1764" s="77"/>
      <c r="N1764" s="72"/>
      <c r="O1764" s="79" t="s">
        <v>1646</v>
      </c>
      <c r="P1764" s="81">
        <v>42855.053518518522</v>
      </c>
      <c r="Q1764" s="79" t="s">
        <v>2689</v>
      </c>
      <c r="R1764" s="82" t="s">
        <v>3762</v>
      </c>
      <c r="S1764" s="79" t="s">
        <v>4094</v>
      </c>
      <c r="T1764" s="79"/>
      <c r="U1764" s="79"/>
      <c r="V1764" s="82" t="s">
        <v>5597</v>
      </c>
      <c r="W1764" s="81">
        <v>42855.053518518522</v>
      </c>
      <c r="X1764" s="82" t="s">
        <v>7302</v>
      </c>
      <c r="Y1764" s="79"/>
      <c r="Z1764" s="79"/>
      <c r="AA1764" s="83" t="s">
        <v>9349</v>
      </c>
      <c r="AB1764" s="79"/>
      <c r="AC1764" s="79" t="b">
        <v>0</v>
      </c>
      <c r="AD1764" s="79">
        <v>0</v>
      </c>
      <c r="AE1764" s="83" t="s">
        <v>9915</v>
      </c>
      <c r="AF1764" s="79" t="b">
        <v>0</v>
      </c>
      <c r="AG1764" s="79" t="s">
        <v>9964</v>
      </c>
      <c r="AH1764" s="79"/>
      <c r="AI1764" s="83" t="s">
        <v>9915</v>
      </c>
      <c r="AJ1764" s="79" t="b">
        <v>0</v>
      </c>
      <c r="AK1764" s="79">
        <v>14</v>
      </c>
      <c r="AL1764" s="83" t="s">
        <v>9846</v>
      </c>
      <c r="AM1764" s="79" t="s">
        <v>9991</v>
      </c>
      <c r="AN1764" s="79" t="b">
        <v>0</v>
      </c>
      <c r="AO1764" s="83" t="s">
        <v>9846</v>
      </c>
      <c r="AP1764" s="79" t="s">
        <v>179</v>
      </c>
      <c r="AQ1764" s="79">
        <v>0</v>
      </c>
      <c r="AR1764" s="79">
        <v>0</v>
      </c>
      <c r="AS1764" s="79"/>
      <c r="AT1764" s="79"/>
      <c r="AU1764" s="79"/>
      <c r="AV1764" s="79"/>
      <c r="AW1764" s="79"/>
      <c r="AX1764" s="79"/>
      <c r="AY1764" s="79"/>
      <c r="AZ1764" s="79"/>
      <c r="BA1764">
        <v>1</v>
      </c>
      <c r="BB1764">
        <v>0</v>
      </c>
      <c r="BC1764" s="79" t="str">
        <f>IF(Edges[[#This Row],[Sentiment]]=0,"NEUTRAL",IF(Edges[[#This Row],[Sentiment]]=1,"POSITIVE",IF(Edges[[#This Row],[Sentiment]]=-1,"NEGATIVE")))</f>
        <v>NEUTRAL</v>
      </c>
      <c r="BD1764" s="79" t="str">
        <f>IF(Edges[[#This Row],[Vertex 1]]=Edges[[#This Row],[Vertex 2]],"HIDE","SHOW")</f>
        <v>SHOW</v>
      </c>
      <c r="BE1764" s="78" t="str">
        <f>REPLACE(INDEX(GroupVertices[Group], MATCH(Edges[[#This Row],[Vertex 1]],GroupVertices[Vertex],0)),1,1,"")</f>
        <v>EUTRAL</v>
      </c>
      <c r="BF1764" s="78" t="str">
        <f>REPLACE(INDEX(GroupVertices[Group], MATCH(Edges[[#This Row],[Vertex 2]],GroupVertices[Vertex],0)),1,1,"")</f>
        <v>EUTRAL</v>
      </c>
    </row>
    <row r="1765" spans="1:58" x14ac:dyDescent="0.25">
      <c r="A1765" s="64" t="s">
        <v>1319</v>
      </c>
      <c r="B1765" s="64" t="s">
        <v>1534</v>
      </c>
      <c r="C1765" s="65"/>
      <c r="D1765" s="66"/>
      <c r="E1765" s="67"/>
      <c r="F1765" s="68"/>
      <c r="G1765" s="65" t="str">
        <f>IF(Edges[[#This Row],[Vertex 1]]=Edges[[#This Row],[Vertex 2]],"HIDE","SHOW")</f>
        <v>SHOW</v>
      </c>
      <c r="H1765" s="69"/>
      <c r="I1765" s="70"/>
      <c r="J1765" s="70"/>
      <c r="K1765" s="34" t="s">
        <v>65</v>
      </c>
      <c r="L1765" s="77">
        <v>1765</v>
      </c>
      <c r="M1765" s="77"/>
      <c r="N1765" s="72"/>
      <c r="O1765" s="79" t="s">
        <v>1646</v>
      </c>
      <c r="P1765" s="81">
        <v>42852.610891203702</v>
      </c>
      <c r="Q1765" s="79" t="s">
        <v>1891</v>
      </c>
      <c r="R1765" s="82" t="s">
        <v>3358</v>
      </c>
      <c r="S1765" s="79" t="s">
        <v>4094</v>
      </c>
      <c r="T1765" s="79"/>
      <c r="U1765" s="79"/>
      <c r="V1765" s="82" t="s">
        <v>5598</v>
      </c>
      <c r="W1765" s="81">
        <v>42852.610891203702</v>
      </c>
      <c r="X1765" s="82" t="s">
        <v>7303</v>
      </c>
      <c r="Y1765" s="79"/>
      <c r="Z1765" s="79"/>
      <c r="AA1765" s="83" t="s">
        <v>9350</v>
      </c>
      <c r="AB1765" s="79"/>
      <c r="AC1765" s="79" t="b">
        <v>0</v>
      </c>
      <c r="AD1765" s="79">
        <v>0</v>
      </c>
      <c r="AE1765" s="83" t="s">
        <v>9915</v>
      </c>
      <c r="AF1765" s="79" t="b">
        <v>0</v>
      </c>
      <c r="AG1765" s="79" t="s">
        <v>9964</v>
      </c>
      <c r="AH1765" s="79"/>
      <c r="AI1765" s="83" t="s">
        <v>9915</v>
      </c>
      <c r="AJ1765" s="79" t="b">
        <v>0</v>
      </c>
      <c r="AK1765" s="79">
        <v>13</v>
      </c>
      <c r="AL1765" s="83" t="s">
        <v>9845</v>
      </c>
      <c r="AM1765" s="79" t="s">
        <v>9991</v>
      </c>
      <c r="AN1765" s="79" t="b">
        <v>0</v>
      </c>
      <c r="AO1765" s="83" t="s">
        <v>9845</v>
      </c>
      <c r="AP1765" s="79" t="s">
        <v>179</v>
      </c>
      <c r="AQ1765" s="79">
        <v>0</v>
      </c>
      <c r="AR1765" s="79">
        <v>0</v>
      </c>
      <c r="AS1765" s="79"/>
      <c r="AT1765" s="79"/>
      <c r="AU1765" s="79"/>
      <c r="AV1765" s="79"/>
      <c r="AW1765" s="79"/>
      <c r="AX1765" s="79"/>
      <c r="AY1765" s="79"/>
      <c r="AZ1765" s="79"/>
      <c r="BA1765">
        <v>3</v>
      </c>
      <c r="BB1765">
        <v>0</v>
      </c>
      <c r="BC1765" s="79" t="str">
        <f>IF(Edges[[#This Row],[Sentiment]]=0,"NEUTRAL",IF(Edges[[#This Row],[Sentiment]]=1,"POSITIVE",IF(Edges[[#This Row],[Sentiment]]=-1,"NEGATIVE")))</f>
        <v>NEUTRAL</v>
      </c>
      <c r="BD1765" s="79" t="str">
        <f>IF(Edges[[#This Row],[Vertex 1]]=Edges[[#This Row],[Vertex 2]],"HIDE","SHOW")</f>
        <v>SHOW</v>
      </c>
      <c r="BE1765" s="78" t="str">
        <f>REPLACE(INDEX(GroupVertices[Group], MATCH(Edges[[#This Row],[Vertex 1]],GroupVertices[Vertex],0)),1,1,"")</f>
        <v>EUTRAL</v>
      </c>
      <c r="BF1765" s="78" t="str">
        <f>REPLACE(INDEX(GroupVertices[Group], MATCH(Edges[[#This Row],[Vertex 2]],GroupVertices[Vertex],0)),1,1,"")</f>
        <v>EUTRAL</v>
      </c>
    </row>
    <row r="1766" spans="1:58" x14ac:dyDescent="0.25">
      <c r="A1766" s="64" t="s">
        <v>1319</v>
      </c>
      <c r="B1766" s="64" t="s">
        <v>1534</v>
      </c>
      <c r="C1766" s="65"/>
      <c r="D1766" s="66"/>
      <c r="E1766" s="67"/>
      <c r="F1766" s="68"/>
      <c r="G1766" s="65" t="str">
        <f>IF(Edges[[#This Row],[Vertex 1]]=Edges[[#This Row],[Vertex 2]],"HIDE","SHOW")</f>
        <v>SHOW</v>
      </c>
      <c r="H1766" s="69"/>
      <c r="I1766" s="70"/>
      <c r="J1766" s="70"/>
      <c r="K1766" s="34" t="s">
        <v>65</v>
      </c>
      <c r="L1766" s="77">
        <v>1766</v>
      </c>
      <c r="M1766" s="77"/>
      <c r="N1766" s="72"/>
      <c r="O1766" s="79" t="s">
        <v>1646</v>
      </c>
      <c r="P1766" s="81">
        <v>42854.584317129629</v>
      </c>
      <c r="Q1766" s="79" t="s">
        <v>2689</v>
      </c>
      <c r="R1766" s="82" t="s">
        <v>3762</v>
      </c>
      <c r="S1766" s="79" t="s">
        <v>4094</v>
      </c>
      <c r="T1766" s="79"/>
      <c r="U1766" s="79"/>
      <c r="V1766" s="82" t="s">
        <v>5598</v>
      </c>
      <c r="W1766" s="81">
        <v>42854.584317129629</v>
      </c>
      <c r="X1766" s="82" t="s">
        <v>7304</v>
      </c>
      <c r="Y1766" s="79"/>
      <c r="Z1766" s="79"/>
      <c r="AA1766" s="83" t="s">
        <v>9351</v>
      </c>
      <c r="AB1766" s="79"/>
      <c r="AC1766" s="79" t="b">
        <v>0</v>
      </c>
      <c r="AD1766" s="79">
        <v>0</v>
      </c>
      <c r="AE1766" s="83" t="s">
        <v>9915</v>
      </c>
      <c r="AF1766" s="79" t="b">
        <v>0</v>
      </c>
      <c r="AG1766" s="79" t="s">
        <v>9964</v>
      </c>
      <c r="AH1766" s="79"/>
      <c r="AI1766" s="83" t="s">
        <v>9915</v>
      </c>
      <c r="AJ1766" s="79" t="b">
        <v>0</v>
      </c>
      <c r="AK1766" s="79">
        <v>14</v>
      </c>
      <c r="AL1766" s="83" t="s">
        <v>9846</v>
      </c>
      <c r="AM1766" s="79" t="s">
        <v>9991</v>
      </c>
      <c r="AN1766" s="79" t="b">
        <v>0</v>
      </c>
      <c r="AO1766" s="83" t="s">
        <v>9846</v>
      </c>
      <c r="AP1766" s="79" t="s">
        <v>179</v>
      </c>
      <c r="AQ1766" s="79">
        <v>0</v>
      </c>
      <c r="AR1766" s="79">
        <v>0</v>
      </c>
      <c r="AS1766" s="79"/>
      <c r="AT1766" s="79"/>
      <c r="AU1766" s="79"/>
      <c r="AV1766" s="79"/>
      <c r="AW1766" s="79"/>
      <c r="AX1766" s="79"/>
      <c r="AY1766" s="79"/>
      <c r="AZ1766" s="79"/>
      <c r="BA1766">
        <v>3</v>
      </c>
      <c r="BB1766">
        <v>0</v>
      </c>
      <c r="BC1766" s="79" t="str">
        <f>IF(Edges[[#This Row],[Sentiment]]=0,"NEUTRAL",IF(Edges[[#This Row],[Sentiment]]=1,"POSITIVE",IF(Edges[[#This Row],[Sentiment]]=-1,"NEGATIVE")))</f>
        <v>NEUTRAL</v>
      </c>
      <c r="BD1766" s="79" t="str">
        <f>IF(Edges[[#This Row],[Vertex 1]]=Edges[[#This Row],[Vertex 2]],"HIDE","SHOW")</f>
        <v>SHOW</v>
      </c>
      <c r="BE1766" s="78" t="str">
        <f>REPLACE(INDEX(GroupVertices[Group], MATCH(Edges[[#This Row],[Vertex 1]],GroupVertices[Vertex],0)),1,1,"")</f>
        <v>EUTRAL</v>
      </c>
      <c r="BF1766" s="78" t="str">
        <f>REPLACE(INDEX(GroupVertices[Group], MATCH(Edges[[#This Row],[Vertex 2]],GroupVertices[Vertex],0)),1,1,"")</f>
        <v>EUTRAL</v>
      </c>
    </row>
    <row r="1767" spans="1:58" x14ac:dyDescent="0.25">
      <c r="A1767" s="64" t="s">
        <v>1319</v>
      </c>
      <c r="B1767" s="64" t="s">
        <v>1534</v>
      </c>
      <c r="C1767" s="65"/>
      <c r="D1767" s="66"/>
      <c r="E1767" s="67"/>
      <c r="F1767" s="68"/>
      <c r="G1767" s="65" t="str">
        <f>IF(Edges[[#This Row],[Vertex 1]]=Edges[[#This Row],[Vertex 2]],"HIDE","SHOW")</f>
        <v>SHOW</v>
      </c>
      <c r="H1767" s="69"/>
      <c r="I1767" s="70"/>
      <c r="J1767" s="70"/>
      <c r="K1767" s="34" t="s">
        <v>65</v>
      </c>
      <c r="L1767" s="77">
        <v>1767</v>
      </c>
      <c r="M1767" s="77"/>
      <c r="N1767" s="72"/>
      <c r="O1767" s="79" t="s">
        <v>1646</v>
      </c>
      <c r="P1767" s="81">
        <v>42855.066631944443</v>
      </c>
      <c r="Q1767" s="79" t="s">
        <v>2690</v>
      </c>
      <c r="R1767" s="82" t="s">
        <v>3763</v>
      </c>
      <c r="S1767" s="79" t="s">
        <v>4094</v>
      </c>
      <c r="T1767" s="79"/>
      <c r="U1767" s="79"/>
      <c r="V1767" s="82" t="s">
        <v>5598</v>
      </c>
      <c r="W1767" s="81">
        <v>42855.066631944443</v>
      </c>
      <c r="X1767" s="82" t="s">
        <v>7305</v>
      </c>
      <c r="Y1767" s="79"/>
      <c r="Z1767" s="79"/>
      <c r="AA1767" s="83" t="s">
        <v>9352</v>
      </c>
      <c r="AB1767" s="79"/>
      <c r="AC1767" s="79" t="b">
        <v>0</v>
      </c>
      <c r="AD1767" s="79">
        <v>0</v>
      </c>
      <c r="AE1767" s="83" t="s">
        <v>9915</v>
      </c>
      <c r="AF1767" s="79" t="b">
        <v>0</v>
      </c>
      <c r="AG1767" s="79" t="s">
        <v>9964</v>
      </c>
      <c r="AH1767" s="79"/>
      <c r="AI1767" s="83" t="s">
        <v>9915</v>
      </c>
      <c r="AJ1767" s="79" t="b">
        <v>0</v>
      </c>
      <c r="AK1767" s="79">
        <v>14</v>
      </c>
      <c r="AL1767" s="83" t="s">
        <v>9847</v>
      </c>
      <c r="AM1767" s="79" t="s">
        <v>9991</v>
      </c>
      <c r="AN1767" s="79" t="b">
        <v>0</v>
      </c>
      <c r="AO1767" s="83" t="s">
        <v>9847</v>
      </c>
      <c r="AP1767" s="79" t="s">
        <v>179</v>
      </c>
      <c r="AQ1767" s="79">
        <v>0</v>
      </c>
      <c r="AR1767" s="79">
        <v>0</v>
      </c>
      <c r="AS1767" s="79"/>
      <c r="AT1767" s="79"/>
      <c r="AU1767" s="79"/>
      <c r="AV1767" s="79"/>
      <c r="AW1767" s="79"/>
      <c r="AX1767" s="79"/>
      <c r="AY1767" s="79"/>
      <c r="AZ1767" s="79"/>
      <c r="BA1767">
        <v>3</v>
      </c>
      <c r="BB1767">
        <v>0</v>
      </c>
      <c r="BC1767" s="79" t="str">
        <f>IF(Edges[[#This Row],[Sentiment]]=0,"NEUTRAL",IF(Edges[[#This Row],[Sentiment]]=1,"POSITIVE",IF(Edges[[#This Row],[Sentiment]]=-1,"NEGATIVE")))</f>
        <v>NEUTRAL</v>
      </c>
      <c r="BD1767" s="79" t="str">
        <f>IF(Edges[[#This Row],[Vertex 1]]=Edges[[#This Row],[Vertex 2]],"HIDE","SHOW")</f>
        <v>SHOW</v>
      </c>
      <c r="BE1767" s="78" t="str">
        <f>REPLACE(INDEX(GroupVertices[Group], MATCH(Edges[[#This Row],[Vertex 1]],GroupVertices[Vertex],0)),1,1,"")</f>
        <v>EUTRAL</v>
      </c>
      <c r="BF1767" s="78" t="str">
        <f>REPLACE(INDEX(GroupVertices[Group], MATCH(Edges[[#This Row],[Vertex 2]],GroupVertices[Vertex],0)),1,1,"")</f>
        <v>EUTRAL</v>
      </c>
    </row>
    <row r="1768" spans="1:58" hidden="1" x14ac:dyDescent="0.25">
      <c r="A1768" s="64" t="s">
        <v>1320</v>
      </c>
      <c r="B1768" s="64" t="s">
        <v>1320</v>
      </c>
      <c r="C1768" s="65"/>
      <c r="D1768" s="66"/>
      <c r="E1768" s="67"/>
      <c r="F1768" s="68"/>
      <c r="G1768" s="65" t="str">
        <f>IF(Edges[[#This Row],[Vertex 1]]=Edges[[#This Row],[Vertex 2]],"HIDE","SHOW")</f>
        <v>HIDE</v>
      </c>
      <c r="H1768" s="69"/>
      <c r="I1768" s="70"/>
      <c r="J1768" s="70"/>
      <c r="K1768" s="34"/>
      <c r="L1768" s="77"/>
      <c r="M1768" s="77"/>
      <c r="N1768" s="72"/>
      <c r="O1768" s="79" t="s">
        <v>179</v>
      </c>
      <c r="P1768" s="81">
        <v>42852.149050925924</v>
      </c>
      <c r="Q1768" s="79" t="s">
        <v>2736</v>
      </c>
      <c r="R1768" s="82" t="s">
        <v>3783</v>
      </c>
      <c r="S1768" s="79" t="s">
        <v>4228</v>
      </c>
      <c r="T1768" s="79"/>
      <c r="U1768" s="82" t="s">
        <v>4677</v>
      </c>
      <c r="V1768" s="82" t="s">
        <v>4677</v>
      </c>
      <c r="W1768" s="81">
        <v>42852.149050925924</v>
      </c>
      <c r="X1768" s="82" t="s">
        <v>7306</v>
      </c>
      <c r="Y1768" s="79"/>
      <c r="Z1768" s="79"/>
      <c r="AA1768" s="83" t="s">
        <v>9353</v>
      </c>
      <c r="AB1768" s="79"/>
      <c r="AC1768" s="79" t="b">
        <v>0</v>
      </c>
      <c r="AD1768" s="79">
        <v>0</v>
      </c>
      <c r="AE1768" s="83" t="s">
        <v>9915</v>
      </c>
      <c r="AF1768" s="79" t="b">
        <v>0</v>
      </c>
      <c r="AG1768" s="79" t="s">
        <v>9964</v>
      </c>
      <c r="AH1768" s="79"/>
      <c r="AI1768" s="83" t="s">
        <v>9915</v>
      </c>
      <c r="AJ1768" s="79" t="b">
        <v>0</v>
      </c>
      <c r="AK1768" s="79">
        <v>0</v>
      </c>
      <c r="AL1768" s="83" t="s">
        <v>9915</v>
      </c>
      <c r="AM1768" s="79" t="s">
        <v>4133</v>
      </c>
      <c r="AN1768" s="79" t="b">
        <v>0</v>
      </c>
      <c r="AO1768" s="83" t="s">
        <v>9353</v>
      </c>
      <c r="AP1768" s="79" t="s">
        <v>179</v>
      </c>
      <c r="AQ1768" s="79">
        <v>0</v>
      </c>
      <c r="AR1768" s="79">
        <v>0</v>
      </c>
      <c r="AS1768" s="79"/>
      <c r="AT1768" s="79"/>
      <c r="AU1768" s="79"/>
      <c r="AV1768" s="79"/>
      <c r="AW1768" s="79"/>
      <c r="AX1768" s="79"/>
      <c r="AY1768" s="79"/>
      <c r="AZ1768" s="79"/>
      <c r="BA1768">
        <v>3</v>
      </c>
      <c r="BB1768">
        <v>0</v>
      </c>
      <c r="BC1768" s="79" t="str">
        <f>IF(Edges[[#This Row],[Sentiment]]=0,"NEUTRAL",IF(Edges[[#This Row],[Sentiment]]=1,"POSITIVE",IF(Edges[[#This Row],[Sentiment]]=-1,"NEGATIVE")))</f>
        <v>NEUTRAL</v>
      </c>
      <c r="BD1768" s="79" t="str">
        <f>IF(Edges[[#This Row],[Vertex 1]]=Edges[[#This Row],[Vertex 2]],"HIDE","SHOW")</f>
        <v>HIDE</v>
      </c>
      <c r="BE1768" s="124" t="e">
        <f>REPLACE(INDEX(GroupVertices[Group], MATCH(Edges[[#This Row],[Vertex 1]],GroupVertices[Vertex],0)),1,1,"")</f>
        <v>#N/A</v>
      </c>
      <c r="BF1768" s="124" t="e">
        <f>REPLACE(INDEX(GroupVertices[Group], MATCH(Edges[[#This Row],[Vertex 2]],GroupVertices[Vertex],0)),1,1,"")</f>
        <v>#N/A</v>
      </c>
    </row>
    <row r="1769" spans="1:58" hidden="1" x14ac:dyDescent="0.25">
      <c r="A1769" s="64" t="s">
        <v>1320</v>
      </c>
      <c r="B1769" s="64" t="s">
        <v>1320</v>
      </c>
      <c r="C1769" s="65"/>
      <c r="D1769" s="66"/>
      <c r="E1769" s="67"/>
      <c r="F1769" s="68"/>
      <c r="G1769" s="65" t="str">
        <f>IF(Edges[[#This Row],[Vertex 1]]=Edges[[#This Row],[Vertex 2]],"HIDE","SHOW")</f>
        <v>HIDE</v>
      </c>
      <c r="H1769" s="69"/>
      <c r="I1769" s="70"/>
      <c r="J1769" s="70"/>
      <c r="K1769" s="34"/>
      <c r="L1769" s="77"/>
      <c r="M1769" s="77"/>
      <c r="N1769" s="72"/>
      <c r="O1769" s="79" t="s">
        <v>179</v>
      </c>
      <c r="P1769" s="81">
        <v>42853.057893518519</v>
      </c>
      <c r="Q1769" s="79" t="s">
        <v>2737</v>
      </c>
      <c r="R1769" s="82" t="s">
        <v>3784</v>
      </c>
      <c r="S1769" s="79" t="s">
        <v>4228</v>
      </c>
      <c r="T1769" s="79"/>
      <c r="U1769" s="82" t="s">
        <v>4678</v>
      </c>
      <c r="V1769" s="82" t="s">
        <v>4678</v>
      </c>
      <c r="W1769" s="81">
        <v>42853.057893518519</v>
      </c>
      <c r="X1769" s="82" t="s">
        <v>7307</v>
      </c>
      <c r="Y1769" s="79"/>
      <c r="Z1769" s="79"/>
      <c r="AA1769" s="83" t="s">
        <v>9354</v>
      </c>
      <c r="AB1769" s="79"/>
      <c r="AC1769" s="79" t="b">
        <v>0</v>
      </c>
      <c r="AD1769" s="79">
        <v>0</v>
      </c>
      <c r="AE1769" s="83" t="s">
        <v>9915</v>
      </c>
      <c r="AF1769" s="79" t="b">
        <v>0</v>
      </c>
      <c r="AG1769" s="79" t="s">
        <v>9964</v>
      </c>
      <c r="AH1769" s="79"/>
      <c r="AI1769" s="83" t="s">
        <v>9915</v>
      </c>
      <c r="AJ1769" s="79" t="b">
        <v>0</v>
      </c>
      <c r="AK1769" s="79">
        <v>0</v>
      </c>
      <c r="AL1769" s="83" t="s">
        <v>9915</v>
      </c>
      <c r="AM1769" s="79" t="s">
        <v>4133</v>
      </c>
      <c r="AN1769" s="79" t="b">
        <v>0</v>
      </c>
      <c r="AO1769" s="83" t="s">
        <v>9354</v>
      </c>
      <c r="AP1769" s="79" t="s">
        <v>179</v>
      </c>
      <c r="AQ1769" s="79">
        <v>0</v>
      </c>
      <c r="AR1769" s="79">
        <v>0</v>
      </c>
      <c r="AS1769" s="79"/>
      <c r="AT1769" s="79"/>
      <c r="AU1769" s="79"/>
      <c r="AV1769" s="79"/>
      <c r="AW1769" s="79"/>
      <c r="AX1769" s="79"/>
      <c r="AY1769" s="79"/>
      <c r="AZ1769" s="79"/>
      <c r="BA1769">
        <v>3</v>
      </c>
      <c r="BB1769">
        <v>0</v>
      </c>
      <c r="BC1769" s="79" t="str">
        <f>IF(Edges[[#This Row],[Sentiment]]=0,"NEUTRAL",IF(Edges[[#This Row],[Sentiment]]=1,"POSITIVE",IF(Edges[[#This Row],[Sentiment]]=-1,"NEGATIVE")))</f>
        <v>NEUTRAL</v>
      </c>
      <c r="BD1769" s="79" t="str">
        <f>IF(Edges[[#This Row],[Vertex 1]]=Edges[[#This Row],[Vertex 2]],"HIDE","SHOW")</f>
        <v>HIDE</v>
      </c>
      <c r="BE1769" s="124" t="e">
        <f>REPLACE(INDEX(GroupVertices[Group], MATCH(Edges[[#This Row],[Vertex 1]],GroupVertices[Vertex],0)),1,1,"")</f>
        <v>#N/A</v>
      </c>
      <c r="BF1769" s="124" t="e">
        <f>REPLACE(INDEX(GroupVertices[Group], MATCH(Edges[[#This Row],[Vertex 2]],GroupVertices[Vertex],0)),1,1,"")</f>
        <v>#N/A</v>
      </c>
    </row>
    <row r="1770" spans="1:58" hidden="1" x14ac:dyDescent="0.25">
      <c r="A1770" s="64" t="s">
        <v>1320</v>
      </c>
      <c r="B1770" s="64" t="s">
        <v>1320</v>
      </c>
      <c r="C1770" s="65"/>
      <c r="D1770" s="66"/>
      <c r="E1770" s="67"/>
      <c r="F1770" s="68"/>
      <c r="G1770" s="65" t="str">
        <f>IF(Edges[[#This Row],[Vertex 1]]=Edges[[#This Row],[Vertex 2]],"HIDE","SHOW")</f>
        <v>HIDE</v>
      </c>
      <c r="H1770" s="69"/>
      <c r="I1770" s="70"/>
      <c r="J1770" s="70"/>
      <c r="K1770" s="34"/>
      <c r="L1770" s="77"/>
      <c r="M1770" s="77"/>
      <c r="N1770" s="72"/>
      <c r="O1770" s="79" t="s">
        <v>179</v>
      </c>
      <c r="P1770" s="81">
        <v>42855.069004629629</v>
      </c>
      <c r="Q1770" s="79" t="s">
        <v>2738</v>
      </c>
      <c r="R1770" s="82" t="s">
        <v>3785</v>
      </c>
      <c r="S1770" s="79" t="s">
        <v>4228</v>
      </c>
      <c r="T1770" s="79"/>
      <c r="U1770" s="82" t="s">
        <v>4679</v>
      </c>
      <c r="V1770" s="82" t="s">
        <v>4679</v>
      </c>
      <c r="W1770" s="81">
        <v>42855.069004629629</v>
      </c>
      <c r="X1770" s="82" t="s">
        <v>7308</v>
      </c>
      <c r="Y1770" s="79"/>
      <c r="Z1770" s="79"/>
      <c r="AA1770" s="83" t="s">
        <v>9355</v>
      </c>
      <c r="AB1770" s="79"/>
      <c r="AC1770" s="79" t="b">
        <v>0</v>
      </c>
      <c r="AD1770" s="79">
        <v>0</v>
      </c>
      <c r="AE1770" s="83" t="s">
        <v>9915</v>
      </c>
      <c r="AF1770" s="79" t="b">
        <v>0</v>
      </c>
      <c r="AG1770" s="79" t="s">
        <v>9964</v>
      </c>
      <c r="AH1770" s="79"/>
      <c r="AI1770" s="83" t="s">
        <v>9915</v>
      </c>
      <c r="AJ1770" s="79" t="b">
        <v>0</v>
      </c>
      <c r="AK1770" s="79">
        <v>0</v>
      </c>
      <c r="AL1770" s="83" t="s">
        <v>9915</v>
      </c>
      <c r="AM1770" s="79" t="s">
        <v>4133</v>
      </c>
      <c r="AN1770" s="79" t="b">
        <v>0</v>
      </c>
      <c r="AO1770" s="83" t="s">
        <v>9355</v>
      </c>
      <c r="AP1770" s="79" t="s">
        <v>179</v>
      </c>
      <c r="AQ1770" s="79">
        <v>0</v>
      </c>
      <c r="AR1770" s="79">
        <v>0</v>
      </c>
      <c r="AS1770" s="79"/>
      <c r="AT1770" s="79"/>
      <c r="AU1770" s="79"/>
      <c r="AV1770" s="79"/>
      <c r="AW1770" s="79"/>
      <c r="AX1770" s="79"/>
      <c r="AY1770" s="79"/>
      <c r="AZ1770" s="79"/>
      <c r="BA1770">
        <v>3</v>
      </c>
      <c r="BB1770">
        <v>0</v>
      </c>
      <c r="BC1770" s="79" t="str">
        <f>IF(Edges[[#This Row],[Sentiment]]=0,"NEUTRAL",IF(Edges[[#This Row],[Sentiment]]=1,"POSITIVE",IF(Edges[[#This Row],[Sentiment]]=-1,"NEGATIVE")))</f>
        <v>NEUTRAL</v>
      </c>
      <c r="BD1770" s="79" t="str">
        <f>IF(Edges[[#This Row],[Vertex 1]]=Edges[[#This Row],[Vertex 2]],"HIDE","SHOW")</f>
        <v>HIDE</v>
      </c>
      <c r="BE1770" s="124" t="e">
        <f>REPLACE(INDEX(GroupVertices[Group], MATCH(Edges[[#This Row],[Vertex 1]],GroupVertices[Vertex],0)),1,1,"")</f>
        <v>#N/A</v>
      </c>
      <c r="BF1770" s="124" t="e">
        <f>REPLACE(INDEX(GroupVertices[Group], MATCH(Edges[[#This Row],[Vertex 2]],GroupVertices[Vertex],0)),1,1,"")</f>
        <v>#N/A</v>
      </c>
    </row>
    <row r="1771" spans="1:58" hidden="1" x14ac:dyDescent="0.25">
      <c r="A1771" s="64" t="s">
        <v>1321</v>
      </c>
      <c r="B1771" s="64" t="s">
        <v>1321</v>
      </c>
      <c r="C1771" s="65"/>
      <c r="D1771" s="66"/>
      <c r="E1771" s="67"/>
      <c r="F1771" s="68"/>
      <c r="G1771" s="65" t="str">
        <f>IF(Edges[[#This Row],[Vertex 1]]=Edges[[#This Row],[Vertex 2]],"HIDE","SHOW")</f>
        <v>HIDE</v>
      </c>
      <c r="H1771" s="69"/>
      <c r="I1771" s="70"/>
      <c r="J1771" s="70"/>
      <c r="K1771" s="34"/>
      <c r="L1771" s="77"/>
      <c r="M1771" s="77"/>
      <c r="N1771" s="72"/>
      <c r="O1771" s="79" t="s">
        <v>179</v>
      </c>
      <c r="P1771" s="81">
        <v>42855.075810185182</v>
      </c>
      <c r="Q1771" s="79" t="s">
        <v>2739</v>
      </c>
      <c r="R1771" s="82" t="s">
        <v>3786</v>
      </c>
      <c r="S1771" s="79" t="s">
        <v>4015</v>
      </c>
      <c r="T1771" s="79"/>
      <c r="U1771" s="79"/>
      <c r="V1771" s="82" t="s">
        <v>5599</v>
      </c>
      <c r="W1771" s="81">
        <v>42855.075810185182</v>
      </c>
      <c r="X1771" s="82" t="s">
        <v>7309</v>
      </c>
      <c r="Y1771" s="79"/>
      <c r="Z1771" s="79"/>
      <c r="AA1771" s="83" t="s">
        <v>9356</v>
      </c>
      <c r="AB1771" s="79"/>
      <c r="AC1771" s="79" t="b">
        <v>0</v>
      </c>
      <c r="AD1771" s="79">
        <v>0</v>
      </c>
      <c r="AE1771" s="83" t="s">
        <v>9915</v>
      </c>
      <c r="AF1771" s="79" t="b">
        <v>0</v>
      </c>
      <c r="AG1771" s="79" t="s">
        <v>9963</v>
      </c>
      <c r="AH1771" s="79"/>
      <c r="AI1771" s="83" t="s">
        <v>9915</v>
      </c>
      <c r="AJ1771" s="79" t="b">
        <v>0</v>
      </c>
      <c r="AK1771" s="79">
        <v>0</v>
      </c>
      <c r="AL1771" s="83" t="s">
        <v>9915</v>
      </c>
      <c r="AM1771" s="79" t="s">
        <v>9998</v>
      </c>
      <c r="AN1771" s="79" t="b">
        <v>0</v>
      </c>
      <c r="AO1771" s="83" t="s">
        <v>9356</v>
      </c>
      <c r="AP1771" s="79" t="s">
        <v>179</v>
      </c>
      <c r="AQ1771" s="79">
        <v>0</v>
      </c>
      <c r="AR1771" s="79">
        <v>0</v>
      </c>
      <c r="AS1771" s="79"/>
      <c r="AT1771" s="79"/>
      <c r="AU1771" s="79"/>
      <c r="AV1771" s="79"/>
      <c r="AW1771" s="79"/>
      <c r="AX1771" s="79"/>
      <c r="AY1771" s="79"/>
      <c r="AZ1771" s="79"/>
      <c r="BA1771">
        <v>1</v>
      </c>
      <c r="BB1771">
        <v>0</v>
      </c>
      <c r="BC1771" s="79" t="str">
        <f>IF(Edges[[#This Row],[Sentiment]]=0,"NEUTRAL",IF(Edges[[#This Row],[Sentiment]]=1,"POSITIVE",IF(Edges[[#This Row],[Sentiment]]=-1,"NEGATIVE")))</f>
        <v>NEUTRAL</v>
      </c>
      <c r="BD1771" s="79" t="str">
        <f>IF(Edges[[#This Row],[Vertex 1]]=Edges[[#This Row],[Vertex 2]],"HIDE","SHOW")</f>
        <v>HIDE</v>
      </c>
      <c r="BE1771" s="124" t="e">
        <f>REPLACE(INDEX(GroupVertices[Group], MATCH(Edges[[#This Row],[Vertex 1]],GroupVertices[Vertex],0)),1,1,"")</f>
        <v>#N/A</v>
      </c>
      <c r="BF1771" s="124" t="e">
        <f>REPLACE(INDEX(GroupVertices[Group], MATCH(Edges[[#This Row],[Vertex 2]],GroupVertices[Vertex],0)),1,1,"")</f>
        <v>#N/A</v>
      </c>
    </row>
    <row r="1772" spans="1:58" hidden="1" x14ac:dyDescent="0.25">
      <c r="A1772" s="64" t="s">
        <v>1322</v>
      </c>
      <c r="B1772" s="64" t="s">
        <v>1322</v>
      </c>
      <c r="C1772" s="65"/>
      <c r="D1772" s="66"/>
      <c r="E1772" s="67"/>
      <c r="F1772" s="68"/>
      <c r="G1772" s="65" t="str">
        <f>IF(Edges[[#This Row],[Vertex 1]]=Edges[[#This Row],[Vertex 2]],"HIDE","SHOW")</f>
        <v>HIDE</v>
      </c>
      <c r="H1772" s="69"/>
      <c r="I1772" s="70"/>
      <c r="J1772" s="70"/>
      <c r="K1772" s="34"/>
      <c r="L1772" s="77"/>
      <c r="M1772" s="77"/>
      <c r="N1772" s="72"/>
      <c r="O1772" s="79" t="s">
        <v>179</v>
      </c>
      <c r="P1772" s="81">
        <v>42855.081377314818</v>
      </c>
      <c r="Q1772" s="79" t="s">
        <v>2740</v>
      </c>
      <c r="R1772" s="82" t="s">
        <v>3787</v>
      </c>
      <c r="S1772" s="79" t="s">
        <v>4229</v>
      </c>
      <c r="T1772" s="79" t="s">
        <v>4432</v>
      </c>
      <c r="U1772" s="82" t="s">
        <v>4680</v>
      </c>
      <c r="V1772" s="82" t="s">
        <v>4680</v>
      </c>
      <c r="W1772" s="81">
        <v>42855.081377314818</v>
      </c>
      <c r="X1772" s="82" t="s">
        <v>7310</v>
      </c>
      <c r="Y1772" s="79"/>
      <c r="Z1772" s="79"/>
      <c r="AA1772" s="83" t="s">
        <v>9357</v>
      </c>
      <c r="AB1772" s="79"/>
      <c r="AC1772" s="79" t="b">
        <v>0</v>
      </c>
      <c r="AD1772" s="79">
        <v>0</v>
      </c>
      <c r="AE1772" s="83" t="s">
        <v>9915</v>
      </c>
      <c r="AF1772" s="79" t="b">
        <v>0</v>
      </c>
      <c r="AG1772" s="79" t="s">
        <v>9963</v>
      </c>
      <c r="AH1772" s="79"/>
      <c r="AI1772" s="83" t="s">
        <v>9915</v>
      </c>
      <c r="AJ1772" s="79" t="b">
        <v>0</v>
      </c>
      <c r="AK1772" s="79">
        <v>0</v>
      </c>
      <c r="AL1772" s="83" t="s">
        <v>9915</v>
      </c>
      <c r="AM1772" s="79" t="s">
        <v>10083</v>
      </c>
      <c r="AN1772" s="79" t="b">
        <v>0</v>
      </c>
      <c r="AO1772" s="83" t="s">
        <v>9357</v>
      </c>
      <c r="AP1772" s="79" t="s">
        <v>179</v>
      </c>
      <c r="AQ1772" s="79">
        <v>0</v>
      </c>
      <c r="AR1772" s="79">
        <v>0</v>
      </c>
      <c r="AS1772" s="79"/>
      <c r="AT1772" s="79"/>
      <c r="AU1772" s="79"/>
      <c r="AV1772" s="79"/>
      <c r="AW1772" s="79"/>
      <c r="AX1772" s="79"/>
      <c r="AY1772" s="79"/>
      <c r="AZ1772" s="79"/>
      <c r="BA1772">
        <v>1</v>
      </c>
      <c r="BB1772">
        <v>0</v>
      </c>
      <c r="BC1772" s="79" t="str">
        <f>IF(Edges[[#This Row],[Sentiment]]=0,"NEUTRAL",IF(Edges[[#This Row],[Sentiment]]=1,"POSITIVE",IF(Edges[[#This Row],[Sentiment]]=-1,"NEGATIVE")))</f>
        <v>NEUTRAL</v>
      </c>
      <c r="BD1772" s="79" t="str">
        <f>IF(Edges[[#This Row],[Vertex 1]]=Edges[[#This Row],[Vertex 2]],"HIDE","SHOW")</f>
        <v>HIDE</v>
      </c>
      <c r="BE1772" s="124" t="e">
        <f>REPLACE(INDEX(GroupVertices[Group], MATCH(Edges[[#This Row],[Vertex 1]],GroupVertices[Vertex],0)),1,1,"")</f>
        <v>#N/A</v>
      </c>
      <c r="BF1772" s="124" t="e">
        <f>REPLACE(INDEX(GroupVertices[Group], MATCH(Edges[[#This Row],[Vertex 2]],GroupVertices[Vertex],0)),1,1,"")</f>
        <v>#N/A</v>
      </c>
    </row>
    <row r="1773" spans="1:58" hidden="1" x14ac:dyDescent="0.25">
      <c r="A1773" s="64" t="s">
        <v>1323</v>
      </c>
      <c r="B1773" s="64" t="s">
        <v>1323</v>
      </c>
      <c r="C1773" s="65"/>
      <c r="D1773" s="66"/>
      <c r="E1773" s="67"/>
      <c r="F1773" s="68"/>
      <c r="G1773" s="65" t="str">
        <f>IF(Edges[[#This Row],[Vertex 1]]=Edges[[#This Row],[Vertex 2]],"HIDE","SHOW")</f>
        <v>HIDE</v>
      </c>
      <c r="H1773" s="69"/>
      <c r="I1773" s="70"/>
      <c r="J1773" s="70"/>
      <c r="K1773" s="34"/>
      <c r="L1773" s="77"/>
      <c r="M1773" s="77"/>
      <c r="N1773" s="72"/>
      <c r="O1773" s="79" t="s">
        <v>179</v>
      </c>
      <c r="P1773" s="81">
        <v>42855.083148148151</v>
      </c>
      <c r="Q1773" s="79" t="s">
        <v>2741</v>
      </c>
      <c r="R1773" s="82" t="s">
        <v>3788</v>
      </c>
      <c r="S1773" s="79" t="s">
        <v>4230</v>
      </c>
      <c r="T1773" s="79"/>
      <c r="U1773" s="79"/>
      <c r="V1773" s="82" t="s">
        <v>4787</v>
      </c>
      <c r="W1773" s="81">
        <v>42855.083148148151</v>
      </c>
      <c r="X1773" s="82" t="s">
        <v>7311</v>
      </c>
      <c r="Y1773" s="79"/>
      <c r="Z1773" s="79"/>
      <c r="AA1773" s="83" t="s">
        <v>9358</v>
      </c>
      <c r="AB1773" s="79"/>
      <c r="AC1773" s="79" t="b">
        <v>0</v>
      </c>
      <c r="AD1773" s="79">
        <v>0</v>
      </c>
      <c r="AE1773" s="83" t="s">
        <v>9915</v>
      </c>
      <c r="AF1773" s="79" t="b">
        <v>0</v>
      </c>
      <c r="AG1773" s="79" t="s">
        <v>9963</v>
      </c>
      <c r="AH1773" s="79"/>
      <c r="AI1773" s="83" t="s">
        <v>9915</v>
      </c>
      <c r="AJ1773" s="79" t="b">
        <v>0</v>
      </c>
      <c r="AK1773" s="79">
        <v>0</v>
      </c>
      <c r="AL1773" s="83" t="s">
        <v>9915</v>
      </c>
      <c r="AM1773" s="79" t="s">
        <v>9991</v>
      </c>
      <c r="AN1773" s="79" t="b">
        <v>0</v>
      </c>
      <c r="AO1773" s="83" t="s">
        <v>9358</v>
      </c>
      <c r="AP1773" s="79" t="s">
        <v>179</v>
      </c>
      <c r="AQ1773" s="79">
        <v>0</v>
      </c>
      <c r="AR1773" s="79">
        <v>0</v>
      </c>
      <c r="AS1773" s="79"/>
      <c r="AT1773" s="79"/>
      <c r="AU1773" s="79"/>
      <c r="AV1773" s="79"/>
      <c r="AW1773" s="79"/>
      <c r="AX1773" s="79"/>
      <c r="AY1773" s="79"/>
      <c r="AZ1773" s="79"/>
      <c r="BA1773">
        <v>1</v>
      </c>
      <c r="BB1773">
        <v>0</v>
      </c>
      <c r="BC1773" s="79" t="str">
        <f>IF(Edges[[#This Row],[Sentiment]]=0,"NEUTRAL",IF(Edges[[#This Row],[Sentiment]]=1,"POSITIVE",IF(Edges[[#This Row],[Sentiment]]=-1,"NEGATIVE")))</f>
        <v>NEUTRAL</v>
      </c>
      <c r="BD1773" s="79" t="str">
        <f>IF(Edges[[#This Row],[Vertex 1]]=Edges[[#This Row],[Vertex 2]],"HIDE","SHOW")</f>
        <v>HIDE</v>
      </c>
      <c r="BE1773" s="124" t="e">
        <f>REPLACE(INDEX(GroupVertices[Group], MATCH(Edges[[#This Row],[Vertex 1]],GroupVertices[Vertex],0)),1,1,"")</f>
        <v>#N/A</v>
      </c>
      <c r="BF1773" s="124" t="e">
        <f>REPLACE(INDEX(GroupVertices[Group], MATCH(Edges[[#This Row],[Vertex 2]],GroupVertices[Vertex],0)),1,1,"")</f>
        <v>#N/A</v>
      </c>
    </row>
    <row r="1774" spans="1:58" hidden="1" x14ac:dyDescent="0.25">
      <c r="A1774" s="64" t="s">
        <v>1324</v>
      </c>
      <c r="B1774" s="64" t="s">
        <v>1324</v>
      </c>
      <c r="C1774" s="65"/>
      <c r="D1774" s="66"/>
      <c r="E1774" s="67"/>
      <c r="F1774" s="68"/>
      <c r="G1774" s="65" t="str">
        <f>IF(Edges[[#This Row],[Vertex 1]]=Edges[[#This Row],[Vertex 2]],"HIDE","SHOW")</f>
        <v>HIDE</v>
      </c>
      <c r="H1774" s="69"/>
      <c r="I1774" s="70"/>
      <c r="J1774" s="70"/>
      <c r="K1774" s="34"/>
      <c r="L1774" s="77"/>
      <c r="M1774" s="77"/>
      <c r="N1774" s="72"/>
      <c r="O1774" s="79" t="s">
        <v>179</v>
      </c>
      <c r="P1774" s="81">
        <v>42853.595057870371</v>
      </c>
      <c r="Q1774" s="79" t="s">
        <v>2742</v>
      </c>
      <c r="R1774" s="82" t="s">
        <v>3789</v>
      </c>
      <c r="S1774" s="79" t="s">
        <v>4020</v>
      </c>
      <c r="T1774" s="79"/>
      <c r="U1774" s="79"/>
      <c r="V1774" s="82" t="s">
        <v>5600</v>
      </c>
      <c r="W1774" s="81">
        <v>42853.595057870371</v>
      </c>
      <c r="X1774" s="82" t="s">
        <v>7312</v>
      </c>
      <c r="Y1774" s="79"/>
      <c r="Z1774" s="79"/>
      <c r="AA1774" s="83" t="s">
        <v>9359</v>
      </c>
      <c r="AB1774" s="79"/>
      <c r="AC1774" s="79" t="b">
        <v>0</v>
      </c>
      <c r="AD1774" s="79">
        <v>0</v>
      </c>
      <c r="AE1774" s="83" t="s">
        <v>9915</v>
      </c>
      <c r="AF1774" s="79" t="b">
        <v>0</v>
      </c>
      <c r="AG1774" s="79" t="s">
        <v>9970</v>
      </c>
      <c r="AH1774" s="79"/>
      <c r="AI1774" s="83" t="s">
        <v>9915</v>
      </c>
      <c r="AJ1774" s="79" t="b">
        <v>0</v>
      </c>
      <c r="AK1774" s="79">
        <v>0</v>
      </c>
      <c r="AL1774" s="83" t="s">
        <v>9915</v>
      </c>
      <c r="AM1774" s="79" t="s">
        <v>9996</v>
      </c>
      <c r="AN1774" s="79" t="b">
        <v>0</v>
      </c>
      <c r="AO1774" s="83" t="s">
        <v>9359</v>
      </c>
      <c r="AP1774" s="79" t="s">
        <v>179</v>
      </c>
      <c r="AQ1774" s="79">
        <v>0</v>
      </c>
      <c r="AR1774" s="79">
        <v>0</v>
      </c>
      <c r="AS1774" s="79"/>
      <c r="AT1774" s="79"/>
      <c r="AU1774" s="79"/>
      <c r="AV1774" s="79"/>
      <c r="AW1774" s="79"/>
      <c r="AX1774" s="79"/>
      <c r="AY1774" s="79"/>
      <c r="AZ1774" s="79"/>
      <c r="BA1774">
        <v>5</v>
      </c>
      <c r="BB1774">
        <v>0</v>
      </c>
      <c r="BC1774" s="79" t="str">
        <f>IF(Edges[[#This Row],[Sentiment]]=0,"NEUTRAL",IF(Edges[[#This Row],[Sentiment]]=1,"POSITIVE",IF(Edges[[#This Row],[Sentiment]]=-1,"NEGATIVE")))</f>
        <v>NEUTRAL</v>
      </c>
      <c r="BD1774" s="79" t="str">
        <f>IF(Edges[[#This Row],[Vertex 1]]=Edges[[#This Row],[Vertex 2]],"HIDE","SHOW")</f>
        <v>HIDE</v>
      </c>
      <c r="BE1774" s="124" t="e">
        <f>REPLACE(INDEX(GroupVertices[Group], MATCH(Edges[[#This Row],[Vertex 1]],GroupVertices[Vertex],0)),1,1,"")</f>
        <v>#N/A</v>
      </c>
      <c r="BF1774" s="124" t="e">
        <f>REPLACE(INDEX(GroupVertices[Group], MATCH(Edges[[#This Row],[Vertex 2]],GroupVertices[Vertex],0)),1,1,"")</f>
        <v>#N/A</v>
      </c>
    </row>
    <row r="1775" spans="1:58" hidden="1" x14ac:dyDescent="0.25">
      <c r="A1775" s="64" t="s">
        <v>1324</v>
      </c>
      <c r="B1775" s="64" t="s">
        <v>1324</v>
      </c>
      <c r="C1775" s="65"/>
      <c r="D1775" s="66"/>
      <c r="E1775" s="67"/>
      <c r="F1775" s="68"/>
      <c r="G1775" s="65" t="str">
        <f>IF(Edges[[#This Row],[Vertex 1]]=Edges[[#This Row],[Vertex 2]],"HIDE","SHOW")</f>
        <v>HIDE</v>
      </c>
      <c r="H1775" s="69"/>
      <c r="I1775" s="70"/>
      <c r="J1775" s="70"/>
      <c r="K1775" s="34"/>
      <c r="L1775" s="77"/>
      <c r="M1775" s="77"/>
      <c r="N1775" s="72"/>
      <c r="O1775" s="79" t="s">
        <v>179</v>
      </c>
      <c r="P1775" s="81">
        <v>42854.532997685186</v>
      </c>
      <c r="Q1775" s="79" t="s">
        <v>2743</v>
      </c>
      <c r="R1775" s="82" t="s">
        <v>3790</v>
      </c>
      <c r="S1775" s="79" t="s">
        <v>4020</v>
      </c>
      <c r="T1775" s="79"/>
      <c r="U1775" s="79"/>
      <c r="V1775" s="82" t="s">
        <v>5600</v>
      </c>
      <c r="W1775" s="81">
        <v>42854.532997685186</v>
      </c>
      <c r="X1775" s="82" t="s">
        <v>7313</v>
      </c>
      <c r="Y1775" s="79"/>
      <c r="Z1775" s="79"/>
      <c r="AA1775" s="83" t="s">
        <v>9360</v>
      </c>
      <c r="AB1775" s="79"/>
      <c r="AC1775" s="79" t="b">
        <v>0</v>
      </c>
      <c r="AD1775" s="79">
        <v>0</v>
      </c>
      <c r="AE1775" s="83" t="s">
        <v>9915</v>
      </c>
      <c r="AF1775" s="79" t="b">
        <v>0</v>
      </c>
      <c r="AG1775" s="79" t="s">
        <v>9970</v>
      </c>
      <c r="AH1775" s="79"/>
      <c r="AI1775" s="83" t="s">
        <v>9915</v>
      </c>
      <c r="AJ1775" s="79" t="b">
        <v>0</v>
      </c>
      <c r="AK1775" s="79">
        <v>0</v>
      </c>
      <c r="AL1775" s="83" t="s">
        <v>9915</v>
      </c>
      <c r="AM1775" s="79" t="s">
        <v>9996</v>
      </c>
      <c r="AN1775" s="79" t="b">
        <v>0</v>
      </c>
      <c r="AO1775" s="83" t="s">
        <v>9360</v>
      </c>
      <c r="AP1775" s="79" t="s">
        <v>179</v>
      </c>
      <c r="AQ1775" s="79">
        <v>0</v>
      </c>
      <c r="AR1775" s="79">
        <v>0</v>
      </c>
      <c r="AS1775" s="79"/>
      <c r="AT1775" s="79"/>
      <c r="AU1775" s="79"/>
      <c r="AV1775" s="79"/>
      <c r="AW1775" s="79"/>
      <c r="AX1775" s="79"/>
      <c r="AY1775" s="79"/>
      <c r="AZ1775" s="79"/>
      <c r="BA1775">
        <v>5</v>
      </c>
      <c r="BB1775">
        <v>0</v>
      </c>
      <c r="BC1775" s="79" t="str">
        <f>IF(Edges[[#This Row],[Sentiment]]=0,"NEUTRAL",IF(Edges[[#This Row],[Sentiment]]=1,"POSITIVE",IF(Edges[[#This Row],[Sentiment]]=-1,"NEGATIVE")))</f>
        <v>NEUTRAL</v>
      </c>
      <c r="BD1775" s="79" t="str">
        <f>IF(Edges[[#This Row],[Vertex 1]]=Edges[[#This Row],[Vertex 2]],"HIDE","SHOW")</f>
        <v>HIDE</v>
      </c>
      <c r="BE1775" s="124" t="e">
        <f>REPLACE(INDEX(GroupVertices[Group], MATCH(Edges[[#This Row],[Vertex 1]],GroupVertices[Vertex],0)),1,1,"")</f>
        <v>#N/A</v>
      </c>
      <c r="BF1775" s="124" t="e">
        <f>REPLACE(INDEX(GroupVertices[Group], MATCH(Edges[[#This Row],[Vertex 2]],GroupVertices[Vertex],0)),1,1,"")</f>
        <v>#N/A</v>
      </c>
    </row>
    <row r="1776" spans="1:58" hidden="1" x14ac:dyDescent="0.25">
      <c r="A1776" s="64" t="s">
        <v>1324</v>
      </c>
      <c r="B1776" s="64" t="s">
        <v>1324</v>
      </c>
      <c r="C1776" s="65"/>
      <c r="D1776" s="66"/>
      <c r="E1776" s="67"/>
      <c r="F1776" s="68"/>
      <c r="G1776" s="65" t="str">
        <f>IF(Edges[[#This Row],[Vertex 1]]=Edges[[#This Row],[Vertex 2]],"HIDE","SHOW")</f>
        <v>HIDE</v>
      </c>
      <c r="H1776" s="69"/>
      <c r="I1776" s="70"/>
      <c r="J1776" s="70"/>
      <c r="K1776" s="34"/>
      <c r="L1776" s="77"/>
      <c r="M1776" s="77"/>
      <c r="N1776" s="72"/>
      <c r="O1776" s="79" t="s">
        <v>179</v>
      </c>
      <c r="P1776" s="81">
        <v>42854.672384259262</v>
      </c>
      <c r="Q1776" s="79" t="s">
        <v>2744</v>
      </c>
      <c r="R1776" s="82" t="s">
        <v>3791</v>
      </c>
      <c r="S1776" s="79" t="s">
        <v>4020</v>
      </c>
      <c r="T1776" s="79"/>
      <c r="U1776" s="79"/>
      <c r="V1776" s="82" t="s">
        <v>5600</v>
      </c>
      <c r="W1776" s="81">
        <v>42854.672384259262</v>
      </c>
      <c r="X1776" s="82" t="s">
        <v>7314</v>
      </c>
      <c r="Y1776" s="79"/>
      <c r="Z1776" s="79"/>
      <c r="AA1776" s="83" t="s">
        <v>9361</v>
      </c>
      <c r="AB1776" s="79"/>
      <c r="AC1776" s="79" t="b">
        <v>0</v>
      </c>
      <c r="AD1776" s="79">
        <v>0</v>
      </c>
      <c r="AE1776" s="83" t="s">
        <v>9915</v>
      </c>
      <c r="AF1776" s="79" t="b">
        <v>0</v>
      </c>
      <c r="AG1776" s="79" t="s">
        <v>9970</v>
      </c>
      <c r="AH1776" s="79"/>
      <c r="AI1776" s="83" t="s">
        <v>9915</v>
      </c>
      <c r="AJ1776" s="79" t="b">
        <v>0</v>
      </c>
      <c r="AK1776" s="79">
        <v>0</v>
      </c>
      <c r="AL1776" s="83" t="s">
        <v>9915</v>
      </c>
      <c r="AM1776" s="79" t="s">
        <v>9996</v>
      </c>
      <c r="AN1776" s="79" t="b">
        <v>0</v>
      </c>
      <c r="AO1776" s="83" t="s">
        <v>9361</v>
      </c>
      <c r="AP1776" s="79" t="s">
        <v>179</v>
      </c>
      <c r="AQ1776" s="79">
        <v>0</v>
      </c>
      <c r="AR1776" s="79">
        <v>0</v>
      </c>
      <c r="AS1776" s="79"/>
      <c r="AT1776" s="79"/>
      <c r="AU1776" s="79"/>
      <c r="AV1776" s="79"/>
      <c r="AW1776" s="79"/>
      <c r="AX1776" s="79"/>
      <c r="AY1776" s="79"/>
      <c r="AZ1776" s="79"/>
      <c r="BA1776">
        <v>5</v>
      </c>
      <c r="BB1776">
        <v>0</v>
      </c>
      <c r="BC1776" s="79" t="str">
        <f>IF(Edges[[#This Row],[Sentiment]]=0,"NEUTRAL",IF(Edges[[#This Row],[Sentiment]]=1,"POSITIVE",IF(Edges[[#This Row],[Sentiment]]=-1,"NEGATIVE")))</f>
        <v>NEUTRAL</v>
      </c>
      <c r="BD1776" s="79" t="str">
        <f>IF(Edges[[#This Row],[Vertex 1]]=Edges[[#This Row],[Vertex 2]],"HIDE","SHOW")</f>
        <v>HIDE</v>
      </c>
      <c r="BE1776" s="124" t="e">
        <f>REPLACE(INDEX(GroupVertices[Group], MATCH(Edges[[#This Row],[Vertex 1]],GroupVertices[Vertex],0)),1,1,"")</f>
        <v>#N/A</v>
      </c>
      <c r="BF1776" s="124" t="e">
        <f>REPLACE(INDEX(GroupVertices[Group], MATCH(Edges[[#This Row],[Vertex 2]],GroupVertices[Vertex],0)),1,1,"")</f>
        <v>#N/A</v>
      </c>
    </row>
    <row r="1777" spans="1:58" hidden="1" x14ac:dyDescent="0.25">
      <c r="A1777" s="64" t="s">
        <v>1324</v>
      </c>
      <c r="B1777" s="64" t="s">
        <v>1324</v>
      </c>
      <c r="C1777" s="65"/>
      <c r="D1777" s="66"/>
      <c r="E1777" s="67"/>
      <c r="F1777" s="68"/>
      <c r="G1777" s="65" t="str">
        <f>IF(Edges[[#This Row],[Vertex 1]]=Edges[[#This Row],[Vertex 2]],"HIDE","SHOW")</f>
        <v>HIDE</v>
      </c>
      <c r="H1777" s="69"/>
      <c r="I1777" s="70"/>
      <c r="J1777" s="70"/>
      <c r="K1777" s="34"/>
      <c r="L1777" s="77"/>
      <c r="M1777" s="77"/>
      <c r="N1777" s="72"/>
      <c r="O1777" s="79" t="s">
        <v>179</v>
      </c>
      <c r="P1777" s="81">
        <v>42854.715208333335</v>
      </c>
      <c r="Q1777" s="79" t="s">
        <v>2745</v>
      </c>
      <c r="R1777" s="82" t="s">
        <v>3792</v>
      </c>
      <c r="S1777" s="79" t="s">
        <v>4020</v>
      </c>
      <c r="T1777" s="79"/>
      <c r="U1777" s="79"/>
      <c r="V1777" s="82" t="s">
        <v>5600</v>
      </c>
      <c r="W1777" s="81">
        <v>42854.715208333335</v>
      </c>
      <c r="X1777" s="82" t="s">
        <v>7315</v>
      </c>
      <c r="Y1777" s="79"/>
      <c r="Z1777" s="79"/>
      <c r="AA1777" s="83" t="s">
        <v>9362</v>
      </c>
      <c r="AB1777" s="79"/>
      <c r="AC1777" s="79" t="b">
        <v>0</v>
      </c>
      <c r="AD1777" s="79">
        <v>0</v>
      </c>
      <c r="AE1777" s="83" t="s">
        <v>9915</v>
      </c>
      <c r="AF1777" s="79" t="b">
        <v>0</v>
      </c>
      <c r="AG1777" s="79" t="s">
        <v>9970</v>
      </c>
      <c r="AH1777" s="79"/>
      <c r="AI1777" s="83" t="s">
        <v>9915</v>
      </c>
      <c r="AJ1777" s="79" t="b">
        <v>0</v>
      </c>
      <c r="AK1777" s="79">
        <v>0</v>
      </c>
      <c r="AL1777" s="83" t="s">
        <v>9915</v>
      </c>
      <c r="AM1777" s="79" t="s">
        <v>9996</v>
      </c>
      <c r="AN1777" s="79" t="b">
        <v>0</v>
      </c>
      <c r="AO1777" s="83" t="s">
        <v>9362</v>
      </c>
      <c r="AP1777" s="79" t="s">
        <v>179</v>
      </c>
      <c r="AQ1777" s="79">
        <v>0</v>
      </c>
      <c r="AR1777" s="79">
        <v>0</v>
      </c>
      <c r="AS1777" s="79"/>
      <c r="AT1777" s="79"/>
      <c r="AU1777" s="79"/>
      <c r="AV1777" s="79"/>
      <c r="AW1777" s="79"/>
      <c r="AX1777" s="79"/>
      <c r="AY1777" s="79"/>
      <c r="AZ1777" s="79"/>
      <c r="BA1777">
        <v>5</v>
      </c>
      <c r="BB1777">
        <v>0</v>
      </c>
      <c r="BC1777" s="79" t="str">
        <f>IF(Edges[[#This Row],[Sentiment]]=0,"NEUTRAL",IF(Edges[[#This Row],[Sentiment]]=1,"POSITIVE",IF(Edges[[#This Row],[Sentiment]]=-1,"NEGATIVE")))</f>
        <v>NEUTRAL</v>
      </c>
      <c r="BD1777" s="79" t="str">
        <f>IF(Edges[[#This Row],[Vertex 1]]=Edges[[#This Row],[Vertex 2]],"HIDE","SHOW")</f>
        <v>HIDE</v>
      </c>
      <c r="BE1777" s="124" t="e">
        <f>REPLACE(INDEX(GroupVertices[Group], MATCH(Edges[[#This Row],[Vertex 1]],GroupVertices[Vertex],0)),1,1,"")</f>
        <v>#N/A</v>
      </c>
      <c r="BF1777" s="124" t="e">
        <f>REPLACE(INDEX(GroupVertices[Group], MATCH(Edges[[#This Row],[Vertex 2]],GroupVertices[Vertex],0)),1,1,"")</f>
        <v>#N/A</v>
      </c>
    </row>
    <row r="1778" spans="1:58" hidden="1" x14ac:dyDescent="0.25">
      <c r="A1778" s="64" t="s">
        <v>1324</v>
      </c>
      <c r="B1778" s="64" t="s">
        <v>1324</v>
      </c>
      <c r="C1778" s="65"/>
      <c r="D1778" s="66"/>
      <c r="E1778" s="67"/>
      <c r="F1778" s="68"/>
      <c r="G1778" s="65" t="str">
        <f>IF(Edges[[#This Row],[Vertex 1]]=Edges[[#This Row],[Vertex 2]],"HIDE","SHOW")</f>
        <v>HIDE</v>
      </c>
      <c r="H1778" s="69"/>
      <c r="I1778" s="70"/>
      <c r="J1778" s="70"/>
      <c r="K1778" s="34"/>
      <c r="L1778" s="77"/>
      <c r="M1778" s="77"/>
      <c r="N1778" s="72"/>
      <c r="O1778" s="79" t="s">
        <v>179</v>
      </c>
      <c r="P1778" s="81">
        <v>42855.083611111113</v>
      </c>
      <c r="Q1778" s="79" t="s">
        <v>2746</v>
      </c>
      <c r="R1778" s="82" t="s">
        <v>3793</v>
      </c>
      <c r="S1778" s="79" t="s">
        <v>4020</v>
      </c>
      <c r="T1778" s="79"/>
      <c r="U1778" s="79"/>
      <c r="V1778" s="82" t="s">
        <v>5600</v>
      </c>
      <c r="W1778" s="81">
        <v>42855.083611111113</v>
      </c>
      <c r="X1778" s="82" t="s">
        <v>7316</v>
      </c>
      <c r="Y1778" s="79"/>
      <c r="Z1778" s="79"/>
      <c r="AA1778" s="83" t="s">
        <v>9363</v>
      </c>
      <c r="AB1778" s="79"/>
      <c r="AC1778" s="79" t="b">
        <v>0</v>
      </c>
      <c r="AD1778" s="79">
        <v>0</v>
      </c>
      <c r="AE1778" s="83" t="s">
        <v>9915</v>
      </c>
      <c r="AF1778" s="79" t="b">
        <v>0</v>
      </c>
      <c r="AG1778" s="79" t="s">
        <v>9970</v>
      </c>
      <c r="AH1778" s="79"/>
      <c r="AI1778" s="83" t="s">
        <v>9915</v>
      </c>
      <c r="AJ1778" s="79" t="b">
        <v>0</v>
      </c>
      <c r="AK1778" s="79">
        <v>0</v>
      </c>
      <c r="AL1778" s="83" t="s">
        <v>9915</v>
      </c>
      <c r="AM1778" s="79" t="s">
        <v>9996</v>
      </c>
      <c r="AN1778" s="79" t="b">
        <v>0</v>
      </c>
      <c r="AO1778" s="83" t="s">
        <v>9363</v>
      </c>
      <c r="AP1778" s="79" t="s">
        <v>179</v>
      </c>
      <c r="AQ1778" s="79">
        <v>0</v>
      </c>
      <c r="AR1778" s="79">
        <v>0</v>
      </c>
      <c r="AS1778" s="79"/>
      <c r="AT1778" s="79"/>
      <c r="AU1778" s="79"/>
      <c r="AV1778" s="79"/>
      <c r="AW1778" s="79"/>
      <c r="AX1778" s="79"/>
      <c r="AY1778" s="79"/>
      <c r="AZ1778" s="79"/>
      <c r="BA1778">
        <v>5</v>
      </c>
      <c r="BB1778">
        <v>1</v>
      </c>
      <c r="BC1778" s="79" t="str">
        <f>IF(Edges[[#This Row],[Sentiment]]=0,"NEUTRAL",IF(Edges[[#This Row],[Sentiment]]=1,"POSITIVE",IF(Edges[[#This Row],[Sentiment]]=-1,"NEGATIVE")))</f>
        <v>POSITIVE</v>
      </c>
      <c r="BD1778" s="79" t="str">
        <f>IF(Edges[[#This Row],[Vertex 1]]=Edges[[#This Row],[Vertex 2]],"HIDE","SHOW")</f>
        <v>HIDE</v>
      </c>
      <c r="BE1778" s="124" t="e">
        <f>REPLACE(INDEX(GroupVertices[Group], MATCH(Edges[[#This Row],[Vertex 1]],GroupVertices[Vertex],0)),1,1,"")</f>
        <v>#N/A</v>
      </c>
      <c r="BF1778" s="124" t="e">
        <f>REPLACE(INDEX(GroupVertices[Group], MATCH(Edges[[#This Row],[Vertex 2]],GroupVertices[Vertex],0)),1,1,"")</f>
        <v>#N/A</v>
      </c>
    </row>
    <row r="1779" spans="1:58" hidden="1" x14ac:dyDescent="0.25">
      <c r="A1779" s="64" t="s">
        <v>1325</v>
      </c>
      <c r="B1779" s="64" t="s">
        <v>1325</v>
      </c>
      <c r="C1779" s="65"/>
      <c r="D1779" s="66"/>
      <c r="E1779" s="67"/>
      <c r="F1779" s="68"/>
      <c r="G1779" s="65" t="str">
        <f>IF(Edges[[#This Row],[Vertex 1]]=Edges[[#This Row],[Vertex 2]],"HIDE","SHOW")</f>
        <v>HIDE</v>
      </c>
      <c r="H1779" s="69"/>
      <c r="I1779" s="70"/>
      <c r="J1779" s="70"/>
      <c r="K1779" s="34"/>
      <c r="L1779" s="77"/>
      <c r="M1779" s="77"/>
      <c r="N1779" s="72"/>
      <c r="O1779" s="79" t="s">
        <v>179</v>
      </c>
      <c r="P1779" s="81">
        <v>42855.087569444448</v>
      </c>
      <c r="Q1779" s="79" t="s">
        <v>2747</v>
      </c>
      <c r="R1779" s="79"/>
      <c r="S1779" s="79"/>
      <c r="T1779" s="79"/>
      <c r="U1779" s="79"/>
      <c r="V1779" s="82" t="s">
        <v>4787</v>
      </c>
      <c r="W1779" s="81">
        <v>42855.087569444448</v>
      </c>
      <c r="X1779" s="82" t="s">
        <v>7317</v>
      </c>
      <c r="Y1779" s="79"/>
      <c r="Z1779" s="79"/>
      <c r="AA1779" s="83" t="s">
        <v>9364</v>
      </c>
      <c r="AB1779" s="79"/>
      <c r="AC1779" s="79" t="b">
        <v>0</v>
      </c>
      <c r="AD1779" s="79">
        <v>0</v>
      </c>
      <c r="AE1779" s="83" t="s">
        <v>9915</v>
      </c>
      <c r="AF1779" s="79" t="b">
        <v>0</v>
      </c>
      <c r="AG1779" s="79" t="s">
        <v>9963</v>
      </c>
      <c r="AH1779" s="79"/>
      <c r="AI1779" s="83" t="s">
        <v>9915</v>
      </c>
      <c r="AJ1779" s="79" t="b">
        <v>0</v>
      </c>
      <c r="AK1779" s="79">
        <v>0</v>
      </c>
      <c r="AL1779" s="83" t="s">
        <v>9915</v>
      </c>
      <c r="AM1779" s="79" t="s">
        <v>9991</v>
      </c>
      <c r="AN1779" s="79" t="b">
        <v>0</v>
      </c>
      <c r="AO1779" s="83" t="s">
        <v>9364</v>
      </c>
      <c r="AP1779" s="79" t="s">
        <v>179</v>
      </c>
      <c r="AQ1779" s="79">
        <v>0</v>
      </c>
      <c r="AR1779" s="79">
        <v>0</v>
      </c>
      <c r="AS1779" s="79"/>
      <c r="AT1779" s="79"/>
      <c r="AU1779" s="79"/>
      <c r="AV1779" s="79"/>
      <c r="AW1779" s="79"/>
      <c r="AX1779" s="79"/>
      <c r="AY1779" s="79"/>
      <c r="AZ1779" s="79"/>
      <c r="BA1779">
        <v>1</v>
      </c>
      <c r="BB1779">
        <v>1</v>
      </c>
      <c r="BC1779" s="79" t="str">
        <f>IF(Edges[[#This Row],[Sentiment]]=0,"NEUTRAL",IF(Edges[[#This Row],[Sentiment]]=1,"POSITIVE",IF(Edges[[#This Row],[Sentiment]]=-1,"NEGATIVE")))</f>
        <v>POSITIVE</v>
      </c>
      <c r="BD1779" s="79" t="str">
        <f>IF(Edges[[#This Row],[Vertex 1]]=Edges[[#This Row],[Vertex 2]],"HIDE","SHOW")</f>
        <v>HIDE</v>
      </c>
      <c r="BE1779" s="124" t="e">
        <f>REPLACE(INDEX(GroupVertices[Group], MATCH(Edges[[#This Row],[Vertex 1]],GroupVertices[Vertex],0)),1,1,"")</f>
        <v>#N/A</v>
      </c>
      <c r="BF1779" s="124" t="e">
        <f>REPLACE(INDEX(GroupVertices[Group], MATCH(Edges[[#This Row],[Vertex 2]],GroupVertices[Vertex],0)),1,1,"")</f>
        <v>#N/A</v>
      </c>
    </row>
    <row r="1780" spans="1:58" hidden="1" x14ac:dyDescent="0.25">
      <c r="A1780" s="64" t="s">
        <v>1326</v>
      </c>
      <c r="B1780" s="64" t="s">
        <v>1326</v>
      </c>
      <c r="C1780" s="65"/>
      <c r="D1780" s="66"/>
      <c r="E1780" s="67"/>
      <c r="F1780" s="68"/>
      <c r="G1780" s="65" t="str">
        <f>IF(Edges[[#This Row],[Vertex 1]]=Edges[[#This Row],[Vertex 2]],"HIDE","SHOW")</f>
        <v>HIDE</v>
      </c>
      <c r="H1780" s="69"/>
      <c r="I1780" s="70"/>
      <c r="J1780" s="70"/>
      <c r="K1780" s="34"/>
      <c r="L1780" s="77"/>
      <c r="M1780" s="77"/>
      <c r="N1780" s="72"/>
      <c r="O1780" s="79" t="s">
        <v>179</v>
      </c>
      <c r="P1780" s="81">
        <v>42852.046597222223</v>
      </c>
      <c r="Q1780" s="79" t="s">
        <v>2748</v>
      </c>
      <c r="R1780" s="82" t="s">
        <v>3794</v>
      </c>
      <c r="S1780" s="79" t="s">
        <v>4027</v>
      </c>
      <c r="T1780" s="79"/>
      <c r="U1780" s="79"/>
      <c r="V1780" s="82" t="s">
        <v>5601</v>
      </c>
      <c r="W1780" s="81">
        <v>42852.046597222223</v>
      </c>
      <c r="X1780" s="82" t="s">
        <v>7318</v>
      </c>
      <c r="Y1780" s="79"/>
      <c r="Z1780" s="79"/>
      <c r="AA1780" s="83" t="s">
        <v>9365</v>
      </c>
      <c r="AB1780" s="79"/>
      <c r="AC1780" s="79" t="b">
        <v>0</v>
      </c>
      <c r="AD1780" s="79">
        <v>0</v>
      </c>
      <c r="AE1780" s="83" t="s">
        <v>9915</v>
      </c>
      <c r="AF1780" s="79" t="b">
        <v>0</v>
      </c>
      <c r="AG1780" s="79" t="s">
        <v>9963</v>
      </c>
      <c r="AH1780" s="79"/>
      <c r="AI1780" s="83" t="s">
        <v>9915</v>
      </c>
      <c r="AJ1780" s="79" t="b">
        <v>0</v>
      </c>
      <c r="AK1780" s="79">
        <v>0</v>
      </c>
      <c r="AL1780" s="83" t="s">
        <v>9915</v>
      </c>
      <c r="AM1780" s="79" t="s">
        <v>10000</v>
      </c>
      <c r="AN1780" s="79" t="b">
        <v>0</v>
      </c>
      <c r="AO1780" s="83" t="s">
        <v>9365</v>
      </c>
      <c r="AP1780" s="79" t="s">
        <v>179</v>
      </c>
      <c r="AQ1780" s="79">
        <v>0</v>
      </c>
      <c r="AR1780" s="79">
        <v>0</v>
      </c>
      <c r="AS1780" s="79"/>
      <c r="AT1780" s="79"/>
      <c r="AU1780" s="79"/>
      <c r="AV1780" s="79"/>
      <c r="AW1780" s="79"/>
      <c r="AX1780" s="79"/>
      <c r="AY1780" s="79"/>
      <c r="AZ1780" s="79"/>
      <c r="BA1780">
        <v>2</v>
      </c>
      <c r="BB1780">
        <v>1</v>
      </c>
      <c r="BC1780" s="79" t="str">
        <f>IF(Edges[[#This Row],[Sentiment]]=0,"NEUTRAL",IF(Edges[[#This Row],[Sentiment]]=1,"POSITIVE",IF(Edges[[#This Row],[Sentiment]]=-1,"NEGATIVE")))</f>
        <v>POSITIVE</v>
      </c>
      <c r="BD1780" s="79" t="str">
        <f>IF(Edges[[#This Row],[Vertex 1]]=Edges[[#This Row],[Vertex 2]],"HIDE","SHOW")</f>
        <v>HIDE</v>
      </c>
      <c r="BE1780" s="124" t="e">
        <f>REPLACE(INDEX(GroupVertices[Group], MATCH(Edges[[#This Row],[Vertex 1]],GroupVertices[Vertex],0)),1,1,"")</f>
        <v>#N/A</v>
      </c>
      <c r="BF1780" s="124" t="e">
        <f>REPLACE(INDEX(GroupVertices[Group], MATCH(Edges[[#This Row],[Vertex 2]],GroupVertices[Vertex],0)),1,1,"")</f>
        <v>#N/A</v>
      </c>
    </row>
    <row r="1781" spans="1:58" hidden="1" x14ac:dyDescent="0.25">
      <c r="A1781" s="64" t="s">
        <v>1326</v>
      </c>
      <c r="B1781" s="64" t="s">
        <v>1326</v>
      </c>
      <c r="C1781" s="65"/>
      <c r="D1781" s="66"/>
      <c r="E1781" s="67"/>
      <c r="F1781" s="68"/>
      <c r="G1781" s="65" t="str">
        <f>IF(Edges[[#This Row],[Vertex 1]]=Edges[[#This Row],[Vertex 2]],"HIDE","SHOW")</f>
        <v>HIDE</v>
      </c>
      <c r="H1781" s="69"/>
      <c r="I1781" s="70"/>
      <c r="J1781" s="70"/>
      <c r="K1781" s="34"/>
      <c r="L1781" s="77"/>
      <c r="M1781" s="77"/>
      <c r="N1781" s="72"/>
      <c r="O1781" s="79" t="s">
        <v>179</v>
      </c>
      <c r="P1781" s="81">
        <v>42855.09138888889</v>
      </c>
      <c r="Q1781" s="79" t="s">
        <v>2749</v>
      </c>
      <c r="R1781" s="82" t="s">
        <v>3795</v>
      </c>
      <c r="S1781" s="79" t="s">
        <v>4027</v>
      </c>
      <c r="T1781" s="79"/>
      <c r="U1781" s="79"/>
      <c r="V1781" s="82" t="s">
        <v>5601</v>
      </c>
      <c r="W1781" s="81">
        <v>42855.09138888889</v>
      </c>
      <c r="X1781" s="82" t="s">
        <v>7319</v>
      </c>
      <c r="Y1781" s="79"/>
      <c r="Z1781" s="79"/>
      <c r="AA1781" s="83" t="s">
        <v>9366</v>
      </c>
      <c r="AB1781" s="79"/>
      <c r="AC1781" s="79" t="b">
        <v>0</v>
      </c>
      <c r="AD1781" s="79">
        <v>0</v>
      </c>
      <c r="AE1781" s="83" t="s">
        <v>9915</v>
      </c>
      <c r="AF1781" s="79" t="b">
        <v>0</v>
      </c>
      <c r="AG1781" s="79" t="s">
        <v>9963</v>
      </c>
      <c r="AH1781" s="79"/>
      <c r="AI1781" s="83" t="s">
        <v>9915</v>
      </c>
      <c r="AJ1781" s="79" t="b">
        <v>0</v>
      </c>
      <c r="AK1781" s="79">
        <v>0</v>
      </c>
      <c r="AL1781" s="83" t="s">
        <v>9915</v>
      </c>
      <c r="AM1781" s="79" t="s">
        <v>10000</v>
      </c>
      <c r="AN1781" s="79" t="b">
        <v>0</v>
      </c>
      <c r="AO1781" s="83" t="s">
        <v>9366</v>
      </c>
      <c r="AP1781" s="79" t="s">
        <v>179</v>
      </c>
      <c r="AQ1781" s="79">
        <v>0</v>
      </c>
      <c r="AR1781" s="79">
        <v>0</v>
      </c>
      <c r="AS1781" s="79"/>
      <c r="AT1781" s="79"/>
      <c r="AU1781" s="79"/>
      <c r="AV1781" s="79"/>
      <c r="AW1781" s="79"/>
      <c r="AX1781" s="79"/>
      <c r="AY1781" s="79"/>
      <c r="AZ1781" s="79"/>
      <c r="BA1781">
        <v>2</v>
      </c>
      <c r="BB1781">
        <v>1</v>
      </c>
      <c r="BC1781" s="79" t="str">
        <f>IF(Edges[[#This Row],[Sentiment]]=0,"NEUTRAL",IF(Edges[[#This Row],[Sentiment]]=1,"POSITIVE",IF(Edges[[#This Row],[Sentiment]]=-1,"NEGATIVE")))</f>
        <v>POSITIVE</v>
      </c>
      <c r="BD1781" s="79" t="str">
        <f>IF(Edges[[#This Row],[Vertex 1]]=Edges[[#This Row],[Vertex 2]],"HIDE","SHOW")</f>
        <v>HIDE</v>
      </c>
      <c r="BE1781" s="124" t="e">
        <f>REPLACE(INDEX(GroupVertices[Group], MATCH(Edges[[#This Row],[Vertex 1]],GroupVertices[Vertex],0)),1,1,"")</f>
        <v>#N/A</v>
      </c>
      <c r="BF1781" s="124" t="e">
        <f>REPLACE(INDEX(GroupVertices[Group], MATCH(Edges[[#This Row],[Vertex 2]],GroupVertices[Vertex],0)),1,1,"")</f>
        <v>#N/A</v>
      </c>
    </row>
    <row r="1782" spans="1:58" x14ac:dyDescent="0.25">
      <c r="A1782" s="64" t="s">
        <v>1327</v>
      </c>
      <c r="B1782" s="64" t="s">
        <v>1469</v>
      </c>
      <c r="C1782" s="65"/>
      <c r="D1782" s="66"/>
      <c r="E1782" s="67"/>
      <c r="F1782" s="68"/>
      <c r="G1782" s="65" t="str">
        <f>IF(Edges[[#This Row],[Vertex 1]]=Edges[[#This Row],[Vertex 2]],"HIDE","SHOW")</f>
        <v>SHOW</v>
      </c>
      <c r="H1782" s="69"/>
      <c r="I1782" s="70"/>
      <c r="J1782" s="70"/>
      <c r="K1782" s="34" t="s">
        <v>65</v>
      </c>
      <c r="L1782" s="77">
        <v>1782</v>
      </c>
      <c r="M1782" s="77"/>
      <c r="N1782" s="72"/>
      <c r="O1782" s="79" t="s">
        <v>1646</v>
      </c>
      <c r="P1782" s="81">
        <v>42855.109340277777</v>
      </c>
      <c r="Q1782" s="79" t="s">
        <v>2750</v>
      </c>
      <c r="R1782" s="79"/>
      <c r="S1782" s="79"/>
      <c r="T1782" s="79"/>
      <c r="U1782" s="79"/>
      <c r="V1782" s="82" t="s">
        <v>5602</v>
      </c>
      <c r="W1782" s="81">
        <v>42855.109340277777</v>
      </c>
      <c r="X1782" s="82" t="s">
        <v>7320</v>
      </c>
      <c r="Y1782" s="79"/>
      <c r="Z1782" s="79"/>
      <c r="AA1782" s="83" t="s">
        <v>9367</v>
      </c>
      <c r="AB1782" s="79"/>
      <c r="AC1782" s="79" t="b">
        <v>0</v>
      </c>
      <c r="AD1782" s="79">
        <v>0</v>
      </c>
      <c r="AE1782" s="83" t="s">
        <v>9915</v>
      </c>
      <c r="AF1782" s="79" t="b">
        <v>0</v>
      </c>
      <c r="AG1782" s="79" t="s">
        <v>9963</v>
      </c>
      <c r="AH1782" s="79"/>
      <c r="AI1782" s="83" t="s">
        <v>9915</v>
      </c>
      <c r="AJ1782" s="79" t="b">
        <v>0</v>
      </c>
      <c r="AK1782" s="79">
        <v>8</v>
      </c>
      <c r="AL1782" s="83" t="s">
        <v>9674</v>
      </c>
      <c r="AM1782" s="79" t="s">
        <v>9991</v>
      </c>
      <c r="AN1782" s="79" t="b">
        <v>0</v>
      </c>
      <c r="AO1782" s="83" t="s">
        <v>9674</v>
      </c>
      <c r="AP1782" s="79" t="s">
        <v>179</v>
      </c>
      <c r="AQ1782" s="79">
        <v>0</v>
      </c>
      <c r="AR1782" s="79">
        <v>0</v>
      </c>
      <c r="AS1782" s="79"/>
      <c r="AT1782" s="79"/>
      <c r="AU1782" s="79"/>
      <c r="AV1782" s="79"/>
      <c r="AW1782" s="79"/>
      <c r="AX1782" s="79"/>
      <c r="AY1782" s="79"/>
      <c r="AZ1782" s="79"/>
      <c r="BA1782">
        <v>1</v>
      </c>
      <c r="BB1782">
        <v>1</v>
      </c>
      <c r="BC1782" s="79" t="str">
        <f>IF(Edges[[#This Row],[Sentiment]]=0,"NEUTRAL",IF(Edges[[#This Row],[Sentiment]]=1,"POSITIVE",IF(Edges[[#This Row],[Sentiment]]=-1,"NEGATIVE")))</f>
        <v>POSITIVE</v>
      </c>
      <c r="BD1782" s="79" t="str">
        <f>IF(Edges[[#This Row],[Vertex 1]]=Edges[[#This Row],[Vertex 2]],"HIDE","SHOW")</f>
        <v>SHOW</v>
      </c>
      <c r="BE1782" s="78" t="str">
        <f>REPLACE(INDEX(GroupVertices[Group], MATCH(Edges[[#This Row],[Vertex 1]],GroupVertices[Vertex],0)),1,1,"")</f>
        <v>OSITIVE</v>
      </c>
      <c r="BF1782" s="78" t="str">
        <f>REPLACE(INDEX(GroupVertices[Group], MATCH(Edges[[#This Row],[Vertex 2]],GroupVertices[Vertex],0)),1,1,"")</f>
        <v>EUTRAL</v>
      </c>
    </row>
    <row r="1783" spans="1:58" hidden="1" x14ac:dyDescent="0.25">
      <c r="A1783" s="64" t="s">
        <v>1328</v>
      </c>
      <c r="B1783" s="64" t="s">
        <v>1328</v>
      </c>
      <c r="C1783" s="65"/>
      <c r="D1783" s="66"/>
      <c r="E1783" s="67"/>
      <c r="F1783" s="68"/>
      <c r="G1783" s="65" t="str">
        <f>IF(Edges[[#This Row],[Vertex 1]]=Edges[[#This Row],[Vertex 2]],"HIDE","SHOW")</f>
        <v>HIDE</v>
      </c>
      <c r="H1783" s="69"/>
      <c r="I1783" s="70"/>
      <c r="J1783" s="70"/>
      <c r="K1783" s="34"/>
      <c r="L1783" s="77"/>
      <c r="M1783" s="77"/>
      <c r="N1783" s="72"/>
      <c r="O1783" s="79" t="s">
        <v>179</v>
      </c>
      <c r="P1783" s="81">
        <v>42852.048298611109</v>
      </c>
      <c r="Q1783" s="79" t="s">
        <v>2751</v>
      </c>
      <c r="R1783" s="82" t="s">
        <v>3796</v>
      </c>
      <c r="S1783" s="79" t="s">
        <v>4020</v>
      </c>
      <c r="T1783" s="79"/>
      <c r="U1783" s="79"/>
      <c r="V1783" s="82" t="s">
        <v>5603</v>
      </c>
      <c r="W1783" s="81">
        <v>42852.048298611109</v>
      </c>
      <c r="X1783" s="82" t="s">
        <v>7321</v>
      </c>
      <c r="Y1783" s="79"/>
      <c r="Z1783" s="79"/>
      <c r="AA1783" s="83" t="s">
        <v>9368</v>
      </c>
      <c r="AB1783" s="79"/>
      <c r="AC1783" s="79" t="b">
        <v>0</v>
      </c>
      <c r="AD1783" s="79">
        <v>0</v>
      </c>
      <c r="AE1783" s="83" t="s">
        <v>9915</v>
      </c>
      <c r="AF1783" s="79" t="b">
        <v>0</v>
      </c>
      <c r="AG1783" s="79" t="s">
        <v>9963</v>
      </c>
      <c r="AH1783" s="79"/>
      <c r="AI1783" s="83" t="s">
        <v>9915</v>
      </c>
      <c r="AJ1783" s="79" t="b">
        <v>0</v>
      </c>
      <c r="AK1783" s="79">
        <v>0</v>
      </c>
      <c r="AL1783" s="83" t="s">
        <v>9915</v>
      </c>
      <c r="AM1783" s="79" t="s">
        <v>9996</v>
      </c>
      <c r="AN1783" s="79" t="b">
        <v>0</v>
      </c>
      <c r="AO1783" s="83" t="s">
        <v>9368</v>
      </c>
      <c r="AP1783" s="79" t="s">
        <v>179</v>
      </c>
      <c r="AQ1783" s="79">
        <v>0</v>
      </c>
      <c r="AR1783" s="79">
        <v>0</v>
      </c>
      <c r="AS1783" s="79"/>
      <c r="AT1783" s="79"/>
      <c r="AU1783" s="79"/>
      <c r="AV1783" s="79"/>
      <c r="AW1783" s="79"/>
      <c r="AX1783" s="79"/>
      <c r="AY1783" s="79"/>
      <c r="AZ1783" s="79"/>
      <c r="BA1783">
        <v>5</v>
      </c>
      <c r="BB1783">
        <v>1</v>
      </c>
      <c r="BC1783" s="79" t="str">
        <f>IF(Edges[[#This Row],[Sentiment]]=0,"NEUTRAL",IF(Edges[[#This Row],[Sentiment]]=1,"POSITIVE",IF(Edges[[#This Row],[Sentiment]]=-1,"NEGATIVE")))</f>
        <v>POSITIVE</v>
      </c>
      <c r="BD1783" s="79" t="str">
        <f>IF(Edges[[#This Row],[Vertex 1]]=Edges[[#This Row],[Vertex 2]],"HIDE","SHOW")</f>
        <v>HIDE</v>
      </c>
      <c r="BE1783" s="124" t="e">
        <f>REPLACE(INDEX(GroupVertices[Group], MATCH(Edges[[#This Row],[Vertex 1]],GroupVertices[Vertex],0)),1,1,"")</f>
        <v>#N/A</v>
      </c>
      <c r="BF1783" s="124" t="e">
        <f>REPLACE(INDEX(GroupVertices[Group], MATCH(Edges[[#This Row],[Vertex 2]],GroupVertices[Vertex],0)),1,1,"")</f>
        <v>#N/A</v>
      </c>
    </row>
    <row r="1784" spans="1:58" hidden="1" x14ac:dyDescent="0.25">
      <c r="A1784" s="64" t="s">
        <v>1328</v>
      </c>
      <c r="B1784" s="64" t="s">
        <v>1328</v>
      </c>
      <c r="C1784" s="65"/>
      <c r="D1784" s="66"/>
      <c r="E1784" s="67"/>
      <c r="F1784" s="68"/>
      <c r="G1784" s="65" t="str">
        <f>IF(Edges[[#This Row],[Vertex 1]]=Edges[[#This Row],[Vertex 2]],"HIDE","SHOW")</f>
        <v>HIDE</v>
      </c>
      <c r="H1784" s="69"/>
      <c r="I1784" s="70"/>
      <c r="J1784" s="70"/>
      <c r="K1784" s="34"/>
      <c r="L1784" s="77"/>
      <c r="M1784" s="77"/>
      <c r="N1784" s="72"/>
      <c r="O1784" s="79" t="s">
        <v>179</v>
      </c>
      <c r="P1784" s="81">
        <v>42852.048472222225</v>
      </c>
      <c r="Q1784" s="79" t="s">
        <v>2752</v>
      </c>
      <c r="R1784" s="82" t="s">
        <v>3797</v>
      </c>
      <c r="S1784" s="79" t="s">
        <v>4020</v>
      </c>
      <c r="T1784" s="79"/>
      <c r="U1784" s="79"/>
      <c r="V1784" s="82" t="s">
        <v>5603</v>
      </c>
      <c r="W1784" s="81">
        <v>42852.048472222225</v>
      </c>
      <c r="X1784" s="82" t="s">
        <v>7322</v>
      </c>
      <c r="Y1784" s="79"/>
      <c r="Z1784" s="79"/>
      <c r="AA1784" s="83" t="s">
        <v>9369</v>
      </c>
      <c r="AB1784" s="79"/>
      <c r="AC1784" s="79" t="b">
        <v>0</v>
      </c>
      <c r="AD1784" s="79">
        <v>0</v>
      </c>
      <c r="AE1784" s="83" t="s">
        <v>9915</v>
      </c>
      <c r="AF1784" s="79" t="b">
        <v>0</v>
      </c>
      <c r="AG1784" s="79" t="s">
        <v>9963</v>
      </c>
      <c r="AH1784" s="79"/>
      <c r="AI1784" s="83" t="s">
        <v>9915</v>
      </c>
      <c r="AJ1784" s="79" t="b">
        <v>0</v>
      </c>
      <c r="AK1784" s="79">
        <v>0</v>
      </c>
      <c r="AL1784" s="83" t="s">
        <v>9915</v>
      </c>
      <c r="AM1784" s="79" t="s">
        <v>9996</v>
      </c>
      <c r="AN1784" s="79" t="b">
        <v>0</v>
      </c>
      <c r="AO1784" s="83" t="s">
        <v>9369</v>
      </c>
      <c r="AP1784" s="79" t="s">
        <v>179</v>
      </c>
      <c r="AQ1784" s="79">
        <v>0</v>
      </c>
      <c r="AR1784" s="79">
        <v>0</v>
      </c>
      <c r="AS1784" s="79"/>
      <c r="AT1784" s="79"/>
      <c r="AU1784" s="79"/>
      <c r="AV1784" s="79"/>
      <c r="AW1784" s="79"/>
      <c r="AX1784" s="79"/>
      <c r="AY1784" s="79"/>
      <c r="AZ1784" s="79"/>
      <c r="BA1784">
        <v>5</v>
      </c>
      <c r="BB1784">
        <v>1</v>
      </c>
      <c r="BC1784" s="79" t="str">
        <f>IF(Edges[[#This Row],[Sentiment]]=0,"NEUTRAL",IF(Edges[[#This Row],[Sentiment]]=1,"POSITIVE",IF(Edges[[#This Row],[Sentiment]]=-1,"NEGATIVE")))</f>
        <v>POSITIVE</v>
      </c>
      <c r="BD1784" s="79" t="str">
        <f>IF(Edges[[#This Row],[Vertex 1]]=Edges[[#This Row],[Vertex 2]],"HIDE","SHOW")</f>
        <v>HIDE</v>
      </c>
      <c r="BE1784" s="124" t="e">
        <f>REPLACE(INDEX(GroupVertices[Group], MATCH(Edges[[#This Row],[Vertex 1]],GroupVertices[Vertex],0)),1,1,"")</f>
        <v>#N/A</v>
      </c>
      <c r="BF1784" s="124" t="e">
        <f>REPLACE(INDEX(GroupVertices[Group], MATCH(Edges[[#This Row],[Vertex 2]],GroupVertices[Vertex],0)),1,1,"")</f>
        <v>#N/A</v>
      </c>
    </row>
    <row r="1785" spans="1:58" hidden="1" x14ac:dyDescent="0.25">
      <c r="A1785" s="64" t="s">
        <v>1328</v>
      </c>
      <c r="B1785" s="64" t="s">
        <v>1328</v>
      </c>
      <c r="C1785" s="65"/>
      <c r="D1785" s="66"/>
      <c r="E1785" s="67"/>
      <c r="F1785" s="68"/>
      <c r="G1785" s="65" t="str">
        <f>IF(Edges[[#This Row],[Vertex 1]]=Edges[[#This Row],[Vertex 2]],"HIDE","SHOW")</f>
        <v>HIDE</v>
      </c>
      <c r="H1785" s="69"/>
      <c r="I1785" s="70"/>
      <c r="J1785" s="70"/>
      <c r="K1785" s="34"/>
      <c r="L1785" s="77"/>
      <c r="M1785" s="77"/>
      <c r="N1785" s="72"/>
      <c r="O1785" s="79" t="s">
        <v>179</v>
      </c>
      <c r="P1785" s="81">
        <v>42855.094456018516</v>
      </c>
      <c r="Q1785" s="79" t="s">
        <v>2753</v>
      </c>
      <c r="R1785" s="82" t="s">
        <v>3798</v>
      </c>
      <c r="S1785" s="79" t="s">
        <v>4020</v>
      </c>
      <c r="T1785" s="79"/>
      <c r="U1785" s="79"/>
      <c r="V1785" s="82" t="s">
        <v>5603</v>
      </c>
      <c r="W1785" s="81">
        <v>42855.094456018516</v>
      </c>
      <c r="X1785" s="82" t="s">
        <v>7323</v>
      </c>
      <c r="Y1785" s="79"/>
      <c r="Z1785" s="79"/>
      <c r="AA1785" s="83" t="s">
        <v>9370</v>
      </c>
      <c r="AB1785" s="79"/>
      <c r="AC1785" s="79" t="b">
        <v>0</v>
      </c>
      <c r="AD1785" s="79">
        <v>0</v>
      </c>
      <c r="AE1785" s="83" t="s">
        <v>9915</v>
      </c>
      <c r="AF1785" s="79" t="b">
        <v>0</v>
      </c>
      <c r="AG1785" s="79" t="s">
        <v>9963</v>
      </c>
      <c r="AH1785" s="79"/>
      <c r="AI1785" s="83" t="s">
        <v>9915</v>
      </c>
      <c r="AJ1785" s="79" t="b">
        <v>0</v>
      </c>
      <c r="AK1785" s="79">
        <v>0</v>
      </c>
      <c r="AL1785" s="83" t="s">
        <v>9915</v>
      </c>
      <c r="AM1785" s="79" t="s">
        <v>9996</v>
      </c>
      <c r="AN1785" s="79" t="b">
        <v>0</v>
      </c>
      <c r="AO1785" s="83" t="s">
        <v>9370</v>
      </c>
      <c r="AP1785" s="79" t="s">
        <v>179</v>
      </c>
      <c r="AQ1785" s="79">
        <v>0</v>
      </c>
      <c r="AR1785" s="79">
        <v>0</v>
      </c>
      <c r="AS1785" s="79"/>
      <c r="AT1785" s="79"/>
      <c r="AU1785" s="79"/>
      <c r="AV1785" s="79"/>
      <c r="AW1785" s="79"/>
      <c r="AX1785" s="79"/>
      <c r="AY1785" s="79"/>
      <c r="AZ1785" s="79"/>
      <c r="BA1785">
        <v>5</v>
      </c>
      <c r="BB1785">
        <v>1</v>
      </c>
      <c r="BC1785" s="79" t="str">
        <f>IF(Edges[[#This Row],[Sentiment]]=0,"NEUTRAL",IF(Edges[[#This Row],[Sentiment]]=1,"POSITIVE",IF(Edges[[#This Row],[Sentiment]]=-1,"NEGATIVE")))</f>
        <v>POSITIVE</v>
      </c>
      <c r="BD1785" s="79" t="str">
        <f>IF(Edges[[#This Row],[Vertex 1]]=Edges[[#This Row],[Vertex 2]],"HIDE","SHOW")</f>
        <v>HIDE</v>
      </c>
      <c r="BE1785" s="124" t="e">
        <f>REPLACE(INDEX(GroupVertices[Group], MATCH(Edges[[#This Row],[Vertex 1]],GroupVertices[Vertex],0)),1,1,"")</f>
        <v>#N/A</v>
      </c>
      <c r="BF1785" s="124" t="e">
        <f>REPLACE(INDEX(GroupVertices[Group], MATCH(Edges[[#This Row],[Vertex 2]],GroupVertices[Vertex],0)),1,1,"")</f>
        <v>#N/A</v>
      </c>
    </row>
    <row r="1786" spans="1:58" hidden="1" x14ac:dyDescent="0.25">
      <c r="A1786" s="64" t="s">
        <v>1328</v>
      </c>
      <c r="B1786" s="64" t="s">
        <v>1328</v>
      </c>
      <c r="C1786" s="65"/>
      <c r="D1786" s="66"/>
      <c r="E1786" s="67"/>
      <c r="F1786" s="68"/>
      <c r="G1786" s="65" t="str">
        <f>IF(Edges[[#This Row],[Vertex 1]]=Edges[[#This Row],[Vertex 2]],"HIDE","SHOW")</f>
        <v>HIDE</v>
      </c>
      <c r="H1786" s="69"/>
      <c r="I1786" s="70"/>
      <c r="J1786" s="70"/>
      <c r="K1786" s="34"/>
      <c r="L1786" s="77"/>
      <c r="M1786" s="77"/>
      <c r="N1786" s="72"/>
      <c r="O1786" s="79" t="s">
        <v>179</v>
      </c>
      <c r="P1786" s="81">
        <v>42855.111701388887</v>
      </c>
      <c r="Q1786" s="79" t="s">
        <v>2754</v>
      </c>
      <c r="R1786" s="82" t="s">
        <v>3799</v>
      </c>
      <c r="S1786" s="79" t="s">
        <v>4020</v>
      </c>
      <c r="T1786" s="79"/>
      <c r="U1786" s="79"/>
      <c r="V1786" s="82" t="s">
        <v>5603</v>
      </c>
      <c r="W1786" s="81">
        <v>42855.111701388887</v>
      </c>
      <c r="X1786" s="82" t="s">
        <v>7324</v>
      </c>
      <c r="Y1786" s="79"/>
      <c r="Z1786" s="79"/>
      <c r="AA1786" s="83" t="s">
        <v>9371</v>
      </c>
      <c r="AB1786" s="79"/>
      <c r="AC1786" s="79" t="b">
        <v>0</v>
      </c>
      <c r="AD1786" s="79">
        <v>0</v>
      </c>
      <c r="AE1786" s="83" t="s">
        <v>9915</v>
      </c>
      <c r="AF1786" s="79" t="b">
        <v>0</v>
      </c>
      <c r="AG1786" s="79" t="s">
        <v>9963</v>
      </c>
      <c r="AH1786" s="79"/>
      <c r="AI1786" s="83" t="s">
        <v>9915</v>
      </c>
      <c r="AJ1786" s="79" t="b">
        <v>0</v>
      </c>
      <c r="AK1786" s="79">
        <v>0</v>
      </c>
      <c r="AL1786" s="83" t="s">
        <v>9915</v>
      </c>
      <c r="AM1786" s="79" t="s">
        <v>9996</v>
      </c>
      <c r="AN1786" s="79" t="b">
        <v>0</v>
      </c>
      <c r="AO1786" s="83" t="s">
        <v>9371</v>
      </c>
      <c r="AP1786" s="79" t="s">
        <v>179</v>
      </c>
      <c r="AQ1786" s="79">
        <v>0</v>
      </c>
      <c r="AR1786" s="79">
        <v>0</v>
      </c>
      <c r="AS1786" s="79"/>
      <c r="AT1786" s="79"/>
      <c r="AU1786" s="79"/>
      <c r="AV1786" s="79"/>
      <c r="AW1786" s="79"/>
      <c r="AX1786" s="79"/>
      <c r="AY1786" s="79"/>
      <c r="AZ1786" s="79"/>
      <c r="BA1786">
        <v>5</v>
      </c>
      <c r="BB1786">
        <v>1</v>
      </c>
      <c r="BC1786" s="79" t="str">
        <f>IF(Edges[[#This Row],[Sentiment]]=0,"NEUTRAL",IF(Edges[[#This Row],[Sentiment]]=1,"POSITIVE",IF(Edges[[#This Row],[Sentiment]]=-1,"NEGATIVE")))</f>
        <v>POSITIVE</v>
      </c>
      <c r="BD1786" s="79" t="str">
        <f>IF(Edges[[#This Row],[Vertex 1]]=Edges[[#This Row],[Vertex 2]],"HIDE","SHOW")</f>
        <v>HIDE</v>
      </c>
      <c r="BE1786" s="124" t="e">
        <f>REPLACE(INDEX(GroupVertices[Group], MATCH(Edges[[#This Row],[Vertex 1]],GroupVertices[Vertex],0)),1,1,"")</f>
        <v>#N/A</v>
      </c>
      <c r="BF1786" s="124" t="e">
        <f>REPLACE(INDEX(GroupVertices[Group], MATCH(Edges[[#This Row],[Vertex 2]],GroupVertices[Vertex],0)),1,1,"")</f>
        <v>#N/A</v>
      </c>
    </row>
    <row r="1787" spans="1:58" hidden="1" x14ac:dyDescent="0.25">
      <c r="A1787" s="64" t="s">
        <v>1328</v>
      </c>
      <c r="B1787" s="64" t="s">
        <v>1328</v>
      </c>
      <c r="C1787" s="65"/>
      <c r="D1787" s="66"/>
      <c r="E1787" s="67"/>
      <c r="F1787" s="68"/>
      <c r="G1787" s="65" t="str">
        <f>IF(Edges[[#This Row],[Vertex 1]]=Edges[[#This Row],[Vertex 2]],"HIDE","SHOW")</f>
        <v>HIDE</v>
      </c>
      <c r="H1787" s="69"/>
      <c r="I1787" s="70"/>
      <c r="J1787" s="70"/>
      <c r="K1787" s="34"/>
      <c r="L1787" s="77"/>
      <c r="M1787" s="77"/>
      <c r="N1787" s="72"/>
      <c r="O1787" s="79" t="s">
        <v>179</v>
      </c>
      <c r="P1787" s="81">
        <v>42855.112534722219</v>
      </c>
      <c r="Q1787" s="79" t="s">
        <v>2755</v>
      </c>
      <c r="R1787" s="82" t="s">
        <v>3800</v>
      </c>
      <c r="S1787" s="79" t="s">
        <v>4020</v>
      </c>
      <c r="T1787" s="79"/>
      <c r="U1787" s="79"/>
      <c r="V1787" s="82" t="s">
        <v>5603</v>
      </c>
      <c r="W1787" s="81">
        <v>42855.112534722219</v>
      </c>
      <c r="X1787" s="82" t="s">
        <v>7325</v>
      </c>
      <c r="Y1787" s="79"/>
      <c r="Z1787" s="79"/>
      <c r="AA1787" s="83" t="s">
        <v>9372</v>
      </c>
      <c r="AB1787" s="79"/>
      <c r="AC1787" s="79" t="b">
        <v>0</v>
      </c>
      <c r="AD1787" s="79">
        <v>0</v>
      </c>
      <c r="AE1787" s="83" t="s">
        <v>9915</v>
      </c>
      <c r="AF1787" s="79" t="b">
        <v>0</v>
      </c>
      <c r="AG1787" s="79" t="s">
        <v>9963</v>
      </c>
      <c r="AH1787" s="79"/>
      <c r="AI1787" s="83" t="s">
        <v>9915</v>
      </c>
      <c r="AJ1787" s="79" t="b">
        <v>0</v>
      </c>
      <c r="AK1787" s="79">
        <v>0</v>
      </c>
      <c r="AL1787" s="83" t="s">
        <v>9915</v>
      </c>
      <c r="AM1787" s="79" t="s">
        <v>9996</v>
      </c>
      <c r="AN1787" s="79" t="b">
        <v>0</v>
      </c>
      <c r="AO1787" s="83" t="s">
        <v>9372</v>
      </c>
      <c r="AP1787" s="79" t="s">
        <v>179</v>
      </c>
      <c r="AQ1787" s="79">
        <v>0</v>
      </c>
      <c r="AR1787" s="79">
        <v>0</v>
      </c>
      <c r="AS1787" s="79"/>
      <c r="AT1787" s="79"/>
      <c r="AU1787" s="79"/>
      <c r="AV1787" s="79"/>
      <c r="AW1787" s="79"/>
      <c r="AX1787" s="79"/>
      <c r="AY1787" s="79"/>
      <c r="AZ1787" s="79"/>
      <c r="BA1787">
        <v>5</v>
      </c>
      <c r="BB1787">
        <v>1</v>
      </c>
      <c r="BC1787" s="79" t="str">
        <f>IF(Edges[[#This Row],[Sentiment]]=0,"NEUTRAL",IF(Edges[[#This Row],[Sentiment]]=1,"POSITIVE",IF(Edges[[#This Row],[Sentiment]]=-1,"NEGATIVE")))</f>
        <v>POSITIVE</v>
      </c>
      <c r="BD1787" s="79" t="str">
        <f>IF(Edges[[#This Row],[Vertex 1]]=Edges[[#This Row],[Vertex 2]],"HIDE","SHOW")</f>
        <v>HIDE</v>
      </c>
      <c r="BE1787" s="124" t="e">
        <f>REPLACE(INDEX(GroupVertices[Group], MATCH(Edges[[#This Row],[Vertex 1]],GroupVertices[Vertex],0)),1,1,"")</f>
        <v>#N/A</v>
      </c>
      <c r="BF1787" s="124" t="e">
        <f>REPLACE(INDEX(GroupVertices[Group], MATCH(Edges[[#This Row],[Vertex 2]],GroupVertices[Vertex],0)),1,1,"")</f>
        <v>#N/A</v>
      </c>
    </row>
    <row r="1788" spans="1:58" hidden="1" x14ac:dyDescent="0.25">
      <c r="A1788" s="64" t="s">
        <v>1329</v>
      </c>
      <c r="B1788" s="64" t="s">
        <v>1329</v>
      </c>
      <c r="C1788" s="65"/>
      <c r="D1788" s="66"/>
      <c r="E1788" s="67"/>
      <c r="F1788" s="68"/>
      <c r="G1788" s="65" t="str">
        <f>IF(Edges[[#This Row],[Vertex 1]]=Edges[[#This Row],[Vertex 2]],"HIDE","SHOW")</f>
        <v>HIDE</v>
      </c>
      <c r="H1788" s="69"/>
      <c r="I1788" s="70"/>
      <c r="J1788" s="70"/>
      <c r="K1788" s="34"/>
      <c r="L1788" s="77"/>
      <c r="M1788" s="77"/>
      <c r="N1788" s="72"/>
      <c r="O1788" s="79" t="s">
        <v>179</v>
      </c>
      <c r="P1788" s="81">
        <v>42855.113310185188</v>
      </c>
      <c r="Q1788" s="82" t="s">
        <v>2756</v>
      </c>
      <c r="R1788" s="82" t="s">
        <v>3686</v>
      </c>
      <c r="S1788" s="79" t="s">
        <v>4200</v>
      </c>
      <c r="T1788" s="79"/>
      <c r="U1788" s="79"/>
      <c r="V1788" s="82" t="s">
        <v>5604</v>
      </c>
      <c r="W1788" s="81">
        <v>42855.113310185188</v>
      </c>
      <c r="X1788" s="82" t="s">
        <v>7326</v>
      </c>
      <c r="Y1788" s="79"/>
      <c r="Z1788" s="79"/>
      <c r="AA1788" s="83" t="s">
        <v>9373</v>
      </c>
      <c r="AB1788" s="79"/>
      <c r="AC1788" s="79" t="b">
        <v>0</v>
      </c>
      <c r="AD1788" s="79">
        <v>0</v>
      </c>
      <c r="AE1788" s="83" t="s">
        <v>9915</v>
      </c>
      <c r="AF1788" s="79" t="b">
        <v>0</v>
      </c>
      <c r="AG1788" s="79" t="s">
        <v>9965</v>
      </c>
      <c r="AH1788" s="79"/>
      <c r="AI1788" s="83" t="s">
        <v>9915</v>
      </c>
      <c r="AJ1788" s="79" t="b">
        <v>0</v>
      </c>
      <c r="AK1788" s="79">
        <v>0</v>
      </c>
      <c r="AL1788" s="83" t="s">
        <v>9915</v>
      </c>
      <c r="AM1788" s="79" t="s">
        <v>9993</v>
      </c>
      <c r="AN1788" s="79" t="b">
        <v>0</v>
      </c>
      <c r="AO1788" s="83" t="s">
        <v>9373</v>
      </c>
      <c r="AP1788" s="79" t="s">
        <v>179</v>
      </c>
      <c r="AQ1788" s="79">
        <v>0</v>
      </c>
      <c r="AR1788" s="79">
        <v>0</v>
      </c>
      <c r="AS1788" s="79"/>
      <c r="AT1788" s="79"/>
      <c r="AU1788" s="79"/>
      <c r="AV1788" s="79"/>
      <c r="AW1788" s="79"/>
      <c r="AX1788" s="79"/>
      <c r="AY1788" s="79"/>
      <c r="AZ1788" s="79"/>
      <c r="BA1788">
        <v>1</v>
      </c>
      <c r="BB1788">
        <v>1</v>
      </c>
      <c r="BC1788" s="79" t="str">
        <f>IF(Edges[[#This Row],[Sentiment]]=0,"NEUTRAL",IF(Edges[[#This Row],[Sentiment]]=1,"POSITIVE",IF(Edges[[#This Row],[Sentiment]]=-1,"NEGATIVE")))</f>
        <v>POSITIVE</v>
      </c>
      <c r="BD1788" s="79" t="str">
        <f>IF(Edges[[#This Row],[Vertex 1]]=Edges[[#This Row],[Vertex 2]],"HIDE","SHOW")</f>
        <v>HIDE</v>
      </c>
      <c r="BE1788" s="124" t="e">
        <f>REPLACE(INDEX(GroupVertices[Group], MATCH(Edges[[#This Row],[Vertex 1]],GroupVertices[Vertex],0)),1,1,"")</f>
        <v>#N/A</v>
      </c>
      <c r="BF1788" s="124" t="e">
        <f>REPLACE(INDEX(GroupVertices[Group], MATCH(Edges[[#This Row],[Vertex 2]],GroupVertices[Vertex],0)),1,1,"")</f>
        <v>#N/A</v>
      </c>
    </row>
    <row r="1789" spans="1:58" x14ac:dyDescent="0.25">
      <c r="A1789" s="64" t="s">
        <v>1330</v>
      </c>
      <c r="B1789" s="64" t="s">
        <v>1469</v>
      </c>
      <c r="C1789" s="65"/>
      <c r="D1789" s="66"/>
      <c r="E1789" s="67"/>
      <c r="F1789" s="68"/>
      <c r="G1789" s="65" t="str">
        <f>IF(Edges[[#This Row],[Vertex 1]]=Edges[[#This Row],[Vertex 2]],"HIDE","SHOW")</f>
        <v>SHOW</v>
      </c>
      <c r="H1789" s="69"/>
      <c r="I1789" s="70"/>
      <c r="J1789" s="70"/>
      <c r="K1789" s="34" t="s">
        <v>65</v>
      </c>
      <c r="L1789" s="77">
        <v>1789</v>
      </c>
      <c r="M1789" s="77"/>
      <c r="N1789" s="72"/>
      <c r="O1789" s="79" t="s">
        <v>1646</v>
      </c>
      <c r="P1789" s="81">
        <v>42855.11482638889</v>
      </c>
      <c r="Q1789" s="79" t="s">
        <v>2750</v>
      </c>
      <c r="R1789" s="79"/>
      <c r="S1789" s="79"/>
      <c r="T1789" s="79"/>
      <c r="U1789" s="79"/>
      <c r="V1789" s="82" t="s">
        <v>5605</v>
      </c>
      <c r="W1789" s="81">
        <v>42855.11482638889</v>
      </c>
      <c r="X1789" s="82" t="s">
        <v>7327</v>
      </c>
      <c r="Y1789" s="79"/>
      <c r="Z1789" s="79"/>
      <c r="AA1789" s="83" t="s">
        <v>9374</v>
      </c>
      <c r="AB1789" s="79"/>
      <c r="AC1789" s="79" t="b">
        <v>0</v>
      </c>
      <c r="AD1789" s="79">
        <v>0</v>
      </c>
      <c r="AE1789" s="83" t="s">
        <v>9915</v>
      </c>
      <c r="AF1789" s="79" t="b">
        <v>0</v>
      </c>
      <c r="AG1789" s="79" t="s">
        <v>9963</v>
      </c>
      <c r="AH1789" s="79"/>
      <c r="AI1789" s="83" t="s">
        <v>9915</v>
      </c>
      <c r="AJ1789" s="79" t="b">
        <v>0</v>
      </c>
      <c r="AK1789" s="79">
        <v>8</v>
      </c>
      <c r="AL1789" s="83" t="s">
        <v>9674</v>
      </c>
      <c r="AM1789" s="79" t="s">
        <v>9991</v>
      </c>
      <c r="AN1789" s="79" t="b">
        <v>0</v>
      </c>
      <c r="AO1789" s="83" t="s">
        <v>9674</v>
      </c>
      <c r="AP1789" s="79" t="s">
        <v>179</v>
      </c>
      <c r="AQ1789" s="79">
        <v>0</v>
      </c>
      <c r="AR1789" s="79">
        <v>0</v>
      </c>
      <c r="AS1789" s="79"/>
      <c r="AT1789" s="79"/>
      <c r="AU1789" s="79"/>
      <c r="AV1789" s="79"/>
      <c r="AW1789" s="79"/>
      <c r="AX1789" s="79"/>
      <c r="AY1789" s="79"/>
      <c r="AZ1789" s="79"/>
      <c r="BA1789">
        <v>1</v>
      </c>
      <c r="BB1789">
        <v>1</v>
      </c>
      <c r="BC1789" s="79" t="str">
        <f>IF(Edges[[#This Row],[Sentiment]]=0,"NEUTRAL",IF(Edges[[#This Row],[Sentiment]]=1,"POSITIVE",IF(Edges[[#This Row],[Sentiment]]=-1,"NEGATIVE")))</f>
        <v>POSITIVE</v>
      </c>
      <c r="BD1789" s="79" t="str">
        <f>IF(Edges[[#This Row],[Vertex 1]]=Edges[[#This Row],[Vertex 2]],"HIDE","SHOW")</f>
        <v>SHOW</v>
      </c>
      <c r="BE1789" s="78" t="str">
        <f>REPLACE(INDEX(GroupVertices[Group], MATCH(Edges[[#This Row],[Vertex 1]],GroupVertices[Vertex],0)),1,1,"")</f>
        <v>OSITIVE</v>
      </c>
      <c r="BF1789" s="78" t="str">
        <f>REPLACE(INDEX(GroupVertices[Group], MATCH(Edges[[#This Row],[Vertex 2]],GroupVertices[Vertex],0)),1,1,"")</f>
        <v>EUTRAL</v>
      </c>
    </row>
    <row r="1790" spans="1:58" x14ac:dyDescent="0.25">
      <c r="A1790" s="64" t="s">
        <v>1331</v>
      </c>
      <c r="B1790" s="64" t="s">
        <v>1469</v>
      </c>
      <c r="C1790" s="65"/>
      <c r="D1790" s="66"/>
      <c r="E1790" s="67"/>
      <c r="F1790" s="68"/>
      <c r="G1790" s="65" t="str">
        <f>IF(Edges[[#This Row],[Vertex 1]]=Edges[[#This Row],[Vertex 2]],"HIDE","SHOW")</f>
        <v>SHOW</v>
      </c>
      <c r="H1790" s="69"/>
      <c r="I1790" s="70"/>
      <c r="J1790" s="70"/>
      <c r="K1790" s="34" t="s">
        <v>65</v>
      </c>
      <c r="L1790" s="77">
        <v>1790</v>
      </c>
      <c r="M1790" s="77"/>
      <c r="N1790" s="72"/>
      <c r="O1790" s="79" t="s">
        <v>1646</v>
      </c>
      <c r="P1790" s="81">
        <v>42852.163298611114</v>
      </c>
      <c r="Q1790" s="79" t="s">
        <v>1744</v>
      </c>
      <c r="R1790" s="79"/>
      <c r="S1790" s="79"/>
      <c r="T1790" s="79"/>
      <c r="U1790" s="79"/>
      <c r="V1790" s="82" t="s">
        <v>5606</v>
      </c>
      <c r="W1790" s="81">
        <v>42852.163298611114</v>
      </c>
      <c r="X1790" s="82" t="s">
        <v>7328</v>
      </c>
      <c r="Y1790" s="79"/>
      <c r="Z1790" s="79"/>
      <c r="AA1790" s="83" t="s">
        <v>9375</v>
      </c>
      <c r="AB1790" s="79"/>
      <c r="AC1790" s="79" t="b">
        <v>0</v>
      </c>
      <c r="AD1790" s="79">
        <v>0</v>
      </c>
      <c r="AE1790" s="83" t="s">
        <v>9915</v>
      </c>
      <c r="AF1790" s="79" t="b">
        <v>0</v>
      </c>
      <c r="AG1790" s="79" t="s">
        <v>9963</v>
      </c>
      <c r="AH1790" s="79"/>
      <c r="AI1790" s="83" t="s">
        <v>9915</v>
      </c>
      <c r="AJ1790" s="79" t="b">
        <v>0</v>
      </c>
      <c r="AK1790" s="79">
        <v>25</v>
      </c>
      <c r="AL1790" s="83" t="s">
        <v>9671</v>
      </c>
      <c r="AM1790" s="79" t="s">
        <v>9991</v>
      </c>
      <c r="AN1790" s="79" t="b">
        <v>0</v>
      </c>
      <c r="AO1790" s="83" t="s">
        <v>9671</v>
      </c>
      <c r="AP1790" s="79" t="s">
        <v>179</v>
      </c>
      <c r="AQ1790" s="79">
        <v>0</v>
      </c>
      <c r="AR1790" s="79">
        <v>0</v>
      </c>
      <c r="AS1790" s="79"/>
      <c r="AT1790" s="79"/>
      <c r="AU1790" s="79"/>
      <c r="AV1790" s="79"/>
      <c r="AW1790" s="79"/>
      <c r="AX1790" s="79"/>
      <c r="AY1790" s="79"/>
      <c r="AZ1790" s="79"/>
      <c r="BA1790">
        <v>2</v>
      </c>
      <c r="BB1790">
        <v>1</v>
      </c>
      <c r="BC1790" s="79" t="str">
        <f>IF(Edges[[#This Row],[Sentiment]]=0,"NEUTRAL",IF(Edges[[#This Row],[Sentiment]]=1,"POSITIVE",IF(Edges[[#This Row],[Sentiment]]=-1,"NEGATIVE")))</f>
        <v>POSITIVE</v>
      </c>
      <c r="BD1790" s="79" t="str">
        <f>IF(Edges[[#This Row],[Vertex 1]]=Edges[[#This Row],[Vertex 2]],"HIDE","SHOW")</f>
        <v>SHOW</v>
      </c>
      <c r="BE1790" s="78" t="str">
        <f>REPLACE(INDEX(GroupVertices[Group], MATCH(Edges[[#This Row],[Vertex 1]],GroupVertices[Vertex],0)),1,1,"")</f>
        <v>OSITIVE</v>
      </c>
      <c r="BF1790" s="78" t="str">
        <f>REPLACE(INDEX(GroupVertices[Group], MATCH(Edges[[#This Row],[Vertex 2]],GroupVertices[Vertex],0)),1,1,"")</f>
        <v>EUTRAL</v>
      </c>
    </row>
    <row r="1791" spans="1:58" x14ac:dyDescent="0.25">
      <c r="A1791" s="64" t="s">
        <v>1331</v>
      </c>
      <c r="B1791" s="64" t="s">
        <v>1469</v>
      </c>
      <c r="C1791" s="65"/>
      <c r="D1791" s="66"/>
      <c r="E1791" s="67"/>
      <c r="F1791" s="68"/>
      <c r="G1791" s="65" t="str">
        <f>IF(Edges[[#This Row],[Vertex 1]]=Edges[[#This Row],[Vertex 2]],"HIDE","SHOW")</f>
        <v>SHOW</v>
      </c>
      <c r="H1791" s="69"/>
      <c r="I1791" s="70"/>
      <c r="J1791" s="70"/>
      <c r="K1791" s="34" t="s">
        <v>65</v>
      </c>
      <c r="L1791" s="77">
        <v>1791</v>
      </c>
      <c r="M1791" s="77"/>
      <c r="N1791" s="72"/>
      <c r="O1791" s="79" t="s">
        <v>1646</v>
      </c>
      <c r="P1791" s="81">
        <v>42855.114872685182</v>
      </c>
      <c r="Q1791" s="79" t="s">
        <v>2750</v>
      </c>
      <c r="R1791" s="79"/>
      <c r="S1791" s="79"/>
      <c r="T1791" s="79"/>
      <c r="U1791" s="79"/>
      <c r="V1791" s="82" t="s">
        <v>5606</v>
      </c>
      <c r="W1791" s="81">
        <v>42855.114872685182</v>
      </c>
      <c r="X1791" s="82" t="s">
        <v>7329</v>
      </c>
      <c r="Y1791" s="79"/>
      <c r="Z1791" s="79"/>
      <c r="AA1791" s="83" t="s">
        <v>9376</v>
      </c>
      <c r="AB1791" s="79"/>
      <c r="AC1791" s="79" t="b">
        <v>0</v>
      </c>
      <c r="AD1791" s="79">
        <v>0</v>
      </c>
      <c r="AE1791" s="83" t="s">
        <v>9915</v>
      </c>
      <c r="AF1791" s="79" t="b">
        <v>0</v>
      </c>
      <c r="AG1791" s="79" t="s">
        <v>9963</v>
      </c>
      <c r="AH1791" s="79"/>
      <c r="AI1791" s="83" t="s">
        <v>9915</v>
      </c>
      <c r="AJ1791" s="79" t="b">
        <v>0</v>
      </c>
      <c r="AK1791" s="79">
        <v>8</v>
      </c>
      <c r="AL1791" s="83" t="s">
        <v>9674</v>
      </c>
      <c r="AM1791" s="79" t="s">
        <v>9991</v>
      </c>
      <c r="AN1791" s="79" t="b">
        <v>0</v>
      </c>
      <c r="AO1791" s="83" t="s">
        <v>9674</v>
      </c>
      <c r="AP1791" s="79" t="s">
        <v>179</v>
      </c>
      <c r="AQ1791" s="79">
        <v>0</v>
      </c>
      <c r="AR1791" s="79">
        <v>0</v>
      </c>
      <c r="AS1791" s="79"/>
      <c r="AT1791" s="79"/>
      <c r="AU1791" s="79"/>
      <c r="AV1791" s="79"/>
      <c r="AW1791" s="79"/>
      <c r="AX1791" s="79"/>
      <c r="AY1791" s="79"/>
      <c r="AZ1791" s="79"/>
      <c r="BA1791">
        <v>2</v>
      </c>
      <c r="BB1791">
        <v>1</v>
      </c>
      <c r="BC1791" s="79" t="str">
        <f>IF(Edges[[#This Row],[Sentiment]]=0,"NEUTRAL",IF(Edges[[#This Row],[Sentiment]]=1,"POSITIVE",IF(Edges[[#This Row],[Sentiment]]=-1,"NEGATIVE")))</f>
        <v>POSITIVE</v>
      </c>
      <c r="BD1791" s="79" t="str">
        <f>IF(Edges[[#This Row],[Vertex 1]]=Edges[[#This Row],[Vertex 2]],"HIDE","SHOW")</f>
        <v>SHOW</v>
      </c>
      <c r="BE1791" s="78" t="str">
        <f>REPLACE(INDEX(GroupVertices[Group], MATCH(Edges[[#This Row],[Vertex 1]],GroupVertices[Vertex],0)),1,1,"")</f>
        <v>OSITIVE</v>
      </c>
      <c r="BF1791" s="78" t="str">
        <f>REPLACE(INDEX(GroupVertices[Group], MATCH(Edges[[#This Row],[Vertex 2]],GroupVertices[Vertex],0)),1,1,"")</f>
        <v>EUTRAL</v>
      </c>
    </row>
    <row r="1792" spans="1:58" x14ac:dyDescent="0.25">
      <c r="A1792" s="64" t="s">
        <v>1332</v>
      </c>
      <c r="B1792" s="64" t="s">
        <v>1520</v>
      </c>
      <c r="C1792" s="65"/>
      <c r="D1792" s="66"/>
      <c r="E1792" s="67"/>
      <c r="F1792" s="68"/>
      <c r="G1792" s="65" t="str">
        <f>IF(Edges[[#This Row],[Vertex 1]]=Edges[[#This Row],[Vertex 2]],"HIDE","SHOW")</f>
        <v>SHOW</v>
      </c>
      <c r="H1792" s="69"/>
      <c r="I1792" s="70"/>
      <c r="J1792" s="70"/>
      <c r="K1792" s="34" t="s">
        <v>65</v>
      </c>
      <c r="L1792" s="77">
        <v>1792</v>
      </c>
      <c r="M1792" s="77"/>
      <c r="N1792" s="72"/>
      <c r="O1792" s="79" t="s">
        <v>1646</v>
      </c>
      <c r="P1792" s="81">
        <v>42853.156585648147</v>
      </c>
      <c r="Q1792" s="79" t="s">
        <v>1977</v>
      </c>
      <c r="R1792" s="82" t="s">
        <v>3416</v>
      </c>
      <c r="S1792" s="79" t="s">
        <v>4037</v>
      </c>
      <c r="T1792" s="79" t="s">
        <v>1544</v>
      </c>
      <c r="U1792" s="79"/>
      <c r="V1792" s="82" t="s">
        <v>5607</v>
      </c>
      <c r="W1792" s="81">
        <v>42853.156585648147</v>
      </c>
      <c r="X1792" s="82" t="s">
        <v>7330</v>
      </c>
      <c r="Y1792" s="79"/>
      <c r="Z1792" s="79"/>
      <c r="AA1792" s="83" t="s">
        <v>9377</v>
      </c>
      <c r="AB1792" s="79"/>
      <c r="AC1792" s="79" t="b">
        <v>0</v>
      </c>
      <c r="AD1792" s="79">
        <v>0</v>
      </c>
      <c r="AE1792" s="83" t="s">
        <v>9915</v>
      </c>
      <c r="AF1792" s="79" t="b">
        <v>0</v>
      </c>
      <c r="AG1792" s="79" t="s">
        <v>9963</v>
      </c>
      <c r="AH1792" s="79"/>
      <c r="AI1792" s="83" t="s">
        <v>9915</v>
      </c>
      <c r="AJ1792" s="79" t="b">
        <v>0</v>
      </c>
      <c r="AK1792" s="79">
        <v>4</v>
      </c>
      <c r="AL1792" s="83" t="s">
        <v>9815</v>
      </c>
      <c r="AM1792" s="79" t="s">
        <v>9990</v>
      </c>
      <c r="AN1792" s="79" t="b">
        <v>0</v>
      </c>
      <c r="AO1792" s="83" t="s">
        <v>9815</v>
      </c>
      <c r="AP1792" s="79" t="s">
        <v>179</v>
      </c>
      <c r="AQ1792" s="79">
        <v>0</v>
      </c>
      <c r="AR1792" s="79">
        <v>0</v>
      </c>
      <c r="AS1792" s="79"/>
      <c r="AT1792" s="79"/>
      <c r="AU1792" s="79"/>
      <c r="AV1792" s="79"/>
      <c r="AW1792" s="79"/>
      <c r="AX1792" s="79"/>
      <c r="AY1792" s="79"/>
      <c r="AZ1792" s="79"/>
      <c r="BA1792">
        <v>3</v>
      </c>
      <c r="BB1792">
        <v>1</v>
      </c>
      <c r="BC1792" s="79" t="str">
        <f>IF(Edges[[#This Row],[Sentiment]]=0,"NEUTRAL",IF(Edges[[#This Row],[Sentiment]]=1,"POSITIVE",IF(Edges[[#This Row],[Sentiment]]=-1,"NEGATIVE")))</f>
        <v>POSITIVE</v>
      </c>
      <c r="BD1792" s="79" t="str">
        <f>IF(Edges[[#This Row],[Vertex 1]]=Edges[[#This Row],[Vertex 2]],"HIDE","SHOW")</f>
        <v>SHOW</v>
      </c>
      <c r="BE1792" s="78" t="str">
        <f>REPLACE(INDEX(GroupVertices[Group], MATCH(Edges[[#This Row],[Vertex 1]],GroupVertices[Vertex],0)),1,1,"")</f>
        <v>eneral</v>
      </c>
      <c r="BF1792" s="78" t="str">
        <f>REPLACE(INDEX(GroupVertices[Group], MATCH(Edges[[#This Row],[Vertex 2]],GroupVertices[Vertex],0)),1,1,"")</f>
        <v>EUTRAL</v>
      </c>
    </row>
    <row r="1793" spans="1:58" x14ac:dyDescent="0.25">
      <c r="A1793" s="64" t="s">
        <v>1332</v>
      </c>
      <c r="B1793" s="64" t="s">
        <v>1520</v>
      </c>
      <c r="C1793" s="65"/>
      <c r="D1793" s="66"/>
      <c r="E1793" s="67"/>
      <c r="F1793" s="68"/>
      <c r="G1793" s="65" t="str">
        <f>IF(Edges[[#This Row],[Vertex 1]]=Edges[[#This Row],[Vertex 2]],"HIDE","SHOW")</f>
        <v>SHOW</v>
      </c>
      <c r="H1793" s="69"/>
      <c r="I1793" s="70"/>
      <c r="J1793" s="70"/>
      <c r="K1793" s="34" t="s">
        <v>65</v>
      </c>
      <c r="L1793" s="77">
        <v>1793</v>
      </c>
      <c r="M1793" s="77"/>
      <c r="N1793" s="72"/>
      <c r="O1793" s="79" t="s">
        <v>1646</v>
      </c>
      <c r="P1793" s="81">
        <v>42853.438611111109</v>
      </c>
      <c r="Q1793" s="79" t="s">
        <v>2141</v>
      </c>
      <c r="R1793" s="82" t="s">
        <v>3478</v>
      </c>
      <c r="S1793" s="79" t="s">
        <v>4037</v>
      </c>
      <c r="T1793" s="79" t="s">
        <v>4355</v>
      </c>
      <c r="U1793" s="79"/>
      <c r="V1793" s="82" t="s">
        <v>5607</v>
      </c>
      <c r="W1793" s="81">
        <v>42853.438611111109</v>
      </c>
      <c r="X1793" s="82" t="s">
        <v>7331</v>
      </c>
      <c r="Y1793" s="79"/>
      <c r="Z1793" s="79"/>
      <c r="AA1793" s="83" t="s">
        <v>9378</v>
      </c>
      <c r="AB1793" s="79"/>
      <c r="AC1793" s="79" t="b">
        <v>0</v>
      </c>
      <c r="AD1793" s="79">
        <v>0</v>
      </c>
      <c r="AE1793" s="83" t="s">
        <v>9915</v>
      </c>
      <c r="AF1793" s="79" t="b">
        <v>0</v>
      </c>
      <c r="AG1793" s="79" t="s">
        <v>9963</v>
      </c>
      <c r="AH1793" s="79"/>
      <c r="AI1793" s="83" t="s">
        <v>9915</v>
      </c>
      <c r="AJ1793" s="79" t="b">
        <v>0</v>
      </c>
      <c r="AK1793" s="79">
        <v>10</v>
      </c>
      <c r="AL1793" s="83" t="s">
        <v>9816</v>
      </c>
      <c r="AM1793" s="79" t="s">
        <v>9990</v>
      </c>
      <c r="AN1793" s="79" t="b">
        <v>0</v>
      </c>
      <c r="AO1793" s="83" t="s">
        <v>9816</v>
      </c>
      <c r="AP1793" s="79" t="s">
        <v>179</v>
      </c>
      <c r="AQ1793" s="79">
        <v>0</v>
      </c>
      <c r="AR1793" s="79">
        <v>0</v>
      </c>
      <c r="AS1793" s="79"/>
      <c r="AT1793" s="79"/>
      <c r="AU1793" s="79"/>
      <c r="AV1793" s="79"/>
      <c r="AW1793" s="79"/>
      <c r="AX1793" s="79"/>
      <c r="AY1793" s="79"/>
      <c r="AZ1793" s="79"/>
      <c r="BA1793">
        <v>3</v>
      </c>
      <c r="BB1793">
        <v>1</v>
      </c>
      <c r="BC1793" s="79" t="str">
        <f>IF(Edges[[#This Row],[Sentiment]]=0,"NEUTRAL",IF(Edges[[#This Row],[Sentiment]]=1,"POSITIVE",IF(Edges[[#This Row],[Sentiment]]=-1,"NEGATIVE")))</f>
        <v>POSITIVE</v>
      </c>
      <c r="BD1793" s="79" t="str">
        <f>IF(Edges[[#This Row],[Vertex 1]]=Edges[[#This Row],[Vertex 2]],"HIDE","SHOW")</f>
        <v>SHOW</v>
      </c>
      <c r="BE1793" s="78" t="str">
        <f>REPLACE(INDEX(GroupVertices[Group], MATCH(Edges[[#This Row],[Vertex 1]],GroupVertices[Vertex],0)),1,1,"")</f>
        <v>eneral</v>
      </c>
      <c r="BF1793" s="78" t="str">
        <f>REPLACE(INDEX(GroupVertices[Group], MATCH(Edges[[#This Row],[Vertex 2]],GroupVertices[Vertex],0)),1,1,"")</f>
        <v>EUTRAL</v>
      </c>
    </row>
    <row r="1794" spans="1:58" x14ac:dyDescent="0.25">
      <c r="A1794" s="64" t="s">
        <v>1332</v>
      </c>
      <c r="B1794" s="64" t="s">
        <v>1520</v>
      </c>
      <c r="C1794" s="65"/>
      <c r="D1794" s="66"/>
      <c r="E1794" s="67"/>
      <c r="F1794" s="68"/>
      <c r="G1794" s="65" t="str">
        <f>IF(Edges[[#This Row],[Vertex 1]]=Edges[[#This Row],[Vertex 2]],"HIDE","SHOW")</f>
        <v>SHOW</v>
      </c>
      <c r="H1794" s="69"/>
      <c r="I1794" s="70"/>
      <c r="J1794" s="70"/>
      <c r="K1794" s="34" t="s">
        <v>65</v>
      </c>
      <c r="L1794" s="77">
        <v>1794</v>
      </c>
      <c r="M1794" s="77"/>
      <c r="N1794" s="72"/>
      <c r="O1794" s="79" t="s">
        <v>1646</v>
      </c>
      <c r="P1794" s="81">
        <v>42854.141192129631</v>
      </c>
      <c r="Q1794" s="79" t="s">
        <v>2141</v>
      </c>
      <c r="R1794" s="82" t="s">
        <v>3478</v>
      </c>
      <c r="S1794" s="79" t="s">
        <v>4037</v>
      </c>
      <c r="T1794" s="79" t="s">
        <v>4355</v>
      </c>
      <c r="U1794" s="79"/>
      <c r="V1794" s="82" t="s">
        <v>5607</v>
      </c>
      <c r="W1794" s="81">
        <v>42854.141192129631</v>
      </c>
      <c r="X1794" s="82" t="s">
        <v>7332</v>
      </c>
      <c r="Y1794" s="79"/>
      <c r="Z1794" s="79"/>
      <c r="AA1794" s="83" t="s">
        <v>9379</v>
      </c>
      <c r="AB1794" s="79"/>
      <c r="AC1794" s="79" t="b">
        <v>0</v>
      </c>
      <c r="AD1794" s="79">
        <v>0</v>
      </c>
      <c r="AE1794" s="83" t="s">
        <v>9915</v>
      </c>
      <c r="AF1794" s="79" t="b">
        <v>0</v>
      </c>
      <c r="AG1794" s="79" t="s">
        <v>9963</v>
      </c>
      <c r="AH1794" s="79"/>
      <c r="AI1794" s="83" t="s">
        <v>9915</v>
      </c>
      <c r="AJ1794" s="79" t="b">
        <v>0</v>
      </c>
      <c r="AK1794" s="79">
        <v>9</v>
      </c>
      <c r="AL1794" s="83" t="s">
        <v>9817</v>
      </c>
      <c r="AM1794" s="79" t="s">
        <v>9990</v>
      </c>
      <c r="AN1794" s="79" t="b">
        <v>0</v>
      </c>
      <c r="AO1794" s="83" t="s">
        <v>9817</v>
      </c>
      <c r="AP1794" s="79" t="s">
        <v>179</v>
      </c>
      <c r="AQ1794" s="79">
        <v>0</v>
      </c>
      <c r="AR1794" s="79">
        <v>0</v>
      </c>
      <c r="AS1794" s="79"/>
      <c r="AT1794" s="79"/>
      <c r="AU1794" s="79"/>
      <c r="AV1794" s="79"/>
      <c r="AW1794" s="79"/>
      <c r="AX1794" s="79"/>
      <c r="AY1794" s="79"/>
      <c r="AZ1794" s="79"/>
      <c r="BA1794">
        <v>3</v>
      </c>
      <c r="BB1794">
        <v>1</v>
      </c>
      <c r="BC1794" s="79" t="str">
        <f>IF(Edges[[#This Row],[Sentiment]]=0,"NEUTRAL",IF(Edges[[#This Row],[Sentiment]]=1,"POSITIVE",IF(Edges[[#This Row],[Sentiment]]=-1,"NEGATIVE")))</f>
        <v>POSITIVE</v>
      </c>
      <c r="BD1794" s="79" t="str">
        <f>IF(Edges[[#This Row],[Vertex 1]]=Edges[[#This Row],[Vertex 2]],"HIDE","SHOW")</f>
        <v>SHOW</v>
      </c>
      <c r="BE1794" s="78" t="str">
        <f>REPLACE(INDEX(GroupVertices[Group], MATCH(Edges[[#This Row],[Vertex 1]],GroupVertices[Vertex],0)),1,1,"")</f>
        <v>eneral</v>
      </c>
      <c r="BF1794" s="78" t="str">
        <f>REPLACE(INDEX(GroupVertices[Group], MATCH(Edges[[#This Row],[Vertex 2]],GroupVertices[Vertex],0)),1,1,"")</f>
        <v>EUTRAL</v>
      </c>
    </row>
    <row r="1795" spans="1:58" x14ac:dyDescent="0.25">
      <c r="A1795" s="64" t="s">
        <v>1333</v>
      </c>
      <c r="B1795" s="64" t="s">
        <v>1332</v>
      </c>
      <c r="C1795" s="65"/>
      <c r="D1795" s="66"/>
      <c r="E1795" s="67"/>
      <c r="F1795" s="68"/>
      <c r="G1795" s="65" t="str">
        <f>IF(Edges[[#This Row],[Vertex 1]]=Edges[[#This Row],[Vertex 2]],"HIDE","SHOW")</f>
        <v>SHOW</v>
      </c>
      <c r="H1795" s="69"/>
      <c r="I1795" s="70"/>
      <c r="J1795" s="70"/>
      <c r="K1795" s="34" t="s">
        <v>65</v>
      </c>
      <c r="L1795" s="77">
        <v>1795</v>
      </c>
      <c r="M1795" s="77"/>
      <c r="N1795" s="72"/>
      <c r="O1795" s="79" t="s">
        <v>1646</v>
      </c>
      <c r="P1795" s="81">
        <v>42855.116759259261</v>
      </c>
      <c r="Q1795" s="79" t="s">
        <v>2757</v>
      </c>
      <c r="R1795" s="82" t="s">
        <v>3801</v>
      </c>
      <c r="S1795" s="79" t="s">
        <v>4036</v>
      </c>
      <c r="T1795" s="79"/>
      <c r="U1795" s="79"/>
      <c r="V1795" s="82" t="s">
        <v>5608</v>
      </c>
      <c r="W1795" s="81">
        <v>42855.116759259261</v>
      </c>
      <c r="X1795" s="82" t="s">
        <v>7333</v>
      </c>
      <c r="Y1795" s="79"/>
      <c r="Z1795" s="79"/>
      <c r="AA1795" s="83" t="s">
        <v>9380</v>
      </c>
      <c r="AB1795" s="79"/>
      <c r="AC1795" s="79" t="b">
        <v>0</v>
      </c>
      <c r="AD1795" s="79">
        <v>0</v>
      </c>
      <c r="AE1795" s="83" t="s">
        <v>9915</v>
      </c>
      <c r="AF1795" s="79" t="b">
        <v>0</v>
      </c>
      <c r="AG1795" s="79" t="s">
        <v>9963</v>
      </c>
      <c r="AH1795" s="79"/>
      <c r="AI1795" s="83" t="s">
        <v>9915</v>
      </c>
      <c r="AJ1795" s="79" t="b">
        <v>0</v>
      </c>
      <c r="AK1795" s="79">
        <v>0</v>
      </c>
      <c r="AL1795" s="83" t="s">
        <v>9915</v>
      </c>
      <c r="AM1795" s="79" t="s">
        <v>9995</v>
      </c>
      <c r="AN1795" s="79" t="b">
        <v>0</v>
      </c>
      <c r="AO1795" s="83" t="s">
        <v>9380</v>
      </c>
      <c r="AP1795" s="79" t="s">
        <v>179</v>
      </c>
      <c r="AQ1795" s="79">
        <v>0</v>
      </c>
      <c r="AR1795" s="79">
        <v>0</v>
      </c>
      <c r="AS1795" s="79"/>
      <c r="AT1795" s="79"/>
      <c r="AU1795" s="79"/>
      <c r="AV1795" s="79"/>
      <c r="AW1795" s="79"/>
      <c r="AX1795" s="79"/>
      <c r="AY1795" s="79"/>
      <c r="AZ1795" s="79"/>
      <c r="BA1795">
        <v>1</v>
      </c>
      <c r="BB1795">
        <v>1</v>
      </c>
      <c r="BC1795" s="79" t="str">
        <f>IF(Edges[[#This Row],[Sentiment]]=0,"NEUTRAL",IF(Edges[[#This Row],[Sentiment]]=1,"POSITIVE",IF(Edges[[#This Row],[Sentiment]]=-1,"NEGATIVE")))</f>
        <v>POSITIVE</v>
      </c>
      <c r="BD1795" s="79" t="str">
        <f>IF(Edges[[#This Row],[Vertex 1]]=Edges[[#This Row],[Vertex 2]],"HIDE","SHOW")</f>
        <v>SHOW</v>
      </c>
      <c r="BE1795" s="78" t="str">
        <f>REPLACE(INDEX(GroupVertices[Group], MATCH(Edges[[#This Row],[Vertex 1]],GroupVertices[Vertex],0)),1,1,"")</f>
        <v>OSITIVE</v>
      </c>
      <c r="BF1795" s="78" t="str">
        <f>REPLACE(INDEX(GroupVertices[Group], MATCH(Edges[[#This Row],[Vertex 2]],GroupVertices[Vertex],0)),1,1,"")</f>
        <v>eneral</v>
      </c>
    </row>
    <row r="1796" spans="1:58" hidden="1" x14ac:dyDescent="0.25">
      <c r="A1796" s="64" t="s">
        <v>1333</v>
      </c>
      <c r="B1796" s="64" t="s">
        <v>1333</v>
      </c>
      <c r="C1796" s="65"/>
      <c r="D1796" s="66"/>
      <c r="E1796" s="67"/>
      <c r="F1796" s="68"/>
      <c r="G1796" s="65" t="str">
        <f>IF(Edges[[#This Row],[Vertex 1]]=Edges[[#This Row],[Vertex 2]],"HIDE","SHOW")</f>
        <v>HIDE</v>
      </c>
      <c r="H1796" s="69"/>
      <c r="I1796" s="70"/>
      <c r="J1796" s="70"/>
      <c r="K1796" s="34"/>
      <c r="L1796" s="77"/>
      <c r="M1796" s="77"/>
      <c r="N1796" s="72"/>
      <c r="O1796" s="79" t="s">
        <v>179</v>
      </c>
      <c r="P1796" s="81">
        <v>42854.164467592593</v>
      </c>
      <c r="Q1796" s="79" t="s">
        <v>2758</v>
      </c>
      <c r="R1796" s="82" t="s">
        <v>3802</v>
      </c>
      <c r="S1796" s="79" t="s">
        <v>4036</v>
      </c>
      <c r="T1796" s="79"/>
      <c r="U1796" s="79"/>
      <c r="V1796" s="82" t="s">
        <v>5608</v>
      </c>
      <c r="W1796" s="81">
        <v>42854.164467592593</v>
      </c>
      <c r="X1796" s="82" t="s">
        <v>7334</v>
      </c>
      <c r="Y1796" s="79"/>
      <c r="Z1796" s="79"/>
      <c r="AA1796" s="83" t="s">
        <v>9381</v>
      </c>
      <c r="AB1796" s="79"/>
      <c r="AC1796" s="79" t="b">
        <v>0</v>
      </c>
      <c r="AD1796" s="79">
        <v>0</v>
      </c>
      <c r="AE1796" s="83" t="s">
        <v>9915</v>
      </c>
      <c r="AF1796" s="79" t="b">
        <v>0</v>
      </c>
      <c r="AG1796" s="79" t="s">
        <v>9963</v>
      </c>
      <c r="AH1796" s="79"/>
      <c r="AI1796" s="83" t="s">
        <v>9915</v>
      </c>
      <c r="AJ1796" s="79" t="b">
        <v>0</v>
      </c>
      <c r="AK1796" s="79">
        <v>0</v>
      </c>
      <c r="AL1796" s="83" t="s">
        <v>9915</v>
      </c>
      <c r="AM1796" s="79" t="s">
        <v>9995</v>
      </c>
      <c r="AN1796" s="79" t="b">
        <v>0</v>
      </c>
      <c r="AO1796" s="83" t="s">
        <v>9381</v>
      </c>
      <c r="AP1796" s="79" t="s">
        <v>179</v>
      </c>
      <c r="AQ1796" s="79">
        <v>0</v>
      </c>
      <c r="AR1796" s="79">
        <v>0</v>
      </c>
      <c r="AS1796" s="79"/>
      <c r="AT1796" s="79"/>
      <c r="AU1796" s="79"/>
      <c r="AV1796" s="79"/>
      <c r="AW1796" s="79"/>
      <c r="AX1796" s="79"/>
      <c r="AY1796" s="79"/>
      <c r="AZ1796" s="79"/>
      <c r="BA1796">
        <v>1</v>
      </c>
      <c r="BB1796">
        <v>1</v>
      </c>
      <c r="BC1796" s="79" t="str">
        <f>IF(Edges[[#This Row],[Sentiment]]=0,"NEUTRAL",IF(Edges[[#This Row],[Sentiment]]=1,"POSITIVE",IF(Edges[[#This Row],[Sentiment]]=-1,"NEGATIVE")))</f>
        <v>POSITIVE</v>
      </c>
      <c r="BD1796" s="79" t="str">
        <f>IF(Edges[[#This Row],[Vertex 1]]=Edges[[#This Row],[Vertex 2]],"HIDE","SHOW")</f>
        <v>HIDE</v>
      </c>
      <c r="BE1796" s="124" t="str">
        <f>REPLACE(INDEX(GroupVertices[Group], MATCH(Edges[[#This Row],[Vertex 1]],GroupVertices[Vertex],0)),1,1,"")</f>
        <v>OSITIVE</v>
      </c>
      <c r="BF1796" s="124" t="str">
        <f>REPLACE(INDEX(GroupVertices[Group], MATCH(Edges[[#This Row],[Vertex 2]],GroupVertices[Vertex],0)),1,1,"")</f>
        <v>OSITIVE</v>
      </c>
    </row>
    <row r="1797" spans="1:58" x14ac:dyDescent="0.25">
      <c r="A1797" s="64" t="s">
        <v>1334</v>
      </c>
      <c r="B1797" s="64" t="s">
        <v>1469</v>
      </c>
      <c r="C1797" s="65"/>
      <c r="D1797" s="66"/>
      <c r="E1797" s="67"/>
      <c r="F1797" s="68"/>
      <c r="G1797" s="65" t="str">
        <f>IF(Edges[[#This Row],[Vertex 1]]=Edges[[#This Row],[Vertex 2]],"HIDE","SHOW")</f>
        <v>SHOW</v>
      </c>
      <c r="H1797" s="69"/>
      <c r="I1797" s="70"/>
      <c r="J1797" s="70"/>
      <c r="K1797" s="34" t="s">
        <v>65</v>
      </c>
      <c r="L1797" s="77">
        <v>1797</v>
      </c>
      <c r="M1797" s="77"/>
      <c r="N1797" s="72"/>
      <c r="O1797" s="79" t="s">
        <v>1646</v>
      </c>
      <c r="P1797" s="81">
        <v>42855.120821759258</v>
      </c>
      <c r="Q1797" s="79" t="s">
        <v>2750</v>
      </c>
      <c r="R1797" s="79"/>
      <c r="S1797" s="79"/>
      <c r="T1797" s="79"/>
      <c r="U1797" s="79"/>
      <c r="V1797" s="82" t="s">
        <v>5609</v>
      </c>
      <c r="W1797" s="81">
        <v>42855.120821759258</v>
      </c>
      <c r="X1797" s="82" t="s">
        <v>7335</v>
      </c>
      <c r="Y1797" s="79"/>
      <c r="Z1797" s="79"/>
      <c r="AA1797" s="83" t="s">
        <v>9382</v>
      </c>
      <c r="AB1797" s="79"/>
      <c r="AC1797" s="79" t="b">
        <v>0</v>
      </c>
      <c r="AD1797" s="79">
        <v>0</v>
      </c>
      <c r="AE1797" s="83" t="s">
        <v>9915</v>
      </c>
      <c r="AF1797" s="79" t="b">
        <v>0</v>
      </c>
      <c r="AG1797" s="79" t="s">
        <v>9963</v>
      </c>
      <c r="AH1797" s="79"/>
      <c r="AI1797" s="83" t="s">
        <v>9915</v>
      </c>
      <c r="AJ1797" s="79" t="b">
        <v>0</v>
      </c>
      <c r="AK1797" s="79">
        <v>8</v>
      </c>
      <c r="AL1797" s="83" t="s">
        <v>9674</v>
      </c>
      <c r="AM1797" s="79" t="s">
        <v>9991</v>
      </c>
      <c r="AN1797" s="79" t="b">
        <v>0</v>
      </c>
      <c r="AO1797" s="83" t="s">
        <v>9674</v>
      </c>
      <c r="AP1797" s="79" t="s">
        <v>179</v>
      </c>
      <c r="AQ1797" s="79">
        <v>0</v>
      </c>
      <c r="AR1797" s="79">
        <v>0</v>
      </c>
      <c r="AS1797" s="79"/>
      <c r="AT1797" s="79"/>
      <c r="AU1797" s="79"/>
      <c r="AV1797" s="79"/>
      <c r="AW1797" s="79"/>
      <c r="AX1797" s="79"/>
      <c r="AY1797" s="79"/>
      <c r="AZ1797" s="79"/>
      <c r="BA1797">
        <v>1</v>
      </c>
      <c r="BB1797">
        <v>1</v>
      </c>
      <c r="BC1797" s="79" t="str">
        <f>IF(Edges[[#This Row],[Sentiment]]=0,"NEUTRAL",IF(Edges[[#This Row],[Sentiment]]=1,"POSITIVE",IF(Edges[[#This Row],[Sentiment]]=-1,"NEGATIVE")))</f>
        <v>POSITIVE</v>
      </c>
      <c r="BD1797" s="79" t="str">
        <f>IF(Edges[[#This Row],[Vertex 1]]=Edges[[#This Row],[Vertex 2]],"HIDE","SHOW")</f>
        <v>SHOW</v>
      </c>
      <c r="BE1797" s="78" t="str">
        <f>REPLACE(INDEX(GroupVertices[Group], MATCH(Edges[[#This Row],[Vertex 1]],GroupVertices[Vertex],0)),1,1,"")</f>
        <v>OSITIVE</v>
      </c>
      <c r="BF1797" s="78" t="str">
        <f>REPLACE(INDEX(GroupVertices[Group], MATCH(Edges[[#This Row],[Vertex 2]],GroupVertices[Vertex],0)),1,1,"")</f>
        <v>EUTRAL</v>
      </c>
    </row>
    <row r="1798" spans="1:58" hidden="1" x14ac:dyDescent="0.25">
      <c r="A1798" s="64" t="s">
        <v>1335</v>
      </c>
      <c r="B1798" s="64" t="s">
        <v>1335</v>
      </c>
      <c r="C1798" s="65"/>
      <c r="D1798" s="66"/>
      <c r="E1798" s="67"/>
      <c r="F1798" s="68"/>
      <c r="G1798" s="65" t="str">
        <f>IF(Edges[[#This Row],[Vertex 1]]=Edges[[#This Row],[Vertex 2]],"HIDE","SHOW")</f>
        <v>HIDE</v>
      </c>
      <c r="H1798" s="69"/>
      <c r="I1798" s="70"/>
      <c r="J1798" s="70"/>
      <c r="K1798" s="34"/>
      <c r="L1798" s="77"/>
      <c r="M1798" s="77"/>
      <c r="N1798" s="72"/>
      <c r="O1798" s="79" t="s">
        <v>179</v>
      </c>
      <c r="P1798" s="81">
        <v>42849.444918981484</v>
      </c>
      <c r="Q1798" s="79" t="s">
        <v>2759</v>
      </c>
      <c r="R1798" s="82" t="s">
        <v>3404</v>
      </c>
      <c r="S1798" s="79" t="s">
        <v>4021</v>
      </c>
      <c r="T1798" s="79" t="s">
        <v>4326</v>
      </c>
      <c r="U1798" s="79"/>
      <c r="V1798" s="82" t="s">
        <v>5610</v>
      </c>
      <c r="W1798" s="81">
        <v>42849.444918981484</v>
      </c>
      <c r="X1798" s="82" t="s">
        <v>7336</v>
      </c>
      <c r="Y1798" s="79"/>
      <c r="Z1798" s="79"/>
      <c r="AA1798" s="83" t="s">
        <v>9383</v>
      </c>
      <c r="AB1798" s="79"/>
      <c r="AC1798" s="79" t="b">
        <v>0</v>
      </c>
      <c r="AD1798" s="79">
        <v>4</v>
      </c>
      <c r="AE1798" s="83" t="s">
        <v>9915</v>
      </c>
      <c r="AF1798" s="79" t="b">
        <v>0</v>
      </c>
      <c r="AG1798" s="79" t="s">
        <v>9963</v>
      </c>
      <c r="AH1798" s="79"/>
      <c r="AI1798" s="83" t="s">
        <v>9915</v>
      </c>
      <c r="AJ1798" s="79" t="b">
        <v>0</v>
      </c>
      <c r="AK1798" s="79">
        <v>2</v>
      </c>
      <c r="AL1798" s="83" t="s">
        <v>9915</v>
      </c>
      <c r="AM1798" s="79" t="s">
        <v>9993</v>
      </c>
      <c r="AN1798" s="79" t="b">
        <v>0</v>
      </c>
      <c r="AO1798" s="83" t="s">
        <v>9383</v>
      </c>
      <c r="AP1798" s="79" t="s">
        <v>10099</v>
      </c>
      <c r="AQ1798" s="79">
        <v>0</v>
      </c>
      <c r="AR1798" s="79">
        <v>0</v>
      </c>
      <c r="AS1798" s="79" t="s">
        <v>10107</v>
      </c>
      <c r="AT1798" s="79" t="s">
        <v>10111</v>
      </c>
      <c r="AU1798" s="79" t="s">
        <v>10112</v>
      </c>
      <c r="AV1798" s="79" t="s">
        <v>10119</v>
      </c>
      <c r="AW1798" s="79" t="s">
        <v>10130</v>
      </c>
      <c r="AX1798" s="79" t="s">
        <v>10140</v>
      </c>
      <c r="AY1798" s="79" t="s">
        <v>10144</v>
      </c>
      <c r="AZ1798" s="82" t="s">
        <v>10153</v>
      </c>
      <c r="BA1798">
        <v>1</v>
      </c>
      <c r="BB1798">
        <v>1</v>
      </c>
      <c r="BC1798" s="79" t="str">
        <f>IF(Edges[[#This Row],[Sentiment]]=0,"NEUTRAL",IF(Edges[[#This Row],[Sentiment]]=1,"POSITIVE",IF(Edges[[#This Row],[Sentiment]]=-1,"NEGATIVE")))</f>
        <v>POSITIVE</v>
      </c>
      <c r="BD1798" s="79" t="str">
        <f>IF(Edges[[#This Row],[Vertex 1]]=Edges[[#This Row],[Vertex 2]],"HIDE","SHOW")</f>
        <v>HIDE</v>
      </c>
      <c r="BE1798" s="124" t="str">
        <f>REPLACE(INDEX(GroupVertices[Group], MATCH(Edges[[#This Row],[Vertex 1]],GroupVertices[Vertex],0)),1,1,"")</f>
        <v>OSITIVE</v>
      </c>
      <c r="BF1798" s="124" t="str">
        <f>REPLACE(INDEX(GroupVertices[Group], MATCH(Edges[[#This Row],[Vertex 2]],GroupVertices[Vertex],0)),1,1,"")</f>
        <v>OSITIVE</v>
      </c>
    </row>
    <row r="1799" spans="1:58" x14ac:dyDescent="0.25">
      <c r="A1799" s="64" t="s">
        <v>1336</v>
      </c>
      <c r="B1799" s="64" t="s">
        <v>1335</v>
      </c>
      <c r="C1799" s="65"/>
      <c r="D1799" s="66"/>
      <c r="E1799" s="67"/>
      <c r="F1799" s="68"/>
      <c r="G1799" s="65" t="str">
        <f>IF(Edges[[#This Row],[Vertex 1]]=Edges[[#This Row],[Vertex 2]],"HIDE","SHOW")</f>
        <v>SHOW</v>
      </c>
      <c r="H1799" s="69"/>
      <c r="I1799" s="70"/>
      <c r="J1799" s="70"/>
      <c r="K1799" s="34" t="s">
        <v>65</v>
      </c>
      <c r="L1799" s="77">
        <v>1799</v>
      </c>
      <c r="M1799" s="77"/>
      <c r="N1799" s="72"/>
      <c r="O1799" s="79" t="s">
        <v>1646</v>
      </c>
      <c r="P1799" s="81">
        <v>42855.130960648145</v>
      </c>
      <c r="Q1799" s="79" t="s">
        <v>1964</v>
      </c>
      <c r="R1799" s="82" t="s">
        <v>3404</v>
      </c>
      <c r="S1799" s="79" t="s">
        <v>4021</v>
      </c>
      <c r="T1799" s="79" t="s">
        <v>4326</v>
      </c>
      <c r="U1799" s="79"/>
      <c r="V1799" s="82" t="s">
        <v>5611</v>
      </c>
      <c r="W1799" s="81">
        <v>42855.130960648145</v>
      </c>
      <c r="X1799" s="82" t="s">
        <v>7337</v>
      </c>
      <c r="Y1799" s="79"/>
      <c r="Z1799" s="79"/>
      <c r="AA1799" s="83" t="s">
        <v>9384</v>
      </c>
      <c r="AB1799" s="79"/>
      <c r="AC1799" s="79" t="b">
        <v>0</v>
      </c>
      <c r="AD1799" s="79">
        <v>0</v>
      </c>
      <c r="AE1799" s="83" t="s">
        <v>9915</v>
      </c>
      <c r="AF1799" s="79" t="b">
        <v>0</v>
      </c>
      <c r="AG1799" s="79" t="s">
        <v>9963</v>
      </c>
      <c r="AH1799" s="79"/>
      <c r="AI1799" s="83" t="s">
        <v>9915</v>
      </c>
      <c r="AJ1799" s="79" t="b">
        <v>0</v>
      </c>
      <c r="AK1799" s="79">
        <v>2</v>
      </c>
      <c r="AL1799" s="83" t="s">
        <v>9383</v>
      </c>
      <c r="AM1799" s="79" t="s">
        <v>9991</v>
      </c>
      <c r="AN1799" s="79" t="b">
        <v>0</v>
      </c>
      <c r="AO1799" s="83" t="s">
        <v>9383</v>
      </c>
      <c r="AP1799" s="79" t="s">
        <v>179</v>
      </c>
      <c r="AQ1799" s="79">
        <v>0</v>
      </c>
      <c r="AR1799" s="79">
        <v>0</v>
      </c>
      <c r="AS1799" s="79"/>
      <c r="AT1799" s="79"/>
      <c r="AU1799" s="79"/>
      <c r="AV1799" s="79"/>
      <c r="AW1799" s="79"/>
      <c r="AX1799" s="79"/>
      <c r="AY1799" s="79"/>
      <c r="AZ1799" s="79"/>
      <c r="BA1799">
        <v>1</v>
      </c>
      <c r="BB1799">
        <v>1</v>
      </c>
      <c r="BC1799" s="79" t="str">
        <f>IF(Edges[[#This Row],[Sentiment]]=0,"NEUTRAL",IF(Edges[[#This Row],[Sentiment]]=1,"POSITIVE",IF(Edges[[#This Row],[Sentiment]]=-1,"NEGATIVE")))</f>
        <v>POSITIVE</v>
      </c>
      <c r="BD1799" s="79" t="str">
        <f>IF(Edges[[#This Row],[Vertex 1]]=Edges[[#This Row],[Vertex 2]],"HIDE","SHOW")</f>
        <v>SHOW</v>
      </c>
      <c r="BE1799" s="78" t="str">
        <f>REPLACE(INDEX(GroupVertices[Group], MATCH(Edges[[#This Row],[Vertex 1]],GroupVertices[Vertex],0)),1,1,"")</f>
        <v>OSITIVE</v>
      </c>
      <c r="BF1799" s="78" t="str">
        <f>REPLACE(INDEX(GroupVertices[Group], MATCH(Edges[[#This Row],[Vertex 2]],GroupVertices[Vertex],0)),1,1,"")</f>
        <v>OSITIVE</v>
      </c>
    </row>
    <row r="1800" spans="1:58" x14ac:dyDescent="0.25">
      <c r="A1800" s="64" t="s">
        <v>1337</v>
      </c>
      <c r="B1800" s="64" t="s">
        <v>1534</v>
      </c>
      <c r="C1800" s="65"/>
      <c r="D1800" s="66"/>
      <c r="E1800" s="67"/>
      <c r="F1800" s="68"/>
      <c r="G1800" s="65" t="str">
        <f>IF(Edges[[#This Row],[Vertex 1]]=Edges[[#This Row],[Vertex 2]],"HIDE","SHOW")</f>
        <v>SHOW</v>
      </c>
      <c r="H1800" s="69"/>
      <c r="I1800" s="70"/>
      <c r="J1800" s="70"/>
      <c r="K1800" s="34" t="s">
        <v>65</v>
      </c>
      <c r="L1800" s="77">
        <v>1800</v>
      </c>
      <c r="M1800" s="77"/>
      <c r="N1800" s="72"/>
      <c r="O1800" s="79" t="s">
        <v>1646</v>
      </c>
      <c r="P1800" s="81">
        <v>42854.603645833333</v>
      </c>
      <c r="Q1800" s="79" t="s">
        <v>2689</v>
      </c>
      <c r="R1800" s="82" t="s">
        <v>3762</v>
      </c>
      <c r="S1800" s="79" t="s">
        <v>4094</v>
      </c>
      <c r="T1800" s="79"/>
      <c r="U1800" s="79"/>
      <c r="V1800" s="82" t="s">
        <v>5612</v>
      </c>
      <c r="W1800" s="81">
        <v>42854.603645833333</v>
      </c>
      <c r="X1800" s="82" t="s">
        <v>7338</v>
      </c>
      <c r="Y1800" s="79"/>
      <c r="Z1800" s="79"/>
      <c r="AA1800" s="83" t="s">
        <v>9385</v>
      </c>
      <c r="AB1800" s="79"/>
      <c r="AC1800" s="79" t="b">
        <v>0</v>
      </c>
      <c r="AD1800" s="79">
        <v>0</v>
      </c>
      <c r="AE1800" s="83" t="s">
        <v>9915</v>
      </c>
      <c r="AF1800" s="79" t="b">
        <v>0</v>
      </c>
      <c r="AG1800" s="79" t="s">
        <v>9964</v>
      </c>
      <c r="AH1800" s="79"/>
      <c r="AI1800" s="83" t="s">
        <v>9915</v>
      </c>
      <c r="AJ1800" s="79" t="b">
        <v>0</v>
      </c>
      <c r="AK1800" s="79">
        <v>14</v>
      </c>
      <c r="AL1800" s="83" t="s">
        <v>9846</v>
      </c>
      <c r="AM1800" s="79" t="s">
        <v>9991</v>
      </c>
      <c r="AN1800" s="79" t="b">
        <v>0</v>
      </c>
      <c r="AO1800" s="83" t="s">
        <v>9846</v>
      </c>
      <c r="AP1800" s="79" t="s">
        <v>179</v>
      </c>
      <c r="AQ1800" s="79">
        <v>0</v>
      </c>
      <c r="AR1800" s="79">
        <v>0</v>
      </c>
      <c r="AS1800" s="79"/>
      <c r="AT1800" s="79"/>
      <c r="AU1800" s="79"/>
      <c r="AV1800" s="79"/>
      <c r="AW1800" s="79"/>
      <c r="AX1800" s="79"/>
      <c r="AY1800" s="79"/>
      <c r="AZ1800" s="79"/>
      <c r="BA1800">
        <v>2</v>
      </c>
      <c r="BB1800">
        <v>1</v>
      </c>
      <c r="BC1800" s="79" t="str">
        <f>IF(Edges[[#This Row],[Sentiment]]=0,"NEUTRAL",IF(Edges[[#This Row],[Sentiment]]=1,"POSITIVE",IF(Edges[[#This Row],[Sentiment]]=-1,"NEGATIVE")))</f>
        <v>POSITIVE</v>
      </c>
      <c r="BD1800" s="79" t="str">
        <f>IF(Edges[[#This Row],[Vertex 1]]=Edges[[#This Row],[Vertex 2]],"HIDE","SHOW")</f>
        <v>SHOW</v>
      </c>
      <c r="BE1800" s="78" t="str">
        <f>REPLACE(INDEX(GroupVertices[Group], MATCH(Edges[[#This Row],[Vertex 1]],GroupVertices[Vertex],0)),1,1,"")</f>
        <v>OSITIVE</v>
      </c>
      <c r="BF1800" s="78" t="str">
        <f>REPLACE(INDEX(GroupVertices[Group], MATCH(Edges[[#This Row],[Vertex 2]],GroupVertices[Vertex],0)),1,1,"")</f>
        <v>EUTRAL</v>
      </c>
    </row>
    <row r="1801" spans="1:58" x14ac:dyDescent="0.25">
      <c r="A1801" s="64" t="s">
        <v>1337</v>
      </c>
      <c r="B1801" s="64" t="s">
        <v>1534</v>
      </c>
      <c r="C1801" s="65"/>
      <c r="D1801" s="66"/>
      <c r="E1801" s="67"/>
      <c r="F1801" s="68"/>
      <c r="G1801" s="65" t="str">
        <f>IF(Edges[[#This Row],[Vertex 1]]=Edges[[#This Row],[Vertex 2]],"HIDE","SHOW")</f>
        <v>SHOW</v>
      </c>
      <c r="H1801" s="69"/>
      <c r="I1801" s="70"/>
      <c r="J1801" s="70"/>
      <c r="K1801" s="34" t="s">
        <v>65</v>
      </c>
      <c r="L1801" s="77">
        <v>1801</v>
      </c>
      <c r="M1801" s="77"/>
      <c r="N1801" s="72"/>
      <c r="O1801" s="79" t="s">
        <v>1646</v>
      </c>
      <c r="P1801" s="81">
        <v>42855.133437500001</v>
      </c>
      <c r="Q1801" s="79" t="s">
        <v>2690</v>
      </c>
      <c r="R1801" s="82" t="s">
        <v>3763</v>
      </c>
      <c r="S1801" s="79" t="s">
        <v>4094</v>
      </c>
      <c r="T1801" s="79"/>
      <c r="U1801" s="79"/>
      <c r="V1801" s="82" t="s">
        <v>5612</v>
      </c>
      <c r="W1801" s="81">
        <v>42855.133437500001</v>
      </c>
      <c r="X1801" s="82" t="s">
        <v>7339</v>
      </c>
      <c r="Y1801" s="79"/>
      <c r="Z1801" s="79"/>
      <c r="AA1801" s="83" t="s">
        <v>9386</v>
      </c>
      <c r="AB1801" s="79"/>
      <c r="AC1801" s="79" t="b">
        <v>0</v>
      </c>
      <c r="AD1801" s="79">
        <v>0</v>
      </c>
      <c r="AE1801" s="83" t="s">
        <v>9915</v>
      </c>
      <c r="AF1801" s="79" t="b">
        <v>0</v>
      </c>
      <c r="AG1801" s="79" t="s">
        <v>9964</v>
      </c>
      <c r="AH1801" s="79"/>
      <c r="AI1801" s="83" t="s">
        <v>9915</v>
      </c>
      <c r="AJ1801" s="79" t="b">
        <v>0</v>
      </c>
      <c r="AK1801" s="79">
        <v>14</v>
      </c>
      <c r="AL1801" s="83" t="s">
        <v>9847</v>
      </c>
      <c r="AM1801" s="79" t="s">
        <v>9991</v>
      </c>
      <c r="AN1801" s="79" t="b">
        <v>0</v>
      </c>
      <c r="AO1801" s="83" t="s">
        <v>9847</v>
      </c>
      <c r="AP1801" s="79" t="s">
        <v>179</v>
      </c>
      <c r="AQ1801" s="79">
        <v>0</v>
      </c>
      <c r="AR1801" s="79">
        <v>0</v>
      </c>
      <c r="AS1801" s="79"/>
      <c r="AT1801" s="79"/>
      <c r="AU1801" s="79"/>
      <c r="AV1801" s="79"/>
      <c r="AW1801" s="79"/>
      <c r="AX1801" s="79"/>
      <c r="AY1801" s="79"/>
      <c r="AZ1801" s="79"/>
      <c r="BA1801">
        <v>2</v>
      </c>
      <c r="BB1801">
        <v>1</v>
      </c>
      <c r="BC1801" s="79" t="str">
        <f>IF(Edges[[#This Row],[Sentiment]]=0,"NEUTRAL",IF(Edges[[#This Row],[Sentiment]]=1,"POSITIVE",IF(Edges[[#This Row],[Sentiment]]=-1,"NEGATIVE")))</f>
        <v>POSITIVE</v>
      </c>
      <c r="BD1801" s="79" t="str">
        <f>IF(Edges[[#This Row],[Vertex 1]]=Edges[[#This Row],[Vertex 2]],"HIDE","SHOW")</f>
        <v>SHOW</v>
      </c>
      <c r="BE1801" s="78" t="str">
        <f>REPLACE(INDEX(GroupVertices[Group], MATCH(Edges[[#This Row],[Vertex 1]],GroupVertices[Vertex],0)),1,1,"")</f>
        <v>OSITIVE</v>
      </c>
      <c r="BF1801" s="78" t="str">
        <f>REPLACE(INDEX(GroupVertices[Group], MATCH(Edges[[#This Row],[Vertex 2]],GroupVertices[Vertex],0)),1,1,"")</f>
        <v>EUTRAL</v>
      </c>
    </row>
    <row r="1802" spans="1:58" hidden="1" x14ac:dyDescent="0.25">
      <c r="A1802" s="64" t="s">
        <v>1338</v>
      </c>
      <c r="B1802" s="64" t="s">
        <v>1338</v>
      </c>
      <c r="C1802" s="65"/>
      <c r="D1802" s="66"/>
      <c r="E1802" s="67"/>
      <c r="F1802" s="68"/>
      <c r="G1802" s="65" t="str">
        <f>IF(Edges[[#This Row],[Vertex 1]]=Edges[[#This Row],[Vertex 2]],"HIDE","SHOW")</f>
        <v>HIDE</v>
      </c>
      <c r="H1802" s="69"/>
      <c r="I1802" s="70"/>
      <c r="J1802" s="70"/>
      <c r="K1802" s="34"/>
      <c r="L1802" s="77"/>
      <c r="M1802" s="77"/>
      <c r="N1802" s="72"/>
      <c r="O1802" s="79" t="s">
        <v>179</v>
      </c>
      <c r="P1802" s="81">
        <v>42855.141388888886</v>
      </c>
      <c r="Q1802" s="79" t="s">
        <v>2760</v>
      </c>
      <c r="R1802" s="82" t="s">
        <v>3293</v>
      </c>
      <c r="S1802" s="79" t="s">
        <v>4022</v>
      </c>
      <c r="T1802" s="79"/>
      <c r="U1802" s="79"/>
      <c r="V1802" s="82" t="s">
        <v>5613</v>
      </c>
      <c r="W1802" s="81">
        <v>42855.141388888886</v>
      </c>
      <c r="X1802" s="82" t="s">
        <v>7340</v>
      </c>
      <c r="Y1802" s="79"/>
      <c r="Z1802" s="79"/>
      <c r="AA1802" s="83" t="s">
        <v>9387</v>
      </c>
      <c r="AB1802" s="79"/>
      <c r="AC1802" s="79" t="b">
        <v>0</v>
      </c>
      <c r="AD1802" s="79">
        <v>0</v>
      </c>
      <c r="AE1802" s="83" t="s">
        <v>9915</v>
      </c>
      <c r="AF1802" s="79" t="b">
        <v>0</v>
      </c>
      <c r="AG1802" s="79" t="s">
        <v>9963</v>
      </c>
      <c r="AH1802" s="79"/>
      <c r="AI1802" s="83" t="s">
        <v>9915</v>
      </c>
      <c r="AJ1802" s="79" t="b">
        <v>0</v>
      </c>
      <c r="AK1802" s="79">
        <v>0</v>
      </c>
      <c r="AL1802" s="83" t="s">
        <v>9915</v>
      </c>
      <c r="AM1802" s="79" t="s">
        <v>9990</v>
      </c>
      <c r="AN1802" s="79" t="b">
        <v>0</v>
      </c>
      <c r="AO1802" s="83" t="s">
        <v>9387</v>
      </c>
      <c r="AP1802" s="79" t="s">
        <v>179</v>
      </c>
      <c r="AQ1802" s="79">
        <v>0</v>
      </c>
      <c r="AR1802" s="79">
        <v>0</v>
      </c>
      <c r="AS1802" s="79"/>
      <c r="AT1802" s="79"/>
      <c r="AU1802" s="79"/>
      <c r="AV1802" s="79"/>
      <c r="AW1802" s="79"/>
      <c r="AX1802" s="79"/>
      <c r="AY1802" s="79"/>
      <c r="AZ1802" s="79"/>
      <c r="BA1802">
        <v>1</v>
      </c>
      <c r="BB1802">
        <v>1</v>
      </c>
      <c r="BC1802" s="79" t="str">
        <f>IF(Edges[[#This Row],[Sentiment]]=0,"NEUTRAL",IF(Edges[[#This Row],[Sentiment]]=1,"POSITIVE",IF(Edges[[#This Row],[Sentiment]]=-1,"NEGATIVE")))</f>
        <v>POSITIVE</v>
      </c>
      <c r="BD1802" s="79" t="str">
        <f>IF(Edges[[#This Row],[Vertex 1]]=Edges[[#This Row],[Vertex 2]],"HIDE","SHOW")</f>
        <v>HIDE</v>
      </c>
      <c r="BE1802" s="124" t="e">
        <f>REPLACE(INDEX(GroupVertices[Group], MATCH(Edges[[#This Row],[Vertex 1]],GroupVertices[Vertex],0)),1,1,"")</f>
        <v>#N/A</v>
      </c>
      <c r="BF1802" s="124" t="e">
        <f>REPLACE(INDEX(GroupVertices[Group], MATCH(Edges[[#This Row],[Vertex 2]],GroupVertices[Vertex],0)),1,1,"")</f>
        <v>#N/A</v>
      </c>
    </row>
    <row r="1803" spans="1:58" x14ac:dyDescent="0.25">
      <c r="A1803" s="64" t="s">
        <v>1339</v>
      </c>
      <c r="B1803" s="64" t="s">
        <v>1544</v>
      </c>
      <c r="C1803" s="65"/>
      <c r="D1803" s="66"/>
      <c r="E1803" s="67"/>
      <c r="F1803" s="68"/>
      <c r="G1803" s="65" t="str">
        <f>IF(Edges[[#This Row],[Vertex 1]]=Edges[[#This Row],[Vertex 2]],"HIDE","SHOW")</f>
        <v>SHOW</v>
      </c>
      <c r="H1803" s="69"/>
      <c r="I1803" s="70"/>
      <c r="J1803" s="70"/>
      <c r="K1803" s="34" t="s">
        <v>65</v>
      </c>
      <c r="L1803" s="77">
        <v>1803</v>
      </c>
      <c r="M1803" s="77"/>
      <c r="N1803" s="72"/>
      <c r="O1803" s="79" t="s">
        <v>1646</v>
      </c>
      <c r="P1803" s="81">
        <v>42855.1483912037</v>
      </c>
      <c r="Q1803" s="79" t="s">
        <v>2761</v>
      </c>
      <c r="R1803" s="82" t="s">
        <v>3803</v>
      </c>
      <c r="S1803" s="79" t="s">
        <v>4066</v>
      </c>
      <c r="T1803" s="79"/>
      <c r="U1803" s="79"/>
      <c r="V1803" s="82" t="s">
        <v>5614</v>
      </c>
      <c r="W1803" s="81">
        <v>42855.1483912037</v>
      </c>
      <c r="X1803" s="82" t="s">
        <v>7341</v>
      </c>
      <c r="Y1803" s="79"/>
      <c r="Z1803" s="79"/>
      <c r="AA1803" s="83" t="s">
        <v>9388</v>
      </c>
      <c r="AB1803" s="79"/>
      <c r="AC1803" s="79" t="b">
        <v>0</v>
      </c>
      <c r="AD1803" s="79">
        <v>0</v>
      </c>
      <c r="AE1803" s="83" t="s">
        <v>9915</v>
      </c>
      <c r="AF1803" s="79" t="b">
        <v>0</v>
      </c>
      <c r="AG1803" s="79" t="s">
        <v>9963</v>
      </c>
      <c r="AH1803" s="79"/>
      <c r="AI1803" s="83" t="s">
        <v>9915</v>
      </c>
      <c r="AJ1803" s="79" t="b">
        <v>0</v>
      </c>
      <c r="AK1803" s="79">
        <v>3</v>
      </c>
      <c r="AL1803" s="83" t="s">
        <v>9860</v>
      </c>
      <c r="AM1803" s="79" t="s">
        <v>9991</v>
      </c>
      <c r="AN1803" s="79" t="b">
        <v>0</v>
      </c>
      <c r="AO1803" s="83" t="s">
        <v>9860</v>
      </c>
      <c r="AP1803" s="79" t="s">
        <v>179</v>
      </c>
      <c r="AQ1803" s="79">
        <v>0</v>
      </c>
      <c r="AR1803" s="79">
        <v>0</v>
      </c>
      <c r="AS1803" s="79"/>
      <c r="AT1803" s="79"/>
      <c r="AU1803" s="79"/>
      <c r="AV1803" s="79"/>
      <c r="AW1803" s="79"/>
      <c r="AX1803" s="79"/>
      <c r="AY1803" s="79"/>
      <c r="AZ1803" s="79"/>
      <c r="BA1803">
        <v>1</v>
      </c>
      <c r="BB1803">
        <v>1</v>
      </c>
      <c r="BC1803" s="79" t="str">
        <f>IF(Edges[[#This Row],[Sentiment]]=0,"NEUTRAL",IF(Edges[[#This Row],[Sentiment]]=1,"POSITIVE",IF(Edges[[#This Row],[Sentiment]]=-1,"NEGATIVE")))</f>
        <v>POSITIVE</v>
      </c>
      <c r="BD1803" s="79" t="str">
        <f>IF(Edges[[#This Row],[Vertex 1]]=Edges[[#This Row],[Vertex 2]],"HIDE","SHOW")</f>
        <v>SHOW</v>
      </c>
      <c r="BE1803" s="78" t="str">
        <f>REPLACE(INDEX(GroupVertices[Group], MATCH(Edges[[#This Row],[Vertex 1]],GroupVertices[Vertex],0)),1,1,"")</f>
        <v>OSITIVE</v>
      </c>
      <c r="BF1803" s="78" t="str">
        <f>REPLACE(INDEX(GroupVertices[Group], MATCH(Edges[[#This Row],[Vertex 2]],GroupVertices[Vertex],0)),1,1,"")</f>
        <v>eneral</v>
      </c>
    </row>
    <row r="1804" spans="1:58" x14ac:dyDescent="0.25">
      <c r="A1804" s="64" t="s">
        <v>1339</v>
      </c>
      <c r="B1804" s="64" t="s">
        <v>1537</v>
      </c>
      <c r="C1804" s="65"/>
      <c r="D1804" s="66"/>
      <c r="E1804" s="67"/>
      <c r="F1804" s="68"/>
      <c r="G1804" s="65" t="str">
        <f>IF(Edges[[#This Row],[Vertex 1]]=Edges[[#This Row],[Vertex 2]],"HIDE","SHOW")</f>
        <v>SHOW</v>
      </c>
      <c r="H1804" s="69"/>
      <c r="I1804" s="70"/>
      <c r="J1804" s="70"/>
      <c r="K1804" s="34" t="s">
        <v>65</v>
      </c>
      <c r="L1804" s="77">
        <v>1804</v>
      </c>
      <c r="M1804" s="77"/>
      <c r="N1804" s="72"/>
      <c r="O1804" s="79" t="s">
        <v>1646</v>
      </c>
      <c r="P1804" s="81">
        <v>42855.1483912037</v>
      </c>
      <c r="Q1804" s="79" t="s">
        <v>2761</v>
      </c>
      <c r="R1804" s="82" t="s">
        <v>3803</v>
      </c>
      <c r="S1804" s="79" t="s">
        <v>4066</v>
      </c>
      <c r="T1804" s="79"/>
      <c r="U1804" s="79"/>
      <c r="V1804" s="82" t="s">
        <v>5614</v>
      </c>
      <c r="W1804" s="81">
        <v>42855.1483912037</v>
      </c>
      <c r="X1804" s="82" t="s">
        <v>7341</v>
      </c>
      <c r="Y1804" s="79"/>
      <c r="Z1804" s="79"/>
      <c r="AA1804" s="83" t="s">
        <v>9388</v>
      </c>
      <c r="AB1804" s="79"/>
      <c r="AC1804" s="79" t="b">
        <v>0</v>
      </c>
      <c r="AD1804" s="79">
        <v>0</v>
      </c>
      <c r="AE1804" s="83" t="s">
        <v>9915</v>
      </c>
      <c r="AF1804" s="79" t="b">
        <v>0</v>
      </c>
      <c r="AG1804" s="79" t="s">
        <v>9963</v>
      </c>
      <c r="AH1804" s="79"/>
      <c r="AI1804" s="83" t="s">
        <v>9915</v>
      </c>
      <c r="AJ1804" s="79" t="b">
        <v>0</v>
      </c>
      <c r="AK1804" s="79">
        <v>3</v>
      </c>
      <c r="AL1804" s="83" t="s">
        <v>9860</v>
      </c>
      <c r="AM1804" s="79" t="s">
        <v>9991</v>
      </c>
      <c r="AN1804" s="79" t="b">
        <v>0</v>
      </c>
      <c r="AO1804" s="83" t="s">
        <v>9860</v>
      </c>
      <c r="AP1804" s="79" t="s">
        <v>179</v>
      </c>
      <c r="AQ1804" s="79">
        <v>0</v>
      </c>
      <c r="AR1804" s="79">
        <v>0</v>
      </c>
      <c r="AS1804" s="79"/>
      <c r="AT1804" s="79"/>
      <c r="AU1804" s="79"/>
      <c r="AV1804" s="79"/>
      <c r="AW1804" s="79"/>
      <c r="AX1804" s="79"/>
      <c r="AY1804" s="79"/>
      <c r="AZ1804" s="79"/>
      <c r="BA1804">
        <v>1</v>
      </c>
      <c r="BB1804">
        <v>1</v>
      </c>
      <c r="BC1804" s="79" t="str">
        <f>IF(Edges[[#This Row],[Sentiment]]=0,"NEUTRAL",IF(Edges[[#This Row],[Sentiment]]=1,"POSITIVE",IF(Edges[[#This Row],[Sentiment]]=-1,"NEGATIVE")))</f>
        <v>POSITIVE</v>
      </c>
      <c r="BD1804" s="79" t="str">
        <f>IF(Edges[[#This Row],[Vertex 1]]=Edges[[#This Row],[Vertex 2]],"HIDE","SHOW")</f>
        <v>SHOW</v>
      </c>
      <c r="BE1804" s="78" t="str">
        <f>REPLACE(INDEX(GroupVertices[Group], MATCH(Edges[[#This Row],[Vertex 1]],GroupVertices[Vertex],0)),1,1,"")</f>
        <v>OSITIVE</v>
      </c>
      <c r="BF1804" s="78" t="str">
        <f>REPLACE(INDEX(GroupVertices[Group], MATCH(Edges[[#This Row],[Vertex 2]],GroupVertices[Vertex],0)),1,1,"")</f>
        <v>EUTRAL</v>
      </c>
    </row>
    <row r="1805" spans="1:58" x14ac:dyDescent="0.25">
      <c r="A1805" s="64" t="s">
        <v>1340</v>
      </c>
      <c r="B1805" s="64" t="s">
        <v>1544</v>
      </c>
      <c r="C1805" s="65"/>
      <c r="D1805" s="66"/>
      <c r="E1805" s="67"/>
      <c r="F1805" s="68"/>
      <c r="G1805" s="65" t="str">
        <f>IF(Edges[[#This Row],[Vertex 1]]=Edges[[#This Row],[Vertex 2]],"HIDE","SHOW")</f>
        <v>SHOW</v>
      </c>
      <c r="H1805" s="69"/>
      <c r="I1805" s="70"/>
      <c r="J1805" s="70"/>
      <c r="K1805" s="34" t="s">
        <v>65</v>
      </c>
      <c r="L1805" s="77">
        <v>1805</v>
      </c>
      <c r="M1805" s="77"/>
      <c r="N1805" s="72"/>
      <c r="O1805" s="79" t="s">
        <v>1646</v>
      </c>
      <c r="P1805" s="81">
        <v>42855.150717592594</v>
      </c>
      <c r="Q1805" s="79" t="s">
        <v>2761</v>
      </c>
      <c r="R1805" s="82" t="s">
        <v>3803</v>
      </c>
      <c r="S1805" s="79" t="s">
        <v>4066</v>
      </c>
      <c r="T1805" s="79"/>
      <c r="U1805" s="79"/>
      <c r="V1805" s="82" t="s">
        <v>5615</v>
      </c>
      <c r="W1805" s="81">
        <v>42855.150717592594</v>
      </c>
      <c r="X1805" s="82" t="s">
        <v>7342</v>
      </c>
      <c r="Y1805" s="79"/>
      <c r="Z1805" s="79"/>
      <c r="AA1805" s="83" t="s">
        <v>9389</v>
      </c>
      <c r="AB1805" s="79"/>
      <c r="AC1805" s="79" t="b">
        <v>0</v>
      </c>
      <c r="AD1805" s="79">
        <v>0</v>
      </c>
      <c r="AE1805" s="83" t="s">
        <v>9915</v>
      </c>
      <c r="AF1805" s="79" t="b">
        <v>0</v>
      </c>
      <c r="AG1805" s="79" t="s">
        <v>9963</v>
      </c>
      <c r="AH1805" s="79"/>
      <c r="AI1805" s="83" t="s">
        <v>9915</v>
      </c>
      <c r="AJ1805" s="79" t="b">
        <v>0</v>
      </c>
      <c r="AK1805" s="79">
        <v>3</v>
      </c>
      <c r="AL1805" s="83" t="s">
        <v>9860</v>
      </c>
      <c r="AM1805" s="79" t="s">
        <v>10019</v>
      </c>
      <c r="AN1805" s="79" t="b">
        <v>0</v>
      </c>
      <c r="AO1805" s="83" t="s">
        <v>9860</v>
      </c>
      <c r="AP1805" s="79" t="s">
        <v>179</v>
      </c>
      <c r="AQ1805" s="79">
        <v>0</v>
      </c>
      <c r="AR1805" s="79">
        <v>0</v>
      </c>
      <c r="AS1805" s="79"/>
      <c r="AT1805" s="79"/>
      <c r="AU1805" s="79"/>
      <c r="AV1805" s="79"/>
      <c r="AW1805" s="79"/>
      <c r="AX1805" s="79"/>
      <c r="AY1805" s="79"/>
      <c r="AZ1805" s="79"/>
      <c r="BA1805">
        <v>1</v>
      </c>
      <c r="BB1805">
        <v>1</v>
      </c>
      <c r="BC1805" s="79" t="str">
        <f>IF(Edges[[#This Row],[Sentiment]]=0,"NEUTRAL",IF(Edges[[#This Row],[Sentiment]]=1,"POSITIVE",IF(Edges[[#This Row],[Sentiment]]=-1,"NEGATIVE")))</f>
        <v>POSITIVE</v>
      </c>
      <c r="BD1805" s="79" t="str">
        <f>IF(Edges[[#This Row],[Vertex 1]]=Edges[[#This Row],[Vertex 2]],"HIDE","SHOW")</f>
        <v>SHOW</v>
      </c>
      <c r="BE1805" s="78" t="str">
        <f>REPLACE(INDEX(GroupVertices[Group], MATCH(Edges[[#This Row],[Vertex 1]],GroupVertices[Vertex],0)),1,1,"")</f>
        <v>OSITIVE</v>
      </c>
      <c r="BF1805" s="78" t="str">
        <f>REPLACE(INDEX(GroupVertices[Group], MATCH(Edges[[#This Row],[Vertex 2]],GroupVertices[Vertex],0)),1,1,"")</f>
        <v>eneral</v>
      </c>
    </row>
    <row r="1806" spans="1:58" x14ac:dyDescent="0.25">
      <c r="A1806" s="64" t="s">
        <v>1340</v>
      </c>
      <c r="B1806" s="64" t="s">
        <v>1537</v>
      </c>
      <c r="C1806" s="65"/>
      <c r="D1806" s="66"/>
      <c r="E1806" s="67"/>
      <c r="F1806" s="68"/>
      <c r="G1806" s="65" t="str">
        <f>IF(Edges[[#This Row],[Vertex 1]]=Edges[[#This Row],[Vertex 2]],"HIDE","SHOW")</f>
        <v>SHOW</v>
      </c>
      <c r="H1806" s="69"/>
      <c r="I1806" s="70"/>
      <c r="J1806" s="70"/>
      <c r="K1806" s="34" t="s">
        <v>65</v>
      </c>
      <c r="L1806" s="77">
        <v>1806</v>
      </c>
      <c r="M1806" s="77"/>
      <c r="N1806" s="72"/>
      <c r="O1806" s="79" t="s">
        <v>1646</v>
      </c>
      <c r="P1806" s="81">
        <v>42855.150717592594</v>
      </c>
      <c r="Q1806" s="79" t="s">
        <v>2761</v>
      </c>
      <c r="R1806" s="82" t="s">
        <v>3803</v>
      </c>
      <c r="S1806" s="79" t="s">
        <v>4066</v>
      </c>
      <c r="T1806" s="79"/>
      <c r="U1806" s="79"/>
      <c r="V1806" s="82" t="s">
        <v>5615</v>
      </c>
      <c r="W1806" s="81">
        <v>42855.150717592594</v>
      </c>
      <c r="X1806" s="82" t="s">
        <v>7342</v>
      </c>
      <c r="Y1806" s="79"/>
      <c r="Z1806" s="79"/>
      <c r="AA1806" s="83" t="s">
        <v>9389</v>
      </c>
      <c r="AB1806" s="79"/>
      <c r="AC1806" s="79" t="b">
        <v>0</v>
      </c>
      <c r="AD1806" s="79">
        <v>0</v>
      </c>
      <c r="AE1806" s="83" t="s">
        <v>9915</v>
      </c>
      <c r="AF1806" s="79" t="b">
        <v>0</v>
      </c>
      <c r="AG1806" s="79" t="s">
        <v>9963</v>
      </c>
      <c r="AH1806" s="79"/>
      <c r="AI1806" s="83" t="s">
        <v>9915</v>
      </c>
      <c r="AJ1806" s="79" t="b">
        <v>0</v>
      </c>
      <c r="AK1806" s="79">
        <v>3</v>
      </c>
      <c r="AL1806" s="83" t="s">
        <v>9860</v>
      </c>
      <c r="AM1806" s="79" t="s">
        <v>10019</v>
      </c>
      <c r="AN1806" s="79" t="b">
        <v>0</v>
      </c>
      <c r="AO1806" s="83" t="s">
        <v>9860</v>
      </c>
      <c r="AP1806" s="79" t="s">
        <v>179</v>
      </c>
      <c r="AQ1806" s="79">
        <v>0</v>
      </c>
      <c r="AR1806" s="79">
        <v>0</v>
      </c>
      <c r="AS1806" s="79"/>
      <c r="AT1806" s="79"/>
      <c r="AU1806" s="79"/>
      <c r="AV1806" s="79"/>
      <c r="AW1806" s="79"/>
      <c r="AX1806" s="79"/>
      <c r="AY1806" s="79"/>
      <c r="AZ1806" s="79"/>
      <c r="BA1806">
        <v>1</v>
      </c>
      <c r="BB1806">
        <v>1</v>
      </c>
      <c r="BC1806" s="79" t="str">
        <f>IF(Edges[[#This Row],[Sentiment]]=0,"NEUTRAL",IF(Edges[[#This Row],[Sentiment]]=1,"POSITIVE",IF(Edges[[#This Row],[Sentiment]]=-1,"NEGATIVE")))</f>
        <v>POSITIVE</v>
      </c>
      <c r="BD1806" s="79" t="str">
        <f>IF(Edges[[#This Row],[Vertex 1]]=Edges[[#This Row],[Vertex 2]],"HIDE","SHOW")</f>
        <v>SHOW</v>
      </c>
      <c r="BE1806" s="78" t="str">
        <f>REPLACE(INDEX(GroupVertices[Group], MATCH(Edges[[#This Row],[Vertex 1]],GroupVertices[Vertex],0)),1,1,"")</f>
        <v>OSITIVE</v>
      </c>
      <c r="BF1806" s="78" t="str">
        <f>REPLACE(INDEX(GroupVertices[Group], MATCH(Edges[[#This Row],[Vertex 2]],GroupVertices[Vertex],0)),1,1,"")</f>
        <v>EUTRAL</v>
      </c>
    </row>
    <row r="1807" spans="1:58" hidden="1" x14ac:dyDescent="0.25">
      <c r="A1807" s="64" t="s">
        <v>1341</v>
      </c>
      <c r="B1807" s="64" t="s">
        <v>1341</v>
      </c>
      <c r="C1807" s="65"/>
      <c r="D1807" s="66"/>
      <c r="E1807" s="67"/>
      <c r="F1807" s="68"/>
      <c r="G1807" s="65" t="str">
        <f>IF(Edges[[#This Row],[Vertex 1]]=Edges[[#This Row],[Vertex 2]],"HIDE","SHOW")</f>
        <v>HIDE</v>
      </c>
      <c r="H1807" s="69"/>
      <c r="I1807" s="70"/>
      <c r="J1807" s="70"/>
      <c r="K1807" s="34"/>
      <c r="L1807" s="77"/>
      <c r="M1807" s="77"/>
      <c r="N1807" s="72"/>
      <c r="O1807" s="79" t="s">
        <v>179</v>
      </c>
      <c r="P1807" s="81">
        <v>42855.154236111113</v>
      </c>
      <c r="Q1807" s="79" t="s">
        <v>2762</v>
      </c>
      <c r="R1807" s="82" t="s">
        <v>3804</v>
      </c>
      <c r="S1807" s="79" t="s">
        <v>4015</v>
      </c>
      <c r="T1807" s="79"/>
      <c r="U1807" s="79"/>
      <c r="V1807" s="82" t="s">
        <v>5616</v>
      </c>
      <c r="W1807" s="81">
        <v>42855.154236111113</v>
      </c>
      <c r="X1807" s="82" t="s">
        <v>7343</v>
      </c>
      <c r="Y1807" s="79"/>
      <c r="Z1807" s="79"/>
      <c r="AA1807" s="83" t="s">
        <v>9390</v>
      </c>
      <c r="AB1807" s="79"/>
      <c r="AC1807" s="79" t="b">
        <v>0</v>
      </c>
      <c r="AD1807" s="79">
        <v>0</v>
      </c>
      <c r="AE1807" s="83" t="s">
        <v>9915</v>
      </c>
      <c r="AF1807" s="79" t="b">
        <v>0</v>
      </c>
      <c r="AG1807" s="79" t="s">
        <v>9963</v>
      </c>
      <c r="AH1807" s="79"/>
      <c r="AI1807" s="83" t="s">
        <v>9915</v>
      </c>
      <c r="AJ1807" s="79" t="b">
        <v>0</v>
      </c>
      <c r="AK1807" s="79">
        <v>0</v>
      </c>
      <c r="AL1807" s="83" t="s">
        <v>9915</v>
      </c>
      <c r="AM1807" s="79" t="s">
        <v>4133</v>
      </c>
      <c r="AN1807" s="79" t="b">
        <v>0</v>
      </c>
      <c r="AO1807" s="83" t="s">
        <v>9390</v>
      </c>
      <c r="AP1807" s="79" t="s">
        <v>179</v>
      </c>
      <c r="AQ1807" s="79">
        <v>0</v>
      </c>
      <c r="AR1807" s="79">
        <v>0</v>
      </c>
      <c r="AS1807" s="79"/>
      <c r="AT1807" s="79"/>
      <c r="AU1807" s="79"/>
      <c r="AV1807" s="79"/>
      <c r="AW1807" s="79"/>
      <c r="AX1807" s="79"/>
      <c r="AY1807" s="79"/>
      <c r="AZ1807" s="79"/>
      <c r="BA1807">
        <v>1</v>
      </c>
      <c r="BB1807">
        <v>1</v>
      </c>
      <c r="BC1807" s="79" t="str">
        <f>IF(Edges[[#This Row],[Sentiment]]=0,"NEUTRAL",IF(Edges[[#This Row],[Sentiment]]=1,"POSITIVE",IF(Edges[[#This Row],[Sentiment]]=-1,"NEGATIVE")))</f>
        <v>POSITIVE</v>
      </c>
      <c r="BD1807" s="79" t="str">
        <f>IF(Edges[[#This Row],[Vertex 1]]=Edges[[#This Row],[Vertex 2]],"HIDE","SHOW")</f>
        <v>HIDE</v>
      </c>
      <c r="BE1807" s="124" t="e">
        <f>REPLACE(INDEX(GroupVertices[Group], MATCH(Edges[[#This Row],[Vertex 1]],GroupVertices[Vertex],0)),1,1,"")</f>
        <v>#N/A</v>
      </c>
      <c r="BF1807" s="124" t="e">
        <f>REPLACE(INDEX(GroupVertices[Group], MATCH(Edges[[#This Row],[Vertex 2]],GroupVertices[Vertex],0)),1,1,"")</f>
        <v>#N/A</v>
      </c>
    </row>
    <row r="1808" spans="1:58" x14ac:dyDescent="0.25">
      <c r="A1808" s="64" t="s">
        <v>1342</v>
      </c>
      <c r="B1808" s="64" t="s">
        <v>1549</v>
      </c>
      <c r="C1808" s="65"/>
      <c r="D1808" s="66"/>
      <c r="E1808" s="67"/>
      <c r="F1808" s="68"/>
      <c r="G1808" s="65" t="str">
        <f>IF(Edges[[#This Row],[Vertex 1]]=Edges[[#This Row],[Vertex 2]],"HIDE","SHOW")</f>
        <v>SHOW</v>
      </c>
      <c r="H1808" s="69"/>
      <c r="I1808" s="70"/>
      <c r="J1808" s="70"/>
      <c r="K1808" s="34" t="s">
        <v>65</v>
      </c>
      <c r="L1808" s="77">
        <v>1808</v>
      </c>
      <c r="M1808" s="77"/>
      <c r="N1808" s="72"/>
      <c r="O1808" s="79" t="s">
        <v>1646</v>
      </c>
      <c r="P1808" s="81">
        <v>42855.158125000002</v>
      </c>
      <c r="Q1808" s="79" t="s">
        <v>2763</v>
      </c>
      <c r="R1808" s="82" t="s">
        <v>3805</v>
      </c>
      <c r="S1808" s="79" t="s">
        <v>4027</v>
      </c>
      <c r="T1808" s="79"/>
      <c r="U1808" s="79"/>
      <c r="V1808" s="82" t="s">
        <v>4787</v>
      </c>
      <c r="W1808" s="81">
        <v>42855.158125000002</v>
      </c>
      <c r="X1808" s="82" t="s">
        <v>7344</v>
      </c>
      <c r="Y1808" s="79"/>
      <c r="Z1808" s="79"/>
      <c r="AA1808" s="83" t="s">
        <v>9391</v>
      </c>
      <c r="AB1808" s="79"/>
      <c r="AC1808" s="79" t="b">
        <v>0</v>
      </c>
      <c r="AD1808" s="79">
        <v>0</v>
      </c>
      <c r="AE1808" s="83" t="s">
        <v>9915</v>
      </c>
      <c r="AF1808" s="79" t="b">
        <v>0</v>
      </c>
      <c r="AG1808" s="79" t="s">
        <v>9963</v>
      </c>
      <c r="AH1808" s="79"/>
      <c r="AI1808" s="83" t="s">
        <v>9915</v>
      </c>
      <c r="AJ1808" s="79" t="b">
        <v>0</v>
      </c>
      <c r="AK1808" s="79">
        <v>0</v>
      </c>
      <c r="AL1808" s="83" t="s">
        <v>9915</v>
      </c>
      <c r="AM1808" s="79" t="s">
        <v>10000</v>
      </c>
      <c r="AN1808" s="79" t="b">
        <v>0</v>
      </c>
      <c r="AO1808" s="83" t="s">
        <v>9391</v>
      </c>
      <c r="AP1808" s="79" t="s">
        <v>179</v>
      </c>
      <c r="AQ1808" s="79">
        <v>0</v>
      </c>
      <c r="AR1808" s="79">
        <v>0</v>
      </c>
      <c r="AS1808" s="79"/>
      <c r="AT1808" s="79"/>
      <c r="AU1808" s="79"/>
      <c r="AV1808" s="79"/>
      <c r="AW1808" s="79"/>
      <c r="AX1808" s="79"/>
      <c r="AY1808" s="79"/>
      <c r="AZ1808" s="79"/>
      <c r="BA1808">
        <v>1</v>
      </c>
      <c r="BB1808">
        <v>1</v>
      </c>
      <c r="BC1808" s="79" t="str">
        <f>IF(Edges[[#This Row],[Sentiment]]=0,"NEUTRAL",IF(Edges[[#This Row],[Sentiment]]=1,"POSITIVE",IF(Edges[[#This Row],[Sentiment]]=-1,"NEGATIVE")))</f>
        <v>POSITIVE</v>
      </c>
      <c r="BD1808" s="79" t="str">
        <f>IF(Edges[[#This Row],[Vertex 1]]=Edges[[#This Row],[Vertex 2]],"HIDE","SHOW")</f>
        <v>SHOW</v>
      </c>
      <c r="BE1808" s="78" t="str">
        <f>REPLACE(INDEX(GroupVertices[Group], MATCH(Edges[[#This Row],[Vertex 1]],GroupVertices[Vertex],0)),1,1,"")</f>
        <v>OSITIVE</v>
      </c>
      <c r="BF1808" s="78" t="str">
        <f>REPLACE(INDEX(GroupVertices[Group], MATCH(Edges[[#This Row],[Vertex 2]],GroupVertices[Vertex],0)),1,1,"")</f>
        <v>eneral</v>
      </c>
    </row>
    <row r="1809" spans="1:58" hidden="1" x14ac:dyDescent="0.25">
      <c r="A1809" s="64" t="s">
        <v>1343</v>
      </c>
      <c r="B1809" s="64" t="s">
        <v>1343</v>
      </c>
      <c r="C1809" s="65"/>
      <c r="D1809" s="66"/>
      <c r="E1809" s="67"/>
      <c r="F1809" s="68"/>
      <c r="G1809" s="65" t="str">
        <f>IF(Edges[[#This Row],[Vertex 1]]=Edges[[#This Row],[Vertex 2]],"HIDE","SHOW")</f>
        <v>HIDE</v>
      </c>
      <c r="H1809" s="69"/>
      <c r="I1809" s="70"/>
      <c r="J1809" s="70"/>
      <c r="K1809" s="34"/>
      <c r="L1809" s="77"/>
      <c r="M1809" s="77"/>
      <c r="N1809" s="72"/>
      <c r="O1809" s="79" t="s">
        <v>179</v>
      </c>
      <c r="P1809" s="81">
        <v>42855.159155092595</v>
      </c>
      <c r="Q1809" s="82" t="s">
        <v>2764</v>
      </c>
      <c r="R1809" s="82" t="s">
        <v>3803</v>
      </c>
      <c r="S1809" s="79" t="s">
        <v>4066</v>
      </c>
      <c r="T1809" s="79"/>
      <c r="U1809" s="79"/>
      <c r="V1809" s="82" t="s">
        <v>5617</v>
      </c>
      <c r="W1809" s="81">
        <v>42855.159155092595</v>
      </c>
      <c r="X1809" s="82" t="s">
        <v>7345</v>
      </c>
      <c r="Y1809" s="79"/>
      <c r="Z1809" s="79"/>
      <c r="AA1809" s="83" t="s">
        <v>9392</v>
      </c>
      <c r="AB1809" s="79"/>
      <c r="AC1809" s="79" t="b">
        <v>0</v>
      </c>
      <c r="AD1809" s="79">
        <v>0</v>
      </c>
      <c r="AE1809" s="83" t="s">
        <v>9915</v>
      </c>
      <c r="AF1809" s="79" t="b">
        <v>0</v>
      </c>
      <c r="AG1809" s="79" t="s">
        <v>9965</v>
      </c>
      <c r="AH1809" s="79"/>
      <c r="AI1809" s="83" t="s">
        <v>9915</v>
      </c>
      <c r="AJ1809" s="79" t="b">
        <v>0</v>
      </c>
      <c r="AK1809" s="79">
        <v>0</v>
      </c>
      <c r="AL1809" s="83" t="s">
        <v>9915</v>
      </c>
      <c r="AM1809" s="79" t="s">
        <v>9993</v>
      </c>
      <c r="AN1809" s="79" t="b">
        <v>0</v>
      </c>
      <c r="AO1809" s="83" t="s">
        <v>9392</v>
      </c>
      <c r="AP1809" s="79" t="s">
        <v>179</v>
      </c>
      <c r="AQ1809" s="79">
        <v>0</v>
      </c>
      <c r="AR1809" s="79">
        <v>0</v>
      </c>
      <c r="AS1809" s="79" t="s">
        <v>10108</v>
      </c>
      <c r="AT1809" s="79" t="s">
        <v>10111</v>
      </c>
      <c r="AU1809" s="79" t="s">
        <v>10112</v>
      </c>
      <c r="AV1809" s="79" t="s">
        <v>10120</v>
      </c>
      <c r="AW1809" s="79" t="s">
        <v>10131</v>
      </c>
      <c r="AX1809" s="79" t="s">
        <v>10141</v>
      </c>
      <c r="AY1809" s="79" t="s">
        <v>10144</v>
      </c>
      <c r="AZ1809" s="82" t="s">
        <v>10154</v>
      </c>
      <c r="BA1809">
        <v>1</v>
      </c>
      <c r="BB1809">
        <v>1</v>
      </c>
      <c r="BC1809" s="79" t="str">
        <f>IF(Edges[[#This Row],[Sentiment]]=0,"NEUTRAL",IF(Edges[[#This Row],[Sentiment]]=1,"POSITIVE",IF(Edges[[#This Row],[Sentiment]]=-1,"NEGATIVE")))</f>
        <v>POSITIVE</v>
      </c>
      <c r="BD1809" s="79" t="str">
        <f>IF(Edges[[#This Row],[Vertex 1]]=Edges[[#This Row],[Vertex 2]],"HIDE","SHOW")</f>
        <v>HIDE</v>
      </c>
      <c r="BE1809" s="124" t="e">
        <f>REPLACE(INDEX(GroupVertices[Group], MATCH(Edges[[#This Row],[Vertex 1]],GroupVertices[Vertex],0)),1,1,"")</f>
        <v>#N/A</v>
      </c>
      <c r="BF1809" s="124" t="e">
        <f>REPLACE(INDEX(GroupVertices[Group], MATCH(Edges[[#This Row],[Vertex 2]],GroupVertices[Vertex],0)),1,1,"")</f>
        <v>#N/A</v>
      </c>
    </row>
    <row r="1810" spans="1:58" hidden="1" x14ac:dyDescent="0.25">
      <c r="A1810" s="64" t="s">
        <v>1344</v>
      </c>
      <c r="B1810" s="64" t="s">
        <v>1344</v>
      </c>
      <c r="C1810" s="65"/>
      <c r="D1810" s="66"/>
      <c r="E1810" s="67"/>
      <c r="F1810" s="68"/>
      <c r="G1810" s="65" t="str">
        <f>IF(Edges[[#This Row],[Vertex 1]]=Edges[[#This Row],[Vertex 2]],"HIDE","SHOW")</f>
        <v>HIDE</v>
      </c>
      <c r="H1810" s="69"/>
      <c r="I1810" s="70"/>
      <c r="J1810" s="70"/>
      <c r="K1810" s="34"/>
      <c r="L1810" s="77"/>
      <c r="M1810" s="77"/>
      <c r="N1810" s="72"/>
      <c r="O1810" s="79" t="s">
        <v>179</v>
      </c>
      <c r="P1810" s="81">
        <v>42855.173518518517</v>
      </c>
      <c r="Q1810" s="79" t="s">
        <v>2765</v>
      </c>
      <c r="R1810" s="79"/>
      <c r="S1810" s="79"/>
      <c r="T1810" s="79"/>
      <c r="U1810" s="82" t="s">
        <v>4681</v>
      </c>
      <c r="V1810" s="82" t="s">
        <v>4681</v>
      </c>
      <c r="W1810" s="81">
        <v>42855.173518518517</v>
      </c>
      <c r="X1810" s="82" t="s">
        <v>7346</v>
      </c>
      <c r="Y1810" s="79"/>
      <c r="Z1810" s="79"/>
      <c r="AA1810" s="83" t="s">
        <v>9393</v>
      </c>
      <c r="AB1810" s="79"/>
      <c r="AC1810" s="79" t="b">
        <v>0</v>
      </c>
      <c r="AD1810" s="79">
        <v>1</v>
      </c>
      <c r="AE1810" s="83" t="s">
        <v>9915</v>
      </c>
      <c r="AF1810" s="79" t="b">
        <v>0</v>
      </c>
      <c r="AG1810" s="79" t="s">
        <v>9963</v>
      </c>
      <c r="AH1810" s="79"/>
      <c r="AI1810" s="83" t="s">
        <v>9915</v>
      </c>
      <c r="AJ1810" s="79" t="b">
        <v>0</v>
      </c>
      <c r="AK1810" s="79">
        <v>0</v>
      </c>
      <c r="AL1810" s="83" t="s">
        <v>9915</v>
      </c>
      <c r="AM1810" s="79" t="s">
        <v>9993</v>
      </c>
      <c r="AN1810" s="79" t="b">
        <v>0</v>
      </c>
      <c r="AO1810" s="83" t="s">
        <v>9393</v>
      </c>
      <c r="AP1810" s="79" t="s">
        <v>179</v>
      </c>
      <c r="AQ1810" s="79">
        <v>0</v>
      </c>
      <c r="AR1810" s="79">
        <v>0</v>
      </c>
      <c r="AS1810" s="79"/>
      <c r="AT1810" s="79"/>
      <c r="AU1810" s="79"/>
      <c r="AV1810" s="79"/>
      <c r="AW1810" s="79"/>
      <c r="AX1810" s="79"/>
      <c r="AY1810" s="79"/>
      <c r="AZ1810" s="79"/>
      <c r="BA1810">
        <v>1</v>
      </c>
      <c r="BB1810">
        <v>1</v>
      </c>
      <c r="BC1810" s="79" t="str">
        <f>IF(Edges[[#This Row],[Sentiment]]=0,"NEUTRAL",IF(Edges[[#This Row],[Sentiment]]=1,"POSITIVE",IF(Edges[[#This Row],[Sentiment]]=-1,"NEGATIVE")))</f>
        <v>POSITIVE</v>
      </c>
      <c r="BD1810" s="79" t="str">
        <f>IF(Edges[[#This Row],[Vertex 1]]=Edges[[#This Row],[Vertex 2]],"HIDE","SHOW")</f>
        <v>HIDE</v>
      </c>
      <c r="BE1810" s="124" t="e">
        <f>REPLACE(INDEX(GroupVertices[Group], MATCH(Edges[[#This Row],[Vertex 1]],GroupVertices[Vertex],0)),1,1,"")</f>
        <v>#N/A</v>
      </c>
      <c r="BF1810" s="124" t="e">
        <f>REPLACE(INDEX(GroupVertices[Group], MATCH(Edges[[#This Row],[Vertex 2]],GroupVertices[Vertex],0)),1,1,"")</f>
        <v>#N/A</v>
      </c>
    </row>
    <row r="1811" spans="1:58" x14ac:dyDescent="0.25">
      <c r="A1811" s="64" t="s">
        <v>1345</v>
      </c>
      <c r="B1811" s="64" t="s">
        <v>1469</v>
      </c>
      <c r="C1811" s="65"/>
      <c r="D1811" s="66"/>
      <c r="E1811" s="67"/>
      <c r="F1811" s="68"/>
      <c r="G1811" s="65" t="str">
        <f>IF(Edges[[#This Row],[Vertex 1]]=Edges[[#This Row],[Vertex 2]],"HIDE","SHOW")</f>
        <v>SHOW</v>
      </c>
      <c r="H1811" s="69"/>
      <c r="I1811" s="70"/>
      <c r="J1811" s="70"/>
      <c r="K1811" s="34" t="s">
        <v>65</v>
      </c>
      <c r="L1811" s="77">
        <v>1811</v>
      </c>
      <c r="M1811" s="77"/>
      <c r="N1811" s="72"/>
      <c r="O1811" s="79" t="s">
        <v>1646</v>
      </c>
      <c r="P1811" s="81">
        <v>42855.17391203704</v>
      </c>
      <c r="Q1811" s="79" t="s">
        <v>2750</v>
      </c>
      <c r="R1811" s="79"/>
      <c r="S1811" s="79"/>
      <c r="T1811" s="79"/>
      <c r="U1811" s="79"/>
      <c r="V1811" s="82" t="s">
        <v>5618</v>
      </c>
      <c r="W1811" s="81">
        <v>42855.17391203704</v>
      </c>
      <c r="X1811" s="82" t="s">
        <v>7347</v>
      </c>
      <c r="Y1811" s="79"/>
      <c r="Z1811" s="79"/>
      <c r="AA1811" s="83" t="s">
        <v>9394</v>
      </c>
      <c r="AB1811" s="79"/>
      <c r="AC1811" s="79" t="b">
        <v>0</v>
      </c>
      <c r="AD1811" s="79">
        <v>0</v>
      </c>
      <c r="AE1811" s="83" t="s">
        <v>9915</v>
      </c>
      <c r="AF1811" s="79" t="b">
        <v>0</v>
      </c>
      <c r="AG1811" s="79" t="s">
        <v>9963</v>
      </c>
      <c r="AH1811" s="79"/>
      <c r="AI1811" s="83" t="s">
        <v>9915</v>
      </c>
      <c r="AJ1811" s="79" t="b">
        <v>0</v>
      </c>
      <c r="AK1811" s="79">
        <v>8</v>
      </c>
      <c r="AL1811" s="83" t="s">
        <v>9674</v>
      </c>
      <c r="AM1811" s="79" t="s">
        <v>9991</v>
      </c>
      <c r="AN1811" s="79" t="b">
        <v>0</v>
      </c>
      <c r="AO1811" s="83" t="s">
        <v>9674</v>
      </c>
      <c r="AP1811" s="79" t="s">
        <v>179</v>
      </c>
      <c r="AQ1811" s="79">
        <v>0</v>
      </c>
      <c r="AR1811" s="79">
        <v>0</v>
      </c>
      <c r="AS1811" s="79"/>
      <c r="AT1811" s="79"/>
      <c r="AU1811" s="79"/>
      <c r="AV1811" s="79"/>
      <c r="AW1811" s="79"/>
      <c r="AX1811" s="79"/>
      <c r="AY1811" s="79"/>
      <c r="AZ1811" s="79"/>
      <c r="BA1811">
        <v>1</v>
      </c>
      <c r="BB1811">
        <v>1</v>
      </c>
      <c r="BC1811" s="79" t="str">
        <f>IF(Edges[[#This Row],[Sentiment]]=0,"NEUTRAL",IF(Edges[[#This Row],[Sentiment]]=1,"POSITIVE",IF(Edges[[#This Row],[Sentiment]]=-1,"NEGATIVE")))</f>
        <v>POSITIVE</v>
      </c>
      <c r="BD1811" s="79" t="str">
        <f>IF(Edges[[#This Row],[Vertex 1]]=Edges[[#This Row],[Vertex 2]],"HIDE","SHOW")</f>
        <v>SHOW</v>
      </c>
      <c r="BE1811" s="78" t="str">
        <f>REPLACE(INDEX(GroupVertices[Group], MATCH(Edges[[#This Row],[Vertex 1]],GroupVertices[Vertex],0)),1,1,"")</f>
        <v>OSITIVE</v>
      </c>
      <c r="BF1811" s="78" t="str">
        <f>REPLACE(INDEX(GroupVertices[Group], MATCH(Edges[[#This Row],[Vertex 2]],GroupVertices[Vertex],0)),1,1,"")</f>
        <v>EUTRAL</v>
      </c>
    </row>
    <row r="1812" spans="1:58" x14ac:dyDescent="0.25">
      <c r="A1812" s="64" t="s">
        <v>1346</v>
      </c>
      <c r="B1812" s="64" t="s">
        <v>1549</v>
      </c>
      <c r="C1812" s="65"/>
      <c r="D1812" s="66"/>
      <c r="E1812" s="67"/>
      <c r="F1812" s="68"/>
      <c r="G1812" s="65" t="str">
        <f>IF(Edges[[#This Row],[Vertex 1]]=Edges[[#This Row],[Vertex 2]],"HIDE","SHOW")</f>
        <v>SHOW</v>
      </c>
      <c r="H1812" s="69"/>
      <c r="I1812" s="70"/>
      <c r="J1812" s="70"/>
      <c r="K1812" s="34" t="s">
        <v>65</v>
      </c>
      <c r="L1812" s="77">
        <v>1812</v>
      </c>
      <c r="M1812" s="77"/>
      <c r="N1812" s="72"/>
      <c r="O1812" s="79" t="s">
        <v>1646</v>
      </c>
      <c r="P1812" s="81">
        <v>42855.177037037036</v>
      </c>
      <c r="Q1812" s="79" t="s">
        <v>2766</v>
      </c>
      <c r="R1812" s="82" t="s">
        <v>3806</v>
      </c>
      <c r="S1812" s="79" t="s">
        <v>4027</v>
      </c>
      <c r="T1812" s="79"/>
      <c r="U1812" s="79"/>
      <c r="V1812" s="82" t="s">
        <v>5619</v>
      </c>
      <c r="W1812" s="81">
        <v>42855.177037037036</v>
      </c>
      <c r="X1812" s="82" t="s">
        <v>7348</v>
      </c>
      <c r="Y1812" s="79"/>
      <c r="Z1812" s="79"/>
      <c r="AA1812" s="83" t="s">
        <v>9395</v>
      </c>
      <c r="AB1812" s="79"/>
      <c r="AC1812" s="79" t="b">
        <v>0</v>
      </c>
      <c r="AD1812" s="79">
        <v>0</v>
      </c>
      <c r="AE1812" s="83" t="s">
        <v>9915</v>
      </c>
      <c r="AF1812" s="79" t="b">
        <v>0</v>
      </c>
      <c r="AG1812" s="79" t="s">
        <v>9963</v>
      </c>
      <c r="AH1812" s="79"/>
      <c r="AI1812" s="83" t="s">
        <v>9915</v>
      </c>
      <c r="AJ1812" s="79" t="b">
        <v>0</v>
      </c>
      <c r="AK1812" s="79">
        <v>0</v>
      </c>
      <c r="AL1812" s="83" t="s">
        <v>9915</v>
      </c>
      <c r="AM1812" s="79" t="s">
        <v>10000</v>
      </c>
      <c r="AN1812" s="79" t="b">
        <v>0</v>
      </c>
      <c r="AO1812" s="83" t="s">
        <v>9395</v>
      </c>
      <c r="AP1812" s="79" t="s">
        <v>179</v>
      </c>
      <c r="AQ1812" s="79">
        <v>0</v>
      </c>
      <c r="AR1812" s="79">
        <v>0</v>
      </c>
      <c r="AS1812" s="79"/>
      <c r="AT1812" s="79"/>
      <c r="AU1812" s="79"/>
      <c r="AV1812" s="79"/>
      <c r="AW1812" s="79"/>
      <c r="AX1812" s="79"/>
      <c r="AY1812" s="79"/>
      <c r="AZ1812" s="79"/>
      <c r="BA1812">
        <v>1</v>
      </c>
      <c r="BB1812">
        <v>1</v>
      </c>
      <c r="BC1812" s="79" t="str">
        <f>IF(Edges[[#This Row],[Sentiment]]=0,"NEUTRAL",IF(Edges[[#This Row],[Sentiment]]=1,"POSITIVE",IF(Edges[[#This Row],[Sentiment]]=-1,"NEGATIVE")))</f>
        <v>POSITIVE</v>
      </c>
      <c r="BD1812" s="79" t="str">
        <f>IF(Edges[[#This Row],[Vertex 1]]=Edges[[#This Row],[Vertex 2]],"HIDE","SHOW")</f>
        <v>SHOW</v>
      </c>
      <c r="BE1812" s="78" t="str">
        <f>REPLACE(INDEX(GroupVertices[Group], MATCH(Edges[[#This Row],[Vertex 1]],GroupVertices[Vertex],0)),1,1,"")</f>
        <v>OSITIVE</v>
      </c>
      <c r="BF1812" s="78" t="str">
        <f>REPLACE(INDEX(GroupVertices[Group], MATCH(Edges[[#This Row],[Vertex 2]],GroupVertices[Vertex],0)),1,1,"")</f>
        <v>eneral</v>
      </c>
    </row>
    <row r="1813" spans="1:58" hidden="1" x14ac:dyDescent="0.25">
      <c r="A1813" s="64" t="s">
        <v>1347</v>
      </c>
      <c r="B1813" s="64" t="s">
        <v>1347</v>
      </c>
      <c r="C1813" s="65"/>
      <c r="D1813" s="66"/>
      <c r="E1813" s="67"/>
      <c r="F1813" s="68"/>
      <c r="G1813" s="65" t="str">
        <f>IF(Edges[[#This Row],[Vertex 1]]=Edges[[#This Row],[Vertex 2]],"HIDE","SHOW")</f>
        <v>HIDE</v>
      </c>
      <c r="H1813" s="69"/>
      <c r="I1813" s="70"/>
      <c r="J1813" s="70"/>
      <c r="K1813" s="34"/>
      <c r="L1813" s="77"/>
      <c r="M1813" s="77"/>
      <c r="N1813" s="72"/>
      <c r="O1813" s="79" t="s">
        <v>179</v>
      </c>
      <c r="P1813" s="81">
        <v>42855.179513888892</v>
      </c>
      <c r="Q1813" s="79" t="s">
        <v>2767</v>
      </c>
      <c r="R1813" s="79"/>
      <c r="S1813" s="79"/>
      <c r="T1813" s="79" t="s">
        <v>4433</v>
      </c>
      <c r="U1813" s="79"/>
      <c r="V1813" s="82" t="s">
        <v>5620</v>
      </c>
      <c r="W1813" s="81">
        <v>42855.179513888892</v>
      </c>
      <c r="X1813" s="82" t="s">
        <v>7349</v>
      </c>
      <c r="Y1813" s="79"/>
      <c r="Z1813" s="79"/>
      <c r="AA1813" s="83" t="s">
        <v>9396</v>
      </c>
      <c r="AB1813" s="79"/>
      <c r="AC1813" s="79" t="b">
        <v>0</v>
      </c>
      <c r="AD1813" s="79">
        <v>0</v>
      </c>
      <c r="AE1813" s="83" t="s">
        <v>9915</v>
      </c>
      <c r="AF1813" s="79" t="b">
        <v>0</v>
      </c>
      <c r="AG1813" s="79" t="s">
        <v>9963</v>
      </c>
      <c r="AH1813" s="79"/>
      <c r="AI1813" s="83" t="s">
        <v>9915</v>
      </c>
      <c r="AJ1813" s="79" t="b">
        <v>0</v>
      </c>
      <c r="AK1813" s="79">
        <v>0</v>
      </c>
      <c r="AL1813" s="83" t="s">
        <v>9915</v>
      </c>
      <c r="AM1813" s="79" t="s">
        <v>9991</v>
      </c>
      <c r="AN1813" s="79" t="b">
        <v>0</v>
      </c>
      <c r="AO1813" s="83" t="s">
        <v>9396</v>
      </c>
      <c r="AP1813" s="79" t="s">
        <v>179</v>
      </c>
      <c r="AQ1813" s="79">
        <v>0</v>
      </c>
      <c r="AR1813" s="79">
        <v>0</v>
      </c>
      <c r="AS1813" s="79"/>
      <c r="AT1813" s="79"/>
      <c r="AU1813" s="79"/>
      <c r="AV1813" s="79"/>
      <c r="AW1813" s="79"/>
      <c r="AX1813" s="79"/>
      <c r="AY1813" s="79"/>
      <c r="AZ1813" s="79"/>
      <c r="BA1813">
        <v>1</v>
      </c>
      <c r="BB1813">
        <v>1</v>
      </c>
      <c r="BC1813" s="79" t="str">
        <f>IF(Edges[[#This Row],[Sentiment]]=0,"NEUTRAL",IF(Edges[[#This Row],[Sentiment]]=1,"POSITIVE",IF(Edges[[#This Row],[Sentiment]]=-1,"NEGATIVE")))</f>
        <v>POSITIVE</v>
      </c>
      <c r="BD1813" s="79" t="str">
        <f>IF(Edges[[#This Row],[Vertex 1]]=Edges[[#This Row],[Vertex 2]],"HIDE","SHOW")</f>
        <v>HIDE</v>
      </c>
      <c r="BE1813" s="124" t="e">
        <f>REPLACE(INDEX(GroupVertices[Group], MATCH(Edges[[#This Row],[Vertex 1]],GroupVertices[Vertex],0)),1,1,"")</f>
        <v>#N/A</v>
      </c>
      <c r="BF1813" s="124" t="e">
        <f>REPLACE(INDEX(GroupVertices[Group], MATCH(Edges[[#This Row],[Vertex 2]],GroupVertices[Vertex],0)),1,1,"")</f>
        <v>#N/A</v>
      </c>
    </row>
    <row r="1814" spans="1:58" hidden="1" x14ac:dyDescent="0.25">
      <c r="A1814" s="64" t="s">
        <v>1348</v>
      </c>
      <c r="B1814" s="64" t="s">
        <v>1348</v>
      </c>
      <c r="C1814" s="65"/>
      <c r="D1814" s="66"/>
      <c r="E1814" s="67"/>
      <c r="F1814" s="68"/>
      <c r="G1814" s="65" t="str">
        <f>IF(Edges[[#This Row],[Vertex 1]]=Edges[[#This Row],[Vertex 2]],"HIDE","SHOW")</f>
        <v>HIDE</v>
      </c>
      <c r="H1814" s="69"/>
      <c r="I1814" s="70"/>
      <c r="J1814" s="70"/>
      <c r="K1814" s="34"/>
      <c r="L1814" s="77"/>
      <c r="M1814" s="77"/>
      <c r="N1814" s="72"/>
      <c r="O1814" s="79" t="s">
        <v>179</v>
      </c>
      <c r="P1814" s="81">
        <v>42855.184733796297</v>
      </c>
      <c r="Q1814" s="79" t="s">
        <v>2768</v>
      </c>
      <c r="R1814" s="82" t="s">
        <v>3807</v>
      </c>
      <c r="S1814" s="79" t="s">
        <v>4020</v>
      </c>
      <c r="T1814" s="79"/>
      <c r="U1814" s="79"/>
      <c r="V1814" s="82" t="s">
        <v>5621</v>
      </c>
      <c r="W1814" s="81">
        <v>42855.184733796297</v>
      </c>
      <c r="X1814" s="82" t="s">
        <v>7350</v>
      </c>
      <c r="Y1814" s="79"/>
      <c r="Z1814" s="79"/>
      <c r="AA1814" s="83" t="s">
        <v>9397</v>
      </c>
      <c r="AB1814" s="79"/>
      <c r="AC1814" s="79" t="b">
        <v>0</v>
      </c>
      <c r="AD1814" s="79">
        <v>0</v>
      </c>
      <c r="AE1814" s="83" t="s">
        <v>9915</v>
      </c>
      <c r="AF1814" s="79" t="b">
        <v>0</v>
      </c>
      <c r="AG1814" s="79" t="s">
        <v>9963</v>
      </c>
      <c r="AH1814" s="79"/>
      <c r="AI1814" s="83" t="s">
        <v>9915</v>
      </c>
      <c r="AJ1814" s="79" t="b">
        <v>0</v>
      </c>
      <c r="AK1814" s="79">
        <v>0</v>
      </c>
      <c r="AL1814" s="83" t="s">
        <v>9915</v>
      </c>
      <c r="AM1814" s="79" t="s">
        <v>9996</v>
      </c>
      <c r="AN1814" s="79" t="b">
        <v>0</v>
      </c>
      <c r="AO1814" s="83" t="s">
        <v>9397</v>
      </c>
      <c r="AP1814" s="79" t="s">
        <v>179</v>
      </c>
      <c r="AQ1814" s="79">
        <v>0</v>
      </c>
      <c r="AR1814" s="79">
        <v>0</v>
      </c>
      <c r="AS1814" s="79"/>
      <c r="AT1814" s="79"/>
      <c r="AU1814" s="79"/>
      <c r="AV1814" s="79"/>
      <c r="AW1814" s="79"/>
      <c r="AX1814" s="79"/>
      <c r="AY1814" s="79"/>
      <c r="AZ1814" s="79"/>
      <c r="BA1814">
        <v>1</v>
      </c>
      <c r="BB1814">
        <v>0</v>
      </c>
      <c r="BC1814" s="79" t="str">
        <f>IF(Edges[[#This Row],[Sentiment]]=0,"NEUTRAL",IF(Edges[[#This Row],[Sentiment]]=1,"POSITIVE",IF(Edges[[#This Row],[Sentiment]]=-1,"NEGATIVE")))</f>
        <v>NEUTRAL</v>
      </c>
      <c r="BD1814" s="79" t="str">
        <f>IF(Edges[[#This Row],[Vertex 1]]=Edges[[#This Row],[Vertex 2]],"HIDE","SHOW")</f>
        <v>HIDE</v>
      </c>
      <c r="BE1814" s="124" t="e">
        <f>REPLACE(INDEX(GroupVertices[Group], MATCH(Edges[[#This Row],[Vertex 1]],GroupVertices[Vertex],0)),1,1,"")</f>
        <v>#N/A</v>
      </c>
      <c r="BF1814" s="124" t="e">
        <f>REPLACE(INDEX(GroupVertices[Group], MATCH(Edges[[#This Row],[Vertex 2]],GroupVertices[Vertex],0)),1,1,"")</f>
        <v>#N/A</v>
      </c>
    </row>
    <row r="1815" spans="1:58" hidden="1" x14ac:dyDescent="0.25">
      <c r="A1815" s="64" t="s">
        <v>1349</v>
      </c>
      <c r="B1815" s="64" t="s">
        <v>1349</v>
      </c>
      <c r="C1815" s="65"/>
      <c r="D1815" s="66"/>
      <c r="E1815" s="67"/>
      <c r="F1815" s="68"/>
      <c r="G1815" s="65" t="str">
        <f>IF(Edges[[#This Row],[Vertex 1]]=Edges[[#This Row],[Vertex 2]],"HIDE","SHOW")</f>
        <v>HIDE</v>
      </c>
      <c r="H1815" s="69"/>
      <c r="I1815" s="70"/>
      <c r="J1815" s="70"/>
      <c r="K1815" s="34"/>
      <c r="L1815" s="77"/>
      <c r="M1815" s="77"/>
      <c r="N1815" s="72"/>
      <c r="O1815" s="79" t="s">
        <v>179</v>
      </c>
      <c r="P1815" s="81">
        <v>42851.687534722223</v>
      </c>
      <c r="Q1815" s="79" t="s">
        <v>2769</v>
      </c>
      <c r="R1815" s="82" t="s">
        <v>3808</v>
      </c>
      <c r="S1815" s="79" t="s">
        <v>4041</v>
      </c>
      <c r="T1815" s="79"/>
      <c r="U1815" s="82" t="s">
        <v>4682</v>
      </c>
      <c r="V1815" s="82" t="s">
        <v>4682</v>
      </c>
      <c r="W1815" s="81">
        <v>42851.687534722223</v>
      </c>
      <c r="X1815" s="82" t="s">
        <v>7351</v>
      </c>
      <c r="Y1815" s="79"/>
      <c r="Z1815" s="79"/>
      <c r="AA1815" s="83" t="s">
        <v>9398</v>
      </c>
      <c r="AB1815" s="79"/>
      <c r="AC1815" s="79" t="b">
        <v>0</v>
      </c>
      <c r="AD1815" s="79">
        <v>0</v>
      </c>
      <c r="AE1815" s="83" t="s">
        <v>9915</v>
      </c>
      <c r="AF1815" s="79" t="b">
        <v>0</v>
      </c>
      <c r="AG1815" s="79" t="s">
        <v>9970</v>
      </c>
      <c r="AH1815" s="79"/>
      <c r="AI1815" s="83" t="s">
        <v>9915</v>
      </c>
      <c r="AJ1815" s="79" t="b">
        <v>0</v>
      </c>
      <c r="AK1815" s="79">
        <v>0</v>
      </c>
      <c r="AL1815" s="83" t="s">
        <v>9915</v>
      </c>
      <c r="AM1815" s="79" t="s">
        <v>9992</v>
      </c>
      <c r="AN1815" s="79" t="b">
        <v>0</v>
      </c>
      <c r="AO1815" s="83" t="s">
        <v>9398</v>
      </c>
      <c r="AP1815" s="79" t="s">
        <v>179</v>
      </c>
      <c r="AQ1815" s="79">
        <v>0</v>
      </c>
      <c r="AR1815" s="79">
        <v>0</v>
      </c>
      <c r="AS1815" s="79"/>
      <c r="AT1815" s="79"/>
      <c r="AU1815" s="79"/>
      <c r="AV1815" s="79"/>
      <c r="AW1815" s="79"/>
      <c r="AX1815" s="79"/>
      <c r="AY1815" s="79"/>
      <c r="AZ1815" s="79"/>
      <c r="BA1815">
        <v>3</v>
      </c>
      <c r="BB1815">
        <v>0</v>
      </c>
      <c r="BC1815" s="79" t="str">
        <f>IF(Edges[[#This Row],[Sentiment]]=0,"NEUTRAL",IF(Edges[[#This Row],[Sentiment]]=1,"POSITIVE",IF(Edges[[#This Row],[Sentiment]]=-1,"NEGATIVE")))</f>
        <v>NEUTRAL</v>
      </c>
      <c r="BD1815" s="79" t="str">
        <f>IF(Edges[[#This Row],[Vertex 1]]=Edges[[#This Row],[Vertex 2]],"HIDE","SHOW")</f>
        <v>HIDE</v>
      </c>
      <c r="BE1815" s="124" t="str">
        <f>REPLACE(INDEX(GroupVertices[Group], MATCH(Edges[[#This Row],[Vertex 1]],GroupVertices[Vertex],0)),1,1,"")</f>
        <v>EUTRAL</v>
      </c>
      <c r="BF1815" s="124" t="str">
        <f>REPLACE(INDEX(GroupVertices[Group], MATCH(Edges[[#This Row],[Vertex 2]],GroupVertices[Vertex],0)),1,1,"")</f>
        <v>EUTRAL</v>
      </c>
    </row>
    <row r="1816" spans="1:58" hidden="1" x14ac:dyDescent="0.25">
      <c r="A1816" s="64" t="s">
        <v>1349</v>
      </c>
      <c r="B1816" s="64" t="s">
        <v>1349</v>
      </c>
      <c r="C1816" s="65"/>
      <c r="D1816" s="66"/>
      <c r="E1816" s="67"/>
      <c r="F1816" s="68"/>
      <c r="G1816" s="65" t="str">
        <f>IF(Edges[[#This Row],[Vertex 1]]=Edges[[#This Row],[Vertex 2]],"HIDE","SHOW")</f>
        <v>HIDE</v>
      </c>
      <c r="H1816" s="69"/>
      <c r="I1816" s="70"/>
      <c r="J1816" s="70"/>
      <c r="K1816" s="34"/>
      <c r="L1816" s="77"/>
      <c r="M1816" s="77"/>
      <c r="N1816" s="72"/>
      <c r="O1816" s="79" t="s">
        <v>179</v>
      </c>
      <c r="P1816" s="81">
        <v>42854.402638888889</v>
      </c>
      <c r="Q1816" s="79" t="s">
        <v>2770</v>
      </c>
      <c r="R1816" s="82" t="s">
        <v>3735</v>
      </c>
      <c r="S1816" s="79" t="s">
        <v>4041</v>
      </c>
      <c r="T1816" s="79"/>
      <c r="U1816" s="82" t="s">
        <v>4669</v>
      </c>
      <c r="V1816" s="82" t="s">
        <v>4669</v>
      </c>
      <c r="W1816" s="81">
        <v>42854.402638888889</v>
      </c>
      <c r="X1816" s="82" t="s">
        <v>7352</v>
      </c>
      <c r="Y1816" s="79"/>
      <c r="Z1816" s="79"/>
      <c r="AA1816" s="83" t="s">
        <v>9399</v>
      </c>
      <c r="AB1816" s="79"/>
      <c r="AC1816" s="79" t="b">
        <v>0</v>
      </c>
      <c r="AD1816" s="79">
        <v>1</v>
      </c>
      <c r="AE1816" s="83" t="s">
        <v>9915</v>
      </c>
      <c r="AF1816" s="79" t="b">
        <v>0</v>
      </c>
      <c r="AG1816" s="79" t="s">
        <v>9970</v>
      </c>
      <c r="AH1816" s="79"/>
      <c r="AI1816" s="83" t="s">
        <v>9915</v>
      </c>
      <c r="AJ1816" s="79" t="b">
        <v>0</v>
      </c>
      <c r="AK1816" s="79">
        <v>1</v>
      </c>
      <c r="AL1816" s="83" t="s">
        <v>9915</v>
      </c>
      <c r="AM1816" s="79" t="s">
        <v>9992</v>
      </c>
      <c r="AN1816" s="79" t="b">
        <v>0</v>
      </c>
      <c r="AO1816" s="83" t="s">
        <v>9399</v>
      </c>
      <c r="AP1816" s="79" t="s">
        <v>179</v>
      </c>
      <c r="AQ1816" s="79">
        <v>0</v>
      </c>
      <c r="AR1816" s="79">
        <v>0</v>
      </c>
      <c r="AS1816" s="79"/>
      <c r="AT1816" s="79"/>
      <c r="AU1816" s="79"/>
      <c r="AV1816" s="79"/>
      <c r="AW1816" s="79"/>
      <c r="AX1816" s="79"/>
      <c r="AY1816" s="79"/>
      <c r="AZ1816" s="79"/>
      <c r="BA1816">
        <v>3</v>
      </c>
      <c r="BB1816">
        <v>0</v>
      </c>
      <c r="BC1816" s="79" t="str">
        <f>IF(Edges[[#This Row],[Sentiment]]=0,"NEUTRAL",IF(Edges[[#This Row],[Sentiment]]=1,"POSITIVE",IF(Edges[[#This Row],[Sentiment]]=-1,"NEGATIVE")))</f>
        <v>NEUTRAL</v>
      </c>
      <c r="BD1816" s="79" t="str">
        <f>IF(Edges[[#This Row],[Vertex 1]]=Edges[[#This Row],[Vertex 2]],"HIDE","SHOW")</f>
        <v>HIDE</v>
      </c>
      <c r="BE1816" s="124" t="str">
        <f>REPLACE(INDEX(GroupVertices[Group], MATCH(Edges[[#This Row],[Vertex 1]],GroupVertices[Vertex],0)),1,1,"")</f>
        <v>EUTRAL</v>
      </c>
      <c r="BF1816" s="124" t="str">
        <f>REPLACE(INDEX(GroupVertices[Group], MATCH(Edges[[#This Row],[Vertex 2]],GroupVertices[Vertex],0)),1,1,"")</f>
        <v>EUTRAL</v>
      </c>
    </row>
    <row r="1817" spans="1:58" hidden="1" x14ac:dyDescent="0.25">
      <c r="A1817" s="64" t="s">
        <v>1349</v>
      </c>
      <c r="B1817" s="64" t="s">
        <v>1349</v>
      </c>
      <c r="C1817" s="65"/>
      <c r="D1817" s="66"/>
      <c r="E1817" s="67"/>
      <c r="F1817" s="68"/>
      <c r="G1817" s="65" t="str">
        <f>IF(Edges[[#This Row],[Vertex 1]]=Edges[[#This Row],[Vertex 2]],"HIDE","SHOW")</f>
        <v>HIDE</v>
      </c>
      <c r="H1817" s="69"/>
      <c r="I1817" s="70"/>
      <c r="J1817" s="70"/>
      <c r="K1817" s="34"/>
      <c r="L1817" s="77"/>
      <c r="M1817" s="77"/>
      <c r="N1817" s="72"/>
      <c r="O1817" s="79" t="s">
        <v>179</v>
      </c>
      <c r="P1817" s="81">
        <v>42855.187511574077</v>
      </c>
      <c r="Q1817" s="79" t="s">
        <v>2771</v>
      </c>
      <c r="R1817" s="82" t="s">
        <v>3809</v>
      </c>
      <c r="S1817" s="79" t="s">
        <v>4041</v>
      </c>
      <c r="T1817" s="79"/>
      <c r="U1817" s="82" t="s">
        <v>4683</v>
      </c>
      <c r="V1817" s="82" t="s">
        <v>4683</v>
      </c>
      <c r="W1817" s="81">
        <v>42855.187511574077</v>
      </c>
      <c r="X1817" s="82" t="s">
        <v>7353</v>
      </c>
      <c r="Y1817" s="79"/>
      <c r="Z1817" s="79"/>
      <c r="AA1817" s="83" t="s">
        <v>9400</v>
      </c>
      <c r="AB1817" s="79"/>
      <c r="AC1817" s="79" t="b">
        <v>0</v>
      </c>
      <c r="AD1817" s="79">
        <v>0</v>
      </c>
      <c r="AE1817" s="83" t="s">
        <v>9915</v>
      </c>
      <c r="AF1817" s="79" t="b">
        <v>0</v>
      </c>
      <c r="AG1817" s="79" t="s">
        <v>9970</v>
      </c>
      <c r="AH1817" s="79"/>
      <c r="AI1817" s="83" t="s">
        <v>9915</v>
      </c>
      <c r="AJ1817" s="79" t="b">
        <v>0</v>
      </c>
      <c r="AK1817" s="79">
        <v>0</v>
      </c>
      <c r="AL1817" s="83" t="s">
        <v>9915</v>
      </c>
      <c r="AM1817" s="79" t="s">
        <v>9992</v>
      </c>
      <c r="AN1817" s="79" t="b">
        <v>0</v>
      </c>
      <c r="AO1817" s="83" t="s">
        <v>9400</v>
      </c>
      <c r="AP1817" s="79" t="s">
        <v>179</v>
      </c>
      <c r="AQ1817" s="79">
        <v>0</v>
      </c>
      <c r="AR1817" s="79">
        <v>0</v>
      </c>
      <c r="AS1817" s="79"/>
      <c r="AT1817" s="79"/>
      <c r="AU1817" s="79"/>
      <c r="AV1817" s="79"/>
      <c r="AW1817" s="79"/>
      <c r="AX1817" s="79"/>
      <c r="AY1817" s="79"/>
      <c r="AZ1817" s="79"/>
      <c r="BA1817">
        <v>3</v>
      </c>
      <c r="BB1817">
        <v>0</v>
      </c>
      <c r="BC1817" s="79" t="str">
        <f>IF(Edges[[#This Row],[Sentiment]]=0,"NEUTRAL",IF(Edges[[#This Row],[Sentiment]]=1,"POSITIVE",IF(Edges[[#This Row],[Sentiment]]=-1,"NEGATIVE")))</f>
        <v>NEUTRAL</v>
      </c>
      <c r="BD1817" s="79" t="str">
        <f>IF(Edges[[#This Row],[Vertex 1]]=Edges[[#This Row],[Vertex 2]],"HIDE","SHOW")</f>
        <v>HIDE</v>
      </c>
      <c r="BE1817" s="124" t="str">
        <f>REPLACE(INDEX(GroupVertices[Group], MATCH(Edges[[#This Row],[Vertex 1]],GroupVertices[Vertex],0)),1,1,"")</f>
        <v>EUTRAL</v>
      </c>
      <c r="BF1817" s="124" t="str">
        <f>REPLACE(INDEX(GroupVertices[Group], MATCH(Edges[[#This Row],[Vertex 2]],GroupVertices[Vertex],0)),1,1,"")</f>
        <v>EUTRAL</v>
      </c>
    </row>
    <row r="1818" spans="1:58" x14ac:dyDescent="0.25">
      <c r="A1818" s="64" t="s">
        <v>1350</v>
      </c>
      <c r="B1818" s="64" t="s">
        <v>1534</v>
      </c>
      <c r="C1818" s="65"/>
      <c r="D1818" s="66"/>
      <c r="E1818" s="67"/>
      <c r="F1818" s="68"/>
      <c r="G1818" s="65" t="str">
        <f>IF(Edges[[#This Row],[Vertex 1]]=Edges[[#This Row],[Vertex 2]],"HIDE","SHOW")</f>
        <v>SHOW</v>
      </c>
      <c r="H1818" s="69"/>
      <c r="I1818" s="70"/>
      <c r="J1818" s="70"/>
      <c r="K1818" s="34" t="s">
        <v>65</v>
      </c>
      <c r="L1818" s="77">
        <v>1818</v>
      </c>
      <c r="M1818" s="77"/>
      <c r="N1818" s="72"/>
      <c r="O1818" s="79" t="s">
        <v>1646</v>
      </c>
      <c r="P1818" s="81">
        <v>42852.755925925929</v>
      </c>
      <c r="Q1818" s="79" t="s">
        <v>1891</v>
      </c>
      <c r="R1818" s="82" t="s">
        <v>3358</v>
      </c>
      <c r="S1818" s="79" t="s">
        <v>4094</v>
      </c>
      <c r="T1818" s="79"/>
      <c r="U1818" s="79"/>
      <c r="V1818" s="82" t="s">
        <v>5622</v>
      </c>
      <c r="W1818" s="81">
        <v>42852.755925925929</v>
      </c>
      <c r="X1818" s="82" t="s">
        <v>7354</v>
      </c>
      <c r="Y1818" s="79"/>
      <c r="Z1818" s="79"/>
      <c r="AA1818" s="83" t="s">
        <v>9401</v>
      </c>
      <c r="AB1818" s="79"/>
      <c r="AC1818" s="79" t="b">
        <v>0</v>
      </c>
      <c r="AD1818" s="79">
        <v>0</v>
      </c>
      <c r="AE1818" s="83" t="s">
        <v>9915</v>
      </c>
      <c r="AF1818" s="79" t="b">
        <v>0</v>
      </c>
      <c r="AG1818" s="79" t="s">
        <v>9964</v>
      </c>
      <c r="AH1818" s="79"/>
      <c r="AI1818" s="83" t="s">
        <v>9915</v>
      </c>
      <c r="AJ1818" s="79" t="b">
        <v>0</v>
      </c>
      <c r="AK1818" s="79">
        <v>13</v>
      </c>
      <c r="AL1818" s="83" t="s">
        <v>9845</v>
      </c>
      <c r="AM1818" s="79" t="s">
        <v>9991</v>
      </c>
      <c r="AN1818" s="79" t="b">
        <v>0</v>
      </c>
      <c r="AO1818" s="83" t="s">
        <v>9845</v>
      </c>
      <c r="AP1818" s="79" t="s">
        <v>179</v>
      </c>
      <c r="AQ1818" s="79">
        <v>0</v>
      </c>
      <c r="AR1818" s="79">
        <v>0</v>
      </c>
      <c r="AS1818" s="79"/>
      <c r="AT1818" s="79"/>
      <c r="AU1818" s="79"/>
      <c r="AV1818" s="79"/>
      <c r="AW1818" s="79"/>
      <c r="AX1818" s="79"/>
      <c r="AY1818" s="79"/>
      <c r="AZ1818" s="79"/>
      <c r="BA1818">
        <v>3</v>
      </c>
      <c r="BB1818">
        <v>0</v>
      </c>
      <c r="BC1818" s="79" t="str">
        <f>IF(Edges[[#This Row],[Sentiment]]=0,"NEUTRAL",IF(Edges[[#This Row],[Sentiment]]=1,"POSITIVE",IF(Edges[[#This Row],[Sentiment]]=-1,"NEGATIVE")))</f>
        <v>NEUTRAL</v>
      </c>
      <c r="BD1818" s="79" t="str">
        <f>IF(Edges[[#This Row],[Vertex 1]]=Edges[[#This Row],[Vertex 2]],"HIDE","SHOW")</f>
        <v>SHOW</v>
      </c>
      <c r="BE1818" s="78" t="str">
        <f>REPLACE(INDEX(GroupVertices[Group], MATCH(Edges[[#This Row],[Vertex 1]],GroupVertices[Vertex],0)),1,1,"")</f>
        <v>EUTRAL</v>
      </c>
      <c r="BF1818" s="78" t="str">
        <f>REPLACE(INDEX(GroupVertices[Group], MATCH(Edges[[#This Row],[Vertex 2]],GroupVertices[Vertex],0)),1,1,"")</f>
        <v>EUTRAL</v>
      </c>
    </row>
    <row r="1819" spans="1:58" x14ac:dyDescent="0.25">
      <c r="A1819" s="64" t="s">
        <v>1350</v>
      </c>
      <c r="B1819" s="64" t="s">
        <v>1534</v>
      </c>
      <c r="C1819" s="65"/>
      <c r="D1819" s="66"/>
      <c r="E1819" s="67"/>
      <c r="F1819" s="68"/>
      <c r="G1819" s="65" t="str">
        <f>IF(Edges[[#This Row],[Vertex 1]]=Edges[[#This Row],[Vertex 2]],"HIDE","SHOW")</f>
        <v>SHOW</v>
      </c>
      <c r="H1819" s="69"/>
      <c r="I1819" s="70"/>
      <c r="J1819" s="70"/>
      <c r="K1819" s="34" t="s">
        <v>65</v>
      </c>
      <c r="L1819" s="77">
        <v>1819</v>
      </c>
      <c r="M1819" s="77"/>
      <c r="N1819" s="72"/>
      <c r="O1819" s="79" t="s">
        <v>1646</v>
      </c>
      <c r="P1819" s="81">
        <v>42854.580023148148</v>
      </c>
      <c r="Q1819" s="79" t="s">
        <v>2689</v>
      </c>
      <c r="R1819" s="82" t="s">
        <v>3762</v>
      </c>
      <c r="S1819" s="79" t="s">
        <v>4094</v>
      </c>
      <c r="T1819" s="79"/>
      <c r="U1819" s="79"/>
      <c r="V1819" s="82" t="s">
        <v>5622</v>
      </c>
      <c r="W1819" s="81">
        <v>42854.580023148148</v>
      </c>
      <c r="X1819" s="82" t="s">
        <v>7355</v>
      </c>
      <c r="Y1819" s="79"/>
      <c r="Z1819" s="79"/>
      <c r="AA1819" s="83" t="s">
        <v>9402</v>
      </c>
      <c r="AB1819" s="79"/>
      <c r="AC1819" s="79" t="b">
        <v>0</v>
      </c>
      <c r="AD1819" s="79">
        <v>0</v>
      </c>
      <c r="AE1819" s="83" t="s">
        <v>9915</v>
      </c>
      <c r="AF1819" s="79" t="b">
        <v>0</v>
      </c>
      <c r="AG1819" s="79" t="s">
        <v>9964</v>
      </c>
      <c r="AH1819" s="79"/>
      <c r="AI1819" s="83" t="s">
        <v>9915</v>
      </c>
      <c r="AJ1819" s="79" t="b">
        <v>0</v>
      </c>
      <c r="AK1819" s="79">
        <v>14</v>
      </c>
      <c r="AL1819" s="83" t="s">
        <v>9846</v>
      </c>
      <c r="AM1819" s="79" t="s">
        <v>9991</v>
      </c>
      <c r="AN1819" s="79" t="b">
        <v>0</v>
      </c>
      <c r="AO1819" s="83" t="s">
        <v>9846</v>
      </c>
      <c r="AP1819" s="79" t="s">
        <v>179</v>
      </c>
      <c r="AQ1819" s="79">
        <v>0</v>
      </c>
      <c r="AR1819" s="79">
        <v>0</v>
      </c>
      <c r="AS1819" s="79"/>
      <c r="AT1819" s="79"/>
      <c r="AU1819" s="79"/>
      <c r="AV1819" s="79"/>
      <c r="AW1819" s="79"/>
      <c r="AX1819" s="79"/>
      <c r="AY1819" s="79"/>
      <c r="AZ1819" s="79"/>
      <c r="BA1819">
        <v>3</v>
      </c>
      <c r="BB1819">
        <v>0</v>
      </c>
      <c r="BC1819" s="79" t="str">
        <f>IF(Edges[[#This Row],[Sentiment]]=0,"NEUTRAL",IF(Edges[[#This Row],[Sentiment]]=1,"POSITIVE",IF(Edges[[#This Row],[Sentiment]]=-1,"NEGATIVE")))</f>
        <v>NEUTRAL</v>
      </c>
      <c r="BD1819" s="79" t="str">
        <f>IF(Edges[[#This Row],[Vertex 1]]=Edges[[#This Row],[Vertex 2]],"HIDE","SHOW")</f>
        <v>SHOW</v>
      </c>
      <c r="BE1819" s="78" t="str">
        <f>REPLACE(INDEX(GroupVertices[Group], MATCH(Edges[[#This Row],[Vertex 1]],GroupVertices[Vertex],0)),1,1,"")</f>
        <v>EUTRAL</v>
      </c>
      <c r="BF1819" s="78" t="str">
        <f>REPLACE(INDEX(GroupVertices[Group], MATCH(Edges[[#This Row],[Vertex 2]],GroupVertices[Vertex],0)),1,1,"")</f>
        <v>EUTRAL</v>
      </c>
    </row>
    <row r="1820" spans="1:58" x14ac:dyDescent="0.25">
      <c r="A1820" s="64" t="s">
        <v>1350</v>
      </c>
      <c r="B1820" s="64" t="s">
        <v>1534</v>
      </c>
      <c r="C1820" s="65"/>
      <c r="D1820" s="66"/>
      <c r="E1820" s="67"/>
      <c r="F1820" s="68"/>
      <c r="G1820" s="65" t="str">
        <f>IF(Edges[[#This Row],[Vertex 1]]=Edges[[#This Row],[Vertex 2]],"HIDE","SHOW")</f>
        <v>SHOW</v>
      </c>
      <c r="H1820" s="69"/>
      <c r="I1820" s="70"/>
      <c r="J1820" s="70"/>
      <c r="K1820" s="34" t="s">
        <v>65</v>
      </c>
      <c r="L1820" s="77">
        <v>1820</v>
      </c>
      <c r="M1820" s="77"/>
      <c r="N1820" s="72"/>
      <c r="O1820" s="79" t="s">
        <v>1646</v>
      </c>
      <c r="P1820" s="81">
        <v>42855.193171296298</v>
      </c>
      <c r="Q1820" s="79" t="s">
        <v>2690</v>
      </c>
      <c r="R1820" s="82" t="s">
        <v>3763</v>
      </c>
      <c r="S1820" s="79" t="s">
        <v>4094</v>
      </c>
      <c r="T1820" s="79"/>
      <c r="U1820" s="79"/>
      <c r="V1820" s="82" t="s">
        <v>5622</v>
      </c>
      <c r="W1820" s="81">
        <v>42855.193171296298</v>
      </c>
      <c r="X1820" s="82" t="s">
        <v>7356</v>
      </c>
      <c r="Y1820" s="79"/>
      <c r="Z1820" s="79"/>
      <c r="AA1820" s="83" t="s">
        <v>9403</v>
      </c>
      <c r="AB1820" s="79"/>
      <c r="AC1820" s="79" t="b">
        <v>0</v>
      </c>
      <c r="AD1820" s="79">
        <v>0</v>
      </c>
      <c r="AE1820" s="83" t="s">
        <v>9915</v>
      </c>
      <c r="AF1820" s="79" t="b">
        <v>0</v>
      </c>
      <c r="AG1820" s="79" t="s">
        <v>9964</v>
      </c>
      <c r="AH1820" s="79"/>
      <c r="AI1820" s="83" t="s">
        <v>9915</v>
      </c>
      <c r="AJ1820" s="79" t="b">
        <v>0</v>
      </c>
      <c r="AK1820" s="79">
        <v>14</v>
      </c>
      <c r="AL1820" s="83" t="s">
        <v>9847</v>
      </c>
      <c r="AM1820" s="79" t="s">
        <v>9991</v>
      </c>
      <c r="AN1820" s="79" t="b">
        <v>0</v>
      </c>
      <c r="AO1820" s="83" t="s">
        <v>9847</v>
      </c>
      <c r="AP1820" s="79" t="s">
        <v>179</v>
      </c>
      <c r="AQ1820" s="79">
        <v>0</v>
      </c>
      <c r="AR1820" s="79">
        <v>0</v>
      </c>
      <c r="AS1820" s="79"/>
      <c r="AT1820" s="79"/>
      <c r="AU1820" s="79"/>
      <c r="AV1820" s="79"/>
      <c r="AW1820" s="79"/>
      <c r="AX1820" s="79"/>
      <c r="AY1820" s="79"/>
      <c r="AZ1820" s="79"/>
      <c r="BA1820">
        <v>3</v>
      </c>
      <c r="BB1820">
        <v>0</v>
      </c>
      <c r="BC1820" s="79" t="str">
        <f>IF(Edges[[#This Row],[Sentiment]]=0,"NEUTRAL",IF(Edges[[#This Row],[Sentiment]]=1,"POSITIVE",IF(Edges[[#This Row],[Sentiment]]=-1,"NEGATIVE")))</f>
        <v>NEUTRAL</v>
      </c>
      <c r="BD1820" s="79" t="str">
        <f>IF(Edges[[#This Row],[Vertex 1]]=Edges[[#This Row],[Vertex 2]],"HIDE","SHOW")</f>
        <v>SHOW</v>
      </c>
      <c r="BE1820" s="78" t="str">
        <f>REPLACE(INDEX(GroupVertices[Group], MATCH(Edges[[#This Row],[Vertex 1]],GroupVertices[Vertex],0)),1,1,"")</f>
        <v>EUTRAL</v>
      </c>
      <c r="BF1820" s="78" t="str">
        <f>REPLACE(INDEX(GroupVertices[Group], MATCH(Edges[[#This Row],[Vertex 2]],GroupVertices[Vertex],0)),1,1,"")</f>
        <v>EUTRAL</v>
      </c>
    </row>
    <row r="1821" spans="1:58" x14ac:dyDescent="0.25">
      <c r="A1821" s="64" t="s">
        <v>1351</v>
      </c>
      <c r="B1821" s="64" t="s">
        <v>1529</v>
      </c>
      <c r="C1821" s="65"/>
      <c r="D1821" s="66"/>
      <c r="E1821" s="67"/>
      <c r="F1821" s="68"/>
      <c r="G1821" s="65" t="str">
        <f>IF(Edges[[#This Row],[Vertex 1]]=Edges[[#This Row],[Vertex 2]],"HIDE","SHOW")</f>
        <v>SHOW</v>
      </c>
      <c r="H1821" s="69"/>
      <c r="I1821" s="70"/>
      <c r="J1821" s="70"/>
      <c r="K1821" s="34" t="s">
        <v>65</v>
      </c>
      <c r="L1821" s="77">
        <v>1821</v>
      </c>
      <c r="M1821" s="77"/>
      <c r="N1821" s="72"/>
      <c r="O1821" s="79" t="s">
        <v>1646</v>
      </c>
      <c r="P1821" s="81">
        <v>42855.195752314816</v>
      </c>
      <c r="Q1821" s="79" t="s">
        <v>2772</v>
      </c>
      <c r="R1821" s="82" t="s">
        <v>3810</v>
      </c>
      <c r="S1821" s="79" t="s">
        <v>4041</v>
      </c>
      <c r="T1821" s="79"/>
      <c r="U1821" s="79"/>
      <c r="V1821" s="82" t="s">
        <v>5623</v>
      </c>
      <c r="W1821" s="81">
        <v>42855.195752314816</v>
      </c>
      <c r="X1821" s="82" t="s">
        <v>7357</v>
      </c>
      <c r="Y1821" s="79"/>
      <c r="Z1821" s="79"/>
      <c r="AA1821" s="83" t="s">
        <v>9404</v>
      </c>
      <c r="AB1821" s="79"/>
      <c r="AC1821" s="79" t="b">
        <v>0</v>
      </c>
      <c r="AD1821" s="79">
        <v>0</v>
      </c>
      <c r="AE1821" s="83" t="s">
        <v>9915</v>
      </c>
      <c r="AF1821" s="79" t="b">
        <v>0</v>
      </c>
      <c r="AG1821" s="79" t="s">
        <v>9965</v>
      </c>
      <c r="AH1821" s="79"/>
      <c r="AI1821" s="83" t="s">
        <v>9915</v>
      </c>
      <c r="AJ1821" s="79" t="b">
        <v>0</v>
      </c>
      <c r="AK1821" s="79">
        <v>19</v>
      </c>
      <c r="AL1821" s="83" t="s">
        <v>9835</v>
      </c>
      <c r="AM1821" s="79" t="s">
        <v>9991</v>
      </c>
      <c r="AN1821" s="79" t="b">
        <v>0</v>
      </c>
      <c r="AO1821" s="83" t="s">
        <v>9835</v>
      </c>
      <c r="AP1821" s="79" t="s">
        <v>179</v>
      </c>
      <c r="AQ1821" s="79">
        <v>0</v>
      </c>
      <c r="AR1821" s="79">
        <v>0</v>
      </c>
      <c r="AS1821" s="79"/>
      <c r="AT1821" s="79"/>
      <c r="AU1821" s="79"/>
      <c r="AV1821" s="79"/>
      <c r="AW1821" s="79"/>
      <c r="AX1821" s="79"/>
      <c r="AY1821" s="79"/>
      <c r="AZ1821" s="79"/>
      <c r="BA1821">
        <v>1</v>
      </c>
      <c r="BB1821">
        <v>0</v>
      </c>
      <c r="BC1821" s="79" t="str">
        <f>IF(Edges[[#This Row],[Sentiment]]=0,"NEUTRAL",IF(Edges[[#This Row],[Sentiment]]=1,"POSITIVE",IF(Edges[[#This Row],[Sentiment]]=-1,"NEGATIVE")))</f>
        <v>NEUTRAL</v>
      </c>
      <c r="BD1821" s="79" t="str">
        <f>IF(Edges[[#This Row],[Vertex 1]]=Edges[[#This Row],[Vertex 2]],"HIDE","SHOW")</f>
        <v>SHOW</v>
      </c>
      <c r="BE1821" s="78" t="str">
        <f>REPLACE(INDEX(GroupVertices[Group], MATCH(Edges[[#This Row],[Vertex 1]],GroupVertices[Vertex],0)),1,1,"")</f>
        <v>EUTRAL</v>
      </c>
      <c r="BF1821" s="78" t="str">
        <f>REPLACE(INDEX(GroupVertices[Group], MATCH(Edges[[#This Row],[Vertex 2]],GroupVertices[Vertex],0)),1,1,"")</f>
        <v>EUTRAL</v>
      </c>
    </row>
    <row r="1822" spans="1:58" hidden="1" x14ac:dyDescent="0.25">
      <c r="A1822" s="64" t="s">
        <v>1352</v>
      </c>
      <c r="B1822" s="64" t="s">
        <v>1352</v>
      </c>
      <c r="C1822" s="65"/>
      <c r="D1822" s="66"/>
      <c r="E1822" s="67"/>
      <c r="F1822" s="68"/>
      <c r="G1822" s="65" t="str">
        <f>IF(Edges[[#This Row],[Vertex 1]]=Edges[[#This Row],[Vertex 2]],"HIDE","SHOW")</f>
        <v>HIDE</v>
      </c>
      <c r="H1822" s="69"/>
      <c r="I1822" s="70"/>
      <c r="J1822" s="70"/>
      <c r="K1822" s="34"/>
      <c r="L1822" s="77"/>
      <c r="M1822" s="77"/>
      <c r="N1822" s="72"/>
      <c r="O1822" s="79" t="s">
        <v>179</v>
      </c>
      <c r="P1822" s="81">
        <v>42852.123043981483</v>
      </c>
      <c r="Q1822" s="79" t="s">
        <v>2773</v>
      </c>
      <c r="R1822" s="79" t="s">
        <v>3811</v>
      </c>
      <c r="S1822" s="79" t="s">
        <v>4231</v>
      </c>
      <c r="T1822" s="79"/>
      <c r="U1822" s="79"/>
      <c r="V1822" s="82" t="s">
        <v>5624</v>
      </c>
      <c r="W1822" s="81">
        <v>42852.123043981483</v>
      </c>
      <c r="X1822" s="82" t="s">
        <v>7358</v>
      </c>
      <c r="Y1822" s="79"/>
      <c r="Z1822" s="79"/>
      <c r="AA1822" s="83" t="s">
        <v>9405</v>
      </c>
      <c r="AB1822" s="79"/>
      <c r="AC1822" s="79" t="b">
        <v>0</v>
      </c>
      <c r="AD1822" s="79">
        <v>1</v>
      </c>
      <c r="AE1822" s="83" t="s">
        <v>9915</v>
      </c>
      <c r="AF1822" s="79" t="b">
        <v>0</v>
      </c>
      <c r="AG1822" s="79" t="s">
        <v>9963</v>
      </c>
      <c r="AH1822" s="79"/>
      <c r="AI1822" s="83" t="s">
        <v>9915</v>
      </c>
      <c r="AJ1822" s="79" t="b">
        <v>0</v>
      </c>
      <c r="AK1822" s="79">
        <v>0</v>
      </c>
      <c r="AL1822" s="83" t="s">
        <v>9915</v>
      </c>
      <c r="AM1822" s="79" t="s">
        <v>4133</v>
      </c>
      <c r="AN1822" s="79" t="b">
        <v>1</v>
      </c>
      <c r="AO1822" s="83" t="s">
        <v>9405</v>
      </c>
      <c r="AP1822" s="79" t="s">
        <v>179</v>
      </c>
      <c r="AQ1822" s="79">
        <v>0</v>
      </c>
      <c r="AR1822" s="79">
        <v>0</v>
      </c>
      <c r="AS1822" s="79"/>
      <c r="AT1822" s="79"/>
      <c r="AU1822" s="79"/>
      <c r="AV1822" s="79"/>
      <c r="AW1822" s="79"/>
      <c r="AX1822" s="79"/>
      <c r="AY1822" s="79"/>
      <c r="AZ1822" s="79"/>
      <c r="BA1822">
        <v>4</v>
      </c>
      <c r="BB1822">
        <v>0</v>
      </c>
      <c r="BC1822" s="79" t="str">
        <f>IF(Edges[[#This Row],[Sentiment]]=0,"NEUTRAL",IF(Edges[[#This Row],[Sentiment]]=1,"POSITIVE",IF(Edges[[#This Row],[Sentiment]]=-1,"NEGATIVE")))</f>
        <v>NEUTRAL</v>
      </c>
      <c r="BD1822" s="79" t="str">
        <f>IF(Edges[[#This Row],[Vertex 1]]=Edges[[#This Row],[Vertex 2]],"HIDE","SHOW")</f>
        <v>HIDE</v>
      </c>
      <c r="BE1822" s="124" t="e">
        <f>REPLACE(INDEX(GroupVertices[Group], MATCH(Edges[[#This Row],[Vertex 1]],GroupVertices[Vertex],0)),1,1,"")</f>
        <v>#N/A</v>
      </c>
      <c r="BF1822" s="124" t="e">
        <f>REPLACE(INDEX(GroupVertices[Group], MATCH(Edges[[#This Row],[Vertex 2]],GroupVertices[Vertex],0)),1,1,"")</f>
        <v>#N/A</v>
      </c>
    </row>
    <row r="1823" spans="1:58" hidden="1" x14ac:dyDescent="0.25">
      <c r="A1823" s="64" t="s">
        <v>1352</v>
      </c>
      <c r="B1823" s="64" t="s">
        <v>1352</v>
      </c>
      <c r="C1823" s="65"/>
      <c r="D1823" s="66"/>
      <c r="E1823" s="67"/>
      <c r="F1823" s="68"/>
      <c r="G1823" s="65" t="str">
        <f>IF(Edges[[#This Row],[Vertex 1]]=Edges[[#This Row],[Vertex 2]],"HIDE","SHOW")</f>
        <v>HIDE</v>
      </c>
      <c r="H1823" s="69"/>
      <c r="I1823" s="70"/>
      <c r="J1823" s="70"/>
      <c r="K1823" s="34"/>
      <c r="L1823" s="77"/>
      <c r="M1823" s="77"/>
      <c r="N1823" s="72"/>
      <c r="O1823" s="79" t="s">
        <v>179</v>
      </c>
      <c r="P1823" s="81">
        <v>42852.438310185185</v>
      </c>
      <c r="Q1823" s="79" t="s">
        <v>2774</v>
      </c>
      <c r="R1823" s="82" t="s">
        <v>3812</v>
      </c>
      <c r="S1823" s="79" t="s">
        <v>4015</v>
      </c>
      <c r="T1823" s="79" t="s">
        <v>4434</v>
      </c>
      <c r="U1823" s="82" t="s">
        <v>4684</v>
      </c>
      <c r="V1823" s="82" t="s">
        <v>4684</v>
      </c>
      <c r="W1823" s="81">
        <v>42852.438310185185</v>
      </c>
      <c r="X1823" s="82" t="s">
        <v>7359</v>
      </c>
      <c r="Y1823" s="79"/>
      <c r="Z1823" s="79"/>
      <c r="AA1823" s="83" t="s">
        <v>9406</v>
      </c>
      <c r="AB1823" s="79"/>
      <c r="AC1823" s="79" t="b">
        <v>0</v>
      </c>
      <c r="AD1823" s="79">
        <v>0</v>
      </c>
      <c r="AE1823" s="83" t="s">
        <v>9915</v>
      </c>
      <c r="AF1823" s="79" t="b">
        <v>0</v>
      </c>
      <c r="AG1823" s="79" t="s">
        <v>9963</v>
      </c>
      <c r="AH1823" s="79"/>
      <c r="AI1823" s="83" t="s">
        <v>9915</v>
      </c>
      <c r="AJ1823" s="79" t="b">
        <v>0</v>
      </c>
      <c r="AK1823" s="79">
        <v>0</v>
      </c>
      <c r="AL1823" s="83" t="s">
        <v>9915</v>
      </c>
      <c r="AM1823" s="79" t="s">
        <v>4133</v>
      </c>
      <c r="AN1823" s="79" t="b">
        <v>0</v>
      </c>
      <c r="AO1823" s="83" t="s">
        <v>9406</v>
      </c>
      <c r="AP1823" s="79" t="s">
        <v>179</v>
      </c>
      <c r="AQ1823" s="79">
        <v>0</v>
      </c>
      <c r="AR1823" s="79">
        <v>0</v>
      </c>
      <c r="AS1823" s="79"/>
      <c r="AT1823" s="79"/>
      <c r="AU1823" s="79"/>
      <c r="AV1823" s="79"/>
      <c r="AW1823" s="79"/>
      <c r="AX1823" s="79"/>
      <c r="AY1823" s="79"/>
      <c r="AZ1823" s="79"/>
      <c r="BA1823">
        <v>4</v>
      </c>
      <c r="BB1823">
        <v>0</v>
      </c>
      <c r="BC1823" s="79" t="str">
        <f>IF(Edges[[#This Row],[Sentiment]]=0,"NEUTRAL",IF(Edges[[#This Row],[Sentiment]]=1,"POSITIVE",IF(Edges[[#This Row],[Sentiment]]=-1,"NEGATIVE")))</f>
        <v>NEUTRAL</v>
      </c>
      <c r="BD1823" s="79" t="str">
        <f>IF(Edges[[#This Row],[Vertex 1]]=Edges[[#This Row],[Vertex 2]],"HIDE","SHOW")</f>
        <v>HIDE</v>
      </c>
      <c r="BE1823" s="124" t="e">
        <f>REPLACE(INDEX(GroupVertices[Group], MATCH(Edges[[#This Row],[Vertex 1]],GroupVertices[Vertex],0)),1,1,"")</f>
        <v>#N/A</v>
      </c>
      <c r="BF1823" s="124" t="e">
        <f>REPLACE(INDEX(GroupVertices[Group], MATCH(Edges[[#This Row],[Vertex 2]],GroupVertices[Vertex],0)),1,1,"")</f>
        <v>#N/A</v>
      </c>
    </row>
    <row r="1824" spans="1:58" hidden="1" x14ac:dyDescent="0.25">
      <c r="A1824" s="64" t="s">
        <v>1352</v>
      </c>
      <c r="B1824" s="64" t="s">
        <v>1352</v>
      </c>
      <c r="C1824" s="65"/>
      <c r="D1824" s="66"/>
      <c r="E1824" s="67"/>
      <c r="F1824" s="68"/>
      <c r="G1824" s="65" t="str">
        <f>IF(Edges[[#This Row],[Vertex 1]]=Edges[[#This Row],[Vertex 2]],"HIDE","SHOW")</f>
        <v>HIDE</v>
      </c>
      <c r="H1824" s="69"/>
      <c r="I1824" s="70"/>
      <c r="J1824" s="70"/>
      <c r="K1824" s="34"/>
      <c r="L1824" s="77"/>
      <c r="M1824" s="77"/>
      <c r="N1824" s="72"/>
      <c r="O1824" s="79" t="s">
        <v>179</v>
      </c>
      <c r="P1824" s="81">
        <v>42854.252881944441</v>
      </c>
      <c r="Q1824" s="79" t="s">
        <v>2775</v>
      </c>
      <c r="R1824" s="82" t="s">
        <v>3813</v>
      </c>
      <c r="S1824" s="79" t="s">
        <v>4051</v>
      </c>
      <c r="T1824" s="79"/>
      <c r="U1824" s="79"/>
      <c r="V1824" s="82" t="s">
        <v>5624</v>
      </c>
      <c r="W1824" s="81">
        <v>42854.252881944441</v>
      </c>
      <c r="X1824" s="82" t="s">
        <v>7360</v>
      </c>
      <c r="Y1824" s="79"/>
      <c r="Z1824" s="79"/>
      <c r="AA1824" s="83" t="s">
        <v>9407</v>
      </c>
      <c r="AB1824" s="79"/>
      <c r="AC1824" s="79" t="b">
        <v>0</v>
      </c>
      <c r="AD1824" s="79">
        <v>0</v>
      </c>
      <c r="AE1824" s="83" t="s">
        <v>9915</v>
      </c>
      <c r="AF1824" s="79" t="b">
        <v>0</v>
      </c>
      <c r="AG1824" s="79" t="s">
        <v>9963</v>
      </c>
      <c r="AH1824" s="79"/>
      <c r="AI1824" s="83" t="s">
        <v>9915</v>
      </c>
      <c r="AJ1824" s="79" t="b">
        <v>0</v>
      </c>
      <c r="AK1824" s="79">
        <v>0</v>
      </c>
      <c r="AL1824" s="83" t="s">
        <v>9915</v>
      </c>
      <c r="AM1824" s="79" t="s">
        <v>4133</v>
      </c>
      <c r="AN1824" s="79" t="b">
        <v>1</v>
      </c>
      <c r="AO1824" s="83" t="s">
        <v>9407</v>
      </c>
      <c r="AP1824" s="79" t="s">
        <v>179</v>
      </c>
      <c r="AQ1824" s="79">
        <v>0</v>
      </c>
      <c r="AR1824" s="79">
        <v>0</v>
      </c>
      <c r="AS1824" s="79"/>
      <c r="AT1824" s="79"/>
      <c r="AU1824" s="79"/>
      <c r="AV1824" s="79"/>
      <c r="AW1824" s="79"/>
      <c r="AX1824" s="79"/>
      <c r="AY1824" s="79"/>
      <c r="AZ1824" s="79"/>
      <c r="BA1824">
        <v>4</v>
      </c>
      <c r="BB1824">
        <v>0</v>
      </c>
      <c r="BC1824" s="79" t="str">
        <f>IF(Edges[[#This Row],[Sentiment]]=0,"NEUTRAL",IF(Edges[[#This Row],[Sentiment]]=1,"POSITIVE",IF(Edges[[#This Row],[Sentiment]]=-1,"NEGATIVE")))</f>
        <v>NEUTRAL</v>
      </c>
      <c r="BD1824" s="79" t="str">
        <f>IF(Edges[[#This Row],[Vertex 1]]=Edges[[#This Row],[Vertex 2]],"HIDE","SHOW")</f>
        <v>HIDE</v>
      </c>
      <c r="BE1824" s="124" t="e">
        <f>REPLACE(INDEX(GroupVertices[Group], MATCH(Edges[[#This Row],[Vertex 1]],GroupVertices[Vertex],0)),1,1,"")</f>
        <v>#N/A</v>
      </c>
      <c r="BF1824" s="124" t="e">
        <f>REPLACE(INDEX(GroupVertices[Group], MATCH(Edges[[#This Row],[Vertex 2]],GroupVertices[Vertex],0)),1,1,"")</f>
        <v>#N/A</v>
      </c>
    </row>
    <row r="1825" spans="1:58" hidden="1" x14ac:dyDescent="0.25">
      <c r="A1825" s="64" t="s">
        <v>1352</v>
      </c>
      <c r="B1825" s="64" t="s">
        <v>1352</v>
      </c>
      <c r="C1825" s="65"/>
      <c r="D1825" s="66"/>
      <c r="E1825" s="67"/>
      <c r="F1825" s="68"/>
      <c r="G1825" s="65" t="str">
        <f>IF(Edges[[#This Row],[Vertex 1]]=Edges[[#This Row],[Vertex 2]],"HIDE","SHOW")</f>
        <v>HIDE</v>
      </c>
      <c r="H1825" s="69"/>
      <c r="I1825" s="70"/>
      <c r="J1825" s="70"/>
      <c r="K1825" s="34"/>
      <c r="L1825" s="77"/>
      <c r="M1825" s="77"/>
      <c r="N1825" s="72"/>
      <c r="O1825" s="79" t="s">
        <v>179</v>
      </c>
      <c r="P1825" s="81">
        <v>42855.196597222224</v>
      </c>
      <c r="Q1825" s="79" t="s">
        <v>2776</v>
      </c>
      <c r="R1825" s="82" t="s">
        <v>3814</v>
      </c>
      <c r="S1825" s="79" t="s">
        <v>4015</v>
      </c>
      <c r="T1825" s="79" t="s">
        <v>4434</v>
      </c>
      <c r="U1825" s="82" t="s">
        <v>4685</v>
      </c>
      <c r="V1825" s="82" t="s">
        <v>4685</v>
      </c>
      <c r="W1825" s="81">
        <v>42855.196597222224</v>
      </c>
      <c r="X1825" s="82" t="s">
        <v>7361</v>
      </c>
      <c r="Y1825" s="79"/>
      <c r="Z1825" s="79"/>
      <c r="AA1825" s="83" t="s">
        <v>9408</v>
      </c>
      <c r="AB1825" s="79"/>
      <c r="AC1825" s="79" t="b">
        <v>0</v>
      </c>
      <c r="AD1825" s="79">
        <v>0</v>
      </c>
      <c r="AE1825" s="83" t="s">
        <v>9915</v>
      </c>
      <c r="AF1825" s="79" t="b">
        <v>0</v>
      </c>
      <c r="AG1825" s="79" t="s">
        <v>9963</v>
      </c>
      <c r="AH1825" s="79"/>
      <c r="AI1825" s="83" t="s">
        <v>9915</v>
      </c>
      <c r="AJ1825" s="79" t="b">
        <v>0</v>
      </c>
      <c r="AK1825" s="79">
        <v>0</v>
      </c>
      <c r="AL1825" s="83" t="s">
        <v>9915</v>
      </c>
      <c r="AM1825" s="79" t="s">
        <v>4133</v>
      </c>
      <c r="AN1825" s="79" t="b">
        <v>0</v>
      </c>
      <c r="AO1825" s="83" t="s">
        <v>9408</v>
      </c>
      <c r="AP1825" s="79" t="s">
        <v>179</v>
      </c>
      <c r="AQ1825" s="79">
        <v>0</v>
      </c>
      <c r="AR1825" s="79">
        <v>0</v>
      </c>
      <c r="AS1825" s="79"/>
      <c r="AT1825" s="79"/>
      <c r="AU1825" s="79"/>
      <c r="AV1825" s="79"/>
      <c r="AW1825" s="79"/>
      <c r="AX1825" s="79"/>
      <c r="AY1825" s="79"/>
      <c r="AZ1825" s="79"/>
      <c r="BA1825">
        <v>4</v>
      </c>
      <c r="BB1825">
        <v>0</v>
      </c>
      <c r="BC1825" s="79" t="str">
        <f>IF(Edges[[#This Row],[Sentiment]]=0,"NEUTRAL",IF(Edges[[#This Row],[Sentiment]]=1,"POSITIVE",IF(Edges[[#This Row],[Sentiment]]=-1,"NEGATIVE")))</f>
        <v>NEUTRAL</v>
      </c>
      <c r="BD1825" s="79" t="str">
        <f>IF(Edges[[#This Row],[Vertex 1]]=Edges[[#This Row],[Vertex 2]],"HIDE","SHOW")</f>
        <v>HIDE</v>
      </c>
      <c r="BE1825" s="124" t="e">
        <f>REPLACE(INDEX(GroupVertices[Group], MATCH(Edges[[#This Row],[Vertex 1]],GroupVertices[Vertex],0)),1,1,"")</f>
        <v>#N/A</v>
      </c>
      <c r="BF1825" s="124" t="e">
        <f>REPLACE(INDEX(GroupVertices[Group], MATCH(Edges[[#This Row],[Vertex 2]],GroupVertices[Vertex],0)),1,1,"")</f>
        <v>#N/A</v>
      </c>
    </row>
    <row r="1826" spans="1:58" x14ac:dyDescent="0.25">
      <c r="A1826" s="64" t="s">
        <v>1353</v>
      </c>
      <c r="B1826" s="64" t="s">
        <v>1529</v>
      </c>
      <c r="C1826" s="65"/>
      <c r="D1826" s="66"/>
      <c r="E1826" s="67"/>
      <c r="F1826" s="68"/>
      <c r="G1826" s="65" t="str">
        <f>IF(Edges[[#This Row],[Vertex 1]]=Edges[[#This Row],[Vertex 2]],"HIDE","SHOW")</f>
        <v>SHOW</v>
      </c>
      <c r="H1826" s="69"/>
      <c r="I1826" s="70"/>
      <c r="J1826" s="70"/>
      <c r="K1826" s="34" t="s">
        <v>65</v>
      </c>
      <c r="L1826" s="77">
        <v>1826</v>
      </c>
      <c r="M1826" s="77"/>
      <c r="N1826" s="72"/>
      <c r="O1826" s="79" t="s">
        <v>1646</v>
      </c>
      <c r="P1826" s="81">
        <v>42855.197256944448</v>
      </c>
      <c r="Q1826" s="79" t="s">
        <v>2772</v>
      </c>
      <c r="R1826" s="82" t="s">
        <v>3810</v>
      </c>
      <c r="S1826" s="79" t="s">
        <v>4041</v>
      </c>
      <c r="T1826" s="79"/>
      <c r="U1826" s="79"/>
      <c r="V1826" s="82" t="s">
        <v>5625</v>
      </c>
      <c r="W1826" s="81">
        <v>42855.197256944448</v>
      </c>
      <c r="X1826" s="82" t="s">
        <v>7362</v>
      </c>
      <c r="Y1826" s="79"/>
      <c r="Z1826" s="79"/>
      <c r="AA1826" s="83" t="s">
        <v>9409</v>
      </c>
      <c r="AB1826" s="79"/>
      <c r="AC1826" s="79" t="b">
        <v>0</v>
      </c>
      <c r="AD1826" s="79">
        <v>0</v>
      </c>
      <c r="AE1826" s="83" t="s">
        <v>9915</v>
      </c>
      <c r="AF1826" s="79" t="b">
        <v>0</v>
      </c>
      <c r="AG1826" s="79" t="s">
        <v>9965</v>
      </c>
      <c r="AH1826" s="79"/>
      <c r="AI1826" s="83" t="s">
        <v>9915</v>
      </c>
      <c r="AJ1826" s="79" t="b">
        <v>0</v>
      </c>
      <c r="AK1826" s="79">
        <v>19</v>
      </c>
      <c r="AL1826" s="83" t="s">
        <v>9835</v>
      </c>
      <c r="AM1826" s="79" t="s">
        <v>9991</v>
      </c>
      <c r="AN1826" s="79" t="b">
        <v>0</v>
      </c>
      <c r="AO1826" s="83" t="s">
        <v>9835</v>
      </c>
      <c r="AP1826" s="79" t="s">
        <v>179</v>
      </c>
      <c r="AQ1826" s="79">
        <v>0</v>
      </c>
      <c r="AR1826" s="79">
        <v>0</v>
      </c>
      <c r="AS1826" s="79"/>
      <c r="AT1826" s="79"/>
      <c r="AU1826" s="79"/>
      <c r="AV1826" s="79"/>
      <c r="AW1826" s="79"/>
      <c r="AX1826" s="79"/>
      <c r="AY1826" s="79"/>
      <c r="AZ1826" s="79"/>
      <c r="BA1826">
        <v>1</v>
      </c>
      <c r="BB1826">
        <v>0</v>
      </c>
      <c r="BC1826" s="79" t="str">
        <f>IF(Edges[[#This Row],[Sentiment]]=0,"NEUTRAL",IF(Edges[[#This Row],[Sentiment]]=1,"POSITIVE",IF(Edges[[#This Row],[Sentiment]]=-1,"NEGATIVE")))</f>
        <v>NEUTRAL</v>
      </c>
      <c r="BD1826" s="79" t="str">
        <f>IF(Edges[[#This Row],[Vertex 1]]=Edges[[#This Row],[Vertex 2]],"HIDE","SHOW")</f>
        <v>SHOW</v>
      </c>
      <c r="BE1826" s="78" t="str">
        <f>REPLACE(INDEX(GroupVertices[Group], MATCH(Edges[[#This Row],[Vertex 1]],GroupVertices[Vertex],0)),1,1,"")</f>
        <v>EUTRAL</v>
      </c>
      <c r="BF1826" s="78" t="str">
        <f>REPLACE(INDEX(GroupVertices[Group], MATCH(Edges[[#This Row],[Vertex 2]],GroupVertices[Vertex],0)),1,1,"")</f>
        <v>EUTRAL</v>
      </c>
    </row>
    <row r="1827" spans="1:58" x14ac:dyDescent="0.25">
      <c r="A1827" s="64" t="s">
        <v>1354</v>
      </c>
      <c r="B1827" s="64" t="s">
        <v>1529</v>
      </c>
      <c r="C1827" s="65"/>
      <c r="D1827" s="66"/>
      <c r="E1827" s="67"/>
      <c r="F1827" s="68"/>
      <c r="G1827" s="65" t="str">
        <f>IF(Edges[[#This Row],[Vertex 1]]=Edges[[#This Row],[Vertex 2]],"HIDE","SHOW")</f>
        <v>SHOW</v>
      </c>
      <c r="H1827" s="69"/>
      <c r="I1827" s="70"/>
      <c r="J1827" s="70"/>
      <c r="K1827" s="34" t="s">
        <v>65</v>
      </c>
      <c r="L1827" s="77">
        <v>1827</v>
      </c>
      <c r="M1827" s="77"/>
      <c r="N1827" s="72"/>
      <c r="O1827" s="79" t="s">
        <v>1646</v>
      </c>
      <c r="P1827" s="81">
        <v>42855.197731481479</v>
      </c>
      <c r="Q1827" s="79" t="s">
        <v>2772</v>
      </c>
      <c r="R1827" s="82" t="s">
        <v>3810</v>
      </c>
      <c r="S1827" s="79" t="s">
        <v>4041</v>
      </c>
      <c r="T1827" s="79"/>
      <c r="U1827" s="79"/>
      <c r="V1827" s="82" t="s">
        <v>5626</v>
      </c>
      <c r="W1827" s="81">
        <v>42855.197731481479</v>
      </c>
      <c r="X1827" s="82" t="s">
        <v>7363</v>
      </c>
      <c r="Y1827" s="79"/>
      <c r="Z1827" s="79"/>
      <c r="AA1827" s="83" t="s">
        <v>9410</v>
      </c>
      <c r="AB1827" s="79"/>
      <c r="AC1827" s="79" t="b">
        <v>0</v>
      </c>
      <c r="AD1827" s="79">
        <v>0</v>
      </c>
      <c r="AE1827" s="83" t="s">
        <v>9915</v>
      </c>
      <c r="AF1827" s="79" t="b">
        <v>0</v>
      </c>
      <c r="AG1827" s="79" t="s">
        <v>9965</v>
      </c>
      <c r="AH1827" s="79"/>
      <c r="AI1827" s="83" t="s">
        <v>9915</v>
      </c>
      <c r="AJ1827" s="79" t="b">
        <v>0</v>
      </c>
      <c r="AK1827" s="79">
        <v>19</v>
      </c>
      <c r="AL1827" s="83" t="s">
        <v>9835</v>
      </c>
      <c r="AM1827" s="79" t="s">
        <v>9991</v>
      </c>
      <c r="AN1827" s="79" t="b">
        <v>0</v>
      </c>
      <c r="AO1827" s="83" t="s">
        <v>9835</v>
      </c>
      <c r="AP1827" s="79" t="s">
        <v>179</v>
      </c>
      <c r="AQ1827" s="79">
        <v>0</v>
      </c>
      <c r="AR1827" s="79">
        <v>0</v>
      </c>
      <c r="AS1827" s="79"/>
      <c r="AT1827" s="79"/>
      <c r="AU1827" s="79"/>
      <c r="AV1827" s="79"/>
      <c r="AW1827" s="79"/>
      <c r="AX1827" s="79"/>
      <c r="AY1827" s="79"/>
      <c r="AZ1827" s="79"/>
      <c r="BA1827">
        <v>1</v>
      </c>
      <c r="BB1827">
        <v>0</v>
      </c>
      <c r="BC1827" s="79" t="str">
        <f>IF(Edges[[#This Row],[Sentiment]]=0,"NEUTRAL",IF(Edges[[#This Row],[Sentiment]]=1,"POSITIVE",IF(Edges[[#This Row],[Sentiment]]=-1,"NEGATIVE")))</f>
        <v>NEUTRAL</v>
      </c>
      <c r="BD1827" s="79" t="str">
        <f>IF(Edges[[#This Row],[Vertex 1]]=Edges[[#This Row],[Vertex 2]],"HIDE","SHOW")</f>
        <v>SHOW</v>
      </c>
      <c r="BE1827" s="78" t="str">
        <f>REPLACE(INDEX(GroupVertices[Group], MATCH(Edges[[#This Row],[Vertex 1]],GroupVertices[Vertex],0)),1,1,"")</f>
        <v>EUTRAL</v>
      </c>
      <c r="BF1827" s="78" t="str">
        <f>REPLACE(INDEX(GroupVertices[Group], MATCH(Edges[[#This Row],[Vertex 2]],GroupVertices[Vertex],0)),1,1,"")</f>
        <v>EUTRAL</v>
      </c>
    </row>
    <row r="1828" spans="1:58" x14ac:dyDescent="0.25">
      <c r="A1828" s="64" t="s">
        <v>1355</v>
      </c>
      <c r="B1828" s="64" t="s">
        <v>1529</v>
      </c>
      <c r="C1828" s="65"/>
      <c r="D1828" s="66"/>
      <c r="E1828" s="67"/>
      <c r="F1828" s="68"/>
      <c r="G1828" s="65" t="str">
        <f>IF(Edges[[#This Row],[Vertex 1]]=Edges[[#This Row],[Vertex 2]],"HIDE","SHOW")</f>
        <v>SHOW</v>
      </c>
      <c r="H1828" s="69"/>
      <c r="I1828" s="70"/>
      <c r="J1828" s="70"/>
      <c r="K1828" s="34" t="s">
        <v>65</v>
      </c>
      <c r="L1828" s="77">
        <v>1828</v>
      </c>
      <c r="M1828" s="77"/>
      <c r="N1828" s="72"/>
      <c r="O1828" s="79" t="s">
        <v>1646</v>
      </c>
      <c r="P1828" s="81">
        <v>42855.198344907411</v>
      </c>
      <c r="Q1828" s="79" t="s">
        <v>2772</v>
      </c>
      <c r="R1828" s="82" t="s">
        <v>3810</v>
      </c>
      <c r="S1828" s="79" t="s">
        <v>4041</v>
      </c>
      <c r="T1828" s="79"/>
      <c r="U1828" s="79"/>
      <c r="V1828" s="82" t="s">
        <v>5627</v>
      </c>
      <c r="W1828" s="81">
        <v>42855.198344907411</v>
      </c>
      <c r="X1828" s="82" t="s">
        <v>7364</v>
      </c>
      <c r="Y1828" s="79"/>
      <c r="Z1828" s="79"/>
      <c r="AA1828" s="83" t="s">
        <v>9411</v>
      </c>
      <c r="AB1828" s="79"/>
      <c r="AC1828" s="79" t="b">
        <v>0</v>
      </c>
      <c r="AD1828" s="79">
        <v>0</v>
      </c>
      <c r="AE1828" s="83" t="s">
        <v>9915</v>
      </c>
      <c r="AF1828" s="79" t="b">
        <v>0</v>
      </c>
      <c r="AG1828" s="79" t="s">
        <v>9965</v>
      </c>
      <c r="AH1828" s="79"/>
      <c r="AI1828" s="83" t="s">
        <v>9915</v>
      </c>
      <c r="AJ1828" s="79" t="b">
        <v>0</v>
      </c>
      <c r="AK1828" s="79">
        <v>19</v>
      </c>
      <c r="AL1828" s="83" t="s">
        <v>9835</v>
      </c>
      <c r="AM1828" s="79" t="s">
        <v>9991</v>
      </c>
      <c r="AN1828" s="79" t="b">
        <v>0</v>
      </c>
      <c r="AO1828" s="83" t="s">
        <v>9835</v>
      </c>
      <c r="AP1828" s="79" t="s">
        <v>179</v>
      </c>
      <c r="AQ1828" s="79">
        <v>0</v>
      </c>
      <c r="AR1828" s="79">
        <v>0</v>
      </c>
      <c r="AS1828" s="79"/>
      <c r="AT1828" s="79"/>
      <c r="AU1828" s="79"/>
      <c r="AV1828" s="79"/>
      <c r="AW1828" s="79"/>
      <c r="AX1828" s="79"/>
      <c r="AY1828" s="79"/>
      <c r="AZ1828" s="79"/>
      <c r="BA1828">
        <v>1</v>
      </c>
      <c r="BB1828">
        <v>0</v>
      </c>
      <c r="BC1828" s="79" t="str">
        <f>IF(Edges[[#This Row],[Sentiment]]=0,"NEUTRAL",IF(Edges[[#This Row],[Sentiment]]=1,"POSITIVE",IF(Edges[[#This Row],[Sentiment]]=-1,"NEGATIVE")))</f>
        <v>NEUTRAL</v>
      </c>
      <c r="BD1828" s="79" t="str">
        <f>IF(Edges[[#This Row],[Vertex 1]]=Edges[[#This Row],[Vertex 2]],"HIDE","SHOW")</f>
        <v>SHOW</v>
      </c>
      <c r="BE1828" s="78" t="str">
        <f>REPLACE(INDEX(GroupVertices[Group], MATCH(Edges[[#This Row],[Vertex 1]],GroupVertices[Vertex],0)),1,1,"")</f>
        <v>EUTRAL</v>
      </c>
      <c r="BF1828" s="78" t="str">
        <f>REPLACE(INDEX(GroupVertices[Group], MATCH(Edges[[#This Row],[Vertex 2]],GroupVertices[Vertex],0)),1,1,"")</f>
        <v>EUTRAL</v>
      </c>
    </row>
    <row r="1829" spans="1:58" x14ac:dyDescent="0.25">
      <c r="A1829" s="64" t="s">
        <v>1356</v>
      </c>
      <c r="B1829" s="64" t="s">
        <v>1529</v>
      </c>
      <c r="C1829" s="65"/>
      <c r="D1829" s="66"/>
      <c r="E1829" s="67"/>
      <c r="F1829" s="68"/>
      <c r="G1829" s="65" t="str">
        <f>IF(Edges[[#This Row],[Vertex 1]]=Edges[[#This Row],[Vertex 2]],"HIDE","SHOW")</f>
        <v>SHOW</v>
      </c>
      <c r="H1829" s="69"/>
      <c r="I1829" s="70"/>
      <c r="J1829" s="70"/>
      <c r="K1829" s="34" t="s">
        <v>65</v>
      </c>
      <c r="L1829" s="77">
        <v>1829</v>
      </c>
      <c r="M1829" s="77"/>
      <c r="N1829" s="72"/>
      <c r="O1829" s="79" t="s">
        <v>1646</v>
      </c>
      <c r="P1829" s="81">
        <v>42855.199120370373</v>
      </c>
      <c r="Q1829" s="79" t="s">
        <v>2772</v>
      </c>
      <c r="R1829" s="82" t="s">
        <v>3810</v>
      </c>
      <c r="S1829" s="79" t="s">
        <v>4041</v>
      </c>
      <c r="T1829" s="79"/>
      <c r="U1829" s="79"/>
      <c r="V1829" s="82" t="s">
        <v>5628</v>
      </c>
      <c r="W1829" s="81">
        <v>42855.199120370373</v>
      </c>
      <c r="X1829" s="82" t="s">
        <v>7365</v>
      </c>
      <c r="Y1829" s="79"/>
      <c r="Z1829" s="79"/>
      <c r="AA1829" s="83" t="s">
        <v>9412</v>
      </c>
      <c r="AB1829" s="79"/>
      <c r="AC1829" s="79" t="b">
        <v>0</v>
      </c>
      <c r="AD1829" s="79">
        <v>0</v>
      </c>
      <c r="AE1829" s="83" t="s">
        <v>9915</v>
      </c>
      <c r="AF1829" s="79" t="b">
        <v>0</v>
      </c>
      <c r="AG1829" s="79" t="s">
        <v>9965</v>
      </c>
      <c r="AH1829" s="79"/>
      <c r="AI1829" s="83" t="s">
        <v>9915</v>
      </c>
      <c r="AJ1829" s="79" t="b">
        <v>0</v>
      </c>
      <c r="AK1829" s="79">
        <v>19</v>
      </c>
      <c r="AL1829" s="83" t="s">
        <v>9835</v>
      </c>
      <c r="AM1829" s="79" t="s">
        <v>9991</v>
      </c>
      <c r="AN1829" s="79" t="b">
        <v>0</v>
      </c>
      <c r="AO1829" s="83" t="s">
        <v>9835</v>
      </c>
      <c r="AP1829" s="79" t="s">
        <v>179</v>
      </c>
      <c r="AQ1829" s="79">
        <v>0</v>
      </c>
      <c r="AR1829" s="79">
        <v>0</v>
      </c>
      <c r="AS1829" s="79"/>
      <c r="AT1829" s="79"/>
      <c r="AU1829" s="79"/>
      <c r="AV1829" s="79"/>
      <c r="AW1829" s="79"/>
      <c r="AX1829" s="79"/>
      <c r="AY1829" s="79"/>
      <c r="AZ1829" s="79"/>
      <c r="BA1829">
        <v>1</v>
      </c>
      <c r="BB1829">
        <v>0</v>
      </c>
      <c r="BC1829" s="79" t="str">
        <f>IF(Edges[[#This Row],[Sentiment]]=0,"NEUTRAL",IF(Edges[[#This Row],[Sentiment]]=1,"POSITIVE",IF(Edges[[#This Row],[Sentiment]]=-1,"NEGATIVE")))</f>
        <v>NEUTRAL</v>
      </c>
      <c r="BD1829" s="79" t="str">
        <f>IF(Edges[[#This Row],[Vertex 1]]=Edges[[#This Row],[Vertex 2]],"HIDE","SHOW")</f>
        <v>SHOW</v>
      </c>
      <c r="BE1829" s="78" t="str">
        <f>REPLACE(INDEX(GroupVertices[Group], MATCH(Edges[[#This Row],[Vertex 1]],GroupVertices[Vertex],0)),1,1,"")</f>
        <v>EUTRAL</v>
      </c>
      <c r="BF1829" s="78" t="str">
        <f>REPLACE(INDEX(GroupVertices[Group], MATCH(Edges[[#This Row],[Vertex 2]],GroupVertices[Vertex],0)),1,1,"")</f>
        <v>EUTRAL</v>
      </c>
    </row>
    <row r="1830" spans="1:58" hidden="1" x14ac:dyDescent="0.25">
      <c r="A1830" s="64" t="s">
        <v>1357</v>
      </c>
      <c r="B1830" s="64" t="s">
        <v>1357</v>
      </c>
      <c r="C1830" s="65"/>
      <c r="D1830" s="66"/>
      <c r="E1830" s="67"/>
      <c r="F1830" s="68"/>
      <c r="G1830" s="65" t="str">
        <f>IF(Edges[[#This Row],[Vertex 1]]=Edges[[#This Row],[Vertex 2]],"HIDE","SHOW")</f>
        <v>HIDE</v>
      </c>
      <c r="H1830" s="69"/>
      <c r="I1830" s="70"/>
      <c r="J1830" s="70"/>
      <c r="K1830" s="34"/>
      <c r="L1830" s="77"/>
      <c r="M1830" s="77"/>
      <c r="N1830" s="72"/>
      <c r="O1830" s="79" t="s">
        <v>179</v>
      </c>
      <c r="P1830" s="81">
        <v>42852.125810185185</v>
      </c>
      <c r="Q1830" s="79" t="s">
        <v>2777</v>
      </c>
      <c r="R1830" s="82" t="s">
        <v>3815</v>
      </c>
      <c r="S1830" s="79" t="s">
        <v>4015</v>
      </c>
      <c r="T1830" s="79"/>
      <c r="U1830" s="79"/>
      <c r="V1830" s="82" t="s">
        <v>5629</v>
      </c>
      <c r="W1830" s="81">
        <v>42852.125810185185</v>
      </c>
      <c r="X1830" s="82" t="s">
        <v>7366</v>
      </c>
      <c r="Y1830" s="79"/>
      <c r="Z1830" s="79"/>
      <c r="AA1830" s="83" t="s">
        <v>9413</v>
      </c>
      <c r="AB1830" s="79"/>
      <c r="AC1830" s="79" t="b">
        <v>0</v>
      </c>
      <c r="AD1830" s="79">
        <v>0</v>
      </c>
      <c r="AE1830" s="83" t="s">
        <v>9915</v>
      </c>
      <c r="AF1830" s="79" t="b">
        <v>0</v>
      </c>
      <c r="AG1830" s="79" t="s">
        <v>9963</v>
      </c>
      <c r="AH1830" s="79"/>
      <c r="AI1830" s="83" t="s">
        <v>9915</v>
      </c>
      <c r="AJ1830" s="79" t="b">
        <v>0</v>
      </c>
      <c r="AK1830" s="79">
        <v>0</v>
      </c>
      <c r="AL1830" s="83" t="s">
        <v>9915</v>
      </c>
      <c r="AM1830" s="79" t="s">
        <v>4133</v>
      </c>
      <c r="AN1830" s="79" t="b">
        <v>0</v>
      </c>
      <c r="AO1830" s="83" t="s">
        <v>9413</v>
      </c>
      <c r="AP1830" s="79" t="s">
        <v>179</v>
      </c>
      <c r="AQ1830" s="79">
        <v>0</v>
      </c>
      <c r="AR1830" s="79">
        <v>0</v>
      </c>
      <c r="AS1830" s="79"/>
      <c r="AT1830" s="79"/>
      <c r="AU1830" s="79"/>
      <c r="AV1830" s="79"/>
      <c r="AW1830" s="79"/>
      <c r="AX1830" s="79"/>
      <c r="AY1830" s="79"/>
      <c r="AZ1830" s="79"/>
      <c r="BA1830">
        <v>4</v>
      </c>
      <c r="BB1830">
        <v>0</v>
      </c>
      <c r="BC1830" s="79" t="str">
        <f>IF(Edges[[#This Row],[Sentiment]]=0,"NEUTRAL",IF(Edges[[#This Row],[Sentiment]]=1,"POSITIVE",IF(Edges[[#This Row],[Sentiment]]=-1,"NEGATIVE")))</f>
        <v>NEUTRAL</v>
      </c>
      <c r="BD1830" s="79" t="str">
        <f>IF(Edges[[#This Row],[Vertex 1]]=Edges[[#This Row],[Vertex 2]],"HIDE","SHOW")</f>
        <v>HIDE</v>
      </c>
      <c r="BE1830" s="124" t="e">
        <f>REPLACE(INDEX(GroupVertices[Group], MATCH(Edges[[#This Row],[Vertex 1]],GroupVertices[Vertex],0)),1,1,"")</f>
        <v>#N/A</v>
      </c>
      <c r="BF1830" s="124" t="e">
        <f>REPLACE(INDEX(GroupVertices[Group], MATCH(Edges[[#This Row],[Vertex 2]],GroupVertices[Vertex],0)),1,1,"")</f>
        <v>#N/A</v>
      </c>
    </row>
    <row r="1831" spans="1:58" hidden="1" x14ac:dyDescent="0.25">
      <c r="A1831" s="64" t="s">
        <v>1357</v>
      </c>
      <c r="B1831" s="64" t="s">
        <v>1357</v>
      </c>
      <c r="C1831" s="65"/>
      <c r="D1831" s="66"/>
      <c r="E1831" s="67"/>
      <c r="F1831" s="68"/>
      <c r="G1831" s="65" t="str">
        <f>IF(Edges[[#This Row],[Vertex 1]]=Edges[[#This Row],[Vertex 2]],"HIDE","SHOW")</f>
        <v>HIDE</v>
      </c>
      <c r="H1831" s="69"/>
      <c r="I1831" s="70"/>
      <c r="J1831" s="70"/>
      <c r="K1831" s="34"/>
      <c r="L1831" s="77"/>
      <c r="M1831" s="77"/>
      <c r="N1831" s="72"/>
      <c r="O1831" s="79" t="s">
        <v>179</v>
      </c>
      <c r="P1831" s="81">
        <v>42852.440335648149</v>
      </c>
      <c r="Q1831" s="79" t="s">
        <v>2778</v>
      </c>
      <c r="R1831" s="82" t="s">
        <v>3816</v>
      </c>
      <c r="S1831" s="79" t="s">
        <v>4015</v>
      </c>
      <c r="T1831" s="79"/>
      <c r="U1831" s="79"/>
      <c r="V1831" s="82" t="s">
        <v>5629</v>
      </c>
      <c r="W1831" s="81">
        <v>42852.440335648149</v>
      </c>
      <c r="X1831" s="82" t="s">
        <v>7367</v>
      </c>
      <c r="Y1831" s="79"/>
      <c r="Z1831" s="79"/>
      <c r="AA1831" s="83" t="s">
        <v>9414</v>
      </c>
      <c r="AB1831" s="79"/>
      <c r="AC1831" s="79" t="b">
        <v>0</v>
      </c>
      <c r="AD1831" s="79">
        <v>0</v>
      </c>
      <c r="AE1831" s="83" t="s">
        <v>9915</v>
      </c>
      <c r="AF1831" s="79" t="b">
        <v>0</v>
      </c>
      <c r="AG1831" s="79" t="s">
        <v>9963</v>
      </c>
      <c r="AH1831" s="79"/>
      <c r="AI1831" s="83" t="s">
        <v>9915</v>
      </c>
      <c r="AJ1831" s="79" t="b">
        <v>0</v>
      </c>
      <c r="AK1831" s="79">
        <v>0</v>
      </c>
      <c r="AL1831" s="83" t="s">
        <v>9915</v>
      </c>
      <c r="AM1831" s="79" t="s">
        <v>4133</v>
      </c>
      <c r="AN1831" s="79" t="b">
        <v>0</v>
      </c>
      <c r="AO1831" s="83" t="s">
        <v>9414</v>
      </c>
      <c r="AP1831" s="79" t="s">
        <v>179</v>
      </c>
      <c r="AQ1831" s="79">
        <v>0</v>
      </c>
      <c r="AR1831" s="79">
        <v>0</v>
      </c>
      <c r="AS1831" s="79"/>
      <c r="AT1831" s="79"/>
      <c r="AU1831" s="79"/>
      <c r="AV1831" s="79"/>
      <c r="AW1831" s="79"/>
      <c r="AX1831" s="79"/>
      <c r="AY1831" s="79"/>
      <c r="AZ1831" s="79"/>
      <c r="BA1831">
        <v>4</v>
      </c>
      <c r="BB1831">
        <v>0</v>
      </c>
      <c r="BC1831" s="79" t="str">
        <f>IF(Edges[[#This Row],[Sentiment]]=0,"NEUTRAL",IF(Edges[[#This Row],[Sentiment]]=1,"POSITIVE",IF(Edges[[#This Row],[Sentiment]]=-1,"NEGATIVE")))</f>
        <v>NEUTRAL</v>
      </c>
      <c r="BD1831" s="79" t="str">
        <f>IF(Edges[[#This Row],[Vertex 1]]=Edges[[#This Row],[Vertex 2]],"HIDE","SHOW")</f>
        <v>HIDE</v>
      </c>
      <c r="BE1831" s="124" t="e">
        <f>REPLACE(INDEX(GroupVertices[Group], MATCH(Edges[[#This Row],[Vertex 1]],GroupVertices[Vertex],0)),1,1,"")</f>
        <v>#N/A</v>
      </c>
      <c r="BF1831" s="124" t="e">
        <f>REPLACE(INDEX(GroupVertices[Group], MATCH(Edges[[#This Row],[Vertex 2]],GroupVertices[Vertex],0)),1,1,"")</f>
        <v>#N/A</v>
      </c>
    </row>
    <row r="1832" spans="1:58" hidden="1" x14ac:dyDescent="0.25">
      <c r="A1832" s="64" t="s">
        <v>1357</v>
      </c>
      <c r="B1832" s="64" t="s">
        <v>1357</v>
      </c>
      <c r="C1832" s="65"/>
      <c r="D1832" s="66"/>
      <c r="E1832" s="67"/>
      <c r="F1832" s="68"/>
      <c r="G1832" s="65" t="str">
        <f>IF(Edges[[#This Row],[Vertex 1]]=Edges[[#This Row],[Vertex 2]],"HIDE","SHOW")</f>
        <v>HIDE</v>
      </c>
      <c r="H1832" s="69"/>
      <c r="I1832" s="70"/>
      <c r="J1832" s="70"/>
      <c r="K1832" s="34"/>
      <c r="L1832" s="77"/>
      <c r="M1832" s="77"/>
      <c r="N1832" s="72"/>
      <c r="O1832" s="79" t="s">
        <v>179</v>
      </c>
      <c r="P1832" s="81">
        <v>42854.253541666665</v>
      </c>
      <c r="Q1832" s="79" t="s">
        <v>2779</v>
      </c>
      <c r="R1832" s="82" t="s">
        <v>3817</v>
      </c>
      <c r="S1832" s="79" t="s">
        <v>4015</v>
      </c>
      <c r="T1832" s="79"/>
      <c r="U1832" s="79"/>
      <c r="V1832" s="82" t="s">
        <v>5629</v>
      </c>
      <c r="W1832" s="81">
        <v>42854.253541666665</v>
      </c>
      <c r="X1832" s="82" t="s">
        <v>7368</v>
      </c>
      <c r="Y1832" s="79"/>
      <c r="Z1832" s="79"/>
      <c r="AA1832" s="83" t="s">
        <v>9415</v>
      </c>
      <c r="AB1832" s="79"/>
      <c r="AC1832" s="79" t="b">
        <v>0</v>
      </c>
      <c r="AD1832" s="79">
        <v>0</v>
      </c>
      <c r="AE1832" s="83" t="s">
        <v>9915</v>
      </c>
      <c r="AF1832" s="79" t="b">
        <v>0</v>
      </c>
      <c r="AG1832" s="79" t="s">
        <v>9963</v>
      </c>
      <c r="AH1832" s="79"/>
      <c r="AI1832" s="83" t="s">
        <v>9915</v>
      </c>
      <c r="AJ1832" s="79" t="b">
        <v>0</v>
      </c>
      <c r="AK1832" s="79">
        <v>0</v>
      </c>
      <c r="AL1832" s="83" t="s">
        <v>9915</v>
      </c>
      <c r="AM1832" s="79" t="s">
        <v>4133</v>
      </c>
      <c r="AN1832" s="79" t="b">
        <v>0</v>
      </c>
      <c r="AO1832" s="83" t="s">
        <v>9415</v>
      </c>
      <c r="AP1832" s="79" t="s">
        <v>179</v>
      </c>
      <c r="AQ1832" s="79">
        <v>0</v>
      </c>
      <c r="AR1832" s="79">
        <v>0</v>
      </c>
      <c r="AS1832" s="79"/>
      <c r="AT1832" s="79"/>
      <c r="AU1832" s="79"/>
      <c r="AV1832" s="79"/>
      <c r="AW1832" s="79"/>
      <c r="AX1832" s="79"/>
      <c r="AY1832" s="79"/>
      <c r="AZ1832" s="79"/>
      <c r="BA1832">
        <v>4</v>
      </c>
      <c r="BB1832">
        <v>0</v>
      </c>
      <c r="BC1832" s="79" t="str">
        <f>IF(Edges[[#This Row],[Sentiment]]=0,"NEUTRAL",IF(Edges[[#This Row],[Sentiment]]=1,"POSITIVE",IF(Edges[[#This Row],[Sentiment]]=-1,"NEGATIVE")))</f>
        <v>NEUTRAL</v>
      </c>
      <c r="BD1832" s="79" t="str">
        <f>IF(Edges[[#This Row],[Vertex 1]]=Edges[[#This Row],[Vertex 2]],"HIDE","SHOW")</f>
        <v>HIDE</v>
      </c>
      <c r="BE1832" s="124" t="e">
        <f>REPLACE(INDEX(GroupVertices[Group], MATCH(Edges[[#This Row],[Vertex 1]],GroupVertices[Vertex],0)),1,1,"")</f>
        <v>#N/A</v>
      </c>
      <c r="BF1832" s="124" t="e">
        <f>REPLACE(INDEX(GroupVertices[Group], MATCH(Edges[[#This Row],[Vertex 2]],GroupVertices[Vertex],0)),1,1,"")</f>
        <v>#N/A</v>
      </c>
    </row>
    <row r="1833" spans="1:58" hidden="1" x14ac:dyDescent="0.25">
      <c r="A1833" s="64" t="s">
        <v>1357</v>
      </c>
      <c r="B1833" s="64" t="s">
        <v>1357</v>
      </c>
      <c r="C1833" s="65"/>
      <c r="D1833" s="66"/>
      <c r="E1833" s="67"/>
      <c r="F1833" s="68"/>
      <c r="G1833" s="65" t="str">
        <f>IF(Edges[[#This Row],[Vertex 1]]=Edges[[#This Row],[Vertex 2]],"HIDE","SHOW")</f>
        <v>HIDE</v>
      </c>
      <c r="H1833" s="69"/>
      <c r="I1833" s="70"/>
      <c r="J1833" s="70"/>
      <c r="K1833" s="34"/>
      <c r="L1833" s="77"/>
      <c r="M1833" s="77"/>
      <c r="N1833" s="72"/>
      <c r="O1833" s="79" t="s">
        <v>179</v>
      </c>
      <c r="P1833" s="81">
        <v>42855.199363425927</v>
      </c>
      <c r="Q1833" s="79" t="s">
        <v>2780</v>
      </c>
      <c r="R1833" s="82" t="s">
        <v>3818</v>
      </c>
      <c r="S1833" s="79" t="s">
        <v>4015</v>
      </c>
      <c r="T1833" s="79"/>
      <c r="U1833" s="79"/>
      <c r="V1833" s="82" t="s">
        <v>5629</v>
      </c>
      <c r="W1833" s="81">
        <v>42855.199363425927</v>
      </c>
      <c r="X1833" s="82" t="s">
        <v>7369</v>
      </c>
      <c r="Y1833" s="79"/>
      <c r="Z1833" s="79"/>
      <c r="AA1833" s="83" t="s">
        <v>9416</v>
      </c>
      <c r="AB1833" s="79"/>
      <c r="AC1833" s="79" t="b">
        <v>0</v>
      </c>
      <c r="AD1833" s="79">
        <v>0</v>
      </c>
      <c r="AE1833" s="83" t="s">
        <v>9915</v>
      </c>
      <c r="AF1833" s="79" t="b">
        <v>0</v>
      </c>
      <c r="AG1833" s="79" t="s">
        <v>9963</v>
      </c>
      <c r="AH1833" s="79"/>
      <c r="AI1833" s="83" t="s">
        <v>9915</v>
      </c>
      <c r="AJ1833" s="79" t="b">
        <v>0</v>
      </c>
      <c r="AK1833" s="79">
        <v>0</v>
      </c>
      <c r="AL1833" s="83" t="s">
        <v>9915</v>
      </c>
      <c r="AM1833" s="79" t="s">
        <v>4133</v>
      </c>
      <c r="AN1833" s="79" t="b">
        <v>0</v>
      </c>
      <c r="AO1833" s="83" t="s">
        <v>9416</v>
      </c>
      <c r="AP1833" s="79" t="s">
        <v>179</v>
      </c>
      <c r="AQ1833" s="79">
        <v>0</v>
      </c>
      <c r="AR1833" s="79">
        <v>0</v>
      </c>
      <c r="AS1833" s="79"/>
      <c r="AT1833" s="79"/>
      <c r="AU1833" s="79"/>
      <c r="AV1833" s="79"/>
      <c r="AW1833" s="79"/>
      <c r="AX1833" s="79"/>
      <c r="AY1833" s="79"/>
      <c r="AZ1833" s="79"/>
      <c r="BA1833">
        <v>4</v>
      </c>
      <c r="BB1833">
        <v>0</v>
      </c>
      <c r="BC1833" s="79" t="str">
        <f>IF(Edges[[#This Row],[Sentiment]]=0,"NEUTRAL",IF(Edges[[#This Row],[Sentiment]]=1,"POSITIVE",IF(Edges[[#This Row],[Sentiment]]=-1,"NEGATIVE")))</f>
        <v>NEUTRAL</v>
      </c>
      <c r="BD1833" s="79" t="str">
        <f>IF(Edges[[#This Row],[Vertex 1]]=Edges[[#This Row],[Vertex 2]],"HIDE","SHOW")</f>
        <v>HIDE</v>
      </c>
      <c r="BE1833" s="124" t="e">
        <f>REPLACE(INDEX(GroupVertices[Group], MATCH(Edges[[#This Row],[Vertex 1]],GroupVertices[Vertex],0)),1,1,"")</f>
        <v>#N/A</v>
      </c>
      <c r="BF1833" s="124" t="e">
        <f>REPLACE(INDEX(GroupVertices[Group], MATCH(Edges[[#This Row],[Vertex 2]],GroupVertices[Vertex],0)),1,1,"")</f>
        <v>#N/A</v>
      </c>
    </row>
    <row r="1834" spans="1:58" x14ac:dyDescent="0.25">
      <c r="A1834" s="64" t="s">
        <v>1358</v>
      </c>
      <c r="B1834" s="64" t="s">
        <v>1544</v>
      </c>
      <c r="C1834" s="65"/>
      <c r="D1834" s="66"/>
      <c r="E1834" s="67"/>
      <c r="F1834" s="68"/>
      <c r="G1834" s="65" t="str">
        <f>IF(Edges[[#This Row],[Vertex 1]]=Edges[[#This Row],[Vertex 2]],"HIDE","SHOW")</f>
        <v>SHOW</v>
      </c>
      <c r="H1834" s="69"/>
      <c r="I1834" s="70"/>
      <c r="J1834" s="70"/>
      <c r="K1834" s="34" t="s">
        <v>65</v>
      </c>
      <c r="L1834" s="77">
        <v>1834</v>
      </c>
      <c r="M1834" s="77"/>
      <c r="N1834" s="72"/>
      <c r="O1834" s="79" t="s">
        <v>1646</v>
      </c>
      <c r="P1834" s="81">
        <v>42852.373935185184</v>
      </c>
      <c r="Q1834" s="79" t="s">
        <v>1786</v>
      </c>
      <c r="R1834" s="82" t="s">
        <v>3272</v>
      </c>
      <c r="S1834" s="79" t="s">
        <v>4066</v>
      </c>
      <c r="T1834" s="79"/>
      <c r="U1834" s="79"/>
      <c r="V1834" s="82" t="s">
        <v>5630</v>
      </c>
      <c r="W1834" s="81">
        <v>42852.373935185184</v>
      </c>
      <c r="X1834" s="82" t="s">
        <v>7370</v>
      </c>
      <c r="Y1834" s="79"/>
      <c r="Z1834" s="79"/>
      <c r="AA1834" s="83" t="s">
        <v>9417</v>
      </c>
      <c r="AB1834" s="79"/>
      <c r="AC1834" s="79" t="b">
        <v>0</v>
      </c>
      <c r="AD1834" s="79">
        <v>0</v>
      </c>
      <c r="AE1834" s="83" t="s">
        <v>9915</v>
      </c>
      <c r="AF1834" s="79" t="b">
        <v>0</v>
      </c>
      <c r="AG1834" s="79" t="s">
        <v>9963</v>
      </c>
      <c r="AH1834" s="79"/>
      <c r="AI1834" s="83" t="s">
        <v>9915</v>
      </c>
      <c r="AJ1834" s="79" t="b">
        <v>0</v>
      </c>
      <c r="AK1834" s="79">
        <v>5</v>
      </c>
      <c r="AL1834" s="83" t="s">
        <v>9856</v>
      </c>
      <c r="AM1834" s="79" t="s">
        <v>9991</v>
      </c>
      <c r="AN1834" s="79" t="b">
        <v>0</v>
      </c>
      <c r="AO1834" s="83" t="s">
        <v>9856</v>
      </c>
      <c r="AP1834" s="79" t="s">
        <v>179</v>
      </c>
      <c r="AQ1834" s="79">
        <v>0</v>
      </c>
      <c r="AR1834" s="79">
        <v>0</v>
      </c>
      <c r="AS1834" s="79"/>
      <c r="AT1834" s="79"/>
      <c r="AU1834" s="79"/>
      <c r="AV1834" s="79"/>
      <c r="AW1834" s="79"/>
      <c r="AX1834" s="79"/>
      <c r="AY1834" s="79"/>
      <c r="AZ1834" s="79"/>
      <c r="BA1834">
        <v>1</v>
      </c>
      <c r="BB1834">
        <v>0</v>
      </c>
      <c r="BC1834" s="79" t="str">
        <f>IF(Edges[[#This Row],[Sentiment]]=0,"NEUTRAL",IF(Edges[[#This Row],[Sentiment]]=1,"POSITIVE",IF(Edges[[#This Row],[Sentiment]]=-1,"NEGATIVE")))</f>
        <v>NEUTRAL</v>
      </c>
      <c r="BD1834" s="79" t="str">
        <f>IF(Edges[[#This Row],[Vertex 1]]=Edges[[#This Row],[Vertex 2]],"HIDE","SHOW")</f>
        <v>SHOW</v>
      </c>
      <c r="BE1834" s="78" t="str">
        <f>REPLACE(INDEX(GroupVertices[Group], MATCH(Edges[[#This Row],[Vertex 1]],GroupVertices[Vertex],0)),1,1,"")</f>
        <v>EUTRAL</v>
      </c>
      <c r="BF1834" s="78" t="str">
        <f>REPLACE(INDEX(GroupVertices[Group], MATCH(Edges[[#This Row],[Vertex 2]],GroupVertices[Vertex],0)),1,1,"")</f>
        <v>eneral</v>
      </c>
    </row>
    <row r="1835" spans="1:58" x14ac:dyDescent="0.25">
      <c r="A1835" s="64" t="s">
        <v>1358</v>
      </c>
      <c r="B1835" s="64" t="s">
        <v>1537</v>
      </c>
      <c r="C1835" s="65"/>
      <c r="D1835" s="66"/>
      <c r="E1835" s="67"/>
      <c r="F1835" s="68"/>
      <c r="G1835" s="65" t="str">
        <f>IF(Edges[[#This Row],[Vertex 1]]=Edges[[#This Row],[Vertex 2]],"HIDE","SHOW")</f>
        <v>SHOW</v>
      </c>
      <c r="H1835" s="69"/>
      <c r="I1835" s="70"/>
      <c r="J1835" s="70"/>
      <c r="K1835" s="34" t="s">
        <v>65</v>
      </c>
      <c r="L1835" s="77">
        <v>1835</v>
      </c>
      <c r="M1835" s="77"/>
      <c r="N1835" s="72"/>
      <c r="O1835" s="79" t="s">
        <v>1646</v>
      </c>
      <c r="P1835" s="81">
        <v>42852.373935185184</v>
      </c>
      <c r="Q1835" s="79" t="s">
        <v>1786</v>
      </c>
      <c r="R1835" s="82" t="s">
        <v>3272</v>
      </c>
      <c r="S1835" s="79" t="s">
        <v>4066</v>
      </c>
      <c r="T1835" s="79"/>
      <c r="U1835" s="79"/>
      <c r="V1835" s="82" t="s">
        <v>5630</v>
      </c>
      <c r="W1835" s="81">
        <v>42852.373935185184</v>
      </c>
      <c r="X1835" s="82" t="s">
        <v>7370</v>
      </c>
      <c r="Y1835" s="79"/>
      <c r="Z1835" s="79"/>
      <c r="AA1835" s="83" t="s">
        <v>9417</v>
      </c>
      <c r="AB1835" s="79"/>
      <c r="AC1835" s="79" t="b">
        <v>0</v>
      </c>
      <c r="AD1835" s="79">
        <v>0</v>
      </c>
      <c r="AE1835" s="83" t="s">
        <v>9915</v>
      </c>
      <c r="AF1835" s="79" t="b">
        <v>0</v>
      </c>
      <c r="AG1835" s="79" t="s">
        <v>9963</v>
      </c>
      <c r="AH1835" s="79"/>
      <c r="AI1835" s="83" t="s">
        <v>9915</v>
      </c>
      <c r="AJ1835" s="79" t="b">
        <v>0</v>
      </c>
      <c r="AK1835" s="79">
        <v>5</v>
      </c>
      <c r="AL1835" s="83" t="s">
        <v>9856</v>
      </c>
      <c r="AM1835" s="79" t="s">
        <v>9991</v>
      </c>
      <c r="AN1835" s="79" t="b">
        <v>0</v>
      </c>
      <c r="AO1835" s="83" t="s">
        <v>9856</v>
      </c>
      <c r="AP1835" s="79" t="s">
        <v>179</v>
      </c>
      <c r="AQ1835" s="79">
        <v>0</v>
      </c>
      <c r="AR1835" s="79">
        <v>0</v>
      </c>
      <c r="AS1835" s="79"/>
      <c r="AT1835" s="79"/>
      <c r="AU1835" s="79"/>
      <c r="AV1835" s="79"/>
      <c r="AW1835" s="79"/>
      <c r="AX1835" s="79"/>
      <c r="AY1835" s="79"/>
      <c r="AZ1835" s="79"/>
      <c r="BA1835">
        <v>1</v>
      </c>
      <c r="BB1835">
        <v>0</v>
      </c>
      <c r="BC1835" s="79" t="str">
        <f>IF(Edges[[#This Row],[Sentiment]]=0,"NEUTRAL",IF(Edges[[#This Row],[Sentiment]]=1,"POSITIVE",IF(Edges[[#This Row],[Sentiment]]=-1,"NEGATIVE")))</f>
        <v>NEUTRAL</v>
      </c>
      <c r="BD1835" s="79" t="str">
        <f>IF(Edges[[#This Row],[Vertex 1]]=Edges[[#This Row],[Vertex 2]],"HIDE","SHOW")</f>
        <v>SHOW</v>
      </c>
      <c r="BE1835" s="78" t="str">
        <f>REPLACE(INDEX(GroupVertices[Group], MATCH(Edges[[#This Row],[Vertex 1]],GroupVertices[Vertex],0)),1,1,"")</f>
        <v>EUTRAL</v>
      </c>
      <c r="BF1835" s="78" t="str">
        <f>REPLACE(INDEX(GroupVertices[Group], MATCH(Edges[[#This Row],[Vertex 2]],GroupVertices[Vertex],0)),1,1,"")</f>
        <v>EUTRAL</v>
      </c>
    </row>
    <row r="1836" spans="1:58" x14ac:dyDescent="0.25">
      <c r="A1836" s="64" t="s">
        <v>1358</v>
      </c>
      <c r="B1836" s="64" t="s">
        <v>1534</v>
      </c>
      <c r="C1836" s="65"/>
      <c r="D1836" s="66"/>
      <c r="E1836" s="67"/>
      <c r="F1836" s="68"/>
      <c r="G1836" s="65" t="str">
        <f>IF(Edges[[#This Row],[Vertex 1]]=Edges[[#This Row],[Vertex 2]],"HIDE","SHOW")</f>
        <v>SHOW</v>
      </c>
      <c r="H1836" s="69"/>
      <c r="I1836" s="70"/>
      <c r="J1836" s="70"/>
      <c r="K1836" s="34" t="s">
        <v>65</v>
      </c>
      <c r="L1836" s="77">
        <v>1836</v>
      </c>
      <c r="M1836" s="77"/>
      <c r="N1836" s="72"/>
      <c r="O1836" s="79" t="s">
        <v>1646</v>
      </c>
      <c r="P1836" s="81">
        <v>42852.606828703705</v>
      </c>
      <c r="Q1836" s="79" t="s">
        <v>1891</v>
      </c>
      <c r="R1836" s="82" t="s">
        <v>3358</v>
      </c>
      <c r="S1836" s="79" t="s">
        <v>4094</v>
      </c>
      <c r="T1836" s="79"/>
      <c r="U1836" s="79"/>
      <c r="V1836" s="82" t="s">
        <v>5630</v>
      </c>
      <c r="W1836" s="81">
        <v>42852.606828703705</v>
      </c>
      <c r="X1836" s="82" t="s">
        <v>7371</v>
      </c>
      <c r="Y1836" s="79"/>
      <c r="Z1836" s="79"/>
      <c r="AA1836" s="83" t="s">
        <v>9418</v>
      </c>
      <c r="AB1836" s="79"/>
      <c r="AC1836" s="79" t="b">
        <v>0</v>
      </c>
      <c r="AD1836" s="79">
        <v>0</v>
      </c>
      <c r="AE1836" s="83" t="s">
        <v>9915</v>
      </c>
      <c r="AF1836" s="79" t="b">
        <v>0</v>
      </c>
      <c r="AG1836" s="79" t="s">
        <v>9964</v>
      </c>
      <c r="AH1836" s="79"/>
      <c r="AI1836" s="83" t="s">
        <v>9915</v>
      </c>
      <c r="AJ1836" s="79" t="b">
        <v>0</v>
      </c>
      <c r="AK1836" s="79">
        <v>13</v>
      </c>
      <c r="AL1836" s="83" t="s">
        <v>9845</v>
      </c>
      <c r="AM1836" s="79" t="s">
        <v>9991</v>
      </c>
      <c r="AN1836" s="79" t="b">
        <v>0</v>
      </c>
      <c r="AO1836" s="83" t="s">
        <v>9845</v>
      </c>
      <c r="AP1836" s="79" t="s">
        <v>179</v>
      </c>
      <c r="AQ1836" s="79">
        <v>0</v>
      </c>
      <c r="AR1836" s="79">
        <v>0</v>
      </c>
      <c r="AS1836" s="79"/>
      <c r="AT1836" s="79"/>
      <c r="AU1836" s="79"/>
      <c r="AV1836" s="79"/>
      <c r="AW1836" s="79"/>
      <c r="AX1836" s="79"/>
      <c r="AY1836" s="79"/>
      <c r="AZ1836" s="79"/>
      <c r="BA1836">
        <v>3</v>
      </c>
      <c r="BB1836">
        <v>0</v>
      </c>
      <c r="BC1836" s="79" t="str">
        <f>IF(Edges[[#This Row],[Sentiment]]=0,"NEUTRAL",IF(Edges[[#This Row],[Sentiment]]=1,"POSITIVE",IF(Edges[[#This Row],[Sentiment]]=-1,"NEGATIVE")))</f>
        <v>NEUTRAL</v>
      </c>
      <c r="BD1836" s="79" t="str">
        <f>IF(Edges[[#This Row],[Vertex 1]]=Edges[[#This Row],[Vertex 2]],"HIDE","SHOW")</f>
        <v>SHOW</v>
      </c>
      <c r="BE1836" s="78" t="str">
        <f>REPLACE(INDEX(GroupVertices[Group], MATCH(Edges[[#This Row],[Vertex 1]],GroupVertices[Vertex],0)),1,1,"")</f>
        <v>EUTRAL</v>
      </c>
      <c r="BF1836" s="78" t="str">
        <f>REPLACE(INDEX(GroupVertices[Group], MATCH(Edges[[#This Row],[Vertex 2]],GroupVertices[Vertex],0)),1,1,"")</f>
        <v>EUTRAL</v>
      </c>
    </row>
    <row r="1837" spans="1:58" x14ac:dyDescent="0.25">
      <c r="A1837" s="64" t="s">
        <v>1358</v>
      </c>
      <c r="B1837" s="64" t="s">
        <v>1534</v>
      </c>
      <c r="C1837" s="65"/>
      <c r="D1837" s="66"/>
      <c r="E1837" s="67"/>
      <c r="F1837" s="68"/>
      <c r="G1837" s="65" t="str">
        <f>IF(Edges[[#This Row],[Vertex 1]]=Edges[[#This Row],[Vertex 2]],"HIDE","SHOW")</f>
        <v>SHOW</v>
      </c>
      <c r="H1837" s="69"/>
      <c r="I1837" s="70"/>
      <c r="J1837" s="70"/>
      <c r="K1837" s="34" t="s">
        <v>65</v>
      </c>
      <c r="L1837" s="77">
        <v>1837</v>
      </c>
      <c r="M1837" s="77"/>
      <c r="N1837" s="72"/>
      <c r="O1837" s="79" t="s">
        <v>1646</v>
      </c>
      <c r="P1837" s="81">
        <v>42855.211527777778</v>
      </c>
      <c r="Q1837" s="79" t="s">
        <v>2690</v>
      </c>
      <c r="R1837" s="82" t="s">
        <v>3763</v>
      </c>
      <c r="S1837" s="79" t="s">
        <v>4094</v>
      </c>
      <c r="T1837" s="79"/>
      <c r="U1837" s="79"/>
      <c r="V1837" s="82" t="s">
        <v>5630</v>
      </c>
      <c r="W1837" s="81">
        <v>42855.211527777778</v>
      </c>
      <c r="X1837" s="82" t="s">
        <v>7372</v>
      </c>
      <c r="Y1837" s="79"/>
      <c r="Z1837" s="79"/>
      <c r="AA1837" s="83" t="s">
        <v>9419</v>
      </c>
      <c r="AB1837" s="79"/>
      <c r="AC1837" s="79" t="b">
        <v>0</v>
      </c>
      <c r="AD1837" s="79">
        <v>0</v>
      </c>
      <c r="AE1837" s="83" t="s">
        <v>9915</v>
      </c>
      <c r="AF1837" s="79" t="b">
        <v>0</v>
      </c>
      <c r="AG1837" s="79" t="s">
        <v>9964</v>
      </c>
      <c r="AH1837" s="79"/>
      <c r="AI1837" s="83" t="s">
        <v>9915</v>
      </c>
      <c r="AJ1837" s="79" t="b">
        <v>0</v>
      </c>
      <c r="AK1837" s="79">
        <v>14</v>
      </c>
      <c r="AL1837" s="83" t="s">
        <v>9847</v>
      </c>
      <c r="AM1837" s="79" t="s">
        <v>9991</v>
      </c>
      <c r="AN1837" s="79" t="b">
        <v>0</v>
      </c>
      <c r="AO1837" s="83" t="s">
        <v>9847</v>
      </c>
      <c r="AP1837" s="79" t="s">
        <v>179</v>
      </c>
      <c r="AQ1837" s="79">
        <v>0</v>
      </c>
      <c r="AR1837" s="79">
        <v>0</v>
      </c>
      <c r="AS1837" s="79"/>
      <c r="AT1837" s="79"/>
      <c r="AU1837" s="79"/>
      <c r="AV1837" s="79"/>
      <c r="AW1837" s="79"/>
      <c r="AX1837" s="79"/>
      <c r="AY1837" s="79"/>
      <c r="AZ1837" s="79"/>
      <c r="BA1837">
        <v>3</v>
      </c>
      <c r="BB1837">
        <v>0</v>
      </c>
      <c r="BC1837" s="79" t="str">
        <f>IF(Edges[[#This Row],[Sentiment]]=0,"NEUTRAL",IF(Edges[[#This Row],[Sentiment]]=1,"POSITIVE",IF(Edges[[#This Row],[Sentiment]]=-1,"NEGATIVE")))</f>
        <v>NEUTRAL</v>
      </c>
      <c r="BD1837" s="79" t="str">
        <f>IF(Edges[[#This Row],[Vertex 1]]=Edges[[#This Row],[Vertex 2]],"HIDE","SHOW")</f>
        <v>SHOW</v>
      </c>
      <c r="BE1837" s="78" t="str">
        <f>REPLACE(INDEX(GroupVertices[Group], MATCH(Edges[[#This Row],[Vertex 1]],GroupVertices[Vertex],0)),1,1,"")</f>
        <v>EUTRAL</v>
      </c>
      <c r="BF1837" s="78" t="str">
        <f>REPLACE(INDEX(GroupVertices[Group], MATCH(Edges[[#This Row],[Vertex 2]],GroupVertices[Vertex],0)),1,1,"")</f>
        <v>EUTRAL</v>
      </c>
    </row>
    <row r="1838" spans="1:58" x14ac:dyDescent="0.25">
      <c r="A1838" s="64" t="s">
        <v>1358</v>
      </c>
      <c r="B1838" s="64" t="s">
        <v>1534</v>
      </c>
      <c r="C1838" s="65"/>
      <c r="D1838" s="66"/>
      <c r="E1838" s="67"/>
      <c r="F1838" s="68"/>
      <c r="G1838" s="65" t="str">
        <f>IF(Edges[[#This Row],[Vertex 1]]=Edges[[#This Row],[Vertex 2]],"HIDE","SHOW")</f>
        <v>SHOW</v>
      </c>
      <c r="H1838" s="69"/>
      <c r="I1838" s="70"/>
      <c r="J1838" s="70"/>
      <c r="K1838" s="34" t="s">
        <v>65</v>
      </c>
      <c r="L1838" s="77">
        <v>1838</v>
      </c>
      <c r="M1838" s="77"/>
      <c r="N1838" s="72"/>
      <c r="O1838" s="79" t="s">
        <v>1646</v>
      </c>
      <c r="P1838" s="81">
        <v>42855.211631944447</v>
      </c>
      <c r="Q1838" s="79" t="s">
        <v>2689</v>
      </c>
      <c r="R1838" s="82" t="s">
        <v>3762</v>
      </c>
      <c r="S1838" s="79" t="s">
        <v>4094</v>
      </c>
      <c r="T1838" s="79"/>
      <c r="U1838" s="79"/>
      <c r="V1838" s="82" t="s">
        <v>5630</v>
      </c>
      <c r="W1838" s="81">
        <v>42855.211631944447</v>
      </c>
      <c r="X1838" s="82" t="s">
        <v>7373</v>
      </c>
      <c r="Y1838" s="79"/>
      <c r="Z1838" s="79"/>
      <c r="AA1838" s="83" t="s">
        <v>9420</v>
      </c>
      <c r="AB1838" s="79"/>
      <c r="AC1838" s="79" t="b">
        <v>0</v>
      </c>
      <c r="AD1838" s="79">
        <v>0</v>
      </c>
      <c r="AE1838" s="83" t="s">
        <v>9915</v>
      </c>
      <c r="AF1838" s="79" t="b">
        <v>0</v>
      </c>
      <c r="AG1838" s="79" t="s">
        <v>9964</v>
      </c>
      <c r="AH1838" s="79"/>
      <c r="AI1838" s="83" t="s">
        <v>9915</v>
      </c>
      <c r="AJ1838" s="79" t="b">
        <v>0</v>
      </c>
      <c r="AK1838" s="79">
        <v>14</v>
      </c>
      <c r="AL1838" s="83" t="s">
        <v>9846</v>
      </c>
      <c r="AM1838" s="79" t="s">
        <v>9991</v>
      </c>
      <c r="AN1838" s="79" t="b">
        <v>0</v>
      </c>
      <c r="AO1838" s="83" t="s">
        <v>9846</v>
      </c>
      <c r="AP1838" s="79" t="s">
        <v>179</v>
      </c>
      <c r="AQ1838" s="79">
        <v>0</v>
      </c>
      <c r="AR1838" s="79">
        <v>0</v>
      </c>
      <c r="AS1838" s="79"/>
      <c r="AT1838" s="79"/>
      <c r="AU1838" s="79"/>
      <c r="AV1838" s="79"/>
      <c r="AW1838" s="79"/>
      <c r="AX1838" s="79"/>
      <c r="AY1838" s="79"/>
      <c r="AZ1838" s="79"/>
      <c r="BA1838">
        <v>3</v>
      </c>
      <c r="BB1838">
        <v>1</v>
      </c>
      <c r="BC1838" s="79" t="str">
        <f>IF(Edges[[#This Row],[Sentiment]]=0,"NEUTRAL",IF(Edges[[#This Row],[Sentiment]]=1,"POSITIVE",IF(Edges[[#This Row],[Sentiment]]=-1,"NEGATIVE")))</f>
        <v>POSITIVE</v>
      </c>
      <c r="BD1838" s="79" t="str">
        <f>IF(Edges[[#This Row],[Vertex 1]]=Edges[[#This Row],[Vertex 2]],"HIDE","SHOW")</f>
        <v>SHOW</v>
      </c>
      <c r="BE1838" s="78" t="str">
        <f>REPLACE(INDEX(GroupVertices[Group], MATCH(Edges[[#This Row],[Vertex 1]],GroupVertices[Vertex],0)),1,1,"")</f>
        <v>EUTRAL</v>
      </c>
      <c r="BF1838" s="78" t="str">
        <f>REPLACE(INDEX(GroupVertices[Group], MATCH(Edges[[#This Row],[Vertex 2]],GroupVertices[Vertex],0)),1,1,"")</f>
        <v>EUTRAL</v>
      </c>
    </row>
    <row r="1839" spans="1:58" x14ac:dyDescent="0.25">
      <c r="A1839" s="64" t="s">
        <v>1359</v>
      </c>
      <c r="B1839" s="64" t="s">
        <v>1578</v>
      </c>
      <c r="C1839" s="65"/>
      <c r="D1839" s="66"/>
      <c r="E1839" s="67"/>
      <c r="F1839" s="68"/>
      <c r="G1839" s="65" t="str">
        <f>IF(Edges[[#This Row],[Vertex 1]]=Edges[[#This Row],[Vertex 2]],"HIDE","SHOW")</f>
        <v>SHOW</v>
      </c>
      <c r="H1839" s="69"/>
      <c r="I1839" s="70"/>
      <c r="J1839" s="70"/>
      <c r="K1839" s="34" t="s">
        <v>65</v>
      </c>
      <c r="L1839" s="77">
        <v>1839</v>
      </c>
      <c r="M1839" s="77"/>
      <c r="N1839" s="72"/>
      <c r="O1839" s="79" t="s">
        <v>1646</v>
      </c>
      <c r="P1839" s="81">
        <v>42852.374201388891</v>
      </c>
      <c r="Q1839" s="79" t="s">
        <v>2781</v>
      </c>
      <c r="R1839" s="82" t="s">
        <v>3819</v>
      </c>
      <c r="S1839" s="79" t="s">
        <v>4232</v>
      </c>
      <c r="T1839" s="79"/>
      <c r="U1839" s="79"/>
      <c r="V1839" s="82" t="s">
        <v>5631</v>
      </c>
      <c r="W1839" s="81">
        <v>42852.374201388891</v>
      </c>
      <c r="X1839" s="82" t="s">
        <v>7374</v>
      </c>
      <c r="Y1839" s="79"/>
      <c r="Z1839" s="79"/>
      <c r="AA1839" s="83" t="s">
        <v>9421</v>
      </c>
      <c r="AB1839" s="79"/>
      <c r="AC1839" s="79" t="b">
        <v>0</v>
      </c>
      <c r="AD1839" s="79">
        <v>0</v>
      </c>
      <c r="AE1839" s="83" t="s">
        <v>9915</v>
      </c>
      <c r="AF1839" s="79" t="b">
        <v>0</v>
      </c>
      <c r="AG1839" s="79" t="s">
        <v>9963</v>
      </c>
      <c r="AH1839" s="79"/>
      <c r="AI1839" s="83" t="s">
        <v>9915</v>
      </c>
      <c r="AJ1839" s="79" t="b">
        <v>0</v>
      </c>
      <c r="AK1839" s="79">
        <v>0</v>
      </c>
      <c r="AL1839" s="83" t="s">
        <v>9915</v>
      </c>
      <c r="AM1839" s="79" t="s">
        <v>9991</v>
      </c>
      <c r="AN1839" s="79" t="b">
        <v>0</v>
      </c>
      <c r="AO1839" s="83" t="s">
        <v>9421</v>
      </c>
      <c r="AP1839" s="79" t="s">
        <v>179</v>
      </c>
      <c r="AQ1839" s="79">
        <v>0</v>
      </c>
      <c r="AR1839" s="79">
        <v>0</v>
      </c>
      <c r="AS1839" s="79"/>
      <c r="AT1839" s="79"/>
      <c r="AU1839" s="79"/>
      <c r="AV1839" s="79"/>
      <c r="AW1839" s="79"/>
      <c r="AX1839" s="79"/>
      <c r="AY1839" s="79"/>
      <c r="AZ1839" s="79"/>
      <c r="BA1839">
        <v>2</v>
      </c>
      <c r="BB1839">
        <v>1</v>
      </c>
      <c r="BC1839" s="79" t="str">
        <f>IF(Edges[[#This Row],[Sentiment]]=0,"NEUTRAL",IF(Edges[[#This Row],[Sentiment]]=1,"POSITIVE",IF(Edges[[#This Row],[Sentiment]]=-1,"NEGATIVE")))</f>
        <v>POSITIVE</v>
      </c>
      <c r="BD1839" s="79" t="str">
        <f>IF(Edges[[#This Row],[Vertex 1]]=Edges[[#This Row],[Vertex 2]],"HIDE","SHOW")</f>
        <v>SHOW</v>
      </c>
      <c r="BE1839" s="78" t="str">
        <f>REPLACE(INDEX(GroupVertices[Group], MATCH(Edges[[#This Row],[Vertex 1]],GroupVertices[Vertex],0)),1,1,"")</f>
        <v>OSITIVE</v>
      </c>
      <c r="BF1839" s="78" t="str">
        <f>REPLACE(INDEX(GroupVertices[Group], MATCH(Edges[[#This Row],[Vertex 2]],GroupVertices[Vertex],0)),1,1,"")</f>
        <v>EUTRAL</v>
      </c>
    </row>
    <row r="1840" spans="1:58" x14ac:dyDescent="0.25">
      <c r="A1840" s="64" t="s">
        <v>1359</v>
      </c>
      <c r="B1840" s="64" t="s">
        <v>1578</v>
      </c>
      <c r="C1840" s="65"/>
      <c r="D1840" s="66"/>
      <c r="E1840" s="67"/>
      <c r="F1840" s="68"/>
      <c r="G1840" s="65" t="str">
        <f>IF(Edges[[#This Row],[Vertex 1]]=Edges[[#This Row],[Vertex 2]],"HIDE","SHOW")</f>
        <v>SHOW</v>
      </c>
      <c r="H1840" s="69"/>
      <c r="I1840" s="70"/>
      <c r="J1840" s="70"/>
      <c r="K1840" s="34" t="s">
        <v>65</v>
      </c>
      <c r="L1840" s="77">
        <v>1840</v>
      </c>
      <c r="M1840" s="77"/>
      <c r="N1840" s="72"/>
      <c r="O1840" s="79" t="s">
        <v>1646</v>
      </c>
      <c r="P1840" s="81">
        <v>42855.208773148152</v>
      </c>
      <c r="Q1840" s="79" t="s">
        <v>2782</v>
      </c>
      <c r="R1840" s="82" t="s">
        <v>3820</v>
      </c>
      <c r="S1840" s="79" t="s">
        <v>4232</v>
      </c>
      <c r="T1840" s="79"/>
      <c r="U1840" s="79"/>
      <c r="V1840" s="82" t="s">
        <v>5631</v>
      </c>
      <c r="W1840" s="81">
        <v>42855.208773148152</v>
      </c>
      <c r="X1840" s="82" t="s">
        <v>7375</v>
      </c>
      <c r="Y1840" s="79"/>
      <c r="Z1840" s="79"/>
      <c r="AA1840" s="83" t="s">
        <v>9422</v>
      </c>
      <c r="AB1840" s="79"/>
      <c r="AC1840" s="79" t="b">
        <v>0</v>
      </c>
      <c r="AD1840" s="79">
        <v>0</v>
      </c>
      <c r="AE1840" s="83" t="s">
        <v>9915</v>
      </c>
      <c r="AF1840" s="79" t="b">
        <v>0</v>
      </c>
      <c r="AG1840" s="79" t="s">
        <v>9963</v>
      </c>
      <c r="AH1840" s="79"/>
      <c r="AI1840" s="83" t="s">
        <v>9915</v>
      </c>
      <c r="AJ1840" s="79" t="b">
        <v>0</v>
      </c>
      <c r="AK1840" s="79">
        <v>0</v>
      </c>
      <c r="AL1840" s="83" t="s">
        <v>9915</v>
      </c>
      <c r="AM1840" s="79" t="s">
        <v>9991</v>
      </c>
      <c r="AN1840" s="79" t="b">
        <v>0</v>
      </c>
      <c r="AO1840" s="83" t="s">
        <v>9422</v>
      </c>
      <c r="AP1840" s="79" t="s">
        <v>179</v>
      </c>
      <c r="AQ1840" s="79">
        <v>0</v>
      </c>
      <c r="AR1840" s="79">
        <v>0</v>
      </c>
      <c r="AS1840" s="79"/>
      <c r="AT1840" s="79"/>
      <c r="AU1840" s="79"/>
      <c r="AV1840" s="79"/>
      <c r="AW1840" s="79"/>
      <c r="AX1840" s="79"/>
      <c r="AY1840" s="79"/>
      <c r="AZ1840" s="79"/>
      <c r="BA1840">
        <v>2</v>
      </c>
      <c r="BB1840">
        <v>1</v>
      </c>
      <c r="BC1840" s="79" t="str">
        <f>IF(Edges[[#This Row],[Sentiment]]=0,"NEUTRAL",IF(Edges[[#This Row],[Sentiment]]=1,"POSITIVE",IF(Edges[[#This Row],[Sentiment]]=-1,"NEGATIVE")))</f>
        <v>POSITIVE</v>
      </c>
      <c r="BD1840" s="79" t="str">
        <f>IF(Edges[[#This Row],[Vertex 1]]=Edges[[#This Row],[Vertex 2]],"HIDE","SHOW")</f>
        <v>SHOW</v>
      </c>
      <c r="BE1840" s="78" t="str">
        <f>REPLACE(INDEX(GroupVertices[Group], MATCH(Edges[[#This Row],[Vertex 1]],GroupVertices[Vertex],0)),1,1,"")</f>
        <v>OSITIVE</v>
      </c>
      <c r="BF1840" s="78" t="str">
        <f>REPLACE(INDEX(GroupVertices[Group], MATCH(Edges[[#This Row],[Vertex 2]],GroupVertices[Vertex],0)),1,1,"")</f>
        <v>EUTRAL</v>
      </c>
    </row>
    <row r="1841" spans="1:58" x14ac:dyDescent="0.25">
      <c r="A1841" s="64" t="s">
        <v>1359</v>
      </c>
      <c r="B1841" s="64" t="s">
        <v>1176</v>
      </c>
      <c r="C1841" s="65"/>
      <c r="D1841" s="66"/>
      <c r="E1841" s="67"/>
      <c r="F1841" s="68"/>
      <c r="G1841" s="65" t="str">
        <f>IF(Edges[[#This Row],[Vertex 1]]=Edges[[#This Row],[Vertex 2]],"HIDE","SHOW")</f>
        <v>SHOW</v>
      </c>
      <c r="H1841" s="69"/>
      <c r="I1841" s="70"/>
      <c r="J1841" s="70"/>
      <c r="K1841" s="34" t="s">
        <v>65</v>
      </c>
      <c r="L1841" s="77">
        <v>1841</v>
      </c>
      <c r="M1841" s="77"/>
      <c r="N1841" s="72"/>
      <c r="O1841" s="79" t="s">
        <v>1647</v>
      </c>
      <c r="P1841" s="81">
        <v>42855.213043981479</v>
      </c>
      <c r="Q1841" s="79" t="s">
        <v>2783</v>
      </c>
      <c r="R1841" s="79"/>
      <c r="S1841" s="79"/>
      <c r="T1841" s="79"/>
      <c r="U1841" s="79"/>
      <c r="V1841" s="82" t="s">
        <v>5631</v>
      </c>
      <c r="W1841" s="81">
        <v>42855.213043981479</v>
      </c>
      <c r="X1841" s="82" t="s">
        <v>7376</v>
      </c>
      <c r="Y1841" s="79"/>
      <c r="Z1841" s="79"/>
      <c r="AA1841" s="83" t="s">
        <v>9423</v>
      </c>
      <c r="AB1841" s="79"/>
      <c r="AC1841" s="79" t="b">
        <v>0</v>
      </c>
      <c r="AD1841" s="79">
        <v>0</v>
      </c>
      <c r="AE1841" s="83" t="s">
        <v>9925</v>
      </c>
      <c r="AF1841" s="79" t="b">
        <v>0</v>
      </c>
      <c r="AG1841" s="79" t="s">
        <v>9963</v>
      </c>
      <c r="AH1841" s="79"/>
      <c r="AI1841" s="83" t="s">
        <v>9915</v>
      </c>
      <c r="AJ1841" s="79" t="b">
        <v>0</v>
      </c>
      <c r="AK1841" s="79">
        <v>0</v>
      </c>
      <c r="AL1841" s="83" t="s">
        <v>9915</v>
      </c>
      <c r="AM1841" s="79" t="s">
        <v>9991</v>
      </c>
      <c r="AN1841" s="79" t="b">
        <v>0</v>
      </c>
      <c r="AO1841" s="83" t="s">
        <v>9423</v>
      </c>
      <c r="AP1841" s="79" t="s">
        <v>179</v>
      </c>
      <c r="AQ1841" s="79">
        <v>0</v>
      </c>
      <c r="AR1841" s="79">
        <v>0</v>
      </c>
      <c r="AS1841" s="79"/>
      <c r="AT1841" s="79"/>
      <c r="AU1841" s="79"/>
      <c r="AV1841" s="79"/>
      <c r="AW1841" s="79"/>
      <c r="AX1841" s="79"/>
      <c r="AY1841" s="79"/>
      <c r="AZ1841" s="79"/>
      <c r="BA1841">
        <v>1</v>
      </c>
      <c r="BB1841">
        <v>1</v>
      </c>
      <c r="BC1841" s="79" t="str">
        <f>IF(Edges[[#This Row],[Sentiment]]=0,"NEUTRAL",IF(Edges[[#This Row],[Sentiment]]=1,"POSITIVE",IF(Edges[[#This Row],[Sentiment]]=-1,"NEGATIVE")))</f>
        <v>POSITIVE</v>
      </c>
      <c r="BD1841" s="79" t="str">
        <f>IF(Edges[[#This Row],[Vertex 1]]=Edges[[#This Row],[Vertex 2]],"HIDE","SHOW")</f>
        <v>SHOW</v>
      </c>
      <c r="BE1841" s="78" t="str">
        <f>REPLACE(INDEX(GroupVertices[Group], MATCH(Edges[[#This Row],[Vertex 1]],GroupVertices[Vertex],0)),1,1,"")</f>
        <v>OSITIVE</v>
      </c>
      <c r="BF1841" s="78" t="str">
        <f>REPLACE(INDEX(GroupVertices[Group], MATCH(Edges[[#This Row],[Vertex 2]],GroupVertices[Vertex],0)),1,1,"")</f>
        <v>eneral</v>
      </c>
    </row>
    <row r="1842" spans="1:58" hidden="1" x14ac:dyDescent="0.25">
      <c r="A1842" s="64" t="s">
        <v>1360</v>
      </c>
      <c r="B1842" s="64" t="s">
        <v>1360</v>
      </c>
      <c r="C1842" s="65"/>
      <c r="D1842" s="66"/>
      <c r="E1842" s="67"/>
      <c r="F1842" s="68"/>
      <c r="G1842" s="65" t="str">
        <f>IF(Edges[[#This Row],[Vertex 1]]=Edges[[#This Row],[Vertex 2]],"HIDE","SHOW")</f>
        <v>HIDE</v>
      </c>
      <c r="H1842" s="69"/>
      <c r="I1842" s="70"/>
      <c r="J1842" s="70"/>
      <c r="K1842" s="34"/>
      <c r="L1842" s="77"/>
      <c r="M1842" s="77"/>
      <c r="N1842" s="72"/>
      <c r="O1842" s="79" t="s">
        <v>179</v>
      </c>
      <c r="P1842" s="81">
        <v>42847.253831018519</v>
      </c>
      <c r="Q1842" s="79" t="s">
        <v>2784</v>
      </c>
      <c r="R1842" s="82" t="s">
        <v>3648</v>
      </c>
      <c r="S1842" s="79" t="s">
        <v>4185</v>
      </c>
      <c r="T1842" s="79"/>
      <c r="U1842" s="79"/>
      <c r="V1842" s="82" t="s">
        <v>5632</v>
      </c>
      <c r="W1842" s="81">
        <v>42847.253831018519</v>
      </c>
      <c r="X1842" s="82" t="s">
        <v>7377</v>
      </c>
      <c r="Y1842" s="79"/>
      <c r="Z1842" s="79"/>
      <c r="AA1842" s="83" t="s">
        <v>9424</v>
      </c>
      <c r="AB1842" s="79"/>
      <c r="AC1842" s="79" t="b">
        <v>0</v>
      </c>
      <c r="AD1842" s="79">
        <v>10</v>
      </c>
      <c r="AE1842" s="83" t="s">
        <v>9915</v>
      </c>
      <c r="AF1842" s="79" t="b">
        <v>0</v>
      </c>
      <c r="AG1842" s="79" t="s">
        <v>9964</v>
      </c>
      <c r="AH1842" s="79"/>
      <c r="AI1842" s="83" t="s">
        <v>9915</v>
      </c>
      <c r="AJ1842" s="79" t="b">
        <v>0</v>
      </c>
      <c r="AK1842" s="79">
        <v>11</v>
      </c>
      <c r="AL1842" s="83" t="s">
        <v>9915</v>
      </c>
      <c r="AM1842" s="79" t="s">
        <v>9990</v>
      </c>
      <c r="AN1842" s="79" t="b">
        <v>0</v>
      </c>
      <c r="AO1842" s="83" t="s">
        <v>9424</v>
      </c>
      <c r="AP1842" s="79" t="s">
        <v>10099</v>
      </c>
      <c r="AQ1842" s="79">
        <v>0</v>
      </c>
      <c r="AR1842" s="79">
        <v>0</v>
      </c>
      <c r="AS1842" s="79"/>
      <c r="AT1842" s="79"/>
      <c r="AU1842" s="79"/>
      <c r="AV1842" s="79"/>
      <c r="AW1842" s="79"/>
      <c r="AX1842" s="79"/>
      <c r="AY1842" s="79"/>
      <c r="AZ1842" s="79"/>
      <c r="BA1842">
        <v>2</v>
      </c>
      <c r="BB1842">
        <v>1</v>
      </c>
      <c r="BC1842" s="79" t="str">
        <f>IF(Edges[[#This Row],[Sentiment]]=0,"NEUTRAL",IF(Edges[[#This Row],[Sentiment]]=1,"POSITIVE",IF(Edges[[#This Row],[Sentiment]]=-1,"NEGATIVE")))</f>
        <v>POSITIVE</v>
      </c>
      <c r="BD1842" s="79" t="str">
        <f>IF(Edges[[#This Row],[Vertex 1]]=Edges[[#This Row],[Vertex 2]],"HIDE","SHOW")</f>
        <v>HIDE</v>
      </c>
      <c r="BE1842" s="124" t="str">
        <f>REPLACE(INDEX(GroupVertices[Group], MATCH(Edges[[#This Row],[Vertex 1]],GroupVertices[Vertex],0)),1,1,"")</f>
        <v>OSITIVE</v>
      </c>
      <c r="BF1842" s="124" t="str">
        <f>REPLACE(INDEX(GroupVertices[Group], MATCH(Edges[[#This Row],[Vertex 2]],GroupVertices[Vertex],0)),1,1,"")</f>
        <v>OSITIVE</v>
      </c>
    </row>
    <row r="1843" spans="1:58" hidden="1" x14ac:dyDescent="0.25">
      <c r="A1843" s="64" t="s">
        <v>1360</v>
      </c>
      <c r="B1843" s="64" t="s">
        <v>1360</v>
      </c>
      <c r="C1843" s="65"/>
      <c r="D1843" s="66"/>
      <c r="E1843" s="67"/>
      <c r="F1843" s="68"/>
      <c r="G1843" s="65" t="str">
        <f>IF(Edges[[#This Row],[Vertex 1]]=Edges[[#This Row],[Vertex 2]],"HIDE","SHOW")</f>
        <v>HIDE</v>
      </c>
      <c r="H1843" s="69"/>
      <c r="I1843" s="70"/>
      <c r="J1843" s="70"/>
      <c r="K1843" s="34"/>
      <c r="L1843" s="77"/>
      <c r="M1843" s="77"/>
      <c r="N1843" s="72"/>
      <c r="O1843" s="79" t="s">
        <v>179</v>
      </c>
      <c r="P1843" s="81">
        <v>42853.330590277779</v>
      </c>
      <c r="Q1843" s="79" t="s">
        <v>2785</v>
      </c>
      <c r="R1843" s="82" t="s">
        <v>3592</v>
      </c>
      <c r="S1843" s="79" t="s">
        <v>4065</v>
      </c>
      <c r="T1843" s="79"/>
      <c r="U1843" s="79"/>
      <c r="V1843" s="82" t="s">
        <v>5632</v>
      </c>
      <c r="W1843" s="81">
        <v>42853.330590277779</v>
      </c>
      <c r="X1843" s="82" t="s">
        <v>7378</v>
      </c>
      <c r="Y1843" s="79"/>
      <c r="Z1843" s="79"/>
      <c r="AA1843" s="83" t="s">
        <v>9425</v>
      </c>
      <c r="AB1843" s="79"/>
      <c r="AC1843" s="79" t="b">
        <v>0</v>
      </c>
      <c r="AD1843" s="79">
        <v>9</v>
      </c>
      <c r="AE1843" s="83" t="s">
        <v>9915</v>
      </c>
      <c r="AF1843" s="79" t="b">
        <v>0</v>
      </c>
      <c r="AG1843" s="79" t="s">
        <v>9964</v>
      </c>
      <c r="AH1843" s="79"/>
      <c r="AI1843" s="83" t="s">
        <v>9915</v>
      </c>
      <c r="AJ1843" s="79" t="b">
        <v>0</v>
      </c>
      <c r="AK1843" s="79">
        <v>8</v>
      </c>
      <c r="AL1843" s="83" t="s">
        <v>9915</v>
      </c>
      <c r="AM1843" s="79" t="s">
        <v>9990</v>
      </c>
      <c r="AN1843" s="79" t="b">
        <v>0</v>
      </c>
      <c r="AO1843" s="83" t="s">
        <v>9425</v>
      </c>
      <c r="AP1843" s="79" t="s">
        <v>179</v>
      </c>
      <c r="AQ1843" s="79">
        <v>0</v>
      </c>
      <c r="AR1843" s="79">
        <v>0</v>
      </c>
      <c r="AS1843" s="79"/>
      <c r="AT1843" s="79"/>
      <c r="AU1843" s="79"/>
      <c r="AV1843" s="79"/>
      <c r="AW1843" s="79"/>
      <c r="AX1843" s="79"/>
      <c r="AY1843" s="79"/>
      <c r="AZ1843" s="79"/>
      <c r="BA1843">
        <v>2</v>
      </c>
      <c r="BB1843">
        <v>1</v>
      </c>
      <c r="BC1843" s="79" t="str">
        <f>IF(Edges[[#This Row],[Sentiment]]=0,"NEUTRAL",IF(Edges[[#This Row],[Sentiment]]=1,"POSITIVE",IF(Edges[[#This Row],[Sentiment]]=-1,"NEGATIVE")))</f>
        <v>POSITIVE</v>
      </c>
      <c r="BD1843" s="79" t="str">
        <f>IF(Edges[[#This Row],[Vertex 1]]=Edges[[#This Row],[Vertex 2]],"HIDE","SHOW")</f>
        <v>HIDE</v>
      </c>
      <c r="BE1843" s="124" t="str">
        <f>REPLACE(INDEX(GroupVertices[Group], MATCH(Edges[[#This Row],[Vertex 1]],GroupVertices[Vertex],0)),1,1,"")</f>
        <v>OSITIVE</v>
      </c>
      <c r="BF1843" s="124" t="str">
        <f>REPLACE(INDEX(GroupVertices[Group], MATCH(Edges[[#This Row],[Vertex 2]],GroupVertices[Vertex],0)),1,1,"")</f>
        <v>OSITIVE</v>
      </c>
    </row>
    <row r="1844" spans="1:58" x14ac:dyDescent="0.25">
      <c r="A1844" s="64" t="s">
        <v>1361</v>
      </c>
      <c r="B1844" s="64" t="s">
        <v>1360</v>
      </c>
      <c r="C1844" s="65"/>
      <c r="D1844" s="66"/>
      <c r="E1844" s="67"/>
      <c r="F1844" s="68"/>
      <c r="G1844" s="65" t="str">
        <f>IF(Edges[[#This Row],[Vertex 1]]=Edges[[#This Row],[Vertex 2]],"HIDE","SHOW")</f>
        <v>SHOW</v>
      </c>
      <c r="H1844" s="69"/>
      <c r="I1844" s="70"/>
      <c r="J1844" s="70"/>
      <c r="K1844" s="34" t="s">
        <v>65</v>
      </c>
      <c r="L1844" s="77">
        <v>1844</v>
      </c>
      <c r="M1844" s="77"/>
      <c r="N1844" s="72"/>
      <c r="O1844" s="79" t="s">
        <v>1646</v>
      </c>
      <c r="P1844" s="81">
        <v>42855.214745370373</v>
      </c>
      <c r="Q1844" s="79" t="s">
        <v>2359</v>
      </c>
      <c r="R1844" s="82" t="s">
        <v>3592</v>
      </c>
      <c r="S1844" s="79" t="s">
        <v>4065</v>
      </c>
      <c r="T1844" s="79"/>
      <c r="U1844" s="79"/>
      <c r="V1844" s="82" t="s">
        <v>5633</v>
      </c>
      <c r="W1844" s="81">
        <v>42855.214745370373</v>
      </c>
      <c r="X1844" s="82" t="s">
        <v>7379</v>
      </c>
      <c r="Y1844" s="79"/>
      <c r="Z1844" s="79"/>
      <c r="AA1844" s="83" t="s">
        <v>9426</v>
      </c>
      <c r="AB1844" s="79"/>
      <c r="AC1844" s="79" t="b">
        <v>0</v>
      </c>
      <c r="AD1844" s="79">
        <v>0</v>
      </c>
      <c r="AE1844" s="83" t="s">
        <v>9915</v>
      </c>
      <c r="AF1844" s="79" t="b">
        <v>0</v>
      </c>
      <c r="AG1844" s="79" t="s">
        <v>9964</v>
      </c>
      <c r="AH1844" s="79"/>
      <c r="AI1844" s="83" t="s">
        <v>9915</v>
      </c>
      <c r="AJ1844" s="79" t="b">
        <v>0</v>
      </c>
      <c r="AK1844" s="79">
        <v>8</v>
      </c>
      <c r="AL1844" s="83" t="s">
        <v>9425</v>
      </c>
      <c r="AM1844" s="79" t="s">
        <v>9991</v>
      </c>
      <c r="AN1844" s="79" t="b">
        <v>0</v>
      </c>
      <c r="AO1844" s="83" t="s">
        <v>9425</v>
      </c>
      <c r="AP1844" s="79" t="s">
        <v>179</v>
      </c>
      <c r="AQ1844" s="79">
        <v>0</v>
      </c>
      <c r="AR1844" s="79">
        <v>0</v>
      </c>
      <c r="AS1844" s="79"/>
      <c r="AT1844" s="79"/>
      <c r="AU1844" s="79"/>
      <c r="AV1844" s="79"/>
      <c r="AW1844" s="79"/>
      <c r="AX1844" s="79"/>
      <c r="AY1844" s="79"/>
      <c r="AZ1844" s="79"/>
      <c r="BA1844">
        <v>1</v>
      </c>
      <c r="BB1844">
        <v>1</v>
      </c>
      <c r="BC1844" s="79" t="str">
        <f>IF(Edges[[#This Row],[Sentiment]]=0,"NEUTRAL",IF(Edges[[#This Row],[Sentiment]]=1,"POSITIVE",IF(Edges[[#This Row],[Sentiment]]=-1,"NEGATIVE")))</f>
        <v>POSITIVE</v>
      </c>
      <c r="BD1844" s="79" t="str">
        <f>IF(Edges[[#This Row],[Vertex 1]]=Edges[[#This Row],[Vertex 2]],"HIDE","SHOW")</f>
        <v>SHOW</v>
      </c>
      <c r="BE1844" s="78" t="str">
        <f>REPLACE(INDEX(GroupVertices[Group], MATCH(Edges[[#This Row],[Vertex 1]],GroupVertices[Vertex],0)),1,1,"")</f>
        <v>OSITIVE</v>
      </c>
      <c r="BF1844" s="78" t="str">
        <f>REPLACE(INDEX(GroupVertices[Group], MATCH(Edges[[#This Row],[Vertex 2]],GroupVertices[Vertex],0)),1,1,"")</f>
        <v>OSITIVE</v>
      </c>
    </row>
    <row r="1845" spans="1:58" x14ac:dyDescent="0.25">
      <c r="A1845" s="64" t="s">
        <v>1362</v>
      </c>
      <c r="B1845" s="64" t="s">
        <v>1638</v>
      </c>
      <c r="C1845" s="65"/>
      <c r="D1845" s="66"/>
      <c r="E1845" s="67"/>
      <c r="F1845" s="68"/>
      <c r="G1845" s="65" t="str">
        <f>IF(Edges[[#This Row],[Vertex 1]]=Edges[[#This Row],[Vertex 2]],"HIDE","SHOW")</f>
        <v>SHOW</v>
      </c>
      <c r="H1845" s="69"/>
      <c r="I1845" s="70"/>
      <c r="J1845" s="70"/>
      <c r="K1845" s="34" t="s">
        <v>65</v>
      </c>
      <c r="L1845" s="77">
        <v>1845</v>
      </c>
      <c r="M1845" s="77"/>
      <c r="N1845" s="72"/>
      <c r="O1845" s="79" t="s">
        <v>1647</v>
      </c>
      <c r="P1845" s="81">
        <v>42855.222083333334</v>
      </c>
      <c r="Q1845" s="79" t="s">
        <v>2786</v>
      </c>
      <c r="R1845" s="79"/>
      <c r="S1845" s="79"/>
      <c r="T1845" s="79"/>
      <c r="U1845" s="79"/>
      <c r="V1845" s="82" t="s">
        <v>5634</v>
      </c>
      <c r="W1845" s="81">
        <v>42855.222083333334</v>
      </c>
      <c r="X1845" s="82" t="s">
        <v>7380</v>
      </c>
      <c r="Y1845" s="79"/>
      <c r="Z1845" s="79"/>
      <c r="AA1845" s="83" t="s">
        <v>9427</v>
      </c>
      <c r="AB1845" s="83" t="s">
        <v>9911</v>
      </c>
      <c r="AC1845" s="79" t="b">
        <v>0</v>
      </c>
      <c r="AD1845" s="79">
        <v>0</v>
      </c>
      <c r="AE1845" s="83" t="s">
        <v>9957</v>
      </c>
      <c r="AF1845" s="79" t="b">
        <v>0</v>
      </c>
      <c r="AG1845" s="79" t="s">
        <v>9963</v>
      </c>
      <c r="AH1845" s="79"/>
      <c r="AI1845" s="83" t="s">
        <v>9915</v>
      </c>
      <c r="AJ1845" s="79" t="b">
        <v>0</v>
      </c>
      <c r="AK1845" s="79">
        <v>0</v>
      </c>
      <c r="AL1845" s="83" t="s">
        <v>9915</v>
      </c>
      <c r="AM1845" s="79" t="s">
        <v>9990</v>
      </c>
      <c r="AN1845" s="79" t="b">
        <v>0</v>
      </c>
      <c r="AO1845" s="83" t="s">
        <v>9911</v>
      </c>
      <c r="AP1845" s="79" t="s">
        <v>179</v>
      </c>
      <c r="AQ1845" s="79">
        <v>0</v>
      </c>
      <c r="AR1845" s="79">
        <v>0</v>
      </c>
      <c r="AS1845" s="79"/>
      <c r="AT1845" s="79"/>
      <c r="AU1845" s="79"/>
      <c r="AV1845" s="79"/>
      <c r="AW1845" s="79"/>
      <c r="AX1845" s="79"/>
      <c r="AY1845" s="79"/>
      <c r="AZ1845" s="79"/>
      <c r="BA1845">
        <v>1</v>
      </c>
      <c r="BB1845">
        <v>1</v>
      </c>
      <c r="BC1845" s="79" t="str">
        <f>IF(Edges[[#This Row],[Sentiment]]=0,"NEUTRAL",IF(Edges[[#This Row],[Sentiment]]=1,"POSITIVE",IF(Edges[[#This Row],[Sentiment]]=-1,"NEGATIVE")))</f>
        <v>POSITIVE</v>
      </c>
      <c r="BD1845" s="79" t="str">
        <f>IF(Edges[[#This Row],[Vertex 1]]=Edges[[#This Row],[Vertex 2]],"HIDE","SHOW")</f>
        <v>SHOW</v>
      </c>
      <c r="BE1845" s="78" t="str">
        <f>REPLACE(INDEX(GroupVertices[Group], MATCH(Edges[[#This Row],[Vertex 1]],GroupVertices[Vertex],0)),1,1,"")</f>
        <v>OSITIVE</v>
      </c>
      <c r="BF1845" s="78" t="str">
        <f>REPLACE(INDEX(GroupVertices[Group], MATCH(Edges[[#This Row],[Vertex 2]],GroupVertices[Vertex],0)),1,1,"")</f>
        <v>OSITIVE</v>
      </c>
    </row>
    <row r="1846" spans="1:58" hidden="1" x14ac:dyDescent="0.25">
      <c r="A1846" s="64" t="s">
        <v>1363</v>
      </c>
      <c r="B1846" s="64" t="s">
        <v>1363</v>
      </c>
      <c r="C1846" s="65"/>
      <c r="D1846" s="66"/>
      <c r="E1846" s="67"/>
      <c r="F1846" s="68"/>
      <c r="G1846" s="65" t="str">
        <f>IF(Edges[[#This Row],[Vertex 1]]=Edges[[#This Row],[Vertex 2]],"HIDE","SHOW")</f>
        <v>HIDE</v>
      </c>
      <c r="H1846" s="69"/>
      <c r="I1846" s="70"/>
      <c r="J1846" s="70"/>
      <c r="K1846" s="34"/>
      <c r="L1846" s="77"/>
      <c r="M1846" s="77"/>
      <c r="N1846" s="72"/>
      <c r="O1846" s="79" t="s">
        <v>179</v>
      </c>
      <c r="P1846" s="81">
        <v>42855.225277777776</v>
      </c>
      <c r="Q1846" s="79" t="s">
        <v>2787</v>
      </c>
      <c r="R1846" s="82" t="s">
        <v>3810</v>
      </c>
      <c r="S1846" s="79" t="s">
        <v>4041</v>
      </c>
      <c r="T1846" s="79" t="s">
        <v>4435</v>
      </c>
      <c r="U1846" s="79"/>
      <c r="V1846" s="82" t="s">
        <v>5635</v>
      </c>
      <c r="W1846" s="81">
        <v>42855.225277777776</v>
      </c>
      <c r="X1846" s="82" t="s">
        <v>7381</v>
      </c>
      <c r="Y1846" s="79"/>
      <c r="Z1846" s="79"/>
      <c r="AA1846" s="83" t="s">
        <v>9428</v>
      </c>
      <c r="AB1846" s="79"/>
      <c r="AC1846" s="79" t="b">
        <v>0</v>
      </c>
      <c r="AD1846" s="79">
        <v>0</v>
      </c>
      <c r="AE1846" s="83" t="s">
        <v>9915</v>
      </c>
      <c r="AF1846" s="79" t="b">
        <v>0</v>
      </c>
      <c r="AG1846" s="79" t="s">
        <v>9963</v>
      </c>
      <c r="AH1846" s="79"/>
      <c r="AI1846" s="83" t="s">
        <v>9915</v>
      </c>
      <c r="AJ1846" s="79" t="b">
        <v>0</v>
      </c>
      <c r="AK1846" s="79">
        <v>0</v>
      </c>
      <c r="AL1846" s="83" t="s">
        <v>9915</v>
      </c>
      <c r="AM1846" s="79" t="s">
        <v>9991</v>
      </c>
      <c r="AN1846" s="79" t="b">
        <v>0</v>
      </c>
      <c r="AO1846" s="83" t="s">
        <v>9428</v>
      </c>
      <c r="AP1846" s="79" t="s">
        <v>179</v>
      </c>
      <c r="AQ1846" s="79">
        <v>0</v>
      </c>
      <c r="AR1846" s="79">
        <v>0</v>
      </c>
      <c r="AS1846" s="79"/>
      <c r="AT1846" s="79"/>
      <c r="AU1846" s="79"/>
      <c r="AV1846" s="79"/>
      <c r="AW1846" s="79"/>
      <c r="AX1846" s="79"/>
      <c r="AY1846" s="79"/>
      <c r="AZ1846" s="79"/>
      <c r="BA1846">
        <v>1</v>
      </c>
      <c r="BB1846">
        <v>1</v>
      </c>
      <c r="BC1846" s="79" t="str">
        <f>IF(Edges[[#This Row],[Sentiment]]=0,"NEUTRAL",IF(Edges[[#This Row],[Sentiment]]=1,"POSITIVE",IF(Edges[[#This Row],[Sentiment]]=-1,"NEGATIVE")))</f>
        <v>POSITIVE</v>
      </c>
      <c r="BD1846" s="79" t="str">
        <f>IF(Edges[[#This Row],[Vertex 1]]=Edges[[#This Row],[Vertex 2]],"HIDE","SHOW")</f>
        <v>HIDE</v>
      </c>
      <c r="BE1846" s="124" t="e">
        <f>REPLACE(INDEX(GroupVertices[Group], MATCH(Edges[[#This Row],[Vertex 1]],GroupVertices[Vertex],0)),1,1,"")</f>
        <v>#N/A</v>
      </c>
      <c r="BF1846" s="124" t="e">
        <f>REPLACE(INDEX(GroupVertices[Group], MATCH(Edges[[#This Row],[Vertex 2]],GroupVertices[Vertex],0)),1,1,"")</f>
        <v>#N/A</v>
      </c>
    </row>
    <row r="1847" spans="1:58" x14ac:dyDescent="0.25">
      <c r="A1847" s="64" t="s">
        <v>1364</v>
      </c>
      <c r="B1847" s="64" t="s">
        <v>1543</v>
      </c>
      <c r="C1847" s="65"/>
      <c r="D1847" s="66"/>
      <c r="E1847" s="67"/>
      <c r="F1847" s="68"/>
      <c r="G1847" s="65" t="str">
        <f>IF(Edges[[#This Row],[Vertex 1]]=Edges[[#This Row],[Vertex 2]],"HIDE","SHOW")</f>
        <v>SHOW</v>
      </c>
      <c r="H1847" s="69"/>
      <c r="I1847" s="70"/>
      <c r="J1847" s="70"/>
      <c r="K1847" s="34" t="s">
        <v>65</v>
      </c>
      <c r="L1847" s="77">
        <v>1847</v>
      </c>
      <c r="M1847" s="77"/>
      <c r="N1847" s="72"/>
      <c r="O1847" s="79" t="s">
        <v>1647</v>
      </c>
      <c r="P1847" s="81">
        <v>42855.228321759256</v>
      </c>
      <c r="Q1847" s="79" t="s">
        <v>2788</v>
      </c>
      <c r="R1847" s="79"/>
      <c r="S1847" s="79"/>
      <c r="T1847" s="79"/>
      <c r="U1847" s="79"/>
      <c r="V1847" s="82" t="s">
        <v>5636</v>
      </c>
      <c r="W1847" s="81">
        <v>42855.228321759256</v>
      </c>
      <c r="X1847" s="82" t="s">
        <v>7382</v>
      </c>
      <c r="Y1847" s="79"/>
      <c r="Z1847" s="79"/>
      <c r="AA1847" s="83" t="s">
        <v>9429</v>
      </c>
      <c r="AB1847" s="79"/>
      <c r="AC1847" s="79" t="b">
        <v>0</v>
      </c>
      <c r="AD1847" s="79">
        <v>0</v>
      </c>
      <c r="AE1847" s="83" t="s">
        <v>9916</v>
      </c>
      <c r="AF1847" s="79" t="b">
        <v>0</v>
      </c>
      <c r="AG1847" s="79" t="s">
        <v>9985</v>
      </c>
      <c r="AH1847" s="79"/>
      <c r="AI1847" s="83" t="s">
        <v>9915</v>
      </c>
      <c r="AJ1847" s="79" t="b">
        <v>0</v>
      </c>
      <c r="AK1847" s="79">
        <v>0</v>
      </c>
      <c r="AL1847" s="83" t="s">
        <v>9915</v>
      </c>
      <c r="AM1847" s="79" t="s">
        <v>9991</v>
      </c>
      <c r="AN1847" s="79" t="b">
        <v>0</v>
      </c>
      <c r="AO1847" s="83" t="s">
        <v>9429</v>
      </c>
      <c r="AP1847" s="79" t="s">
        <v>179</v>
      </c>
      <c r="AQ1847" s="79">
        <v>0</v>
      </c>
      <c r="AR1847" s="79">
        <v>0</v>
      </c>
      <c r="AS1847" s="79"/>
      <c r="AT1847" s="79"/>
      <c r="AU1847" s="79"/>
      <c r="AV1847" s="79"/>
      <c r="AW1847" s="79"/>
      <c r="AX1847" s="79"/>
      <c r="AY1847" s="79"/>
      <c r="AZ1847" s="79"/>
      <c r="BA1847">
        <v>1</v>
      </c>
      <c r="BB1847">
        <v>1</v>
      </c>
      <c r="BC1847" s="79" t="str">
        <f>IF(Edges[[#This Row],[Sentiment]]=0,"NEUTRAL",IF(Edges[[#This Row],[Sentiment]]=1,"POSITIVE",IF(Edges[[#This Row],[Sentiment]]=-1,"NEGATIVE")))</f>
        <v>POSITIVE</v>
      </c>
      <c r="BD1847" s="79" t="str">
        <f>IF(Edges[[#This Row],[Vertex 1]]=Edges[[#This Row],[Vertex 2]],"HIDE","SHOW")</f>
        <v>SHOW</v>
      </c>
      <c r="BE1847" s="78" t="str">
        <f>REPLACE(INDEX(GroupVertices[Group], MATCH(Edges[[#This Row],[Vertex 1]],GroupVertices[Vertex],0)),1,1,"")</f>
        <v>OSITIVE</v>
      </c>
      <c r="BF1847" s="78" t="str">
        <f>REPLACE(INDEX(GroupVertices[Group], MATCH(Edges[[#This Row],[Vertex 2]],GroupVertices[Vertex],0)),1,1,"")</f>
        <v>eneral</v>
      </c>
    </row>
    <row r="1848" spans="1:58" hidden="1" x14ac:dyDescent="0.25">
      <c r="A1848" s="64" t="s">
        <v>1365</v>
      </c>
      <c r="B1848" s="64" t="s">
        <v>1365</v>
      </c>
      <c r="C1848" s="65"/>
      <c r="D1848" s="66"/>
      <c r="E1848" s="67"/>
      <c r="F1848" s="68"/>
      <c r="G1848" s="65" t="str">
        <f>IF(Edges[[#This Row],[Vertex 1]]=Edges[[#This Row],[Vertex 2]],"HIDE","SHOW")</f>
        <v>HIDE</v>
      </c>
      <c r="H1848" s="69"/>
      <c r="I1848" s="70"/>
      <c r="J1848" s="70"/>
      <c r="K1848" s="34"/>
      <c r="L1848" s="77"/>
      <c r="M1848" s="77"/>
      <c r="N1848" s="72"/>
      <c r="O1848" s="79" t="s">
        <v>179</v>
      </c>
      <c r="P1848" s="81">
        <v>42855.229687500003</v>
      </c>
      <c r="Q1848" s="79" t="s">
        <v>2789</v>
      </c>
      <c r="R1848" s="82" t="s">
        <v>3821</v>
      </c>
      <c r="S1848" s="79" t="s">
        <v>4020</v>
      </c>
      <c r="T1848" s="79"/>
      <c r="U1848" s="79"/>
      <c r="V1848" s="82" t="s">
        <v>5637</v>
      </c>
      <c r="W1848" s="81">
        <v>42855.229687500003</v>
      </c>
      <c r="X1848" s="82" t="s">
        <v>7383</v>
      </c>
      <c r="Y1848" s="79"/>
      <c r="Z1848" s="79"/>
      <c r="AA1848" s="83" t="s">
        <v>9430</v>
      </c>
      <c r="AB1848" s="79"/>
      <c r="AC1848" s="79" t="b">
        <v>0</v>
      </c>
      <c r="AD1848" s="79">
        <v>0</v>
      </c>
      <c r="AE1848" s="83" t="s">
        <v>9915</v>
      </c>
      <c r="AF1848" s="79" t="b">
        <v>0</v>
      </c>
      <c r="AG1848" s="79" t="s">
        <v>9970</v>
      </c>
      <c r="AH1848" s="79"/>
      <c r="AI1848" s="83" t="s">
        <v>9915</v>
      </c>
      <c r="AJ1848" s="79" t="b">
        <v>0</v>
      </c>
      <c r="AK1848" s="79">
        <v>0</v>
      </c>
      <c r="AL1848" s="83" t="s">
        <v>9915</v>
      </c>
      <c r="AM1848" s="79" t="s">
        <v>9996</v>
      </c>
      <c r="AN1848" s="79" t="b">
        <v>0</v>
      </c>
      <c r="AO1848" s="83" t="s">
        <v>9430</v>
      </c>
      <c r="AP1848" s="79" t="s">
        <v>179</v>
      </c>
      <c r="AQ1848" s="79">
        <v>0</v>
      </c>
      <c r="AR1848" s="79">
        <v>0</v>
      </c>
      <c r="AS1848" s="79"/>
      <c r="AT1848" s="79"/>
      <c r="AU1848" s="79"/>
      <c r="AV1848" s="79"/>
      <c r="AW1848" s="79"/>
      <c r="AX1848" s="79"/>
      <c r="AY1848" s="79"/>
      <c r="AZ1848" s="79"/>
      <c r="BA1848">
        <v>1</v>
      </c>
      <c r="BB1848">
        <v>1</v>
      </c>
      <c r="BC1848" s="79" t="str">
        <f>IF(Edges[[#This Row],[Sentiment]]=0,"NEUTRAL",IF(Edges[[#This Row],[Sentiment]]=1,"POSITIVE",IF(Edges[[#This Row],[Sentiment]]=-1,"NEGATIVE")))</f>
        <v>POSITIVE</v>
      </c>
      <c r="BD1848" s="79" t="str">
        <f>IF(Edges[[#This Row],[Vertex 1]]=Edges[[#This Row],[Vertex 2]],"HIDE","SHOW")</f>
        <v>HIDE</v>
      </c>
      <c r="BE1848" s="124" t="e">
        <f>REPLACE(INDEX(GroupVertices[Group], MATCH(Edges[[#This Row],[Vertex 1]],GroupVertices[Vertex],0)),1,1,"")</f>
        <v>#N/A</v>
      </c>
      <c r="BF1848" s="124" t="e">
        <f>REPLACE(INDEX(GroupVertices[Group], MATCH(Edges[[#This Row],[Vertex 2]],GroupVertices[Vertex],0)),1,1,"")</f>
        <v>#N/A</v>
      </c>
    </row>
    <row r="1849" spans="1:58" hidden="1" x14ac:dyDescent="0.25">
      <c r="A1849" s="64" t="s">
        <v>1366</v>
      </c>
      <c r="B1849" s="64" t="s">
        <v>1366</v>
      </c>
      <c r="C1849" s="65"/>
      <c r="D1849" s="66"/>
      <c r="E1849" s="67"/>
      <c r="F1849" s="68"/>
      <c r="G1849" s="65" t="str">
        <f>IF(Edges[[#This Row],[Vertex 1]]=Edges[[#This Row],[Vertex 2]],"HIDE","SHOW")</f>
        <v>HIDE</v>
      </c>
      <c r="H1849" s="69"/>
      <c r="I1849" s="70"/>
      <c r="J1849" s="70"/>
      <c r="K1849" s="34"/>
      <c r="L1849" s="77"/>
      <c r="M1849" s="77"/>
      <c r="N1849" s="72"/>
      <c r="O1849" s="79" t="s">
        <v>179</v>
      </c>
      <c r="P1849" s="81">
        <v>42852.065567129626</v>
      </c>
      <c r="Q1849" s="79" t="s">
        <v>2790</v>
      </c>
      <c r="R1849" s="82" t="s">
        <v>3822</v>
      </c>
      <c r="S1849" s="79" t="s">
        <v>4233</v>
      </c>
      <c r="T1849" s="79"/>
      <c r="U1849" s="82" t="s">
        <v>4686</v>
      </c>
      <c r="V1849" s="82" t="s">
        <v>4686</v>
      </c>
      <c r="W1849" s="81">
        <v>42852.065567129626</v>
      </c>
      <c r="X1849" s="82" t="s">
        <v>7384</v>
      </c>
      <c r="Y1849" s="79"/>
      <c r="Z1849" s="79"/>
      <c r="AA1849" s="83" t="s">
        <v>9431</v>
      </c>
      <c r="AB1849" s="79"/>
      <c r="AC1849" s="79" t="b">
        <v>0</v>
      </c>
      <c r="AD1849" s="79">
        <v>0</v>
      </c>
      <c r="AE1849" s="83" t="s">
        <v>9915</v>
      </c>
      <c r="AF1849" s="79" t="b">
        <v>0</v>
      </c>
      <c r="AG1849" s="79" t="s">
        <v>9963</v>
      </c>
      <c r="AH1849" s="79"/>
      <c r="AI1849" s="83" t="s">
        <v>9915</v>
      </c>
      <c r="AJ1849" s="79" t="b">
        <v>0</v>
      </c>
      <c r="AK1849" s="79">
        <v>0</v>
      </c>
      <c r="AL1849" s="83" t="s">
        <v>9915</v>
      </c>
      <c r="AM1849" s="79" t="s">
        <v>10005</v>
      </c>
      <c r="AN1849" s="79" t="b">
        <v>0</v>
      </c>
      <c r="AO1849" s="83" t="s">
        <v>9431</v>
      </c>
      <c r="AP1849" s="79" t="s">
        <v>179</v>
      </c>
      <c r="AQ1849" s="79">
        <v>0</v>
      </c>
      <c r="AR1849" s="79">
        <v>0</v>
      </c>
      <c r="AS1849" s="79"/>
      <c r="AT1849" s="79"/>
      <c r="AU1849" s="79"/>
      <c r="AV1849" s="79"/>
      <c r="AW1849" s="79"/>
      <c r="AX1849" s="79"/>
      <c r="AY1849" s="79"/>
      <c r="AZ1849" s="79"/>
      <c r="BA1849">
        <v>6</v>
      </c>
      <c r="BB1849">
        <v>1</v>
      </c>
      <c r="BC1849" s="79" t="str">
        <f>IF(Edges[[#This Row],[Sentiment]]=0,"NEUTRAL",IF(Edges[[#This Row],[Sentiment]]=1,"POSITIVE",IF(Edges[[#This Row],[Sentiment]]=-1,"NEGATIVE")))</f>
        <v>POSITIVE</v>
      </c>
      <c r="BD1849" s="79" t="str">
        <f>IF(Edges[[#This Row],[Vertex 1]]=Edges[[#This Row],[Vertex 2]],"HIDE","SHOW")</f>
        <v>HIDE</v>
      </c>
      <c r="BE1849" s="124" t="e">
        <f>REPLACE(INDEX(GroupVertices[Group], MATCH(Edges[[#This Row],[Vertex 1]],GroupVertices[Vertex],0)),1,1,"")</f>
        <v>#N/A</v>
      </c>
      <c r="BF1849" s="124" t="e">
        <f>REPLACE(INDEX(GroupVertices[Group], MATCH(Edges[[#This Row],[Vertex 2]],GroupVertices[Vertex],0)),1,1,"")</f>
        <v>#N/A</v>
      </c>
    </row>
    <row r="1850" spans="1:58" hidden="1" x14ac:dyDescent="0.25">
      <c r="A1850" s="64" t="s">
        <v>1366</v>
      </c>
      <c r="B1850" s="64" t="s">
        <v>1366</v>
      </c>
      <c r="C1850" s="65"/>
      <c r="D1850" s="66"/>
      <c r="E1850" s="67"/>
      <c r="F1850" s="68"/>
      <c r="G1850" s="65" t="str">
        <f>IF(Edges[[#This Row],[Vertex 1]]=Edges[[#This Row],[Vertex 2]],"HIDE","SHOW")</f>
        <v>HIDE</v>
      </c>
      <c r="H1850" s="69"/>
      <c r="I1850" s="70"/>
      <c r="J1850" s="70"/>
      <c r="K1850" s="34"/>
      <c r="L1850" s="77"/>
      <c r="M1850" s="77"/>
      <c r="N1850" s="72"/>
      <c r="O1850" s="79" t="s">
        <v>179</v>
      </c>
      <c r="P1850" s="81">
        <v>42852.360092592593</v>
      </c>
      <c r="Q1850" s="79" t="s">
        <v>2791</v>
      </c>
      <c r="R1850" s="82" t="s">
        <v>3823</v>
      </c>
      <c r="S1850" s="79" t="s">
        <v>4233</v>
      </c>
      <c r="T1850" s="79"/>
      <c r="U1850" s="82" t="s">
        <v>4687</v>
      </c>
      <c r="V1850" s="82" t="s">
        <v>4687</v>
      </c>
      <c r="W1850" s="81">
        <v>42852.360092592593</v>
      </c>
      <c r="X1850" s="82" t="s">
        <v>7385</v>
      </c>
      <c r="Y1850" s="79"/>
      <c r="Z1850" s="79"/>
      <c r="AA1850" s="83" t="s">
        <v>9432</v>
      </c>
      <c r="AB1850" s="79"/>
      <c r="AC1850" s="79" t="b">
        <v>0</v>
      </c>
      <c r="AD1850" s="79">
        <v>1</v>
      </c>
      <c r="AE1850" s="83" t="s">
        <v>9915</v>
      </c>
      <c r="AF1850" s="79" t="b">
        <v>0</v>
      </c>
      <c r="AG1850" s="79" t="s">
        <v>9963</v>
      </c>
      <c r="AH1850" s="79"/>
      <c r="AI1850" s="83" t="s">
        <v>9915</v>
      </c>
      <c r="AJ1850" s="79" t="b">
        <v>0</v>
      </c>
      <c r="AK1850" s="79">
        <v>0</v>
      </c>
      <c r="AL1850" s="83" t="s">
        <v>9915</v>
      </c>
      <c r="AM1850" s="79" t="s">
        <v>10005</v>
      </c>
      <c r="AN1850" s="79" t="b">
        <v>0</v>
      </c>
      <c r="AO1850" s="83" t="s">
        <v>9432</v>
      </c>
      <c r="AP1850" s="79" t="s">
        <v>179</v>
      </c>
      <c r="AQ1850" s="79">
        <v>0</v>
      </c>
      <c r="AR1850" s="79">
        <v>0</v>
      </c>
      <c r="AS1850" s="79"/>
      <c r="AT1850" s="79"/>
      <c r="AU1850" s="79"/>
      <c r="AV1850" s="79"/>
      <c r="AW1850" s="79"/>
      <c r="AX1850" s="79"/>
      <c r="AY1850" s="79"/>
      <c r="AZ1850" s="79"/>
      <c r="BA1850">
        <v>6</v>
      </c>
      <c r="BB1850">
        <v>1</v>
      </c>
      <c r="BC1850" s="79" t="str">
        <f>IF(Edges[[#This Row],[Sentiment]]=0,"NEUTRAL",IF(Edges[[#This Row],[Sentiment]]=1,"POSITIVE",IF(Edges[[#This Row],[Sentiment]]=-1,"NEGATIVE")))</f>
        <v>POSITIVE</v>
      </c>
      <c r="BD1850" s="79" t="str">
        <f>IF(Edges[[#This Row],[Vertex 1]]=Edges[[#This Row],[Vertex 2]],"HIDE","SHOW")</f>
        <v>HIDE</v>
      </c>
      <c r="BE1850" s="124" t="e">
        <f>REPLACE(INDEX(GroupVertices[Group], MATCH(Edges[[#This Row],[Vertex 1]],GroupVertices[Vertex],0)),1,1,"")</f>
        <v>#N/A</v>
      </c>
      <c r="BF1850" s="124" t="e">
        <f>REPLACE(INDEX(GroupVertices[Group], MATCH(Edges[[#This Row],[Vertex 2]],GroupVertices[Vertex],0)),1,1,"")</f>
        <v>#N/A</v>
      </c>
    </row>
    <row r="1851" spans="1:58" hidden="1" x14ac:dyDescent="0.25">
      <c r="A1851" s="64" t="s">
        <v>1366</v>
      </c>
      <c r="B1851" s="64" t="s">
        <v>1366</v>
      </c>
      <c r="C1851" s="65"/>
      <c r="D1851" s="66"/>
      <c r="E1851" s="67"/>
      <c r="F1851" s="68"/>
      <c r="G1851" s="65" t="str">
        <f>IF(Edges[[#This Row],[Vertex 1]]=Edges[[#This Row],[Vertex 2]],"HIDE","SHOW")</f>
        <v>HIDE</v>
      </c>
      <c r="H1851" s="69"/>
      <c r="I1851" s="70"/>
      <c r="J1851" s="70"/>
      <c r="K1851" s="34"/>
      <c r="L1851" s="77"/>
      <c r="M1851" s="77"/>
      <c r="N1851" s="72"/>
      <c r="O1851" s="79" t="s">
        <v>179</v>
      </c>
      <c r="P1851" s="81">
        <v>42853.193842592591</v>
      </c>
      <c r="Q1851" s="79" t="s">
        <v>2792</v>
      </c>
      <c r="R1851" s="82" t="s">
        <v>3824</v>
      </c>
      <c r="S1851" s="79" t="s">
        <v>4233</v>
      </c>
      <c r="T1851" s="79"/>
      <c r="U1851" s="82" t="s">
        <v>4688</v>
      </c>
      <c r="V1851" s="82" t="s">
        <v>4688</v>
      </c>
      <c r="W1851" s="81">
        <v>42853.193842592591</v>
      </c>
      <c r="X1851" s="82" t="s">
        <v>7386</v>
      </c>
      <c r="Y1851" s="79"/>
      <c r="Z1851" s="79"/>
      <c r="AA1851" s="83" t="s">
        <v>9433</v>
      </c>
      <c r="AB1851" s="79"/>
      <c r="AC1851" s="79" t="b">
        <v>0</v>
      </c>
      <c r="AD1851" s="79">
        <v>0</v>
      </c>
      <c r="AE1851" s="83" t="s">
        <v>9915</v>
      </c>
      <c r="AF1851" s="79" t="b">
        <v>0</v>
      </c>
      <c r="AG1851" s="79" t="s">
        <v>9963</v>
      </c>
      <c r="AH1851" s="79"/>
      <c r="AI1851" s="83" t="s">
        <v>9915</v>
      </c>
      <c r="AJ1851" s="79" t="b">
        <v>0</v>
      </c>
      <c r="AK1851" s="79">
        <v>0</v>
      </c>
      <c r="AL1851" s="83" t="s">
        <v>9915</v>
      </c>
      <c r="AM1851" s="79" t="s">
        <v>10005</v>
      </c>
      <c r="AN1851" s="79" t="b">
        <v>0</v>
      </c>
      <c r="AO1851" s="83" t="s">
        <v>9433</v>
      </c>
      <c r="AP1851" s="79" t="s">
        <v>179</v>
      </c>
      <c r="AQ1851" s="79">
        <v>0</v>
      </c>
      <c r="AR1851" s="79">
        <v>0</v>
      </c>
      <c r="AS1851" s="79"/>
      <c r="AT1851" s="79"/>
      <c r="AU1851" s="79"/>
      <c r="AV1851" s="79"/>
      <c r="AW1851" s="79"/>
      <c r="AX1851" s="79"/>
      <c r="AY1851" s="79"/>
      <c r="AZ1851" s="79"/>
      <c r="BA1851">
        <v>6</v>
      </c>
      <c r="BB1851">
        <v>1</v>
      </c>
      <c r="BC1851" s="79" t="str">
        <f>IF(Edges[[#This Row],[Sentiment]]=0,"NEUTRAL",IF(Edges[[#This Row],[Sentiment]]=1,"POSITIVE",IF(Edges[[#This Row],[Sentiment]]=-1,"NEGATIVE")))</f>
        <v>POSITIVE</v>
      </c>
      <c r="BD1851" s="79" t="str">
        <f>IF(Edges[[#This Row],[Vertex 1]]=Edges[[#This Row],[Vertex 2]],"HIDE","SHOW")</f>
        <v>HIDE</v>
      </c>
      <c r="BE1851" s="124" t="e">
        <f>REPLACE(INDEX(GroupVertices[Group], MATCH(Edges[[#This Row],[Vertex 1]],GroupVertices[Vertex],0)),1,1,"")</f>
        <v>#N/A</v>
      </c>
      <c r="BF1851" s="124" t="e">
        <f>REPLACE(INDEX(GroupVertices[Group], MATCH(Edges[[#This Row],[Vertex 2]],GroupVertices[Vertex],0)),1,1,"")</f>
        <v>#N/A</v>
      </c>
    </row>
    <row r="1852" spans="1:58" hidden="1" x14ac:dyDescent="0.25">
      <c r="A1852" s="64" t="s">
        <v>1366</v>
      </c>
      <c r="B1852" s="64" t="s">
        <v>1366</v>
      </c>
      <c r="C1852" s="65"/>
      <c r="D1852" s="66"/>
      <c r="E1852" s="67"/>
      <c r="F1852" s="68"/>
      <c r="G1852" s="65" t="str">
        <f>IF(Edges[[#This Row],[Vertex 1]]=Edges[[#This Row],[Vertex 2]],"HIDE","SHOW")</f>
        <v>HIDE</v>
      </c>
      <c r="H1852" s="69"/>
      <c r="I1852" s="70"/>
      <c r="J1852" s="70"/>
      <c r="K1852" s="34"/>
      <c r="L1852" s="77"/>
      <c r="M1852" s="77"/>
      <c r="N1852" s="72"/>
      <c r="O1852" s="79" t="s">
        <v>179</v>
      </c>
      <c r="P1852" s="81">
        <v>42853.35864583333</v>
      </c>
      <c r="Q1852" s="79" t="s">
        <v>2793</v>
      </c>
      <c r="R1852" s="82" t="s">
        <v>3825</v>
      </c>
      <c r="S1852" s="79" t="s">
        <v>4233</v>
      </c>
      <c r="T1852" s="79"/>
      <c r="U1852" s="82" t="s">
        <v>4689</v>
      </c>
      <c r="V1852" s="82" t="s">
        <v>4689</v>
      </c>
      <c r="W1852" s="81">
        <v>42853.35864583333</v>
      </c>
      <c r="X1852" s="82" t="s">
        <v>7387</v>
      </c>
      <c r="Y1852" s="79"/>
      <c r="Z1852" s="79"/>
      <c r="AA1852" s="83" t="s">
        <v>9434</v>
      </c>
      <c r="AB1852" s="79"/>
      <c r="AC1852" s="79" t="b">
        <v>0</v>
      </c>
      <c r="AD1852" s="79">
        <v>0</v>
      </c>
      <c r="AE1852" s="83" t="s">
        <v>9915</v>
      </c>
      <c r="AF1852" s="79" t="b">
        <v>0</v>
      </c>
      <c r="AG1852" s="79" t="s">
        <v>9963</v>
      </c>
      <c r="AH1852" s="79"/>
      <c r="AI1852" s="83" t="s">
        <v>9915</v>
      </c>
      <c r="AJ1852" s="79" t="b">
        <v>0</v>
      </c>
      <c r="AK1852" s="79">
        <v>0</v>
      </c>
      <c r="AL1852" s="83" t="s">
        <v>9915</v>
      </c>
      <c r="AM1852" s="79" t="s">
        <v>10005</v>
      </c>
      <c r="AN1852" s="79" t="b">
        <v>0</v>
      </c>
      <c r="AO1852" s="83" t="s">
        <v>9434</v>
      </c>
      <c r="AP1852" s="79" t="s">
        <v>179</v>
      </c>
      <c r="AQ1852" s="79">
        <v>0</v>
      </c>
      <c r="AR1852" s="79">
        <v>0</v>
      </c>
      <c r="AS1852" s="79"/>
      <c r="AT1852" s="79"/>
      <c r="AU1852" s="79"/>
      <c r="AV1852" s="79"/>
      <c r="AW1852" s="79"/>
      <c r="AX1852" s="79"/>
      <c r="AY1852" s="79"/>
      <c r="AZ1852" s="79"/>
      <c r="BA1852">
        <v>6</v>
      </c>
      <c r="BB1852">
        <v>1</v>
      </c>
      <c r="BC1852" s="79" t="str">
        <f>IF(Edges[[#This Row],[Sentiment]]=0,"NEUTRAL",IF(Edges[[#This Row],[Sentiment]]=1,"POSITIVE",IF(Edges[[#This Row],[Sentiment]]=-1,"NEGATIVE")))</f>
        <v>POSITIVE</v>
      </c>
      <c r="BD1852" s="79" t="str">
        <f>IF(Edges[[#This Row],[Vertex 1]]=Edges[[#This Row],[Vertex 2]],"HIDE","SHOW")</f>
        <v>HIDE</v>
      </c>
      <c r="BE1852" s="124" t="e">
        <f>REPLACE(INDEX(GroupVertices[Group], MATCH(Edges[[#This Row],[Vertex 1]],GroupVertices[Vertex],0)),1,1,"")</f>
        <v>#N/A</v>
      </c>
      <c r="BF1852" s="124" t="e">
        <f>REPLACE(INDEX(GroupVertices[Group], MATCH(Edges[[#This Row],[Vertex 2]],GroupVertices[Vertex],0)),1,1,"")</f>
        <v>#N/A</v>
      </c>
    </row>
    <row r="1853" spans="1:58" hidden="1" x14ac:dyDescent="0.25">
      <c r="A1853" s="64" t="s">
        <v>1366</v>
      </c>
      <c r="B1853" s="64" t="s">
        <v>1366</v>
      </c>
      <c r="C1853" s="65"/>
      <c r="D1853" s="66"/>
      <c r="E1853" s="67"/>
      <c r="F1853" s="68"/>
      <c r="G1853" s="65" t="str">
        <f>IF(Edges[[#This Row],[Vertex 1]]=Edges[[#This Row],[Vertex 2]],"HIDE","SHOW")</f>
        <v>HIDE</v>
      </c>
      <c r="H1853" s="69"/>
      <c r="I1853" s="70"/>
      <c r="J1853" s="70"/>
      <c r="K1853" s="34"/>
      <c r="L1853" s="77"/>
      <c r="M1853" s="77"/>
      <c r="N1853" s="72"/>
      <c r="O1853" s="79" t="s">
        <v>179</v>
      </c>
      <c r="P1853" s="81">
        <v>42854.276701388888</v>
      </c>
      <c r="Q1853" s="79" t="s">
        <v>2794</v>
      </c>
      <c r="R1853" s="82" t="s">
        <v>3826</v>
      </c>
      <c r="S1853" s="79" t="s">
        <v>4233</v>
      </c>
      <c r="T1853" s="79"/>
      <c r="U1853" s="82" t="s">
        <v>4690</v>
      </c>
      <c r="V1853" s="82" t="s">
        <v>4690</v>
      </c>
      <c r="W1853" s="81">
        <v>42854.276701388888</v>
      </c>
      <c r="X1853" s="82" t="s">
        <v>7388</v>
      </c>
      <c r="Y1853" s="79"/>
      <c r="Z1853" s="79"/>
      <c r="AA1853" s="83" t="s">
        <v>9435</v>
      </c>
      <c r="AB1853" s="79"/>
      <c r="AC1853" s="79" t="b">
        <v>0</v>
      </c>
      <c r="AD1853" s="79">
        <v>0</v>
      </c>
      <c r="AE1853" s="83" t="s">
        <v>9915</v>
      </c>
      <c r="AF1853" s="79" t="b">
        <v>0</v>
      </c>
      <c r="AG1853" s="79" t="s">
        <v>9963</v>
      </c>
      <c r="AH1853" s="79"/>
      <c r="AI1853" s="83" t="s">
        <v>9915</v>
      </c>
      <c r="AJ1853" s="79" t="b">
        <v>0</v>
      </c>
      <c r="AK1853" s="79">
        <v>0</v>
      </c>
      <c r="AL1853" s="83" t="s">
        <v>9915</v>
      </c>
      <c r="AM1853" s="79" t="s">
        <v>10005</v>
      </c>
      <c r="AN1853" s="79" t="b">
        <v>0</v>
      </c>
      <c r="AO1853" s="83" t="s">
        <v>9435</v>
      </c>
      <c r="AP1853" s="79" t="s">
        <v>179</v>
      </c>
      <c r="AQ1853" s="79">
        <v>0</v>
      </c>
      <c r="AR1853" s="79">
        <v>0</v>
      </c>
      <c r="AS1853" s="79"/>
      <c r="AT1853" s="79"/>
      <c r="AU1853" s="79"/>
      <c r="AV1853" s="79"/>
      <c r="AW1853" s="79"/>
      <c r="AX1853" s="79"/>
      <c r="AY1853" s="79"/>
      <c r="AZ1853" s="79"/>
      <c r="BA1853">
        <v>6</v>
      </c>
      <c r="BB1853">
        <v>1</v>
      </c>
      <c r="BC1853" s="79" t="str">
        <f>IF(Edges[[#This Row],[Sentiment]]=0,"NEUTRAL",IF(Edges[[#This Row],[Sentiment]]=1,"POSITIVE",IF(Edges[[#This Row],[Sentiment]]=-1,"NEGATIVE")))</f>
        <v>POSITIVE</v>
      </c>
      <c r="BD1853" s="79" t="str">
        <f>IF(Edges[[#This Row],[Vertex 1]]=Edges[[#This Row],[Vertex 2]],"HIDE","SHOW")</f>
        <v>HIDE</v>
      </c>
      <c r="BE1853" s="124" t="e">
        <f>REPLACE(INDEX(GroupVertices[Group], MATCH(Edges[[#This Row],[Vertex 1]],GroupVertices[Vertex],0)),1,1,"")</f>
        <v>#N/A</v>
      </c>
      <c r="BF1853" s="124" t="e">
        <f>REPLACE(INDEX(GroupVertices[Group], MATCH(Edges[[#This Row],[Vertex 2]],GroupVertices[Vertex],0)),1,1,"")</f>
        <v>#N/A</v>
      </c>
    </row>
    <row r="1854" spans="1:58" hidden="1" x14ac:dyDescent="0.25">
      <c r="A1854" s="64" t="s">
        <v>1366</v>
      </c>
      <c r="B1854" s="64" t="s">
        <v>1366</v>
      </c>
      <c r="C1854" s="65"/>
      <c r="D1854" s="66"/>
      <c r="E1854" s="67"/>
      <c r="F1854" s="68"/>
      <c r="G1854" s="65" t="str">
        <f>IF(Edges[[#This Row],[Vertex 1]]=Edges[[#This Row],[Vertex 2]],"HIDE","SHOW")</f>
        <v>HIDE</v>
      </c>
      <c r="H1854" s="69"/>
      <c r="I1854" s="70"/>
      <c r="J1854" s="70"/>
      <c r="K1854" s="34"/>
      <c r="L1854" s="77"/>
      <c r="M1854" s="77"/>
      <c r="N1854" s="72"/>
      <c r="O1854" s="79" t="s">
        <v>179</v>
      </c>
      <c r="P1854" s="81">
        <v>42855.233506944445</v>
      </c>
      <c r="Q1854" s="79" t="s">
        <v>2795</v>
      </c>
      <c r="R1854" s="82" t="s">
        <v>3827</v>
      </c>
      <c r="S1854" s="79" t="s">
        <v>4233</v>
      </c>
      <c r="T1854" s="79"/>
      <c r="U1854" s="82" t="s">
        <v>4691</v>
      </c>
      <c r="V1854" s="82" t="s">
        <v>4691</v>
      </c>
      <c r="W1854" s="81">
        <v>42855.233506944445</v>
      </c>
      <c r="X1854" s="82" t="s">
        <v>7389</v>
      </c>
      <c r="Y1854" s="79"/>
      <c r="Z1854" s="79"/>
      <c r="AA1854" s="83" t="s">
        <v>9436</v>
      </c>
      <c r="AB1854" s="79"/>
      <c r="AC1854" s="79" t="b">
        <v>0</v>
      </c>
      <c r="AD1854" s="79">
        <v>0</v>
      </c>
      <c r="AE1854" s="83" t="s">
        <v>9915</v>
      </c>
      <c r="AF1854" s="79" t="b">
        <v>0</v>
      </c>
      <c r="AG1854" s="79" t="s">
        <v>9963</v>
      </c>
      <c r="AH1854" s="79"/>
      <c r="AI1854" s="83" t="s">
        <v>9915</v>
      </c>
      <c r="AJ1854" s="79" t="b">
        <v>0</v>
      </c>
      <c r="AK1854" s="79">
        <v>0</v>
      </c>
      <c r="AL1854" s="83" t="s">
        <v>9915</v>
      </c>
      <c r="AM1854" s="79" t="s">
        <v>10005</v>
      </c>
      <c r="AN1854" s="79" t="b">
        <v>0</v>
      </c>
      <c r="AO1854" s="83" t="s">
        <v>9436</v>
      </c>
      <c r="AP1854" s="79" t="s">
        <v>179</v>
      </c>
      <c r="AQ1854" s="79">
        <v>0</v>
      </c>
      <c r="AR1854" s="79">
        <v>0</v>
      </c>
      <c r="AS1854" s="79"/>
      <c r="AT1854" s="79"/>
      <c r="AU1854" s="79"/>
      <c r="AV1854" s="79"/>
      <c r="AW1854" s="79"/>
      <c r="AX1854" s="79"/>
      <c r="AY1854" s="79"/>
      <c r="AZ1854" s="79"/>
      <c r="BA1854">
        <v>6</v>
      </c>
      <c r="BB1854">
        <v>1</v>
      </c>
      <c r="BC1854" s="79" t="str">
        <f>IF(Edges[[#This Row],[Sentiment]]=0,"NEUTRAL",IF(Edges[[#This Row],[Sentiment]]=1,"POSITIVE",IF(Edges[[#This Row],[Sentiment]]=-1,"NEGATIVE")))</f>
        <v>POSITIVE</v>
      </c>
      <c r="BD1854" s="79" t="str">
        <f>IF(Edges[[#This Row],[Vertex 1]]=Edges[[#This Row],[Vertex 2]],"HIDE","SHOW")</f>
        <v>HIDE</v>
      </c>
      <c r="BE1854" s="124" t="e">
        <f>REPLACE(INDEX(GroupVertices[Group], MATCH(Edges[[#This Row],[Vertex 1]],GroupVertices[Vertex],0)),1,1,"")</f>
        <v>#N/A</v>
      </c>
      <c r="BF1854" s="124" t="e">
        <f>REPLACE(INDEX(GroupVertices[Group], MATCH(Edges[[#This Row],[Vertex 2]],GroupVertices[Vertex],0)),1,1,"")</f>
        <v>#N/A</v>
      </c>
    </row>
    <row r="1855" spans="1:58" x14ac:dyDescent="0.25">
      <c r="A1855" s="64" t="s">
        <v>1367</v>
      </c>
      <c r="B1855" s="64" t="s">
        <v>1368</v>
      </c>
      <c r="C1855" s="65"/>
      <c r="D1855" s="66"/>
      <c r="E1855" s="67"/>
      <c r="F1855" s="68"/>
      <c r="G1855" s="65" t="str">
        <f>IF(Edges[[#This Row],[Vertex 1]]=Edges[[#This Row],[Vertex 2]],"HIDE","SHOW")</f>
        <v>SHOW</v>
      </c>
      <c r="H1855" s="69"/>
      <c r="I1855" s="70"/>
      <c r="J1855" s="70"/>
      <c r="K1855" s="34" t="s">
        <v>65</v>
      </c>
      <c r="L1855" s="77">
        <v>1855</v>
      </c>
      <c r="M1855" s="77"/>
      <c r="N1855" s="72"/>
      <c r="O1855" s="79" t="s">
        <v>1646</v>
      </c>
      <c r="P1855" s="81">
        <v>42855.239189814813</v>
      </c>
      <c r="Q1855" s="79" t="s">
        <v>2796</v>
      </c>
      <c r="R1855" s="82" t="s">
        <v>3828</v>
      </c>
      <c r="S1855" s="79" t="s">
        <v>4234</v>
      </c>
      <c r="T1855" s="79" t="s">
        <v>4436</v>
      </c>
      <c r="U1855" s="79"/>
      <c r="V1855" s="82" t="s">
        <v>5638</v>
      </c>
      <c r="W1855" s="81">
        <v>42855.239189814813</v>
      </c>
      <c r="X1855" s="82" t="s">
        <v>7390</v>
      </c>
      <c r="Y1855" s="79"/>
      <c r="Z1855" s="79"/>
      <c r="AA1855" s="83" t="s">
        <v>9437</v>
      </c>
      <c r="AB1855" s="79"/>
      <c r="AC1855" s="79" t="b">
        <v>0</v>
      </c>
      <c r="AD1855" s="79">
        <v>0</v>
      </c>
      <c r="AE1855" s="83" t="s">
        <v>9915</v>
      </c>
      <c r="AF1855" s="79" t="b">
        <v>0</v>
      </c>
      <c r="AG1855" s="79" t="s">
        <v>9963</v>
      </c>
      <c r="AH1855" s="79"/>
      <c r="AI1855" s="83" t="s">
        <v>9915</v>
      </c>
      <c r="AJ1855" s="79" t="b">
        <v>0</v>
      </c>
      <c r="AK1855" s="79">
        <v>2</v>
      </c>
      <c r="AL1855" s="83" t="s">
        <v>9439</v>
      </c>
      <c r="AM1855" s="79" t="s">
        <v>9991</v>
      </c>
      <c r="AN1855" s="79" t="b">
        <v>0</v>
      </c>
      <c r="AO1855" s="83" t="s">
        <v>9439</v>
      </c>
      <c r="AP1855" s="79" t="s">
        <v>179</v>
      </c>
      <c r="AQ1855" s="79">
        <v>0</v>
      </c>
      <c r="AR1855" s="79">
        <v>0</v>
      </c>
      <c r="AS1855" s="79"/>
      <c r="AT1855" s="79"/>
      <c r="AU1855" s="79"/>
      <c r="AV1855" s="79"/>
      <c r="AW1855" s="79"/>
      <c r="AX1855" s="79"/>
      <c r="AY1855" s="79"/>
      <c r="AZ1855" s="79"/>
      <c r="BA1855">
        <v>1</v>
      </c>
      <c r="BB1855">
        <v>1</v>
      </c>
      <c r="BC1855" s="79" t="str">
        <f>IF(Edges[[#This Row],[Sentiment]]=0,"NEUTRAL",IF(Edges[[#This Row],[Sentiment]]=1,"POSITIVE",IF(Edges[[#This Row],[Sentiment]]=-1,"NEGATIVE")))</f>
        <v>POSITIVE</v>
      </c>
      <c r="BD1855" s="79" t="str">
        <f>IF(Edges[[#This Row],[Vertex 1]]=Edges[[#This Row],[Vertex 2]],"HIDE","SHOW")</f>
        <v>SHOW</v>
      </c>
      <c r="BE1855" s="78" t="str">
        <f>REPLACE(INDEX(GroupVertices[Group], MATCH(Edges[[#This Row],[Vertex 1]],GroupVertices[Vertex],0)),1,1,"")</f>
        <v>OSITIVE</v>
      </c>
      <c r="BF1855" s="78" t="str">
        <f>REPLACE(INDEX(GroupVertices[Group], MATCH(Edges[[#This Row],[Vertex 2]],GroupVertices[Vertex],0)),1,1,"")</f>
        <v>OSITIVE</v>
      </c>
    </row>
    <row r="1856" spans="1:58" hidden="1" x14ac:dyDescent="0.25">
      <c r="A1856" s="64" t="s">
        <v>1368</v>
      </c>
      <c r="B1856" s="64" t="s">
        <v>1368</v>
      </c>
      <c r="C1856" s="65"/>
      <c r="D1856" s="66"/>
      <c r="E1856" s="67"/>
      <c r="F1856" s="68"/>
      <c r="G1856" s="65" t="str">
        <f>IF(Edges[[#This Row],[Vertex 1]]=Edges[[#This Row],[Vertex 2]],"HIDE","SHOW")</f>
        <v>HIDE</v>
      </c>
      <c r="H1856" s="69"/>
      <c r="I1856" s="70"/>
      <c r="J1856" s="70"/>
      <c r="K1856" s="34"/>
      <c r="L1856" s="77"/>
      <c r="M1856" s="77"/>
      <c r="N1856" s="72"/>
      <c r="O1856" s="79" t="s">
        <v>179</v>
      </c>
      <c r="P1856" s="81">
        <v>42854.197928240741</v>
      </c>
      <c r="Q1856" s="79" t="s">
        <v>2797</v>
      </c>
      <c r="R1856" s="82" t="s">
        <v>3829</v>
      </c>
      <c r="S1856" s="79" t="s">
        <v>4234</v>
      </c>
      <c r="T1856" s="79" t="s">
        <v>4437</v>
      </c>
      <c r="U1856" s="79"/>
      <c r="V1856" s="82" t="s">
        <v>5639</v>
      </c>
      <c r="W1856" s="81">
        <v>42854.197928240741</v>
      </c>
      <c r="X1856" s="82" t="s">
        <v>7391</v>
      </c>
      <c r="Y1856" s="79"/>
      <c r="Z1856" s="79"/>
      <c r="AA1856" s="83" t="s">
        <v>9438</v>
      </c>
      <c r="AB1856" s="79"/>
      <c r="AC1856" s="79" t="b">
        <v>0</v>
      </c>
      <c r="AD1856" s="79">
        <v>0</v>
      </c>
      <c r="AE1856" s="83" t="s">
        <v>9915</v>
      </c>
      <c r="AF1856" s="79" t="b">
        <v>0</v>
      </c>
      <c r="AG1856" s="79" t="s">
        <v>9963</v>
      </c>
      <c r="AH1856" s="79"/>
      <c r="AI1856" s="83" t="s">
        <v>9915</v>
      </c>
      <c r="AJ1856" s="79" t="b">
        <v>0</v>
      </c>
      <c r="AK1856" s="79">
        <v>0</v>
      </c>
      <c r="AL1856" s="83" t="s">
        <v>9915</v>
      </c>
      <c r="AM1856" s="79" t="s">
        <v>10052</v>
      </c>
      <c r="AN1856" s="79" t="b">
        <v>0</v>
      </c>
      <c r="AO1856" s="83" t="s">
        <v>9438</v>
      </c>
      <c r="AP1856" s="79" t="s">
        <v>179</v>
      </c>
      <c r="AQ1856" s="79">
        <v>0</v>
      </c>
      <c r="AR1856" s="79">
        <v>0</v>
      </c>
      <c r="AS1856" s="79"/>
      <c r="AT1856" s="79"/>
      <c r="AU1856" s="79"/>
      <c r="AV1856" s="79"/>
      <c r="AW1856" s="79"/>
      <c r="AX1856" s="79"/>
      <c r="AY1856" s="79"/>
      <c r="AZ1856" s="79"/>
      <c r="BA1856">
        <v>2</v>
      </c>
      <c r="BB1856">
        <v>1</v>
      </c>
      <c r="BC1856" s="79" t="str">
        <f>IF(Edges[[#This Row],[Sentiment]]=0,"NEUTRAL",IF(Edges[[#This Row],[Sentiment]]=1,"POSITIVE",IF(Edges[[#This Row],[Sentiment]]=-1,"NEGATIVE")))</f>
        <v>POSITIVE</v>
      </c>
      <c r="BD1856" s="79" t="str">
        <f>IF(Edges[[#This Row],[Vertex 1]]=Edges[[#This Row],[Vertex 2]],"HIDE","SHOW")</f>
        <v>HIDE</v>
      </c>
      <c r="BE1856" s="124" t="str">
        <f>REPLACE(INDEX(GroupVertices[Group], MATCH(Edges[[#This Row],[Vertex 1]],GroupVertices[Vertex],0)),1,1,"")</f>
        <v>OSITIVE</v>
      </c>
      <c r="BF1856" s="124" t="str">
        <f>REPLACE(INDEX(GroupVertices[Group], MATCH(Edges[[#This Row],[Vertex 2]],GroupVertices[Vertex],0)),1,1,"")</f>
        <v>OSITIVE</v>
      </c>
    </row>
    <row r="1857" spans="1:58" hidden="1" x14ac:dyDescent="0.25">
      <c r="A1857" s="64" t="s">
        <v>1368</v>
      </c>
      <c r="B1857" s="64" t="s">
        <v>1368</v>
      </c>
      <c r="C1857" s="65"/>
      <c r="D1857" s="66"/>
      <c r="E1857" s="67"/>
      <c r="F1857" s="68"/>
      <c r="G1857" s="65" t="str">
        <f>IF(Edges[[#This Row],[Vertex 1]]=Edges[[#This Row],[Vertex 2]],"HIDE","SHOW")</f>
        <v>HIDE</v>
      </c>
      <c r="H1857" s="69"/>
      <c r="I1857" s="70"/>
      <c r="J1857" s="70"/>
      <c r="K1857" s="34"/>
      <c r="L1857" s="77"/>
      <c r="M1857" s="77"/>
      <c r="N1857" s="72"/>
      <c r="O1857" s="79" t="s">
        <v>179</v>
      </c>
      <c r="P1857" s="81">
        <v>42855.229224537034</v>
      </c>
      <c r="Q1857" s="79" t="s">
        <v>2798</v>
      </c>
      <c r="R1857" s="82" t="s">
        <v>3828</v>
      </c>
      <c r="S1857" s="79" t="s">
        <v>4234</v>
      </c>
      <c r="T1857" s="79" t="s">
        <v>4436</v>
      </c>
      <c r="U1857" s="82" t="s">
        <v>4692</v>
      </c>
      <c r="V1857" s="82" t="s">
        <v>4692</v>
      </c>
      <c r="W1857" s="81">
        <v>42855.229224537034</v>
      </c>
      <c r="X1857" s="82" t="s">
        <v>7392</v>
      </c>
      <c r="Y1857" s="79"/>
      <c r="Z1857" s="79"/>
      <c r="AA1857" s="83" t="s">
        <v>9439</v>
      </c>
      <c r="AB1857" s="79"/>
      <c r="AC1857" s="79" t="b">
        <v>0</v>
      </c>
      <c r="AD1857" s="79">
        <v>0</v>
      </c>
      <c r="AE1857" s="83" t="s">
        <v>9915</v>
      </c>
      <c r="AF1857" s="79" t="b">
        <v>0</v>
      </c>
      <c r="AG1857" s="79" t="s">
        <v>9963</v>
      </c>
      <c r="AH1857" s="79"/>
      <c r="AI1857" s="83" t="s">
        <v>9915</v>
      </c>
      <c r="AJ1857" s="79" t="b">
        <v>0</v>
      </c>
      <c r="AK1857" s="79">
        <v>2</v>
      </c>
      <c r="AL1857" s="83" t="s">
        <v>9915</v>
      </c>
      <c r="AM1857" s="79" t="s">
        <v>10052</v>
      </c>
      <c r="AN1857" s="79" t="b">
        <v>0</v>
      </c>
      <c r="AO1857" s="83" t="s">
        <v>9439</v>
      </c>
      <c r="AP1857" s="79" t="s">
        <v>179</v>
      </c>
      <c r="AQ1857" s="79">
        <v>0</v>
      </c>
      <c r="AR1857" s="79">
        <v>0</v>
      </c>
      <c r="AS1857" s="79"/>
      <c r="AT1857" s="79"/>
      <c r="AU1857" s="79"/>
      <c r="AV1857" s="79"/>
      <c r="AW1857" s="79"/>
      <c r="AX1857" s="79"/>
      <c r="AY1857" s="79"/>
      <c r="AZ1857" s="79"/>
      <c r="BA1857">
        <v>2</v>
      </c>
      <c r="BB1857">
        <v>1</v>
      </c>
      <c r="BC1857" s="79" t="str">
        <f>IF(Edges[[#This Row],[Sentiment]]=0,"NEUTRAL",IF(Edges[[#This Row],[Sentiment]]=1,"POSITIVE",IF(Edges[[#This Row],[Sentiment]]=-1,"NEGATIVE")))</f>
        <v>POSITIVE</v>
      </c>
      <c r="BD1857" s="79" t="str">
        <f>IF(Edges[[#This Row],[Vertex 1]]=Edges[[#This Row],[Vertex 2]],"HIDE","SHOW")</f>
        <v>HIDE</v>
      </c>
      <c r="BE1857" s="124" t="str">
        <f>REPLACE(INDEX(GroupVertices[Group], MATCH(Edges[[#This Row],[Vertex 1]],GroupVertices[Vertex],0)),1,1,"")</f>
        <v>OSITIVE</v>
      </c>
      <c r="BF1857" s="124" t="str">
        <f>REPLACE(INDEX(GroupVertices[Group], MATCH(Edges[[#This Row],[Vertex 2]],GroupVertices[Vertex],0)),1,1,"")</f>
        <v>OSITIVE</v>
      </c>
    </row>
    <row r="1858" spans="1:58" x14ac:dyDescent="0.25">
      <c r="A1858" s="64" t="s">
        <v>1369</v>
      </c>
      <c r="B1858" s="64" t="s">
        <v>1368</v>
      </c>
      <c r="C1858" s="65"/>
      <c r="D1858" s="66"/>
      <c r="E1858" s="67"/>
      <c r="F1858" s="68"/>
      <c r="G1858" s="65" t="str">
        <f>IF(Edges[[#This Row],[Vertex 1]]=Edges[[#This Row],[Vertex 2]],"HIDE","SHOW")</f>
        <v>SHOW</v>
      </c>
      <c r="H1858" s="69"/>
      <c r="I1858" s="70"/>
      <c r="J1858" s="70"/>
      <c r="K1858" s="34" t="s">
        <v>65</v>
      </c>
      <c r="L1858" s="77">
        <v>1858</v>
      </c>
      <c r="M1858" s="77"/>
      <c r="N1858" s="72"/>
      <c r="O1858" s="79" t="s">
        <v>1646</v>
      </c>
      <c r="P1858" s="81">
        <v>42855.240833333337</v>
      </c>
      <c r="Q1858" s="79" t="s">
        <v>2796</v>
      </c>
      <c r="R1858" s="82" t="s">
        <v>3828</v>
      </c>
      <c r="S1858" s="79" t="s">
        <v>4234</v>
      </c>
      <c r="T1858" s="79" t="s">
        <v>4436</v>
      </c>
      <c r="U1858" s="79"/>
      <c r="V1858" s="82" t="s">
        <v>5640</v>
      </c>
      <c r="W1858" s="81">
        <v>42855.240833333337</v>
      </c>
      <c r="X1858" s="82" t="s">
        <v>7393</v>
      </c>
      <c r="Y1858" s="79"/>
      <c r="Z1858" s="79"/>
      <c r="AA1858" s="83" t="s">
        <v>9440</v>
      </c>
      <c r="AB1858" s="79"/>
      <c r="AC1858" s="79" t="b">
        <v>0</v>
      </c>
      <c r="AD1858" s="79">
        <v>0</v>
      </c>
      <c r="AE1858" s="83" t="s">
        <v>9915</v>
      </c>
      <c r="AF1858" s="79" t="b">
        <v>0</v>
      </c>
      <c r="AG1858" s="79" t="s">
        <v>9963</v>
      </c>
      <c r="AH1858" s="79"/>
      <c r="AI1858" s="83" t="s">
        <v>9915</v>
      </c>
      <c r="AJ1858" s="79" t="b">
        <v>0</v>
      </c>
      <c r="AK1858" s="79">
        <v>2</v>
      </c>
      <c r="AL1858" s="83" t="s">
        <v>9439</v>
      </c>
      <c r="AM1858" s="79" t="s">
        <v>9990</v>
      </c>
      <c r="AN1858" s="79" t="b">
        <v>0</v>
      </c>
      <c r="AO1858" s="83" t="s">
        <v>9439</v>
      </c>
      <c r="AP1858" s="79" t="s">
        <v>179</v>
      </c>
      <c r="AQ1858" s="79">
        <v>0</v>
      </c>
      <c r="AR1858" s="79">
        <v>0</v>
      </c>
      <c r="AS1858" s="79"/>
      <c r="AT1858" s="79"/>
      <c r="AU1858" s="79"/>
      <c r="AV1858" s="79"/>
      <c r="AW1858" s="79"/>
      <c r="AX1858" s="79"/>
      <c r="AY1858" s="79"/>
      <c r="AZ1858" s="79"/>
      <c r="BA1858">
        <v>1</v>
      </c>
      <c r="BB1858">
        <v>1</v>
      </c>
      <c r="BC1858" s="79" t="str">
        <f>IF(Edges[[#This Row],[Sentiment]]=0,"NEUTRAL",IF(Edges[[#This Row],[Sentiment]]=1,"POSITIVE",IF(Edges[[#This Row],[Sentiment]]=-1,"NEGATIVE")))</f>
        <v>POSITIVE</v>
      </c>
      <c r="BD1858" s="79" t="str">
        <f>IF(Edges[[#This Row],[Vertex 1]]=Edges[[#This Row],[Vertex 2]],"HIDE","SHOW")</f>
        <v>SHOW</v>
      </c>
      <c r="BE1858" s="78" t="str">
        <f>REPLACE(INDEX(GroupVertices[Group], MATCH(Edges[[#This Row],[Vertex 1]],GroupVertices[Vertex],0)),1,1,"")</f>
        <v>OSITIVE</v>
      </c>
      <c r="BF1858" s="78" t="str">
        <f>REPLACE(INDEX(GroupVertices[Group], MATCH(Edges[[#This Row],[Vertex 2]],GroupVertices[Vertex],0)),1,1,"")</f>
        <v>OSITIVE</v>
      </c>
    </row>
    <row r="1859" spans="1:58" x14ac:dyDescent="0.25">
      <c r="A1859" s="64" t="s">
        <v>1370</v>
      </c>
      <c r="B1859" s="64" t="s">
        <v>1544</v>
      </c>
      <c r="C1859" s="65"/>
      <c r="D1859" s="66"/>
      <c r="E1859" s="67"/>
      <c r="F1859" s="68"/>
      <c r="G1859" s="65" t="str">
        <f>IF(Edges[[#This Row],[Vertex 1]]=Edges[[#This Row],[Vertex 2]],"HIDE","SHOW")</f>
        <v>SHOW</v>
      </c>
      <c r="H1859" s="69"/>
      <c r="I1859" s="70"/>
      <c r="J1859" s="70"/>
      <c r="K1859" s="34" t="s">
        <v>65</v>
      </c>
      <c r="L1859" s="77">
        <v>1859</v>
      </c>
      <c r="M1859" s="77"/>
      <c r="N1859" s="72"/>
      <c r="O1859" s="79" t="s">
        <v>1646</v>
      </c>
      <c r="P1859" s="81">
        <v>42855.24255787037</v>
      </c>
      <c r="Q1859" s="79" t="s">
        <v>2799</v>
      </c>
      <c r="R1859" s="79"/>
      <c r="S1859" s="79"/>
      <c r="T1859" s="79"/>
      <c r="U1859" s="79"/>
      <c r="V1859" s="82" t="s">
        <v>5641</v>
      </c>
      <c r="W1859" s="81">
        <v>42855.24255787037</v>
      </c>
      <c r="X1859" s="82" t="s">
        <v>7394</v>
      </c>
      <c r="Y1859" s="79"/>
      <c r="Z1859" s="79"/>
      <c r="AA1859" s="83" t="s">
        <v>9441</v>
      </c>
      <c r="AB1859" s="79"/>
      <c r="AC1859" s="79" t="b">
        <v>0</v>
      </c>
      <c r="AD1859" s="79">
        <v>0</v>
      </c>
      <c r="AE1859" s="83" t="s">
        <v>9925</v>
      </c>
      <c r="AF1859" s="79" t="b">
        <v>0</v>
      </c>
      <c r="AG1859" s="79" t="s">
        <v>9963</v>
      </c>
      <c r="AH1859" s="79"/>
      <c r="AI1859" s="83" t="s">
        <v>9915</v>
      </c>
      <c r="AJ1859" s="79" t="b">
        <v>0</v>
      </c>
      <c r="AK1859" s="79">
        <v>0</v>
      </c>
      <c r="AL1859" s="83" t="s">
        <v>9915</v>
      </c>
      <c r="AM1859" s="79" t="s">
        <v>9991</v>
      </c>
      <c r="AN1859" s="79" t="b">
        <v>0</v>
      </c>
      <c r="AO1859" s="83" t="s">
        <v>9441</v>
      </c>
      <c r="AP1859" s="79" t="s">
        <v>179</v>
      </c>
      <c r="AQ1859" s="79">
        <v>0</v>
      </c>
      <c r="AR1859" s="79">
        <v>0</v>
      </c>
      <c r="AS1859" s="79"/>
      <c r="AT1859" s="79"/>
      <c r="AU1859" s="79"/>
      <c r="AV1859" s="79"/>
      <c r="AW1859" s="79"/>
      <c r="AX1859" s="79"/>
      <c r="AY1859" s="79"/>
      <c r="AZ1859" s="79"/>
      <c r="BA1859">
        <v>1</v>
      </c>
      <c r="BB1859">
        <v>1</v>
      </c>
      <c r="BC1859" s="79" t="str">
        <f>IF(Edges[[#This Row],[Sentiment]]=0,"NEUTRAL",IF(Edges[[#This Row],[Sentiment]]=1,"POSITIVE",IF(Edges[[#This Row],[Sentiment]]=-1,"NEGATIVE")))</f>
        <v>POSITIVE</v>
      </c>
      <c r="BD1859" s="79" t="str">
        <f>IF(Edges[[#This Row],[Vertex 1]]=Edges[[#This Row],[Vertex 2]],"HIDE","SHOW")</f>
        <v>SHOW</v>
      </c>
      <c r="BE1859" s="78" t="str">
        <f>REPLACE(INDEX(GroupVertices[Group], MATCH(Edges[[#This Row],[Vertex 1]],GroupVertices[Vertex],0)),1,1,"")</f>
        <v>OSITIVE</v>
      </c>
      <c r="BF1859" s="78" t="str">
        <f>REPLACE(INDEX(GroupVertices[Group], MATCH(Edges[[#This Row],[Vertex 2]],GroupVertices[Vertex],0)),1,1,"")</f>
        <v>eneral</v>
      </c>
    </row>
    <row r="1860" spans="1:58" x14ac:dyDescent="0.25">
      <c r="A1860" s="64" t="s">
        <v>1370</v>
      </c>
      <c r="B1860" s="64" t="s">
        <v>1176</v>
      </c>
      <c r="C1860" s="65"/>
      <c r="D1860" s="66"/>
      <c r="E1860" s="67"/>
      <c r="F1860" s="68"/>
      <c r="G1860" s="65" t="str">
        <f>IF(Edges[[#This Row],[Vertex 1]]=Edges[[#This Row],[Vertex 2]],"HIDE","SHOW")</f>
        <v>SHOW</v>
      </c>
      <c r="H1860" s="69"/>
      <c r="I1860" s="70"/>
      <c r="J1860" s="70"/>
      <c r="K1860" s="34" t="s">
        <v>65</v>
      </c>
      <c r="L1860" s="77">
        <v>1860</v>
      </c>
      <c r="M1860" s="77"/>
      <c r="N1860" s="72"/>
      <c r="O1860" s="79" t="s">
        <v>1647</v>
      </c>
      <c r="P1860" s="81">
        <v>42855.24255787037</v>
      </c>
      <c r="Q1860" s="79" t="s">
        <v>2799</v>
      </c>
      <c r="R1860" s="79"/>
      <c r="S1860" s="79"/>
      <c r="T1860" s="79"/>
      <c r="U1860" s="79"/>
      <c r="V1860" s="82" t="s">
        <v>5641</v>
      </c>
      <c r="W1860" s="81">
        <v>42855.24255787037</v>
      </c>
      <c r="X1860" s="82" t="s">
        <v>7394</v>
      </c>
      <c r="Y1860" s="79"/>
      <c r="Z1860" s="79"/>
      <c r="AA1860" s="83" t="s">
        <v>9441</v>
      </c>
      <c r="AB1860" s="79"/>
      <c r="AC1860" s="79" t="b">
        <v>0</v>
      </c>
      <c r="AD1860" s="79">
        <v>0</v>
      </c>
      <c r="AE1860" s="83" t="s">
        <v>9925</v>
      </c>
      <c r="AF1860" s="79" t="b">
        <v>0</v>
      </c>
      <c r="AG1860" s="79" t="s">
        <v>9963</v>
      </c>
      <c r="AH1860" s="79"/>
      <c r="AI1860" s="83" t="s">
        <v>9915</v>
      </c>
      <c r="AJ1860" s="79" t="b">
        <v>0</v>
      </c>
      <c r="AK1860" s="79">
        <v>0</v>
      </c>
      <c r="AL1860" s="83" t="s">
        <v>9915</v>
      </c>
      <c r="AM1860" s="79" t="s">
        <v>9991</v>
      </c>
      <c r="AN1860" s="79" t="b">
        <v>0</v>
      </c>
      <c r="AO1860" s="83" t="s">
        <v>9441</v>
      </c>
      <c r="AP1860" s="79" t="s">
        <v>179</v>
      </c>
      <c r="AQ1860" s="79">
        <v>0</v>
      </c>
      <c r="AR1860" s="79">
        <v>0</v>
      </c>
      <c r="AS1860" s="79"/>
      <c r="AT1860" s="79"/>
      <c r="AU1860" s="79"/>
      <c r="AV1860" s="79"/>
      <c r="AW1860" s="79"/>
      <c r="AX1860" s="79"/>
      <c r="AY1860" s="79"/>
      <c r="AZ1860" s="79"/>
      <c r="BA1860">
        <v>1</v>
      </c>
      <c r="BB1860">
        <v>1</v>
      </c>
      <c r="BC1860" s="79" t="str">
        <f>IF(Edges[[#This Row],[Sentiment]]=0,"NEUTRAL",IF(Edges[[#This Row],[Sentiment]]=1,"POSITIVE",IF(Edges[[#This Row],[Sentiment]]=-1,"NEGATIVE")))</f>
        <v>POSITIVE</v>
      </c>
      <c r="BD1860" s="79" t="str">
        <f>IF(Edges[[#This Row],[Vertex 1]]=Edges[[#This Row],[Vertex 2]],"HIDE","SHOW")</f>
        <v>SHOW</v>
      </c>
      <c r="BE1860" s="78" t="str">
        <f>REPLACE(INDEX(GroupVertices[Group], MATCH(Edges[[#This Row],[Vertex 1]],GroupVertices[Vertex],0)),1,1,"")</f>
        <v>OSITIVE</v>
      </c>
      <c r="BF1860" s="78" t="str">
        <f>REPLACE(INDEX(GroupVertices[Group], MATCH(Edges[[#This Row],[Vertex 2]],GroupVertices[Vertex],0)),1,1,"")</f>
        <v>eneral</v>
      </c>
    </row>
    <row r="1861" spans="1:58" x14ac:dyDescent="0.25">
      <c r="A1861" s="64" t="s">
        <v>1371</v>
      </c>
      <c r="B1861" s="64" t="s">
        <v>1637</v>
      </c>
      <c r="C1861" s="65"/>
      <c r="D1861" s="66"/>
      <c r="E1861" s="67"/>
      <c r="F1861" s="68"/>
      <c r="G1861" s="65" t="str">
        <f>IF(Edges[[#This Row],[Vertex 1]]=Edges[[#This Row],[Vertex 2]],"HIDE","SHOW")</f>
        <v>SHOW</v>
      </c>
      <c r="H1861" s="69"/>
      <c r="I1861" s="70"/>
      <c r="J1861" s="70"/>
      <c r="K1861" s="34" t="s">
        <v>65</v>
      </c>
      <c r="L1861" s="77">
        <v>1861</v>
      </c>
      <c r="M1861" s="77"/>
      <c r="N1861" s="72"/>
      <c r="O1861" s="79" t="s">
        <v>1646</v>
      </c>
      <c r="P1861" s="81">
        <v>42855.243530092594</v>
      </c>
      <c r="Q1861" s="79" t="s">
        <v>2800</v>
      </c>
      <c r="R1861" s="82" t="s">
        <v>3532</v>
      </c>
      <c r="S1861" s="79" t="s">
        <v>4140</v>
      </c>
      <c r="T1861" s="79"/>
      <c r="U1861" s="79"/>
      <c r="V1861" s="82" t="s">
        <v>5642</v>
      </c>
      <c r="W1861" s="81">
        <v>42855.243530092594</v>
      </c>
      <c r="X1861" s="82" t="s">
        <v>7395</v>
      </c>
      <c r="Y1861" s="79"/>
      <c r="Z1861" s="79"/>
      <c r="AA1861" s="83" t="s">
        <v>9442</v>
      </c>
      <c r="AB1861" s="79"/>
      <c r="AC1861" s="79" t="b">
        <v>0</v>
      </c>
      <c r="AD1861" s="79">
        <v>0</v>
      </c>
      <c r="AE1861" s="83" t="s">
        <v>9915</v>
      </c>
      <c r="AF1861" s="79" t="b">
        <v>0</v>
      </c>
      <c r="AG1861" s="79" t="s">
        <v>9963</v>
      </c>
      <c r="AH1861" s="79"/>
      <c r="AI1861" s="83" t="s">
        <v>9915</v>
      </c>
      <c r="AJ1861" s="79" t="b">
        <v>0</v>
      </c>
      <c r="AK1861" s="79">
        <v>0</v>
      </c>
      <c r="AL1861" s="83" t="s">
        <v>9915</v>
      </c>
      <c r="AM1861" s="79" t="s">
        <v>9991</v>
      </c>
      <c r="AN1861" s="79" t="b">
        <v>0</v>
      </c>
      <c r="AO1861" s="83" t="s">
        <v>9442</v>
      </c>
      <c r="AP1861" s="79" t="s">
        <v>179</v>
      </c>
      <c r="AQ1861" s="79">
        <v>0</v>
      </c>
      <c r="AR1861" s="79">
        <v>0</v>
      </c>
      <c r="AS1861" s="79"/>
      <c r="AT1861" s="79"/>
      <c r="AU1861" s="79"/>
      <c r="AV1861" s="79"/>
      <c r="AW1861" s="79"/>
      <c r="AX1861" s="79"/>
      <c r="AY1861" s="79"/>
      <c r="AZ1861" s="79"/>
      <c r="BA1861">
        <v>1</v>
      </c>
      <c r="BB1861">
        <v>1</v>
      </c>
      <c r="BC1861" s="79" t="str">
        <f>IF(Edges[[#This Row],[Sentiment]]=0,"NEUTRAL",IF(Edges[[#This Row],[Sentiment]]=1,"POSITIVE",IF(Edges[[#This Row],[Sentiment]]=-1,"NEGATIVE")))</f>
        <v>POSITIVE</v>
      </c>
      <c r="BD1861" s="79" t="str">
        <f>IF(Edges[[#This Row],[Vertex 1]]=Edges[[#This Row],[Vertex 2]],"HIDE","SHOW")</f>
        <v>SHOW</v>
      </c>
      <c r="BE1861" s="78" t="str">
        <f>REPLACE(INDEX(GroupVertices[Group], MATCH(Edges[[#This Row],[Vertex 1]],GroupVertices[Vertex],0)),1,1,"")</f>
        <v>OSITIVE</v>
      </c>
      <c r="BF1861" s="78" t="str">
        <f>REPLACE(INDEX(GroupVertices[Group], MATCH(Edges[[#This Row],[Vertex 2]],GroupVertices[Vertex],0)),1,1,"")</f>
        <v>eneral</v>
      </c>
    </row>
    <row r="1862" spans="1:58" x14ac:dyDescent="0.25">
      <c r="A1862" s="64" t="s">
        <v>1372</v>
      </c>
      <c r="B1862" s="64" t="s">
        <v>1469</v>
      </c>
      <c r="C1862" s="65"/>
      <c r="D1862" s="66"/>
      <c r="E1862" s="67"/>
      <c r="F1862" s="68"/>
      <c r="G1862" s="65" t="str">
        <f>IF(Edges[[#This Row],[Vertex 1]]=Edges[[#This Row],[Vertex 2]],"HIDE","SHOW")</f>
        <v>SHOW</v>
      </c>
      <c r="H1862" s="69"/>
      <c r="I1862" s="70"/>
      <c r="J1862" s="70"/>
      <c r="K1862" s="34" t="s">
        <v>65</v>
      </c>
      <c r="L1862" s="77">
        <v>1862</v>
      </c>
      <c r="M1862" s="77"/>
      <c r="N1862" s="72"/>
      <c r="O1862" s="79" t="s">
        <v>1646</v>
      </c>
      <c r="P1862" s="81">
        <v>42855.244375000002</v>
      </c>
      <c r="Q1862" s="79" t="s">
        <v>1748</v>
      </c>
      <c r="R1862" s="79"/>
      <c r="S1862" s="79"/>
      <c r="T1862" s="79" t="s">
        <v>4283</v>
      </c>
      <c r="U1862" s="79"/>
      <c r="V1862" s="82" t="s">
        <v>5643</v>
      </c>
      <c r="W1862" s="81">
        <v>42855.244375000002</v>
      </c>
      <c r="X1862" s="82" t="s">
        <v>7396</v>
      </c>
      <c r="Y1862" s="79"/>
      <c r="Z1862" s="79"/>
      <c r="AA1862" s="83" t="s">
        <v>9443</v>
      </c>
      <c r="AB1862" s="79"/>
      <c r="AC1862" s="79" t="b">
        <v>0</v>
      </c>
      <c r="AD1862" s="79">
        <v>0</v>
      </c>
      <c r="AE1862" s="83" t="s">
        <v>9915</v>
      </c>
      <c r="AF1862" s="79" t="b">
        <v>0</v>
      </c>
      <c r="AG1862" s="79" t="s">
        <v>9963</v>
      </c>
      <c r="AH1862" s="79"/>
      <c r="AI1862" s="83" t="s">
        <v>9915</v>
      </c>
      <c r="AJ1862" s="79" t="b">
        <v>0</v>
      </c>
      <c r="AK1862" s="79">
        <v>50</v>
      </c>
      <c r="AL1862" s="83" t="s">
        <v>9670</v>
      </c>
      <c r="AM1862" s="79" t="s">
        <v>9990</v>
      </c>
      <c r="AN1862" s="79" t="b">
        <v>0</v>
      </c>
      <c r="AO1862" s="83" t="s">
        <v>9670</v>
      </c>
      <c r="AP1862" s="79" t="s">
        <v>179</v>
      </c>
      <c r="AQ1862" s="79">
        <v>0</v>
      </c>
      <c r="AR1862" s="79">
        <v>0</v>
      </c>
      <c r="AS1862" s="79"/>
      <c r="AT1862" s="79"/>
      <c r="AU1862" s="79"/>
      <c r="AV1862" s="79"/>
      <c r="AW1862" s="79"/>
      <c r="AX1862" s="79"/>
      <c r="AY1862" s="79"/>
      <c r="AZ1862" s="79"/>
      <c r="BA1862">
        <v>1</v>
      </c>
      <c r="BB1862">
        <v>1</v>
      </c>
      <c r="BC1862" s="79" t="str">
        <f>IF(Edges[[#This Row],[Sentiment]]=0,"NEUTRAL",IF(Edges[[#This Row],[Sentiment]]=1,"POSITIVE",IF(Edges[[#This Row],[Sentiment]]=-1,"NEGATIVE")))</f>
        <v>POSITIVE</v>
      </c>
      <c r="BD1862" s="79" t="str">
        <f>IF(Edges[[#This Row],[Vertex 1]]=Edges[[#This Row],[Vertex 2]],"HIDE","SHOW")</f>
        <v>SHOW</v>
      </c>
      <c r="BE1862" s="78" t="str">
        <f>REPLACE(INDEX(GroupVertices[Group], MATCH(Edges[[#This Row],[Vertex 1]],GroupVertices[Vertex],0)),1,1,"")</f>
        <v>OSITIVE</v>
      </c>
      <c r="BF1862" s="78" t="str">
        <f>REPLACE(INDEX(GroupVertices[Group], MATCH(Edges[[#This Row],[Vertex 2]],GroupVertices[Vertex],0)),1,1,"")</f>
        <v>EUTRAL</v>
      </c>
    </row>
    <row r="1863" spans="1:58" x14ac:dyDescent="0.25">
      <c r="A1863" s="64" t="s">
        <v>1373</v>
      </c>
      <c r="B1863" s="64" t="s">
        <v>1478</v>
      </c>
      <c r="C1863" s="65"/>
      <c r="D1863" s="66"/>
      <c r="E1863" s="67"/>
      <c r="F1863" s="68"/>
      <c r="G1863" s="65" t="str">
        <f>IF(Edges[[#This Row],[Vertex 1]]=Edges[[#This Row],[Vertex 2]],"HIDE","SHOW")</f>
        <v>SHOW</v>
      </c>
      <c r="H1863" s="69"/>
      <c r="I1863" s="70"/>
      <c r="J1863" s="70"/>
      <c r="K1863" s="34" t="s">
        <v>65</v>
      </c>
      <c r="L1863" s="77">
        <v>1863</v>
      </c>
      <c r="M1863" s="77"/>
      <c r="N1863" s="72"/>
      <c r="O1863" s="79" t="s">
        <v>1646</v>
      </c>
      <c r="P1863" s="81">
        <v>42855.246747685182</v>
      </c>
      <c r="Q1863" s="79" t="s">
        <v>2467</v>
      </c>
      <c r="R1863" s="82" t="s">
        <v>3641</v>
      </c>
      <c r="S1863" s="79" t="s">
        <v>4017</v>
      </c>
      <c r="T1863" s="79"/>
      <c r="U1863" s="79"/>
      <c r="V1863" s="82" t="s">
        <v>5644</v>
      </c>
      <c r="W1863" s="81">
        <v>42855.246747685182</v>
      </c>
      <c r="X1863" s="82" t="s">
        <v>7397</v>
      </c>
      <c r="Y1863" s="79"/>
      <c r="Z1863" s="79"/>
      <c r="AA1863" s="83" t="s">
        <v>9444</v>
      </c>
      <c r="AB1863" s="79"/>
      <c r="AC1863" s="79" t="b">
        <v>0</v>
      </c>
      <c r="AD1863" s="79">
        <v>0</v>
      </c>
      <c r="AE1863" s="83" t="s">
        <v>9915</v>
      </c>
      <c r="AF1863" s="79" t="b">
        <v>0</v>
      </c>
      <c r="AG1863" s="79" t="s">
        <v>9964</v>
      </c>
      <c r="AH1863" s="79"/>
      <c r="AI1863" s="83" t="s">
        <v>9915</v>
      </c>
      <c r="AJ1863" s="79" t="b">
        <v>0</v>
      </c>
      <c r="AK1863" s="79">
        <v>7</v>
      </c>
      <c r="AL1863" s="83" t="s">
        <v>9686</v>
      </c>
      <c r="AM1863" s="79" t="s">
        <v>9991</v>
      </c>
      <c r="AN1863" s="79" t="b">
        <v>0</v>
      </c>
      <c r="AO1863" s="83" t="s">
        <v>9686</v>
      </c>
      <c r="AP1863" s="79" t="s">
        <v>179</v>
      </c>
      <c r="AQ1863" s="79">
        <v>0</v>
      </c>
      <c r="AR1863" s="79">
        <v>0</v>
      </c>
      <c r="AS1863" s="79"/>
      <c r="AT1863" s="79"/>
      <c r="AU1863" s="79"/>
      <c r="AV1863" s="79"/>
      <c r="AW1863" s="79"/>
      <c r="AX1863" s="79"/>
      <c r="AY1863" s="79"/>
      <c r="AZ1863" s="79"/>
      <c r="BA1863">
        <v>1</v>
      </c>
      <c r="BB1863">
        <v>1</v>
      </c>
      <c r="BC1863" s="79" t="str">
        <f>IF(Edges[[#This Row],[Sentiment]]=0,"NEUTRAL",IF(Edges[[#This Row],[Sentiment]]=1,"POSITIVE",IF(Edges[[#This Row],[Sentiment]]=-1,"NEGATIVE")))</f>
        <v>POSITIVE</v>
      </c>
      <c r="BD1863" s="79" t="str">
        <f>IF(Edges[[#This Row],[Vertex 1]]=Edges[[#This Row],[Vertex 2]],"HIDE","SHOW")</f>
        <v>SHOW</v>
      </c>
      <c r="BE1863" s="78" t="str">
        <f>REPLACE(INDEX(GroupVertices[Group], MATCH(Edges[[#This Row],[Vertex 1]],GroupVertices[Vertex],0)),1,1,"")</f>
        <v>OSITIVE</v>
      </c>
      <c r="BF1863" s="78" t="str">
        <f>REPLACE(INDEX(GroupVertices[Group], MATCH(Edges[[#This Row],[Vertex 2]],GroupVertices[Vertex],0)),1,1,"")</f>
        <v>EUTRAL</v>
      </c>
    </row>
    <row r="1864" spans="1:58" hidden="1" x14ac:dyDescent="0.25">
      <c r="A1864" s="64" t="s">
        <v>1374</v>
      </c>
      <c r="B1864" s="64" t="s">
        <v>1374</v>
      </c>
      <c r="C1864" s="65"/>
      <c r="D1864" s="66"/>
      <c r="E1864" s="67"/>
      <c r="F1864" s="68"/>
      <c r="G1864" s="65" t="str">
        <f>IF(Edges[[#This Row],[Vertex 1]]=Edges[[#This Row],[Vertex 2]],"HIDE","SHOW")</f>
        <v>HIDE</v>
      </c>
      <c r="H1864" s="69"/>
      <c r="I1864" s="70"/>
      <c r="J1864" s="70"/>
      <c r="K1864" s="34"/>
      <c r="L1864" s="77"/>
      <c r="M1864" s="77"/>
      <c r="N1864" s="72"/>
      <c r="O1864" s="79" t="s">
        <v>179</v>
      </c>
      <c r="P1864" s="81">
        <v>42851.958391203705</v>
      </c>
      <c r="Q1864" s="79" t="s">
        <v>2801</v>
      </c>
      <c r="R1864" s="82" t="s">
        <v>3830</v>
      </c>
      <c r="S1864" s="79" t="s">
        <v>4235</v>
      </c>
      <c r="T1864" s="79" t="s">
        <v>4302</v>
      </c>
      <c r="U1864" s="79"/>
      <c r="V1864" s="82" t="s">
        <v>5645</v>
      </c>
      <c r="W1864" s="81">
        <v>42851.958391203705</v>
      </c>
      <c r="X1864" s="82" t="s">
        <v>7398</v>
      </c>
      <c r="Y1864" s="79"/>
      <c r="Z1864" s="79"/>
      <c r="AA1864" s="83" t="s">
        <v>9445</v>
      </c>
      <c r="AB1864" s="79"/>
      <c r="AC1864" s="79" t="b">
        <v>0</v>
      </c>
      <c r="AD1864" s="79">
        <v>0</v>
      </c>
      <c r="AE1864" s="83" t="s">
        <v>9915</v>
      </c>
      <c r="AF1864" s="79" t="b">
        <v>0</v>
      </c>
      <c r="AG1864" s="79" t="s">
        <v>9963</v>
      </c>
      <c r="AH1864" s="79"/>
      <c r="AI1864" s="83" t="s">
        <v>9915</v>
      </c>
      <c r="AJ1864" s="79" t="b">
        <v>0</v>
      </c>
      <c r="AK1864" s="79">
        <v>0</v>
      </c>
      <c r="AL1864" s="83" t="s">
        <v>9915</v>
      </c>
      <c r="AM1864" s="79" t="s">
        <v>10084</v>
      </c>
      <c r="AN1864" s="79" t="b">
        <v>0</v>
      </c>
      <c r="AO1864" s="83" t="s">
        <v>9445</v>
      </c>
      <c r="AP1864" s="79" t="s">
        <v>179</v>
      </c>
      <c r="AQ1864" s="79">
        <v>0</v>
      </c>
      <c r="AR1864" s="79">
        <v>0</v>
      </c>
      <c r="AS1864" s="79"/>
      <c r="AT1864" s="79"/>
      <c r="AU1864" s="79"/>
      <c r="AV1864" s="79"/>
      <c r="AW1864" s="79"/>
      <c r="AX1864" s="79"/>
      <c r="AY1864" s="79"/>
      <c r="AZ1864" s="79"/>
      <c r="BA1864">
        <v>4</v>
      </c>
      <c r="BB1864">
        <v>1</v>
      </c>
      <c r="BC1864" s="79" t="str">
        <f>IF(Edges[[#This Row],[Sentiment]]=0,"NEUTRAL",IF(Edges[[#This Row],[Sentiment]]=1,"POSITIVE",IF(Edges[[#This Row],[Sentiment]]=-1,"NEGATIVE")))</f>
        <v>POSITIVE</v>
      </c>
      <c r="BD1864" s="79" t="str">
        <f>IF(Edges[[#This Row],[Vertex 1]]=Edges[[#This Row],[Vertex 2]],"HIDE","SHOW")</f>
        <v>HIDE</v>
      </c>
      <c r="BE1864" s="124" t="e">
        <f>REPLACE(INDEX(GroupVertices[Group], MATCH(Edges[[#This Row],[Vertex 1]],GroupVertices[Vertex],0)),1,1,"")</f>
        <v>#N/A</v>
      </c>
      <c r="BF1864" s="124" t="e">
        <f>REPLACE(INDEX(GroupVertices[Group], MATCH(Edges[[#This Row],[Vertex 2]],GroupVertices[Vertex],0)),1,1,"")</f>
        <v>#N/A</v>
      </c>
    </row>
    <row r="1865" spans="1:58" hidden="1" x14ac:dyDescent="0.25">
      <c r="A1865" s="64" t="s">
        <v>1374</v>
      </c>
      <c r="B1865" s="64" t="s">
        <v>1374</v>
      </c>
      <c r="C1865" s="65"/>
      <c r="D1865" s="66"/>
      <c r="E1865" s="67"/>
      <c r="F1865" s="68"/>
      <c r="G1865" s="65" t="str">
        <f>IF(Edges[[#This Row],[Vertex 1]]=Edges[[#This Row],[Vertex 2]],"HIDE","SHOW")</f>
        <v>HIDE</v>
      </c>
      <c r="H1865" s="69"/>
      <c r="I1865" s="70"/>
      <c r="J1865" s="70"/>
      <c r="K1865" s="34"/>
      <c r="L1865" s="77"/>
      <c r="M1865" s="77"/>
      <c r="N1865" s="72"/>
      <c r="O1865" s="79" t="s">
        <v>179</v>
      </c>
      <c r="P1865" s="81">
        <v>42852.500011574077</v>
      </c>
      <c r="Q1865" s="79" t="s">
        <v>2801</v>
      </c>
      <c r="R1865" s="82" t="s">
        <v>3830</v>
      </c>
      <c r="S1865" s="79" t="s">
        <v>4235</v>
      </c>
      <c r="T1865" s="79" t="s">
        <v>4302</v>
      </c>
      <c r="U1865" s="79"/>
      <c r="V1865" s="82" t="s">
        <v>5645</v>
      </c>
      <c r="W1865" s="81">
        <v>42852.500011574077</v>
      </c>
      <c r="X1865" s="82" t="s">
        <v>7399</v>
      </c>
      <c r="Y1865" s="79"/>
      <c r="Z1865" s="79"/>
      <c r="AA1865" s="83" t="s">
        <v>9446</v>
      </c>
      <c r="AB1865" s="79"/>
      <c r="AC1865" s="79" t="b">
        <v>0</v>
      </c>
      <c r="AD1865" s="79">
        <v>0</v>
      </c>
      <c r="AE1865" s="83" t="s">
        <v>9915</v>
      </c>
      <c r="AF1865" s="79" t="b">
        <v>0</v>
      </c>
      <c r="AG1865" s="79" t="s">
        <v>9963</v>
      </c>
      <c r="AH1865" s="79"/>
      <c r="AI1865" s="83" t="s">
        <v>9915</v>
      </c>
      <c r="AJ1865" s="79" t="b">
        <v>0</v>
      </c>
      <c r="AK1865" s="79">
        <v>0</v>
      </c>
      <c r="AL1865" s="83" t="s">
        <v>9915</v>
      </c>
      <c r="AM1865" s="79" t="s">
        <v>10084</v>
      </c>
      <c r="AN1865" s="79" t="b">
        <v>0</v>
      </c>
      <c r="AO1865" s="83" t="s">
        <v>9446</v>
      </c>
      <c r="AP1865" s="79" t="s">
        <v>179</v>
      </c>
      <c r="AQ1865" s="79">
        <v>0</v>
      </c>
      <c r="AR1865" s="79">
        <v>0</v>
      </c>
      <c r="AS1865" s="79"/>
      <c r="AT1865" s="79"/>
      <c r="AU1865" s="79"/>
      <c r="AV1865" s="79"/>
      <c r="AW1865" s="79"/>
      <c r="AX1865" s="79"/>
      <c r="AY1865" s="79"/>
      <c r="AZ1865" s="79"/>
      <c r="BA1865">
        <v>4</v>
      </c>
      <c r="BB1865">
        <v>1</v>
      </c>
      <c r="BC1865" s="79" t="str">
        <f>IF(Edges[[#This Row],[Sentiment]]=0,"NEUTRAL",IF(Edges[[#This Row],[Sentiment]]=1,"POSITIVE",IF(Edges[[#This Row],[Sentiment]]=-1,"NEGATIVE")))</f>
        <v>POSITIVE</v>
      </c>
      <c r="BD1865" s="79" t="str">
        <f>IF(Edges[[#This Row],[Vertex 1]]=Edges[[#This Row],[Vertex 2]],"HIDE","SHOW")</f>
        <v>HIDE</v>
      </c>
      <c r="BE1865" s="124" t="e">
        <f>REPLACE(INDEX(GroupVertices[Group], MATCH(Edges[[#This Row],[Vertex 1]],GroupVertices[Vertex],0)),1,1,"")</f>
        <v>#N/A</v>
      </c>
      <c r="BF1865" s="124" t="e">
        <f>REPLACE(INDEX(GroupVertices[Group], MATCH(Edges[[#This Row],[Vertex 2]],GroupVertices[Vertex],0)),1,1,"")</f>
        <v>#N/A</v>
      </c>
    </row>
    <row r="1866" spans="1:58" hidden="1" x14ac:dyDescent="0.25">
      <c r="A1866" s="64" t="s">
        <v>1374</v>
      </c>
      <c r="B1866" s="64" t="s">
        <v>1374</v>
      </c>
      <c r="C1866" s="65"/>
      <c r="D1866" s="66"/>
      <c r="E1866" s="67"/>
      <c r="F1866" s="68"/>
      <c r="G1866" s="65" t="str">
        <f>IF(Edges[[#This Row],[Vertex 1]]=Edges[[#This Row],[Vertex 2]],"HIDE","SHOW")</f>
        <v>HIDE</v>
      </c>
      <c r="H1866" s="69"/>
      <c r="I1866" s="70"/>
      <c r="J1866" s="70"/>
      <c r="K1866" s="34"/>
      <c r="L1866" s="77"/>
      <c r="M1866" s="77"/>
      <c r="N1866" s="72"/>
      <c r="O1866" s="79" t="s">
        <v>179</v>
      </c>
      <c r="P1866" s="81">
        <v>42853.208437499998</v>
      </c>
      <c r="Q1866" s="79" t="s">
        <v>2802</v>
      </c>
      <c r="R1866" s="82" t="s">
        <v>3831</v>
      </c>
      <c r="S1866" s="79" t="s">
        <v>4235</v>
      </c>
      <c r="T1866" s="79" t="s">
        <v>4302</v>
      </c>
      <c r="U1866" s="79"/>
      <c r="V1866" s="82" t="s">
        <v>5645</v>
      </c>
      <c r="W1866" s="81">
        <v>42853.208437499998</v>
      </c>
      <c r="X1866" s="82" t="s">
        <v>7400</v>
      </c>
      <c r="Y1866" s="79"/>
      <c r="Z1866" s="79"/>
      <c r="AA1866" s="83" t="s">
        <v>9447</v>
      </c>
      <c r="AB1866" s="79"/>
      <c r="AC1866" s="79" t="b">
        <v>0</v>
      </c>
      <c r="AD1866" s="79">
        <v>0</v>
      </c>
      <c r="AE1866" s="83" t="s">
        <v>9915</v>
      </c>
      <c r="AF1866" s="79" t="b">
        <v>0</v>
      </c>
      <c r="AG1866" s="79" t="s">
        <v>9963</v>
      </c>
      <c r="AH1866" s="79"/>
      <c r="AI1866" s="83" t="s">
        <v>9915</v>
      </c>
      <c r="AJ1866" s="79" t="b">
        <v>0</v>
      </c>
      <c r="AK1866" s="79">
        <v>0</v>
      </c>
      <c r="AL1866" s="83" t="s">
        <v>9915</v>
      </c>
      <c r="AM1866" s="79" t="s">
        <v>10084</v>
      </c>
      <c r="AN1866" s="79" t="b">
        <v>0</v>
      </c>
      <c r="AO1866" s="83" t="s">
        <v>9447</v>
      </c>
      <c r="AP1866" s="79" t="s">
        <v>179</v>
      </c>
      <c r="AQ1866" s="79">
        <v>0</v>
      </c>
      <c r="AR1866" s="79">
        <v>0</v>
      </c>
      <c r="AS1866" s="79"/>
      <c r="AT1866" s="79"/>
      <c r="AU1866" s="79"/>
      <c r="AV1866" s="79"/>
      <c r="AW1866" s="79"/>
      <c r="AX1866" s="79"/>
      <c r="AY1866" s="79"/>
      <c r="AZ1866" s="79"/>
      <c r="BA1866">
        <v>4</v>
      </c>
      <c r="BB1866">
        <v>1</v>
      </c>
      <c r="BC1866" s="79" t="str">
        <f>IF(Edges[[#This Row],[Sentiment]]=0,"NEUTRAL",IF(Edges[[#This Row],[Sentiment]]=1,"POSITIVE",IF(Edges[[#This Row],[Sentiment]]=-1,"NEGATIVE")))</f>
        <v>POSITIVE</v>
      </c>
      <c r="BD1866" s="79" t="str">
        <f>IF(Edges[[#This Row],[Vertex 1]]=Edges[[#This Row],[Vertex 2]],"HIDE","SHOW")</f>
        <v>HIDE</v>
      </c>
      <c r="BE1866" s="124" t="e">
        <f>REPLACE(INDEX(GroupVertices[Group], MATCH(Edges[[#This Row],[Vertex 1]],GroupVertices[Vertex],0)),1,1,"")</f>
        <v>#N/A</v>
      </c>
      <c r="BF1866" s="124" t="e">
        <f>REPLACE(INDEX(GroupVertices[Group], MATCH(Edges[[#This Row],[Vertex 2]],GroupVertices[Vertex],0)),1,1,"")</f>
        <v>#N/A</v>
      </c>
    </row>
    <row r="1867" spans="1:58" hidden="1" x14ac:dyDescent="0.25">
      <c r="A1867" s="64" t="s">
        <v>1374</v>
      </c>
      <c r="B1867" s="64" t="s">
        <v>1374</v>
      </c>
      <c r="C1867" s="65"/>
      <c r="D1867" s="66"/>
      <c r="E1867" s="67"/>
      <c r="F1867" s="68"/>
      <c r="G1867" s="65" t="str">
        <f>IF(Edges[[#This Row],[Vertex 1]]=Edges[[#This Row],[Vertex 2]],"HIDE","SHOW")</f>
        <v>HIDE</v>
      </c>
      <c r="H1867" s="69"/>
      <c r="I1867" s="70"/>
      <c r="J1867" s="70"/>
      <c r="K1867" s="34"/>
      <c r="L1867" s="77"/>
      <c r="M1867" s="77"/>
      <c r="N1867" s="72"/>
      <c r="O1867" s="79" t="s">
        <v>179</v>
      </c>
      <c r="P1867" s="81">
        <v>42855.250069444446</v>
      </c>
      <c r="Q1867" s="79" t="s">
        <v>2801</v>
      </c>
      <c r="R1867" s="82" t="s">
        <v>3830</v>
      </c>
      <c r="S1867" s="79" t="s">
        <v>4235</v>
      </c>
      <c r="T1867" s="79" t="s">
        <v>4302</v>
      </c>
      <c r="U1867" s="79"/>
      <c r="V1867" s="82" t="s">
        <v>5645</v>
      </c>
      <c r="W1867" s="81">
        <v>42855.250069444446</v>
      </c>
      <c r="X1867" s="82" t="s">
        <v>7401</v>
      </c>
      <c r="Y1867" s="79"/>
      <c r="Z1867" s="79"/>
      <c r="AA1867" s="83" t="s">
        <v>9448</v>
      </c>
      <c r="AB1867" s="79"/>
      <c r="AC1867" s="79" t="b">
        <v>0</v>
      </c>
      <c r="AD1867" s="79">
        <v>0</v>
      </c>
      <c r="AE1867" s="83" t="s">
        <v>9915</v>
      </c>
      <c r="AF1867" s="79" t="b">
        <v>0</v>
      </c>
      <c r="AG1867" s="79" t="s">
        <v>9963</v>
      </c>
      <c r="AH1867" s="79"/>
      <c r="AI1867" s="83" t="s">
        <v>9915</v>
      </c>
      <c r="AJ1867" s="79" t="b">
        <v>0</v>
      </c>
      <c r="AK1867" s="79">
        <v>0</v>
      </c>
      <c r="AL1867" s="83" t="s">
        <v>9915</v>
      </c>
      <c r="AM1867" s="79" t="s">
        <v>10084</v>
      </c>
      <c r="AN1867" s="79" t="b">
        <v>0</v>
      </c>
      <c r="AO1867" s="83" t="s">
        <v>9448</v>
      </c>
      <c r="AP1867" s="79" t="s">
        <v>179</v>
      </c>
      <c r="AQ1867" s="79">
        <v>0</v>
      </c>
      <c r="AR1867" s="79">
        <v>0</v>
      </c>
      <c r="AS1867" s="79"/>
      <c r="AT1867" s="79"/>
      <c r="AU1867" s="79"/>
      <c r="AV1867" s="79"/>
      <c r="AW1867" s="79"/>
      <c r="AX1867" s="79"/>
      <c r="AY1867" s="79"/>
      <c r="AZ1867" s="79"/>
      <c r="BA1867">
        <v>4</v>
      </c>
      <c r="BB1867">
        <v>1</v>
      </c>
      <c r="BC1867" s="79" t="str">
        <f>IF(Edges[[#This Row],[Sentiment]]=0,"NEUTRAL",IF(Edges[[#This Row],[Sentiment]]=1,"POSITIVE",IF(Edges[[#This Row],[Sentiment]]=-1,"NEGATIVE")))</f>
        <v>POSITIVE</v>
      </c>
      <c r="BD1867" s="79" t="str">
        <f>IF(Edges[[#This Row],[Vertex 1]]=Edges[[#This Row],[Vertex 2]],"HIDE","SHOW")</f>
        <v>HIDE</v>
      </c>
      <c r="BE1867" s="124" t="e">
        <f>REPLACE(INDEX(GroupVertices[Group], MATCH(Edges[[#This Row],[Vertex 1]],GroupVertices[Vertex],0)),1,1,"")</f>
        <v>#N/A</v>
      </c>
      <c r="BF1867" s="124" t="e">
        <f>REPLACE(INDEX(GroupVertices[Group], MATCH(Edges[[#This Row],[Vertex 2]],GroupVertices[Vertex],0)),1,1,"")</f>
        <v>#N/A</v>
      </c>
    </row>
    <row r="1868" spans="1:58" x14ac:dyDescent="0.25">
      <c r="A1868" s="64" t="s">
        <v>1375</v>
      </c>
      <c r="B1868" s="64" t="s">
        <v>1518</v>
      </c>
      <c r="C1868" s="65"/>
      <c r="D1868" s="66"/>
      <c r="E1868" s="67"/>
      <c r="F1868" s="68"/>
      <c r="G1868" s="65" t="str">
        <f>IF(Edges[[#This Row],[Vertex 1]]=Edges[[#This Row],[Vertex 2]],"HIDE","SHOW")</f>
        <v>SHOW</v>
      </c>
      <c r="H1868" s="69"/>
      <c r="I1868" s="70"/>
      <c r="J1868" s="70"/>
      <c r="K1868" s="34" t="s">
        <v>65</v>
      </c>
      <c r="L1868" s="77">
        <v>1868</v>
      </c>
      <c r="M1868" s="77"/>
      <c r="N1868" s="72"/>
      <c r="O1868" s="79" t="s">
        <v>1646</v>
      </c>
      <c r="P1868" s="81">
        <v>42853.68340277778</v>
      </c>
      <c r="Q1868" s="79" t="s">
        <v>2803</v>
      </c>
      <c r="R1868" s="82" t="s">
        <v>3832</v>
      </c>
      <c r="S1868" s="79" t="s">
        <v>4041</v>
      </c>
      <c r="T1868" s="79"/>
      <c r="U1868" s="79"/>
      <c r="V1868" s="82" t="s">
        <v>5646</v>
      </c>
      <c r="W1868" s="81">
        <v>42853.68340277778</v>
      </c>
      <c r="X1868" s="82" t="s">
        <v>7402</v>
      </c>
      <c r="Y1868" s="79"/>
      <c r="Z1868" s="79"/>
      <c r="AA1868" s="83" t="s">
        <v>9449</v>
      </c>
      <c r="AB1868" s="79"/>
      <c r="AC1868" s="79" t="b">
        <v>0</v>
      </c>
      <c r="AD1868" s="79">
        <v>0</v>
      </c>
      <c r="AE1868" s="83" t="s">
        <v>9915</v>
      </c>
      <c r="AF1868" s="79" t="b">
        <v>0</v>
      </c>
      <c r="AG1868" s="79" t="s">
        <v>9963</v>
      </c>
      <c r="AH1868" s="79"/>
      <c r="AI1868" s="83" t="s">
        <v>9915</v>
      </c>
      <c r="AJ1868" s="79" t="b">
        <v>0</v>
      </c>
      <c r="AK1868" s="79">
        <v>1</v>
      </c>
      <c r="AL1868" s="83" t="s">
        <v>9801</v>
      </c>
      <c r="AM1868" s="79" t="s">
        <v>9991</v>
      </c>
      <c r="AN1868" s="79" t="b">
        <v>0</v>
      </c>
      <c r="AO1868" s="83" t="s">
        <v>9801</v>
      </c>
      <c r="AP1868" s="79" t="s">
        <v>179</v>
      </c>
      <c r="AQ1868" s="79">
        <v>0</v>
      </c>
      <c r="AR1868" s="79">
        <v>0</v>
      </c>
      <c r="AS1868" s="79"/>
      <c r="AT1868" s="79"/>
      <c r="AU1868" s="79"/>
      <c r="AV1868" s="79"/>
      <c r="AW1868" s="79"/>
      <c r="AX1868" s="79"/>
      <c r="AY1868" s="79"/>
      <c r="AZ1868" s="79"/>
      <c r="BA1868">
        <v>2</v>
      </c>
      <c r="BB1868">
        <v>1</v>
      </c>
      <c r="BC1868" s="79" t="str">
        <f>IF(Edges[[#This Row],[Sentiment]]=0,"NEUTRAL",IF(Edges[[#This Row],[Sentiment]]=1,"POSITIVE",IF(Edges[[#This Row],[Sentiment]]=-1,"NEGATIVE")))</f>
        <v>POSITIVE</v>
      </c>
      <c r="BD1868" s="79" t="str">
        <f>IF(Edges[[#This Row],[Vertex 1]]=Edges[[#This Row],[Vertex 2]],"HIDE","SHOW")</f>
        <v>SHOW</v>
      </c>
      <c r="BE1868" s="78" t="str">
        <f>REPLACE(INDEX(GroupVertices[Group], MATCH(Edges[[#This Row],[Vertex 1]],GroupVertices[Vertex],0)),1,1,"")</f>
        <v>OSITIVE</v>
      </c>
      <c r="BF1868" s="78" t="str">
        <f>REPLACE(INDEX(GroupVertices[Group], MATCH(Edges[[#This Row],[Vertex 2]],GroupVertices[Vertex],0)),1,1,"")</f>
        <v>EUTRAL</v>
      </c>
    </row>
    <row r="1869" spans="1:58" x14ac:dyDescent="0.25">
      <c r="A1869" s="64" t="s">
        <v>1375</v>
      </c>
      <c r="B1869" s="64" t="s">
        <v>1518</v>
      </c>
      <c r="C1869" s="65"/>
      <c r="D1869" s="66"/>
      <c r="E1869" s="67"/>
      <c r="F1869" s="68"/>
      <c r="G1869" s="65" t="str">
        <f>IF(Edges[[#This Row],[Vertex 1]]=Edges[[#This Row],[Vertex 2]],"HIDE","SHOW")</f>
        <v>SHOW</v>
      </c>
      <c r="H1869" s="69"/>
      <c r="I1869" s="70"/>
      <c r="J1869" s="70"/>
      <c r="K1869" s="34" t="s">
        <v>65</v>
      </c>
      <c r="L1869" s="77">
        <v>1869</v>
      </c>
      <c r="M1869" s="77"/>
      <c r="N1869" s="72"/>
      <c r="O1869" s="79" t="s">
        <v>1646</v>
      </c>
      <c r="P1869" s="81">
        <v>42855.254930555559</v>
      </c>
      <c r="Q1869" s="79" t="s">
        <v>2804</v>
      </c>
      <c r="R1869" s="82" t="s">
        <v>3833</v>
      </c>
      <c r="S1869" s="79" t="s">
        <v>4041</v>
      </c>
      <c r="T1869" s="79" t="s">
        <v>1544</v>
      </c>
      <c r="U1869" s="79"/>
      <c r="V1869" s="82" t="s">
        <v>5646</v>
      </c>
      <c r="W1869" s="81">
        <v>42855.254930555559</v>
      </c>
      <c r="X1869" s="82" t="s">
        <v>7403</v>
      </c>
      <c r="Y1869" s="79"/>
      <c r="Z1869" s="79"/>
      <c r="AA1869" s="83" t="s">
        <v>9450</v>
      </c>
      <c r="AB1869" s="79"/>
      <c r="AC1869" s="79" t="b">
        <v>0</v>
      </c>
      <c r="AD1869" s="79">
        <v>0</v>
      </c>
      <c r="AE1869" s="83" t="s">
        <v>9915</v>
      </c>
      <c r="AF1869" s="79" t="b">
        <v>0</v>
      </c>
      <c r="AG1869" s="79" t="s">
        <v>9963</v>
      </c>
      <c r="AH1869" s="79"/>
      <c r="AI1869" s="83" t="s">
        <v>9915</v>
      </c>
      <c r="AJ1869" s="79" t="b">
        <v>0</v>
      </c>
      <c r="AK1869" s="79">
        <v>1</v>
      </c>
      <c r="AL1869" s="83" t="s">
        <v>9804</v>
      </c>
      <c r="AM1869" s="79" t="s">
        <v>9991</v>
      </c>
      <c r="AN1869" s="79" t="b">
        <v>0</v>
      </c>
      <c r="AO1869" s="83" t="s">
        <v>9804</v>
      </c>
      <c r="AP1869" s="79" t="s">
        <v>179</v>
      </c>
      <c r="AQ1869" s="79">
        <v>0</v>
      </c>
      <c r="AR1869" s="79">
        <v>0</v>
      </c>
      <c r="AS1869" s="79"/>
      <c r="AT1869" s="79"/>
      <c r="AU1869" s="79"/>
      <c r="AV1869" s="79"/>
      <c r="AW1869" s="79"/>
      <c r="AX1869" s="79"/>
      <c r="AY1869" s="79"/>
      <c r="AZ1869" s="79"/>
      <c r="BA1869">
        <v>2</v>
      </c>
      <c r="BB1869">
        <v>1</v>
      </c>
      <c r="BC1869" s="79" t="str">
        <f>IF(Edges[[#This Row],[Sentiment]]=0,"NEUTRAL",IF(Edges[[#This Row],[Sentiment]]=1,"POSITIVE",IF(Edges[[#This Row],[Sentiment]]=-1,"NEGATIVE")))</f>
        <v>POSITIVE</v>
      </c>
      <c r="BD1869" s="79" t="str">
        <f>IF(Edges[[#This Row],[Vertex 1]]=Edges[[#This Row],[Vertex 2]],"HIDE","SHOW")</f>
        <v>SHOW</v>
      </c>
      <c r="BE1869" s="78" t="str">
        <f>REPLACE(INDEX(GroupVertices[Group], MATCH(Edges[[#This Row],[Vertex 1]],GroupVertices[Vertex],0)),1,1,"")</f>
        <v>OSITIVE</v>
      </c>
      <c r="BF1869" s="78" t="str">
        <f>REPLACE(INDEX(GroupVertices[Group], MATCH(Edges[[#This Row],[Vertex 2]],GroupVertices[Vertex],0)),1,1,"")</f>
        <v>EUTRAL</v>
      </c>
    </row>
    <row r="1870" spans="1:58" x14ac:dyDescent="0.25">
      <c r="A1870" s="64" t="s">
        <v>1376</v>
      </c>
      <c r="B1870" s="64" t="s">
        <v>1639</v>
      </c>
      <c r="C1870" s="65"/>
      <c r="D1870" s="66"/>
      <c r="E1870" s="67"/>
      <c r="F1870" s="68"/>
      <c r="G1870" s="65" t="str">
        <f>IF(Edges[[#This Row],[Vertex 1]]=Edges[[#This Row],[Vertex 2]],"HIDE","SHOW")</f>
        <v>SHOW</v>
      </c>
      <c r="H1870" s="69"/>
      <c r="I1870" s="70"/>
      <c r="J1870" s="70"/>
      <c r="K1870" s="34" t="s">
        <v>65</v>
      </c>
      <c r="L1870" s="77">
        <v>1870</v>
      </c>
      <c r="M1870" s="77"/>
      <c r="N1870" s="72"/>
      <c r="O1870" s="79" t="s">
        <v>1646</v>
      </c>
      <c r="P1870" s="81">
        <v>42855.256921296299</v>
      </c>
      <c r="Q1870" s="79" t="s">
        <v>2805</v>
      </c>
      <c r="R1870" s="82" t="s">
        <v>3834</v>
      </c>
      <c r="S1870" s="79" t="s">
        <v>4051</v>
      </c>
      <c r="T1870" s="79"/>
      <c r="U1870" s="79"/>
      <c r="V1870" s="82" t="s">
        <v>5647</v>
      </c>
      <c r="W1870" s="81">
        <v>42855.256921296299</v>
      </c>
      <c r="X1870" s="82" t="s">
        <v>7404</v>
      </c>
      <c r="Y1870" s="79"/>
      <c r="Z1870" s="79"/>
      <c r="AA1870" s="83" t="s">
        <v>9451</v>
      </c>
      <c r="AB1870" s="83" t="s">
        <v>9912</v>
      </c>
      <c r="AC1870" s="79" t="b">
        <v>0</v>
      </c>
      <c r="AD1870" s="79">
        <v>0</v>
      </c>
      <c r="AE1870" s="83" t="s">
        <v>9958</v>
      </c>
      <c r="AF1870" s="79" t="b">
        <v>0</v>
      </c>
      <c r="AG1870" s="79" t="s">
        <v>9974</v>
      </c>
      <c r="AH1870" s="79"/>
      <c r="AI1870" s="83" t="s">
        <v>9915</v>
      </c>
      <c r="AJ1870" s="79" t="b">
        <v>0</v>
      </c>
      <c r="AK1870" s="79">
        <v>0</v>
      </c>
      <c r="AL1870" s="83" t="s">
        <v>9915</v>
      </c>
      <c r="AM1870" s="79" t="s">
        <v>9994</v>
      </c>
      <c r="AN1870" s="79" t="b">
        <v>1</v>
      </c>
      <c r="AO1870" s="83" t="s">
        <v>9912</v>
      </c>
      <c r="AP1870" s="79" t="s">
        <v>179</v>
      </c>
      <c r="AQ1870" s="79">
        <v>0</v>
      </c>
      <c r="AR1870" s="79">
        <v>0</v>
      </c>
      <c r="AS1870" s="79"/>
      <c r="AT1870" s="79"/>
      <c r="AU1870" s="79"/>
      <c r="AV1870" s="79"/>
      <c r="AW1870" s="79"/>
      <c r="AX1870" s="79"/>
      <c r="AY1870" s="79"/>
      <c r="AZ1870" s="79"/>
      <c r="BA1870">
        <v>1</v>
      </c>
      <c r="BB1870">
        <v>1</v>
      </c>
      <c r="BC1870" s="79" t="str">
        <f>IF(Edges[[#This Row],[Sentiment]]=0,"NEUTRAL",IF(Edges[[#This Row],[Sentiment]]=1,"POSITIVE",IF(Edges[[#This Row],[Sentiment]]=-1,"NEGATIVE")))</f>
        <v>POSITIVE</v>
      </c>
      <c r="BD1870" s="79" t="str">
        <f>IF(Edges[[#This Row],[Vertex 1]]=Edges[[#This Row],[Vertex 2]],"HIDE","SHOW")</f>
        <v>SHOW</v>
      </c>
      <c r="BE1870" s="78" t="str">
        <f>REPLACE(INDEX(GroupVertices[Group], MATCH(Edges[[#This Row],[Vertex 1]],GroupVertices[Vertex],0)),1,1,"")</f>
        <v>OSITIVE</v>
      </c>
      <c r="BF1870" s="78" t="str">
        <f>REPLACE(INDEX(GroupVertices[Group], MATCH(Edges[[#This Row],[Vertex 2]],GroupVertices[Vertex],0)),1,1,"")</f>
        <v>OSITIVE</v>
      </c>
    </row>
    <row r="1871" spans="1:58" x14ac:dyDescent="0.25">
      <c r="A1871" s="64" t="s">
        <v>1376</v>
      </c>
      <c r="B1871" s="64" t="s">
        <v>1640</v>
      </c>
      <c r="C1871" s="65"/>
      <c r="D1871" s="66"/>
      <c r="E1871" s="67"/>
      <c r="F1871" s="68"/>
      <c r="G1871" s="65" t="str">
        <f>IF(Edges[[#This Row],[Vertex 1]]=Edges[[#This Row],[Vertex 2]],"HIDE","SHOW")</f>
        <v>SHOW</v>
      </c>
      <c r="H1871" s="69"/>
      <c r="I1871" s="70"/>
      <c r="J1871" s="70"/>
      <c r="K1871" s="34" t="s">
        <v>65</v>
      </c>
      <c r="L1871" s="77">
        <v>1871</v>
      </c>
      <c r="M1871" s="77"/>
      <c r="N1871" s="72"/>
      <c r="O1871" s="79" t="s">
        <v>1647</v>
      </c>
      <c r="P1871" s="81">
        <v>42855.256921296299</v>
      </c>
      <c r="Q1871" s="79" t="s">
        <v>2805</v>
      </c>
      <c r="R1871" s="82" t="s">
        <v>3834</v>
      </c>
      <c r="S1871" s="79" t="s">
        <v>4051</v>
      </c>
      <c r="T1871" s="79"/>
      <c r="U1871" s="79"/>
      <c r="V1871" s="82" t="s">
        <v>5647</v>
      </c>
      <c r="W1871" s="81">
        <v>42855.256921296299</v>
      </c>
      <c r="X1871" s="82" t="s">
        <v>7404</v>
      </c>
      <c r="Y1871" s="79"/>
      <c r="Z1871" s="79"/>
      <c r="AA1871" s="83" t="s">
        <v>9451</v>
      </c>
      <c r="AB1871" s="83" t="s">
        <v>9912</v>
      </c>
      <c r="AC1871" s="79" t="b">
        <v>0</v>
      </c>
      <c r="AD1871" s="79">
        <v>0</v>
      </c>
      <c r="AE1871" s="83" t="s">
        <v>9958</v>
      </c>
      <c r="AF1871" s="79" t="b">
        <v>0</v>
      </c>
      <c r="AG1871" s="79" t="s">
        <v>9974</v>
      </c>
      <c r="AH1871" s="79"/>
      <c r="AI1871" s="83" t="s">
        <v>9915</v>
      </c>
      <c r="AJ1871" s="79" t="b">
        <v>0</v>
      </c>
      <c r="AK1871" s="79">
        <v>0</v>
      </c>
      <c r="AL1871" s="83" t="s">
        <v>9915</v>
      </c>
      <c r="AM1871" s="79" t="s">
        <v>9994</v>
      </c>
      <c r="AN1871" s="79" t="b">
        <v>1</v>
      </c>
      <c r="AO1871" s="83" t="s">
        <v>9912</v>
      </c>
      <c r="AP1871" s="79" t="s">
        <v>179</v>
      </c>
      <c r="AQ1871" s="79">
        <v>0</v>
      </c>
      <c r="AR1871" s="79">
        <v>0</v>
      </c>
      <c r="AS1871" s="79"/>
      <c r="AT1871" s="79"/>
      <c r="AU1871" s="79"/>
      <c r="AV1871" s="79"/>
      <c r="AW1871" s="79"/>
      <c r="AX1871" s="79"/>
      <c r="AY1871" s="79"/>
      <c r="AZ1871" s="79"/>
      <c r="BA1871">
        <v>1</v>
      </c>
      <c r="BB1871">
        <v>1</v>
      </c>
      <c r="BC1871" s="79" t="str">
        <f>IF(Edges[[#This Row],[Sentiment]]=0,"NEUTRAL",IF(Edges[[#This Row],[Sentiment]]=1,"POSITIVE",IF(Edges[[#This Row],[Sentiment]]=-1,"NEGATIVE")))</f>
        <v>POSITIVE</v>
      </c>
      <c r="BD1871" s="79" t="str">
        <f>IF(Edges[[#This Row],[Vertex 1]]=Edges[[#This Row],[Vertex 2]],"HIDE","SHOW")</f>
        <v>SHOW</v>
      </c>
      <c r="BE1871" s="78" t="str">
        <f>REPLACE(INDEX(GroupVertices[Group], MATCH(Edges[[#This Row],[Vertex 1]],GroupVertices[Vertex],0)),1,1,"")</f>
        <v>OSITIVE</v>
      </c>
      <c r="BF1871" s="78" t="str">
        <f>REPLACE(INDEX(GroupVertices[Group], MATCH(Edges[[#This Row],[Vertex 2]],GroupVertices[Vertex],0)),1,1,"")</f>
        <v>OSITIVE</v>
      </c>
    </row>
    <row r="1872" spans="1:58" hidden="1" x14ac:dyDescent="0.25">
      <c r="A1872" s="64" t="s">
        <v>1377</v>
      </c>
      <c r="B1872" s="64" t="s">
        <v>1377</v>
      </c>
      <c r="C1872" s="65"/>
      <c r="D1872" s="66"/>
      <c r="E1872" s="67"/>
      <c r="F1872" s="68"/>
      <c r="G1872" s="65" t="str">
        <f>IF(Edges[[#This Row],[Vertex 1]]=Edges[[#This Row],[Vertex 2]],"HIDE","SHOW")</f>
        <v>HIDE</v>
      </c>
      <c r="H1872" s="69"/>
      <c r="I1872" s="70"/>
      <c r="J1872" s="70"/>
      <c r="K1872" s="34"/>
      <c r="L1872" s="77"/>
      <c r="M1872" s="77"/>
      <c r="N1872" s="72"/>
      <c r="O1872" s="79" t="s">
        <v>179</v>
      </c>
      <c r="P1872" s="81">
        <v>42855.275555555556</v>
      </c>
      <c r="Q1872" s="79" t="s">
        <v>2806</v>
      </c>
      <c r="R1872" s="79"/>
      <c r="S1872" s="79"/>
      <c r="T1872" s="79" t="s">
        <v>4438</v>
      </c>
      <c r="U1872" s="82" t="s">
        <v>4693</v>
      </c>
      <c r="V1872" s="82" t="s">
        <v>4693</v>
      </c>
      <c r="W1872" s="81">
        <v>42855.275555555556</v>
      </c>
      <c r="X1872" s="82" t="s">
        <v>7405</v>
      </c>
      <c r="Y1872" s="79"/>
      <c r="Z1872" s="79"/>
      <c r="AA1872" s="83" t="s">
        <v>9452</v>
      </c>
      <c r="AB1872" s="79"/>
      <c r="AC1872" s="79" t="b">
        <v>0</v>
      </c>
      <c r="AD1872" s="79">
        <v>0</v>
      </c>
      <c r="AE1872" s="83" t="s">
        <v>9915</v>
      </c>
      <c r="AF1872" s="79" t="b">
        <v>0</v>
      </c>
      <c r="AG1872" s="79" t="s">
        <v>9963</v>
      </c>
      <c r="AH1872" s="79"/>
      <c r="AI1872" s="83" t="s">
        <v>9915</v>
      </c>
      <c r="AJ1872" s="79" t="b">
        <v>0</v>
      </c>
      <c r="AK1872" s="79">
        <v>0</v>
      </c>
      <c r="AL1872" s="83" t="s">
        <v>9915</v>
      </c>
      <c r="AM1872" s="79" t="s">
        <v>9990</v>
      </c>
      <c r="AN1872" s="79" t="b">
        <v>0</v>
      </c>
      <c r="AO1872" s="83" t="s">
        <v>9452</v>
      </c>
      <c r="AP1872" s="79" t="s">
        <v>179</v>
      </c>
      <c r="AQ1872" s="79">
        <v>0</v>
      </c>
      <c r="AR1872" s="79">
        <v>0</v>
      </c>
      <c r="AS1872" s="79"/>
      <c r="AT1872" s="79"/>
      <c r="AU1872" s="79"/>
      <c r="AV1872" s="79"/>
      <c r="AW1872" s="79"/>
      <c r="AX1872" s="79"/>
      <c r="AY1872" s="79"/>
      <c r="AZ1872" s="79"/>
      <c r="BA1872">
        <v>1</v>
      </c>
      <c r="BB1872">
        <v>1</v>
      </c>
      <c r="BC1872" s="79" t="str">
        <f>IF(Edges[[#This Row],[Sentiment]]=0,"NEUTRAL",IF(Edges[[#This Row],[Sentiment]]=1,"POSITIVE",IF(Edges[[#This Row],[Sentiment]]=-1,"NEGATIVE")))</f>
        <v>POSITIVE</v>
      </c>
      <c r="BD1872" s="79" t="str">
        <f>IF(Edges[[#This Row],[Vertex 1]]=Edges[[#This Row],[Vertex 2]],"HIDE","SHOW")</f>
        <v>HIDE</v>
      </c>
      <c r="BE1872" s="124" t="e">
        <f>REPLACE(INDEX(GroupVertices[Group], MATCH(Edges[[#This Row],[Vertex 1]],GroupVertices[Vertex],0)),1,1,"")</f>
        <v>#N/A</v>
      </c>
      <c r="BF1872" s="124" t="e">
        <f>REPLACE(INDEX(GroupVertices[Group], MATCH(Edges[[#This Row],[Vertex 2]],GroupVertices[Vertex],0)),1,1,"")</f>
        <v>#N/A</v>
      </c>
    </row>
    <row r="1873" spans="1:58" x14ac:dyDescent="0.25">
      <c r="A1873" s="64" t="s">
        <v>1378</v>
      </c>
      <c r="B1873" s="64" t="s">
        <v>1534</v>
      </c>
      <c r="C1873" s="65"/>
      <c r="D1873" s="66"/>
      <c r="E1873" s="67"/>
      <c r="F1873" s="68"/>
      <c r="G1873" s="65" t="str">
        <f>IF(Edges[[#This Row],[Vertex 1]]=Edges[[#This Row],[Vertex 2]],"HIDE","SHOW")</f>
        <v>SHOW</v>
      </c>
      <c r="H1873" s="69"/>
      <c r="I1873" s="70"/>
      <c r="J1873" s="70"/>
      <c r="K1873" s="34" t="s">
        <v>65</v>
      </c>
      <c r="L1873" s="77">
        <v>1873</v>
      </c>
      <c r="M1873" s="77"/>
      <c r="N1873" s="72"/>
      <c r="O1873" s="79" t="s">
        <v>1646</v>
      </c>
      <c r="P1873" s="81">
        <v>42855.287326388891</v>
      </c>
      <c r="Q1873" s="79" t="s">
        <v>2690</v>
      </c>
      <c r="R1873" s="82" t="s">
        <v>3763</v>
      </c>
      <c r="S1873" s="79" t="s">
        <v>4094</v>
      </c>
      <c r="T1873" s="79"/>
      <c r="U1873" s="79"/>
      <c r="V1873" s="82" t="s">
        <v>5648</v>
      </c>
      <c r="W1873" s="81">
        <v>42855.287326388891</v>
      </c>
      <c r="X1873" s="82" t="s">
        <v>7406</v>
      </c>
      <c r="Y1873" s="79"/>
      <c r="Z1873" s="79"/>
      <c r="AA1873" s="83" t="s">
        <v>9453</v>
      </c>
      <c r="AB1873" s="79"/>
      <c r="AC1873" s="79" t="b">
        <v>0</v>
      </c>
      <c r="AD1873" s="79">
        <v>0</v>
      </c>
      <c r="AE1873" s="83" t="s">
        <v>9915</v>
      </c>
      <c r="AF1873" s="79" t="b">
        <v>0</v>
      </c>
      <c r="AG1873" s="79" t="s">
        <v>9964</v>
      </c>
      <c r="AH1873" s="79"/>
      <c r="AI1873" s="83" t="s">
        <v>9915</v>
      </c>
      <c r="AJ1873" s="79" t="b">
        <v>0</v>
      </c>
      <c r="AK1873" s="79">
        <v>14</v>
      </c>
      <c r="AL1873" s="83" t="s">
        <v>9847</v>
      </c>
      <c r="AM1873" s="79" t="s">
        <v>9991</v>
      </c>
      <c r="AN1873" s="79" t="b">
        <v>0</v>
      </c>
      <c r="AO1873" s="83" t="s">
        <v>9847</v>
      </c>
      <c r="AP1873" s="79" t="s">
        <v>179</v>
      </c>
      <c r="AQ1873" s="79">
        <v>0</v>
      </c>
      <c r="AR1873" s="79">
        <v>0</v>
      </c>
      <c r="AS1873" s="79"/>
      <c r="AT1873" s="79"/>
      <c r="AU1873" s="79"/>
      <c r="AV1873" s="79"/>
      <c r="AW1873" s="79"/>
      <c r="AX1873" s="79"/>
      <c r="AY1873" s="79"/>
      <c r="AZ1873" s="79"/>
      <c r="BA1873">
        <v>2</v>
      </c>
      <c r="BB1873">
        <v>1</v>
      </c>
      <c r="BC1873" s="79" t="str">
        <f>IF(Edges[[#This Row],[Sentiment]]=0,"NEUTRAL",IF(Edges[[#This Row],[Sentiment]]=1,"POSITIVE",IF(Edges[[#This Row],[Sentiment]]=-1,"NEGATIVE")))</f>
        <v>POSITIVE</v>
      </c>
      <c r="BD1873" s="79" t="str">
        <f>IF(Edges[[#This Row],[Vertex 1]]=Edges[[#This Row],[Vertex 2]],"HIDE","SHOW")</f>
        <v>SHOW</v>
      </c>
      <c r="BE1873" s="78" t="str">
        <f>REPLACE(INDEX(GroupVertices[Group], MATCH(Edges[[#This Row],[Vertex 1]],GroupVertices[Vertex],0)),1,1,"")</f>
        <v>OSITIVE</v>
      </c>
      <c r="BF1873" s="78" t="str">
        <f>REPLACE(INDEX(GroupVertices[Group], MATCH(Edges[[#This Row],[Vertex 2]],GroupVertices[Vertex],0)),1,1,"")</f>
        <v>EUTRAL</v>
      </c>
    </row>
    <row r="1874" spans="1:58" x14ac:dyDescent="0.25">
      <c r="A1874" s="64" t="s">
        <v>1378</v>
      </c>
      <c r="B1874" s="64" t="s">
        <v>1534</v>
      </c>
      <c r="C1874" s="65"/>
      <c r="D1874" s="66"/>
      <c r="E1874" s="67"/>
      <c r="F1874" s="68"/>
      <c r="G1874" s="65" t="str">
        <f>IF(Edges[[#This Row],[Vertex 1]]=Edges[[#This Row],[Vertex 2]],"HIDE","SHOW")</f>
        <v>SHOW</v>
      </c>
      <c r="H1874" s="69"/>
      <c r="I1874" s="70"/>
      <c r="J1874" s="70"/>
      <c r="K1874" s="34" t="s">
        <v>65</v>
      </c>
      <c r="L1874" s="77">
        <v>1874</v>
      </c>
      <c r="M1874" s="77"/>
      <c r="N1874" s="72"/>
      <c r="O1874" s="79" t="s">
        <v>1646</v>
      </c>
      <c r="P1874" s="81">
        <v>42855.287638888891</v>
      </c>
      <c r="Q1874" s="79" t="s">
        <v>2689</v>
      </c>
      <c r="R1874" s="82" t="s">
        <v>3762</v>
      </c>
      <c r="S1874" s="79" t="s">
        <v>4094</v>
      </c>
      <c r="T1874" s="79"/>
      <c r="U1874" s="79"/>
      <c r="V1874" s="82" t="s">
        <v>5648</v>
      </c>
      <c r="W1874" s="81">
        <v>42855.287638888891</v>
      </c>
      <c r="X1874" s="82" t="s">
        <v>7407</v>
      </c>
      <c r="Y1874" s="79"/>
      <c r="Z1874" s="79"/>
      <c r="AA1874" s="83" t="s">
        <v>9454</v>
      </c>
      <c r="AB1874" s="79"/>
      <c r="AC1874" s="79" t="b">
        <v>0</v>
      </c>
      <c r="AD1874" s="79">
        <v>0</v>
      </c>
      <c r="AE1874" s="83" t="s">
        <v>9915</v>
      </c>
      <c r="AF1874" s="79" t="b">
        <v>0</v>
      </c>
      <c r="AG1874" s="79" t="s">
        <v>9964</v>
      </c>
      <c r="AH1874" s="79"/>
      <c r="AI1874" s="83" t="s">
        <v>9915</v>
      </c>
      <c r="AJ1874" s="79" t="b">
        <v>0</v>
      </c>
      <c r="AK1874" s="79">
        <v>14</v>
      </c>
      <c r="AL1874" s="83" t="s">
        <v>9846</v>
      </c>
      <c r="AM1874" s="79" t="s">
        <v>9991</v>
      </c>
      <c r="AN1874" s="79" t="b">
        <v>0</v>
      </c>
      <c r="AO1874" s="83" t="s">
        <v>9846</v>
      </c>
      <c r="AP1874" s="79" t="s">
        <v>179</v>
      </c>
      <c r="AQ1874" s="79">
        <v>0</v>
      </c>
      <c r="AR1874" s="79">
        <v>0</v>
      </c>
      <c r="AS1874" s="79"/>
      <c r="AT1874" s="79"/>
      <c r="AU1874" s="79"/>
      <c r="AV1874" s="79"/>
      <c r="AW1874" s="79"/>
      <c r="AX1874" s="79"/>
      <c r="AY1874" s="79"/>
      <c r="AZ1874" s="79"/>
      <c r="BA1874">
        <v>2</v>
      </c>
      <c r="BB1874">
        <v>0</v>
      </c>
      <c r="BC1874" s="79" t="str">
        <f>IF(Edges[[#This Row],[Sentiment]]=0,"NEUTRAL",IF(Edges[[#This Row],[Sentiment]]=1,"POSITIVE",IF(Edges[[#This Row],[Sentiment]]=-1,"NEGATIVE")))</f>
        <v>NEUTRAL</v>
      </c>
      <c r="BD1874" s="79" t="str">
        <f>IF(Edges[[#This Row],[Vertex 1]]=Edges[[#This Row],[Vertex 2]],"HIDE","SHOW")</f>
        <v>SHOW</v>
      </c>
      <c r="BE1874" s="78" t="str">
        <f>REPLACE(INDEX(GroupVertices[Group], MATCH(Edges[[#This Row],[Vertex 1]],GroupVertices[Vertex],0)),1,1,"")</f>
        <v>OSITIVE</v>
      </c>
      <c r="BF1874" s="78" t="str">
        <f>REPLACE(INDEX(GroupVertices[Group], MATCH(Edges[[#This Row],[Vertex 2]],GroupVertices[Vertex],0)),1,1,"")</f>
        <v>EUTRAL</v>
      </c>
    </row>
    <row r="1875" spans="1:58" x14ac:dyDescent="0.25">
      <c r="A1875" s="64" t="s">
        <v>1379</v>
      </c>
      <c r="B1875" s="64" t="s">
        <v>1453</v>
      </c>
      <c r="C1875" s="65"/>
      <c r="D1875" s="66"/>
      <c r="E1875" s="67"/>
      <c r="F1875" s="68"/>
      <c r="G1875" s="65" t="str">
        <f>IF(Edges[[#This Row],[Vertex 1]]=Edges[[#This Row],[Vertex 2]],"HIDE","SHOW")</f>
        <v>SHOW</v>
      </c>
      <c r="H1875" s="69"/>
      <c r="I1875" s="70"/>
      <c r="J1875" s="70"/>
      <c r="K1875" s="34" t="s">
        <v>65</v>
      </c>
      <c r="L1875" s="77">
        <v>1875</v>
      </c>
      <c r="M1875" s="77"/>
      <c r="N1875" s="72"/>
      <c r="O1875" s="79" t="s">
        <v>1646</v>
      </c>
      <c r="P1875" s="81">
        <v>42855.293032407404</v>
      </c>
      <c r="Q1875" s="79" t="s">
        <v>1675</v>
      </c>
      <c r="R1875" s="79" t="s">
        <v>3190</v>
      </c>
      <c r="S1875" s="79" t="s">
        <v>4028</v>
      </c>
      <c r="T1875" s="79"/>
      <c r="U1875" s="79"/>
      <c r="V1875" s="82" t="s">
        <v>5649</v>
      </c>
      <c r="W1875" s="81">
        <v>42855.293032407404</v>
      </c>
      <c r="X1875" s="82" t="s">
        <v>7408</v>
      </c>
      <c r="Y1875" s="79"/>
      <c r="Z1875" s="79"/>
      <c r="AA1875" s="83" t="s">
        <v>9455</v>
      </c>
      <c r="AB1875" s="79"/>
      <c r="AC1875" s="79" t="b">
        <v>0</v>
      </c>
      <c r="AD1875" s="79">
        <v>0</v>
      </c>
      <c r="AE1875" s="83" t="s">
        <v>9915</v>
      </c>
      <c r="AF1875" s="79" t="b">
        <v>0</v>
      </c>
      <c r="AG1875" s="79" t="s">
        <v>9963</v>
      </c>
      <c r="AH1875" s="79"/>
      <c r="AI1875" s="83" t="s">
        <v>9915</v>
      </c>
      <c r="AJ1875" s="79" t="b">
        <v>0</v>
      </c>
      <c r="AK1875" s="79">
        <v>68</v>
      </c>
      <c r="AL1875" s="83" t="s">
        <v>9621</v>
      </c>
      <c r="AM1875" s="79" t="s">
        <v>9993</v>
      </c>
      <c r="AN1875" s="79" t="b">
        <v>0</v>
      </c>
      <c r="AO1875" s="83" t="s">
        <v>9621</v>
      </c>
      <c r="AP1875" s="79" t="s">
        <v>179</v>
      </c>
      <c r="AQ1875" s="79">
        <v>0</v>
      </c>
      <c r="AR1875" s="79">
        <v>0</v>
      </c>
      <c r="AS1875" s="79"/>
      <c r="AT1875" s="79"/>
      <c r="AU1875" s="79"/>
      <c r="AV1875" s="79"/>
      <c r="AW1875" s="79"/>
      <c r="AX1875" s="79"/>
      <c r="AY1875" s="79"/>
      <c r="AZ1875" s="79"/>
      <c r="BA1875">
        <v>1</v>
      </c>
      <c r="BB1875">
        <v>0</v>
      </c>
      <c r="BC1875" s="79" t="str">
        <f>IF(Edges[[#This Row],[Sentiment]]=0,"NEUTRAL",IF(Edges[[#This Row],[Sentiment]]=1,"POSITIVE",IF(Edges[[#This Row],[Sentiment]]=-1,"NEGATIVE")))</f>
        <v>NEUTRAL</v>
      </c>
      <c r="BD1875" s="79" t="str">
        <f>IF(Edges[[#This Row],[Vertex 1]]=Edges[[#This Row],[Vertex 2]],"HIDE","SHOW")</f>
        <v>SHOW</v>
      </c>
      <c r="BE1875" s="78" t="str">
        <f>REPLACE(INDEX(GroupVertices[Group], MATCH(Edges[[#This Row],[Vertex 1]],GroupVertices[Vertex],0)),1,1,"")</f>
        <v>EUTRAL</v>
      </c>
      <c r="BF1875" s="78" t="str">
        <f>REPLACE(INDEX(GroupVertices[Group], MATCH(Edges[[#This Row],[Vertex 2]],GroupVertices[Vertex],0)),1,1,"")</f>
        <v>eneral</v>
      </c>
    </row>
    <row r="1876" spans="1:58" hidden="1" x14ac:dyDescent="0.25">
      <c r="A1876" s="64" t="s">
        <v>1380</v>
      </c>
      <c r="B1876" s="64" t="s">
        <v>1380</v>
      </c>
      <c r="C1876" s="65"/>
      <c r="D1876" s="66"/>
      <c r="E1876" s="67"/>
      <c r="F1876" s="68"/>
      <c r="G1876" s="65" t="str">
        <f>IF(Edges[[#This Row],[Vertex 1]]=Edges[[#This Row],[Vertex 2]],"HIDE","SHOW")</f>
        <v>HIDE</v>
      </c>
      <c r="H1876" s="69"/>
      <c r="I1876" s="70"/>
      <c r="J1876" s="70"/>
      <c r="K1876" s="34"/>
      <c r="L1876" s="77"/>
      <c r="M1876" s="77"/>
      <c r="N1876" s="72"/>
      <c r="O1876" s="79" t="s">
        <v>179</v>
      </c>
      <c r="P1876" s="81">
        <v>42854.52921296296</v>
      </c>
      <c r="Q1876" s="79" t="s">
        <v>2807</v>
      </c>
      <c r="R1876" s="82" t="s">
        <v>3731</v>
      </c>
      <c r="S1876" s="79" t="s">
        <v>4212</v>
      </c>
      <c r="T1876" s="79"/>
      <c r="U1876" s="79"/>
      <c r="V1876" s="82" t="s">
        <v>5650</v>
      </c>
      <c r="W1876" s="81">
        <v>42854.52921296296</v>
      </c>
      <c r="X1876" s="82" t="s">
        <v>7409</v>
      </c>
      <c r="Y1876" s="79"/>
      <c r="Z1876" s="79"/>
      <c r="AA1876" s="83" t="s">
        <v>9456</v>
      </c>
      <c r="AB1876" s="79"/>
      <c r="AC1876" s="79" t="b">
        <v>0</v>
      </c>
      <c r="AD1876" s="79">
        <v>18</v>
      </c>
      <c r="AE1876" s="83" t="s">
        <v>9915</v>
      </c>
      <c r="AF1876" s="79" t="b">
        <v>0</v>
      </c>
      <c r="AG1876" s="79" t="s">
        <v>9963</v>
      </c>
      <c r="AH1876" s="79"/>
      <c r="AI1876" s="83" t="s">
        <v>9915</v>
      </c>
      <c r="AJ1876" s="79" t="b">
        <v>0</v>
      </c>
      <c r="AK1876" s="79">
        <v>7</v>
      </c>
      <c r="AL1876" s="83" t="s">
        <v>9915</v>
      </c>
      <c r="AM1876" s="79" t="s">
        <v>9990</v>
      </c>
      <c r="AN1876" s="79" t="b">
        <v>0</v>
      </c>
      <c r="AO1876" s="83" t="s">
        <v>9456</v>
      </c>
      <c r="AP1876" s="79" t="s">
        <v>179</v>
      </c>
      <c r="AQ1876" s="79">
        <v>0</v>
      </c>
      <c r="AR1876" s="79">
        <v>0</v>
      </c>
      <c r="AS1876" s="79"/>
      <c r="AT1876" s="79"/>
      <c r="AU1876" s="79"/>
      <c r="AV1876" s="79"/>
      <c r="AW1876" s="79"/>
      <c r="AX1876" s="79"/>
      <c r="AY1876" s="79"/>
      <c r="AZ1876" s="79"/>
      <c r="BA1876">
        <v>1</v>
      </c>
      <c r="BB1876">
        <v>0</v>
      </c>
      <c r="BC1876" s="79" t="str">
        <f>IF(Edges[[#This Row],[Sentiment]]=0,"NEUTRAL",IF(Edges[[#This Row],[Sentiment]]=1,"POSITIVE",IF(Edges[[#This Row],[Sentiment]]=-1,"NEGATIVE")))</f>
        <v>NEUTRAL</v>
      </c>
      <c r="BD1876" s="79" t="str">
        <f>IF(Edges[[#This Row],[Vertex 1]]=Edges[[#This Row],[Vertex 2]],"HIDE","SHOW")</f>
        <v>HIDE</v>
      </c>
      <c r="BE1876" s="124" t="str">
        <f>REPLACE(INDEX(GroupVertices[Group], MATCH(Edges[[#This Row],[Vertex 1]],GroupVertices[Vertex],0)),1,1,"")</f>
        <v>EUTRAL</v>
      </c>
      <c r="BF1876" s="124" t="str">
        <f>REPLACE(INDEX(GroupVertices[Group], MATCH(Edges[[#This Row],[Vertex 2]],GroupVertices[Vertex],0)),1,1,"")</f>
        <v>EUTRAL</v>
      </c>
    </row>
    <row r="1877" spans="1:58" x14ac:dyDescent="0.25">
      <c r="A1877" s="64" t="s">
        <v>1381</v>
      </c>
      <c r="B1877" s="64" t="s">
        <v>1380</v>
      </c>
      <c r="C1877" s="65"/>
      <c r="D1877" s="66"/>
      <c r="E1877" s="67"/>
      <c r="F1877" s="68"/>
      <c r="G1877" s="65" t="str">
        <f>IF(Edges[[#This Row],[Vertex 1]]=Edges[[#This Row],[Vertex 2]],"HIDE","SHOW")</f>
        <v>SHOW</v>
      </c>
      <c r="H1877" s="69"/>
      <c r="I1877" s="70"/>
      <c r="J1877" s="70"/>
      <c r="K1877" s="34" t="s">
        <v>65</v>
      </c>
      <c r="L1877" s="77">
        <v>1877</v>
      </c>
      <c r="M1877" s="77"/>
      <c r="N1877" s="72"/>
      <c r="O1877" s="79" t="s">
        <v>1646</v>
      </c>
      <c r="P1877" s="81">
        <v>42855.298472222225</v>
      </c>
      <c r="Q1877" s="79" t="s">
        <v>2623</v>
      </c>
      <c r="R1877" s="82" t="s">
        <v>3731</v>
      </c>
      <c r="S1877" s="79" t="s">
        <v>4212</v>
      </c>
      <c r="T1877" s="79"/>
      <c r="U1877" s="79"/>
      <c r="V1877" s="82" t="s">
        <v>5651</v>
      </c>
      <c r="W1877" s="81">
        <v>42855.298472222225</v>
      </c>
      <c r="X1877" s="82" t="s">
        <v>7410</v>
      </c>
      <c r="Y1877" s="79"/>
      <c r="Z1877" s="79"/>
      <c r="AA1877" s="83" t="s">
        <v>9457</v>
      </c>
      <c r="AB1877" s="79"/>
      <c r="AC1877" s="79" t="b">
        <v>0</v>
      </c>
      <c r="AD1877" s="79">
        <v>0</v>
      </c>
      <c r="AE1877" s="83" t="s">
        <v>9915</v>
      </c>
      <c r="AF1877" s="79" t="b">
        <v>0</v>
      </c>
      <c r="AG1877" s="79" t="s">
        <v>9963</v>
      </c>
      <c r="AH1877" s="79"/>
      <c r="AI1877" s="83" t="s">
        <v>9915</v>
      </c>
      <c r="AJ1877" s="79" t="b">
        <v>0</v>
      </c>
      <c r="AK1877" s="79">
        <v>7</v>
      </c>
      <c r="AL1877" s="83" t="s">
        <v>9456</v>
      </c>
      <c r="AM1877" s="79" t="s">
        <v>9991</v>
      </c>
      <c r="AN1877" s="79" t="b">
        <v>0</v>
      </c>
      <c r="AO1877" s="83" t="s">
        <v>9456</v>
      </c>
      <c r="AP1877" s="79" t="s">
        <v>179</v>
      </c>
      <c r="AQ1877" s="79">
        <v>0</v>
      </c>
      <c r="AR1877" s="79">
        <v>0</v>
      </c>
      <c r="AS1877" s="79"/>
      <c r="AT1877" s="79"/>
      <c r="AU1877" s="79"/>
      <c r="AV1877" s="79"/>
      <c r="AW1877" s="79"/>
      <c r="AX1877" s="79"/>
      <c r="AY1877" s="79"/>
      <c r="AZ1877" s="79"/>
      <c r="BA1877">
        <v>1</v>
      </c>
      <c r="BB1877">
        <v>0</v>
      </c>
      <c r="BC1877" s="79" t="str">
        <f>IF(Edges[[#This Row],[Sentiment]]=0,"NEUTRAL",IF(Edges[[#This Row],[Sentiment]]=1,"POSITIVE",IF(Edges[[#This Row],[Sentiment]]=-1,"NEGATIVE")))</f>
        <v>NEUTRAL</v>
      </c>
      <c r="BD1877" s="79" t="str">
        <f>IF(Edges[[#This Row],[Vertex 1]]=Edges[[#This Row],[Vertex 2]],"HIDE","SHOW")</f>
        <v>SHOW</v>
      </c>
      <c r="BE1877" s="78" t="str">
        <f>REPLACE(INDEX(GroupVertices[Group], MATCH(Edges[[#This Row],[Vertex 1]],GroupVertices[Vertex],0)),1,1,"")</f>
        <v>EUTRAL</v>
      </c>
      <c r="BF1877" s="78" t="str">
        <f>REPLACE(INDEX(GroupVertices[Group], MATCH(Edges[[#This Row],[Vertex 2]],GroupVertices[Vertex],0)),1,1,"")</f>
        <v>EUTRAL</v>
      </c>
    </row>
    <row r="1878" spans="1:58" hidden="1" x14ac:dyDescent="0.25">
      <c r="A1878" s="64" t="s">
        <v>1382</v>
      </c>
      <c r="B1878" s="64" t="s">
        <v>1382</v>
      </c>
      <c r="C1878" s="65"/>
      <c r="D1878" s="66"/>
      <c r="E1878" s="67"/>
      <c r="F1878" s="68"/>
      <c r="G1878" s="65" t="str">
        <f>IF(Edges[[#This Row],[Vertex 1]]=Edges[[#This Row],[Vertex 2]],"HIDE","SHOW")</f>
        <v>HIDE</v>
      </c>
      <c r="H1878" s="69"/>
      <c r="I1878" s="70"/>
      <c r="J1878" s="70"/>
      <c r="K1878" s="34"/>
      <c r="L1878" s="77"/>
      <c r="M1878" s="77"/>
      <c r="N1878" s="72"/>
      <c r="O1878" s="79" t="s">
        <v>179</v>
      </c>
      <c r="P1878" s="81">
        <v>42852.51489583333</v>
      </c>
      <c r="Q1878" s="79" t="s">
        <v>2808</v>
      </c>
      <c r="R1878" s="79"/>
      <c r="S1878" s="79"/>
      <c r="T1878" s="79"/>
      <c r="U1878" s="79"/>
      <c r="V1878" s="82" t="s">
        <v>5652</v>
      </c>
      <c r="W1878" s="81">
        <v>42852.51489583333</v>
      </c>
      <c r="X1878" s="82" t="s">
        <v>7411</v>
      </c>
      <c r="Y1878" s="79"/>
      <c r="Z1878" s="79"/>
      <c r="AA1878" s="83" t="s">
        <v>9458</v>
      </c>
      <c r="AB1878" s="79"/>
      <c r="AC1878" s="79" t="b">
        <v>0</v>
      </c>
      <c r="AD1878" s="79">
        <v>0</v>
      </c>
      <c r="AE1878" s="83" t="s">
        <v>9915</v>
      </c>
      <c r="AF1878" s="79" t="b">
        <v>0</v>
      </c>
      <c r="AG1878" s="79" t="s">
        <v>9963</v>
      </c>
      <c r="AH1878" s="79"/>
      <c r="AI1878" s="83" t="s">
        <v>9915</v>
      </c>
      <c r="AJ1878" s="79" t="b">
        <v>0</v>
      </c>
      <c r="AK1878" s="79">
        <v>1</v>
      </c>
      <c r="AL1878" s="83" t="s">
        <v>9915</v>
      </c>
      <c r="AM1878" s="79" t="s">
        <v>9991</v>
      </c>
      <c r="AN1878" s="79" t="b">
        <v>0</v>
      </c>
      <c r="AO1878" s="83" t="s">
        <v>9458</v>
      </c>
      <c r="AP1878" s="79" t="s">
        <v>179</v>
      </c>
      <c r="AQ1878" s="79">
        <v>0</v>
      </c>
      <c r="AR1878" s="79">
        <v>0</v>
      </c>
      <c r="AS1878" s="79"/>
      <c r="AT1878" s="79"/>
      <c r="AU1878" s="79"/>
      <c r="AV1878" s="79"/>
      <c r="AW1878" s="79"/>
      <c r="AX1878" s="79"/>
      <c r="AY1878" s="79"/>
      <c r="AZ1878" s="79"/>
      <c r="BA1878">
        <v>2</v>
      </c>
      <c r="BB1878">
        <v>0</v>
      </c>
      <c r="BC1878" s="79" t="str">
        <f>IF(Edges[[#This Row],[Sentiment]]=0,"NEUTRAL",IF(Edges[[#This Row],[Sentiment]]=1,"POSITIVE",IF(Edges[[#This Row],[Sentiment]]=-1,"NEGATIVE")))</f>
        <v>NEUTRAL</v>
      </c>
      <c r="BD1878" s="79" t="str">
        <f>IF(Edges[[#This Row],[Vertex 1]]=Edges[[#This Row],[Vertex 2]],"HIDE","SHOW")</f>
        <v>HIDE</v>
      </c>
      <c r="BE1878" s="124" t="e">
        <f>REPLACE(INDEX(GroupVertices[Group], MATCH(Edges[[#This Row],[Vertex 1]],GroupVertices[Vertex],0)),1,1,"")</f>
        <v>#N/A</v>
      </c>
      <c r="BF1878" s="124" t="e">
        <f>REPLACE(INDEX(GroupVertices[Group], MATCH(Edges[[#This Row],[Vertex 2]],GroupVertices[Vertex],0)),1,1,"")</f>
        <v>#N/A</v>
      </c>
    </row>
    <row r="1879" spans="1:58" hidden="1" x14ac:dyDescent="0.25">
      <c r="A1879" s="64" t="s">
        <v>1382</v>
      </c>
      <c r="B1879" s="64" t="s">
        <v>1382</v>
      </c>
      <c r="C1879" s="65"/>
      <c r="D1879" s="66"/>
      <c r="E1879" s="67"/>
      <c r="F1879" s="68"/>
      <c r="G1879" s="65" t="str">
        <f>IF(Edges[[#This Row],[Vertex 1]]=Edges[[#This Row],[Vertex 2]],"HIDE","SHOW")</f>
        <v>HIDE</v>
      </c>
      <c r="H1879" s="69"/>
      <c r="I1879" s="70"/>
      <c r="J1879" s="70"/>
      <c r="K1879" s="34"/>
      <c r="L1879" s="77"/>
      <c r="M1879" s="77"/>
      <c r="N1879" s="72"/>
      <c r="O1879" s="79" t="s">
        <v>179</v>
      </c>
      <c r="P1879" s="81">
        <v>42855.303981481484</v>
      </c>
      <c r="Q1879" s="79" t="s">
        <v>2809</v>
      </c>
      <c r="R1879" s="79"/>
      <c r="S1879" s="79"/>
      <c r="T1879" s="79"/>
      <c r="U1879" s="79"/>
      <c r="V1879" s="82" t="s">
        <v>5652</v>
      </c>
      <c r="W1879" s="81">
        <v>42855.303981481484</v>
      </c>
      <c r="X1879" s="82" t="s">
        <v>7412</v>
      </c>
      <c r="Y1879" s="79"/>
      <c r="Z1879" s="79"/>
      <c r="AA1879" s="83" t="s">
        <v>9459</v>
      </c>
      <c r="AB1879" s="79"/>
      <c r="AC1879" s="79" t="b">
        <v>0</v>
      </c>
      <c r="AD1879" s="79">
        <v>0</v>
      </c>
      <c r="AE1879" s="83" t="s">
        <v>9915</v>
      </c>
      <c r="AF1879" s="79" t="b">
        <v>0</v>
      </c>
      <c r="AG1879" s="79" t="s">
        <v>9963</v>
      </c>
      <c r="AH1879" s="79"/>
      <c r="AI1879" s="83" t="s">
        <v>9915</v>
      </c>
      <c r="AJ1879" s="79" t="b">
        <v>0</v>
      </c>
      <c r="AK1879" s="79">
        <v>1</v>
      </c>
      <c r="AL1879" s="83" t="s">
        <v>9458</v>
      </c>
      <c r="AM1879" s="79" t="s">
        <v>9991</v>
      </c>
      <c r="AN1879" s="79" t="b">
        <v>0</v>
      </c>
      <c r="AO1879" s="83" t="s">
        <v>9458</v>
      </c>
      <c r="AP1879" s="79" t="s">
        <v>179</v>
      </c>
      <c r="AQ1879" s="79">
        <v>0</v>
      </c>
      <c r="AR1879" s="79">
        <v>0</v>
      </c>
      <c r="AS1879" s="79"/>
      <c r="AT1879" s="79"/>
      <c r="AU1879" s="79"/>
      <c r="AV1879" s="79"/>
      <c r="AW1879" s="79"/>
      <c r="AX1879" s="79"/>
      <c r="AY1879" s="79"/>
      <c r="AZ1879" s="79"/>
      <c r="BA1879">
        <v>2</v>
      </c>
      <c r="BB1879">
        <v>0</v>
      </c>
      <c r="BC1879" s="79" t="str">
        <f>IF(Edges[[#This Row],[Sentiment]]=0,"NEUTRAL",IF(Edges[[#This Row],[Sentiment]]=1,"POSITIVE",IF(Edges[[#This Row],[Sentiment]]=-1,"NEGATIVE")))</f>
        <v>NEUTRAL</v>
      </c>
      <c r="BD1879" s="79" t="str">
        <f>IF(Edges[[#This Row],[Vertex 1]]=Edges[[#This Row],[Vertex 2]],"HIDE","SHOW")</f>
        <v>HIDE</v>
      </c>
      <c r="BE1879" s="124" t="e">
        <f>REPLACE(INDEX(GroupVertices[Group], MATCH(Edges[[#This Row],[Vertex 1]],GroupVertices[Vertex],0)),1,1,"")</f>
        <v>#N/A</v>
      </c>
      <c r="BF1879" s="124" t="e">
        <f>REPLACE(INDEX(GroupVertices[Group], MATCH(Edges[[#This Row],[Vertex 2]],GroupVertices[Vertex],0)),1,1,"")</f>
        <v>#N/A</v>
      </c>
    </row>
    <row r="1880" spans="1:58" hidden="1" x14ac:dyDescent="0.25">
      <c r="A1880" s="64" t="s">
        <v>1383</v>
      </c>
      <c r="B1880" s="64" t="s">
        <v>1383</v>
      </c>
      <c r="C1880" s="65"/>
      <c r="D1880" s="66"/>
      <c r="E1880" s="67"/>
      <c r="F1880" s="68"/>
      <c r="G1880" s="65" t="str">
        <f>IF(Edges[[#This Row],[Vertex 1]]=Edges[[#This Row],[Vertex 2]],"HIDE","SHOW")</f>
        <v>HIDE</v>
      </c>
      <c r="H1880" s="69"/>
      <c r="I1880" s="70"/>
      <c r="J1880" s="70"/>
      <c r="K1880" s="34"/>
      <c r="L1880" s="77"/>
      <c r="M1880" s="77"/>
      <c r="N1880" s="72"/>
      <c r="O1880" s="79" t="s">
        <v>179</v>
      </c>
      <c r="P1880" s="81">
        <v>42855.309120370373</v>
      </c>
      <c r="Q1880" s="79" t="s">
        <v>2810</v>
      </c>
      <c r="R1880" s="82" t="s">
        <v>3835</v>
      </c>
      <c r="S1880" s="79" t="s">
        <v>4051</v>
      </c>
      <c r="T1880" s="79"/>
      <c r="U1880" s="79"/>
      <c r="V1880" s="82" t="s">
        <v>5653</v>
      </c>
      <c r="W1880" s="81">
        <v>42855.309120370373</v>
      </c>
      <c r="X1880" s="82" t="s">
        <v>7413</v>
      </c>
      <c r="Y1880" s="79"/>
      <c r="Z1880" s="79"/>
      <c r="AA1880" s="83" t="s">
        <v>9460</v>
      </c>
      <c r="AB1880" s="79"/>
      <c r="AC1880" s="79" t="b">
        <v>0</v>
      </c>
      <c r="AD1880" s="79">
        <v>0</v>
      </c>
      <c r="AE1880" s="83" t="s">
        <v>9915</v>
      </c>
      <c r="AF1880" s="79" t="b">
        <v>1</v>
      </c>
      <c r="AG1880" s="79" t="s">
        <v>9963</v>
      </c>
      <c r="AH1880" s="79"/>
      <c r="AI1880" s="83" t="s">
        <v>9988</v>
      </c>
      <c r="AJ1880" s="79" t="b">
        <v>0</v>
      </c>
      <c r="AK1880" s="79">
        <v>0</v>
      </c>
      <c r="AL1880" s="83" t="s">
        <v>9915</v>
      </c>
      <c r="AM1880" s="79" t="s">
        <v>10053</v>
      </c>
      <c r="AN1880" s="79" t="b">
        <v>0</v>
      </c>
      <c r="AO1880" s="83" t="s">
        <v>9460</v>
      </c>
      <c r="AP1880" s="79" t="s">
        <v>179</v>
      </c>
      <c r="AQ1880" s="79">
        <v>0</v>
      </c>
      <c r="AR1880" s="79">
        <v>0</v>
      </c>
      <c r="AS1880" s="79"/>
      <c r="AT1880" s="79"/>
      <c r="AU1880" s="79"/>
      <c r="AV1880" s="79"/>
      <c r="AW1880" s="79"/>
      <c r="AX1880" s="79"/>
      <c r="AY1880" s="79"/>
      <c r="AZ1880" s="79"/>
      <c r="BA1880">
        <v>1</v>
      </c>
      <c r="BB1880">
        <v>0</v>
      </c>
      <c r="BC1880" s="79" t="str">
        <f>IF(Edges[[#This Row],[Sentiment]]=0,"NEUTRAL",IF(Edges[[#This Row],[Sentiment]]=1,"POSITIVE",IF(Edges[[#This Row],[Sentiment]]=-1,"NEGATIVE")))</f>
        <v>NEUTRAL</v>
      </c>
      <c r="BD1880" s="79" t="str">
        <f>IF(Edges[[#This Row],[Vertex 1]]=Edges[[#This Row],[Vertex 2]],"HIDE","SHOW")</f>
        <v>HIDE</v>
      </c>
      <c r="BE1880" s="124" t="e">
        <f>REPLACE(INDEX(GroupVertices[Group], MATCH(Edges[[#This Row],[Vertex 1]],GroupVertices[Vertex],0)),1,1,"")</f>
        <v>#N/A</v>
      </c>
      <c r="BF1880" s="124" t="e">
        <f>REPLACE(INDEX(GroupVertices[Group], MATCH(Edges[[#This Row],[Vertex 2]],GroupVertices[Vertex],0)),1,1,"")</f>
        <v>#N/A</v>
      </c>
    </row>
    <row r="1881" spans="1:58" hidden="1" x14ac:dyDescent="0.25">
      <c r="A1881" s="64" t="s">
        <v>1384</v>
      </c>
      <c r="B1881" s="64" t="s">
        <v>1384</v>
      </c>
      <c r="C1881" s="65"/>
      <c r="D1881" s="66"/>
      <c r="E1881" s="67"/>
      <c r="F1881" s="68"/>
      <c r="G1881" s="65" t="str">
        <f>IF(Edges[[#This Row],[Vertex 1]]=Edges[[#This Row],[Vertex 2]],"HIDE","SHOW")</f>
        <v>HIDE</v>
      </c>
      <c r="H1881" s="69"/>
      <c r="I1881" s="70"/>
      <c r="J1881" s="70"/>
      <c r="K1881" s="34"/>
      <c r="L1881" s="77"/>
      <c r="M1881" s="77"/>
      <c r="N1881" s="72"/>
      <c r="O1881" s="79" t="s">
        <v>179</v>
      </c>
      <c r="P1881" s="81">
        <v>42854.145856481482</v>
      </c>
      <c r="Q1881" s="79" t="s">
        <v>2811</v>
      </c>
      <c r="R1881" s="79"/>
      <c r="S1881" s="79"/>
      <c r="T1881" s="79" t="s">
        <v>4417</v>
      </c>
      <c r="U1881" s="82" t="s">
        <v>4694</v>
      </c>
      <c r="V1881" s="82" t="s">
        <v>4694</v>
      </c>
      <c r="W1881" s="81">
        <v>42854.145856481482</v>
      </c>
      <c r="X1881" s="82" t="s">
        <v>7414</v>
      </c>
      <c r="Y1881" s="79"/>
      <c r="Z1881" s="79"/>
      <c r="AA1881" s="83" t="s">
        <v>9461</v>
      </c>
      <c r="AB1881" s="79"/>
      <c r="AC1881" s="79" t="b">
        <v>0</v>
      </c>
      <c r="AD1881" s="79">
        <v>3</v>
      </c>
      <c r="AE1881" s="83" t="s">
        <v>9915</v>
      </c>
      <c r="AF1881" s="79" t="b">
        <v>0</v>
      </c>
      <c r="AG1881" s="79" t="s">
        <v>9963</v>
      </c>
      <c r="AH1881" s="79"/>
      <c r="AI1881" s="83" t="s">
        <v>9915</v>
      </c>
      <c r="AJ1881" s="79" t="b">
        <v>0</v>
      </c>
      <c r="AK1881" s="79">
        <v>4</v>
      </c>
      <c r="AL1881" s="83" t="s">
        <v>9915</v>
      </c>
      <c r="AM1881" s="79" t="s">
        <v>10085</v>
      </c>
      <c r="AN1881" s="79" t="b">
        <v>0</v>
      </c>
      <c r="AO1881" s="83" t="s">
        <v>9461</v>
      </c>
      <c r="AP1881" s="79" t="s">
        <v>179</v>
      </c>
      <c r="AQ1881" s="79">
        <v>0</v>
      </c>
      <c r="AR1881" s="79">
        <v>0</v>
      </c>
      <c r="AS1881" s="79"/>
      <c r="AT1881" s="79"/>
      <c r="AU1881" s="79"/>
      <c r="AV1881" s="79"/>
      <c r="AW1881" s="79"/>
      <c r="AX1881" s="79"/>
      <c r="AY1881" s="79"/>
      <c r="AZ1881" s="79"/>
      <c r="BA1881">
        <v>2</v>
      </c>
      <c r="BB1881">
        <v>0</v>
      </c>
      <c r="BC1881" s="79" t="str">
        <f>IF(Edges[[#This Row],[Sentiment]]=0,"NEUTRAL",IF(Edges[[#This Row],[Sentiment]]=1,"POSITIVE",IF(Edges[[#This Row],[Sentiment]]=-1,"NEGATIVE")))</f>
        <v>NEUTRAL</v>
      </c>
      <c r="BD1881" s="79" t="str">
        <f>IF(Edges[[#This Row],[Vertex 1]]=Edges[[#This Row],[Vertex 2]],"HIDE","SHOW")</f>
        <v>HIDE</v>
      </c>
      <c r="BE1881" s="124" t="str">
        <f>REPLACE(INDEX(GroupVertices[Group], MATCH(Edges[[#This Row],[Vertex 1]],GroupVertices[Vertex],0)),1,1,"")</f>
        <v>EUTRAL</v>
      </c>
      <c r="BF1881" s="124" t="str">
        <f>REPLACE(INDEX(GroupVertices[Group], MATCH(Edges[[#This Row],[Vertex 2]],GroupVertices[Vertex],0)),1,1,"")</f>
        <v>EUTRAL</v>
      </c>
    </row>
    <row r="1882" spans="1:58" hidden="1" x14ac:dyDescent="0.25">
      <c r="A1882" s="64" t="s">
        <v>1384</v>
      </c>
      <c r="B1882" s="64" t="s">
        <v>1384</v>
      </c>
      <c r="C1882" s="65"/>
      <c r="D1882" s="66"/>
      <c r="E1882" s="67"/>
      <c r="F1882" s="68"/>
      <c r="G1882" s="65" t="str">
        <f>IF(Edges[[#This Row],[Vertex 1]]=Edges[[#This Row],[Vertex 2]],"HIDE","SHOW")</f>
        <v>HIDE</v>
      </c>
      <c r="H1882" s="69"/>
      <c r="I1882" s="70"/>
      <c r="J1882" s="70"/>
      <c r="K1882" s="34"/>
      <c r="L1882" s="77"/>
      <c r="M1882" s="77"/>
      <c r="N1882" s="72"/>
      <c r="O1882" s="79" t="s">
        <v>179</v>
      </c>
      <c r="P1882" s="81">
        <v>42854.145902777775</v>
      </c>
      <c r="Q1882" s="79" t="s">
        <v>2812</v>
      </c>
      <c r="R1882" s="79"/>
      <c r="S1882" s="79"/>
      <c r="T1882" s="79" t="s">
        <v>4417</v>
      </c>
      <c r="U1882" s="82" t="s">
        <v>4694</v>
      </c>
      <c r="V1882" s="82" t="s">
        <v>4694</v>
      </c>
      <c r="W1882" s="81">
        <v>42854.145902777775</v>
      </c>
      <c r="X1882" s="82" t="s">
        <v>7415</v>
      </c>
      <c r="Y1882" s="79"/>
      <c r="Z1882" s="79"/>
      <c r="AA1882" s="83" t="s">
        <v>9462</v>
      </c>
      <c r="AB1882" s="79"/>
      <c r="AC1882" s="79" t="b">
        <v>0</v>
      </c>
      <c r="AD1882" s="79">
        <v>3</v>
      </c>
      <c r="AE1882" s="83" t="s">
        <v>9915</v>
      </c>
      <c r="AF1882" s="79" t="b">
        <v>0</v>
      </c>
      <c r="AG1882" s="79" t="s">
        <v>9963</v>
      </c>
      <c r="AH1882" s="79"/>
      <c r="AI1882" s="83" t="s">
        <v>9915</v>
      </c>
      <c r="AJ1882" s="79" t="b">
        <v>0</v>
      </c>
      <c r="AK1882" s="79">
        <v>4</v>
      </c>
      <c r="AL1882" s="83" t="s">
        <v>9915</v>
      </c>
      <c r="AM1882" s="79" t="s">
        <v>10085</v>
      </c>
      <c r="AN1882" s="79" t="b">
        <v>0</v>
      </c>
      <c r="AO1882" s="83" t="s">
        <v>9462</v>
      </c>
      <c r="AP1882" s="79" t="s">
        <v>179</v>
      </c>
      <c r="AQ1882" s="79">
        <v>0</v>
      </c>
      <c r="AR1882" s="79">
        <v>0</v>
      </c>
      <c r="AS1882" s="79"/>
      <c r="AT1882" s="79"/>
      <c r="AU1882" s="79"/>
      <c r="AV1882" s="79"/>
      <c r="AW1882" s="79"/>
      <c r="AX1882" s="79"/>
      <c r="AY1882" s="79"/>
      <c r="AZ1882" s="79"/>
      <c r="BA1882">
        <v>2</v>
      </c>
      <c r="BB1882">
        <v>0</v>
      </c>
      <c r="BC1882" s="79" t="str">
        <f>IF(Edges[[#This Row],[Sentiment]]=0,"NEUTRAL",IF(Edges[[#This Row],[Sentiment]]=1,"POSITIVE",IF(Edges[[#This Row],[Sentiment]]=-1,"NEGATIVE")))</f>
        <v>NEUTRAL</v>
      </c>
      <c r="BD1882" s="79" t="str">
        <f>IF(Edges[[#This Row],[Vertex 1]]=Edges[[#This Row],[Vertex 2]],"HIDE","SHOW")</f>
        <v>HIDE</v>
      </c>
      <c r="BE1882" s="124" t="str">
        <f>REPLACE(INDEX(GroupVertices[Group], MATCH(Edges[[#This Row],[Vertex 1]],GroupVertices[Vertex],0)),1,1,"")</f>
        <v>EUTRAL</v>
      </c>
      <c r="BF1882" s="124" t="str">
        <f>REPLACE(INDEX(GroupVertices[Group], MATCH(Edges[[#This Row],[Vertex 2]],GroupVertices[Vertex],0)),1,1,"")</f>
        <v>EUTRAL</v>
      </c>
    </row>
    <row r="1883" spans="1:58" x14ac:dyDescent="0.25">
      <c r="A1883" s="64" t="s">
        <v>1385</v>
      </c>
      <c r="B1883" s="64" t="s">
        <v>1384</v>
      </c>
      <c r="C1883" s="65"/>
      <c r="D1883" s="66"/>
      <c r="E1883" s="67"/>
      <c r="F1883" s="68"/>
      <c r="G1883" s="65" t="str">
        <f>IF(Edges[[#This Row],[Vertex 1]]=Edges[[#This Row],[Vertex 2]],"HIDE","SHOW")</f>
        <v>SHOW</v>
      </c>
      <c r="H1883" s="69"/>
      <c r="I1883" s="70"/>
      <c r="J1883" s="70"/>
      <c r="K1883" s="34" t="s">
        <v>65</v>
      </c>
      <c r="L1883" s="77">
        <v>1883</v>
      </c>
      <c r="M1883" s="77"/>
      <c r="N1883" s="72"/>
      <c r="O1883" s="79" t="s">
        <v>1646</v>
      </c>
      <c r="P1883" s="81">
        <v>42855.312592592592</v>
      </c>
      <c r="Q1883" s="79" t="s">
        <v>2679</v>
      </c>
      <c r="R1883" s="79"/>
      <c r="S1883" s="79"/>
      <c r="T1883" s="79" t="s">
        <v>4417</v>
      </c>
      <c r="U1883" s="79"/>
      <c r="V1883" s="82" t="s">
        <v>5654</v>
      </c>
      <c r="W1883" s="81">
        <v>42855.312592592592</v>
      </c>
      <c r="X1883" s="82" t="s">
        <v>7416</v>
      </c>
      <c r="Y1883" s="79"/>
      <c r="Z1883" s="79"/>
      <c r="AA1883" s="83" t="s">
        <v>9463</v>
      </c>
      <c r="AB1883" s="79"/>
      <c r="AC1883" s="79" t="b">
        <v>0</v>
      </c>
      <c r="AD1883" s="79">
        <v>0</v>
      </c>
      <c r="AE1883" s="83" t="s">
        <v>9915</v>
      </c>
      <c r="AF1883" s="79" t="b">
        <v>0</v>
      </c>
      <c r="AG1883" s="79" t="s">
        <v>9963</v>
      </c>
      <c r="AH1883" s="79"/>
      <c r="AI1883" s="83" t="s">
        <v>9915</v>
      </c>
      <c r="AJ1883" s="79" t="b">
        <v>0</v>
      </c>
      <c r="AK1883" s="79">
        <v>4</v>
      </c>
      <c r="AL1883" s="83" t="s">
        <v>9462</v>
      </c>
      <c r="AM1883" s="79" t="s">
        <v>9990</v>
      </c>
      <c r="AN1883" s="79" t="b">
        <v>0</v>
      </c>
      <c r="AO1883" s="83" t="s">
        <v>9462</v>
      </c>
      <c r="AP1883" s="79" t="s">
        <v>179</v>
      </c>
      <c r="AQ1883" s="79">
        <v>0</v>
      </c>
      <c r="AR1883" s="79">
        <v>0</v>
      </c>
      <c r="AS1883" s="79"/>
      <c r="AT1883" s="79"/>
      <c r="AU1883" s="79"/>
      <c r="AV1883" s="79"/>
      <c r="AW1883" s="79"/>
      <c r="AX1883" s="79"/>
      <c r="AY1883" s="79"/>
      <c r="AZ1883" s="79"/>
      <c r="BA1883">
        <v>2</v>
      </c>
      <c r="BB1883">
        <v>0</v>
      </c>
      <c r="BC1883" s="79" t="str">
        <f>IF(Edges[[#This Row],[Sentiment]]=0,"NEUTRAL",IF(Edges[[#This Row],[Sentiment]]=1,"POSITIVE",IF(Edges[[#This Row],[Sentiment]]=-1,"NEGATIVE")))</f>
        <v>NEUTRAL</v>
      </c>
      <c r="BD1883" s="79" t="str">
        <f>IF(Edges[[#This Row],[Vertex 1]]=Edges[[#This Row],[Vertex 2]],"HIDE","SHOW")</f>
        <v>SHOW</v>
      </c>
      <c r="BE1883" s="78" t="str">
        <f>REPLACE(INDEX(GroupVertices[Group], MATCH(Edges[[#This Row],[Vertex 1]],GroupVertices[Vertex],0)),1,1,"")</f>
        <v>EUTRAL</v>
      </c>
      <c r="BF1883" s="78" t="str">
        <f>REPLACE(INDEX(GroupVertices[Group], MATCH(Edges[[#This Row],[Vertex 2]],GroupVertices[Vertex],0)),1,1,"")</f>
        <v>EUTRAL</v>
      </c>
    </row>
    <row r="1884" spans="1:58" x14ac:dyDescent="0.25">
      <c r="A1884" s="64" t="s">
        <v>1385</v>
      </c>
      <c r="B1884" s="64" t="s">
        <v>1384</v>
      </c>
      <c r="C1884" s="65"/>
      <c r="D1884" s="66"/>
      <c r="E1884" s="67"/>
      <c r="F1884" s="68"/>
      <c r="G1884" s="65" t="str">
        <f>IF(Edges[[#This Row],[Vertex 1]]=Edges[[#This Row],[Vertex 2]],"HIDE","SHOW")</f>
        <v>SHOW</v>
      </c>
      <c r="H1884" s="69"/>
      <c r="I1884" s="70"/>
      <c r="J1884" s="70"/>
      <c r="K1884" s="34" t="s">
        <v>65</v>
      </c>
      <c r="L1884" s="77">
        <v>1884</v>
      </c>
      <c r="M1884" s="77"/>
      <c r="N1884" s="72"/>
      <c r="O1884" s="79" t="s">
        <v>1646</v>
      </c>
      <c r="P1884" s="81">
        <v>42855.312685185185</v>
      </c>
      <c r="Q1884" s="79" t="s">
        <v>2680</v>
      </c>
      <c r="R1884" s="79"/>
      <c r="S1884" s="79"/>
      <c r="T1884" s="79" t="s">
        <v>4417</v>
      </c>
      <c r="U1884" s="79"/>
      <c r="V1884" s="82" t="s">
        <v>5654</v>
      </c>
      <c r="W1884" s="81">
        <v>42855.312685185185</v>
      </c>
      <c r="X1884" s="82" t="s">
        <v>7417</v>
      </c>
      <c r="Y1884" s="79"/>
      <c r="Z1884" s="79"/>
      <c r="AA1884" s="83" t="s">
        <v>9464</v>
      </c>
      <c r="AB1884" s="79"/>
      <c r="AC1884" s="79" t="b">
        <v>0</v>
      </c>
      <c r="AD1884" s="79">
        <v>0</v>
      </c>
      <c r="AE1884" s="83" t="s">
        <v>9915</v>
      </c>
      <c r="AF1884" s="79" t="b">
        <v>0</v>
      </c>
      <c r="AG1884" s="79" t="s">
        <v>9963</v>
      </c>
      <c r="AH1884" s="79"/>
      <c r="AI1884" s="83" t="s">
        <v>9915</v>
      </c>
      <c r="AJ1884" s="79" t="b">
        <v>0</v>
      </c>
      <c r="AK1884" s="79">
        <v>4</v>
      </c>
      <c r="AL1884" s="83" t="s">
        <v>9461</v>
      </c>
      <c r="AM1884" s="79" t="s">
        <v>9990</v>
      </c>
      <c r="AN1884" s="79" t="b">
        <v>0</v>
      </c>
      <c r="AO1884" s="83" t="s">
        <v>9461</v>
      </c>
      <c r="AP1884" s="79" t="s">
        <v>179</v>
      </c>
      <c r="AQ1884" s="79">
        <v>0</v>
      </c>
      <c r="AR1884" s="79">
        <v>0</v>
      </c>
      <c r="AS1884" s="79"/>
      <c r="AT1884" s="79"/>
      <c r="AU1884" s="79"/>
      <c r="AV1884" s="79"/>
      <c r="AW1884" s="79"/>
      <c r="AX1884" s="79"/>
      <c r="AY1884" s="79"/>
      <c r="AZ1884" s="79"/>
      <c r="BA1884">
        <v>2</v>
      </c>
      <c r="BB1884">
        <v>0</v>
      </c>
      <c r="BC1884" s="79" t="str">
        <f>IF(Edges[[#This Row],[Sentiment]]=0,"NEUTRAL",IF(Edges[[#This Row],[Sentiment]]=1,"POSITIVE",IF(Edges[[#This Row],[Sentiment]]=-1,"NEGATIVE")))</f>
        <v>NEUTRAL</v>
      </c>
      <c r="BD1884" s="79" t="str">
        <f>IF(Edges[[#This Row],[Vertex 1]]=Edges[[#This Row],[Vertex 2]],"HIDE","SHOW")</f>
        <v>SHOW</v>
      </c>
      <c r="BE1884" s="78" t="str">
        <f>REPLACE(INDEX(GroupVertices[Group], MATCH(Edges[[#This Row],[Vertex 1]],GroupVertices[Vertex],0)),1,1,"")</f>
        <v>EUTRAL</v>
      </c>
      <c r="BF1884" s="78" t="str">
        <f>REPLACE(INDEX(GroupVertices[Group], MATCH(Edges[[#This Row],[Vertex 2]],GroupVertices[Vertex],0)),1,1,"")</f>
        <v>EUTRAL</v>
      </c>
    </row>
    <row r="1885" spans="1:58" hidden="1" x14ac:dyDescent="0.25">
      <c r="A1885" s="64" t="s">
        <v>1386</v>
      </c>
      <c r="B1885" s="64" t="s">
        <v>1386</v>
      </c>
      <c r="C1885" s="65"/>
      <c r="D1885" s="66"/>
      <c r="E1885" s="67"/>
      <c r="F1885" s="68"/>
      <c r="G1885" s="65" t="str">
        <f>IF(Edges[[#This Row],[Vertex 1]]=Edges[[#This Row],[Vertex 2]],"HIDE","SHOW")</f>
        <v>HIDE</v>
      </c>
      <c r="H1885" s="69"/>
      <c r="I1885" s="70"/>
      <c r="J1885" s="70"/>
      <c r="K1885" s="34"/>
      <c r="L1885" s="77"/>
      <c r="M1885" s="77"/>
      <c r="N1885" s="72"/>
      <c r="O1885" s="79" t="s">
        <v>179</v>
      </c>
      <c r="P1885" s="81">
        <v>42855.324143518519</v>
      </c>
      <c r="Q1885" s="79" t="s">
        <v>2813</v>
      </c>
      <c r="R1885" s="82" t="s">
        <v>3836</v>
      </c>
      <c r="S1885" s="79" t="s">
        <v>4236</v>
      </c>
      <c r="T1885" s="79"/>
      <c r="U1885" s="82" t="s">
        <v>4695</v>
      </c>
      <c r="V1885" s="82" t="s">
        <v>4695</v>
      </c>
      <c r="W1885" s="81">
        <v>42855.324143518519</v>
      </c>
      <c r="X1885" s="82" t="s">
        <v>7418</v>
      </c>
      <c r="Y1885" s="79"/>
      <c r="Z1885" s="79"/>
      <c r="AA1885" s="83" t="s">
        <v>9465</v>
      </c>
      <c r="AB1885" s="79"/>
      <c r="AC1885" s="79" t="b">
        <v>0</v>
      </c>
      <c r="AD1885" s="79">
        <v>0</v>
      </c>
      <c r="AE1885" s="83" t="s">
        <v>9915</v>
      </c>
      <c r="AF1885" s="79" t="b">
        <v>0</v>
      </c>
      <c r="AG1885" s="79" t="s">
        <v>9963</v>
      </c>
      <c r="AH1885" s="79"/>
      <c r="AI1885" s="83" t="s">
        <v>9915</v>
      </c>
      <c r="AJ1885" s="79" t="b">
        <v>0</v>
      </c>
      <c r="AK1885" s="79">
        <v>0</v>
      </c>
      <c r="AL1885" s="83" t="s">
        <v>9915</v>
      </c>
      <c r="AM1885" s="79" t="s">
        <v>10005</v>
      </c>
      <c r="AN1885" s="79" t="b">
        <v>0</v>
      </c>
      <c r="AO1885" s="83" t="s">
        <v>9465</v>
      </c>
      <c r="AP1885" s="79" t="s">
        <v>179</v>
      </c>
      <c r="AQ1885" s="79">
        <v>0</v>
      </c>
      <c r="AR1885" s="79">
        <v>0</v>
      </c>
      <c r="AS1885" s="79"/>
      <c r="AT1885" s="79"/>
      <c r="AU1885" s="79"/>
      <c r="AV1885" s="79"/>
      <c r="AW1885" s="79"/>
      <c r="AX1885" s="79"/>
      <c r="AY1885" s="79"/>
      <c r="AZ1885" s="79"/>
      <c r="BA1885">
        <v>1</v>
      </c>
      <c r="BB1885">
        <v>0</v>
      </c>
      <c r="BC1885" s="79" t="str">
        <f>IF(Edges[[#This Row],[Sentiment]]=0,"NEUTRAL",IF(Edges[[#This Row],[Sentiment]]=1,"POSITIVE",IF(Edges[[#This Row],[Sentiment]]=-1,"NEGATIVE")))</f>
        <v>NEUTRAL</v>
      </c>
      <c r="BD1885" s="79" t="str">
        <f>IF(Edges[[#This Row],[Vertex 1]]=Edges[[#This Row],[Vertex 2]],"HIDE","SHOW")</f>
        <v>HIDE</v>
      </c>
      <c r="BE1885" s="124" t="e">
        <f>REPLACE(INDEX(GroupVertices[Group], MATCH(Edges[[#This Row],[Vertex 1]],GroupVertices[Vertex],0)),1,1,"")</f>
        <v>#N/A</v>
      </c>
      <c r="BF1885" s="124" t="e">
        <f>REPLACE(INDEX(GroupVertices[Group], MATCH(Edges[[#This Row],[Vertex 2]],GroupVertices[Vertex],0)),1,1,"")</f>
        <v>#N/A</v>
      </c>
    </row>
    <row r="1886" spans="1:58" hidden="1" x14ac:dyDescent="0.25">
      <c r="A1886" s="64" t="s">
        <v>1387</v>
      </c>
      <c r="B1886" s="64" t="s">
        <v>1387</v>
      </c>
      <c r="C1886" s="65"/>
      <c r="D1886" s="66"/>
      <c r="E1886" s="67"/>
      <c r="F1886" s="68"/>
      <c r="G1886" s="65" t="str">
        <f>IF(Edges[[#This Row],[Vertex 1]]=Edges[[#This Row],[Vertex 2]],"HIDE","SHOW")</f>
        <v>HIDE</v>
      </c>
      <c r="H1886" s="69"/>
      <c r="I1886" s="70"/>
      <c r="J1886" s="70"/>
      <c r="K1886" s="34"/>
      <c r="L1886" s="77"/>
      <c r="M1886" s="77"/>
      <c r="N1886" s="72"/>
      <c r="O1886" s="79" t="s">
        <v>179</v>
      </c>
      <c r="P1886" s="81">
        <v>42850.693402777775</v>
      </c>
      <c r="Q1886" s="79" t="s">
        <v>2814</v>
      </c>
      <c r="R1886" s="82" t="s">
        <v>3837</v>
      </c>
      <c r="S1886" s="79" t="s">
        <v>4237</v>
      </c>
      <c r="T1886" s="79" t="s">
        <v>4263</v>
      </c>
      <c r="U1886" s="79"/>
      <c r="V1886" s="82" t="s">
        <v>5655</v>
      </c>
      <c r="W1886" s="81">
        <v>42850.693402777775</v>
      </c>
      <c r="X1886" s="82" t="s">
        <v>7419</v>
      </c>
      <c r="Y1886" s="79"/>
      <c r="Z1886" s="79"/>
      <c r="AA1886" s="83" t="s">
        <v>9466</v>
      </c>
      <c r="AB1886" s="79"/>
      <c r="AC1886" s="79" t="b">
        <v>0</v>
      </c>
      <c r="AD1886" s="79">
        <v>21</v>
      </c>
      <c r="AE1886" s="83" t="s">
        <v>9915</v>
      </c>
      <c r="AF1886" s="79" t="b">
        <v>0</v>
      </c>
      <c r="AG1886" s="79" t="s">
        <v>9963</v>
      </c>
      <c r="AH1886" s="79"/>
      <c r="AI1886" s="83" t="s">
        <v>9915</v>
      </c>
      <c r="AJ1886" s="79" t="b">
        <v>0</v>
      </c>
      <c r="AK1886" s="79">
        <v>36</v>
      </c>
      <c r="AL1886" s="83" t="s">
        <v>9915</v>
      </c>
      <c r="AM1886" s="79" t="s">
        <v>9991</v>
      </c>
      <c r="AN1886" s="79" t="b">
        <v>0</v>
      </c>
      <c r="AO1886" s="83" t="s">
        <v>9466</v>
      </c>
      <c r="AP1886" s="79" t="s">
        <v>10099</v>
      </c>
      <c r="AQ1886" s="79">
        <v>0</v>
      </c>
      <c r="AR1886" s="79">
        <v>0</v>
      </c>
      <c r="AS1886" s="79"/>
      <c r="AT1886" s="79"/>
      <c r="AU1886" s="79"/>
      <c r="AV1886" s="79"/>
      <c r="AW1886" s="79"/>
      <c r="AX1886" s="79"/>
      <c r="AY1886" s="79"/>
      <c r="AZ1886" s="79"/>
      <c r="BA1886">
        <v>2</v>
      </c>
      <c r="BB1886">
        <v>0</v>
      </c>
      <c r="BC1886" s="79" t="str">
        <f>IF(Edges[[#This Row],[Sentiment]]=0,"NEUTRAL",IF(Edges[[#This Row],[Sentiment]]=1,"POSITIVE",IF(Edges[[#This Row],[Sentiment]]=-1,"NEGATIVE")))</f>
        <v>NEUTRAL</v>
      </c>
      <c r="BD1886" s="79" t="str">
        <f>IF(Edges[[#This Row],[Vertex 1]]=Edges[[#This Row],[Vertex 2]],"HIDE","SHOW")</f>
        <v>HIDE</v>
      </c>
      <c r="BE1886" s="124" t="str">
        <f>REPLACE(INDEX(GroupVertices[Group], MATCH(Edges[[#This Row],[Vertex 1]],GroupVertices[Vertex],0)),1,1,"")</f>
        <v>EUTRAL</v>
      </c>
      <c r="BF1886" s="124" t="str">
        <f>REPLACE(INDEX(GroupVertices[Group], MATCH(Edges[[#This Row],[Vertex 2]],GroupVertices[Vertex],0)),1,1,"")</f>
        <v>EUTRAL</v>
      </c>
    </row>
    <row r="1887" spans="1:58" hidden="1" x14ac:dyDescent="0.25">
      <c r="A1887" s="64" t="s">
        <v>1387</v>
      </c>
      <c r="B1887" s="64" t="s">
        <v>1387</v>
      </c>
      <c r="C1887" s="65"/>
      <c r="D1887" s="66"/>
      <c r="E1887" s="67"/>
      <c r="F1887" s="68"/>
      <c r="G1887" s="65" t="str">
        <f>IF(Edges[[#This Row],[Vertex 1]]=Edges[[#This Row],[Vertex 2]],"HIDE","SHOW")</f>
        <v>HIDE</v>
      </c>
      <c r="H1887" s="69"/>
      <c r="I1887" s="70"/>
      <c r="J1887" s="70"/>
      <c r="K1887" s="34"/>
      <c r="L1887" s="77"/>
      <c r="M1887" s="77"/>
      <c r="N1887" s="72"/>
      <c r="O1887" s="79" t="s">
        <v>179</v>
      </c>
      <c r="P1887" s="81">
        <v>42851.556180555555</v>
      </c>
      <c r="Q1887" s="79" t="s">
        <v>2815</v>
      </c>
      <c r="R1887" s="82" t="s">
        <v>3837</v>
      </c>
      <c r="S1887" s="79" t="s">
        <v>4237</v>
      </c>
      <c r="T1887" s="79" t="s">
        <v>4259</v>
      </c>
      <c r="U1887" s="79"/>
      <c r="V1887" s="82" t="s">
        <v>5655</v>
      </c>
      <c r="W1887" s="81">
        <v>42851.556180555555</v>
      </c>
      <c r="X1887" s="82" t="s">
        <v>7420</v>
      </c>
      <c r="Y1887" s="79"/>
      <c r="Z1887" s="79"/>
      <c r="AA1887" s="83" t="s">
        <v>9467</v>
      </c>
      <c r="AB1887" s="79"/>
      <c r="AC1887" s="79" t="b">
        <v>0</v>
      </c>
      <c r="AD1887" s="79">
        <v>17</v>
      </c>
      <c r="AE1887" s="83" t="s">
        <v>9915</v>
      </c>
      <c r="AF1887" s="79" t="b">
        <v>0</v>
      </c>
      <c r="AG1887" s="79" t="s">
        <v>9964</v>
      </c>
      <c r="AH1887" s="79"/>
      <c r="AI1887" s="83" t="s">
        <v>9915</v>
      </c>
      <c r="AJ1887" s="79" t="b">
        <v>0</v>
      </c>
      <c r="AK1887" s="79">
        <v>23</v>
      </c>
      <c r="AL1887" s="83" t="s">
        <v>9915</v>
      </c>
      <c r="AM1887" s="79" t="s">
        <v>9990</v>
      </c>
      <c r="AN1887" s="79" t="b">
        <v>0</v>
      </c>
      <c r="AO1887" s="83" t="s">
        <v>9467</v>
      </c>
      <c r="AP1887" s="79" t="s">
        <v>10099</v>
      </c>
      <c r="AQ1887" s="79">
        <v>0</v>
      </c>
      <c r="AR1887" s="79">
        <v>0</v>
      </c>
      <c r="AS1887" s="79"/>
      <c r="AT1887" s="79"/>
      <c r="AU1887" s="79"/>
      <c r="AV1887" s="79"/>
      <c r="AW1887" s="79"/>
      <c r="AX1887" s="79"/>
      <c r="AY1887" s="79"/>
      <c r="AZ1887" s="79"/>
      <c r="BA1887">
        <v>2</v>
      </c>
      <c r="BB1887">
        <v>0</v>
      </c>
      <c r="BC1887" s="79" t="str">
        <f>IF(Edges[[#This Row],[Sentiment]]=0,"NEUTRAL",IF(Edges[[#This Row],[Sentiment]]=1,"POSITIVE",IF(Edges[[#This Row],[Sentiment]]=-1,"NEGATIVE")))</f>
        <v>NEUTRAL</v>
      </c>
      <c r="BD1887" s="79" t="str">
        <f>IF(Edges[[#This Row],[Vertex 1]]=Edges[[#This Row],[Vertex 2]],"HIDE","SHOW")</f>
        <v>HIDE</v>
      </c>
      <c r="BE1887" s="124" t="str">
        <f>REPLACE(INDEX(GroupVertices[Group], MATCH(Edges[[#This Row],[Vertex 1]],GroupVertices[Vertex],0)),1,1,"")</f>
        <v>EUTRAL</v>
      </c>
      <c r="BF1887" s="124" t="str">
        <f>REPLACE(INDEX(GroupVertices[Group], MATCH(Edges[[#This Row],[Vertex 2]],GroupVertices[Vertex],0)),1,1,"")</f>
        <v>EUTRAL</v>
      </c>
    </row>
    <row r="1888" spans="1:58" x14ac:dyDescent="0.25">
      <c r="A1888" s="64" t="s">
        <v>1388</v>
      </c>
      <c r="B1888" s="64" t="s">
        <v>1387</v>
      </c>
      <c r="C1888" s="65"/>
      <c r="D1888" s="66"/>
      <c r="E1888" s="67"/>
      <c r="F1888" s="68"/>
      <c r="G1888" s="65" t="str">
        <f>IF(Edges[[#This Row],[Vertex 1]]=Edges[[#This Row],[Vertex 2]],"HIDE","SHOW")</f>
        <v>SHOW</v>
      </c>
      <c r="H1888" s="69"/>
      <c r="I1888" s="70"/>
      <c r="J1888" s="70"/>
      <c r="K1888" s="34" t="s">
        <v>65</v>
      </c>
      <c r="L1888" s="77">
        <v>1888</v>
      </c>
      <c r="M1888" s="77"/>
      <c r="N1888" s="72"/>
      <c r="O1888" s="79" t="s">
        <v>1646</v>
      </c>
      <c r="P1888" s="81">
        <v>42855.32439814815</v>
      </c>
      <c r="Q1888" s="79" t="s">
        <v>1649</v>
      </c>
      <c r="R1888" s="79"/>
      <c r="S1888" s="79"/>
      <c r="T1888" s="79" t="s">
        <v>4259</v>
      </c>
      <c r="U1888" s="79"/>
      <c r="V1888" s="82" t="s">
        <v>5656</v>
      </c>
      <c r="W1888" s="81">
        <v>42855.32439814815</v>
      </c>
      <c r="X1888" s="82" t="s">
        <v>7421</v>
      </c>
      <c r="Y1888" s="79"/>
      <c r="Z1888" s="79"/>
      <c r="AA1888" s="83" t="s">
        <v>9468</v>
      </c>
      <c r="AB1888" s="79"/>
      <c r="AC1888" s="79" t="b">
        <v>0</v>
      </c>
      <c r="AD1888" s="79">
        <v>0</v>
      </c>
      <c r="AE1888" s="83" t="s">
        <v>9915</v>
      </c>
      <c r="AF1888" s="79" t="b">
        <v>0</v>
      </c>
      <c r="AG1888" s="79" t="s">
        <v>9964</v>
      </c>
      <c r="AH1888" s="79"/>
      <c r="AI1888" s="83" t="s">
        <v>9915</v>
      </c>
      <c r="AJ1888" s="79" t="b">
        <v>0</v>
      </c>
      <c r="AK1888" s="79">
        <v>23</v>
      </c>
      <c r="AL1888" s="83" t="s">
        <v>9467</v>
      </c>
      <c r="AM1888" s="79" t="s">
        <v>9991</v>
      </c>
      <c r="AN1888" s="79" t="b">
        <v>0</v>
      </c>
      <c r="AO1888" s="83" t="s">
        <v>9467</v>
      </c>
      <c r="AP1888" s="79" t="s">
        <v>179</v>
      </c>
      <c r="AQ1888" s="79">
        <v>0</v>
      </c>
      <c r="AR1888" s="79">
        <v>0</v>
      </c>
      <c r="AS1888" s="79"/>
      <c r="AT1888" s="79"/>
      <c r="AU1888" s="79"/>
      <c r="AV1888" s="79"/>
      <c r="AW1888" s="79"/>
      <c r="AX1888" s="79"/>
      <c r="AY1888" s="79"/>
      <c r="AZ1888" s="79"/>
      <c r="BA1888">
        <v>1</v>
      </c>
      <c r="BB1888">
        <v>0</v>
      </c>
      <c r="BC1888" s="79" t="str">
        <f>IF(Edges[[#This Row],[Sentiment]]=0,"NEUTRAL",IF(Edges[[#This Row],[Sentiment]]=1,"POSITIVE",IF(Edges[[#This Row],[Sentiment]]=-1,"NEGATIVE")))</f>
        <v>NEUTRAL</v>
      </c>
      <c r="BD1888" s="79" t="str">
        <f>IF(Edges[[#This Row],[Vertex 1]]=Edges[[#This Row],[Vertex 2]],"HIDE","SHOW")</f>
        <v>SHOW</v>
      </c>
      <c r="BE1888" s="78" t="str">
        <f>REPLACE(INDEX(GroupVertices[Group], MATCH(Edges[[#This Row],[Vertex 1]],GroupVertices[Vertex],0)),1,1,"")</f>
        <v>EUTRAL</v>
      </c>
      <c r="BF1888" s="78" t="str">
        <f>REPLACE(INDEX(GroupVertices[Group], MATCH(Edges[[#This Row],[Vertex 2]],GroupVertices[Vertex],0)),1,1,"")</f>
        <v>EUTRAL</v>
      </c>
    </row>
    <row r="1889" spans="1:58" x14ac:dyDescent="0.25">
      <c r="A1889" s="64" t="s">
        <v>1389</v>
      </c>
      <c r="B1889" s="64" t="s">
        <v>1544</v>
      </c>
      <c r="C1889" s="65"/>
      <c r="D1889" s="66"/>
      <c r="E1889" s="67"/>
      <c r="F1889" s="68"/>
      <c r="G1889" s="65" t="str">
        <f>IF(Edges[[#This Row],[Vertex 1]]=Edges[[#This Row],[Vertex 2]],"HIDE","SHOW")</f>
        <v>SHOW</v>
      </c>
      <c r="H1889" s="69"/>
      <c r="I1889" s="70"/>
      <c r="J1889" s="70"/>
      <c r="K1889" s="34" t="s">
        <v>65</v>
      </c>
      <c r="L1889" s="77">
        <v>1889</v>
      </c>
      <c r="M1889" s="77"/>
      <c r="N1889" s="72"/>
      <c r="O1889" s="79" t="s">
        <v>1646</v>
      </c>
      <c r="P1889" s="81">
        <v>42855.32476851852</v>
      </c>
      <c r="Q1889" s="79" t="s">
        <v>2224</v>
      </c>
      <c r="R1889" s="82" t="s">
        <v>3534</v>
      </c>
      <c r="S1889" s="79" t="s">
        <v>4066</v>
      </c>
      <c r="T1889" s="79"/>
      <c r="U1889" s="79"/>
      <c r="V1889" s="82" t="s">
        <v>5657</v>
      </c>
      <c r="W1889" s="81">
        <v>42855.32476851852</v>
      </c>
      <c r="X1889" s="82" t="s">
        <v>7422</v>
      </c>
      <c r="Y1889" s="79"/>
      <c r="Z1889" s="79"/>
      <c r="AA1889" s="83" t="s">
        <v>9469</v>
      </c>
      <c r="AB1889" s="79"/>
      <c r="AC1889" s="79" t="b">
        <v>0</v>
      </c>
      <c r="AD1889" s="79">
        <v>0</v>
      </c>
      <c r="AE1889" s="83" t="s">
        <v>9915</v>
      </c>
      <c r="AF1889" s="79" t="b">
        <v>0</v>
      </c>
      <c r="AG1889" s="79" t="s">
        <v>9963</v>
      </c>
      <c r="AH1889" s="79"/>
      <c r="AI1889" s="83" t="s">
        <v>9915</v>
      </c>
      <c r="AJ1889" s="79" t="b">
        <v>0</v>
      </c>
      <c r="AK1889" s="79">
        <v>2</v>
      </c>
      <c r="AL1889" s="83" t="s">
        <v>9859</v>
      </c>
      <c r="AM1889" s="79" t="s">
        <v>9991</v>
      </c>
      <c r="AN1889" s="79" t="b">
        <v>0</v>
      </c>
      <c r="AO1889" s="83" t="s">
        <v>9859</v>
      </c>
      <c r="AP1889" s="79" t="s">
        <v>179</v>
      </c>
      <c r="AQ1889" s="79">
        <v>0</v>
      </c>
      <c r="AR1889" s="79">
        <v>0</v>
      </c>
      <c r="AS1889" s="79"/>
      <c r="AT1889" s="79"/>
      <c r="AU1889" s="79"/>
      <c r="AV1889" s="79"/>
      <c r="AW1889" s="79"/>
      <c r="AX1889" s="79"/>
      <c r="AY1889" s="79"/>
      <c r="AZ1889" s="79"/>
      <c r="BA1889">
        <v>1</v>
      </c>
      <c r="BB1889">
        <v>0</v>
      </c>
      <c r="BC1889" s="79" t="str">
        <f>IF(Edges[[#This Row],[Sentiment]]=0,"NEUTRAL",IF(Edges[[#This Row],[Sentiment]]=1,"POSITIVE",IF(Edges[[#This Row],[Sentiment]]=-1,"NEGATIVE")))</f>
        <v>NEUTRAL</v>
      </c>
      <c r="BD1889" s="79" t="str">
        <f>IF(Edges[[#This Row],[Vertex 1]]=Edges[[#This Row],[Vertex 2]],"HIDE","SHOW")</f>
        <v>SHOW</v>
      </c>
      <c r="BE1889" s="78" t="str">
        <f>REPLACE(INDEX(GroupVertices[Group], MATCH(Edges[[#This Row],[Vertex 1]],GroupVertices[Vertex],0)),1,1,"")</f>
        <v>EUTRAL</v>
      </c>
      <c r="BF1889" s="78" t="str">
        <f>REPLACE(INDEX(GroupVertices[Group], MATCH(Edges[[#This Row],[Vertex 2]],GroupVertices[Vertex],0)),1,1,"")</f>
        <v>eneral</v>
      </c>
    </row>
    <row r="1890" spans="1:58" x14ac:dyDescent="0.25">
      <c r="A1890" s="64" t="s">
        <v>1389</v>
      </c>
      <c r="B1890" s="64" t="s">
        <v>1537</v>
      </c>
      <c r="C1890" s="65"/>
      <c r="D1890" s="66"/>
      <c r="E1890" s="67"/>
      <c r="F1890" s="68"/>
      <c r="G1890" s="65" t="str">
        <f>IF(Edges[[#This Row],[Vertex 1]]=Edges[[#This Row],[Vertex 2]],"HIDE","SHOW")</f>
        <v>SHOW</v>
      </c>
      <c r="H1890" s="69"/>
      <c r="I1890" s="70"/>
      <c r="J1890" s="70"/>
      <c r="K1890" s="34" t="s">
        <v>65</v>
      </c>
      <c r="L1890" s="77">
        <v>1890</v>
      </c>
      <c r="M1890" s="77"/>
      <c r="N1890" s="72"/>
      <c r="O1890" s="79" t="s">
        <v>1646</v>
      </c>
      <c r="P1890" s="81">
        <v>42855.32476851852</v>
      </c>
      <c r="Q1890" s="79" t="s">
        <v>2224</v>
      </c>
      <c r="R1890" s="82" t="s">
        <v>3534</v>
      </c>
      <c r="S1890" s="79" t="s">
        <v>4066</v>
      </c>
      <c r="T1890" s="79"/>
      <c r="U1890" s="79"/>
      <c r="V1890" s="82" t="s">
        <v>5657</v>
      </c>
      <c r="W1890" s="81">
        <v>42855.32476851852</v>
      </c>
      <c r="X1890" s="82" t="s">
        <v>7422</v>
      </c>
      <c r="Y1890" s="79"/>
      <c r="Z1890" s="79"/>
      <c r="AA1890" s="83" t="s">
        <v>9469</v>
      </c>
      <c r="AB1890" s="79"/>
      <c r="AC1890" s="79" t="b">
        <v>0</v>
      </c>
      <c r="AD1890" s="79">
        <v>0</v>
      </c>
      <c r="AE1890" s="83" t="s">
        <v>9915</v>
      </c>
      <c r="AF1890" s="79" t="b">
        <v>0</v>
      </c>
      <c r="AG1890" s="79" t="s">
        <v>9963</v>
      </c>
      <c r="AH1890" s="79"/>
      <c r="AI1890" s="83" t="s">
        <v>9915</v>
      </c>
      <c r="AJ1890" s="79" t="b">
        <v>0</v>
      </c>
      <c r="AK1890" s="79">
        <v>2</v>
      </c>
      <c r="AL1890" s="83" t="s">
        <v>9859</v>
      </c>
      <c r="AM1890" s="79" t="s">
        <v>9991</v>
      </c>
      <c r="AN1890" s="79" t="b">
        <v>0</v>
      </c>
      <c r="AO1890" s="83" t="s">
        <v>9859</v>
      </c>
      <c r="AP1890" s="79" t="s">
        <v>179</v>
      </c>
      <c r="AQ1890" s="79">
        <v>0</v>
      </c>
      <c r="AR1890" s="79">
        <v>0</v>
      </c>
      <c r="AS1890" s="79"/>
      <c r="AT1890" s="79"/>
      <c r="AU1890" s="79"/>
      <c r="AV1890" s="79"/>
      <c r="AW1890" s="79"/>
      <c r="AX1890" s="79"/>
      <c r="AY1890" s="79"/>
      <c r="AZ1890" s="79"/>
      <c r="BA1890">
        <v>1</v>
      </c>
      <c r="BB1890">
        <v>0</v>
      </c>
      <c r="BC1890" s="79" t="str">
        <f>IF(Edges[[#This Row],[Sentiment]]=0,"NEUTRAL",IF(Edges[[#This Row],[Sentiment]]=1,"POSITIVE",IF(Edges[[#This Row],[Sentiment]]=-1,"NEGATIVE")))</f>
        <v>NEUTRAL</v>
      </c>
      <c r="BD1890" s="79" t="str">
        <f>IF(Edges[[#This Row],[Vertex 1]]=Edges[[#This Row],[Vertex 2]],"HIDE","SHOW")</f>
        <v>SHOW</v>
      </c>
      <c r="BE1890" s="78" t="str">
        <f>REPLACE(INDEX(GroupVertices[Group], MATCH(Edges[[#This Row],[Vertex 1]],GroupVertices[Vertex],0)),1,1,"")</f>
        <v>EUTRAL</v>
      </c>
      <c r="BF1890" s="78" t="str">
        <f>REPLACE(INDEX(GroupVertices[Group], MATCH(Edges[[#This Row],[Vertex 2]],GroupVertices[Vertex],0)),1,1,"")</f>
        <v>EUTRAL</v>
      </c>
    </row>
    <row r="1891" spans="1:58" x14ac:dyDescent="0.25">
      <c r="A1891" s="64" t="s">
        <v>1390</v>
      </c>
      <c r="B1891" s="64" t="s">
        <v>1549</v>
      </c>
      <c r="C1891" s="65"/>
      <c r="D1891" s="66"/>
      <c r="E1891" s="67"/>
      <c r="F1891" s="68"/>
      <c r="G1891" s="65" t="str">
        <f>IF(Edges[[#This Row],[Vertex 1]]=Edges[[#This Row],[Vertex 2]],"HIDE","SHOW")</f>
        <v>SHOW</v>
      </c>
      <c r="H1891" s="69"/>
      <c r="I1891" s="70"/>
      <c r="J1891" s="70"/>
      <c r="K1891" s="34" t="s">
        <v>65</v>
      </c>
      <c r="L1891" s="77">
        <v>1891</v>
      </c>
      <c r="M1891" s="77"/>
      <c r="N1891" s="72"/>
      <c r="O1891" s="79" t="s">
        <v>1646</v>
      </c>
      <c r="P1891" s="81">
        <v>42855.327013888891</v>
      </c>
      <c r="Q1891" s="79" t="s">
        <v>2816</v>
      </c>
      <c r="R1891" s="82" t="s">
        <v>3376</v>
      </c>
      <c r="S1891" s="79" t="s">
        <v>4027</v>
      </c>
      <c r="T1891" s="79"/>
      <c r="U1891" s="79"/>
      <c r="V1891" s="82" t="s">
        <v>5658</v>
      </c>
      <c r="W1891" s="81">
        <v>42855.327013888891</v>
      </c>
      <c r="X1891" s="82" t="s">
        <v>7423</v>
      </c>
      <c r="Y1891" s="79"/>
      <c r="Z1891" s="79"/>
      <c r="AA1891" s="83" t="s">
        <v>9470</v>
      </c>
      <c r="AB1891" s="79"/>
      <c r="AC1891" s="79" t="b">
        <v>0</v>
      </c>
      <c r="AD1891" s="79">
        <v>0</v>
      </c>
      <c r="AE1891" s="83" t="s">
        <v>9915</v>
      </c>
      <c r="AF1891" s="79" t="b">
        <v>0</v>
      </c>
      <c r="AG1891" s="79" t="s">
        <v>9963</v>
      </c>
      <c r="AH1891" s="79"/>
      <c r="AI1891" s="83" t="s">
        <v>9915</v>
      </c>
      <c r="AJ1891" s="79" t="b">
        <v>0</v>
      </c>
      <c r="AK1891" s="79">
        <v>0</v>
      </c>
      <c r="AL1891" s="83" t="s">
        <v>9915</v>
      </c>
      <c r="AM1891" s="79" t="s">
        <v>10000</v>
      </c>
      <c r="AN1891" s="79" t="b">
        <v>0</v>
      </c>
      <c r="AO1891" s="83" t="s">
        <v>9470</v>
      </c>
      <c r="AP1891" s="79" t="s">
        <v>179</v>
      </c>
      <c r="AQ1891" s="79">
        <v>0</v>
      </c>
      <c r="AR1891" s="79">
        <v>0</v>
      </c>
      <c r="AS1891" s="79"/>
      <c r="AT1891" s="79"/>
      <c r="AU1891" s="79"/>
      <c r="AV1891" s="79"/>
      <c r="AW1891" s="79"/>
      <c r="AX1891" s="79"/>
      <c r="AY1891" s="79"/>
      <c r="AZ1891" s="79"/>
      <c r="BA1891">
        <v>1</v>
      </c>
      <c r="BB1891">
        <v>0</v>
      </c>
      <c r="BC1891" s="79" t="str">
        <f>IF(Edges[[#This Row],[Sentiment]]=0,"NEUTRAL",IF(Edges[[#This Row],[Sentiment]]=1,"POSITIVE",IF(Edges[[#This Row],[Sentiment]]=-1,"NEGATIVE")))</f>
        <v>NEUTRAL</v>
      </c>
      <c r="BD1891" s="79" t="str">
        <f>IF(Edges[[#This Row],[Vertex 1]]=Edges[[#This Row],[Vertex 2]],"HIDE","SHOW")</f>
        <v>SHOW</v>
      </c>
      <c r="BE1891" s="78" t="str">
        <f>REPLACE(INDEX(GroupVertices[Group], MATCH(Edges[[#This Row],[Vertex 1]],GroupVertices[Vertex],0)),1,1,"")</f>
        <v>EUTRAL</v>
      </c>
      <c r="BF1891" s="78" t="str">
        <f>REPLACE(INDEX(GroupVertices[Group], MATCH(Edges[[#This Row],[Vertex 2]],GroupVertices[Vertex],0)),1,1,"")</f>
        <v>eneral</v>
      </c>
    </row>
    <row r="1892" spans="1:58" x14ac:dyDescent="0.25">
      <c r="A1892" s="64" t="s">
        <v>1391</v>
      </c>
      <c r="B1892" s="64" t="s">
        <v>1549</v>
      </c>
      <c r="C1892" s="65"/>
      <c r="D1892" s="66"/>
      <c r="E1892" s="67"/>
      <c r="F1892" s="68"/>
      <c r="G1892" s="65" t="str">
        <f>IF(Edges[[#This Row],[Vertex 1]]=Edges[[#This Row],[Vertex 2]],"HIDE","SHOW")</f>
        <v>SHOW</v>
      </c>
      <c r="H1892" s="69"/>
      <c r="I1892" s="70"/>
      <c r="J1892" s="70"/>
      <c r="K1892" s="34" t="s">
        <v>65</v>
      </c>
      <c r="L1892" s="77">
        <v>1892</v>
      </c>
      <c r="M1892" s="77"/>
      <c r="N1892" s="72"/>
      <c r="O1892" s="79" t="s">
        <v>1646</v>
      </c>
      <c r="P1892" s="81">
        <v>42847.903634259259</v>
      </c>
      <c r="Q1892" s="79" t="s">
        <v>2817</v>
      </c>
      <c r="R1892" s="82" t="s">
        <v>3838</v>
      </c>
      <c r="S1892" s="79" t="s">
        <v>4027</v>
      </c>
      <c r="T1892" s="79"/>
      <c r="U1892" s="79"/>
      <c r="V1892" s="82" t="s">
        <v>5659</v>
      </c>
      <c r="W1892" s="81">
        <v>42847.903634259259</v>
      </c>
      <c r="X1892" s="82" t="s">
        <v>7424</v>
      </c>
      <c r="Y1892" s="79"/>
      <c r="Z1892" s="79"/>
      <c r="AA1892" s="83" t="s">
        <v>9471</v>
      </c>
      <c r="AB1892" s="79"/>
      <c r="AC1892" s="79" t="b">
        <v>0</v>
      </c>
      <c r="AD1892" s="79">
        <v>1</v>
      </c>
      <c r="AE1892" s="83" t="s">
        <v>9915</v>
      </c>
      <c r="AF1892" s="79" t="b">
        <v>0</v>
      </c>
      <c r="AG1892" s="79" t="s">
        <v>9966</v>
      </c>
      <c r="AH1892" s="79"/>
      <c r="AI1892" s="83" t="s">
        <v>9915</v>
      </c>
      <c r="AJ1892" s="79" t="b">
        <v>0</v>
      </c>
      <c r="AK1892" s="79">
        <v>1</v>
      </c>
      <c r="AL1892" s="83" t="s">
        <v>9915</v>
      </c>
      <c r="AM1892" s="79" t="s">
        <v>10000</v>
      </c>
      <c r="AN1892" s="79" t="b">
        <v>0</v>
      </c>
      <c r="AO1892" s="83" t="s">
        <v>9471</v>
      </c>
      <c r="AP1892" s="79" t="s">
        <v>10099</v>
      </c>
      <c r="AQ1892" s="79">
        <v>0</v>
      </c>
      <c r="AR1892" s="79">
        <v>0</v>
      </c>
      <c r="AS1892" s="79"/>
      <c r="AT1892" s="79"/>
      <c r="AU1892" s="79"/>
      <c r="AV1892" s="79"/>
      <c r="AW1892" s="79"/>
      <c r="AX1892" s="79"/>
      <c r="AY1892" s="79"/>
      <c r="AZ1892" s="79"/>
      <c r="BA1892">
        <v>1</v>
      </c>
      <c r="BB1892">
        <v>0</v>
      </c>
      <c r="BC1892" s="79" t="str">
        <f>IF(Edges[[#This Row],[Sentiment]]=0,"NEUTRAL",IF(Edges[[#This Row],[Sentiment]]=1,"POSITIVE",IF(Edges[[#This Row],[Sentiment]]=-1,"NEGATIVE")))</f>
        <v>NEUTRAL</v>
      </c>
      <c r="BD1892" s="79" t="str">
        <f>IF(Edges[[#This Row],[Vertex 1]]=Edges[[#This Row],[Vertex 2]],"HIDE","SHOW")</f>
        <v>SHOW</v>
      </c>
      <c r="BE1892" s="78" t="str">
        <f>REPLACE(INDEX(GroupVertices[Group], MATCH(Edges[[#This Row],[Vertex 1]],GroupVertices[Vertex],0)),1,1,"")</f>
        <v>EUTRAL</v>
      </c>
      <c r="BF1892" s="78" t="str">
        <f>REPLACE(INDEX(GroupVertices[Group], MATCH(Edges[[#This Row],[Vertex 2]],GroupVertices[Vertex],0)),1,1,"")</f>
        <v>eneral</v>
      </c>
    </row>
    <row r="1893" spans="1:58" x14ac:dyDescent="0.25">
      <c r="A1893" s="64" t="s">
        <v>1392</v>
      </c>
      <c r="B1893" s="64" t="s">
        <v>1391</v>
      </c>
      <c r="C1893" s="65"/>
      <c r="D1893" s="66"/>
      <c r="E1893" s="67"/>
      <c r="F1893" s="68"/>
      <c r="G1893" s="65" t="str">
        <f>IF(Edges[[#This Row],[Vertex 1]]=Edges[[#This Row],[Vertex 2]],"HIDE","SHOW")</f>
        <v>SHOW</v>
      </c>
      <c r="H1893" s="69"/>
      <c r="I1893" s="70"/>
      <c r="J1893" s="70"/>
      <c r="K1893" s="34" t="s">
        <v>65</v>
      </c>
      <c r="L1893" s="77">
        <v>1893</v>
      </c>
      <c r="M1893" s="77"/>
      <c r="N1893" s="72"/>
      <c r="O1893" s="79" t="s">
        <v>1646</v>
      </c>
      <c r="P1893" s="81">
        <v>42855.332337962966</v>
      </c>
      <c r="Q1893" s="79" t="s">
        <v>2818</v>
      </c>
      <c r="R1893" s="82" t="s">
        <v>3838</v>
      </c>
      <c r="S1893" s="79" t="s">
        <v>4027</v>
      </c>
      <c r="T1893" s="79"/>
      <c r="U1893" s="79"/>
      <c r="V1893" s="82" t="s">
        <v>5660</v>
      </c>
      <c r="W1893" s="81">
        <v>42855.332337962966</v>
      </c>
      <c r="X1893" s="82" t="s">
        <v>7425</v>
      </c>
      <c r="Y1893" s="79"/>
      <c r="Z1893" s="79"/>
      <c r="AA1893" s="83" t="s">
        <v>9472</v>
      </c>
      <c r="AB1893" s="79"/>
      <c r="AC1893" s="79" t="b">
        <v>0</v>
      </c>
      <c r="AD1893" s="79">
        <v>0</v>
      </c>
      <c r="AE1893" s="83" t="s">
        <v>9915</v>
      </c>
      <c r="AF1893" s="79" t="b">
        <v>0</v>
      </c>
      <c r="AG1893" s="79" t="s">
        <v>9966</v>
      </c>
      <c r="AH1893" s="79"/>
      <c r="AI1893" s="83" t="s">
        <v>9915</v>
      </c>
      <c r="AJ1893" s="79" t="b">
        <v>0</v>
      </c>
      <c r="AK1893" s="79">
        <v>1</v>
      </c>
      <c r="AL1893" s="83" t="s">
        <v>9471</v>
      </c>
      <c r="AM1893" s="79" t="s">
        <v>9991</v>
      </c>
      <c r="AN1893" s="79" t="b">
        <v>0</v>
      </c>
      <c r="AO1893" s="83" t="s">
        <v>9471</v>
      </c>
      <c r="AP1893" s="79" t="s">
        <v>179</v>
      </c>
      <c r="AQ1893" s="79">
        <v>0</v>
      </c>
      <c r="AR1893" s="79">
        <v>0</v>
      </c>
      <c r="AS1893" s="79"/>
      <c r="AT1893" s="79"/>
      <c r="AU1893" s="79"/>
      <c r="AV1893" s="79"/>
      <c r="AW1893" s="79"/>
      <c r="AX1893" s="79"/>
      <c r="AY1893" s="79"/>
      <c r="AZ1893" s="79"/>
      <c r="BA1893">
        <v>1</v>
      </c>
      <c r="BB1893">
        <v>0</v>
      </c>
      <c r="BC1893" s="79" t="str">
        <f>IF(Edges[[#This Row],[Sentiment]]=0,"NEUTRAL",IF(Edges[[#This Row],[Sentiment]]=1,"POSITIVE",IF(Edges[[#This Row],[Sentiment]]=-1,"NEGATIVE")))</f>
        <v>NEUTRAL</v>
      </c>
      <c r="BD1893" s="79" t="str">
        <f>IF(Edges[[#This Row],[Vertex 1]]=Edges[[#This Row],[Vertex 2]],"HIDE","SHOW")</f>
        <v>SHOW</v>
      </c>
      <c r="BE1893" s="78" t="str">
        <f>REPLACE(INDEX(GroupVertices[Group], MATCH(Edges[[#This Row],[Vertex 1]],GroupVertices[Vertex],0)),1,1,"")</f>
        <v>EUTRAL</v>
      </c>
      <c r="BF1893" s="78" t="str">
        <f>REPLACE(INDEX(GroupVertices[Group], MATCH(Edges[[#This Row],[Vertex 2]],GroupVertices[Vertex],0)),1,1,"")</f>
        <v>EUTRAL</v>
      </c>
    </row>
    <row r="1894" spans="1:58" x14ac:dyDescent="0.25">
      <c r="A1894" s="64" t="s">
        <v>1392</v>
      </c>
      <c r="B1894" s="64" t="s">
        <v>1549</v>
      </c>
      <c r="C1894" s="65"/>
      <c r="D1894" s="66"/>
      <c r="E1894" s="67"/>
      <c r="F1894" s="68"/>
      <c r="G1894" s="65" t="str">
        <f>IF(Edges[[#This Row],[Vertex 1]]=Edges[[#This Row],[Vertex 2]],"HIDE","SHOW")</f>
        <v>SHOW</v>
      </c>
      <c r="H1894" s="69"/>
      <c r="I1894" s="70"/>
      <c r="J1894" s="70"/>
      <c r="K1894" s="34" t="s">
        <v>65</v>
      </c>
      <c r="L1894" s="77">
        <v>1894</v>
      </c>
      <c r="M1894" s="77"/>
      <c r="N1894" s="72"/>
      <c r="O1894" s="79" t="s">
        <v>1646</v>
      </c>
      <c r="P1894" s="81">
        <v>42855.332337962966</v>
      </c>
      <c r="Q1894" s="79" t="s">
        <v>2818</v>
      </c>
      <c r="R1894" s="82" t="s">
        <v>3838</v>
      </c>
      <c r="S1894" s="79" t="s">
        <v>4027</v>
      </c>
      <c r="T1894" s="79"/>
      <c r="U1894" s="79"/>
      <c r="V1894" s="82" t="s">
        <v>5660</v>
      </c>
      <c r="W1894" s="81">
        <v>42855.332337962966</v>
      </c>
      <c r="X1894" s="82" t="s">
        <v>7425</v>
      </c>
      <c r="Y1894" s="79"/>
      <c r="Z1894" s="79"/>
      <c r="AA1894" s="83" t="s">
        <v>9472</v>
      </c>
      <c r="AB1894" s="79"/>
      <c r="AC1894" s="79" t="b">
        <v>0</v>
      </c>
      <c r="AD1894" s="79">
        <v>0</v>
      </c>
      <c r="AE1894" s="83" t="s">
        <v>9915</v>
      </c>
      <c r="AF1894" s="79" t="b">
        <v>0</v>
      </c>
      <c r="AG1894" s="79" t="s">
        <v>9966</v>
      </c>
      <c r="AH1894" s="79"/>
      <c r="AI1894" s="83" t="s">
        <v>9915</v>
      </c>
      <c r="AJ1894" s="79" t="b">
        <v>0</v>
      </c>
      <c r="AK1894" s="79">
        <v>1</v>
      </c>
      <c r="AL1894" s="83" t="s">
        <v>9471</v>
      </c>
      <c r="AM1894" s="79" t="s">
        <v>9991</v>
      </c>
      <c r="AN1894" s="79" t="b">
        <v>0</v>
      </c>
      <c r="AO1894" s="83" t="s">
        <v>9471</v>
      </c>
      <c r="AP1894" s="79" t="s">
        <v>179</v>
      </c>
      <c r="AQ1894" s="79">
        <v>0</v>
      </c>
      <c r="AR1894" s="79">
        <v>0</v>
      </c>
      <c r="AS1894" s="79"/>
      <c r="AT1894" s="79"/>
      <c r="AU1894" s="79"/>
      <c r="AV1894" s="79"/>
      <c r="AW1894" s="79"/>
      <c r="AX1894" s="79"/>
      <c r="AY1894" s="79"/>
      <c r="AZ1894" s="79"/>
      <c r="BA1894">
        <v>1</v>
      </c>
      <c r="BB1894">
        <v>0</v>
      </c>
      <c r="BC1894" s="79" t="str">
        <f>IF(Edges[[#This Row],[Sentiment]]=0,"NEUTRAL",IF(Edges[[#This Row],[Sentiment]]=1,"POSITIVE",IF(Edges[[#This Row],[Sentiment]]=-1,"NEGATIVE")))</f>
        <v>NEUTRAL</v>
      </c>
      <c r="BD1894" s="79" t="str">
        <f>IF(Edges[[#This Row],[Vertex 1]]=Edges[[#This Row],[Vertex 2]],"HIDE","SHOW")</f>
        <v>SHOW</v>
      </c>
      <c r="BE1894" s="78" t="str">
        <f>REPLACE(INDEX(GroupVertices[Group], MATCH(Edges[[#This Row],[Vertex 1]],GroupVertices[Vertex],0)),1,1,"")</f>
        <v>EUTRAL</v>
      </c>
      <c r="BF1894" s="78" t="str">
        <f>REPLACE(INDEX(GroupVertices[Group], MATCH(Edges[[#This Row],[Vertex 2]],GroupVertices[Vertex],0)),1,1,"")</f>
        <v>eneral</v>
      </c>
    </row>
    <row r="1895" spans="1:58" x14ac:dyDescent="0.25">
      <c r="A1895" s="64" t="s">
        <v>1393</v>
      </c>
      <c r="B1895" s="64" t="s">
        <v>1544</v>
      </c>
      <c r="C1895" s="65"/>
      <c r="D1895" s="66"/>
      <c r="E1895" s="67"/>
      <c r="F1895" s="68"/>
      <c r="G1895" s="65" t="str">
        <f>IF(Edges[[#This Row],[Vertex 1]]=Edges[[#This Row],[Vertex 2]],"HIDE","SHOW")</f>
        <v>SHOW</v>
      </c>
      <c r="H1895" s="69"/>
      <c r="I1895" s="70"/>
      <c r="J1895" s="70"/>
      <c r="K1895" s="34" t="s">
        <v>65</v>
      </c>
      <c r="L1895" s="77">
        <v>1895</v>
      </c>
      <c r="M1895" s="77"/>
      <c r="N1895" s="72"/>
      <c r="O1895" s="79" t="s">
        <v>1646</v>
      </c>
      <c r="P1895" s="81">
        <v>42855.339328703703</v>
      </c>
      <c r="Q1895" s="79" t="s">
        <v>2761</v>
      </c>
      <c r="R1895" s="82" t="s">
        <v>3803</v>
      </c>
      <c r="S1895" s="79" t="s">
        <v>4066</v>
      </c>
      <c r="T1895" s="79"/>
      <c r="U1895" s="79"/>
      <c r="V1895" s="82" t="s">
        <v>5661</v>
      </c>
      <c r="W1895" s="81">
        <v>42855.339328703703</v>
      </c>
      <c r="X1895" s="82" t="s">
        <v>7426</v>
      </c>
      <c r="Y1895" s="79"/>
      <c r="Z1895" s="79"/>
      <c r="AA1895" s="83" t="s">
        <v>9473</v>
      </c>
      <c r="AB1895" s="79"/>
      <c r="AC1895" s="79" t="b">
        <v>0</v>
      </c>
      <c r="AD1895" s="79">
        <v>0</v>
      </c>
      <c r="AE1895" s="83" t="s">
        <v>9915</v>
      </c>
      <c r="AF1895" s="79" t="b">
        <v>0</v>
      </c>
      <c r="AG1895" s="79" t="s">
        <v>9963</v>
      </c>
      <c r="AH1895" s="79"/>
      <c r="AI1895" s="83" t="s">
        <v>9915</v>
      </c>
      <c r="AJ1895" s="79" t="b">
        <v>0</v>
      </c>
      <c r="AK1895" s="79">
        <v>3</v>
      </c>
      <c r="AL1895" s="83" t="s">
        <v>9860</v>
      </c>
      <c r="AM1895" s="79" t="s">
        <v>9991</v>
      </c>
      <c r="AN1895" s="79" t="b">
        <v>0</v>
      </c>
      <c r="AO1895" s="83" t="s">
        <v>9860</v>
      </c>
      <c r="AP1895" s="79" t="s">
        <v>179</v>
      </c>
      <c r="AQ1895" s="79">
        <v>0</v>
      </c>
      <c r="AR1895" s="79">
        <v>0</v>
      </c>
      <c r="AS1895" s="79"/>
      <c r="AT1895" s="79"/>
      <c r="AU1895" s="79"/>
      <c r="AV1895" s="79"/>
      <c r="AW1895" s="79"/>
      <c r="AX1895" s="79"/>
      <c r="AY1895" s="79"/>
      <c r="AZ1895" s="79"/>
      <c r="BA1895">
        <v>1</v>
      </c>
      <c r="BB1895">
        <v>0</v>
      </c>
      <c r="BC1895" s="79" t="str">
        <f>IF(Edges[[#This Row],[Sentiment]]=0,"NEUTRAL",IF(Edges[[#This Row],[Sentiment]]=1,"POSITIVE",IF(Edges[[#This Row],[Sentiment]]=-1,"NEGATIVE")))</f>
        <v>NEUTRAL</v>
      </c>
      <c r="BD1895" s="79" t="str">
        <f>IF(Edges[[#This Row],[Vertex 1]]=Edges[[#This Row],[Vertex 2]],"HIDE","SHOW")</f>
        <v>SHOW</v>
      </c>
      <c r="BE1895" s="78" t="str">
        <f>REPLACE(INDEX(GroupVertices[Group], MATCH(Edges[[#This Row],[Vertex 1]],GroupVertices[Vertex],0)),1,1,"")</f>
        <v>EUTRAL</v>
      </c>
      <c r="BF1895" s="78" t="str">
        <f>REPLACE(INDEX(GroupVertices[Group], MATCH(Edges[[#This Row],[Vertex 2]],GroupVertices[Vertex],0)),1,1,"")</f>
        <v>eneral</v>
      </c>
    </row>
    <row r="1896" spans="1:58" x14ac:dyDescent="0.25">
      <c r="A1896" s="64" t="s">
        <v>1393</v>
      </c>
      <c r="B1896" s="64" t="s">
        <v>1537</v>
      </c>
      <c r="C1896" s="65"/>
      <c r="D1896" s="66"/>
      <c r="E1896" s="67"/>
      <c r="F1896" s="68"/>
      <c r="G1896" s="65" t="str">
        <f>IF(Edges[[#This Row],[Vertex 1]]=Edges[[#This Row],[Vertex 2]],"HIDE","SHOW")</f>
        <v>SHOW</v>
      </c>
      <c r="H1896" s="69"/>
      <c r="I1896" s="70"/>
      <c r="J1896" s="70"/>
      <c r="K1896" s="34" t="s">
        <v>65</v>
      </c>
      <c r="L1896" s="77">
        <v>1896</v>
      </c>
      <c r="M1896" s="77"/>
      <c r="N1896" s="72"/>
      <c r="O1896" s="79" t="s">
        <v>1646</v>
      </c>
      <c r="P1896" s="81">
        <v>42855.339328703703</v>
      </c>
      <c r="Q1896" s="79" t="s">
        <v>2761</v>
      </c>
      <c r="R1896" s="82" t="s">
        <v>3803</v>
      </c>
      <c r="S1896" s="79" t="s">
        <v>4066</v>
      </c>
      <c r="T1896" s="79"/>
      <c r="U1896" s="79"/>
      <c r="V1896" s="82" t="s">
        <v>5661</v>
      </c>
      <c r="W1896" s="81">
        <v>42855.339328703703</v>
      </c>
      <c r="X1896" s="82" t="s">
        <v>7426</v>
      </c>
      <c r="Y1896" s="79"/>
      <c r="Z1896" s="79"/>
      <c r="AA1896" s="83" t="s">
        <v>9473</v>
      </c>
      <c r="AB1896" s="79"/>
      <c r="AC1896" s="79" t="b">
        <v>0</v>
      </c>
      <c r="AD1896" s="79">
        <v>0</v>
      </c>
      <c r="AE1896" s="83" t="s">
        <v>9915</v>
      </c>
      <c r="AF1896" s="79" t="b">
        <v>0</v>
      </c>
      <c r="AG1896" s="79" t="s">
        <v>9963</v>
      </c>
      <c r="AH1896" s="79"/>
      <c r="AI1896" s="83" t="s">
        <v>9915</v>
      </c>
      <c r="AJ1896" s="79" t="b">
        <v>0</v>
      </c>
      <c r="AK1896" s="79">
        <v>3</v>
      </c>
      <c r="AL1896" s="83" t="s">
        <v>9860</v>
      </c>
      <c r="AM1896" s="79" t="s">
        <v>9991</v>
      </c>
      <c r="AN1896" s="79" t="b">
        <v>0</v>
      </c>
      <c r="AO1896" s="83" t="s">
        <v>9860</v>
      </c>
      <c r="AP1896" s="79" t="s">
        <v>179</v>
      </c>
      <c r="AQ1896" s="79">
        <v>0</v>
      </c>
      <c r="AR1896" s="79">
        <v>0</v>
      </c>
      <c r="AS1896" s="79"/>
      <c r="AT1896" s="79"/>
      <c r="AU1896" s="79"/>
      <c r="AV1896" s="79"/>
      <c r="AW1896" s="79"/>
      <c r="AX1896" s="79"/>
      <c r="AY1896" s="79"/>
      <c r="AZ1896" s="79"/>
      <c r="BA1896">
        <v>1</v>
      </c>
      <c r="BB1896">
        <v>0</v>
      </c>
      <c r="BC1896" s="79" t="str">
        <f>IF(Edges[[#This Row],[Sentiment]]=0,"NEUTRAL",IF(Edges[[#This Row],[Sentiment]]=1,"POSITIVE",IF(Edges[[#This Row],[Sentiment]]=-1,"NEGATIVE")))</f>
        <v>NEUTRAL</v>
      </c>
      <c r="BD1896" s="79" t="str">
        <f>IF(Edges[[#This Row],[Vertex 1]]=Edges[[#This Row],[Vertex 2]],"HIDE","SHOW")</f>
        <v>SHOW</v>
      </c>
      <c r="BE1896" s="78" t="str">
        <f>REPLACE(INDEX(GroupVertices[Group], MATCH(Edges[[#This Row],[Vertex 1]],GroupVertices[Vertex],0)),1,1,"")</f>
        <v>EUTRAL</v>
      </c>
      <c r="BF1896" s="78" t="str">
        <f>REPLACE(INDEX(GroupVertices[Group], MATCH(Edges[[#This Row],[Vertex 2]],GroupVertices[Vertex],0)),1,1,"")</f>
        <v>EUTRAL</v>
      </c>
    </row>
    <row r="1897" spans="1:58" hidden="1" x14ac:dyDescent="0.25">
      <c r="A1897" s="64" t="s">
        <v>1394</v>
      </c>
      <c r="B1897" s="64" t="s">
        <v>1394</v>
      </c>
      <c r="C1897" s="65"/>
      <c r="D1897" s="66"/>
      <c r="E1897" s="67"/>
      <c r="F1897" s="68"/>
      <c r="G1897" s="65" t="str">
        <f>IF(Edges[[#This Row],[Vertex 1]]=Edges[[#This Row],[Vertex 2]],"HIDE","SHOW")</f>
        <v>HIDE</v>
      </c>
      <c r="H1897" s="69"/>
      <c r="I1897" s="70"/>
      <c r="J1897" s="70"/>
      <c r="K1897" s="34"/>
      <c r="L1897" s="77"/>
      <c r="M1897" s="77"/>
      <c r="N1897" s="72"/>
      <c r="O1897" s="79" t="s">
        <v>179</v>
      </c>
      <c r="P1897" s="81">
        <v>42852.502395833333</v>
      </c>
      <c r="Q1897" s="79" t="s">
        <v>2819</v>
      </c>
      <c r="R1897" s="82" t="s">
        <v>3839</v>
      </c>
      <c r="S1897" s="79" t="s">
        <v>4238</v>
      </c>
      <c r="T1897" s="79"/>
      <c r="U1897" s="82" t="s">
        <v>4696</v>
      </c>
      <c r="V1897" s="82" t="s">
        <v>4696</v>
      </c>
      <c r="W1897" s="81">
        <v>42852.502395833333</v>
      </c>
      <c r="X1897" s="82" t="s">
        <v>7427</v>
      </c>
      <c r="Y1897" s="79"/>
      <c r="Z1897" s="79"/>
      <c r="AA1897" s="83" t="s">
        <v>9474</v>
      </c>
      <c r="AB1897" s="79"/>
      <c r="AC1897" s="79" t="b">
        <v>0</v>
      </c>
      <c r="AD1897" s="79">
        <v>0</v>
      </c>
      <c r="AE1897" s="83" t="s">
        <v>9915</v>
      </c>
      <c r="AF1897" s="79" t="b">
        <v>0</v>
      </c>
      <c r="AG1897" s="79" t="s">
        <v>9963</v>
      </c>
      <c r="AH1897" s="79"/>
      <c r="AI1897" s="83" t="s">
        <v>9915</v>
      </c>
      <c r="AJ1897" s="79" t="b">
        <v>0</v>
      </c>
      <c r="AK1897" s="79">
        <v>0</v>
      </c>
      <c r="AL1897" s="83" t="s">
        <v>9915</v>
      </c>
      <c r="AM1897" s="79" t="s">
        <v>10086</v>
      </c>
      <c r="AN1897" s="79" t="b">
        <v>0</v>
      </c>
      <c r="AO1897" s="83" t="s">
        <v>9474</v>
      </c>
      <c r="AP1897" s="79" t="s">
        <v>179</v>
      </c>
      <c r="AQ1897" s="79">
        <v>0</v>
      </c>
      <c r="AR1897" s="79">
        <v>0</v>
      </c>
      <c r="AS1897" s="79"/>
      <c r="AT1897" s="79"/>
      <c r="AU1897" s="79"/>
      <c r="AV1897" s="79"/>
      <c r="AW1897" s="79"/>
      <c r="AX1897" s="79"/>
      <c r="AY1897" s="79"/>
      <c r="AZ1897" s="79"/>
      <c r="BA1897">
        <v>2</v>
      </c>
      <c r="BB1897">
        <v>0</v>
      </c>
      <c r="BC1897" s="79" t="str">
        <f>IF(Edges[[#This Row],[Sentiment]]=0,"NEUTRAL",IF(Edges[[#This Row],[Sentiment]]=1,"POSITIVE",IF(Edges[[#This Row],[Sentiment]]=-1,"NEGATIVE")))</f>
        <v>NEUTRAL</v>
      </c>
      <c r="BD1897" s="79" t="str">
        <f>IF(Edges[[#This Row],[Vertex 1]]=Edges[[#This Row],[Vertex 2]],"HIDE","SHOW")</f>
        <v>HIDE</v>
      </c>
      <c r="BE1897" s="124" t="e">
        <f>REPLACE(INDEX(GroupVertices[Group], MATCH(Edges[[#This Row],[Vertex 1]],GroupVertices[Vertex],0)),1,1,"")</f>
        <v>#N/A</v>
      </c>
      <c r="BF1897" s="124" t="e">
        <f>REPLACE(INDEX(GroupVertices[Group], MATCH(Edges[[#This Row],[Vertex 2]],GroupVertices[Vertex],0)),1,1,"")</f>
        <v>#N/A</v>
      </c>
    </row>
    <row r="1898" spans="1:58" hidden="1" x14ac:dyDescent="0.25">
      <c r="A1898" s="64" t="s">
        <v>1394</v>
      </c>
      <c r="B1898" s="64" t="s">
        <v>1394</v>
      </c>
      <c r="C1898" s="65"/>
      <c r="D1898" s="66"/>
      <c r="E1898" s="67"/>
      <c r="F1898" s="68"/>
      <c r="G1898" s="65" t="str">
        <f>IF(Edges[[#This Row],[Vertex 1]]=Edges[[#This Row],[Vertex 2]],"HIDE","SHOW")</f>
        <v>HIDE</v>
      </c>
      <c r="H1898" s="69"/>
      <c r="I1898" s="70"/>
      <c r="J1898" s="70"/>
      <c r="K1898" s="34"/>
      <c r="L1898" s="77"/>
      <c r="M1898" s="77"/>
      <c r="N1898" s="72"/>
      <c r="O1898" s="79" t="s">
        <v>179</v>
      </c>
      <c r="P1898" s="81">
        <v>42855.342314814814</v>
      </c>
      <c r="Q1898" s="79" t="s">
        <v>2820</v>
      </c>
      <c r="R1898" s="82" t="s">
        <v>3840</v>
      </c>
      <c r="S1898" s="79" t="s">
        <v>4238</v>
      </c>
      <c r="T1898" s="79"/>
      <c r="U1898" s="82" t="s">
        <v>4697</v>
      </c>
      <c r="V1898" s="82" t="s">
        <v>4697</v>
      </c>
      <c r="W1898" s="81">
        <v>42855.342314814814</v>
      </c>
      <c r="X1898" s="82" t="s">
        <v>7428</v>
      </c>
      <c r="Y1898" s="79"/>
      <c r="Z1898" s="79"/>
      <c r="AA1898" s="83" t="s">
        <v>9475</v>
      </c>
      <c r="AB1898" s="79"/>
      <c r="AC1898" s="79" t="b">
        <v>0</v>
      </c>
      <c r="AD1898" s="79">
        <v>0</v>
      </c>
      <c r="AE1898" s="83" t="s">
        <v>9915</v>
      </c>
      <c r="AF1898" s="79" t="b">
        <v>0</v>
      </c>
      <c r="AG1898" s="79" t="s">
        <v>9963</v>
      </c>
      <c r="AH1898" s="79"/>
      <c r="AI1898" s="83" t="s">
        <v>9915</v>
      </c>
      <c r="AJ1898" s="79" t="b">
        <v>0</v>
      </c>
      <c r="AK1898" s="79">
        <v>0</v>
      </c>
      <c r="AL1898" s="83" t="s">
        <v>9915</v>
      </c>
      <c r="AM1898" s="79" t="s">
        <v>10086</v>
      </c>
      <c r="AN1898" s="79" t="b">
        <v>0</v>
      </c>
      <c r="AO1898" s="83" t="s">
        <v>9475</v>
      </c>
      <c r="AP1898" s="79" t="s">
        <v>179</v>
      </c>
      <c r="AQ1898" s="79">
        <v>0</v>
      </c>
      <c r="AR1898" s="79">
        <v>0</v>
      </c>
      <c r="AS1898" s="79"/>
      <c r="AT1898" s="79"/>
      <c r="AU1898" s="79"/>
      <c r="AV1898" s="79"/>
      <c r="AW1898" s="79"/>
      <c r="AX1898" s="79"/>
      <c r="AY1898" s="79"/>
      <c r="AZ1898" s="79"/>
      <c r="BA1898">
        <v>2</v>
      </c>
      <c r="BB1898">
        <v>0</v>
      </c>
      <c r="BC1898" s="79" t="str">
        <f>IF(Edges[[#This Row],[Sentiment]]=0,"NEUTRAL",IF(Edges[[#This Row],[Sentiment]]=1,"POSITIVE",IF(Edges[[#This Row],[Sentiment]]=-1,"NEGATIVE")))</f>
        <v>NEUTRAL</v>
      </c>
      <c r="BD1898" s="79" t="str">
        <f>IF(Edges[[#This Row],[Vertex 1]]=Edges[[#This Row],[Vertex 2]],"HIDE","SHOW")</f>
        <v>HIDE</v>
      </c>
      <c r="BE1898" s="124" t="e">
        <f>REPLACE(INDEX(GroupVertices[Group], MATCH(Edges[[#This Row],[Vertex 1]],GroupVertices[Vertex],0)),1,1,"")</f>
        <v>#N/A</v>
      </c>
      <c r="BF1898" s="124" t="e">
        <f>REPLACE(INDEX(GroupVertices[Group], MATCH(Edges[[#This Row],[Vertex 2]],GroupVertices[Vertex],0)),1,1,"")</f>
        <v>#N/A</v>
      </c>
    </row>
    <row r="1899" spans="1:58" hidden="1" x14ac:dyDescent="0.25">
      <c r="A1899" s="64" t="s">
        <v>1395</v>
      </c>
      <c r="B1899" s="64" t="s">
        <v>1395</v>
      </c>
      <c r="C1899" s="65"/>
      <c r="D1899" s="66"/>
      <c r="E1899" s="67"/>
      <c r="F1899" s="68"/>
      <c r="G1899" s="65" t="str">
        <f>IF(Edges[[#This Row],[Vertex 1]]=Edges[[#This Row],[Vertex 2]],"HIDE","SHOW")</f>
        <v>HIDE</v>
      </c>
      <c r="H1899" s="69"/>
      <c r="I1899" s="70"/>
      <c r="J1899" s="70"/>
      <c r="K1899" s="34"/>
      <c r="L1899" s="77"/>
      <c r="M1899" s="77"/>
      <c r="N1899" s="72"/>
      <c r="O1899" s="79" t="s">
        <v>179</v>
      </c>
      <c r="P1899" s="81">
        <v>42851.850902777776</v>
      </c>
      <c r="Q1899" s="79" t="s">
        <v>2821</v>
      </c>
      <c r="R1899" s="82" t="s">
        <v>3841</v>
      </c>
      <c r="S1899" s="79" t="s">
        <v>4239</v>
      </c>
      <c r="T1899" s="79"/>
      <c r="U1899" s="79"/>
      <c r="V1899" s="82" t="s">
        <v>5662</v>
      </c>
      <c r="W1899" s="81">
        <v>42851.850902777776</v>
      </c>
      <c r="X1899" s="82" t="s">
        <v>7429</v>
      </c>
      <c r="Y1899" s="79"/>
      <c r="Z1899" s="79"/>
      <c r="AA1899" s="83" t="s">
        <v>9476</v>
      </c>
      <c r="AB1899" s="79"/>
      <c r="AC1899" s="79" t="b">
        <v>0</v>
      </c>
      <c r="AD1899" s="79">
        <v>0</v>
      </c>
      <c r="AE1899" s="83" t="s">
        <v>9915</v>
      </c>
      <c r="AF1899" s="79" t="b">
        <v>0</v>
      </c>
      <c r="AG1899" s="79" t="s">
        <v>9963</v>
      </c>
      <c r="AH1899" s="79"/>
      <c r="AI1899" s="83" t="s">
        <v>9915</v>
      </c>
      <c r="AJ1899" s="79" t="b">
        <v>0</v>
      </c>
      <c r="AK1899" s="79">
        <v>0</v>
      </c>
      <c r="AL1899" s="83" t="s">
        <v>9915</v>
      </c>
      <c r="AM1899" s="79" t="s">
        <v>10087</v>
      </c>
      <c r="AN1899" s="79" t="b">
        <v>0</v>
      </c>
      <c r="AO1899" s="83" t="s">
        <v>9476</v>
      </c>
      <c r="AP1899" s="79" t="s">
        <v>179</v>
      </c>
      <c r="AQ1899" s="79">
        <v>0</v>
      </c>
      <c r="AR1899" s="79">
        <v>0</v>
      </c>
      <c r="AS1899" s="79"/>
      <c r="AT1899" s="79"/>
      <c r="AU1899" s="79"/>
      <c r="AV1899" s="79"/>
      <c r="AW1899" s="79"/>
      <c r="AX1899" s="79"/>
      <c r="AY1899" s="79"/>
      <c r="AZ1899" s="79"/>
      <c r="BA1899">
        <v>15</v>
      </c>
      <c r="BB1899">
        <v>0</v>
      </c>
      <c r="BC1899" s="79" t="str">
        <f>IF(Edges[[#This Row],[Sentiment]]=0,"NEUTRAL",IF(Edges[[#This Row],[Sentiment]]=1,"POSITIVE",IF(Edges[[#This Row],[Sentiment]]=-1,"NEGATIVE")))</f>
        <v>NEUTRAL</v>
      </c>
      <c r="BD1899" s="79" t="str">
        <f>IF(Edges[[#This Row],[Vertex 1]]=Edges[[#This Row],[Vertex 2]],"HIDE","SHOW")</f>
        <v>HIDE</v>
      </c>
      <c r="BE1899" s="124" t="e">
        <f>REPLACE(INDEX(GroupVertices[Group], MATCH(Edges[[#This Row],[Vertex 1]],GroupVertices[Vertex],0)),1,1,"")</f>
        <v>#N/A</v>
      </c>
      <c r="BF1899" s="124" t="e">
        <f>REPLACE(INDEX(GroupVertices[Group], MATCH(Edges[[#This Row],[Vertex 2]],GroupVertices[Vertex],0)),1,1,"")</f>
        <v>#N/A</v>
      </c>
    </row>
    <row r="1900" spans="1:58" hidden="1" x14ac:dyDescent="0.25">
      <c r="A1900" s="64" t="s">
        <v>1395</v>
      </c>
      <c r="B1900" s="64" t="s">
        <v>1395</v>
      </c>
      <c r="C1900" s="65"/>
      <c r="D1900" s="66"/>
      <c r="E1900" s="67"/>
      <c r="F1900" s="68"/>
      <c r="G1900" s="65" t="str">
        <f>IF(Edges[[#This Row],[Vertex 1]]=Edges[[#This Row],[Vertex 2]],"HIDE","SHOW")</f>
        <v>HIDE</v>
      </c>
      <c r="H1900" s="69"/>
      <c r="I1900" s="70"/>
      <c r="J1900" s="70"/>
      <c r="K1900" s="34"/>
      <c r="L1900" s="77"/>
      <c r="M1900" s="77"/>
      <c r="N1900" s="72"/>
      <c r="O1900" s="79" t="s">
        <v>179</v>
      </c>
      <c r="P1900" s="81">
        <v>42852.100682870368</v>
      </c>
      <c r="Q1900" s="79" t="s">
        <v>2822</v>
      </c>
      <c r="R1900" s="82" t="s">
        <v>3842</v>
      </c>
      <c r="S1900" s="79" t="s">
        <v>4239</v>
      </c>
      <c r="T1900" s="79"/>
      <c r="U1900" s="79"/>
      <c r="V1900" s="82" t="s">
        <v>5662</v>
      </c>
      <c r="W1900" s="81">
        <v>42852.100682870368</v>
      </c>
      <c r="X1900" s="82" t="s">
        <v>7430</v>
      </c>
      <c r="Y1900" s="79"/>
      <c r="Z1900" s="79"/>
      <c r="AA1900" s="83" t="s">
        <v>9477</v>
      </c>
      <c r="AB1900" s="79"/>
      <c r="AC1900" s="79" t="b">
        <v>0</v>
      </c>
      <c r="AD1900" s="79">
        <v>0</v>
      </c>
      <c r="AE1900" s="83" t="s">
        <v>9915</v>
      </c>
      <c r="AF1900" s="79" t="b">
        <v>0</v>
      </c>
      <c r="AG1900" s="79" t="s">
        <v>9963</v>
      </c>
      <c r="AH1900" s="79"/>
      <c r="AI1900" s="83" t="s">
        <v>9915</v>
      </c>
      <c r="AJ1900" s="79" t="b">
        <v>0</v>
      </c>
      <c r="AK1900" s="79">
        <v>0</v>
      </c>
      <c r="AL1900" s="83" t="s">
        <v>9915</v>
      </c>
      <c r="AM1900" s="79" t="s">
        <v>10087</v>
      </c>
      <c r="AN1900" s="79" t="b">
        <v>0</v>
      </c>
      <c r="AO1900" s="83" t="s">
        <v>9477</v>
      </c>
      <c r="AP1900" s="79" t="s">
        <v>179</v>
      </c>
      <c r="AQ1900" s="79">
        <v>0</v>
      </c>
      <c r="AR1900" s="79">
        <v>0</v>
      </c>
      <c r="AS1900" s="79"/>
      <c r="AT1900" s="79"/>
      <c r="AU1900" s="79"/>
      <c r="AV1900" s="79"/>
      <c r="AW1900" s="79"/>
      <c r="AX1900" s="79"/>
      <c r="AY1900" s="79"/>
      <c r="AZ1900" s="79"/>
      <c r="BA1900">
        <v>15</v>
      </c>
      <c r="BB1900">
        <v>0</v>
      </c>
      <c r="BC1900" s="79" t="str">
        <f>IF(Edges[[#This Row],[Sentiment]]=0,"NEUTRAL",IF(Edges[[#This Row],[Sentiment]]=1,"POSITIVE",IF(Edges[[#This Row],[Sentiment]]=-1,"NEGATIVE")))</f>
        <v>NEUTRAL</v>
      </c>
      <c r="BD1900" s="79" t="str">
        <f>IF(Edges[[#This Row],[Vertex 1]]=Edges[[#This Row],[Vertex 2]],"HIDE","SHOW")</f>
        <v>HIDE</v>
      </c>
      <c r="BE1900" s="124" t="e">
        <f>REPLACE(INDEX(GroupVertices[Group], MATCH(Edges[[#This Row],[Vertex 1]],GroupVertices[Vertex],0)),1,1,"")</f>
        <v>#N/A</v>
      </c>
      <c r="BF1900" s="124" t="e">
        <f>REPLACE(INDEX(GroupVertices[Group], MATCH(Edges[[#This Row],[Vertex 2]],GroupVertices[Vertex],0)),1,1,"")</f>
        <v>#N/A</v>
      </c>
    </row>
    <row r="1901" spans="1:58" hidden="1" x14ac:dyDescent="0.25">
      <c r="A1901" s="64" t="s">
        <v>1395</v>
      </c>
      <c r="B1901" s="64" t="s">
        <v>1395</v>
      </c>
      <c r="C1901" s="65"/>
      <c r="D1901" s="66"/>
      <c r="E1901" s="67"/>
      <c r="F1901" s="68"/>
      <c r="G1901" s="65" t="str">
        <f>IF(Edges[[#This Row],[Vertex 1]]=Edges[[#This Row],[Vertex 2]],"HIDE","SHOW")</f>
        <v>HIDE</v>
      </c>
      <c r="H1901" s="69"/>
      <c r="I1901" s="70"/>
      <c r="J1901" s="70"/>
      <c r="K1901" s="34"/>
      <c r="L1901" s="77"/>
      <c r="M1901" s="77"/>
      <c r="N1901" s="72"/>
      <c r="O1901" s="79" t="s">
        <v>179</v>
      </c>
      <c r="P1901" s="81">
        <v>42852.100972222222</v>
      </c>
      <c r="Q1901" s="79" t="s">
        <v>2823</v>
      </c>
      <c r="R1901" s="82" t="s">
        <v>3843</v>
      </c>
      <c r="S1901" s="79" t="s">
        <v>4239</v>
      </c>
      <c r="T1901" s="79"/>
      <c r="U1901" s="79"/>
      <c r="V1901" s="82" t="s">
        <v>5662</v>
      </c>
      <c r="W1901" s="81">
        <v>42852.100972222222</v>
      </c>
      <c r="X1901" s="82" t="s">
        <v>7431</v>
      </c>
      <c r="Y1901" s="79"/>
      <c r="Z1901" s="79"/>
      <c r="AA1901" s="83" t="s">
        <v>9478</v>
      </c>
      <c r="AB1901" s="79"/>
      <c r="AC1901" s="79" t="b">
        <v>0</v>
      </c>
      <c r="AD1901" s="79">
        <v>0</v>
      </c>
      <c r="AE1901" s="83" t="s">
        <v>9915</v>
      </c>
      <c r="AF1901" s="79" t="b">
        <v>0</v>
      </c>
      <c r="AG1901" s="79" t="s">
        <v>9963</v>
      </c>
      <c r="AH1901" s="79"/>
      <c r="AI1901" s="83" t="s">
        <v>9915</v>
      </c>
      <c r="AJ1901" s="79" t="b">
        <v>0</v>
      </c>
      <c r="AK1901" s="79">
        <v>0</v>
      </c>
      <c r="AL1901" s="83" t="s">
        <v>9915</v>
      </c>
      <c r="AM1901" s="79" t="s">
        <v>10087</v>
      </c>
      <c r="AN1901" s="79" t="b">
        <v>0</v>
      </c>
      <c r="AO1901" s="83" t="s">
        <v>9478</v>
      </c>
      <c r="AP1901" s="79" t="s">
        <v>179</v>
      </c>
      <c r="AQ1901" s="79">
        <v>0</v>
      </c>
      <c r="AR1901" s="79">
        <v>0</v>
      </c>
      <c r="AS1901" s="79"/>
      <c r="AT1901" s="79"/>
      <c r="AU1901" s="79"/>
      <c r="AV1901" s="79"/>
      <c r="AW1901" s="79"/>
      <c r="AX1901" s="79"/>
      <c r="AY1901" s="79"/>
      <c r="AZ1901" s="79"/>
      <c r="BA1901">
        <v>15</v>
      </c>
      <c r="BB1901">
        <v>0</v>
      </c>
      <c r="BC1901" s="79" t="str">
        <f>IF(Edges[[#This Row],[Sentiment]]=0,"NEUTRAL",IF(Edges[[#This Row],[Sentiment]]=1,"POSITIVE",IF(Edges[[#This Row],[Sentiment]]=-1,"NEGATIVE")))</f>
        <v>NEUTRAL</v>
      </c>
      <c r="BD1901" s="79" t="str">
        <f>IF(Edges[[#This Row],[Vertex 1]]=Edges[[#This Row],[Vertex 2]],"HIDE","SHOW")</f>
        <v>HIDE</v>
      </c>
      <c r="BE1901" s="124" t="e">
        <f>REPLACE(INDEX(GroupVertices[Group], MATCH(Edges[[#This Row],[Vertex 1]],GroupVertices[Vertex],0)),1,1,"")</f>
        <v>#N/A</v>
      </c>
      <c r="BF1901" s="124" t="e">
        <f>REPLACE(INDEX(GroupVertices[Group], MATCH(Edges[[#This Row],[Vertex 2]],GroupVertices[Vertex],0)),1,1,"")</f>
        <v>#N/A</v>
      </c>
    </row>
    <row r="1902" spans="1:58" hidden="1" x14ac:dyDescent="0.25">
      <c r="A1902" s="64" t="s">
        <v>1395</v>
      </c>
      <c r="B1902" s="64" t="s">
        <v>1395</v>
      </c>
      <c r="C1902" s="65"/>
      <c r="D1902" s="66"/>
      <c r="E1902" s="67"/>
      <c r="F1902" s="68"/>
      <c r="G1902" s="65" t="str">
        <f>IF(Edges[[#This Row],[Vertex 1]]=Edges[[#This Row],[Vertex 2]],"HIDE","SHOW")</f>
        <v>HIDE</v>
      </c>
      <c r="H1902" s="69"/>
      <c r="I1902" s="70"/>
      <c r="J1902" s="70"/>
      <c r="K1902" s="34"/>
      <c r="L1902" s="77"/>
      <c r="M1902" s="77"/>
      <c r="N1902" s="72"/>
      <c r="O1902" s="79" t="s">
        <v>179</v>
      </c>
      <c r="P1902" s="81">
        <v>42853.351099537038</v>
      </c>
      <c r="Q1902" s="79" t="s">
        <v>2824</v>
      </c>
      <c r="R1902" s="82" t="s">
        <v>3844</v>
      </c>
      <c r="S1902" s="79" t="s">
        <v>4239</v>
      </c>
      <c r="T1902" s="79"/>
      <c r="U1902" s="79"/>
      <c r="V1902" s="82" t="s">
        <v>5662</v>
      </c>
      <c r="W1902" s="81">
        <v>42853.351099537038</v>
      </c>
      <c r="X1902" s="82" t="s">
        <v>7432</v>
      </c>
      <c r="Y1902" s="79"/>
      <c r="Z1902" s="79"/>
      <c r="AA1902" s="83" t="s">
        <v>9479</v>
      </c>
      <c r="AB1902" s="79"/>
      <c r="AC1902" s="79" t="b">
        <v>0</v>
      </c>
      <c r="AD1902" s="79">
        <v>0</v>
      </c>
      <c r="AE1902" s="83" t="s">
        <v>9915</v>
      </c>
      <c r="AF1902" s="79" t="b">
        <v>0</v>
      </c>
      <c r="AG1902" s="79" t="s">
        <v>9963</v>
      </c>
      <c r="AH1902" s="79"/>
      <c r="AI1902" s="83" t="s">
        <v>9915</v>
      </c>
      <c r="AJ1902" s="79" t="b">
        <v>0</v>
      </c>
      <c r="AK1902" s="79">
        <v>0</v>
      </c>
      <c r="AL1902" s="83" t="s">
        <v>9915</v>
      </c>
      <c r="AM1902" s="79" t="s">
        <v>10087</v>
      </c>
      <c r="AN1902" s="79" t="b">
        <v>0</v>
      </c>
      <c r="AO1902" s="83" t="s">
        <v>9479</v>
      </c>
      <c r="AP1902" s="79" t="s">
        <v>179</v>
      </c>
      <c r="AQ1902" s="79">
        <v>0</v>
      </c>
      <c r="AR1902" s="79">
        <v>0</v>
      </c>
      <c r="AS1902" s="79"/>
      <c r="AT1902" s="79"/>
      <c r="AU1902" s="79"/>
      <c r="AV1902" s="79"/>
      <c r="AW1902" s="79"/>
      <c r="AX1902" s="79"/>
      <c r="AY1902" s="79"/>
      <c r="AZ1902" s="79"/>
      <c r="BA1902">
        <v>15</v>
      </c>
      <c r="BB1902">
        <v>0</v>
      </c>
      <c r="BC1902" s="79" t="str">
        <f>IF(Edges[[#This Row],[Sentiment]]=0,"NEUTRAL",IF(Edges[[#This Row],[Sentiment]]=1,"POSITIVE",IF(Edges[[#This Row],[Sentiment]]=-1,"NEGATIVE")))</f>
        <v>NEUTRAL</v>
      </c>
      <c r="BD1902" s="79" t="str">
        <f>IF(Edges[[#This Row],[Vertex 1]]=Edges[[#This Row],[Vertex 2]],"HIDE","SHOW")</f>
        <v>HIDE</v>
      </c>
      <c r="BE1902" s="124" t="e">
        <f>REPLACE(INDEX(GroupVertices[Group], MATCH(Edges[[#This Row],[Vertex 1]],GroupVertices[Vertex],0)),1,1,"")</f>
        <v>#N/A</v>
      </c>
      <c r="BF1902" s="124" t="e">
        <f>REPLACE(INDEX(GroupVertices[Group], MATCH(Edges[[#This Row],[Vertex 2]],GroupVertices[Vertex],0)),1,1,"")</f>
        <v>#N/A</v>
      </c>
    </row>
    <row r="1903" spans="1:58" hidden="1" x14ac:dyDescent="0.25">
      <c r="A1903" s="64" t="s">
        <v>1395</v>
      </c>
      <c r="B1903" s="64" t="s">
        <v>1395</v>
      </c>
      <c r="C1903" s="65"/>
      <c r="D1903" s="66"/>
      <c r="E1903" s="67"/>
      <c r="F1903" s="68"/>
      <c r="G1903" s="65" t="str">
        <f>IF(Edges[[#This Row],[Vertex 1]]=Edges[[#This Row],[Vertex 2]],"HIDE","SHOW")</f>
        <v>HIDE</v>
      </c>
      <c r="H1903" s="69"/>
      <c r="I1903" s="70"/>
      <c r="J1903" s="70"/>
      <c r="K1903" s="34"/>
      <c r="L1903" s="77"/>
      <c r="M1903" s="77"/>
      <c r="N1903" s="72"/>
      <c r="O1903" s="79" t="s">
        <v>179</v>
      </c>
      <c r="P1903" s="81">
        <v>42853.351215277777</v>
      </c>
      <c r="Q1903" s="79" t="s">
        <v>2825</v>
      </c>
      <c r="R1903" s="82" t="s">
        <v>3845</v>
      </c>
      <c r="S1903" s="79" t="s">
        <v>4239</v>
      </c>
      <c r="T1903" s="79"/>
      <c r="U1903" s="79"/>
      <c r="V1903" s="82" t="s">
        <v>5662</v>
      </c>
      <c r="W1903" s="81">
        <v>42853.351215277777</v>
      </c>
      <c r="X1903" s="82" t="s">
        <v>7433</v>
      </c>
      <c r="Y1903" s="79"/>
      <c r="Z1903" s="79"/>
      <c r="AA1903" s="83" t="s">
        <v>9480</v>
      </c>
      <c r="AB1903" s="79"/>
      <c r="AC1903" s="79" t="b">
        <v>0</v>
      </c>
      <c r="AD1903" s="79">
        <v>0</v>
      </c>
      <c r="AE1903" s="83" t="s">
        <v>9915</v>
      </c>
      <c r="AF1903" s="79" t="b">
        <v>0</v>
      </c>
      <c r="AG1903" s="79" t="s">
        <v>9963</v>
      </c>
      <c r="AH1903" s="79"/>
      <c r="AI1903" s="83" t="s">
        <v>9915</v>
      </c>
      <c r="AJ1903" s="79" t="b">
        <v>0</v>
      </c>
      <c r="AK1903" s="79">
        <v>0</v>
      </c>
      <c r="AL1903" s="83" t="s">
        <v>9915</v>
      </c>
      <c r="AM1903" s="79" t="s">
        <v>10087</v>
      </c>
      <c r="AN1903" s="79" t="b">
        <v>0</v>
      </c>
      <c r="AO1903" s="83" t="s">
        <v>9480</v>
      </c>
      <c r="AP1903" s="79" t="s">
        <v>179</v>
      </c>
      <c r="AQ1903" s="79">
        <v>0</v>
      </c>
      <c r="AR1903" s="79">
        <v>0</v>
      </c>
      <c r="AS1903" s="79"/>
      <c r="AT1903" s="79"/>
      <c r="AU1903" s="79"/>
      <c r="AV1903" s="79"/>
      <c r="AW1903" s="79"/>
      <c r="AX1903" s="79"/>
      <c r="AY1903" s="79"/>
      <c r="AZ1903" s="79"/>
      <c r="BA1903">
        <v>15</v>
      </c>
      <c r="BB1903">
        <v>0</v>
      </c>
      <c r="BC1903" s="79" t="str">
        <f>IF(Edges[[#This Row],[Sentiment]]=0,"NEUTRAL",IF(Edges[[#This Row],[Sentiment]]=1,"POSITIVE",IF(Edges[[#This Row],[Sentiment]]=-1,"NEGATIVE")))</f>
        <v>NEUTRAL</v>
      </c>
      <c r="BD1903" s="79" t="str">
        <f>IF(Edges[[#This Row],[Vertex 1]]=Edges[[#This Row],[Vertex 2]],"HIDE","SHOW")</f>
        <v>HIDE</v>
      </c>
      <c r="BE1903" s="124" t="e">
        <f>REPLACE(INDEX(GroupVertices[Group], MATCH(Edges[[#This Row],[Vertex 1]],GroupVertices[Vertex],0)),1,1,"")</f>
        <v>#N/A</v>
      </c>
      <c r="BF1903" s="124" t="e">
        <f>REPLACE(INDEX(GroupVertices[Group], MATCH(Edges[[#This Row],[Vertex 2]],GroupVertices[Vertex],0)),1,1,"")</f>
        <v>#N/A</v>
      </c>
    </row>
    <row r="1904" spans="1:58" hidden="1" x14ac:dyDescent="0.25">
      <c r="A1904" s="64" t="s">
        <v>1395</v>
      </c>
      <c r="B1904" s="64" t="s">
        <v>1395</v>
      </c>
      <c r="C1904" s="65"/>
      <c r="D1904" s="66"/>
      <c r="E1904" s="67"/>
      <c r="F1904" s="68"/>
      <c r="G1904" s="65" t="str">
        <f>IF(Edges[[#This Row],[Vertex 1]]=Edges[[#This Row],[Vertex 2]],"HIDE","SHOW")</f>
        <v>HIDE</v>
      </c>
      <c r="H1904" s="69"/>
      <c r="I1904" s="70"/>
      <c r="J1904" s="70"/>
      <c r="K1904" s="34"/>
      <c r="L1904" s="77"/>
      <c r="M1904" s="77"/>
      <c r="N1904" s="72"/>
      <c r="O1904" s="79" t="s">
        <v>179</v>
      </c>
      <c r="P1904" s="81">
        <v>42853.601481481484</v>
      </c>
      <c r="Q1904" s="79" t="s">
        <v>2826</v>
      </c>
      <c r="R1904" s="82" t="s">
        <v>3846</v>
      </c>
      <c r="S1904" s="79" t="s">
        <v>4239</v>
      </c>
      <c r="T1904" s="79"/>
      <c r="U1904" s="79"/>
      <c r="V1904" s="82" t="s">
        <v>5662</v>
      </c>
      <c r="W1904" s="81">
        <v>42853.601481481484</v>
      </c>
      <c r="X1904" s="82" t="s">
        <v>7434</v>
      </c>
      <c r="Y1904" s="79"/>
      <c r="Z1904" s="79"/>
      <c r="AA1904" s="83" t="s">
        <v>9481</v>
      </c>
      <c r="AB1904" s="79"/>
      <c r="AC1904" s="79" t="b">
        <v>0</v>
      </c>
      <c r="AD1904" s="79">
        <v>0</v>
      </c>
      <c r="AE1904" s="83" t="s">
        <v>9915</v>
      </c>
      <c r="AF1904" s="79" t="b">
        <v>0</v>
      </c>
      <c r="AG1904" s="79" t="s">
        <v>9963</v>
      </c>
      <c r="AH1904" s="79"/>
      <c r="AI1904" s="83" t="s">
        <v>9915</v>
      </c>
      <c r="AJ1904" s="79" t="b">
        <v>0</v>
      </c>
      <c r="AK1904" s="79">
        <v>0</v>
      </c>
      <c r="AL1904" s="83" t="s">
        <v>9915</v>
      </c>
      <c r="AM1904" s="79" t="s">
        <v>10087</v>
      </c>
      <c r="AN1904" s="79" t="b">
        <v>0</v>
      </c>
      <c r="AO1904" s="83" t="s">
        <v>9481</v>
      </c>
      <c r="AP1904" s="79" t="s">
        <v>179</v>
      </c>
      <c r="AQ1904" s="79">
        <v>0</v>
      </c>
      <c r="AR1904" s="79">
        <v>0</v>
      </c>
      <c r="AS1904" s="79"/>
      <c r="AT1904" s="79"/>
      <c r="AU1904" s="79"/>
      <c r="AV1904" s="79"/>
      <c r="AW1904" s="79"/>
      <c r="AX1904" s="79"/>
      <c r="AY1904" s="79"/>
      <c r="AZ1904" s="79"/>
      <c r="BA1904">
        <v>15</v>
      </c>
      <c r="BB1904">
        <v>0</v>
      </c>
      <c r="BC1904" s="79" t="str">
        <f>IF(Edges[[#This Row],[Sentiment]]=0,"NEUTRAL",IF(Edges[[#This Row],[Sentiment]]=1,"POSITIVE",IF(Edges[[#This Row],[Sentiment]]=-1,"NEGATIVE")))</f>
        <v>NEUTRAL</v>
      </c>
      <c r="BD1904" s="79" t="str">
        <f>IF(Edges[[#This Row],[Vertex 1]]=Edges[[#This Row],[Vertex 2]],"HIDE","SHOW")</f>
        <v>HIDE</v>
      </c>
      <c r="BE1904" s="124" t="e">
        <f>REPLACE(INDEX(GroupVertices[Group], MATCH(Edges[[#This Row],[Vertex 1]],GroupVertices[Vertex],0)),1,1,"")</f>
        <v>#N/A</v>
      </c>
      <c r="BF1904" s="124" t="e">
        <f>REPLACE(INDEX(GroupVertices[Group], MATCH(Edges[[#This Row],[Vertex 2]],GroupVertices[Vertex],0)),1,1,"")</f>
        <v>#N/A</v>
      </c>
    </row>
    <row r="1905" spans="1:58" hidden="1" x14ac:dyDescent="0.25">
      <c r="A1905" s="64" t="s">
        <v>1395</v>
      </c>
      <c r="B1905" s="64" t="s">
        <v>1395</v>
      </c>
      <c r="C1905" s="65"/>
      <c r="D1905" s="66"/>
      <c r="E1905" s="67"/>
      <c r="F1905" s="68"/>
      <c r="G1905" s="65" t="str">
        <f>IF(Edges[[#This Row],[Vertex 1]]=Edges[[#This Row],[Vertex 2]],"HIDE","SHOW")</f>
        <v>HIDE</v>
      </c>
      <c r="H1905" s="69"/>
      <c r="I1905" s="70"/>
      <c r="J1905" s="70"/>
      <c r="K1905" s="34"/>
      <c r="L1905" s="77"/>
      <c r="M1905" s="77"/>
      <c r="N1905" s="72"/>
      <c r="O1905" s="79" t="s">
        <v>179</v>
      </c>
      <c r="P1905" s="81">
        <v>42853.851875</v>
      </c>
      <c r="Q1905" s="79" t="s">
        <v>2827</v>
      </c>
      <c r="R1905" s="82" t="s">
        <v>3847</v>
      </c>
      <c r="S1905" s="79" t="s">
        <v>4239</v>
      </c>
      <c r="T1905" s="79"/>
      <c r="U1905" s="79"/>
      <c r="V1905" s="82" t="s">
        <v>5662</v>
      </c>
      <c r="W1905" s="81">
        <v>42853.851875</v>
      </c>
      <c r="X1905" s="82" t="s">
        <v>7435</v>
      </c>
      <c r="Y1905" s="79"/>
      <c r="Z1905" s="79"/>
      <c r="AA1905" s="83" t="s">
        <v>9482</v>
      </c>
      <c r="AB1905" s="79"/>
      <c r="AC1905" s="79" t="b">
        <v>0</v>
      </c>
      <c r="AD1905" s="79">
        <v>0</v>
      </c>
      <c r="AE1905" s="83" t="s">
        <v>9915</v>
      </c>
      <c r="AF1905" s="79" t="b">
        <v>0</v>
      </c>
      <c r="AG1905" s="79" t="s">
        <v>9963</v>
      </c>
      <c r="AH1905" s="79"/>
      <c r="AI1905" s="83" t="s">
        <v>9915</v>
      </c>
      <c r="AJ1905" s="79" t="b">
        <v>0</v>
      </c>
      <c r="AK1905" s="79">
        <v>0</v>
      </c>
      <c r="AL1905" s="83" t="s">
        <v>9915</v>
      </c>
      <c r="AM1905" s="79" t="s">
        <v>10087</v>
      </c>
      <c r="AN1905" s="79" t="b">
        <v>0</v>
      </c>
      <c r="AO1905" s="83" t="s">
        <v>9482</v>
      </c>
      <c r="AP1905" s="79" t="s">
        <v>179</v>
      </c>
      <c r="AQ1905" s="79">
        <v>0</v>
      </c>
      <c r="AR1905" s="79">
        <v>0</v>
      </c>
      <c r="AS1905" s="79"/>
      <c r="AT1905" s="79"/>
      <c r="AU1905" s="79"/>
      <c r="AV1905" s="79"/>
      <c r="AW1905" s="79"/>
      <c r="AX1905" s="79"/>
      <c r="AY1905" s="79"/>
      <c r="AZ1905" s="79"/>
      <c r="BA1905">
        <v>15</v>
      </c>
      <c r="BB1905">
        <v>0</v>
      </c>
      <c r="BC1905" s="79" t="str">
        <f>IF(Edges[[#This Row],[Sentiment]]=0,"NEUTRAL",IF(Edges[[#This Row],[Sentiment]]=1,"POSITIVE",IF(Edges[[#This Row],[Sentiment]]=-1,"NEGATIVE")))</f>
        <v>NEUTRAL</v>
      </c>
      <c r="BD1905" s="79" t="str">
        <f>IF(Edges[[#This Row],[Vertex 1]]=Edges[[#This Row],[Vertex 2]],"HIDE","SHOW")</f>
        <v>HIDE</v>
      </c>
      <c r="BE1905" s="124" t="e">
        <f>REPLACE(INDEX(GroupVertices[Group], MATCH(Edges[[#This Row],[Vertex 1]],GroupVertices[Vertex],0)),1,1,"")</f>
        <v>#N/A</v>
      </c>
      <c r="BF1905" s="124" t="e">
        <f>REPLACE(INDEX(GroupVertices[Group], MATCH(Edges[[#This Row],[Vertex 2]],GroupVertices[Vertex],0)),1,1,"")</f>
        <v>#N/A</v>
      </c>
    </row>
    <row r="1906" spans="1:58" hidden="1" x14ac:dyDescent="0.25">
      <c r="A1906" s="64" t="s">
        <v>1395</v>
      </c>
      <c r="B1906" s="64" t="s">
        <v>1395</v>
      </c>
      <c r="C1906" s="65"/>
      <c r="D1906" s="66"/>
      <c r="E1906" s="67"/>
      <c r="F1906" s="68"/>
      <c r="G1906" s="65" t="str">
        <f>IF(Edges[[#This Row],[Vertex 1]]=Edges[[#This Row],[Vertex 2]],"HIDE","SHOW")</f>
        <v>HIDE</v>
      </c>
      <c r="H1906" s="69"/>
      <c r="I1906" s="70"/>
      <c r="J1906" s="70"/>
      <c r="K1906" s="34"/>
      <c r="L1906" s="77"/>
      <c r="M1906" s="77"/>
      <c r="N1906" s="72"/>
      <c r="O1906" s="79" t="s">
        <v>179</v>
      </c>
      <c r="P1906" s="81">
        <v>42854.101712962962</v>
      </c>
      <c r="Q1906" s="79" t="s">
        <v>2828</v>
      </c>
      <c r="R1906" s="82" t="s">
        <v>3848</v>
      </c>
      <c r="S1906" s="79" t="s">
        <v>4239</v>
      </c>
      <c r="T1906" s="79"/>
      <c r="U1906" s="79"/>
      <c r="V1906" s="82" t="s">
        <v>5662</v>
      </c>
      <c r="W1906" s="81">
        <v>42854.101712962962</v>
      </c>
      <c r="X1906" s="82" t="s">
        <v>7436</v>
      </c>
      <c r="Y1906" s="79"/>
      <c r="Z1906" s="79"/>
      <c r="AA1906" s="83" t="s">
        <v>9483</v>
      </c>
      <c r="AB1906" s="79"/>
      <c r="AC1906" s="79" t="b">
        <v>0</v>
      </c>
      <c r="AD1906" s="79">
        <v>0</v>
      </c>
      <c r="AE1906" s="83" t="s">
        <v>9915</v>
      </c>
      <c r="AF1906" s="79" t="b">
        <v>0</v>
      </c>
      <c r="AG1906" s="79" t="s">
        <v>9963</v>
      </c>
      <c r="AH1906" s="79"/>
      <c r="AI1906" s="83" t="s">
        <v>9915</v>
      </c>
      <c r="AJ1906" s="79" t="b">
        <v>0</v>
      </c>
      <c r="AK1906" s="79">
        <v>0</v>
      </c>
      <c r="AL1906" s="83" t="s">
        <v>9915</v>
      </c>
      <c r="AM1906" s="79" t="s">
        <v>10087</v>
      </c>
      <c r="AN1906" s="79" t="b">
        <v>0</v>
      </c>
      <c r="AO1906" s="83" t="s">
        <v>9483</v>
      </c>
      <c r="AP1906" s="79" t="s">
        <v>179</v>
      </c>
      <c r="AQ1906" s="79">
        <v>0</v>
      </c>
      <c r="AR1906" s="79">
        <v>0</v>
      </c>
      <c r="AS1906" s="79"/>
      <c r="AT1906" s="79"/>
      <c r="AU1906" s="79"/>
      <c r="AV1906" s="79"/>
      <c r="AW1906" s="79"/>
      <c r="AX1906" s="79"/>
      <c r="AY1906" s="79"/>
      <c r="AZ1906" s="79"/>
      <c r="BA1906">
        <v>15</v>
      </c>
      <c r="BB1906">
        <v>0</v>
      </c>
      <c r="BC1906" s="79" t="str">
        <f>IF(Edges[[#This Row],[Sentiment]]=0,"NEUTRAL",IF(Edges[[#This Row],[Sentiment]]=1,"POSITIVE",IF(Edges[[#This Row],[Sentiment]]=-1,"NEGATIVE")))</f>
        <v>NEUTRAL</v>
      </c>
      <c r="BD1906" s="79" t="str">
        <f>IF(Edges[[#This Row],[Vertex 1]]=Edges[[#This Row],[Vertex 2]],"HIDE","SHOW")</f>
        <v>HIDE</v>
      </c>
      <c r="BE1906" s="124" t="e">
        <f>REPLACE(INDEX(GroupVertices[Group], MATCH(Edges[[#This Row],[Vertex 1]],GroupVertices[Vertex],0)),1,1,"")</f>
        <v>#N/A</v>
      </c>
      <c r="BF1906" s="124" t="e">
        <f>REPLACE(INDEX(GroupVertices[Group], MATCH(Edges[[#This Row],[Vertex 2]],GroupVertices[Vertex],0)),1,1,"")</f>
        <v>#N/A</v>
      </c>
    </row>
    <row r="1907" spans="1:58" hidden="1" x14ac:dyDescent="0.25">
      <c r="A1907" s="64" t="s">
        <v>1395</v>
      </c>
      <c r="B1907" s="64" t="s">
        <v>1395</v>
      </c>
      <c r="C1907" s="65"/>
      <c r="D1907" s="66"/>
      <c r="E1907" s="67"/>
      <c r="F1907" s="68"/>
      <c r="G1907" s="65" t="str">
        <f>IF(Edges[[#This Row],[Vertex 1]]=Edges[[#This Row],[Vertex 2]],"HIDE","SHOW")</f>
        <v>HIDE</v>
      </c>
      <c r="H1907" s="69"/>
      <c r="I1907" s="70"/>
      <c r="J1907" s="70"/>
      <c r="K1907" s="34"/>
      <c r="L1907" s="77"/>
      <c r="M1907" s="77"/>
      <c r="N1907" s="72"/>
      <c r="O1907" s="79" t="s">
        <v>179</v>
      </c>
      <c r="P1907" s="81">
        <v>42854.102025462962</v>
      </c>
      <c r="Q1907" s="79" t="s">
        <v>2829</v>
      </c>
      <c r="R1907" s="82" t="s">
        <v>3849</v>
      </c>
      <c r="S1907" s="79" t="s">
        <v>4239</v>
      </c>
      <c r="T1907" s="79"/>
      <c r="U1907" s="79"/>
      <c r="V1907" s="82" t="s">
        <v>5662</v>
      </c>
      <c r="W1907" s="81">
        <v>42854.102025462962</v>
      </c>
      <c r="X1907" s="82" t="s">
        <v>7437</v>
      </c>
      <c r="Y1907" s="79"/>
      <c r="Z1907" s="79"/>
      <c r="AA1907" s="83" t="s">
        <v>9484</v>
      </c>
      <c r="AB1907" s="79"/>
      <c r="AC1907" s="79" t="b">
        <v>0</v>
      </c>
      <c r="AD1907" s="79">
        <v>0</v>
      </c>
      <c r="AE1907" s="83" t="s">
        <v>9915</v>
      </c>
      <c r="AF1907" s="79" t="b">
        <v>0</v>
      </c>
      <c r="AG1907" s="79" t="s">
        <v>9963</v>
      </c>
      <c r="AH1907" s="79"/>
      <c r="AI1907" s="83" t="s">
        <v>9915</v>
      </c>
      <c r="AJ1907" s="79" t="b">
        <v>0</v>
      </c>
      <c r="AK1907" s="79">
        <v>0</v>
      </c>
      <c r="AL1907" s="83" t="s">
        <v>9915</v>
      </c>
      <c r="AM1907" s="79" t="s">
        <v>10087</v>
      </c>
      <c r="AN1907" s="79" t="b">
        <v>0</v>
      </c>
      <c r="AO1907" s="83" t="s">
        <v>9484</v>
      </c>
      <c r="AP1907" s="79" t="s">
        <v>179</v>
      </c>
      <c r="AQ1907" s="79">
        <v>0</v>
      </c>
      <c r="AR1907" s="79">
        <v>0</v>
      </c>
      <c r="AS1907" s="79"/>
      <c r="AT1907" s="79"/>
      <c r="AU1907" s="79"/>
      <c r="AV1907" s="79"/>
      <c r="AW1907" s="79"/>
      <c r="AX1907" s="79"/>
      <c r="AY1907" s="79"/>
      <c r="AZ1907" s="79"/>
      <c r="BA1907">
        <v>15</v>
      </c>
      <c r="BB1907">
        <v>0</v>
      </c>
      <c r="BC1907" s="79" t="str">
        <f>IF(Edges[[#This Row],[Sentiment]]=0,"NEUTRAL",IF(Edges[[#This Row],[Sentiment]]=1,"POSITIVE",IF(Edges[[#This Row],[Sentiment]]=-1,"NEGATIVE")))</f>
        <v>NEUTRAL</v>
      </c>
      <c r="BD1907" s="79" t="str">
        <f>IF(Edges[[#This Row],[Vertex 1]]=Edges[[#This Row],[Vertex 2]],"HIDE","SHOW")</f>
        <v>HIDE</v>
      </c>
      <c r="BE1907" s="124" t="e">
        <f>REPLACE(INDEX(GroupVertices[Group], MATCH(Edges[[#This Row],[Vertex 1]],GroupVertices[Vertex],0)),1,1,"")</f>
        <v>#N/A</v>
      </c>
      <c r="BF1907" s="124" t="e">
        <f>REPLACE(INDEX(GroupVertices[Group], MATCH(Edges[[#This Row],[Vertex 2]],GroupVertices[Vertex],0)),1,1,"")</f>
        <v>#N/A</v>
      </c>
    </row>
    <row r="1908" spans="1:58" hidden="1" x14ac:dyDescent="0.25">
      <c r="A1908" s="64" t="s">
        <v>1395</v>
      </c>
      <c r="B1908" s="64" t="s">
        <v>1395</v>
      </c>
      <c r="C1908" s="65"/>
      <c r="D1908" s="66"/>
      <c r="E1908" s="67"/>
      <c r="F1908" s="68"/>
      <c r="G1908" s="65" t="str">
        <f>IF(Edges[[#This Row],[Vertex 1]]=Edges[[#This Row],[Vertex 2]],"HIDE","SHOW")</f>
        <v>HIDE</v>
      </c>
      <c r="H1908" s="69"/>
      <c r="I1908" s="70"/>
      <c r="J1908" s="70"/>
      <c r="K1908" s="34"/>
      <c r="L1908" s="77"/>
      <c r="M1908" s="77"/>
      <c r="N1908" s="72"/>
      <c r="O1908" s="79" t="s">
        <v>179</v>
      </c>
      <c r="P1908" s="81">
        <v>42854.603055555555</v>
      </c>
      <c r="Q1908" s="79" t="s">
        <v>2830</v>
      </c>
      <c r="R1908" s="82" t="s">
        <v>3850</v>
      </c>
      <c r="S1908" s="79" t="s">
        <v>4239</v>
      </c>
      <c r="T1908" s="79"/>
      <c r="U1908" s="79"/>
      <c r="V1908" s="82" t="s">
        <v>5662</v>
      </c>
      <c r="W1908" s="81">
        <v>42854.603055555555</v>
      </c>
      <c r="X1908" s="82" t="s">
        <v>7438</v>
      </c>
      <c r="Y1908" s="79"/>
      <c r="Z1908" s="79"/>
      <c r="AA1908" s="83" t="s">
        <v>9485</v>
      </c>
      <c r="AB1908" s="79"/>
      <c r="AC1908" s="79" t="b">
        <v>0</v>
      </c>
      <c r="AD1908" s="79">
        <v>0</v>
      </c>
      <c r="AE1908" s="83" t="s">
        <v>9915</v>
      </c>
      <c r="AF1908" s="79" t="b">
        <v>0</v>
      </c>
      <c r="AG1908" s="79" t="s">
        <v>9963</v>
      </c>
      <c r="AH1908" s="79"/>
      <c r="AI1908" s="83" t="s">
        <v>9915</v>
      </c>
      <c r="AJ1908" s="79" t="b">
        <v>0</v>
      </c>
      <c r="AK1908" s="79">
        <v>0</v>
      </c>
      <c r="AL1908" s="83" t="s">
        <v>9915</v>
      </c>
      <c r="AM1908" s="79" t="s">
        <v>10087</v>
      </c>
      <c r="AN1908" s="79" t="b">
        <v>0</v>
      </c>
      <c r="AO1908" s="83" t="s">
        <v>9485</v>
      </c>
      <c r="AP1908" s="79" t="s">
        <v>179</v>
      </c>
      <c r="AQ1908" s="79">
        <v>0</v>
      </c>
      <c r="AR1908" s="79">
        <v>0</v>
      </c>
      <c r="AS1908" s="79"/>
      <c r="AT1908" s="79"/>
      <c r="AU1908" s="79"/>
      <c r="AV1908" s="79"/>
      <c r="AW1908" s="79"/>
      <c r="AX1908" s="79"/>
      <c r="AY1908" s="79"/>
      <c r="AZ1908" s="79"/>
      <c r="BA1908">
        <v>15</v>
      </c>
      <c r="BB1908">
        <v>0</v>
      </c>
      <c r="BC1908" s="79" t="str">
        <f>IF(Edges[[#This Row],[Sentiment]]=0,"NEUTRAL",IF(Edges[[#This Row],[Sentiment]]=1,"POSITIVE",IF(Edges[[#This Row],[Sentiment]]=-1,"NEGATIVE")))</f>
        <v>NEUTRAL</v>
      </c>
      <c r="BD1908" s="79" t="str">
        <f>IF(Edges[[#This Row],[Vertex 1]]=Edges[[#This Row],[Vertex 2]],"HIDE","SHOW")</f>
        <v>HIDE</v>
      </c>
      <c r="BE1908" s="124" t="e">
        <f>REPLACE(INDEX(GroupVertices[Group], MATCH(Edges[[#This Row],[Vertex 1]],GroupVertices[Vertex],0)),1,1,"")</f>
        <v>#N/A</v>
      </c>
      <c r="BF1908" s="124" t="e">
        <f>REPLACE(INDEX(GroupVertices[Group], MATCH(Edges[[#This Row],[Vertex 2]],GroupVertices[Vertex],0)),1,1,"")</f>
        <v>#N/A</v>
      </c>
    </row>
    <row r="1909" spans="1:58" hidden="1" x14ac:dyDescent="0.25">
      <c r="A1909" s="64" t="s">
        <v>1395</v>
      </c>
      <c r="B1909" s="64" t="s">
        <v>1395</v>
      </c>
      <c r="C1909" s="65"/>
      <c r="D1909" s="66"/>
      <c r="E1909" s="67"/>
      <c r="F1909" s="68"/>
      <c r="G1909" s="65" t="str">
        <f>IF(Edges[[#This Row],[Vertex 1]]=Edges[[#This Row],[Vertex 2]],"HIDE","SHOW")</f>
        <v>HIDE</v>
      </c>
      <c r="H1909" s="69"/>
      <c r="I1909" s="70"/>
      <c r="J1909" s="70"/>
      <c r="K1909" s="34"/>
      <c r="L1909" s="77"/>
      <c r="M1909" s="77"/>
      <c r="N1909" s="72"/>
      <c r="O1909" s="79" t="s">
        <v>179</v>
      </c>
      <c r="P1909" s="81">
        <v>42854.603194444448</v>
      </c>
      <c r="Q1909" s="79" t="s">
        <v>2831</v>
      </c>
      <c r="R1909" s="82" t="s">
        <v>3851</v>
      </c>
      <c r="S1909" s="79" t="s">
        <v>4239</v>
      </c>
      <c r="T1909" s="79"/>
      <c r="U1909" s="79"/>
      <c r="V1909" s="82" t="s">
        <v>5662</v>
      </c>
      <c r="W1909" s="81">
        <v>42854.603194444448</v>
      </c>
      <c r="X1909" s="82" t="s">
        <v>7439</v>
      </c>
      <c r="Y1909" s="79"/>
      <c r="Z1909" s="79"/>
      <c r="AA1909" s="83" t="s">
        <v>9486</v>
      </c>
      <c r="AB1909" s="79"/>
      <c r="AC1909" s="79" t="b">
        <v>0</v>
      </c>
      <c r="AD1909" s="79">
        <v>0</v>
      </c>
      <c r="AE1909" s="83" t="s">
        <v>9915</v>
      </c>
      <c r="AF1909" s="79" t="b">
        <v>0</v>
      </c>
      <c r="AG1909" s="79" t="s">
        <v>9963</v>
      </c>
      <c r="AH1909" s="79"/>
      <c r="AI1909" s="83" t="s">
        <v>9915</v>
      </c>
      <c r="AJ1909" s="79" t="b">
        <v>0</v>
      </c>
      <c r="AK1909" s="79">
        <v>0</v>
      </c>
      <c r="AL1909" s="83" t="s">
        <v>9915</v>
      </c>
      <c r="AM1909" s="79" t="s">
        <v>10087</v>
      </c>
      <c r="AN1909" s="79" t="b">
        <v>0</v>
      </c>
      <c r="AO1909" s="83" t="s">
        <v>9486</v>
      </c>
      <c r="AP1909" s="79" t="s">
        <v>179</v>
      </c>
      <c r="AQ1909" s="79">
        <v>0</v>
      </c>
      <c r="AR1909" s="79">
        <v>0</v>
      </c>
      <c r="AS1909" s="79"/>
      <c r="AT1909" s="79"/>
      <c r="AU1909" s="79"/>
      <c r="AV1909" s="79"/>
      <c r="AW1909" s="79"/>
      <c r="AX1909" s="79"/>
      <c r="AY1909" s="79"/>
      <c r="AZ1909" s="79"/>
      <c r="BA1909">
        <v>15</v>
      </c>
      <c r="BB1909">
        <v>0</v>
      </c>
      <c r="BC1909" s="79" t="str">
        <f>IF(Edges[[#This Row],[Sentiment]]=0,"NEUTRAL",IF(Edges[[#This Row],[Sentiment]]=1,"POSITIVE",IF(Edges[[#This Row],[Sentiment]]=-1,"NEGATIVE")))</f>
        <v>NEUTRAL</v>
      </c>
      <c r="BD1909" s="79" t="str">
        <f>IF(Edges[[#This Row],[Vertex 1]]=Edges[[#This Row],[Vertex 2]],"HIDE","SHOW")</f>
        <v>HIDE</v>
      </c>
      <c r="BE1909" s="124" t="e">
        <f>REPLACE(INDEX(GroupVertices[Group], MATCH(Edges[[#This Row],[Vertex 1]],GroupVertices[Vertex],0)),1,1,"")</f>
        <v>#N/A</v>
      </c>
      <c r="BF1909" s="124" t="e">
        <f>REPLACE(INDEX(GroupVertices[Group], MATCH(Edges[[#This Row],[Vertex 2]],GroupVertices[Vertex],0)),1,1,"")</f>
        <v>#N/A</v>
      </c>
    </row>
    <row r="1910" spans="1:58" hidden="1" x14ac:dyDescent="0.25">
      <c r="A1910" s="64" t="s">
        <v>1395</v>
      </c>
      <c r="B1910" s="64" t="s">
        <v>1395</v>
      </c>
      <c r="C1910" s="65"/>
      <c r="D1910" s="66"/>
      <c r="E1910" s="67"/>
      <c r="F1910" s="68"/>
      <c r="G1910" s="65" t="str">
        <f>IF(Edges[[#This Row],[Vertex 1]]=Edges[[#This Row],[Vertex 2]],"HIDE","SHOW")</f>
        <v>HIDE</v>
      </c>
      <c r="H1910" s="69"/>
      <c r="I1910" s="70"/>
      <c r="J1910" s="70"/>
      <c r="K1910" s="34"/>
      <c r="L1910" s="77"/>
      <c r="M1910" s="77"/>
      <c r="N1910" s="72"/>
      <c r="O1910" s="79" t="s">
        <v>179</v>
      </c>
      <c r="P1910" s="81">
        <v>42854.603587962964</v>
      </c>
      <c r="Q1910" s="79" t="s">
        <v>2832</v>
      </c>
      <c r="R1910" s="82" t="s">
        <v>3852</v>
      </c>
      <c r="S1910" s="79" t="s">
        <v>4239</v>
      </c>
      <c r="T1910" s="79"/>
      <c r="U1910" s="79"/>
      <c r="V1910" s="82" t="s">
        <v>5662</v>
      </c>
      <c r="W1910" s="81">
        <v>42854.603587962964</v>
      </c>
      <c r="X1910" s="82" t="s">
        <v>7440</v>
      </c>
      <c r="Y1910" s="79"/>
      <c r="Z1910" s="79"/>
      <c r="AA1910" s="83" t="s">
        <v>9487</v>
      </c>
      <c r="AB1910" s="79"/>
      <c r="AC1910" s="79" t="b">
        <v>0</v>
      </c>
      <c r="AD1910" s="79">
        <v>0</v>
      </c>
      <c r="AE1910" s="83" t="s">
        <v>9915</v>
      </c>
      <c r="AF1910" s="79" t="b">
        <v>0</v>
      </c>
      <c r="AG1910" s="79" t="s">
        <v>9963</v>
      </c>
      <c r="AH1910" s="79"/>
      <c r="AI1910" s="83" t="s">
        <v>9915</v>
      </c>
      <c r="AJ1910" s="79" t="b">
        <v>0</v>
      </c>
      <c r="AK1910" s="79">
        <v>0</v>
      </c>
      <c r="AL1910" s="83" t="s">
        <v>9915</v>
      </c>
      <c r="AM1910" s="79" t="s">
        <v>10087</v>
      </c>
      <c r="AN1910" s="79" t="b">
        <v>0</v>
      </c>
      <c r="AO1910" s="83" t="s">
        <v>9487</v>
      </c>
      <c r="AP1910" s="79" t="s">
        <v>179</v>
      </c>
      <c r="AQ1910" s="79">
        <v>0</v>
      </c>
      <c r="AR1910" s="79">
        <v>0</v>
      </c>
      <c r="AS1910" s="79"/>
      <c r="AT1910" s="79"/>
      <c r="AU1910" s="79"/>
      <c r="AV1910" s="79"/>
      <c r="AW1910" s="79"/>
      <c r="AX1910" s="79"/>
      <c r="AY1910" s="79"/>
      <c r="AZ1910" s="79"/>
      <c r="BA1910">
        <v>15</v>
      </c>
      <c r="BB1910">
        <v>0</v>
      </c>
      <c r="BC1910" s="79" t="str">
        <f>IF(Edges[[#This Row],[Sentiment]]=0,"NEUTRAL",IF(Edges[[#This Row],[Sentiment]]=1,"POSITIVE",IF(Edges[[#This Row],[Sentiment]]=-1,"NEGATIVE")))</f>
        <v>NEUTRAL</v>
      </c>
      <c r="BD1910" s="79" t="str">
        <f>IF(Edges[[#This Row],[Vertex 1]]=Edges[[#This Row],[Vertex 2]],"HIDE","SHOW")</f>
        <v>HIDE</v>
      </c>
      <c r="BE1910" s="124" t="e">
        <f>REPLACE(INDEX(GroupVertices[Group], MATCH(Edges[[#This Row],[Vertex 1]],GroupVertices[Vertex],0)),1,1,"")</f>
        <v>#N/A</v>
      </c>
      <c r="BF1910" s="124" t="e">
        <f>REPLACE(INDEX(GroupVertices[Group], MATCH(Edges[[#This Row],[Vertex 2]],GroupVertices[Vertex],0)),1,1,"")</f>
        <v>#N/A</v>
      </c>
    </row>
    <row r="1911" spans="1:58" hidden="1" x14ac:dyDescent="0.25">
      <c r="A1911" s="64" t="s">
        <v>1395</v>
      </c>
      <c r="B1911" s="64" t="s">
        <v>1395</v>
      </c>
      <c r="C1911" s="65"/>
      <c r="D1911" s="66"/>
      <c r="E1911" s="67"/>
      <c r="F1911" s="68"/>
      <c r="G1911" s="65" t="str">
        <f>IF(Edges[[#This Row],[Vertex 1]]=Edges[[#This Row],[Vertex 2]],"HIDE","SHOW")</f>
        <v>HIDE</v>
      </c>
      <c r="H1911" s="69"/>
      <c r="I1911" s="70"/>
      <c r="J1911" s="70"/>
      <c r="K1911" s="34"/>
      <c r="L1911" s="77"/>
      <c r="M1911" s="77"/>
      <c r="N1911" s="72"/>
      <c r="O1911" s="79" t="s">
        <v>179</v>
      </c>
      <c r="P1911" s="81">
        <v>42854.853634259256</v>
      </c>
      <c r="Q1911" s="79" t="s">
        <v>2833</v>
      </c>
      <c r="R1911" s="82" t="s">
        <v>3853</v>
      </c>
      <c r="S1911" s="79" t="s">
        <v>4239</v>
      </c>
      <c r="T1911" s="79"/>
      <c r="U1911" s="79"/>
      <c r="V1911" s="82" t="s">
        <v>5662</v>
      </c>
      <c r="W1911" s="81">
        <v>42854.853634259256</v>
      </c>
      <c r="X1911" s="82" t="s">
        <v>7441</v>
      </c>
      <c r="Y1911" s="79"/>
      <c r="Z1911" s="79"/>
      <c r="AA1911" s="83" t="s">
        <v>9488</v>
      </c>
      <c r="AB1911" s="79"/>
      <c r="AC1911" s="79" t="b">
        <v>0</v>
      </c>
      <c r="AD1911" s="79">
        <v>0</v>
      </c>
      <c r="AE1911" s="83" t="s">
        <v>9915</v>
      </c>
      <c r="AF1911" s="79" t="b">
        <v>0</v>
      </c>
      <c r="AG1911" s="79" t="s">
        <v>9963</v>
      </c>
      <c r="AH1911" s="79"/>
      <c r="AI1911" s="83" t="s">
        <v>9915</v>
      </c>
      <c r="AJ1911" s="79" t="b">
        <v>0</v>
      </c>
      <c r="AK1911" s="79">
        <v>0</v>
      </c>
      <c r="AL1911" s="83" t="s">
        <v>9915</v>
      </c>
      <c r="AM1911" s="79" t="s">
        <v>10087</v>
      </c>
      <c r="AN1911" s="79" t="b">
        <v>0</v>
      </c>
      <c r="AO1911" s="83" t="s">
        <v>9488</v>
      </c>
      <c r="AP1911" s="79" t="s">
        <v>179</v>
      </c>
      <c r="AQ1911" s="79">
        <v>0</v>
      </c>
      <c r="AR1911" s="79">
        <v>0</v>
      </c>
      <c r="AS1911" s="79"/>
      <c r="AT1911" s="79"/>
      <c r="AU1911" s="79"/>
      <c r="AV1911" s="79"/>
      <c r="AW1911" s="79"/>
      <c r="AX1911" s="79"/>
      <c r="AY1911" s="79"/>
      <c r="AZ1911" s="79"/>
      <c r="BA1911">
        <v>15</v>
      </c>
      <c r="BB1911">
        <v>0</v>
      </c>
      <c r="BC1911" s="79" t="str">
        <f>IF(Edges[[#This Row],[Sentiment]]=0,"NEUTRAL",IF(Edges[[#This Row],[Sentiment]]=1,"POSITIVE",IF(Edges[[#This Row],[Sentiment]]=-1,"NEGATIVE")))</f>
        <v>NEUTRAL</v>
      </c>
      <c r="BD1911" s="79" t="str">
        <f>IF(Edges[[#This Row],[Vertex 1]]=Edges[[#This Row],[Vertex 2]],"HIDE","SHOW")</f>
        <v>HIDE</v>
      </c>
      <c r="BE1911" s="124" t="e">
        <f>REPLACE(INDEX(GroupVertices[Group], MATCH(Edges[[#This Row],[Vertex 1]],GroupVertices[Vertex],0)),1,1,"")</f>
        <v>#N/A</v>
      </c>
      <c r="BF1911" s="124" t="e">
        <f>REPLACE(INDEX(GroupVertices[Group], MATCH(Edges[[#This Row],[Vertex 2]],GroupVertices[Vertex],0)),1,1,"")</f>
        <v>#N/A</v>
      </c>
    </row>
    <row r="1912" spans="1:58" hidden="1" x14ac:dyDescent="0.25">
      <c r="A1912" s="64" t="s">
        <v>1395</v>
      </c>
      <c r="B1912" s="64" t="s">
        <v>1395</v>
      </c>
      <c r="C1912" s="65"/>
      <c r="D1912" s="66"/>
      <c r="E1912" s="67"/>
      <c r="F1912" s="68"/>
      <c r="G1912" s="65" t="str">
        <f>IF(Edges[[#This Row],[Vertex 1]]=Edges[[#This Row],[Vertex 2]],"HIDE","SHOW")</f>
        <v>HIDE</v>
      </c>
      <c r="H1912" s="69"/>
      <c r="I1912" s="70"/>
      <c r="J1912" s="70"/>
      <c r="K1912" s="34"/>
      <c r="L1912" s="77"/>
      <c r="M1912" s="77"/>
      <c r="N1912" s="72"/>
      <c r="O1912" s="79" t="s">
        <v>179</v>
      </c>
      <c r="P1912" s="81">
        <v>42855.104131944441</v>
      </c>
      <c r="Q1912" s="79" t="s">
        <v>2834</v>
      </c>
      <c r="R1912" s="82" t="s">
        <v>3854</v>
      </c>
      <c r="S1912" s="79" t="s">
        <v>4239</v>
      </c>
      <c r="T1912" s="79"/>
      <c r="U1912" s="79"/>
      <c r="V1912" s="82" t="s">
        <v>5662</v>
      </c>
      <c r="W1912" s="81">
        <v>42855.104131944441</v>
      </c>
      <c r="X1912" s="82" t="s">
        <v>7442</v>
      </c>
      <c r="Y1912" s="79"/>
      <c r="Z1912" s="79"/>
      <c r="AA1912" s="83" t="s">
        <v>9489</v>
      </c>
      <c r="AB1912" s="79"/>
      <c r="AC1912" s="79" t="b">
        <v>0</v>
      </c>
      <c r="AD1912" s="79">
        <v>0</v>
      </c>
      <c r="AE1912" s="83" t="s">
        <v>9915</v>
      </c>
      <c r="AF1912" s="79" t="b">
        <v>0</v>
      </c>
      <c r="AG1912" s="79" t="s">
        <v>9963</v>
      </c>
      <c r="AH1912" s="79"/>
      <c r="AI1912" s="83" t="s">
        <v>9915</v>
      </c>
      <c r="AJ1912" s="79" t="b">
        <v>0</v>
      </c>
      <c r="AK1912" s="79">
        <v>0</v>
      </c>
      <c r="AL1912" s="83" t="s">
        <v>9915</v>
      </c>
      <c r="AM1912" s="79" t="s">
        <v>10087</v>
      </c>
      <c r="AN1912" s="79" t="b">
        <v>0</v>
      </c>
      <c r="AO1912" s="83" t="s">
        <v>9489</v>
      </c>
      <c r="AP1912" s="79" t="s">
        <v>179</v>
      </c>
      <c r="AQ1912" s="79">
        <v>0</v>
      </c>
      <c r="AR1912" s="79">
        <v>0</v>
      </c>
      <c r="AS1912" s="79"/>
      <c r="AT1912" s="79"/>
      <c r="AU1912" s="79"/>
      <c r="AV1912" s="79"/>
      <c r="AW1912" s="79"/>
      <c r="AX1912" s="79"/>
      <c r="AY1912" s="79"/>
      <c r="AZ1912" s="79"/>
      <c r="BA1912">
        <v>15</v>
      </c>
      <c r="BB1912">
        <v>0</v>
      </c>
      <c r="BC1912" s="79" t="str">
        <f>IF(Edges[[#This Row],[Sentiment]]=0,"NEUTRAL",IF(Edges[[#This Row],[Sentiment]]=1,"POSITIVE",IF(Edges[[#This Row],[Sentiment]]=-1,"NEGATIVE")))</f>
        <v>NEUTRAL</v>
      </c>
      <c r="BD1912" s="79" t="str">
        <f>IF(Edges[[#This Row],[Vertex 1]]=Edges[[#This Row],[Vertex 2]],"HIDE","SHOW")</f>
        <v>HIDE</v>
      </c>
      <c r="BE1912" s="124" t="e">
        <f>REPLACE(INDEX(GroupVertices[Group], MATCH(Edges[[#This Row],[Vertex 1]],GroupVertices[Vertex],0)),1,1,"")</f>
        <v>#N/A</v>
      </c>
      <c r="BF1912" s="124" t="e">
        <f>REPLACE(INDEX(GroupVertices[Group], MATCH(Edges[[#This Row],[Vertex 2]],GroupVertices[Vertex],0)),1,1,"")</f>
        <v>#N/A</v>
      </c>
    </row>
    <row r="1913" spans="1:58" hidden="1" x14ac:dyDescent="0.25">
      <c r="A1913" s="64" t="s">
        <v>1395</v>
      </c>
      <c r="B1913" s="64" t="s">
        <v>1395</v>
      </c>
      <c r="C1913" s="65"/>
      <c r="D1913" s="66"/>
      <c r="E1913" s="67"/>
      <c r="F1913" s="68"/>
      <c r="G1913" s="65" t="str">
        <f>IF(Edges[[#This Row],[Vertex 1]]=Edges[[#This Row],[Vertex 2]],"HIDE","SHOW")</f>
        <v>HIDE</v>
      </c>
      <c r="H1913" s="69"/>
      <c r="I1913" s="70"/>
      <c r="J1913" s="70"/>
      <c r="K1913" s="34"/>
      <c r="L1913" s="77"/>
      <c r="M1913" s="77"/>
      <c r="N1913" s="72"/>
      <c r="O1913" s="79" t="s">
        <v>179</v>
      </c>
      <c r="P1913" s="81">
        <v>42855.354259259257</v>
      </c>
      <c r="Q1913" s="79" t="s">
        <v>2835</v>
      </c>
      <c r="R1913" s="82" t="s">
        <v>3855</v>
      </c>
      <c r="S1913" s="79" t="s">
        <v>4239</v>
      </c>
      <c r="T1913" s="79"/>
      <c r="U1913" s="79"/>
      <c r="V1913" s="82" t="s">
        <v>5662</v>
      </c>
      <c r="W1913" s="81">
        <v>42855.354259259257</v>
      </c>
      <c r="X1913" s="82" t="s">
        <v>7443</v>
      </c>
      <c r="Y1913" s="79"/>
      <c r="Z1913" s="79"/>
      <c r="AA1913" s="83" t="s">
        <v>9490</v>
      </c>
      <c r="AB1913" s="79"/>
      <c r="AC1913" s="79" t="b">
        <v>0</v>
      </c>
      <c r="AD1913" s="79">
        <v>0</v>
      </c>
      <c r="AE1913" s="83" t="s">
        <v>9915</v>
      </c>
      <c r="AF1913" s="79" t="b">
        <v>0</v>
      </c>
      <c r="AG1913" s="79" t="s">
        <v>9963</v>
      </c>
      <c r="AH1913" s="79"/>
      <c r="AI1913" s="83" t="s">
        <v>9915</v>
      </c>
      <c r="AJ1913" s="79" t="b">
        <v>0</v>
      </c>
      <c r="AK1913" s="79">
        <v>0</v>
      </c>
      <c r="AL1913" s="83" t="s">
        <v>9915</v>
      </c>
      <c r="AM1913" s="79" t="s">
        <v>10087</v>
      </c>
      <c r="AN1913" s="79" t="b">
        <v>0</v>
      </c>
      <c r="AO1913" s="83" t="s">
        <v>9490</v>
      </c>
      <c r="AP1913" s="79" t="s">
        <v>179</v>
      </c>
      <c r="AQ1913" s="79">
        <v>0</v>
      </c>
      <c r="AR1913" s="79">
        <v>0</v>
      </c>
      <c r="AS1913" s="79"/>
      <c r="AT1913" s="79"/>
      <c r="AU1913" s="79"/>
      <c r="AV1913" s="79"/>
      <c r="AW1913" s="79"/>
      <c r="AX1913" s="79"/>
      <c r="AY1913" s="79"/>
      <c r="AZ1913" s="79"/>
      <c r="BA1913">
        <v>15</v>
      </c>
      <c r="BB1913">
        <v>0</v>
      </c>
      <c r="BC1913" s="79" t="str">
        <f>IF(Edges[[#This Row],[Sentiment]]=0,"NEUTRAL",IF(Edges[[#This Row],[Sentiment]]=1,"POSITIVE",IF(Edges[[#This Row],[Sentiment]]=-1,"NEGATIVE")))</f>
        <v>NEUTRAL</v>
      </c>
      <c r="BD1913" s="79" t="str">
        <f>IF(Edges[[#This Row],[Vertex 1]]=Edges[[#This Row],[Vertex 2]],"HIDE","SHOW")</f>
        <v>HIDE</v>
      </c>
      <c r="BE1913" s="124" t="e">
        <f>REPLACE(INDEX(GroupVertices[Group], MATCH(Edges[[#This Row],[Vertex 1]],GroupVertices[Vertex],0)),1,1,"")</f>
        <v>#N/A</v>
      </c>
      <c r="BF1913" s="124" t="e">
        <f>REPLACE(INDEX(GroupVertices[Group], MATCH(Edges[[#This Row],[Vertex 2]],GroupVertices[Vertex],0)),1,1,"")</f>
        <v>#N/A</v>
      </c>
    </row>
    <row r="1914" spans="1:58" x14ac:dyDescent="0.25">
      <c r="A1914" s="64" t="s">
        <v>1396</v>
      </c>
      <c r="B1914" s="64" t="s">
        <v>1641</v>
      </c>
      <c r="C1914" s="65"/>
      <c r="D1914" s="66"/>
      <c r="E1914" s="67"/>
      <c r="F1914" s="68"/>
      <c r="G1914" s="65" t="str">
        <f>IF(Edges[[#This Row],[Vertex 1]]=Edges[[#This Row],[Vertex 2]],"HIDE","SHOW")</f>
        <v>SHOW</v>
      </c>
      <c r="H1914" s="69"/>
      <c r="I1914" s="70"/>
      <c r="J1914" s="70"/>
      <c r="K1914" s="34" t="s">
        <v>65</v>
      </c>
      <c r="L1914" s="77">
        <v>1914</v>
      </c>
      <c r="M1914" s="77"/>
      <c r="N1914" s="72"/>
      <c r="O1914" s="79" t="s">
        <v>1647</v>
      </c>
      <c r="P1914" s="81">
        <v>42855.361643518518</v>
      </c>
      <c r="Q1914" s="79" t="s">
        <v>2836</v>
      </c>
      <c r="R1914" s="79"/>
      <c r="S1914" s="79"/>
      <c r="T1914" s="79"/>
      <c r="U1914" s="79"/>
      <c r="V1914" s="82" t="s">
        <v>5663</v>
      </c>
      <c r="W1914" s="81">
        <v>42855.361643518518</v>
      </c>
      <c r="X1914" s="82" t="s">
        <v>7444</v>
      </c>
      <c r="Y1914" s="79"/>
      <c r="Z1914" s="79"/>
      <c r="AA1914" s="83" t="s">
        <v>9491</v>
      </c>
      <c r="AB1914" s="79"/>
      <c r="AC1914" s="79" t="b">
        <v>0</v>
      </c>
      <c r="AD1914" s="79">
        <v>0</v>
      </c>
      <c r="AE1914" s="83" t="s">
        <v>9959</v>
      </c>
      <c r="AF1914" s="79" t="b">
        <v>0</v>
      </c>
      <c r="AG1914" s="79" t="s">
        <v>9963</v>
      </c>
      <c r="AH1914" s="79"/>
      <c r="AI1914" s="83" t="s">
        <v>9915</v>
      </c>
      <c r="AJ1914" s="79" t="b">
        <v>0</v>
      </c>
      <c r="AK1914" s="79">
        <v>0</v>
      </c>
      <c r="AL1914" s="83" t="s">
        <v>9915</v>
      </c>
      <c r="AM1914" s="79" t="s">
        <v>9991</v>
      </c>
      <c r="AN1914" s="79" t="b">
        <v>0</v>
      </c>
      <c r="AO1914" s="83" t="s">
        <v>9491</v>
      </c>
      <c r="AP1914" s="79" t="s">
        <v>179</v>
      </c>
      <c r="AQ1914" s="79">
        <v>0</v>
      </c>
      <c r="AR1914" s="79">
        <v>0</v>
      </c>
      <c r="AS1914" s="79"/>
      <c r="AT1914" s="79"/>
      <c r="AU1914" s="79"/>
      <c r="AV1914" s="79"/>
      <c r="AW1914" s="79"/>
      <c r="AX1914" s="79"/>
      <c r="AY1914" s="79"/>
      <c r="AZ1914" s="79"/>
      <c r="BA1914">
        <v>1</v>
      </c>
      <c r="BB1914">
        <v>0</v>
      </c>
      <c r="BC1914" s="79" t="str">
        <f>IF(Edges[[#This Row],[Sentiment]]=0,"NEUTRAL",IF(Edges[[#This Row],[Sentiment]]=1,"POSITIVE",IF(Edges[[#This Row],[Sentiment]]=-1,"NEGATIVE")))</f>
        <v>NEUTRAL</v>
      </c>
      <c r="BD1914" s="79" t="str">
        <f>IF(Edges[[#This Row],[Vertex 1]]=Edges[[#This Row],[Vertex 2]],"HIDE","SHOW")</f>
        <v>SHOW</v>
      </c>
      <c r="BE1914" s="78" t="str">
        <f>REPLACE(INDEX(GroupVertices[Group], MATCH(Edges[[#This Row],[Vertex 1]],GroupVertices[Vertex],0)),1,1,"")</f>
        <v>EUTRAL</v>
      </c>
      <c r="BF1914" s="78" t="str">
        <f>REPLACE(INDEX(GroupVertices[Group], MATCH(Edges[[#This Row],[Vertex 2]],GroupVertices[Vertex],0)),1,1,"")</f>
        <v>eneral</v>
      </c>
    </row>
    <row r="1915" spans="1:58" hidden="1" x14ac:dyDescent="0.25">
      <c r="A1915" s="64" t="s">
        <v>1397</v>
      </c>
      <c r="B1915" s="64" t="s">
        <v>1397</v>
      </c>
      <c r="C1915" s="65"/>
      <c r="D1915" s="66"/>
      <c r="E1915" s="67"/>
      <c r="F1915" s="68"/>
      <c r="G1915" s="65" t="str">
        <f>IF(Edges[[#This Row],[Vertex 1]]=Edges[[#This Row],[Vertex 2]],"HIDE","SHOW")</f>
        <v>HIDE</v>
      </c>
      <c r="H1915" s="69"/>
      <c r="I1915" s="70"/>
      <c r="J1915" s="70"/>
      <c r="K1915" s="34"/>
      <c r="L1915" s="77"/>
      <c r="M1915" s="77"/>
      <c r="N1915" s="72"/>
      <c r="O1915" s="79" t="s">
        <v>179</v>
      </c>
      <c r="P1915" s="81">
        <v>42854.758344907408</v>
      </c>
      <c r="Q1915" s="79" t="s">
        <v>2837</v>
      </c>
      <c r="R1915" s="82" t="s">
        <v>3856</v>
      </c>
      <c r="S1915" s="79" t="s">
        <v>4048</v>
      </c>
      <c r="T1915" s="79"/>
      <c r="U1915" s="79"/>
      <c r="V1915" s="82" t="s">
        <v>5664</v>
      </c>
      <c r="W1915" s="81">
        <v>42854.758344907408</v>
      </c>
      <c r="X1915" s="82" t="s">
        <v>7445</v>
      </c>
      <c r="Y1915" s="79"/>
      <c r="Z1915" s="79"/>
      <c r="AA1915" s="83" t="s">
        <v>9492</v>
      </c>
      <c r="AB1915" s="79"/>
      <c r="AC1915" s="79" t="b">
        <v>0</v>
      </c>
      <c r="AD1915" s="79">
        <v>0</v>
      </c>
      <c r="AE1915" s="83" t="s">
        <v>9915</v>
      </c>
      <c r="AF1915" s="79" t="b">
        <v>0</v>
      </c>
      <c r="AG1915" s="79" t="s">
        <v>9963</v>
      </c>
      <c r="AH1915" s="79"/>
      <c r="AI1915" s="83" t="s">
        <v>9915</v>
      </c>
      <c r="AJ1915" s="79" t="b">
        <v>0</v>
      </c>
      <c r="AK1915" s="79">
        <v>0</v>
      </c>
      <c r="AL1915" s="83" t="s">
        <v>9915</v>
      </c>
      <c r="AM1915" s="79" t="s">
        <v>9991</v>
      </c>
      <c r="AN1915" s="79" t="b">
        <v>0</v>
      </c>
      <c r="AO1915" s="83" t="s">
        <v>9492</v>
      </c>
      <c r="AP1915" s="79" t="s">
        <v>179</v>
      </c>
      <c r="AQ1915" s="79">
        <v>0</v>
      </c>
      <c r="AR1915" s="79">
        <v>0</v>
      </c>
      <c r="AS1915" s="79"/>
      <c r="AT1915" s="79"/>
      <c r="AU1915" s="79"/>
      <c r="AV1915" s="79"/>
      <c r="AW1915" s="79"/>
      <c r="AX1915" s="79"/>
      <c r="AY1915" s="79"/>
      <c r="AZ1915" s="79"/>
      <c r="BA1915">
        <v>2</v>
      </c>
      <c r="BB1915">
        <v>0</v>
      </c>
      <c r="BC1915" s="79" t="str">
        <f>IF(Edges[[#This Row],[Sentiment]]=0,"NEUTRAL",IF(Edges[[#This Row],[Sentiment]]=1,"POSITIVE",IF(Edges[[#This Row],[Sentiment]]=-1,"NEGATIVE")))</f>
        <v>NEUTRAL</v>
      </c>
      <c r="BD1915" s="79" t="str">
        <f>IF(Edges[[#This Row],[Vertex 1]]=Edges[[#This Row],[Vertex 2]],"HIDE","SHOW")</f>
        <v>HIDE</v>
      </c>
      <c r="BE1915" s="124" t="e">
        <f>REPLACE(INDEX(GroupVertices[Group], MATCH(Edges[[#This Row],[Vertex 1]],GroupVertices[Vertex],0)),1,1,"")</f>
        <v>#N/A</v>
      </c>
      <c r="BF1915" s="124" t="e">
        <f>REPLACE(INDEX(GroupVertices[Group], MATCH(Edges[[#This Row],[Vertex 2]],GroupVertices[Vertex],0)),1,1,"")</f>
        <v>#N/A</v>
      </c>
    </row>
    <row r="1916" spans="1:58" hidden="1" x14ac:dyDescent="0.25">
      <c r="A1916" s="64" t="s">
        <v>1397</v>
      </c>
      <c r="B1916" s="64" t="s">
        <v>1397</v>
      </c>
      <c r="C1916" s="65"/>
      <c r="D1916" s="66"/>
      <c r="E1916" s="67"/>
      <c r="F1916" s="68"/>
      <c r="G1916" s="65" t="str">
        <f>IF(Edges[[#This Row],[Vertex 1]]=Edges[[#This Row],[Vertex 2]],"HIDE","SHOW")</f>
        <v>HIDE</v>
      </c>
      <c r="H1916" s="69"/>
      <c r="I1916" s="70"/>
      <c r="J1916" s="70"/>
      <c r="K1916" s="34"/>
      <c r="L1916" s="77"/>
      <c r="M1916" s="77"/>
      <c r="N1916" s="72"/>
      <c r="O1916" s="79" t="s">
        <v>179</v>
      </c>
      <c r="P1916" s="81">
        <v>42855.361759259256</v>
      </c>
      <c r="Q1916" s="79" t="s">
        <v>2838</v>
      </c>
      <c r="R1916" s="82" t="s">
        <v>3857</v>
      </c>
      <c r="S1916" s="79" t="s">
        <v>4240</v>
      </c>
      <c r="T1916" s="79"/>
      <c r="U1916" s="79"/>
      <c r="V1916" s="82" t="s">
        <v>5664</v>
      </c>
      <c r="W1916" s="81">
        <v>42855.361759259256</v>
      </c>
      <c r="X1916" s="82" t="s">
        <v>7446</v>
      </c>
      <c r="Y1916" s="79"/>
      <c r="Z1916" s="79"/>
      <c r="AA1916" s="83" t="s">
        <v>9493</v>
      </c>
      <c r="AB1916" s="79"/>
      <c r="AC1916" s="79" t="b">
        <v>0</v>
      </c>
      <c r="AD1916" s="79">
        <v>0</v>
      </c>
      <c r="AE1916" s="83" t="s">
        <v>9915</v>
      </c>
      <c r="AF1916" s="79" t="b">
        <v>0</v>
      </c>
      <c r="AG1916" s="79" t="s">
        <v>9986</v>
      </c>
      <c r="AH1916" s="79"/>
      <c r="AI1916" s="83" t="s">
        <v>9915</v>
      </c>
      <c r="AJ1916" s="79" t="b">
        <v>0</v>
      </c>
      <c r="AK1916" s="79">
        <v>0</v>
      </c>
      <c r="AL1916" s="83" t="s">
        <v>9915</v>
      </c>
      <c r="AM1916" s="79" t="s">
        <v>9991</v>
      </c>
      <c r="AN1916" s="79" t="b">
        <v>0</v>
      </c>
      <c r="AO1916" s="83" t="s">
        <v>9493</v>
      </c>
      <c r="AP1916" s="79" t="s">
        <v>179</v>
      </c>
      <c r="AQ1916" s="79">
        <v>0</v>
      </c>
      <c r="AR1916" s="79">
        <v>0</v>
      </c>
      <c r="AS1916" s="79"/>
      <c r="AT1916" s="79"/>
      <c r="AU1916" s="79"/>
      <c r="AV1916" s="79"/>
      <c r="AW1916" s="79"/>
      <c r="AX1916" s="79"/>
      <c r="AY1916" s="79"/>
      <c r="AZ1916" s="79"/>
      <c r="BA1916">
        <v>2</v>
      </c>
      <c r="BB1916">
        <v>0</v>
      </c>
      <c r="BC1916" s="79" t="str">
        <f>IF(Edges[[#This Row],[Sentiment]]=0,"NEUTRAL",IF(Edges[[#This Row],[Sentiment]]=1,"POSITIVE",IF(Edges[[#This Row],[Sentiment]]=-1,"NEGATIVE")))</f>
        <v>NEUTRAL</v>
      </c>
      <c r="BD1916" s="79" t="str">
        <f>IF(Edges[[#This Row],[Vertex 1]]=Edges[[#This Row],[Vertex 2]],"HIDE","SHOW")</f>
        <v>HIDE</v>
      </c>
      <c r="BE1916" s="124" t="e">
        <f>REPLACE(INDEX(GroupVertices[Group], MATCH(Edges[[#This Row],[Vertex 1]],GroupVertices[Vertex],0)),1,1,"")</f>
        <v>#N/A</v>
      </c>
      <c r="BF1916" s="124" t="e">
        <f>REPLACE(INDEX(GroupVertices[Group], MATCH(Edges[[#This Row],[Vertex 2]],GroupVertices[Vertex],0)),1,1,"")</f>
        <v>#N/A</v>
      </c>
    </row>
    <row r="1917" spans="1:58" hidden="1" x14ac:dyDescent="0.25">
      <c r="A1917" s="64" t="s">
        <v>1398</v>
      </c>
      <c r="B1917" s="64" t="s">
        <v>1398</v>
      </c>
      <c r="C1917" s="65"/>
      <c r="D1917" s="66"/>
      <c r="E1917" s="67"/>
      <c r="F1917" s="68"/>
      <c r="G1917" s="65" t="str">
        <f>IF(Edges[[#This Row],[Vertex 1]]=Edges[[#This Row],[Vertex 2]],"HIDE","SHOW")</f>
        <v>HIDE</v>
      </c>
      <c r="H1917" s="69"/>
      <c r="I1917" s="70"/>
      <c r="J1917" s="70"/>
      <c r="K1917" s="34"/>
      <c r="L1917" s="77"/>
      <c r="M1917" s="77"/>
      <c r="N1917" s="72"/>
      <c r="O1917" s="79" t="s">
        <v>179</v>
      </c>
      <c r="P1917" s="81">
        <v>42855.362754629627</v>
      </c>
      <c r="Q1917" s="79" t="s">
        <v>2839</v>
      </c>
      <c r="R1917" s="79"/>
      <c r="S1917" s="79"/>
      <c r="T1917" s="79"/>
      <c r="U1917" s="79"/>
      <c r="V1917" s="82" t="s">
        <v>4787</v>
      </c>
      <c r="W1917" s="81">
        <v>42855.362754629627</v>
      </c>
      <c r="X1917" s="82" t="s">
        <v>7447</v>
      </c>
      <c r="Y1917" s="79"/>
      <c r="Z1917" s="79"/>
      <c r="AA1917" s="83" t="s">
        <v>9494</v>
      </c>
      <c r="AB1917" s="79"/>
      <c r="AC1917" s="79" t="b">
        <v>0</v>
      </c>
      <c r="AD1917" s="79">
        <v>0</v>
      </c>
      <c r="AE1917" s="83" t="s">
        <v>9915</v>
      </c>
      <c r="AF1917" s="79" t="b">
        <v>0</v>
      </c>
      <c r="AG1917" s="79" t="s">
        <v>9964</v>
      </c>
      <c r="AH1917" s="79"/>
      <c r="AI1917" s="83" t="s">
        <v>9915</v>
      </c>
      <c r="AJ1917" s="79" t="b">
        <v>0</v>
      </c>
      <c r="AK1917" s="79">
        <v>0</v>
      </c>
      <c r="AL1917" s="83" t="s">
        <v>9915</v>
      </c>
      <c r="AM1917" s="79" t="s">
        <v>9990</v>
      </c>
      <c r="AN1917" s="79" t="b">
        <v>0</v>
      </c>
      <c r="AO1917" s="83" t="s">
        <v>9494</v>
      </c>
      <c r="AP1917" s="79" t="s">
        <v>179</v>
      </c>
      <c r="AQ1917" s="79">
        <v>0</v>
      </c>
      <c r="AR1917" s="79">
        <v>0</v>
      </c>
      <c r="AS1917" s="79"/>
      <c r="AT1917" s="79"/>
      <c r="AU1917" s="79"/>
      <c r="AV1917" s="79"/>
      <c r="AW1917" s="79"/>
      <c r="AX1917" s="79"/>
      <c r="AY1917" s="79"/>
      <c r="AZ1917" s="79"/>
      <c r="BA1917">
        <v>1</v>
      </c>
      <c r="BB1917">
        <v>0</v>
      </c>
      <c r="BC1917" s="79" t="str">
        <f>IF(Edges[[#This Row],[Sentiment]]=0,"NEUTRAL",IF(Edges[[#This Row],[Sentiment]]=1,"POSITIVE",IF(Edges[[#This Row],[Sentiment]]=-1,"NEGATIVE")))</f>
        <v>NEUTRAL</v>
      </c>
      <c r="BD1917" s="79" t="str">
        <f>IF(Edges[[#This Row],[Vertex 1]]=Edges[[#This Row],[Vertex 2]],"HIDE","SHOW")</f>
        <v>HIDE</v>
      </c>
      <c r="BE1917" s="124" t="e">
        <f>REPLACE(INDEX(GroupVertices[Group], MATCH(Edges[[#This Row],[Vertex 1]],GroupVertices[Vertex],0)),1,1,"")</f>
        <v>#N/A</v>
      </c>
      <c r="BF1917" s="124" t="e">
        <f>REPLACE(INDEX(GroupVertices[Group], MATCH(Edges[[#This Row],[Vertex 2]],GroupVertices[Vertex],0)),1,1,"")</f>
        <v>#N/A</v>
      </c>
    </row>
    <row r="1918" spans="1:58" hidden="1" x14ac:dyDescent="0.25">
      <c r="A1918" s="64" t="s">
        <v>1399</v>
      </c>
      <c r="B1918" s="64" t="s">
        <v>1399</v>
      </c>
      <c r="C1918" s="65"/>
      <c r="D1918" s="66"/>
      <c r="E1918" s="67"/>
      <c r="F1918" s="68"/>
      <c r="G1918" s="65" t="str">
        <f>IF(Edges[[#This Row],[Vertex 1]]=Edges[[#This Row],[Vertex 2]],"HIDE","SHOW")</f>
        <v>HIDE</v>
      </c>
      <c r="H1918" s="69"/>
      <c r="I1918" s="70"/>
      <c r="J1918" s="70"/>
      <c r="K1918" s="34"/>
      <c r="L1918" s="77"/>
      <c r="M1918" s="77"/>
      <c r="N1918" s="72"/>
      <c r="O1918" s="79" t="s">
        <v>179</v>
      </c>
      <c r="P1918" s="81">
        <v>42855.365879629629</v>
      </c>
      <c r="Q1918" s="79" t="s">
        <v>2840</v>
      </c>
      <c r="R1918" s="82" t="s">
        <v>3858</v>
      </c>
      <c r="S1918" s="79" t="s">
        <v>4241</v>
      </c>
      <c r="T1918" s="79"/>
      <c r="U1918" s="82" t="s">
        <v>4698</v>
      </c>
      <c r="V1918" s="82" t="s">
        <v>4698</v>
      </c>
      <c r="W1918" s="81">
        <v>42855.365879629629</v>
      </c>
      <c r="X1918" s="82" t="s">
        <v>7448</v>
      </c>
      <c r="Y1918" s="79"/>
      <c r="Z1918" s="79"/>
      <c r="AA1918" s="83" t="s">
        <v>9495</v>
      </c>
      <c r="AB1918" s="79"/>
      <c r="AC1918" s="79" t="b">
        <v>0</v>
      </c>
      <c r="AD1918" s="79">
        <v>0</v>
      </c>
      <c r="AE1918" s="83" t="s">
        <v>9915</v>
      </c>
      <c r="AF1918" s="79" t="b">
        <v>0</v>
      </c>
      <c r="AG1918" s="79" t="s">
        <v>9963</v>
      </c>
      <c r="AH1918" s="79"/>
      <c r="AI1918" s="83" t="s">
        <v>9915</v>
      </c>
      <c r="AJ1918" s="79" t="b">
        <v>0</v>
      </c>
      <c r="AK1918" s="79">
        <v>0</v>
      </c>
      <c r="AL1918" s="83" t="s">
        <v>9915</v>
      </c>
      <c r="AM1918" s="79" t="s">
        <v>9990</v>
      </c>
      <c r="AN1918" s="79" t="b">
        <v>0</v>
      </c>
      <c r="AO1918" s="83" t="s">
        <v>9495</v>
      </c>
      <c r="AP1918" s="79" t="s">
        <v>179</v>
      </c>
      <c r="AQ1918" s="79">
        <v>0</v>
      </c>
      <c r="AR1918" s="79">
        <v>0</v>
      </c>
      <c r="AS1918" s="79"/>
      <c r="AT1918" s="79"/>
      <c r="AU1918" s="79"/>
      <c r="AV1918" s="79"/>
      <c r="AW1918" s="79"/>
      <c r="AX1918" s="79"/>
      <c r="AY1918" s="79"/>
      <c r="AZ1918" s="79"/>
      <c r="BA1918">
        <v>1</v>
      </c>
      <c r="BB1918">
        <v>0</v>
      </c>
      <c r="BC1918" s="79" t="str">
        <f>IF(Edges[[#This Row],[Sentiment]]=0,"NEUTRAL",IF(Edges[[#This Row],[Sentiment]]=1,"POSITIVE",IF(Edges[[#This Row],[Sentiment]]=-1,"NEGATIVE")))</f>
        <v>NEUTRAL</v>
      </c>
      <c r="BD1918" s="79" t="str">
        <f>IF(Edges[[#This Row],[Vertex 1]]=Edges[[#This Row],[Vertex 2]],"HIDE","SHOW")</f>
        <v>HIDE</v>
      </c>
      <c r="BE1918" s="124" t="e">
        <f>REPLACE(INDEX(GroupVertices[Group], MATCH(Edges[[#This Row],[Vertex 1]],GroupVertices[Vertex],0)),1,1,"")</f>
        <v>#N/A</v>
      </c>
      <c r="BF1918" s="124" t="e">
        <f>REPLACE(INDEX(GroupVertices[Group], MATCH(Edges[[#This Row],[Vertex 2]],GroupVertices[Vertex],0)),1,1,"")</f>
        <v>#N/A</v>
      </c>
    </row>
    <row r="1919" spans="1:58" hidden="1" x14ac:dyDescent="0.25">
      <c r="A1919" s="64" t="s">
        <v>1400</v>
      </c>
      <c r="B1919" s="64" t="s">
        <v>1400</v>
      </c>
      <c r="C1919" s="65"/>
      <c r="D1919" s="66"/>
      <c r="E1919" s="67"/>
      <c r="F1919" s="68"/>
      <c r="G1919" s="65" t="str">
        <f>IF(Edges[[#This Row],[Vertex 1]]=Edges[[#This Row],[Vertex 2]],"HIDE","SHOW")</f>
        <v>HIDE</v>
      </c>
      <c r="H1919" s="69"/>
      <c r="I1919" s="70"/>
      <c r="J1919" s="70"/>
      <c r="K1919" s="34"/>
      <c r="L1919" s="77"/>
      <c r="M1919" s="77"/>
      <c r="N1919" s="72"/>
      <c r="O1919" s="79" t="s">
        <v>179</v>
      </c>
      <c r="P1919" s="81">
        <v>42854.303368055553</v>
      </c>
      <c r="Q1919" s="79" t="s">
        <v>2841</v>
      </c>
      <c r="R1919" s="82" t="s">
        <v>3859</v>
      </c>
      <c r="S1919" s="79" t="s">
        <v>4242</v>
      </c>
      <c r="T1919" s="79"/>
      <c r="U1919" s="79"/>
      <c r="V1919" s="82" t="s">
        <v>5665</v>
      </c>
      <c r="W1919" s="81">
        <v>42854.303368055553</v>
      </c>
      <c r="X1919" s="82" t="s">
        <v>7449</v>
      </c>
      <c r="Y1919" s="79"/>
      <c r="Z1919" s="79"/>
      <c r="AA1919" s="83" t="s">
        <v>9496</v>
      </c>
      <c r="AB1919" s="79"/>
      <c r="AC1919" s="79" t="b">
        <v>0</v>
      </c>
      <c r="AD1919" s="79">
        <v>0</v>
      </c>
      <c r="AE1919" s="83" t="s">
        <v>9915</v>
      </c>
      <c r="AF1919" s="79" t="b">
        <v>0</v>
      </c>
      <c r="AG1919" s="79" t="s">
        <v>9963</v>
      </c>
      <c r="AH1919" s="79"/>
      <c r="AI1919" s="83" t="s">
        <v>9915</v>
      </c>
      <c r="AJ1919" s="79" t="b">
        <v>0</v>
      </c>
      <c r="AK1919" s="79">
        <v>0</v>
      </c>
      <c r="AL1919" s="83" t="s">
        <v>9915</v>
      </c>
      <c r="AM1919" s="79" t="s">
        <v>4133</v>
      </c>
      <c r="AN1919" s="79" t="b">
        <v>0</v>
      </c>
      <c r="AO1919" s="83" t="s">
        <v>9496</v>
      </c>
      <c r="AP1919" s="79" t="s">
        <v>179</v>
      </c>
      <c r="AQ1919" s="79">
        <v>0</v>
      </c>
      <c r="AR1919" s="79">
        <v>0</v>
      </c>
      <c r="AS1919" s="79"/>
      <c r="AT1919" s="79"/>
      <c r="AU1919" s="79"/>
      <c r="AV1919" s="79"/>
      <c r="AW1919" s="79"/>
      <c r="AX1919" s="79"/>
      <c r="AY1919" s="79"/>
      <c r="AZ1919" s="79"/>
      <c r="BA1919">
        <v>4</v>
      </c>
      <c r="BB1919">
        <v>0</v>
      </c>
      <c r="BC1919" s="79" t="str">
        <f>IF(Edges[[#This Row],[Sentiment]]=0,"NEUTRAL",IF(Edges[[#This Row],[Sentiment]]=1,"POSITIVE",IF(Edges[[#This Row],[Sentiment]]=-1,"NEGATIVE")))</f>
        <v>NEUTRAL</v>
      </c>
      <c r="BD1919" s="79" t="str">
        <f>IF(Edges[[#This Row],[Vertex 1]]=Edges[[#This Row],[Vertex 2]],"HIDE","SHOW")</f>
        <v>HIDE</v>
      </c>
      <c r="BE1919" s="124" t="e">
        <f>REPLACE(INDEX(GroupVertices[Group], MATCH(Edges[[#This Row],[Vertex 1]],GroupVertices[Vertex],0)),1,1,"")</f>
        <v>#N/A</v>
      </c>
      <c r="BF1919" s="124" t="e">
        <f>REPLACE(INDEX(GroupVertices[Group], MATCH(Edges[[#This Row],[Vertex 2]],GroupVertices[Vertex],0)),1,1,"")</f>
        <v>#N/A</v>
      </c>
    </row>
    <row r="1920" spans="1:58" hidden="1" x14ac:dyDescent="0.25">
      <c r="A1920" s="64" t="s">
        <v>1400</v>
      </c>
      <c r="B1920" s="64" t="s">
        <v>1400</v>
      </c>
      <c r="C1920" s="65"/>
      <c r="D1920" s="66"/>
      <c r="E1920" s="67"/>
      <c r="F1920" s="68"/>
      <c r="G1920" s="65" t="str">
        <f>IF(Edges[[#This Row],[Vertex 1]]=Edges[[#This Row],[Vertex 2]],"HIDE","SHOW")</f>
        <v>HIDE</v>
      </c>
      <c r="H1920" s="69"/>
      <c r="I1920" s="70"/>
      <c r="J1920" s="70"/>
      <c r="K1920" s="34"/>
      <c r="L1920" s="77"/>
      <c r="M1920" s="77"/>
      <c r="N1920" s="72"/>
      <c r="O1920" s="79" t="s">
        <v>179</v>
      </c>
      <c r="P1920" s="81">
        <v>42854.801412037035</v>
      </c>
      <c r="Q1920" s="79" t="s">
        <v>2842</v>
      </c>
      <c r="R1920" s="82" t="s">
        <v>3860</v>
      </c>
      <c r="S1920" s="79" t="s">
        <v>4242</v>
      </c>
      <c r="T1920" s="79"/>
      <c r="U1920" s="79"/>
      <c r="V1920" s="82" t="s">
        <v>5665</v>
      </c>
      <c r="W1920" s="81">
        <v>42854.801412037035</v>
      </c>
      <c r="X1920" s="82" t="s">
        <v>7450</v>
      </c>
      <c r="Y1920" s="79"/>
      <c r="Z1920" s="79"/>
      <c r="AA1920" s="83" t="s">
        <v>9497</v>
      </c>
      <c r="AB1920" s="79"/>
      <c r="AC1920" s="79" t="b">
        <v>0</v>
      </c>
      <c r="AD1920" s="79">
        <v>0</v>
      </c>
      <c r="AE1920" s="83" t="s">
        <v>9915</v>
      </c>
      <c r="AF1920" s="79" t="b">
        <v>0</v>
      </c>
      <c r="AG1920" s="79" t="s">
        <v>9963</v>
      </c>
      <c r="AH1920" s="79"/>
      <c r="AI1920" s="83" t="s">
        <v>9915</v>
      </c>
      <c r="AJ1920" s="79" t="b">
        <v>0</v>
      </c>
      <c r="AK1920" s="79">
        <v>0</v>
      </c>
      <c r="AL1920" s="83" t="s">
        <v>9915</v>
      </c>
      <c r="AM1920" s="79" t="s">
        <v>4133</v>
      </c>
      <c r="AN1920" s="79" t="b">
        <v>0</v>
      </c>
      <c r="AO1920" s="83" t="s">
        <v>9497</v>
      </c>
      <c r="AP1920" s="79" t="s">
        <v>179</v>
      </c>
      <c r="AQ1920" s="79">
        <v>0</v>
      </c>
      <c r="AR1920" s="79">
        <v>0</v>
      </c>
      <c r="AS1920" s="79"/>
      <c r="AT1920" s="79"/>
      <c r="AU1920" s="79"/>
      <c r="AV1920" s="79"/>
      <c r="AW1920" s="79"/>
      <c r="AX1920" s="79"/>
      <c r="AY1920" s="79"/>
      <c r="AZ1920" s="79"/>
      <c r="BA1920">
        <v>4</v>
      </c>
      <c r="BB1920">
        <v>0</v>
      </c>
      <c r="BC1920" s="79" t="str">
        <f>IF(Edges[[#This Row],[Sentiment]]=0,"NEUTRAL",IF(Edges[[#This Row],[Sentiment]]=1,"POSITIVE",IF(Edges[[#This Row],[Sentiment]]=-1,"NEGATIVE")))</f>
        <v>NEUTRAL</v>
      </c>
      <c r="BD1920" s="79" t="str">
        <f>IF(Edges[[#This Row],[Vertex 1]]=Edges[[#This Row],[Vertex 2]],"HIDE","SHOW")</f>
        <v>HIDE</v>
      </c>
      <c r="BE1920" s="124" t="e">
        <f>REPLACE(INDEX(GroupVertices[Group], MATCH(Edges[[#This Row],[Vertex 1]],GroupVertices[Vertex],0)),1,1,"")</f>
        <v>#N/A</v>
      </c>
      <c r="BF1920" s="124" t="e">
        <f>REPLACE(INDEX(GroupVertices[Group], MATCH(Edges[[#This Row],[Vertex 2]],GroupVertices[Vertex],0)),1,1,"")</f>
        <v>#N/A</v>
      </c>
    </row>
    <row r="1921" spans="1:58" hidden="1" x14ac:dyDescent="0.25">
      <c r="A1921" s="64" t="s">
        <v>1400</v>
      </c>
      <c r="B1921" s="64" t="s">
        <v>1400</v>
      </c>
      <c r="C1921" s="65"/>
      <c r="D1921" s="66"/>
      <c r="E1921" s="67"/>
      <c r="F1921" s="68"/>
      <c r="G1921" s="65" t="str">
        <f>IF(Edges[[#This Row],[Vertex 1]]=Edges[[#This Row],[Vertex 2]],"HIDE","SHOW")</f>
        <v>HIDE</v>
      </c>
      <c r="H1921" s="69"/>
      <c r="I1921" s="70"/>
      <c r="J1921" s="70"/>
      <c r="K1921" s="34"/>
      <c r="L1921" s="77"/>
      <c r="M1921" s="77"/>
      <c r="N1921" s="72"/>
      <c r="O1921" s="79" t="s">
        <v>179</v>
      </c>
      <c r="P1921" s="81">
        <v>42855.162662037037</v>
      </c>
      <c r="Q1921" s="79" t="s">
        <v>2841</v>
      </c>
      <c r="R1921" s="82" t="s">
        <v>3859</v>
      </c>
      <c r="S1921" s="79" t="s">
        <v>4242</v>
      </c>
      <c r="T1921" s="79"/>
      <c r="U1921" s="79"/>
      <c r="V1921" s="82" t="s">
        <v>5665</v>
      </c>
      <c r="W1921" s="81">
        <v>42855.162662037037</v>
      </c>
      <c r="X1921" s="82" t="s">
        <v>7451</v>
      </c>
      <c r="Y1921" s="79"/>
      <c r="Z1921" s="79"/>
      <c r="AA1921" s="83" t="s">
        <v>9498</v>
      </c>
      <c r="AB1921" s="79"/>
      <c r="AC1921" s="79" t="b">
        <v>0</v>
      </c>
      <c r="AD1921" s="79">
        <v>0</v>
      </c>
      <c r="AE1921" s="83" t="s">
        <v>9915</v>
      </c>
      <c r="AF1921" s="79" t="b">
        <v>0</v>
      </c>
      <c r="AG1921" s="79" t="s">
        <v>9963</v>
      </c>
      <c r="AH1921" s="79"/>
      <c r="AI1921" s="83" t="s">
        <v>9915</v>
      </c>
      <c r="AJ1921" s="79" t="b">
        <v>0</v>
      </c>
      <c r="AK1921" s="79">
        <v>0</v>
      </c>
      <c r="AL1921" s="83" t="s">
        <v>9915</v>
      </c>
      <c r="AM1921" s="79" t="s">
        <v>4133</v>
      </c>
      <c r="AN1921" s="79" t="b">
        <v>0</v>
      </c>
      <c r="AO1921" s="83" t="s">
        <v>9498</v>
      </c>
      <c r="AP1921" s="79" t="s">
        <v>179</v>
      </c>
      <c r="AQ1921" s="79">
        <v>0</v>
      </c>
      <c r="AR1921" s="79">
        <v>0</v>
      </c>
      <c r="AS1921" s="79"/>
      <c r="AT1921" s="79"/>
      <c r="AU1921" s="79"/>
      <c r="AV1921" s="79"/>
      <c r="AW1921" s="79"/>
      <c r="AX1921" s="79"/>
      <c r="AY1921" s="79"/>
      <c r="AZ1921" s="79"/>
      <c r="BA1921">
        <v>4</v>
      </c>
      <c r="BB1921">
        <v>0</v>
      </c>
      <c r="BC1921" s="79" t="str">
        <f>IF(Edges[[#This Row],[Sentiment]]=0,"NEUTRAL",IF(Edges[[#This Row],[Sentiment]]=1,"POSITIVE",IF(Edges[[#This Row],[Sentiment]]=-1,"NEGATIVE")))</f>
        <v>NEUTRAL</v>
      </c>
      <c r="BD1921" s="79" t="str">
        <f>IF(Edges[[#This Row],[Vertex 1]]=Edges[[#This Row],[Vertex 2]],"HIDE","SHOW")</f>
        <v>HIDE</v>
      </c>
      <c r="BE1921" s="124" t="e">
        <f>REPLACE(INDEX(GroupVertices[Group], MATCH(Edges[[#This Row],[Vertex 1]],GroupVertices[Vertex],0)),1,1,"")</f>
        <v>#N/A</v>
      </c>
      <c r="BF1921" s="124" t="e">
        <f>REPLACE(INDEX(GroupVertices[Group], MATCH(Edges[[#This Row],[Vertex 2]],GroupVertices[Vertex],0)),1,1,"")</f>
        <v>#N/A</v>
      </c>
    </row>
    <row r="1922" spans="1:58" hidden="1" x14ac:dyDescent="0.25">
      <c r="A1922" s="64" t="s">
        <v>1400</v>
      </c>
      <c r="B1922" s="64" t="s">
        <v>1400</v>
      </c>
      <c r="C1922" s="65"/>
      <c r="D1922" s="66"/>
      <c r="E1922" s="67"/>
      <c r="F1922" s="68"/>
      <c r="G1922" s="65" t="str">
        <f>IF(Edges[[#This Row],[Vertex 1]]=Edges[[#This Row],[Vertex 2]],"HIDE","SHOW")</f>
        <v>HIDE</v>
      </c>
      <c r="H1922" s="69"/>
      <c r="I1922" s="70"/>
      <c r="J1922" s="70"/>
      <c r="K1922" s="34"/>
      <c r="L1922" s="77"/>
      <c r="M1922" s="77"/>
      <c r="N1922" s="72"/>
      <c r="O1922" s="79" t="s">
        <v>179</v>
      </c>
      <c r="P1922" s="81">
        <v>42855.366724537038</v>
      </c>
      <c r="Q1922" s="79" t="s">
        <v>2843</v>
      </c>
      <c r="R1922" s="82" t="s">
        <v>3861</v>
      </c>
      <c r="S1922" s="79" t="s">
        <v>4242</v>
      </c>
      <c r="T1922" s="79"/>
      <c r="U1922" s="79"/>
      <c r="V1922" s="82" t="s">
        <v>5665</v>
      </c>
      <c r="W1922" s="81">
        <v>42855.366724537038</v>
      </c>
      <c r="X1922" s="82" t="s">
        <v>7452</v>
      </c>
      <c r="Y1922" s="79"/>
      <c r="Z1922" s="79"/>
      <c r="AA1922" s="83" t="s">
        <v>9499</v>
      </c>
      <c r="AB1922" s="79"/>
      <c r="AC1922" s="79" t="b">
        <v>0</v>
      </c>
      <c r="AD1922" s="79">
        <v>0</v>
      </c>
      <c r="AE1922" s="83" t="s">
        <v>9915</v>
      </c>
      <c r="AF1922" s="79" t="b">
        <v>0</v>
      </c>
      <c r="AG1922" s="79" t="s">
        <v>9963</v>
      </c>
      <c r="AH1922" s="79"/>
      <c r="AI1922" s="83" t="s">
        <v>9915</v>
      </c>
      <c r="AJ1922" s="79" t="b">
        <v>0</v>
      </c>
      <c r="AK1922" s="79">
        <v>0</v>
      </c>
      <c r="AL1922" s="83" t="s">
        <v>9915</v>
      </c>
      <c r="AM1922" s="79" t="s">
        <v>4133</v>
      </c>
      <c r="AN1922" s="79" t="b">
        <v>0</v>
      </c>
      <c r="AO1922" s="83" t="s">
        <v>9499</v>
      </c>
      <c r="AP1922" s="79" t="s">
        <v>179</v>
      </c>
      <c r="AQ1922" s="79">
        <v>0</v>
      </c>
      <c r="AR1922" s="79">
        <v>0</v>
      </c>
      <c r="AS1922" s="79"/>
      <c r="AT1922" s="79"/>
      <c r="AU1922" s="79"/>
      <c r="AV1922" s="79"/>
      <c r="AW1922" s="79"/>
      <c r="AX1922" s="79"/>
      <c r="AY1922" s="79"/>
      <c r="AZ1922" s="79"/>
      <c r="BA1922">
        <v>4</v>
      </c>
      <c r="BB1922">
        <v>0</v>
      </c>
      <c r="BC1922" s="79" t="str">
        <f>IF(Edges[[#This Row],[Sentiment]]=0,"NEUTRAL",IF(Edges[[#This Row],[Sentiment]]=1,"POSITIVE",IF(Edges[[#This Row],[Sentiment]]=-1,"NEGATIVE")))</f>
        <v>NEUTRAL</v>
      </c>
      <c r="BD1922" s="79" t="str">
        <f>IF(Edges[[#This Row],[Vertex 1]]=Edges[[#This Row],[Vertex 2]],"HIDE","SHOW")</f>
        <v>HIDE</v>
      </c>
      <c r="BE1922" s="124" t="e">
        <f>REPLACE(INDEX(GroupVertices[Group], MATCH(Edges[[#This Row],[Vertex 1]],GroupVertices[Vertex],0)),1,1,"")</f>
        <v>#N/A</v>
      </c>
      <c r="BF1922" s="124" t="e">
        <f>REPLACE(INDEX(GroupVertices[Group], MATCH(Edges[[#This Row],[Vertex 2]],GroupVertices[Vertex],0)),1,1,"")</f>
        <v>#N/A</v>
      </c>
    </row>
    <row r="1923" spans="1:58" hidden="1" x14ac:dyDescent="0.25">
      <c r="A1923" s="64" t="s">
        <v>1401</v>
      </c>
      <c r="B1923" s="64" t="s">
        <v>1401</v>
      </c>
      <c r="C1923" s="65"/>
      <c r="D1923" s="66"/>
      <c r="E1923" s="67"/>
      <c r="F1923" s="68"/>
      <c r="G1923" s="65" t="str">
        <f>IF(Edges[[#This Row],[Vertex 1]]=Edges[[#This Row],[Vertex 2]],"HIDE","SHOW")</f>
        <v>HIDE</v>
      </c>
      <c r="H1923" s="69"/>
      <c r="I1923" s="70"/>
      <c r="J1923" s="70"/>
      <c r="K1923" s="34"/>
      <c r="L1923" s="77"/>
      <c r="M1923" s="77"/>
      <c r="N1923" s="72"/>
      <c r="O1923" s="79" t="s">
        <v>179</v>
      </c>
      <c r="P1923" s="81">
        <v>42853.645844907405</v>
      </c>
      <c r="Q1923" s="79" t="s">
        <v>2844</v>
      </c>
      <c r="R1923" s="82" t="s">
        <v>3572</v>
      </c>
      <c r="S1923" s="79" t="s">
        <v>4050</v>
      </c>
      <c r="T1923" s="79"/>
      <c r="U1923" s="79"/>
      <c r="V1923" s="82" t="s">
        <v>5666</v>
      </c>
      <c r="W1923" s="81">
        <v>42853.645844907405</v>
      </c>
      <c r="X1923" s="82" t="s">
        <v>7453</v>
      </c>
      <c r="Y1923" s="79"/>
      <c r="Z1923" s="79"/>
      <c r="AA1923" s="83" t="s">
        <v>9500</v>
      </c>
      <c r="AB1923" s="79"/>
      <c r="AC1923" s="79" t="b">
        <v>0</v>
      </c>
      <c r="AD1923" s="79">
        <v>93</v>
      </c>
      <c r="AE1923" s="83" t="s">
        <v>9915</v>
      </c>
      <c r="AF1923" s="79" t="b">
        <v>0</v>
      </c>
      <c r="AG1923" s="79" t="s">
        <v>9963</v>
      </c>
      <c r="AH1923" s="79"/>
      <c r="AI1923" s="83" t="s">
        <v>9915</v>
      </c>
      <c r="AJ1923" s="79" t="b">
        <v>0</v>
      </c>
      <c r="AK1923" s="79">
        <v>18</v>
      </c>
      <c r="AL1923" s="83" t="s">
        <v>9915</v>
      </c>
      <c r="AM1923" s="79" t="s">
        <v>9992</v>
      </c>
      <c r="AN1923" s="79" t="b">
        <v>0</v>
      </c>
      <c r="AO1923" s="83" t="s">
        <v>9500</v>
      </c>
      <c r="AP1923" s="79" t="s">
        <v>179</v>
      </c>
      <c r="AQ1923" s="79">
        <v>0</v>
      </c>
      <c r="AR1923" s="79">
        <v>0</v>
      </c>
      <c r="AS1923" s="79"/>
      <c r="AT1923" s="79"/>
      <c r="AU1923" s="79"/>
      <c r="AV1923" s="79"/>
      <c r="AW1923" s="79"/>
      <c r="AX1923" s="79"/>
      <c r="AY1923" s="79"/>
      <c r="AZ1923" s="79"/>
      <c r="BA1923">
        <v>1</v>
      </c>
      <c r="BB1923">
        <v>1</v>
      </c>
      <c r="BC1923" s="79" t="str">
        <f>IF(Edges[[#This Row],[Sentiment]]=0,"NEUTRAL",IF(Edges[[#This Row],[Sentiment]]=1,"POSITIVE",IF(Edges[[#This Row],[Sentiment]]=-1,"NEGATIVE")))</f>
        <v>POSITIVE</v>
      </c>
      <c r="BD1923" s="79" t="str">
        <f>IF(Edges[[#This Row],[Vertex 1]]=Edges[[#This Row],[Vertex 2]],"HIDE","SHOW")</f>
        <v>HIDE</v>
      </c>
      <c r="BE1923" s="124" t="str">
        <f>REPLACE(INDEX(GroupVertices[Group], MATCH(Edges[[#This Row],[Vertex 1]],GroupVertices[Vertex],0)),1,1,"")</f>
        <v>eneral</v>
      </c>
      <c r="BF1923" s="124" t="str">
        <f>REPLACE(INDEX(GroupVertices[Group], MATCH(Edges[[#This Row],[Vertex 2]],GroupVertices[Vertex],0)),1,1,"")</f>
        <v>eneral</v>
      </c>
    </row>
    <row r="1924" spans="1:58" x14ac:dyDescent="0.25">
      <c r="A1924" s="64" t="s">
        <v>1402</v>
      </c>
      <c r="B1924" s="64" t="s">
        <v>1401</v>
      </c>
      <c r="C1924" s="65"/>
      <c r="D1924" s="66"/>
      <c r="E1924" s="67"/>
      <c r="F1924" s="68"/>
      <c r="G1924" s="65" t="str">
        <f>IF(Edges[[#This Row],[Vertex 1]]=Edges[[#This Row],[Vertex 2]],"HIDE","SHOW")</f>
        <v>SHOW</v>
      </c>
      <c r="H1924" s="69"/>
      <c r="I1924" s="70"/>
      <c r="J1924" s="70"/>
      <c r="K1924" s="34" t="s">
        <v>65</v>
      </c>
      <c r="L1924" s="77">
        <v>1924</v>
      </c>
      <c r="M1924" s="77"/>
      <c r="N1924" s="72"/>
      <c r="O1924" s="79" t="s">
        <v>1646</v>
      </c>
      <c r="P1924" s="81">
        <v>42855.373194444444</v>
      </c>
      <c r="Q1924" s="79" t="s">
        <v>2302</v>
      </c>
      <c r="R1924" s="82" t="s">
        <v>3572</v>
      </c>
      <c r="S1924" s="79" t="s">
        <v>4050</v>
      </c>
      <c r="T1924" s="79"/>
      <c r="U1924" s="79"/>
      <c r="V1924" s="82" t="s">
        <v>5667</v>
      </c>
      <c r="W1924" s="81">
        <v>42855.373194444444</v>
      </c>
      <c r="X1924" s="82" t="s">
        <v>7454</v>
      </c>
      <c r="Y1924" s="79"/>
      <c r="Z1924" s="79"/>
      <c r="AA1924" s="83" t="s">
        <v>9501</v>
      </c>
      <c r="AB1924" s="79"/>
      <c r="AC1924" s="79" t="b">
        <v>0</v>
      </c>
      <c r="AD1924" s="79">
        <v>0</v>
      </c>
      <c r="AE1924" s="83" t="s">
        <v>9915</v>
      </c>
      <c r="AF1924" s="79" t="b">
        <v>0</v>
      </c>
      <c r="AG1924" s="79" t="s">
        <v>9963</v>
      </c>
      <c r="AH1924" s="79"/>
      <c r="AI1924" s="83" t="s">
        <v>9915</v>
      </c>
      <c r="AJ1924" s="79" t="b">
        <v>0</v>
      </c>
      <c r="AK1924" s="79">
        <v>18</v>
      </c>
      <c r="AL1924" s="83" t="s">
        <v>9500</v>
      </c>
      <c r="AM1924" s="79" t="s">
        <v>9991</v>
      </c>
      <c r="AN1924" s="79" t="b">
        <v>0</v>
      </c>
      <c r="AO1924" s="83" t="s">
        <v>9500</v>
      </c>
      <c r="AP1924" s="79" t="s">
        <v>179</v>
      </c>
      <c r="AQ1924" s="79">
        <v>0</v>
      </c>
      <c r="AR1924" s="79">
        <v>0</v>
      </c>
      <c r="AS1924" s="79"/>
      <c r="AT1924" s="79"/>
      <c r="AU1924" s="79"/>
      <c r="AV1924" s="79"/>
      <c r="AW1924" s="79"/>
      <c r="AX1924" s="79"/>
      <c r="AY1924" s="79"/>
      <c r="AZ1924" s="79"/>
      <c r="BA1924">
        <v>1</v>
      </c>
      <c r="BB1924">
        <v>1</v>
      </c>
      <c r="BC1924" s="79" t="str">
        <f>IF(Edges[[#This Row],[Sentiment]]=0,"NEUTRAL",IF(Edges[[#This Row],[Sentiment]]=1,"POSITIVE",IF(Edges[[#This Row],[Sentiment]]=-1,"NEGATIVE")))</f>
        <v>POSITIVE</v>
      </c>
      <c r="BD1924" s="79" t="str">
        <f>IF(Edges[[#This Row],[Vertex 1]]=Edges[[#This Row],[Vertex 2]],"HIDE","SHOW")</f>
        <v>SHOW</v>
      </c>
      <c r="BE1924" s="78" t="str">
        <f>REPLACE(INDEX(GroupVertices[Group], MATCH(Edges[[#This Row],[Vertex 1]],GroupVertices[Vertex],0)),1,1,"")</f>
        <v>OSITIVE</v>
      </c>
      <c r="BF1924" s="78" t="str">
        <f>REPLACE(INDEX(GroupVertices[Group], MATCH(Edges[[#This Row],[Vertex 2]],GroupVertices[Vertex],0)),1,1,"")</f>
        <v>eneral</v>
      </c>
    </row>
    <row r="1925" spans="1:58" hidden="1" x14ac:dyDescent="0.25">
      <c r="A1925" s="64" t="s">
        <v>1403</v>
      </c>
      <c r="B1925" s="64" t="s">
        <v>1403</v>
      </c>
      <c r="C1925" s="65"/>
      <c r="D1925" s="66"/>
      <c r="E1925" s="67"/>
      <c r="F1925" s="68"/>
      <c r="G1925" s="65" t="str">
        <f>IF(Edges[[#This Row],[Vertex 1]]=Edges[[#This Row],[Vertex 2]],"HIDE","SHOW")</f>
        <v>HIDE</v>
      </c>
      <c r="H1925" s="69"/>
      <c r="I1925" s="70"/>
      <c r="J1925" s="70"/>
      <c r="K1925" s="34"/>
      <c r="L1925" s="77"/>
      <c r="M1925" s="77"/>
      <c r="N1925" s="72"/>
      <c r="O1925" s="79" t="s">
        <v>179</v>
      </c>
      <c r="P1925" s="81">
        <v>42852.497303240743</v>
      </c>
      <c r="Q1925" s="79" t="s">
        <v>2845</v>
      </c>
      <c r="R1925" s="82" t="s">
        <v>3293</v>
      </c>
      <c r="S1925" s="79" t="s">
        <v>4022</v>
      </c>
      <c r="T1925" s="79"/>
      <c r="U1925" s="82" t="s">
        <v>4499</v>
      </c>
      <c r="V1925" s="82" t="s">
        <v>4499</v>
      </c>
      <c r="W1925" s="81">
        <v>42852.497303240743</v>
      </c>
      <c r="X1925" s="82" t="s">
        <v>7455</v>
      </c>
      <c r="Y1925" s="79"/>
      <c r="Z1925" s="79"/>
      <c r="AA1925" s="83" t="s">
        <v>9502</v>
      </c>
      <c r="AB1925" s="79"/>
      <c r="AC1925" s="79" t="b">
        <v>0</v>
      </c>
      <c r="AD1925" s="79">
        <v>0</v>
      </c>
      <c r="AE1925" s="83" t="s">
        <v>9915</v>
      </c>
      <c r="AF1925" s="79" t="b">
        <v>0</v>
      </c>
      <c r="AG1925" s="79" t="s">
        <v>9963</v>
      </c>
      <c r="AH1925" s="79"/>
      <c r="AI1925" s="83" t="s">
        <v>9915</v>
      </c>
      <c r="AJ1925" s="79" t="b">
        <v>0</v>
      </c>
      <c r="AK1925" s="79">
        <v>0</v>
      </c>
      <c r="AL1925" s="83" t="s">
        <v>9915</v>
      </c>
      <c r="AM1925" s="79" t="s">
        <v>9998</v>
      </c>
      <c r="AN1925" s="79" t="b">
        <v>0</v>
      </c>
      <c r="AO1925" s="83" t="s">
        <v>9502</v>
      </c>
      <c r="AP1925" s="79" t="s">
        <v>179</v>
      </c>
      <c r="AQ1925" s="79">
        <v>0</v>
      </c>
      <c r="AR1925" s="79">
        <v>0</v>
      </c>
      <c r="AS1925" s="79"/>
      <c r="AT1925" s="79"/>
      <c r="AU1925" s="79"/>
      <c r="AV1925" s="79"/>
      <c r="AW1925" s="79"/>
      <c r="AX1925" s="79"/>
      <c r="AY1925" s="79"/>
      <c r="AZ1925" s="79"/>
      <c r="BA1925">
        <v>3</v>
      </c>
      <c r="BB1925">
        <v>1</v>
      </c>
      <c r="BC1925" s="79" t="str">
        <f>IF(Edges[[#This Row],[Sentiment]]=0,"NEUTRAL",IF(Edges[[#This Row],[Sentiment]]=1,"POSITIVE",IF(Edges[[#This Row],[Sentiment]]=-1,"NEGATIVE")))</f>
        <v>POSITIVE</v>
      </c>
      <c r="BD1925" s="79" t="str">
        <f>IF(Edges[[#This Row],[Vertex 1]]=Edges[[#This Row],[Vertex 2]],"HIDE","SHOW")</f>
        <v>HIDE</v>
      </c>
      <c r="BE1925" s="124" t="e">
        <f>REPLACE(INDEX(GroupVertices[Group], MATCH(Edges[[#This Row],[Vertex 1]],GroupVertices[Vertex],0)),1,1,"")</f>
        <v>#N/A</v>
      </c>
      <c r="BF1925" s="124" t="e">
        <f>REPLACE(INDEX(GroupVertices[Group], MATCH(Edges[[#This Row],[Vertex 2]],GroupVertices[Vertex],0)),1,1,"")</f>
        <v>#N/A</v>
      </c>
    </row>
    <row r="1926" spans="1:58" hidden="1" x14ac:dyDescent="0.25">
      <c r="A1926" s="64" t="s">
        <v>1403</v>
      </c>
      <c r="B1926" s="64" t="s">
        <v>1403</v>
      </c>
      <c r="C1926" s="65"/>
      <c r="D1926" s="66"/>
      <c r="E1926" s="67"/>
      <c r="F1926" s="68"/>
      <c r="G1926" s="65" t="str">
        <f>IF(Edges[[#This Row],[Vertex 1]]=Edges[[#This Row],[Vertex 2]],"HIDE","SHOW")</f>
        <v>HIDE</v>
      </c>
      <c r="H1926" s="69"/>
      <c r="I1926" s="70"/>
      <c r="J1926" s="70"/>
      <c r="K1926" s="34"/>
      <c r="L1926" s="77"/>
      <c r="M1926" s="77"/>
      <c r="N1926" s="72"/>
      <c r="O1926" s="79" t="s">
        <v>179</v>
      </c>
      <c r="P1926" s="81">
        <v>42853.119074074071</v>
      </c>
      <c r="Q1926" s="79" t="s">
        <v>2846</v>
      </c>
      <c r="R1926" s="82" t="s">
        <v>3293</v>
      </c>
      <c r="S1926" s="79" t="s">
        <v>4022</v>
      </c>
      <c r="T1926" s="79" t="s">
        <v>1544</v>
      </c>
      <c r="U1926" s="79"/>
      <c r="V1926" s="82" t="s">
        <v>5668</v>
      </c>
      <c r="W1926" s="81">
        <v>42853.119074074071</v>
      </c>
      <c r="X1926" s="82" t="s">
        <v>7456</v>
      </c>
      <c r="Y1926" s="79"/>
      <c r="Z1926" s="79"/>
      <c r="AA1926" s="83" t="s">
        <v>9503</v>
      </c>
      <c r="AB1926" s="79"/>
      <c r="AC1926" s="79" t="b">
        <v>0</v>
      </c>
      <c r="AD1926" s="79">
        <v>0</v>
      </c>
      <c r="AE1926" s="83" t="s">
        <v>9915</v>
      </c>
      <c r="AF1926" s="79" t="b">
        <v>0</v>
      </c>
      <c r="AG1926" s="79" t="s">
        <v>9963</v>
      </c>
      <c r="AH1926" s="79"/>
      <c r="AI1926" s="83" t="s">
        <v>9915</v>
      </c>
      <c r="AJ1926" s="79" t="b">
        <v>0</v>
      </c>
      <c r="AK1926" s="79">
        <v>0</v>
      </c>
      <c r="AL1926" s="83" t="s">
        <v>9915</v>
      </c>
      <c r="AM1926" s="79" t="s">
        <v>9998</v>
      </c>
      <c r="AN1926" s="79" t="b">
        <v>0</v>
      </c>
      <c r="AO1926" s="83" t="s">
        <v>9503</v>
      </c>
      <c r="AP1926" s="79" t="s">
        <v>179</v>
      </c>
      <c r="AQ1926" s="79">
        <v>0</v>
      </c>
      <c r="AR1926" s="79">
        <v>0</v>
      </c>
      <c r="AS1926" s="79"/>
      <c r="AT1926" s="79"/>
      <c r="AU1926" s="79"/>
      <c r="AV1926" s="79"/>
      <c r="AW1926" s="79"/>
      <c r="AX1926" s="79"/>
      <c r="AY1926" s="79"/>
      <c r="AZ1926" s="79"/>
      <c r="BA1926">
        <v>3</v>
      </c>
      <c r="BB1926">
        <v>1</v>
      </c>
      <c r="BC1926" s="79" t="str">
        <f>IF(Edges[[#This Row],[Sentiment]]=0,"NEUTRAL",IF(Edges[[#This Row],[Sentiment]]=1,"POSITIVE",IF(Edges[[#This Row],[Sentiment]]=-1,"NEGATIVE")))</f>
        <v>POSITIVE</v>
      </c>
      <c r="BD1926" s="79" t="str">
        <f>IF(Edges[[#This Row],[Vertex 1]]=Edges[[#This Row],[Vertex 2]],"HIDE","SHOW")</f>
        <v>HIDE</v>
      </c>
      <c r="BE1926" s="124" t="e">
        <f>REPLACE(INDEX(GroupVertices[Group], MATCH(Edges[[#This Row],[Vertex 1]],GroupVertices[Vertex],0)),1,1,"")</f>
        <v>#N/A</v>
      </c>
      <c r="BF1926" s="124" t="e">
        <f>REPLACE(INDEX(GroupVertices[Group], MATCH(Edges[[#This Row],[Vertex 2]],GroupVertices[Vertex],0)),1,1,"")</f>
        <v>#N/A</v>
      </c>
    </row>
    <row r="1927" spans="1:58" hidden="1" x14ac:dyDescent="0.25">
      <c r="A1927" s="64" t="s">
        <v>1403</v>
      </c>
      <c r="B1927" s="64" t="s">
        <v>1403</v>
      </c>
      <c r="C1927" s="65"/>
      <c r="D1927" s="66"/>
      <c r="E1927" s="67"/>
      <c r="F1927" s="68"/>
      <c r="G1927" s="65" t="str">
        <f>IF(Edges[[#This Row],[Vertex 1]]=Edges[[#This Row],[Vertex 2]],"HIDE","SHOW")</f>
        <v>HIDE</v>
      </c>
      <c r="H1927" s="69"/>
      <c r="I1927" s="70"/>
      <c r="J1927" s="70"/>
      <c r="K1927" s="34"/>
      <c r="L1927" s="77"/>
      <c r="M1927" s="77"/>
      <c r="N1927" s="72"/>
      <c r="O1927" s="79" t="s">
        <v>179</v>
      </c>
      <c r="P1927" s="81">
        <v>42855.374537037038</v>
      </c>
      <c r="Q1927" s="79" t="s">
        <v>2847</v>
      </c>
      <c r="R1927" s="82" t="s">
        <v>3862</v>
      </c>
      <c r="S1927" s="79" t="s">
        <v>4022</v>
      </c>
      <c r="T1927" s="79"/>
      <c r="U1927" s="79"/>
      <c r="V1927" s="82" t="s">
        <v>5668</v>
      </c>
      <c r="W1927" s="81">
        <v>42855.374537037038</v>
      </c>
      <c r="X1927" s="82" t="s">
        <v>7457</v>
      </c>
      <c r="Y1927" s="79"/>
      <c r="Z1927" s="79"/>
      <c r="AA1927" s="83" t="s">
        <v>9504</v>
      </c>
      <c r="AB1927" s="79"/>
      <c r="AC1927" s="79" t="b">
        <v>0</v>
      </c>
      <c r="AD1927" s="79">
        <v>0</v>
      </c>
      <c r="AE1927" s="83" t="s">
        <v>9915</v>
      </c>
      <c r="AF1927" s="79" t="b">
        <v>0</v>
      </c>
      <c r="AG1927" s="79" t="s">
        <v>9963</v>
      </c>
      <c r="AH1927" s="79"/>
      <c r="AI1927" s="83" t="s">
        <v>9915</v>
      </c>
      <c r="AJ1927" s="79" t="b">
        <v>0</v>
      </c>
      <c r="AK1927" s="79">
        <v>0</v>
      </c>
      <c r="AL1927" s="83" t="s">
        <v>9915</v>
      </c>
      <c r="AM1927" s="79" t="s">
        <v>9998</v>
      </c>
      <c r="AN1927" s="79" t="b">
        <v>0</v>
      </c>
      <c r="AO1927" s="83" t="s">
        <v>9504</v>
      </c>
      <c r="AP1927" s="79" t="s">
        <v>179</v>
      </c>
      <c r="AQ1927" s="79">
        <v>0</v>
      </c>
      <c r="AR1927" s="79">
        <v>0</v>
      </c>
      <c r="AS1927" s="79"/>
      <c r="AT1927" s="79"/>
      <c r="AU1927" s="79"/>
      <c r="AV1927" s="79"/>
      <c r="AW1927" s="79"/>
      <c r="AX1927" s="79"/>
      <c r="AY1927" s="79"/>
      <c r="AZ1927" s="79"/>
      <c r="BA1927">
        <v>3</v>
      </c>
      <c r="BB1927">
        <v>1</v>
      </c>
      <c r="BC1927" s="79" t="str">
        <f>IF(Edges[[#This Row],[Sentiment]]=0,"NEUTRAL",IF(Edges[[#This Row],[Sentiment]]=1,"POSITIVE",IF(Edges[[#This Row],[Sentiment]]=-1,"NEGATIVE")))</f>
        <v>POSITIVE</v>
      </c>
      <c r="BD1927" s="79" t="str">
        <f>IF(Edges[[#This Row],[Vertex 1]]=Edges[[#This Row],[Vertex 2]],"HIDE","SHOW")</f>
        <v>HIDE</v>
      </c>
      <c r="BE1927" s="124" t="e">
        <f>REPLACE(INDEX(GroupVertices[Group], MATCH(Edges[[#This Row],[Vertex 1]],GroupVertices[Vertex],0)),1,1,"")</f>
        <v>#N/A</v>
      </c>
      <c r="BF1927" s="124" t="e">
        <f>REPLACE(INDEX(GroupVertices[Group], MATCH(Edges[[#This Row],[Vertex 2]],GroupVertices[Vertex],0)),1,1,"")</f>
        <v>#N/A</v>
      </c>
    </row>
    <row r="1928" spans="1:58" hidden="1" x14ac:dyDescent="0.25">
      <c r="A1928" s="64" t="s">
        <v>1404</v>
      </c>
      <c r="B1928" s="64" t="s">
        <v>1404</v>
      </c>
      <c r="C1928" s="65"/>
      <c r="D1928" s="66"/>
      <c r="E1928" s="67"/>
      <c r="F1928" s="68"/>
      <c r="G1928" s="65" t="str">
        <f>IF(Edges[[#This Row],[Vertex 1]]=Edges[[#This Row],[Vertex 2]],"HIDE","SHOW")</f>
        <v>HIDE</v>
      </c>
      <c r="H1928" s="69"/>
      <c r="I1928" s="70"/>
      <c r="J1928" s="70"/>
      <c r="K1928" s="34"/>
      <c r="L1928" s="77"/>
      <c r="M1928" s="77"/>
      <c r="N1928" s="72"/>
      <c r="O1928" s="79" t="s">
        <v>179</v>
      </c>
      <c r="P1928" s="81">
        <v>42852.041712962964</v>
      </c>
      <c r="Q1928" s="79" t="s">
        <v>2848</v>
      </c>
      <c r="R1928" s="82" t="s">
        <v>3181</v>
      </c>
      <c r="S1928" s="79" t="s">
        <v>4022</v>
      </c>
      <c r="T1928" s="79"/>
      <c r="U1928" s="79"/>
      <c r="V1928" s="82" t="s">
        <v>5669</v>
      </c>
      <c r="W1928" s="81">
        <v>42852.041712962964</v>
      </c>
      <c r="X1928" s="82" t="s">
        <v>7458</v>
      </c>
      <c r="Y1928" s="79"/>
      <c r="Z1928" s="79"/>
      <c r="AA1928" s="83" t="s">
        <v>9505</v>
      </c>
      <c r="AB1928" s="79"/>
      <c r="AC1928" s="79" t="b">
        <v>0</v>
      </c>
      <c r="AD1928" s="79">
        <v>0</v>
      </c>
      <c r="AE1928" s="83" t="s">
        <v>9915</v>
      </c>
      <c r="AF1928" s="79" t="b">
        <v>0</v>
      </c>
      <c r="AG1928" s="79" t="s">
        <v>9963</v>
      </c>
      <c r="AH1928" s="79"/>
      <c r="AI1928" s="83" t="s">
        <v>9915</v>
      </c>
      <c r="AJ1928" s="79" t="b">
        <v>0</v>
      </c>
      <c r="AK1928" s="79">
        <v>0</v>
      </c>
      <c r="AL1928" s="83" t="s">
        <v>9915</v>
      </c>
      <c r="AM1928" s="79" t="s">
        <v>10088</v>
      </c>
      <c r="AN1928" s="79" t="b">
        <v>0</v>
      </c>
      <c r="AO1928" s="83" t="s">
        <v>9505</v>
      </c>
      <c r="AP1928" s="79" t="s">
        <v>179</v>
      </c>
      <c r="AQ1928" s="79">
        <v>0</v>
      </c>
      <c r="AR1928" s="79">
        <v>0</v>
      </c>
      <c r="AS1928" s="79"/>
      <c r="AT1928" s="79"/>
      <c r="AU1928" s="79"/>
      <c r="AV1928" s="79"/>
      <c r="AW1928" s="79"/>
      <c r="AX1928" s="79"/>
      <c r="AY1928" s="79"/>
      <c r="AZ1928" s="79"/>
      <c r="BA1928">
        <v>5</v>
      </c>
      <c r="BB1928">
        <v>1</v>
      </c>
      <c r="BC1928" s="79" t="str">
        <f>IF(Edges[[#This Row],[Sentiment]]=0,"NEUTRAL",IF(Edges[[#This Row],[Sentiment]]=1,"POSITIVE",IF(Edges[[#This Row],[Sentiment]]=-1,"NEGATIVE")))</f>
        <v>POSITIVE</v>
      </c>
      <c r="BD1928" s="79" t="str">
        <f>IF(Edges[[#This Row],[Vertex 1]]=Edges[[#This Row],[Vertex 2]],"HIDE","SHOW")</f>
        <v>HIDE</v>
      </c>
      <c r="BE1928" s="124" t="e">
        <f>REPLACE(INDEX(GroupVertices[Group], MATCH(Edges[[#This Row],[Vertex 1]],GroupVertices[Vertex],0)),1,1,"")</f>
        <v>#N/A</v>
      </c>
      <c r="BF1928" s="124" t="e">
        <f>REPLACE(INDEX(GroupVertices[Group], MATCH(Edges[[#This Row],[Vertex 2]],GroupVertices[Vertex],0)),1,1,"")</f>
        <v>#N/A</v>
      </c>
    </row>
    <row r="1929" spans="1:58" hidden="1" x14ac:dyDescent="0.25">
      <c r="A1929" s="64" t="s">
        <v>1404</v>
      </c>
      <c r="B1929" s="64" t="s">
        <v>1404</v>
      </c>
      <c r="C1929" s="65"/>
      <c r="D1929" s="66"/>
      <c r="E1929" s="67"/>
      <c r="F1929" s="68"/>
      <c r="G1929" s="65" t="str">
        <f>IF(Edges[[#This Row],[Vertex 1]]=Edges[[#This Row],[Vertex 2]],"HIDE","SHOW")</f>
        <v>HIDE</v>
      </c>
      <c r="H1929" s="69"/>
      <c r="I1929" s="70"/>
      <c r="J1929" s="70"/>
      <c r="K1929" s="34"/>
      <c r="L1929" s="77"/>
      <c r="M1929" s="77"/>
      <c r="N1929" s="72"/>
      <c r="O1929" s="79" t="s">
        <v>179</v>
      </c>
      <c r="P1929" s="81">
        <v>42852.479224537034</v>
      </c>
      <c r="Q1929" s="79" t="s">
        <v>2849</v>
      </c>
      <c r="R1929" s="82" t="s">
        <v>3293</v>
      </c>
      <c r="S1929" s="79" t="s">
        <v>4022</v>
      </c>
      <c r="T1929" s="79"/>
      <c r="U1929" s="79"/>
      <c r="V1929" s="82" t="s">
        <v>5669</v>
      </c>
      <c r="W1929" s="81">
        <v>42852.479224537034</v>
      </c>
      <c r="X1929" s="82" t="s">
        <v>7459</v>
      </c>
      <c r="Y1929" s="79"/>
      <c r="Z1929" s="79"/>
      <c r="AA1929" s="83" t="s">
        <v>9506</v>
      </c>
      <c r="AB1929" s="79"/>
      <c r="AC1929" s="79" t="b">
        <v>0</v>
      </c>
      <c r="AD1929" s="79">
        <v>0</v>
      </c>
      <c r="AE1929" s="83" t="s">
        <v>9915</v>
      </c>
      <c r="AF1929" s="79" t="b">
        <v>0</v>
      </c>
      <c r="AG1929" s="79" t="s">
        <v>9963</v>
      </c>
      <c r="AH1929" s="79"/>
      <c r="AI1929" s="83" t="s">
        <v>9915</v>
      </c>
      <c r="AJ1929" s="79" t="b">
        <v>0</v>
      </c>
      <c r="AK1929" s="79">
        <v>0</v>
      </c>
      <c r="AL1929" s="83" t="s">
        <v>9915</v>
      </c>
      <c r="AM1929" s="79" t="s">
        <v>10088</v>
      </c>
      <c r="AN1929" s="79" t="b">
        <v>0</v>
      </c>
      <c r="AO1929" s="83" t="s">
        <v>9506</v>
      </c>
      <c r="AP1929" s="79" t="s">
        <v>179</v>
      </c>
      <c r="AQ1929" s="79">
        <v>0</v>
      </c>
      <c r="AR1929" s="79">
        <v>0</v>
      </c>
      <c r="AS1929" s="79"/>
      <c r="AT1929" s="79"/>
      <c r="AU1929" s="79"/>
      <c r="AV1929" s="79"/>
      <c r="AW1929" s="79"/>
      <c r="AX1929" s="79"/>
      <c r="AY1929" s="79"/>
      <c r="AZ1929" s="79"/>
      <c r="BA1929">
        <v>5</v>
      </c>
      <c r="BB1929">
        <v>1</v>
      </c>
      <c r="BC1929" s="79" t="str">
        <f>IF(Edges[[#This Row],[Sentiment]]=0,"NEUTRAL",IF(Edges[[#This Row],[Sentiment]]=1,"POSITIVE",IF(Edges[[#This Row],[Sentiment]]=-1,"NEGATIVE")))</f>
        <v>POSITIVE</v>
      </c>
      <c r="BD1929" s="79" t="str">
        <f>IF(Edges[[#This Row],[Vertex 1]]=Edges[[#This Row],[Vertex 2]],"HIDE","SHOW")</f>
        <v>HIDE</v>
      </c>
      <c r="BE1929" s="124" t="e">
        <f>REPLACE(INDEX(GroupVertices[Group], MATCH(Edges[[#This Row],[Vertex 1]],GroupVertices[Vertex],0)),1,1,"")</f>
        <v>#N/A</v>
      </c>
      <c r="BF1929" s="124" t="e">
        <f>REPLACE(INDEX(GroupVertices[Group], MATCH(Edges[[#This Row],[Vertex 2]],GroupVertices[Vertex],0)),1,1,"")</f>
        <v>#N/A</v>
      </c>
    </row>
    <row r="1930" spans="1:58" hidden="1" x14ac:dyDescent="0.25">
      <c r="A1930" s="64" t="s">
        <v>1404</v>
      </c>
      <c r="B1930" s="64" t="s">
        <v>1404</v>
      </c>
      <c r="C1930" s="65"/>
      <c r="D1930" s="66"/>
      <c r="E1930" s="67"/>
      <c r="F1930" s="68"/>
      <c r="G1930" s="65" t="str">
        <f>IF(Edges[[#This Row],[Vertex 1]]=Edges[[#This Row],[Vertex 2]],"HIDE","SHOW")</f>
        <v>HIDE</v>
      </c>
      <c r="H1930" s="69"/>
      <c r="I1930" s="70"/>
      <c r="J1930" s="70"/>
      <c r="K1930" s="34"/>
      <c r="L1930" s="77"/>
      <c r="M1930" s="77"/>
      <c r="N1930" s="72"/>
      <c r="O1930" s="79" t="s">
        <v>179</v>
      </c>
      <c r="P1930" s="81">
        <v>42852.708379629628</v>
      </c>
      <c r="Q1930" s="79" t="s">
        <v>2850</v>
      </c>
      <c r="R1930" s="82" t="s">
        <v>3335</v>
      </c>
      <c r="S1930" s="79" t="s">
        <v>4022</v>
      </c>
      <c r="T1930" s="79"/>
      <c r="U1930" s="79"/>
      <c r="V1930" s="82" t="s">
        <v>5669</v>
      </c>
      <c r="W1930" s="81">
        <v>42852.708379629628</v>
      </c>
      <c r="X1930" s="82" t="s">
        <v>7460</v>
      </c>
      <c r="Y1930" s="79"/>
      <c r="Z1930" s="79"/>
      <c r="AA1930" s="83" t="s">
        <v>9507</v>
      </c>
      <c r="AB1930" s="79"/>
      <c r="AC1930" s="79" t="b">
        <v>0</v>
      </c>
      <c r="AD1930" s="79">
        <v>0</v>
      </c>
      <c r="AE1930" s="83" t="s">
        <v>9915</v>
      </c>
      <c r="AF1930" s="79" t="b">
        <v>0</v>
      </c>
      <c r="AG1930" s="79" t="s">
        <v>9963</v>
      </c>
      <c r="AH1930" s="79"/>
      <c r="AI1930" s="83" t="s">
        <v>9915</v>
      </c>
      <c r="AJ1930" s="79" t="b">
        <v>0</v>
      </c>
      <c r="AK1930" s="79">
        <v>0</v>
      </c>
      <c r="AL1930" s="83" t="s">
        <v>9915</v>
      </c>
      <c r="AM1930" s="79" t="s">
        <v>10088</v>
      </c>
      <c r="AN1930" s="79" t="b">
        <v>0</v>
      </c>
      <c r="AO1930" s="83" t="s">
        <v>9507</v>
      </c>
      <c r="AP1930" s="79" t="s">
        <v>179</v>
      </c>
      <c r="AQ1930" s="79">
        <v>0</v>
      </c>
      <c r="AR1930" s="79">
        <v>0</v>
      </c>
      <c r="AS1930" s="79"/>
      <c r="AT1930" s="79"/>
      <c r="AU1930" s="79"/>
      <c r="AV1930" s="79"/>
      <c r="AW1930" s="79"/>
      <c r="AX1930" s="79"/>
      <c r="AY1930" s="79"/>
      <c r="AZ1930" s="79"/>
      <c r="BA1930">
        <v>5</v>
      </c>
      <c r="BB1930">
        <v>1</v>
      </c>
      <c r="BC1930" s="79" t="str">
        <f>IF(Edges[[#This Row],[Sentiment]]=0,"NEUTRAL",IF(Edges[[#This Row],[Sentiment]]=1,"POSITIVE",IF(Edges[[#This Row],[Sentiment]]=-1,"NEGATIVE")))</f>
        <v>POSITIVE</v>
      </c>
      <c r="BD1930" s="79" t="str">
        <f>IF(Edges[[#This Row],[Vertex 1]]=Edges[[#This Row],[Vertex 2]],"HIDE","SHOW")</f>
        <v>HIDE</v>
      </c>
      <c r="BE1930" s="124" t="e">
        <f>REPLACE(INDEX(GroupVertices[Group], MATCH(Edges[[#This Row],[Vertex 1]],GroupVertices[Vertex],0)),1,1,"")</f>
        <v>#N/A</v>
      </c>
      <c r="BF1930" s="124" t="e">
        <f>REPLACE(INDEX(GroupVertices[Group], MATCH(Edges[[#This Row],[Vertex 2]],GroupVertices[Vertex],0)),1,1,"")</f>
        <v>#N/A</v>
      </c>
    </row>
    <row r="1931" spans="1:58" hidden="1" x14ac:dyDescent="0.25">
      <c r="A1931" s="64" t="s">
        <v>1404</v>
      </c>
      <c r="B1931" s="64" t="s">
        <v>1404</v>
      </c>
      <c r="C1931" s="65"/>
      <c r="D1931" s="66"/>
      <c r="E1931" s="67"/>
      <c r="F1931" s="68"/>
      <c r="G1931" s="65" t="str">
        <f>IF(Edges[[#This Row],[Vertex 1]]=Edges[[#This Row],[Vertex 2]],"HIDE","SHOW")</f>
        <v>HIDE</v>
      </c>
      <c r="H1931" s="69"/>
      <c r="I1931" s="70"/>
      <c r="J1931" s="70"/>
      <c r="K1931" s="34"/>
      <c r="L1931" s="77"/>
      <c r="M1931" s="77"/>
      <c r="N1931" s="72"/>
      <c r="O1931" s="79" t="s">
        <v>179</v>
      </c>
      <c r="P1931" s="81">
        <v>42853.604201388887</v>
      </c>
      <c r="Q1931" s="79" t="s">
        <v>2851</v>
      </c>
      <c r="R1931" s="82" t="s">
        <v>3293</v>
      </c>
      <c r="S1931" s="79" t="s">
        <v>4022</v>
      </c>
      <c r="T1931" s="79"/>
      <c r="U1931" s="79"/>
      <c r="V1931" s="82" t="s">
        <v>5669</v>
      </c>
      <c r="W1931" s="81">
        <v>42853.604201388887</v>
      </c>
      <c r="X1931" s="82" t="s">
        <v>7461</v>
      </c>
      <c r="Y1931" s="79"/>
      <c r="Z1931" s="79"/>
      <c r="AA1931" s="83" t="s">
        <v>9508</v>
      </c>
      <c r="AB1931" s="79"/>
      <c r="AC1931" s="79" t="b">
        <v>0</v>
      </c>
      <c r="AD1931" s="79">
        <v>0</v>
      </c>
      <c r="AE1931" s="83" t="s">
        <v>9915</v>
      </c>
      <c r="AF1931" s="79" t="b">
        <v>0</v>
      </c>
      <c r="AG1931" s="79" t="s">
        <v>9963</v>
      </c>
      <c r="AH1931" s="79"/>
      <c r="AI1931" s="83" t="s">
        <v>9915</v>
      </c>
      <c r="AJ1931" s="79" t="b">
        <v>0</v>
      </c>
      <c r="AK1931" s="79">
        <v>0</v>
      </c>
      <c r="AL1931" s="83" t="s">
        <v>9915</v>
      </c>
      <c r="AM1931" s="79" t="s">
        <v>10088</v>
      </c>
      <c r="AN1931" s="79" t="b">
        <v>0</v>
      </c>
      <c r="AO1931" s="83" t="s">
        <v>9508</v>
      </c>
      <c r="AP1931" s="79" t="s">
        <v>179</v>
      </c>
      <c r="AQ1931" s="79">
        <v>0</v>
      </c>
      <c r="AR1931" s="79">
        <v>0</v>
      </c>
      <c r="AS1931" s="79"/>
      <c r="AT1931" s="79"/>
      <c r="AU1931" s="79"/>
      <c r="AV1931" s="79"/>
      <c r="AW1931" s="79"/>
      <c r="AX1931" s="79"/>
      <c r="AY1931" s="79"/>
      <c r="AZ1931" s="79"/>
      <c r="BA1931">
        <v>5</v>
      </c>
      <c r="BB1931">
        <v>1</v>
      </c>
      <c r="BC1931" s="79" t="str">
        <f>IF(Edges[[#This Row],[Sentiment]]=0,"NEUTRAL",IF(Edges[[#This Row],[Sentiment]]=1,"POSITIVE",IF(Edges[[#This Row],[Sentiment]]=-1,"NEGATIVE")))</f>
        <v>POSITIVE</v>
      </c>
      <c r="BD1931" s="79" t="str">
        <f>IF(Edges[[#This Row],[Vertex 1]]=Edges[[#This Row],[Vertex 2]],"HIDE","SHOW")</f>
        <v>HIDE</v>
      </c>
      <c r="BE1931" s="124" t="e">
        <f>REPLACE(INDEX(GroupVertices[Group], MATCH(Edges[[#This Row],[Vertex 1]],GroupVertices[Vertex],0)),1,1,"")</f>
        <v>#N/A</v>
      </c>
      <c r="BF1931" s="124" t="e">
        <f>REPLACE(INDEX(GroupVertices[Group], MATCH(Edges[[#This Row],[Vertex 2]],GroupVertices[Vertex],0)),1,1,"")</f>
        <v>#N/A</v>
      </c>
    </row>
    <row r="1932" spans="1:58" hidden="1" x14ac:dyDescent="0.25">
      <c r="A1932" s="64" t="s">
        <v>1404</v>
      </c>
      <c r="B1932" s="64" t="s">
        <v>1404</v>
      </c>
      <c r="C1932" s="65"/>
      <c r="D1932" s="66"/>
      <c r="E1932" s="67"/>
      <c r="F1932" s="68"/>
      <c r="G1932" s="65" t="str">
        <f>IF(Edges[[#This Row],[Vertex 1]]=Edges[[#This Row],[Vertex 2]],"HIDE","SHOW")</f>
        <v>HIDE</v>
      </c>
      <c r="H1932" s="69"/>
      <c r="I1932" s="70"/>
      <c r="J1932" s="70"/>
      <c r="K1932" s="34"/>
      <c r="L1932" s="77"/>
      <c r="M1932" s="77"/>
      <c r="N1932" s="72"/>
      <c r="O1932" s="79" t="s">
        <v>179</v>
      </c>
      <c r="P1932" s="81">
        <v>42855.375057870369</v>
      </c>
      <c r="Q1932" s="79" t="s">
        <v>2852</v>
      </c>
      <c r="R1932" s="82" t="s">
        <v>3862</v>
      </c>
      <c r="S1932" s="79" t="s">
        <v>4022</v>
      </c>
      <c r="T1932" s="79"/>
      <c r="U1932" s="79"/>
      <c r="V1932" s="82" t="s">
        <v>5669</v>
      </c>
      <c r="W1932" s="81">
        <v>42855.375057870369</v>
      </c>
      <c r="X1932" s="82" t="s">
        <v>7462</v>
      </c>
      <c r="Y1932" s="79"/>
      <c r="Z1932" s="79"/>
      <c r="AA1932" s="83" t="s">
        <v>9509</v>
      </c>
      <c r="AB1932" s="79"/>
      <c r="AC1932" s="79" t="b">
        <v>0</v>
      </c>
      <c r="AD1932" s="79">
        <v>0</v>
      </c>
      <c r="AE1932" s="83" t="s">
        <v>9915</v>
      </c>
      <c r="AF1932" s="79" t="b">
        <v>0</v>
      </c>
      <c r="AG1932" s="79" t="s">
        <v>9963</v>
      </c>
      <c r="AH1932" s="79"/>
      <c r="AI1932" s="83" t="s">
        <v>9915</v>
      </c>
      <c r="AJ1932" s="79" t="b">
        <v>0</v>
      </c>
      <c r="AK1932" s="79">
        <v>0</v>
      </c>
      <c r="AL1932" s="83" t="s">
        <v>9915</v>
      </c>
      <c r="AM1932" s="79" t="s">
        <v>10088</v>
      </c>
      <c r="AN1932" s="79" t="b">
        <v>0</v>
      </c>
      <c r="AO1932" s="83" t="s">
        <v>9509</v>
      </c>
      <c r="AP1932" s="79" t="s">
        <v>179</v>
      </c>
      <c r="AQ1932" s="79">
        <v>0</v>
      </c>
      <c r="AR1932" s="79">
        <v>0</v>
      </c>
      <c r="AS1932" s="79"/>
      <c r="AT1932" s="79"/>
      <c r="AU1932" s="79"/>
      <c r="AV1932" s="79"/>
      <c r="AW1932" s="79"/>
      <c r="AX1932" s="79"/>
      <c r="AY1932" s="79"/>
      <c r="AZ1932" s="79"/>
      <c r="BA1932">
        <v>5</v>
      </c>
      <c r="BB1932">
        <v>1</v>
      </c>
      <c r="BC1932" s="79" t="str">
        <f>IF(Edges[[#This Row],[Sentiment]]=0,"NEUTRAL",IF(Edges[[#This Row],[Sentiment]]=1,"POSITIVE",IF(Edges[[#This Row],[Sentiment]]=-1,"NEGATIVE")))</f>
        <v>POSITIVE</v>
      </c>
      <c r="BD1932" s="79" t="str">
        <f>IF(Edges[[#This Row],[Vertex 1]]=Edges[[#This Row],[Vertex 2]],"HIDE","SHOW")</f>
        <v>HIDE</v>
      </c>
      <c r="BE1932" s="124" t="e">
        <f>REPLACE(INDEX(GroupVertices[Group], MATCH(Edges[[#This Row],[Vertex 1]],GroupVertices[Vertex],0)),1,1,"")</f>
        <v>#N/A</v>
      </c>
      <c r="BF1932" s="124" t="e">
        <f>REPLACE(INDEX(GroupVertices[Group], MATCH(Edges[[#This Row],[Vertex 2]],GroupVertices[Vertex],0)),1,1,"")</f>
        <v>#N/A</v>
      </c>
    </row>
    <row r="1933" spans="1:58" x14ac:dyDescent="0.25">
      <c r="A1933" s="64" t="s">
        <v>1405</v>
      </c>
      <c r="B1933" s="64" t="s">
        <v>1406</v>
      </c>
      <c r="C1933" s="65"/>
      <c r="D1933" s="66"/>
      <c r="E1933" s="67"/>
      <c r="F1933" s="68"/>
      <c r="G1933" s="65" t="str">
        <f>IF(Edges[[#This Row],[Vertex 1]]=Edges[[#This Row],[Vertex 2]],"HIDE","SHOW")</f>
        <v>SHOW</v>
      </c>
      <c r="H1933" s="69"/>
      <c r="I1933" s="70"/>
      <c r="J1933" s="70"/>
      <c r="K1933" s="34" t="s">
        <v>65</v>
      </c>
      <c r="L1933" s="77">
        <v>1933</v>
      </c>
      <c r="M1933" s="77"/>
      <c r="N1933" s="72"/>
      <c r="O1933" s="79" t="s">
        <v>1646</v>
      </c>
      <c r="P1933" s="81">
        <v>42832.395844907405</v>
      </c>
      <c r="Q1933" s="79" t="s">
        <v>2853</v>
      </c>
      <c r="R1933" s="82" t="s">
        <v>3772</v>
      </c>
      <c r="S1933" s="79" t="s">
        <v>4048</v>
      </c>
      <c r="T1933" s="79"/>
      <c r="U1933" s="82" t="s">
        <v>4699</v>
      </c>
      <c r="V1933" s="82" t="s">
        <v>4699</v>
      </c>
      <c r="W1933" s="81">
        <v>42832.395844907405</v>
      </c>
      <c r="X1933" s="82" t="s">
        <v>7463</v>
      </c>
      <c r="Y1933" s="79"/>
      <c r="Z1933" s="79"/>
      <c r="AA1933" s="83" t="s">
        <v>9510</v>
      </c>
      <c r="AB1933" s="79"/>
      <c r="AC1933" s="79" t="b">
        <v>0</v>
      </c>
      <c r="AD1933" s="79">
        <v>50</v>
      </c>
      <c r="AE1933" s="83" t="s">
        <v>9915</v>
      </c>
      <c r="AF1933" s="79" t="b">
        <v>0</v>
      </c>
      <c r="AG1933" s="79" t="s">
        <v>9963</v>
      </c>
      <c r="AH1933" s="79"/>
      <c r="AI1933" s="83" t="s">
        <v>9915</v>
      </c>
      <c r="AJ1933" s="79" t="b">
        <v>0</v>
      </c>
      <c r="AK1933" s="79">
        <v>16</v>
      </c>
      <c r="AL1933" s="83" t="s">
        <v>9915</v>
      </c>
      <c r="AM1933" s="79" t="s">
        <v>9992</v>
      </c>
      <c r="AN1933" s="79" t="b">
        <v>0</v>
      </c>
      <c r="AO1933" s="83" t="s">
        <v>9510</v>
      </c>
      <c r="AP1933" s="79" t="s">
        <v>10099</v>
      </c>
      <c r="AQ1933" s="79">
        <v>0</v>
      </c>
      <c r="AR1933" s="79">
        <v>0</v>
      </c>
      <c r="AS1933" s="79"/>
      <c r="AT1933" s="79"/>
      <c r="AU1933" s="79"/>
      <c r="AV1933" s="79"/>
      <c r="AW1933" s="79"/>
      <c r="AX1933" s="79"/>
      <c r="AY1933" s="79"/>
      <c r="AZ1933" s="79"/>
      <c r="BA1933">
        <v>3</v>
      </c>
      <c r="BB1933">
        <v>1</v>
      </c>
      <c r="BC1933" s="79" t="str">
        <f>IF(Edges[[#This Row],[Sentiment]]=0,"NEUTRAL",IF(Edges[[#This Row],[Sentiment]]=1,"POSITIVE",IF(Edges[[#This Row],[Sentiment]]=-1,"NEGATIVE")))</f>
        <v>POSITIVE</v>
      </c>
      <c r="BD1933" s="79" t="str">
        <f>IF(Edges[[#This Row],[Vertex 1]]=Edges[[#This Row],[Vertex 2]],"HIDE","SHOW")</f>
        <v>SHOW</v>
      </c>
      <c r="BE1933" s="78" t="str">
        <f>REPLACE(INDEX(GroupVertices[Group], MATCH(Edges[[#This Row],[Vertex 1]],GroupVertices[Vertex],0)),1,1,"")</f>
        <v>OSITIVE</v>
      </c>
      <c r="BF1933" s="78" t="str">
        <f>REPLACE(INDEX(GroupVertices[Group], MATCH(Edges[[#This Row],[Vertex 2]],GroupVertices[Vertex],0)),1,1,"")</f>
        <v>eneral</v>
      </c>
    </row>
    <row r="1934" spans="1:58" x14ac:dyDescent="0.25">
      <c r="A1934" s="64" t="s">
        <v>1405</v>
      </c>
      <c r="B1934" s="64" t="s">
        <v>1406</v>
      </c>
      <c r="C1934" s="65"/>
      <c r="D1934" s="66"/>
      <c r="E1934" s="67"/>
      <c r="F1934" s="68"/>
      <c r="G1934" s="65" t="str">
        <f>IF(Edges[[#This Row],[Vertex 1]]=Edges[[#This Row],[Vertex 2]],"HIDE","SHOW")</f>
        <v>SHOW</v>
      </c>
      <c r="H1934" s="69"/>
      <c r="I1934" s="70"/>
      <c r="J1934" s="70"/>
      <c r="K1934" s="34" t="s">
        <v>65</v>
      </c>
      <c r="L1934" s="77">
        <v>1934</v>
      </c>
      <c r="M1934" s="77"/>
      <c r="N1934" s="72"/>
      <c r="O1934" s="79" t="s">
        <v>1646</v>
      </c>
      <c r="P1934" s="81">
        <v>42852.562534722223</v>
      </c>
      <c r="Q1934" s="79" t="s">
        <v>2854</v>
      </c>
      <c r="R1934" s="82" t="s">
        <v>3336</v>
      </c>
      <c r="S1934" s="79" t="s">
        <v>4048</v>
      </c>
      <c r="T1934" s="79"/>
      <c r="U1934" s="82" t="s">
        <v>4700</v>
      </c>
      <c r="V1934" s="82" t="s">
        <v>4700</v>
      </c>
      <c r="W1934" s="81">
        <v>42852.562534722223</v>
      </c>
      <c r="X1934" s="82" t="s">
        <v>7464</v>
      </c>
      <c r="Y1934" s="79"/>
      <c r="Z1934" s="79"/>
      <c r="AA1934" s="83" t="s">
        <v>9511</v>
      </c>
      <c r="AB1934" s="79"/>
      <c r="AC1934" s="79" t="b">
        <v>0</v>
      </c>
      <c r="AD1934" s="79">
        <v>56</v>
      </c>
      <c r="AE1934" s="83" t="s">
        <v>9915</v>
      </c>
      <c r="AF1934" s="79" t="b">
        <v>0</v>
      </c>
      <c r="AG1934" s="79" t="s">
        <v>9963</v>
      </c>
      <c r="AH1934" s="79"/>
      <c r="AI1934" s="83" t="s">
        <v>9915</v>
      </c>
      <c r="AJ1934" s="79" t="b">
        <v>0</v>
      </c>
      <c r="AK1934" s="79">
        <v>14</v>
      </c>
      <c r="AL1934" s="83" t="s">
        <v>9915</v>
      </c>
      <c r="AM1934" s="79" t="s">
        <v>9992</v>
      </c>
      <c r="AN1934" s="79" t="b">
        <v>0</v>
      </c>
      <c r="AO1934" s="83" t="s">
        <v>9511</v>
      </c>
      <c r="AP1934" s="79" t="s">
        <v>179</v>
      </c>
      <c r="AQ1934" s="79">
        <v>0</v>
      </c>
      <c r="AR1934" s="79">
        <v>0</v>
      </c>
      <c r="AS1934" s="79"/>
      <c r="AT1934" s="79"/>
      <c r="AU1934" s="79"/>
      <c r="AV1934" s="79"/>
      <c r="AW1934" s="79"/>
      <c r="AX1934" s="79"/>
      <c r="AY1934" s="79"/>
      <c r="AZ1934" s="79"/>
      <c r="BA1934">
        <v>3</v>
      </c>
      <c r="BB1934">
        <v>1</v>
      </c>
      <c r="BC1934" s="79" t="str">
        <f>IF(Edges[[#This Row],[Sentiment]]=0,"NEUTRAL",IF(Edges[[#This Row],[Sentiment]]=1,"POSITIVE",IF(Edges[[#This Row],[Sentiment]]=-1,"NEGATIVE")))</f>
        <v>POSITIVE</v>
      </c>
      <c r="BD1934" s="79" t="str">
        <f>IF(Edges[[#This Row],[Vertex 1]]=Edges[[#This Row],[Vertex 2]],"HIDE","SHOW")</f>
        <v>SHOW</v>
      </c>
      <c r="BE1934" s="78" t="str">
        <f>REPLACE(INDEX(GroupVertices[Group], MATCH(Edges[[#This Row],[Vertex 1]],GroupVertices[Vertex],0)),1,1,"")</f>
        <v>OSITIVE</v>
      </c>
      <c r="BF1934" s="78" t="str">
        <f>REPLACE(INDEX(GroupVertices[Group], MATCH(Edges[[#This Row],[Vertex 2]],GroupVertices[Vertex],0)),1,1,"")</f>
        <v>eneral</v>
      </c>
    </row>
    <row r="1935" spans="1:58" x14ac:dyDescent="0.25">
      <c r="A1935" s="64" t="s">
        <v>1405</v>
      </c>
      <c r="B1935" s="64" t="s">
        <v>1406</v>
      </c>
      <c r="C1935" s="65"/>
      <c r="D1935" s="66"/>
      <c r="E1935" s="67"/>
      <c r="F1935" s="68"/>
      <c r="G1935" s="65" t="str">
        <f>IF(Edges[[#This Row],[Vertex 1]]=Edges[[#This Row],[Vertex 2]],"HIDE","SHOW")</f>
        <v>SHOW</v>
      </c>
      <c r="H1935" s="69"/>
      <c r="I1935" s="70"/>
      <c r="J1935" s="70"/>
      <c r="K1935" s="34" t="s">
        <v>65</v>
      </c>
      <c r="L1935" s="77">
        <v>1935</v>
      </c>
      <c r="M1935" s="77"/>
      <c r="N1935" s="72"/>
      <c r="O1935" s="79" t="s">
        <v>1646</v>
      </c>
      <c r="P1935" s="81">
        <v>42852.656261574077</v>
      </c>
      <c r="Q1935" s="79" t="s">
        <v>2855</v>
      </c>
      <c r="R1935" s="82" t="s">
        <v>3364</v>
      </c>
      <c r="S1935" s="79" t="s">
        <v>4048</v>
      </c>
      <c r="T1935" s="79"/>
      <c r="U1935" s="82" t="s">
        <v>4516</v>
      </c>
      <c r="V1935" s="82" t="s">
        <v>4516</v>
      </c>
      <c r="W1935" s="81">
        <v>42852.656261574077</v>
      </c>
      <c r="X1935" s="82" t="s">
        <v>7465</v>
      </c>
      <c r="Y1935" s="79"/>
      <c r="Z1935" s="79"/>
      <c r="AA1935" s="83" t="s">
        <v>9512</v>
      </c>
      <c r="AB1935" s="79"/>
      <c r="AC1935" s="79" t="b">
        <v>0</v>
      </c>
      <c r="AD1935" s="79">
        <v>41</v>
      </c>
      <c r="AE1935" s="83" t="s">
        <v>9915</v>
      </c>
      <c r="AF1935" s="79" t="b">
        <v>0</v>
      </c>
      <c r="AG1935" s="79" t="s">
        <v>9963</v>
      </c>
      <c r="AH1935" s="79"/>
      <c r="AI1935" s="83" t="s">
        <v>9915</v>
      </c>
      <c r="AJ1935" s="79" t="b">
        <v>0</v>
      </c>
      <c r="AK1935" s="79">
        <v>10</v>
      </c>
      <c r="AL1935" s="83" t="s">
        <v>9915</v>
      </c>
      <c r="AM1935" s="79" t="s">
        <v>9992</v>
      </c>
      <c r="AN1935" s="79" t="b">
        <v>0</v>
      </c>
      <c r="AO1935" s="83" t="s">
        <v>9512</v>
      </c>
      <c r="AP1935" s="79" t="s">
        <v>179</v>
      </c>
      <c r="AQ1935" s="79">
        <v>0</v>
      </c>
      <c r="AR1935" s="79">
        <v>0</v>
      </c>
      <c r="AS1935" s="79"/>
      <c r="AT1935" s="79"/>
      <c r="AU1935" s="79"/>
      <c r="AV1935" s="79"/>
      <c r="AW1935" s="79"/>
      <c r="AX1935" s="79"/>
      <c r="AY1935" s="79"/>
      <c r="AZ1935" s="79"/>
      <c r="BA1935">
        <v>3</v>
      </c>
      <c r="BB1935">
        <v>1</v>
      </c>
      <c r="BC1935" s="79" t="str">
        <f>IF(Edges[[#This Row],[Sentiment]]=0,"NEUTRAL",IF(Edges[[#This Row],[Sentiment]]=1,"POSITIVE",IF(Edges[[#This Row],[Sentiment]]=-1,"NEGATIVE")))</f>
        <v>POSITIVE</v>
      </c>
      <c r="BD1935" s="79" t="str">
        <f>IF(Edges[[#This Row],[Vertex 1]]=Edges[[#This Row],[Vertex 2]],"HIDE","SHOW")</f>
        <v>SHOW</v>
      </c>
      <c r="BE1935" s="78" t="str">
        <f>REPLACE(INDEX(GroupVertices[Group], MATCH(Edges[[#This Row],[Vertex 1]],GroupVertices[Vertex],0)),1,1,"")</f>
        <v>OSITIVE</v>
      </c>
      <c r="BF1935" s="78" t="str">
        <f>REPLACE(INDEX(GroupVertices[Group], MATCH(Edges[[#This Row],[Vertex 2]],GroupVertices[Vertex],0)),1,1,"")</f>
        <v>eneral</v>
      </c>
    </row>
    <row r="1936" spans="1:58" hidden="1" x14ac:dyDescent="0.25">
      <c r="A1936" s="64" t="s">
        <v>1406</v>
      </c>
      <c r="B1936" s="64" t="s">
        <v>1406</v>
      </c>
      <c r="C1936" s="65"/>
      <c r="D1936" s="66"/>
      <c r="E1936" s="67"/>
      <c r="F1936" s="68"/>
      <c r="G1936" s="65" t="str">
        <f>IF(Edges[[#This Row],[Vertex 1]]=Edges[[#This Row],[Vertex 2]],"HIDE","SHOW")</f>
        <v>HIDE</v>
      </c>
      <c r="H1936" s="69"/>
      <c r="I1936" s="70"/>
      <c r="J1936" s="70"/>
      <c r="K1936" s="34"/>
      <c r="L1936" s="77"/>
      <c r="M1936" s="77"/>
      <c r="N1936" s="72"/>
      <c r="O1936" s="79" t="s">
        <v>179</v>
      </c>
      <c r="P1936" s="81">
        <v>42852.854178240741</v>
      </c>
      <c r="Q1936" s="79" t="s">
        <v>2856</v>
      </c>
      <c r="R1936" s="82" t="s">
        <v>3336</v>
      </c>
      <c r="S1936" s="79" t="s">
        <v>4048</v>
      </c>
      <c r="T1936" s="79"/>
      <c r="U1936" s="82" t="s">
        <v>4521</v>
      </c>
      <c r="V1936" s="82" t="s">
        <v>4521</v>
      </c>
      <c r="W1936" s="81">
        <v>42852.854178240741</v>
      </c>
      <c r="X1936" s="82" t="s">
        <v>7466</v>
      </c>
      <c r="Y1936" s="79"/>
      <c r="Z1936" s="79"/>
      <c r="AA1936" s="83" t="s">
        <v>9513</v>
      </c>
      <c r="AB1936" s="79"/>
      <c r="AC1936" s="79" t="b">
        <v>0</v>
      </c>
      <c r="AD1936" s="79">
        <v>3</v>
      </c>
      <c r="AE1936" s="83" t="s">
        <v>9915</v>
      </c>
      <c r="AF1936" s="79" t="b">
        <v>0</v>
      </c>
      <c r="AG1936" s="79" t="s">
        <v>9963</v>
      </c>
      <c r="AH1936" s="79"/>
      <c r="AI1936" s="83" t="s">
        <v>9915</v>
      </c>
      <c r="AJ1936" s="79" t="b">
        <v>0</v>
      </c>
      <c r="AK1936" s="79">
        <v>1</v>
      </c>
      <c r="AL1936" s="83" t="s">
        <v>9915</v>
      </c>
      <c r="AM1936" s="79" t="s">
        <v>9992</v>
      </c>
      <c r="AN1936" s="79" t="b">
        <v>0</v>
      </c>
      <c r="AO1936" s="83" t="s">
        <v>9513</v>
      </c>
      <c r="AP1936" s="79" t="s">
        <v>179</v>
      </c>
      <c r="AQ1936" s="79">
        <v>0</v>
      </c>
      <c r="AR1936" s="79">
        <v>0</v>
      </c>
      <c r="AS1936" s="79"/>
      <c r="AT1936" s="79"/>
      <c r="AU1936" s="79"/>
      <c r="AV1936" s="79"/>
      <c r="AW1936" s="79"/>
      <c r="AX1936" s="79"/>
      <c r="AY1936" s="79"/>
      <c r="AZ1936" s="79"/>
      <c r="BA1936">
        <v>3</v>
      </c>
      <c r="BB1936">
        <v>1</v>
      </c>
      <c r="BC1936" s="79" t="str">
        <f>IF(Edges[[#This Row],[Sentiment]]=0,"NEUTRAL",IF(Edges[[#This Row],[Sentiment]]=1,"POSITIVE",IF(Edges[[#This Row],[Sentiment]]=-1,"NEGATIVE")))</f>
        <v>POSITIVE</v>
      </c>
      <c r="BD1936" s="79" t="str">
        <f>IF(Edges[[#This Row],[Vertex 1]]=Edges[[#This Row],[Vertex 2]],"HIDE","SHOW")</f>
        <v>HIDE</v>
      </c>
      <c r="BE1936" s="124" t="str">
        <f>REPLACE(INDEX(GroupVertices[Group], MATCH(Edges[[#This Row],[Vertex 1]],GroupVertices[Vertex],0)),1,1,"")</f>
        <v>eneral</v>
      </c>
      <c r="BF1936" s="124" t="str">
        <f>REPLACE(INDEX(GroupVertices[Group], MATCH(Edges[[#This Row],[Vertex 2]],GroupVertices[Vertex],0)),1,1,"")</f>
        <v>eneral</v>
      </c>
    </row>
    <row r="1937" spans="1:58" hidden="1" x14ac:dyDescent="0.25">
      <c r="A1937" s="64" t="s">
        <v>1406</v>
      </c>
      <c r="B1937" s="64" t="s">
        <v>1406</v>
      </c>
      <c r="C1937" s="65"/>
      <c r="D1937" s="66"/>
      <c r="E1937" s="67"/>
      <c r="F1937" s="68"/>
      <c r="G1937" s="65" t="str">
        <f>IF(Edges[[#This Row],[Vertex 1]]=Edges[[#This Row],[Vertex 2]],"HIDE","SHOW")</f>
        <v>HIDE</v>
      </c>
      <c r="H1937" s="69"/>
      <c r="I1937" s="70"/>
      <c r="J1937" s="70"/>
      <c r="K1937" s="34"/>
      <c r="L1937" s="77"/>
      <c r="M1937" s="77"/>
      <c r="N1937" s="72"/>
      <c r="O1937" s="79" t="s">
        <v>179</v>
      </c>
      <c r="P1937" s="81">
        <v>42853.241319444445</v>
      </c>
      <c r="Q1937" s="79" t="s">
        <v>2857</v>
      </c>
      <c r="R1937" s="82" t="s">
        <v>3436</v>
      </c>
      <c r="S1937" s="79" t="s">
        <v>4048</v>
      </c>
      <c r="T1937" s="79"/>
      <c r="U1937" s="82" t="s">
        <v>4534</v>
      </c>
      <c r="V1937" s="82" t="s">
        <v>4534</v>
      </c>
      <c r="W1937" s="81">
        <v>42853.241319444445</v>
      </c>
      <c r="X1937" s="82" t="s">
        <v>7467</v>
      </c>
      <c r="Y1937" s="79"/>
      <c r="Z1937" s="79"/>
      <c r="AA1937" s="83" t="s">
        <v>9514</v>
      </c>
      <c r="AB1937" s="79"/>
      <c r="AC1937" s="79" t="b">
        <v>0</v>
      </c>
      <c r="AD1937" s="79">
        <v>6</v>
      </c>
      <c r="AE1937" s="83" t="s">
        <v>9915</v>
      </c>
      <c r="AF1937" s="79" t="b">
        <v>0</v>
      </c>
      <c r="AG1937" s="79" t="s">
        <v>9963</v>
      </c>
      <c r="AH1937" s="79"/>
      <c r="AI1937" s="83" t="s">
        <v>9915</v>
      </c>
      <c r="AJ1937" s="79" t="b">
        <v>0</v>
      </c>
      <c r="AK1937" s="79">
        <v>2</v>
      </c>
      <c r="AL1937" s="83" t="s">
        <v>9915</v>
      </c>
      <c r="AM1937" s="79" t="s">
        <v>9990</v>
      </c>
      <c r="AN1937" s="79" t="b">
        <v>0</v>
      </c>
      <c r="AO1937" s="83" t="s">
        <v>9514</v>
      </c>
      <c r="AP1937" s="79" t="s">
        <v>179</v>
      </c>
      <c r="AQ1937" s="79">
        <v>0</v>
      </c>
      <c r="AR1937" s="79">
        <v>0</v>
      </c>
      <c r="AS1937" s="79"/>
      <c r="AT1937" s="79"/>
      <c r="AU1937" s="79"/>
      <c r="AV1937" s="79"/>
      <c r="AW1937" s="79"/>
      <c r="AX1937" s="79"/>
      <c r="AY1937" s="79"/>
      <c r="AZ1937" s="79"/>
      <c r="BA1937">
        <v>3</v>
      </c>
      <c r="BB1937">
        <v>1</v>
      </c>
      <c r="BC1937" s="79" t="str">
        <f>IF(Edges[[#This Row],[Sentiment]]=0,"NEUTRAL",IF(Edges[[#This Row],[Sentiment]]=1,"POSITIVE",IF(Edges[[#This Row],[Sentiment]]=-1,"NEGATIVE")))</f>
        <v>POSITIVE</v>
      </c>
      <c r="BD1937" s="79" t="str">
        <f>IF(Edges[[#This Row],[Vertex 1]]=Edges[[#This Row],[Vertex 2]],"HIDE","SHOW")</f>
        <v>HIDE</v>
      </c>
      <c r="BE1937" s="124" t="str">
        <f>REPLACE(INDEX(GroupVertices[Group], MATCH(Edges[[#This Row],[Vertex 1]],GroupVertices[Vertex],0)),1,1,"")</f>
        <v>eneral</v>
      </c>
      <c r="BF1937" s="124" t="str">
        <f>REPLACE(INDEX(GroupVertices[Group], MATCH(Edges[[#This Row],[Vertex 2]],GroupVertices[Vertex],0)),1,1,"")</f>
        <v>eneral</v>
      </c>
    </row>
    <row r="1938" spans="1:58" x14ac:dyDescent="0.25">
      <c r="A1938" s="64" t="s">
        <v>1406</v>
      </c>
      <c r="B1938" s="64" t="s">
        <v>1544</v>
      </c>
      <c r="C1938" s="65"/>
      <c r="D1938" s="66"/>
      <c r="E1938" s="67"/>
      <c r="F1938" s="68"/>
      <c r="G1938" s="65" t="str">
        <f>IF(Edges[[#This Row],[Vertex 1]]=Edges[[#This Row],[Vertex 2]],"HIDE","SHOW")</f>
        <v>SHOW</v>
      </c>
      <c r="H1938" s="69"/>
      <c r="I1938" s="70"/>
      <c r="J1938" s="70"/>
      <c r="K1938" s="34" t="s">
        <v>65</v>
      </c>
      <c r="L1938" s="77">
        <v>1938</v>
      </c>
      <c r="M1938" s="77"/>
      <c r="N1938" s="72"/>
      <c r="O1938" s="79" t="s">
        <v>1646</v>
      </c>
      <c r="P1938" s="81">
        <v>42853.301134259258</v>
      </c>
      <c r="Q1938" s="79" t="s">
        <v>2858</v>
      </c>
      <c r="R1938" s="82" t="s">
        <v>3364</v>
      </c>
      <c r="S1938" s="79" t="s">
        <v>4048</v>
      </c>
      <c r="T1938" s="79"/>
      <c r="U1938" s="82" t="s">
        <v>4545</v>
      </c>
      <c r="V1938" s="82" t="s">
        <v>4545</v>
      </c>
      <c r="W1938" s="81">
        <v>42853.301134259258</v>
      </c>
      <c r="X1938" s="82" t="s">
        <v>7468</v>
      </c>
      <c r="Y1938" s="79"/>
      <c r="Z1938" s="79"/>
      <c r="AA1938" s="83" t="s">
        <v>9515</v>
      </c>
      <c r="AB1938" s="79"/>
      <c r="AC1938" s="79" t="b">
        <v>0</v>
      </c>
      <c r="AD1938" s="79">
        <v>10</v>
      </c>
      <c r="AE1938" s="83" t="s">
        <v>9915</v>
      </c>
      <c r="AF1938" s="79" t="b">
        <v>0</v>
      </c>
      <c r="AG1938" s="79" t="s">
        <v>9963</v>
      </c>
      <c r="AH1938" s="79"/>
      <c r="AI1938" s="83" t="s">
        <v>9915</v>
      </c>
      <c r="AJ1938" s="79" t="b">
        <v>0</v>
      </c>
      <c r="AK1938" s="79">
        <v>1</v>
      </c>
      <c r="AL1938" s="83" t="s">
        <v>9915</v>
      </c>
      <c r="AM1938" s="79" t="s">
        <v>9992</v>
      </c>
      <c r="AN1938" s="79" t="b">
        <v>0</v>
      </c>
      <c r="AO1938" s="83" t="s">
        <v>9515</v>
      </c>
      <c r="AP1938" s="79" t="s">
        <v>179</v>
      </c>
      <c r="AQ1938" s="79">
        <v>0</v>
      </c>
      <c r="AR1938" s="79">
        <v>0</v>
      </c>
      <c r="AS1938" s="79"/>
      <c r="AT1938" s="79"/>
      <c r="AU1938" s="79"/>
      <c r="AV1938" s="79"/>
      <c r="AW1938" s="79"/>
      <c r="AX1938" s="79"/>
      <c r="AY1938" s="79"/>
      <c r="AZ1938" s="79"/>
      <c r="BA1938">
        <v>1</v>
      </c>
      <c r="BB1938">
        <v>1</v>
      </c>
      <c r="BC1938" s="79" t="str">
        <f>IF(Edges[[#This Row],[Sentiment]]=0,"NEUTRAL",IF(Edges[[#This Row],[Sentiment]]=1,"POSITIVE",IF(Edges[[#This Row],[Sentiment]]=-1,"NEGATIVE")))</f>
        <v>POSITIVE</v>
      </c>
      <c r="BD1938" s="79" t="str">
        <f>IF(Edges[[#This Row],[Vertex 1]]=Edges[[#This Row],[Vertex 2]],"HIDE","SHOW")</f>
        <v>SHOW</v>
      </c>
      <c r="BE1938" s="78" t="str">
        <f>REPLACE(INDEX(GroupVertices[Group], MATCH(Edges[[#This Row],[Vertex 1]],GroupVertices[Vertex],0)),1,1,"")</f>
        <v>eneral</v>
      </c>
      <c r="BF1938" s="78" t="str">
        <f>REPLACE(INDEX(GroupVertices[Group], MATCH(Edges[[#This Row],[Vertex 2]],GroupVertices[Vertex],0)),1,1,"")</f>
        <v>eneral</v>
      </c>
    </row>
    <row r="1939" spans="1:58" hidden="1" x14ac:dyDescent="0.25">
      <c r="A1939" s="64" t="s">
        <v>1406</v>
      </c>
      <c r="B1939" s="64" t="s">
        <v>1406</v>
      </c>
      <c r="C1939" s="65"/>
      <c r="D1939" s="66"/>
      <c r="E1939" s="67"/>
      <c r="F1939" s="68"/>
      <c r="G1939" s="65" t="str">
        <f>IF(Edges[[#This Row],[Vertex 1]]=Edges[[#This Row],[Vertex 2]],"HIDE","SHOW")</f>
        <v>HIDE</v>
      </c>
      <c r="H1939" s="69"/>
      <c r="I1939" s="70"/>
      <c r="J1939" s="70"/>
      <c r="K1939" s="34"/>
      <c r="L1939" s="77"/>
      <c r="M1939" s="77"/>
      <c r="N1939" s="72"/>
      <c r="O1939" s="79" t="s">
        <v>179</v>
      </c>
      <c r="P1939" s="81">
        <v>42854.593761574077</v>
      </c>
      <c r="Q1939" s="79" t="s">
        <v>2859</v>
      </c>
      <c r="R1939" s="82" t="s">
        <v>3579</v>
      </c>
      <c r="S1939" s="79" t="s">
        <v>4048</v>
      </c>
      <c r="T1939" s="79"/>
      <c r="U1939" s="82" t="s">
        <v>4674</v>
      </c>
      <c r="V1939" s="82" t="s">
        <v>4674</v>
      </c>
      <c r="W1939" s="81">
        <v>42854.593761574077</v>
      </c>
      <c r="X1939" s="82" t="s">
        <v>7469</v>
      </c>
      <c r="Y1939" s="79"/>
      <c r="Z1939" s="79"/>
      <c r="AA1939" s="83" t="s">
        <v>9516</v>
      </c>
      <c r="AB1939" s="79"/>
      <c r="AC1939" s="79" t="b">
        <v>0</v>
      </c>
      <c r="AD1939" s="79">
        <v>2</v>
      </c>
      <c r="AE1939" s="83" t="s">
        <v>9915</v>
      </c>
      <c r="AF1939" s="79" t="b">
        <v>0</v>
      </c>
      <c r="AG1939" s="79" t="s">
        <v>9963</v>
      </c>
      <c r="AH1939" s="79"/>
      <c r="AI1939" s="83" t="s">
        <v>9915</v>
      </c>
      <c r="AJ1939" s="79" t="b">
        <v>0</v>
      </c>
      <c r="AK1939" s="79">
        <v>1</v>
      </c>
      <c r="AL1939" s="83" t="s">
        <v>9915</v>
      </c>
      <c r="AM1939" s="79" t="s">
        <v>9992</v>
      </c>
      <c r="AN1939" s="79" t="b">
        <v>0</v>
      </c>
      <c r="AO1939" s="83" t="s">
        <v>9516</v>
      </c>
      <c r="AP1939" s="79" t="s">
        <v>179</v>
      </c>
      <c r="AQ1939" s="79">
        <v>0</v>
      </c>
      <c r="AR1939" s="79">
        <v>0</v>
      </c>
      <c r="AS1939" s="79"/>
      <c r="AT1939" s="79"/>
      <c r="AU1939" s="79"/>
      <c r="AV1939" s="79"/>
      <c r="AW1939" s="79"/>
      <c r="AX1939" s="79"/>
      <c r="AY1939" s="79"/>
      <c r="AZ1939" s="79"/>
      <c r="BA1939">
        <v>3</v>
      </c>
      <c r="BB1939">
        <v>1</v>
      </c>
      <c r="BC1939" s="79" t="str">
        <f>IF(Edges[[#This Row],[Sentiment]]=0,"NEUTRAL",IF(Edges[[#This Row],[Sentiment]]=1,"POSITIVE",IF(Edges[[#This Row],[Sentiment]]=-1,"NEGATIVE")))</f>
        <v>POSITIVE</v>
      </c>
      <c r="BD1939" s="79" t="str">
        <f>IF(Edges[[#This Row],[Vertex 1]]=Edges[[#This Row],[Vertex 2]],"HIDE","SHOW")</f>
        <v>HIDE</v>
      </c>
      <c r="BE1939" s="124" t="str">
        <f>REPLACE(INDEX(GroupVertices[Group], MATCH(Edges[[#This Row],[Vertex 1]],GroupVertices[Vertex],0)),1,1,"")</f>
        <v>eneral</v>
      </c>
      <c r="BF1939" s="124" t="str">
        <f>REPLACE(INDEX(GroupVertices[Group], MATCH(Edges[[#This Row],[Vertex 2]],GroupVertices[Vertex],0)),1,1,"")</f>
        <v>eneral</v>
      </c>
    </row>
    <row r="1940" spans="1:58" x14ac:dyDescent="0.25">
      <c r="A1940" s="64" t="s">
        <v>1407</v>
      </c>
      <c r="B1940" s="64" t="s">
        <v>1406</v>
      </c>
      <c r="C1940" s="65"/>
      <c r="D1940" s="66"/>
      <c r="E1940" s="67"/>
      <c r="F1940" s="68"/>
      <c r="G1940" s="65" t="str">
        <f>IF(Edges[[#This Row],[Vertex 1]]=Edges[[#This Row],[Vertex 2]],"HIDE","SHOW")</f>
        <v>SHOW</v>
      </c>
      <c r="H1940" s="69"/>
      <c r="I1940" s="70"/>
      <c r="J1940" s="70"/>
      <c r="K1940" s="34" t="s">
        <v>65</v>
      </c>
      <c r="L1940" s="77">
        <v>1940</v>
      </c>
      <c r="M1940" s="77"/>
      <c r="N1940" s="72"/>
      <c r="O1940" s="79" t="s">
        <v>1646</v>
      </c>
      <c r="P1940" s="81">
        <v>42852.570173611108</v>
      </c>
      <c r="Q1940" s="79" t="s">
        <v>1860</v>
      </c>
      <c r="R1940" s="82" t="s">
        <v>3336</v>
      </c>
      <c r="S1940" s="79" t="s">
        <v>4048</v>
      </c>
      <c r="T1940" s="79"/>
      <c r="U1940" s="79"/>
      <c r="V1940" s="82" t="s">
        <v>5670</v>
      </c>
      <c r="W1940" s="81">
        <v>42852.570173611108</v>
      </c>
      <c r="X1940" s="82" t="s">
        <v>7470</v>
      </c>
      <c r="Y1940" s="79"/>
      <c r="Z1940" s="79"/>
      <c r="AA1940" s="83" t="s">
        <v>9517</v>
      </c>
      <c r="AB1940" s="79"/>
      <c r="AC1940" s="79" t="b">
        <v>0</v>
      </c>
      <c r="AD1940" s="79">
        <v>0</v>
      </c>
      <c r="AE1940" s="83" t="s">
        <v>9915</v>
      </c>
      <c r="AF1940" s="79" t="b">
        <v>0</v>
      </c>
      <c r="AG1940" s="79" t="s">
        <v>9963</v>
      </c>
      <c r="AH1940" s="79"/>
      <c r="AI1940" s="83" t="s">
        <v>9915</v>
      </c>
      <c r="AJ1940" s="79" t="b">
        <v>0</v>
      </c>
      <c r="AK1940" s="79">
        <v>14</v>
      </c>
      <c r="AL1940" s="83" t="s">
        <v>9511</v>
      </c>
      <c r="AM1940" s="79" t="s">
        <v>10089</v>
      </c>
      <c r="AN1940" s="79" t="b">
        <v>0</v>
      </c>
      <c r="AO1940" s="83" t="s">
        <v>9511</v>
      </c>
      <c r="AP1940" s="79" t="s">
        <v>179</v>
      </c>
      <c r="AQ1940" s="79">
        <v>0</v>
      </c>
      <c r="AR1940" s="79">
        <v>0</v>
      </c>
      <c r="AS1940" s="79"/>
      <c r="AT1940" s="79"/>
      <c r="AU1940" s="79"/>
      <c r="AV1940" s="79"/>
      <c r="AW1940" s="79"/>
      <c r="AX1940" s="79"/>
      <c r="AY1940" s="79"/>
      <c r="AZ1940" s="79"/>
      <c r="BA1940">
        <v>1</v>
      </c>
      <c r="BB1940">
        <v>1</v>
      </c>
      <c r="BC1940" s="79" t="str">
        <f>IF(Edges[[#This Row],[Sentiment]]=0,"NEUTRAL",IF(Edges[[#This Row],[Sentiment]]=1,"POSITIVE",IF(Edges[[#This Row],[Sentiment]]=-1,"NEGATIVE")))</f>
        <v>POSITIVE</v>
      </c>
      <c r="BD1940" s="79" t="str">
        <f>IF(Edges[[#This Row],[Vertex 1]]=Edges[[#This Row],[Vertex 2]],"HIDE","SHOW")</f>
        <v>SHOW</v>
      </c>
      <c r="BE1940" s="78" t="str">
        <f>REPLACE(INDEX(GroupVertices[Group], MATCH(Edges[[#This Row],[Vertex 1]],GroupVertices[Vertex],0)),1,1,"")</f>
        <v>OSITIVE</v>
      </c>
      <c r="BF1940" s="78" t="str">
        <f>REPLACE(INDEX(GroupVertices[Group], MATCH(Edges[[#This Row],[Vertex 2]],GroupVertices[Vertex],0)),1,1,"")</f>
        <v>eneral</v>
      </c>
    </row>
    <row r="1941" spans="1:58" hidden="1" x14ac:dyDescent="0.25">
      <c r="A1941" s="64" t="s">
        <v>1405</v>
      </c>
      <c r="B1941" s="64" t="s">
        <v>1405</v>
      </c>
      <c r="C1941" s="65"/>
      <c r="D1941" s="66"/>
      <c r="E1941" s="67"/>
      <c r="F1941" s="68"/>
      <c r="G1941" s="65" t="str">
        <f>IF(Edges[[#This Row],[Vertex 1]]=Edges[[#This Row],[Vertex 2]],"HIDE","SHOW")</f>
        <v>HIDE</v>
      </c>
      <c r="H1941" s="69"/>
      <c r="I1941" s="70"/>
      <c r="J1941" s="70"/>
      <c r="K1941" s="34"/>
      <c r="L1941" s="77"/>
      <c r="M1941" s="77"/>
      <c r="N1941" s="72"/>
      <c r="O1941" s="79" t="s">
        <v>179</v>
      </c>
      <c r="P1941" s="81">
        <v>42853.271145833336</v>
      </c>
      <c r="Q1941" s="79" t="s">
        <v>2860</v>
      </c>
      <c r="R1941" s="82" t="s">
        <v>3436</v>
      </c>
      <c r="S1941" s="79" t="s">
        <v>4048</v>
      </c>
      <c r="T1941" s="79"/>
      <c r="U1941" s="82" t="s">
        <v>4541</v>
      </c>
      <c r="V1941" s="82" t="s">
        <v>4541</v>
      </c>
      <c r="W1941" s="81">
        <v>42853.271145833336</v>
      </c>
      <c r="X1941" s="82" t="s">
        <v>7471</v>
      </c>
      <c r="Y1941" s="79"/>
      <c r="Z1941" s="79"/>
      <c r="AA1941" s="83" t="s">
        <v>9518</v>
      </c>
      <c r="AB1941" s="79"/>
      <c r="AC1941" s="79" t="b">
        <v>0</v>
      </c>
      <c r="AD1941" s="79">
        <v>72</v>
      </c>
      <c r="AE1941" s="83" t="s">
        <v>9915</v>
      </c>
      <c r="AF1941" s="79" t="b">
        <v>0</v>
      </c>
      <c r="AG1941" s="79" t="s">
        <v>9963</v>
      </c>
      <c r="AH1941" s="79"/>
      <c r="AI1941" s="83" t="s">
        <v>9915</v>
      </c>
      <c r="AJ1941" s="79" t="b">
        <v>0</v>
      </c>
      <c r="AK1941" s="79">
        <v>13</v>
      </c>
      <c r="AL1941" s="83" t="s">
        <v>9915</v>
      </c>
      <c r="AM1941" s="79" t="s">
        <v>9992</v>
      </c>
      <c r="AN1941" s="79" t="b">
        <v>0</v>
      </c>
      <c r="AO1941" s="83" t="s">
        <v>9518</v>
      </c>
      <c r="AP1941" s="79" t="s">
        <v>179</v>
      </c>
      <c r="AQ1941" s="79">
        <v>0</v>
      </c>
      <c r="AR1941" s="79">
        <v>0</v>
      </c>
      <c r="AS1941" s="79"/>
      <c r="AT1941" s="79"/>
      <c r="AU1941" s="79"/>
      <c r="AV1941" s="79"/>
      <c r="AW1941" s="79"/>
      <c r="AX1941" s="79"/>
      <c r="AY1941" s="79"/>
      <c r="AZ1941" s="79"/>
      <c r="BA1941">
        <v>1</v>
      </c>
      <c r="BB1941">
        <v>1</v>
      </c>
      <c r="BC1941" s="79" t="str">
        <f>IF(Edges[[#This Row],[Sentiment]]=0,"NEUTRAL",IF(Edges[[#This Row],[Sentiment]]=1,"POSITIVE",IF(Edges[[#This Row],[Sentiment]]=-1,"NEGATIVE")))</f>
        <v>POSITIVE</v>
      </c>
      <c r="BD1941" s="79" t="str">
        <f>IF(Edges[[#This Row],[Vertex 1]]=Edges[[#This Row],[Vertex 2]],"HIDE","SHOW")</f>
        <v>HIDE</v>
      </c>
      <c r="BE1941" s="124" t="str">
        <f>REPLACE(INDEX(GroupVertices[Group], MATCH(Edges[[#This Row],[Vertex 1]],GroupVertices[Vertex],0)),1,1,"")</f>
        <v>OSITIVE</v>
      </c>
      <c r="BF1941" s="124" t="str">
        <f>REPLACE(INDEX(GroupVertices[Group], MATCH(Edges[[#This Row],[Vertex 2]],GroupVertices[Vertex],0)),1,1,"")</f>
        <v>OSITIVE</v>
      </c>
    </row>
    <row r="1942" spans="1:58" x14ac:dyDescent="0.25">
      <c r="A1942" s="64" t="s">
        <v>1407</v>
      </c>
      <c r="B1942" s="64" t="s">
        <v>1405</v>
      </c>
      <c r="C1942" s="65"/>
      <c r="D1942" s="66"/>
      <c r="E1942" s="67"/>
      <c r="F1942" s="68"/>
      <c r="G1942" s="65" t="str">
        <f>IF(Edges[[#This Row],[Vertex 1]]=Edges[[#This Row],[Vertex 2]],"HIDE","SHOW")</f>
        <v>SHOW</v>
      </c>
      <c r="H1942" s="69"/>
      <c r="I1942" s="70"/>
      <c r="J1942" s="70"/>
      <c r="K1942" s="34" t="s">
        <v>65</v>
      </c>
      <c r="L1942" s="77">
        <v>1942</v>
      </c>
      <c r="M1942" s="77"/>
      <c r="N1942" s="72"/>
      <c r="O1942" s="79" t="s">
        <v>1646</v>
      </c>
      <c r="P1942" s="81">
        <v>42852.570173611108</v>
      </c>
      <c r="Q1942" s="79" t="s">
        <v>1860</v>
      </c>
      <c r="R1942" s="82" t="s">
        <v>3336</v>
      </c>
      <c r="S1942" s="79" t="s">
        <v>4048</v>
      </c>
      <c r="T1942" s="79"/>
      <c r="U1942" s="79"/>
      <c r="V1942" s="82" t="s">
        <v>5670</v>
      </c>
      <c r="W1942" s="81">
        <v>42852.570173611108</v>
      </c>
      <c r="X1942" s="82" t="s">
        <v>7470</v>
      </c>
      <c r="Y1942" s="79"/>
      <c r="Z1942" s="79"/>
      <c r="AA1942" s="83" t="s">
        <v>9517</v>
      </c>
      <c r="AB1942" s="79"/>
      <c r="AC1942" s="79" t="b">
        <v>0</v>
      </c>
      <c r="AD1942" s="79">
        <v>0</v>
      </c>
      <c r="AE1942" s="83" t="s">
        <v>9915</v>
      </c>
      <c r="AF1942" s="79" t="b">
        <v>0</v>
      </c>
      <c r="AG1942" s="79" t="s">
        <v>9963</v>
      </c>
      <c r="AH1942" s="79"/>
      <c r="AI1942" s="83" t="s">
        <v>9915</v>
      </c>
      <c r="AJ1942" s="79" t="b">
        <v>0</v>
      </c>
      <c r="AK1942" s="79">
        <v>14</v>
      </c>
      <c r="AL1942" s="83" t="s">
        <v>9511</v>
      </c>
      <c r="AM1942" s="79" t="s">
        <v>10089</v>
      </c>
      <c r="AN1942" s="79" t="b">
        <v>0</v>
      </c>
      <c r="AO1942" s="83" t="s">
        <v>9511</v>
      </c>
      <c r="AP1942" s="79" t="s">
        <v>179</v>
      </c>
      <c r="AQ1942" s="79">
        <v>0</v>
      </c>
      <c r="AR1942" s="79">
        <v>0</v>
      </c>
      <c r="AS1942" s="79"/>
      <c r="AT1942" s="79"/>
      <c r="AU1942" s="79"/>
      <c r="AV1942" s="79"/>
      <c r="AW1942" s="79"/>
      <c r="AX1942" s="79"/>
      <c r="AY1942" s="79"/>
      <c r="AZ1942" s="79"/>
      <c r="BA1942">
        <v>1</v>
      </c>
      <c r="BB1942">
        <v>1</v>
      </c>
      <c r="BC1942" s="79" t="str">
        <f>IF(Edges[[#This Row],[Sentiment]]=0,"NEUTRAL",IF(Edges[[#This Row],[Sentiment]]=1,"POSITIVE",IF(Edges[[#This Row],[Sentiment]]=-1,"NEGATIVE")))</f>
        <v>POSITIVE</v>
      </c>
      <c r="BD1942" s="79" t="str">
        <f>IF(Edges[[#This Row],[Vertex 1]]=Edges[[#This Row],[Vertex 2]],"HIDE","SHOW")</f>
        <v>SHOW</v>
      </c>
      <c r="BE1942" s="78" t="str">
        <f>REPLACE(INDEX(GroupVertices[Group], MATCH(Edges[[#This Row],[Vertex 1]],GroupVertices[Vertex],0)),1,1,"")</f>
        <v>OSITIVE</v>
      </c>
      <c r="BF1942" s="78" t="str">
        <f>REPLACE(INDEX(GroupVertices[Group], MATCH(Edges[[#This Row],[Vertex 2]],GroupVertices[Vertex],0)),1,1,"")</f>
        <v>OSITIVE</v>
      </c>
    </row>
    <row r="1943" spans="1:58" x14ac:dyDescent="0.25">
      <c r="A1943" s="64" t="s">
        <v>1407</v>
      </c>
      <c r="B1943" s="64" t="s">
        <v>1532</v>
      </c>
      <c r="C1943" s="65"/>
      <c r="D1943" s="66"/>
      <c r="E1943" s="67"/>
      <c r="F1943" s="68"/>
      <c r="G1943" s="65" t="str">
        <f>IF(Edges[[#This Row],[Vertex 1]]=Edges[[#This Row],[Vertex 2]],"HIDE","SHOW")</f>
        <v>SHOW</v>
      </c>
      <c r="H1943" s="69"/>
      <c r="I1943" s="70"/>
      <c r="J1943" s="70"/>
      <c r="K1943" s="34" t="s">
        <v>65</v>
      </c>
      <c r="L1943" s="77">
        <v>1943</v>
      </c>
      <c r="M1943" s="77"/>
      <c r="N1943" s="72"/>
      <c r="O1943" s="79" t="s">
        <v>1646</v>
      </c>
      <c r="P1943" s="81">
        <v>42853.125462962962</v>
      </c>
      <c r="Q1943" s="79" t="s">
        <v>1954</v>
      </c>
      <c r="R1943" s="79"/>
      <c r="S1943" s="79"/>
      <c r="T1943" s="79" t="s">
        <v>1544</v>
      </c>
      <c r="U1943" s="79"/>
      <c r="V1943" s="82" t="s">
        <v>5670</v>
      </c>
      <c r="W1943" s="81">
        <v>42853.125462962962</v>
      </c>
      <c r="X1943" s="82" t="s">
        <v>7472</v>
      </c>
      <c r="Y1943" s="79"/>
      <c r="Z1943" s="79"/>
      <c r="AA1943" s="83" t="s">
        <v>9519</v>
      </c>
      <c r="AB1943" s="79"/>
      <c r="AC1943" s="79" t="b">
        <v>0</v>
      </c>
      <c r="AD1943" s="79">
        <v>0</v>
      </c>
      <c r="AE1943" s="83" t="s">
        <v>9915</v>
      </c>
      <c r="AF1943" s="79" t="b">
        <v>0</v>
      </c>
      <c r="AG1943" s="79" t="s">
        <v>9963</v>
      </c>
      <c r="AH1943" s="79"/>
      <c r="AI1943" s="83" t="s">
        <v>9915</v>
      </c>
      <c r="AJ1943" s="79" t="b">
        <v>0</v>
      </c>
      <c r="AK1943" s="79">
        <v>15</v>
      </c>
      <c r="AL1943" s="83" t="s">
        <v>9841</v>
      </c>
      <c r="AM1943" s="79" t="s">
        <v>10089</v>
      </c>
      <c r="AN1943" s="79" t="b">
        <v>0</v>
      </c>
      <c r="AO1943" s="83" t="s">
        <v>9841</v>
      </c>
      <c r="AP1943" s="79" t="s">
        <v>179</v>
      </c>
      <c r="AQ1943" s="79">
        <v>0</v>
      </c>
      <c r="AR1943" s="79">
        <v>0</v>
      </c>
      <c r="AS1943" s="79"/>
      <c r="AT1943" s="79"/>
      <c r="AU1943" s="79"/>
      <c r="AV1943" s="79"/>
      <c r="AW1943" s="79"/>
      <c r="AX1943" s="79"/>
      <c r="AY1943" s="79"/>
      <c r="AZ1943" s="79"/>
      <c r="BA1943">
        <v>2</v>
      </c>
      <c r="BB1943">
        <v>1</v>
      </c>
      <c r="BC1943" s="79" t="str">
        <f>IF(Edges[[#This Row],[Sentiment]]=0,"NEUTRAL",IF(Edges[[#This Row],[Sentiment]]=1,"POSITIVE",IF(Edges[[#This Row],[Sentiment]]=-1,"NEGATIVE")))</f>
        <v>POSITIVE</v>
      </c>
      <c r="BD1943" s="79" t="str">
        <f>IF(Edges[[#This Row],[Vertex 1]]=Edges[[#This Row],[Vertex 2]],"HIDE","SHOW")</f>
        <v>SHOW</v>
      </c>
      <c r="BE1943" s="78" t="str">
        <f>REPLACE(INDEX(GroupVertices[Group], MATCH(Edges[[#This Row],[Vertex 1]],GroupVertices[Vertex],0)),1,1,"")</f>
        <v>OSITIVE</v>
      </c>
      <c r="BF1943" s="78" t="str">
        <f>REPLACE(INDEX(GroupVertices[Group], MATCH(Edges[[#This Row],[Vertex 2]],GroupVertices[Vertex],0)),1,1,"")</f>
        <v>eneral</v>
      </c>
    </row>
    <row r="1944" spans="1:58" x14ac:dyDescent="0.25">
      <c r="A1944" s="64" t="s">
        <v>1407</v>
      </c>
      <c r="B1944" s="64" t="s">
        <v>1532</v>
      </c>
      <c r="C1944" s="65"/>
      <c r="D1944" s="66"/>
      <c r="E1944" s="67"/>
      <c r="F1944" s="68"/>
      <c r="G1944" s="65" t="str">
        <f>IF(Edges[[#This Row],[Vertex 1]]=Edges[[#This Row],[Vertex 2]],"HIDE","SHOW")</f>
        <v>SHOW</v>
      </c>
      <c r="H1944" s="69"/>
      <c r="I1944" s="70"/>
      <c r="J1944" s="70"/>
      <c r="K1944" s="34" t="s">
        <v>65</v>
      </c>
      <c r="L1944" s="77">
        <v>1944</v>
      </c>
      <c r="M1944" s="77"/>
      <c r="N1944" s="72"/>
      <c r="O1944" s="79" t="s">
        <v>1646</v>
      </c>
      <c r="P1944" s="81">
        <v>42855.375462962962</v>
      </c>
      <c r="Q1944" s="79" t="s">
        <v>2861</v>
      </c>
      <c r="R1944" s="82" t="s">
        <v>3862</v>
      </c>
      <c r="S1944" s="79" t="s">
        <v>4022</v>
      </c>
      <c r="T1944" s="79"/>
      <c r="U1944" s="79"/>
      <c r="V1944" s="82" t="s">
        <v>5670</v>
      </c>
      <c r="W1944" s="81">
        <v>42855.375462962962</v>
      </c>
      <c r="X1944" s="82" t="s">
        <v>7473</v>
      </c>
      <c r="Y1944" s="79"/>
      <c r="Z1944" s="79"/>
      <c r="AA1944" s="83" t="s">
        <v>9520</v>
      </c>
      <c r="AB1944" s="79"/>
      <c r="AC1944" s="79" t="b">
        <v>0</v>
      </c>
      <c r="AD1944" s="79">
        <v>0</v>
      </c>
      <c r="AE1944" s="83" t="s">
        <v>9915</v>
      </c>
      <c r="AF1944" s="79" t="b">
        <v>0</v>
      </c>
      <c r="AG1944" s="79" t="s">
        <v>9963</v>
      </c>
      <c r="AH1944" s="79"/>
      <c r="AI1944" s="83" t="s">
        <v>9915</v>
      </c>
      <c r="AJ1944" s="79" t="b">
        <v>0</v>
      </c>
      <c r="AK1944" s="79">
        <v>10</v>
      </c>
      <c r="AL1944" s="83" t="s">
        <v>9843</v>
      </c>
      <c r="AM1944" s="79" t="s">
        <v>10089</v>
      </c>
      <c r="AN1944" s="79" t="b">
        <v>0</v>
      </c>
      <c r="AO1944" s="83" t="s">
        <v>9843</v>
      </c>
      <c r="AP1944" s="79" t="s">
        <v>179</v>
      </c>
      <c r="AQ1944" s="79">
        <v>0</v>
      </c>
      <c r="AR1944" s="79">
        <v>0</v>
      </c>
      <c r="AS1944" s="79"/>
      <c r="AT1944" s="79"/>
      <c r="AU1944" s="79"/>
      <c r="AV1944" s="79"/>
      <c r="AW1944" s="79"/>
      <c r="AX1944" s="79"/>
      <c r="AY1944" s="79"/>
      <c r="AZ1944" s="79"/>
      <c r="BA1944">
        <v>2</v>
      </c>
      <c r="BB1944">
        <v>1</v>
      </c>
      <c r="BC1944" s="79" t="str">
        <f>IF(Edges[[#This Row],[Sentiment]]=0,"NEUTRAL",IF(Edges[[#This Row],[Sentiment]]=1,"POSITIVE",IF(Edges[[#This Row],[Sentiment]]=-1,"NEGATIVE")))</f>
        <v>POSITIVE</v>
      </c>
      <c r="BD1944" s="79" t="str">
        <f>IF(Edges[[#This Row],[Vertex 1]]=Edges[[#This Row],[Vertex 2]],"HIDE","SHOW")</f>
        <v>SHOW</v>
      </c>
      <c r="BE1944" s="78" t="str">
        <f>REPLACE(INDEX(GroupVertices[Group], MATCH(Edges[[#This Row],[Vertex 1]],GroupVertices[Vertex],0)),1,1,"")</f>
        <v>OSITIVE</v>
      </c>
      <c r="BF1944" s="78" t="str">
        <f>REPLACE(INDEX(GroupVertices[Group], MATCH(Edges[[#This Row],[Vertex 2]],GroupVertices[Vertex],0)),1,1,"")</f>
        <v>eneral</v>
      </c>
    </row>
    <row r="1945" spans="1:58" hidden="1" x14ac:dyDescent="0.25">
      <c r="A1945" s="64" t="s">
        <v>1408</v>
      </c>
      <c r="B1945" s="64" t="s">
        <v>1408</v>
      </c>
      <c r="C1945" s="65"/>
      <c r="D1945" s="66"/>
      <c r="E1945" s="67"/>
      <c r="F1945" s="68"/>
      <c r="G1945" s="65" t="str">
        <f>IF(Edges[[#This Row],[Vertex 1]]=Edges[[#This Row],[Vertex 2]],"HIDE","SHOW")</f>
        <v>HIDE</v>
      </c>
      <c r="H1945" s="69"/>
      <c r="I1945" s="70"/>
      <c r="J1945" s="70"/>
      <c r="K1945" s="34"/>
      <c r="L1945" s="77"/>
      <c r="M1945" s="77"/>
      <c r="N1945" s="72"/>
      <c r="O1945" s="79" t="s">
        <v>179</v>
      </c>
      <c r="P1945" s="81">
        <v>42852.47997685185</v>
      </c>
      <c r="Q1945" s="79" t="s">
        <v>2862</v>
      </c>
      <c r="R1945" s="82" t="s">
        <v>3335</v>
      </c>
      <c r="S1945" s="79" t="s">
        <v>4022</v>
      </c>
      <c r="T1945" s="79"/>
      <c r="U1945" s="79"/>
      <c r="V1945" s="82" t="s">
        <v>5671</v>
      </c>
      <c r="W1945" s="81">
        <v>42852.47997685185</v>
      </c>
      <c r="X1945" s="82" t="s">
        <v>7474</v>
      </c>
      <c r="Y1945" s="79"/>
      <c r="Z1945" s="79"/>
      <c r="AA1945" s="83" t="s">
        <v>9521</v>
      </c>
      <c r="AB1945" s="79"/>
      <c r="AC1945" s="79" t="b">
        <v>0</v>
      </c>
      <c r="AD1945" s="79">
        <v>0</v>
      </c>
      <c r="AE1945" s="83" t="s">
        <v>9915</v>
      </c>
      <c r="AF1945" s="79" t="b">
        <v>0</v>
      </c>
      <c r="AG1945" s="79" t="s">
        <v>9963</v>
      </c>
      <c r="AH1945" s="79"/>
      <c r="AI1945" s="83" t="s">
        <v>9915</v>
      </c>
      <c r="AJ1945" s="79" t="b">
        <v>0</v>
      </c>
      <c r="AK1945" s="79">
        <v>0</v>
      </c>
      <c r="AL1945" s="83" t="s">
        <v>9915</v>
      </c>
      <c r="AM1945" s="79" t="s">
        <v>9998</v>
      </c>
      <c r="AN1945" s="79" t="b">
        <v>0</v>
      </c>
      <c r="AO1945" s="83" t="s">
        <v>9521</v>
      </c>
      <c r="AP1945" s="79" t="s">
        <v>179</v>
      </c>
      <c r="AQ1945" s="79">
        <v>0</v>
      </c>
      <c r="AR1945" s="79">
        <v>0</v>
      </c>
      <c r="AS1945" s="79"/>
      <c r="AT1945" s="79"/>
      <c r="AU1945" s="79"/>
      <c r="AV1945" s="79"/>
      <c r="AW1945" s="79"/>
      <c r="AX1945" s="79"/>
      <c r="AY1945" s="79"/>
      <c r="AZ1945" s="79"/>
      <c r="BA1945">
        <v>5</v>
      </c>
      <c r="BB1945">
        <v>1</v>
      </c>
      <c r="BC1945" s="79" t="str">
        <f>IF(Edges[[#This Row],[Sentiment]]=0,"NEUTRAL",IF(Edges[[#This Row],[Sentiment]]=1,"POSITIVE",IF(Edges[[#This Row],[Sentiment]]=-1,"NEGATIVE")))</f>
        <v>POSITIVE</v>
      </c>
      <c r="BD1945" s="79" t="str">
        <f>IF(Edges[[#This Row],[Vertex 1]]=Edges[[#This Row],[Vertex 2]],"HIDE","SHOW")</f>
        <v>HIDE</v>
      </c>
      <c r="BE1945" s="124" t="e">
        <f>REPLACE(INDEX(GroupVertices[Group], MATCH(Edges[[#This Row],[Vertex 1]],GroupVertices[Vertex],0)),1,1,"")</f>
        <v>#N/A</v>
      </c>
      <c r="BF1945" s="124" t="e">
        <f>REPLACE(INDEX(GroupVertices[Group], MATCH(Edges[[#This Row],[Vertex 2]],GroupVertices[Vertex],0)),1,1,"")</f>
        <v>#N/A</v>
      </c>
    </row>
    <row r="1946" spans="1:58" hidden="1" x14ac:dyDescent="0.25">
      <c r="A1946" s="64" t="s">
        <v>1408</v>
      </c>
      <c r="B1946" s="64" t="s">
        <v>1408</v>
      </c>
      <c r="C1946" s="65"/>
      <c r="D1946" s="66"/>
      <c r="E1946" s="67"/>
      <c r="F1946" s="68"/>
      <c r="G1946" s="65" t="str">
        <f>IF(Edges[[#This Row],[Vertex 1]]=Edges[[#This Row],[Vertex 2]],"HIDE","SHOW")</f>
        <v>HIDE</v>
      </c>
      <c r="H1946" s="69"/>
      <c r="I1946" s="70"/>
      <c r="J1946" s="70"/>
      <c r="K1946" s="34"/>
      <c r="L1946" s="77"/>
      <c r="M1946" s="77"/>
      <c r="N1946" s="72"/>
      <c r="O1946" s="79" t="s">
        <v>179</v>
      </c>
      <c r="P1946" s="81">
        <v>42852.47997685185</v>
      </c>
      <c r="Q1946" s="79" t="s">
        <v>2863</v>
      </c>
      <c r="R1946" s="82" t="s">
        <v>3293</v>
      </c>
      <c r="S1946" s="79" t="s">
        <v>4022</v>
      </c>
      <c r="T1946" s="79"/>
      <c r="U1946" s="82" t="s">
        <v>4499</v>
      </c>
      <c r="V1946" s="82" t="s">
        <v>4499</v>
      </c>
      <c r="W1946" s="81">
        <v>42852.47997685185</v>
      </c>
      <c r="X1946" s="82" t="s">
        <v>7475</v>
      </c>
      <c r="Y1946" s="79"/>
      <c r="Z1946" s="79"/>
      <c r="AA1946" s="83" t="s">
        <v>9522</v>
      </c>
      <c r="AB1946" s="79"/>
      <c r="AC1946" s="79" t="b">
        <v>0</v>
      </c>
      <c r="AD1946" s="79">
        <v>0</v>
      </c>
      <c r="AE1946" s="83" t="s">
        <v>9915</v>
      </c>
      <c r="AF1946" s="79" t="b">
        <v>0</v>
      </c>
      <c r="AG1946" s="79" t="s">
        <v>9963</v>
      </c>
      <c r="AH1946" s="79"/>
      <c r="AI1946" s="83" t="s">
        <v>9915</v>
      </c>
      <c r="AJ1946" s="79" t="b">
        <v>0</v>
      </c>
      <c r="AK1946" s="79">
        <v>0</v>
      </c>
      <c r="AL1946" s="83" t="s">
        <v>9915</v>
      </c>
      <c r="AM1946" s="79" t="s">
        <v>9998</v>
      </c>
      <c r="AN1946" s="79" t="b">
        <v>0</v>
      </c>
      <c r="AO1946" s="83" t="s">
        <v>9522</v>
      </c>
      <c r="AP1946" s="79" t="s">
        <v>179</v>
      </c>
      <c r="AQ1946" s="79">
        <v>0</v>
      </c>
      <c r="AR1946" s="79">
        <v>0</v>
      </c>
      <c r="AS1946" s="79"/>
      <c r="AT1946" s="79"/>
      <c r="AU1946" s="79"/>
      <c r="AV1946" s="79"/>
      <c r="AW1946" s="79"/>
      <c r="AX1946" s="79"/>
      <c r="AY1946" s="79"/>
      <c r="AZ1946" s="79"/>
      <c r="BA1946">
        <v>5</v>
      </c>
      <c r="BB1946">
        <v>1</v>
      </c>
      <c r="BC1946" s="79" t="str">
        <f>IF(Edges[[#This Row],[Sentiment]]=0,"NEUTRAL",IF(Edges[[#This Row],[Sentiment]]=1,"POSITIVE",IF(Edges[[#This Row],[Sentiment]]=-1,"NEGATIVE")))</f>
        <v>POSITIVE</v>
      </c>
      <c r="BD1946" s="79" t="str">
        <f>IF(Edges[[#This Row],[Vertex 1]]=Edges[[#This Row],[Vertex 2]],"HIDE","SHOW")</f>
        <v>HIDE</v>
      </c>
      <c r="BE1946" s="124" t="e">
        <f>REPLACE(INDEX(GroupVertices[Group], MATCH(Edges[[#This Row],[Vertex 1]],GroupVertices[Vertex],0)),1,1,"")</f>
        <v>#N/A</v>
      </c>
      <c r="BF1946" s="124" t="e">
        <f>REPLACE(INDEX(GroupVertices[Group], MATCH(Edges[[#This Row],[Vertex 2]],GroupVertices[Vertex],0)),1,1,"")</f>
        <v>#N/A</v>
      </c>
    </row>
    <row r="1947" spans="1:58" hidden="1" x14ac:dyDescent="0.25">
      <c r="A1947" s="64" t="s">
        <v>1408</v>
      </c>
      <c r="B1947" s="64" t="s">
        <v>1408</v>
      </c>
      <c r="C1947" s="65"/>
      <c r="D1947" s="66"/>
      <c r="E1947" s="67"/>
      <c r="F1947" s="68"/>
      <c r="G1947" s="65" t="str">
        <f>IF(Edges[[#This Row],[Vertex 1]]=Edges[[#This Row],[Vertex 2]],"HIDE","SHOW")</f>
        <v>HIDE</v>
      </c>
      <c r="H1947" s="69"/>
      <c r="I1947" s="70"/>
      <c r="J1947" s="70"/>
      <c r="K1947" s="34"/>
      <c r="L1947" s="77"/>
      <c r="M1947" s="77"/>
      <c r="N1947" s="72"/>
      <c r="O1947" s="79" t="s">
        <v>179</v>
      </c>
      <c r="P1947" s="81">
        <v>42852.941331018519</v>
      </c>
      <c r="Q1947" s="79" t="s">
        <v>2864</v>
      </c>
      <c r="R1947" s="82" t="s">
        <v>3293</v>
      </c>
      <c r="S1947" s="79" t="s">
        <v>4022</v>
      </c>
      <c r="T1947" s="79" t="s">
        <v>1544</v>
      </c>
      <c r="U1947" s="79"/>
      <c r="V1947" s="82" t="s">
        <v>5671</v>
      </c>
      <c r="W1947" s="81">
        <v>42852.941331018519</v>
      </c>
      <c r="X1947" s="82" t="s">
        <v>7476</v>
      </c>
      <c r="Y1947" s="79"/>
      <c r="Z1947" s="79"/>
      <c r="AA1947" s="83" t="s">
        <v>9523</v>
      </c>
      <c r="AB1947" s="79"/>
      <c r="AC1947" s="79" t="b">
        <v>0</v>
      </c>
      <c r="AD1947" s="79">
        <v>0</v>
      </c>
      <c r="AE1947" s="83" t="s">
        <v>9915</v>
      </c>
      <c r="AF1947" s="79" t="b">
        <v>0</v>
      </c>
      <c r="AG1947" s="79" t="s">
        <v>9963</v>
      </c>
      <c r="AH1947" s="79"/>
      <c r="AI1947" s="83" t="s">
        <v>9915</v>
      </c>
      <c r="AJ1947" s="79" t="b">
        <v>0</v>
      </c>
      <c r="AK1947" s="79">
        <v>0</v>
      </c>
      <c r="AL1947" s="83" t="s">
        <v>9915</v>
      </c>
      <c r="AM1947" s="79" t="s">
        <v>9998</v>
      </c>
      <c r="AN1947" s="79" t="b">
        <v>0</v>
      </c>
      <c r="AO1947" s="83" t="s">
        <v>9523</v>
      </c>
      <c r="AP1947" s="79" t="s">
        <v>179</v>
      </c>
      <c r="AQ1947" s="79">
        <v>0</v>
      </c>
      <c r="AR1947" s="79">
        <v>0</v>
      </c>
      <c r="AS1947" s="79"/>
      <c r="AT1947" s="79"/>
      <c r="AU1947" s="79"/>
      <c r="AV1947" s="79"/>
      <c r="AW1947" s="79"/>
      <c r="AX1947" s="79"/>
      <c r="AY1947" s="79"/>
      <c r="AZ1947" s="79"/>
      <c r="BA1947">
        <v>5</v>
      </c>
      <c r="BB1947">
        <v>1</v>
      </c>
      <c r="BC1947" s="79" t="str">
        <f>IF(Edges[[#This Row],[Sentiment]]=0,"NEUTRAL",IF(Edges[[#This Row],[Sentiment]]=1,"POSITIVE",IF(Edges[[#This Row],[Sentiment]]=-1,"NEGATIVE")))</f>
        <v>POSITIVE</v>
      </c>
      <c r="BD1947" s="79" t="str">
        <f>IF(Edges[[#This Row],[Vertex 1]]=Edges[[#This Row],[Vertex 2]],"HIDE","SHOW")</f>
        <v>HIDE</v>
      </c>
      <c r="BE1947" s="124" t="e">
        <f>REPLACE(INDEX(GroupVertices[Group], MATCH(Edges[[#This Row],[Vertex 1]],GroupVertices[Vertex],0)),1,1,"")</f>
        <v>#N/A</v>
      </c>
      <c r="BF1947" s="124" t="e">
        <f>REPLACE(INDEX(GroupVertices[Group], MATCH(Edges[[#This Row],[Vertex 2]],GroupVertices[Vertex],0)),1,1,"")</f>
        <v>#N/A</v>
      </c>
    </row>
    <row r="1948" spans="1:58" hidden="1" x14ac:dyDescent="0.25">
      <c r="A1948" s="64" t="s">
        <v>1408</v>
      </c>
      <c r="B1948" s="64" t="s">
        <v>1408</v>
      </c>
      <c r="C1948" s="65"/>
      <c r="D1948" s="66"/>
      <c r="E1948" s="67"/>
      <c r="F1948" s="68"/>
      <c r="G1948" s="65" t="str">
        <f>IF(Edges[[#This Row],[Vertex 1]]=Edges[[#This Row],[Vertex 2]],"HIDE","SHOW")</f>
        <v>HIDE</v>
      </c>
      <c r="H1948" s="69"/>
      <c r="I1948" s="70"/>
      <c r="J1948" s="70"/>
      <c r="K1948" s="34"/>
      <c r="L1948" s="77"/>
      <c r="M1948" s="77"/>
      <c r="N1948" s="72"/>
      <c r="O1948" s="79" t="s">
        <v>179</v>
      </c>
      <c r="P1948" s="81">
        <v>42854.354583333334</v>
      </c>
      <c r="Q1948" s="79" t="s">
        <v>2865</v>
      </c>
      <c r="R1948" s="82" t="s">
        <v>3293</v>
      </c>
      <c r="S1948" s="79" t="s">
        <v>4022</v>
      </c>
      <c r="T1948" s="79" t="s">
        <v>1544</v>
      </c>
      <c r="U1948" s="79"/>
      <c r="V1948" s="82" t="s">
        <v>5671</v>
      </c>
      <c r="W1948" s="81">
        <v>42854.354583333334</v>
      </c>
      <c r="X1948" s="82" t="s">
        <v>7477</v>
      </c>
      <c r="Y1948" s="79"/>
      <c r="Z1948" s="79"/>
      <c r="AA1948" s="83" t="s">
        <v>9524</v>
      </c>
      <c r="AB1948" s="79"/>
      <c r="AC1948" s="79" t="b">
        <v>0</v>
      </c>
      <c r="AD1948" s="79">
        <v>0</v>
      </c>
      <c r="AE1948" s="83" t="s">
        <v>9915</v>
      </c>
      <c r="AF1948" s="79" t="b">
        <v>0</v>
      </c>
      <c r="AG1948" s="79" t="s">
        <v>9963</v>
      </c>
      <c r="AH1948" s="79"/>
      <c r="AI1948" s="83" t="s">
        <v>9915</v>
      </c>
      <c r="AJ1948" s="79" t="b">
        <v>0</v>
      </c>
      <c r="AK1948" s="79">
        <v>0</v>
      </c>
      <c r="AL1948" s="83" t="s">
        <v>9915</v>
      </c>
      <c r="AM1948" s="79" t="s">
        <v>9998</v>
      </c>
      <c r="AN1948" s="79" t="b">
        <v>0</v>
      </c>
      <c r="AO1948" s="83" t="s">
        <v>9524</v>
      </c>
      <c r="AP1948" s="79" t="s">
        <v>179</v>
      </c>
      <c r="AQ1948" s="79">
        <v>0</v>
      </c>
      <c r="AR1948" s="79">
        <v>0</v>
      </c>
      <c r="AS1948" s="79"/>
      <c r="AT1948" s="79"/>
      <c r="AU1948" s="79"/>
      <c r="AV1948" s="79"/>
      <c r="AW1948" s="79"/>
      <c r="AX1948" s="79"/>
      <c r="AY1948" s="79"/>
      <c r="AZ1948" s="79"/>
      <c r="BA1948">
        <v>5</v>
      </c>
      <c r="BB1948">
        <v>1</v>
      </c>
      <c r="BC1948" s="79" t="str">
        <f>IF(Edges[[#This Row],[Sentiment]]=0,"NEUTRAL",IF(Edges[[#This Row],[Sentiment]]=1,"POSITIVE",IF(Edges[[#This Row],[Sentiment]]=-1,"NEGATIVE")))</f>
        <v>POSITIVE</v>
      </c>
      <c r="BD1948" s="79" t="str">
        <f>IF(Edges[[#This Row],[Vertex 1]]=Edges[[#This Row],[Vertex 2]],"HIDE","SHOW")</f>
        <v>HIDE</v>
      </c>
      <c r="BE1948" s="124" t="e">
        <f>REPLACE(INDEX(GroupVertices[Group], MATCH(Edges[[#This Row],[Vertex 1]],GroupVertices[Vertex],0)),1,1,"")</f>
        <v>#N/A</v>
      </c>
      <c r="BF1948" s="124" t="e">
        <f>REPLACE(INDEX(GroupVertices[Group], MATCH(Edges[[#This Row],[Vertex 2]],GroupVertices[Vertex],0)),1,1,"")</f>
        <v>#N/A</v>
      </c>
    </row>
    <row r="1949" spans="1:58" hidden="1" x14ac:dyDescent="0.25">
      <c r="A1949" s="64" t="s">
        <v>1408</v>
      </c>
      <c r="B1949" s="64" t="s">
        <v>1408</v>
      </c>
      <c r="C1949" s="65"/>
      <c r="D1949" s="66"/>
      <c r="E1949" s="67"/>
      <c r="F1949" s="68"/>
      <c r="G1949" s="65" t="str">
        <f>IF(Edges[[#This Row],[Vertex 1]]=Edges[[#This Row],[Vertex 2]],"HIDE","SHOW")</f>
        <v>HIDE</v>
      </c>
      <c r="H1949" s="69"/>
      <c r="I1949" s="70"/>
      <c r="J1949" s="70"/>
      <c r="K1949" s="34"/>
      <c r="L1949" s="77"/>
      <c r="M1949" s="77"/>
      <c r="N1949" s="72"/>
      <c r="O1949" s="79" t="s">
        <v>179</v>
      </c>
      <c r="P1949" s="81">
        <v>42855.375543981485</v>
      </c>
      <c r="Q1949" s="79" t="s">
        <v>2866</v>
      </c>
      <c r="R1949" s="82" t="s">
        <v>3862</v>
      </c>
      <c r="S1949" s="79" t="s">
        <v>4022</v>
      </c>
      <c r="T1949" s="79"/>
      <c r="U1949" s="79"/>
      <c r="V1949" s="82" t="s">
        <v>5671</v>
      </c>
      <c r="W1949" s="81">
        <v>42855.375543981485</v>
      </c>
      <c r="X1949" s="82" t="s">
        <v>7478</v>
      </c>
      <c r="Y1949" s="79"/>
      <c r="Z1949" s="79"/>
      <c r="AA1949" s="83" t="s">
        <v>9525</v>
      </c>
      <c r="AB1949" s="79"/>
      <c r="AC1949" s="79" t="b">
        <v>0</v>
      </c>
      <c r="AD1949" s="79">
        <v>0</v>
      </c>
      <c r="AE1949" s="83" t="s">
        <v>9915</v>
      </c>
      <c r="AF1949" s="79" t="b">
        <v>0</v>
      </c>
      <c r="AG1949" s="79" t="s">
        <v>9963</v>
      </c>
      <c r="AH1949" s="79"/>
      <c r="AI1949" s="83" t="s">
        <v>9915</v>
      </c>
      <c r="AJ1949" s="79" t="b">
        <v>0</v>
      </c>
      <c r="AK1949" s="79">
        <v>0</v>
      </c>
      <c r="AL1949" s="83" t="s">
        <v>9915</v>
      </c>
      <c r="AM1949" s="79" t="s">
        <v>9998</v>
      </c>
      <c r="AN1949" s="79" t="b">
        <v>0</v>
      </c>
      <c r="AO1949" s="83" t="s">
        <v>9525</v>
      </c>
      <c r="AP1949" s="79" t="s">
        <v>179</v>
      </c>
      <c r="AQ1949" s="79">
        <v>0</v>
      </c>
      <c r="AR1949" s="79">
        <v>0</v>
      </c>
      <c r="AS1949" s="79"/>
      <c r="AT1949" s="79"/>
      <c r="AU1949" s="79"/>
      <c r="AV1949" s="79"/>
      <c r="AW1949" s="79"/>
      <c r="AX1949" s="79"/>
      <c r="AY1949" s="79"/>
      <c r="AZ1949" s="79"/>
      <c r="BA1949">
        <v>5</v>
      </c>
      <c r="BB1949">
        <v>1</v>
      </c>
      <c r="BC1949" s="79" t="str">
        <f>IF(Edges[[#This Row],[Sentiment]]=0,"NEUTRAL",IF(Edges[[#This Row],[Sentiment]]=1,"POSITIVE",IF(Edges[[#This Row],[Sentiment]]=-1,"NEGATIVE")))</f>
        <v>POSITIVE</v>
      </c>
      <c r="BD1949" s="79" t="str">
        <f>IF(Edges[[#This Row],[Vertex 1]]=Edges[[#This Row],[Vertex 2]],"HIDE","SHOW")</f>
        <v>HIDE</v>
      </c>
      <c r="BE1949" s="124" t="e">
        <f>REPLACE(INDEX(GroupVertices[Group], MATCH(Edges[[#This Row],[Vertex 1]],GroupVertices[Vertex],0)),1,1,"")</f>
        <v>#N/A</v>
      </c>
      <c r="BF1949" s="124" t="e">
        <f>REPLACE(INDEX(GroupVertices[Group], MATCH(Edges[[#This Row],[Vertex 2]],GroupVertices[Vertex],0)),1,1,"")</f>
        <v>#N/A</v>
      </c>
    </row>
    <row r="1950" spans="1:58" hidden="1" x14ac:dyDescent="0.25">
      <c r="A1950" s="64" t="s">
        <v>1409</v>
      </c>
      <c r="B1950" s="64" t="s">
        <v>1409</v>
      </c>
      <c r="C1950" s="65"/>
      <c r="D1950" s="66"/>
      <c r="E1950" s="67"/>
      <c r="F1950" s="68"/>
      <c r="G1950" s="65" t="str">
        <f>IF(Edges[[#This Row],[Vertex 1]]=Edges[[#This Row],[Vertex 2]],"HIDE","SHOW")</f>
        <v>HIDE</v>
      </c>
      <c r="H1950" s="69"/>
      <c r="I1950" s="70"/>
      <c r="J1950" s="70"/>
      <c r="K1950" s="34"/>
      <c r="L1950" s="77"/>
      <c r="M1950" s="77"/>
      <c r="N1950" s="72"/>
      <c r="O1950" s="79" t="s">
        <v>179</v>
      </c>
      <c r="P1950" s="81">
        <v>42852.422349537039</v>
      </c>
      <c r="Q1950" s="79" t="s">
        <v>2867</v>
      </c>
      <c r="R1950" s="82" t="s">
        <v>3863</v>
      </c>
      <c r="S1950" s="79" t="s">
        <v>4022</v>
      </c>
      <c r="T1950" s="79"/>
      <c r="U1950" s="79"/>
      <c r="V1950" s="82" t="s">
        <v>5672</v>
      </c>
      <c r="W1950" s="81">
        <v>42852.422349537039</v>
      </c>
      <c r="X1950" s="82" t="s">
        <v>7479</v>
      </c>
      <c r="Y1950" s="79"/>
      <c r="Z1950" s="79"/>
      <c r="AA1950" s="83" t="s">
        <v>9526</v>
      </c>
      <c r="AB1950" s="79"/>
      <c r="AC1950" s="79" t="b">
        <v>0</v>
      </c>
      <c r="AD1950" s="79">
        <v>0</v>
      </c>
      <c r="AE1950" s="83" t="s">
        <v>9915</v>
      </c>
      <c r="AF1950" s="79" t="b">
        <v>0</v>
      </c>
      <c r="AG1950" s="79" t="s">
        <v>9963</v>
      </c>
      <c r="AH1950" s="79"/>
      <c r="AI1950" s="83" t="s">
        <v>9915</v>
      </c>
      <c r="AJ1950" s="79" t="b">
        <v>0</v>
      </c>
      <c r="AK1950" s="79">
        <v>0</v>
      </c>
      <c r="AL1950" s="83" t="s">
        <v>9915</v>
      </c>
      <c r="AM1950" s="79" t="s">
        <v>4133</v>
      </c>
      <c r="AN1950" s="79" t="b">
        <v>0</v>
      </c>
      <c r="AO1950" s="83" t="s">
        <v>9526</v>
      </c>
      <c r="AP1950" s="79" t="s">
        <v>179</v>
      </c>
      <c r="AQ1950" s="79">
        <v>0</v>
      </c>
      <c r="AR1950" s="79">
        <v>0</v>
      </c>
      <c r="AS1950" s="79"/>
      <c r="AT1950" s="79"/>
      <c r="AU1950" s="79"/>
      <c r="AV1950" s="79"/>
      <c r="AW1950" s="79"/>
      <c r="AX1950" s="79"/>
      <c r="AY1950" s="79"/>
      <c r="AZ1950" s="79"/>
      <c r="BA1950">
        <v>2</v>
      </c>
      <c r="BB1950">
        <v>1</v>
      </c>
      <c r="BC1950" s="79" t="str">
        <f>IF(Edges[[#This Row],[Sentiment]]=0,"NEUTRAL",IF(Edges[[#This Row],[Sentiment]]=1,"POSITIVE",IF(Edges[[#This Row],[Sentiment]]=-1,"NEGATIVE")))</f>
        <v>POSITIVE</v>
      </c>
      <c r="BD1950" s="79" t="str">
        <f>IF(Edges[[#This Row],[Vertex 1]]=Edges[[#This Row],[Vertex 2]],"HIDE","SHOW")</f>
        <v>HIDE</v>
      </c>
      <c r="BE1950" s="124" t="e">
        <f>REPLACE(INDEX(GroupVertices[Group], MATCH(Edges[[#This Row],[Vertex 1]],GroupVertices[Vertex],0)),1,1,"")</f>
        <v>#N/A</v>
      </c>
      <c r="BF1950" s="124" t="e">
        <f>REPLACE(INDEX(GroupVertices[Group], MATCH(Edges[[#This Row],[Vertex 2]],GroupVertices[Vertex],0)),1,1,"")</f>
        <v>#N/A</v>
      </c>
    </row>
    <row r="1951" spans="1:58" hidden="1" x14ac:dyDescent="0.25">
      <c r="A1951" s="64" t="s">
        <v>1409</v>
      </c>
      <c r="B1951" s="64" t="s">
        <v>1409</v>
      </c>
      <c r="C1951" s="65"/>
      <c r="D1951" s="66"/>
      <c r="E1951" s="67"/>
      <c r="F1951" s="68"/>
      <c r="G1951" s="65" t="str">
        <f>IF(Edges[[#This Row],[Vertex 1]]=Edges[[#This Row],[Vertex 2]],"HIDE","SHOW")</f>
        <v>HIDE</v>
      </c>
      <c r="H1951" s="69"/>
      <c r="I1951" s="70"/>
      <c r="J1951" s="70"/>
      <c r="K1951" s="34"/>
      <c r="L1951" s="77"/>
      <c r="M1951" s="77"/>
      <c r="N1951" s="72"/>
      <c r="O1951" s="79" t="s">
        <v>179</v>
      </c>
      <c r="P1951" s="81">
        <v>42855.375868055555</v>
      </c>
      <c r="Q1951" s="79" t="s">
        <v>2868</v>
      </c>
      <c r="R1951" s="82" t="s">
        <v>3864</v>
      </c>
      <c r="S1951" s="79" t="s">
        <v>4022</v>
      </c>
      <c r="T1951" s="79"/>
      <c r="U1951" s="79"/>
      <c r="V1951" s="82" t="s">
        <v>5672</v>
      </c>
      <c r="W1951" s="81">
        <v>42855.375868055555</v>
      </c>
      <c r="X1951" s="82" t="s">
        <v>7480</v>
      </c>
      <c r="Y1951" s="79"/>
      <c r="Z1951" s="79"/>
      <c r="AA1951" s="83" t="s">
        <v>9527</v>
      </c>
      <c r="AB1951" s="79"/>
      <c r="AC1951" s="79" t="b">
        <v>0</v>
      </c>
      <c r="AD1951" s="79">
        <v>0</v>
      </c>
      <c r="AE1951" s="83" t="s">
        <v>9915</v>
      </c>
      <c r="AF1951" s="79" t="b">
        <v>0</v>
      </c>
      <c r="AG1951" s="79" t="s">
        <v>9963</v>
      </c>
      <c r="AH1951" s="79"/>
      <c r="AI1951" s="83" t="s">
        <v>9915</v>
      </c>
      <c r="AJ1951" s="79" t="b">
        <v>0</v>
      </c>
      <c r="AK1951" s="79">
        <v>0</v>
      </c>
      <c r="AL1951" s="83" t="s">
        <v>9915</v>
      </c>
      <c r="AM1951" s="79" t="s">
        <v>4133</v>
      </c>
      <c r="AN1951" s="79" t="b">
        <v>0</v>
      </c>
      <c r="AO1951" s="83" t="s">
        <v>9527</v>
      </c>
      <c r="AP1951" s="79" t="s">
        <v>179</v>
      </c>
      <c r="AQ1951" s="79">
        <v>0</v>
      </c>
      <c r="AR1951" s="79">
        <v>0</v>
      </c>
      <c r="AS1951" s="79"/>
      <c r="AT1951" s="79"/>
      <c r="AU1951" s="79"/>
      <c r="AV1951" s="79"/>
      <c r="AW1951" s="79"/>
      <c r="AX1951" s="79"/>
      <c r="AY1951" s="79"/>
      <c r="AZ1951" s="79"/>
      <c r="BA1951">
        <v>2</v>
      </c>
      <c r="BB1951">
        <v>1</v>
      </c>
      <c r="BC1951" s="79" t="str">
        <f>IF(Edges[[#This Row],[Sentiment]]=0,"NEUTRAL",IF(Edges[[#This Row],[Sentiment]]=1,"POSITIVE",IF(Edges[[#This Row],[Sentiment]]=-1,"NEGATIVE")))</f>
        <v>POSITIVE</v>
      </c>
      <c r="BD1951" s="79" t="str">
        <f>IF(Edges[[#This Row],[Vertex 1]]=Edges[[#This Row],[Vertex 2]],"HIDE","SHOW")</f>
        <v>HIDE</v>
      </c>
      <c r="BE1951" s="124" t="e">
        <f>REPLACE(INDEX(GroupVertices[Group], MATCH(Edges[[#This Row],[Vertex 1]],GroupVertices[Vertex],0)),1,1,"")</f>
        <v>#N/A</v>
      </c>
      <c r="BF1951" s="124" t="e">
        <f>REPLACE(INDEX(GroupVertices[Group], MATCH(Edges[[#This Row],[Vertex 2]],GroupVertices[Vertex],0)),1,1,"")</f>
        <v>#N/A</v>
      </c>
    </row>
    <row r="1952" spans="1:58" hidden="1" x14ac:dyDescent="0.25">
      <c r="A1952" s="64" t="s">
        <v>1410</v>
      </c>
      <c r="B1952" s="64" t="s">
        <v>1410</v>
      </c>
      <c r="C1952" s="65"/>
      <c r="D1952" s="66"/>
      <c r="E1952" s="67"/>
      <c r="F1952" s="68"/>
      <c r="G1952" s="65" t="str">
        <f>IF(Edges[[#This Row],[Vertex 1]]=Edges[[#This Row],[Vertex 2]],"HIDE","SHOW")</f>
        <v>HIDE</v>
      </c>
      <c r="H1952" s="69"/>
      <c r="I1952" s="70"/>
      <c r="J1952" s="70"/>
      <c r="K1952" s="34"/>
      <c r="L1952" s="77"/>
      <c r="M1952" s="77"/>
      <c r="N1952" s="72"/>
      <c r="O1952" s="79" t="s">
        <v>179</v>
      </c>
      <c r="P1952" s="81">
        <v>42852.422372685185</v>
      </c>
      <c r="Q1952" s="79" t="s">
        <v>2869</v>
      </c>
      <c r="R1952" s="82" t="s">
        <v>3863</v>
      </c>
      <c r="S1952" s="79" t="s">
        <v>4022</v>
      </c>
      <c r="T1952" s="79"/>
      <c r="U1952" s="82" t="s">
        <v>4701</v>
      </c>
      <c r="V1952" s="82" t="s">
        <v>4701</v>
      </c>
      <c r="W1952" s="81">
        <v>42852.422372685185</v>
      </c>
      <c r="X1952" s="82" t="s">
        <v>7481</v>
      </c>
      <c r="Y1952" s="79"/>
      <c r="Z1952" s="79"/>
      <c r="AA1952" s="83" t="s">
        <v>9528</v>
      </c>
      <c r="AB1952" s="79"/>
      <c r="AC1952" s="79" t="b">
        <v>0</v>
      </c>
      <c r="AD1952" s="79">
        <v>0</v>
      </c>
      <c r="AE1952" s="83" t="s">
        <v>9915</v>
      </c>
      <c r="AF1952" s="79" t="b">
        <v>0</v>
      </c>
      <c r="AG1952" s="79" t="s">
        <v>9963</v>
      </c>
      <c r="AH1952" s="79"/>
      <c r="AI1952" s="83" t="s">
        <v>9915</v>
      </c>
      <c r="AJ1952" s="79" t="b">
        <v>0</v>
      </c>
      <c r="AK1952" s="79">
        <v>0</v>
      </c>
      <c r="AL1952" s="83" t="s">
        <v>9915</v>
      </c>
      <c r="AM1952" s="79" t="s">
        <v>4133</v>
      </c>
      <c r="AN1952" s="79" t="b">
        <v>0</v>
      </c>
      <c r="AO1952" s="83" t="s">
        <v>9528</v>
      </c>
      <c r="AP1952" s="79" t="s">
        <v>179</v>
      </c>
      <c r="AQ1952" s="79">
        <v>0</v>
      </c>
      <c r="AR1952" s="79">
        <v>0</v>
      </c>
      <c r="AS1952" s="79"/>
      <c r="AT1952" s="79"/>
      <c r="AU1952" s="79"/>
      <c r="AV1952" s="79"/>
      <c r="AW1952" s="79"/>
      <c r="AX1952" s="79"/>
      <c r="AY1952" s="79"/>
      <c r="AZ1952" s="79"/>
      <c r="BA1952">
        <v>2</v>
      </c>
      <c r="BB1952">
        <v>1</v>
      </c>
      <c r="BC1952" s="79" t="str">
        <f>IF(Edges[[#This Row],[Sentiment]]=0,"NEUTRAL",IF(Edges[[#This Row],[Sentiment]]=1,"POSITIVE",IF(Edges[[#This Row],[Sentiment]]=-1,"NEGATIVE")))</f>
        <v>POSITIVE</v>
      </c>
      <c r="BD1952" s="79" t="str">
        <f>IF(Edges[[#This Row],[Vertex 1]]=Edges[[#This Row],[Vertex 2]],"HIDE","SHOW")</f>
        <v>HIDE</v>
      </c>
      <c r="BE1952" s="124" t="e">
        <f>REPLACE(INDEX(GroupVertices[Group], MATCH(Edges[[#This Row],[Vertex 1]],GroupVertices[Vertex],0)),1,1,"")</f>
        <v>#N/A</v>
      </c>
      <c r="BF1952" s="124" t="e">
        <f>REPLACE(INDEX(GroupVertices[Group], MATCH(Edges[[#This Row],[Vertex 2]],GroupVertices[Vertex],0)),1,1,"")</f>
        <v>#N/A</v>
      </c>
    </row>
    <row r="1953" spans="1:58" hidden="1" x14ac:dyDescent="0.25">
      <c r="A1953" s="64" t="s">
        <v>1410</v>
      </c>
      <c r="B1953" s="64" t="s">
        <v>1410</v>
      </c>
      <c r="C1953" s="65"/>
      <c r="D1953" s="66"/>
      <c r="E1953" s="67"/>
      <c r="F1953" s="68"/>
      <c r="G1953" s="65" t="str">
        <f>IF(Edges[[#This Row],[Vertex 1]]=Edges[[#This Row],[Vertex 2]],"HIDE","SHOW")</f>
        <v>HIDE</v>
      </c>
      <c r="H1953" s="69"/>
      <c r="I1953" s="70"/>
      <c r="J1953" s="70"/>
      <c r="K1953" s="34"/>
      <c r="L1953" s="77"/>
      <c r="M1953" s="77"/>
      <c r="N1953" s="72"/>
      <c r="O1953" s="79" t="s">
        <v>179</v>
      </c>
      <c r="P1953" s="81">
        <v>42855.375879629632</v>
      </c>
      <c r="Q1953" s="79" t="s">
        <v>2870</v>
      </c>
      <c r="R1953" s="82" t="s">
        <v>3862</v>
      </c>
      <c r="S1953" s="79" t="s">
        <v>4022</v>
      </c>
      <c r="T1953" s="79"/>
      <c r="U1953" s="82" t="s">
        <v>4702</v>
      </c>
      <c r="V1953" s="82" t="s">
        <v>4702</v>
      </c>
      <c r="W1953" s="81">
        <v>42855.375879629632</v>
      </c>
      <c r="X1953" s="82" t="s">
        <v>7482</v>
      </c>
      <c r="Y1953" s="79"/>
      <c r="Z1953" s="79"/>
      <c r="AA1953" s="83" t="s">
        <v>9529</v>
      </c>
      <c r="AB1953" s="79"/>
      <c r="AC1953" s="79" t="b">
        <v>0</v>
      </c>
      <c r="AD1953" s="79">
        <v>0</v>
      </c>
      <c r="AE1953" s="83" t="s">
        <v>9915</v>
      </c>
      <c r="AF1953" s="79" t="b">
        <v>0</v>
      </c>
      <c r="AG1953" s="79" t="s">
        <v>9963</v>
      </c>
      <c r="AH1953" s="79"/>
      <c r="AI1953" s="83" t="s">
        <v>9915</v>
      </c>
      <c r="AJ1953" s="79" t="b">
        <v>0</v>
      </c>
      <c r="AK1953" s="79">
        <v>0</v>
      </c>
      <c r="AL1953" s="83" t="s">
        <v>9915</v>
      </c>
      <c r="AM1953" s="79" t="s">
        <v>4133</v>
      </c>
      <c r="AN1953" s="79" t="b">
        <v>0</v>
      </c>
      <c r="AO1953" s="83" t="s">
        <v>9529</v>
      </c>
      <c r="AP1953" s="79" t="s">
        <v>179</v>
      </c>
      <c r="AQ1953" s="79">
        <v>0</v>
      </c>
      <c r="AR1953" s="79">
        <v>0</v>
      </c>
      <c r="AS1953" s="79"/>
      <c r="AT1953" s="79"/>
      <c r="AU1953" s="79"/>
      <c r="AV1953" s="79"/>
      <c r="AW1953" s="79"/>
      <c r="AX1953" s="79"/>
      <c r="AY1953" s="79"/>
      <c r="AZ1953" s="79"/>
      <c r="BA1953">
        <v>2</v>
      </c>
      <c r="BB1953">
        <v>1</v>
      </c>
      <c r="BC1953" s="79" t="str">
        <f>IF(Edges[[#This Row],[Sentiment]]=0,"NEUTRAL",IF(Edges[[#This Row],[Sentiment]]=1,"POSITIVE",IF(Edges[[#This Row],[Sentiment]]=-1,"NEGATIVE")))</f>
        <v>POSITIVE</v>
      </c>
      <c r="BD1953" s="79" t="str">
        <f>IF(Edges[[#This Row],[Vertex 1]]=Edges[[#This Row],[Vertex 2]],"HIDE","SHOW")</f>
        <v>HIDE</v>
      </c>
      <c r="BE1953" s="124" t="e">
        <f>REPLACE(INDEX(GroupVertices[Group], MATCH(Edges[[#This Row],[Vertex 1]],GroupVertices[Vertex],0)),1,1,"")</f>
        <v>#N/A</v>
      </c>
      <c r="BF1953" s="124" t="e">
        <f>REPLACE(INDEX(GroupVertices[Group], MATCH(Edges[[#This Row],[Vertex 2]],GroupVertices[Vertex],0)),1,1,"")</f>
        <v>#N/A</v>
      </c>
    </row>
    <row r="1954" spans="1:58" hidden="1" x14ac:dyDescent="0.25">
      <c r="A1954" s="64" t="s">
        <v>1411</v>
      </c>
      <c r="B1954" s="64" t="s">
        <v>1411</v>
      </c>
      <c r="C1954" s="65"/>
      <c r="D1954" s="66"/>
      <c r="E1954" s="67"/>
      <c r="F1954" s="68"/>
      <c r="G1954" s="65" t="str">
        <f>IF(Edges[[#This Row],[Vertex 1]]=Edges[[#This Row],[Vertex 2]],"HIDE","SHOW")</f>
        <v>HIDE</v>
      </c>
      <c r="H1954" s="69"/>
      <c r="I1954" s="70"/>
      <c r="J1954" s="70"/>
      <c r="K1954" s="34"/>
      <c r="L1954" s="77"/>
      <c r="M1954" s="77"/>
      <c r="N1954" s="72"/>
      <c r="O1954" s="79" t="s">
        <v>179</v>
      </c>
      <c r="P1954" s="81">
        <v>42852.422372685185</v>
      </c>
      <c r="Q1954" s="79" t="s">
        <v>2871</v>
      </c>
      <c r="R1954" s="82" t="s">
        <v>3863</v>
      </c>
      <c r="S1954" s="79" t="s">
        <v>4022</v>
      </c>
      <c r="T1954" s="79"/>
      <c r="U1954" s="82" t="s">
        <v>4703</v>
      </c>
      <c r="V1954" s="82" t="s">
        <v>4703</v>
      </c>
      <c r="W1954" s="81">
        <v>42852.422372685185</v>
      </c>
      <c r="X1954" s="82" t="s">
        <v>7483</v>
      </c>
      <c r="Y1954" s="79"/>
      <c r="Z1954" s="79"/>
      <c r="AA1954" s="83" t="s">
        <v>9530</v>
      </c>
      <c r="AB1954" s="79"/>
      <c r="AC1954" s="79" t="b">
        <v>0</v>
      </c>
      <c r="AD1954" s="79">
        <v>0</v>
      </c>
      <c r="AE1954" s="83" t="s">
        <v>9915</v>
      </c>
      <c r="AF1954" s="79" t="b">
        <v>0</v>
      </c>
      <c r="AG1954" s="79" t="s">
        <v>9963</v>
      </c>
      <c r="AH1954" s="79"/>
      <c r="AI1954" s="83" t="s">
        <v>9915</v>
      </c>
      <c r="AJ1954" s="79" t="b">
        <v>0</v>
      </c>
      <c r="AK1954" s="79">
        <v>0</v>
      </c>
      <c r="AL1954" s="83" t="s">
        <v>9915</v>
      </c>
      <c r="AM1954" s="79" t="s">
        <v>4133</v>
      </c>
      <c r="AN1954" s="79" t="b">
        <v>0</v>
      </c>
      <c r="AO1954" s="83" t="s">
        <v>9530</v>
      </c>
      <c r="AP1954" s="79" t="s">
        <v>179</v>
      </c>
      <c r="AQ1954" s="79">
        <v>0</v>
      </c>
      <c r="AR1954" s="79">
        <v>0</v>
      </c>
      <c r="AS1954" s="79"/>
      <c r="AT1954" s="79"/>
      <c r="AU1954" s="79"/>
      <c r="AV1954" s="79"/>
      <c r="AW1954" s="79"/>
      <c r="AX1954" s="79"/>
      <c r="AY1954" s="79"/>
      <c r="AZ1954" s="79"/>
      <c r="BA1954">
        <v>2</v>
      </c>
      <c r="BB1954">
        <v>1</v>
      </c>
      <c r="BC1954" s="79" t="str">
        <f>IF(Edges[[#This Row],[Sentiment]]=0,"NEUTRAL",IF(Edges[[#This Row],[Sentiment]]=1,"POSITIVE",IF(Edges[[#This Row],[Sentiment]]=-1,"NEGATIVE")))</f>
        <v>POSITIVE</v>
      </c>
      <c r="BD1954" s="79" t="str">
        <f>IF(Edges[[#This Row],[Vertex 1]]=Edges[[#This Row],[Vertex 2]],"HIDE","SHOW")</f>
        <v>HIDE</v>
      </c>
      <c r="BE1954" s="124" t="e">
        <f>REPLACE(INDEX(GroupVertices[Group], MATCH(Edges[[#This Row],[Vertex 1]],GroupVertices[Vertex],0)),1,1,"")</f>
        <v>#N/A</v>
      </c>
      <c r="BF1954" s="124" t="e">
        <f>REPLACE(INDEX(GroupVertices[Group], MATCH(Edges[[#This Row],[Vertex 2]],GroupVertices[Vertex],0)),1,1,"")</f>
        <v>#N/A</v>
      </c>
    </row>
    <row r="1955" spans="1:58" hidden="1" x14ac:dyDescent="0.25">
      <c r="A1955" s="64" t="s">
        <v>1411</v>
      </c>
      <c r="B1955" s="64" t="s">
        <v>1411</v>
      </c>
      <c r="C1955" s="65"/>
      <c r="D1955" s="66"/>
      <c r="E1955" s="67"/>
      <c r="F1955" s="68"/>
      <c r="G1955" s="65" t="str">
        <f>IF(Edges[[#This Row],[Vertex 1]]=Edges[[#This Row],[Vertex 2]],"HIDE","SHOW")</f>
        <v>HIDE</v>
      </c>
      <c r="H1955" s="69"/>
      <c r="I1955" s="70"/>
      <c r="J1955" s="70"/>
      <c r="K1955" s="34"/>
      <c r="L1955" s="77"/>
      <c r="M1955" s="77"/>
      <c r="N1955" s="72"/>
      <c r="O1955" s="79" t="s">
        <v>179</v>
      </c>
      <c r="P1955" s="81">
        <v>42855.375879629632</v>
      </c>
      <c r="Q1955" s="79" t="s">
        <v>2872</v>
      </c>
      <c r="R1955" s="82" t="s">
        <v>3864</v>
      </c>
      <c r="S1955" s="79" t="s">
        <v>4022</v>
      </c>
      <c r="T1955" s="79"/>
      <c r="U1955" s="82" t="s">
        <v>4704</v>
      </c>
      <c r="V1955" s="82" t="s">
        <v>4704</v>
      </c>
      <c r="W1955" s="81">
        <v>42855.375879629632</v>
      </c>
      <c r="X1955" s="82" t="s">
        <v>7484</v>
      </c>
      <c r="Y1955" s="79"/>
      <c r="Z1955" s="79"/>
      <c r="AA1955" s="83" t="s">
        <v>9531</v>
      </c>
      <c r="AB1955" s="79"/>
      <c r="AC1955" s="79" t="b">
        <v>0</v>
      </c>
      <c r="AD1955" s="79">
        <v>0</v>
      </c>
      <c r="AE1955" s="83" t="s">
        <v>9915</v>
      </c>
      <c r="AF1955" s="79" t="b">
        <v>0</v>
      </c>
      <c r="AG1955" s="79" t="s">
        <v>9963</v>
      </c>
      <c r="AH1955" s="79"/>
      <c r="AI1955" s="83" t="s">
        <v>9915</v>
      </c>
      <c r="AJ1955" s="79" t="b">
        <v>0</v>
      </c>
      <c r="AK1955" s="79">
        <v>0</v>
      </c>
      <c r="AL1955" s="83" t="s">
        <v>9915</v>
      </c>
      <c r="AM1955" s="79" t="s">
        <v>4133</v>
      </c>
      <c r="AN1955" s="79" t="b">
        <v>0</v>
      </c>
      <c r="AO1955" s="83" t="s">
        <v>9531</v>
      </c>
      <c r="AP1955" s="79" t="s">
        <v>179</v>
      </c>
      <c r="AQ1955" s="79">
        <v>0</v>
      </c>
      <c r="AR1955" s="79">
        <v>0</v>
      </c>
      <c r="AS1955" s="79"/>
      <c r="AT1955" s="79"/>
      <c r="AU1955" s="79"/>
      <c r="AV1955" s="79"/>
      <c r="AW1955" s="79"/>
      <c r="AX1955" s="79"/>
      <c r="AY1955" s="79"/>
      <c r="AZ1955" s="79"/>
      <c r="BA1955">
        <v>2</v>
      </c>
      <c r="BB1955">
        <v>1</v>
      </c>
      <c r="BC1955" s="79" t="str">
        <f>IF(Edges[[#This Row],[Sentiment]]=0,"NEUTRAL",IF(Edges[[#This Row],[Sentiment]]=1,"POSITIVE",IF(Edges[[#This Row],[Sentiment]]=-1,"NEGATIVE")))</f>
        <v>POSITIVE</v>
      </c>
      <c r="BD1955" s="79" t="str">
        <f>IF(Edges[[#This Row],[Vertex 1]]=Edges[[#This Row],[Vertex 2]],"HIDE","SHOW")</f>
        <v>HIDE</v>
      </c>
      <c r="BE1955" s="124" t="e">
        <f>REPLACE(INDEX(GroupVertices[Group], MATCH(Edges[[#This Row],[Vertex 1]],GroupVertices[Vertex],0)),1,1,"")</f>
        <v>#N/A</v>
      </c>
      <c r="BF1955" s="124" t="e">
        <f>REPLACE(INDEX(GroupVertices[Group], MATCH(Edges[[#This Row],[Vertex 2]],GroupVertices[Vertex],0)),1,1,"")</f>
        <v>#N/A</v>
      </c>
    </row>
    <row r="1956" spans="1:58" hidden="1" x14ac:dyDescent="0.25">
      <c r="A1956" s="64" t="s">
        <v>1412</v>
      </c>
      <c r="B1956" s="64" t="s">
        <v>1412</v>
      </c>
      <c r="C1956" s="65"/>
      <c r="D1956" s="66"/>
      <c r="E1956" s="67"/>
      <c r="F1956" s="68"/>
      <c r="G1956" s="65" t="str">
        <f>IF(Edges[[#This Row],[Vertex 1]]=Edges[[#This Row],[Vertex 2]],"HIDE","SHOW")</f>
        <v>HIDE</v>
      </c>
      <c r="H1956" s="69"/>
      <c r="I1956" s="70"/>
      <c r="J1956" s="70"/>
      <c r="K1956" s="34"/>
      <c r="L1956" s="77"/>
      <c r="M1956" s="77"/>
      <c r="N1956" s="72"/>
      <c r="O1956" s="79" t="s">
        <v>179</v>
      </c>
      <c r="P1956" s="81">
        <v>42852.422384259262</v>
      </c>
      <c r="Q1956" s="79" t="s">
        <v>2873</v>
      </c>
      <c r="R1956" s="82" t="s">
        <v>3863</v>
      </c>
      <c r="S1956" s="79" t="s">
        <v>4022</v>
      </c>
      <c r="T1956" s="79"/>
      <c r="U1956" s="82" t="s">
        <v>4705</v>
      </c>
      <c r="V1956" s="82" t="s">
        <v>4705</v>
      </c>
      <c r="W1956" s="81">
        <v>42852.422384259262</v>
      </c>
      <c r="X1956" s="82" t="s">
        <v>7485</v>
      </c>
      <c r="Y1956" s="79"/>
      <c r="Z1956" s="79"/>
      <c r="AA1956" s="83" t="s">
        <v>9532</v>
      </c>
      <c r="AB1956" s="79"/>
      <c r="AC1956" s="79" t="b">
        <v>0</v>
      </c>
      <c r="AD1956" s="79">
        <v>0</v>
      </c>
      <c r="AE1956" s="83" t="s">
        <v>9915</v>
      </c>
      <c r="AF1956" s="79" t="b">
        <v>0</v>
      </c>
      <c r="AG1956" s="79" t="s">
        <v>9963</v>
      </c>
      <c r="AH1956" s="79"/>
      <c r="AI1956" s="83" t="s">
        <v>9915</v>
      </c>
      <c r="AJ1956" s="79" t="b">
        <v>0</v>
      </c>
      <c r="AK1956" s="79">
        <v>0</v>
      </c>
      <c r="AL1956" s="83" t="s">
        <v>9915</v>
      </c>
      <c r="AM1956" s="79" t="s">
        <v>4133</v>
      </c>
      <c r="AN1956" s="79" t="b">
        <v>0</v>
      </c>
      <c r="AO1956" s="83" t="s">
        <v>9532</v>
      </c>
      <c r="AP1956" s="79" t="s">
        <v>179</v>
      </c>
      <c r="AQ1956" s="79">
        <v>0</v>
      </c>
      <c r="AR1956" s="79">
        <v>0</v>
      </c>
      <c r="AS1956" s="79"/>
      <c r="AT1956" s="79"/>
      <c r="AU1956" s="79"/>
      <c r="AV1956" s="79"/>
      <c r="AW1956" s="79"/>
      <c r="AX1956" s="79"/>
      <c r="AY1956" s="79"/>
      <c r="AZ1956" s="79"/>
      <c r="BA1956">
        <v>2</v>
      </c>
      <c r="BB1956">
        <v>1</v>
      </c>
      <c r="BC1956" s="79" t="str">
        <f>IF(Edges[[#This Row],[Sentiment]]=0,"NEUTRAL",IF(Edges[[#This Row],[Sentiment]]=1,"POSITIVE",IF(Edges[[#This Row],[Sentiment]]=-1,"NEGATIVE")))</f>
        <v>POSITIVE</v>
      </c>
      <c r="BD1956" s="79" t="str">
        <f>IF(Edges[[#This Row],[Vertex 1]]=Edges[[#This Row],[Vertex 2]],"HIDE","SHOW")</f>
        <v>HIDE</v>
      </c>
      <c r="BE1956" s="124" t="e">
        <f>REPLACE(INDEX(GroupVertices[Group], MATCH(Edges[[#This Row],[Vertex 1]],GroupVertices[Vertex],0)),1,1,"")</f>
        <v>#N/A</v>
      </c>
      <c r="BF1956" s="124" t="e">
        <f>REPLACE(INDEX(GroupVertices[Group], MATCH(Edges[[#This Row],[Vertex 2]],GroupVertices[Vertex],0)),1,1,"")</f>
        <v>#N/A</v>
      </c>
    </row>
    <row r="1957" spans="1:58" hidden="1" x14ac:dyDescent="0.25">
      <c r="A1957" s="64" t="s">
        <v>1412</v>
      </c>
      <c r="B1957" s="64" t="s">
        <v>1412</v>
      </c>
      <c r="C1957" s="65"/>
      <c r="D1957" s="66"/>
      <c r="E1957" s="67"/>
      <c r="F1957" s="68"/>
      <c r="G1957" s="65" t="str">
        <f>IF(Edges[[#This Row],[Vertex 1]]=Edges[[#This Row],[Vertex 2]],"HIDE","SHOW")</f>
        <v>HIDE</v>
      </c>
      <c r="H1957" s="69"/>
      <c r="I1957" s="70"/>
      <c r="J1957" s="70"/>
      <c r="K1957" s="34"/>
      <c r="L1957" s="77"/>
      <c r="M1957" s="77"/>
      <c r="N1957" s="72"/>
      <c r="O1957" s="79" t="s">
        <v>179</v>
      </c>
      <c r="P1957" s="81">
        <v>42855.375891203701</v>
      </c>
      <c r="Q1957" s="79" t="s">
        <v>2874</v>
      </c>
      <c r="R1957" s="82" t="s">
        <v>3864</v>
      </c>
      <c r="S1957" s="79" t="s">
        <v>4022</v>
      </c>
      <c r="T1957" s="79"/>
      <c r="U1957" s="82" t="s">
        <v>4706</v>
      </c>
      <c r="V1957" s="82" t="s">
        <v>4706</v>
      </c>
      <c r="W1957" s="81">
        <v>42855.375891203701</v>
      </c>
      <c r="X1957" s="82" t="s">
        <v>7486</v>
      </c>
      <c r="Y1957" s="79"/>
      <c r="Z1957" s="79"/>
      <c r="AA1957" s="83" t="s">
        <v>9533</v>
      </c>
      <c r="AB1957" s="79"/>
      <c r="AC1957" s="79" t="b">
        <v>0</v>
      </c>
      <c r="AD1957" s="79">
        <v>0</v>
      </c>
      <c r="AE1957" s="83" t="s">
        <v>9915</v>
      </c>
      <c r="AF1957" s="79" t="b">
        <v>0</v>
      </c>
      <c r="AG1957" s="79" t="s">
        <v>9963</v>
      </c>
      <c r="AH1957" s="79"/>
      <c r="AI1957" s="83" t="s">
        <v>9915</v>
      </c>
      <c r="AJ1957" s="79" t="b">
        <v>0</v>
      </c>
      <c r="AK1957" s="79">
        <v>0</v>
      </c>
      <c r="AL1957" s="83" t="s">
        <v>9915</v>
      </c>
      <c r="AM1957" s="79" t="s">
        <v>4133</v>
      </c>
      <c r="AN1957" s="79" t="b">
        <v>0</v>
      </c>
      <c r="AO1957" s="83" t="s">
        <v>9533</v>
      </c>
      <c r="AP1957" s="79" t="s">
        <v>179</v>
      </c>
      <c r="AQ1957" s="79">
        <v>0</v>
      </c>
      <c r="AR1957" s="79">
        <v>0</v>
      </c>
      <c r="AS1957" s="79"/>
      <c r="AT1957" s="79"/>
      <c r="AU1957" s="79"/>
      <c r="AV1957" s="79"/>
      <c r="AW1957" s="79"/>
      <c r="AX1957" s="79"/>
      <c r="AY1957" s="79"/>
      <c r="AZ1957" s="79"/>
      <c r="BA1957">
        <v>2</v>
      </c>
      <c r="BB1957">
        <v>1</v>
      </c>
      <c r="BC1957" s="79" t="str">
        <f>IF(Edges[[#This Row],[Sentiment]]=0,"NEUTRAL",IF(Edges[[#This Row],[Sentiment]]=1,"POSITIVE",IF(Edges[[#This Row],[Sentiment]]=-1,"NEGATIVE")))</f>
        <v>POSITIVE</v>
      </c>
      <c r="BD1957" s="79" t="str">
        <f>IF(Edges[[#This Row],[Vertex 1]]=Edges[[#This Row],[Vertex 2]],"HIDE","SHOW")</f>
        <v>HIDE</v>
      </c>
      <c r="BE1957" s="124" t="e">
        <f>REPLACE(INDEX(GroupVertices[Group], MATCH(Edges[[#This Row],[Vertex 1]],GroupVertices[Vertex],0)),1,1,"")</f>
        <v>#N/A</v>
      </c>
      <c r="BF1957" s="124" t="e">
        <f>REPLACE(INDEX(GroupVertices[Group], MATCH(Edges[[#This Row],[Vertex 2]],GroupVertices[Vertex],0)),1,1,"")</f>
        <v>#N/A</v>
      </c>
    </row>
    <row r="1958" spans="1:58" hidden="1" x14ac:dyDescent="0.25">
      <c r="A1958" s="64" t="s">
        <v>1413</v>
      </c>
      <c r="B1958" s="64" t="s">
        <v>1413</v>
      </c>
      <c r="C1958" s="65"/>
      <c r="D1958" s="66"/>
      <c r="E1958" s="67"/>
      <c r="F1958" s="68"/>
      <c r="G1958" s="65" t="str">
        <f>IF(Edges[[#This Row],[Vertex 1]]=Edges[[#This Row],[Vertex 2]],"HIDE","SHOW")</f>
        <v>HIDE</v>
      </c>
      <c r="H1958" s="69"/>
      <c r="I1958" s="70"/>
      <c r="J1958" s="70"/>
      <c r="K1958" s="34"/>
      <c r="L1958" s="77"/>
      <c r="M1958" s="77"/>
      <c r="N1958" s="72"/>
      <c r="O1958" s="79" t="s">
        <v>179</v>
      </c>
      <c r="P1958" s="81">
        <v>42852.422372685185</v>
      </c>
      <c r="Q1958" s="79" t="s">
        <v>2875</v>
      </c>
      <c r="R1958" s="82" t="s">
        <v>3863</v>
      </c>
      <c r="S1958" s="79" t="s">
        <v>4022</v>
      </c>
      <c r="T1958" s="79"/>
      <c r="U1958" s="82" t="s">
        <v>4707</v>
      </c>
      <c r="V1958" s="82" t="s">
        <v>4707</v>
      </c>
      <c r="W1958" s="81">
        <v>42852.422372685185</v>
      </c>
      <c r="X1958" s="82" t="s">
        <v>7487</v>
      </c>
      <c r="Y1958" s="79"/>
      <c r="Z1958" s="79"/>
      <c r="AA1958" s="83" t="s">
        <v>9534</v>
      </c>
      <c r="AB1958" s="79"/>
      <c r="AC1958" s="79" t="b">
        <v>0</v>
      </c>
      <c r="AD1958" s="79">
        <v>0</v>
      </c>
      <c r="AE1958" s="83" t="s">
        <v>9915</v>
      </c>
      <c r="AF1958" s="79" t="b">
        <v>0</v>
      </c>
      <c r="AG1958" s="79" t="s">
        <v>9963</v>
      </c>
      <c r="AH1958" s="79"/>
      <c r="AI1958" s="83" t="s">
        <v>9915</v>
      </c>
      <c r="AJ1958" s="79" t="b">
        <v>0</v>
      </c>
      <c r="AK1958" s="79">
        <v>0</v>
      </c>
      <c r="AL1958" s="83" t="s">
        <v>9915</v>
      </c>
      <c r="AM1958" s="79" t="s">
        <v>4133</v>
      </c>
      <c r="AN1958" s="79" t="b">
        <v>0</v>
      </c>
      <c r="AO1958" s="83" t="s">
        <v>9534</v>
      </c>
      <c r="AP1958" s="79" t="s">
        <v>179</v>
      </c>
      <c r="AQ1958" s="79">
        <v>0</v>
      </c>
      <c r="AR1958" s="79">
        <v>0</v>
      </c>
      <c r="AS1958" s="79"/>
      <c r="AT1958" s="79"/>
      <c r="AU1958" s="79"/>
      <c r="AV1958" s="79"/>
      <c r="AW1958" s="79"/>
      <c r="AX1958" s="79"/>
      <c r="AY1958" s="79"/>
      <c r="AZ1958" s="79"/>
      <c r="BA1958">
        <v>2</v>
      </c>
      <c r="BB1958">
        <v>1</v>
      </c>
      <c r="BC1958" s="79" t="str">
        <f>IF(Edges[[#This Row],[Sentiment]]=0,"NEUTRAL",IF(Edges[[#This Row],[Sentiment]]=1,"POSITIVE",IF(Edges[[#This Row],[Sentiment]]=-1,"NEGATIVE")))</f>
        <v>POSITIVE</v>
      </c>
      <c r="BD1958" s="79" t="str">
        <f>IF(Edges[[#This Row],[Vertex 1]]=Edges[[#This Row],[Vertex 2]],"HIDE","SHOW")</f>
        <v>HIDE</v>
      </c>
      <c r="BE1958" s="124" t="e">
        <f>REPLACE(INDEX(GroupVertices[Group], MATCH(Edges[[#This Row],[Vertex 1]],GroupVertices[Vertex],0)),1,1,"")</f>
        <v>#N/A</v>
      </c>
      <c r="BF1958" s="124" t="e">
        <f>REPLACE(INDEX(GroupVertices[Group], MATCH(Edges[[#This Row],[Vertex 2]],GroupVertices[Vertex],0)),1,1,"")</f>
        <v>#N/A</v>
      </c>
    </row>
    <row r="1959" spans="1:58" hidden="1" x14ac:dyDescent="0.25">
      <c r="A1959" s="64" t="s">
        <v>1413</v>
      </c>
      <c r="B1959" s="64" t="s">
        <v>1413</v>
      </c>
      <c r="C1959" s="65"/>
      <c r="D1959" s="66"/>
      <c r="E1959" s="67"/>
      <c r="F1959" s="68"/>
      <c r="G1959" s="65" t="str">
        <f>IF(Edges[[#This Row],[Vertex 1]]=Edges[[#This Row],[Vertex 2]],"HIDE","SHOW")</f>
        <v>HIDE</v>
      </c>
      <c r="H1959" s="69"/>
      <c r="I1959" s="70"/>
      <c r="J1959" s="70"/>
      <c r="K1959" s="34"/>
      <c r="L1959" s="77"/>
      <c r="M1959" s="77"/>
      <c r="N1959" s="72"/>
      <c r="O1959" s="79" t="s">
        <v>179</v>
      </c>
      <c r="P1959" s="81">
        <v>42855.375902777778</v>
      </c>
      <c r="Q1959" s="79" t="s">
        <v>2876</v>
      </c>
      <c r="R1959" s="82" t="s">
        <v>3864</v>
      </c>
      <c r="S1959" s="79" t="s">
        <v>4022</v>
      </c>
      <c r="T1959" s="79"/>
      <c r="U1959" s="82" t="s">
        <v>4708</v>
      </c>
      <c r="V1959" s="82" t="s">
        <v>4708</v>
      </c>
      <c r="W1959" s="81">
        <v>42855.375902777778</v>
      </c>
      <c r="X1959" s="82" t="s">
        <v>7488</v>
      </c>
      <c r="Y1959" s="79"/>
      <c r="Z1959" s="79"/>
      <c r="AA1959" s="83" t="s">
        <v>9535</v>
      </c>
      <c r="AB1959" s="79"/>
      <c r="AC1959" s="79" t="b">
        <v>0</v>
      </c>
      <c r="AD1959" s="79">
        <v>0</v>
      </c>
      <c r="AE1959" s="83" t="s">
        <v>9915</v>
      </c>
      <c r="AF1959" s="79" t="b">
        <v>0</v>
      </c>
      <c r="AG1959" s="79" t="s">
        <v>9963</v>
      </c>
      <c r="AH1959" s="79"/>
      <c r="AI1959" s="83" t="s">
        <v>9915</v>
      </c>
      <c r="AJ1959" s="79" t="b">
        <v>0</v>
      </c>
      <c r="AK1959" s="79">
        <v>0</v>
      </c>
      <c r="AL1959" s="83" t="s">
        <v>9915</v>
      </c>
      <c r="AM1959" s="79" t="s">
        <v>4133</v>
      </c>
      <c r="AN1959" s="79" t="b">
        <v>0</v>
      </c>
      <c r="AO1959" s="83" t="s">
        <v>9535</v>
      </c>
      <c r="AP1959" s="79" t="s">
        <v>179</v>
      </c>
      <c r="AQ1959" s="79">
        <v>0</v>
      </c>
      <c r="AR1959" s="79">
        <v>0</v>
      </c>
      <c r="AS1959" s="79"/>
      <c r="AT1959" s="79"/>
      <c r="AU1959" s="79"/>
      <c r="AV1959" s="79"/>
      <c r="AW1959" s="79"/>
      <c r="AX1959" s="79"/>
      <c r="AY1959" s="79"/>
      <c r="AZ1959" s="79"/>
      <c r="BA1959">
        <v>2</v>
      </c>
      <c r="BB1959">
        <v>1</v>
      </c>
      <c r="BC1959" s="79" t="str">
        <f>IF(Edges[[#This Row],[Sentiment]]=0,"NEUTRAL",IF(Edges[[#This Row],[Sentiment]]=1,"POSITIVE",IF(Edges[[#This Row],[Sentiment]]=-1,"NEGATIVE")))</f>
        <v>POSITIVE</v>
      </c>
      <c r="BD1959" s="79" t="str">
        <f>IF(Edges[[#This Row],[Vertex 1]]=Edges[[#This Row],[Vertex 2]],"HIDE","SHOW")</f>
        <v>HIDE</v>
      </c>
      <c r="BE1959" s="124" t="e">
        <f>REPLACE(INDEX(GroupVertices[Group], MATCH(Edges[[#This Row],[Vertex 1]],GroupVertices[Vertex],0)),1,1,"")</f>
        <v>#N/A</v>
      </c>
      <c r="BF1959" s="124" t="e">
        <f>REPLACE(INDEX(GroupVertices[Group], MATCH(Edges[[#This Row],[Vertex 2]],GroupVertices[Vertex],0)),1,1,"")</f>
        <v>#N/A</v>
      </c>
    </row>
    <row r="1960" spans="1:58" hidden="1" x14ac:dyDescent="0.25">
      <c r="A1960" s="64" t="s">
        <v>1414</v>
      </c>
      <c r="B1960" s="64" t="s">
        <v>1414</v>
      </c>
      <c r="C1960" s="65"/>
      <c r="D1960" s="66"/>
      <c r="E1960" s="67"/>
      <c r="F1960" s="68"/>
      <c r="G1960" s="65" t="str">
        <f>IF(Edges[[#This Row],[Vertex 1]]=Edges[[#This Row],[Vertex 2]],"HIDE","SHOW")</f>
        <v>HIDE</v>
      </c>
      <c r="H1960" s="69"/>
      <c r="I1960" s="70"/>
      <c r="J1960" s="70"/>
      <c r="K1960" s="34"/>
      <c r="L1960" s="77"/>
      <c r="M1960" s="77"/>
      <c r="N1960" s="72"/>
      <c r="O1960" s="79" t="s">
        <v>179</v>
      </c>
      <c r="P1960" s="81">
        <v>42852.422384259262</v>
      </c>
      <c r="Q1960" s="79" t="s">
        <v>2877</v>
      </c>
      <c r="R1960" s="82" t="s">
        <v>3863</v>
      </c>
      <c r="S1960" s="79" t="s">
        <v>4022</v>
      </c>
      <c r="T1960" s="79"/>
      <c r="U1960" s="82" t="s">
        <v>4709</v>
      </c>
      <c r="V1960" s="82" t="s">
        <v>4709</v>
      </c>
      <c r="W1960" s="81">
        <v>42852.422384259262</v>
      </c>
      <c r="X1960" s="82" t="s">
        <v>7489</v>
      </c>
      <c r="Y1960" s="79"/>
      <c r="Z1960" s="79"/>
      <c r="AA1960" s="83" t="s">
        <v>9536</v>
      </c>
      <c r="AB1960" s="79"/>
      <c r="AC1960" s="79" t="b">
        <v>0</v>
      </c>
      <c r="AD1960" s="79">
        <v>0</v>
      </c>
      <c r="AE1960" s="83" t="s">
        <v>9915</v>
      </c>
      <c r="AF1960" s="79" t="b">
        <v>0</v>
      </c>
      <c r="AG1960" s="79" t="s">
        <v>9963</v>
      </c>
      <c r="AH1960" s="79"/>
      <c r="AI1960" s="83" t="s">
        <v>9915</v>
      </c>
      <c r="AJ1960" s="79" t="b">
        <v>0</v>
      </c>
      <c r="AK1960" s="79">
        <v>0</v>
      </c>
      <c r="AL1960" s="83" t="s">
        <v>9915</v>
      </c>
      <c r="AM1960" s="79" t="s">
        <v>4133</v>
      </c>
      <c r="AN1960" s="79" t="b">
        <v>0</v>
      </c>
      <c r="AO1960" s="83" t="s">
        <v>9536</v>
      </c>
      <c r="AP1960" s="79" t="s">
        <v>179</v>
      </c>
      <c r="AQ1960" s="79">
        <v>0</v>
      </c>
      <c r="AR1960" s="79">
        <v>0</v>
      </c>
      <c r="AS1960" s="79"/>
      <c r="AT1960" s="79"/>
      <c r="AU1960" s="79"/>
      <c r="AV1960" s="79"/>
      <c r="AW1960" s="79"/>
      <c r="AX1960" s="79"/>
      <c r="AY1960" s="79"/>
      <c r="AZ1960" s="79"/>
      <c r="BA1960">
        <v>2</v>
      </c>
      <c r="BB1960">
        <v>1</v>
      </c>
      <c r="BC1960" s="79" t="str">
        <f>IF(Edges[[#This Row],[Sentiment]]=0,"NEUTRAL",IF(Edges[[#This Row],[Sentiment]]=1,"POSITIVE",IF(Edges[[#This Row],[Sentiment]]=-1,"NEGATIVE")))</f>
        <v>POSITIVE</v>
      </c>
      <c r="BD1960" s="79" t="str">
        <f>IF(Edges[[#This Row],[Vertex 1]]=Edges[[#This Row],[Vertex 2]],"HIDE","SHOW")</f>
        <v>HIDE</v>
      </c>
      <c r="BE1960" s="124" t="e">
        <f>REPLACE(INDEX(GroupVertices[Group], MATCH(Edges[[#This Row],[Vertex 1]],GroupVertices[Vertex],0)),1,1,"")</f>
        <v>#N/A</v>
      </c>
      <c r="BF1960" s="124" t="e">
        <f>REPLACE(INDEX(GroupVertices[Group], MATCH(Edges[[#This Row],[Vertex 2]],GroupVertices[Vertex],0)),1,1,"")</f>
        <v>#N/A</v>
      </c>
    </row>
    <row r="1961" spans="1:58" hidden="1" x14ac:dyDescent="0.25">
      <c r="A1961" s="64" t="s">
        <v>1414</v>
      </c>
      <c r="B1961" s="64" t="s">
        <v>1414</v>
      </c>
      <c r="C1961" s="65"/>
      <c r="D1961" s="66"/>
      <c r="E1961" s="67"/>
      <c r="F1961" s="68"/>
      <c r="G1961" s="65" t="str">
        <f>IF(Edges[[#This Row],[Vertex 1]]=Edges[[#This Row],[Vertex 2]],"HIDE","SHOW")</f>
        <v>HIDE</v>
      </c>
      <c r="H1961" s="69"/>
      <c r="I1961" s="70"/>
      <c r="J1961" s="70"/>
      <c r="K1961" s="34"/>
      <c r="L1961" s="77"/>
      <c r="M1961" s="77"/>
      <c r="N1961" s="72"/>
      <c r="O1961" s="79" t="s">
        <v>179</v>
      </c>
      <c r="P1961" s="81">
        <v>42855.375937500001</v>
      </c>
      <c r="Q1961" s="79" t="s">
        <v>2878</v>
      </c>
      <c r="R1961" s="82" t="s">
        <v>3864</v>
      </c>
      <c r="S1961" s="79" t="s">
        <v>4022</v>
      </c>
      <c r="T1961" s="79"/>
      <c r="U1961" s="82" t="s">
        <v>4710</v>
      </c>
      <c r="V1961" s="82" t="s">
        <v>4710</v>
      </c>
      <c r="W1961" s="81">
        <v>42855.375937500001</v>
      </c>
      <c r="X1961" s="82" t="s">
        <v>7490</v>
      </c>
      <c r="Y1961" s="79"/>
      <c r="Z1961" s="79"/>
      <c r="AA1961" s="83" t="s">
        <v>9537</v>
      </c>
      <c r="AB1961" s="79"/>
      <c r="AC1961" s="79" t="b">
        <v>0</v>
      </c>
      <c r="AD1961" s="79">
        <v>0</v>
      </c>
      <c r="AE1961" s="83" t="s">
        <v>9915</v>
      </c>
      <c r="AF1961" s="79" t="b">
        <v>0</v>
      </c>
      <c r="AG1961" s="79" t="s">
        <v>9963</v>
      </c>
      <c r="AH1961" s="79"/>
      <c r="AI1961" s="83" t="s">
        <v>9915</v>
      </c>
      <c r="AJ1961" s="79" t="b">
        <v>0</v>
      </c>
      <c r="AK1961" s="79">
        <v>0</v>
      </c>
      <c r="AL1961" s="83" t="s">
        <v>9915</v>
      </c>
      <c r="AM1961" s="79" t="s">
        <v>4133</v>
      </c>
      <c r="AN1961" s="79" t="b">
        <v>0</v>
      </c>
      <c r="AO1961" s="83" t="s">
        <v>9537</v>
      </c>
      <c r="AP1961" s="79" t="s">
        <v>179</v>
      </c>
      <c r="AQ1961" s="79">
        <v>0</v>
      </c>
      <c r="AR1961" s="79">
        <v>0</v>
      </c>
      <c r="AS1961" s="79"/>
      <c r="AT1961" s="79"/>
      <c r="AU1961" s="79"/>
      <c r="AV1961" s="79"/>
      <c r="AW1961" s="79"/>
      <c r="AX1961" s="79"/>
      <c r="AY1961" s="79"/>
      <c r="AZ1961" s="79"/>
      <c r="BA1961">
        <v>2</v>
      </c>
      <c r="BB1961">
        <v>1</v>
      </c>
      <c r="BC1961" s="79" t="str">
        <f>IF(Edges[[#This Row],[Sentiment]]=0,"NEUTRAL",IF(Edges[[#This Row],[Sentiment]]=1,"POSITIVE",IF(Edges[[#This Row],[Sentiment]]=-1,"NEGATIVE")))</f>
        <v>POSITIVE</v>
      </c>
      <c r="BD1961" s="79" t="str">
        <f>IF(Edges[[#This Row],[Vertex 1]]=Edges[[#This Row],[Vertex 2]],"HIDE","SHOW")</f>
        <v>HIDE</v>
      </c>
      <c r="BE1961" s="124" t="e">
        <f>REPLACE(INDEX(GroupVertices[Group], MATCH(Edges[[#This Row],[Vertex 1]],GroupVertices[Vertex],0)),1,1,"")</f>
        <v>#N/A</v>
      </c>
      <c r="BF1961" s="124" t="e">
        <f>REPLACE(INDEX(GroupVertices[Group], MATCH(Edges[[#This Row],[Vertex 2]],GroupVertices[Vertex],0)),1,1,"")</f>
        <v>#N/A</v>
      </c>
    </row>
    <row r="1962" spans="1:58" hidden="1" x14ac:dyDescent="0.25">
      <c r="A1962" s="64" t="s">
        <v>1415</v>
      </c>
      <c r="B1962" s="64" t="s">
        <v>1415</v>
      </c>
      <c r="C1962" s="65"/>
      <c r="D1962" s="66"/>
      <c r="E1962" s="67"/>
      <c r="F1962" s="68"/>
      <c r="G1962" s="65" t="str">
        <f>IF(Edges[[#This Row],[Vertex 1]]=Edges[[#This Row],[Vertex 2]],"HIDE","SHOW")</f>
        <v>HIDE</v>
      </c>
      <c r="H1962" s="69"/>
      <c r="I1962" s="70"/>
      <c r="J1962" s="70"/>
      <c r="K1962" s="34"/>
      <c r="L1962" s="77"/>
      <c r="M1962" s="77"/>
      <c r="N1962" s="72"/>
      <c r="O1962" s="79" t="s">
        <v>179</v>
      </c>
      <c r="P1962" s="81">
        <v>42852.422372685185</v>
      </c>
      <c r="Q1962" s="79" t="s">
        <v>2879</v>
      </c>
      <c r="R1962" s="82" t="s">
        <v>3863</v>
      </c>
      <c r="S1962" s="79" t="s">
        <v>4022</v>
      </c>
      <c r="T1962" s="79"/>
      <c r="U1962" s="82" t="s">
        <v>4711</v>
      </c>
      <c r="V1962" s="82" t="s">
        <v>4711</v>
      </c>
      <c r="W1962" s="81">
        <v>42852.422372685185</v>
      </c>
      <c r="X1962" s="82" t="s">
        <v>7491</v>
      </c>
      <c r="Y1962" s="79"/>
      <c r="Z1962" s="79"/>
      <c r="AA1962" s="83" t="s">
        <v>9538</v>
      </c>
      <c r="AB1962" s="79"/>
      <c r="AC1962" s="79" t="b">
        <v>0</v>
      </c>
      <c r="AD1962" s="79">
        <v>0</v>
      </c>
      <c r="AE1962" s="83" t="s">
        <v>9915</v>
      </c>
      <c r="AF1962" s="79" t="b">
        <v>0</v>
      </c>
      <c r="AG1962" s="79" t="s">
        <v>9963</v>
      </c>
      <c r="AH1962" s="79"/>
      <c r="AI1962" s="83" t="s">
        <v>9915</v>
      </c>
      <c r="AJ1962" s="79" t="b">
        <v>0</v>
      </c>
      <c r="AK1962" s="79">
        <v>0</v>
      </c>
      <c r="AL1962" s="83" t="s">
        <v>9915</v>
      </c>
      <c r="AM1962" s="79" t="s">
        <v>4133</v>
      </c>
      <c r="AN1962" s="79" t="b">
        <v>0</v>
      </c>
      <c r="AO1962" s="83" t="s">
        <v>9538</v>
      </c>
      <c r="AP1962" s="79" t="s">
        <v>179</v>
      </c>
      <c r="AQ1962" s="79">
        <v>0</v>
      </c>
      <c r="AR1962" s="79">
        <v>0</v>
      </c>
      <c r="AS1962" s="79"/>
      <c r="AT1962" s="79"/>
      <c r="AU1962" s="79"/>
      <c r="AV1962" s="79"/>
      <c r="AW1962" s="79"/>
      <c r="AX1962" s="79"/>
      <c r="AY1962" s="79"/>
      <c r="AZ1962" s="79"/>
      <c r="BA1962">
        <v>2</v>
      </c>
      <c r="BB1962">
        <v>1</v>
      </c>
      <c r="BC1962" s="79" t="str">
        <f>IF(Edges[[#This Row],[Sentiment]]=0,"NEUTRAL",IF(Edges[[#This Row],[Sentiment]]=1,"POSITIVE",IF(Edges[[#This Row],[Sentiment]]=-1,"NEGATIVE")))</f>
        <v>POSITIVE</v>
      </c>
      <c r="BD1962" s="79" t="str">
        <f>IF(Edges[[#This Row],[Vertex 1]]=Edges[[#This Row],[Vertex 2]],"HIDE","SHOW")</f>
        <v>HIDE</v>
      </c>
      <c r="BE1962" s="124" t="e">
        <f>REPLACE(INDEX(GroupVertices[Group], MATCH(Edges[[#This Row],[Vertex 1]],GroupVertices[Vertex],0)),1,1,"")</f>
        <v>#N/A</v>
      </c>
      <c r="BF1962" s="124" t="e">
        <f>REPLACE(INDEX(GroupVertices[Group], MATCH(Edges[[#This Row],[Vertex 2]],GroupVertices[Vertex],0)),1,1,"")</f>
        <v>#N/A</v>
      </c>
    </row>
    <row r="1963" spans="1:58" hidden="1" x14ac:dyDescent="0.25">
      <c r="A1963" s="64" t="s">
        <v>1415</v>
      </c>
      <c r="B1963" s="64" t="s">
        <v>1415</v>
      </c>
      <c r="C1963" s="65"/>
      <c r="D1963" s="66"/>
      <c r="E1963" s="67"/>
      <c r="F1963" s="68"/>
      <c r="G1963" s="65" t="str">
        <f>IF(Edges[[#This Row],[Vertex 1]]=Edges[[#This Row],[Vertex 2]],"HIDE","SHOW")</f>
        <v>HIDE</v>
      </c>
      <c r="H1963" s="69"/>
      <c r="I1963" s="70"/>
      <c r="J1963" s="70"/>
      <c r="K1963" s="34"/>
      <c r="L1963" s="77"/>
      <c r="M1963" s="77"/>
      <c r="N1963" s="72"/>
      <c r="O1963" s="79" t="s">
        <v>179</v>
      </c>
      <c r="P1963" s="81">
        <v>42855.375937500001</v>
      </c>
      <c r="Q1963" s="79" t="s">
        <v>2880</v>
      </c>
      <c r="R1963" s="82" t="s">
        <v>3864</v>
      </c>
      <c r="S1963" s="79" t="s">
        <v>4022</v>
      </c>
      <c r="T1963" s="79"/>
      <c r="U1963" s="82" t="s">
        <v>4712</v>
      </c>
      <c r="V1963" s="82" t="s">
        <v>4712</v>
      </c>
      <c r="W1963" s="81">
        <v>42855.375937500001</v>
      </c>
      <c r="X1963" s="82" t="s">
        <v>7492</v>
      </c>
      <c r="Y1963" s="79"/>
      <c r="Z1963" s="79"/>
      <c r="AA1963" s="83" t="s">
        <v>9539</v>
      </c>
      <c r="AB1963" s="79"/>
      <c r="AC1963" s="79" t="b">
        <v>0</v>
      </c>
      <c r="AD1963" s="79">
        <v>0</v>
      </c>
      <c r="AE1963" s="83" t="s">
        <v>9915</v>
      </c>
      <c r="AF1963" s="79" t="b">
        <v>0</v>
      </c>
      <c r="AG1963" s="79" t="s">
        <v>9963</v>
      </c>
      <c r="AH1963" s="79"/>
      <c r="AI1963" s="83" t="s">
        <v>9915</v>
      </c>
      <c r="AJ1963" s="79" t="b">
        <v>0</v>
      </c>
      <c r="AK1963" s="79">
        <v>0</v>
      </c>
      <c r="AL1963" s="83" t="s">
        <v>9915</v>
      </c>
      <c r="AM1963" s="79" t="s">
        <v>4133</v>
      </c>
      <c r="AN1963" s="79" t="b">
        <v>0</v>
      </c>
      <c r="AO1963" s="83" t="s">
        <v>9539</v>
      </c>
      <c r="AP1963" s="79" t="s">
        <v>179</v>
      </c>
      <c r="AQ1963" s="79">
        <v>0</v>
      </c>
      <c r="AR1963" s="79">
        <v>0</v>
      </c>
      <c r="AS1963" s="79"/>
      <c r="AT1963" s="79"/>
      <c r="AU1963" s="79"/>
      <c r="AV1963" s="79"/>
      <c r="AW1963" s="79"/>
      <c r="AX1963" s="79"/>
      <c r="AY1963" s="79"/>
      <c r="AZ1963" s="79"/>
      <c r="BA1963">
        <v>2</v>
      </c>
      <c r="BB1963">
        <v>1</v>
      </c>
      <c r="BC1963" s="79" t="str">
        <f>IF(Edges[[#This Row],[Sentiment]]=0,"NEUTRAL",IF(Edges[[#This Row],[Sentiment]]=1,"POSITIVE",IF(Edges[[#This Row],[Sentiment]]=-1,"NEGATIVE")))</f>
        <v>POSITIVE</v>
      </c>
      <c r="BD1963" s="79" t="str">
        <f>IF(Edges[[#This Row],[Vertex 1]]=Edges[[#This Row],[Vertex 2]],"HIDE","SHOW")</f>
        <v>HIDE</v>
      </c>
      <c r="BE1963" s="124" t="e">
        <f>REPLACE(INDEX(GroupVertices[Group], MATCH(Edges[[#This Row],[Vertex 1]],GroupVertices[Vertex],0)),1,1,"")</f>
        <v>#N/A</v>
      </c>
      <c r="BF1963" s="124" t="e">
        <f>REPLACE(INDEX(GroupVertices[Group], MATCH(Edges[[#This Row],[Vertex 2]],GroupVertices[Vertex],0)),1,1,"")</f>
        <v>#N/A</v>
      </c>
    </row>
    <row r="1964" spans="1:58" hidden="1" x14ac:dyDescent="0.25">
      <c r="A1964" s="64" t="s">
        <v>1416</v>
      </c>
      <c r="B1964" s="64" t="s">
        <v>1416</v>
      </c>
      <c r="C1964" s="65"/>
      <c r="D1964" s="66"/>
      <c r="E1964" s="67"/>
      <c r="F1964" s="68"/>
      <c r="G1964" s="65" t="str">
        <f>IF(Edges[[#This Row],[Vertex 1]]=Edges[[#This Row],[Vertex 2]],"HIDE","SHOW")</f>
        <v>HIDE</v>
      </c>
      <c r="H1964" s="69"/>
      <c r="I1964" s="70"/>
      <c r="J1964" s="70"/>
      <c r="K1964" s="34"/>
      <c r="L1964" s="77"/>
      <c r="M1964" s="77"/>
      <c r="N1964" s="72"/>
      <c r="O1964" s="79" t="s">
        <v>179</v>
      </c>
      <c r="P1964" s="81">
        <v>42855.375960648147</v>
      </c>
      <c r="Q1964" s="79" t="s">
        <v>2881</v>
      </c>
      <c r="R1964" s="82" t="s">
        <v>3864</v>
      </c>
      <c r="S1964" s="79" t="s">
        <v>4022</v>
      </c>
      <c r="T1964" s="79"/>
      <c r="U1964" s="82" t="s">
        <v>4713</v>
      </c>
      <c r="V1964" s="82" t="s">
        <v>4713</v>
      </c>
      <c r="W1964" s="81">
        <v>42855.375960648147</v>
      </c>
      <c r="X1964" s="82" t="s">
        <v>7493</v>
      </c>
      <c r="Y1964" s="79"/>
      <c r="Z1964" s="79"/>
      <c r="AA1964" s="83" t="s">
        <v>9540</v>
      </c>
      <c r="AB1964" s="79"/>
      <c r="AC1964" s="79" t="b">
        <v>0</v>
      </c>
      <c r="AD1964" s="79">
        <v>0</v>
      </c>
      <c r="AE1964" s="83" t="s">
        <v>9915</v>
      </c>
      <c r="AF1964" s="79" t="b">
        <v>0</v>
      </c>
      <c r="AG1964" s="79" t="s">
        <v>9963</v>
      </c>
      <c r="AH1964" s="79"/>
      <c r="AI1964" s="83" t="s">
        <v>9915</v>
      </c>
      <c r="AJ1964" s="79" t="b">
        <v>0</v>
      </c>
      <c r="AK1964" s="79">
        <v>0</v>
      </c>
      <c r="AL1964" s="83" t="s">
        <v>9915</v>
      </c>
      <c r="AM1964" s="79" t="s">
        <v>4133</v>
      </c>
      <c r="AN1964" s="79" t="b">
        <v>0</v>
      </c>
      <c r="AO1964" s="83" t="s">
        <v>9540</v>
      </c>
      <c r="AP1964" s="79" t="s">
        <v>179</v>
      </c>
      <c r="AQ1964" s="79">
        <v>0</v>
      </c>
      <c r="AR1964" s="79">
        <v>0</v>
      </c>
      <c r="AS1964" s="79"/>
      <c r="AT1964" s="79"/>
      <c r="AU1964" s="79"/>
      <c r="AV1964" s="79"/>
      <c r="AW1964" s="79"/>
      <c r="AX1964" s="79"/>
      <c r="AY1964" s="79"/>
      <c r="AZ1964" s="79"/>
      <c r="BA1964">
        <v>1</v>
      </c>
      <c r="BB1964">
        <v>1</v>
      </c>
      <c r="BC1964" s="79" t="str">
        <f>IF(Edges[[#This Row],[Sentiment]]=0,"NEUTRAL",IF(Edges[[#This Row],[Sentiment]]=1,"POSITIVE",IF(Edges[[#This Row],[Sentiment]]=-1,"NEGATIVE")))</f>
        <v>POSITIVE</v>
      </c>
      <c r="BD1964" s="79" t="str">
        <f>IF(Edges[[#This Row],[Vertex 1]]=Edges[[#This Row],[Vertex 2]],"HIDE","SHOW")</f>
        <v>HIDE</v>
      </c>
      <c r="BE1964" s="124" t="e">
        <f>REPLACE(INDEX(GroupVertices[Group], MATCH(Edges[[#This Row],[Vertex 1]],GroupVertices[Vertex],0)),1,1,"")</f>
        <v>#N/A</v>
      </c>
      <c r="BF1964" s="124" t="e">
        <f>REPLACE(INDEX(GroupVertices[Group], MATCH(Edges[[#This Row],[Vertex 2]],GroupVertices[Vertex],0)),1,1,"")</f>
        <v>#N/A</v>
      </c>
    </row>
    <row r="1965" spans="1:58" hidden="1" x14ac:dyDescent="0.25">
      <c r="A1965" s="64" t="s">
        <v>1417</v>
      </c>
      <c r="B1965" s="64" t="s">
        <v>1417</v>
      </c>
      <c r="C1965" s="65"/>
      <c r="D1965" s="66"/>
      <c r="E1965" s="67"/>
      <c r="F1965" s="68"/>
      <c r="G1965" s="65" t="str">
        <f>IF(Edges[[#This Row],[Vertex 1]]=Edges[[#This Row],[Vertex 2]],"HIDE","SHOW")</f>
        <v>HIDE</v>
      </c>
      <c r="H1965" s="69"/>
      <c r="I1965" s="70"/>
      <c r="J1965" s="70"/>
      <c r="K1965" s="34"/>
      <c r="L1965" s="77"/>
      <c r="M1965" s="77"/>
      <c r="N1965" s="72"/>
      <c r="O1965" s="79" t="s">
        <v>179</v>
      </c>
      <c r="P1965" s="81">
        <v>42851.795486111114</v>
      </c>
      <c r="Q1965" s="79" t="s">
        <v>2882</v>
      </c>
      <c r="R1965" s="82" t="s">
        <v>3187</v>
      </c>
      <c r="S1965" s="79" t="s">
        <v>4021</v>
      </c>
      <c r="T1965" s="79" t="s">
        <v>4439</v>
      </c>
      <c r="U1965" s="79"/>
      <c r="V1965" s="82" t="s">
        <v>5673</v>
      </c>
      <c r="W1965" s="81">
        <v>42851.795486111114</v>
      </c>
      <c r="X1965" s="82" t="s">
        <v>7494</v>
      </c>
      <c r="Y1965" s="79"/>
      <c r="Z1965" s="79"/>
      <c r="AA1965" s="83" t="s">
        <v>9541</v>
      </c>
      <c r="AB1965" s="79"/>
      <c r="AC1965" s="79" t="b">
        <v>0</v>
      </c>
      <c r="AD1965" s="79">
        <v>0</v>
      </c>
      <c r="AE1965" s="83" t="s">
        <v>9915</v>
      </c>
      <c r="AF1965" s="79" t="b">
        <v>0</v>
      </c>
      <c r="AG1965" s="79" t="s">
        <v>9963</v>
      </c>
      <c r="AH1965" s="79"/>
      <c r="AI1965" s="83" t="s">
        <v>9915</v>
      </c>
      <c r="AJ1965" s="79" t="b">
        <v>0</v>
      </c>
      <c r="AK1965" s="79">
        <v>0</v>
      </c>
      <c r="AL1965" s="83" t="s">
        <v>9915</v>
      </c>
      <c r="AM1965" s="79" t="s">
        <v>9998</v>
      </c>
      <c r="AN1965" s="79" t="b">
        <v>0</v>
      </c>
      <c r="AO1965" s="83" t="s">
        <v>9541</v>
      </c>
      <c r="AP1965" s="79" t="s">
        <v>179</v>
      </c>
      <c r="AQ1965" s="79">
        <v>0</v>
      </c>
      <c r="AR1965" s="79">
        <v>0</v>
      </c>
      <c r="AS1965" s="79"/>
      <c r="AT1965" s="79"/>
      <c r="AU1965" s="79"/>
      <c r="AV1965" s="79"/>
      <c r="AW1965" s="79"/>
      <c r="AX1965" s="79"/>
      <c r="AY1965" s="79"/>
      <c r="AZ1965" s="79"/>
      <c r="BA1965">
        <v>5</v>
      </c>
      <c r="BB1965">
        <v>1</v>
      </c>
      <c r="BC1965" s="79" t="str">
        <f>IF(Edges[[#This Row],[Sentiment]]=0,"NEUTRAL",IF(Edges[[#This Row],[Sentiment]]=1,"POSITIVE",IF(Edges[[#This Row],[Sentiment]]=-1,"NEGATIVE")))</f>
        <v>POSITIVE</v>
      </c>
      <c r="BD1965" s="79" t="str">
        <f>IF(Edges[[#This Row],[Vertex 1]]=Edges[[#This Row],[Vertex 2]],"HIDE","SHOW")</f>
        <v>HIDE</v>
      </c>
      <c r="BE1965" s="124" t="e">
        <f>REPLACE(INDEX(GroupVertices[Group], MATCH(Edges[[#This Row],[Vertex 1]],GroupVertices[Vertex],0)),1,1,"")</f>
        <v>#N/A</v>
      </c>
      <c r="BF1965" s="124" t="e">
        <f>REPLACE(INDEX(GroupVertices[Group], MATCH(Edges[[#This Row],[Vertex 2]],GroupVertices[Vertex],0)),1,1,"")</f>
        <v>#N/A</v>
      </c>
    </row>
    <row r="1966" spans="1:58" hidden="1" x14ac:dyDescent="0.25">
      <c r="A1966" s="64" t="s">
        <v>1417</v>
      </c>
      <c r="B1966" s="64" t="s">
        <v>1417</v>
      </c>
      <c r="C1966" s="65"/>
      <c r="D1966" s="66"/>
      <c r="E1966" s="67"/>
      <c r="F1966" s="68"/>
      <c r="G1966" s="65" t="str">
        <f>IF(Edges[[#This Row],[Vertex 1]]=Edges[[#This Row],[Vertex 2]],"HIDE","SHOW")</f>
        <v>HIDE</v>
      </c>
      <c r="H1966" s="69"/>
      <c r="I1966" s="70"/>
      <c r="J1966" s="70"/>
      <c r="K1966" s="34"/>
      <c r="L1966" s="77"/>
      <c r="M1966" s="77"/>
      <c r="N1966" s="72"/>
      <c r="O1966" s="79" t="s">
        <v>179</v>
      </c>
      <c r="P1966" s="81">
        <v>42852.417256944442</v>
      </c>
      <c r="Q1966" s="79" t="s">
        <v>2883</v>
      </c>
      <c r="R1966" s="82" t="s">
        <v>3398</v>
      </c>
      <c r="S1966" s="79" t="s">
        <v>4021</v>
      </c>
      <c r="T1966" s="79" t="s">
        <v>4288</v>
      </c>
      <c r="U1966" s="79"/>
      <c r="V1966" s="82" t="s">
        <v>5673</v>
      </c>
      <c r="W1966" s="81">
        <v>42852.417256944442</v>
      </c>
      <c r="X1966" s="82" t="s">
        <v>7495</v>
      </c>
      <c r="Y1966" s="79"/>
      <c r="Z1966" s="79"/>
      <c r="AA1966" s="83" t="s">
        <v>9542</v>
      </c>
      <c r="AB1966" s="79"/>
      <c r="AC1966" s="79" t="b">
        <v>0</v>
      </c>
      <c r="AD1966" s="79">
        <v>0</v>
      </c>
      <c r="AE1966" s="83" t="s">
        <v>9915</v>
      </c>
      <c r="AF1966" s="79" t="b">
        <v>0</v>
      </c>
      <c r="AG1966" s="79" t="s">
        <v>9963</v>
      </c>
      <c r="AH1966" s="79"/>
      <c r="AI1966" s="83" t="s">
        <v>9915</v>
      </c>
      <c r="AJ1966" s="79" t="b">
        <v>0</v>
      </c>
      <c r="AK1966" s="79">
        <v>0</v>
      </c>
      <c r="AL1966" s="83" t="s">
        <v>9915</v>
      </c>
      <c r="AM1966" s="79" t="s">
        <v>9998</v>
      </c>
      <c r="AN1966" s="79" t="b">
        <v>0</v>
      </c>
      <c r="AO1966" s="83" t="s">
        <v>9542</v>
      </c>
      <c r="AP1966" s="79" t="s">
        <v>179</v>
      </c>
      <c r="AQ1966" s="79">
        <v>0</v>
      </c>
      <c r="AR1966" s="79">
        <v>0</v>
      </c>
      <c r="AS1966" s="79"/>
      <c r="AT1966" s="79"/>
      <c r="AU1966" s="79"/>
      <c r="AV1966" s="79"/>
      <c r="AW1966" s="79"/>
      <c r="AX1966" s="79"/>
      <c r="AY1966" s="79"/>
      <c r="AZ1966" s="79"/>
      <c r="BA1966">
        <v>5</v>
      </c>
      <c r="BB1966">
        <v>1</v>
      </c>
      <c r="BC1966" s="79" t="str">
        <f>IF(Edges[[#This Row],[Sentiment]]=0,"NEUTRAL",IF(Edges[[#This Row],[Sentiment]]=1,"POSITIVE",IF(Edges[[#This Row],[Sentiment]]=-1,"NEGATIVE")))</f>
        <v>POSITIVE</v>
      </c>
      <c r="BD1966" s="79" t="str">
        <f>IF(Edges[[#This Row],[Vertex 1]]=Edges[[#This Row],[Vertex 2]],"HIDE","SHOW")</f>
        <v>HIDE</v>
      </c>
      <c r="BE1966" s="124" t="e">
        <f>REPLACE(INDEX(GroupVertices[Group], MATCH(Edges[[#This Row],[Vertex 1]],GroupVertices[Vertex],0)),1,1,"")</f>
        <v>#N/A</v>
      </c>
      <c r="BF1966" s="124" t="e">
        <f>REPLACE(INDEX(GroupVertices[Group], MATCH(Edges[[#This Row],[Vertex 2]],GroupVertices[Vertex],0)),1,1,"")</f>
        <v>#N/A</v>
      </c>
    </row>
    <row r="1967" spans="1:58" hidden="1" x14ac:dyDescent="0.25">
      <c r="A1967" s="64" t="s">
        <v>1417</v>
      </c>
      <c r="B1967" s="64" t="s">
        <v>1417</v>
      </c>
      <c r="C1967" s="65"/>
      <c r="D1967" s="66"/>
      <c r="E1967" s="67"/>
      <c r="F1967" s="68"/>
      <c r="G1967" s="65" t="str">
        <f>IF(Edges[[#This Row],[Vertex 1]]=Edges[[#This Row],[Vertex 2]],"HIDE","SHOW")</f>
        <v>HIDE</v>
      </c>
      <c r="H1967" s="69"/>
      <c r="I1967" s="70"/>
      <c r="J1967" s="70"/>
      <c r="K1967" s="34"/>
      <c r="L1967" s="77"/>
      <c r="M1967" s="77"/>
      <c r="N1967" s="72"/>
      <c r="O1967" s="79" t="s">
        <v>179</v>
      </c>
      <c r="P1967" s="81">
        <v>42852.70894675926</v>
      </c>
      <c r="Q1967" s="79" t="s">
        <v>2884</v>
      </c>
      <c r="R1967" s="82" t="s">
        <v>3378</v>
      </c>
      <c r="S1967" s="79" t="s">
        <v>4021</v>
      </c>
      <c r="T1967" s="79" t="s">
        <v>4288</v>
      </c>
      <c r="U1967" s="79"/>
      <c r="V1967" s="82" t="s">
        <v>5673</v>
      </c>
      <c r="W1967" s="81">
        <v>42852.70894675926</v>
      </c>
      <c r="X1967" s="82" t="s">
        <v>7496</v>
      </c>
      <c r="Y1967" s="79"/>
      <c r="Z1967" s="79"/>
      <c r="AA1967" s="83" t="s">
        <v>9543</v>
      </c>
      <c r="AB1967" s="79"/>
      <c r="AC1967" s="79" t="b">
        <v>0</v>
      </c>
      <c r="AD1967" s="79">
        <v>0</v>
      </c>
      <c r="AE1967" s="83" t="s">
        <v>9915</v>
      </c>
      <c r="AF1967" s="79" t="b">
        <v>0</v>
      </c>
      <c r="AG1967" s="79" t="s">
        <v>9963</v>
      </c>
      <c r="AH1967" s="79"/>
      <c r="AI1967" s="83" t="s">
        <v>9915</v>
      </c>
      <c r="AJ1967" s="79" t="b">
        <v>0</v>
      </c>
      <c r="AK1967" s="79">
        <v>0</v>
      </c>
      <c r="AL1967" s="83" t="s">
        <v>9915</v>
      </c>
      <c r="AM1967" s="79" t="s">
        <v>9998</v>
      </c>
      <c r="AN1967" s="79" t="b">
        <v>0</v>
      </c>
      <c r="AO1967" s="83" t="s">
        <v>9543</v>
      </c>
      <c r="AP1967" s="79" t="s">
        <v>179</v>
      </c>
      <c r="AQ1967" s="79">
        <v>0</v>
      </c>
      <c r="AR1967" s="79">
        <v>0</v>
      </c>
      <c r="AS1967" s="79"/>
      <c r="AT1967" s="79"/>
      <c r="AU1967" s="79"/>
      <c r="AV1967" s="79"/>
      <c r="AW1967" s="79"/>
      <c r="AX1967" s="79"/>
      <c r="AY1967" s="79"/>
      <c r="AZ1967" s="79"/>
      <c r="BA1967">
        <v>5</v>
      </c>
      <c r="BB1967">
        <v>1</v>
      </c>
      <c r="BC1967" s="79" t="str">
        <f>IF(Edges[[#This Row],[Sentiment]]=0,"NEUTRAL",IF(Edges[[#This Row],[Sentiment]]=1,"POSITIVE",IF(Edges[[#This Row],[Sentiment]]=-1,"NEGATIVE")))</f>
        <v>POSITIVE</v>
      </c>
      <c r="BD1967" s="79" t="str">
        <f>IF(Edges[[#This Row],[Vertex 1]]=Edges[[#This Row],[Vertex 2]],"HIDE","SHOW")</f>
        <v>HIDE</v>
      </c>
      <c r="BE1967" s="124" t="e">
        <f>REPLACE(INDEX(GroupVertices[Group], MATCH(Edges[[#This Row],[Vertex 1]],GroupVertices[Vertex],0)),1,1,"")</f>
        <v>#N/A</v>
      </c>
      <c r="BF1967" s="124" t="e">
        <f>REPLACE(INDEX(GroupVertices[Group], MATCH(Edges[[#This Row],[Vertex 2]],GroupVertices[Vertex],0)),1,1,"")</f>
        <v>#N/A</v>
      </c>
    </row>
    <row r="1968" spans="1:58" hidden="1" x14ac:dyDescent="0.25">
      <c r="A1968" s="64" t="s">
        <v>1417</v>
      </c>
      <c r="B1968" s="64" t="s">
        <v>1417</v>
      </c>
      <c r="C1968" s="65"/>
      <c r="D1968" s="66"/>
      <c r="E1968" s="67"/>
      <c r="F1968" s="68"/>
      <c r="G1968" s="65" t="str">
        <f>IF(Edges[[#This Row],[Vertex 1]]=Edges[[#This Row],[Vertex 2]],"HIDE","SHOW")</f>
        <v>HIDE</v>
      </c>
      <c r="H1968" s="69"/>
      <c r="I1968" s="70"/>
      <c r="J1968" s="70"/>
      <c r="K1968" s="34"/>
      <c r="L1968" s="77"/>
      <c r="M1968" s="77"/>
      <c r="N1968" s="72"/>
      <c r="O1968" s="79" t="s">
        <v>179</v>
      </c>
      <c r="P1968" s="81">
        <v>42852.816006944442</v>
      </c>
      <c r="Q1968" s="79" t="s">
        <v>2885</v>
      </c>
      <c r="R1968" s="82" t="s">
        <v>3399</v>
      </c>
      <c r="S1968" s="79" t="s">
        <v>4021</v>
      </c>
      <c r="T1968" s="79" t="s">
        <v>4288</v>
      </c>
      <c r="U1968" s="79"/>
      <c r="V1968" s="82" t="s">
        <v>5673</v>
      </c>
      <c r="W1968" s="81">
        <v>42852.816006944442</v>
      </c>
      <c r="X1968" s="82" t="s">
        <v>7497</v>
      </c>
      <c r="Y1968" s="79"/>
      <c r="Z1968" s="79"/>
      <c r="AA1968" s="83" t="s">
        <v>9544</v>
      </c>
      <c r="AB1968" s="79"/>
      <c r="AC1968" s="79" t="b">
        <v>0</v>
      </c>
      <c r="AD1968" s="79">
        <v>0</v>
      </c>
      <c r="AE1968" s="83" t="s">
        <v>9915</v>
      </c>
      <c r="AF1968" s="79" t="b">
        <v>0</v>
      </c>
      <c r="AG1968" s="79" t="s">
        <v>9963</v>
      </c>
      <c r="AH1968" s="79"/>
      <c r="AI1968" s="83" t="s">
        <v>9915</v>
      </c>
      <c r="AJ1968" s="79" t="b">
        <v>0</v>
      </c>
      <c r="AK1968" s="79">
        <v>0</v>
      </c>
      <c r="AL1968" s="83" t="s">
        <v>9915</v>
      </c>
      <c r="AM1968" s="79" t="s">
        <v>9998</v>
      </c>
      <c r="AN1968" s="79" t="b">
        <v>0</v>
      </c>
      <c r="AO1968" s="83" t="s">
        <v>9544</v>
      </c>
      <c r="AP1968" s="79" t="s">
        <v>179</v>
      </c>
      <c r="AQ1968" s="79">
        <v>0</v>
      </c>
      <c r="AR1968" s="79">
        <v>0</v>
      </c>
      <c r="AS1968" s="79"/>
      <c r="AT1968" s="79"/>
      <c r="AU1968" s="79"/>
      <c r="AV1968" s="79"/>
      <c r="AW1968" s="79"/>
      <c r="AX1968" s="79"/>
      <c r="AY1968" s="79"/>
      <c r="AZ1968" s="79"/>
      <c r="BA1968">
        <v>5</v>
      </c>
      <c r="BB1968">
        <v>1</v>
      </c>
      <c r="BC1968" s="79" t="str">
        <f>IF(Edges[[#This Row],[Sentiment]]=0,"NEUTRAL",IF(Edges[[#This Row],[Sentiment]]=1,"POSITIVE",IF(Edges[[#This Row],[Sentiment]]=-1,"NEGATIVE")))</f>
        <v>POSITIVE</v>
      </c>
      <c r="BD1968" s="79" t="str">
        <f>IF(Edges[[#This Row],[Vertex 1]]=Edges[[#This Row],[Vertex 2]],"HIDE","SHOW")</f>
        <v>HIDE</v>
      </c>
      <c r="BE1968" s="124" t="e">
        <f>REPLACE(INDEX(GroupVertices[Group], MATCH(Edges[[#This Row],[Vertex 1]],GroupVertices[Vertex],0)),1,1,"")</f>
        <v>#N/A</v>
      </c>
      <c r="BF1968" s="124" t="e">
        <f>REPLACE(INDEX(GroupVertices[Group], MATCH(Edges[[#This Row],[Vertex 2]],GroupVertices[Vertex],0)),1,1,"")</f>
        <v>#N/A</v>
      </c>
    </row>
    <row r="1969" spans="1:58" hidden="1" x14ac:dyDescent="0.25">
      <c r="A1969" s="64" t="s">
        <v>1417</v>
      </c>
      <c r="B1969" s="64" t="s">
        <v>1417</v>
      </c>
      <c r="C1969" s="65"/>
      <c r="D1969" s="66"/>
      <c r="E1969" s="67"/>
      <c r="F1969" s="68"/>
      <c r="G1969" s="65" t="str">
        <f>IF(Edges[[#This Row],[Vertex 1]]=Edges[[#This Row],[Vertex 2]],"HIDE","SHOW")</f>
        <v>HIDE</v>
      </c>
      <c r="H1969" s="69"/>
      <c r="I1969" s="70"/>
      <c r="J1969" s="70"/>
      <c r="K1969" s="34"/>
      <c r="L1969" s="77"/>
      <c r="M1969" s="77"/>
      <c r="N1969" s="72"/>
      <c r="O1969" s="79" t="s">
        <v>179</v>
      </c>
      <c r="P1969" s="81">
        <v>42855.376099537039</v>
      </c>
      <c r="Q1969" s="79" t="s">
        <v>2886</v>
      </c>
      <c r="R1969" s="82" t="s">
        <v>3862</v>
      </c>
      <c r="S1969" s="79" t="s">
        <v>4022</v>
      </c>
      <c r="T1969" s="79" t="s">
        <v>4288</v>
      </c>
      <c r="U1969" s="79"/>
      <c r="V1969" s="82" t="s">
        <v>5673</v>
      </c>
      <c r="W1969" s="81">
        <v>42855.376099537039</v>
      </c>
      <c r="X1969" s="82" t="s">
        <v>7498</v>
      </c>
      <c r="Y1969" s="79"/>
      <c r="Z1969" s="79"/>
      <c r="AA1969" s="83" t="s">
        <v>9545</v>
      </c>
      <c r="AB1969" s="79"/>
      <c r="AC1969" s="79" t="b">
        <v>0</v>
      </c>
      <c r="AD1969" s="79">
        <v>0</v>
      </c>
      <c r="AE1969" s="83" t="s">
        <v>9915</v>
      </c>
      <c r="AF1969" s="79" t="b">
        <v>0</v>
      </c>
      <c r="AG1969" s="79" t="s">
        <v>9963</v>
      </c>
      <c r="AH1969" s="79"/>
      <c r="AI1969" s="83" t="s">
        <v>9915</v>
      </c>
      <c r="AJ1969" s="79" t="b">
        <v>0</v>
      </c>
      <c r="AK1969" s="79">
        <v>0</v>
      </c>
      <c r="AL1969" s="83" t="s">
        <v>9915</v>
      </c>
      <c r="AM1969" s="79" t="s">
        <v>9998</v>
      </c>
      <c r="AN1969" s="79" t="b">
        <v>0</v>
      </c>
      <c r="AO1969" s="83" t="s">
        <v>9545</v>
      </c>
      <c r="AP1969" s="79" t="s">
        <v>179</v>
      </c>
      <c r="AQ1969" s="79">
        <v>0</v>
      </c>
      <c r="AR1969" s="79">
        <v>0</v>
      </c>
      <c r="AS1969" s="79"/>
      <c r="AT1969" s="79"/>
      <c r="AU1969" s="79"/>
      <c r="AV1969" s="79"/>
      <c r="AW1969" s="79"/>
      <c r="AX1969" s="79"/>
      <c r="AY1969" s="79"/>
      <c r="AZ1969" s="79"/>
      <c r="BA1969">
        <v>5</v>
      </c>
      <c r="BB1969">
        <v>1</v>
      </c>
      <c r="BC1969" s="79" t="str">
        <f>IF(Edges[[#This Row],[Sentiment]]=0,"NEUTRAL",IF(Edges[[#This Row],[Sentiment]]=1,"POSITIVE",IF(Edges[[#This Row],[Sentiment]]=-1,"NEGATIVE")))</f>
        <v>POSITIVE</v>
      </c>
      <c r="BD1969" s="79" t="str">
        <f>IF(Edges[[#This Row],[Vertex 1]]=Edges[[#This Row],[Vertex 2]],"HIDE","SHOW")</f>
        <v>HIDE</v>
      </c>
      <c r="BE1969" s="124" t="e">
        <f>REPLACE(INDEX(GroupVertices[Group], MATCH(Edges[[#This Row],[Vertex 1]],GroupVertices[Vertex],0)),1,1,"")</f>
        <v>#N/A</v>
      </c>
      <c r="BF1969" s="124" t="e">
        <f>REPLACE(INDEX(GroupVertices[Group], MATCH(Edges[[#This Row],[Vertex 2]],GroupVertices[Vertex],0)),1,1,"")</f>
        <v>#N/A</v>
      </c>
    </row>
    <row r="1970" spans="1:58" hidden="1" x14ac:dyDescent="0.25">
      <c r="A1970" s="64" t="s">
        <v>1418</v>
      </c>
      <c r="B1970" s="64" t="s">
        <v>1418</v>
      </c>
      <c r="C1970" s="65"/>
      <c r="D1970" s="66"/>
      <c r="E1970" s="67"/>
      <c r="F1970" s="68"/>
      <c r="G1970" s="65" t="str">
        <f>IF(Edges[[#This Row],[Vertex 1]]=Edges[[#This Row],[Vertex 2]],"HIDE","SHOW")</f>
        <v>HIDE</v>
      </c>
      <c r="H1970" s="69"/>
      <c r="I1970" s="70"/>
      <c r="J1970" s="70"/>
      <c r="K1970" s="34"/>
      <c r="L1970" s="77"/>
      <c r="M1970" s="77"/>
      <c r="N1970" s="72"/>
      <c r="O1970" s="79" t="s">
        <v>179</v>
      </c>
      <c r="P1970" s="81">
        <v>42852.476840277777</v>
      </c>
      <c r="Q1970" s="79" t="s">
        <v>2887</v>
      </c>
      <c r="R1970" s="82" t="s">
        <v>3335</v>
      </c>
      <c r="S1970" s="79" t="s">
        <v>4022</v>
      </c>
      <c r="T1970" s="79"/>
      <c r="U1970" s="79"/>
      <c r="V1970" s="82" t="s">
        <v>5674</v>
      </c>
      <c r="W1970" s="81">
        <v>42852.476840277777</v>
      </c>
      <c r="X1970" s="82" t="s">
        <v>7499</v>
      </c>
      <c r="Y1970" s="79"/>
      <c r="Z1970" s="79"/>
      <c r="AA1970" s="83" t="s">
        <v>9546</v>
      </c>
      <c r="AB1970" s="79"/>
      <c r="AC1970" s="79" t="b">
        <v>0</v>
      </c>
      <c r="AD1970" s="79">
        <v>0</v>
      </c>
      <c r="AE1970" s="83" t="s">
        <v>9915</v>
      </c>
      <c r="AF1970" s="79" t="b">
        <v>0</v>
      </c>
      <c r="AG1970" s="79" t="s">
        <v>9963</v>
      </c>
      <c r="AH1970" s="79"/>
      <c r="AI1970" s="83" t="s">
        <v>9915</v>
      </c>
      <c r="AJ1970" s="79" t="b">
        <v>0</v>
      </c>
      <c r="AK1970" s="79">
        <v>0</v>
      </c>
      <c r="AL1970" s="83" t="s">
        <v>9915</v>
      </c>
      <c r="AM1970" s="79" t="s">
        <v>9998</v>
      </c>
      <c r="AN1970" s="79" t="b">
        <v>0</v>
      </c>
      <c r="AO1970" s="83" t="s">
        <v>9546</v>
      </c>
      <c r="AP1970" s="79" t="s">
        <v>179</v>
      </c>
      <c r="AQ1970" s="79">
        <v>0</v>
      </c>
      <c r="AR1970" s="79">
        <v>0</v>
      </c>
      <c r="AS1970" s="79"/>
      <c r="AT1970" s="79"/>
      <c r="AU1970" s="79"/>
      <c r="AV1970" s="79"/>
      <c r="AW1970" s="79"/>
      <c r="AX1970" s="79"/>
      <c r="AY1970" s="79"/>
      <c r="AZ1970" s="79"/>
      <c r="BA1970">
        <v>5</v>
      </c>
      <c r="BB1970">
        <v>1</v>
      </c>
      <c r="BC1970" s="79" t="str">
        <f>IF(Edges[[#This Row],[Sentiment]]=0,"NEUTRAL",IF(Edges[[#This Row],[Sentiment]]=1,"POSITIVE",IF(Edges[[#This Row],[Sentiment]]=-1,"NEGATIVE")))</f>
        <v>POSITIVE</v>
      </c>
      <c r="BD1970" s="79" t="str">
        <f>IF(Edges[[#This Row],[Vertex 1]]=Edges[[#This Row],[Vertex 2]],"HIDE","SHOW")</f>
        <v>HIDE</v>
      </c>
      <c r="BE1970" s="124" t="e">
        <f>REPLACE(INDEX(GroupVertices[Group], MATCH(Edges[[#This Row],[Vertex 1]],GroupVertices[Vertex],0)),1,1,"")</f>
        <v>#N/A</v>
      </c>
      <c r="BF1970" s="124" t="e">
        <f>REPLACE(INDEX(GroupVertices[Group], MATCH(Edges[[#This Row],[Vertex 2]],GroupVertices[Vertex],0)),1,1,"")</f>
        <v>#N/A</v>
      </c>
    </row>
    <row r="1971" spans="1:58" hidden="1" x14ac:dyDescent="0.25">
      <c r="A1971" s="64" t="s">
        <v>1418</v>
      </c>
      <c r="B1971" s="64" t="s">
        <v>1418</v>
      </c>
      <c r="C1971" s="65"/>
      <c r="D1971" s="66"/>
      <c r="E1971" s="67"/>
      <c r="F1971" s="68"/>
      <c r="G1971" s="65" t="str">
        <f>IF(Edges[[#This Row],[Vertex 1]]=Edges[[#This Row],[Vertex 2]],"HIDE","SHOW")</f>
        <v>HIDE</v>
      </c>
      <c r="H1971" s="69"/>
      <c r="I1971" s="70"/>
      <c r="J1971" s="70"/>
      <c r="K1971" s="34"/>
      <c r="L1971" s="77"/>
      <c r="M1971" s="77"/>
      <c r="N1971" s="72"/>
      <c r="O1971" s="79" t="s">
        <v>179</v>
      </c>
      <c r="P1971" s="81">
        <v>42852.480034722219</v>
      </c>
      <c r="Q1971" s="79" t="s">
        <v>2888</v>
      </c>
      <c r="R1971" s="82" t="s">
        <v>3293</v>
      </c>
      <c r="S1971" s="79" t="s">
        <v>4022</v>
      </c>
      <c r="T1971" s="79"/>
      <c r="U1971" s="82" t="s">
        <v>4499</v>
      </c>
      <c r="V1971" s="82" t="s">
        <v>4499</v>
      </c>
      <c r="W1971" s="81">
        <v>42852.480034722219</v>
      </c>
      <c r="X1971" s="82" t="s">
        <v>7500</v>
      </c>
      <c r="Y1971" s="79"/>
      <c r="Z1971" s="79"/>
      <c r="AA1971" s="83" t="s">
        <v>9547</v>
      </c>
      <c r="AB1971" s="79"/>
      <c r="AC1971" s="79" t="b">
        <v>0</v>
      </c>
      <c r="AD1971" s="79">
        <v>0</v>
      </c>
      <c r="AE1971" s="83" t="s">
        <v>9915</v>
      </c>
      <c r="AF1971" s="79" t="b">
        <v>0</v>
      </c>
      <c r="AG1971" s="79" t="s">
        <v>9963</v>
      </c>
      <c r="AH1971" s="79"/>
      <c r="AI1971" s="83" t="s">
        <v>9915</v>
      </c>
      <c r="AJ1971" s="79" t="b">
        <v>0</v>
      </c>
      <c r="AK1971" s="79">
        <v>0</v>
      </c>
      <c r="AL1971" s="83" t="s">
        <v>9915</v>
      </c>
      <c r="AM1971" s="79" t="s">
        <v>9998</v>
      </c>
      <c r="AN1971" s="79" t="b">
        <v>0</v>
      </c>
      <c r="AO1971" s="83" t="s">
        <v>9547</v>
      </c>
      <c r="AP1971" s="79" t="s">
        <v>179</v>
      </c>
      <c r="AQ1971" s="79">
        <v>0</v>
      </c>
      <c r="AR1971" s="79">
        <v>0</v>
      </c>
      <c r="AS1971" s="79"/>
      <c r="AT1971" s="79"/>
      <c r="AU1971" s="79"/>
      <c r="AV1971" s="79"/>
      <c r="AW1971" s="79"/>
      <c r="AX1971" s="79"/>
      <c r="AY1971" s="79"/>
      <c r="AZ1971" s="79"/>
      <c r="BA1971">
        <v>5</v>
      </c>
      <c r="BB1971">
        <v>1</v>
      </c>
      <c r="BC1971" s="79" t="str">
        <f>IF(Edges[[#This Row],[Sentiment]]=0,"NEUTRAL",IF(Edges[[#This Row],[Sentiment]]=1,"POSITIVE",IF(Edges[[#This Row],[Sentiment]]=-1,"NEGATIVE")))</f>
        <v>POSITIVE</v>
      </c>
      <c r="BD1971" s="79" t="str">
        <f>IF(Edges[[#This Row],[Vertex 1]]=Edges[[#This Row],[Vertex 2]],"HIDE","SHOW")</f>
        <v>HIDE</v>
      </c>
      <c r="BE1971" s="124" t="e">
        <f>REPLACE(INDEX(GroupVertices[Group], MATCH(Edges[[#This Row],[Vertex 1]],GroupVertices[Vertex],0)),1,1,"")</f>
        <v>#N/A</v>
      </c>
      <c r="BF1971" s="124" t="e">
        <f>REPLACE(INDEX(GroupVertices[Group], MATCH(Edges[[#This Row],[Vertex 2]],GroupVertices[Vertex],0)),1,1,"")</f>
        <v>#N/A</v>
      </c>
    </row>
    <row r="1972" spans="1:58" hidden="1" x14ac:dyDescent="0.25">
      <c r="A1972" s="64" t="s">
        <v>1418</v>
      </c>
      <c r="B1972" s="64" t="s">
        <v>1418</v>
      </c>
      <c r="C1972" s="65"/>
      <c r="D1972" s="66"/>
      <c r="E1972" s="67"/>
      <c r="F1972" s="68"/>
      <c r="G1972" s="65" t="str">
        <f>IF(Edges[[#This Row],[Vertex 1]]=Edges[[#This Row],[Vertex 2]],"HIDE","SHOW")</f>
        <v>HIDE</v>
      </c>
      <c r="H1972" s="69"/>
      <c r="I1972" s="70"/>
      <c r="J1972" s="70"/>
      <c r="K1972" s="34"/>
      <c r="L1972" s="77"/>
      <c r="M1972" s="77"/>
      <c r="N1972" s="72"/>
      <c r="O1972" s="79" t="s">
        <v>179</v>
      </c>
      <c r="P1972" s="81">
        <v>42852.896701388891</v>
      </c>
      <c r="Q1972" s="79" t="s">
        <v>2889</v>
      </c>
      <c r="R1972" s="82" t="s">
        <v>3293</v>
      </c>
      <c r="S1972" s="79" t="s">
        <v>4022</v>
      </c>
      <c r="T1972" s="79" t="s">
        <v>1544</v>
      </c>
      <c r="U1972" s="79"/>
      <c r="V1972" s="82" t="s">
        <v>5674</v>
      </c>
      <c r="W1972" s="81">
        <v>42852.896701388891</v>
      </c>
      <c r="X1972" s="82" t="s">
        <v>7501</v>
      </c>
      <c r="Y1972" s="79"/>
      <c r="Z1972" s="79"/>
      <c r="AA1972" s="83" t="s">
        <v>9548</v>
      </c>
      <c r="AB1972" s="79"/>
      <c r="AC1972" s="79" t="b">
        <v>0</v>
      </c>
      <c r="AD1972" s="79">
        <v>0</v>
      </c>
      <c r="AE1972" s="83" t="s">
        <v>9915</v>
      </c>
      <c r="AF1972" s="79" t="b">
        <v>0</v>
      </c>
      <c r="AG1972" s="79" t="s">
        <v>9963</v>
      </c>
      <c r="AH1972" s="79"/>
      <c r="AI1972" s="83" t="s">
        <v>9915</v>
      </c>
      <c r="AJ1972" s="79" t="b">
        <v>0</v>
      </c>
      <c r="AK1972" s="79">
        <v>0</v>
      </c>
      <c r="AL1972" s="83" t="s">
        <v>9915</v>
      </c>
      <c r="AM1972" s="79" t="s">
        <v>9998</v>
      </c>
      <c r="AN1972" s="79" t="b">
        <v>0</v>
      </c>
      <c r="AO1972" s="83" t="s">
        <v>9548</v>
      </c>
      <c r="AP1972" s="79" t="s">
        <v>179</v>
      </c>
      <c r="AQ1972" s="79">
        <v>0</v>
      </c>
      <c r="AR1972" s="79">
        <v>0</v>
      </c>
      <c r="AS1972" s="79"/>
      <c r="AT1972" s="79"/>
      <c r="AU1972" s="79"/>
      <c r="AV1972" s="79"/>
      <c r="AW1972" s="79"/>
      <c r="AX1972" s="79"/>
      <c r="AY1972" s="79"/>
      <c r="AZ1972" s="79"/>
      <c r="BA1972">
        <v>5</v>
      </c>
      <c r="BB1972">
        <v>1</v>
      </c>
      <c r="BC1972" s="79" t="str">
        <f>IF(Edges[[#This Row],[Sentiment]]=0,"NEUTRAL",IF(Edges[[#This Row],[Sentiment]]=1,"POSITIVE",IF(Edges[[#This Row],[Sentiment]]=-1,"NEGATIVE")))</f>
        <v>POSITIVE</v>
      </c>
      <c r="BD1972" s="79" t="str">
        <f>IF(Edges[[#This Row],[Vertex 1]]=Edges[[#This Row],[Vertex 2]],"HIDE","SHOW")</f>
        <v>HIDE</v>
      </c>
      <c r="BE1972" s="124" t="e">
        <f>REPLACE(INDEX(GroupVertices[Group], MATCH(Edges[[#This Row],[Vertex 1]],GroupVertices[Vertex],0)),1,1,"")</f>
        <v>#N/A</v>
      </c>
      <c r="BF1972" s="124" t="e">
        <f>REPLACE(INDEX(GroupVertices[Group], MATCH(Edges[[#This Row],[Vertex 2]],GroupVertices[Vertex],0)),1,1,"")</f>
        <v>#N/A</v>
      </c>
    </row>
    <row r="1973" spans="1:58" hidden="1" x14ac:dyDescent="0.25">
      <c r="A1973" s="64" t="s">
        <v>1418</v>
      </c>
      <c r="B1973" s="64" t="s">
        <v>1418</v>
      </c>
      <c r="C1973" s="65"/>
      <c r="D1973" s="66"/>
      <c r="E1973" s="67"/>
      <c r="F1973" s="68"/>
      <c r="G1973" s="65" t="str">
        <f>IF(Edges[[#This Row],[Vertex 1]]=Edges[[#This Row],[Vertex 2]],"HIDE","SHOW")</f>
        <v>HIDE</v>
      </c>
      <c r="H1973" s="69"/>
      <c r="I1973" s="70"/>
      <c r="J1973" s="70"/>
      <c r="K1973" s="34"/>
      <c r="L1973" s="77"/>
      <c r="M1973" s="77"/>
      <c r="N1973" s="72"/>
      <c r="O1973" s="79" t="s">
        <v>179</v>
      </c>
      <c r="P1973" s="81">
        <v>42854.355115740742</v>
      </c>
      <c r="Q1973" s="79" t="s">
        <v>2890</v>
      </c>
      <c r="R1973" s="82" t="s">
        <v>3293</v>
      </c>
      <c r="S1973" s="79" t="s">
        <v>4022</v>
      </c>
      <c r="T1973" s="79" t="s">
        <v>1544</v>
      </c>
      <c r="U1973" s="79"/>
      <c r="V1973" s="82" t="s">
        <v>5674</v>
      </c>
      <c r="W1973" s="81">
        <v>42854.355115740742</v>
      </c>
      <c r="X1973" s="82" t="s">
        <v>7502</v>
      </c>
      <c r="Y1973" s="79"/>
      <c r="Z1973" s="79"/>
      <c r="AA1973" s="83" t="s">
        <v>9549</v>
      </c>
      <c r="AB1973" s="79"/>
      <c r="AC1973" s="79" t="b">
        <v>0</v>
      </c>
      <c r="AD1973" s="79">
        <v>0</v>
      </c>
      <c r="AE1973" s="83" t="s">
        <v>9915</v>
      </c>
      <c r="AF1973" s="79" t="b">
        <v>0</v>
      </c>
      <c r="AG1973" s="79" t="s">
        <v>9963</v>
      </c>
      <c r="AH1973" s="79"/>
      <c r="AI1973" s="83" t="s">
        <v>9915</v>
      </c>
      <c r="AJ1973" s="79" t="b">
        <v>0</v>
      </c>
      <c r="AK1973" s="79">
        <v>0</v>
      </c>
      <c r="AL1973" s="83" t="s">
        <v>9915</v>
      </c>
      <c r="AM1973" s="79" t="s">
        <v>9998</v>
      </c>
      <c r="AN1973" s="79" t="b">
        <v>0</v>
      </c>
      <c r="AO1973" s="83" t="s">
        <v>9549</v>
      </c>
      <c r="AP1973" s="79" t="s">
        <v>179</v>
      </c>
      <c r="AQ1973" s="79">
        <v>0</v>
      </c>
      <c r="AR1973" s="79">
        <v>0</v>
      </c>
      <c r="AS1973" s="79"/>
      <c r="AT1973" s="79"/>
      <c r="AU1973" s="79"/>
      <c r="AV1973" s="79"/>
      <c r="AW1973" s="79"/>
      <c r="AX1973" s="79"/>
      <c r="AY1973" s="79"/>
      <c r="AZ1973" s="79"/>
      <c r="BA1973">
        <v>5</v>
      </c>
      <c r="BB1973">
        <v>0</v>
      </c>
      <c r="BC1973" s="79" t="str">
        <f>IF(Edges[[#This Row],[Sentiment]]=0,"NEUTRAL",IF(Edges[[#This Row],[Sentiment]]=1,"POSITIVE",IF(Edges[[#This Row],[Sentiment]]=-1,"NEGATIVE")))</f>
        <v>NEUTRAL</v>
      </c>
      <c r="BD1973" s="79" t="str">
        <f>IF(Edges[[#This Row],[Vertex 1]]=Edges[[#This Row],[Vertex 2]],"HIDE","SHOW")</f>
        <v>HIDE</v>
      </c>
      <c r="BE1973" s="124" t="e">
        <f>REPLACE(INDEX(GroupVertices[Group], MATCH(Edges[[#This Row],[Vertex 1]],GroupVertices[Vertex],0)),1,1,"")</f>
        <v>#N/A</v>
      </c>
      <c r="BF1973" s="124" t="e">
        <f>REPLACE(INDEX(GroupVertices[Group], MATCH(Edges[[#This Row],[Vertex 2]],GroupVertices[Vertex],0)),1,1,"")</f>
        <v>#N/A</v>
      </c>
    </row>
    <row r="1974" spans="1:58" hidden="1" x14ac:dyDescent="0.25">
      <c r="A1974" s="64" t="s">
        <v>1418</v>
      </c>
      <c r="B1974" s="64" t="s">
        <v>1418</v>
      </c>
      <c r="C1974" s="65"/>
      <c r="D1974" s="66"/>
      <c r="E1974" s="67"/>
      <c r="F1974" s="68"/>
      <c r="G1974" s="65" t="str">
        <f>IF(Edges[[#This Row],[Vertex 1]]=Edges[[#This Row],[Vertex 2]],"HIDE","SHOW")</f>
        <v>HIDE</v>
      </c>
      <c r="H1974" s="69"/>
      <c r="I1974" s="70"/>
      <c r="J1974" s="70"/>
      <c r="K1974" s="34"/>
      <c r="L1974" s="77"/>
      <c r="M1974" s="77"/>
      <c r="N1974" s="72"/>
      <c r="O1974" s="79" t="s">
        <v>179</v>
      </c>
      <c r="P1974" s="81">
        <v>42855.37740740741</v>
      </c>
      <c r="Q1974" s="79" t="s">
        <v>2891</v>
      </c>
      <c r="R1974" s="82" t="s">
        <v>3862</v>
      </c>
      <c r="S1974" s="79" t="s">
        <v>4022</v>
      </c>
      <c r="T1974" s="79"/>
      <c r="U1974" s="79"/>
      <c r="V1974" s="82" t="s">
        <v>5674</v>
      </c>
      <c r="W1974" s="81">
        <v>42855.37740740741</v>
      </c>
      <c r="X1974" s="82" t="s">
        <v>7503</v>
      </c>
      <c r="Y1974" s="79"/>
      <c r="Z1974" s="79"/>
      <c r="AA1974" s="83" t="s">
        <v>9550</v>
      </c>
      <c r="AB1974" s="79"/>
      <c r="AC1974" s="79" t="b">
        <v>0</v>
      </c>
      <c r="AD1974" s="79">
        <v>0</v>
      </c>
      <c r="AE1974" s="83" t="s">
        <v>9915</v>
      </c>
      <c r="AF1974" s="79" t="b">
        <v>0</v>
      </c>
      <c r="AG1974" s="79" t="s">
        <v>9963</v>
      </c>
      <c r="AH1974" s="79"/>
      <c r="AI1974" s="83" t="s">
        <v>9915</v>
      </c>
      <c r="AJ1974" s="79" t="b">
        <v>0</v>
      </c>
      <c r="AK1974" s="79">
        <v>0</v>
      </c>
      <c r="AL1974" s="83" t="s">
        <v>9915</v>
      </c>
      <c r="AM1974" s="79" t="s">
        <v>9998</v>
      </c>
      <c r="AN1974" s="79" t="b">
        <v>0</v>
      </c>
      <c r="AO1974" s="83" t="s">
        <v>9550</v>
      </c>
      <c r="AP1974" s="79" t="s">
        <v>179</v>
      </c>
      <c r="AQ1974" s="79">
        <v>0</v>
      </c>
      <c r="AR1974" s="79">
        <v>0</v>
      </c>
      <c r="AS1974" s="79"/>
      <c r="AT1974" s="79"/>
      <c r="AU1974" s="79"/>
      <c r="AV1974" s="79"/>
      <c r="AW1974" s="79"/>
      <c r="AX1974" s="79"/>
      <c r="AY1974" s="79"/>
      <c r="AZ1974" s="79"/>
      <c r="BA1974">
        <v>5</v>
      </c>
      <c r="BB1974">
        <v>0</v>
      </c>
      <c r="BC1974" s="79" t="str">
        <f>IF(Edges[[#This Row],[Sentiment]]=0,"NEUTRAL",IF(Edges[[#This Row],[Sentiment]]=1,"POSITIVE",IF(Edges[[#This Row],[Sentiment]]=-1,"NEGATIVE")))</f>
        <v>NEUTRAL</v>
      </c>
      <c r="BD1974" s="79" t="str">
        <f>IF(Edges[[#This Row],[Vertex 1]]=Edges[[#This Row],[Vertex 2]],"HIDE","SHOW")</f>
        <v>HIDE</v>
      </c>
      <c r="BE1974" s="124" t="e">
        <f>REPLACE(INDEX(GroupVertices[Group], MATCH(Edges[[#This Row],[Vertex 1]],GroupVertices[Vertex],0)),1,1,"")</f>
        <v>#N/A</v>
      </c>
      <c r="BF1974" s="124" t="e">
        <f>REPLACE(INDEX(GroupVertices[Group], MATCH(Edges[[#This Row],[Vertex 2]],GroupVertices[Vertex],0)),1,1,"")</f>
        <v>#N/A</v>
      </c>
    </row>
    <row r="1975" spans="1:58" hidden="1" x14ac:dyDescent="0.25">
      <c r="A1975" s="64" t="s">
        <v>1419</v>
      </c>
      <c r="B1975" s="64" t="s">
        <v>1419</v>
      </c>
      <c r="C1975" s="65"/>
      <c r="D1975" s="66"/>
      <c r="E1975" s="67"/>
      <c r="F1975" s="68"/>
      <c r="G1975" s="65" t="str">
        <f>IF(Edges[[#This Row],[Vertex 1]]=Edges[[#This Row],[Vertex 2]],"HIDE","SHOW")</f>
        <v>HIDE</v>
      </c>
      <c r="H1975" s="69"/>
      <c r="I1975" s="70"/>
      <c r="J1975" s="70"/>
      <c r="K1975" s="34"/>
      <c r="L1975" s="77"/>
      <c r="M1975" s="77"/>
      <c r="N1975" s="72"/>
      <c r="O1975" s="79" t="s">
        <v>179</v>
      </c>
      <c r="P1975" s="81">
        <v>42852.478217592594</v>
      </c>
      <c r="Q1975" s="79" t="s">
        <v>2892</v>
      </c>
      <c r="R1975" s="82" t="s">
        <v>3334</v>
      </c>
      <c r="S1975" s="79" t="s">
        <v>4022</v>
      </c>
      <c r="T1975" s="79" t="s">
        <v>4288</v>
      </c>
      <c r="U1975" s="82" t="s">
        <v>4714</v>
      </c>
      <c r="V1975" s="82" t="s">
        <v>4714</v>
      </c>
      <c r="W1975" s="81">
        <v>42852.478217592594</v>
      </c>
      <c r="X1975" s="82" t="s">
        <v>7504</v>
      </c>
      <c r="Y1975" s="79"/>
      <c r="Z1975" s="79"/>
      <c r="AA1975" s="83" t="s">
        <v>9551</v>
      </c>
      <c r="AB1975" s="79"/>
      <c r="AC1975" s="79" t="b">
        <v>0</v>
      </c>
      <c r="AD1975" s="79">
        <v>0</v>
      </c>
      <c r="AE1975" s="83" t="s">
        <v>9915</v>
      </c>
      <c r="AF1975" s="79" t="b">
        <v>0</v>
      </c>
      <c r="AG1975" s="79" t="s">
        <v>9963</v>
      </c>
      <c r="AH1975" s="79"/>
      <c r="AI1975" s="83" t="s">
        <v>9915</v>
      </c>
      <c r="AJ1975" s="79" t="b">
        <v>0</v>
      </c>
      <c r="AK1975" s="79">
        <v>1</v>
      </c>
      <c r="AL1975" s="83" t="s">
        <v>9915</v>
      </c>
      <c r="AM1975" s="79" t="s">
        <v>4133</v>
      </c>
      <c r="AN1975" s="79" t="b">
        <v>0</v>
      </c>
      <c r="AO1975" s="83" t="s">
        <v>9551</v>
      </c>
      <c r="AP1975" s="79" t="s">
        <v>179</v>
      </c>
      <c r="AQ1975" s="79">
        <v>0</v>
      </c>
      <c r="AR1975" s="79">
        <v>0</v>
      </c>
      <c r="AS1975" s="79"/>
      <c r="AT1975" s="79"/>
      <c r="AU1975" s="79"/>
      <c r="AV1975" s="79"/>
      <c r="AW1975" s="79"/>
      <c r="AX1975" s="79"/>
      <c r="AY1975" s="79"/>
      <c r="AZ1975" s="79"/>
      <c r="BA1975">
        <v>3</v>
      </c>
      <c r="BB1975">
        <v>0</v>
      </c>
      <c r="BC1975" s="79" t="str">
        <f>IF(Edges[[#This Row],[Sentiment]]=0,"NEUTRAL",IF(Edges[[#This Row],[Sentiment]]=1,"POSITIVE",IF(Edges[[#This Row],[Sentiment]]=-1,"NEGATIVE")))</f>
        <v>NEUTRAL</v>
      </c>
      <c r="BD1975" s="79" t="str">
        <f>IF(Edges[[#This Row],[Vertex 1]]=Edges[[#This Row],[Vertex 2]],"HIDE","SHOW")</f>
        <v>HIDE</v>
      </c>
      <c r="BE1975" s="124" t="str">
        <f>REPLACE(INDEX(GroupVertices[Group], MATCH(Edges[[#This Row],[Vertex 1]],GroupVertices[Vertex],0)),1,1,"")</f>
        <v>EUTRAL</v>
      </c>
      <c r="BF1975" s="124" t="str">
        <f>REPLACE(INDEX(GroupVertices[Group], MATCH(Edges[[#This Row],[Vertex 2]],GroupVertices[Vertex],0)),1,1,"")</f>
        <v>EUTRAL</v>
      </c>
    </row>
    <row r="1976" spans="1:58" hidden="1" x14ac:dyDescent="0.25">
      <c r="A1976" s="64" t="s">
        <v>1419</v>
      </c>
      <c r="B1976" s="64" t="s">
        <v>1419</v>
      </c>
      <c r="C1976" s="65"/>
      <c r="D1976" s="66"/>
      <c r="E1976" s="67"/>
      <c r="F1976" s="68"/>
      <c r="G1976" s="65" t="str">
        <f>IF(Edges[[#This Row],[Vertex 1]]=Edges[[#This Row],[Vertex 2]],"HIDE","SHOW")</f>
        <v>HIDE</v>
      </c>
      <c r="H1976" s="69"/>
      <c r="I1976" s="70"/>
      <c r="J1976" s="70"/>
      <c r="K1976" s="34"/>
      <c r="L1976" s="77"/>
      <c r="M1976" s="77"/>
      <c r="N1976" s="72"/>
      <c r="O1976" s="79" t="s">
        <v>179</v>
      </c>
      <c r="P1976" s="81">
        <v>42852.500405092593</v>
      </c>
      <c r="Q1976" s="79" t="s">
        <v>2893</v>
      </c>
      <c r="R1976" s="82" t="s">
        <v>3865</v>
      </c>
      <c r="S1976" s="79" t="s">
        <v>4022</v>
      </c>
      <c r="T1976" s="79" t="s">
        <v>4288</v>
      </c>
      <c r="U1976" s="82" t="s">
        <v>4715</v>
      </c>
      <c r="V1976" s="82" t="s">
        <v>4715</v>
      </c>
      <c r="W1976" s="81">
        <v>42852.500405092593</v>
      </c>
      <c r="X1976" s="82" t="s">
        <v>7505</v>
      </c>
      <c r="Y1976" s="79"/>
      <c r="Z1976" s="79"/>
      <c r="AA1976" s="83" t="s">
        <v>9552</v>
      </c>
      <c r="AB1976" s="79"/>
      <c r="AC1976" s="79" t="b">
        <v>0</v>
      </c>
      <c r="AD1976" s="79">
        <v>0</v>
      </c>
      <c r="AE1976" s="83" t="s">
        <v>9915</v>
      </c>
      <c r="AF1976" s="79" t="b">
        <v>0</v>
      </c>
      <c r="AG1976" s="79" t="s">
        <v>9963</v>
      </c>
      <c r="AH1976" s="79"/>
      <c r="AI1976" s="83" t="s">
        <v>9915</v>
      </c>
      <c r="AJ1976" s="79" t="b">
        <v>0</v>
      </c>
      <c r="AK1976" s="79">
        <v>0</v>
      </c>
      <c r="AL1976" s="83" t="s">
        <v>9915</v>
      </c>
      <c r="AM1976" s="79" t="s">
        <v>4133</v>
      </c>
      <c r="AN1976" s="79" t="b">
        <v>0</v>
      </c>
      <c r="AO1976" s="83" t="s">
        <v>9552</v>
      </c>
      <c r="AP1976" s="79" t="s">
        <v>179</v>
      </c>
      <c r="AQ1976" s="79">
        <v>0</v>
      </c>
      <c r="AR1976" s="79">
        <v>0</v>
      </c>
      <c r="AS1976" s="79"/>
      <c r="AT1976" s="79"/>
      <c r="AU1976" s="79"/>
      <c r="AV1976" s="79"/>
      <c r="AW1976" s="79"/>
      <c r="AX1976" s="79"/>
      <c r="AY1976" s="79"/>
      <c r="AZ1976" s="79"/>
      <c r="BA1976">
        <v>3</v>
      </c>
      <c r="BB1976">
        <v>0</v>
      </c>
      <c r="BC1976" s="79" t="str">
        <f>IF(Edges[[#This Row],[Sentiment]]=0,"NEUTRAL",IF(Edges[[#This Row],[Sentiment]]=1,"POSITIVE",IF(Edges[[#This Row],[Sentiment]]=-1,"NEGATIVE")))</f>
        <v>NEUTRAL</v>
      </c>
      <c r="BD1976" s="79" t="str">
        <f>IF(Edges[[#This Row],[Vertex 1]]=Edges[[#This Row],[Vertex 2]],"HIDE","SHOW")</f>
        <v>HIDE</v>
      </c>
      <c r="BE1976" s="124" t="str">
        <f>REPLACE(INDEX(GroupVertices[Group], MATCH(Edges[[#This Row],[Vertex 1]],GroupVertices[Vertex],0)),1,1,"")</f>
        <v>EUTRAL</v>
      </c>
      <c r="BF1976" s="124" t="str">
        <f>REPLACE(INDEX(GroupVertices[Group], MATCH(Edges[[#This Row],[Vertex 2]],GroupVertices[Vertex],0)),1,1,"")</f>
        <v>EUTRAL</v>
      </c>
    </row>
    <row r="1977" spans="1:58" hidden="1" x14ac:dyDescent="0.25">
      <c r="A1977" s="64" t="s">
        <v>1419</v>
      </c>
      <c r="B1977" s="64" t="s">
        <v>1419</v>
      </c>
      <c r="C1977" s="65"/>
      <c r="D1977" s="66"/>
      <c r="E1977" s="67"/>
      <c r="F1977" s="68"/>
      <c r="G1977" s="65" t="str">
        <f>IF(Edges[[#This Row],[Vertex 1]]=Edges[[#This Row],[Vertex 2]],"HIDE","SHOW")</f>
        <v>HIDE</v>
      </c>
      <c r="H1977" s="69"/>
      <c r="I1977" s="70"/>
      <c r="J1977" s="70"/>
      <c r="K1977" s="34"/>
      <c r="L1977" s="77"/>
      <c r="M1977" s="77"/>
      <c r="N1977" s="72"/>
      <c r="O1977" s="79" t="s">
        <v>179</v>
      </c>
      <c r="P1977" s="81">
        <v>42855.378900462965</v>
      </c>
      <c r="Q1977" s="79" t="s">
        <v>2894</v>
      </c>
      <c r="R1977" s="82" t="s">
        <v>3866</v>
      </c>
      <c r="S1977" s="79" t="s">
        <v>4051</v>
      </c>
      <c r="T1977" s="79"/>
      <c r="U1977" s="79"/>
      <c r="V1977" s="82" t="s">
        <v>5675</v>
      </c>
      <c r="W1977" s="81">
        <v>42855.378900462965</v>
      </c>
      <c r="X1977" s="82" t="s">
        <v>7506</v>
      </c>
      <c r="Y1977" s="79"/>
      <c r="Z1977" s="79"/>
      <c r="AA1977" s="83" t="s">
        <v>9553</v>
      </c>
      <c r="AB1977" s="79"/>
      <c r="AC1977" s="79" t="b">
        <v>0</v>
      </c>
      <c r="AD1977" s="79">
        <v>0</v>
      </c>
      <c r="AE1977" s="83" t="s">
        <v>9915</v>
      </c>
      <c r="AF1977" s="79" t="b">
        <v>0</v>
      </c>
      <c r="AG1977" s="79" t="s">
        <v>9963</v>
      </c>
      <c r="AH1977" s="79"/>
      <c r="AI1977" s="83" t="s">
        <v>9915</v>
      </c>
      <c r="AJ1977" s="79" t="b">
        <v>0</v>
      </c>
      <c r="AK1977" s="79">
        <v>0</v>
      </c>
      <c r="AL1977" s="83" t="s">
        <v>9915</v>
      </c>
      <c r="AM1977" s="79" t="s">
        <v>4133</v>
      </c>
      <c r="AN1977" s="79" t="b">
        <v>1</v>
      </c>
      <c r="AO1977" s="83" t="s">
        <v>9553</v>
      </c>
      <c r="AP1977" s="79" t="s">
        <v>179</v>
      </c>
      <c r="AQ1977" s="79">
        <v>0</v>
      </c>
      <c r="AR1977" s="79">
        <v>0</v>
      </c>
      <c r="AS1977" s="79"/>
      <c r="AT1977" s="79"/>
      <c r="AU1977" s="79"/>
      <c r="AV1977" s="79"/>
      <c r="AW1977" s="79"/>
      <c r="AX1977" s="79"/>
      <c r="AY1977" s="79"/>
      <c r="AZ1977" s="79"/>
      <c r="BA1977">
        <v>3</v>
      </c>
      <c r="BB1977">
        <v>0</v>
      </c>
      <c r="BC1977" s="79" t="str">
        <f>IF(Edges[[#This Row],[Sentiment]]=0,"NEUTRAL",IF(Edges[[#This Row],[Sentiment]]=1,"POSITIVE",IF(Edges[[#This Row],[Sentiment]]=-1,"NEGATIVE")))</f>
        <v>NEUTRAL</v>
      </c>
      <c r="BD1977" s="79" t="str">
        <f>IF(Edges[[#This Row],[Vertex 1]]=Edges[[#This Row],[Vertex 2]],"HIDE","SHOW")</f>
        <v>HIDE</v>
      </c>
      <c r="BE1977" s="124" t="str">
        <f>REPLACE(INDEX(GroupVertices[Group], MATCH(Edges[[#This Row],[Vertex 1]],GroupVertices[Vertex],0)),1,1,"")</f>
        <v>EUTRAL</v>
      </c>
      <c r="BF1977" s="124" t="str">
        <f>REPLACE(INDEX(GroupVertices[Group], MATCH(Edges[[#This Row],[Vertex 2]],GroupVertices[Vertex],0)),1,1,"")</f>
        <v>EUTRAL</v>
      </c>
    </row>
    <row r="1978" spans="1:58" x14ac:dyDescent="0.25">
      <c r="A1978" s="64" t="s">
        <v>1420</v>
      </c>
      <c r="B1978" s="64" t="s">
        <v>1544</v>
      </c>
      <c r="C1978" s="65"/>
      <c r="D1978" s="66"/>
      <c r="E1978" s="67"/>
      <c r="F1978" s="68"/>
      <c r="G1978" s="65" t="str">
        <f>IF(Edges[[#This Row],[Vertex 1]]=Edges[[#This Row],[Vertex 2]],"HIDE","SHOW")</f>
        <v>SHOW</v>
      </c>
      <c r="H1978" s="69"/>
      <c r="I1978" s="70"/>
      <c r="J1978" s="70"/>
      <c r="K1978" s="34" t="s">
        <v>65</v>
      </c>
      <c r="L1978" s="77">
        <v>1978</v>
      </c>
      <c r="M1978" s="77"/>
      <c r="N1978" s="72"/>
      <c r="O1978" s="79" t="s">
        <v>1646</v>
      </c>
      <c r="P1978" s="81">
        <v>42851.742974537039</v>
      </c>
      <c r="Q1978" s="79" t="s">
        <v>2895</v>
      </c>
      <c r="R1978" s="79" t="s">
        <v>3867</v>
      </c>
      <c r="S1978" s="79" t="s">
        <v>4243</v>
      </c>
      <c r="T1978" s="79"/>
      <c r="U1978" s="79"/>
      <c r="V1978" s="82" t="s">
        <v>5676</v>
      </c>
      <c r="W1978" s="81">
        <v>42851.742974537039</v>
      </c>
      <c r="X1978" s="82" t="s">
        <v>7507</v>
      </c>
      <c r="Y1978" s="79"/>
      <c r="Z1978" s="79"/>
      <c r="AA1978" s="83" t="s">
        <v>9554</v>
      </c>
      <c r="AB1978" s="79"/>
      <c r="AC1978" s="79" t="b">
        <v>0</v>
      </c>
      <c r="AD1978" s="79">
        <v>0</v>
      </c>
      <c r="AE1978" s="83" t="s">
        <v>9915</v>
      </c>
      <c r="AF1978" s="79" t="b">
        <v>0</v>
      </c>
      <c r="AG1978" s="79" t="s">
        <v>9963</v>
      </c>
      <c r="AH1978" s="79"/>
      <c r="AI1978" s="83" t="s">
        <v>9915</v>
      </c>
      <c r="AJ1978" s="79" t="b">
        <v>0</v>
      </c>
      <c r="AK1978" s="79">
        <v>0</v>
      </c>
      <c r="AL1978" s="83" t="s">
        <v>9915</v>
      </c>
      <c r="AM1978" s="79" t="s">
        <v>9991</v>
      </c>
      <c r="AN1978" s="79" t="b">
        <v>0</v>
      </c>
      <c r="AO1978" s="83" t="s">
        <v>9554</v>
      </c>
      <c r="AP1978" s="79" t="s">
        <v>179</v>
      </c>
      <c r="AQ1978" s="79">
        <v>0</v>
      </c>
      <c r="AR1978" s="79">
        <v>0</v>
      </c>
      <c r="AS1978" s="79" t="s">
        <v>10109</v>
      </c>
      <c r="AT1978" s="79" t="s">
        <v>10111</v>
      </c>
      <c r="AU1978" s="79" t="s">
        <v>10112</v>
      </c>
      <c r="AV1978" s="79" t="s">
        <v>10121</v>
      </c>
      <c r="AW1978" s="79" t="s">
        <v>10132</v>
      </c>
      <c r="AX1978" s="79" t="s">
        <v>10142</v>
      </c>
      <c r="AY1978" s="79" t="s">
        <v>10144</v>
      </c>
      <c r="AZ1978" s="82" t="s">
        <v>10155</v>
      </c>
      <c r="BA1978">
        <v>1</v>
      </c>
      <c r="BB1978">
        <v>0</v>
      </c>
      <c r="BC1978" s="79" t="str">
        <f>IF(Edges[[#This Row],[Sentiment]]=0,"NEUTRAL",IF(Edges[[#This Row],[Sentiment]]=1,"POSITIVE",IF(Edges[[#This Row],[Sentiment]]=-1,"NEGATIVE")))</f>
        <v>NEUTRAL</v>
      </c>
      <c r="BD1978" s="79" t="str">
        <f>IF(Edges[[#This Row],[Vertex 1]]=Edges[[#This Row],[Vertex 2]],"HIDE","SHOW")</f>
        <v>SHOW</v>
      </c>
      <c r="BE1978" s="78" t="str">
        <f>REPLACE(INDEX(GroupVertices[Group], MATCH(Edges[[#This Row],[Vertex 1]],GroupVertices[Vertex],0)),1,1,"")</f>
        <v>EUTRAL</v>
      </c>
      <c r="BF1978" s="78" t="str">
        <f>REPLACE(INDEX(GroupVertices[Group], MATCH(Edges[[#This Row],[Vertex 2]],GroupVertices[Vertex],0)),1,1,"")</f>
        <v>eneral</v>
      </c>
    </row>
    <row r="1979" spans="1:58" hidden="1" x14ac:dyDescent="0.25">
      <c r="A1979" s="64" t="s">
        <v>1420</v>
      </c>
      <c r="B1979" s="64" t="s">
        <v>1420</v>
      </c>
      <c r="C1979" s="65"/>
      <c r="D1979" s="66"/>
      <c r="E1979" s="67"/>
      <c r="F1979" s="68"/>
      <c r="G1979" s="65" t="str">
        <f>IF(Edges[[#This Row],[Vertex 1]]=Edges[[#This Row],[Vertex 2]],"HIDE","SHOW")</f>
        <v>HIDE</v>
      </c>
      <c r="H1979" s="69"/>
      <c r="I1979" s="70"/>
      <c r="J1979" s="70"/>
      <c r="K1979" s="34"/>
      <c r="L1979" s="77"/>
      <c r="M1979" s="77"/>
      <c r="N1979" s="72"/>
      <c r="O1979" s="79" t="s">
        <v>179</v>
      </c>
      <c r="P1979" s="81">
        <v>42855.378993055558</v>
      </c>
      <c r="Q1979" s="82" t="s">
        <v>2896</v>
      </c>
      <c r="R1979" s="82" t="s">
        <v>3868</v>
      </c>
      <c r="S1979" s="79" t="s">
        <v>4022</v>
      </c>
      <c r="T1979" s="79"/>
      <c r="U1979" s="79"/>
      <c r="V1979" s="82" t="s">
        <v>5676</v>
      </c>
      <c r="W1979" s="81">
        <v>42855.378993055558</v>
      </c>
      <c r="X1979" s="82" t="s">
        <v>7508</v>
      </c>
      <c r="Y1979" s="79"/>
      <c r="Z1979" s="79"/>
      <c r="AA1979" s="83" t="s">
        <v>9555</v>
      </c>
      <c r="AB1979" s="79"/>
      <c r="AC1979" s="79" t="b">
        <v>0</v>
      </c>
      <c r="AD1979" s="79">
        <v>0</v>
      </c>
      <c r="AE1979" s="83" t="s">
        <v>9915</v>
      </c>
      <c r="AF1979" s="79" t="b">
        <v>0</v>
      </c>
      <c r="AG1979" s="79" t="s">
        <v>9965</v>
      </c>
      <c r="AH1979" s="79"/>
      <c r="AI1979" s="83" t="s">
        <v>9915</v>
      </c>
      <c r="AJ1979" s="79" t="b">
        <v>0</v>
      </c>
      <c r="AK1979" s="79">
        <v>0</v>
      </c>
      <c r="AL1979" s="83" t="s">
        <v>9915</v>
      </c>
      <c r="AM1979" s="79" t="s">
        <v>9991</v>
      </c>
      <c r="AN1979" s="79" t="b">
        <v>0</v>
      </c>
      <c r="AO1979" s="83" t="s">
        <v>9555</v>
      </c>
      <c r="AP1979" s="79" t="s">
        <v>179</v>
      </c>
      <c r="AQ1979" s="79">
        <v>0</v>
      </c>
      <c r="AR1979" s="79">
        <v>0</v>
      </c>
      <c r="AS1979" s="79"/>
      <c r="AT1979" s="79"/>
      <c r="AU1979" s="79"/>
      <c r="AV1979" s="79"/>
      <c r="AW1979" s="79"/>
      <c r="AX1979" s="79"/>
      <c r="AY1979" s="79"/>
      <c r="AZ1979" s="79"/>
      <c r="BA1979">
        <v>1</v>
      </c>
      <c r="BB1979">
        <v>0</v>
      </c>
      <c r="BC1979" s="79" t="str">
        <f>IF(Edges[[#This Row],[Sentiment]]=0,"NEUTRAL",IF(Edges[[#This Row],[Sentiment]]=1,"POSITIVE",IF(Edges[[#This Row],[Sentiment]]=-1,"NEGATIVE")))</f>
        <v>NEUTRAL</v>
      </c>
      <c r="BD1979" s="79" t="str">
        <f>IF(Edges[[#This Row],[Vertex 1]]=Edges[[#This Row],[Vertex 2]],"HIDE","SHOW")</f>
        <v>HIDE</v>
      </c>
      <c r="BE1979" s="124" t="str">
        <f>REPLACE(INDEX(GroupVertices[Group], MATCH(Edges[[#This Row],[Vertex 1]],GroupVertices[Vertex],0)),1,1,"")</f>
        <v>EUTRAL</v>
      </c>
      <c r="BF1979" s="124" t="str">
        <f>REPLACE(INDEX(GroupVertices[Group], MATCH(Edges[[#This Row],[Vertex 2]],GroupVertices[Vertex],0)),1,1,"")</f>
        <v>EUTRAL</v>
      </c>
    </row>
    <row r="1980" spans="1:58" x14ac:dyDescent="0.25">
      <c r="A1980" s="64" t="s">
        <v>1421</v>
      </c>
      <c r="B1980" s="64" t="s">
        <v>1549</v>
      </c>
      <c r="C1980" s="65"/>
      <c r="D1980" s="66"/>
      <c r="E1980" s="67"/>
      <c r="F1980" s="68"/>
      <c r="G1980" s="65" t="str">
        <f>IF(Edges[[#This Row],[Vertex 1]]=Edges[[#This Row],[Vertex 2]],"HIDE","SHOW")</f>
        <v>SHOW</v>
      </c>
      <c r="H1980" s="69"/>
      <c r="I1980" s="70"/>
      <c r="J1980" s="70"/>
      <c r="K1980" s="34" t="s">
        <v>65</v>
      </c>
      <c r="L1980" s="77">
        <v>1980</v>
      </c>
      <c r="M1980" s="77"/>
      <c r="N1980" s="72"/>
      <c r="O1980" s="79" t="s">
        <v>1646</v>
      </c>
      <c r="P1980" s="81">
        <v>42855.375775462962</v>
      </c>
      <c r="Q1980" s="79" t="s">
        <v>2897</v>
      </c>
      <c r="R1980" s="82" t="s">
        <v>3869</v>
      </c>
      <c r="S1980" s="79" t="s">
        <v>4036</v>
      </c>
      <c r="T1980" s="79"/>
      <c r="U1980" s="79"/>
      <c r="V1980" s="82" t="s">
        <v>5677</v>
      </c>
      <c r="W1980" s="81">
        <v>42855.375775462962</v>
      </c>
      <c r="X1980" s="82" t="s">
        <v>7509</v>
      </c>
      <c r="Y1980" s="79"/>
      <c r="Z1980" s="79"/>
      <c r="AA1980" s="83" t="s">
        <v>9556</v>
      </c>
      <c r="AB1980" s="79"/>
      <c r="AC1980" s="79" t="b">
        <v>0</v>
      </c>
      <c r="AD1980" s="79">
        <v>0</v>
      </c>
      <c r="AE1980" s="83" t="s">
        <v>9915</v>
      </c>
      <c r="AF1980" s="79" t="b">
        <v>0</v>
      </c>
      <c r="AG1980" s="79" t="s">
        <v>9963</v>
      </c>
      <c r="AH1980" s="79"/>
      <c r="AI1980" s="83" t="s">
        <v>9915</v>
      </c>
      <c r="AJ1980" s="79" t="b">
        <v>0</v>
      </c>
      <c r="AK1980" s="79">
        <v>0</v>
      </c>
      <c r="AL1980" s="83" t="s">
        <v>9915</v>
      </c>
      <c r="AM1980" s="79" t="s">
        <v>9995</v>
      </c>
      <c r="AN1980" s="79" t="b">
        <v>0</v>
      </c>
      <c r="AO1980" s="83" t="s">
        <v>9556</v>
      </c>
      <c r="AP1980" s="79" t="s">
        <v>179</v>
      </c>
      <c r="AQ1980" s="79">
        <v>0</v>
      </c>
      <c r="AR1980" s="79">
        <v>0</v>
      </c>
      <c r="AS1980" s="79"/>
      <c r="AT1980" s="79"/>
      <c r="AU1980" s="79"/>
      <c r="AV1980" s="79"/>
      <c r="AW1980" s="79"/>
      <c r="AX1980" s="79"/>
      <c r="AY1980" s="79"/>
      <c r="AZ1980" s="79"/>
      <c r="BA1980">
        <v>2</v>
      </c>
      <c r="BB1980">
        <v>0</v>
      </c>
      <c r="BC1980" s="79" t="str">
        <f>IF(Edges[[#This Row],[Sentiment]]=0,"NEUTRAL",IF(Edges[[#This Row],[Sentiment]]=1,"POSITIVE",IF(Edges[[#This Row],[Sentiment]]=-1,"NEGATIVE")))</f>
        <v>NEUTRAL</v>
      </c>
      <c r="BD1980" s="79" t="str">
        <f>IF(Edges[[#This Row],[Vertex 1]]=Edges[[#This Row],[Vertex 2]],"HIDE","SHOW")</f>
        <v>SHOW</v>
      </c>
      <c r="BE1980" s="78" t="str">
        <f>REPLACE(INDEX(GroupVertices[Group], MATCH(Edges[[#This Row],[Vertex 1]],GroupVertices[Vertex],0)),1,1,"")</f>
        <v>EUTRAL</v>
      </c>
      <c r="BF1980" s="78" t="str">
        <f>REPLACE(INDEX(GroupVertices[Group], MATCH(Edges[[#This Row],[Vertex 2]],GroupVertices[Vertex],0)),1,1,"")</f>
        <v>eneral</v>
      </c>
    </row>
    <row r="1981" spans="1:58" x14ac:dyDescent="0.25">
      <c r="A1981" s="64" t="s">
        <v>1421</v>
      </c>
      <c r="B1981" s="64" t="s">
        <v>1549</v>
      </c>
      <c r="C1981" s="65"/>
      <c r="D1981" s="66"/>
      <c r="E1981" s="67"/>
      <c r="F1981" s="68"/>
      <c r="G1981" s="65" t="str">
        <f>IF(Edges[[#This Row],[Vertex 1]]=Edges[[#This Row],[Vertex 2]],"HIDE","SHOW")</f>
        <v>SHOW</v>
      </c>
      <c r="H1981" s="69"/>
      <c r="I1981" s="70"/>
      <c r="J1981" s="70"/>
      <c r="K1981" s="34" t="s">
        <v>65</v>
      </c>
      <c r="L1981" s="77">
        <v>1981</v>
      </c>
      <c r="M1981" s="77"/>
      <c r="N1981" s="72"/>
      <c r="O1981" s="79" t="s">
        <v>1646</v>
      </c>
      <c r="P1981" s="81">
        <v>42855.380023148151</v>
      </c>
      <c r="Q1981" s="79" t="s">
        <v>2898</v>
      </c>
      <c r="R1981" s="82" t="s">
        <v>3870</v>
      </c>
      <c r="S1981" s="79" t="s">
        <v>4036</v>
      </c>
      <c r="T1981" s="79"/>
      <c r="U1981" s="79"/>
      <c r="V1981" s="82" t="s">
        <v>5677</v>
      </c>
      <c r="W1981" s="81">
        <v>42855.380023148151</v>
      </c>
      <c r="X1981" s="82" t="s">
        <v>7510</v>
      </c>
      <c r="Y1981" s="79"/>
      <c r="Z1981" s="79"/>
      <c r="AA1981" s="83" t="s">
        <v>9557</v>
      </c>
      <c r="AB1981" s="79"/>
      <c r="AC1981" s="79" t="b">
        <v>0</v>
      </c>
      <c r="AD1981" s="79">
        <v>0</v>
      </c>
      <c r="AE1981" s="83" t="s">
        <v>9915</v>
      </c>
      <c r="AF1981" s="79" t="b">
        <v>0</v>
      </c>
      <c r="AG1981" s="79" t="s">
        <v>9963</v>
      </c>
      <c r="AH1981" s="79"/>
      <c r="AI1981" s="83" t="s">
        <v>9915</v>
      </c>
      <c r="AJ1981" s="79" t="b">
        <v>0</v>
      </c>
      <c r="AK1981" s="79">
        <v>0</v>
      </c>
      <c r="AL1981" s="83" t="s">
        <v>9915</v>
      </c>
      <c r="AM1981" s="79" t="s">
        <v>9995</v>
      </c>
      <c r="AN1981" s="79" t="b">
        <v>0</v>
      </c>
      <c r="AO1981" s="83" t="s">
        <v>9557</v>
      </c>
      <c r="AP1981" s="79" t="s">
        <v>179</v>
      </c>
      <c r="AQ1981" s="79">
        <v>0</v>
      </c>
      <c r="AR1981" s="79">
        <v>0</v>
      </c>
      <c r="AS1981" s="79"/>
      <c r="AT1981" s="79"/>
      <c r="AU1981" s="79"/>
      <c r="AV1981" s="79"/>
      <c r="AW1981" s="79"/>
      <c r="AX1981" s="79"/>
      <c r="AY1981" s="79"/>
      <c r="AZ1981" s="79"/>
      <c r="BA1981">
        <v>2</v>
      </c>
      <c r="BB1981">
        <v>0</v>
      </c>
      <c r="BC1981" s="79" t="str">
        <f>IF(Edges[[#This Row],[Sentiment]]=0,"NEUTRAL",IF(Edges[[#This Row],[Sentiment]]=1,"POSITIVE",IF(Edges[[#This Row],[Sentiment]]=-1,"NEGATIVE")))</f>
        <v>NEUTRAL</v>
      </c>
      <c r="BD1981" s="79" t="str">
        <f>IF(Edges[[#This Row],[Vertex 1]]=Edges[[#This Row],[Vertex 2]],"HIDE","SHOW")</f>
        <v>SHOW</v>
      </c>
      <c r="BE1981" s="78" t="str">
        <f>REPLACE(INDEX(GroupVertices[Group], MATCH(Edges[[#This Row],[Vertex 1]],GroupVertices[Vertex],0)),1,1,"")</f>
        <v>EUTRAL</v>
      </c>
      <c r="BF1981" s="78" t="str">
        <f>REPLACE(INDEX(GroupVertices[Group], MATCH(Edges[[#This Row],[Vertex 2]],GroupVertices[Vertex],0)),1,1,"")</f>
        <v>eneral</v>
      </c>
    </row>
    <row r="1982" spans="1:58" hidden="1" x14ac:dyDescent="0.25">
      <c r="A1982" s="64" t="s">
        <v>1422</v>
      </c>
      <c r="B1982" s="64" t="s">
        <v>1422</v>
      </c>
      <c r="C1982" s="65"/>
      <c r="D1982" s="66"/>
      <c r="E1982" s="67"/>
      <c r="F1982" s="68"/>
      <c r="G1982" s="65" t="str">
        <f>IF(Edges[[#This Row],[Vertex 1]]=Edges[[#This Row],[Vertex 2]],"HIDE","SHOW")</f>
        <v>HIDE</v>
      </c>
      <c r="H1982" s="69"/>
      <c r="I1982" s="70"/>
      <c r="J1982" s="70"/>
      <c r="K1982" s="34"/>
      <c r="L1982" s="77"/>
      <c r="M1982" s="77"/>
      <c r="N1982" s="72"/>
      <c r="O1982" s="79" t="s">
        <v>179</v>
      </c>
      <c r="P1982" s="81">
        <v>42852.489155092589</v>
      </c>
      <c r="Q1982" s="79" t="s">
        <v>2899</v>
      </c>
      <c r="R1982" s="82" t="s">
        <v>3335</v>
      </c>
      <c r="S1982" s="79" t="s">
        <v>4022</v>
      </c>
      <c r="T1982" s="79"/>
      <c r="U1982" s="79"/>
      <c r="V1982" s="82" t="s">
        <v>5678</v>
      </c>
      <c r="W1982" s="81">
        <v>42852.489155092589</v>
      </c>
      <c r="X1982" s="82" t="s">
        <v>7511</v>
      </c>
      <c r="Y1982" s="79"/>
      <c r="Z1982" s="79"/>
      <c r="AA1982" s="83" t="s">
        <v>9558</v>
      </c>
      <c r="AB1982" s="79"/>
      <c r="AC1982" s="79" t="b">
        <v>0</v>
      </c>
      <c r="AD1982" s="79">
        <v>0</v>
      </c>
      <c r="AE1982" s="83" t="s">
        <v>9915</v>
      </c>
      <c r="AF1982" s="79" t="b">
        <v>0</v>
      </c>
      <c r="AG1982" s="79" t="s">
        <v>9963</v>
      </c>
      <c r="AH1982" s="79"/>
      <c r="AI1982" s="83" t="s">
        <v>9915</v>
      </c>
      <c r="AJ1982" s="79" t="b">
        <v>0</v>
      </c>
      <c r="AK1982" s="79">
        <v>0</v>
      </c>
      <c r="AL1982" s="83" t="s">
        <v>9915</v>
      </c>
      <c r="AM1982" s="79" t="s">
        <v>9998</v>
      </c>
      <c r="AN1982" s="79" t="b">
        <v>0</v>
      </c>
      <c r="AO1982" s="83" t="s">
        <v>9558</v>
      </c>
      <c r="AP1982" s="79" t="s">
        <v>179</v>
      </c>
      <c r="AQ1982" s="79">
        <v>0</v>
      </c>
      <c r="AR1982" s="79">
        <v>0</v>
      </c>
      <c r="AS1982" s="79"/>
      <c r="AT1982" s="79"/>
      <c r="AU1982" s="79"/>
      <c r="AV1982" s="79"/>
      <c r="AW1982" s="79"/>
      <c r="AX1982" s="79"/>
      <c r="AY1982" s="79"/>
      <c r="AZ1982" s="79"/>
      <c r="BA1982">
        <v>4</v>
      </c>
      <c r="BB1982">
        <v>0</v>
      </c>
      <c r="BC1982" s="79" t="str">
        <f>IF(Edges[[#This Row],[Sentiment]]=0,"NEUTRAL",IF(Edges[[#This Row],[Sentiment]]=1,"POSITIVE",IF(Edges[[#This Row],[Sentiment]]=-1,"NEGATIVE")))</f>
        <v>NEUTRAL</v>
      </c>
      <c r="BD1982" s="79" t="str">
        <f>IF(Edges[[#This Row],[Vertex 1]]=Edges[[#This Row],[Vertex 2]],"HIDE","SHOW")</f>
        <v>HIDE</v>
      </c>
      <c r="BE1982" s="124" t="e">
        <f>REPLACE(INDEX(GroupVertices[Group], MATCH(Edges[[#This Row],[Vertex 1]],GroupVertices[Vertex],0)),1,1,"")</f>
        <v>#N/A</v>
      </c>
      <c r="BF1982" s="124" t="e">
        <f>REPLACE(INDEX(GroupVertices[Group], MATCH(Edges[[#This Row],[Vertex 2]],GroupVertices[Vertex],0)),1,1,"")</f>
        <v>#N/A</v>
      </c>
    </row>
    <row r="1983" spans="1:58" hidden="1" x14ac:dyDescent="0.25">
      <c r="A1983" s="64" t="s">
        <v>1422</v>
      </c>
      <c r="B1983" s="64" t="s">
        <v>1422</v>
      </c>
      <c r="C1983" s="65"/>
      <c r="D1983" s="66"/>
      <c r="E1983" s="67"/>
      <c r="F1983" s="68"/>
      <c r="G1983" s="65" t="str">
        <f>IF(Edges[[#This Row],[Vertex 1]]=Edges[[#This Row],[Vertex 2]],"HIDE","SHOW")</f>
        <v>HIDE</v>
      </c>
      <c r="H1983" s="69"/>
      <c r="I1983" s="70"/>
      <c r="J1983" s="70"/>
      <c r="K1983" s="34"/>
      <c r="L1983" s="77"/>
      <c r="M1983" s="77"/>
      <c r="N1983" s="72"/>
      <c r="O1983" s="79" t="s">
        <v>179</v>
      </c>
      <c r="P1983" s="81">
        <v>42852.489166666666</v>
      </c>
      <c r="Q1983" s="79" t="s">
        <v>2900</v>
      </c>
      <c r="R1983" s="82" t="s">
        <v>3871</v>
      </c>
      <c r="S1983" s="79" t="s">
        <v>4022</v>
      </c>
      <c r="T1983" s="79"/>
      <c r="U1983" s="79"/>
      <c r="V1983" s="82" t="s">
        <v>5678</v>
      </c>
      <c r="W1983" s="81">
        <v>42852.489166666666</v>
      </c>
      <c r="X1983" s="82" t="s">
        <v>7512</v>
      </c>
      <c r="Y1983" s="79"/>
      <c r="Z1983" s="79"/>
      <c r="AA1983" s="83" t="s">
        <v>9559</v>
      </c>
      <c r="AB1983" s="79"/>
      <c r="AC1983" s="79" t="b">
        <v>0</v>
      </c>
      <c r="AD1983" s="79">
        <v>0</v>
      </c>
      <c r="AE1983" s="83" t="s">
        <v>9915</v>
      </c>
      <c r="AF1983" s="79" t="b">
        <v>0</v>
      </c>
      <c r="AG1983" s="79" t="s">
        <v>9963</v>
      </c>
      <c r="AH1983" s="79"/>
      <c r="AI1983" s="83" t="s">
        <v>9915</v>
      </c>
      <c r="AJ1983" s="79" t="b">
        <v>0</v>
      </c>
      <c r="AK1983" s="79">
        <v>0</v>
      </c>
      <c r="AL1983" s="83" t="s">
        <v>9915</v>
      </c>
      <c r="AM1983" s="79" t="s">
        <v>9998</v>
      </c>
      <c r="AN1983" s="79" t="b">
        <v>0</v>
      </c>
      <c r="AO1983" s="83" t="s">
        <v>9559</v>
      </c>
      <c r="AP1983" s="79" t="s">
        <v>179</v>
      </c>
      <c r="AQ1983" s="79">
        <v>0</v>
      </c>
      <c r="AR1983" s="79">
        <v>0</v>
      </c>
      <c r="AS1983" s="79"/>
      <c r="AT1983" s="79"/>
      <c r="AU1983" s="79"/>
      <c r="AV1983" s="79"/>
      <c r="AW1983" s="79"/>
      <c r="AX1983" s="79"/>
      <c r="AY1983" s="79"/>
      <c r="AZ1983" s="79"/>
      <c r="BA1983">
        <v>4</v>
      </c>
      <c r="BB1983">
        <v>0</v>
      </c>
      <c r="BC1983" s="79" t="str">
        <f>IF(Edges[[#This Row],[Sentiment]]=0,"NEUTRAL",IF(Edges[[#This Row],[Sentiment]]=1,"POSITIVE",IF(Edges[[#This Row],[Sentiment]]=-1,"NEGATIVE")))</f>
        <v>NEUTRAL</v>
      </c>
      <c r="BD1983" s="79" t="str">
        <f>IF(Edges[[#This Row],[Vertex 1]]=Edges[[#This Row],[Vertex 2]],"HIDE","SHOW")</f>
        <v>HIDE</v>
      </c>
      <c r="BE1983" s="124" t="e">
        <f>REPLACE(INDEX(GroupVertices[Group], MATCH(Edges[[#This Row],[Vertex 1]],GroupVertices[Vertex],0)),1,1,"")</f>
        <v>#N/A</v>
      </c>
      <c r="BF1983" s="124" t="e">
        <f>REPLACE(INDEX(GroupVertices[Group], MATCH(Edges[[#This Row],[Vertex 2]],GroupVertices[Vertex],0)),1,1,"")</f>
        <v>#N/A</v>
      </c>
    </row>
    <row r="1984" spans="1:58" hidden="1" x14ac:dyDescent="0.25">
      <c r="A1984" s="64" t="s">
        <v>1422</v>
      </c>
      <c r="B1984" s="64" t="s">
        <v>1422</v>
      </c>
      <c r="C1984" s="65"/>
      <c r="D1984" s="66"/>
      <c r="E1984" s="67"/>
      <c r="F1984" s="68"/>
      <c r="G1984" s="65" t="str">
        <f>IF(Edges[[#This Row],[Vertex 1]]=Edges[[#This Row],[Vertex 2]],"HIDE","SHOW")</f>
        <v>HIDE</v>
      </c>
      <c r="H1984" s="69"/>
      <c r="I1984" s="70"/>
      <c r="J1984" s="70"/>
      <c r="K1984" s="34"/>
      <c r="L1984" s="77"/>
      <c r="M1984" s="77"/>
      <c r="N1984" s="72"/>
      <c r="O1984" s="79" t="s">
        <v>179</v>
      </c>
      <c r="P1984" s="81">
        <v>42853.568935185183</v>
      </c>
      <c r="Q1984" s="79" t="s">
        <v>2901</v>
      </c>
      <c r="R1984" s="82" t="s">
        <v>3872</v>
      </c>
      <c r="S1984" s="79" t="s">
        <v>4022</v>
      </c>
      <c r="T1984" s="79"/>
      <c r="U1984" s="79"/>
      <c r="V1984" s="82" t="s">
        <v>5678</v>
      </c>
      <c r="W1984" s="81">
        <v>42853.568935185183</v>
      </c>
      <c r="X1984" s="82" t="s">
        <v>7513</v>
      </c>
      <c r="Y1984" s="79"/>
      <c r="Z1984" s="79"/>
      <c r="AA1984" s="83" t="s">
        <v>9560</v>
      </c>
      <c r="AB1984" s="79"/>
      <c r="AC1984" s="79" t="b">
        <v>0</v>
      </c>
      <c r="AD1984" s="79">
        <v>0</v>
      </c>
      <c r="AE1984" s="83" t="s">
        <v>9915</v>
      </c>
      <c r="AF1984" s="79" t="b">
        <v>0</v>
      </c>
      <c r="AG1984" s="79" t="s">
        <v>9963</v>
      </c>
      <c r="AH1984" s="79"/>
      <c r="AI1984" s="83" t="s">
        <v>9915</v>
      </c>
      <c r="AJ1984" s="79" t="b">
        <v>0</v>
      </c>
      <c r="AK1984" s="79">
        <v>0</v>
      </c>
      <c r="AL1984" s="83" t="s">
        <v>9915</v>
      </c>
      <c r="AM1984" s="79" t="s">
        <v>9998</v>
      </c>
      <c r="AN1984" s="79" t="b">
        <v>0</v>
      </c>
      <c r="AO1984" s="83" t="s">
        <v>9560</v>
      </c>
      <c r="AP1984" s="79" t="s">
        <v>179</v>
      </c>
      <c r="AQ1984" s="79">
        <v>0</v>
      </c>
      <c r="AR1984" s="79">
        <v>0</v>
      </c>
      <c r="AS1984" s="79"/>
      <c r="AT1984" s="79"/>
      <c r="AU1984" s="79"/>
      <c r="AV1984" s="79"/>
      <c r="AW1984" s="79"/>
      <c r="AX1984" s="79"/>
      <c r="AY1984" s="79"/>
      <c r="AZ1984" s="79"/>
      <c r="BA1984">
        <v>4</v>
      </c>
      <c r="BB1984">
        <v>0</v>
      </c>
      <c r="BC1984" s="79" t="str">
        <f>IF(Edges[[#This Row],[Sentiment]]=0,"NEUTRAL",IF(Edges[[#This Row],[Sentiment]]=1,"POSITIVE",IF(Edges[[#This Row],[Sentiment]]=-1,"NEGATIVE")))</f>
        <v>NEUTRAL</v>
      </c>
      <c r="BD1984" s="79" t="str">
        <f>IF(Edges[[#This Row],[Vertex 1]]=Edges[[#This Row],[Vertex 2]],"HIDE","SHOW")</f>
        <v>HIDE</v>
      </c>
      <c r="BE1984" s="124" t="e">
        <f>REPLACE(INDEX(GroupVertices[Group], MATCH(Edges[[#This Row],[Vertex 1]],GroupVertices[Vertex],0)),1,1,"")</f>
        <v>#N/A</v>
      </c>
      <c r="BF1984" s="124" t="e">
        <f>REPLACE(INDEX(GroupVertices[Group], MATCH(Edges[[#This Row],[Vertex 2]],GroupVertices[Vertex],0)),1,1,"")</f>
        <v>#N/A</v>
      </c>
    </row>
    <row r="1985" spans="1:58" hidden="1" x14ac:dyDescent="0.25">
      <c r="A1985" s="64" t="s">
        <v>1422</v>
      </c>
      <c r="B1985" s="64" t="s">
        <v>1422</v>
      </c>
      <c r="C1985" s="65"/>
      <c r="D1985" s="66"/>
      <c r="E1985" s="67"/>
      <c r="F1985" s="68"/>
      <c r="G1985" s="65" t="str">
        <f>IF(Edges[[#This Row],[Vertex 1]]=Edges[[#This Row],[Vertex 2]],"HIDE","SHOW")</f>
        <v>HIDE</v>
      </c>
      <c r="H1985" s="69"/>
      <c r="I1985" s="70"/>
      <c r="J1985" s="70"/>
      <c r="K1985" s="34"/>
      <c r="L1985" s="77"/>
      <c r="M1985" s="77"/>
      <c r="N1985" s="72"/>
      <c r="O1985" s="79" t="s">
        <v>179</v>
      </c>
      <c r="P1985" s="81">
        <v>42855.380868055552</v>
      </c>
      <c r="Q1985" s="79" t="s">
        <v>2902</v>
      </c>
      <c r="R1985" s="82" t="s">
        <v>3873</v>
      </c>
      <c r="S1985" s="79" t="s">
        <v>4022</v>
      </c>
      <c r="T1985" s="79"/>
      <c r="U1985" s="79"/>
      <c r="V1985" s="82" t="s">
        <v>5678</v>
      </c>
      <c r="W1985" s="81">
        <v>42855.380868055552</v>
      </c>
      <c r="X1985" s="82" t="s">
        <v>7514</v>
      </c>
      <c r="Y1985" s="79"/>
      <c r="Z1985" s="79"/>
      <c r="AA1985" s="83" t="s">
        <v>9561</v>
      </c>
      <c r="AB1985" s="79"/>
      <c r="AC1985" s="79" t="b">
        <v>0</v>
      </c>
      <c r="AD1985" s="79">
        <v>0</v>
      </c>
      <c r="AE1985" s="83" t="s">
        <v>9915</v>
      </c>
      <c r="AF1985" s="79" t="b">
        <v>0</v>
      </c>
      <c r="AG1985" s="79" t="s">
        <v>9963</v>
      </c>
      <c r="AH1985" s="79"/>
      <c r="AI1985" s="83" t="s">
        <v>9915</v>
      </c>
      <c r="AJ1985" s="79" t="b">
        <v>0</v>
      </c>
      <c r="AK1985" s="79">
        <v>0</v>
      </c>
      <c r="AL1985" s="83" t="s">
        <v>9915</v>
      </c>
      <c r="AM1985" s="79" t="s">
        <v>9998</v>
      </c>
      <c r="AN1985" s="79" t="b">
        <v>0</v>
      </c>
      <c r="AO1985" s="83" t="s">
        <v>9561</v>
      </c>
      <c r="AP1985" s="79" t="s">
        <v>179</v>
      </c>
      <c r="AQ1985" s="79">
        <v>0</v>
      </c>
      <c r="AR1985" s="79">
        <v>0</v>
      </c>
      <c r="AS1985" s="79"/>
      <c r="AT1985" s="79"/>
      <c r="AU1985" s="79"/>
      <c r="AV1985" s="79"/>
      <c r="AW1985" s="79"/>
      <c r="AX1985" s="79"/>
      <c r="AY1985" s="79"/>
      <c r="AZ1985" s="79"/>
      <c r="BA1985">
        <v>4</v>
      </c>
      <c r="BB1985">
        <v>0</v>
      </c>
      <c r="BC1985" s="79" t="str">
        <f>IF(Edges[[#This Row],[Sentiment]]=0,"NEUTRAL",IF(Edges[[#This Row],[Sentiment]]=1,"POSITIVE",IF(Edges[[#This Row],[Sentiment]]=-1,"NEGATIVE")))</f>
        <v>NEUTRAL</v>
      </c>
      <c r="BD1985" s="79" t="str">
        <f>IF(Edges[[#This Row],[Vertex 1]]=Edges[[#This Row],[Vertex 2]],"HIDE","SHOW")</f>
        <v>HIDE</v>
      </c>
      <c r="BE1985" s="124" t="e">
        <f>REPLACE(INDEX(GroupVertices[Group], MATCH(Edges[[#This Row],[Vertex 1]],GroupVertices[Vertex],0)),1,1,"")</f>
        <v>#N/A</v>
      </c>
      <c r="BF1985" s="124" t="e">
        <f>REPLACE(INDEX(GroupVertices[Group], MATCH(Edges[[#This Row],[Vertex 2]],GroupVertices[Vertex],0)),1,1,"")</f>
        <v>#N/A</v>
      </c>
    </row>
    <row r="1986" spans="1:58" hidden="1" x14ac:dyDescent="0.25">
      <c r="A1986" s="64" t="s">
        <v>1423</v>
      </c>
      <c r="B1986" s="64" t="s">
        <v>1423</v>
      </c>
      <c r="C1986" s="65"/>
      <c r="D1986" s="66"/>
      <c r="E1986" s="67"/>
      <c r="F1986" s="68"/>
      <c r="G1986" s="65" t="str">
        <f>IF(Edges[[#This Row],[Vertex 1]]=Edges[[#This Row],[Vertex 2]],"HIDE","SHOW")</f>
        <v>HIDE</v>
      </c>
      <c r="H1986" s="69"/>
      <c r="I1986" s="70"/>
      <c r="J1986" s="70"/>
      <c r="K1986" s="34"/>
      <c r="L1986" s="77"/>
      <c r="M1986" s="77"/>
      <c r="N1986" s="72"/>
      <c r="O1986" s="79" t="s">
        <v>179</v>
      </c>
      <c r="P1986" s="81">
        <v>42852.013935185183</v>
      </c>
      <c r="Q1986" s="79" t="s">
        <v>2903</v>
      </c>
      <c r="R1986" s="79" t="s">
        <v>3874</v>
      </c>
      <c r="S1986" s="79" t="s">
        <v>4244</v>
      </c>
      <c r="T1986" s="79" t="s">
        <v>4440</v>
      </c>
      <c r="U1986" s="79"/>
      <c r="V1986" s="82" t="s">
        <v>5679</v>
      </c>
      <c r="W1986" s="81">
        <v>42852.013935185183</v>
      </c>
      <c r="X1986" s="82" t="s">
        <v>7515</v>
      </c>
      <c r="Y1986" s="79"/>
      <c r="Z1986" s="79"/>
      <c r="AA1986" s="83" t="s">
        <v>9562</v>
      </c>
      <c r="AB1986" s="79"/>
      <c r="AC1986" s="79" t="b">
        <v>0</v>
      </c>
      <c r="AD1986" s="79">
        <v>0</v>
      </c>
      <c r="AE1986" s="83" t="s">
        <v>9915</v>
      </c>
      <c r="AF1986" s="79" t="b">
        <v>0</v>
      </c>
      <c r="AG1986" s="79" t="s">
        <v>9963</v>
      </c>
      <c r="AH1986" s="79"/>
      <c r="AI1986" s="83" t="s">
        <v>9915</v>
      </c>
      <c r="AJ1986" s="79" t="b">
        <v>0</v>
      </c>
      <c r="AK1986" s="79">
        <v>0</v>
      </c>
      <c r="AL1986" s="83" t="s">
        <v>9915</v>
      </c>
      <c r="AM1986" s="79" t="s">
        <v>10090</v>
      </c>
      <c r="AN1986" s="79" t="b">
        <v>1</v>
      </c>
      <c r="AO1986" s="83" t="s">
        <v>9562</v>
      </c>
      <c r="AP1986" s="79" t="s">
        <v>179</v>
      </c>
      <c r="AQ1986" s="79">
        <v>0</v>
      </c>
      <c r="AR1986" s="79">
        <v>0</v>
      </c>
      <c r="AS1986" s="79"/>
      <c r="AT1986" s="79"/>
      <c r="AU1986" s="79"/>
      <c r="AV1986" s="79"/>
      <c r="AW1986" s="79"/>
      <c r="AX1986" s="79"/>
      <c r="AY1986" s="79"/>
      <c r="AZ1986" s="79"/>
      <c r="BA1986">
        <v>2</v>
      </c>
      <c r="BB1986">
        <v>0</v>
      </c>
      <c r="BC1986" s="79" t="str">
        <f>IF(Edges[[#This Row],[Sentiment]]=0,"NEUTRAL",IF(Edges[[#This Row],[Sentiment]]=1,"POSITIVE",IF(Edges[[#This Row],[Sentiment]]=-1,"NEGATIVE")))</f>
        <v>NEUTRAL</v>
      </c>
      <c r="BD1986" s="79" t="str">
        <f>IF(Edges[[#This Row],[Vertex 1]]=Edges[[#This Row],[Vertex 2]],"HIDE","SHOW")</f>
        <v>HIDE</v>
      </c>
      <c r="BE1986" s="124" t="e">
        <f>REPLACE(INDEX(GroupVertices[Group], MATCH(Edges[[#This Row],[Vertex 1]],GroupVertices[Vertex],0)),1,1,"")</f>
        <v>#N/A</v>
      </c>
      <c r="BF1986" s="124" t="e">
        <f>REPLACE(INDEX(GroupVertices[Group], MATCH(Edges[[#This Row],[Vertex 2]],GroupVertices[Vertex],0)),1,1,"")</f>
        <v>#N/A</v>
      </c>
    </row>
    <row r="1987" spans="1:58" hidden="1" x14ac:dyDescent="0.25">
      <c r="A1987" s="64" t="s">
        <v>1423</v>
      </c>
      <c r="B1987" s="64" t="s">
        <v>1423</v>
      </c>
      <c r="C1987" s="65"/>
      <c r="D1987" s="66"/>
      <c r="E1987" s="67"/>
      <c r="F1987" s="68"/>
      <c r="G1987" s="65" t="str">
        <f>IF(Edges[[#This Row],[Vertex 1]]=Edges[[#This Row],[Vertex 2]],"HIDE","SHOW")</f>
        <v>HIDE</v>
      </c>
      <c r="H1987" s="69"/>
      <c r="I1987" s="70"/>
      <c r="J1987" s="70"/>
      <c r="K1987" s="34"/>
      <c r="L1987" s="77"/>
      <c r="M1987" s="77"/>
      <c r="N1987" s="72"/>
      <c r="O1987" s="79" t="s">
        <v>179</v>
      </c>
      <c r="P1987" s="81">
        <v>42855.383958333332</v>
      </c>
      <c r="Q1987" s="79" t="s">
        <v>2904</v>
      </c>
      <c r="R1987" s="79" t="s">
        <v>3875</v>
      </c>
      <c r="S1987" s="79" t="s">
        <v>4244</v>
      </c>
      <c r="T1987" s="79" t="s">
        <v>4440</v>
      </c>
      <c r="U1987" s="79"/>
      <c r="V1987" s="82" t="s">
        <v>5679</v>
      </c>
      <c r="W1987" s="81">
        <v>42855.383958333332</v>
      </c>
      <c r="X1987" s="82" t="s">
        <v>7516</v>
      </c>
      <c r="Y1987" s="79"/>
      <c r="Z1987" s="79"/>
      <c r="AA1987" s="83" t="s">
        <v>9563</v>
      </c>
      <c r="AB1987" s="79"/>
      <c r="AC1987" s="79" t="b">
        <v>0</v>
      </c>
      <c r="AD1987" s="79">
        <v>0</v>
      </c>
      <c r="AE1987" s="83" t="s">
        <v>9915</v>
      </c>
      <c r="AF1987" s="79" t="b">
        <v>0</v>
      </c>
      <c r="AG1987" s="79" t="s">
        <v>9963</v>
      </c>
      <c r="AH1987" s="79"/>
      <c r="AI1987" s="83" t="s">
        <v>9915</v>
      </c>
      <c r="AJ1987" s="79" t="b">
        <v>0</v>
      </c>
      <c r="AK1987" s="79">
        <v>0</v>
      </c>
      <c r="AL1987" s="83" t="s">
        <v>9915</v>
      </c>
      <c r="AM1987" s="79" t="s">
        <v>10090</v>
      </c>
      <c r="AN1987" s="79" t="b">
        <v>1</v>
      </c>
      <c r="AO1987" s="83" t="s">
        <v>9563</v>
      </c>
      <c r="AP1987" s="79" t="s">
        <v>179</v>
      </c>
      <c r="AQ1987" s="79">
        <v>0</v>
      </c>
      <c r="AR1987" s="79">
        <v>0</v>
      </c>
      <c r="AS1987" s="79"/>
      <c r="AT1987" s="79"/>
      <c r="AU1987" s="79"/>
      <c r="AV1987" s="79"/>
      <c r="AW1987" s="79"/>
      <c r="AX1987" s="79"/>
      <c r="AY1987" s="79"/>
      <c r="AZ1987" s="79"/>
      <c r="BA1987">
        <v>2</v>
      </c>
      <c r="BB1987">
        <v>0</v>
      </c>
      <c r="BC1987" s="79" t="str">
        <f>IF(Edges[[#This Row],[Sentiment]]=0,"NEUTRAL",IF(Edges[[#This Row],[Sentiment]]=1,"POSITIVE",IF(Edges[[#This Row],[Sentiment]]=-1,"NEGATIVE")))</f>
        <v>NEUTRAL</v>
      </c>
      <c r="BD1987" s="79" t="str">
        <f>IF(Edges[[#This Row],[Vertex 1]]=Edges[[#This Row],[Vertex 2]],"HIDE","SHOW")</f>
        <v>HIDE</v>
      </c>
      <c r="BE1987" s="124" t="e">
        <f>REPLACE(INDEX(GroupVertices[Group], MATCH(Edges[[#This Row],[Vertex 1]],GroupVertices[Vertex],0)),1,1,"")</f>
        <v>#N/A</v>
      </c>
      <c r="BF1987" s="124" t="e">
        <f>REPLACE(INDEX(GroupVertices[Group], MATCH(Edges[[#This Row],[Vertex 2]],GroupVertices[Vertex],0)),1,1,"")</f>
        <v>#N/A</v>
      </c>
    </row>
    <row r="1988" spans="1:58" x14ac:dyDescent="0.25">
      <c r="A1988" s="64" t="s">
        <v>1424</v>
      </c>
      <c r="B1988" s="64" t="s">
        <v>1532</v>
      </c>
      <c r="C1988" s="65"/>
      <c r="D1988" s="66"/>
      <c r="E1988" s="67"/>
      <c r="F1988" s="68"/>
      <c r="G1988" s="65" t="str">
        <f>IF(Edges[[#This Row],[Vertex 1]]=Edges[[#This Row],[Vertex 2]],"HIDE","SHOW")</f>
        <v>SHOW</v>
      </c>
      <c r="H1988" s="69"/>
      <c r="I1988" s="70"/>
      <c r="J1988" s="70"/>
      <c r="K1988" s="34" t="s">
        <v>65</v>
      </c>
      <c r="L1988" s="77">
        <v>1988</v>
      </c>
      <c r="M1988" s="77"/>
      <c r="N1988" s="72"/>
      <c r="O1988" s="79" t="s">
        <v>1646</v>
      </c>
      <c r="P1988" s="81">
        <v>42855.384699074071</v>
      </c>
      <c r="Q1988" s="79" t="s">
        <v>2861</v>
      </c>
      <c r="R1988" s="82" t="s">
        <v>3862</v>
      </c>
      <c r="S1988" s="79" t="s">
        <v>4022</v>
      </c>
      <c r="T1988" s="79"/>
      <c r="U1988" s="79"/>
      <c r="V1988" s="82" t="s">
        <v>5680</v>
      </c>
      <c r="W1988" s="81">
        <v>42855.384699074071</v>
      </c>
      <c r="X1988" s="82" t="s">
        <v>7517</v>
      </c>
      <c r="Y1988" s="79"/>
      <c r="Z1988" s="79"/>
      <c r="AA1988" s="83" t="s">
        <v>9564</v>
      </c>
      <c r="AB1988" s="79"/>
      <c r="AC1988" s="79" t="b">
        <v>0</v>
      </c>
      <c r="AD1988" s="79">
        <v>0</v>
      </c>
      <c r="AE1988" s="83" t="s">
        <v>9915</v>
      </c>
      <c r="AF1988" s="79" t="b">
        <v>0</v>
      </c>
      <c r="AG1988" s="79" t="s">
        <v>9963</v>
      </c>
      <c r="AH1988" s="79"/>
      <c r="AI1988" s="83" t="s">
        <v>9915</v>
      </c>
      <c r="AJ1988" s="79" t="b">
        <v>0</v>
      </c>
      <c r="AK1988" s="79">
        <v>10</v>
      </c>
      <c r="AL1988" s="83" t="s">
        <v>9843</v>
      </c>
      <c r="AM1988" s="79" t="s">
        <v>9993</v>
      </c>
      <c r="AN1988" s="79" t="b">
        <v>0</v>
      </c>
      <c r="AO1988" s="83" t="s">
        <v>9843</v>
      </c>
      <c r="AP1988" s="79" t="s">
        <v>179</v>
      </c>
      <c r="AQ1988" s="79">
        <v>0</v>
      </c>
      <c r="AR1988" s="79">
        <v>0</v>
      </c>
      <c r="AS1988" s="79"/>
      <c r="AT1988" s="79"/>
      <c r="AU1988" s="79"/>
      <c r="AV1988" s="79"/>
      <c r="AW1988" s="79"/>
      <c r="AX1988" s="79"/>
      <c r="AY1988" s="79"/>
      <c r="AZ1988" s="79"/>
      <c r="BA1988">
        <v>1</v>
      </c>
      <c r="BB1988">
        <v>0</v>
      </c>
      <c r="BC1988" s="79" t="str">
        <f>IF(Edges[[#This Row],[Sentiment]]=0,"NEUTRAL",IF(Edges[[#This Row],[Sentiment]]=1,"POSITIVE",IF(Edges[[#This Row],[Sentiment]]=-1,"NEGATIVE")))</f>
        <v>NEUTRAL</v>
      </c>
      <c r="BD1988" s="79" t="str">
        <f>IF(Edges[[#This Row],[Vertex 1]]=Edges[[#This Row],[Vertex 2]],"HIDE","SHOW")</f>
        <v>SHOW</v>
      </c>
      <c r="BE1988" s="78" t="str">
        <f>REPLACE(INDEX(GroupVertices[Group], MATCH(Edges[[#This Row],[Vertex 1]],GroupVertices[Vertex],0)),1,1,"")</f>
        <v>EUTRAL</v>
      </c>
      <c r="BF1988" s="78" t="str">
        <f>REPLACE(INDEX(GroupVertices[Group], MATCH(Edges[[#This Row],[Vertex 2]],GroupVertices[Vertex],0)),1,1,"")</f>
        <v>eneral</v>
      </c>
    </row>
    <row r="1989" spans="1:58" hidden="1" x14ac:dyDescent="0.25">
      <c r="A1989" s="64" t="s">
        <v>1425</v>
      </c>
      <c r="B1989" s="64" t="s">
        <v>1425</v>
      </c>
      <c r="C1989" s="65"/>
      <c r="D1989" s="66"/>
      <c r="E1989" s="67"/>
      <c r="F1989" s="68"/>
      <c r="G1989" s="65" t="str">
        <f>IF(Edges[[#This Row],[Vertex 1]]=Edges[[#This Row],[Vertex 2]],"HIDE","SHOW")</f>
        <v>HIDE</v>
      </c>
      <c r="H1989" s="69"/>
      <c r="I1989" s="70"/>
      <c r="J1989" s="70"/>
      <c r="K1989" s="34"/>
      <c r="L1989" s="77"/>
      <c r="M1989" s="77"/>
      <c r="N1989" s="72"/>
      <c r="O1989" s="79" t="s">
        <v>179</v>
      </c>
      <c r="P1989" s="81">
        <v>42855.384826388887</v>
      </c>
      <c r="Q1989" s="79" t="s">
        <v>2905</v>
      </c>
      <c r="R1989" s="82" t="s">
        <v>3236</v>
      </c>
      <c r="S1989" s="79" t="s">
        <v>4021</v>
      </c>
      <c r="T1989" s="79"/>
      <c r="U1989" s="79"/>
      <c r="V1989" s="82" t="s">
        <v>5681</v>
      </c>
      <c r="W1989" s="81">
        <v>42855.384826388887</v>
      </c>
      <c r="X1989" s="82" t="s">
        <v>7518</v>
      </c>
      <c r="Y1989" s="79"/>
      <c r="Z1989" s="79"/>
      <c r="AA1989" s="83" t="s">
        <v>9565</v>
      </c>
      <c r="AB1989" s="79"/>
      <c r="AC1989" s="79" t="b">
        <v>0</v>
      </c>
      <c r="AD1989" s="79">
        <v>0</v>
      </c>
      <c r="AE1989" s="83" t="s">
        <v>9915</v>
      </c>
      <c r="AF1989" s="79" t="b">
        <v>0</v>
      </c>
      <c r="AG1989" s="79" t="s">
        <v>9963</v>
      </c>
      <c r="AH1989" s="79"/>
      <c r="AI1989" s="83" t="s">
        <v>9915</v>
      </c>
      <c r="AJ1989" s="79" t="b">
        <v>0</v>
      </c>
      <c r="AK1989" s="79">
        <v>1</v>
      </c>
      <c r="AL1989" s="83" t="s">
        <v>9915</v>
      </c>
      <c r="AM1989" s="79" t="s">
        <v>9990</v>
      </c>
      <c r="AN1989" s="79" t="b">
        <v>0</v>
      </c>
      <c r="AO1989" s="83" t="s">
        <v>9565</v>
      </c>
      <c r="AP1989" s="79" t="s">
        <v>179</v>
      </c>
      <c r="AQ1989" s="79">
        <v>0</v>
      </c>
      <c r="AR1989" s="79">
        <v>0</v>
      </c>
      <c r="AS1989" s="79"/>
      <c r="AT1989" s="79"/>
      <c r="AU1989" s="79"/>
      <c r="AV1989" s="79"/>
      <c r="AW1989" s="79"/>
      <c r="AX1989" s="79"/>
      <c r="AY1989" s="79"/>
      <c r="AZ1989" s="79"/>
      <c r="BA1989">
        <v>1</v>
      </c>
      <c r="BB1989">
        <v>0</v>
      </c>
      <c r="BC1989" s="79" t="str">
        <f>IF(Edges[[#This Row],[Sentiment]]=0,"NEUTRAL",IF(Edges[[#This Row],[Sentiment]]=1,"POSITIVE",IF(Edges[[#This Row],[Sentiment]]=-1,"NEGATIVE")))</f>
        <v>NEUTRAL</v>
      </c>
      <c r="BD1989" s="79" t="str">
        <f>IF(Edges[[#This Row],[Vertex 1]]=Edges[[#This Row],[Vertex 2]],"HIDE","SHOW")</f>
        <v>HIDE</v>
      </c>
      <c r="BE1989" s="124" t="str">
        <f>REPLACE(INDEX(GroupVertices[Group], MATCH(Edges[[#This Row],[Vertex 1]],GroupVertices[Vertex],0)),1,1,"")</f>
        <v>EUTRAL</v>
      </c>
      <c r="BF1989" s="124" t="str">
        <f>REPLACE(INDEX(GroupVertices[Group], MATCH(Edges[[#This Row],[Vertex 2]],GroupVertices[Vertex],0)),1,1,"")</f>
        <v>EUTRAL</v>
      </c>
    </row>
    <row r="1990" spans="1:58" x14ac:dyDescent="0.25">
      <c r="A1990" s="64" t="s">
        <v>1426</v>
      </c>
      <c r="B1990" s="64" t="s">
        <v>1425</v>
      </c>
      <c r="C1990" s="65"/>
      <c r="D1990" s="66"/>
      <c r="E1990" s="67"/>
      <c r="F1990" s="68"/>
      <c r="G1990" s="65" t="str">
        <f>IF(Edges[[#This Row],[Vertex 1]]=Edges[[#This Row],[Vertex 2]],"HIDE","SHOW")</f>
        <v>SHOW</v>
      </c>
      <c r="H1990" s="69"/>
      <c r="I1990" s="70"/>
      <c r="J1990" s="70"/>
      <c r="K1990" s="34" t="s">
        <v>65</v>
      </c>
      <c r="L1990" s="77">
        <v>1990</v>
      </c>
      <c r="M1990" s="77"/>
      <c r="N1990" s="72"/>
      <c r="O1990" s="79" t="s">
        <v>1646</v>
      </c>
      <c r="P1990" s="81">
        <v>42855.386192129627</v>
      </c>
      <c r="Q1990" s="79" t="s">
        <v>2906</v>
      </c>
      <c r="R1990" s="82" t="s">
        <v>3236</v>
      </c>
      <c r="S1990" s="79" t="s">
        <v>4021</v>
      </c>
      <c r="T1990" s="79"/>
      <c r="U1990" s="79"/>
      <c r="V1990" s="82" t="s">
        <v>5682</v>
      </c>
      <c r="W1990" s="81">
        <v>42855.386192129627</v>
      </c>
      <c r="X1990" s="82" t="s">
        <v>7519</v>
      </c>
      <c r="Y1990" s="79"/>
      <c r="Z1990" s="79"/>
      <c r="AA1990" s="83" t="s">
        <v>9566</v>
      </c>
      <c r="AB1990" s="79"/>
      <c r="AC1990" s="79" t="b">
        <v>0</v>
      </c>
      <c r="AD1990" s="79">
        <v>0</v>
      </c>
      <c r="AE1990" s="83" t="s">
        <v>9915</v>
      </c>
      <c r="AF1990" s="79" t="b">
        <v>0</v>
      </c>
      <c r="AG1990" s="79" t="s">
        <v>9963</v>
      </c>
      <c r="AH1990" s="79"/>
      <c r="AI1990" s="83" t="s">
        <v>9915</v>
      </c>
      <c r="AJ1990" s="79" t="b">
        <v>0</v>
      </c>
      <c r="AK1990" s="79">
        <v>1</v>
      </c>
      <c r="AL1990" s="83" t="s">
        <v>9565</v>
      </c>
      <c r="AM1990" s="79" t="s">
        <v>9991</v>
      </c>
      <c r="AN1990" s="79" t="b">
        <v>0</v>
      </c>
      <c r="AO1990" s="83" t="s">
        <v>9565</v>
      </c>
      <c r="AP1990" s="79" t="s">
        <v>179</v>
      </c>
      <c r="AQ1990" s="79">
        <v>0</v>
      </c>
      <c r="AR1990" s="79">
        <v>0</v>
      </c>
      <c r="AS1990" s="79"/>
      <c r="AT1990" s="79"/>
      <c r="AU1990" s="79"/>
      <c r="AV1990" s="79"/>
      <c r="AW1990" s="79"/>
      <c r="AX1990" s="79"/>
      <c r="AY1990" s="79"/>
      <c r="AZ1990" s="79"/>
      <c r="BA1990">
        <v>1</v>
      </c>
      <c r="BB1990">
        <v>0</v>
      </c>
      <c r="BC1990" s="79" t="str">
        <f>IF(Edges[[#This Row],[Sentiment]]=0,"NEUTRAL",IF(Edges[[#This Row],[Sentiment]]=1,"POSITIVE",IF(Edges[[#This Row],[Sentiment]]=-1,"NEGATIVE")))</f>
        <v>NEUTRAL</v>
      </c>
      <c r="BD1990" s="79" t="str">
        <f>IF(Edges[[#This Row],[Vertex 1]]=Edges[[#This Row],[Vertex 2]],"HIDE","SHOW")</f>
        <v>SHOW</v>
      </c>
      <c r="BE1990" s="78" t="str">
        <f>REPLACE(INDEX(GroupVertices[Group], MATCH(Edges[[#This Row],[Vertex 1]],GroupVertices[Vertex],0)),1,1,"")</f>
        <v>EUTRAL</v>
      </c>
      <c r="BF1990" s="78" t="str">
        <f>REPLACE(INDEX(GroupVertices[Group], MATCH(Edges[[#This Row],[Vertex 2]],GroupVertices[Vertex],0)),1,1,"")</f>
        <v>EUTRAL</v>
      </c>
    </row>
    <row r="1991" spans="1:58" hidden="1" x14ac:dyDescent="0.25">
      <c r="A1991" s="64" t="s">
        <v>1427</v>
      </c>
      <c r="B1991" s="64" t="s">
        <v>1427</v>
      </c>
      <c r="C1991" s="65"/>
      <c r="D1991" s="66"/>
      <c r="E1991" s="67"/>
      <c r="F1991" s="68"/>
      <c r="G1991" s="65" t="str">
        <f>IF(Edges[[#This Row],[Vertex 1]]=Edges[[#This Row],[Vertex 2]],"HIDE","SHOW")</f>
        <v>HIDE</v>
      </c>
      <c r="H1991" s="69"/>
      <c r="I1991" s="70"/>
      <c r="J1991" s="70"/>
      <c r="K1991" s="34"/>
      <c r="L1991" s="77"/>
      <c r="M1991" s="77"/>
      <c r="N1991" s="72"/>
      <c r="O1991" s="79" t="s">
        <v>179</v>
      </c>
      <c r="P1991" s="81">
        <v>42855.388379629629</v>
      </c>
      <c r="Q1991" s="79" t="s">
        <v>2907</v>
      </c>
      <c r="R1991" s="82" t="s">
        <v>3876</v>
      </c>
      <c r="S1991" s="79" t="s">
        <v>4051</v>
      </c>
      <c r="T1991" s="79"/>
      <c r="U1991" s="79"/>
      <c r="V1991" s="82" t="s">
        <v>5683</v>
      </c>
      <c r="W1991" s="81">
        <v>42855.388379629629</v>
      </c>
      <c r="X1991" s="82" t="s">
        <v>7520</v>
      </c>
      <c r="Y1991" s="79"/>
      <c r="Z1991" s="79"/>
      <c r="AA1991" s="83" t="s">
        <v>9567</v>
      </c>
      <c r="AB1991" s="79"/>
      <c r="AC1991" s="79" t="b">
        <v>0</v>
      </c>
      <c r="AD1991" s="79">
        <v>0</v>
      </c>
      <c r="AE1991" s="83" t="s">
        <v>9915</v>
      </c>
      <c r="AF1991" s="79" t="b">
        <v>0</v>
      </c>
      <c r="AG1991" s="79" t="s">
        <v>9963</v>
      </c>
      <c r="AH1991" s="79"/>
      <c r="AI1991" s="83" t="s">
        <v>9915</v>
      </c>
      <c r="AJ1991" s="79" t="b">
        <v>0</v>
      </c>
      <c r="AK1991" s="79">
        <v>0</v>
      </c>
      <c r="AL1991" s="83" t="s">
        <v>9915</v>
      </c>
      <c r="AM1991" s="79" t="s">
        <v>10091</v>
      </c>
      <c r="AN1991" s="79" t="b">
        <v>1</v>
      </c>
      <c r="AO1991" s="83" t="s">
        <v>9567</v>
      </c>
      <c r="AP1991" s="79" t="s">
        <v>179</v>
      </c>
      <c r="AQ1991" s="79">
        <v>0</v>
      </c>
      <c r="AR1991" s="79">
        <v>0</v>
      </c>
      <c r="AS1991" s="79"/>
      <c r="AT1991" s="79"/>
      <c r="AU1991" s="79"/>
      <c r="AV1991" s="79"/>
      <c r="AW1991" s="79"/>
      <c r="AX1991" s="79"/>
      <c r="AY1991" s="79"/>
      <c r="AZ1991" s="79"/>
      <c r="BA1991">
        <v>1</v>
      </c>
      <c r="BB1991">
        <v>0</v>
      </c>
      <c r="BC1991" s="79" t="str">
        <f>IF(Edges[[#This Row],[Sentiment]]=0,"NEUTRAL",IF(Edges[[#This Row],[Sentiment]]=1,"POSITIVE",IF(Edges[[#This Row],[Sentiment]]=-1,"NEGATIVE")))</f>
        <v>NEUTRAL</v>
      </c>
      <c r="BD1991" s="79" t="str">
        <f>IF(Edges[[#This Row],[Vertex 1]]=Edges[[#This Row],[Vertex 2]],"HIDE","SHOW")</f>
        <v>HIDE</v>
      </c>
      <c r="BE1991" s="124" t="e">
        <f>REPLACE(INDEX(GroupVertices[Group], MATCH(Edges[[#This Row],[Vertex 1]],GroupVertices[Vertex],0)),1,1,"")</f>
        <v>#N/A</v>
      </c>
      <c r="BF1991" s="124" t="e">
        <f>REPLACE(INDEX(GroupVertices[Group], MATCH(Edges[[#This Row],[Vertex 2]],GroupVertices[Vertex],0)),1,1,"")</f>
        <v>#N/A</v>
      </c>
    </row>
    <row r="1992" spans="1:58" hidden="1" x14ac:dyDescent="0.25">
      <c r="A1992" s="64" t="s">
        <v>1428</v>
      </c>
      <c r="B1992" s="64" t="s">
        <v>1428</v>
      </c>
      <c r="C1992" s="65"/>
      <c r="D1992" s="66"/>
      <c r="E1992" s="67"/>
      <c r="F1992" s="68"/>
      <c r="G1992" s="65" t="str">
        <f>IF(Edges[[#This Row],[Vertex 1]]=Edges[[#This Row],[Vertex 2]],"HIDE","SHOW")</f>
        <v>HIDE</v>
      </c>
      <c r="H1992" s="69"/>
      <c r="I1992" s="70"/>
      <c r="J1992" s="70"/>
      <c r="K1992" s="34"/>
      <c r="L1992" s="77"/>
      <c r="M1992" s="77"/>
      <c r="N1992" s="72"/>
      <c r="O1992" s="79" t="s">
        <v>179</v>
      </c>
      <c r="P1992" s="81">
        <v>42852.422372685185</v>
      </c>
      <c r="Q1992" s="79" t="s">
        <v>2908</v>
      </c>
      <c r="R1992" s="82" t="s">
        <v>3863</v>
      </c>
      <c r="S1992" s="79" t="s">
        <v>4022</v>
      </c>
      <c r="T1992" s="79"/>
      <c r="U1992" s="79"/>
      <c r="V1992" s="82" t="s">
        <v>5684</v>
      </c>
      <c r="W1992" s="81">
        <v>42852.422372685185</v>
      </c>
      <c r="X1992" s="82" t="s">
        <v>7521</v>
      </c>
      <c r="Y1992" s="79"/>
      <c r="Z1992" s="79"/>
      <c r="AA1992" s="83" t="s">
        <v>9568</v>
      </c>
      <c r="AB1992" s="79"/>
      <c r="AC1992" s="79" t="b">
        <v>0</v>
      </c>
      <c r="AD1992" s="79">
        <v>0</v>
      </c>
      <c r="AE1992" s="83" t="s">
        <v>9915</v>
      </c>
      <c r="AF1992" s="79" t="b">
        <v>0</v>
      </c>
      <c r="AG1992" s="79" t="s">
        <v>9963</v>
      </c>
      <c r="AH1992" s="79"/>
      <c r="AI1992" s="83" t="s">
        <v>9915</v>
      </c>
      <c r="AJ1992" s="79" t="b">
        <v>0</v>
      </c>
      <c r="AK1992" s="79">
        <v>0</v>
      </c>
      <c r="AL1992" s="83" t="s">
        <v>9915</v>
      </c>
      <c r="AM1992" s="79" t="s">
        <v>4133</v>
      </c>
      <c r="AN1992" s="79" t="b">
        <v>0</v>
      </c>
      <c r="AO1992" s="83" t="s">
        <v>9568</v>
      </c>
      <c r="AP1992" s="79" t="s">
        <v>179</v>
      </c>
      <c r="AQ1992" s="79">
        <v>0</v>
      </c>
      <c r="AR1992" s="79">
        <v>0</v>
      </c>
      <c r="AS1992" s="79"/>
      <c r="AT1992" s="79"/>
      <c r="AU1992" s="79"/>
      <c r="AV1992" s="79"/>
      <c r="AW1992" s="79"/>
      <c r="AX1992" s="79"/>
      <c r="AY1992" s="79"/>
      <c r="AZ1992" s="79"/>
      <c r="BA1992">
        <v>4</v>
      </c>
      <c r="BB1992">
        <v>0</v>
      </c>
      <c r="BC1992" s="79" t="str">
        <f>IF(Edges[[#This Row],[Sentiment]]=0,"NEUTRAL",IF(Edges[[#This Row],[Sentiment]]=1,"POSITIVE",IF(Edges[[#This Row],[Sentiment]]=-1,"NEGATIVE")))</f>
        <v>NEUTRAL</v>
      </c>
      <c r="BD1992" s="79" t="str">
        <f>IF(Edges[[#This Row],[Vertex 1]]=Edges[[#This Row],[Vertex 2]],"HIDE","SHOW")</f>
        <v>HIDE</v>
      </c>
      <c r="BE1992" s="124" t="e">
        <f>REPLACE(INDEX(GroupVertices[Group], MATCH(Edges[[#This Row],[Vertex 1]],GroupVertices[Vertex],0)),1,1,"")</f>
        <v>#N/A</v>
      </c>
      <c r="BF1992" s="124" t="e">
        <f>REPLACE(INDEX(GroupVertices[Group], MATCH(Edges[[#This Row],[Vertex 2]],GroupVertices[Vertex],0)),1,1,"")</f>
        <v>#N/A</v>
      </c>
    </row>
    <row r="1993" spans="1:58" hidden="1" x14ac:dyDescent="0.25">
      <c r="A1993" s="64" t="s">
        <v>1428</v>
      </c>
      <c r="B1993" s="64" t="s">
        <v>1428</v>
      </c>
      <c r="C1993" s="65"/>
      <c r="D1993" s="66"/>
      <c r="E1993" s="67"/>
      <c r="F1993" s="68"/>
      <c r="G1993" s="65" t="str">
        <f>IF(Edges[[#This Row],[Vertex 1]]=Edges[[#This Row],[Vertex 2]],"HIDE","SHOW")</f>
        <v>HIDE</v>
      </c>
      <c r="H1993" s="69"/>
      <c r="I1993" s="70"/>
      <c r="J1993" s="70"/>
      <c r="K1993" s="34"/>
      <c r="L1993" s="77"/>
      <c r="M1993" s="77"/>
      <c r="N1993" s="72"/>
      <c r="O1993" s="79" t="s">
        <v>179</v>
      </c>
      <c r="P1993" s="81">
        <v>42852.423043981478</v>
      </c>
      <c r="Q1993" s="79" t="s">
        <v>2909</v>
      </c>
      <c r="R1993" s="82" t="s">
        <v>3863</v>
      </c>
      <c r="S1993" s="79" t="s">
        <v>4022</v>
      </c>
      <c r="T1993" s="79"/>
      <c r="U1993" s="79"/>
      <c r="V1993" s="82" t="s">
        <v>5684</v>
      </c>
      <c r="W1993" s="81">
        <v>42852.423043981478</v>
      </c>
      <c r="X1993" s="82" t="s">
        <v>7522</v>
      </c>
      <c r="Y1993" s="79"/>
      <c r="Z1993" s="79"/>
      <c r="AA1993" s="83" t="s">
        <v>9569</v>
      </c>
      <c r="AB1993" s="79"/>
      <c r="AC1993" s="79" t="b">
        <v>0</v>
      </c>
      <c r="AD1993" s="79">
        <v>0</v>
      </c>
      <c r="AE1993" s="83" t="s">
        <v>9915</v>
      </c>
      <c r="AF1993" s="79" t="b">
        <v>0</v>
      </c>
      <c r="AG1993" s="79" t="s">
        <v>9963</v>
      </c>
      <c r="AH1993" s="79"/>
      <c r="AI1993" s="83" t="s">
        <v>9915</v>
      </c>
      <c r="AJ1993" s="79" t="b">
        <v>0</v>
      </c>
      <c r="AK1993" s="79">
        <v>0</v>
      </c>
      <c r="AL1993" s="83" t="s">
        <v>9915</v>
      </c>
      <c r="AM1993" s="79" t="s">
        <v>4133</v>
      </c>
      <c r="AN1993" s="79" t="b">
        <v>0</v>
      </c>
      <c r="AO1993" s="83" t="s">
        <v>9569</v>
      </c>
      <c r="AP1993" s="79" t="s">
        <v>179</v>
      </c>
      <c r="AQ1993" s="79">
        <v>0</v>
      </c>
      <c r="AR1993" s="79">
        <v>0</v>
      </c>
      <c r="AS1993" s="79"/>
      <c r="AT1993" s="79"/>
      <c r="AU1993" s="79"/>
      <c r="AV1993" s="79"/>
      <c r="AW1993" s="79"/>
      <c r="AX1993" s="79"/>
      <c r="AY1993" s="79"/>
      <c r="AZ1993" s="79"/>
      <c r="BA1993">
        <v>4</v>
      </c>
      <c r="BB1993">
        <v>0</v>
      </c>
      <c r="BC1993" s="79" t="str">
        <f>IF(Edges[[#This Row],[Sentiment]]=0,"NEUTRAL",IF(Edges[[#This Row],[Sentiment]]=1,"POSITIVE",IF(Edges[[#This Row],[Sentiment]]=-1,"NEGATIVE")))</f>
        <v>NEUTRAL</v>
      </c>
      <c r="BD1993" s="79" t="str">
        <f>IF(Edges[[#This Row],[Vertex 1]]=Edges[[#This Row],[Vertex 2]],"HIDE","SHOW")</f>
        <v>HIDE</v>
      </c>
      <c r="BE1993" s="124" t="e">
        <f>REPLACE(INDEX(GroupVertices[Group], MATCH(Edges[[#This Row],[Vertex 1]],GroupVertices[Vertex],0)),1,1,"")</f>
        <v>#N/A</v>
      </c>
      <c r="BF1993" s="124" t="e">
        <f>REPLACE(INDEX(GroupVertices[Group], MATCH(Edges[[#This Row],[Vertex 2]],GroupVertices[Vertex],0)),1,1,"")</f>
        <v>#N/A</v>
      </c>
    </row>
    <row r="1994" spans="1:58" hidden="1" x14ac:dyDescent="0.25">
      <c r="A1994" s="64" t="s">
        <v>1428</v>
      </c>
      <c r="B1994" s="64" t="s">
        <v>1428</v>
      </c>
      <c r="C1994" s="65"/>
      <c r="D1994" s="66"/>
      <c r="E1994" s="67"/>
      <c r="F1994" s="68"/>
      <c r="G1994" s="65" t="str">
        <f>IF(Edges[[#This Row],[Vertex 1]]=Edges[[#This Row],[Vertex 2]],"HIDE","SHOW")</f>
        <v>HIDE</v>
      </c>
      <c r="H1994" s="69"/>
      <c r="I1994" s="70"/>
      <c r="J1994" s="70"/>
      <c r="K1994" s="34"/>
      <c r="L1994" s="77"/>
      <c r="M1994" s="77"/>
      <c r="N1994" s="72"/>
      <c r="O1994" s="79" t="s">
        <v>179</v>
      </c>
      <c r="P1994" s="81">
        <v>42855.388981481483</v>
      </c>
      <c r="Q1994" s="79" t="s">
        <v>2910</v>
      </c>
      <c r="R1994" s="82" t="s">
        <v>3864</v>
      </c>
      <c r="S1994" s="79" t="s">
        <v>4022</v>
      </c>
      <c r="T1994" s="79"/>
      <c r="U1994" s="79"/>
      <c r="V1994" s="82" t="s">
        <v>5684</v>
      </c>
      <c r="W1994" s="81">
        <v>42855.388981481483</v>
      </c>
      <c r="X1994" s="82" t="s">
        <v>7523</v>
      </c>
      <c r="Y1994" s="79"/>
      <c r="Z1994" s="79"/>
      <c r="AA1994" s="83" t="s">
        <v>9570</v>
      </c>
      <c r="AB1994" s="79"/>
      <c r="AC1994" s="79" t="b">
        <v>0</v>
      </c>
      <c r="AD1994" s="79">
        <v>0</v>
      </c>
      <c r="AE1994" s="83" t="s">
        <v>9915</v>
      </c>
      <c r="AF1994" s="79" t="b">
        <v>0</v>
      </c>
      <c r="AG1994" s="79" t="s">
        <v>9963</v>
      </c>
      <c r="AH1994" s="79"/>
      <c r="AI1994" s="83" t="s">
        <v>9915</v>
      </c>
      <c r="AJ1994" s="79" t="b">
        <v>0</v>
      </c>
      <c r="AK1994" s="79">
        <v>0</v>
      </c>
      <c r="AL1994" s="83" t="s">
        <v>9915</v>
      </c>
      <c r="AM1994" s="79" t="s">
        <v>4133</v>
      </c>
      <c r="AN1994" s="79" t="b">
        <v>0</v>
      </c>
      <c r="AO1994" s="83" t="s">
        <v>9570</v>
      </c>
      <c r="AP1994" s="79" t="s">
        <v>179</v>
      </c>
      <c r="AQ1994" s="79">
        <v>0</v>
      </c>
      <c r="AR1994" s="79">
        <v>0</v>
      </c>
      <c r="AS1994" s="79"/>
      <c r="AT1994" s="79"/>
      <c r="AU1994" s="79"/>
      <c r="AV1994" s="79"/>
      <c r="AW1994" s="79"/>
      <c r="AX1994" s="79"/>
      <c r="AY1994" s="79"/>
      <c r="AZ1994" s="79"/>
      <c r="BA1994">
        <v>4</v>
      </c>
      <c r="BB1994">
        <v>0</v>
      </c>
      <c r="BC1994" s="79" t="str">
        <f>IF(Edges[[#This Row],[Sentiment]]=0,"NEUTRAL",IF(Edges[[#This Row],[Sentiment]]=1,"POSITIVE",IF(Edges[[#This Row],[Sentiment]]=-1,"NEGATIVE")))</f>
        <v>NEUTRAL</v>
      </c>
      <c r="BD1994" s="79" t="str">
        <f>IF(Edges[[#This Row],[Vertex 1]]=Edges[[#This Row],[Vertex 2]],"HIDE","SHOW")</f>
        <v>HIDE</v>
      </c>
      <c r="BE1994" s="124" t="e">
        <f>REPLACE(INDEX(GroupVertices[Group], MATCH(Edges[[#This Row],[Vertex 1]],GroupVertices[Vertex],0)),1,1,"")</f>
        <v>#N/A</v>
      </c>
      <c r="BF1994" s="124" t="e">
        <f>REPLACE(INDEX(GroupVertices[Group], MATCH(Edges[[#This Row],[Vertex 2]],GroupVertices[Vertex],0)),1,1,"")</f>
        <v>#N/A</v>
      </c>
    </row>
    <row r="1995" spans="1:58" hidden="1" x14ac:dyDescent="0.25">
      <c r="A1995" s="64" t="s">
        <v>1428</v>
      </c>
      <c r="B1995" s="64" t="s">
        <v>1428</v>
      </c>
      <c r="C1995" s="65"/>
      <c r="D1995" s="66"/>
      <c r="E1995" s="67"/>
      <c r="F1995" s="68"/>
      <c r="G1995" s="65" t="str">
        <f>IF(Edges[[#This Row],[Vertex 1]]=Edges[[#This Row],[Vertex 2]],"HIDE","SHOW")</f>
        <v>HIDE</v>
      </c>
      <c r="H1995" s="69"/>
      <c r="I1995" s="70"/>
      <c r="J1995" s="70"/>
      <c r="K1995" s="34"/>
      <c r="L1995" s="77"/>
      <c r="M1995" s="77"/>
      <c r="N1995" s="72"/>
      <c r="O1995" s="79" t="s">
        <v>179</v>
      </c>
      <c r="P1995" s="81">
        <v>42855.389317129629</v>
      </c>
      <c r="Q1995" s="79" t="s">
        <v>2911</v>
      </c>
      <c r="R1995" s="82" t="s">
        <v>3864</v>
      </c>
      <c r="S1995" s="79" t="s">
        <v>4022</v>
      </c>
      <c r="T1995" s="79"/>
      <c r="U1995" s="79"/>
      <c r="V1995" s="82" t="s">
        <v>5684</v>
      </c>
      <c r="W1995" s="81">
        <v>42855.389317129629</v>
      </c>
      <c r="X1995" s="82" t="s">
        <v>7524</v>
      </c>
      <c r="Y1995" s="79"/>
      <c r="Z1995" s="79"/>
      <c r="AA1995" s="83" t="s">
        <v>9571</v>
      </c>
      <c r="AB1995" s="79"/>
      <c r="AC1995" s="79" t="b">
        <v>0</v>
      </c>
      <c r="AD1995" s="79">
        <v>0</v>
      </c>
      <c r="AE1995" s="83" t="s">
        <v>9915</v>
      </c>
      <c r="AF1995" s="79" t="b">
        <v>0</v>
      </c>
      <c r="AG1995" s="79" t="s">
        <v>9963</v>
      </c>
      <c r="AH1995" s="79"/>
      <c r="AI1995" s="83" t="s">
        <v>9915</v>
      </c>
      <c r="AJ1995" s="79" t="b">
        <v>0</v>
      </c>
      <c r="AK1995" s="79">
        <v>0</v>
      </c>
      <c r="AL1995" s="83" t="s">
        <v>9915</v>
      </c>
      <c r="AM1995" s="79" t="s">
        <v>4133</v>
      </c>
      <c r="AN1995" s="79" t="b">
        <v>0</v>
      </c>
      <c r="AO1995" s="83" t="s">
        <v>9571</v>
      </c>
      <c r="AP1995" s="79" t="s">
        <v>179</v>
      </c>
      <c r="AQ1995" s="79">
        <v>0</v>
      </c>
      <c r="AR1995" s="79">
        <v>0</v>
      </c>
      <c r="AS1995" s="79"/>
      <c r="AT1995" s="79"/>
      <c r="AU1995" s="79"/>
      <c r="AV1995" s="79"/>
      <c r="AW1995" s="79"/>
      <c r="AX1995" s="79"/>
      <c r="AY1995" s="79"/>
      <c r="AZ1995" s="79"/>
      <c r="BA1995">
        <v>4</v>
      </c>
      <c r="BB1995">
        <v>0</v>
      </c>
      <c r="BC1995" s="79" t="str">
        <f>IF(Edges[[#This Row],[Sentiment]]=0,"NEUTRAL",IF(Edges[[#This Row],[Sentiment]]=1,"POSITIVE",IF(Edges[[#This Row],[Sentiment]]=-1,"NEGATIVE")))</f>
        <v>NEUTRAL</v>
      </c>
      <c r="BD1995" s="79" t="str">
        <f>IF(Edges[[#This Row],[Vertex 1]]=Edges[[#This Row],[Vertex 2]],"HIDE","SHOW")</f>
        <v>HIDE</v>
      </c>
      <c r="BE1995" s="124" t="e">
        <f>REPLACE(INDEX(GroupVertices[Group], MATCH(Edges[[#This Row],[Vertex 1]],GroupVertices[Vertex],0)),1,1,"")</f>
        <v>#N/A</v>
      </c>
      <c r="BF1995" s="124" t="e">
        <f>REPLACE(INDEX(GroupVertices[Group], MATCH(Edges[[#This Row],[Vertex 2]],GroupVertices[Vertex],0)),1,1,"")</f>
        <v>#N/A</v>
      </c>
    </row>
    <row r="1996" spans="1:58" x14ac:dyDescent="0.25">
      <c r="A1996" s="64" t="s">
        <v>1429</v>
      </c>
      <c r="B1996" s="64" t="s">
        <v>1532</v>
      </c>
      <c r="C1996" s="65"/>
      <c r="D1996" s="66"/>
      <c r="E1996" s="67"/>
      <c r="F1996" s="68"/>
      <c r="G1996" s="65" t="str">
        <f>IF(Edges[[#This Row],[Vertex 1]]=Edges[[#This Row],[Vertex 2]],"HIDE","SHOW")</f>
        <v>SHOW</v>
      </c>
      <c r="H1996" s="69"/>
      <c r="I1996" s="70"/>
      <c r="J1996" s="70"/>
      <c r="K1996" s="34" t="s">
        <v>65</v>
      </c>
      <c r="L1996" s="77">
        <v>1996</v>
      </c>
      <c r="M1996" s="77"/>
      <c r="N1996" s="72"/>
      <c r="O1996" s="79" t="s">
        <v>1646</v>
      </c>
      <c r="P1996" s="81">
        <v>42855.393159722225</v>
      </c>
      <c r="Q1996" s="79" t="s">
        <v>2861</v>
      </c>
      <c r="R1996" s="82" t="s">
        <v>3862</v>
      </c>
      <c r="S1996" s="79" t="s">
        <v>4022</v>
      </c>
      <c r="T1996" s="79"/>
      <c r="U1996" s="79"/>
      <c r="V1996" s="82" t="s">
        <v>5685</v>
      </c>
      <c r="W1996" s="81">
        <v>42855.393159722225</v>
      </c>
      <c r="X1996" s="82" t="s">
        <v>7525</v>
      </c>
      <c r="Y1996" s="79"/>
      <c r="Z1996" s="79"/>
      <c r="AA1996" s="83" t="s">
        <v>9572</v>
      </c>
      <c r="AB1996" s="79"/>
      <c r="AC1996" s="79" t="b">
        <v>0</v>
      </c>
      <c r="AD1996" s="79">
        <v>0</v>
      </c>
      <c r="AE1996" s="83" t="s">
        <v>9915</v>
      </c>
      <c r="AF1996" s="79" t="b">
        <v>0</v>
      </c>
      <c r="AG1996" s="79" t="s">
        <v>9963</v>
      </c>
      <c r="AH1996" s="79"/>
      <c r="AI1996" s="83" t="s">
        <v>9915</v>
      </c>
      <c r="AJ1996" s="79" t="b">
        <v>0</v>
      </c>
      <c r="AK1996" s="79">
        <v>10</v>
      </c>
      <c r="AL1996" s="83" t="s">
        <v>9843</v>
      </c>
      <c r="AM1996" s="79" t="s">
        <v>9991</v>
      </c>
      <c r="AN1996" s="79" t="b">
        <v>0</v>
      </c>
      <c r="AO1996" s="83" t="s">
        <v>9843</v>
      </c>
      <c r="AP1996" s="79" t="s">
        <v>179</v>
      </c>
      <c r="AQ1996" s="79">
        <v>0</v>
      </c>
      <c r="AR1996" s="79">
        <v>0</v>
      </c>
      <c r="AS1996" s="79"/>
      <c r="AT1996" s="79"/>
      <c r="AU1996" s="79"/>
      <c r="AV1996" s="79"/>
      <c r="AW1996" s="79"/>
      <c r="AX1996" s="79"/>
      <c r="AY1996" s="79"/>
      <c r="AZ1996" s="79"/>
      <c r="BA1996">
        <v>1</v>
      </c>
      <c r="BB1996">
        <v>0</v>
      </c>
      <c r="BC1996" s="79" t="str">
        <f>IF(Edges[[#This Row],[Sentiment]]=0,"NEUTRAL",IF(Edges[[#This Row],[Sentiment]]=1,"POSITIVE",IF(Edges[[#This Row],[Sentiment]]=-1,"NEGATIVE")))</f>
        <v>NEUTRAL</v>
      </c>
      <c r="BD1996" s="79" t="str">
        <f>IF(Edges[[#This Row],[Vertex 1]]=Edges[[#This Row],[Vertex 2]],"HIDE","SHOW")</f>
        <v>SHOW</v>
      </c>
      <c r="BE1996" s="78" t="str">
        <f>REPLACE(INDEX(GroupVertices[Group], MATCH(Edges[[#This Row],[Vertex 1]],GroupVertices[Vertex],0)),1,1,"")</f>
        <v>EUTRAL</v>
      </c>
      <c r="BF1996" s="78" t="str">
        <f>REPLACE(INDEX(GroupVertices[Group], MATCH(Edges[[#This Row],[Vertex 2]],GroupVertices[Vertex],0)),1,1,"")</f>
        <v>eneral</v>
      </c>
    </row>
    <row r="1997" spans="1:58" hidden="1" x14ac:dyDescent="0.25">
      <c r="A1997" s="64" t="s">
        <v>1430</v>
      </c>
      <c r="B1997" s="64" t="s">
        <v>1430</v>
      </c>
      <c r="C1997" s="65"/>
      <c r="D1997" s="66"/>
      <c r="E1997" s="67"/>
      <c r="F1997" s="68"/>
      <c r="G1997" s="65" t="str">
        <f>IF(Edges[[#This Row],[Vertex 1]]=Edges[[#This Row],[Vertex 2]],"HIDE","SHOW")</f>
        <v>HIDE</v>
      </c>
      <c r="H1997" s="69"/>
      <c r="I1997" s="70"/>
      <c r="J1997" s="70"/>
      <c r="K1997" s="34"/>
      <c r="L1997" s="77"/>
      <c r="M1997" s="77"/>
      <c r="N1997" s="72"/>
      <c r="O1997" s="79" t="s">
        <v>179</v>
      </c>
      <c r="P1997" s="81">
        <v>42855.397499999999</v>
      </c>
      <c r="Q1997" s="79" t="s">
        <v>2912</v>
      </c>
      <c r="R1997" s="82" t="s">
        <v>3877</v>
      </c>
      <c r="S1997" s="79" t="s">
        <v>4051</v>
      </c>
      <c r="T1997" s="79" t="s">
        <v>4350</v>
      </c>
      <c r="U1997" s="79"/>
      <c r="V1997" s="82" t="s">
        <v>5686</v>
      </c>
      <c r="W1997" s="81">
        <v>42855.397499999999</v>
      </c>
      <c r="X1997" s="82" t="s">
        <v>7526</v>
      </c>
      <c r="Y1997" s="79"/>
      <c r="Z1997" s="79"/>
      <c r="AA1997" s="83" t="s">
        <v>9573</v>
      </c>
      <c r="AB1997" s="79"/>
      <c r="AC1997" s="79" t="b">
        <v>0</v>
      </c>
      <c r="AD1997" s="79">
        <v>0</v>
      </c>
      <c r="AE1997" s="83" t="s">
        <v>9915</v>
      </c>
      <c r="AF1997" s="79" t="b">
        <v>0</v>
      </c>
      <c r="AG1997" s="79" t="s">
        <v>9963</v>
      </c>
      <c r="AH1997" s="79"/>
      <c r="AI1997" s="83" t="s">
        <v>9915</v>
      </c>
      <c r="AJ1997" s="79" t="b">
        <v>0</v>
      </c>
      <c r="AK1997" s="79">
        <v>0</v>
      </c>
      <c r="AL1997" s="83" t="s">
        <v>9915</v>
      </c>
      <c r="AM1997" s="79" t="s">
        <v>10092</v>
      </c>
      <c r="AN1997" s="79" t="b">
        <v>1</v>
      </c>
      <c r="AO1997" s="83" t="s">
        <v>9573</v>
      </c>
      <c r="AP1997" s="79" t="s">
        <v>179</v>
      </c>
      <c r="AQ1997" s="79">
        <v>0</v>
      </c>
      <c r="AR1997" s="79">
        <v>0</v>
      </c>
      <c r="AS1997" s="79"/>
      <c r="AT1997" s="79"/>
      <c r="AU1997" s="79"/>
      <c r="AV1997" s="79"/>
      <c r="AW1997" s="79"/>
      <c r="AX1997" s="79"/>
      <c r="AY1997" s="79"/>
      <c r="AZ1997" s="79"/>
      <c r="BA1997">
        <v>1</v>
      </c>
      <c r="BB1997">
        <v>0</v>
      </c>
      <c r="BC1997" s="79" t="str">
        <f>IF(Edges[[#This Row],[Sentiment]]=0,"NEUTRAL",IF(Edges[[#This Row],[Sentiment]]=1,"POSITIVE",IF(Edges[[#This Row],[Sentiment]]=-1,"NEGATIVE")))</f>
        <v>NEUTRAL</v>
      </c>
      <c r="BD1997" s="79" t="str">
        <f>IF(Edges[[#This Row],[Vertex 1]]=Edges[[#This Row],[Vertex 2]],"HIDE","SHOW")</f>
        <v>HIDE</v>
      </c>
      <c r="BE1997" s="124" t="e">
        <f>REPLACE(INDEX(GroupVertices[Group], MATCH(Edges[[#This Row],[Vertex 1]],GroupVertices[Vertex],0)),1,1,"")</f>
        <v>#N/A</v>
      </c>
      <c r="BF1997" s="124" t="e">
        <f>REPLACE(INDEX(GroupVertices[Group], MATCH(Edges[[#This Row],[Vertex 2]],GroupVertices[Vertex],0)),1,1,"")</f>
        <v>#N/A</v>
      </c>
    </row>
    <row r="1998" spans="1:58" hidden="1" x14ac:dyDescent="0.25">
      <c r="A1998" s="64" t="s">
        <v>1431</v>
      </c>
      <c r="B1998" s="64" t="s">
        <v>1431</v>
      </c>
      <c r="C1998" s="65"/>
      <c r="D1998" s="66"/>
      <c r="E1998" s="67"/>
      <c r="F1998" s="68"/>
      <c r="G1998" s="65" t="str">
        <f>IF(Edges[[#This Row],[Vertex 1]]=Edges[[#This Row],[Vertex 2]],"HIDE","SHOW")</f>
        <v>HIDE</v>
      </c>
      <c r="H1998" s="69"/>
      <c r="I1998" s="70"/>
      <c r="J1998" s="70"/>
      <c r="K1998" s="34"/>
      <c r="L1998" s="77"/>
      <c r="M1998" s="77"/>
      <c r="N1998" s="72"/>
      <c r="O1998" s="79" t="s">
        <v>179</v>
      </c>
      <c r="P1998" s="81">
        <v>42841.750520833331</v>
      </c>
      <c r="Q1998" s="79" t="s">
        <v>2913</v>
      </c>
      <c r="R1998" s="79"/>
      <c r="S1998" s="79"/>
      <c r="T1998" s="79" t="s">
        <v>4441</v>
      </c>
      <c r="U1998" s="82" t="s">
        <v>4716</v>
      </c>
      <c r="V1998" s="82" t="s">
        <v>4716</v>
      </c>
      <c r="W1998" s="81">
        <v>42841.750520833331</v>
      </c>
      <c r="X1998" s="82" t="s">
        <v>7527</v>
      </c>
      <c r="Y1998" s="79"/>
      <c r="Z1998" s="79"/>
      <c r="AA1998" s="83" t="s">
        <v>9574</v>
      </c>
      <c r="AB1998" s="79"/>
      <c r="AC1998" s="79" t="b">
        <v>0</v>
      </c>
      <c r="AD1998" s="79">
        <v>4</v>
      </c>
      <c r="AE1998" s="83" t="s">
        <v>9915</v>
      </c>
      <c r="AF1998" s="79" t="b">
        <v>0</v>
      </c>
      <c r="AG1998" s="79" t="s">
        <v>9963</v>
      </c>
      <c r="AH1998" s="79"/>
      <c r="AI1998" s="83" t="s">
        <v>9915</v>
      </c>
      <c r="AJ1998" s="79" t="b">
        <v>0</v>
      </c>
      <c r="AK1998" s="79">
        <v>3</v>
      </c>
      <c r="AL1998" s="83" t="s">
        <v>9915</v>
      </c>
      <c r="AM1998" s="79" t="s">
        <v>10019</v>
      </c>
      <c r="AN1998" s="79" t="b">
        <v>0</v>
      </c>
      <c r="AO1998" s="83" t="s">
        <v>9574</v>
      </c>
      <c r="AP1998" s="79" t="s">
        <v>10099</v>
      </c>
      <c r="AQ1998" s="79">
        <v>0</v>
      </c>
      <c r="AR1998" s="79">
        <v>0</v>
      </c>
      <c r="AS1998" s="79"/>
      <c r="AT1998" s="79"/>
      <c r="AU1998" s="79"/>
      <c r="AV1998" s="79"/>
      <c r="AW1998" s="79"/>
      <c r="AX1998" s="79"/>
      <c r="AY1998" s="79"/>
      <c r="AZ1998" s="79"/>
      <c r="BA1998">
        <v>1</v>
      </c>
      <c r="BB1998">
        <v>0</v>
      </c>
      <c r="BC1998" s="79" t="str">
        <f>IF(Edges[[#This Row],[Sentiment]]=0,"NEUTRAL",IF(Edges[[#This Row],[Sentiment]]=1,"POSITIVE",IF(Edges[[#This Row],[Sentiment]]=-1,"NEGATIVE")))</f>
        <v>NEUTRAL</v>
      </c>
      <c r="BD1998" s="79" t="str">
        <f>IF(Edges[[#This Row],[Vertex 1]]=Edges[[#This Row],[Vertex 2]],"HIDE","SHOW")</f>
        <v>HIDE</v>
      </c>
      <c r="BE1998" s="124" t="str">
        <f>REPLACE(INDEX(GroupVertices[Group], MATCH(Edges[[#This Row],[Vertex 1]],GroupVertices[Vertex],0)),1,1,"")</f>
        <v>EUTRAL</v>
      </c>
      <c r="BF1998" s="124" t="str">
        <f>REPLACE(INDEX(GroupVertices[Group], MATCH(Edges[[#This Row],[Vertex 2]],GroupVertices[Vertex],0)),1,1,"")</f>
        <v>EUTRAL</v>
      </c>
    </row>
    <row r="1999" spans="1:58" x14ac:dyDescent="0.25">
      <c r="A1999" s="64" t="s">
        <v>1432</v>
      </c>
      <c r="B1999" s="64" t="s">
        <v>1431</v>
      </c>
      <c r="C1999" s="65"/>
      <c r="D1999" s="66"/>
      <c r="E1999" s="67"/>
      <c r="F1999" s="68"/>
      <c r="G1999" s="65" t="str">
        <f>IF(Edges[[#This Row],[Vertex 1]]=Edges[[#This Row],[Vertex 2]],"HIDE","SHOW")</f>
        <v>SHOW</v>
      </c>
      <c r="H1999" s="69"/>
      <c r="I1999" s="70"/>
      <c r="J1999" s="70"/>
      <c r="K1999" s="34" t="s">
        <v>65</v>
      </c>
      <c r="L1999" s="77">
        <v>1999</v>
      </c>
      <c r="M1999" s="77"/>
      <c r="N1999" s="72"/>
      <c r="O1999" s="79" t="s">
        <v>1646</v>
      </c>
      <c r="P1999" s="81">
        <v>42855.398206018515</v>
      </c>
      <c r="Q1999" s="79" t="s">
        <v>2914</v>
      </c>
      <c r="R1999" s="79"/>
      <c r="S1999" s="79"/>
      <c r="T1999" s="79" t="s">
        <v>4441</v>
      </c>
      <c r="U1999" s="79"/>
      <c r="V1999" s="82" t="s">
        <v>5687</v>
      </c>
      <c r="W1999" s="81">
        <v>42855.398206018515</v>
      </c>
      <c r="X1999" s="82" t="s">
        <v>7528</v>
      </c>
      <c r="Y1999" s="79"/>
      <c r="Z1999" s="79"/>
      <c r="AA1999" s="83" t="s">
        <v>9575</v>
      </c>
      <c r="AB1999" s="79"/>
      <c r="AC1999" s="79" t="b">
        <v>0</v>
      </c>
      <c r="AD1999" s="79">
        <v>0</v>
      </c>
      <c r="AE1999" s="83" t="s">
        <v>9915</v>
      </c>
      <c r="AF1999" s="79" t="b">
        <v>0</v>
      </c>
      <c r="AG1999" s="79" t="s">
        <v>9963</v>
      </c>
      <c r="AH1999" s="79"/>
      <c r="AI1999" s="83" t="s">
        <v>9915</v>
      </c>
      <c r="AJ1999" s="79" t="b">
        <v>0</v>
      </c>
      <c r="AK1999" s="79">
        <v>3</v>
      </c>
      <c r="AL1999" s="83" t="s">
        <v>9574</v>
      </c>
      <c r="AM1999" s="79" t="s">
        <v>10001</v>
      </c>
      <c r="AN1999" s="79" t="b">
        <v>0</v>
      </c>
      <c r="AO1999" s="83" t="s">
        <v>9574</v>
      </c>
      <c r="AP1999" s="79" t="s">
        <v>179</v>
      </c>
      <c r="AQ1999" s="79">
        <v>0</v>
      </c>
      <c r="AR1999" s="79">
        <v>0</v>
      </c>
      <c r="AS1999" s="79"/>
      <c r="AT1999" s="79"/>
      <c r="AU1999" s="79"/>
      <c r="AV1999" s="79"/>
      <c r="AW1999" s="79"/>
      <c r="AX1999" s="79"/>
      <c r="AY1999" s="79"/>
      <c r="AZ1999" s="79"/>
      <c r="BA1999">
        <v>1</v>
      </c>
      <c r="BB1999">
        <v>0</v>
      </c>
      <c r="BC1999" s="79" t="str">
        <f>IF(Edges[[#This Row],[Sentiment]]=0,"NEUTRAL",IF(Edges[[#This Row],[Sentiment]]=1,"POSITIVE",IF(Edges[[#This Row],[Sentiment]]=-1,"NEGATIVE")))</f>
        <v>NEUTRAL</v>
      </c>
      <c r="BD1999" s="79" t="str">
        <f>IF(Edges[[#This Row],[Vertex 1]]=Edges[[#This Row],[Vertex 2]],"HIDE","SHOW")</f>
        <v>SHOW</v>
      </c>
      <c r="BE1999" s="78" t="str">
        <f>REPLACE(INDEX(GroupVertices[Group], MATCH(Edges[[#This Row],[Vertex 1]],GroupVertices[Vertex],0)),1,1,"")</f>
        <v>EUTRAL</v>
      </c>
      <c r="BF1999" s="78" t="str">
        <f>REPLACE(INDEX(GroupVertices[Group], MATCH(Edges[[#This Row],[Vertex 2]],GroupVertices[Vertex],0)),1,1,"")</f>
        <v>EUTRAL</v>
      </c>
    </row>
    <row r="2000" spans="1:58" x14ac:dyDescent="0.25">
      <c r="A2000" s="64" t="s">
        <v>1433</v>
      </c>
      <c r="B2000" s="64" t="s">
        <v>1532</v>
      </c>
      <c r="C2000" s="65"/>
      <c r="D2000" s="66"/>
      <c r="E2000" s="67"/>
      <c r="F2000" s="68"/>
      <c r="G2000" s="65" t="str">
        <f>IF(Edges[[#This Row],[Vertex 1]]=Edges[[#This Row],[Vertex 2]],"HIDE","SHOW")</f>
        <v>SHOW</v>
      </c>
      <c r="H2000" s="69"/>
      <c r="I2000" s="70"/>
      <c r="J2000" s="70"/>
      <c r="K2000" s="34" t="s">
        <v>65</v>
      </c>
      <c r="L2000" s="77">
        <v>2000</v>
      </c>
      <c r="M2000" s="77"/>
      <c r="N2000" s="72"/>
      <c r="O2000" s="79" t="s">
        <v>1646</v>
      </c>
      <c r="P2000" s="81">
        <v>42853.32744212963</v>
      </c>
      <c r="Q2000" s="79" t="s">
        <v>1859</v>
      </c>
      <c r="R2000" s="82" t="s">
        <v>3335</v>
      </c>
      <c r="S2000" s="79" t="s">
        <v>4022</v>
      </c>
      <c r="T2000" s="79"/>
      <c r="U2000" s="79"/>
      <c r="V2000" s="82" t="s">
        <v>5688</v>
      </c>
      <c r="W2000" s="81">
        <v>42853.32744212963</v>
      </c>
      <c r="X2000" s="82" t="s">
        <v>7529</v>
      </c>
      <c r="Y2000" s="79"/>
      <c r="Z2000" s="79"/>
      <c r="AA2000" s="83" t="s">
        <v>9576</v>
      </c>
      <c r="AB2000" s="79"/>
      <c r="AC2000" s="79" t="b">
        <v>0</v>
      </c>
      <c r="AD2000" s="79">
        <v>0</v>
      </c>
      <c r="AE2000" s="83" t="s">
        <v>9915</v>
      </c>
      <c r="AF2000" s="79" t="b">
        <v>0</v>
      </c>
      <c r="AG2000" s="79" t="s">
        <v>9963</v>
      </c>
      <c r="AH2000" s="79"/>
      <c r="AI2000" s="83" t="s">
        <v>9915</v>
      </c>
      <c r="AJ2000" s="79" t="b">
        <v>0</v>
      </c>
      <c r="AK2000" s="79">
        <v>3</v>
      </c>
      <c r="AL2000" s="83" t="s">
        <v>9839</v>
      </c>
      <c r="AM2000" s="79" t="s">
        <v>9991</v>
      </c>
      <c r="AN2000" s="79" t="b">
        <v>0</v>
      </c>
      <c r="AO2000" s="83" t="s">
        <v>9839</v>
      </c>
      <c r="AP2000" s="79" t="s">
        <v>179</v>
      </c>
      <c r="AQ2000" s="79">
        <v>0</v>
      </c>
      <c r="AR2000" s="79">
        <v>0</v>
      </c>
      <c r="AS2000" s="79"/>
      <c r="AT2000" s="79"/>
      <c r="AU2000" s="79"/>
      <c r="AV2000" s="79"/>
      <c r="AW2000" s="79"/>
      <c r="AX2000" s="79"/>
      <c r="AY2000" s="79"/>
      <c r="AZ2000" s="79"/>
      <c r="BA2000">
        <v>2</v>
      </c>
      <c r="BB2000">
        <v>0</v>
      </c>
      <c r="BC2000" s="79" t="str">
        <f>IF(Edges[[#This Row],[Sentiment]]=0,"NEUTRAL",IF(Edges[[#This Row],[Sentiment]]=1,"POSITIVE",IF(Edges[[#This Row],[Sentiment]]=-1,"NEGATIVE")))</f>
        <v>NEUTRAL</v>
      </c>
      <c r="BD2000" s="79" t="str">
        <f>IF(Edges[[#This Row],[Vertex 1]]=Edges[[#This Row],[Vertex 2]],"HIDE","SHOW")</f>
        <v>SHOW</v>
      </c>
      <c r="BE2000" s="78" t="str">
        <f>REPLACE(INDEX(GroupVertices[Group], MATCH(Edges[[#This Row],[Vertex 1]],GroupVertices[Vertex],0)),1,1,"")</f>
        <v>EUTRAL</v>
      </c>
      <c r="BF2000" s="78" t="str">
        <f>REPLACE(INDEX(GroupVertices[Group], MATCH(Edges[[#This Row],[Vertex 2]],GroupVertices[Vertex],0)),1,1,"")</f>
        <v>eneral</v>
      </c>
    </row>
    <row r="2001" spans="1:58" x14ac:dyDescent="0.25">
      <c r="A2001" s="64" t="s">
        <v>1433</v>
      </c>
      <c r="B2001" s="64" t="s">
        <v>1532</v>
      </c>
      <c r="C2001" s="65"/>
      <c r="D2001" s="66"/>
      <c r="E2001" s="67"/>
      <c r="F2001" s="68"/>
      <c r="G2001" s="65" t="str">
        <f>IF(Edges[[#This Row],[Vertex 1]]=Edges[[#This Row],[Vertex 2]],"HIDE","SHOW")</f>
        <v>SHOW</v>
      </c>
      <c r="H2001" s="69"/>
      <c r="I2001" s="70"/>
      <c r="J2001" s="70"/>
      <c r="K2001" s="34" t="s">
        <v>65</v>
      </c>
      <c r="L2001" s="77">
        <v>2001</v>
      </c>
      <c r="M2001" s="77"/>
      <c r="N2001" s="72"/>
      <c r="O2001" s="79" t="s">
        <v>1646</v>
      </c>
      <c r="P2001" s="81">
        <v>42855.402881944443</v>
      </c>
      <c r="Q2001" s="79" t="s">
        <v>2861</v>
      </c>
      <c r="R2001" s="82" t="s">
        <v>3862</v>
      </c>
      <c r="S2001" s="79" t="s">
        <v>4022</v>
      </c>
      <c r="T2001" s="79"/>
      <c r="U2001" s="79"/>
      <c r="V2001" s="82" t="s">
        <v>5688</v>
      </c>
      <c r="W2001" s="81">
        <v>42855.402881944443</v>
      </c>
      <c r="X2001" s="82" t="s">
        <v>7530</v>
      </c>
      <c r="Y2001" s="79"/>
      <c r="Z2001" s="79"/>
      <c r="AA2001" s="83" t="s">
        <v>9577</v>
      </c>
      <c r="AB2001" s="79"/>
      <c r="AC2001" s="79" t="b">
        <v>0</v>
      </c>
      <c r="AD2001" s="79">
        <v>0</v>
      </c>
      <c r="AE2001" s="83" t="s">
        <v>9915</v>
      </c>
      <c r="AF2001" s="79" t="b">
        <v>0</v>
      </c>
      <c r="AG2001" s="79" t="s">
        <v>9963</v>
      </c>
      <c r="AH2001" s="79"/>
      <c r="AI2001" s="83" t="s">
        <v>9915</v>
      </c>
      <c r="AJ2001" s="79" t="b">
        <v>0</v>
      </c>
      <c r="AK2001" s="79">
        <v>10</v>
      </c>
      <c r="AL2001" s="83" t="s">
        <v>9843</v>
      </c>
      <c r="AM2001" s="79" t="s">
        <v>9991</v>
      </c>
      <c r="AN2001" s="79" t="b">
        <v>0</v>
      </c>
      <c r="AO2001" s="83" t="s">
        <v>9843</v>
      </c>
      <c r="AP2001" s="79" t="s">
        <v>179</v>
      </c>
      <c r="AQ2001" s="79">
        <v>0</v>
      </c>
      <c r="AR2001" s="79">
        <v>0</v>
      </c>
      <c r="AS2001" s="79"/>
      <c r="AT2001" s="79"/>
      <c r="AU2001" s="79"/>
      <c r="AV2001" s="79"/>
      <c r="AW2001" s="79"/>
      <c r="AX2001" s="79"/>
      <c r="AY2001" s="79"/>
      <c r="AZ2001" s="79"/>
      <c r="BA2001">
        <v>2</v>
      </c>
      <c r="BB2001">
        <v>0</v>
      </c>
      <c r="BC2001" s="79" t="str">
        <f>IF(Edges[[#This Row],[Sentiment]]=0,"NEUTRAL",IF(Edges[[#This Row],[Sentiment]]=1,"POSITIVE",IF(Edges[[#This Row],[Sentiment]]=-1,"NEGATIVE")))</f>
        <v>NEUTRAL</v>
      </c>
      <c r="BD2001" s="79" t="str">
        <f>IF(Edges[[#This Row],[Vertex 1]]=Edges[[#This Row],[Vertex 2]],"HIDE","SHOW")</f>
        <v>SHOW</v>
      </c>
      <c r="BE2001" s="78" t="str">
        <f>REPLACE(INDEX(GroupVertices[Group], MATCH(Edges[[#This Row],[Vertex 1]],GroupVertices[Vertex],0)),1,1,"")</f>
        <v>EUTRAL</v>
      </c>
      <c r="BF2001" s="78" t="str">
        <f>REPLACE(INDEX(GroupVertices[Group], MATCH(Edges[[#This Row],[Vertex 2]],GroupVertices[Vertex],0)),1,1,"")</f>
        <v>eneral</v>
      </c>
    </row>
    <row r="2002" spans="1:58" hidden="1" x14ac:dyDescent="0.25">
      <c r="A2002" s="64" t="s">
        <v>1434</v>
      </c>
      <c r="B2002" s="64" t="s">
        <v>1434</v>
      </c>
      <c r="C2002" s="65"/>
      <c r="D2002" s="66"/>
      <c r="E2002" s="67"/>
      <c r="F2002" s="68"/>
      <c r="G2002" s="65" t="str">
        <f>IF(Edges[[#This Row],[Vertex 1]]=Edges[[#This Row],[Vertex 2]],"HIDE","SHOW")</f>
        <v>HIDE</v>
      </c>
      <c r="H2002" s="69"/>
      <c r="I2002" s="70"/>
      <c r="J2002" s="70"/>
      <c r="K2002" s="34"/>
      <c r="L2002" s="77"/>
      <c r="M2002" s="77"/>
      <c r="N2002" s="72"/>
      <c r="O2002" s="79" t="s">
        <v>179</v>
      </c>
      <c r="P2002" s="81">
        <v>42852.496435185189</v>
      </c>
      <c r="Q2002" s="79" t="s">
        <v>2915</v>
      </c>
      <c r="R2002" s="82" t="s">
        <v>3865</v>
      </c>
      <c r="S2002" s="79" t="s">
        <v>4022</v>
      </c>
      <c r="T2002" s="79"/>
      <c r="U2002" s="82" t="s">
        <v>4717</v>
      </c>
      <c r="V2002" s="82" t="s">
        <v>4717</v>
      </c>
      <c r="W2002" s="81">
        <v>42852.496435185189</v>
      </c>
      <c r="X2002" s="82" t="s">
        <v>7531</v>
      </c>
      <c r="Y2002" s="79"/>
      <c r="Z2002" s="79"/>
      <c r="AA2002" s="83" t="s">
        <v>9578</v>
      </c>
      <c r="AB2002" s="79"/>
      <c r="AC2002" s="79" t="b">
        <v>0</v>
      </c>
      <c r="AD2002" s="79">
        <v>0</v>
      </c>
      <c r="AE2002" s="83" t="s">
        <v>9915</v>
      </c>
      <c r="AF2002" s="79" t="b">
        <v>0</v>
      </c>
      <c r="AG2002" s="79" t="s">
        <v>9963</v>
      </c>
      <c r="AH2002" s="79"/>
      <c r="AI2002" s="83" t="s">
        <v>9915</v>
      </c>
      <c r="AJ2002" s="79" t="b">
        <v>0</v>
      </c>
      <c r="AK2002" s="79">
        <v>0</v>
      </c>
      <c r="AL2002" s="83" t="s">
        <v>9915</v>
      </c>
      <c r="AM2002" s="79" t="s">
        <v>4133</v>
      </c>
      <c r="AN2002" s="79" t="b">
        <v>0</v>
      </c>
      <c r="AO2002" s="83" t="s">
        <v>9578</v>
      </c>
      <c r="AP2002" s="79" t="s">
        <v>179</v>
      </c>
      <c r="AQ2002" s="79">
        <v>0</v>
      </c>
      <c r="AR2002" s="79">
        <v>0</v>
      </c>
      <c r="AS2002" s="79"/>
      <c r="AT2002" s="79"/>
      <c r="AU2002" s="79"/>
      <c r="AV2002" s="79"/>
      <c r="AW2002" s="79"/>
      <c r="AX2002" s="79"/>
      <c r="AY2002" s="79"/>
      <c r="AZ2002" s="79"/>
      <c r="BA2002">
        <v>2</v>
      </c>
      <c r="BB2002">
        <v>0</v>
      </c>
      <c r="BC2002" s="79" t="str">
        <f>IF(Edges[[#This Row],[Sentiment]]=0,"NEUTRAL",IF(Edges[[#This Row],[Sentiment]]=1,"POSITIVE",IF(Edges[[#This Row],[Sentiment]]=-1,"NEGATIVE")))</f>
        <v>NEUTRAL</v>
      </c>
      <c r="BD2002" s="79" t="str">
        <f>IF(Edges[[#This Row],[Vertex 1]]=Edges[[#This Row],[Vertex 2]],"HIDE","SHOW")</f>
        <v>HIDE</v>
      </c>
      <c r="BE2002" s="124" t="e">
        <f>REPLACE(INDEX(GroupVertices[Group], MATCH(Edges[[#This Row],[Vertex 1]],GroupVertices[Vertex],0)),1,1,"")</f>
        <v>#N/A</v>
      </c>
      <c r="BF2002" s="124" t="e">
        <f>REPLACE(INDEX(GroupVertices[Group], MATCH(Edges[[#This Row],[Vertex 2]],GroupVertices[Vertex],0)),1,1,"")</f>
        <v>#N/A</v>
      </c>
    </row>
    <row r="2003" spans="1:58" hidden="1" x14ac:dyDescent="0.25">
      <c r="A2003" s="64" t="s">
        <v>1434</v>
      </c>
      <c r="B2003" s="64" t="s">
        <v>1434</v>
      </c>
      <c r="C2003" s="65"/>
      <c r="D2003" s="66"/>
      <c r="E2003" s="67"/>
      <c r="F2003" s="68"/>
      <c r="G2003" s="65" t="str">
        <f>IF(Edges[[#This Row],[Vertex 1]]=Edges[[#This Row],[Vertex 2]],"HIDE","SHOW")</f>
        <v>HIDE</v>
      </c>
      <c r="H2003" s="69"/>
      <c r="I2003" s="70"/>
      <c r="J2003" s="70"/>
      <c r="K2003" s="34"/>
      <c r="L2003" s="77"/>
      <c r="M2003" s="77"/>
      <c r="N2003" s="72"/>
      <c r="O2003" s="79" t="s">
        <v>179</v>
      </c>
      <c r="P2003" s="81">
        <v>42855.416145833333</v>
      </c>
      <c r="Q2003" s="79" t="s">
        <v>2916</v>
      </c>
      <c r="R2003" s="82" t="s">
        <v>3878</v>
      </c>
      <c r="S2003" s="79" t="s">
        <v>4022</v>
      </c>
      <c r="T2003" s="79"/>
      <c r="U2003" s="82" t="s">
        <v>4718</v>
      </c>
      <c r="V2003" s="82" t="s">
        <v>4718</v>
      </c>
      <c r="W2003" s="81">
        <v>42855.416145833333</v>
      </c>
      <c r="X2003" s="82" t="s">
        <v>7532</v>
      </c>
      <c r="Y2003" s="79"/>
      <c r="Z2003" s="79"/>
      <c r="AA2003" s="83" t="s">
        <v>9579</v>
      </c>
      <c r="AB2003" s="79"/>
      <c r="AC2003" s="79" t="b">
        <v>0</v>
      </c>
      <c r="AD2003" s="79">
        <v>0</v>
      </c>
      <c r="AE2003" s="83" t="s">
        <v>9915</v>
      </c>
      <c r="AF2003" s="79" t="b">
        <v>0</v>
      </c>
      <c r="AG2003" s="79" t="s">
        <v>9963</v>
      </c>
      <c r="AH2003" s="79"/>
      <c r="AI2003" s="83" t="s">
        <v>9915</v>
      </c>
      <c r="AJ2003" s="79" t="b">
        <v>0</v>
      </c>
      <c r="AK2003" s="79">
        <v>0</v>
      </c>
      <c r="AL2003" s="83" t="s">
        <v>9915</v>
      </c>
      <c r="AM2003" s="79" t="s">
        <v>4133</v>
      </c>
      <c r="AN2003" s="79" t="b">
        <v>0</v>
      </c>
      <c r="AO2003" s="83" t="s">
        <v>9579</v>
      </c>
      <c r="AP2003" s="79" t="s">
        <v>179</v>
      </c>
      <c r="AQ2003" s="79">
        <v>0</v>
      </c>
      <c r="AR2003" s="79">
        <v>0</v>
      </c>
      <c r="AS2003" s="79"/>
      <c r="AT2003" s="79"/>
      <c r="AU2003" s="79"/>
      <c r="AV2003" s="79"/>
      <c r="AW2003" s="79"/>
      <c r="AX2003" s="79"/>
      <c r="AY2003" s="79"/>
      <c r="AZ2003" s="79"/>
      <c r="BA2003">
        <v>2</v>
      </c>
      <c r="BB2003">
        <v>0</v>
      </c>
      <c r="BC2003" s="79" t="str">
        <f>IF(Edges[[#This Row],[Sentiment]]=0,"NEUTRAL",IF(Edges[[#This Row],[Sentiment]]=1,"POSITIVE",IF(Edges[[#This Row],[Sentiment]]=-1,"NEGATIVE")))</f>
        <v>NEUTRAL</v>
      </c>
      <c r="BD2003" s="79" t="str">
        <f>IF(Edges[[#This Row],[Vertex 1]]=Edges[[#This Row],[Vertex 2]],"HIDE","SHOW")</f>
        <v>HIDE</v>
      </c>
      <c r="BE2003" s="124" t="e">
        <f>REPLACE(INDEX(GroupVertices[Group], MATCH(Edges[[#This Row],[Vertex 1]],GroupVertices[Vertex],0)),1,1,"")</f>
        <v>#N/A</v>
      </c>
      <c r="BF2003" s="124" t="e">
        <f>REPLACE(INDEX(GroupVertices[Group], MATCH(Edges[[#This Row],[Vertex 2]],GroupVertices[Vertex],0)),1,1,"")</f>
        <v>#N/A</v>
      </c>
    </row>
    <row r="2004" spans="1:58" hidden="1" x14ac:dyDescent="0.25">
      <c r="A2004" s="64" t="s">
        <v>1435</v>
      </c>
      <c r="B2004" s="64" t="s">
        <v>1435</v>
      </c>
      <c r="C2004" s="65"/>
      <c r="D2004" s="66"/>
      <c r="E2004" s="67"/>
      <c r="F2004" s="68"/>
      <c r="G2004" s="65" t="str">
        <f>IF(Edges[[#This Row],[Vertex 1]]=Edges[[#This Row],[Vertex 2]],"HIDE","SHOW")</f>
        <v>HIDE</v>
      </c>
      <c r="H2004" s="69"/>
      <c r="I2004" s="70"/>
      <c r="J2004" s="70"/>
      <c r="K2004" s="34"/>
      <c r="L2004" s="77"/>
      <c r="M2004" s="77"/>
      <c r="N2004" s="72"/>
      <c r="O2004" s="79" t="s">
        <v>179</v>
      </c>
      <c r="P2004" s="81">
        <v>42852.496354166666</v>
      </c>
      <c r="Q2004" s="79" t="s">
        <v>2917</v>
      </c>
      <c r="R2004" s="82" t="s">
        <v>3865</v>
      </c>
      <c r="S2004" s="79" t="s">
        <v>4022</v>
      </c>
      <c r="T2004" s="79"/>
      <c r="U2004" s="82" t="s">
        <v>4719</v>
      </c>
      <c r="V2004" s="82" t="s">
        <v>4719</v>
      </c>
      <c r="W2004" s="81">
        <v>42852.496354166666</v>
      </c>
      <c r="X2004" s="82" t="s">
        <v>7533</v>
      </c>
      <c r="Y2004" s="79"/>
      <c r="Z2004" s="79"/>
      <c r="AA2004" s="83" t="s">
        <v>9580</v>
      </c>
      <c r="AB2004" s="79"/>
      <c r="AC2004" s="79" t="b">
        <v>0</v>
      </c>
      <c r="AD2004" s="79">
        <v>0</v>
      </c>
      <c r="AE2004" s="83" t="s">
        <v>9915</v>
      </c>
      <c r="AF2004" s="79" t="b">
        <v>0</v>
      </c>
      <c r="AG2004" s="79" t="s">
        <v>9963</v>
      </c>
      <c r="AH2004" s="79"/>
      <c r="AI2004" s="83" t="s">
        <v>9915</v>
      </c>
      <c r="AJ2004" s="79" t="b">
        <v>0</v>
      </c>
      <c r="AK2004" s="79">
        <v>0</v>
      </c>
      <c r="AL2004" s="83" t="s">
        <v>9915</v>
      </c>
      <c r="AM2004" s="79" t="s">
        <v>4133</v>
      </c>
      <c r="AN2004" s="79" t="b">
        <v>0</v>
      </c>
      <c r="AO2004" s="83" t="s">
        <v>9580</v>
      </c>
      <c r="AP2004" s="79" t="s">
        <v>179</v>
      </c>
      <c r="AQ2004" s="79">
        <v>0</v>
      </c>
      <c r="AR2004" s="79">
        <v>0</v>
      </c>
      <c r="AS2004" s="79"/>
      <c r="AT2004" s="79"/>
      <c r="AU2004" s="79"/>
      <c r="AV2004" s="79"/>
      <c r="AW2004" s="79"/>
      <c r="AX2004" s="79"/>
      <c r="AY2004" s="79"/>
      <c r="AZ2004" s="79"/>
      <c r="BA2004">
        <v>2</v>
      </c>
      <c r="BB2004">
        <v>0</v>
      </c>
      <c r="BC2004" s="79" t="str">
        <f>IF(Edges[[#This Row],[Sentiment]]=0,"NEUTRAL",IF(Edges[[#This Row],[Sentiment]]=1,"POSITIVE",IF(Edges[[#This Row],[Sentiment]]=-1,"NEGATIVE")))</f>
        <v>NEUTRAL</v>
      </c>
      <c r="BD2004" s="79" t="str">
        <f>IF(Edges[[#This Row],[Vertex 1]]=Edges[[#This Row],[Vertex 2]],"HIDE","SHOW")</f>
        <v>HIDE</v>
      </c>
      <c r="BE2004" s="124" t="e">
        <f>REPLACE(INDEX(GroupVertices[Group], MATCH(Edges[[#This Row],[Vertex 1]],GroupVertices[Vertex],0)),1,1,"")</f>
        <v>#N/A</v>
      </c>
      <c r="BF2004" s="124" t="e">
        <f>REPLACE(INDEX(GroupVertices[Group], MATCH(Edges[[#This Row],[Vertex 2]],GroupVertices[Vertex],0)),1,1,"")</f>
        <v>#N/A</v>
      </c>
    </row>
    <row r="2005" spans="1:58" hidden="1" x14ac:dyDescent="0.25">
      <c r="A2005" s="64" t="s">
        <v>1435</v>
      </c>
      <c r="B2005" s="64" t="s">
        <v>1435</v>
      </c>
      <c r="C2005" s="65"/>
      <c r="D2005" s="66"/>
      <c r="E2005" s="67"/>
      <c r="F2005" s="68"/>
      <c r="G2005" s="65" t="str">
        <f>IF(Edges[[#This Row],[Vertex 1]]=Edges[[#This Row],[Vertex 2]],"HIDE","SHOW")</f>
        <v>HIDE</v>
      </c>
      <c r="H2005" s="69"/>
      <c r="I2005" s="70"/>
      <c r="J2005" s="70"/>
      <c r="K2005" s="34"/>
      <c r="L2005" s="77"/>
      <c r="M2005" s="77"/>
      <c r="N2005" s="72"/>
      <c r="O2005" s="79" t="s">
        <v>179</v>
      </c>
      <c r="P2005" s="81">
        <v>42855.41615740741</v>
      </c>
      <c r="Q2005" s="79" t="s">
        <v>2918</v>
      </c>
      <c r="R2005" s="82" t="s">
        <v>3878</v>
      </c>
      <c r="S2005" s="79" t="s">
        <v>4022</v>
      </c>
      <c r="T2005" s="79"/>
      <c r="U2005" s="82" t="s">
        <v>4720</v>
      </c>
      <c r="V2005" s="82" t="s">
        <v>4720</v>
      </c>
      <c r="W2005" s="81">
        <v>42855.41615740741</v>
      </c>
      <c r="X2005" s="82" t="s">
        <v>7534</v>
      </c>
      <c r="Y2005" s="79"/>
      <c r="Z2005" s="79"/>
      <c r="AA2005" s="83" t="s">
        <v>9581</v>
      </c>
      <c r="AB2005" s="79"/>
      <c r="AC2005" s="79" t="b">
        <v>0</v>
      </c>
      <c r="AD2005" s="79">
        <v>0</v>
      </c>
      <c r="AE2005" s="83" t="s">
        <v>9915</v>
      </c>
      <c r="AF2005" s="79" t="b">
        <v>0</v>
      </c>
      <c r="AG2005" s="79" t="s">
        <v>9963</v>
      </c>
      <c r="AH2005" s="79"/>
      <c r="AI2005" s="83" t="s">
        <v>9915</v>
      </c>
      <c r="AJ2005" s="79" t="b">
        <v>0</v>
      </c>
      <c r="AK2005" s="79">
        <v>0</v>
      </c>
      <c r="AL2005" s="83" t="s">
        <v>9915</v>
      </c>
      <c r="AM2005" s="79" t="s">
        <v>4133</v>
      </c>
      <c r="AN2005" s="79" t="b">
        <v>0</v>
      </c>
      <c r="AO2005" s="83" t="s">
        <v>9581</v>
      </c>
      <c r="AP2005" s="79" t="s">
        <v>179</v>
      </c>
      <c r="AQ2005" s="79">
        <v>0</v>
      </c>
      <c r="AR2005" s="79">
        <v>0</v>
      </c>
      <c r="AS2005" s="79"/>
      <c r="AT2005" s="79"/>
      <c r="AU2005" s="79"/>
      <c r="AV2005" s="79"/>
      <c r="AW2005" s="79"/>
      <c r="AX2005" s="79"/>
      <c r="AY2005" s="79"/>
      <c r="AZ2005" s="79"/>
      <c r="BA2005">
        <v>2</v>
      </c>
      <c r="BB2005">
        <v>0</v>
      </c>
      <c r="BC2005" s="79" t="str">
        <f>IF(Edges[[#This Row],[Sentiment]]=0,"NEUTRAL",IF(Edges[[#This Row],[Sentiment]]=1,"POSITIVE",IF(Edges[[#This Row],[Sentiment]]=-1,"NEGATIVE")))</f>
        <v>NEUTRAL</v>
      </c>
      <c r="BD2005" s="79" t="str">
        <f>IF(Edges[[#This Row],[Vertex 1]]=Edges[[#This Row],[Vertex 2]],"HIDE","SHOW")</f>
        <v>HIDE</v>
      </c>
      <c r="BE2005" s="124" t="e">
        <f>REPLACE(INDEX(GroupVertices[Group], MATCH(Edges[[#This Row],[Vertex 1]],GroupVertices[Vertex],0)),1,1,"")</f>
        <v>#N/A</v>
      </c>
      <c r="BF2005" s="124" t="e">
        <f>REPLACE(INDEX(GroupVertices[Group], MATCH(Edges[[#This Row],[Vertex 2]],GroupVertices[Vertex],0)),1,1,"")</f>
        <v>#N/A</v>
      </c>
    </row>
    <row r="2006" spans="1:58" hidden="1" x14ac:dyDescent="0.25">
      <c r="A2006" s="64" t="s">
        <v>1436</v>
      </c>
      <c r="B2006" s="64" t="s">
        <v>1436</v>
      </c>
      <c r="C2006" s="65"/>
      <c r="D2006" s="66"/>
      <c r="E2006" s="67"/>
      <c r="F2006" s="68"/>
      <c r="G2006" s="65" t="str">
        <f>IF(Edges[[#This Row],[Vertex 1]]=Edges[[#This Row],[Vertex 2]],"HIDE","SHOW")</f>
        <v>HIDE</v>
      </c>
      <c r="H2006" s="69"/>
      <c r="I2006" s="70"/>
      <c r="J2006" s="70"/>
      <c r="K2006" s="34"/>
      <c r="L2006" s="77"/>
      <c r="M2006" s="77"/>
      <c r="N2006" s="72"/>
      <c r="O2006" s="79" t="s">
        <v>179</v>
      </c>
      <c r="P2006" s="81">
        <v>42855.417662037034</v>
      </c>
      <c r="Q2006" s="79" t="s">
        <v>2919</v>
      </c>
      <c r="R2006" s="79"/>
      <c r="S2006" s="79"/>
      <c r="T2006" s="79"/>
      <c r="U2006" s="79"/>
      <c r="V2006" s="82" t="s">
        <v>5689</v>
      </c>
      <c r="W2006" s="81">
        <v>42855.417662037034</v>
      </c>
      <c r="X2006" s="82" t="s">
        <v>7535</v>
      </c>
      <c r="Y2006" s="79"/>
      <c r="Z2006" s="79"/>
      <c r="AA2006" s="83" t="s">
        <v>9582</v>
      </c>
      <c r="AB2006" s="79"/>
      <c r="AC2006" s="79" t="b">
        <v>0</v>
      </c>
      <c r="AD2006" s="79">
        <v>0</v>
      </c>
      <c r="AE2006" s="83" t="s">
        <v>9915</v>
      </c>
      <c r="AF2006" s="79" t="b">
        <v>0</v>
      </c>
      <c r="AG2006" s="79" t="s">
        <v>9963</v>
      </c>
      <c r="AH2006" s="79"/>
      <c r="AI2006" s="83" t="s">
        <v>9915</v>
      </c>
      <c r="AJ2006" s="79" t="b">
        <v>0</v>
      </c>
      <c r="AK2006" s="79">
        <v>0</v>
      </c>
      <c r="AL2006" s="83" t="s">
        <v>9915</v>
      </c>
      <c r="AM2006" s="79" t="s">
        <v>10093</v>
      </c>
      <c r="AN2006" s="79" t="b">
        <v>0</v>
      </c>
      <c r="AO2006" s="83" t="s">
        <v>9582</v>
      </c>
      <c r="AP2006" s="79" t="s">
        <v>179</v>
      </c>
      <c r="AQ2006" s="79">
        <v>0</v>
      </c>
      <c r="AR2006" s="79">
        <v>0</v>
      </c>
      <c r="AS2006" s="79"/>
      <c r="AT2006" s="79"/>
      <c r="AU2006" s="79"/>
      <c r="AV2006" s="79"/>
      <c r="AW2006" s="79"/>
      <c r="AX2006" s="79"/>
      <c r="AY2006" s="79"/>
      <c r="AZ2006" s="79"/>
      <c r="BA2006">
        <v>1</v>
      </c>
      <c r="BB2006">
        <v>0</v>
      </c>
      <c r="BC2006" s="79" t="str">
        <f>IF(Edges[[#This Row],[Sentiment]]=0,"NEUTRAL",IF(Edges[[#This Row],[Sentiment]]=1,"POSITIVE",IF(Edges[[#This Row],[Sentiment]]=-1,"NEGATIVE")))</f>
        <v>NEUTRAL</v>
      </c>
      <c r="BD2006" s="79" t="str">
        <f>IF(Edges[[#This Row],[Vertex 1]]=Edges[[#This Row],[Vertex 2]],"HIDE","SHOW")</f>
        <v>HIDE</v>
      </c>
      <c r="BE2006" s="124" t="e">
        <f>REPLACE(INDEX(GroupVertices[Group], MATCH(Edges[[#This Row],[Vertex 1]],GroupVertices[Vertex],0)),1,1,"")</f>
        <v>#N/A</v>
      </c>
      <c r="BF2006" s="124" t="e">
        <f>REPLACE(INDEX(GroupVertices[Group], MATCH(Edges[[#This Row],[Vertex 2]],GroupVertices[Vertex],0)),1,1,"")</f>
        <v>#N/A</v>
      </c>
    </row>
    <row r="2007" spans="1:58" hidden="1" x14ac:dyDescent="0.25">
      <c r="A2007" s="64" t="s">
        <v>1437</v>
      </c>
      <c r="B2007" s="64" t="s">
        <v>1437</v>
      </c>
      <c r="C2007" s="65"/>
      <c r="D2007" s="66"/>
      <c r="E2007" s="67"/>
      <c r="F2007" s="68"/>
      <c r="G2007" s="65" t="str">
        <f>IF(Edges[[#This Row],[Vertex 1]]=Edges[[#This Row],[Vertex 2]],"HIDE","SHOW")</f>
        <v>HIDE</v>
      </c>
      <c r="H2007" s="69"/>
      <c r="I2007" s="70"/>
      <c r="J2007" s="70"/>
      <c r="K2007" s="34"/>
      <c r="L2007" s="77"/>
      <c r="M2007" s="77"/>
      <c r="N2007" s="72"/>
      <c r="O2007" s="79" t="s">
        <v>179</v>
      </c>
      <c r="P2007" s="81">
        <v>42855.419548611113</v>
      </c>
      <c r="Q2007" s="79" t="s">
        <v>2920</v>
      </c>
      <c r="R2007" s="82" t="s">
        <v>3879</v>
      </c>
      <c r="S2007" s="79" t="s">
        <v>4015</v>
      </c>
      <c r="T2007" s="79"/>
      <c r="U2007" s="79"/>
      <c r="V2007" s="82" t="s">
        <v>5690</v>
      </c>
      <c r="W2007" s="81">
        <v>42855.419548611113</v>
      </c>
      <c r="X2007" s="82" t="s">
        <v>7536</v>
      </c>
      <c r="Y2007" s="79"/>
      <c r="Z2007" s="79"/>
      <c r="AA2007" s="83" t="s">
        <v>9583</v>
      </c>
      <c r="AB2007" s="79"/>
      <c r="AC2007" s="79" t="b">
        <v>0</v>
      </c>
      <c r="AD2007" s="79">
        <v>0</v>
      </c>
      <c r="AE2007" s="83" t="s">
        <v>9915</v>
      </c>
      <c r="AF2007" s="79" t="b">
        <v>0</v>
      </c>
      <c r="AG2007" s="79" t="s">
        <v>9963</v>
      </c>
      <c r="AH2007" s="79"/>
      <c r="AI2007" s="83" t="s">
        <v>9915</v>
      </c>
      <c r="AJ2007" s="79" t="b">
        <v>0</v>
      </c>
      <c r="AK2007" s="79">
        <v>0</v>
      </c>
      <c r="AL2007" s="83" t="s">
        <v>9915</v>
      </c>
      <c r="AM2007" s="79" t="s">
        <v>4133</v>
      </c>
      <c r="AN2007" s="79" t="b">
        <v>0</v>
      </c>
      <c r="AO2007" s="83" t="s">
        <v>9583</v>
      </c>
      <c r="AP2007" s="79" t="s">
        <v>179</v>
      </c>
      <c r="AQ2007" s="79">
        <v>0</v>
      </c>
      <c r="AR2007" s="79">
        <v>0</v>
      </c>
      <c r="AS2007" s="79"/>
      <c r="AT2007" s="79"/>
      <c r="AU2007" s="79"/>
      <c r="AV2007" s="79"/>
      <c r="AW2007" s="79"/>
      <c r="AX2007" s="79"/>
      <c r="AY2007" s="79"/>
      <c r="AZ2007" s="79"/>
      <c r="BA2007">
        <v>1</v>
      </c>
      <c r="BB2007">
        <v>0</v>
      </c>
      <c r="BC2007" s="79" t="str">
        <f>IF(Edges[[#This Row],[Sentiment]]=0,"NEUTRAL",IF(Edges[[#This Row],[Sentiment]]=1,"POSITIVE",IF(Edges[[#This Row],[Sentiment]]=-1,"NEGATIVE")))</f>
        <v>NEUTRAL</v>
      </c>
      <c r="BD2007" s="79" t="str">
        <f>IF(Edges[[#This Row],[Vertex 1]]=Edges[[#This Row],[Vertex 2]],"HIDE","SHOW")</f>
        <v>HIDE</v>
      </c>
      <c r="BE2007" s="124" t="e">
        <f>REPLACE(INDEX(GroupVertices[Group], MATCH(Edges[[#This Row],[Vertex 1]],GroupVertices[Vertex],0)),1,1,"")</f>
        <v>#N/A</v>
      </c>
      <c r="BF2007" s="124" t="e">
        <f>REPLACE(INDEX(GroupVertices[Group], MATCH(Edges[[#This Row],[Vertex 2]],GroupVertices[Vertex],0)),1,1,"")</f>
        <v>#N/A</v>
      </c>
    </row>
    <row r="2008" spans="1:58" hidden="1" x14ac:dyDescent="0.25">
      <c r="A2008" s="64" t="s">
        <v>1438</v>
      </c>
      <c r="B2008" s="64" t="s">
        <v>1438</v>
      </c>
      <c r="C2008" s="65"/>
      <c r="D2008" s="66"/>
      <c r="E2008" s="67"/>
      <c r="F2008" s="68"/>
      <c r="G2008" s="65" t="str">
        <f>IF(Edges[[#This Row],[Vertex 1]]=Edges[[#This Row],[Vertex 2]],"HIDE","SHOW")</f>
        <v>HIDE</v>
      </c>
      <c r="H2008" s="69"/>
      <c r="I2008" s="70"/>
      <c r="J2008" s="70"/>
      <c r="K2008" s="34"/>
      <c r="L2008" s="77"/>
      <c r="M2008" s="77"/>
      <c r="N2008" s="72"/>
      <c r="O2008" s="79" t="s">
        <v>179</v>
      </c>
      <c r="P2008" s="81">
        <v>42852.458773148152</v>
      </c>
      <c r="Q2008" s="79" t="s">
        <v>2921</v>
      </c>
      <c r="R2008" s="82" t="s">
        <v>3880</v>
      </c>
      <c r="S2008" s="79" t="s">
        <v>4015</v>
      </c>
      <c r="T2008" s="79" t="s">
        <v>4305</v>
      </c>
      <c r="U2008" s="79"/>
      <c r="V2008" s="82" t="s">
        <v>5691</v>
      </c>
      <c r="W2008" s="81">
        <v>42852.458773148152</v>
      </c>
      <c r="X2008" s="82" t="s">
        <v>7537</v>
      </c>
      <c r="Y2008" s="79"/>
      <c r="Z2008" s="79"/>
      <c r="AA2008" s="83" t="s">
        <v>9584</v>
      </c>
      <c r="AB2008" s="79"/>
      <c r="AC2008" s="79" t="b">
        <v>0</v>
      </c>
      <c r="AD2008" s="79">
        <v>1</v>
      </c>
      <c r="AE2008" s="83" t="s">
        <v>9915</v>
      </c>
      <c r="AF2008" s="79" t="b">
        <v>0</v>
      </c>
      <c r="AG2008" s="79" t="s">
        <v>9963</v>
      </c>
      <c r="AH2008" s="79"/>
      <c r="AI2008" s="83" t="s">
        <v>9915</v>
      </c>
      <c r="AJ2008" s="79" t="b">
        <v>0</v>
      </c>
      <c r="AK2008" s="79">
        <v>1</v>
      </c>
      <c r="AL2008" s="83" t="s">
        <v>9915</v>
      </c>
      <c r="AM2008" s="79" t="s">
        <v>10010</v>
      </c>
      <c r="AN2008" s="79" t="b">
        <v>0</v>
      </c>
      <c r="AO2008" s="83" t="s">
        <v>9584</v>
      </c>
      <c r="AP2008" s="79" t="s">
        <v>179</v>
      </c>
      <c r="AQ2008" s="79">
        <v>0</v>
      </c>
      <c r="AR2008" s="79">
        <v>0</v>
      </c>
      <c r="AS2008" s="79"/>
      <c r="AT2008" s="79"/>
      <c r="AU2008" s="79"/>
      <c r="AV2008" s="79"/>
      <c r="AW2008" s="79"/>
      <c r="AX2008" s="79"/>
      <c r="AY2008" s="79"/>
      <c r="AZ2008" s="79"/>
      <c r="BA2008">
        <v>7</v>
      </c>
      <c r="BB2008">
        <v>0</v>
      </c>
      <c r="BC2008" s="79" t="str">
        <f>IF(Edges[[#This Row],[Sentiment]]=0,"NEUTRAL",IF(Edges[[#This Row],[Sentiment]]=1,"POSITIVE",IF(Edges[[#This Row],[Sentiment]]=-1,"NEGATIVE")))</f>
        <v>NEUTRAL</v>
      </c>
      <c r="BD2008" s="79" t="str">
        <f>IF(Edges[[#This Row],[Vertex 1]]=Edges[[#This Row],[Vertex 2]],"HIDE","SHOW")</f>
        <v>HIDE</v>
      </c>
      <c r="BE2008" s="124" t="str">
        <f>REPLACE(INDEX(GroupVertices[Group], MATCH(Edges[[#This Row],[Vertex 1]],GroupVertices[Vertex],0)),1,1,"")</f>
        <v>EUTRAL</v>
      </c>
      <c r="BF2008" s="124" t="str">
        <f>REPLACE(INDEX(GroupVertices[Group], MATCH(Edges[[#This Row],[Vertex 2]],GroupVertices[Vertex],0)),1,1,"")</f>
        <v>EUTRAL</v>
      </c>
    </row>
    <row r="2009" spans="1:58" hidden="1" x14ac:dyDescent="0.25">
      <c r="A2009" s="64" t="s">
        <v>1438</v>
      </c>
      <c r="B2009" s="64" t="s">
        <v>1438</v>
      </c>
      <c r="C2009" s="65"/>
      <c r="D2009" s="66"/>
      <c r="E2009" s="67"/>
      <c r="F2009" s="68"/>
      <c r="G2009" s="65" t="str">
        <f>IF(Edges[[#This Row],[Vertex 1]]=Edges[[#This Row],[Vertex 2]],"HIDE","SHOW")</f>
        <v>HIDE</v>
      </c>
      <c r="H2009" s="69"/>
      <c r="I2009" s="70"/>
      <c r="J2009" s="70"/>
      <c r="K2009" s="34"/>
      <c r="L2009" s="77"/>
      <c r="M2009" s="77"/>
      <c r="N2009" s="72"/>
      <c r="O2009" s="79" t="s">
        <v>179</v>
      </c>
      <c r="P2009" s="81">
        <v>42852.501863425925</v>
      </c>
      <c r="Q2009" s="79" t="s">
        <v>2922</v>
      </c>
      <c r="R2009" s="82" t="s">
        <v>3881</v>
      </c>
      <c r="S2009" s="79" t="s">
        <v>4015</v>
      </c>
      <c r="T2009" s="79" t="s">
        <v>4305</v>
      </c>
      <c r="U2009" s="79"/>
      <c r="V2009" s="82" t="s">
        <v>5691</v>
      </c>
      <c r="W2009" s="81">
        <v>42852.501863425925</v>
      </c>
      <c r="X2009" s="82" t="s">
        <v>7538</v>
      </c>
      <c r="Y2009" s="79"/>
      <c r="Z2009" s="79"/>
      <c r="AA2009" s="83" t="s">
        <v>9585</v>
      </c>
      <c r="AB2009" s="79"/>
      <c r="AC2009" s="79" t="b">
        <v>0</v>
      </c>
      <c r="AD2009" s="79">
        <v>0</v>
      </c>
      <c r="AE2009" s="83" t="s">
        <v>9915</v>
      </c>
      <c r="AF2009" s="79" t="b">
        <v>0</v>
      </c>
      <c r="AG2009" s="79" t="s">
        <v>9981</v>
      </c>
      <c r="AH2009" s="79"/>
      <c r="AI2009" s="83" t="s">
        <v>9915</v>
      </c>
      <c r="AJ2009" s="79" t="b">
        <v>0</v>
      </c>
      <c r="AK2009" s="79">
        <v>0</v>
      </c>
      <c r="AL2009" s="83" t="s">
        <v>9915</v>
      </c>
      <c r="AM2009" s="79" t="s">
        <v>10010</v>
      </c>
      <c r="AN2009" s="79" t="b">
        <v>0</v>
      </c>
      <c r="AO2009" s="83" t="s">
        <v>9585</v>
      </c>
      <c r="AP2009" s="79" t="s">
        <v>179</v>
      </c>
      <c r="AQ2009" s="79">
        <v>0</v>
      </c>
      <c r="AR2009" s="79">
        <v>0</v>
      </c>
      <c r="AS2009" s="79"/>
      <c r="AT2009" s="79"/>
      <c r="AU2009" s="79"/>
      <c r="AV2009" s="79"/>
      <c r="AW2009" s="79"/>
      <c r="AX2009" s="79"/>
      <c r="AY2009" s="79"/>
      <c r="AZ2009" s="79"/>
      <c r="BA2009">
        <v>7</v>
      </c>
      <c r="BB2009">
        <v>0</v>
      </c>
      <c r="BC2009" s="79" t="str">
        <f>IF(Edges[[#This Row],[Sentiment]]=0,"NEUTRAL",IF(Edges[[#This Row],[Sentiment]]=1,"POSITIVE",IF(Edges[[#This Row],[Sentiment]]=-1,"NEGATIVE")))</f>
        <v>NEUTRAL</v>
      </c>
      <c r="BD2009" s="79" t="str">
        <f>IF(Edges[[#This Row],[Vertex 1]]=Edges[[#This Row],[Vertex 2]],"HIDE","SHOW")</f>
        <v>HIDE</v>
      </c>
      <c r="BE2009" s="124" t="str">
        <f>REPLACE(INDEX(GroupVertices[Group], MATCH(Edges[[#This Row],[Vertex 1]],GroupVertices[Vertex],0)),1,1,"")</f>
        <v>EUTRAL</v>
      </c>
      <c r="BF2009" s="124" t="str">
        <f>REPLACE(INDEX(GroupVertices[Group], MATCH(Edges[[#This Row],[Vertex 2]],GroupVertices[Vertex],0)),1,1,"")</f>
        <v>EUTRAL</v>
      </c>
    </row>
    <row r="2010" spans="1:58" hidden="1" x14ac:dyDescent="0.25">
      <c r="A2010" s="64" t="s">
        <v>1438</v>
      </c>
      <c r="B2010" s="64" t="s">
        <v>1438</v>
      </c>
      <c r="C2010" s="65"/>
      <c r="D2010" s="66"/>
      <c r="E2010" s="67"/>
      <c r="F2010" s="68"/>
      <c r="G2010" s="65" t="str">
        <f>IF(Edges[[#This Row],[Vertex 1]]=Edges[[#This Row],[Vertex 2]],"HIDE","SHOW")</f>
        <v>HIDE</v>
      </c>
      <c r="H2010" s="69"/>
      <c r="I2010" s="70"/>
      <c r="J2010" s="70"/>
      <c r="K2010" s="34"/>
      <c r="L2010" s="77"/>
      <c r="M2010" s="77"/>
      <c r="N2010" s="72"/>
      <c r="O2010" s="79" t="s">
        <v>179</v>
      </c>
      <c r="P2010" s="81">
        <v>42853.333969907406</v>
      </c>
      <c r="Q2010" s="79" t="s">
        <v>2923</v>
      </c>
      <c r="R2010" s="82" t="s">
        <v>3882</v>
      </c>
      <c r="S2010" s="79" t="s">
        <v>4015</v>
      </c>
      <c r="T2010" s="79" t="s">
        <v>4305</v>
      </c>
      <c r="U2010" s="79"/>
      <c r="V2010" s="82" t="s">
        <v>5691</v>
      </c>
      <c r="W2010" s="81">
        <v>42853.333969907406</v>
      </c>
      <c r="X2010" s="82" t="s">
        <v>7539</v>
      </c>
      <c r="Y2010" s="79"/>
      <c r="Z2010" s="79"/>
      <c r="AA2010" s="83" t="s">
        <v>9586</v>
      </c>
      <c r="AB2010" s="79"/>
      <c r="AC2010" s="79" t="b">
        <v>0</v>
      </c>
      <c r="AD2010" s="79">
        <v>0</v>
      </c>
      <c r="AE2010" s="83" t="s">
        <v>9915</v>
      </c>
      <c r="AF2010" s="79" t="b">
        <v>0</v>
      </c>
      <c r="AG2010" s="79" t="s">
        <v>9963</v>
      </c>
      <c r="AH2010" s="79"/>
      <c r="AI2010" s="83" t="s">
        <v>9915</v>
      </c>
      <c r="AJ2010" s="79" t="b">
        <v>0</v>
      </c>
      <c r="AK2010" s="79">
        <v>0</v>
      </c>
      <c r="AL2010" s="83" t="s">
        <v>9915</v>
      </c>
      <c r="AM2010" s="79" t="s">
        <v>10010</v>
      </c>
      <c r="AN2010" s="79" t="b">
        <v>0</v>
      </c>
      <c r="AO2010" s="83" t="s">
        <v>9586</v>
      </c>
      <c r="AP2010" s="79" t="s">
        <v>179</v>
      </c>
      <c r="AQ2010" s="79">
        <v>0</v>
      </c>
      <c r="AR2010" s="79">
        <v>0</v>
      </c>
      <c r="AS2010" s="79"/>
      <c r="AT2010" s="79"/>
      <c r="AU2010" s="79"/>
      <c r="AV2010" s="79"/>
      <c r="AW2010" s="79"/>
      <c r="AX2010" s="79"/>
      <c r="AY2010" s="79"/>
      <c r="AZ2010" s="79"/>
      <c r="BA2010">
        <v>7</v>
      </c>
      <c r="BB2010">
        <v>0</v>
      </c>
      <c r="BC2010" s="79" t="str">
        <f>IF(Edges[[#This Row],[Sentiment]]=0,"NEUTRAL",IF(Edges[[#This Row],[Sentiment]]=1,"POSITIVE",IF(Edges[[#This Row],[Sentiment]]=-1,"NEGATIVE")))</f>
        <v>NEUTRAL</v>
      </c>
      <c r="BD2010" s="79" t="str">
        <f>IF(Edges[[#This Row],[Vertex 1]]=Edges[[#This Row],[Vertex 2]],"HIDE","SHOW")</f>
        <v>HIDE</v>
      </c>
      <c r="BE2010" s="124" t="str">
        <f>REPLACE(INDEX(GroupVertices[Group], MATCH(Edges[[#This Row],[Vertex 1]],GroupVertices[Vertex],0)),1,1,"")</f>
        <v>EUTRAL</v>
      </c>
      <c r="BF2010" s="124" t="str">
        <f>REPLACE(INDEX(GroupVertices[Group], MATCH(Edges[[#This Row],[Vertex 2]],GroupVertices[Vertex],0)),1,1,"")</f>
        <v>EUTRAL</v>
      </c>
    </row>
    <row r="2011" spans="1:58" hidden="1" x14ac:dyDescent="0.25">
      <c r="A2011" s="64" t="s">
        <v>1438</v>
      </c>
      <c r="B2011" s="64" t="s">
        <v>1438</v>
      </c>
      <c r="C2011" s="65"/>
      <c r="D2011" s="66"/>
      <c r="E2011" s="67"/>
      <c r="F2011" s="68"/>
      <c r="G2011" s="65" t="str">
        <f>IF(Edges[[#This Row],[Vertex 1]]=Edges[[#This Row],[Vertex 2]],"HIDE","SHOW")</f>
        <v>HIDE</v>
      </c>
      <c r="H2011" s="69"/>
      <c r="I2011" s="70"/>
      <c r="J2011" s="70"/>
      <c r="K2011" s="34"/>
      <c r="L2011" s="77"/>
      <c r="M2011" s="77"/>
      <c r="N2011" s="72"/>
      <c r="O2011" s="79" t="s">
        <v>179</v>
      </c>
      <c r="P2011" s="81">
        <v>42853.45890046296</v>
      </c>
      <c r="Q2011" s="79" t="s">
        <v>2924</v>
      </c>
      <c r="R2011" s="82" t="s">
        <v>3883</v>
      </c>
      <c r="S2011" s="79" t="s">
        <v>4015</v>
      </c>
      <c r="T2011" s="79" t="s">
        <v>4305</v>
      </c>
      <c r="U2011" s="79"/>
      <c r="V2011" s="82" t="s">
        <v>5691</v>
      </c>
      <c r="W2011" s="81">
        <v>42853.45890046296</v>
      </c>
      <c r="X2011" s="82" t="s">
        <v>7540</v>
      </c>
      <c r="Y2011" s="79"/>
      <c r="Z2011" s="79"/>
      <c r="AA2011" s="83" t="s">
        <v>9587</v>
      </c>
      <c r="AB2011" s="79"/>
      <c r="AC2011" s="79" t="b">
        <v>0</v>
      </c>
      <c r="AD2011" s="79">
        <v>0</v>
      </c>
      <c r="AE2011" s="83" t="s">
        <v>9915</v>
      </c>
      <c r="AF2011" s="79" t="b">
        <v>0</v>
      </c>
      <c r="AG2011" s="79" t="s">
        <v>9963</v>
      </c>
      <c r="AH2011" s="79"/>
      <c r="AI2011" s="83" t="s">
        <v>9915</v>
      </c>
      <c r="AJ2011" s="79" t="b">
        <v>0</v>
      </c>
      <c r="AK2011" s="79">
        <v>0</v>
      </c>
      <c r="AL2011" s="83" t="s">
        <v>9915</v>
      </c>
      <c r="AM2011" s="79" t="s">
        <v>10010</v>
      </c>
      <c r="AN2011" s="79" t="b">
        <v>0</v>
      </c>
      <c r="AO2011" s="83" t="s">
        <v>9587</v>
      </c>
      <c r="AP2011" s="79" t="s">
        <v>179</v>
      </c>
      <c r="AQ2011" s="79">
        <v>0</v>
      </c>
      <c r="AR2011" s="79">
        <v>0</v>
      </c>
      <c r="AS2011" s="79"/>
      <c r="AT2011" s="79"/>
      <c r="AU2011" s="79"/>
      <c r="AV2011" s="79"/>
      <c r="AW2011" s="79"/>
      <c r="AX2011" s="79"/>
      <c r="AY2011" s="79"/>
      <c r="AZ2011" s="79"/>
      <c r="BA2011">
        <v>7</v>
      </c>
      <c r="BB2011">
        <v>0</v>
      </c>
      <c r="BC2011" s="79" t="str">
        <f>IF(Edges[[#This Row],[Sentiment]]=0,"NEUTRAL",IF(Edges[[#This Row],[Sentiment]]=1,"POSITIVE",IF(Edges[[#This Row],[Sentiment]]=-1,"NEGATIVE")))</f>
        <v>NEUTRAL</v>
      </c>
      <c r="BD2011" s="79" t="str">
        <f>IF(Edges[[#This Row],[Vertex 1]]=Edges[[#This Row],[Vertex 2]],"HIDE","SHOW")</f>
        <v>HIDE</v>
      </c>
      <c r="BE2011" s="124" t="str">
        <f>REPLACE(INDEX(GroupVertices[Group], MATCH(Edges[[#This Row],[Vertex 1]],GroupVertices[Vertex],0)),1,1,"")</f>
        <v>EUTRAL</v>
      </c>
      <c r="BF2011" s="124" t="str">
        <f>REPLACE(INDEX(GroupVertices[Group], MATCH(Edges[[#This Row],[Vertex 2]],GroupVertices[Vertex],0)),1,1,"")</f>
        <v>EUTRAL</v>
      </c>
    </row>
    <row r="2012" spans="1:58" hidden="1" x14ac:dyDescent="0.25">
      <c r="A2012" s="64" t="s">
        <v>1438</v>
      </c>
      <c r="B2012" s="64" t="s">
        <v>1438</v>
      </c>
      <c r="C2012" s="65"/>
      <c r="D2012" s="66"/>
      <c r="E2012" s="67"/>
      <c r="F2012" s="68"/>
      <c r="G2012" s="65" t="str">
        <f>IF(Edges[[#This Row],[Vertex 1]]=Edges[[#This Row],[Vertex 2]],"HIDE","SHOW")</f>
        <v>HIDE</v>
      </c>
      <c r="H2012" s="69"/>
      <c r="I2012" s="70"/>
      <c r="J2012" s="70"/>
      <c r="K2012" s="34"/>
      <c r="L2012" s="77"/>
      <c r="M2012" s="77"/>
      <c r="N2012" s="72"/>
      <c r="O2012" s="79" t="s">
        <v>179</v>
      </c>
      <c r="P2012" s="81">
        <v>42854.25072916667</v>
      </c>
      <c r="Q2012" s="79" t="s">
        <v>2925</v>
      </c>
      <c r="R2012" s="82" t="s">
        <v>3884</v>
      </c>
      <c r="S2012" s="79" t="s">
        <v>4015</v>
      </c>
      <c r="T2012" s="79" t="s">
        <v>4305</v>
      </c>
      <c r="U2012" s="79"/>
      <c r="V2012" s="82" t="s">
        <v>5691</v>
      </c>
      <c r="W2012" s="81">
        <v>42854.25072916667</v>
      </c>
      <c r="X2012" s="82" t="s">
        <v>7541</v>
      </c>
      <c r="Y2012" s="79"/>
      <c r="Z2012" s="79"/>
      <c r="AA2012" s="83" t="s">
        <v>9588</v>
      </c>
      <c r="AB2012" s="79"/>
      <c r="AC2012" s="79" t="b">
        <v>0</v>
      </c>
      <c r="AD2012" s="79">
        <v>7</v>
      </c>
      <c r="AE2012" s="83" t="s">
        <v>9915</v>
      </c>
      <c r="AF2012" s="79" t="b">
        <v>0</v>
      </c>
      <c r="AG2012" s="79" t="s">
        <v>9963</v>
      </c>
      <c r="AH2012" s="79"/>
      <c r="AI2012" s="83" t="s">
        <v>9915</v>
      </c>
      <c r="AJ2012" s="79" t="b">
        <v>0</v>
      </c>
      <c r="AK2012" s="79">
        <v>2</v>
      </c>
      <c r="AL2012" s="83" t="s">
        <v>9915</v>
      </c>
      <c r="AM2012" s="79" t="s">
        <v>10010</v>
      </c>
      <c r="AN2012" s="79" t="b">
        <v>0</v>
      </c>
      <c r="AO2012" s="83" t="s">
        <v>9588</v>
      </c>
      <c r="AP2012" s="79" t="s">
        <v>179</v>
      </c>
      <c r="AQ2012" s="79">
        <v>0</v>
      </c>
      <c r="AR2012" s="79">
        <v>0</v>
      </c>
      <c r="AS2012" s="79"/>
      <c r="AT2012" s="79"/>
      <c r="AU2012" s="79"/>
      <c r="AV2012" s="79"/>
      <c r="AW2012" s="79"/>
      <c r="AX2012" s="79"/>
      <c r="AY2012" s="79"/>
      <c r="AZ2012" s="79"/>
      <c r="BA2012">
        <v>7</v>
      </c>
      <c r="BB2012">
        <v>0</v>
      </c>
      <c r="BC2012" s="79" t="str">
        <f>IF(Edges[[#This Row],[Sentiment]]=0,"NEUTRAL",IF(Edges[[#This Row],[Sentiment]]=1,"POSITIVE",IF(Edges[[#This Row],[Sentiment]]=-1,"NEGATIVE")))</f>
        <v>NEUTRAL</v>
      </c>
      <c r="BD2012" s="79" t="str">
        <f>IF(Edges[[#This Row],[Vertex 1]]=Edges[[#This Row],[Vertex 2]],"HIDE","SHOW")</f>
        <v>HIDE</v>
      </c>
      <c r="BE2012" s="124" t="str">
        <f>REPLACE(INDEX(GroupVertices[Group], MATCH(Edges[[#This Row],[Vertex 1]],GroupVertices[Vertex],0)),1,1,"")</f>
        <v>EUTRAL</v>
      </c>
      <c r="BF2012" s="124" t="str">
        <f>REPLACE(INDEX(GroupVertices[Group], MATCH(Edges[[#This Row],[Vertex 2]],GroupVertices[Vertex],0)),1,1,"")</f>
        <v>EUTRAL</v>
      </c>
    </row>
    <row r="2013" spans="1:58" hidden="1" x14ac:dyDescent="0.25">
      <c r="A2013" s="64" t="s">
        <v>1438</v>
      </c>
      <c r="B2013" s="64" t="s">
        <v>1438</v>
      </c>
      <c r="C2013" s="65"/>
      <c r="D2013" s="66"/>
      <c r="E2013" s="67"/>
      <c r="F2013" s="68"/>
      <c r="G2013" s="65" t="str">
        <f>IF(Edges[[#This Row],[Vertex 1]]=Edges[[#This Row],[Vertex 2]],"HIDE","SHOW")</f>
        <v>HIDE</v>
      </c>
      <c r="H2013" s="69"/>
      <c r="I2013" s="70"/>
      <c r="J2013" s="70"/>
      <c r="K2013" s="34"/>
      <c r="L2013" s="77"/>
      <c r="M2013" s="77"/>
      <c r="N2013" s="72"/>
      <c r="O2013" s="79" t="s">
        <v>179</v>
      </c>
      <c r="P2013" s="81">
        <v>42855.252743055556</v>
      </c>
      <c r="Q2013" s="79" t="s">
        <v>2926</v>
      </c>
      <c r="R2013" s="82" t="s">
        <v>3885</v>
      </c>
      <c r="S2013" s="79" t="s">
        <v>4015</v>
      </c>
      <c r="T2013" s="79" t="s">
        <v>4305</v>
      </c>
      <c r="U2013" s="79"/>
      <c r="V2013" s="82" t="s">
        <v>5691</v>
      </c>
      <c r="W2013" s="81">
        <v>42855.252743055556</v>
      </c>
      <c r="X2013" s="82" t="s">
        <v>7542</v>
      </c>
      <c r="Y2013" s="79"/>
      <c r="Z2013" s="79"/>
      <c r="AA2013" s="83" t="s">
        <v>9589</v>
      </c>
      <c r="AB2013" s="79"/>
      <c r="AC2013" s="79" t="b">
        <v>0</v>
      </c>
      <c r="AD2013" s="79">
        <v>1</v>
      </c>
      <c r="AE2013" s="83" t="s">
        <v>9915</v>
      </c>
      <c r="AF2013" s="79" t="b">
        <v>0</v>
      </c>
      <c r="AG2013" s="79" t="s">
        <v>9963</v>
      </c>
      <c r="AH2013" s="79"/>
      <c r="AI2013" s="83" t="s">
        <v>9915</v>
      </c>
      <c r="AJ2013" s="79" t="b">
        <v>0</v>
      </c>
      <c r="AK2013" s="79">
        <v>0</v>
      </c>
      <c r="AL2013" s="83" t="s">
        <v>9915</v>
      </c>
      <c r="AM2013" s="79" t="s">
        <v>10010</v>
      </c>
      <c r="AN2013" s="79" t="b">
        <v>0</v>
      </c>
      <c r="AO2013" s="83" t="s">
        <v>9589</v>
      </c>
      <c r="AP2013" s="79" t="s">
        <v>179</v>
      </c>
      <c r="AQ2013" s="79">
        <v>0</v>
      </c>
      <c r="AR2013" s="79">
        <v>0</v>
      </c>
      <c r="AS2013" s="79"/>
      <c r="AT2013" s="79"/>
      <c r="AU2013" s="79"/>
      <c r="AV2013" s="79"/>
      <c r="AW2013" s="79"/>
      <c r="AX2013" s="79"/>
      <c r="AY2013" s="79"/>
      <c r="AZ2013" s="79"/>
      <c r="BA2013">
        <v>7</v>
      </c>
      <c r="BB2013">
        <v>0</v>
      </c>
      <c r="BC2013" s="79" t="str">
        <f>IF(Edges[[#This Row],[Sentiment]]=0,"NEUTRAL",IF(Edges[[#This Row],[Sentiment]]=1,"POSITIVE",IF(Edges[[#This Row],[Sentiment]]=-1,"NEGATIVE")))</f>
        <v>NEUTRAL</v>
      </c>
      <c r="BD2013" s="79" t="str">
        <f>IF(Edges[[#This Row],[Vertex 1]]=Edges[[#This Row],[Vertex 2]],"HIDE","SHOW")</f>
        <v>HIDE</v>
      </c>
      <c r="BE2013" s="124" t="str">
        <f>REPLACE(INDEX(GroupVertices[Group], MATCH(Edges[[#This Row],[Vertex 1]],GroupVertices[Vertex],0)),1,1,"")</f>
        <v>EUTRAL</v>
      </c>
      <c r="BF2013" s="124" t="str">
        <f>REPLACE(INDEX(GroupVertices[Group], MATCH(Edges[[#This Row],[Vertex 2]],GroupVertices[Vertex],0)),1,1,"")</f>
        <v>EUTRAL</v>
      </c>
    </row>
    <row r="2014" spans="1:58" hidden="1" x14ac:dyDescent="0.25">
      <c r="A2014" s="64" t="s">
        <v>1438</v>
      </c>
      <c r="B2014" s="64" t="s">
        <v>1438</v>
      </c>
      <c r="C2014" s="65"/>
      <c r="D2014" s="66"/>
      <c r="E2014" s="67"/>
      <c r="F2014" s="68"/>
      <c r="G2014" s="65" t="str">
        <f>IF(Edges[[#This Row],[Vertex 1]]=Edges[[#This Row],[Vertex 2]],"HIDE","SHOW")</f>
        <v>HIDE</v>
      </c>
      <c r="H2014" s="69"/>
      <c r="I2014" s="70"/>
      <c r="J2014" s="70"/>
      <c r="K2014" s="34"/>
      <c r="L2014" s="77"/>
      <c r="M2014" s="77"/>
      <c r="N2014" s="72"/>
      <c r="O2014" s="79" t="s">
        <v>179</v>
      </c>
      <c r="P2014" s="81">
        <v>42855.417210648149</v>
      </c>
      <c r="Q2014" s="79" t="s">
        <v>2927</v>
      </c>
      <c r="R2014" s="82" t="s">
        <v>3886</v>
      </c>
      <c r="S2014" s="79" t="s">
        <v>4015</v>
      </c>
      <c r="T2014" s="79" t="s">
        <v>4305</v>
      </c>
      <c r="U2014" s="79"/>
      <c r="V2014" s="82" t="s">
        <v>5691</v>
      </c>
      <c r="W2014" s="81">
        <v>42855.417210648149</v>
      </c>
      <c r="X2014" s="82" t="s">
        <v>7543</v>
      </c>
      <c r="Y2014" s="79"/>
      <c r="Z2014" s="79"/>
      <c r="AA2014" s="83" t="s">
        <v>9590</v>
      </c>
      <c r="AB2014" s="79"/>
      <c r="AC2014" s="79" t="b">
        <v>0</v>
      </c>
      <c r="AD2014" s="79">
        <v>0</v>
      </c>
      <c r="AE2014" s="83" t="s">
        <v>9915</v>
      </c>
      <c r="AF2014" s="79" t="b">
        <v>0</v>
      </c>
      <c r="AG2014" s="79" t="s">
        <v>9963</v>
      </c>
      <c r="AH2014" s="79"/>
      <c r="AI2014" s="83" t="s">
        <v>9915</v>
      </c>
      <c r="AJ2014" s="79" t="b">
        <v>0</v>
      </c>
      <c r="AK2014" s="79">
        <v>1</v>
      </c>
      <c r="AL2014" s="83" t="s">
        <v>9915</v>
      </c>
      <c r="AM2014" s="79" t="s">
        <v>10010</v>
      </c>
      <c r="AN2014" s="79" t="b">
        <v>0</v>
      </c>
      <c r="AO2014" s="83" t="s">
        <v>9590</v>
      </c>
      <c r="AP2014" s="79" t="s">
        <v>179</v>
      </c>
      <c r="AQ2014" s="79">
        <v>0</v>
      </c>
      <c r="AR2014" s="79">
        <v>0</v>
      </c>
      <c r="AS2014" s="79"/>
      <c r="AT2014" s="79"/>
      <c r="AU2014" s="79"/>
      <c r="AV2014" s="79"/>
      <c r="AW2014" s="79"/>
      <c r="AX2014" s="79"/>
      <c r="AY2014" s="79"/>
      <c r="AZ2014" s="79"/>
      <c r="BA2014">
        <v>7</v>
      </c>
      <c r="BB2014">
        <v>0</v>
      </c>
      <c r="BC2014" s="79" t="str">
        <f>IF(Edges[[#This Row],[Sentiment]]=0,"NEUTRAL",IF(Edges[[#This Row],[Sentiment]]=1,"POSITIVE",IF(Edges[[#This Row],[Sentiment]]=-1,"NEGATIVE")))</f>
        <v>NEUTRAL</v>
      </c>
      <c r="BD2014" s="79" t="str">
        <f>IF(Edges[[#This Row],[Vertex 1]]=Edges[[#This Row],[Vertex 2]],"HIDE","SHOW")</f>
        <v>HIDE</v>
      </c>
      <c r="BE2014" s="124" t="str">
        <f>REPLACE(INDEX(GroupVertices[Group], MATCH(Edges[[#This Row],[Vertex 1]],GroupVertices[Vertex],0)),1,1,"")</f>
        <v>EUTRAL</v>
      </c>
      <c r="BF2014" s="124" t="str">
        <f>REPLACE(INDEX(GroupVertices[Group], MATCH(Edges[[#This Row],[Vertex 2]],GroupVertices[Vertex],0)),1,1,"")</f>
        <v>EUTRAL</v>
      </c>
    </row>
    <row r="2015" spans="1:58" x14ac:dyDescent="0.25">
      <c r="A2015" s="64" t="s">
        <v>1439</v>
      </c>
      <c r="B2015" s="64" t="s">
        <v>1438</v>
      </c>
      <c r="C2015" s="65"/>
      <c r="D2015" s="66"/>
      <c r="E2015" s="67"/>
      <c r="F2015" s="68"/>
      <c r="G2015" s="65" t="str">
        <f>IF(Edges[[#This Row],[Vertex 1]]=Edges[[#This Row],[Vertex 2]],"HIDE","SHOW")</f>
        <v>SHOW</v>
      </c>
      <c r="H2015" s="69"/>
      <c r="I2015" s="70"/>
      <c r="J2015" s="70"/>
      <c r="K2015" s="34" t="s">
        <v>65</v>
      </c>
      <c r="L2015" s="77">
        <v>2015</v>
      </c>
      <c r="M2015" s="77"/>
      <c r="N2015" s="72"/>
      <c r="O2015" s="79" t="s">
        <v>1646</v>
      </c>
      <c r="P2015" s="81">
        <v>42855.420798611114</v>
      </c>
      <c r="Q2015" s="79" t="s">
        <v>1850</v>
      </c>
      <c r="R2015" s="79"/>
      <c r="S2015" s="79"/>
      <c r="T2015" s="79" t="s">
        <v>4305</v>
      </c>
      <c r="U2015" s="79"/>
      <c r="V2015" s="82" t="s">
        <v>4787</v>
      </c>
      <c r="W2015" s="81">
        <v>42855.420798611114</v>
      </c>
      <c r="X2015" s="82" t="s">
        <v>7544</v>
      </c>
      <c r="Y2015" s="79"/>
      <c r="Z2015" s="79"/>
      <c r="AA2015" s="83" t="s">
        <v>9591</v>
      </c>
      <c r="AB2015" s="79"/>
      <c r="AC2015" s="79" t="b">
        <v>0</v>
      </c>
      <c r="AD2015" s="79">
        <v>0</v>
      </c>
      <c r="AE2015" s="83" t="s">
        <v>9915</v>
      </c>
      <c r="AF2015" s="79" t="b">
        <v>0</v>
      </c>
      <c r="AG2015" s="79" t="s">
        <v>9963</v>
      </c>
      <c r="AH2015" s="79"/>
      <c r="AI2015" s="83" t="s">
        <v>9915</v>
      </c>
      <c r="AJ2015" s="79" t="b">
        <v>0</v>
      </c>
      <c r="AK2015" s="79">
        <v>1</v>
      </c>
      <c r="AL2015" s="83" t="s">
        <v>9590</v>
      </c>
      <c r="AM2015" s="79" t="s">
        <v>9990</v>
      </c>
      <c r="AN2015" s="79" t="b">
        <v>0</v>
      </c>
      <c r="AO2015" s="83" t="s">
        <v>9590</v>
      </c>
      <c r="AP2015" s="79" t="s">
        <v>179</v>
      </c>
      <c r="AQ2015" s="79">
        <v>0</v>
      </c>
      <c r="AR2015" s="79">
        <v>0</v>
      </c>
      <c r="AS2015" s="79"/>
      <c r="AT2015" s="79"/>
      <c r="AU2015" s="79"/>
      <c r="AV2015" s="79"/>
      <c r="AW2015" s="79"/>
      <c r="AX2015" s="79"/>
      <c r="AY2015" s="79"/>
      <c r="AZ2015" s="79"/>
      <c r="BA2015">
        <v>1</v>
      </c>
      <c r="BB2015">
        <v>0</v>
      </c>
      <c r="BC2015" s="79" t="str">
        <f>IF(Edges[[#This Row],[Sentiment]]=0,"NEUTRAL",IF(Edges[[#This Row],[Sentiment]]=1,"POSITIVE",IF(Edges[[#This Row],[Sentiment]]=-1,"NEGATIVE")))</f>
        <v>NEUTRAL</v>
      </c>
      <c r="BD2015" s="79" t="str">
        <f>IF(Edges[[#This Row],[Vertex 1]]=Edges[[#This Row],[Vertex 2]],"HIDE","SHOW")</f>
        <v>SHOW</v>
      </c>
      <c r="BE2015" s="78" t="str">
        <f>REPLACE(INDEX(GroupVertices[Group], MATCH(Edges[[#This Row],[Vertex 1]],GroupVertices[Vertex],0)),1,1,"")</f>
        <v>EUTRAL</v>
      </c>
      <c r="BF2015" s="78" t="str">
        <f>REPLACE(INDEX(GroupVertices[Group], MATCH(Edges[[#This Row],[Vertex 2]],GroupVertices[Vertex],0)),1,1,"")</f>
        <v>EUTRAL</v>
      </c>
    </row>
    <row r="2016" spans="1:58" hidden="1" x14ac:dyDescent="0.25">
      <c r="A2016" s="64" t="s">
        <v>1440</v>
      </c>
      <c r="B2016" s="64" t="s">
        <v>1440</v>
      </c>
      <c r="C2016" s="65"/>
      <c r="D2016" s="66"/>
      <c r="E2016" s="67"/>
      <c r="F2016" s="68"/>
      <c r="G2016" s="65" t="str">
        <f>IF(Edges[[#This Row],[Vertex 1]]=Edges[[#This Row],[Vertex 2]],"HIDE","SHOW")</f>
        <v>HIDE</v>
      </c>
      <c r="H2016" s="69"/>
      <c r="I2016" s="70"/>
      <c r="J2016" s="70"/>
      <c r="K2016" s="34"/>
      <c r="L2016" s="77"/>
      <c r="M2016" s="77"/>
      <c r="N2016" s="72"/>
      <c r="O2016" s="79" t="s">
        <v>179</v>
      </c>
      <c r="P2016" s="81">
        <v>42855.257685185185</v>
      </c>
      <c r="Q2016" s="79" t="s">
        <v>2928</v>
      </c>
      <c r="R2016" s="82" t="s">
        <v>3293</v>
      </c>
      <c r="S2016" s="79" t="s">
        <v>4022</v>
      </c>
      <c r="T2016" s="79"/>
      <c r="U2016" s="79"/>
      <c r="V2016" s="82" t="s">
        <v>5692</v>
      </c>
      <c r="W2016" s="81">
        <v>42855.257685185185</v>
      </c>
      <c r="X2016" s="82" t="s">
        <v>7545</v>
      </c>
      <c r="Y2016" s="79"/>
      <c r="Z2016" s="79"/>
      <c r="AA2016" s="83" t="s">
        <v>9592</v>
      </c>
      <c r="AB2016" s="79"/>
      <c r="AC2016" s="79" t="b">
        <v>0</v>
      </c>
      <c r="AD2016" s="79">
        <v>1</v>
      </c>
      <c r="AE2016" s="83" t="s">
        <v>9915</v>
      </c>
      <c r="AF2016" s="79" t="b">
        <v>0</v>
      </c>
      <c r="AG2016" s="79" t="s">
        <v>9963</v>
      </c>
      <c r="AH2016" s="79"/>
      <c r="AI2016" s="83" t="s">
        <v>9915</v>
      </c>
      <c r="AJ2016" s="79" t="b">
        <v>0</v>
      </c>
      <c r="AK2016" s="79">
        <v>1</v>
      </c>
      <c r="AL2016" s="83" t="s">
        <v>9915</v>
      </c>
      <c r="AM2016" s="79" t="s">
        <v>9991</v>
      </c>
      <c r="AN2016" s="79" t="b">
        <v>0</v>
      </c>
      <c r="AO2016" s="83" t="s">
        <v>9592</v>
      </c>
      <c r="AP2016" s="79" t="s">
        <v>179</v>
      </c>
      <c r="AQ2016" s="79">
        <v>0</v>
      </c>
      <c r="AR2016" s="79">
        <v>0</v>
      </c>
      <c r="AS2016" s="79"/>
      <c r="AT2016" s="79"/>
      <c r="AU2016" s="79"/>
      <c r="AV2016" s="79"/>
      <c r="AW2016" s="79"/>
      <c r="AX2016" s="79"/>
      <c r="AY2016" s="79"/>
      <c r="AZ2016" s="79"/>
      <c r="BA2016">
        <v>3</v>
      </c>
      <c r="BB2016">
        <v>0</v>
      </c>
      <c r="BC2016" s="79" t="str">
        <f>IF(Edges[[#This Row],[Sentiment]]=0,"NEUTRAL",IF(Edges[[#This Row],[Sentiment]]=1,"POSITIVE",IF(Edges[[#This Row],[Sentiment]]=-1,"NEGATIVE")))</f>
        <v>NEUTRAL</v>
      </c>
      <c r="BD2016" s="79" t="str">
        <f>IF(Edges[[#This Row],[Vertex 1]]=Edges[[#This Row],[Vertex 2]],"HIDE","SHOW")</f>
        <v>HIDE</v>
      </c>
      <c r="BE2016" s="124" t="e">
        <f>REPLACE(INDEX(GroupVertices[Group], MATCH(Edges[[#This Row],[Vertex 1]],GroupVertices[Vertex],0)),1,1,"")</f>
        <v>#N/A</v>
      </c>
      <c r="BF2016" s="124" t="e">
        <f>REPLACE(INDEX(GroupVertices[Group], MATCH(Edges[[#This Row],[Vertex 2]],GroupVertices[Vertex],0)),1,1,"")</f>
        <v>#N/A</v>
      </c>
    </row>
    <row r="2017" spans="1:58" hidden="1" x14ac:dyDescent="0.25">
      <c r="A2017" s="64" t="s">
        <v>1440</v>
      </c>
      <c r="B2017" s="64" t="s">
        <v>1440</v>
      </c>
      <c r="C2017" s="65"/>
      <c r="D2017" s="66"/>
      <c r="E2017" s="67"/>
      <c r="F2017" s="68"/>
      <c r="G2017" s="65" t="str">
        <f>IF(Edges[[#This Row],[Vertex 1]]=Edges[[#This Row],[Vertex 2]],"HIDE","SHOW")</f>
        <v>HIDE</v>
      </c>
      <c r="H2017" s="69"/>
      <c r="I2017" s="70"/>
      <c r="J2017" s="70"/>
      <c r="K2017" s="34"/>
      <c r="L2017" s="77"/>
      <c r="M2017" s="77"/>
      <c r="N2017" s="72"/>
      <c r="O2017" s="79" t="s">
        <v>179</v>
      </c>
      <c r="P2017" s="81">
        <v>42855.260567129626</v>
      </c>
      <c r="Q2017" s="79" t="s">
        <v>2929</v>
      </c>
      <c r="R2017" s="82" t="s">
        <v>3293</v>
      </c>
      <c r="S2017" s="79" t="s">
        <v>4022</v>
      </c>
      <c r="T2017" s="79"/>
      <c r="U2017" s="79"/>
      <c r="V2017" s="82" t="s">
        <v>5692</v>
      </c>
      <c r="W2017" s="81">
        <v>42855.260567129626</v>
      </c>
      <c r="X2017" s="82" t="s">
        <v>7546</v>
      </c>
      <c r="Y2017" s="79"/>
      <c r="Z2017" s="79"/>
      <c r="AA2017" s="83" t="s">
        <v>9593</v>
      </c>
      <c r="AB2017" s="79"/>
      <c r="AC2017" s="79" t="b">
        <v>0</v>
      </c>
      <c r="AD2017" s="79">
        <v>0</v>
      </c>
      <c r="AE2017" s="83" t="s">
        <v>9915</v>
      </c>
      <c r="AF2017" s="79" t="b">
        <v>0</v>
      </c>
      <c r="AG2017" s="79" t="s">
        <v>9963</v>
      </c>
      <c r="AH2017" s="79"/>
      <c r="AI2017" s="83" t="s">
        <v>9915</v>
      </c>
      <c r="AJ2017" s="79" t="b">
        <v>0</v>
      </c>
      <c r="AK2017" s="79">
        <v>1</v>
      </c>
      <c r="AL2017" s="83" t="s">
        <v>9592</v>
      </c>
      <c r="AM2017" s="79" t="s">
        <v>9991</v>
      </c>
      <c r="AN2017" s="79" t="b">
        <v>0</v>
      </c>
      <c r="AO2017" s="83" t="s">
        <v>9592</v>
      </c>
      <c r="AP2017" s="79" t="s">
        <v>179</v>
      </c>
      <c r="AQ2017" s="79">
        <v>0</v>
      </c>
      <c r="AR2017" s="79">
        <v>0</v>
      </c>
      <c r="AS2017" s="79"/>
      <c r="AT2017" s="79"/>
      <c r="AU2017" s="79"/>
      <c r="AV2017" s="79"/>
      <c r="AW2017" s="79"/>
      <c r="AX2017" s="79"/>
      <c r="AY2017" s="79"/>
      <c r="AZ2017" s="79"/>
      <c r="BA2017">
        <v>3</v>
      </c>
      <c r="BB2017">
        <v>0</v>
      </c>
      <c r="BC2017" s="79" t="str">
        <f>IF(Edges[[#This Row],[Sentiment]]=0,"NEUTRAL",IF(Edges[[#This Row],[Sentiment]]=1,"POSITIVE",IF(Edges[[#This Row],[Sentiment]]=-1,"NEGATIVE")))</f>
        <v>NEUTRAL</v>
      </c>
      <c r="BD2017" s="79" t="str">
        <f>IF(Edges[[#This Row],[Vertex 1]]=Edges[[#This Row],[Vertex 2]],"HIDE","SHOW")</f>
        <v>HIDE</v>
      </c>
      <c r="BE2017" s="124" t="e">
        <f>REPLACE(INDEX(GroupVertices[Group], MATCH(Edges[[#This Row],[Vertex 1]],GroupVertices[Vertex],0)),1,1,"")</f>
        <v>#N/A</v>
      </c>
      <c r="BF2017" s="124" t="e">
        <f>REPLACE(INDEX(GroupVertices[Group], MATCH(Edges[[#This Row],[Vertex 2]],GroupVertices[Vertex],0)),1,1,"")</f>
        <v>#N/A</v>
      </c>
    </row>
    <row r="2018" spans="1:58" hidden="1" x14ac:dyDescent="0.25">
      <c r="A2018" s="64" t="s">
        <v>1440</v>
      </c>
      <c r="B2018" s="64" t="s">
        <v>1440</v>
      </c>
      <c r="C2018" s="65"/>
      <c r="D2018" s="66"/>
      <c r="E2018" s="67"/>
      <c r="F2018" s="68"/>
      <c r="G2018" s="65" t="str">
        <f>IF(Edges[[#This Row],[Vertex 1]]=Edges[[#This Row],[Vertex 2]],"HIDE","SHOW")</f>
        <v>HIDE</v>
      </c>
      <c r="H2018" s="69"/>
      <c r="I2018" s="70"/>
      <c r="J2018" s="70"/>
      <c r="K2018" s="34"/>
      <c r="L2018" s="77"/>
      <c r="M2018" s="77"/>
      <c r="N2018" s="72"/>
      <c r="O2018" s="79" t="s">
        <v>179</v>
      </c>
      <c r="P2018" s="81">
        <v>42855.427870370368</v>
      </c>
      <c r="Q2018" s="79" t="s">
        <v>2930</v>
      </c>
      <c r="R2018" s="82" t="s">
        <v>3887</v>
      </c>
      <c r="S2018" s="79" t="s">
        <v>4190</v>
      </c>
      <c r="T2018" s="79"/>
      <c r="U2018" s="79"/>
      <c r="V2018" s="82" t="s">
        <v>5692</v>
      </c>
      <c r="W2018" s="81">
        <v>42855.427870370368</v>
      </c>
      <c r="X2018" s="82" t="s">
        <v>7547</v>
      </c>
      <c r="Y2018" s="79"/>
      <c r="Z2018" s="79"/>
      <c r="AA2018" s="83" t="s">
        <v>9594</v>
      </c>
      <c r="AB2018" s="79"/>
      <c r="AC2018" s="79" t="b">
        <v>0</v>
      </c>
      <c r="AD2018" s="79">
        <v>1</v>
      </c>
      <c r="AE2018" s="83" t="s">
        <v>9915</v>
      </c>
      <c r="AF2018" s="79" t="b">
        <v>0</v>
      </c>
      <c r="AG2018" s="79" t="s">
        <v>9963</v>
      </c>
      <c r="AH2018" s="79"/>
      <c r="AI2018" s="83" t="s">
        <v>9915</v>
      </c>
      <c r="AJ2018" s="79" t="b">
        <v>0</v>
      </c>
      <c r="AK2018" s="79">
        <v>0</v>
      </c>
      <c r="AL2018" s="83" t="s">
        <v>9915</v>
      </c>
      <c r="AM2018" s="79" t="s">
        <v>9991</v>
      </c>
      <c r="AN2018" s="79" t="b">
        <v>0</v>
      </c>
      <c r="AO2018" s="83" t="s">
        <v>9594</v>
      </c>
      <c r="AP2018" s="79" t="s">
        <v>179</v>
      </c>
      <c r="AQ2018" s="79">
        <v>0</v>
      </c>
      <c r="AR2018" s="79">
        <v>0</v>
      </c>
      <c r="AS2018" s="79"/>
      <c r="AT2018" s="79"/>
      <c r="AU2018" s="79"/>
      <c r="AV2018" s="79"/>
      <c r="AW2018" s="79"/>
      <c r="AX2018" s="79"/>
      <c r="AY2018" s="79"/>
      <c r="AZ2018" s="79"/>
      <c r="BA2018">
        <v>3</v>
      </c>
      <c r="BB2018">
        <v>0</v>
      </c>
      <c r="BC2018" s="79" t="str">
        <f>IF(Edges[[#This Row],[Sentiment]]=0,"NEUTRAL",IF(Edges[[#This Row],[Sentiment]]=1,"POSITIVE",IF(Edges[[#This Row],[Sentiment]]=-1,"NEGATIVE")))</f>
        <v>NEUTRAL</v>
      </c>
      <c r="BD2018" s="79" t="str">
        <f>IF(Edges[[#This Row],[Vertex 1]]=Edges[[#This Row],[Vertex 2]],"HIDE","SHOW")</f>
        <v>HIDE</v>
      </c>
      <c r="BE2018" s="124" t="e">
        <f>REPLACE(INDEX(GroupVertices[Group], MATCH(Edges[[#This Row],[Vertex 1]],GroupVertices[Vertex],0)),1,1,"")</f>
        <v>#N/A</v>
      </c>
      <c r="BF2018" s="124" t="e">
        <f>REPLACE(INDEX(GroupVertices[Group], MATCH(Edges[[#This Row],[Vertex 2]],GroupVertices[Vertex],0)),1,1,"")</f>
        <v>#N/A</v>
      </c>
    </row>
    <row r="2019" spans="1:58" hidden="1" x14ac:dyDescent="0.25">
      <c r="A2019" s="64" t="s">
        <v>1441</v>
      </c>
      <c r="B2019" s="64" t="s">
        <v>1441</v>
      </c>
      <c r="C2019" s="65"/>
      <c r="D2019" s="66"/>
      <c r="E2019" s="67"/>
      <c r="F2019" s="68"/>
      <c r="G2019" s="65" t="str">
        <f>IF(Edges[[#This Row],[Vertex 1]]=Edges[[#This Row],[Vertex 2]],"HIDE","SHOW")</f>
        <v>HIDE</v>
      </c>
      <c r="H2019" s="69"/>
      <c r="I2019" s="70"/>
      <c r="J2019" s="70"/>
      <c r="K2019" s="34"/>
      <c r="L2019" s="77"/>
      <c r="M2019" s="77"/>
      <c r="N2019" s="72"/>
      <c r="O2019" s="79" t="s">
        <v>179</v>
      </c>
      <c r="P2019" s="81">
        <v>42855.429247685184</v>
      </c>
      <c r="Q2019" s="79" t="s">
        <v>2931</v>
      </c>
      <c r="R2019" s="82" t="s">
        <v>3888</v>
      </c>
      <c r="S2019" s="79" t="s">
        <v>4015</v>
      </c>
      <c r="T2019" s="79" t="s">
        <v>4442</v>
      </c>
      <c r="U2019" s="79"/>
      <c r="V2019" s="82" t="s">
        <v>5693</v>
      </c>
      <c r="W2019" s="81">
        <v>42855.429247685184</v>
      </c>
      <c r="X2019" s="82" t="s">
        <v>7548</v>
      </c>
      <c r="Y2019" s="79"/>
      <c r="Z2019" s="79"/>
      <c r="AA2019" s="83" t="s">
        <v>9595</v>
      </c>
      <c r="AB2019" s="79"/>
      <c r="AC2019" s="79" t="b">
        <v>0</v>
      </c>
      <c r="AD2019" s="79">
        <v>0</v>
      </c>
      <c r="AE2019" s="83" t="s">
        <v>9915</v>
      </c>
      <c r="AF2019" s="79" t="b">
        <v>0</v>
      </c>
      <c r="AG2019" s="79" t="s">
        <v>9963</v>
      </c>
      <c r="AH2019" s="79"/>
      <c r="AI2019" s="83" t="s">
        <v>9915</v>
      </c>
      <c r="AJ2019" s="79" t="b">
        <v>0</v>
      </c>
      <c r="AK2019" s="79">
        <v>0</v>
      </c>
      <c r="AL2019" s="83" t="s">
        <v>9915</v>
      </c>
      <c r="AM2019" s="79" t="s">
        <v>4133</v>
      </c>
      <c r="AN2019" s="79" t="b">
        <v>0</v>
      </c>
      <c r="AO2019" s="83" t="s">
        <v>9595</v>
      </c>
      <c r="AP2019" s="79" t="s">
        <v>179</v>
      </c>
      <c r="AQ2019" s="79">
        <v>0</v>
      </c>
      <c r="AR2019" s="79">
        <v>0</v>
      </c>
      <c r="AS2019" s="79"/>
      <c r="AT2019" s="79"/>
      <c r="AU2019" s="79"/>
      <c r="AV2019" s="79"/>
      <c r="AW2019" s="79"/>
      <c r="AX2019" s="79"/>
      <c r="AY2019" s="79"/>
      <c r="AZ2019" s="79"/>
      <c r="BA2019">
        <v>1</v>
      </c>
      <c r="BB2019">
        <v>0</v>
      </c>
      <c r="BC2019" s="79" t="str">
        <f>IF(Edges[[#This Row],[Sentiment]]=0,"NEUTRAL",IF(Edges[[#This Row],[Sentiment]]=1,"POSITIVE",IF(Edges[[#This Row],[Sentiment]]=-1,"NEGATIVE")))</f>
        <v>NEUTRAL</v>
      </c>
      <c r="BD2019" s="79" t="str">
        <f>IF(Edges[[#This Row],[Vertex 1]]=Edges[[#This Row],[Vertex 2]],"HIDE","SHOW")</f>
        <v>HIDE</v>
      </c>
      <c r="BE2019" s="124" t="e">
        <f>REPLACE(INDEX(GroupVertices[Group], MATCH(Edges[[#This Row],[Vertex 1]],GroupVertices[Vertex],0)),1,1,"")</f>
        <v>#N/A</v>
      </c>
      <c r="BF2019" s="124" t="e">
        <f>REPLACE(INDEX(GroupVertices[Group], MATCH(Edges[[#This Row],[Vertex 2]],GroupVertices[Vertex],0)),1,1,"")</f>
        <v>#N/A</v>
      </c>
    </row>
    <row r="2020" spans="1:58" hidden="1" x14ac:dyDescent="0.25">
      <c r="A2020" s="64" t="s">
        <v>1442</v>
      </c>
      <c r="B2020" s="64" t="s">
        <v>1442</v>
      </c>
      <c r="C2020" s="65"/>
      <c r="D2020" s="66"/>
      <c r="E2020" s="67"/>
      <c r="F2020" s="68"/>
      <c r="G2020" s="65" t="str">
        <f>IF(Edges[[#This Row],[Vertex 1]]=Edges[[#This Row],[Vertex 2]],"HIDE","SHOW")</f>
        <v>HIDE</v>
      </c>
      <c r="H2020" s="69"/>
      <c r="I2020" s="70"/>
      <c r="J2020" s="70"/>
      <c r="K2020" s="34"/>
      <c r="L2020" s="77"/>
      <c r="M2020" s="77"/>
      <c r="N2020" s="72"/>
      <c r="O2020" s="79" t="s">
        <v>179</v>
      </c>
      <c r="P2020" s="81">
        <v>42855.429305555554</v>
      </c>
      <c r="Q2020" s="79" t="s">
        <v>2932</v>
      </c>
      <c r="R2020" s="82" t="s">
        <v>3888</v>
      </c>
      <c r="S2020" s="79" t="s">
        <v>4015</v>
      </c>
      <c r="T2020" s="79" t="s">
        <v>4442</v>
      </c>
      <c r="U2020" s="79"/>
      <c r="V2020" s="82" t="s">
        <v>5694</v>
      </c>
      <c r="W2020" s="81">
        <v>42855.429305555554</v>
      </c>
      <c r="X2020" s="82" t="s">
        <v>7549</v>
      </c>
      <c r="Y2020" s="79"/>
      <c r="Z2020" s="79"/>
      <c r="AA2020" s="83" t="s">
        <v>9596</v>
      </c>
      <c r="AB2020" s="79"/>
      <c r="AC2020" s="79" t="b">
        <v>0</v>
      </c>
      <c r="AD2020" s="79">
        <v>0</v>
      </c>
      <c r="AE2020" s="83" t="s">
        <v>9915</v>
      </c>
      <c r="AF2020" s="79" t="b">
        <v>0</v>
      </c>
      <c r="AG2020" s="79" t="s">
        <v>9963</v>
      </c>
      <c r="AH2020" s="79"/>
      <c r="AI2020" s="83" t="s">
        <v>9915</v>
      </c>
      <c r="AJ2020" s="79" t="b">
        <v>0</v>
      </c>
      <c r="AK2020" s="79">
        <v>0</v>
      </c>
      <c r="AL2020" s="83" t="s">
        <v>9915</v>
      </c>
      <c r="AM2020" s="79" t="s">
        <v>4133</v>
      </c>
      <c r="AN2020" s="79" t="b">
        <v>0</v>
      </c>
      <c r="AO2020" s="83" t="s">
        <v>9596</v>
      </c>
      <c r="AP2020" s="79" t="s">
        <v>179</v>
      </c>
      <c r="AQ2020" s="79">
        <v>0</v>
      </c>
      <c r="AR2020" s="79">
        <v>0</v>
      </c>
      <c r="AS2020" s="79"/>
      <c r="AT2020" s="79"/>
      <c r="AU2020" s="79"/>
      <c r="AV2020" s="79"/>
      <c r="AW2020" s="79"/>
      <c r="AX2020" s="79"/>
      <c r="AY2020" s="79"/>
      <c r="AZ2020" s="79"/>
      <c r="BA2020">
        <v>1</v>
      </c>
      <c r="BB2020">
        <v>0</v>
      </c>
      <c r="BC2020" s="79" t="str">
        <f>IF(Edges[[#This Row],[Sentiment]]=0,"NEUTRAL",IF(Edges[[#This Row],[Sentiment]]=1,"POSITIVE",IF(Edges[[#This Row],[Sentiment]]=-1,"NEGATIVE")))</f>
        <v>NEUTRAL</v>
      </c>
      <c r="BD2020" s="79" t="str">
        <f>IF(Edges[[#This Row],[Vertex 1]]=Edges[[#This Row],[Vertex 2]],"HIDE","SHOW")</f>
        <v>HIDE</v>
      </c>
      <c r="BE2020" s="124" t="e">
        <f>REPLACE(INDEX(GroupVertices[Group], MATCH(Edges[[#This Row],[Vertex 1]],GroupVertices[Vertex],0)),1,1,"")</f>
        <v>#N/A</v>
      </c>
      <c r="BF2020" s="124" t="e">
        <f>REPLACE(INDEX(GroupVertices[Group], MATCH(Edges[[#This Row],[Vertex 2]],GroupVertices[Vertex],0)),1,1,"")</f>
        <v>#N/A</v>
      </c>
    </row>
    <row r="2021" spans="1:58" hidden="1" x14ac:dyDescent="0.25">
      <c r="A2021" s="64" t="s">
        <v>1443</v>
      </c>
      <c r="B2021" s="64" t="s">
        <v>1443</v>
      </c>
      <c r="C2021" s="65"/>
      <c r="D2021" s="66"/>
      <c r="E2021" s="67"/>
      <c r="F2021" s="68"/>
      <c r="G2021" s="65" t="str">
        <f>IF(Edges[[#This Row],[Vertex 1]]=Edges[[#This Row],[Vertex 2]],"HIDE","SHOW")</f>
        <v>HIDE</v>
      </c>
      <c r="H2021" s="69"/>
      <c r="I2021" s="70"/>
      <c r="J2021" s="70"/>
      <c r="K2021" s="34"/>
      <c r="L2021" s="77"/>
      <c r="M2021" s="77"/>
      <c r="N2021" s="72"/>
      <c r="O2021" s="79" t="s">
        <v>179</v>
      </c>
      <c r="P2021" s="81">
        <v>42851.818599537037</v>
      </c>
      <c r="Q2021" s="79" t="s">
        <v>2933</v>
      </c>
      <c r="R2021" s="82" t="s">
        <v>3889</v>
      </c>
      <c r="S2021" s="79" t="s">
        <v>4245</v>
      </c>
      <c r="T2021" s="79"/>
      <c r="U2021" s="79"/>
      <c r="V2021" s="82" t="s">
        <v>5695</v>
      </c>
      <c r="W2021" s="81">
        <v>42851.818599537037</v>
      </c>
      <c r="X2021" s="82" t="s">
        <v>7550</v>
      </c>
      <c r="Y2021" s="79"/>
      <c r="Z2021" s="79"/>
      <c r="AA2021" s="83" t="s">
        <v>9597</v>
      </c>
      <c r="AB2021" s="79"/>
      <c r="AC2021" s="79" t="b">
        <v>0</v>
      </c>
      <c r="AD2021" s="79">
        <v>0</v>
      </c>
      <c r="AE2021" s="83" t="s">
        <v>9915</v>
      </c>
      <c r="AF2021" s="79" t="b">
        <v>0</v>
      </c>
      <c r="AG2021" s="79" t="s">
        <v>9963</v>
      </c>
      <c r="AH2021" s="79"/>
      <c r="AI2021" s="83" t="s">
        <v>9915</v>
      </c>
      <c r="AJ2021" s="79" t="b">
        <v>0</v>
      </c>
      <c r="AK2021" s="79">
        <v>0</v>
      </c>
      <c r="AL2021" s="83" t="s">
        <v>9915</v>
      </c>
      <c r="AM2021" s="79" t="s">
        <v>10056</v>
      </c>
      <c r="AN2021" s="79" t="b">
        <v>0</v>
      </c>
      <c r="AO2021" s="83" t="s">
        <v>9597</v>
      </c>
      <c r="AP2021" s="79" t="s">
        <v>179</v>
      </c>
      <c r="AQ2021" s="79">
        <v>0</v>
      </c>
      <c r="AR2021" s="79">
        <v>0</v>
      </c>
      <c r="AS2021" s="79"/>
      <c r="AT2021" s="79"/>
      <c r="AU2021" s="79"/>
      <c r="AV2021" s="79"/>
      <c r="AW2021" s="79"/>
      <c r="AX2021" s="79"/>
      <c r="AY2021" s="79"/>
      <c r="AZ2021" s="79"/>
      <c r="BA2021">
        <v>4</v>
      </c>
      <c r="BB2021">
        <v>0</v>
      </c>
      <c r="BC2021" s="79" t="str">
        <f>IF(Edges[[#This Row],[Sentiment]]=0,"NEUTRAL",IF(Edges[[#This Row],[Sentiment]]=1,"POSITIVE",IF(Edges[[#This Row],[Sentiment]]=-1,"NEGATIVE")))</f>
        <v>NEUTRAL</v>
      </c>
      <c r="BD2021" s="79" t="str">
        <f>IF(Edges[[#This Row],[Vertex 1]]=Edges[[#This Row],[Vertex 2]],"HIDE","SHOW")</f>
        <v>HIDE</v>
      </c>
      <c r="BE2021" s="124" t="e">
        <f>REPLACE(INDEX(GroupVertices[Group], MATCH(Edges[[#This Row],[Vertex 1]],GroupVertices[Vertex],0)),1,1,"")</f>
        <v>#N/A</v>
      </c>
      <c r="BF2021" s="124" t="e">
        <f>REPLACE(INDEX(GroupVertices[Group], MATCH(Edges[[#This Row],[Vertex 2]],GroupVertices[Vertex],0)),1,1,"")</f>
        <v>#N/A</v>
      </c>
    </row>
    <row r="2022" spans="1:58" hidden="1" x14ac:dyDescent="0.25">
      <c r="A2022" s="64" t="s">
        <v>1443</v>
      </c>
      <c r="B2022" s="64" t="s">
        <v>1443</v>
      </c>
      <c r="C2022" s="65"/>
      <c r="D2022" s="66"/>
      <c r="E2022" s="67"/>
      <c r="F2022" s="68"/>
      <c r="G2022" s="65" t="str">
        <f>IF(Edges[[#This Row],[Vertex 1]]=Edges[[#This Row],[Vertex 2]],"HIDE","SHOW")</f>
        <v>HIDE</v>
      </c>
      <c r="H2022" s="69"/>
      <c r="I2022" s="70"/>
      <c r="J2022" s="70"/>
      <c r="K2022" s="34"/>
      <c r="L2022" s="77"/>
      <c r="M2022" s="77"/>
      <c r="N2022" s="72"/>
      <c r="O2022" s="79" t="s">
        <v>179</v>
      </c>
      <c r="P2022" s="81">
        <v>42853.672071759262</v>
      </c>
      <c r="Q2022" s="79" t="s">
        <v>2934</v>
      </c>
      <c r="R2022" s="82" t="s">
        <v>3890</v>
      </c>
      <c r="S2022" s="79" t="s">
        <v>4245</v>
      </c>
      <c r="T2022" s="79"/>
      <c r="U2022" s="79"/>
      <c r="V2022" s="82" t="s">
        <v>5695</v>
      </c>
      <c r="W2022" s="81">
        <v>42853.672071759262</v>
      </c>
      <c r="X2022" s="82" t="s">
        <v>7551</v>
      </c>
      <c r="Y2022" s="79"/>
      <c r="Z2022" s="79"/>
      <c r="AA2022" s="83" t="s">
        <v>9598</v>
      </c>
      <c r="AB2022" s="79"/>
      <c r="AC2022" s="79" t="b">
        <v>0</v>
      </c>
      <c r="AD2022" s="79">
        <v>0</v>
      </c>
      <c r="AE2022" s="83" t="s">
        <v>9915</v>
      </c>
      <c r="AF2022" s="79" t="b">
        <v>0</v>
      </c>
      <c r="AG2022" s="79" t="s">
        <v>9963</v>
      </c>
      <c r="AH2022" s="79"/>
      <c r="AI2022" s="83" t="s">
        <v>9915</v>
      </c>
      <c r="AJ2022" s="79" t="b">
        <v>0</v>
      </c>
      <c r="AK2022" s="79">
        <v>0</v>
      </c>
      <c r="AL2022" s="83" t="s">
        <v>9915</v>
      </c>
      <c r="AM2022" s="79" t="s">
        <v>10056</v>
      </c>
      <c r="AN2022" s="79" t="b">
        <v>0</v>
      </c>
      <c r="AO2022" s="83" t="s">
        <v>9598</v>
      </c>
      <c r="AP2022" s="79" t="s">
        <v>179</v>
      </c>
      <c r="AQ2022" s="79">
        <v>0</v>
      </c>
      <c r="AR2022" s="79">
        <v>0</v>
      </c>
      <c r="AS2022" s="79"/>
      <c r="AT2022" s="79"/>
      <c r="AU2022" s="79"/>
      <c r="AV2022" s="79"/>
      <c r="AW2022" s="79"/>
      <c r="AX2022" s="79"/>
      <c r="AY2022" s="79"/>
      <c r="AZ2022" s="79"/>
      <c r="BA2022">
        <v>4</v>
      </c>
      <c r="BB2022">
        <v>0</v>
      </c>
      <c r="BC2022" s="79" t="str">
        <f>IF(Edges[[#This Row],[Sentiment]]=0,"NEUTRAL",IF(Edges[[#This Row],[Sentiment]]=1,"POSITIVE",IF(Edges[[#This Row],[Sentiment]]=-1,"NEGATIVE")))</f>
        <v>NEUTRAL</v>
      </c>
      <c r="BD2022" s="79" t="str">
        <f>IF(Edges[[#This Row],[Vertex 1]]=Edges[[#This Row],[Vertex 2]],"HIDE","SHOW")</f>
        <v>HIDE</v>
      </c>
      <c r="BE2022" s="124" t="e">
        <f>REPLACE(INDEX(GroupVertices[Group], MATCH(Edges[[#This Row],[Vertex 1]],GroupVertices[Vertex],0)),1,1,"")</f>
        <v>#N/A</v>
      </c>
      <c r="BF2022" s="124" t="e">
        <f>REPLACE(INDEX(GroupVertices[Group], MATCH(Edges[[#This Row],[Vertex 2]],GroupVertices[Vertex],0)),1,1,"")</f>
        <v>#N/A</v>
      </c>
    </row>
    <row r="2023" spans="1:58" hidden="1" x14ac:dyDescent="0.25">
      <c r="A2023" s="64" t="s">
        <v>1443</v>
      </c>
      <c r="B2023" s="64" t="s">
        <v>1443</v>
      </c>
      <c r="C2023" s="65"/>
      <c r="D2023" s="66"/>
      <c r="E2023" s="67"/>
      <c r="F2023" s="68"/>
      <c r="G2023" s="65" t="str">
        <f>IF(Edges[[#This Row],[Vertex 1]]=Edges[[#This Row],[Vertex 2]],"HIDE","SHOW")</f>
        <v>HIDE</v>
      </c>
      <c r="H2023" s="69"/>
      <c r="I2023" s="70"/>
      <c r="J2023" s="70"/>
      <c r="K2023" s="34"/>
      <c r="L2023" s="77"/>
      <c r="M2023" s="77"/>
      <c r="N2023" s="72"/>
      <c r="O2023" s="79" t="s">
        <v>179</v>
      </c>
      <c r="P2023" s="81">
        <v>42853.850844907407</v>
      </c>
      <c r="Q2023" s="79" t="s">
        <v>2935</v>
      </c>
      <c r="R2023" s="82" t="s">
        <v>3891</v>
      </c>
      <c r="S2023" s="79" t="s">
        <v>4245</v>
      </c>
      <c r="T2023" s="79"/>
      <c r="U2023" s="79"/>
      <c r="V2023" s="82" t="s">
        <v>5695</v>
      </c>
      <c r="W2023" s="81">
        <v>42853.850844907407</v>
      </c>
      <c r="X2023" s="82" t="s">
        <v>7552</v>
      </c>
      <c r="Y2023" s="79"/>
      <c r="Z2023" s="79"/>
      <c r="AA2023" s="83" t="s">
        <v>9599</v>
      </c>
      <c r="AB2023" s="79"/>
      <c r="AC2023" s="79" t="b">
        <v>0</v>
      </c>
      <c r="AD2023" s="79">
        <v>0</v>
      </c>
      <c r="AE2023" s="83" t="s">
        <v>9915</v>
      </c>
      <c r="AF2023" s="79" t="b">
        <v>0</v>
      </c>
      <c r="AG2023" s="79" t="s">
        <v>9963</v>
      </c>
      <c r="AH2023" s="79"/>
      <c r="AI2023" s="83" t="s">
        <v>9915</v>
      </c>
      <c r="AJ2023" s="79" t="b">
        <v>0</v>
      </c>
      <c r="AK2023" s="79">
        <v>0</v>
      </c>
      <c r="AL2023" s="83" t="s">
        <v>9915</v>
      </c>
      <c r="AM2023" s="79" t="s">
        <v>10056</v>
      </c>
      <c r="AN2023" s="79" t="b">
        <v>0</v>
      </c>
      <c r="AO2023" s="83" t="s">
        <v>9599</v>
      </c>
      <c r="AP2023" s="79" t="s">
        <v>179</v>
      </c>
      <c r="AQ2023" s="79">
        <v>0</v>
      </c>
      <c r="AR2023" s="79">
        <v>0</v>
      </c>
      <c r="AS2023" s="79"/>
      <c r="AT2023" s="79"/>
      <c r="AU2023" s="79"/>
      <c r="AV2023" s="79"/>
      <c r="AW2023" s="79"/>
      <c r="AX2023" s="79"/>
      <c r="AY2023" s="79"/>
      <c r="AZ2023" s="79"/>
      <c r="BA2023">
        <v>4</v>
      </c>
      <c r="BB2023">
        <v>0</v>
      </c>
      <c r="BC2023" s="79" t="str">
        <f>IF(Edges[[#This Row],[Sentiment]]=0,"NEUTRAL",IF(Edges[[#This Row],[Sentiment]]=1,"POSITIVE",IF(Edges[[#This Row],[Sentiment]]=-1,"NEGATIVE")))</f>
        <v>NEUTRAL</v>
      </c>
      <c r="BD2023" s="79" t="str">
        <f>IF(Edges[[#This Row],[Vertex 1]]=Edges[[#This Row],[Vertex 2]],"HIDE","SHOW")</f>
        <v>HIDE</v>
      </c>
      <c r="BE2023" s="124" t="e">
        <f>REPLACE(INDEX(GroupVertices[Group], MATCH(Edges[[#This Row],[Vertex 1]],GroupVertices[Vertex],0)),1,1,"")</f>
        <v>#N/A</v>
      </c>
      <c r="BF2023" s="124" t="e">
        <f>REPLACE(INDEX(GroupVertices[Group], MATCH(Edges[[#This Row],[Vertex 2]],GroupVertices[Vertex],0)),1,1,"")</f>
        <v>#N/A</v>
      </c>
    </row>
    <row r="2024" spans="1:58" hidden="1" x14ac:dyDescent="0.25">
      <c r="A2024" s="64" t="s">
        <v>1443</v>
      </c>
      <c r="B2024" s="64" t="s">
        <v>1443</v>
      </c>
      <c r="C2024" s="65"/>
      <c r="D2024" s="66"/>
      <c r="E2024" s="67"/>
      <c r="F2024" s="68"/>
      <c r="G2024" s="65" t="str">
        <f>IF(Edges[[#This Row],[Vertex 1]]=Edges[[#This Row],[Vertex 2]],"HIDE","SHOW")</f>
        <v>HIDE</v>
      </c>
      <c r="H2024" s="69"/>
      <c r="I2024" s="70"/>
      <c r="J2024" s="70"/>
      <c r="K2024" s="34"/>
      <c r="L2024" s="77"/>
      <c r="M2024" s="77"/>
      <c r="N2024" s="72"/>
      <c r="O2024" s="79" t="s">
        <v>179</v>
      </c>
      <c r="P2024" s="81">
        <v>42855.434293981481</v>
      </c>
      <c r="Q2024" s="79" t="s">
        <v>2936</v>
      </c>
      <c r="R2024" s="82" t="s">
        <v>3892</v>
      </c>
      <c r="S2024" s="79" t="s">
        <v>4245</v>
      </c>
      <c r="T2024" s="79"/>
      <c r="U2024" s="79"/>
      <c r="V2024" s="82" t="s">
        <v>5695</v>
      </c>
      <c r="W2024" s="81">
        <v>42855.434293981481</v>
      </c>
      <c r="X2024" s="82" t="s">
        <v>7553</v>
      </c>
      <c r="Y2024" s="79"/>
      <c r="Z2024" s="79"/>
      <c r="AA2024" s="83" t="s">
        <v>9600</v>
      </c>
      <c r="AB2024" s="79"/>
      <c r="AC2024" s="79" t="b">
        <v>0</v>
      </c>
      <c r="AD2024" s="79">
        <v>0</v>
      </c>
      <c r="AE2024" s="83" t="s">
        <v>9915</v>
      </c>
      <c r="AF2024" s="79" t="b">
        <v>0</v>
      </c>
      <c r="AG2024" s="79" t="s">
        <v>9963</v>
      </c>
      <c r="AH2024" s="79"/>
      <c r="AI2024" s="83" t="s">
        <v>9915</v>
      </c>
      <c r="AJ2024" s="79" t="b">
        <v>0</v>
      </c>
      <c r="AK2024" s="79">
        <v>0</v>
      </c>
      <c r="AL2024" s="83" t="s">
        <v>9915</v>
      </c>
      <c r="AM2024" s="79" t="s">
        <v>10056</v>
      </c>
      <c r="AN2024" s="79" t="b">
        <v>0</v>
      </c>
      <c r="AO2024" s="83" t="s">
        <v>9600</v>
      </c>
      <c r="AP2024" s="79" t="s">
        <v>179</v>
      </c>
      <c r="AQ2024" s="79">
        <v>0</v>
      </c>
      <c r="AR2024" s="79">
        <v>0</v>
      </c>
      <c r="AS2024" s="79"/>
      <c r="AT2024" s="79"/>
      <c r="AU2024" s="79"/>
      <c r="AV2024" s="79"/>
      <c r="AW2024" s="79"/>
      <c r="AX2024" s="79"/>
      <c r="AY2024" s="79"/>
      <c r="AZ2024" s="79"/>
      <c r="BA2024">
        <v>4</v>
      </c>
      <c r="BB2024">
        <v>0</v>
      </c>
      <c r="BC2024" s="79" t="str">
        <f>IF(Edges[[#This Row],[Sentiment]]=0,"NEUTRAL",IF(Edges[[#This Row],[Sentiment]]=1,"POSITIVE",IF(Edges[[#This Row],[Sentiment]]=-1,"NEGATIVE")))</f>
        <v>NEUTRAL</v>
      </c>
      <c r="BD2024" s="79" t="str">
        <f>IF(Edges[[#This Row],[Vertex 1]]=Edges[[#This Row],[Vertex 2]],"HIDE","SHOW")</f>
        <v>HIDE</v>
      </c>
      <c r="BE2024" s="124" t="e">
        <f>REPLACE(INDEX(GroupVertices[Group], MATCH(Edges[[#This Row],[Vertex 1]],GroupVertices[Vertex],0)),1,1,"")</f>
        <v>#N/A</v>
      </c>
      <c r="BF2024" s="124" t="e">
        <f>REPLACE(INDEX(GroupVertices[Group], MATCH(Edges[[#This Row],[Vertex 2]],GroupVertices[Vertex],0)),1,1,"")</f>
        <v>#N/A</v>
      </c>
    </row>
    <row r="2025" spans="1:58" hidden="1" x14ac:dyDescent="0.25">
      <c r="A2025" s="64" t="s">
        <v>1444</v>
      </c>
      <c r="B2025" s="64" t="s">
        <v>1444</v>
      </c>
      <c r="C2025" s="65"/>
      <c r="D2025" s="66"/>
      <c r="E2025" s="67"/>
      <c r="F2025" s="68"/>
      <c r="G2025" s="65" t="str">
        <f>IF(Edges[[#This Row],[Vertex 1]]=Edges[[#This Row],[Vertex 2]],"HIDE","SHOW")</f>
        <v>HIDE</v>
      </c>
      <c r="H2025" s="69"/>
      <c r="I2025" s="70"/>
      <c r="J2025" s="70"/>
      <c r="K2025" s="34"/>
      <c r="L2025" s="77"/>
      <c r="M2025" s="77"/>
      <c r="N2025" s="72"/>
      <c r="O2025" s="79" t="s">
        <v>179</v>
      </c>
      <c r="P2025" s="81">
        <v>42855.437037037038</v>
      </c>
      <c r="Q2025" s="79" t="s">
        <v>2937</v>
      </c>
      <c r="R2025" s="82" t="s">
        <v>3893</v>
      </c>
      <c r="S2025" s="79" t="s">
        <v>4051</v>
      </c>
      <c r="T2025" s="79"/>
      <c r="U2025" s="79"/>
      <c r="V2025" s="82" t="s">
        <v>5696</v>
      </c>
      <c r="W2025" s="81">
        <v>42855.437037037038</v>
      </c>
      <c r="X2025" s="82" t="s">
        <v>7554</v>
      </c>
      <c r="Y2025" s="79"/>
      <c r="Z2025" s="79"/>
      <c r="AA2025" s="83" t="s">
        <v>9601</v>
      </c>
      <c r="AB2025" s="79"/>
      <c r="AC2025" s="79" t="b">
        <v>0</v>
      </c>
      <c r="AD2025" s="79">
        <v>0</v>
      </c>
      <c r="AE2025" s="83" t="s">
        <v>9915</v>
      </c>
      <c r="AF2025" s="79" t="b">
        <v>0</v>
      </c>
      <c r="AG2025" s="79" t="s">
        <v>9963</v>
      </c>
      <c r="AH2025" s="79"/>
      <c r="AI2025" s="83" t="s">
        <v>9915</v>
      </c>
      <c r="AJ2025" s="79" t="b">
        <v>0</v>
      </c>
      <c r="AK2025" s="79">
        <v>0</v>
      </c>
      <c r="AL2025" s="83" t="s">
        <v>9915</v>
      </c>
      <c r="AM2025" s="79" t="s">
        <v>4133</v>
      </c>
      <c r="AN2025" s="79" t="b">
        <v>1</v>
      </c>
      <c r="AO2025" s="83" t="s">
        <v>9601</v>
      </c>
      <c r="AP2025" s="79" t="s">
        <v>179</v>
      </c>
      <c r="AQ2025" s="79">
        <v>0</v>
      </c>
      <c r="AR2025" s="79">
        <v>0</v>
      </c>
      <c r="AS2025" s="79"/>
      <c r="AT2025" s="79"/>
      <c r="AU2025" s="79"/>
      <c r="AV2025" s="79"/>
      <c r="AW2025" s="79"/>
      <c r="AX2025" s="79"/>
      <c r="AY2025" s="79"/>
      <c r="AZ2025" s="79"/>
      <c r="BA2025">
        <v>1</v>
      </c>
      <c r="BB2025">
        <v>0</v>
      </c>
      <c r="BC2025" s="79" t="str">
        <f>IF(Edges[[#This Row],[Sentiment]]=0,"NEUTRAL",IF(Edges[[#This Row],[Sentiment]]=1,"POSITIVE",IF(Edges[[#This Row],[Sentiment]]=-1,"NEGATIVE")))</f>
        <v>NEUTRAL</v>
      </c>
      <c r="BD2025" s="79" t="str">
        <f>IF(Edges[[#This Row],[Vertex 1]]=Edges[[#This Row],[Vertex 2]],"HIDE","SHOW")</f>
        <v>HIDE</v>
      </c>
      <c r="BE2025" s="124" t="e">
        <f>REPLACE(INDEX(GroupVertices[Group], MATCH(Edges[[#This Row],[Vertex 1]],GroupVertices[Vertex],0)),1,1,"")</f>
        <v>#N/A</v>
      </c>
      <c r="BF2025" s="124" t="e">
        <f>REPLACE(INDEX(GroupVertices[Group], MATCH(Edges[[#This Row],[Vertex 2]],GroupVertices[Vertex],0)),1,1,"")</f>
        <v>#N/A</v>
      </c>
    </row>
    <row r="2026" spans="1:58" hidden="1" x14ac:dyDescent="0.25">
      <c r="A2026" s="64" t="s">
        <v>1445</v>
      </c>
      <c r="B2026" s="64" t="s">
        <v>1445</v>
      </c>
      <c r="C2026" s="65"/>
      <c r="D2026" s="66"/>
      <c r="E2026" s="67"/>
      <c r="F2026" s="68"/>
      <c r="G2026" s="65" t="str">
        <f>IF(Edges[[#This Row],[Vertex 1]]=Edges[[#This Row],[Vertex 2]],"HIDE","SHOW")</f>
        <v>HIDE</v>
      </c>
      <c r="H2026" s="69"/>
      <c r="I2026" s="70"/>
      <c r="J2026" s="70"/>
      <c r="K2026" s="34"/>
      <c r="L2026" s="77"/>
      <c r="M2026" s="77"/>
      <c r="N2026" s="72"/>
      <c r="O2026" s="79" t="s">
        <v>179</v>
      </c>
      <c r="P2026" s="81">
        <v>42852.437928240739</v>
      </c>
      <c r="Q2026" s="79" t="s">
        <v>2938</v>
      </c>
      <c r="R2026" s="82" t="s">
        <v>3894</v>
      </c>
      <c r="S2026" s="79" t="s">
        <v>4015</v>
      </c>
      <c r="T2026" s="79"/>
      <c r="U2026" s="79"/>
      <c r="V2026" s="82" t="s">
        <v>5697</v>
      </c>
      <c r="W2026" s="81">
        <v>42852.437928240739</v>
      </c>
      <c r="X2026" s="82" t="s">
        <v>7555</v>
      </c>
      <c r="Y2026" s="79"/>
      <c r="Z2026" s="79"/>
      <c r="AA2026" s="83" t="s">
        <v>9602</v>
      </c>
      <c r="AB2026" s="79"/>
      <c r="AC2026" s="79" t="b">
        <v>0</v>
      </c>
      <c r="AD2026" s="79">
        <v>0</v>
      </c>
      <c r="AE2026" s="83" t="s">
        <v>9915</v>
      </c>
      <c r="AF2026" s="79" t="b">
        <v>0</v>
      </c>
      <c r="AG2026" s="79" t="s">
        <v>9963</v>
      </c>
      <c r="AH2026" s="79"/>
      <c r="AI2026" s="83" t="s">
        <v>9915</v>
      </c>
      <c r="AJ2026" s="79" t="b">
        <v>0</v>
      </c>
      <c r="AK2026" s="79">
        <v>0</v>
      </c>
      <c r="AL2026" s="83" t="s">
        <v>9915</v>
      </c>
      <c r="AM2026" s="79" t="s">
        <v>10010</v>
      </c>
      <c r="AN2026" s="79" t="b">
        <v>0</v>
      </c>
      <c r="AO2026" s="83" t="s">
        <v>9602</v>
      </c>
      <c r="AP2026" s="79" t="s">
        <v>179</v>
      </c>
      <c r="AQ2026" s="79">
        <v>0</v>
      </c>
      <c r="AR2026" s="79">
        <v>0</v>
      </c>
      <c r="AS2026" s="79"/>
      <c r="AT2026" s="79"/>
      <c r="AU2026" s="79"/>
      <c r="AV2026" s="79"/>
      <c r="AW2026" s="79"/>
      <c r="AX2026" s="79"/>
      <c r="AY2026" s="79"/>
      <c r="AZ2026" s="79"/>
      <c r="BA2026">
        <v>9</v>
      </c>
      <c r="BB2026">
        <v>0</v>
      </c>
      <c r="BC2026" s="79" t="str">
        <f>IF(Edges[[#This Row],[Sentiment]]=0,"NEUTRAL",IF(Edges[[#This Row],[Sentiment]]=1,"POSITIVE",IF(Edges[[#This Row],[Sentiment]]=-1,"NEGATIVE")))</f>
        <v>NEUTRAL</v>
      </c>
      <c r="BD2026" s="79" t="str">
        <f>IF(Edges[[#This Row],[Vertex 1]]=Edges[[#This Row],[Vertex 2]],"HIDE","SHOW")</f>
        <v>HIDE</v>
      </c>
      <c r="BE2026" s="124" t="e">
        <f>REPLACE(INDEX(GroupVertices[Group], MATCH(Edges[[#This Row],[Vertex 1]],GroupVertices[Vertex],0)),1,1,"")</f>
        <v>#N/A</v>
      </c>
      <c r="BF2026" s="124" t="e">
        <f>REPLACE(INDEX(GroupVertices[Group], MATCH(Edges[[#This Row],[Vertex 2]],GroupVertices[Vertex],0)),1,1,"")</f>
        <v>#N/A</v>
      </c>
    </row>
    <row r="2027" spans="1:58" hidden="1" x14ac:dyDescent="0.25">
      <c r="A2027" s="64" t="s">
        <v>1445</v>
      </c>
      <c r="B2027" s="64" t="s">
        <v>1445</v>
      </c>
      <c r="C2027" s="65"/>
      <c r="D2027" s="66"/>
      <c r="E2027" s="67"/>
      <c r="F2027" s="68"/>
      <c r="G2027" s="65" t="str">
        <f>IF(Edges[[#This Row],[Vertex 1]]=Edges[[#This Row],[Vertex 2]],"HIDE","SHOW")</f>
        <v>HIDE</v>
      </c>
      <c r="H2027" s="69"/>
      <c r="I2027" s="70"/>
      <c r="J2027" s="70"/>
      <c r="K2027" s="34"/>
      <c r="L2027" s="77"/>
      <c r="M2027" s="77"/>
      <c r="N2027" s="72"/>
      <c r="O2027" s="79" t="s">
        <v>179</v>
      </c>
      <c r="P2027" s="81">
        <v>42852.480370370373</v>
      </c>
      <c r="Q2027" s="79" t="s">
        <v>2939</v>
      </c>
      <c r="R2027" s="82" t="s">
        <v>3895</v>
      </c>
      <c r="S2027" s="79" t="s">
        <v>4015</v>
      </c>
      <c r="T2027" s="79"/>
      <c r="U2027" s="79"/>
      <c r="V2027" s="82" t="s">
        <v>5697</v>
      </c>
      <c r="W2027" s="81">
        <v>42852.480370370373</v>
      </c>
      <c r="X2027" s="82" t="s">
        <v>7556</v>
      </c>
      <c r="Y2027" s="79"/>
      <c r="Z2027" s="79"/>
      <c r="AA2027" s="83" t="s">
        <v>9603</v>
      </c>
      <c r="AB2027" s="79"/>
      <c r="AC2027" s="79" t="b">
        <v>0</v>
      </c>
      <c r="AD2027" s="79">
        <v>0</v>
      </c>
      <c r="AE2027" s="83" t="s">
        <v>9915</v>
      </c>
      <c r="AF2027" s="79" t="b">
        <v>0</v>
      </c>
      <c r="AG2027" s="79" t="s">
        <v>9963</v>
      </c>
      <c r="AH2027" s="79"/>
      <c r="AI2027" s="83" t="s">
        <v>9915</v>
      </c>
      <c r="AJ2027" s="79" t="b">
        <v>0</v>
      </c>
      <c r="AK2027" s="79">
        <v>0</v>
      </c>
      <c r="AL2027" s="83" t="s">
        <v>9915</v>
      </c>
      <c r="AM2027" s="79" t="s">
        <v>10010</v>
      </c>
      <c r="AN2027" s="79" t="b">
        <v>0</v>
      </c>
      <c r="AO2027" s="83" t="s">
        <v>9603</v>
      </c>
      <c r="AP2027" s="79" t="s">
        <v>179</v>
      </c>
      <c r="AQ2027" s="79">
        <v>0</v>
      </c>
      <c r="AR2027" s="79">
        <v>0</v>
      </c>
      <c r="AS2027" s="79"/>
      <c r="AT2027" s="79"/>
      <c r="AU2027" s="79"/>
      <c r="AV2027" s="79"/>
      <c r="AW2027" s="79"/>
      <c r="AX2027" s="79"/>
      <c r="AY2027" s="79"/>
      <c r="AZ2027" s="79"/>
      <c r="BA2027">
        <v>9</v>
      </c>
      <c r="BB2027">
        <v>0</v>
      </c>
      <c r="BC2027" s="79" t="str">
        <f>IF(Edges[[#This Row],[Sentiment]]=0,"NEUTRAL",IF(Edges[[#This Row],[Sentiment]]=1,"POSITIVE",IF(Edges[[#This Row],[Sentiment]]=-1,"NEGATIVE")))</f>
        <v>NEUTRAL</v>
      </c>
      <c r="BD2027" s="79" t="str">
        <f>IF(Edges[[#This Row],[Vertex 1]]=Edges[[#This Row],[Vertex 2]],"HIDE","SHOW")</f>
        <v>HIDE</v>
      </c>
      <c r="BE2027" s="124" t="e">
        <f>REPLACE(INDEX(GroupVertices[Group], MATCH(Edges[[#This Row],[Vertex 1]],GroupVertices[Vertex],0)),1,1,"")</f>
        <v>#N/A</v>
      </c>
      <c r="BF2027" s="124" t="e">
        <f>REPLACE(INDEX(GroupVertices[Group], MATCH(Edges[[#This Row],[Vertex 2]],GroupVertices[Vertex],0)),1,1,"")</f>
        <v>#N/A</v>
      </c>
    </row>
    <row r="2028" spans="1:58" hidden="1" x14ac:dyDescent="0.25">
      <c r="A2028" s="64" t="s">
        <v>1445</v>
      </c>
      <c r="B2028" s="64" t="s">
        <v>1445</v>
      </c>
      <c r="C2028" s="65"/>
      <c r="D2028" s="66"/>
      <c r="E2028" s="67"/>
      <c r="F2028" s="68"/>
      <c r="G2028" s="65" t="str">
        <f>IF(Edges[[#This Row],[Vertex 1]]=Edges[[#This Row],[Vertex 2]],"HIDE","SHOW")</f>
        <v>HIDE</v>
      </c>
      <c r="H2028" s="69"/>
      <c r="I2028" s="70"/>
      <c r="J2028" s="70"/>
      <c r="K2028" s="34"/>
      <c r="L2028" s="77"/>
      <c r="M2028" s="77"/>
      <c r="N2028" s="72"/>
      <c r="O2028" s="79" t="s">
        <v>179</v>
      </c>
      <c r="P2028" s="81">
        <v>42852.522673611114</v>
      </c>
      <c r="Q2028" s="79" t="s">
        <v>2940</v>
      </c>
      <c r="R2028" s="82" t="s">
        <v>3896</v>
      </c>
      <c r="S2028" s="79" t="s">
        <v>4015</v>
      </c>
      <c r="T2028" s="79"/>
      <c r="U2028" s="79"/>
      <c r="V2028" s="82" t="s">
        <v>5697</v>
      </c>
      <c r="W2028" s="81">
        <v>42852.522673611114</v>
      </c>
      <c r="X2028" s="82" t="s">
        <v>7557</v>
      </c>
      <c r="Y2028" s="79"/>
      <c r="Z2028" s="79"/>
      <c r="AA2028" s="83" t="s">
        <v>9604</v>
      </c>
      <c r="AB2028" s="79"/>
      <c r="AC2028" s="79" t="b">
        <v>0</v>
      </c>
      <c r="AD2028" s="79">
        <v>0</v>
      </c>
      <c r="AE2028" s="83" t="s">
        <v>9915</v>
      </c>
      <c r="AF2028" s="79" t="b">
        <v>0</v>
      </c>
      <c r="AG2028" s="79" t="s">
        <v>9963</v>
      </c>
      <c r="AH2028" s="79"/>
      <c r="AI2028" s="83" t="s">
        <v>9915</v>
      </c>
      <c r="AJ2028" s="79" t="b">
        <v>0</v>
      </c>
      <c r="AK2028" s="79">
        <v>0</v>
      </c>
      <c r="AL2028" s="83" t="s">
        <v>9915</v>
      </c>
      <c r="AM2028" s="79" t="s">
        <v>10010</v>
      </c>
      <c r="AN2028" s="79" t="b">
        <v>0</v>
      </c>
      <c r="AO2028" s="83" t="s">
        <v>9604</v>
      </c>
      <c r="AP2028" s="79" t="s">
        <v>179</v>
      </c>
      <c r="AQ2028" s="79">
        <v>0</v>
      </c>
      <c r="AR2028" s="79">
        <v>0</v>
      </c>
      <c r="AS2028" s="79"/>
      <c r="AT2028" s="79"/>
      <c r="AU2028" s="79"/>
      <c r="AV2028" s="79"/>
      <c r="AW2028" s="79"/>
      <c r="AX2028" s="79"/>
      <c r="AY2028" s="79"/>
      <c r="AZ2028" s="79"/>
      <c r="BA2028">
        <v>9</v>
      </c>
      <c r="BB2028">
        <v>0</v>
      </c>
      <c r="BC2028" s="79" t="str">
        <f>IF(Edges[[#This Row],[Sentiment]]=0,"NEUTRAL",IF(Edges[[#This Row],[Sentiment]]=1,"POSITIVE",IF(Edges[[#This Row],[Sentiment]]=-1,"NEGATIVE")))</f>
        <v>NEUTRAL</v>
      </c>
      <c r="BD2028" s="79" t="str">
        <f>IF(Edges[[#This Row],[Vertex 1]]=Edges[[#This Row],[Vertex 2]],"HIDE","SHOW")</f>
        <v>HIDE</v>
      </c>
      <c r="BE2028" s="124" t="e">
        <f>REPLACE(INDEX(GroupVertices[Group], MATCH(Edges[[#This Row],[Vertex 1]],GroupVertices[Vertex],0)),1,1,"")</f>
        <v>#N/A</v>
      </c>
      <c r="BF2028" s="124" t="e">
        <f>REPLACE(INDEX(GroupVertices[Group], MATCH(Edges[[#This Row],[Vertex 2]],GroupVertices[Vertex],0)),1,1,"")</f>
        <v>#N/A</v>
      </c>
    </row>
    <row r="2029" spans="1:58" hidden="1" x14ac:dyDescent="0.25">
      <c r="A2029" s="64" t="s">
        <v>1445</v>
      </c>
      <c r="B2029" s="64" t="s">
        <v>1445</v>
      </c>
      <c r="C2029" s="65"/>
      <c r="D2029" s="66"/>
      <c r="E2029" s="67"/>
      <c r="F2029" s="68"/>
      <c r="G2029" s="65" t="str">
        <f>IF(Edges[[#This Row],[Vertex 1]]=Edges[[#This Row],[Vertex 2]],"HIDE","SHOW")</f>
        <v>HIDE</v>
      </c>
      <c r="H2029" s="69"/>
      <c r="I2029" s="70"/>
      <c r="J2029" s="70"/>
      <c r="K2029" s="34"/>
      <c r="L2029" s="77"/>
      <c r="M2029" s="77"/>
      <c r="N2029" s="72"/>
      <c r="O2029" s="79" t="s">
        <v>179</v>
      </c>
      <c r="P2029" s="81">
        <v>42853.354930555557</v>
      </c>
      <c r="Q2029" s="79" t="s">
        <v>2941</v>
      </c>
      <c r="R2029" s="82" t="s">
        <v>3897</v>
      </c>
      <c r="S2029" s="79" t="s">
        <v>4015</v>
      </c>
      <c r="T2029" s="79"/>
      <c r="U2029" s="79"/>
      <c r="V2029" s="82" t="s">
        <v>5697</v>
      </c>
      <c r="W2029" s="81">
        <v>42853.354930555557</v>
      </c>
      <c r="X2029" s="82" t="s">
        <v>7558</v>
      </c>
      <c r="Y2029" s="79"/>
      <c r="Z2029" s="79"/>
      <c r="AA2029" s="83" t="s">
        <v>9605</v>
      </c>
      <c r="AB2029" s="79"/>
      <c r="AC2029" s="79" t="b">
        <v>0</v>
      </c>
      <c r="AD2029" s="79">
        <v>0</v>
      </c>
      <c r="AE2029" s="83" t="s">
        <v>9915</v>
      </c>
      <c r="AF2029" s="79" t="b">
        <v>0</v>
      </c>
      <c r="AG2029" s="79" t="s">
        <v>9963</v>
      </c>
      <c r="AH2029" s="79"/>
      <c r="AI2029" s="83" t="s">
        <v>9915</v>
      </c>
      <c r="AJ2029" s="79" t="b">
        <v>0</v>
      </c>
      <c r="AK2029" s="79">
        <v>0</v>
      </c>
      <c r="AL2029" s="83" t="s">
        <v>9915</v>
      </c>
      <c r="AM2029" s="79" t="s">
        <v>10010</v>
      </c>
      <c r="AN2029" s="79" t="b">
        <v>0</v>
      </c>
      <c r="AO2029" s="83" t="s">
        <v>9605</v>
      </c>
      <c r="AP2029" s="79" t="s">
        <v>179</v>
      </c>
      <c r="AQ2029" s="79">
        <v>0</v>
      </c>
      <c r="AR2029" s="79">
        <v>0</v>
      </c>
      <c r="AS2029" s="79"/>
      <c r="AT2029" s="79"/>
      <c r="AU2029" s="79"/>
      <c r="AV2029" s="79"/>
      <c r="AW2029" s="79"/>
      <c r="AX2029" s="79"/>
      <c r="AY2029" s="79"/>
      <c r="AZ2029" s="79"/>
      <c r="BA2029">
        <v>9</v>
      </c>
      <c r="BB2029">
        <v>0</v>
      </c>
      <c r="BC2029" s="79" t="str">
        <f>IF(Edges[[#This Row],[Sentiment]]=0,"NEUTRAL",IF(Edges[[#This Row],[Sentiment]]=1,"POSITIVE",IF(Edges[[#This Row],[Sentiment]]=-1,"NEGATIVE")))</f>
        <v>NEUTRAL</v>
      </c>
      <c r="BD2029" s="79" t="str">
        <f>IF(Edges[[#This Row],[Vertex 1]]=Edges[[#This Row],[Vertex 2]],"HIDE","SHOW")</f>
        <v>HIDE</v>
      </c>
      <c r="BE2029" s="124" t="e">
        <f>REPLACE(INDEX(GroupVertices[Group], MATCH(Edges[[#This Row],[Vertex 1]],GroupVertices[Vertex],0)),1,1,"")</f>
        <v>#N/A</v>
      </c>
      <c r="BF2029" s="124" t="e">
        <f>REPLACE(INDEX(GroupVertices[Group], MATCH(Edges[[#This Row],[Vertex 2]],GroupVertices[Vertex],0)),1,1,"")</f>
        <v>#N/A</v>
      </c>
    </row>
    <row r="2030" spans="1:58" hidden="1" x14ac:dyDescent="0.25">
      <c r="A2030" s="64" t="s">
        <v>1445</v>
      </c>
      <c r="B2030" s="64" t="s">
        <v>1445</v>
      </c>
      <c r="C2030" s="65"/>
      <c r="D2030" s="66"/>
      <c r="E2030" s="67"/>
      <c r="F2030" s="68"/>
      <c r="G2030" s="65" t="str">
        <f>IF(Edges[[#This Row],[Vertex 1]]=Edges[[#This Row],[Vertex 2]],"HIDE","SHOW")</f>
        <v>HIDE</v>
      </c>
      <c r="H2030" s="69"/>
      <c r="I2030" s="70"/>
      <c r="J2030" s="70"/>
      <c r="K2030" s="34"/>
      <c r="L2030" s="77"/>
      <c r="M2030" s="77"/>
      <c r="N2030" s="72"/>
      <c r="O2030" s="79" t="s">
        <v>179</v>
      </c>
      <c r="P2030" s="81">
        <v>42853.480104166665</v>
      </c>
      <c r="Q2030" s="79" t="s">
        <v>2942</v>
      </c>
      <c r="R2030" s="82" t="s">
        <v>3898</v>
      </c>
      <c r="S2030" s="79" t="s">
        <v>4015</v>
      </c>
      <c r="T2030" s="79"/>
      <c r="U2030" s="79"/>
      <c r="V2030" s="82" t="s">
        <v>5697</v>
      </c>
      <c r="W2030" s="81">
        <v>42853.480104166665</v>
      </c>
      <c r="X2030" s="82" t="s">
        <v>7559</v>
      </c>
      <c r="Y2030" s="79"/>
      <c r="Z2030" s="79"/>
      <c r="AA2030" s="83" t="s">
        <v>9606</v>
      </c>
      <c r="AB2030" s="79"/>
      <c r="AC2030" s="79" t="b">
        <v>0</v>
      </c>
      <c r="AD2030" s="79">
        <v>0</v>
      </c>
      <c r="AE2030" s="83" t="s">
        <v>9915</v>
      </c>
      <c r="AF2030" s="79" t="b">
        <v>0</v>
      </c>
      <c r="AG2030" s="79" t="s">
        <v>9963</v>
      </c>
      <c r="AH2030" s="79"/>
      <c r="AI2030" s="83" t="s">
        <v>9915</v>
      </c>
      <c r="AJ2030" s="79" t="b">
        <v>0</v>
      </c>
      <c r="AK2030" s="79">
        <v>0</v>
      </c>
      <c r="AL2030" s="83" t="s">
        <v>9915</v>
      </c>
      <c r="AM2030" s="79" t="s">
        <v>10010</v>
      </c>
      <c r="AN2030" s="79" t="b">
        <v>0</v>
      </c>
      <c r="AO2030" s="83" t="s">
        <v>9606</v>
      </c>
      <c r="AP2030" s="79" t="s">
        <v>179</v>
      </c>
      <c r="AQ2030" s="79">
        <v>0</v>
      </c>
      <c r="AR2030" s="79">
        <v>0</v>
      </c>
      <c r="AS2030" s="79"/>
      <c r="AT2030" s="79"/>
      <c r="AU2030" s="79"/>
      <c r="AV2030" s="79"/>
      <c r="AW2030" s="79"/>
      <c r="AX2030" s="79"/>
      <c r="AY2030" s="79"/>
      <c r="AZ2030" s="79"/>
      <c r="BA2030">
        <v>9</v>
      </c>
      <c r="BB2030">
        <v>0</v>
      </c>
      <c r="BC2030" s="79" t="str">
        <f>IF(Edges[[#This Row],[Sentiment]]=0,"NEUTRAL",IF(Edges[[#This Row],[Sentiment]]=1,"POSITIVE",IF(Edges[[#This Row],[Sentiment]]=-1,"NEGATIVE")))</f>
        <v>NEUTRAL</v>
      </c>
      <c r="BD2030" s="79" t="str">
        <f>IF(Edges[[#This Row],[Vertex 1]]=Edges[[#This Row],[Vertex 2]],"HIDE","SHOW")</f>
        <v>HIDE</v>
      </c>
      <c r="BE2030" s="124" t="e">
        <f>REPLACE(INDEX(GroupVertices[Group], MATCH(Edges[[#This Row],[Vertex 1]],GroupVertices[Vertex],0)),1,1,"")</f>
        <v>#N/A</v>
      </c>
      <c r="BF2030" s="124" t="e">
        <f>REPLACE(INDEX(GroupVertices[Group], MATCH(Edges[[#This Row],[Vertex 2]],GroupVertices[Vertex],0)),1,1,"")</f>
        <v>#N/A</v>
      </c>
    </row>
    <row r="2031" spans="1:58" hidden="1" x14ac:dyDescent="0.25">
      <c r="A2031" s="64" t="s">
        <v>1445</v>
      </c>
      <c r="B2031" s="64" t="s">
        <v>1445</v>
      </c>
      <c r="C2031" s="65"/>
      <c r="D2031" s="66"/>
      <c r="E2031" s="67"/>
      <c r="F2031" s="68"/>
      <c r="G2031" s="65" t="str">
        <f>IF(Edges[[#This Row],[Vertex 1]]=Edges[[#This Row],[Vertex 2]],"HIDE","SHOW")</f>
        <v>HIDE</v>
      </c>
      <c r="H2031" s="69"/>
      <c r="I2031" s="70"/>
      <c r="J2031" s="70"/>
      <c r="K2031" s="34"/>
      <c r="L2031" s="77"/>
      <c r="M2031" s="77"/>
      <c r="N2031" s="72"/>
      <c r="O2031" s="79" t="s">
        <v>179</v>
      </c>
      <c r="P2031" s="81">
        <v>42853.606238425928</v>
      </c>
      <c r="Q2031" s="79" t="s">
        <v>2943</v>
      </c>
      <c r="R2031" s="82" t="s">
        <v>3899</v>
      </c>
      <c r="S2031" s="79" t="s">
        <v>4015</v>
      </c>
      <c r="T2031" s="79"/>
      <c r="U2031" s="79"/>
      <c r="V2031" s="82" t="s">
        <v>5697</v>
      </c>
      <c r="W2031" s="81">
        <v>42853.606238425928</v>
      </c>
      <c r="X2031" s="82" t="s">
        <v>7560</v>
      </c>
      <c r="Y2031" s="79"/>
      <c r="Z2031" s="79"/>
      <c r="AA2031" s="83" t="s">
        <v>9607</v>
      </c>
      <c r="AB2031" s="79"/>
      <c r="AC2031" s="79" t="b">
        <v>0</v>
      </c>
      <c r="AD2031" s="79">
        <v>0</v>
      </c>
      <c r="AE2031" s="83" t="s">
        <v>9915</v>
      </c>
      <c r="AF2031" s="79" t="b">
        <v>0</v>
      </c>
      <c r="AG2031" s="79" t="s">
        <v>9963</v>
      </c>
      <c r="AH2031" s="79"/>
      <c r="AI2031" s="83" t="s">
        <v>9915</v>
      </c>
      <c r="AJ2031" s="79" t="b">
        <v>0</v>
      </c>
      <c r="AK2031" s="79">
        <v>0</v>
      </c>
      <c r="AL2031" s="83" t="s">
        <v>9915</v>
      </c>
      <c r="AM2031" s="79" t="s">
        <v>10010</v>
      </c>
      <c r="AN2031" s="79" t="b">
        <v>0</v>
      </c>
      <c r="AO2031" s="83" t="s">
        <v>9607</v>
      </c>
      <c r="AP2031" s="79" t="s">
        <v>179</v>
      </c>
      <c r="AQ2031" s="79">
        <v>0</v>
      </c>
      <c r="AR2031" s="79">
        <v>0</v>
      </c>
      <c r="AS2031" s="79"/>
      <c r="AT2031" s="79"/>
      <c r="AU2031" s="79"/>
      <c r="AV2031" s="79"/>
      <c r="AW2031" s="79"/>
      <c r="AX2031" s="79"/>
      <c r="AY2031" s="79"/>
      <c r="AZ2031" s="79"/>
      <c r="BA2031">
        <v>9</v>
      </c>
      <c r="BB2031">
        <v>0</v>
      </c>
      <c r="BC2031" s="79" t="str">
        <f>IF(Edges[[#This Row],[Sentiment]]=0,"NEUTRAL",IF(Edges[[#This Row],[Sentiment]]=1,"POSITIVE",IF(Edges[[#This Row],[Sentiment]]=-1,"NEGATIVE")))</f>
        <v>NEUTRAL</v>
      </c>
      <c r="BD2031" s="79" t="str">
        <f>IF(Edges[[#This Row],[Vertex 1]]=Edges[[#This Row],[Vertex 2]],"HIDE","SHOW")</f>
        <v>HIDE</v>
      </c>
      <c r="BE2031" s="124" t="e">
        <f>REPLACE(INDEX(GroupVertices[Group], MATCH(Edges[[#This Row],[Vertex 1]],GroupVertices[Vertex],0)),1,1,"")</f>
        <v>#N/A</v>
      </c>
      <c r="BF2031" s="124" t="e">
        <f>REPLACE(INDEX(GroupVertices[Group], MATCH(Edges[[#This Row],[Vertex 2]],GroupVertices[Vertex],0)),1,1,"")</f>
        <v>#N/A</v>
      </c>
    </row>
    <row r="2032" spans="1:58" hidden="1" x14ac:dyDescent="0.25">
      <c r="A2032" s="64" t="s">
        <v>1445</v>
      </c>
      <c r="B2032" s="64" t="s">
        <v>1445</v>
      </c>
      <c r="C2032" s="65"/>
      <c r="D2032" s="66"/>
      <c r="E2032" s="67"/>
      <c r="F2032" s="68"/>
      <c r="G2032" s="65" t="str">
        <f>IF(Edges[[#This Row],[Vertex 1]]=Edges[[#This Row],[Vertex 2]],"HIDE","SHOW")</f>
        <v>HIDE</v>
      </c>
      <c r="H2032" s="69"/>
      <c r="I2032" s="70"/>
      <c r="J2032" s="70"/>
      <c r="K2032" s="34"/>
      <c r="L2032" s="77"/>
      <c r="M2032" s="77"/>
      <c r="N2032" s="72"/>
      <c r="O2032" s="79" t="s">
        <v>179</v>
      </c>
      <c r="P2032" s="81">
        <v>42855.146377314813</v>
      </c>
      <c r="Q2032" s="79" t="s">
        <v>2944</v>
      </c>
      <c r="R2032" s="82" t="s">
        <v>3900</v>
      </c>
      <c r="S2032" s="79" t="s">
        <v>4015</v>
      </c>
      <c r="T2032" s="79"/>
      <c r="U2032" s="79"/>
      <c r="V2032" s="82" t="s">
        <v>5697</v>
      </c>
      <c r="W2032" s="81">
        <v>42855.146377314813</v>
      </c>
      <c r="X2032" s="82" t="s">
        <v>7561</v>
      </c>
      <c r="Y2032" s="79"/>
      <c r="Z2032" s="79"/>
      <c r="AA2032" s="83" t="s">
        <v>9608</v>
      </c>
      <c r="AB2032" s="79"/>
      <c r="AC2032" s="79" t="b">
        <v>0</v>
      </c>
      <c r="AD2032" s="79">
        <v>0</v>
      </c>
      <c r="AE2032" s="83" t="s">
        <v>9915</v>
      </c>
      <c r="AF2032" s="79" t="b">
        <v>0</v>
      </c>
      <c r="AG2032" s="79" t="s">
        <v>9963</v>
      </c>
      <c r="AH2032" s="79"/>
      <c r="AI2032" s="83" t="s">
        <v>9915</v>
      </c>
      <c r="AJ2032" s="79" t="b">
        <v>0</v>
      </c>
      <c r="AK2032" s="79">
        <v>0</v>
      </c>
      <c r="AL2032" s="83" t="s">
        <v>9915</v>
      </c>
      <c r="AM2032" s="79" t="s">
        <v>10010</v>
      </c>
      <c r="AN2032" s="79" t="b">
        <v>0</v>
      </c>
      <c r="AO2032" s="83" t="s">
        <v>9608</v>
      </c>
      <c r="AP2032" s="79" t="s">
        <v>179</v>
      </c>
      <c r="AQ2032" s="79">
        <v>0</v>
      </c>
      <c r="AR2032" s="79">
        <v>0</v>
      </c>
      <c r="AS2032" s="79"/>
      <c r="AT2032" s="79"/>
      <c r="AU2032" s="79"/>
      <c r="AV2032" s="79"/>
      <c r="AW2032" s="79"/>
      <c r="AX2032" s="79"/>
      <c r="AY2032" s="79"/>
      <c r="AZ2032" s="79"/>
      <c r="BA2032">
        <v>9</v>
      </c>
      <c r="BB2032">
        <v>0</v>
      </c>
      <c r="BC2032" s="79" t="str">
        <f>IF(Edges[[#This Row],[Sentiment]]=0,"NEUTRAL",IF(Edges[[#This Row],[Sentiment]]=1,"POSITIVE",IF(Edges[[#This Row],[Sentiment]]=-1,"NEGATIVE")))</f>
        <v>NEUTRAL</v>
      </c>
      <c r="BD2032" s="79" t="str">
        <f>IF(Edges[[#This Row],[Vertex 1]]=Edges[[#This Row],[Vertex 2]],"HIDE","SHOW")</f>
        <v>HIDE</v>
      </c>
      <c r="BE2032" s="124" t="e">
        <f>REPLACE(INDEX(GroupVertices[Group], MATCH(Edges[[#This Row],[Vertex 1]],GroupVertices[Vertex],0)),1,1,"")</f>
        <v>#N/A</v>
      </c>
      <c r="BF2032" s="124" t="e">
        <f>REPLACE(INDEX(GroupVertices[Group], MATCH(Edges[[#This Row],[Vertex 2]],GroupVertices[Vertex],0)),1,1,"")</f>
        <v>#N/A</v>
      </c>
    </row>
    <row r="2033" spans="1:58" hidden="1" x14ac:dyDescent="0.25">
      <c r="A2033" s="64" t="s">
        <v>1445</v>
      </c>
      <c r="B2033" s="64" t="s">
        <v>1445</v>
      </c>
      <c r="C2033" s="65"/>
      <c r="D2033" s="66"/>
      <c r="E2033" s="67"/>
      <c r="F2033" s="68"/>
      <c r="G2033" s="65" t="str">
        <f>IF(Edges[[#This Row],[Vertex 1]]=Edges[[#This Row],[Vertex 2]],"HIDE","SHOW")</f>
        <v>HIDE</v>
      </c>
      <c r="H2033" s="69"/>
      <c r="I2033" s="70"/>
      <c r="J2033" s="70"/>
      <c r="K2033" s="34"/>
      <c r="L2033" s="77"/>
      <c r="M2033" s="77"/>
      <c r="N2033" s="72"/>
      <c r="O2033" s="79" t="s">
        <v>179</v>
      </c>
      <c r="P2033" s="81">
        <v>42855.229571759257</v>
      </c>
      <c r="Q2033" s="79" t="s">
        <v>2945</v>
      </c>
      <c r="R2033" s="82" t="s">
        <v>3901</v>
      </c>
      <c r="S2033" s="79" t="s">
        <v>4015</v>
      </c>
      <c r="T2033" s="79"/>
      <c r="U2033" s="79"/>
      <c r="V2033" s="82" t="s">
        <v>5697</v>
      </c>
      <c r="W2033" s="81">
        <v>42855.229571759257</v>
      </c>
      <c r="X2033" s="82" t="s">
        <v>7562</v>
      </c>
      <c r="Y2033" s="79"/>
      <c r="Z2033" s="79"/>
      <c r="AA2033" s="83" t="s">
        <v>9609</v>
      </c>
      <c r="AB2033" s="79"/>
      <c r="AC2033" s="79" t="b">
        <v>0</v>
      </c>
      <c r="AD2033" s="79">
        <v>0</v>
      </c>
      <c r="AE2033" s="83" t="s">
        <v>9915</v>
      </c>
      <c r="AF2033" s="79" t="b">
        <v>0</v>
      </c>
      <c r="AG2033" s="79" t="s">
        <v>9963</v>
      </c>
      <c r="AH2033" s="79"/>
      <c r="AI2033" s="83" t="s">
        <v>9915</v>
      </c>
      <c r="AJ2033" s="79" t="b">
        <v>0</v>
      </c>
      <c r="AK2033" s="79">
        <v>0</v>
      </c>
      <c r="AL2033" s="83" t="s">
        <v>9915</v>
      </c>
      <c r="AM2033" s="79" t="s">
        <v>10010</v>
      </c>
      <c r="AN2033" s="79" t="b">
        <v>0</v>
      </c>
      <c r="AO2033" s="83" t="s">
        <v>9609</v>
      </c>
      <c r="AP2033" s="79" t="s">
        <v>179</v>
      </c>
      <c r="AQ2033" s="79">
        <v>0</v>
      </c>
      <c r="AR2033" s="79">
        <v>0</v>
      </c>
      <c r="AS2033" s="79"/>
      <c r="AT2033" s="79"/>
      <c r="AU2033" s="79"/>
      <c r="AV2033" s="79"/>
      <c r="AW2033" s="79"/>
      <c r="AX2033" s="79"/>
      <c r="AY2033" s="79"/>
      <c r="AZ2033" s="79"/>
      <c r="BA2033">
        <v>9</v>
      </c>
      <c r="BB2033">
        <v>0</v>
      </c>
      <c r="BC2033" s="79" t="str">
        <f>IF(Edges[[#This Row],[Sentiment]]=0,"NEUTRAL",IF(Edges[[#This Row],[Sentiment]]=1,"POSITIVE",IF(Edges[[#This Row],[Sentiment]]=-1,"NEGATIVE")))</f>
        <v>NEUTRAL</v>
      </c>
      <c r="BD2033" s="79" t="str">
        <f>IF(Edges[[#This Row],[Vertex 1]]=Edges[[#This Row],[Vertex 2]],"HIDE","SHOW")</f>
        <v>HIDE</v>
      </c>
      <c r="BE2033" s="124" t="e">
        <f>REPLACE(INDEX(GroupVertices[Group], MATCH(Edges[[#This Row],[Vertex 1]],GroupVertices[Vertex],0)),1,1,"")</f>
        <v>#N/A</v>
      </c>
      <c r="BF2033" s="124" t="e">
        <f>REPLACE(INDEX(GroupVertices[Group], MATCH(Edges[[#This Row],[Vertex 2]],GroupVertices[Vertex],0)),1,1,"")</f>
        <v>#N/A</v>
      </c>
    </row>
    <row r="2034" spans="1:58" hidden="1" x14ac:dyDescent="0.25">
      <c r="A2034" s="64" t="s">
        <v>1445</v>
      </c>
      <c r="B2034" s="64" t="s">
        <v>1445</v>
      </c>
      <c r="C2034" s="65"/>
      <c r="D2034" s="66"/>
      <c r="E2034" s="67"/>
      <c r="F2034" s="68"/>
      <c r="G2034" s="65" t="str">
        <f>IF(Edges[[#This Row],[Vertex 1]]=Edges[[#This Row],[Vertex 2]],"HIDE","SHOW")</f>
        <v>HIDE</v>
      </c>
      <c r="H2034" s="69"/>
      <c r="I2034" s="70"/>
      <c r="J2034" s="70"/>
      <c r="K2034" s="34"/>
      <c r="L2034" s="77"/>
      <c r="M2034" s="77"/>
      <c r="N2034" s="72"/>
      <c r="O2034" s="79" t="s">
        <v>179</v>
      </c>
      <c r="P2034" s="81">
        <v>42855.439016203702</v>
      </c>
      <c r="Q2034" s="79" t="s">
        <v>2946</v>
      </c>
      <c r="R2034" s="82" t="s">
        <v>3902</v>
      </c>
      <c r="S2034" s="79" t="s">
        <v>4015</v>
      </c>
      <c r="T2034" s="79"/>
      <c r="U2034" s="79"/>
      <c r="V2034" s="82" t="s">
        <v>5697</v>
      </c>
      <c r="W2034" s="81">
        <v>42855.439016203702</v>
      </c>
      <c r="X2034" s="82" t="s">
        <v>7563</v>
      </c>
      <c r="Y2034" s="79"/>
      <c r="Z2034" s="79"/>
      <c r="AA2034" s="83" t="s">
        <v>9610</v>
      </c>
      <c r="AB2034" s="79"/>
      <c r="AC2034" s="79" t="b">
        <v>0</v>
      </c>
      <c r="AD2034" s="79">
        <v>0</v>
      </c>
      <c r="AE2034" s="83" t="s">
        <v>9915</v>
      </c>
      <c r="AF2034" s="79" t="b">
        <v>0</v>
      </c>
      <c r="AG2034" s="79" t="s">
        <v>9963</v>
      </c>
      <c r="AH2034" s="79"/>
      <c r="AI2034" s="83" t="s">
        <v>9915</v>
      </c>
      <c r="AJ2034" s="79" t="b">
        <v>0</v>
      </c>
      <c r="AK2034" s="79">
        <v>0</v>
      </c>
      <c r="AL2034" s="83" t="s">
        <v>9915</v>
      </c>
      <c r="AM2034" s="79" t="s">
        <v>10010</v>
      </c>
      <c r="AN2034" s="79" t="b">
        <v>0</v>
      </c>
      <c r="AO2034" s="83" t="s">
        <v>9610</v>
      </c>
      <c r="AP2034" s="79" t="s">
        <v>179</v>
      </c>
      <c r="AQ2034" s="79">
        <v>0</v>
      </c>
      <c r="AR2034" s="79">
        <v>0</v>
      </c>
      <c r="AS2034" s="79"/>
      <c r="AT2034" s="79"/>
      <c r="AU2034" s="79"/>
      <c r="AV2034" s="79"/>
      <c r="AW2034" s="79"/>
      <c r="AX2034" s="79"/>
      <c r="AY2034" s="79"/>
      <c r="AZ2034" s="79"/>
      <c r="BA2034">
        <v>9</v>
      </c>
      <c r="BB2034">
        <v>0</v>
      </c>
      <c r="BC2034" s="79" t="str">
        <f>IF(Edges[[#This Row],[Sentiment]]=0,"NEUTRAL",IF(Edges[[#This Row],[Sentiment]]=1,"POSITIVE",IF(Edges[[#This Row],[Sentiment]]=-1,"NEGATIVE")))</f>
        <v>NEUTRAL</v>
      </c>
      <c r="BD2034" s="79" t="str">
        <f>IF(Edges[[#This Row],[Vertex 1]]=Edges[[#This Row],[Vertex 2]],"HIDE","SHOW")</f>
        <v>HIDE</v>
      </c>
      <c r="BE2034" s="124" t="e">
        <f>REPLACE(INDEX(GroupVertices[Group], MATCH(Edges[[#This Row],[Vertex 1]],GroupVertices[Vertex],0)),1,1,"")</f>
        <v>#N/A</v>
      </c>
      <c r="BF2034" s="124" t="e">
        <f>REPLACE(INDEX(GroupVertices[Group], MATCH(Edges[[#This Row],[Vertex 2]],GroupVertices[Vertex],0)),1,1,"")</f>
        <v>#N/A</v>
      </c>
    </row>
    <row r="2035" spans="1:58" x14ac:dyDescent="0.25">
      <c r="A2035" s="64" t="s">
        <v>1446</v>
      </c>
      <c r="B2035" s="64" t="s">
        <v>1447</v>
      </c>
      <c r="C2035" s="65"/>
      <c r="D2035" s="66"/>
      <c r="E2035" s="67"/>
      <c r="F2035" s="68"/>
      <c r="G2035" s="65" t="str">
        <f>IF(Edges[[#This Row],[Vertex 1]]=Edges[[#This Row],[Vertex 2]],"HIDE","SHOW")</f>
        <v>SHOW</v>
      </c>
      <c r="H2035" s="69"/>
      <c r="I2035" s="70"/>
      <c r="J2035" s="70"/>
      <c r="K2035" s="34" t="s">
        <v>65</v>
      </c>
      <c r="L2035" s="77">
        <v>2035</v>
      </c>
      <c r="M2035" s="77"/>
      <c r="N2035" s="72"/>
      <c r="O2035" s="79" t="s">
        <v>1646</v>
      </c>
      <c r="P2035" s="81">
        <v>42615.684918981482</v>
      </c>
      <c r="Q2035" s="83" t="s">
        <v>2947</v>
      </c>
      <c r="R2035" s="82" t="s">
        <v>3903</v>
      </c>
      <c r="S2035" s="79" t="s">
        <v>4022</v>
      </c>
      <c r="T2035" s="79"/>
      <c r="U2035" s="79"/>
      <c r="V2035" s="82" t="s">
        <v>5698</v>
      </c>
      <c r="W2035" s="81">
        <v>42615.684918981482</v>
      </c>
      <c r="X2035" s="82" t="s">
        <v>7564</v>
      </c>
      <c r="Y2035" s="79"/>
      <c r="Z2035" s="79"/>
      <c r="AA2035" s="83" t="s">
        <v>9611</v>
      </c>
      <c r="AB2035" s="79"/>
      <c r="AC2035" s="79" t="b">
        <v>0</v>
      </c>
      <c r="AD2035" s="79">
        <v>2</v>
      </c>
      <c r="AE2035" s="83" t="s">
        <v>9915</v>
      </c>
      <c r="AF2035" s="79" t="b">
        <v>0</v>
      </c>
      <c r="AG2035" s="79" t="s">
        <v>9963</v>
      </c>
      <c r="AH2035" s="79"/>
      <c r="AI2035" s="83" t="s">
        <v>9915</v>
      </c>
      <c r="AJ2035" s="79" t="b">
        <v>0</v>
      </c>
      <c r="AK2035" s="79">
        <v>3</v>
      </c>
      <c r="AL2035" s="83" t="s">
        <v>9915</v>
      </c>
      <c r="AM2035" s="79" t="s">
        <v>9990</v>
      </c>
      <c r="AN2035" s="79" t="b">
        <v>0</v>
      </c>
      <c r="AO2035" s="83" t="s">
        <v>9611</v>
      </c>
      <c r="AP2035" s="79" t="s">
        <v>10099</v>
      </c>
      <c r="AQ2035" s="79">
        <v>0</v>
      </c>
      <c r="AR2035" s="79">
        <v>0</v>
      </c>
      <c r="AS2035" s="79"/>
      <c r="AT2035" s="79"/>
      <c r="AU2035" s="79"/>
      <c r="AV2035" s="79"/>
      <c r="AW2035" s="79"/>
      <c r="AX2035" s="79"/>
      <c r="AY2035" s="79"/>
      <c r="AZ2035" s="79"/>
      <c r="BA2035">
        <v>1</v>
      </c>
      <c r="BB2035">
        <v>0</v>
      </c>
      <c r="BC2035" s="79" t="str">
        <f>IF(Edges[[#This Row],[Sentiment]]=0,"NEUTRAL",IF(Edges[[#This Row],[Sentiment]]=1,"POSITIVE",IF(Edges[[#This Row],[Sentiment]]=-1,"NEGATIVE")))</f>
        <v>NEUTRAL</v>
      </c>
      <c r="BD2035" s="79" t="str">
        <f>IF(Edges[[#This Row],[Vertex 1]]=Edges[[#This Row],[Vertex 2]],"HIDE","SHOW")</f>
        <v>SHOW</v>
      </c>
      <c r="BE2035" s="78" t="str">
        <f>REPLACE(INDEX(GroupVertices[Group], MATCH(Edges[[#This Row],[Vertex 1]],GroupVertices[Vertex],0)),1,1,"")</f>
        <v>EUTRAL</v>
      </c>
      <c r="BF2035" s="78" t="str">
        <f>REPLACE(INDEX(GroupVertices[Group], MATCH(Edges[[#This Row],[Vertex 2]],GroupVertices[Vertex],0)),1,1,"")</f>
        <v>eneral</v>
      </c>
    </row>
    <row r="2036" spans="1:58" x14ac:dyDescent="0.25">
      <c r="A2036" s="64" t="s">
        <v>1447</v>
      </c>
      <c r="B2036" s="64" t="s">
        <v>1532</v>
      </c>
      <c r="C2036" s="65"/>
      <c r="D2036" s="66"/>
      <c r="E2036" s="67"/>
      <c r="F2036" s="68"/>
      <c r="G2036" s="65" t="str">
        <f>IF(Edges[[#This Row],[Vertex 1]]=Edges[[#This Row],[Vertex 2]],"HIDE","SHOW")</f>
        <v>SHOW</v>
      </c>
      <c r="H2036" s="69"/>
      <c r="I2036" s="70"/>
      <c r="J2036" s="70"/>
      <c r="K2036" s="34" t="s">
        <v>65</v>
      </c>
      <c r="L2036" s="77">
        <v>2036</v>
      </c>
      <c r="M2036" s="77"/>
      <c r="N2036" s="72"/>
      <c r="O2036" s="79" t="s">
        <v>1646</v>
      </c>
      <c r="P2036" s="81">
        <v>42852.494351851848</v>
      </c>
      <c r="Q2036" s="79" t="s">
        <v>1814</v>
      </c>
      <c r="R2036" s="82" t="s">
        <v>3293</v>
      </c>
      <c r="S2036" s="79" t="s">
        <v>4022</v>
      </c>
      <c r="T2036" s="79"/>
      <c r="U2036" s="82" t="s">
        <v>4499</v>
      </c>
      <c r="V2036" s="82" t="s">
        <v>4499</v>
      </c>
      <c r="W2036" s="81">
        <v>42852.494351851848</v>
      </c>
      <c r="X2036" s="82" t="s">
        <v>7565</v>
      </c>
      <c r="Y2036" s="79"/>
      <c r="Z2036" s="79"/>
      <c r="AA2036" s="83" t="s">
        <v>9612</v>
      </c>
      <c r="AB2036" s="79"/>
      <c r="AC2036" s="79" t="b">
        <v>0</v>
      </c>
      <c r="AD2036" s="79">
        <v>0</v>
      </c>
      <c r="AE2036" s="83" t="s">
        <v>9915</v>
      </c>
      <c r="AF2036" s="79" t="b">
        <v>0</v>
      </c>
      <c r="AG2036" s="79" t="s">
        <v>9963</v>
      </c>
      <c r="AH2036" s="79"/>
      <c r="AI2036" s="83" t="s">
        <v>9915</v>
      </c>
      <c r="AJ2036" s="79" t="b">
        <v>0</v>
      </c>
      <c r="AK2036" s="79">
        <v>7</v>
      </c>
      <c r="AL2036" s="83" t="s">
        <v>9840</v>
      </c>
      <c r="AM2036" s="79" t="s">
        <v>10094</v>
      </c>
      <c r="AN2036" s="79" t="b">
        <v>0</v>
      </c>
      <c r="AO2036" s="83" t="s">
        <v>9840</v>
      </c>
      <c r="AP2036" s="79" t="s">
        <v>179</v>
      </c>
      <c r="AQ2036" s="79">
        <v>0</v>
      </c>
      <c r="AR2036" s="79">
        <v>0</v>
      </c>
      <c r="AS2036" s="79"/>
      <c r="AT2036" s="79"/>
      <c r="AU2036" s="79"/>
      <c r="AV2036" s="79"/>
      <c r="AW2036" s="79"/>
      <c r="AX2036" s="79"/>
      <c r="AY2036" s="79"/>
      <c r="AZ2036" s="79"/>
      <c r="BA2036">
        <v>3</v>
      </c>
      <c r="BB2036">
        <v>0</v>
      </c>
      <c r="BC2036" s="79" t="str">
        <f>IF(Edges[[#This Row],[Sentiment]]=0,"NEUTRAL",IF(Edges[[#This Row],[Sentiment]]=1,"POSITIVE",IF(Edges[[#This Row],[Sentiment]]=-1,"NEGATIVE")))</f>
        <v>NEUTRAL</v>
      </c>
      <c r="BD2036" s="79" t="str">
        <f>IF(Edges[[#This Row],[Vertex 1]]=Edges[[#This Row],[Vertex 2]],"HIDE","SHOW")</f>
        <v>SHOW</v>
      </c>
      <c r="BE2036" s="78" t="str">
        <f>REPLACE(INDEX(GroupVertices[Group], MATCH(Edges[[#This Row],[Vertex 1]],GroupVertices[Vertex],0)),1,1,"")</f>
        <v>eneral</v>
      </c>
      <c r="BF2036" s="78" t="str">
        <f>REPLACE(INDEX(GroupVertices[Group], MATCH(Edges[[#This Row],[Vertex 2]],GroupVertices[Vertex],0)),1,1,"")</f>
        <v>eneral</v>
      </c>
    </row>
    <row r="2037" spans="1:58" x14ac:dyDescent="0.25">
      <c r="A2037" s="64" t="s">
        <v>1447</v>
      </c>
      <c r="B2037" s="64" t="s">
        <v>1532</v>
      </c>
      <c r="C2037" s="65"/>
      <c r="D2037" s="66"/>
      <c r="E2037" s="67"/>
      <c r="F2037" s="68"/>
      <c r="G2037" s="65" t="str">
        <f>IF(Edges[[#This Row],[Vertex 1]]=Edges[[#This Row],[Vertex 2]],"HIDE","SHOW")</f>
        <v>SHOW</v>
      </c>
      <c r="H2037" s="69"/>
      <c r="I2037" s="70"/>
      <c r="J2037" s="70"/>
      <c r="K2037" s="34" t="s">
        <v>65</v>
      </c>
      <c r="L2037" s="77">
        <v>2037</v>
      </c>
      <c r="M2037" s="77"/>
      <c r="N2037" s="72"/>
      <c r="O2037" s="79" t="s">
        <v>1646</v>
      </c>
      <c r="P2037" s="81">
        <v>42853.112291666665</v>
      </c>
      <c r="Q2037" s="79" t="s">
        <v>1954</v>
      </c>
      <c r="R2037" s="79"/>
      <c r="S2037" s="79"/>
      <c r="T2037" s="79" t="s">
        <v>1544</v>
      </c>
      <c r="U2037" s="79"/>
      <c r="V2037" s="82" t="s">
        <v>5699</v>
      </c>
      <c r="W2037" s="81">
        <v>42853.112291666665</v>
      </c>
      <c r="X2037" s="82" t="s">
        <v>7566</v>
      </c>
      <c r="Y2037" s="79"/>
      <c r="Z2037" s="79"/>
      <c r="AA2037" s="83" t="s">
        <v>9613</v>
      </c>
      <c r="AB2037" s="79"/>
      <c r="AC2037" s="79" t="b">
        <v>0</v>
      </c>
      <c r="AD2037" s="79">
        <v>0</v>
      </c>
      <c r="AE2037" s="83" t="s">
        <v>9915</v>
      </c>
      <c r="AF2037" s="79" t="b">
        <v>0</v>
      </c>
      <c r="AG2037" s="79" t="s">
        <v>9963</v>
      </c>
      <c r="AH2037" s="79"/>
      <c r="AI2037" s="83" t="s">
        <v>9915</v>
      </c>
      <c r="AJ2037" s="79" t="b">
        <v>0</v>
      </c>
      <c r="AK2037" s="79">
        <v>15</v>
      </c>
      <c r="AL2037" s="83" t="s">
        <v>9841</v>
      </c>
      <c r="AM2037" s="79" t="s">
        <v>9993</v>
      </c>
      <c r="AN2037" s="79" t="b">
        <v>0</v>
      </c>
      <c r="AO2037" s="83" t="s">
        <v>9841</v>
      </c>
      <c r="AP2037" s="79" t="s">
        <v>179</v>
      </c>
      <c r="AQ2037" s="79">
        <v>0</v>
      </c>
      <c r="AR2037" s="79">
        <v>0</v>
      </c>
      <c r="AS2037" s="79"/>
      <c r="AT2037" s="79"/>
      <c r="AU2037" s="79"/>
      <c r="AV2037" s="79"/>
      <c r="AW2037" s="79"/>
      <c r="AX2037" s="79"/>
      <c r="AY2037" s="79"/>
      <c r="AZ2037" s="79"/>
      <c r="BA2037">
        <v>3</v>
      </c>
      <c r="BB2037">
        <v>0</v>
      </c>
      <c r="BC2037" s="79" t="str">
        <f>IF(Edges[[#This Row],[Sentiment]]=0,"NEUTRAL",IF(Edges[[#This Row],[Sentiment]]=1,"POSITIVE",IF(Edges[[#This Row],[Sentiment]]=-1,"NEGATIVE")))</f>
        <v>NEUTRAL</v>
      </c>
      <c r="BD2037" s="79" t="str">
        <f>IF(Edges[[#This Row],[Vertex 1]]=Edges[[#This Row],[Vertex 2]],"HIDE","SHOW")</f>
        <v>SHOW</v>
      </c>
      <c r="BE2037" s="78" t="str">
        <f>REPLACE(INDEX(GroupVertices[Group], MATCH(Edges[[#This Row],[Vertex 1]],GroupVertices[Vertex],0)),1,1,"")</f>
        <v>eneral</v>
      </c>
      <c r="BF2037" s="78" t="str">
        <f>REPLACE(INDEX(GroupVertices[Group], MATCH(Edges[[#This Row],[Vertex 2]],GroupVertices[Vertex],0)),1,1,"")</f>
        <v>eneral</v>
      </c>
    </row>
    <row r="2038" spans="1:58" x14ac:dyDescent="0.25">
      <c r="A2038" s="64" t="s">
        <v>1447</v>
      </c>
      <c r="B2038" s="64" t="s">
        <v>1532</v>
      </c>
      <c r="C2038" s="65"/>
      <c r="D2038" s="66"/>
      <c r="E2038" s="67"/>
      <c r="F2038" s="68"/>
      <c r="G2038" s="65" t="str">
        <f>IF(Edges[[#This Row],[Vertex 1]]=Edges[[#This Row],[Vertex 2]],"HIDE","SHOW")</f>
        <v>SHOW</v>
      </c>
      <c r="H2038" s="69"/>
      <c r="I2038" s="70"/>
      <c r="J2038" s="70"/>
      <c r="K2038" s="34" t="s">
        <v>65</v>
      </c>
      <c r="L2038" s="77">
        <v>2038</v>
      </c>
      <c r="M2038" s="77"/>
      <c r="N2038" s="72"/>
      <c r="O2038" s="79" t="s">
        <v>1646</v>
      </c>
      <c r="P2038" s="81">
        <v>42855.37427083333</v>
      </c>
      <c r="Q2038" s="79" t="s">
        <v>2861</v>
      </c>
      <c r="R2038" s="82" t="s">
        <v>3862</v>
      </c>
      <c r="S2038" s="79" t="s">
        <v>4022</v>
      </c>
      <c r="T2038" s="79"/>
      <c r="U2038" s="79"/>
      <c r="V2038" s="82" t="s">
        <v>5699</v>
      </c>
      <c r="W2038" s="81">
        <v>42855.37427083333</v>
      </c>
      <c r="X2038" s="82" t="s">
        <v>7567</v>
      </c>
      <c r="Y2038" s="79"/>
      <c r="Z2038" s="79"/>
      <c r="AA2038" s="83" t="s">
        <v>9614</v>
      </c>
      <c r="AB2038" s="79"/>
      <c r="AC2038" s="79" t="b">
        <v>0</v>
      </c>
      <c r="AD2038" s="79">
        <v>0</v>
      </c>
      <c r="AE2038" s="83" t="s">
        <v>9915</v>
      </c>
      <c r="AF2038" s="79" t="b">
        <v>0</v>
      </c>
      <c r="AG2038" s="79" t="s">
        <v>9963</v>
      </c>
      <c r="AH2038" s="79"/>
      <c r="AI2038" s="83" t="s">
        <v>9915</v>
      </c>
      <c r="AJ2038" s="79" t="b">
        <v>0</v>
      </c>
      <c r="AK2038" s="79">
        <v>10</v>
      </c>
      <c r="AL2038" s="83" t="s">
        <v>9843</v>
      </c>
      <c r="AM2038" s="79" t="s">
        <v>10094</v>
      </c>
      <c r="AN2038" s="79" t="b">
        <v>0</v>
      </c>
      <c r="AO2038" s="83" t="s">
        <v>9843</v>
      </c>
      <c r="AP2038" s="79" t="s">
        <v>179</v>
      </c>
      <c r="AQ2038" s="79">
        <v>0</v>
      </c>
      <c r="AR2038" s="79">
        <v>0</v>
      </c>
      <c r="AS2038" s="79"/>
      <c r="AT2038" s="79"/>
      <c r="AU2038" s="79"/>
      <c r="AV2038" s="79"/>
      <c r="AW2038" s="79"/>
      <c r="AX2038" s="79"/>
      <c r="AY2038" s="79"/>
      <c r="AZ2038" s="79"/>
      <c r="BA2038">
        <v>3</v>
      </c>
      <c r="BB2038">
        <v>0</v>
      </c>
      <c r="BC2038" s="79" t="str">
        <f>IF(Edges[[#This Row],[Sentiment]]=0,"NEUTRAL",IF(Edges[[#This Row],[Sentiment]]=1,"POSITIVE",IF(Edges[[#This Row],[Sentiment]]=-1,"NEGATIVE")))</f>
        <v>NEUTRAL</v>
      </c>
      <c r="BD2038" s="79" t="str">
        <f>IF(Edges[[#This Row],[Vertex 1]]=Edges[[#This Row],[Vertex 2]],"HIDE","SHOW")</f>
        <v>SHOW</v>
      </c>
      <c r="BE2038" s="78" t="str">
        <f>REPLACE(INDEX(GroupVertices[Group], MATCH(Edges[[#This Row],[Vertex 1]],GroupVertices[Vertex],0)),1,1,"")</f>
        <v>eneral</v>
      </c>
      <c r="BF2038" s="78" t="str">
        <f>REPLACE(INDEX(GroupVertices[Group], MATCH(Edges[[#This Row],[Vertex 2]],GroupVertices[Vertex],0)),1,1,"")</f>
        <v>eneral</v>
      </c>
    </row>
    <row r="2039" spans="1:58" x14ac:dyDescent="0.25">
      <c r="A2039" s="64" t="s">
        <v>1448</v>
      </c>
      <c r="B2039" s="64" t="s">
        <v>1447</v>
      </c>
      <c r="C2039" s="65"/>
      <c r="D2039" s="66"/>
      <c r="E2039" s="67"/>
      <c r="F2039" s="68"/>
      <c r="G2039" s="65" t="str">
        <f>IF(Edges[[#This Row],[Vertex 1]]=Edges[[#This Row],[Vertex 2]],"HIDE","SHOW")</f>
        <v>SHOW</v>
      </c>
      <c r="H2039" s="69"/>
      <c r="I2039" s="70"/>
      <c r="J2039" s="70"/>
      <c r="K2039" s="34" t="s">
        <v>65</v>
      </c>
      <c r="L2039" s="77">
        <v>2039</v>
      </c>
      <c r="M2039" s="77"/>
      <c r="N2039" s="72"/>
      <c r="O2039" s="79" t="s">
        <v>1646</v>
      </c>
      <c r="P2039" s="81">
        <v>42855.439166666663</v>
      </c>
      <c r="Q2039" s="79" t="s">
        <v>2948</v>
      </c>
      <c r="R2039" s="82" t="s">
        <v>3903</v>
      </c>
      <c r="S2039" s="79" t="s">
        <v>4022</v>
      </c>
      <c r="T2039" s="79"/>
      <c r="U2039" s="79"/>
      <c r="V2039" s="82" t="s">
        <v>5700</v>
      </c>
      <c r="W2039" s="81">
        <v>42855.439166666663</v>
      </c>
      <c r="X2039" s="82" t="s">
        <v>7568</v>
      </c>
      <c r="Y2039" s="79"/>
      <c r="Z2039" s="79"/>
      <c r="AA2039" s="83" t="s">
        <v>9615</v>
      </c>
      <c r="AB2039" s="79"/>
      <c r="AC2039" s="79" t="b">
        <v>0</v>
      </c>
      <c r="AD2039" s="79">
        <v>0</v>
      </c>
      <c r="AE2039" s="83" t="s">
        <v>9915</v>
      </c>
      <c r="AF2039" s="79" t="b">
        <v>0</v>
      </c>
      <c r="AG2039" s="79" t="s">
        <v>9963</v>
      </c>
      <c r="AH2039" s="79"/>
      <c r="AI2039" s="83" t="s">
        <v>9915</v>
      </c>
      <c r="AJ2039" s="79" t="b">
        <v>0</v>
      </c>
      <c r="AK2039" s="79">
        <v>3</v>
      </c>
      <c r="AL2039" s="83" t="s">
        <v>9611</v>
      </c>
      <c r="AM2039" s="79" t="s">
        <v>9990</v>
      </c>
      <c r="AN2039" s="79" t="b">
        <v>0</v>
      </c>
      <c r="AO2039" s="83" t="s">
        <v>9611</v>
      </c>
      <c r="AP2039" s="79" t="s">
        <v>179</v>
      </c>
      <c r="AQ2039" s="79">
        <v>0</v>
      </c>
      <c r="AR2039" s="79">
        <v>0</v>
      </c>
      <c r="AS2039" s="79"/>
      <c r="AT2039" s="79"/>
      <c r="AU2039" s="79"/>
      <c r="AV2039" s="79"/>
      <c r="AW2039" s="79"/>
      <c r="AX2039" s="79"/>
      <c r="AY2039" s="79"/>
      <c r="AZ2039" s="79"/>
      <c r="BA2039">
        <v>1</v>
      </c>
      <c r="BB2039">
        <v>0</v>
      </c>
      <c r="BC2039" s="79" t="str">
        <f>IF(Edges[[#This Row],[Sentiment]]=0,"NEUTRAL",IF(Edges[[#This Row],[Sentiment]]=1,"POSITIVE",IF(Edges[[#This Row],[Sentiment]]=-1,"NEGATIVE")))</f>
        <v>NEUTRAL</v>
      </c>
      <c r="BD2039" s="79" t="str">
        <f>IF(Edges[[#This Row],[Vertex 1]]=Edges[[#This Row],[Vertex 2]],"HIDE","SHOW")</f>
        <v>SHOW</v>
      </c>
      <c r="BE2039" s="78" t="str">
        <f>REPLACE(INDEX(GroupVertices[Group], MATCH(Edges[[#This Row],[Vertex 1]],GroupVertices[Vertex],0)),1,1,"")</f>
        <v>EUTRAL</v>
      </c>
      <c r="BF2039" s="78" t="str">
        <f>REPLACE(INDEX(GroupVertices[Group], MATCH(Edges[[#This Row],[Vertex 2]],GroupVertices[Vertex],0)),1,1,"")</f>
        <v>eneral</v>
      </c>
    </row>
    <row r="2040" spans="1:58" x14ac:dyDescent="0.25">
      <c r="A2040" s="64" t="s">
        <v>1448</v>
      </c>
      <c r="B2040" s="64" t="s">
        <v>1446</v>
      </c>
      <c r="C2040" s="65"/>
      <c r="D2040" s="66"/>
      <c r="E2040" s="67"/>
      <c r="F2040" s="68"/>
      <c r="G2040" s="65" t="str">
        <f>IF(Edges[[#This Row],[Vertex 1]]=Edges[[#This Row],[Vertex 2]],"HIDE","SHOW")</f>
        <v>SHOW</v>
      </c>
      <c r="H2040" s="69"/>
      <c r="I2040" s="70"/>
      <c r="J2040" s="70"/>
      <c r="K2040" s="34" t="s">
        <v>65</v>
      </c>
      <c r="L2040" s="77">
        <v>2040</v>
      </c>
      <c r="M2040" s="77"/>
      <c r="N2040" s="72"/>
      <c r="O2040" s="79" t="s">
        <v>1646</v>
      </c>
      <c r="P2040" s="81">
        <v>42855.439166666663</v>
      </c>
      <c r="Q2040" s="79" t="s">
        <v>2948</v>
      </c>
      <c r="R2040" s="82" t="s">
        <v>3903</v>
      </c>
      <c r="S2040" s="79" t="s">
        <v>4022</v>
      </c>
      <c r="T2040" s="79"/>
      <c r="U2040" s="79"/>
      <c r="V2040" s="82" t="s">
        <v>5700</v>
      </c>
      <c r="W2040" s="81">
        <v>42855.439166666663</v>
      </c>
      <c r="X2040" s="82" t="s">
        <v>7568</v>
      </c>
      <c r="Y2040" s="79"/>
      <c r="Z2040" s="79"/>
      <c r="AA2040" s="83" t="s">
        <v>9615</v>
      </c>
      <c r="AB2040" s="79"/>
      <c r="AC2040" s="79" t="b">
        <v>0</v>
      </c>
      <c r="AD2040" s="79">
        <v>0</v>
      </c>
      <c r="AE2040" s="83" t="s">
        <v>9915</v>
      </c>
      <c r="AF2040" s="79" t="b">
        <v>0</v>
      </c>
      <c r="AG2040" s="79" t="s">
        <v>9963</v>
      </c>
      <c r="AH2040" s="79"/>
      <c r="AI2040" s="83" t="s">
        <v>9915</v>
      </c>
      <c r="AJ2040" s="79" t="b">
        <v>0</v>
      </c>
      <c r="AK2040" s="79">
        <v>3</v>
      </c>
      <c r="AL2040" s="83" t="s">
        <v>9611</v>
      </c>
      <c r="AM2040" s="79" t="s">
        <v>9990</v>
      </c>
      <c r="AN2040" s="79" t="b">
        <v>0</v>
      </c>
      <c r="AO2040" s="83" t="s">
        <v>9611</v>
      </c>
      <c r="AP2040" s="79" t="s">
        <v>179</v>
      </c>
      <c r="AQ2040" s="79">
        <v>0</v>
      </c>
      <c r="AR2040" s="79">
        <v>0</v>
      </c>
      <c r="AS2040" s="79"/>
      <c r="AT2040" s="79"/>
      <c r="AU2040" s="79"/>
      <c r="AV2040" s="79"/>
      <c r="AW2040" s="79"/>
      <c r="AX2040" s="79"/>
      <c r="AY2040" s="79"/>
      <c r="AZ2040" s="79"/>
      <c r="BA2040">
        <v>1</v>
      </c>
      <c r="BB2040">
        <v>0</v>
      </c>
      <c r="BC2040" s="79" t="str">
        <f>IF(Edges[[#This Row],[Sentiment]]=0,"NEUTRAL",IF(Edges[[#This Row],[Sentiment]]=1,"POSITIVE",IF(Edges[[#This Row],[Sentiment]]=-1,"NEGATIVE")))</f>
        <v>NEUTRAL</v>
      </c>
      <c r="BD2040" s="79" t="str">
        <f>IF(Edges[[#This Row],[Vertex 1]]=Edges[[#This Row],[Vertex 2]],"HIDE","SHOW")</f>
        <v>SHOW</v>
      </c>
      <c r="BE2040" s="78" t="str">
        <f>REPLACE(INDEX(GroupVertices[Group], MATCH(Edges[[#This Row],[Vertex 1]],GroupVertices[Vertex],0)),1,1,"")</f>
        <v>EUTRAL</v>
      </c>
      <c r="BF2040" s="78" t="str">
        <f>REPLACE(INDEX(GroupVertices[Group], MATCH(Edges[[#This Row],[Vertex 2]],GroupVertices[Vertex],0)),1,1,"")</f>
        <v>EUTRAL</v>
      </c>
    </row>
    <row r="2041" spans="1:58" hidden="1" x14ac:dyDescent="0.25">
      <c r="A2041" s="64" t="s">
        <v>1449</v>
      </c>
      <c r="B2041" s="64" t="s">
        <v>1449</v>
      </c>
      <c r="C2041" s="65"/>
      <c r="D2041" s="66"/>
      <c r="E2041" s="67"/>
      <c r="F2041" s="68"/>
      <c r="G2041" s="65" t="str">
        <f>IF(Edges[[#This Row],[Vertex 1]]=Edges[[#This Row],[Vertex 2]],"HIDE","SHOW")</f>
        <v>HIDE</v>
      </c>
      <c r="H2041" s="69"/>
      <c r="I2041" s="70"/>
      <c r="J2041" s="70"/>
      <c r="K2041" s="34"/>
      <c r="L2041" s="77"/>
      <c r="M2041" s="77"/>
      <c r="N2041" s="72"/>
      <c r="O2041" s="79" t="s">
        <v>179</v>
      </c>
      <c r="P2041" s="81">
        <v>42855.440578703703</v>
      </c>
      <c r="Q2041" s="79" t="s">
        <v>2949</v>
      </c>
      <c r="R2041" s="82" t="s">
        <v>3904</v>
      </c>
      <c r="S2041" s="79" t="s">
        <v>4020</v>
      </c>
      <c r="T2041" s="79"/>
      <c r="U2041" s="79"/>
      <c r="V2041" s="82" t="s">
        <v>5701</v>
      </c>
      <c r="W2041" s="81">
        <v>42855.440578703703</v>
      </c>
      <c r="X2041" s="82" t="s">
        <v>7569</v>
      </c>
      <c r="Y2041" s="79"/>
      <c r="Z2041" s="79"/>
      <c r="AA2041" s="83" t="s">
        <v>9616</v>
      </c>
      <c r="AB2041" s="79"/>
      <c r="AC2041" s="79" t="b">
        <v>0</v>
      </c>
      <c r="AD2041" s="79">
        <v>0</v>
      </c>
      <c r="AE2041" s="83" t="s">
        <v>9915</v>
      </c>
      <c r="AF2041" s="79" t="b">
        <v>0</v>
      </c>
      <c r="AG2041" s="79" t="s">
        <v>9963</v>
      </c>
      <c r="AH2041" s="79"/>
      <c r="AI2041" s="83" t="s">
        <v>9915</v>
      </c>
      <c r="AJ2041" s="79" t="b">
        <v>0</v>
      </c>
      <c r="AK2041" s="79">
        <v>0</v>
      </c>
      <c r="AL2041" s="83" t="s">
        <v>9915</v>
      </c>
      <c r="AM2041" s="79" t="s">
        <v>9996</v>
      </c>
      <c r="AN2041" s="79" t="b">
        <v>0</v>
      </c>
      <c r="AO2041" s="83" t="s">
        <v>9616</v>
      </c>
      <c r="AP2041" s="79" t="s">
        <v>179</v>
      </c>
      <c r="AQ2041" s="79">
        <v>0</v>
      </c>
      <c r="AR2041" s="79">
        <v>0</v>
      </c>
      <c r="AS2041" s="79"/>
      <c r="AT2041" s="79"/>
      <c r="AU2041" s="79"/>
      <c r="AV2041" s="79"/>
      <c r="AW2041" s="79"/>
      <c r="AX2041" s="79"/>
      <c r="AY2041" s="79"/>
      <c r="AZ2041" s="79"/>
      <c r="BA2041">
        <v>1</v>
      </c>
      <c r="BB2041">
        <v>0</v>
      </c>
      <c r="BC2041" s="79" t="str">
        <f>IF(Edges[[#This Row],[Sentiment]]=0,"NEUTRAL",IF(Edges[[#This Row],[Sentiment]]=1,"POSITIVE",IF(Edges[[#This Row],[Sentiment]]=-1,"NEGATIVE")))</f>
        <v>NEUTRAL</v>
      </c>
      <c r="BD2041" s="79" t="str">
        <f>IF(Edges[[#This Row],[Vertex 1]]=Edges[[#This Row],[Vertex 2]],"HIDE","SHOW")</f>
        <v>HIDE</v>
      </c>
      <c r="BE2041" s="124" t="e">
        <f>REPLACE(INDEX(GroupVertices[Group], MATCH(Edges[[#This Row],[Vertex 1]],GroupVertices[Vertex],0)),1,1,"")</f>
        <v>#N/A</v>
      </c>
      <c r="BF2041" s="124" t="e">
        <f>REPLACE(INDEX(GroupVertices[Group], MATCH(Edges[[#This Row],[Vertex 2]],GroupVertices[Vertex],0)),1,1,"")</f>
        <v>#N/A</v>
      </c>
    </row>
    <row r="2042" spans="1:58" hidden="1" x14ac:dyDescent="0.25">
      <c r="A2042" s="64" t="s">
        <v>1450</v>
      </c>
      <c r="B2042" s="64" t="s">
        <v>1450</v>
      </c>
      <c r="C2042" s="65"/>
      <c r="D2042" s="66"/>
      <c r="E2042" s="67"/>
      <c r="F2042" s="68"/>
      <c r="G2042" s="65" t="str">
        <f>IF(Edges[[#This Row],[Vertex 1]]=Edges[[#This Row],[Vertex 2]],"HIDE","SHOW")</f>
        <v>HIDE</v>
      </c>
      <c r="H2042" s="69"/>
      <c r="I2042" s="70"/>
      <c r="J2042" s="70"/>
      <c r="K2042" s="34"/>
      <c r="L2042" s="77"/>
      <c r="M2042" s="77"/>
      <c r="N2042" s="72"/>
      <c r="O2042" s="79" t="s">
        <v>179</v>
      </c>
      <c r="P2042" s="81">
        <v>42851.524826388886</v>
      </c>
      <c r="Q2042" s="79" t="s">
        <v>2950</v>
      </c>
      <c r="R2042" s="79"/>
      <c r="S2042" s="79"/>
      <c r="T2042" s="79" t="s">
        <v>4260</v>
      </c>
      <c r="U2042" s="79"/>
      <c r="V2042" s="82" t="s">
        <v>5702</v>
      </c>
      <c r="W2042" s="81">
        <v>42851.524826388886</v>
      </c>
      <c r="X2042" s="82" t="s">
        <v>7570</v>
      </c>
      <c r="Y2042" s="79"/>
      <c r="Z2042" s="79"/>
      <c r="AA2042" s="83" t="s">
        <v>9617</v>
      </c>
      <c r="AB2042" s="79"/>
      <c r="AC2042" s="79" t="b">
        <v>0</v>
      </c>
      <c r="AD2042" s="79">
        <v>17</v>
      </c>
      <c r="AE2042" s="83" t="s">
        <v>9915</v>
      </c>
      <c r="AF2042" s="79" t="b">
        <v>0</v>
      </c>
      <c r="AG2042" s="79" t="s">
        <v>9963</v>
      </c>
      <c r="AH2042" s="79"/>
      <c r="AI2042" s="83" t="s">
        <v>9915</v>
      </c>
      <c r="AJ2042" s="79" t="b">
        <v>0</v>
      </c>
      <c r="AK2042" s="79">
        <v>5</v>
      </c>
      <c r="AL2042" s="83" t="s">
        <v>9915</v>
      </c>
      <c r="AM2042" s="79" t="s">
        <v>9991</v>
      </c>
      <c r="AN2042" s="79" t="b">
        <v>0</v>
      </c>
      <c r="AO2042" s="83" t="s">
        <v>9617</v>
      </c>
      <c r="AP2042" s="79" t="s">
        <v>10099</v>
      </c>
      <c r="AQ2042" s="79">
        <v>0</v>
      </c>
      <c r="AR2042" s="79">
        <v>0</v>
      </c>
      <c r="AS2042" s="79"/>
      <c r="AT2042" s="79"/>
      <c r="AU2042" s="79"/>
      <c r="AV2042" s="79"/>
      <c r="AW2042" s="79"/>
      <c r="AX2042" s="79"/>
      <c r="AY2042" s="79"/>
      <c r="AZ2042" s="79"/>
      <c r="BA2042">
        <v>1</v>
      </c>
      <c r="BB2042">
        <v>0</v>
      </c>
      <c r="BC2042" s="79" t="str">
        <f>IF(Edges[[#This Row],[Sentiment]]=0,"NEUTRAL",IF(Edges[[#This Row],[Sentiment]]=1,"POSITIVE",IF(Edges[[#This Row],[Sentiment]]=-1,"NEGATIVE")))</f>
        <v>NEUTRAL</v>
      </c>
      <c r="BD2042" s="79" t="str">
        <f>IF(Edges[[#This Row],[Vertex 1]]=Edges[[#This Row],[Vertex 2]],"HIDE","SHOW")</f>
        <v>HIDE</v>
      </c>
      <c r="BE2042" s="124" t="str">
        <f>REPLACE(INDEX(GroupVertices[Group], MATCH(Edges[[#This Row],[Vertex 1]],GroupVertices[Vertex],0)),1,1,"")</f>
        <v>EUTRAL</v>
      </c>
      <c r="BF2042" s="124" t="str">
        <f>REPLACE(INDEX(GroupVertices[Group], MATCH(Edges[[#This Row],[Vertex 2]],GroupVertices[Vertex],0)),1,1,"")</f>
        <v>EUTRAL</v>
      </c>
    </row>
    <row r="2043" spans="1:58" x14ac:dyDescent="0.25">
      <c r="A2043" s="64" t="s">
        <v>1451</v>
      </c>
      <c r="B2043" s="64" t="s">
        <v>1450</v>
      </c>
      <c r="C2043" s="65"/>
      <c r="D2043" s="66"/>
      <c r="E2043" s="67"/>
      <c r="F2043" s="68"/>
      <c r="G2043" s="65" t="str">
        <f>IF(Edges[[#This Row],[Vertex 1]]=Edges[[#This Row],[Vertex 2]],"HIDE","SHOW")</f>
        <v>SHOW</v>
      </c>
      <c r="H2043" s="69"/>
      <c r="I2043" s="70"/>
      <c r="J2043" s="70"/>
      <c r="K2043" s="34" t="s">
        <v>65</v>
      </c>
      <c r="L2043" s="77">
        <v>2043</v>
      </c>
      <c r="M2043" s="77"/>
      <c r="N2043" s="72"/>
      <c r="O2043" s="79" t="s">
        <v>1646</v>
      </c>
      <c r="P2043" s="81">
        <v>42855.441250000003</v>
      </c>
      <c r="Q2043" s="79" t="s">
        <v>1653</v>
      </c>
      <c r="R2043" s="79"/>
      <c r="S2043" s="79"/>
      <c r="T2043" s="79" t="s">
        <v>4260</v>
      </c>
      <c r="U2043" s="79"/>
      <c r="V2043" s="82" t="s">
        <v>5703</v>
      </c>
      <c r="W2043" s="81">
        <v>42855.441250000003</v>
      </c>
      <c r="X2043" s="82" t="s">
        <v>7571</v>
      </c>
      <c r="Y2043" s="79"/>
      <c r="Z2043" s="79"/>
      <c r="AA2043" s="83" t="s">
        <v>9618</v>
      </c>
      <c r="AB2043" s="79"/>
      <c r="AC2043" s="79" t="b">
        <v>0</v>
      </c>
      <c r="AD2043" s="79">
        <v>0</v>
      </c>
      <c r="AE2043" s="83" t="s">
        <v>9915</v>
      </c>
      <c r="AF2043" s="79" t="b">
        <v>0</v>
      </c>
      <c r="AG2043" s="79" t="s">
        <v>9963</v>
      </c>
      <c r="AH2043" s="79"/>
      <c r="AI2043" s="83" t="s">
        <v>9915</v>
      </c>
      <c r="AJ2043" s="79" t="b">
        <v>0</v>
      </c>
      <c r="AK2043" s="79">
        <v>5</v>
      </c>
      <c r="AL2043" s="83" t="s">
        <v>9617</v>
      </c>
      <c r="AM2043" s="79" t="s">
        <v>9991</v>
      </c>
      <c r="AN2043" s="79" t="b">
        <v>0</v>
      </c>
      <c r="AO2043" s="83" t="s">
        <v>9617</v>
      </c>
      <c r="AP2043" s="79" t="s">
        <v>179</v>
      </c>
      <c r="AQ2043" s="79">
        <v>0</v>
      </c>
      <c r="AR2043" s="79">
        <v>0</v>
      </c>
      <c r="AS2043" s="79"/>
      <c r="AT2043" s="79"/>
      <c r="AU2043" s="79"/>
      <c r="AV2043" s="79"/>
      <c r="AW2043" s="79"/>
      <c r="AX2043" s="79"/>
      <c r="AY2043" s="79"/>
      <c r="AZ2043" s="79"/>
      <c r="BA2043">
        <v>1</v>
      </c>
      <c r="BB2043">
        <v>0</v>
      </c>
      <c r="BC2043" s="79" t="str">
        <f>IF(Edges[[#This Row],[Sentiment]]=0,"NEUTRAL",IF(Edges[[#This Row],[Sentiment]]=1,"POSITIVE",IF(Edges[[#This Row],[Sentiment]]=-1,"NEGATIVE")))</f>
        <v>NEUTRAL</v>
      </c>
      <c r="BD2043" s="79" t="str">
        <f>IF(Edges[[#This Row],[Vertex 1]]=Edges[[#This Row],[Vertex 2]],"HIDE","SHOW")</f>
        <v>SHOW</v>
      </c>
      <c r="BE2043" s="78" t="str">
        <f>REPLACE(INDEX(GroupVertices[Group], MATCH(Edges[[#This Row],[Vertex 1]],GroupVertices[Vertex],0)),1,1,"")</f>
        <v>EUTRAL</v>
      </c>
      <c r="BF2043" s="78" t="str">
        <f>REPLACE(INDEX(GroupVertices[Group], MATCH(Edges[[#This Row],[Vertex 2]],GroupVertices[Vertex],0)),1,1,"")</f>
        <v>EUTRAL</v>
      </c>
    </row>
    <row r="2044" spans="1:58" hidden="1" x14ac:dyDescent="0.25">
      <c r="A2044" s="64" t="s">
        <v>1452</v>
      </c>
      <c r="B2044" s="64" t="s">
        <v>1452</v>
      </c>
      <c r="C2044" s="65"/>
      <c r="D2044" s="66"/>
      <c r="E2044" s="67"/>
      <c r="F2044" s="68"/>
      <c r="G2044" s="65" t="str">
        <f>IF(Edges[[#This Row],[Vertex 1]]=Edges[[#This Row],[Vertex 2]],"HIDE","SHOW")</f>
        <v>HIDE</v>
      </c>
      <c r="H2044" s="69"/>
      <c r="I2044" s="70"/>
      <c r="J2044" s="70"/>
      <c r="K2044" s="34"/>
      <c r="L2044" s="77"/>
      <c r="M2044" s="77"/>
      <c r="N2044" s="72"/>
      <c r="O2044" s="79" t="s">
        <v>179</v>
      </c>
      <c r="P2044" s="81">
        <v>42852.723958333336</v>
      </c>
      <c r="Q2044" s="79" t="s">
        <v>2951</v>
      </c>
      <c r="R2044" s="82" t="s">
        <v>3905</v>
      </c>
      <c r="S2044" s="79" t="s">
        <v>4246</v>
      </c>
      <c r="T2044" s="79"/>
      <c r="U2044" s="79"/>
      <c r="V2044" s="82" t="s">
        <v>5704</v>
      </c>
      <c r="W2044" s="81">
        <v>42852.723958333336</v>
      </c>
      <c r="X2044" s="82" t="s">
        <v>7572</v>
      </c>
      <c r="Y2044" s="79"/>
      <c r="Z2044" s="79"/>
      <c r="AA2044" s="83" t="s">
        <v>9619</v>
      </c>
      <c r="AB2044" s="79"/>
      <c r="AC2044" s="79" t="b">
        <v>0</v>
      </c>
      <c r="AD2044" s="79">
        <v>0</v>
      </c>
      <c r="AE2044" s="83" t="s">
        <v>9915</v>
      </c>
      <c r="AF2044" s="79" t="b">
        <v>0</v>
      </c>
      <c r="AG2044" s="79" t="s">
        <v>9965</v>
      </c>
      <c r="AH2044" s="79"/>
      <c r="AI2044" s="83" t="s">
        <v>9915</v>
      </c>
      <c r="AJ2044" s="79" t="b">
        <v>0</v>
      </c>
      <c r="AK2044" s="79">
        <v>0</v>
      </c>
      <c r="AL2044" s="83" t="s">
        <v>9915</v>
      </c>
      <c r="AM2044" s="79" t="s">
        <v>10005</v>
      </c>
      <c r="AN2044" s="79" t="b">
        <v>0</v>
      </c>
      <c r="AO2044" s="83" t="s">
        <v>9619</v>
      </c>
      <c r="AP2044" s="79" t="s">
        <v>179</v>
      </c>
      <c r="AQ2044" s="79">
        <v>0</v>
      </c>
      <c r="AR2044" s="79">
        <v>0</v>
      </c>
      <c r="AS2044" s="79"/>
      <c r="AT2044" s="79"/>
      <c r="AU2044" s="79"/>
      <c r="AV2044" s="79"/>
      <c r="AW2044" s="79"/>
      <c r="AX2044" s="79"/>
      <c r="AY2044" s="79"/>
      <c r="AZ2044" s="79"/>
      <c r="BA2044">
        <v>2</v>
      </c>
      <c r="BB2044">
        <v>0</v>
      </c>
      <c r="BC2044" s="79" t="str">
        <f>IF(Edges[[#This Row],[Sentiment]]=0,"NEUTRAL",IF(Edges[[#This Row],[Sentiment]]=1,"POSITIVE",IF(Edges[[#This Row],[Sentiment]]=-1,"NEGATIVE")))</f>
        <v>NEUTRAL</v>
      </c>
      <c r="BD2044" s="79" t="str">
        <f>IF(Edges[[#This Row],[Vertex 1]]=Edges[[#This Row],[Vertex 2]],"HIDE","SHOW")</f>
        <v>HIDE</v>
      </c>
      <c r="BE2044" s="124" t="e">
        <f>REPLACE(INDEX(GroupVertices[Group], MATCH(Edges[[#This Row],[Vertex 1]],GroupVertices[Vertex],0)),1,1,"")</f>
        <v>#N/A</v>
      </c>
      <c r="BF2044" s="124" t="e">
        <f>REPLACE(INDEX(GroupVertices[Group], MATCH(Edges[[#This Row],[Vertex 2]],GroupVertices[Vertex],0)),1,1,"")</f>
        <v>#N/A</v>
      </c>
    </row>
    <row r="2045" spans="1:58" hidden="1" x14ac:dyDescent="0.25">
      <c r="A2045" s="64" t="s">
        <v>1452</v>
      </c>
      <c r="B2045" s="64" t="s">
        <v>1452</v>
      </c>
      <c r="C2045" s="65"/>
      <c r="D2045" s="66"/>
      <c r="E2045" s="67"/>
      <c r="F2045" s="68"/>
      <c r="G2045" s="65" t="str">
        <f>IF(Edges[[#This Row],[Vertex 1]]=Edges[[#This Row],[Vertex 2]],"HIDE","SHOW")</f>
        <v>HIDE</v>
      </c>
      <c r="H2045" s="69"/>
      <c r="I2045" s="70"/>
      <c r="J2045" s="70"/>
      <c r="K2045" s="34"/>
      <c r="L2045" s="77"/>
      <c r="M2045" s="77"/>
      <c r="N2045" s="72"/>
      <c r="O2045" s="79" t="s">
        <v>179</v>
      </c>
      <c r="P2045" s="81">
        <v>42855.466574074075</v>
      </c>
      <c r="Q2045" s="79" t="s">
        <v>2952</v>
      </c>
      <c r="R2045" s="82" t="s">
        <v>3906</v>
      </c>
      <c r="S2045" s="79" t="s">
        <v>4246</v>
      </c>
      <c r="T2045" s="79"/>
      <c r="U2045" s="82" t="s">
        <v>4721</v>
      </c>
      <c r="V2045" s="82" t="s">
        <v>4721</v>
      </c>
      <c r="W2045" s="81">
        <v>42855.466574074075</v>
      </c>
      <c r="X2045" s="82" t="s">
        <v>7573</v>
      </c>
      <c r="Y2045" s="79"/>
      <c r="Z2045" s="79"/>
      <c r="AA2045" s="83" t="s">
        <v>9620</v>
      </c>
      <c r="AB2045" s="79"/>
      <c r="AC2045" s="79" t="b">
        <v>0</v>
      </c>
      <c r="AD2045" s="79">
        <v>0</v>
      </c>
      <c r="AE2045" s="83" t="s">
        <v>9915</v>
      </c>
      <c r="AF2045" s="79" t="b">
        <v>0</v>
      </c>
      <c r="AG2045" s="79" t="s">
        <v>9963</v>
      </c>
      <c r="AH2045" s="79"/>
      <c r="AI2045" s="83" t="s">
        <v>9915</v>
      </c>
      <c r="AJ2045" s="79" t="b">
        <v>0</v>
      </c>
      <c r="AK2045" s="79">
        <v>0</v>
      </c>
      <c r="AL2045" s="83" t="s">
        <v>9915</v>
      </c>
      <c r="AM2045" s="79" t="s">
        <v>10005</v>
      </c>
      <c r="AN2045" s="79" t="b">
        <v>0</v>
      </c>
      <c r="AO2045" s="83" t="s">
        <v>9620</v>
      </c>
      <c r="AP2045" s="79" t="s">
        <v>179</v>
      </c>
      <c r="AQ2045" s="79">
        <v>0</v>
      </c>
      <c r="AR2045" s="79">
        <v>0</v>
      </c>
      <c r="AS2045" s="79"/>
      <c r="AT2045" s="79"/>
      <c r="AU2045" s="79"/>
      <c r="AV2045" s="79"/>
      <c r="AW2045" s="79"/>
      <c r="AX2045" s="79"/>
      <c r="AY2045" s="79"/>
      <c r="AZ2045" s="79"/>
      <c r="BA2045">
        <v>2</v>
      </c>
      <c r="BB2045">
        <v>0</v>
      </c>
      <c r="BC2045" s="79" t="str">
        <f>IF(Edges[[#This Row],[Sentiment]]=0,"NEUTRAL",IF(Edges[[#This Row],[Sentiment]]=1,"POSITIVE",IF(Edges[[#This Row],[Sentiment]]=-1,"NEGATIVE")))</f>
        <v>NEUTRAL</v>
      </c>
      <c r="BD2045" s="79" t="str">
        <f>IF(Edges[[#This Row],[Vertex 1]]=Edges[[#This Row],[Vertex 2]],"HIDE","SHOW")</f>
        <v>HIDE</v>
      </c>
      <c r="BE2045" s="124" t="e">
        <f>REPLACE(INDEX(GroupVertices[Group], MATCH(Edges[[#This Row],[Vertex 1]],GroupVertices[Vertex],0)),1,1,"")</f>
        <v>#N/A</v>
      </c>
      <c r="BF2045" s="124" t="e">
        <f>REPLACE(INDEX(GroupVertices[Group], MATCH(Edges[[#This Row],[Vertex 2]],GroupVertices[Vertex],0)),1,1,"")</f>
        <v>#N/A</v>
      </c>
    </row>
    <row r="2046" spans="1:58" hidden="1" x14ac:dyDescent="0.25">
      <c r="A2046" s="64" t="s">
        <v>1453</v>
      </c>
      <c r="B2046" s="64" t="s">
        <v>1453</v>
      </c>
      <c r="C2046" s="65"/>
      <c r="D2046" s="66"/>
      <c r="E2046" s="67"/>
      <c r="F2046" s="68"/>
      <c r="G2046" s="65" t="str">
        <f>IF(Edges[[#This Row],[Vertex 1]]=Edges[[#This Row],[Vertex 2]],"HIDE","SHOW")</f>
        <v>HIDE</v>
      </c>
      <c r="H2046" s="69"/>
      <c r="I2046" s="70"/>
      <c r="J2046" s="70"/>
      <c r="K2046" s="34"/>
      <c r="L2046" s="77"/>
      <c r="M2046" s="77"/>
      <c r="N2046" s="72"/>
      <c r="O2046" s="79" t="s">
        <v>179</v>
      </c>
      <c r="P2046" s="81">
        <v>42850.287754629629</v>
      </c>
      <c r="Q2046" s="79" t="s">
        <v>2953</v>
      </c>
      <c r="R2046" s="79" t="s">
        <v>3190</v>
      </c>
      <c r="S2046" s="79" t="s">
        <v>4028</v>
      </c>
      <c r="T2046" s="79"/>
      <c r="U2046" s="79"/>
      <c r="V2046" s="82" t="s">
        <v>5705</v>
      </c>
      <c r="W2046" s="81">
        <v>42850.287754629629</v>
      </c>
      <c r="X2046" s="82" t="s">
        <v>7574</v>
      </c>
      <c r="Y2046" s="79"/>
      <c r="Z2046" s="79"/>
      <c r="AA2046" s="83" t="s">
        <v>9621</v>
      </c>
      <c r="AB2046" s="79"/>
      <c r="AC2046" s="79" t="b">
        <v>0</v>
      </c>
      <c r="AD2046" s="79">
        <v>200</v>
      </c>
      <c r="AE2046" s="83" t="s">
        <v>9915</v>
      </c>
      <c r="AF2046" s="79" t="b">
        <v>0</v>
      </c>
      <c r="AG2046" s="79" t="s">
        <v>9963</v>
      </c>
      <c r="AH2046" s="79"/>
      <c r="AI2046" s="83" t="s">
        <v>9915</v>
      </c>
      <c r="AJ2046" s="79" t="b">
        <v>0</v>
      </c>
      <c r="AK2046" s="79">
        <v>68</v>
      </c>
      <c r="AL2046" s="83" t="s">
        <v>9915</v>
      </c>
      <c r="AM2046" s="79" t="s">
        <v>9990</v>
      </c>
      <c r="AN2046" s="79" t="b">
        <v>0</v>
      </c>
      <c r="AO2046" s="83" t="s">
        <v>9621</v>
      </c>
      <c r="AP2046" s="79" t="s">
        <v>10099</v>
      </c>
      <c r="AQ2046" s="79">
        <v>0</v>
      </c>
      <c r="AR2046" s="79">
        <v>0</v>
      </c>
      <c r="AS2046" s="79"/>
      <c r="AT2046" s="79"/>
      <c r="AU2046" s="79"/>
      <c r="AV2046" s="79"/>
      <c r="AW2046" s="79"/>
      <c r="AX2046" s="79"/>
      <c r="AY2046" s="79"/>
      <c r="AZ2046" s="79"/>
      <c r="BA2046">
        <v>1</v>
      </c>
      <c r="BB2046">
        <v>0</v>
      </c>
      <c r="BC2046" s="79" t="str">
        <f>IF(Edges[[#This Row],[Sentiment]]=0,"NEUTRAL",IF(Edges[[#This Row],[Sentiment]]=1,"POSITIVE",IF(Edges[[#This Row],[Sentiment]]=-1,"NEGATIVE")))</f>
        <v>NEUTRAL</v>
      </c>
      <c r="BD2046" s="79" t="str">
        <f>IF(Edges[[#This Row],[Vertex 1]]=Edges[[#This Row],[Vertex 2]],"HIDE","SHOW")</f>
        <v>HIDE</v>
      </c>
      <c r="BE2046" s="124" t="str">
        <f>REPLACE(INDEX(GroupVertices[Group], MATCH(Edges[[#This Row],[Vertex 1]],GroupVertices[Vertex],0)),1,1,"")</f>
        <v>eneral</v>
      </c>
      <c r="BF2046" s="124" t="str">
        <f>REPLACE(INDEX(GroupVertices[Group], MATCH(Edges[[#This Row],[Vertex 2]],GroupVertices[Vertex],0)),1,1,"")</f>
        <v>eneral</v>
      </c>
    </row>
    <row r="2047" spans="1:58" x14ac:dyDescent="0.25">
      <c r="A2047" s="64" t="s">
        <v>1454</v>
      </c>
      <c r="B2047" s="64" t="s">
        <v>1453</v>
      </c>
      <c r="C2047" s="65"/>
      <c r="D2047" s="66"/>
      <c r="E2047" s="67"/>
      <c r="F2047" s="68"/>
      <c r="G2047" s="65" t="str">
        <f>IF(Edges[[#This Row],[Vertex 1]]=Edges[[#This Row],[Vertex 2]],"HIDE","SHOW")</f>
        <v>SHOW</v>
      </c>
      <c r="H2047" s="69"/>
      <c r="I2047" s="70"/>
      <c r="J2047" s="70"/>
      <c r="K2047" s="34" t="s">
        <v>65</v>
      </c>
      <c r="L2047" s="77">
        <v>2047</v>
      </c>
      <c r="M2047" s="77"/>
      <c r="N2047" s="72"/>
      <c r="O2047" s="79" t="s">
        <v>1646</v>
      </c>
      <c r="P2047" s="81">
        <v>42855.467060185183</v>
      </c>
      <c r="Q2047" s="79" t="s">
        <v>1675</v>
      </c>
      <c r="R2047" s="79" t="s">
        <v>3190</v>
      </c>
      <c r="S2047" s="79" t="s">
        <v>4028</v>
      </c>
      <c r="T2047" s="79"/>
      <c r="U2047" s="79"/>
      <c r="V2047" s="82" t="s">
        <v>5706</v>
      </c>
      <c r="W2047" s="81">
        <v>42855.467060185183</v>
      </c>
      <c r="X2047" s="82" t="s">
        <v>7575</v>
      </c>
      <c r="Y2047" s="79"/>
      <c r="Z2047" s="79"/>
      <c r="AA2047" s="83" t="s">
        <v>9622</v>
      </c>
      <c r="AB2047" s="79"/>
      <c r="AC2047" s="79" t="b">
        <v>0</v>
      </c>
      <c r="AD2047" s="79">
        <v>0</v>
      </c>
      <c r="AE2047" s="83" t="s">
        <v>9915</v>
      </c>
      <c r="AF2047" s="79" t="b">
        <v>0</v>
      </c>
      <c r="AG2047" s="79" t="s">
        <v>9963</v>
      </c>
      <c r="AH2047" s="79"/>
      <c r="AI2047" s="83" t="s">
        <v>9915</v>
      </c>
      <c r="AJ2047" s="79" t="b">
        <v>0</v>
      </c>
      <c r="AK2047" s="79">
        <v>68</v>
      </c>
      <c r="AL2047" s="83" t="s">
        <v>9621</v>
      </c>
      <c r="AM2047" s="79" t="s">
        <v>9991</v>
      </c>
      <c r="AN2047" s="79" t="b">
        <v>0</v>
      </c>
      <c r="AO2047" s="83" t="s">
        <v>9621</v>
      </c>
      <c r="AP2047" s="79" t="s">
        <v>179</v>
      </c>
      <c r="AQ2047" s="79">
        <v>0</v>
      </c>
      <c r="AR2047" s="79">
        <v>0</v>
      </c>
      <c r="AS2047" s="79"/>
      <c r="AT2047" s="79"/>
      <c r="AU2047" s="79"/>
      <c r="AV2047" s="79"/>
      <c r="AW2047" s="79"/>
      <c r="AX2047" s="79"/>
      <c r="AY2047" s="79"/>
      <c r="AZ2047" s="79"/>
      <c r="BA2047">
        <v>1</v>
      </c>
      <c r="BB2047">
        <v>0</v>
      </c>
      <c r="BC2047" s="79" t="str">
        <f>IF(Edges[[#This Row],[Sentiment]]=0,"NEUTRAL",IF(Edges[[#This Row],[Sentiment]]=1,"POSITIVE",IF(Edges[[#This Row],[Sentiment]]=-1,"NEGATIVE")))</f>
        <v>NEUTRAL</v>
      </c>
      <c r="BD2047" s="79" t="str">
        <f>IF(Edges[[#This Row],[Vertex 1]]=Edges[[#This Row],[Vertex 2]],"HIDE","SHOW")</f>
        <v>SHOW</v>
      </c>
      <c r="BE2047" s="78" t="str">
        <f>REPLACE(INDEX(GroupVertices[Group], MATCH(Edges[[#This Row],[Vertex 1]],GroupVertices[Vertex],0)),1,1,"")</f>
        <v>EUTRAL</v>
      </c>
      <c r="BF2047" s="78" t="str">
        <f>REPLACE(INDEX(GroupVertices[Group], MATCH(Edges[[#This Row],[Vertex 2]],GroupVertices[Vertex],0)),1,1,"")</f>
        <v>eneral</v>
      </c>
    </row>
    <row r="2048" spans="1:58" hidden="1" x14ac:dyDescent="0.25">
      <c r="A2048" s="64" t="s">
        <v>1455</v>
      </c>
      <c r="B2048" s="64" t="s">
        <v>1455</v>
      </c>
      <c r="C2048" s="65"/>
      <c r="D2048" s="66"/>
      <c r="E2048" s="67"/>
      <c r="F2048" s="68"/>
      <c r="G2048" s="65" t="str">
        <f>IF(Edges[[#This Row],[Vertex 1]]=Edges[[#This Row],[Vertex 2]],"HIDE","SHOW")</f>
        <v>HIDE</v>
      </c>
      <c r="H2048" s="69"/>
      <c r="I2048" s="70"/>
      <c r="J2048" s="70"/>
      <c r="K2048" s="34"/>
      <c r="L2048" s="77"/>
      <c r="M2048" s="77"/>
      <c r="N2048" s="72"/>
      <c r="O2048" s="79" t="s">
        <v>179</v>
      </c>
      <c r="P2048" s="81">
        <v>42855.470185185186</v>
      </c>
      <c r="Q2048" s="79" t="s">
        <v>2954</v>
      </c>
      <c r="R2048" s="79"/>
      <c r="S2048" s="79"/>
      <c r="T2048" s="79"/>
      <c r="U2048" s="79"/>
      <c r="V2048" s="82" t="s">
        <v>4787</v>
      </c>
      <c r="W2048" s="81">
        <v>42855.470185185186</v>
      </c>
      <c r="X2048" s="82" t="s">
        <v>7576</v>
      </c>
      <c r="Y2048" s="79"/>
      <c r="Z2048" s="79"/>
      <c r="AA2048" s="83" t="s">
        <v>9623</v>
      </c>
      <c r="AB2048" s="79"/>
      <c r="AC2048" s="79" t="b">
        <v>0</v>
      </c>
      <c r="AD2048" s="79">
        <v>0</v>
      </c>
      <c r="AE2048" s="83" t="s">
        <v>9915</v>
      </c>
      <c r="AF2048" s="79" t="b">
        <v>0</v>
      </c>
      <c r="AG2048" s="79" t="s">
        <v>9966</v>
      </c>
      <c r="AH2048" s="79"/>
      <c r="AI2048" s="83" t="s">
        <v>9915</v>
      </c>
      <c r="AJ2048" s="79" t="b">
        <v>0</v>
      </c>
      <c r="AK2048" s="79">
        <v>0</v>
      </c>
      <c r="AL2048" s="83" t="s">
        <v>9915</v>
      </c>
      <c r="AM2048" s="79" t="s">
        <v>10009</v>
      </c>
      <c r="AN2048" s="79" t="b">
        <v>0</v>
      </c>
      <c r="AO2048" s="83" t="s">
        <v>9623</v>
      </c>
      <c r="AP2048" s="79" t="s">
        <v>179</v>
      </c>
      <c r="AQ2048" s="79">
        <v>0</v>
      </c>
      <c r="AR2048" s="79">
        <v>0</v>
      </c>
      <c r="AS2048" s="79"/>
      <c r="AT2048" s="79"/>
      <c r="AU2048" s="79"/>
      <c r="AV2048" s="79"/>
      <c r="AW2048" s="79"/>
      <c r="AX2048" s="79"/>
      <c r="AY2048" s="79"/>
      <c r="AZ2048" s="79"/>
      <c r="BA2048">
        <v>2</v>
      </c>
      <c r="BB2048">
        <v>0</v>
      </c>
      <c r="BC2048" s="79" t="str">
        <f>IF(Edges[[#This Row],[Sentiment]]=0,"NEUTRAL",IF(Edges[[#This Row],[Sentiment]]=1,"POSITIVE",IF(Edges[[#This Row],[Sentiment]]=-1,"NEGATIVE")))</f>
        <v>NEUTRAL</v>
      </c>
      <c r="BD2048" s="79" t="str">
        <f>IF(Edges[[#This Row],[Vertex 1]]=Edges[[#This Row],[Vertex 2]],"HIDE","SHOW")</f>
        <v>HIDE</v>
      </c>
      <c r="BE2048" s="124" t="e">
        <f>REPLACE(INDEX(GroupVertices[Group], MATCH(Edges[[#This Row],[Vertex 1]],GroupVertices[Vertex],0)),1,1,"")</f>
        <v>#N/A</v>
      </c>
      <c r="BF2048" s="124" t="e">
        <f>REPLACE(INDEX(GroupVertices[Group], MATCH(Edges[[#This Row],[Vertex 2]],GroupVertices[Vertex],0)),1,1,"")</f>
        <v>#N/A</v>
      </c>
    </row>
    <row r="2049" spans="1:58" hidden="1" x14ac:dyDescent="0.25">
      <c r="A2049" s="64" t="s">
        <v>1455</v>
      </c>
      <c r="B2049" s="64" t="s">
        <v>1455</v>
      </c>
      <c r="C2049" s="65"/>
      <c r="D2049" s="66"/>
      <c r="E2049" s="67"/>
      <c r="F2049" s="68"/>
      <c r="G2049" s="65" t="str">
        <f>IF(Edges[[#This Row],[Vertex 1]]=Edges[[#This Row],[Vertex 2]],"HIDE","SHOW")</f>
        <v>HIDE</v>
      </c>
      <c r="H2049" s="69"/>
      <c r="I2049" s="70"/>
      <c r="J2049" s="70"/>
      <c r="K2049" s="34"/>
      <c r="L2049" s="77"/>
      <c r="M2049" s="77"/>
      <c r="N2049" s="72"/>
      <c r="O2049" s="79" t="s">
        <v>179</v>
      </c>
      <c r="P2049" s="81">
        <v>42855.470671296294</v>
      </c>
      <c r="Q2049" s="79" t="s">
        <v>2955</v>
      </c>
      <c r="R2049" s="79"/>
      <c r="S2049" s="79"/>
      <c r="T2049" s="79"/>
      <c r="U2049" s="79"/>
      <c r="V2049" s="82" t="s">
        <v>4787</v>
      </c>
      <c r="W2049" s="81">
        <v>42855.470671296294</v>
      </c>
      <c r="X2049" s="82" t="s">
        <v>7577</v>
      </c>
      <c r="Y2049" s="79"/>
      <c r="Z2049" s="79"/>
      <c r="AA2049" s="83" t="s">
        <v>9624</v>
      </c>
      <c r="AB2049" s="79"/>
      <c r="AC2049" s="79" t="b">
        <v>0</v>
      </c>
      <c r="AD2049" s="79">
        <v>0</v>
      </c>
      <c r="AE2049" s="83" t="s">
        <v>9915</v>
      </c>
      <c r="AF2049" s="79" t="b">
        <v>0</v>
      </c>
      <c r="AG2049" s="79" t="s">
        <v>9966</v>
      </c>
      <c r="AH2049" s="79"/>
      <c r="AI2049" s="83" t="s">
        <v>9915</v>
      </c>
      <c r="AJ2049" s="79" t="b">
        <v>0</v>
      </c>
      <c r="AK2049" s="79">
        <v>0</v>
      </c>
      <c r="AL2049" s="83" t="s">
        <v>9915</v>
      </c>
      <c r="AM2049" s="79" t="s">
        <v>10009</v>
      </c>
      <c r="AN2049" s="79" t="b">
        <v>0</v>
      </c>
      <c r="AO2049" s="83" t="s">
        <v>9624</v>
      </c>
      <c r="AP2049" s="79" t="s">
        <v>179</v>
      </c>
      <c r="AQ2049" s="79">
        <v>0</v>
      </c>
      <c r="AR2049" s="79">
        <v>0</v>
      </c>
      <c r="AS2049" s="79"/>
      <c r="AT2049" s="79"/>
      <c r="AU2049" s="79"/>
      <c r="AV2049" s="79"/>
      <c r="AW2049" s="79"/>
      <c r="AX2049" s="79"/>
      <c r="AY2049" s="79"/>
      <c r="AZ2049" s="79"/>
      <c r="BA2049">
        <v>2</v>
      </c>
      <c r="BB2049">
        <v>0</v>
      </c>
      <c r="BC2049" s="79" t="str">
        <f>IF(Edges[[#This Row],[Sentiment]]=0,"NEUTRAL",IF(Edges[[#This Row],[Sentiment]]=1,"POSITIVE",IF(Edges[[#This Row],[Sentiment]]=-1,"NEGATIVE")))</f>
        <v>NEUTRAL</v>
      </c>
      <c r="BD2049" s="79" t="str">
        <f>IF(Edges[[#This Row],[Vertex 1]]=Edges[[#This Row],[Vertex 2]],"HIDE","SHOW")</f>
        <v>HIDE</v>
      </c>
      <c r="BE2049" s="124" t="e">
        <f>REPLACE(INDEX(GroupVertices[Group], MATCH(Edges[[#This Row],[Vertex 1]],GroupVertices[Vertex],0)),1,1,"")</f>
        <v>#N/A</v>
      </c>
      <c r="BF2049" s="124" t="e">
        <f>REPLACE(INDEX(GroupVertices[Group], MATCH(Edges[[#This Row],[Vertex 2]],GroupVertices[Vertex],0)),1,1,"")</f>
        <v>#N/A</v>
      </c>
    </row>
    <row r="2050" spans="1:58" hidden="1" x14ac:dyDescent="0.25">
      <c r="A2050" s="64" t="s">
        <v>1456</v>
      </c>
      <c r="B2050" s="64" t="s">
        <v>1456</v>
      </c>
      <c r="C2050" s="65"/>
      <c r="D2050" s="66"/>
      <c r="E2050" s="67"/>
      <c r="F2050" s="68"/>
      <c r="G2050" s="65" t="str">
        <f>IF(Edges[[#This Row],[Vertex 1]]=Edges[[#This Row],[Vertex 2]],"HIDE","SHOW")</f>
        <v>HIDE</v>
      </c>
      <c r="H2050" s="69"/>
      <c r="I2050" s="70"/>
      <c r="J2050" s="70"/>
      <c r="K2050" s="34"/>
      <c r="L2050" s="77"/>
      <c r="M2050" s="77"/>
      <c r="N2050" s="72"/>
      <c r="O2050" s="79" t="s">
        <v>179</v>
      </c>
      <c r="P2050" s="81">
        <v>42855.47347222222</v>
      </c>
      <c r="Q2050" s="79" t="s">
        <v>2956</v>
      </c>
      <c r="R2050" s="82" t="s">
        <v>3907</v>
      </c>
      <c r="S2050" s="79" t="s">
        <v>4051</v>
      </c>
      <c r="T2050" s="79" t="s">
        <v>1629</v>
      </c>
      <c r="U2050" s="79"/>
      <c r="V2050" s="82" t="s">
        <v>5707</v>
      </c>
      <c r="W2050" s="81">
        <v>42855.47347222222</v>
      </c>
      <c r="X2050" s="82" t="s">
        <v>7578</v>
      </c>
      <c r="Y2050" s="79"/>
      <c r="Z2050" s="79"/>
      <c r="AA2050" s="83" t="s">
        <v>9625</v>
      </c>
      <c r="AB2050" s="79"/>
      <c r="AC2050" s="79" t="b">
        <v>0</v>
      </c>
      <c r="AD2050" s="79">
        <v>0</v>
      </c>
      <c r="AE2050" s="83" t="s">
        <v>9960</v>
      </c>
      <c r="AF2050" s="79" t="b">
        <v>0</v>
      </c>
      <c r="AG2050" s="79" t="s">
        <v>9963</v>
      </c>
      <c r="AH2050" s="79"/>
      <c r="AI2050" s="83" t="s">
        <v>9915</v>
      </c>
      <c r="AJ2050" s="79" t="b">
        <v>0</v>
      </c>
      <c r="AK2050" s="79">
        <v>0</v>
      </c>
      <c r="AL2050" s="83" t="s">
        <v>9915</v>
      </c>
      <c r="AM2050" s="79" t="s">
        <v>10095</v>
      </c>
      <c r="AN2050" s="79" t="b">
        <v>1</v>
      </c>
      <c r="AO2050" s="83" t="s">
        <v>9625</v>
      </c>
      <c r="AP2050" s="79" t="s">
        <v>179</v>
      </c>
      <c r="AQ2050" s="79">
        <v>0</v>
      </c>
      <c r="AR2050" s="79">
        <v>0</v>
      </c>
      <c r="AS2050" s="79"/>
      <c r="AT2050" s="79"/>
      <c r="AU2050" s="79"/>
      <c r="AV2050" s="79"/>
      <c r="AW2050" s="79"/>
      <c r="AX2050" s="79"/>
      <c r="AY2050" s="79"/>
      <c r="AZ2050" s="79"/>
      <c r="BA2050">
        <v>1</v>
      </c>
      <c r="BB2050">
        <v>0</v>
      </c>
      <c r="BC2050" s="79" t="str">
        <f>IF(Edges[[#This Row],[Sentiment]]=0,"NEUTRAL",IF(Edges[[#This Row],[Sentiment]]=1,"POSITIVE",IF(Edges[[#This Row],[Sentiment]]=-1,"NEGATIVE")))</f>
        <v>NEUTRAL</v>
      </c>
      <c r="BD2050" s="79" t="str">
        <f>IF(Edges[[#This Row],[Vertex 1]]=Edges[[#This Row],[Vertex 2]],"HIDE","SHOW")</f>
        <v>HIDE</v>
      </c>
      <c r="BE2050" s="124" t="e">
        <f>REPLACE(INDEX(GroupVertices[Group], MATCH(Edges[[#This Row],[Vertex 1]],GroupVertices[Vertex],0)),1,1,"")</f>
        <v>#N/A</v>
      </c>
      <c r="BF2050" s="124" t="e">
        <f>REPLACE(INDEX(GroupVertices[Group], MATCH(Edges[[#This Row],[Vertex 2]],GroupVertices[Vertex],0)),1,1,"")</f>
        <v>#N/A</v>
      </c>
    </row>
    <row r="2051" spans="1:58" hidden="1" x14ac:dyDescent="0.25">
      <c r="A2051" s="64" t="s">
        <v>1457</v>
      </c>
      <c r="B2051" s="64" t="s">
        <v>1457</v>
      </c>
      <c r="C2051" s="65"/>
      <c r="D2051" s="66"/>
      <c r="E2051" s="67"/>
      <c r="F2051" s="68"/>
      <c r="G2051" s="65" t="str">
        <f>IF(Edges[[#This Row],[Vertex 1]]=Edges[[#This Row],[Vertex 2]],"HIDE","SHOW")</f>
        <v>HIDE</v>
      </c>
      <c r="H2051" s="69"/>
      <c r="I2051" s="70"/>
      <c r="J2051" s="70"/>
      <c r="K2051" s="34"/>
      <c r="L2051" s="77"/>
      <c r="M2051" s="77"/>
      <c r="N2051" s="72"/>
      <c r="O2051" s="79" t="s">
        <v>179</v>
      </c>
      <c r="P2051" s="81">
        <v>42855.474062499998</v>
      </c>
      <c r="Q2051" s="79" t="s">
        <v>2957</v>
      </c>
      <c r="R2051" s="82" t="s">
        <v>3908</v>
      </c>
      <c r="S2051" s="79" t="s">
        <v>4247</v>
      </c>
      <c r="T2051" s="79" t="s">
        <v>4443</v>
      </c>
      <c r="U2051" s="79"/>
      <c r="V2051" s="82" t="s">
        <v>5708</v>
      </c>
      <c r="W2051" s="81">
        <v>42855.474062499998</v>
      </c>
      <c r="X2051" s="82" t="s">
        <v>7579</v>
      </c>
      <c r="Y2051" s="79"/>
      <c r="Z2051" s="79"/>
      <c r="AA2051" s="83" t="s">
        <v>9626</v>
      </c>
      <c r="AB2051" s="79"/>
      <c r="AC2051" s="79" t="b">
        <v>0</v>
      </c>
      <c r="AD2051" s="79">
        <v>0</v>
      </c>
      <c r="AE2051" s="83" t="s">
        <v>9915</v>
      </c>
      <c r="AF2051" s="79" t="b">
        <v>0</v>
      </c>
      <c r="AG2051" s="79" t="s">
        <v>9964</v>
      </c>
      <c r="AH2051" s="79"/>
      <c r="AI2051" s="83" t="s">
        <v>9915</v>
      </c>
      <c r="AJ2051" s="79" t="b">
        <v>0</v>
      </c>
      <c r="AK2051" s="79">
        <v>0</v>
      </c>
      <c r="AL2051" s="83" t="s">
        <v>9915</v>
      </c>
      <c r="AM2051" s="79" t="s">
        <v>9990</v>
      </c>
      <c r="AN2051" s="79" t="b">
        <v>0</v>
      </c>
      <c r="AO2051" s="83" t="s">
        <v>9626</v>
      </c>
      <c r="AP2051" s="79" t="s">
        <v>179</v>
      </c>
      <c r="AQ2051" s="79">
        <v>0</v>
      </c>
      <c r="AR2051" s="79">
        <v>0</v>
      </c>
      <c r="AS2051" s="79"/>
      <c r="AT2051" s="79"/>
      <c r="AU2051" s="79"/>
      <c r="AV2051" s="79"/>
      <c r="AW2051" s="79"/>
      <c r="AX2051" s="79"/>
      <c r="AY2051" s="79"/>
      <c r="AZ2051" s="79"/>
      <c r="BA2051">
        <v>1</v>
      </c>
      <c r="BB2051">
        <v>0</v>
      </c>
      <c r="BC2051" s="79" t="str">
        <f>IF(Edges[[#This Row],[Sentiment]]=0,"NEUTRAL",IF(Edges[[#This Row],[Sentiment]]=1,"POSITIVE",IF(Edges[[#This Row],[Sentiment]]=-1,"NEGATIVE")))</f>
        <v>NEUTRAL</v>
      </c>
      <c r="BD2051" s="79" t="str">
        <f>IF(Edges[[#This Row],[Vertex 1]]=Edges[[#This Row],[Vertex 2]],"HIDE","SHOW")</f>
        <v>HIDE</v>
      </c>
      <c r="BE2051" s="124" t="e">
        <f>REPLACE(INDEX(GroupVertices[Group], MATCH(Edges[[#This Row],[Vertex 1]],GroupVertices[Vertex],0)),1,1,"")</f>
        <v>#N/A</v>
      </c>
      <c r="BF2051" s="124" t="e">
        <f>REPLACE(INDEX(GroupVertices[Group], MATCH(Edges[[#This Row],[Vertex 2]],GroupVertices[Vertex],0)),1,1,"")</f>
        <v>#N/A</v>
      </c>
    </row>
    <row r="2052" spans="1:58" x14ac:dyDescent="0.25">
      <c r="A2052" s="64" t="s">
        <v>1458</v>
      </c>
      <c r="B2052" s="64" t="s">
        <v>1549</v>
      </c>
      <c r="C2052" s="65"/>
      <c r="D2052" s="66"/>
      <c r="E2052" s="67"/>
      <c r="F2052" s="68"/>
      <c r="G2052" s="65" t="str">
        <f>IF(Edges[[#This Row],[Vertex 1]]=Edges[[#This Row],[Vertex 2]],"HIDE","SHOW")</f>
        <v>SHOW</v>
      </c>
      <c r="H2052" s="69"/>
      <c r="I2052" s="70"/>
      <c r="J2052" s="70"/>
      <c r="K2052" s="34" t="s">
        <v>65</v>
      </c>
      <c r="L2052" s="77">
        <v>2052</v>
      </c>
      <c r="M2052" s="77"/>
      <c r="N2052" s="72"/>
      <c r="O2052" s="79" t="s">
        <v>1646</v>
      </c>
      <c r="P2052" s="81">
        <v>42855.479618055557</v>
      </c>
      <c r="Q2052" s="79" t="s">
        <v>2958</v>
      </c>
      <c r="R2052" s="82" t="s">
        <v>3909</v>
      </c>
      <c r="S2052" s="79" t="s">
        <v>4027</v>
      </c>
      <c r="T2052" s="79"/>
      <c r="U2052" s="79"/>
      <c r="V2052" s="82" t="s">
        <v>5709</v>
      </c>
      <c r="W2052" s="81">
        <v>42855.479618055557</v>
      </c>
      <c r="X2052" s="82" t="s">
        <v>7580</v>
      </c>
      <c r="Y2052" s="79"/>
      <c r="Z2052" s="79"/>
      <c r="AA2052" s="83" t="s">
        <v>9627</v>
      </c>
      <c r="AB2052" s="79"/>
      <c r="AC2052" s="79" t="b">
        <v>0</v>
      </c>
      <c r="AD2052" s="79">
        <v>0</v>
      </c>
      <c r="AE2052" s="83" t="s">
        <v>9915</v>
      </c>
      <c r="AF2052" s="79" t="b">
        <v>0</v>
      </c>
      <c r="AG2052" s="79" t="s">
        <v>9963</v>
      </c>
      <c r="AH2052" s="79"/>
      <c r="AI2052" s="83" t="s">
        <v>9915</v>
      </c>
      <c r="AJ2052" s="79" t="b">
        <v>0</v>
      </c>
      <c r="AK2052" s="79">
        <v>0</v>
      </c>
      <c r="AL2052" s="83" t="s">
        <v>9915</v>
      </c>
      <c r="AM2052" s="79" t="s">
        <v>10000</v>
      </c>
      <c r="AN2052" s="79" t="b">
        <v>0</v>
      </c>
      <c r="AO2052" s="83" t="s">
        <v>9627</v>
      </c>
      <c r="AP2052" s="79" t="s">
        <v>179</v>
      </c>
      <c r="AQ2052" s="79">
        <v>0</v>
      </c>
      <c r="AR2052" s="79">
        <v>0</v>
      </c>
      <c r="AS2052" s="79"/>
      <c r="AT2052" s="79"/>
      <c r="AU2052" s="79"/>
      <c r="AV2052" s="79"/>
      <c r="AW2052" s="79"/>
      <c r="AX2052" s="79"/>
      <c r="AY2052" s="79"/>
      <c r="AZ2052" s="79"/>
      <c r="BA2052">
        <v>1</v>
      </c>
      <c r="BB2052">
        <v>0</v>
      </c>
      <c r="BC2052" s="79" t="str">
        <f>IF(Edges[[#This Row],[Sentiment]]=0,"NEUTRAL",IF(Edges[[#This Row],[Sentiment]]=1,"POSITIVE",IF(Edges[[#This Row],[Sentiment]]=-1,"NEGATIVE")))</f>
        <v>NEUTRAL</v>
      </c>
      <c r="BD2052" s="79" t="str">
        <f>IF(Edges[[#This Row],[Vertex 1]]=Edges[[#This Row],[Vertex 2]],"HIDE","SHOW")</f>
        <v>SHOW</v>
      </c>
      <c r="BE2052" s="78" t="str">
        <f>REPLACE(INDEX(GroupVertices[Group], MATCH(Edges[[#This Row],[Vertex 1]],GroupVertices[Vertex],0)),1,1,"")</f>
        <v>EUTRAL</v>
      </c>
      <c r="BF2052" s="78" t="str">
        <f>REPLACE(INDEX(GroupVertices[Group], MATCH(Edges[[#This Row],[Vertex 2]],GroupVertices[Vertex],0)),1,1,"")</f>
        <v>eneral</v>
      </c>
    </row>
    <row r="2053" spans="1:58" hidden="1" x14ac:dyDescent="0.25">
      <c r="A2053" s="64" t="s">
        <v>1459</v>
      </c>
      <c r="B2053" s="64" t="s">
        <v>1459</v>
      </c>
      <c r="C2053" s="65"/>
      <c r="D2053" s="66"/>
      <c r="E2053" s="67"/>
      <c r="F2053" s="68"/>
      <c r="G2053" s="65" t="str">
        <f>IF(Edges[[#This Row],[Vertex 1]]=Edges[[#This Row],[Vertex 2]],"HIDE","SHOW")</f>
        <v>HIDE</v>
      </c>
      <c r="H2053" s="69"/>
      <c r="I2053" s="70"/>
      <c r="J2053" s="70"/>
      <c r="K2053" s="34"/>
      <c r="L2053" s="77"/>
      <c r="M2053" s="77"/>
      <c r="N2053" s="72"/>
      <c r="O2053" s="79" t="s">
        <v>179</v>
      </c>
      <c r="P2053" s="81">
        <v>42855.480023148149</v>
      </c>
      <c r="Q2053" s="82" t="s">
        <v>2959</v>
      </c>
      <c r="R2053" s="82" t="s">
        <v>3862</v>
      </c>
      <c r="S2053" s="79" t="s">
        <v>4022</v>
      </c>
      <c r="T2053" s="79"/>
      <c r="U2053" s="79"/>
      <c r="V2053" s="82" t="s">
        <v>5710</v>
      </c>
      <c r="W2053" s="81">
        <v>42855.480023148149</v>
      </c>
      <c r="X2053" s="82" t="s">
        <v>7581</v>
      </c>
      <c r="Y2053" s="79"/>
      <c r="Z2053" s="79"/>
      <c r="AA2053" s="83" t="s">
        <v>9628</v>
      </c>
      <c r="AB2053" s="79"/>
      <c r="AC2053" s="79" t="b">
        <v>0</v>
      </c>
      <c r="AD2053" s="79">
        <v>0</v>
      </c>
      <c r="AE2053" s="83" t="s">
        <v>9915</v>
      </c>
      <c r="AF2053" s="79" t="b">
        <v>0</v>
      </c>
      <c r="AG2053" s="79" t="s">
        <v>9965</v>
      </c>
      <c r="AH2053" s="79"/>
      <c r="AI2053" s="83" t="s">
        <v>9915</v>
      </c>
      <c r="AJ2053" s="79" t="b">
        <v>0</v>
      </c>
      <c r="AK2053" s="79">
        <v>0</v>
      </c>
      <c r="AL2053" s="83" t="s">
        <v>9915</v>
      </c>
      <c r="AM2053" s="79" t="s">
        <v>9990</v>
      </c>
      <c r="AN2053" s="79" t="b">
        <v>0</v>
      </c>
      <c r="AO2053" s="83" t="s">
        <v>9628</v>
      </c>
      <c r="AP2053" s="79" t="s">
        <v>179</v>
      </c>
      <c r="AQ2053" s="79">
        <v>0</v>
      </c>
      <c r="AR2053" s="79">
        <v>0</v>
      </c>
      <c r="AS2053" s="79"/>
      <c r="AT2053" s="79"/>
      <c r="AU2053" s="79"/>
      <c r="AV2053" s="79"/>
      <c r="AW2053" s="79"/>
      <c r="AX2053" s="79"/>
      <c r="AY2053" s="79"/>
      <c r="AZ2053" s="79"/>
      <c r="BA2053">
        <v>1</v>
      </c>
      <c r="BB2053">
        <v>0</v>
      </c>
      <c r="BC2053" s="79" t="str">
        <f>IF(Edges[[#This Row],[Sentiment]]=0,"NEUTRAL",IF(Edges[[#This Row],[Sentiment]]=1,"POSITIVE",IF(Edges[[#This Row],[Sentiment]]=-1,"NEGATIVE")))</f>
        <v>NEUTRAL</v>
      </c>
      <c r="BD2053" s="79" t="str">
        <f>IF(Edges[[#This Row],[Vertex 1]]=Edges[[#This Row],[Vertex 2]],"HIDE","SHOW")</f>
        <v>HIDE</v>
      </c>
      <c r="BE2053" s="124" t="e">
        <f>REPLACE(INDEX(GroupVertices[Group], MATCH(Edges[[#This Row],[Vertex 1]],GroupVertices[Vertex],0)),1,1,"")</f>
        <v>#N/A</v>
      </c>
      <c r="BF2053" s="124" t="e">
        <f>REPLACE(INDEX(GroupVertices[Group], MATCH(Edges[[#This Row],[Vertex 2]],GroupVertices[Vertex],0)),1,1,"")</f>
        <v>#N/A</v>
      </c>
    </row>
    <row r="2054" spans="1:58" hidden="1" x14ac:dyDescent="0.25">
      <c r="A2054" s="64" t="s">
        <v>1460</v>
      </c>
      <c r="B2054" s="64" t="s">
        <v>1460</v>
      </c>
      <c r="C2054" s="65"/>
      <c r="D2054" s="66"/>
      <c r="E2054" s="67"/>
      <c r="F2054" s="68"/>
      <c r="G2054" s="65" t="str">
        <f>IF(Edges[[#This Row],[Vertex 1]]=Edges[[#This Row],[Vertex 2]],"HIDE","SHOW")</f>
        <v>HIDE</v>
      </c>
      <c r="H2054" s="69"/>
      <c r="I2054" s="70"/>
      <c r="J2054" s="70"/>
      <c r="K2054" s="34"/>
      <c r="L2054" s="77"/>
      <c r="M2054" s="77"/>
      <c r="N2054" s="72"/>
      <c r="O2054" s="79" t="s">
        <v>179</v>
      </c>
      <c r="P2054" s="81">
        <v>42852.277337962965</v>
      </c>
      <c r="Q2054" s="79" t="s">
        <v>2960</v>
      </c>
      <c r="R2054" s="82" t="s">
        <v>3910</v>
      </c>
      <c r="S2054" s="79" t="s">
        <v>4056</v>
      </c>
      <c r="T2054" s="79" t="s">
        <v>4352</v>
      </c>
      <c r="U2054" s="79"/>
      <c r="V2054" s="82" t="s">
        <v>5711</v>
      </c>
      <c r="W2054" s="81">
        <v>42852.277337962965</v>
      </c>
      <c r="X2054" s="82" t="s">
        <v>7582</v>
      </c>
      <c r="Y2054" s="79"/>
      <c r="Z2054" s="79"/>
      <c r="AA2054" s="83" t="s">
        <v>9629</v>
      </c>
      <c r="AB2054" s="79"/>
      <c r="AC2054" s="79" t="b">
        <v>0</v>
      </c>
      <c r="AD2054" s="79">
        <v>0</v>
      </c>
      <c r="AE2054" s="83" t="s">
        <v>9915</v>
      </c>
      <c r="AF2054" s="79" t="b">
        <v>0</v>
      </c>
      <c r="AG2054" s="79" t="s">
        <v>9963</v>
      </c>
      <c r="AH2054" s="79"/>
      <c r="AI2054" s="83" t="s">
        <v>9915</v>
      </c>
      <c r="AJ2054" s="79" t="b">
        <v>0</v>
      </c>
      <c r="AK2054" s="79">
        <v>0</v>
      </c>
      <c r="AL2054" s="83" t="s">
        <v>9915</v>
      </c>
      <c r="AM2054" s="79" t="s">
        <v>10000</v>
      </c>
      <c r="AN2054" s="79" t="b">
        <v>0</v>
      </c>
      <c r="AO2054" s="83" t="s">
        <v>9629</v>
      </c>
      <c r="AP2054" s="79" t="s">
        <v>179</v>
      </c>
      <c r="AQ2054" s="79">
        <v>0</v>
      </c>
      <c r="AR2054" s="79">
        <v>0</v>
      </c>
      <c r="AS2054" s="79"/>
      <c r="AT2054" s="79"/>
      <c r="AU2054" s="79"/>
      <c r="AV2054" s="79"/>
      <c r="AW2054" s="79"/>
      <c r="AX2054" s="79"/>
      <c r="AY2054" s="79"/>
      <c r="AZ2054" s="79"/>
      <c r="BA2054">
        <v>9</v>
      </c>
      <c r="BB2054">
        <v>0</v>
      </c>
      <c r="BC2054" s="79" t="str">
        <f>IF(Edges[[#This Row],[Sentiment]]=0,"NEUTRAL",IF(Edges[[#This Row],[Sentiment]]=1,"POSITIVE",IF(Edges[[#This Row],[Sentiment]]=-1,"NEGATIVE")))</f>
        <v>NEUTRAL</v>
      </c>
      <c r="BD2054" s="79" t="str">
        <f>IF(Edges[[#This Row],[Vertex 1]]=Edges[[#This Row],[Vertex 2]],"HIDE","SHOW")</f>
        <v>HIDE</v>
      </c>
      <c r="BE2054" s="124" t="e">
        <f>REPLACE(INDEX(GroupVertices[Group], MATCH(Edges[[#This Row],[Vertex 1]],GroupVertices[Vertex],0)),1,1,"")</f>
        <v>#N/A</v>
      </c>
      <c r="BF2054" s="124" t="e">
        <f>REPLACE(INDEX(GroupVertices[Group], MATCH(Edges[[#This Row],[Vertex 2]],GroupVertices[Vertex],0)),1,1,"")</f>
        <v>#N/A</v>
      </c>
    </row>
    <row r="2055" spans="1:58" hidden="1" x14ac:dyDescent="0.25">
      <c r="A2055" s="64" t="s">
        <v>1460</v>
      </c>
      <c r="B2055" s="64" t="s">
        <v>1460</v>
      </c>
      <c r="C2055" s="65"/>
      <c r="D2055" s="66"/>
      <c r="E2055" s="67"/>
      <c r="F2055" s="68"/>
      <c r="G2055" s="65" t="str">
        <f>IF(Edges[[#This Row],[Vertex 1]]=Edges[[#This Row],[Vertex 2]],"HIDE","SHOW")</f>
        <v>HIDE</v>
      </c>
      <c r="H2055" s="69"/>
      <c r="I2055" s="70"/>
      <c r="J2055" s="70"/>
      <c r="K2055" s="34"/>
      <c r="L2055" s="77"/>
      <c r="M2055" s="77"/>
      <c r="N2055" s="72"/>
      <c r="O2055" s="79" t="s">
        <v>179</v>
      </c>
      <c r="P2055" s="81">
        <v>42852.46297453704</v>
      </c>
      <c r="Q2055" s="79" t="s">
        <v>2961</v>
      </c>
      <c r="R2055" s="82" t="s">
        <v>3911</v>
      </c>
      <c r="S2055" s="79" t="s">
        <v>4056</v>
      </c>
      <c r="T2055" s="79" t="s">
        <v>4352</v>
      </c>
      <c r="U2055" s="79"/>
      <c r="V2055" s="82" t="s">
        <v>5711</v>
      </c>
      <c r="W2055" s="81">
        <v>42852.46297453704</v>
      </c>
      <c r="X2055" s="82" t="s">
        <v>7583</v>
      </c>
      <c r="Y2055" s="79"/>
      <c r="Z2055" s="79"/>
      <c r="AA2055" s="83" t="s">
        <v>9630</v>
      </c>
      <c r="AB2055" s="79"/>
      <c r="AC2055" s="79" t="b">
        <v>0</v>
      </c>
      <c r="AD2055" s="79">
        <v>0</v>
      </c>
      <c r="AE2055" s="83" t="s">
        <v>9915</v>
      </c>
      <c r="AF2055" s="79" t="b">
        <v>0</v>
      </c>
      <c r="AG2055" s="79" t="s">
        <v>9963</v>
      </c>
      <c r="AH2055" s="79"/>
      <c r="AI2055" s="83" t="s">
        <v>9915</v>
      </c>
      <c r="AJ2055" s="79" t="b">
        <v>0</v>
      </c>
      <c r="AK2055" s="79">
        <v>0</v>
      </c>
      <c r="AL2055" s="83" t="s">
        <v>9915</v>
      </c>
      <c r="AM2055" s="79" t="s">
        <v>10000</v>
      </c>
      <c r="AN2055" s="79" t="b">
        <v>0</v>
      </c>
      <c r="AO2055" s="83" t="s">
        <v>9630</v>
      </c>
      <c r="AP2055" s="79" t="s">
        <v>179</v>
      </c>
      <c r="AQ2055" s="79">
        <v>0</v>
      </c>
      <c r="AR2055" s="79">
        <v>0</v>
      </c>
      <c r="AS2055" s="79"/>
      <c r="AT2055" s="79"/>
      <c r="AU2055" s="79"/>
      <c r="AV2055" s="79"/>
      <c r="AW2055" s="79"/>
      <c r="AX2055" s="79"/>
      <c r="AY2055" s="79"/>
      <c r="AZ2055" s="79"/>
      <c r="BA2055">
        <v>9</v>
      </c>
      <c r="BB2055">
        <v>0</v>
      </c>
      <c r="BC2055" s="79" t="str">
        <f>IF(Edges[[#This Row],[Sentiment]]=0,"NEUTRAL",IF(Edges[[#This Row],[Sentiment]]=1,"POSITIVE",IF(Edges[[#This Row],[Sentiment]]=-1,"NEGATIVE")))</f>
        <v>NEUTRAL</v>
      </c>
      <c r="BD2055" s="79" t="str">
        <f>IF(Edges[[#This Row],[Vertex 1]]=Edges[[#This Row],[Vertex 2]],"HIDE","SHOW")</f>
        <v>HIDE</v>
      </c>
      <c r="BE2055" s="124" t="e">
        <f>REPLACE(INDEX(GroupVertices[Group], MATCH(Edges[[#This Row],[Vertex 1]],GroupVertices[Vertex],0)),1,1,"")</f>
        <v>#N/A</v>
      </c>
      <c r="BF2055" s="124" t="e">
        <f>REPLACE(INDEX(GroupVertices[Group], MATCH(Edges[[#This Row],[Vertex 2]],GroupVertices[Vertex],0)),1,1,"")</f>
        <v>#N/A</v>
      </c>
    </row>
    <row r="2056" spans="1:58" hidden="1" x14ac:dyDescent="0.25">
      <c r="A2056" s="64" t="s">
        <v>1460</v>
      </c>
      <c r="B2056" s="64" t="s">
        <v>1460</v>
      </c>
      <c r="C2056" s="65"/>
      <c r="D2056" s="66"/>
      <c r="E2056" s="67"/>
      <c r="F2056" s="68"/>
      <c r="G2056" s="65" t="str">
        <f>IF(Edges[[#This Row],[Vertex 1]]=Edges[[#This Row],[Vertex 2]],"HIDE","SHOW")</f>
        <v>HIDE</v>
      </c>
      <c r="H2056" s="69"/>
      <c r="I2056" s="70"/>
      <c r="J2056" s="70"/>
      <c r="K2056" s="34"/>
      <c r="L2056" s="77"/>
      <c r="M2056" s="77"/>
      <c r="N2056" s="72"/>
      <c r="O2056" s="79" t="s">
        <v>179</v>
      </c>
      <c r="P2056" s="81">
        <v>42852.524062500001</v>
      </c>
      <c r="Q2056" s="79" t="s">
        <v>2962</v>
      </c>
      <c r="R2056" s="82" t="s">
        <v>3912</v>
      </c>
      <c r="S2056" s="79" t="s">
        <v>4056</v>
      </c>
      <c r="T2056" s="79" t="s">
        <v>4352</v>
      </c>
      <c r="U2056" s="79"/>
      <c r="V2056" s="82" t="s">
        <v>5711</v>
      </c>
      <c r="W2056" s="81">
        <v>42852.524062500001</v>
      </c>
      <c r="X2056" s="82" t="s">
        <v>7584</v>
      </c>
      <c r="Y2056" s="79"/>
      <c r="Z2056" s="79"/>
      <c r="AA2056" s="83" t="s">
        <v>9631</v>
      </c>
      <c r="AB2056" s="79"/>
      <c r="AC2056" s="79" t="b">
        <v>0</v>
      </c>
      <c r="AD2056" s="79">
        <v>0</v>
      </c>
      <c r="AE2056" s="83" t="s">
        <v>9915</v>
      </c>
      <c r="AF2056" s="79" t="b">
        <v>0</v>
      </c>
      <c r="AG2056" s="79" t="s">
        <v>9963</v>
      </c>
      <c r="AH2056" s="79"/>
      <c r="AI2056" s="83" t="s">
        <v>9915</v>
      </c>
      <c r="AJ2056" s="79" t="b">
        <v>0</v>
      </c>
      <c r="AK2056" s="79">
        <v>0</v>
      </c>
      <c r="AL2056" s="83" t="s">
        <v>9915</v>
      </c>
      <c r="AM2056" s="79" t="s">
        <v>10000</v>
      </c>
      <c r="AN2056" s="79" t="b">
        <v>0</v>
      </c>
      <c r="AO2056" s="83" t="s">
        <v>9631</v>
      </c>
      <c r="AP2056" s="79" t="s">
        <v>179</v>
      </c>
      <c r="AQ2056" s="79">
        <v>0</v>
      </c>
      <c r="AR2056" s="79">
        <v>0</v>
      </c>
      <c r="AS2056" s="79"/>
      <c r="AT2056" s="79"/>
      <c r="AU2056" s="79"/>
      <c r="AV2056" s="79"/>
      <c r="AW2056" s="79"/>
      <c r="AX2056" s="79"/>
      <c r="AY2056" s="79"/>
      <c r="AZ2056" s="79"/>
      <c r="BA2056">
        <v>9</v>
      </c>
      <c r="BB2056">
        <v>0</v>
      </c>
      <c r="BC2056" s="79" t="str">
        <f>IF(Edges[[#This Row],[Sentiment]]=0,"NEUTRAL",IF(Edges[[#This Row],[Sentiment]]=1,"POSITIVE",IF(Edges[[#This Row],[Sentiment]]=-1,"NEGATIVE")))</f>
        <v>NEUTRAL</v>
      </c>
      <c r="BD2056" s="79" t="str">
        <f>IF(Edges[[#This Row],[Vertex 1]]=Edges[[#This Row],[Vertex 2]],"HIDE","SHOW")</f>
        <v>HIDE</v>
      </c>
      <c r="BE2056" s="124" t="e">
        <f>REPLACE(INDEX(GroupVertices[Group], MATCH(Edges[[#This Row],[Vertex 1]],GroupVertices[Vertex],0)),1,1,"")</f>
        <v>#N/A</v>
      </c>
      <c r="BF2056" s="124" t="e">
        <f>REPLACE(INDEX(GroupVertices[Group], MATCH(Edges[[#This Row],[Vertex 2]],GroupVertices[Vertex],0)),1,1,"")</f>
        <v>#N/A</v>
      </c>
    </row>
    <row r="2057" spans="1:58" hidden="1" x14ac:dyDescent="0.25">
      <c r="A2057" s="64" t="s">
        <v>1460</v>
      </c>
      <c r="B2057" s="64" t="s">
        <v>1460</v>
      </c>
      <c r="C2057" s="65"/>
      <c r="D2057" s="66"/>
      <c r="E2057" s="67"/>
      <c r="F2057" s="68"/>
      <c r="G2057" s="65" t="str">
        <f>IF(Edges[[#This Row],[Vertex 1]]=Edges[[#This Row],[Vertex 2]],"HIDE","SHOW")</f>
        <v>HIDE</v>
      </c>
      <c r="H2057" s="69"/>
      <c r="I2057" s="70"/>
      <c r="J2057" s="70"/>
      <c r="K2057" s="34"/>
      <c r="L2057" s="77"/>
      <c r="M2057" s="77"/>
      <c r="N2057" s="72"/>
      <c r="O2057" s="79" t="s">
        <v>179</v>
      </c>
      <c r="P2057" s="81">
        <v>42853.464247685188</v>
      </c>
      <c r="Q2057" s="79" t="s">
        <v>2963</v>
      </c>
      <c r="R2057" s="82" t="s">
        <v>3913</v>
      </c>
      <c r="S2057" s="79" t="s">
        <v>4056</v>
      </c>
      <c r="T2057" s="79" t="s">
        <v>4352</v>
      </c>
      <c r="U2057" s="79"/>
      <c r="V2057" s="82" t="s">
        <v>5711</v>
      </c>
      <c r="W2057" s="81">
        <v>42853.464247685188</v>
      </c>
      <c r="X2057" s="82" t="s">
        <v>7585</v>
      </c>
      <c r="Y2057" s="79"/>
      <c r="Z2057" s="79"/>
      <c r="AA2057" s="83" t="s">
        <v>9632</v>
      </c>
      <c r="AB2057" s="79"/>
      <c r="AC2057" s="79" t="b">
        <v>0</v>
      </c>
      <c r="AD2057" s="79">
        <v>0</v>
      </c>
      <c r="AE2057" s="83" t="s">
        <v>9915</v>
      </c>
      <c r="AF2057" s="79" t="b">
        <v>0</v>
      </c>
      <c r="AG2057" s="79" t="s">
        <v>9963</v>
      </c>
      <c r="AH2057" s="79"/>
      <c r="AI2057" s="83" t="s">
        <v>9915</v>
      </c>
      <c r="AJ2057" s="79" t="b">
        <v>0</v>
      </c>
      <c r="AK2057" s="79">
        <v>0</v>
      </c>
      <c r="AL2057" s="83" t="s">
        <v>9915</v>
      </c>
      <c r="AM2057" s="79" t="s">
        <v>10000</v>
      </c>
      <c r="AN2057" s="79" t="b">
        <v>0</v>
      </c>
      <c r="AO2057" s="83" t="s">
        <v>9632</v>
      </c>
      <c r="AP2057" s="79" t="s">
        <v>179</v>
      </c>
      <c r="AQ2057" s="79">
        <v>0</v>
      </c>
      <c r="AR2057" s="79">
        <v>0</v>
      </c>
      <c r="AS2057" s="79"/>
      <c r="AT2057" s="79"/>
      <c r="AU2057" s="79"/>
      <c r="AV2057" s="79"/>
      <c r="AW2057" s="79"/>
      <c r="AX2057" s="79"/>
      <c r="AY2057" s="79"/>
      <c r="AZ2057" s="79"/>
      <c r="BA2057">
        <v>9</v>
      </c>
      <c r="BB2057">
        <v>0</v>
      </c>
      <c r="BC2057" s="79" t="str">
        <f>IF(Edges[[#This Row],[Sentiment]]=0,"NEUTRAL",IF(Edges[[#This Row],[Sentiment]]=1,"POSITIVE",IF(Edges[[#This Row],[Sentiment]]=-1,"NEGATIVE")))</f>
        <v>NEUTRAL</v>
      </c>
      <c r="BD2057" s="79" t="str">
        <f>IF(Edges[[#This Row],[Vertex 1]]=Edges[[#This Row],[Vertex 2]],"HIDE","SHOW")</f>
        <v>HIDE</v>
      </c>
      <c r="BE2057" s="124" t="e">
        <f>REPLACE(INDEX(GroupVertices[Group], MATCH(Edges[[#This Row],[Vertex 1]],GroupVertices[Vertex],0)),1,1,"")</f>
        <v>#N/A</v>
      </c>
      <c r="BF2057" s="124" t="e">
        <f>REPLACE(INDEX(GroupVertices[Group], MATCH(Edges[[#This Row],[Vertex 2]],GroupVertices[Vertex],0)),1,1,"")</f>
        <v>#N/A</v>
      </c>
    </row>
    <row r="2058" spans="1:58" hidden="1" x14ac:dyDescent="0.25">
      <c r="A2058" s="64" t="s">
        <v>1460</v>
      </c>
      <c r="B2058" s="64" t="s">
        <v>1460</v>
      </c>
      <c r="C2058" s="65"/>
      <c r="D2058" s="66"/>
      <c r="E2058" s="67"/>
      <c r="F2058" s="68"/>
      <c r="G2058" s="65" t="str">
        <f>IF(Edges[[#This Row],[Vertex 1]]=Edges[[#This Row],[Vertex 2]],"HIDE","SHOW")</f>
        <v>HIDE</v>
      </c>
      <c r="H2058" s="69"/>
      <c r="I2058" s="70"/>
      <c r="J2058" s="70"/>
      <c r="K2058" s="34"/>
      <c r="L2058" s="77"/>
      <c r="M2058" s="77"/>
      <c r="N2058" s="72"/>
      <c r="O2058" s="79" t="s">
        <v>179</v>
      </c>
      <c r="P2058" s="81">
        <v>42853.605416666665</v>
      </c>
      <c r="Q2058" s="79" t="s">
        <v>2964</v>
      </c>
      <c r="R2058" s="82" t="s">
        <v>3914</v>
      </c>
      <c r="S2058" s="79" t="s">
        <v>4056</v>
      </c>
      <c r="T2058" s="79" t="s">
        <v>4352</v>
      </c>
      <c r="U2058" s="79"/>
      <c r="V2058" s="82" t="s">
        <v>5711</v>
      </c>
      <c r="W2058" s="81">
        <v>42853.605416666665</v>
      </c>
      <c r="X2058" s="82" t="s">
        <v>7586</v>
      </c>
      <c r="Y2058" s="79"/>
      <c r="Z2058" s="79"/>
      <c r="AA2058" s="83" t="s">
        <v>9633</v>
      </c>
      <c r="AB2058" s="79"/>
      <c r="AC2058" s="79" t="b">
        <v>0</v>
      </c>
      <c r="AD2058" s="79">
        <v>0</v>
      </c>
      <c r="AE2058" s="83" t="s">
        <v>9915</v>
      </c>
      <c r="AF2058" s="79" t="b">
        <v>0</v>
      </c>
      <c r="AG2058" s="79" t="s">
        <v>9963</v>
      </c>
      <c r="AH2058" s="79"/>
      <c r="AI2058" s="83" t="s">
        <v>9915</v>
      </c>
      <c r="AJ2058" s="79" t="b">
        <v>0</v>
      </c>
      <c r="AK2058" s="79">
        <v>0</v>
      </c>
      <c r="AL2058" s="83" t="s">
        <v>9915</v>
      </c>
      <c r="AM2058" s="79" t="s">
        <v>10000</v>
      </c>
      <c r="AN2058" s="79" t="b">
        <v>0</v>
      </c>
      <c r="AO2058" s="83" t="s">
        <v>9633</v>
      </c>
      <c r="AP2058" s="79" t="s">
        <v>179</v>
      </c>
      <c r="AQ2058" s="79">
        <v>0</v>
      </c>
      <c r="AR2058" s="79">
        <v>0</v>
      </c>
      <c r="AS2058" s="79"/>
      <c r="AT2058" s="79"/>
      <c r="AU2058" s="79"/>
      <c r="AV2058" s="79"/>
      <c r="AW2058" s="79"/>
      <c r="AX2058" s="79"/>
      <c r="AY2058" s="79"/>
      <c r="AZ2058" s="79"/>
      <c r="BA2058">
        <v>9</v>
      </c>
      <c r="BB2058">
        <v>0</v>
      </c>
      <c r="BC2058" s="79" t="str">
        <f>IF(Edges[[#This Row],[Sentiment]]=0,"NEUTRAL",IF(Edges[[#This Row],[Sentiment]]=1,"POSITIVE",IF(Edges[[#This Row],[Sentiment]]=-1,"NEGATIVE")))</f>
        <v>NEUTRAL</v>
      </c>
      <c r="BD2058" s="79" t="str">
        <f>IF(Edges[[#This Row],[Vertex 1]]=Edges[[#This Row],[Vertex 2]],"HIDE","SHOW")</f>
        <v>HIDE</v>
      </c>
      <c r="BE2058" s="124" t="e">
        <f>REPLACE(INDEX(GroupVertices[Group], MATCH(Edges[[#This Row],[Vertex 1]],GroupVertices[Vertex],0)),1,1,"")</f>
        <v>#N/A</v>
      </c>
      <c r="BF2058" s="124" t="e">
        <f>REPLACE(INDEX(GroupVertices[Group], MATCH(Edges[[#This Row],[Vertex 2]],GroupVertices[Vertex],0)),1,1,"")</f>
        <v>#N/A</v>
      </c>
    </row>
    <row r="2059" spans="1:58" hidden="1" x14ac:dyDescent="0.25">
      <c r="A2059" s="64" t="s">
        <v>1460</v>
      </c>
      <c r="B2059" s="64" t="s">
        <v>1460</v>
      </c>
      <c r="C2059" s="65"/>
      <c r="D2059" s="66"/>
      <c r="E2059" s="67"/>
      <c r="F2059" s="68"/>
      <c r="G2059" s="65" t="str">
        <f>IF(Edges[[#This Row],[Vertex 1]]=Edges[[#This Row],[Vertex 2]],"HIDE","SHOW")</f>
        <v>HIDE</v>
      </c>
      <c r="H2059" s="69"/>
      <c r="I2059" s="70"/>
      <c r="J2059" s="70"/>
      <c r="K2059" s="34"/>
      <c r="L2059" s="77"/>
      <c r="M2059" s="77"/>
      <c r="N2059" s="72"/>
      <c r="O2059" s="79" t="s">
        <v>179</v>
      </c>
      <c r="P2059" s="81">
        <v>42854.243819444448</v>
      </c>
      <c r="Q2059" s="79" t="s">
        <v>2965</v>
      </c>
      <c r="R2059" s="82" t="s">
        <v>3915</v>
      </c>
      <c r="S2059" s="79" t="s">
        <v>4056</v>
      </c>
      <c r="T2059" s="79" t="s">
        <v>4352</v>
      </c>
      <c r="U2059" s="79"/>
      <c r="V2059" s="82" t="s">
        <v>5711</v>
      </c>
      <c r="W2059" s="81">
        <v>42854.243819444448</v>
      </c>
      <c r="X2059" s="82" t="s">
        <v>7587</v>
      </c>
      <c r="Y2059" s="79"/>
      <c r="Z2059" s="79"/>
      <c r="AA2059" s="83" t="s">
        <v>9634</v>
      </c>
      <c r="AB2059" s="79"/>
      <c r="AC2059" s="79" t="b">
        <v>0</v>
      </c>
      <c r="AD2059" s="79">
        <v>0</v>
      </c>
      <c r="AE2059" s="83" t="s">
        <v>9915</v>
      </c>
      <c r="AF2059" s="79" t="b">
        <v>0</v>
      </c>
      <c r="AG2059" s="79" t="s">
        <v>9963</v>
      </c>
      <c r="AH2059" s="79"/>
      <c r="AI2059" s="83" t="s">
        <v>9915</v>
      </c>
      <c r="AJ2059" s="79" t="b">
        <v>0</v>
      </c>
      <c r="AK2059" s="79">
        <v>0</v>
      </c>
      <c r="AL2059" s="83" t="s">
        <v>9915</v>
      </c>
      <c r="AM2059" s="79" t="s">
        <v>10000</v>
      </c>
      <c r="AN2059" s="79" t="b">
        <v>0</v>
      </c>
      <c r="AO2059" s="83" t="s">
        <v>9634</v>
      </c>
      <c r="AP2059" s="79" t="s">
        <v>179</v>
      </c>
      <c r="AQ2059" s="79">
        <v>0</v>
      </c>
      <c r="AR2059" s="79">
        <v>0</v>
      </c>
      <c r="AS2059" s="79"/>
      <c r="AT2059" s="79"/>
      <c r="AU2059" s="79"/>
      <c r="AV2059" s="79"/>
      <c r="AW2059" s="79"/>
      <c r="AX2059" s="79"/>
      <c r="AY2059" s="79"/>
      <c r="AZ2059" s="79"/>
      <c r="BA2059">
        <v>9</v>
      </c>
      <c r="BB2059">
        <v>0</v>
      </c>
      <c r="BC2059" s="79" t="str">
        <f>IF(Edges[[#This Row],[Sentiment]]=0,"NEUTRAL",IF(Edges[[#This Row],[Sentiment]]=1,"POSITIVE",IF(Edges[[#This Row],[Sentiment]]=-1,"NEGATIVE")))</f>
        <v>NEUTRAL</v>
      </c>
      <c r="BD2059" s="79" t="str">
        <f>IF(Edges[[#This Row],[Vertex 1]]=Edges[[#This Row],[Vertex 2]],"HIDE","SHOW")</f>
        <v>HIDE</v>
      </c>
      <c r="BE2059" s="124" t="e">
        <f>REPLACE(INDEX(GroupVertices[Group], MATCH(Edges[[#This Row],[Vertex 1]],GroupVertices[Vertex],0)),1,1,"")</f>
        <v>#N/A</v>
      </c>
      <c r="BF2059" s="124" t="e">
        <f>REPLACE(INDEX(GroupVertices[Group], MATCH(Edges[[#This Row],[Vertex 2]],GroupVertices[Vertex],0)),1,1,"")</f>
        <v>#N/A</v>
      </c>
    </row>
    <row r="2060" spans="1:58" hidden="1" x14ac:dyDescent="0.25">
      <c r="A2060" s="64" t="s">
        <v>1460</v>
      </c>
      <c r="B2060" s="64" t="s">
        <v>1460</v>
      </c>
      <c r="C2060" s="65"/>
      <c r="D2060" s="66"/>
      <c r="E2060" s="67"/>
      <c r="F2060" s="68"/>
      <c r="G2060" s="65" t="str">
        <f>IF(Edges[[#This Row],[Vertex 1]]=Edges[[#This Row],[Vertex 2]],"HIDE","SHOW")</f>
        <v>HIDE</v>
      </c>
      <c r="H2060" s="69"/>
      <c r="I2060" s="70"/>
      <c r="J2060" s="70"/>
      <c r="K2060" s="34"/>
      <c r="L2060" s="77"/>
      <c r="M2060" s="77"/>
      <c r="N2060" s="72"/>
      <c r="O2060" s="79" t="s">
        <v>179</v>
      </c>
      <c r="P2060" s="81">
        <v>42855.261006944442</v>
      </c>
      <c r="Q2060" s="79" t="s">
        <v>2966</v>
      </c>
      <c r="R2060" s="82" t="s">
        <v>3916</v>
      </c>
      <c r="S2060" s="79" t="s">
        <v>4056</v>
      </c>
      <c r="T2060" s="79" t="s">
        <v>4352</v>
      </c>
      <c r="U2060" s="79"/>
      <c r="V2060" s="82" t="s">
        <v>5711</v>
      </c>
      <c r="W2060" s="81">
        <v>42855.261006944442</v>
      </c>
      <c r="X2060" s="82" t="s">
        <v>7588</v>
      </c>
      <c r="Y2060" s="79"/>
      <c r="Z2060" s="79"/>
      <c r="AA2060" s="83" t="s">
        <v>9635</v>
      </c>
      <c r="AB2060" s="79"/>
      <c r="AC2060" s="79" t="b">
        <v>0</v>
      </c>
      <c r="AD2060" s="79">
        <v>1</v>
      </c>
      <c r="AE2060" s="83" t="s">
        <v>9915</v>
      </c>
      <c r="AF2060" s="79" t="b">
        <v>0</v>
      </c>
      <c r="AG2060" s="79" t="s">
        <v>9963</v>
      </c>
      <c r="AH2060" s="79"/>
      <c r="AI2060" s="83" t="s">
        <v>9915</v>
      </c>
      <c r="AJ2060" s="79" t="b">
        <v>0</v>
      </c>
      <c r="AK2060" s="79">
        <v>0</v>
      </c>
      <c r="AL2060" s="83" t="s">
        <v>9915</v>
      </c>
      <c r="AM2060" s="79" t="s">
        <v>10000</v>
      </c>
      <c r="AN2060" s="79" t="b">
        <v>0</v>
      </c>
      <c r="AO2060" s="83" t="s">
        <v>9635</v>
      </c>
      <c r="AP2060" s="79" t="s">
        <v>179</v>
      </c>
      <c r="AQ2060" s="79">
        <v>0</v>
      </c>
      <c r="AR2060" s="79">
        <v>0</v>
      </c>
      <c r="AS2060" s="79"/>
      <c r="AT2060" s="79"/>
      <c r="AU2060" s="79"/>
      <c r="AV2060" s="79"/>
      <c r="AW2060" s="79"/>
      <c r="AX2060" s="79"/>
      <c r="AY2060" s="79"/>
      <c r="AZ2060" s="79"/>
      <c r="BA2060">
        <v>9</v>
      </c>
      <c r="BB2060">
        <v>0</v>
      </c>
      <c r="BC2060" s="79" t="str">
        <f>IF(Edges[[#This Row],[Sentiment]]=0,"NEUTRAL",IF(Edges[[#This Row],[Sentiment]]=1,"POSITIVE",IF(Edges[[#This Row],[Sentiment]]=-1,"NEGATIVE")))</f>
        <v>NEUTRAL</v>
      </c>
      <c r="BD2060" s="79" t="str">
        <f>IF(Edges[[#This Row],[Vertex 1]]=Edges[[#This Row],[Vertex 2]],"HIDE","SHOW")</f>
        <v>HIDE</v>
      </c>
      <c r="BE2060" s="124" t="e">
        <f>REPLACE(INDEX(GroupVertices[Group], MATCH(Edges[[#This Row],[Vertex 1]],GroupVertices[Vertex],0)),1,1,"")</f>
        <v>#N/A</v>
      </c>
      <c r="BF2060" s="124" t="e">
        <f>REPLACE(INDEX(GroupVertices[Group], MATCH(Edges[[#This Row],[Vertex 2]],GroupVertices[Vertex],0)),1,1,"")</f>
        <v>#N/A</v>
      </c>
    </row>
    <row r="2061" spans="1:58" hidden="1" x14ac:dyDescent="0.25">
      <c r="A2061" s="64" t="s">
        <v>1460</v>
      </c>
      <c r="B2061" s="64" t="s">
        <v>1460</v>
      </c>
      <c r="C2061" s="65"/>
      <c r="D2061" s="66"/>
      <c r="E2061" s="67"/>
      <c r="F2061" s="68"/>
      <c r="G2061" s="65" t="str">
        <f>IF(Edges[[#This Row],[Vertex 1]]=Edges[[#This Row],[Vertex 2]],"HIDE","SHOW")</f>
        <v>HIDE</v>
      </c>
      <c r="H2061" s="69"/>
      <c r="I2061" s="70"/>
      <c r="J2061" s="70"/>
      <c r="K2061" s="34"/>
      <c r="L2061" s="77"/>
      <c r="M2061" s="77"/>
      <c r="N2061" s="72"/>
      <c r="O2061" s="79" t="s">
        <v>179</v>
      </c>
      <c r="P2061" s="81">
        <v>42855.42559027778</v>
      </c>
      <c r="Q2061" s="79" t="s">
        <v>2967</v>
      </c>
      <c r="R2061" s="82" t="s">
        <v>3917</v>
      </c>
      <c r="S2061" s="79" t="s">
        <v>4056</v>
      </c>
      <c r="T2061" s="79" t="s">
        <v>4352</v>
      </c>
      <c r="U2061" s="79"/>
      <c r="V2061" s="82" t="s">
        <v>5711</v>
      </c>
      <c r="W2061" s="81">
        <v>42855.42559027778</v>
      </c>
      <c r="X2061" s="82" t="s">
        <v>7589</v>
      </c>
      <c r="Y2061" s="79"/>
      <c r="Z2061" s="79"/>
      <c r="AA2061" s="83" t="s">
        <v>9636</v>
      </c>
      <c r="AB2061" s="79"/>
      <c r="AC2061" s="79" t="b">
        <v>0</v>
      </c>
      <c r="AD2061" s="79">
        <v>0</v>
      </c>
      <c r="AE2061" s="83" t="s">
        <v>9915</v>
      </c>
      <c r="AF2061" s="79" t="b">
        <v>0</v>
      </c>
      <c r="AG2061" s="79" t="s">
        <v>9963</v>
      </c>
      <c r="AH2061" s="79"/>
      <c r="AI2061" s="83" t="s">
        <v>9915</v>
      </c>
      <c r="AJ2061" s="79" t="b">
        <v>0</v>
      </c>
      <c r="AK2061" s="79">
        <v>0</v>
      </c>
      <c r="AL2061" s="83" t="s">
        <v>9915</v>
      </c>
      <c r="AM2061" s="79" t="s">
        <v>10000</v>
      </c>
      <c r="AN2061" s="79" t="b">
        <v>0</v>
      </c>
      <c r="AO2061" s="83" t="s">
        <v>9636</v>
      </c>
      <c r="AP2061" s="79" t="s">
        <v>179</v>
      </c>
      <c r="AQ2061" s="79">
        <v>0</v>
      </c>
      <c r="AR2061" s="79">
        <v>0</v>
      </c>
      <c r="AS2061" s="79"/>
      <c r="AT2061" s="79"/>
      <c r="AU2061" s="79"/>
      <c r="AV2061" s="79"/>
      <c r="AW2061" s="79"/>
      <c r="AX2061" s="79"/>
      <c r="AY2061" s="79"/>
      <c r="AZ2061" s="79"/>
      <c r="BA2061">
        <v>9</v>
      </c>
      <c r="BB2061">
        <v>0</v>
      </c>
      <c r="BC2061" s="79" t="str">
        <f>IF(Edges[[#This Row],[Sentiment]]=0,"NEUTRAL",IF(Edges[[#This Row],[Sentiment]]=1,"POSITIVE",IF(Edges[[#This Row],[Sentiment]]=-1,"NEGATIVE")))</f>
        <v>NEUTRAL</v>
      </c>
      <c r="BD2061" s="79" t="str">
        <f>IF(Edges[[#This Row],[Vertex 1]]=Edges[[#This Row],[Vertex 2]],"HIDE","SHOW")</f>
        <v>HIDE</v>
      </c>
      <c r="BE2061" s="124" t="e">
        <f>REPLACE(INDEX(GroupVertices[Group], MATCH(Edges[[#This Row],[Vertex 1]],GroupVertices[Vertex],0)),1,1,"")</f>
        <v>#N/A</v>
      </c>
      <c r="BF2061" s="124" t="e">
        <f>REPLACE(INDEX(GroupVertices[Group], MATCH(Edges[[#This Row],[Vertex 2]],GroupVertices[Vertex],0)),1,1,"")</f>
        <v>#N/A</v>
      </c>
    </row>
    <row r="2062" spans="1:58" hidden="1" x14ac:dyDescent="0.25">
      <c r="A2062" s="64" t="s">
        <v>1460</v>
      </c>
      <c r="B2062" s="64" t="s">
        <v>1460</v>
      </c>
      <c r="C2062" s="65"/>
      <c r="D2062" s="66"/>
      <c r="E2062" s="67"/>
      <c r="F2062" s="68"/>
      <c r="G2062" s="65" t="str">
        <f>IF(Edges[[#This Row],[Vertex 1]]=Edges[[#This Row],[Vertex 2]],"HIDE","SHOW")</f>
        <v>HIDE</v>
      </c>
      <c r="H2062" s="69"/>
      <c r="I2062" s="70"/>
      <c r="J2062" s="70"/>
      <c r="K2062" s="34"/>
      <c r="L2062" s="77"/>
      <c r="M2062" s="77"/>
      <c r="N2062" s="72"/>
      <c r="O2062" s="79" t="s">
        <v>179</v>
      </c>
      <c r="P2062" s="81">
        <v>42855.480069444442</v>
      </c>
      <c r="Q2062" s="79" t="s">
        <v>2968</v>
      </c>
      <c r="R2062" s="82" t="s">
        <v>3918</v>
      </c>
      <c r="S2062" s="79" t="s">
        <v>4056</v>
      </c>
      <c r="T2062" s="79" t="s">
        <v>4352</v>
      </c>
      <c r="U2062" s="79"/>
      <c r="V2062" s="82" t="s">
        <v>5711</v>
      </c>
      <c r="W2062" s="81">
        <v>42855.480069444442</v>
      </c>
      <c r="X2062" s="82" t="s">
        <v>7590</v>
      </c>
      <c r="Y2062" s="79"/>
      <c r="Z2062" s="79"/>
      <c r="AA2062" s="83" t="s">
        <v>9637</v>
      </c>
      <c r="AB2062" s="79"/>
      <c r="AC2062" s="79" t="b">
        <v>0</v>
      </c>
      <c r="AD2062" s="79">
        <v>0</v>
      </c>
      <c r="AE2062" s="83" t="s">
        <v>9915</v>
      </c>
      <c r="AF2062" s="79" t="b">
        <v>0</v>
      </c>
      <c r="AG2062" s="79" t="s">
        <v>9963</v>
      </c>
      <c r="AH2062" s="79"/>
      <c r="AI2062" s="83" t="s">
        <v>9915</v>
      </c>
      <c r="AJ2062" s="79" t="b">
        <v>0</v>
      </c>
      <c r="AK2062" s="79">
        <v>0</v>
      </c>
      <c r="AL2062" s="83" t="s">
        <v>9915</v>
      </c>
      <c r="AM2062" s="79" t="s">
        <v>10000</v>
      </c>
      <c r="AN2062" s="79" t="b">
        <v>0</v>
      </c>
      <c r="AO2062" s="83" t="s">
        <v>9637</v>
      </c>
      <c r="AP2062" s="79" t="s">
        <v>179</v>
      </c>
      <c r="AQ2062" s="79">
        <v>0</v>
      </c>
      <c r="AR2062" s="79">
        <v>0</v>
      </c>
      <c r="AS2062" s="79"/>
      <c r="AT2062" s="79"/>
      <c r="AU2062" s="79"/>
      <c r="AV2062" s="79"/>
      <c r="AW2062" s="79"/>
      <c r="AX2062" s="79"/>
      <c r="AY2062" s="79"/>
      <c r="AZ2062" s="79"/>
      <c r="BA2062">
        <v>9</v>
      </c>
      <c r="BB2062">
        <v>0</v>
      </c>
      <c r="BC2062" s="79" t="str">
        <f>IF(Edges[[#This Row],[Sentiment]]=0,"NEUTRAL",IF(Edges[[#This Row],[Sentiment]]=1,"POSITIVE",IF(Edges[[#This Row],[Sentiment]]=-1,"NEGATIVE")))</f>
        <v>NEUTRAL</v>
      </c>
      <c r="BD2062" s="79" t="str">
        <f>IF(Edges[[#This Row],[Vertex 1]]=Edges[[#This Row],[Vertex 2]],"HIDE","SHOW")</f>
        <v>HIDE</v>
      </c>
      <c r="BE2062" s="124" t="e">
        <f>REPLACE(INDEX(GroupVertices[Group], MATCH(Edges[[#This Row],[Vertex 1]],GroupVertices[Vertex],0)),1,1,"")</f>
        <v>#N/A</v>
      </c>
      <c r="BF2062" s="124" t="e">
        <f>REPLACE(INDEX(GroupVertices[Group], MATCH(Edges[[#This Row],[Vertex 2]],GroupVertices[Vertex],0)),1,1,"")</f>
        <v>#N/A</v>
      </c>
    </row>
    <row r="2063" spans="1:58" hidden="1" x14ac:dyDescent="0.25">
      <c r="A2063" s="64" t="s">
        <v>1461</v>
      </c>
      <c r="B2063" s="64" t="s">
        <v>1461</v>
      </c>
      <c r="C2063" s="65"/>
      <c r="D2063" s="66"/>
      <c r="E2063" s="67"/>
      <c r="F2063" s="68"/>
      <c r="G2063" s="65" t="str">
        <f>IF(Edges[[#This Row],[Vertex 1]]=Edges[[#This Row],[Vertex 2]],"HIDE","SHOW")</f>
        <v>HIDE</v>
      </c>
      <c r="H2063" s="69"/>
      <c r="I2063" s="70"/>
      <c r="J2063" s="70"/>
      <c r="K2063" s="34"/>
      <c r="L2063" s="77"/>
      <c r="M2063" s="77"/>
      <c r="N2063" s="72"/>
      <c r="O2063" s="79" t="s">
        <v>179</v>
      </c>
      <c r="P2063" s="81">
        <v>42855.485995370371</v>
      </c>
      <c r="Q2063" s="79" t="s">
        <v>2969</v>
      </c>
      <c r="R2063" s="79"/>
      <c r="S2063" s="79"/>
      <c r="T2063" s="79" t="s">
        <v>4444</v>
      </c>
      <c r="U2063" s="79"/>
      <c r="V2063" s="82" t="s">
        <v>5712</v>
      </c>
      <c r="W2063" s="81">
        <v>42855.485995370371</v>
      </c>
      <c r="X2063" s="82" t="s">
        <v>7591</v>
      </c>
      <c r="Y2063" s="79"/>
      <c r="Z2063" s="79"/>
      <c r="AA2063" s="83" t="s">
        <v>9638</v>
      </c>
      <c r="AB2063" s="79"/>
      <c r="AC2063" s="79" t="b">
        <v>0</v>
      </c>
      <c r="AD2063" s="79">
        <v>0</v>
      </c>
      <c r="AE2063" s="83" t="s">
        <v>9915</v>
      </c>
      <c r="AF2063" s="79" t="b">
        <v>0</v>
      </c>
      <c r="AG2063" s="79" t="s">
        <v>9963</v>
      </c>
      <c r="AH2063" s="79"/>
      <c r="AI2063" s="83" t="s">
        <v>9915</v>
      </c>
      <c r="AJ2063" s="79" t="b">
        <v>0</v>
      </c>
      <c r="AK2063" s="79">
        <v>0</v>
      </c>
      <c r="AL2063" s="83" t="s">
        <v>9915</v>
      </c>
      <c r="AM2063" s="79" t="s">
        <v>9990</v>
      </c>
      <c r="AN2063" s="79" t="b">
        <v>0</v>
      </c>
      <c r="AO2063" s="83" t="s">
        <v>9638</v>
      </c>
      <c r="AP2063" s="79" t="s">
        <v>179</v>
      </c>
      <c r="AQ2063" s="79">
        <v>0</v>
      </c>
      <c r="AR2063" s="79">
        <v>0</v>
      </c>
      <c r="AS2063" s="79" t="s">
        <v>10101</v>
      </c>
      <c r="AT2063" s="79" t="s">
        <v>10111</v>
      </c>
      <c r="AU2063" s="79" t="s">
        <v>10112</v>
      </c>
      <c r="AV2063" s="79" t="s">
        <v>10114</v>
      </c>
      <c r="AW2063" s="79" t="s">
        <v>10124</v>
      </c>
      <c r="AX2063" s="79" t="s">
        <v>10135</v>
      </c>
      <c r="AY2063" s="79" t="s">
        <v>10144</v>
      </c>
      <c r="AZ2063" s="82" t="s">
        <v>10147</v>
      </c>
      <c r="BA2063">
        <v>1</v>
      </c>
      <c r="BB2063">
        <v>0</v>
      </c>
      <c r="BC2063" s="79" t="str">
        <f>IF(Edges[[#This Row],[Sentiment]]=0,"NEUTRAL",IF(Edges[[#This Row],[Sentiment]]=1,"POSITIVE",IF(Edges[[#This Row],[Sentiment]]=-1,"NEGATIVE")))</f>
        <v>NEUTRAL</v>
      </c>
      <c r="BD2063" s="79" t="str">
        <f>IF(Edges[[#This Row],[Vertex 1]]=Edges[[#This Row],[Vertex 2]],"HIDE","SHOW")</f>
        <v>HIDE</v>
      </c>
      <c r="BE2063" s="124" t="e">
        <f>REPLACE(INDEX(GroupVertices[Group], MATCH(Edges[[#This Row],[Vertex 1]],GroupVertices[Vertex],0)),1,1,"")</f>
        <v>#N/A</v>
      </c>
      <c r="BF2063" s="124" t="e">
        <f>REPLACE(INDEX(GroupVertices[Group], MATCH(Edges[[#This Row],[Vertex 2]],GroupVertices[Vertex],0)),1,1,"")</f>
        <v>#N/A</v>
      </c>
    </row>
    <row r="2064" spans="1:58" hidden="1" x14ac:dyDescent="0.25">
      <c r="A2064" s="64" t="s">
        <v>1462</v>
      </c>
      <c r="B2064" s="64" t="s">
        <v>1462</v>
      </c>
      <c r="C2064" s="65"/>
      <c r="D2064" s="66"/>
      <c r="E2064" s="67"/>
      <c r="F2064" s="68"/>
      <c r="G2064" s="65" t="str">
        <f>IF(Edges[[#This Row],[Vertex 1]]=Edges[[#This Row],[Vertex 2]],"HIDE","SHOW")</f>
        <v>HIDE</v>
      </c>
      <c r="H2064" s="69"/>
      <c r="I2064" s="70"/>
      <c r="J2064" s="70"/>
      <c r="K2064" s="34"/>
      <c r="L2064" s="77"/>
      <c r="M2064" s="77"/>
      <c r="N2064" s="72"/>
      <c r="O2064" s="79" t="s">
        <v>179</v>
      </c>
      <c r="P2064" s="81">
        <v>42852.093773148146</v>
      </c>
      <c r="Q2064" s="79" t="s">
        <v>2970</v>
      </c>
      <c r="R2064" s="82" t="s">
        <v>3919</v>
      </c>
      <c r="S2064" s="79" t="s">
        <v>4020</v>
      </c>
      <c r="T2064" s="79"/>
      <c r="U2064" s="79"/>
      <c r="V2064" s="82" t="s">
        <v>5713</v>
      </c>
      <c r="W2064" s="81">
        <v>42852.093773148146</v>
      </c>
      <c r="X2064" s="82" t="s">
        <v>7592</v>
      </c>
      <c r="Y2064" s="79"/>
      <c r="Z2064" s="79"/>
      <c r="AA2064" s="83" t="s">
        <v>9639</v>
      </c>
      <c r="AB2064" s="79"/>
      <c r="AC2064" s="79" t="b">
        <v>0</v>
      </c>
      <c r="AD2064" s="79">
        <v>0</v>
      </c>
      <c r="AE2064" s="83" t="s">
        <v>9915</v>
      </c>
      <c r="AF2064" s="79" t="b">
        <v>0</v>
      </c>
      <c r="AG2064" s="79" t="s">
        <v>9976</v>
      </c>
      <c r="AH2064" s="79"/>
      <c r="AI2064" s="83" t="s">
        <v>9915</v>
      </c>
      <c r="AJ2064" s="79" t="b">
        <v>0</v>
      </c>
      <c r="AK2064" s="79">
        <v>0</v>
      </c>
      <c r="AL2064" s="83" t="s">
        <v>9915</v>
      </c>
      <c r="AM2064" s="79" t="s">
        <v>9996</v>
      </c>
      <c r="AN2064" s="79" t="b">
        <v>0</v>
      </c>
      <c r="AO2064" s="83" t="s">
        <v>9639</v>
      </c>
      <c r="AP2064" s="79" t="s">
        <v>179</v>
      </c>
      <c r="AQ2064" s="79">
        <v>0</v>
      </c>
      <c r="AR2064" s="79">
        <v>0</v>
      </c>
      <c r="AS2064" s="79"/>
      <c r="AT2064" s="79"/>
      <c r="AU2064" s="79"/>
      <c r="AV2064" s="79"/>
      <c r="AW2064" s="79"/>
      <c r="AX2064" s="79"/>
      <c r="AY2064" s="79"/>
      <c r="AZ2064" s="79"/>
      <c r="BA2064">
        <v>11</v>
      </c>
      <c r="BB2064">
        <v>0</v>
      </c>
      <c r="BC2064" s="79" t="str">
        <f>IF(Edges[[#This Row],[Sentiment]]=0,"NEUTRAL",IF(Edges[[#This Row],[Sentiment]]=1,"POSITIVE",IF(Edges[[#This Row],[Sentiment]]=-1,"NEGATIVE")))</f>
        <v>NEUTRAL</v>
      </c>
      <c r="BD2064" s="79" t="str">
        <f>IF(Edges[[#This Row],[Vertex 1]]=Edges[[#This Row],[Vertex 2]],"HIDE","SHOW")</f>
        <v>HIDE</v>
      </c>
      <c r="BE2064" s="124" t="e">
        <f>REPLACE(INDEX(GroupVertices[Group], MATCH(Edges[[#This Row],[Vertex 1]],GroupVertices[Vertex],0)),1,1,"")</f>
        <v>#N/A</v>
      </c>
      <c r="BF2064" s="124" t="e">
        <f>REPLACE(INDEX(GroupVertices[Group], MATCH(Edges[[#This Row],[Vertex 2]],GroupVertices[Vertex],0)),1,1,"")</f>
        <v>#N/A</v>
      </c>
    </row>
    <row r="2065" spans="1:58" hidden="1" x14ac:dyDescent="0.25">
      <c r="A2065" s="64" t="s">
        <v>1462</v>
      </c>
      <c r="B2065" s="64" t="s">
        <v>1462</v>
      </c>
      <c r="C2065" s="65"/>
      <c r="D2065" s="66"/>
      <c r="E2065" s="67"/>
      <c r="F2065" s="68"/>
      <c r="G2065" s="65" t="str">
        <f>IF(Edges[[#This Row],[Vertex 1]]=Edges[[#This Row],[Vertex 2]],"HIDE","SHOW")</f>
        <v>HIDE</v>
      </c>
      <c r="H2065" s="69"/>
      <c r="I2065" s="70"/>
      <c r="J2065" s="70"/>
      <c r="K2065" s="34"/>
      <c r="L2065" s="77"/>
      <c r="M2065" s="77"/>
      <c r="N2065" s="72"/>
      <c r="O2065" s="79" t="s">
        <v>179</v>
      </c>
      <c r="P2065" s="81">
        <v>42852.489641203705</v>
      </c>
      <c r="Q2065" s="79" t="s">
        <v>2971</v>
      </c>
      <c r="R2065" s="82" t="s">
        <v>3920</v>
      </c>
      <c r="S2065" s="79" t="s">
        <v>4020</v>
      </c>
      <c r="T2065" s="79"/>
      <c r="U2065" s="79"/>
      <c r="V2065" s="82" t="s">
        <v>5713</v>
      </c>
      <c r="W2065" s="81">
        <v>42852.489641203705</v>
      </c>
      <c r="X2065" s="82" t="s">
        <v>7593</v>
      </c>
      <c r="Y2065" s="79"/>
      <c r="Z2065" s="79"/>
      <c r="AA2065" s="83" t="s">
        <v>9640</v>
      </c>
      <c r="AB2065" s="79"/>
      <c r="AC2065" s="79" t="b">
        <v>0</v>
      </c>
      <c r="AD2065" s="79">
        <v>0</v>
      </c>
      <c r="AE2065" s="83" t="s">
        <v>9915</v>
      </c>
      <c r="AF2065" s="79" t="b">
        <v>0</v>
      </c>
      <c r="AG2065" s="79" t="s">
        <v>9976</v>
      </c>
      <c r="AH2065" s="79"/>
      <c r="AI2065" s="83" t="s">
        <v>9915</v>
      </c>
      <c r="AJ2065" s="79" t="b">
        <v>0</v>
      </c>
      <c r="AK2065" s="79">
        <v>0</v>
      </c>
      <c r="AL2065" s="83" t="s">
        <v>9915</v>
      </c>
      <c r="AM2065" s="79" t="s">
        <v>9996</v>
      </c>
      <c r="AN2065" s="79" t="b">
        <v>0</v>
      </c>
      <c r="AO2065" s="83" t="s">
        <v>9640</v>
      </c>
      <c r="AP2065" s="79" t="s">
        <v>179</v>
      </c>
      <c r="AQ2065" s="79">
        <v>0</v>
      </c>
      <c r="AR2065" s="79">
        <v>0</v>
      </c>
      <c r="AS2065" s="79"/>
      <c r="AT2065" s="79"/>
      <c r="AU2065" s="79"/>
      <c r="AV2065" s="79"/>
      <c r="AW2065" s="79"/>
      <c r="AX2065" s="79"/>
      <c r="AY2065" s="79"/>
      <c r="AZ2065" s="79"/>
      <c r="BA2065">
        <v>11</v>
      </c>
      <c r="BB2065">
        <v>0</v>
      </c>
      <c r="BC2065" s="79" t="str">
        <f>IF(Edges[[#This Row],[Sentiment]]=0,"NEUTRAL",IF(Edges[[#This Row],[Sentiment]]=1,"POSITIVE",IF(Edges[[#This Row],[Sentiment]]=-1,"NEGATIVE")))</f>
        <v>NEUTRAL</v>
      </c>
      <c r="BD2065" s="79" t="str">
        <f>IF(Edges[[#This Row],[Vertex 1]]=Edges[[#This Row],[Vertex 2]],"HIDE","SHOW")</f>
        <v>HIDE</v>
      </c>
      <c r="BE2065" s="124" t="e">
        <f>REPLACE(INDEX(GroupVertices[Group], MATCH(Edges[[#This Row],[Vertex 1]],GroupVertices[Vertex],0)),1,1,"")</f>
        <v>#N/A</v>
      </c>
      <c r="BF2065" s="124" t="e">
        <f>REPLACE(INDEX(GroupVertices[Group], MATCH(Edges[[#This Row],[Vertex 2]],GroupVertices[Vertex],0)),1,1,"")</f>
        <v>#N/A</v>
      </c>
    </row>
    <row r="2066" spans="1:58" hidden="1" x14ac:dyDescent="0.25">
      <c r="A2066" s="64" t="s">
        <v>1462</v>
      </c>
      <c r="B2066" s="64" t="s">
        <v>1462</v>
      </c>
      <c r="C2066" s="65"/>
      <c r="D2066" s="66"/>
      <c r="E2066" s="67"/>
      <c r="F2066" s="68"/>
      <c r="G2066" s="65" t="str">
        <f>IF(Edges[[#This Row],[Vertex 1]]=Edges[[#This Row],[Vertex 2]],"HIDE","SHOW")</f>
        <v>HIDE</v>
      </c>
      <c r="H2066" s="69"/>
      <c r="I2066" s="70"/>
      <c r="J2066" s="70"/>
      <c r="K2066" s="34"/>
      <c r="L2066" s="77"/>
      <c r="M2066" s="77"/>
      <c r="N2066" s="72"/>
      <c r="O2066" s="79" t="s">
        <v>179</v>
      </c>
      <c r="P2066" s="81">
        <v>42852.718773148146</v>
      </c>
      <c r="Q2066" s="79" t="s">
        <v>2972</v>
      </c>
      <c r="R2066" s="82" t="s">
        <v>3921</v>
      </c>
      <c r="S2066" s="79" t="s">
        <v>4020</v>
      </c>
      <c r="T2066" s="79"/>
      <c r="U2066" s="79"/>
      <c r="V2066" s="82" t="s">
        <v>5713</v>
      </c>
      <c r="W2066" s="81">
        <v>42852.718773148146</v>
      </c>
      <c r="X2066" s="82" t="s">
        <v>7594</v>
      </c>
      <c r="Y2066" s="79"/>
      <c r="Z2066" s="79"/>
      <c r="AA2066" s="83" t="s">
        <v>9641</v>
      </c>
      <c r="AB2066" s="79"/>
      <c r="AC2066" s="79" t="b">
        <v>0</v>
      </c>
      <c r="AD2066" s="79">
        <v>0</v>
      </c>
      <c r="AE2066" s="83" t="s">
        <v>9915</v>
      </c>
      <c r="AF2066" s="79" t="b">
        <v>0</v>
      </c>
      <c r="AG2066" s="79" t="s">
        <v>9976</v>
      </c>
      <c r="AH2066" s="79"/>
      <c r="AI2066" s="83" t="s">
        <v>9915</v>
      </c>
      <c r="AJ2066" s="79" t="b">
        <v>0</v>
      </c>
      <c r="AK2066" s="79">
        <v>0</v>
      </c>
      <c r="AL2066" s="83" t="s">
        <v>9915</v>
      </c>
      <c r="AM2066" s="79" t="s">
        <v>9996</v>
      </c>
      <c r="AN2066" s="79" t="b">
        <v>0</v>
      </c>
      <c r="AO2066" s="83" t="s">
        <v>9641</v>
      </c>
      <c r="AP2066" s="79" t="s">
        <v>179</v>
      </c>
      <c r="AQ2066" s="79">
        <v>0</v>
      </c>
      <c r="AR2066" s="79">
        <v>0</v>
      </c>
      <c r="AS2066" s="79"/>
      <c r="AT2066" s="79"/>
      <c r="AU2066" s="79"/>
      <c r="AV2066" s="79"/>
      <c r="AW2066" s="79"/>
      <c r="AX2066" s="79"/>
      <c r="AY2066" s="79"/>
      <c r="AZ2066" s="79"/>
      <c r="BA2066">
        <v>11</v>
      </c>
      <c r="BB2066">
        <v>0</v>
      </c>
      <c r="BC2066" s="79" t="str">
        <f>IF(Edges[[#This Row],[Sentiment]]=0,"NEUTRAL",IF(Edges[[#This Row],[Sentiment]]=1,"POSITIVE",IF(Edges[[#This Row],[Sentiment]]=-1,"NEGATIVE")))</f>
        <v>NEUTRAL</v>
      </c>
      <c r="BD2066" s="79" t="str">
        <f>IF(Edges[[#This Row],[Vertex 1]]=Edges[[#This Row],[Vertex 2]],"HIDE","SHOW")</f>
        <v>HIDE</v>
      </c>
      <c r="BE2066" s="124" t="e">
        <f>REPLACE(INDEX(GroupVertices[Group], MATCH(Edges[[#This Row],[Vertex 1]],GroupVertices[Vertex],0)),1,1,"")</f>
        <v>#N/A</v>
      </c>
      <c r="BF2066" s="124" t="e">
        <f>REPLACE(INDEX(GroupVertices[Group], MATCH(Edges[[#This Row],[Vertex 2]],GroupVertices[Vertex],0)),1,1,"")</f>
        <v>#N/A</v>
      </c>
    </row>
    <row r="2067" spans="1:58" hidden="1" x14ac:dyDescent="0.25">
      <c r="A2067" s="64" t="s">
        <v>1462</v>
      </c>
      <c r="B2067" s="64" t="s">
        <v>1462</v>
      </c>
      <c r="C2067" s="65"/>
      <c r="D2067" s="66"/>
      <c r="E2067" s="67"/>
      <c r="F2067" s="68"/>
      <c r="G2067" s="65" t="str">
        <f>IF(Edges[[#This Row],[Vertex 1]]=Edges[[#This Row],[Vertex 2]],"HIDE","SHOW")</f>
        <v>HIDE</v>
      </c>
      <c r="H2067" s="69"/>
      <c r="I2067" s="70"/>
      <c r="J2067" s="70"/>
      <c r="K2067" s="34"/>
      <c r="L2067" s="77"/>
      <c r="M2067" s="77"/>
      <c r="N2067" s="72"/>
      <c r="O2067" s="79" t="s">
        <v>179</v>
      </c>
      <c r="P2067" s="81">
        <v>42853.072974537034</v>
      </c>
      <c r="Q2067" s="79" t="s">
        <v>2973</v>
      </c>
      <c r="R2067" s="82" t="s">
        <v>3922</v>
      </c>
      <c r="S2067" s="79" t="s">
        <v>4020</v>
      </c>
      <c r="T2067" s="79"/>
      <c r="U2067" s="79"/>
      <c r="V2067" s="82" t="s">
        <v>5713</v>
      </c>
      <c r="W2067" s="81">
        <v>42853.072974537034</v>
      </c>
      <c r="X2067" s="82" t="s">
        <v>7595</v>
      </c>
      <c r="Y2067" s="79"/>
      <c r="Z2067" s="79"/>
      <c r="AA2067" s="83" t="s">
        <v>9642</v>
      </c>
      <c r="AB2067" s="79"/>
      <c r="AC2067" s="79" t="b">
        <v>0</v>
      </c>
      <c r="AD2067" s="79">
        <v>0</v>
      </c>
      <c r="AE2067" s="83" t="s">
        <v>9915</v>
      </c>
      <c r="AF2067" s="79" t="b">
        <v>0</v>
      </c>
      <c r="AG2067" s="79" t="s">
        <v>9976</v>
      </c>
      <c r="AH2067" s="79"/>
      <c r="AI2067" s="83" t="s">
        <v>9915</v>
      </c>
      <c r="AJ2067" s="79" t="b">
        <v>0</v>
      </c>
      <c r="AK2067" s="79">
        <v>0</v>
      </c>
      <c r="AL2067" s="83" t="s">
        <v>9915</v>
      </c>
      <c r="AM2067" s="79" t="s">
        <v>9996</v>
      </c>
      <c r="AN2067" s="79" t="b">
        <v>0</v>
      </c>
      <c r="AO2067" s="83" t="s">
        <v>9642</v>
      </c>
      <c r="AP2067" s="79" t="s">
        <v>179</v>
      </c>
      <c r="AQ2067" s="79">
        <v>0</v>
      </c>
      <c r="AR2067" s="79">
        <v>0</v>
      </c>
      <c r="AS2067" s="79"/>
      <c r="AT2067" s="79"/>
      <c r="AU2067" s="79"/>
      <c r="AV2067" s="79"/>
      <c r="AW2067" s="79"/>
      <c r="AX2067" s="79"/>
      <c r="AY2067" s="79"/>
      <c r="AZ2067" s="79"/>
      <c r="BA2067">
        <v>11</v>
      </c>
      <c r="BB2067">
        <v>0</v>
      </c>
      <c r="BC2067" s="79" t="str">
        <f>IF(Edges[[#This Row],[Sentiment]]=0,"NEUTRAL",IF(Edges[[#This Row],[Sentiment]]=1,"POSITIVE",IF(Edges[[#This Row],[Sentiment]]=-1,"NEGATIVE")))</f>
        <v>NEUTRAL</v>
      </c>
      <c r="BD2067" s="79" t="str">
        <f>IF(Edges[[#This Row],[Vertex 1]]=Edges[[#This Row],[Vertex 2]],"HIDE","SHOW")</f>
        <v>HIDE</v>
      </c>
      <c r="BE2067" s="124" t="e">
        <f>REPLACE(INDEX(GroupVertices[Group], MATCH(Edges[[#This Row],[Vertex 1]],GroupVertices[Vertex],0)),1,1,"")</f>
        <v>#N/A</v>
      </c>
      <c r="BF2067" s="124" t="e">
        <f>REPLACE(INDEX(GroupVertices[Group], MATCH(Edges[[#This Row],[Vertex 2]],GroupVertices[Vertex],0)),1,1,"")</f>
        <v>#N/A</v>
      </c>
    </row>
    <row r="2068" spans="1:58" hidden="1" x14ac:dyDescent="0.25">
      <c r="A2068" s="64" t="s">
        <v>1462</v>
      </c>
      <c r="B2068" s="64" t="s">
        <v>1462</v>
      </c>
      <c r="C2068" s="65"/>
      <c r="D2068" s="66"/>
      <c r="E2068" s="67"/>
      <c r="F2068" s="68"/>
      <c r="G2068" s="65" t="str">
        <f>IF(Edges[[#This Row],[Vertex 1]]=Edges[[#This Row],[Vertex 2]],"HIDE","SHOW")</f>
        <v>HIDE</v>
      </c>
      <c r="H2068" s="69"/>
      <c r="I2068" s="70"/>
      <c r="J2068" s="70"/>
      <c r="K2068" s="34"/>
      <c r="L2068" s="77"/>
      <c r="M2068" s="77"/>
      <c r="N2068" s="72"/>
      <c r="O2068" s="79" t="s">
        <v>179</v>
      </c>
      <c r="P2068" s="81">
        <v>42853.114618055559</v>
      </c>
      <c r="Q2068" s="79" t="s">
        <v>2974</v>
      </c>
      <c r="R2068" s="82" t="s">
        <v>3923</v>
      </c>
      <c r="S2068" s="79" t="s">
        <v>4020</v>
      </c>
      <c r="T2068" s="79"/>
      <c r="U2068" s="79"/>
      <c r="V2068" s="82" t="s">
        <v>5713</v>
      </c>
      <c r="W2068" s="81">
        <v>42853.114618055559</v>
      </c>
      <c r="X2068" s="82" t="s">
        <v>7596</v>
      </c>
      <c r="Y2068" s="79"/>
      <c r="Z2068" s="79"/>
      <c r="AA2068" s="83" t="s">
        <v>9643</v>
      </c>
      <c r="AB2068" s="79"/>
      <c r="AC2068" s="79" t="b">
        <v>0</v>
      </c>
      <c r="AD2068" s="79">
        <v>0</v>
      </c>
      <c r="AE2068" s="83" t="s">
        <v>9915</v>
      </c>
      <c r="AF2068" s="79" t="b">
        <v>0</v>
      </c>
      <c r="AG2068" s="79" t="s">
        <v>9976</v>
      </c>
      <c r="AH2068" s="79"/>
      <c r="AI2068" s="83" t="s">
        <v>9915</v>
      </c>
      <c r="AJ2068" s="79" t="b">
        <v>0</v>
      </c>
      <c r="AK2068" s="79">
        <v>0</v>
      </c>
      <c r="AL2068" s="83" t="s">
        <v>9915</v>
      </c>
      <c r="AM2068" s="79" t="s">
        <v>9996</v>
      </c>
      <c r="AN2068" s="79" t="b">
        <v>0</v>
      </c>
      <c r="AO2068" s="83" t="s">
        <v>9643</v>
      </c>
      <c r="AP2068" s="79" t="s">
        <v>179</v>
      </c>
      <c r="AQ2068" s="79">
        <v>0</v>
      </c>
      <c r="AR2068" s="79">
        <v>0</v>
      </c>
      <c r="AS2068" s="79"/>
      <c r="AT2068" s="79"/>
      <c r="AU2068" s="79"/>
      <c r="AV2068" s="79"/>
      <c r="AW2068" s="79"/>
      <c r="AX2068" s="79"/>
      <c r="AY2068" s="79"/>
      <c r="AZ2068" s="79"/>
      <c r="BA2068">
        <v>11</v>
      </c>
      <c r="BB2068">
        <v>0</v>
      </c>
      <c r="BC2068" s="79" t="str">
        <f>IF(Edges[[#This Row],[Sentiment]]=0,"NEUTRAL",IF(Edges[[#This Row],[Sentiment]]=1,"POSITIVE",IF(Edges[[#This Row],[Sentiment]]=-1,"NEGATIVE")))</f>
        <v>NEUTRAL</v>
      </c>
      <c r="BD2068" s="79" t="str">
        <f>IF(Edges[[#This Row],[Vertex 1]]=Edges[[#This Row],[Vertex 2]],"HIDE","SHOW")</f>
        <v>HIDE</v>
      </c>
      <c r="BE2068" s="124" t="e">
        <f>REPLACE(INDEX(GroupVertices[Group], MATCH(Edges[[#This Row],[Vertex 1]],GroupVertices[Vertex],0)),1,1,"")</f>
        <v>#N/A</v>
      </c>
      <c r="BF2068" s="124" t="e">
        <f>REPLACE(INDEX(GroupVertices[Group], MATCH(Edges[[#This Row],[Vertex 2]],GroupVertices[Vertex],0)),1,1,"")</f>
        <v>#N/A</v>
      </c>
    </row>
    <row r="2069" spans="1:58" hidden="1" x14ac:dyDescent="0.25">
      <c r="A2069" s="64" t="s">
        <v>1462</v>
      </c>
      <c r="B2069" s="64" t="s">
        <v>1462</v>
      </c>
      <c r="C2069" s="65"/>
      <c r="D2069" s="66"/>
      <c r="E2069" s="67"/>
      <c r="F2069" s="68"/>
      <c r="G2069" s="65" t="str">
        <f>IF(Edges[[#This Row],[Vertex 1]]=Edges[[#This Row],[Vertex 2]],"HIDE","SHOW")</f>
        <v>HIDE</v>
      </c>
      <c r="H2069" s="69"/>
      <c r="I2069" s="70"/>
      <c r="J2069" s="70"/>
      <c r="K2069" s="34"/>
      <c r="L2069" s="77"/>
      <c r="M2069" s="77"/>
      <c r="N2069" s="72"/>
      <c r="O2069" s="79" t="s">
        <v>179</v>
      </c>
      <c r="P2069" s="81">
        <v>42853.916701388887</v>
      </c>
      <c r="Q2069" s="79" t="s">
        <v>2975</v>
      </c>
      <c r="R2069" s="82" t="s">
        <v>3924</v>
      </c>
      <c r="S2069" s="79" t="s">
        <v>4020</v>
      </c>
      <c r="T2069" s="79"/>
      <c r="U2069" s="79"/>
      <c r="V2069" s="82" t="s">
        <v>5713</v>
      </c>
      <c r="W2069" s="81">
        <v>42853.916701388887</v>
      </c>
      <c r="X2069" s="82" t="s">
        <v>7597</v>
      </c>
      <c r="Y2069" s="79"/>
      <c r="Z2069" s="79"/>
      <c r="AA2069" s="83" t="s">
        <v>9644</v>
      </c>
      <c r="AB2069" s="79"/>
      <c r="AC2069" s="79" t="b">
        <v>0</v>
      </c>
      <c r="AD2069" s="79">
        <v>1</v>
      </c>
      <c r="AE2069" s="83" t="s">
        <v>9915</v>
      </c>
      <c r="AF2069" s="79" t="b">
        <v>0</v>
      </c>
      <c r="AG2069" s="79" t="s">
        <v>9976</v>
      </c>
      <c r="AH2069" s="79"/>
      <c r="AI2069" s="83" t="s">
        <v>9915</v>
      </c>
      <c r="AJ2069" s="79" t="b">
        <v>0</v>
      </c>
      <c r="AK2069" s="79">
        <v>0</v>
      </c>
      <c r="AL2069" s="83" t="s">
        <v>9915</v>
      </c>
      <c r="AM2069" s="79" t="s">
        <v>9996</v>
      </c>
      <c r="AN2069" s="79" t="b">
        <v>0</v>
      </c>
      <c r="AO2069" s="83" t="s">
        <v>9644</v>
      </c>
      <c r="AP2069" s="79" t="s">
        <v>179</v>
      </c>
      <c r="AQ2069" s="79">
        <v>0</v>
      </c>
      <c r="AR2069" s="79">
        <v>0</v>
      </c>
      <c r="AS2069" s="79"/>
      <c r="AT2069" s="79"/>
      <c r="AU2069" s="79"/>
      <c r="AV2069" s="79"/>
      <c r="AW2069" s="79"/>
      <c r="AX2069" s="79"/>
      <c r="AY2069" s="79"/>
      <c r="AZ2069" s="79"/>
      <c r="BA2069">
        <v>11</v>
      </c>
      <c r="BB2069">
        <v>0</v>
      </c>
      <c r="BC2069" s="79" t="str">
        <f>IF(Edges[[#This Row],[Sentiment]]=0,"NEUTRAL",IF(Edges[[#This Row],[Sentiment]]=1,"POSITIVE",IF(Edges[[#This Row],[Sentiment]]=-1,"NEGATIVE")))</f>
        <v>NEUTRAL</v>
      </c>
      <c r="BD2069" s="79" t="str">
        <f>IF(Edges[[#This Row],[Vertex 1]]=Edges[[#This Row],[Vertex 2]],"HIDE","SHOW")</f>
        <v>HIDE</v>
      </c>
      <c r="BE2069" s="124" t="e">
        <f>REPLACE(INDEX(GroupVertices[Group], MATCH(Edges[[#This Row],[Vertex 1]],GroupVertices[Vertex],0)),1,1,"")</f>
        <v>#N/A</v>
      </c>
      <c r="BF2069" s="124" t="e">
        <f>REPLACE(INDEX(GroupVertices[Group], MATCH(Edges[[#This Row],[Vertex 2]],GroupVertices[Vertex],0)),1,1,"")</f>
        <v>#N/A</v>
      </c>
    </row>
    <row r="2070" spans="1:58" hidden="1" x14ac:dyDescent="0.25">
      <c r="A2070" s="64" t="s">
        <v>1462</v>
      </c>
      <c r="B2070" s="64" t="s">
        <v>1462</v>
      </c>
      <c r="C2070" s="65"/>
      <c r="D2070" s="66"/>
      <c r="E2070" s="67"/>
      <c r="F2070" s="68"/>
      <c r="G2070" s="65" t="str">
        <f>IF(Edges[[#This Row],[Vertex 1]]=Edges[[#This Row],[Vertex 2]],"HIDE","SHOW")</f>
        <v>HIDE</v>
      </c>
      <c r="H2070" s="69"/>
      <c r="I2070" s="70"/>
      <c r="J2070" s="70"/>
      <c r="K2070" s="34"/>
      <c r="L2070" s="77"/>
      <c r="M2070" s="77"/>
      <c r="N2070" s="72"/>
      <c r="O2070" s="79" t="s">
        <v>179</v>
      </c>
      <c r="P2070" s="81">
        <v>42854.281261574077</v>
      </c>
      <c r="Q2070" s="79" t="s">
        <v>2976</v>
      </c>
      <c r="R2070" s="82" t="s">
        <v>3925</v>
      </c>
      <c r="S2070" s="79" t="s">
        <v>4020</v>
      </c>
      <c r="T2070" s="79"/>
      <c r="U2070" s="79"/>
      <c r="V2070" s="82" t="s">
        <v>5713</v>
      </c>
      <c r="W2070" s="81">
        <v>42854.281261574077</v>
      </c>
      <c r="X2070" s="82" t="s">
        <v>7598</v>
      </c>
      <c r="Y2070" s="79"/>
      <c r="Z2070" s="79"/>
      <c r="AA2070" s="83" t="s">
        <v>9645</v>
      </c>
      <c r="AB2070" s="79"/>
      <c r="AC2070" s="79" t="b">
        <v>0</v>
      </c>
      <c r="AD2070" s="79">
        <v>0</v>
      </c>
      <c r="AE2070" s="83" t="s">
        <v>9915</v>
      </c>
      <c r="AF2070" s="79" t="b">
        <v>0</v>
      </c>
      <c r="AG2070" s="79" t="s">
        <v>9976</v>
      </c>
      <c r="AH2070" s="79"/>
      <c r="AI2070" s="83" t="s">
        <v>9915</v>
      </c>
      <c r="AJ2070" s="79" t="b">
        <v>0</v>
      </c>
      <c r="AK2070" s="79">
        <v>0</v>
      </c>
      <c r="AL2070" s="83" t="s">
        <v>9915</v>
      </c>
      <c r="AM2070" s="79" t="s">
        <v>9996</v>
      </c>
      <c r="AN2070" s="79" t="b">
        <v>0</v>
      </c>
      <c r="AO2070" s="83" t="s">
        <v>9645</v>
      </c>
      <c r="AP2070" s="79" t="s">
        <v>179</v>
      </c>
      <c r="AQ2070" s="79">
        <v>0</v>
      </c>
      <c r="AR2070" s="79">
        <v>0</v>
      </c>
      <c r="AS2070" s="79"/>
      <c r="AT2070" s="79"/>
      <c r="AU2070" s="79"/>
      <c r="AV2070" s="79"/>
      <c r="AW2070" s="79"/>
      <c r="AX2070" s="79"/>
      <c r="AY2070" s="79"/>
      <c r="AZ2070" s="79"/>
      <c r="BA2070">
        <v>11</v>
      </c>
      <c r="BB2070">
        <v>0</v>
      </c>
      <c r="BC2070" s="79" t="str">
        <f>IF(Edges[[#This Row],[Sentiment]]=0,"NEUTRAL",IF(Edges[[#This Row],[Sentiment]]=1,"POSITIVE",IF(Edges[[#This Row],[Sentiment]]=-1,"NEGATIVE")))</f>
        <v>NEUTRAL</v>
      </c>
      <c r="BD2070" s="79" t="str">
        <f>IF(Edges[[#This Row],[Vertex 1]]=Edges[[#This Row],[Vertex 2]],"HIDE","SHOW")</f>
        <v>HIDE</v>
      </c>
      <c r="BE2070" s="124" t="e">
        <f>REPLACE(INDEX(GroupVertices[Group], MATCH(Edges[[#This Row],[Vertex 1]],GroupVertices[Vertex],0)),1,1,"")</f>
        <v>#N/A</v>
      </c>
      <c r="BF2070" s="124" t="e">
        <f>REPLACE(INDEX(GroupVertices[Group], MATCH(Edges[[#This Row],[Vertex 2]],GroupVertices[Vertex],0)),1,1,"")</f>
        <v>#N/A</v>
      </c>
    </row>
    <row r="2071" spans="1:58" hidden="1" x14ac:dyDescent="0.25">
      <c r="A2071" s="64" t="s">
        <v>1462</v>
      </c>
      <c r="B2071" s="64" t="s">
        <v>1462</v>
      </c>
      <c r="C2071" s="65"/>
      <c r="D2071" s="66"/>
      <c r="E2071" s="67"/>
      <c r="F2071" s="68"/>
      <c r="G2071" s="65" t="str">
        <f>IF(Edges[[#This Row],[Vertex 1]]=Edges[[#This Row],[Vertex 2]],"HIDE","SHOW")</f>
        <v>HIDE</v>
      </c>
      <c r="H2071" s="69"/>
      <c r="I2071" s="70"/>
      <c r="J2071" s="70"/>
      <c r="K2071" s="34"/>
      <c r="L2071" s="77"/>
      <c r="M2071" s="77"/>
      <c r="N2071" s="72"/>
      <c r="O2071" s="79" t="s">
        <v>179</v>
      </c>
      <c r="P2071" s="81">
        <v>42854.44798611111</v>
      </c>
      <c r="Q2071" s="79" t="s">
        <v>2977</v>
      </c>
      <c r="R2071" s="82" t="s">
        <v>3926</v>
      </c>
      <c r="S2071" s="79" t="s">
        <v>4020</v>
      </c>
      <c r="T2071" s="79"/>
      <c r="U2071" s="79"/>
      <c r="V2071" s="82" t="s">
        <v>5713</v>
      </c>
      <c r="W2071" s="81">
        <v>42854.44798611111</v>
      </c>
      <c r="X2071" s="82" t="s">
        <v>7599</v>
      </c>
      <c r="Y2071" s="79"/>
      <c r="Z2071" s="79"/>
      <c r="AA2071" s="83" t="s">
        <v>9646</v>
      </c>
      <c r="AB2071" s="79"/>
      <c r="AC2071" s="79" t="b">
        <v>0</v>
      </c>
      <c r="AD2071" s="79">
        <v>0</v>
      </c>
      <c r="AE2071" s="83" t="s">
        <v>9915</v>
      </c>
      <c r="AF2071" s="79" t="b">
        <v>0</v>
      </c>
      <c r="AG2071" s="79" t="s">
        <v>9976</v>
      </c>
      <c r="AH2071" s="79"/>
      <c r="AI2071" s="83" t="s">
        <v>9915</v>
      </c>
      <c r="AJ2071" s="79" t="b">
        <v>0</v>
      </c>
      <c r="AK2071" s="79">
        <v>0</v>
      </c>
      <c r="AL2071" s="83" t="s">
        <v>9915</v>
      </c>
      <c r="AM2071" s="79" t="s">
        <v>9996</v>
      </c>
      <c r="AN2071" s="79" t="b">
        <v>0</v>
      </c>
      <c r="AO2071" s="83" t="s">
        <v>9646</v>
      </c>
      <c r="AP2071" s="79" t="s">
        <v>179</v>
      </c>
      <c r="AQ2071" s="79">
        <v>0</v>
      </c>
      <c r="AR2071" s="79">
        <v>0</v>
      </c>
      <c r="AS2071" s="79"/>
      <c r="AT2071" s="79"/>
      <c r="AU2071" s="79"/>
      <c r="AV2071" s="79"/>
      <c r="AW2071" s="79"/>
      <c r="AX2071" s="79"/>
      <c r="AY2071" s="79"/>
      <c r="AZ2071" s="79"/>
      <c r="BA2071">
        <v>11</v>
      </c>
      <c r="BB2071">
        <v>0</v>
      </c>
      <c r="BC2071" s="79" t="str">
        <f>IF(Edges[[#This Row],[Sentiment]]=0,"NEUTRAL",IF(Edges[[#This Row],[Sentiment]]=1,"POSITIVE",IF(Edges[[#This Row],[Sentiment]]=-1,"NEGATIVE")))</f>
        <v>NEUTRAL</v>
      </c>
      <c r="BD2071" s="79" t="str">
        <f>IF(Edges[[#This Row],[Vertex 1]]=Edges[[#This Row],[Vertex 2]],"HIDE","SHOW")</f>
        <v>HIDE</v>
      </c>
      <c r="BE2071" s="124" t="e">
        <f>REPLACE(INDEX(GroupVertices[Group], MATCH(Edges[[#This Row],[Vertex 1]],GroupVertices[Vertex],0)),1,1,"")</f>
        <v>#N/A</v>
      </c>
      <c r="BF2071" s="124" t="e">
        <f>REPLACE(INDEX(GroupVertices[Group], MATCH(Edges[[#This Row],[Vertex 2]],GroupVertices[Vertex],0)),1,1,"")</f>
        <v>#N/A</v>
      </c>
    </row>
    <row r="2072" spans="1:58" hidden="1" x14ac:dyDescent="0.25">
      <c r="A2072" s="64" t="s">
        <v>1462</v>
      </c>
      <c r="B2072" s="64" t="s">
        <v>1462</v>
      </c>
      <c r="C2072" s="65"/>
      <c r="D2072" s="66"/>
      <c r="E2072" s="67"/>
      <c r="F2072" s="68"/>
      <c r="G2072" s="65" t="str">
        <f>IF(Edges[[#This Row],[Vertex 1]]=Edges[[#This Row],[Vertex 2]],"HIDE","SHOW")</f>
        <v>HIDE</v>
      </c>
      <c r="H2072" s="69"/>
      <c r="I2072" s="70"/>
      <c r="J2072" s="70"/>
      <c r="K2072" s="34"/>
      <c r="L2072" s="77"/>
      <c r="M2072" s="77"/>
      <c r="N2072" s="72"/>
      <c r="O2072" s="79" t="s">
        <v>179</v>
      </c>
      <c r="P2072" s="81">
        <v>42855.093807870369</v>
      </c>
      <c r="Q2072" s="79" t="s">
        <v>2978</v>
      </c>
      <c r="R2072" s="82" t="s">
        <v>3927</v>
      </c>
      <c r="S2072" s="79" t="s">
        <v>4020</v>
      </c>
      <c r="T2072" s="79"/>
      <c r="U2072" s="79"/>
      <c r="V2072" s="82" t="s">
        <v>5713</v>
      </c>
      <c r="W2072" s="81">
        <v>42855.093807870369</v>
      </c>
      <c r="X2072" s="82" t="s">
        <v>7600</v>
      </c>
      <c r="Y2072" s="79"/>
      <c r="Z2072" s="79"/>
      <c r="AA2072" s="83" t="s">
        <v>9647</v>
      </c>
      <c r="AB2072" s="79"/>
      <c r="AC2072" s="79" t="b">
        <v>0</v>
      </c>
      <c r="AD2072" s="79">
        <v>0</v>
      </c>
      <c r="AE2072" s="83" t="s">
        <v>9915</v>
      </c>
      <c r="AF2072" s="79" t="b">
        <v>0</v>
      </c>
      <c r="AG2072" s="79" t="s">
        <v>9976</v>
      </c>
      <c r="AH2072" s="79"/>
      <c r="AI2072" s="83" t="s">
        <v>9915</v>
      </c>
      <c r="AJ2072" s="79" t="b">
        <v>0</v>
      </c>
      <c r="AK2072" s="79">
        <v>0</v>
      </c>
      <c r="AL2072" s="83" t="s">
        <v>9915</v>
      </c>
      <c r="AM2072" s="79" t="s">
        <v>9996</v>
      </c>
      <c r="AN2072" s="79" t="b">
        <v>0</v>
      </c>
      <c r="AO2072" s="83" t="s">
        <v>9647</v>
      </c>
      <c r="AP2072" s="79" t="s">
        <v>179</v>
      </c>
      <c r="AQ2072" s="79">
        <v>0</v>
      </c>
      <c r="AR2072" s="79">
        <v>0</v>
      </c>
      <c r="AS2072" s="79"/>
      <c r="AT2072" s="79"/>
      <c r="AU2072" s="79"/>
      <c r="AV2072" s="79"/>
      <c r="AW2072" s="79"/>
      <c r="AX2072" s="79"/>
      <c r="AY2072" s="79"/>
      <c r="AZ2072" s="79"/>
      <c r="BA2072">
        <v>11</v>
      </c>
      <c r="BB2072">
        <v>0</v>
      </c>
      <c r="BC2072" s="79" t="str">
        <f>IF(Edges[[#This Row],[Sentiment]]=0,"NEUTRAL",IF(Edges[[#This Row],[Sentiment]]=1,"POSITIVE",IF(Edges[[#This Row],[Sentiment]]=-1,"NEGATIVE")))</f>
        <v>NEUTRAL</v>
      </c>
      <c r="BD2072" s="79" t="str">
        <f>IF(Edges[[#This Row],[Vertex 1]]=Edges[[#This Row],[Vertex 2]],"HIDE","SHOW")</f>
        <v>HIDE</v>
      </c>
      <c r="BE2072" s="124" t="e">
        <f>REPLACE(INDEX(GroupVertices[Group], MATCH(Edges[[#This Row],[Vertex 1]],GroupVertices[Vertex],0)),1,1,"")</f>
        <v>#N/A</v>
      </c>
      <c r="BF2072" s="124" t="e">
        <f>REPLACE(INDEX(GroupVertices[Group], MATCH(Edges[[#This Row],[Vertex 2]],GroupVertices[Vertex],0)),1,1,"")</f>
        <v>#N/A</v>
      </c>
    </row>
    <row r="2073" spans="1:58" hidden="1" x14ac:dyDescent="0.25">
      <c r="A2073" s="64" t="s">
        <v>1462</v>
      </c>
      <c r="B2073" s="64" t="s">
        <v>1462</v>
      </c>
      <c r="C2073" s="65"/>
      <c r="D2073" s="66"/>
      <c r="E2073" s="67"/>
      <c r="F2073" s="68"/>
      <c r="G2073" s="65" t="str">
        <f>IF(Edges[[#This Row],[Vertex 1]]=Edges[[#This Row],[Vertex 2]],"HIDE","SHOW")</f>
        <v>HIDE</v>
      </c>
      <c r="H2073" s="69"/>
      <c r="I2073" s="70"/>
      <c r="J2073" s="70"/>
      <c r="K2073" s="34"/>
      <c r="L2073" s="77"/>
      <c r="M2073" s="77"/>
      <c r="N2073" s="72"/>
      <c r="O2073" s="79" t="s">
        <v>179</v>
      </c>
      <c r="P2073" s="81">
        <v>42855.135451388887</v>
      </c>
      <c r="Q2073" s="79" t="s">
        <v>2979</v>
      </c>
      <c r="R2073" s="82" t="s">
        <v>3928</v>
      </c>
      <c r="S2073" s="79" t="s">
        <v>4020</v>
      </c>
      <c r="T2073" s="79"/>
      <c r="U2073" s="79"/>
      <c r="V2073" s="82" t="s">
        <v>5713</v>
      </c>
      <c r="W2073" s="81">
        <v>42855.135451388887</v>
      </c>
      <c r="X2073" s="82" t="s">
        <v>7601</v>
      </c>
      <c r="Y2073" s="79"/>
      <c r="Z2073" s="79"/>
      <c r="AA2073" s="83" t="s">
        <v>9648</v>
      </c>
      <c r="AB2073" s="79"/>
      <c r="AC2073" s="79" t="b">
        <v>0</v>
      </c>
      <c r="AD2073" s="79">
        <v>0</v>
      </c>
      <c r="AE2073" s="83" t="s">
        <v>9915</v>
      </c>
      <c r="AF2073" s="79" t="b">
        <v>0</v>
      </c>
      <c r="AG2073" s="79" t="s">
        <v>9976</v>
      </c>
      <c r="AH2073" s="79"/>
      <c r="AI2073" s="83" t="s">
        <v>9915</v>
      </c>
      <c r="AJ2073" s="79" t="b">
        <v>0</v>
      </c>
      <c r="AK2073" s="79">
        <v>0</v>
      </c>
      <c r="AL2073" s="83" t="s">
        <v>9915</v>
      </c>
      <c r="AM2073" s="79" t="s">
        <v>9996</v>
      </c>
      <c r="AN2073" s="79" t="b">
        <v>0</v>
      </c>
      <c r="AO2073" s="83" t="s">
        <v>9648</v>
      </c>
      <c r="AP2073" s="79" t="s">
        <v>179</v>
      </c>
      <c r="AQ2073" s="79">
        <v>0</v>
      </c>
      <c r="AR2073" s="79">
        <v>0</v>
      </c>
      <c r="AS2073" s="79"/>
      <c r="AT2073" s="79"/>
      <c r="AU2073" s="79"/>
      <c r="AV2073" s="79"/>
      <c r="AW2073" s="79"/>
      <c r="AX2073" s="79"/>
      <c r="AY2073" s="79"/>
      <c r="AZ2073" s="79"/>
      <c r="BA2073">
        <v>11</v>
      </c>
      <c r="BB2073">
        <v>0</v>
      </c>
      <c r="BC2073" s="79" t="str">
        <f>IF(Edges[[#This Row],[Sentiment]]=0,"NEUTRAL",IF(Edges[[#This Row],[Sentiment]]=1,"POSITIVE",IF(Edges[[#This Row],[Sentiment]]=-1,"NEGATIVE")))</f>
        <v>NEUTRAL</v>
      </c>
      <c r="BD2073" s="79" t="str">
        <f>IF(Edges[[#This Row],[Vertex 1]]=Edges[[#This Row],[Vertex 2]],"HIDE","SHOW")</f>
        <v>HIDE</v>
      </c>
      <c r="BE2073" s="124" t="e">
        <f>REPLACE(INDEX(GroupVertices[Group], MATCH(Edges[[#This Row],[Vertex 1]],GroupVertices[Vertex],0)),1,1,"")</f>
        <v>#N/A</v>
      </c>
      <c r="BF2073" s="124" t="e">
        <f>REPLACE(INDEX(GroupVertices[Group], MATCH(Edges[[#This Row],[Vertex 2]],GroupVertices[Vertex],0)),1,1,"")</f>
        <v>#N/A</v>
      </c>
    </row>
    <row r="2074" spans="1:58" hidden="1" x14ac:dyDescent="0.25">
      <c r="A2074" s="64" t="s">
        <v>1462</v>
      </c>
      <c r="B2074" s="64" t="s">
        <v>1462</v>
      </c>
      <c r="C2074" s="65"/>
      <c r="D2074" s="66"/>
      <c r="E2074" s="67"/>
      <c r="F2074" s="68"/>
      <c r="G2074" s="65" t="str">
        <f>IF(Edges[[#This Row],[Vertex 1]]=Edges[[#This Row],[Vertex 2]],"HIDE","SHOW")</f>
        <v>HIDE</v>
      </c>
      <c r="H2074" s="69"/>
      <c r="I2074" s="70"/>
      <c r="J2074" s="70"/>
      <c r="K2074" s="34"/>
      <c r="L2074" s="77"/>
      <c r="M2074" s="77"/>
      <c r="N2074" s="72"/>
      <c r="O2074" s="79" t="s">
        <v>179</v>
      </c>
      <c r="P2074" s="81">
        <v>42855.489618055559</v>
      </c>
      <c r="Q2074" s="79" t="s">
        <v>2980</v>
      </c>
      <c r="R2074" s="82" t="s">
        <v>3929</v>
      </c>
      <c r="S2074" s="79" t="s">
        <v>4020</v>
      </c>
      <c r="T2074" s="79"/>
      <c r="U2074" s="79"/>
      <c r="V2074" s="82" t="s">
        <v>5713</v>
      </c>
      <c r="W2074" s="81">
        <v>42855.489618055559</v>
      </c>
      <c r="X2074" s="82" t="s">
        <v>7602</v>
      </c>
      <c r="Y2074" s="79"/>
      <c r="Z2074" s="79"/>
      <c r="AA2074" s="83" t="s">
        <v>9649</v>
      </c>
      <c r="AB2074" s="79"/>
      <c r="AC2074" s="79" t="b">
        <v>0</v>
      </c>
      <c r="AD2074" s="79">
        <v>0</v>
      </c>
      <c r="AE2074" s="83" t="s">
        <v>9915</v>
      </c>
      <c r="AF2074" s="79" t="b">
        <v>0</v>
      </c>
      <c r="AG2074" s="79" t="s">
        <v>9976</v>
      </c>
      <c r="AH2074" s="79"/>
      <c r="AI2074" s="83" t="s">
        <v>9915</v>
      </c>
      <c r="AJ2074" s="79" t="b">
        <v>0</v>
      </c>
      <c r="AK2074" s="79">
        <v>0</v>
      </c>
      <c r="AL2074" s="83" t="s">
        <v>9915</v>
      </c>
      <c r="AM2074" s="79" t="s">
        <v>9996</v>
      </c>
      <c r="AN2074" s="79" t="b">
        <v>0</v>
      </c>
      <c r="AO2074" s="83" t="s">
        <v>9649</v>
      </c>
      <c r="AP2074" s="79" t="s">
        <v>179</v>
      </c>
      <c r="AQ2074" s="79">
        <v>0</v>
      </c>
      <c r="AR2074" s="79">
        <v>0</v>
      </c>
      <c r="AS2074" s="79"/>
      <c r="AT2074" s="79"/>
      <c r="AU2074" s="79"/>
      <c r="AV2074" s="79"/>
      <c r="AW2074" s="79"/>
      <c r="AX2074" s="79"/>
      <c r="AY2074" s="79"/>
      <c r="AZ2074" s="79"/>
      <c r="BA2074">
        <v>11</v>
      </c>
      <c r="BB2074">
        <v>0</v>
      </c>
      <c r="BC2074" s="79" t="str">
        <f>IF(Edges[[#This Row],[Sentiment]]=0,"NEUTRAL",IF(Edges[[#This Row],[Sentiment]]=1,"POSITIVE",IF(Edges[[#This Row],[Sentiment]]=-1,"NEGATIVE")))</f>
        <v>NEUTRAL</v>
      </c>
      <c r="BD2074" s="79" t="str">
        <f>IF(Edges[[#This Row],[Vertex 1]]=Edges[[#This Row],[Vertex 2]],"HIDE","SHOW")</f>
        <v>HIDE</v>
      </c>
      <c r="BE2074" s="124" t="e">
        <f>REPLACE(INDEX(GroupVertices[Group], MATCH(Edges[[#This Row],[Vertex 1]],GroupVertices[Vertex],0)),1,1,"")</f>
        <v>#N/A</v>
      </c>
      <c r="BF2074" s="124" t="e">
        <f>REPLACE(INDEX(GroupVertices[Group], MATCH(Edges[[#This Row],[Vertex 2]],GroupVertices[Vertex],0)),1,1,"")</f>
        <v>#N/A</v>
      </c>
    </row>
    <row r="2075" spans="1:58" x14ac:dyDescent="0.25">
      <c r="A2075" s="64" t="s">
        <v>1463</v>
      </c>
      <c r="B2075" s="64" t="s">
        <v>1534</v>
      </c>
      <c r="C2075" s="65"/>
      <c r="D2075" s="66"/>
      <c r="E2075" s="67"/>
      <c r="F2075" s="68"/>
      <c r="G2075" s="65" t="str">
        <f>IF(Edges[[#This Row],[Vertex 1]]=Edges[[#This Row],[Vertex 2]],"HIDE","SHOW")</f>
        <v>SHOW</v>
      </c>
      <c r="H2075" s="69"/>
      <c r="I2075" s="70"/>
      <c r="J2075" s="70"/>
      <c r="K2075" s="34" t="s">
        <v>65</v>
      </c>
      <c r="L2075" s="77">
        <v>2075</v>
      </c>
      <c r="M2075" s="77"/>
      <c r="N2075" s="72"/>
      <c r="O2075" s="79" t="s">
        <v>1646</v>
      </c>
      <c r="P2075" s="81">
        <v>42853.206574074073</v>
      </c>
      <c r="Q2075" s="79" t="s">
        <v>1891</v>
      </c>
      <c r="R2075" s="82" t="s">
        <v>3358</v>
      </c>
      <c r="S2075" s="79" t="s">
        <v>4094</v>
      </c>
      <c r="T2075" s="79"/>
      <c r="U2075" s="79"/>
      <c r="V2075" s="82" t="s">
        <v>5714</v>
      </c>
      <c r="W2075" s="81">
        <v>42853.206574074073</v>
      </c>
      <c r="X2075" s="82" t="s">
        <v>7603</v>
      </c>
      <c r="Y2075" s="79"/>
      <c r="Z2075" s="79"/>
      <c r="AA2075" s="83" t="s">
        <v>9650</v>
      </c>
      <c r="AB2075" s="79"/>
      <c r="AC2075" s="79" t="b">
        <v>0</v>
      </c>
      <c r="AD2075" s="79">
        <v>0</v>
      </c>
      <c r="AE2075" s="83" t="s">
        <v>9915</v>
      </c>
      <c r="AF2075" s="79" t="b">
        <v>0</v>
      </c>
      <c r="AG2075" s="79" t="s">
        <v>9964</v>
      </c>
      <c r="AH2075" s="79"/>
      <c r="AI2075" s="83" t="s">
        <v>9915</v>
      </c>
      <c r="AJ2075" s="79" t="b">
        <v>0</v>
      </c>
      <c r="AK2075" s="79">
        <v>13</v>
      </c>
      <c r="AL2075" s="83" t="s">
        <v>9845</v>
      </c>
      <c r="AM2075" s="79" t="s">
        <v>9991</v>
      </c>
      <c r="AN2075" s="79" t="b">
        <v>0</v>
      </c>
      <c r="AO2075" s="83" t="s">
        <v>9845</v>
      </c>
      <c r="AP2075" s="79" t="s">
        <v>179</v>
      </c>
      <c r="AQ2075" s="79">
        <v>0</v>
      </c>
      <c r="AR2075" s="79">
        <v>0</v>
      </c>
      <c r="AS2075" s="79"/>
      <c r="AT2075" s="79"/>
      <c r="AU2075" s="79"/>
      <c r="AV2075" s="79"/>
      <c r="AW2075" s="79"/>
      <c r="AX2075" s="79"/>
      <c r="AY2075" s="79"/>
      <c r="AZ2075" s="79"/>
      <c r="BA2075">
        <v>3</v>
      </c>
      <c r="BB2075">
        <v>0</v>
      </c>
      <c r="BC2075" s="79" t="str">
        <f>IF(Edges[[#This Row],[Sentiment]]=0,"NEUTRAL",IF(Edges[[#This Row],[Sentiment]]=1,"POSITIVE",IF(Edges[[#This Row],[Sentiment]]=-1,"NEGATIVE")))</f>
        <v>NEUTRAL</v>
      </c>
      <c r="BD2075" s="79" t="str">
        <f>IF(Edges[[#This Row],[Vertex 1]]=Edges[[#This Row],[Vertex 2]],"HIDE","SHOW")</f>
        <v>SHOW</v>
      </c>
      <c r="BE2075" s="78" t="str">
        <f>REPLACE(INDEX(GroupVertices[Group], MATCH(Edges[[#This Row],[Vertex 1]],GroupVertices[Vertex],0)),1,1,"")</f>
        <v>EUTRAL</v>
      </c>
      <c r="BF2075" s="78" t="str">
        <f>REPLACE(INDEX(GroupVertices[Group], MATCH(Edges[[#This Row],[Vertex 2]],GroupVertices[Vertex],0)),1,1,"")</f>
        <v>EUTRAL</v>
      </c>
    </row>
    <row r="2076" spans="1:58" x14ac:dyDescent="0.25">
      <c r="A2076" s="64" t="s">
        <v>1463</v>
      </c>
      <c r="B2076" s="64" t="s">
        <v>1534</v>
      </c>
      <c r="C2076" s="65"/>
      <c r="D2076" s="66"/>
      <c r="E2076" s="67"/>
      <c r="F2076" s="68"/>
      <c r="G2076" s="65" t="str">
        <f>IF(Edges[[#This Row],[Vertex 1]]=Edges[[#This Row],[Vertex 2]],"HIDE","SHOW")</f>
        <v>SHOW</v>
      </c>
      <c r="H2076" s="69"/>
      <c r="I2076" s="70"/>
      <c r="J2076" s="70"/>
      <c r="K2076" s="34" t="s">
        <v>65</v>
      </c>
      <c r="L2076" s="77">
        <v>2076</v>
      </c>
      <c r="M2076" s="77"/>
      <c r="N2076" s="72"/>
      <c r="O2076" s="79" t="s">
        <v>1646</v>
      </c>
      <c r="P2076" s="81">
        <v>42854.558437500003</v>
      </c>
      <c r="Q2076" s="79" t="s">
        <v>2689</v>
      </c>
      <c r="R2076" s="82" t="s">
        <v>3762</v>
      </c>
      <c r="S2076" s="79" t="s">
        <v>4094</v>
      </c>
      <c r="T2076" s="79"/>
      <c r="U2076" s="79"/>
      <c r="V2076" s="82" t="s">
        <v>5714</v>
      </c>
      <c r="W2076" s="81">
        <v>42854.558437500003</v>
      </c>
      <c r="X2076" s="82" t="s">
        <v>7604</v>
      </c>
      <c r="Y2076" s="79"/>
      <c r="Z2076" s="79"/>
      <c r="AA2076" s="83" t="s">
        <v>9651</v>
      </c>
      <c r="AB2076" s="79"/>
      <c r="AC2076" s="79" t="b">
        <v>0</v>
      </c>
      <c r="AD2076" s="79">
        <v>0</v>
      </c>
      <c r="AE2076" s="83" t="s">
        <v>9915</v>
      </c>
      <c r="AF2076" s="79" t="b">
        <v>0</v>
      </c>
      <c r="AG2076" s="79" t="s">
        <v>9964</v>
      </c>
      <c r="AH2076" s="79"/>
      <c r="AI2076" s="83" t="s">
        <v>9915</v>
      </c>
      <c r="AJ2076" s="79" t="b">
        <v>0</v>
      </c>
      <c r="AK2076" s="79">
        <v>14</v>
      </c>
      <c r="AL2076" s="83" t="s">
        <v>9846</v>
      </c>
      <c r="AM2076" s="79" t="s">
        <v>9991</v>
      </c>
      <c r="AN2076" s="79" t="b">
        <v>0</v>
      </c>
      <c r="AO2076" s="83" t="s">
        <v>9846</v>
      </c>
      <c r="AP2076" s="79" t="s">
        <v>179</v>
      </c>
      <c r="AQ2076" s="79">
        <v>0</v>
      </c>
      <c r="AR2076" s="79">
        <v>0</v>
      </c>
      <c r="AS2076" s="79"/>
      <c r="AT2076" s="79"/>
      <c r="AU2076" s="79"/>
      <c r="AV2076" s="79"/>
      <c r="AW2076" s="79"/>
      <c r="AX2076" s="79"/>
      <c r="AY2076" s="79"/>
      <c r="AZ2076" s="79"/>
      <c r="BA2076">
        <v>3</v>
      </c>
      <c r="BB2076">
        <v>0</v>
      </c>
      <c r="BC2076" s="79" t="str">
        <f>IF(Edges[[#This Row],[Sentiment]]=0,"NEUTRAL",IF(Edges[[#This Row],[Sentiment]]=1,"POSITIVE",IF(Edges[[#This Row],[Sentiment]]=-1,"NEGATIVE")))</f>
        <v>NEUTRAL</v>
      </c>
      <c r="BD2076" s="79" t="str">
        <f>IF(Edges[[#This Row],[Vertex 1]]=Edges[[#This Row],[Vertex 2]],"HIDE","SHOW")</f>
        <v>SHOW</v>
      </c>
      <c r="BE2076" s="78" t="str">
        <f>REPLACE(INDEX(GroupVertices[Group], MATCH(Edges[[#This Row],[Vertex 1]],GroupVertices[Vertex],0)),1,1,"")</f>
        <v>EUTRAL</v>
      </c>
      <c r="BF2076" s="78" t="str">
        <f>REPLACE(INDEX(GroupVertices[Group], MATCH(Edges[[#This Row],[Vertex 2]],GroupVertices[Vertex],0)),1,1,"")</f>
        <v>EUTRAL</v>
      </c>
    </row>
    <row r="2077" spans="1:58" x14ac:dyDescent="0.25">
      <c r="A2077" s="64" t="s">
        <v>1463</v>
      </c>
      <c r="B2077" s="64" t="s">
        <v>1534</v>
      </c>
      <c r="C2077" s="65"/>
      <c r="D2077" s="66"/>
      <c r="E2077" s="67"/>
      <c r="F2077" s="68"/>
      <c r="G2077" s="65" t="str">
        <f>IF(Edges[[#This Row],[Vertex 1]]=Edges[[#This Row],[Vertex 2]],"HIDE","SHOW")</f>
        <v>SHOW</v>
      </c>
      <c r="H2077" s="69"/>
      <c r="I2077" s="70"/>
      <c r="J2077" s="70"/>
      <c r="K2077" s="34" t="s">
        <v>65</v>
      </c>
      <c r="L2077" s="77">
        <v>2077</v>
      </c>
      <c r="M2077" s="77"/>
      <c r="N2077" s="72"/>
      <c r="O2077" s="79" t="s">
        <v>1646</v>
      </c>
      <c r="P2077" s="81">
        <v>42855.492164351854</v>
      </c>
      <c r="Q2077" s="79" t="s">
        <v>2690</v>
      </c>
      <c r="R2077" s="82" t="s">
        <v>3763</v>
      </c>
      <c r="S2077" s="79" t="s">
        <v>4094</v>
      </c>
      <c r="T2077" s="79"/>
      <c r="U2077" s="79"/>
      <c r="V2077" s="82" t="s">
        <v>5714</v>
      </c>
      <c r="W2077" s="81">
        <v>42855.492164351854</v>
      </c>
      <c r="X2077" s="82" t="s">
        <v>7605</v>
      </c>
      <c r="Y2077" s="79"/>
      <c r="Z2077" s="79"/>
      <c r="AA2077" s="83" t="s">
        <v>9652</v>
      </c>
      <c r="AB2077" s="79"/>
      <c r="AC2077" s="79" t="b">
        <v>0</v>
      </c>
      <c r="AD2077" s="79">
        <v>0</v>
      </c>
      <c r="AE2077" s="83" t="s">
        <v>9915</v>
      </c>
      <c r="AF2077" s="79" t="b">
        <v>0</v>
      </c>
      <c r="AG2077" s="79" t="s">
        <v>9964</v>
      </c>
      <c r="AH2077" s="79"/>
      <c r="AI2077" s="83" t="s">
        <v>9915</v>
      </c>
      <c r="AJ2077" s="79" t="b">
        <v>0</v>
      </c>
      <c r="AK2077" s="79">
        <v>14</v>
      </c>
      <c r="AL2077" s="83" t="s">
        <v>9847</v>
      </c>
      <c r="AM2077" s="79" t="s">
        <v>9991</v>
      </c>
      <c r="AN2077" s="79" t="b">
        <v>0</v>
      </c>
      <c r="AO2077" s="83" t="s">
        <v>9847</v>
      </c>
      <c r="AP2077" s="79" t="s">
        <v>179</v>
      </c>
      <c r="AQ2077" s="79">
        <v>0</v>
      </c>
      <c r="AR2077" s="79">
        <v>0</v>
      </c>
      <c r="AS2077" s="79"/>
      <c r="AT2077" s="79"/>
      <c r="AU2077" s="79"/>
      <c r="AV2077" s="79"/>
      <c r="AW2077" s="79"/>
      <c r="AX2077" s="79"/>
      <c r="AY2077" s="79"/>
      <c r="AZ2077" s="79"/>
      <c r="BA2077">
        <v>3</v>
      </c>
      <c r="BB2077">
        <v>0</v>
      </c>
      <c r="BC2077" s="79" t="str">
        <f>IF(Edges[[#This Row],[Sentiment]]=0,"NEUTRAL",IF(Edges[[#This Row],[Sentiment]]=1,"POSITIVE",IF(Edges[[#This Row],[Sentiment]]=-1,"NEGATIVE")))</f>
        <v>NEUTRAL</v>
      </c>
      <c r="BD2077" s="79" t="str">
        <f>IF(Edges[[#This Row],[Vertex 1]]=Edges[[#This Row],[Vertex 2]],"HIDE","SHOW")</f>
        <v>SHOW</v>
      </c>
      <c r="BE2077" s="78" t="str">
        <f>REPLACE(INDEX(GroupVertices[Group], MATCH(Edges[[#This Row],[Vertex 1]],GroupVertices[Vertex],0)),1,1,"")</f>
        <v>EUTRAL</v>
      </c>
      <c r="BF2077" s="78" t="str">
        <f>REPLACE(INDEX(GroupVertices[Group], MATCH(Edges[[#This Row],[Vertex 2]],GroupVertices[Vertex],0)),1,1,"")</f>
        <v>EUTRAL</v>
      </c>
    </row>
    <row r="2078" spans="1:58" hidden="1" x14ac:dyDescent="0.25">
      <c r="A2078" s="64" t="s">
        <v>1464</v>
      </c>
      <c r="B2078" s="64" t="s">
        <v>1464</v>
      </c>
      <c r="C2078" s="65"/>
      <c r="D2078" s="66"/>
      <c r="E2078" s="67"/>
      <c r="F2078" s="68"/>
      <c r="G2078" s="65" t="str">
        <f>IF(Edges[[#This Row],[Vertex 1]]=Edges[[#This Row],[Vertex 2]],"HIDE","SHOW")</f>
        <v>HIDE</v>
      </c>
      <c r="H2078" s="69"/>
      <c r="I2078" s="70"/>
      <c r="J2078" s="70"/>
      <c r="K2078" s="34"/>
      <c r="L2078" s="77"/>
      <c r="M2078" s="77"/>
      <c r="N2078" s="72"/>
      <c r="O2078" s="79" t="s">
        <v>179</v>
      </c>
      <c r="P2078" s="81">
        <v>42855.491273148145</v>
      </c>
      <c r="Q2078" s="79" t="s">
        <v>2981</v>
      </c>
      <c r="R2078" s="82" t="s">
        <v>3930</v>
      </c>
      <c r="S2078" s="79" t="s">
        <v>4248</v>
      </c>
      <c r="T2078" s="79"/>
      <c r="U2078" s="79"/>
      <c r="V2078" s="82" t="s">
        <v>5715</v>
      </c>
      <c r="W2078" s="81">
        <v>42855.491273148145</v>
      </c>
      <c r="X2078" s="82" t="s">
        <v>7606</v>
      </c>
      <c r="Y2078" s="79"/>
      <c r="Z2078" s="79"/>
      <c r="AA2078" s="83" t="s">
        <v>9653</v>
      </c>
      <c r="AB2078" s="79"/>
      <c r="AC2078" s="79" t="b">
        <v>0</v>
      </c>
      <c r="AD2078" s="79">
        <v>6</v>
      </c>
      <c r="AE2078" s="83" t="s">
        <v>9915</v>
      </c>
      <c r="AF2078" s="79" t="b">
        <v>0</v>
      </c>
      <c r="AG2078" s="79" t="s">
        <v>9973</v>
      </c>
      <c r="AH2078" s="79"/>
      <c r="AI2078" s="83" t="s">
        <v>9915</v>
      </c>
      <c r="AJ2078" s="79" t="b">
        <v>0</v>
      </c>
      <c r="AK2078" s="79">
        <v>2</v>
      </c>
      <c r="AL2078" s="83" t="s">
        <v>9915</v>
      </c>
      <c r="AM2078" s="79" t="s">
        <v>9990</v>
      </c>
      <c r="AN2078" s="79" t="b">
        <v>0</v>
      </c>
      <c r="AO2078" s="83" t="s">
        <v>9653</v>
      </c>
      <c r="AP2078" s="79" t="s">
        <v>179</v>
      </c>
      <c r="AQ2078" s="79">
        <v>0</v>
      </c>
      <c r="AR2078" s="79">
        <v>0</v>
      </c>
      <c r="AS2078" s="79"/>
      <c r="AT2078" s="79"/>
      <c r="AU2078" s="79"/>
      <c r="AV2078" s="79"/>
      <c r="AW2078" s="79"/>
      <c r="AX2078" s="79"/>
      <c r="AY2078" s="79"/>
      <c r="AZ2078" s="79"/>
      <c r="BA2078">
        <v>1</v>
      </c>
      <c r="BB2078">
        <v>0</v>
      </c>
      <c r="BC2078" s="79" t="str">
        <f>IF(Edges[[#This Row],[Sentiment]]=0,"NEUTRAL",IF(Edges[[#This Row],[Sentiment]]=1,"POSITIVE",IF(Edges[[#This Row],[Sentiment]]=-1,"NEGATIVE")))</f>
        <v>NEUTRAL</v>
      </c>
      <c r="BD2078" s="79" t="str">
        <f>IF(Edges[[#This Row],[Vertex 1]]=Edges[[#This Row],[Vertex 2]],"HIDE","SHOW")</f>
        <v>HIDE</v>
      </c>
      <c r="BE2078" s="124" t="str">
        <f>REPLACE(INDEX(GroupVertices[Group], MATCH(Edges[[#This Row],[Vertex 1]],GroupVertices[Vertex],0)),1,1,"")</f>
        <v>EUTRAL</v>
      </c>
      <c r="BF2078" s="124" t="str">
        <f>REPLACE(INDEX(GroupVertices[Group], MATCH(Edges[[#This Row],[Vertex 2]],GroupVertices[Vertex],0)),1,1,"")</f>
        <v>EUTRAL</v>
      </c>
    </row>
    <row r="2079" spans="1:58" x14ac:dyDescent="0.25">
      <c r="A2079" s="64" t="s">
        <v>1465</v>
      </c>
      <c r="B2079" s="64" t="s">
        <v>1464</v>
      </c>
      <c r="C2079" s="65"/>
      <c r="D2079" s="66"/>
      <c r="E2079" s="67"/>
      <c r="F2079" s="68"/>
      <c r="G2079" s="65" t="str">
        <f>IF(Edges[[#This Row],[Vertex 1]]=Edges[[#This Row],[Vertex 2]],"HIDE","SHOW")</f>
        <v>SHOW</v>
      </c>
      <c r="H2079" s="69"/>
      <c r="I2079" s="70"/>
      <c r="J2079" s="70"/>
      <c r="K2079" s="34" t="s">
        <v>65</v>
      </c>
      <c r="L2079" s="77">
        <v>2079</v>
      </c>
      <c r="M2079" s="77"/>
      <c r="N2079" s="72"/>
      <c r="O2079" s="79" t="s">
        <v>1646</v>
      </c>
      <c r="P2079" s="81">
        <v>42855.494363425925</v>
      </c>
      <c r="Q2079" s="79" t="s">
        <v>2982</v>
      </c>
      <c r="R2079" s="82" t="s">
        <v>3930</v>
      </c>
      <c r="S2079" s="79" t="s">
        <v>4248</v>
      </c>
      <c r="T2079" s="79"/>
      <c r="U2079" s="79"/>
      <c r="V2079" s="82" t="s">
        <v>5716</v>
      </c>
      <c r="W2079" s="81">
        <v>42855.494363425925</v>
      </c>
      <c r="X2079" s="82" t="s">
        <v>7607</v>
      </c>
      <c r="Y2079" s="79"/>
      <c r="Z2079" s="79"/>
      <c r="AA2079" s="83" t="s">
        <v>9654</v>
      </c>
      <c r="AB2079" s="79"/>
      <c r="AC2079" s="79" t="b">
        <v>0</v>
      </c>
      <c r="AD2079" s="79">
        <v>0</v>
      </c>
      <c r="AE2079" s="83" t="s">
        <v>9915</v>
      </c>
      <c r="AF2079" s="79" t="b">
        <v>0</v>
      </c>
      <c r="AG2079" s="79" t="s">
        <v>9973</v>
      </c>
      <c r="AH2079" s="79"/>
      <c r="AI2079" s="83" t="s">
        <v>9915</v>
      </c>
      <c r="AJ2079" s="79" t="b">
        <v>0</v>
      </c>
      <c r="AK2079" s="79">
        <v>2</v>
      </c>
      <c r="AL2079" s="83" t="s">
        <v>9653</v>
      </c>
      <c r="AM2079" s="79" t="s">
        <v>9990</v>
      </c>
      <c r="AN2079" s="79" t="b">
        <v>0</v>
      </c>
      <c r="AO2079" s="83" t="s">
        <v>9653</v>
      </c>
      <c r="AP2079" s="79" t="s">
        <v>179</v>
      </c>
      <c r="AQ2079" s="79">
        <v>0</v>
      </c>
      <c r="AR2079" s="79">
        <v>0</v>
      </c>
      <c r="AS2079" s="79"/>
      <c r="AT2079" s="79"/>
      <c r="AU2079" s="79"/>
      <c r="AV2079" s="79"/>
      <c r="AW2079" s="79"/>
      <c r="AX2079" s="79"/>
      <c r="AY2079" s="79"/>
      <c r="AZ2079" s="79"/>
      <c r="BA2079">
        <v>1</v>
      </c>
      <c r="BB2079">
        <v>0</v>
      </c>
      <c r="BC2079" s="79" t="str">
        <f>IF(Edges[[#This Row],[Sentiment]]=0,"NEUTRAL",IF(Edges[[#This Row],[Sentiment]]=1,"POSITIVE",IF(Edges[[#This Row],[Sentiment]]=-1,"NEGATIVE")))</f>
        <v>NEUTRAL</v>
      </c>
      <c r="BD2079" s="79" t="str">
        <f>IF(Edges[[#This Row],[Vertex 1]]=Edges[[#This Row],[Vertex 2]],"HIDE","SHOW")</f>
        <v>SHOW</v>
      </c>
      <c r="BE2079" s="78" t="str">
        <f>REPLACE(INDEX(GroupVertices[Group], MATCH(Edges[[#This Row],[Vertex 1]],GroupVertices[Vertex],0)),1,1,"")</f>
        <v>EUTRAL</v>
      </c>
      <c r="BF2079" s="78" t="str">
        <f>REPLACE(INDEX(GroupVertices[Group], MATCH(Edges[[#This Row],[Vertex 2]],GroupVertices[Vertex],0)),1,1,"")</f>
        <v>EUTRAL</v>
      </c>
    </row>
    <row r="2080" spans="1:58" hidden="1" x14ac:dyDescent="0.25">
      <c r="A2080" s="64" t="s">
        <v>1466</v>
      </c>
      <c r="B2080" s="64" t="s">
        <v>1466</v>
      </c>
      <c r="C2080" s="65"/>
      <c r="D2080" s="66"/>
      <c r="E2080" s="67"/>
      <c r="F2080" s="68"/>
      <c r="G2080" s="65" t="str">
        <f>IF(Edges[[#This Row],[Vertex 1]]=Edges[[#This Row],[Vertex 2]],"HIDE","SHOW")</f>
        <v>HIDE</v>
      </c>
      <c r="H2080" s="69"/>
      <c r="I2080" s="70"/>
      <c r="J2080" s="70"/>
      <c r="K2080" s="34"/>
      <c r="L2080" s="77"/>
      <c r="M2080" s="77"/>
      <c r="N2080" s="72"/>
      <c r="O2080" s="79" t="s">
        <v>179</v>
      </c>
      <c r="P2080" s="81">
        <v>42855.494525462964</v>
      </c>
      <c r="Q2080" s="79" t="s">
        <v>2983</v>
      </c>
      <c r="R2080" s="82" t="s">
        <v>3931</v>
      </c>
      <c r="S2080" s="79" t="s">
        <v>4249</v>
      </c>
      <c r="T2080" s="79" t="s">
        <v>4445</v>
      </c>
      <c r="U2080" s="79"/>
      <c r="V2080" s="82" t="s">
        <v>5717</v>
      </c>
      <c r="W2080" s="81">
        <v>42855.494525462964</v>
      </c>
      <c r="X2080" s="82" t="s">
        <v>7608</v>
      </c>
      <c r="Y2080" s="79"/>
      <c r="Z2080" s="79"/>
      <c r="AA2080" s="83" t="s">
        <v>9655</v>
      </c>
      <c r="AB2080" s="79"/>
      <c r="AC2080" s="79" t="b">
        <v>0</v>
      </c>
      <c r="AD2080" s="79">
        <v>0</v>
      </c>
      <c r="AE2080" s="83" t="s">
        <v>9915</v>
      </c>
      <c r="AF2080" s="79" t="b">
        <v>0</v>
      </c>
      <c r="AG2080" s="79" t="s">
        <v>9963</v>
      </c>
      <c r="AH2080" s="79"/>
      <c r="AI2080" s="83" t="s">
        <v>9915</v>
      </c>
      <c r="AJ2080" s="79" t="b">
        <v>0</v>
      </c>
      <c r="AK2080" s="79">
        <v>0</v>
      </c>
      <c r="AL2080" s="83" t="s">
        <v>9915</v>
      </c>
      <c r="AM2080" s="79" t="s">
        <v>9990</v>
      </c>
      <c r="AN2080" s="79" t="b">
        <v>0</v>
      </c>
      <c r="AO2080" s="83" t="s">
        <v>9655</v>
      </c>
      <c r="AP2080" s="79" t="s">
        <v>179</v>
      </c>
      <c r="AQ2080" s="79">
        <v>0</v>
      </c>
      <c r="AR2080" s="79">
        <v>0</v>
      </c>
      <c r="AS2080" s="79"/>
      <c r="AT2080" s="79"/>
      <c r="AU2080" s="79"/>
      <c r="AV2080" s="79"/>
      <c r="AW2080" s="79"/>
      <c r="AX2080" s="79"/>
      <c r="AY2080" s="79"/>
      <c r="AZ2080" s="79"/>
      <c r="BA2080">
        <v>1</v>
      </c>
      <c r="BB2080">
        <v>0</v>
      </c>
      <c r="BC2080" s="79" t="str">
        <f>IF(Edges[[#This Row],[Sentiment]]=0,"NEUTRAL",IF(Edges[[#This Row],[Sentiment]]=1,"POSITIVE",IF(Edges[[#This Row],[Sentiment]]=-1,"NEGATIVE")))</f>
        <v>NEUTRAL</v>
      </c>
      <c r="BD2080" s="79" t="str">
        <f>IF(Edges[[#This Row],[Vertex 1]]=Edges[[#This Row],[Vertex 2]],"HIDE","SHOW")</f>
        <v>HIDE</v>
      </c>
      <c r="BE2080" s="124" t="e">
        <f>REPLACE(INDEX(GroupVertices[Group], MATCH(Edges[[#This Row],[Vertex 1]],GroupVertices[Vertex],0)),1,1,"")</f>
        <v>#N/A</v>
      </c>
      <c r="BF2080" s="124" t="e">
        <f>REPLACE(INDEX(GroupVertices[Group], MATCH(Edges[[#This Row],[Vertex 2]],GroupVertices[Vertex],0)),1,1,"")</f>
        <v>#N/A</v>
      </c>
    </row>
    <row r="2081" spans="1:58" hidden="1" x14ac:dyDescent="0.25">
      <c r="A2081" s="64" t="s">
        <v>1467</v>
      </c>
      <c r="B2081" s="64" t="s">
        <v>1467</v>
      </c>
      <c r="C2081" s="65"/>
      <c r="D2081" s="66"/>
      <c r="E2081" s="67"/>
      <c r="F2081" s="68"/>
      <c r="G2081" s="65" t="str">
        <f>IF(Edges[[#This Row],[Vertex 1]]=Edges[[#This Row],[Vertex 2]],"HIDE","SHOW")</f>
        <v>HIDE</v>
      </c>
      <c r="H2081" s="69"/>
      <c r="I2081" s="70"/>
      <c r="J2081" s="70"/>
      <c r="K2081" s="34"/>
      <c r="L2081" s="77"/>
      <c r="M2081" s="77"/>
      <c r="N2081" s="72"/>
      <c r="O2081" s="79" t="s">
        <v>179</v>
      </c>
      <c r="P2081" s="81">
        <v>42855.500752314816</v>
      </c>
      <c r="Q2081" s="79" t="s">
        <v>2984</v>
      </c>
      <c r="R2081" s="82" t="s">
        <v>3932</v>
      </c>
      <c r="S2081" s="79" t="s">
        <v>4020</v>
      </c>
      <c r="T2081" s="79" t="s">
        <v>1467</v>
      </c>
      <c r="U2081" s="79"/>
      <c r="V2081" s="82" t="s">
        <v>5718</v>
      </c>
      <c r="W2081" s="81">
        <v>42855.500752314816</v>
      </c>
      <c r="X2081" s="82" t="s">
        <v>7609</v>
      </c>
      <c r="Y2081" s="79"/>
      <c r="Z2081" s="79"/>
      <c r="AA2081" s="83" t="s">
        <v>9656</v>
      </c>
      <c r="AB2081" s="79"/>
      <c r="AC2081" s="79" t="b">
        <v>0</v>
      </c>
      <c r="AD2081" s="79">
        <v>1</v>
      </c>
      <c r="AE2081" s="83" t="s">
        <v>9915</v>
      </c>
      <c r="AF2081" s="79" t="b">
        <v>0</v>
      </c>
      <c r="AG2081" s="79" t="s">
        <v>9965</v>
      </c>
      <c r="AH2081" s="79"/>
      <c r="AI2081" s="83" t="s">
        <v>9915</v>
      </c>
      <c r="AJ2081" s="79" t="b">
        <v>0</v>
      </c>
      <c r="AK2081" s="79">
        <v>0</v>
      </c>
      <c r="AL2081" s="83" t="s">
        <v>9915</v>
      </c>
      <c r="AM2081" s="79" t="s">
        <v>9996</v>
      </c>
      <c r="AN2081" s="79" t="b">
        <v>0</v>
      </c>
      <c r="AO2081" s="83" t="s">
        <v>9656</v>
      </c>
      <c r="AP2081" s="79" t="s">
        <v>179</v>
      </c>
      <c r="AQ2081" s="79">
        <v>0</v>
      </c>
      <c r="AR2081" s="79">
        <v>0</v>
      </c>
      <c r="AS2081" s="79"/>
      <c r="AT2081" s="79"/>
      <c r="AU2081" s="79"/>
      <c r="AV2081" s="79"/>
      <c r="AW2081" s="79"/>
      <c r="AX2081" s="79"/>
      <c r="AY2081" s="79"/>
      <c r="AZ2081" s="79"/>
      <c r="BA2081">
        <v>1</v>
      </c>
      <c r="BB2081">
        <v>1</v>
      </c>
      <c r="BC2081" s="79" t="str">
        <f>IF(Edges[[#This Row],[Sentiment]]=0,"NEUTRAL",IF(Edges[[#This Row],[Sentiment]]=1,"POSITIVE",IF(Edges[[#This Row],[Sentiment]]=-1,"NEGATIVE")))</f>
        <v>POSITIVE</v>
      </c>
      <c r="BD2081" s="79" t="str">
        <f>IF(Edges[[#This Row],[Vertex 1]]=Edges[[#This Row],[Vertex 2]],"HIDE","SHOW")</f>
        <v>HIDE</v>
      </c>
      <c r="BE2081" s="124" t="e">
        <f>REPLACE(INDEX(GroupVertices[Group], MATCH(Edges[[#This Row],[Vertex 1]],GroupVertices[Vertex],0)),1,1,"")</f>
        <v>#N/A</v>
      </c>
      <c r="BF2081" s="124" t="e">
        <f>REPLACE(INDEX(GroupVertices[Group], MATCH(Edges[[#This Row],[Vertex 2]],GroupVertices[Vertex],0)),1,1,"")</f>
        <v>#N/A</v>
      </c>
    </row>
    <row r="2082" spans="1:58" hidden="1" x14ac:dyDescent="0.25">
      <c r="A2082" s="64" t="s">
        <v>1468</v>
      </c>
      <c r="B2082" s="64" t="s">
        <v>1468</v>
      </c>
      <c r="C2082" s="65"/>
      <c r="D2082" s="66"/>
      <c r="E2082" s="67"/>
      <c r="F2082" s="68"/>
      <c r="G2082" s="65" t="str">
        <f>IF(Edges[[#This Row],[Vertex 1]]=Edges[[#This Row],[Vertex 2]],"HIDE","SHOW")</f>
        <v>HIDE</v>
      </c>
      <c r="H2082" s="69"/>
      <c r="I2082" s="70"/>
      <c r="J2082" s="70"/>
      <c r="K2082" s="34"/>
      <c r="L2082" s="77"/>
      <c r="M2082" s="77"/>
      <c r="N2082" s="72"/>
      <c r="O2082" s="79" t="s">
        <v>179</v>
      </c>
      <c r="P2082" s="81">
        <v>42855.504942129628</v>
      </c>
      <c r="Q2082" s="79" t="s">
        <v>2985</v>
      </c>
      <c r="R2082" s="79" t="s">
        <v>3933</v>
      </c>
      <c r="S2082" s="79" t="s">
        <v>4250</v>
      </c>
      <c r="T2082" s="79" t="s">
        <v>4446</v>
      </c>
      <c r="U2082" s="82" t="s">
        <v>4722</v>
      </c>
      <c r="V2082" s="82" t="s">
        <v>4722</v>
      </c>
      <c r="W2082" s="81">
        <v>42855.504942129628</v>
      </c>
      <c r="X2082" s="82" t="s">
        <v>7610</v>
      </c>
      <c r="Y2082" s="79"/>
      <c r="Z2082" s="79"/>
      <c r="AA2082" s="83" t="s">
        <v>9657</v>
      </c>
      <c r="AB2082" s="79"/>
      <c r="AC2082" s="79" t="b">
        <v>0</v>
      </c>
      <c r="AD2082" s="79">
        <v>0</v>
      </c>
      <c r="AE2082" s="83" t="s">
        <v>9915</v>
      </c>
      <c r="AF2082" s="79" t="b">
        <v>0</v>
      </c>
      <c r="AG2082" s="79" t="s">
        <v>9970</v>
      </c>
      <c r="AH2082" s="79"/>
      <c r="AI2082" s="83" t="s">
        <v>9915</v>
      </c>
      <c r="AJ2082" s="79" t="b">
        <v>0</v>
      </c>
      <c r="AK2082" s="79">
        <v>0</v>
      </c>
      <c r="AL2082" s="83" t="s">
        <v>9915</v>
      </c>
      <c r="AM2082" s="79" t="s">
        <v>4133</v>
      </c>
      <c r="AN2082" s="79" t="b">
        <v>0</v>
      </c>
      <c r="AO2082" s="83" t="s">
        <v>9657</v>
      </c>
      <c r="AP2082" s="79" t="s">
        <v>179</v>
      </c>
      <c r="AQ2082" s="79">
        <v>0</v>
      </c>
      <c r="AR2082" s="79">
        <v>0</v>
      </c>
      <c r="AS2082" s="79"/>
      <c r="AT2082" s="79"/>
      <c r="AU2082" s="79"/>
      <c r="AV2082" s="79"/>
      <c r="AW2082" s="79"/>
      <c r="AX2082" s="79"/>
      <c r="AY2082" s="79"/>
      <c r="AZ2082" s="79"/>
      <c r="BA2082">
        <v>1</v>
      </c>
      <c r="BB2082">
        <v>1</v>
      </c>
      <c r="BC2082" s="79" t="str">
        <f>IF(Edges[[#This Row],[Sentiment]]=0,"NEUTRAL",IF(Edges[[#This Row],[Sentiment]]=1,"POSITIVE",IF(Edges[[#This Row],[Sentiment]]=-1,"NEGATIVE")))</f>
        <v>POSITIVE</v>
      </c>
      <c r="BD2082" s="79" t="str">
        <f>IF(Edges[[#This Row],[Vertex 1]]=Edges[[#This Row],[Vertex 2]],"HIDE","SHOW")</f>
        <v>HIDE</v>
      </c>
      <c r="BE2082" s="124" t="e">
        <f>REPLACE(INDEX(GroupVertices[Group], MATCH(Edges[[#This Row],[Vertex 1]],GroupVertices[Vertex],0)),1,1,"")</f>
        <v>#N/A</v>
      </c>
      <c r="BF2082" s="124" t="e">
        <f>REPLACE(INDEX(GroupVertices[Group], MATCH(Edges[[#This Row],[Vertex 2]],GroupVertices[Vertex],0)),1,1,"")</f>
        <v>#N/A</v>
      </c>
    </row>
    <row r="2083" spans="1:58" x14ac:dyDescent="0.25">
      <c r="A2083" s="64" t="s">
        <v>1469</v>
      </c>
      <c r="B2083" s="64" t="s">
        <v>1545</v>
      </c>
      <c r="C2083" s="65"/>
      <c r="D2083" s="66"/>
      <c r="E2083" s="67"/>
      <c r="F2083" s="68"/>
      <c r="G2083" s="65" t="str">
        <f>IF(Edges[[#This Row],[Vertex 1]]=Edges[[#This Row],[Vertex 2]],"HIDE","SHOW")</f>
        <v>SHOW</v>
      </c>
      <c r="H2083" s="69"/>
      <c r="I2083" s="70"/>
      <c r="J2083" s="70"/>
      <c r="K2083" s="34" t="s">
        <v>65</v>
      </c>
      <c r="L2083" s="77">
        <v>2083</v>
      </c>
      <c r="M2083" s="77"/>
      <c r="N2083" s="72"/>
      <c r="O2083" s="79" t="s">
        <v>1646</v>
      </c>
      <c r="P2083" s="81">
        <v>42851.552974537037</v>
      </c>
      <c r="Q2083" s="79" t="s">
        <v>2986</v>
      </c>
      <c r="R2083" s="82" t="s">
        <v>3934</v>
      </c>
      <c r="S2083" s="79" t="s">
        <v>4051</v>
      </c>
      <c r="T2083" s="79" t="s">
        <v>4261</v>
      </c>
      <c r="U2083" s="79"/>
      <c r="V2083" s="82" t="s">
        <v>5719</v>
      </c>
      <c r="W2083" s="81">
        <v>42851.552974537037</v>
      </c>
      <c r="X2083" s="82" t="s">
        <v>7611</v>
      </c>
      <c r="Y2083" s="79"/>
      <c r="Z2083" s="79"/>
      <c r="AA2083" s="83" t="s">
        <v>9658</v>
      </c>
      <c r="AB2083" s="79"/>
      <c r="AC2083" s="79" t="b">
        <v>0</v>
      </c>
      <c r="AD2083" s="79">
        <v>44</v>
      </c>
      <c r="AE2083" s="83" t="s">
        <v>9915</v>
      </c>
      <c r="AF2083" s="79" t="b">
        <v>0</v>
      </c>
      <c r="AG2083" s="79" t="s">
        <v>9963</v>
      </c>
      <c r="AH2083" s="79"/>
      <c r="AI2083" s="83" t="s">
        <v>9915</v>
      </c>
      <c r="AJ2083" s="79" t="b">
        <v>0</v>
      </c>
      <c r="AK2083" s="79">
        <v>32</v>
      </c>
      <c r="AL2083" s="83" t="s">
        <v>9915</v>
      </c>
      <c r="AM2083" s="79" t="s">
        <v>9991</v>
      </c>
      <c r="AN2083" s="79" t="b">
        <v>1</v>
      </c>
      <c r="AO2083" s="83" t="s">
        <v>9658</v>
      </c>
      <c r="AP2083" s="79" t="s">
        <v>10099</v>
      </c>
      <c r="AQ2083" s="79">
        <v>0</v>
      </c>
      <c r="AR2083" s="79">
        <v>0</v>
      </c>
      <c r="AS2083" s="79"/>
      <c r="AT2083" s="79"/>
      <c r="AU2083" s="79"/>
      <c r="AV2083" s="79"/>
      <c r="AW2083" s="79"/>
      <c r="AX2083" s="79"/>
      <c r="AY2083" s="79"/>
      <c r="AZ2083" s="79"/>
      <c r="BA2083">
        <v>1</v>
      </c>
      <c r="BB2083">
        <v>0</v>
      </c>
      <c r="BC2083" s="79" t="str">
        <f>IF(Edges[[#This Row],[Sentiment]]=0,"NEUTRAL",IF(Edges[[#This Row],[Sentiment]]=1,"POSITIVE",IF(Edges[[#This Row],[Sentiment]]=-1,"NEGATIVE")))</f>
        <v>NEUTRAL</v>
      </c>
      <c r="BD2083" s="79" t="str">
        <f>IF(Edges[[#This Row],[Vertex 1]]=Edges[[#This Row],[Vertex 2]],"HIDE","SHOW")</f>
        <v>SHOW</v>
      </c>
      <c r="BE2083" s="78" t="str">
        <f>REPLACE(INDEX(GroupVertices[Group], MATCH(Edges[[#This Row],[Vertex 1]],GroupVertices[Vertex],0)),1,1,"")</f>
        <v>EUTRAL</v>
      </c>
      <c r="BF2083" s="78" t="str">
        <f>REPLACE(INDEX(GroupVertices[Group], MATCH(Edges[[#This Row],[Vertex 2]],GroupVertices[Vertex],0)),1,1,"")</f>
        <v>EGATIVE</v>
      </c>
    </row>
    <row r="2084" spans="1:58" x14ac:dyDescent="0.25">
      <c r="A2084" s="64" t="s">
        <v>1469</v>
      </c>
      <c r="B2084" s="64" t="s">
        <v>1561</v>
      </c>
      <c r="C2084" s="65"/>
      <c r="D2084" s="66"/>
      <c r="E2084" s="67"/>
      <c r="F2084" s="68"/>
      <c r="G2084" s="65" t="str">
        <f>IF(Edges[[#This Row],[Vertex 1]]=Edges[[#This Row],[Vertex 2]],"HIDE","SHOW")</f>
        <v>SHOW</v>
      </c>
      <c r="H2084" s="69"/>
      <c r="I2084" s="70"/>
      <c r="J2084" s="70"/>
      <c r="K2084" s="34" t="s">
        <v>65</v>
      </c>
      <c r="L2084" s="77">
        <v>2084</v>
      </c>
      <c r="M2084" s="77"/>
      <c r="N2084" s="72"/>
      <c r="O2084" s="79" t="s">
        <v>1646</v>
      </c>
      <c r="P2084" s="81">
        <v>42849.502615740741</v>
      </c>
      <c r="Q2084" s="79" t="s">
        <v>2987</v>
      </c>
      <c r="R2084" s="79"/>
      <c r="S2084" s="79"/>
      <c r="T2084" s="79" t="s">
        <v>4447</v>
      </c>
      <c r="U2084" s="79"/>
      <c r="V2084" s="82" t="s">
        <v>5719</v>
      </c>
      <c r="W2084" s="81">
        <v>42849.502615740741</v>
      </c>
      <c r="X2084" s="82" t="s">
        <v>7612</v>
      </c>
      <c r="Y2084" s="79"/>
      <c r="Z2084" s="79"/>
      <c r="AA2084" s="83" t="s">
        <v>9659</v>
      </c>
      <c r="AB2084" s="79"/>
      <c r="AC2084" s="79" t="b">
        <v>0</v>
      </c>
      <c r="AD2084" s="79">
        <v>39</v>
      </c>
      <c r="AE2084" s="83" t="s">
        <v>9915</v>
      </c>
      <c r="AF2084" s="79" t="b">
        <v>0</v>
      </c>
      <c r="AG2084" s="79" t="s">
        <v>9963</v>
      </c>
      <c r="AH2084" s="79"/>
      <c r="AI2084" s="83" t="s">
        <v>9915</v>
      </c>
      <c r="AJ2084" s="79" t="b">
        <v>0</v>
      </c>
      <c r="AK2084" s="79">
        <v>26</v>
      </c>
      <c r="AL2084" s="83" t="s">
        <v>9915</v>
      </c>
      <c r="AM2084" s="79" t="s">
        <v>9991</v>
      </c>
      <c r="AN2084" s="79" t="b">
        <v>0</v>
      </c>
      <c r="AO2084" s="83" t="s">
        <v>9659</v>
      </c>
      <c r="AP2084" s="79" t="s">
        <v>10099</v>
      </c>
      <c r="AQ2084" s="79">
        <v>0</v>
      </c>
      <c r="AR2084" s="79">
        <v>0</v>
      </c>
      <c r="AS2084" s="79"/>
      <c r="AT2084" s="79"/>
      <c r="AU2084" s="79"/>
      <c r="AV2084" s="79"/>
      <c r="AW2084" s="79"/>
      <c r="AX2084" s="79"/>
      <c r="AY2084" s="79"/>
      <c r="AZ2084" s="79"/>
      <c r="BA2084">
        <v>1</v>
      </c>
      <c r="BB2084">
        <v>0</v>
      </c>
      <c r="BC2084" s="79" t="str">
        <f>IF(Edges[[#This Row],[Sentiment]]=0,"NEUTRAL",IF(Edges[[#This Row],[Sentiment]]=1,"POSITIVE",IF(Edges[[#This Row],[Sentiment]]=-1,"NEGATIVE")))</f>
        <v>NEUTRAL</v>
      </c>
      <c r="BD2084" s="79" t="str">
        <f>IF(Edges[[#This Row],[Vertex 1]]=Edges[[#This Row],[Vertex 2]],"HIDE","SHOW")</f>
        <v>SHOW</v>
      </c>
      <c r="BE2084" s="78" t="str">
        <f>REPLACE(INDEX(GroupVertices[Group], MATCH(Edges[[#This Row],[Vertex 1]],GroupVertices[Vertex],0)),1,1,"")</f>
        <v>EUTRAL</v>
      </c>
      <c r="BF2084" s="78" t="str">
        <f>REPLACE(INDEX(GroupVertices[Group], MATCH(Edges[[#This Row],[Vertex 2]],GroupVertices[Vertex],0)),1,1,"")</f>
        <v>EUTRAL</v>
      </c>
    </row>
    <row r="2085" spans="1:58" hidden="1" x14ac:dyDescent="0.25">
      <c r="A2085" s="64" t="s">
        <v>1470</v>
      </c>
      <c r="B2085" s="64" t="s">
        <v>1470</v>
      </c>
      <c r="C2085" s="65"/>
      <c r="D2085" s="66"/>
      <c r="E2085" s="67"/>
      <c r="F2085" s="68"/>
      <c r="G2085" s="65" t="str">
        <f>IF(Edges[[#This Row],[Vertex 1]]=Edges[[#This Row],[Vertex 2]],"HIDE","SHOW")</f>
        <v>HIDE</v>
      </c>
      <c r="H2085" s="69"/>
      <c r="I2085" s="70"/>
      <c r="J2085" s="70"/>
      <c r="K2085" s="34"/>
      <c r="L2085" s="77"/>
      <c r="M2085" s="77"/>
      <c r="N2085" s="72"/>
      <c r="O2085" s="79" t="s">
        <v>179</v>
      </c>
      <c r="P2085" s="81">
        <v>42851.791909722226</v>
      </c>
      <c r="Q2085" s="79" t="s">
        <v>2988</v>
      </c>
      <c r="R2085" s="82" t="s">
        <v>3187</v>
      </c>
      <c r="S2085" s="79" t="s">
        <v>4021</v>
      </c>
      <c r="T2085" s="79"/>
      <c r="U2085" s="79"/>
      <c r="V2085" s="82" t="s">
        <v>5720</v>
      </c>
      <c r="W2085" s="81">
        <v>42851.791909722226</v>
      </c>
      <c r="X2085" s="82" t="s">
        <v>7613</v>
      </c>
      <c r="Y2085" s="79"/>
      <c r="Z2085" s="79"/>
      <c r="AA2085" s="83" t="s">
        <v>9660</v>
      </c>
      <c r="AB2085" s="79"/>
      <c r="AC2085" s="79" t="b">
        <v>0</v>
      </c>
      <c r="AD2085" s="79">
        <v>1</v>
      </c>
      <c r="AE2085" s="83" t="s">
        <v>9915</v>
      </c>
      <c r="AF2085" s="79" t="b">
        <v>0</v>
      </c>
      <c r="AG2085" s="79" t="s">
        <v>9963</v>
      </c>
      <c r="AH2085" s="79"/>
      <c r="AI2085" s="83" t="s">
        <v>9915</v>
      </c>
      <c r="AJ2085" s="79" t="b">
        <v>0</v>
      </c>
      <c r="AK2085" s="79">
        <v>2</v>
      </c>
      <c r="AL2085" s="83" t="s">
        <v>9915</v>
      </c>
      <c r="AM2085" s="79" t="s">
        <v>10029</v>
      </c>
      <c r="AN2085" s="79" t="b">
        <v>0</v>
      </c>
      <c r="AO2085" s="83" t="s">
        <v>9660</v>
      </c>
      <c r="AP2085" s="79" t="s">
        <v>179</v>
      </c>
      <c r="AQ2085" s="79">
        <v>0</v>
      </c>
      <c r="AR2085" s="79">
        <v>0</v>
      </c>
      <c r="AS2085" s="79"/>
      <c r="AT2085" s="79"/>
      <c r="AU2085" s="79"/>
      <c r="AV2085" s="79"/>
      <c r="AW2085" s="79"/>
      <c r="AX2085" s="79"/>
      <c r="AY2085" s="79"/>
      <c r="AZ2085" s="79"/>
      <c r="BA2085">
        <v>4</v>
      </c>
      <c r="BB2085">
        <v>0</v>
      </c>
      <c r="BC2085" s="79" t="str">
        <f>IF(Edges[[#This Row],[Sentiment]]=0,"NEUTRAL",IF(Edges[[#This Row],[Sentiment]]=1,"POSITIVE",IF(Edges[[#This Row],[Sentiment]]=-1,"NEGATIVE")))</f>
        <v>NEUTRAL</v>
      </c>
      <c r="BD2085" s="79" t="str">
        <f>IF(Edges[[#This Row],[Vertex 1]]=Edges[[#This Row],[Vertex 2]],"HIDE","SHOW")</f>
        <v>HIDE</v>
      </c>
      <c r="BE2085" s="124" t="str">
        <f>REPLACE(INDEX(GroupVertices[Group], MATCH(Edges[[#This Row],[Vertex 1]],GroupVertices[Vertex],0)),1,1,"")</f>
        <v>EUTRAL</v>
      </c>
      <c r="BF2085" s="124" t="str">
        <f>REPLACE(INDEX(GroupVertices[Group], MATCH(Edges[[#This Row],[Vertex 2]],GroupVertices[Vertex],0)),1,1,"")</f>
        <v>EUTRAL</v>
      </c>
    </row>
    <row r="2086" spans="1:58" hidden="1" x14ac:dyDescent="0.25">
      <c r="A2086" s="64" t="s">
        <v>1470</v>
      </c>
      <c r="B2086" s="64" t="s">
        <v>1470</v>
      </c>
      <c r="C2086" s="65"/>
      <c r="D2086" s="66"/>
      <c r="E2086" s="67"/>
      <c r="F2086" s="68"/>
      <c r="G2086" s="65" t="str">
        <f>IF(Edges[[#This Row],[Vertex 1]]=Edges[[#This Row],[Vertex 2]],"HIDE","SHOW")</f>
        <v>HIDE</v>
      </c>
      <c r="H2086" s="69"/>
      <c r="I2086" s="70"/>
      <c r="J2086" s="70"/>
      <c r="K2086" s="34"/>
      <c r="L2086" s="77"/>
      <c r="M2086" s="77"/>
      <c r="N2086" s="72"/>
      <c r="O2086" s="79" t="s">
        <v>179</v>
      </c>
      <c r="P2086" s="81">
        <v>42852.416875000003</v>
      </c>
      <c r="Q2086" s="79" t="s">
        <v>2989</v>
      </c>
      <c r="R2086" s="82" t="s">
        <v>3398</v>
      </c>
      <c r="S2086" s="79" t="s">
        <v>4021</v>
      </c>
      <c r="T2086" s="79"/>
      <c r="U2086" s="79"/>
      <c r="V2086" s="82" t="s">
        <v>5720</v>
      </c>
      <c r="W2086" s="81">
        <v>42852.416875000003</v>
      </c>
      <c r="X2086" s="82" t="s">
        <v>7614</v>
      </c>
      <c r="Y2086" s="79"/>
      <c r="Z2086" s="79"/>
      <c r="AA2086" s="83" t="s">
        <v>9661</v>
      </c>
      <c r="AB2086" s="79"/>
      <c r="AC2086" s="79" t="b">
        <v>0</v>
      </c>
      <c r="AD2086" s="79">
        <v>0</v>
      </c>
      <c r="AE2086" s="83" t="s">
        <v>9915</v>
      </c>
      <c r="AF2086" s="79" t="b">
        <v>0</v>
      </c>
      <c r="AG2086" s="79" t="s">
        <v>9963</v>
      </c>
      <c r="AH2086" s="79"/>
      <c r="AI2086" s="83" t="s">
        <v>9915</v>
      </c>
      <c r="AJ2086" s="79" t="b">
        <v>0</v>
      </c>
      <c r="AK2086" s="79">
        <v>0</v>
      </c>
      <c r="AL2086" s="83" t="s">
        <v>9915</v>
      </c>
      <c r="AM2086" s="79" t="s">
        <v>10029</v>
      </c>
      <c r="AN2086" s="79" t="b">
        <v>0</v>
      </c>
      <c r="AO2086" s="83" t="s">
        <v>9661</v>
      </c>
      <c r="AP2086" s="79" t="s">
        <v>179</v>
      </c>
      <c r="AQ2086" s="79">
        <v>0</v>
      </c>
      <c r="AR2086" s="79">
        <v>0</v>
      </c>
      <c r="AS2086" s="79"/>
      <c r="AT2086" s="79"/>
      <c r="AU2086" s="79"/>
      <c r="AV2086" s="79"/>
      <c r="AW2086" s="79"/>
      <c r="AX2086" s="79"/>
      <c r="AY2086" s="79"/>
      <c r="AZ2086" s="79"/>
      <c r="BA2086">
        <v>4</v>
      </c>
      <c r="BB2086">
        <v>0</v>
      </c>
      <c r="BC2086" s="79" t="str">
        <f>IF(Edges[[#This Row],[Sentiment]]=0,"NEUTRAL",IF(Edges[[#This Row],[Sentiment]]=1,"POSITIVE",IF(Edges[[#This Row],[Sentiment]]=-1,"NEGATIVE")))</f>
        <v>NEUTRAL</v>
      </c>
      <c r="BD2086" s="79" t="str">
        <f>IF(Edges[[#This Row],[Vertex 1]]=Edges[[#This Row],[Vertex 2]],"HIDE","SHOW")</f>
        <v>HIDE</v>
      </c>
      <c r="BE2086" s="124" t="str">
        <f>REPLACE(INDEX(GroupVertices[Group], MATCH(Edges[[#This Row],[Vertex 1]],GroupVertices[Vertex],0)),1,1,"")</f>
        <v>EUTRAL</v>
      </c>
      <c r="BF2086" s="124" t="str">
        <f>REPLACE(INDEX(GroupVertices[Group], MATCH(Edges[[#This Row],[Vertex 2]],GroupVertices[Vertex],0)),1,1,"")</f>
        <v>EUTRAL</v>
      </c>
    </row>
    <row r="2087" spans="1:58" hidden="1" x14ac:dyDescent="0.25">
      <c r="A2087" s="64" t="s">
        <v>1470</v>
      </c>
      <c r="B2087" s="64" t="s">
        <v>1470</v>
      </c>
      <c r="C2087" s="65"/>
      <c r="D2087" s="66"/>
      <c r="E2087" s="67"/>
      <c r="F2087" s="68"/>
      <c r="G2087" s="65" t="str">
        <f>IF(Edges[[#This Row],[Vertex 1]]=Edges[[#This Row],[Vertex 2]],"HIDE","SHOW")</f>
        <v>HIDE</v>
      </c>
      <c r="H2087" s="69"/>
      <c r="I2087" s="70"/>
      <c r="J2087" s="70"/>
      <c r="K2087" s="34"/>
      <c r="L2087" s="77"/>
      <c r="M2087" s="77"/>
      <c r="N2087" s="72"/>
      <c r="O2087" s="79" t="s">
        <v>179</v>
      </c>
      <c r="P2087" s="81">
        <v>42852.708564814813</v>
      </c>
      <c r="Q2087" s="79" t="s">
        <v>2990</v>
      </c>
      <c r="R2087" s="82" t="s">
        <v>3378</v>
      </c>
      <c r="S2087" s="79" t="s">
        <v>4021</v>
      </c>
      <c r="T2087" s="79"/>
      <c r="U2087" s="79"/>
      <c r="V2087" s="82" t="s">
        <v>5720</v>
      </c>
      <c r="W2087" s="81">
        <v>42852.708564814813</v>
      </c>
      <c r="X2087" s="82" t="s">
        <v>7615</v>
      </c>
      <c r="Y2087" s="79"/>
      <c r="Z2087" s="79"/>
      <c r="AA2087" s="83" t="s">
        <v>9662</v>
      </c>
      <c r="AB2087" s="79"/>
      <c r="AC2087" s="79" t="b">
        <v>0</v>
      </c>
      <c r="AD2087" s="79">
        <v>4</v>
      </c>
      <c r="AE2087" s="83" t="s">
        <v>9915</v>
      </c>
      <c r="AF2087" s="79" t="b">
        <v>0</v>
      </c>
      <c r="AG2087" s="79" t="s">
        <v>9963</v>
      </c>
      <c r="AH2087" s="79"/>
      <c r="AI2087" s="83" t="s">
        <v>9915</v>
      </c>
      <c r="AJ2087" s="79" t="b">
        <v>0</v>
      </c>
      <c r="AK2087" s="79">
        <v>3</v>
      </c>
      <c r="AL2087" s="83" t="s">
        <v>9915</v>
      </c>
      <c r="AM2087" s="79" t="s">
        <v>10029</v>
      </c>
      <c r="AN2087" s="79" t="b">
        <v>0</v>
      </c>
      <c r="AO2087" s="83" t="s">
        <v>9662</v>
      </c>
      <c r="AP2087" s="79" t="s">
        <v>179</v>
      </c>
      <c r="AQ2087" s="79">
        <v>0</v>
      </c>
      <c r="AR2087" s="79">
        <v>0</v>
      </c>
      <c r="AS2087" s="79"/>
      <c r="AT2087" s="79"/>
      <c r="AU2087" s="79"/>
      <c r="AV2087" s="79"/>
      <c r="AW2087" s="79"/>
      <c r="AX2087" s="79"/>
      <c r="AY2087" s="79"/>
      <c r="AZ2087" s="79"/>
      <c r="BA2087">
        <v>4</v>
      </c>
      <c r="BB2087">
        <v>-1</v>
      </c>
      <c r="BC2087" s="79" t="str">
        <f>IF(Edges[[#This Row],[Sentiment]]=0,"NEUTRAL",IF(Edges[[#This Row],[Sentiment]]=1,"POSITIVE",IF(Edges[[#This Row],[Sentiment]]=-1,"NEGATIVE")))</f>
        <v>NEGATIVE</v>
      </c>
      <c r="BD2087" s="79" t="str">
        <f>IF(Edges[[#This Row],[Vertex 1]]=Edges[[#This Row],[Vertex 2]],"HIDE","SHOW")</f>
        <v>HIDE</v>
      </c>
      <c r="BE2087" s="124" t="str">
        <f>REPLACE(INDEX(GroupVertices[Group], MATCH(Edges[[#This Row],[Vertex 1]],GroupVertices[Vertex],0)),1,1,"")</f>
        <v>EUTRAL</v>
      </c>
      <c r="BF2087" s="124" t="str">
        <f>REPLACE(INDEX(GroupVertices[Group], MATCH(Edges[[#This Row],[Vertex 2]],GroupVertices[Vertex],0)),1,1,"")</f>
        <v>EUTRAL</v>
      </c>
    </row>
    <row r="2088" spans="1:58" hidden="1" x14ac:dyDescent="0.25">
      <c r="A2088" s="64" t="s">
        <v>1470</v>
      </c>
      <c r="B2088" s="64" t="s">
        <v>1470</v>
      </c>
      <c r="C2088" s="65"/>
      <c r="D2088" s="66"/>
      <c r="E2088" s="67"/>
      <c r="F2088" s="68"/>
      <c r="G2088" s="65" t="str">
        <f>IF(Edges[[#This Row],[Vertex 1]]=Edges[[#This Row],[Vertex 2]],"HIDE","SHOW")</f>
        <v>HIDE</v>
      </c>
      <c r="H2088" s="69"/>
      <c r="I2088" s="70"/>
      <c r="J2088" s="70"/>
      <c r="K2088" s="34"/>
      <c r="L2088" s="77"/>
      <c r="M2088" s="77"/>
      <c r="N2088" s="72"/>
      <c r="O2088" s="79" t="s">
        <v>179</v>
      </c>
      <c r="P2088" s="81">
        <v>42852.812777777777</v>
      </c>
      <c r="Q2088" s="79" t="s">
        <v>2991</v>
      </c>
      <c r="R2088" s="82" t="s">
        <v>3399</v>
      </c>
      <c r="S2088" s="79" t="s">
        <v>4021</v>
      </c>
      <c r="T2088" s="79"/>
      <c r="U2088" s="79"/>
      <c r="V2088" s="82" t="s">
        <v>5720</v>
      </c>
      <c r="W2088" s="81">
        <v>42852.812777777777</v>
      </c>
      <c r="X2088" s="82" t="s">
        <v>7616</v>
      </c>
      <c r="Y2088" s="79"/>
      <c r="Z2088" s="79"/>
      <c r="AA2088" s="83" t="s">
        <v>9663</v>
      </c>
      <c r="AB2088" s="79"/>
      <c r="AC2088" s="79" t="b">
        <v>0</v>
      </c>
      <c r="AD2088" s="79">
        <v>0</v>
      </c>
      <c r="AE2088" s="83" t="s">
        <v>9915</v>
      </c>
      <c r="AF2088" s="79" t="b">
        <v>0</v>
      </c>
      <c r="AG2088" s="79" t="s">
        <v>9963</v>
      </c>
      <c r="AH2088" s="79"/>
      <c r="AI2088" s="83" t="s">
        <v>9915</v>
      </c>
      <c r="AJ2088" s="79" t="b">
        <v>0</v>
      </c>
      <c r="AK2088" s="79">
        <v>0</v>
      </c>
      <c r="AL2088" s="83" t="s">
        <v>9915</v>
      </c>
      <c r="AM2088" s="79" t="s">
        <v>10029</v>
      </c>
      <c r="AN2088" s="79" t="b">
        <v>0</v>
      </c>
      <c r="AO2088" s="83" t="s">
        <v>9663</v>
      </c>
      <c r="AP2088" s="79" t="s">
        <v>179</v>
      </c>
      <c r="AQ2088" s="79">
        <v>0</v>
      </c>
      <c r="AR2088" s="79">
        <v>0</v>
      </c>
      <c r="AS2088" s="79"/>
      <c r="AT2088" s="79"/>
      <c r="AU2088" s="79"/>
      <c r="AV2088" s="79"/>
      <c r="AW2088" s="79"/>
      <c r="AX2088" s="79"/>
      <c r="AY2088" s="79"/>
      <c r="AZ2088" s="79"/>
      <c r="BA2088">
        <v>4</v>
      </c>
      <c r="BB2088">
        <v>-1</v>
      </c>
      <c r="BC2088" s="79" t="str">
        <f>IF(Edges[[#This Row],[Sentiment]]=0,"NEUTRAL",IF(Edges[[#This Row],[Sentiment]]=1,"POSITIVE",IF(Edges[[#This Row],[Sentiment]]=-1,"NEGATIVE")))</f>
        <v>NEGATIVE</v>
      </c>
      <c r="BD2088" s="79" t="str">
        <f>IF(Edges[[#This Row],[Vertex 1]]=Edges[[#This Row],[Vertex 2]],"HIDE","SHOW")</f>
        <v>HIDE</v>
      </c>
      <c r="BE2088" s="124" t="str">
        <f>REPLACE(INDEX(GroupVertices[Group], MATCH(Edges[[#This Row],[Vertex 1]],GroupVertices[Vertex],0)),1,1,"")</f>
        <v>EUTRAL</v>
      </c>
      <c r="BF2088" s="124" t="str">
        <f>REPLACE(INDEX(GroupVertices[Group], MATCH(Edges[[#This Row],[Vertex 2]],GroupVertices[Vertex],0)),1,1,"")</f>
        <v>EUTRAL</v>
      </c>
    </row>
    <row r="2089" spans="1:58" x14ac:dyDescent="0.25">
      <c r="A2089" s="64" t="s">
        <v>1471</v>
      </c>
      <c r="B2089" s="64" t="s">
        <v>1470</v>
      </c>
      <c r="C2089" s="65"/>
      <c r="D2089" s="66"/>
      <c r="E2089" s="67"/>
      <c r="F2089" s="68"/>
      <c r="G2089" s="65" t="str">
        <f>IF(Edges[[#This Row],[Vertex 1]]=Edges[[#This Row],[Vertex 2]],"HIDE","SHOW")</f>
        <v>SHOW</v>
      </c>
      <c r="H2089" s="69"/>
      <c r="I2089" s="70"/>
      <c r="J2089" s="70"/>
      <c r="K2089" s="34" t="s">
        <v>65</v>
      </c>
      <c r="L2089" s="77">
        <v>2089</v>
      </c>
      <c r="M2089" s="77"/>
      <c r="N2089" s="72"/>
      <c r="O2089" s="79" t="s">
        <v>1646</v>
      </c>
      <c r="P2089" s="81">
        <v>42852.708749999998</v>
      </c>
      <c r="Q2089" s="79" t="s">
        <v>1919</v>
      </c>
      <c r="R2089" s="82" t="s">
        <v>3378</v>
      </c>
      <c r="S2089" s="79" t="s">
        <v>4021</v>
      </c>
      <c r="T2089" s="79"/>
      <c r="U2089" s="79"/>
      <c r="V2089" s="82" t="s">
        <v>5721</v>
      </c>
      <c r="W2089" s="81">
        <v>42852.708749999998</v>
      </c>
      <c r="X2089" s="82" t="s">
        <v>7617</v>
      </c>
      <c r="Y2089" s="79"/>
      <c r="Z2089" s="79"/>
      <c r="AA2089" s="83" t="s">
        <v>9664</v>
      </c>
      <c r="AB2089" s="79"/>
      <c r="AC2089" s="79" t="b">
        <v>0</v>
      </c>
      <c r="AD2089" s="79">
        <v>0</v>
      </c>
      <c r="AE2089" s="83" t="s">
        <v>9915</v>
      </c>
      <c r="AF2089" s="79" t="b">
        <v>0</v>
      </c>
      <c r="AG2089" s="79" t="s">
        <v>9963</v>
      </c>
      <c r="AH2089" s="79"/>
      <c r="AI2089" s="83" t="s">
        <v>9915</v>
      </c>
      <c r="AJ2089" s="79" t="b">
        <v>0</v>
      </c>
      <c r="AK2089" s="79">
        <v>3</v>
      </c>
      <c r="AL2089" s="83" t="s">
        <v>9662</v>
      </c>
      <c r="AM2089" s="79" t="s">
        <v>9991</v>
      </c>
      <c r="AN2089" s="79" t="b">
        <v>0</v>
      </c>
      <c r="AO2089" s="83" t="s">
        <v>9662</v>
      </c>
      <c r="AP2089" s="79" t="s">
        <v>179</v>
      </c>
      <c r="AQ2089" s="79">
        <v>0</v>
      </c>
      <c r="AR2089" s="79">
        <v>0</v>
      </c>
      <c r="AS2089" s="79"/>
      <c r="AT2089" s="79"/>
      <c r="AU2089" s="79"/>
      <c r="AV2089" s="79"/>
      <c r="AW2089" s="79"/>
      <c r="AX2089" s="79"/>
      <c r="AY2089" s="79"/>
      <c r="AZ2089" s="79"/>
      <c r="BA2089">
        <v>1</v>
      </c>
      <c r="BB2089">
        <v>0</v>
      </c>
      <c r="BC2089" s="79" t="str">
        <f>IF(Edges[[#This Row],[Sentiment]]=0,"NEUTRAL",IF(Edges[[#This Row],[Sentiment]]=1,"POSITIVE",IF(Edges[[#This Row],[Sentiment]]=-1,"NEGATIVE")))</f>
        <v>NEUTRAL</v>
      </c>
      <c r="BD2089" s="79" t="str">
        <f>IF(Edges[[#This Row],[Vertex 1]]=Edges[[#This Row],[Vertex 2]],"HIDE","SHOW")</f>
        <v>SHOW</v>
      </c>
      <c r="BE2089" s="78" t="str">
        <f>REPLACE(INDEX(GroupVertices[Group], MATCH(Edges[[#This Row],[Vertex 1]],GroupVertices[Vertex],0)),1,1,"")</f>
        <v>EUTRAL</v>
      </c>
      <c r="BF2089" s="78" t="str">
        <f>REPLACE(INDEX(GroupVertices[Group], MATCH(Edges[[#This Row],[Vertex 2]],GroupVertices[Vertex],0)),1,1,"")</f>
        <v>EUTRAL</v>
      </c>
    </row>
    <row r="2090" spans="1:58" hidden="1" x14ac:dyDescent="0.25">
      <c r="A2090" s="64" t="s">
        <v>1469</v>
      </c>
      <c r="B2090" s="64" t="s">
        <v>1469</v>
      </c>
      <c r="C2090" s="65"/>
      <c r="D2090" s="66"/>
      <c r="E2090" s="67"/>
      <c r="F2090" s="68"/>
      <c r="G2090" s="65" t="str">
        <f>IF(Edges[[#This Row],[Vertex 1]]=Edges[[#This Row],[Vertex 2]],"HIDE","SHOW")</f>
        <v>HIDE</v>
      </c>
      <c r="H2090" s="69"/>
      <c r="I2090" s="70"/>
      <c r="J2090" s="70"/>
      <c r="K2090" s="34"/>
      <c r="L2090" s="77"/>
      <c r="M2090" s="77"/>
      <c r="N2090" s="72"/>
      <c r="O2090" s="79" t="s">
        <v>179</v>
      </c>
      <c r="P2090" s="81">
        <v>42850.061388888891</v>
      </c>
      <c r="Q2090" s="79" t="s">
        <v>2992</v>
      </c>
      <c r="R2090" s="82" t="s">
        <v>3243</v>
      </c>
      <c r="S2090" s="79" t="s">
        <v>4051</v>
      </c>
      <c r="T2090" s="79" t="s">
        <v>4282</v>
      </c>
      <c r="U2090" s="79"/>
      <c r="V2090" s="82" t="s">
        <v>5719</v>
      </c>
      <c r="W2090" s="81">
        <v>42850.061388888891</v>
      </c>
      <c r="X2090" s="82" t="s">
        <v>7618</v>
      </c>
      <c r="Y2090" s="79"/>
      <c r="Z2090" s="79"/>
      <c r="AA2090" s="83" t="s">
        <v>9665</v>
      </c>
      <c r="AB2090" s="79"/>
      <c r="AC2090" s="79" t="b">
        <v>0</v>
      </c>
      <c r="AD2090" s="79">
        <v>33</v>
      </c>
      <c r="AE2090" s="83" t="s">
        <v>9915</v>
      </c>
      <c r="AF2090" s="79" t="b">
        <v>1</v>
      </c>
      <c r="AG2090" s="79" t="s">
        <v>9963</v>
      </c>
      <c r="AH2090" s="79"/>
      <c r="AI2090" s="83" t="s">
        <v>9666</v>
      </c>
      <c r="AJ2090" s="79" t="b">
        <v>0</v>
      </c>
      <c r="AK2090" s="79">
        <v>26</v>
      </c>
      <c r="AL2090" s="83" t="s">
        <v>9915</v>
      </c>
      <c r="AM2090" s="79" t="s">
        <v>9991</v>
      </c>
      <c r="AN2090" s="79" t="b">
        <v>0</v>
      </c>
      <c r="AO2090" s="83" t="s">
        <v>9665</v>
      </c>
      <c r="AP2090" s="79" t="s">
        <v>10099</v>
      </c>
      <c r="AQ2090" s="79">
        <v>0</v>
      </c>
      <c r="AR2090" s="79">
        <v>0</v>
      </c>
      <c r="AS2090" s="79"/>
      <c r="AT2090" s="79"/>
      <c r="AU2090" s="79"/>
      <c r="AV2090" s="79"/>
      <c r="AW2090" s="79"/>
      <c r="AX2090" s="79"/>
      <c r="AY2090" s="79"/>
      <c r="AZ2090" s="79"/>
      <c r="BA2090">
        <v>11</v>
      </c>
      <c r="BB2090">
        <v>0</v>
      </c>
      <c r="BC2090" s="79" t="str">
        <f>IF(Edges[[#This Row],[Sentiment]]=0,"NEUTRAL",IF(Edges[[#This Row],[Sentiment]]=1,"POSITIVE",IF(Edges[[#This Row],[Sentiment]]=-1,"NEGATIVE")))</f>
        <v>NEUTRAL</v>
      </c>
      <c r="BD2090" s="79" t="str">
        <f>IF(Edges[[#This Row],[Vertex 1]]=Edges[[#This Row],[Vertex 2]],"HIDE","SHOW")</f>
        <v>HIDE</v>
      </c>
      <c r="BE2090" s="124" t="str">
        <f>REPLACE(INDEX(GroupVertices[Group], MATCH(Edges[[#This Row],[Vertex 1]],GroupVertices[Vertex],0)),1,1,"")</f>
        <v>EUTRAL</v>
      </c>
      <c r="BF2090" s="124" t="str">
        <f>REPLACE(INDEX(GroupVertices[Group], MATCH(Edges[[#This Row],[Vertex 2]],GroupVertices[Vertex],0)),1,1,"")</f>
        <v>EUTRAL</v>
      </c>
    </row>
    <row r="2091" spans="1:58" x14ac:dyDescent="0.25">
      <c r="A2091" s="64" t="s">
        <v>1469</v>
      </c>
      <c r="B2091" s="64" t="s">
        <v>1543</v>
      </c>
      <c r="C2091" s="65"/>
      <c r="D2091" s="66"/>
      <c r="E2091" s="67"/>
      <c r="F2091" s="68"/>
      <c r="G2091" s="65" t="str">
        <f>IF(Edges[[#This Row],[Vertex 1]]=Edges[[#This Row],[Vertex 2]],"HIDE","SHOW")</f>
        <v>SHOW</v>
      </c>
      <c r="H2091" s="69"/>
      <c r="I2091" s="70"/>
      <c r="J2091" s="70"/>
      <c r="K2091" s="34" t="s">
        <v>65</v>
      </c>
      <c r="L2091" s="77">
        <v>2091</v>
      </c>
      <c r="M2091" s="77"/>
      <c r="N2091" s="72"/>
      <c r="O2091" s="79" t="s">
        <v>1646</v>
      </c>
      <c r="P2091" s="81">
        <v>42851.552974537037</v>
      </c>
      <c r="Q2091" s="79" t="s">
        <v>2986</v>
      </c>
      <c r="R2091" s="82" t="s">
        <v>3934</v>
      </c>
      <c r="S2091" s="79" t="s">
        <v>4051</v>
      </c>
      <c r="T2091" s="79" t="s">
        <v>4261</v>
      </c>
      <c r="U2091" s="79"/>
      <c r="V2091" s="82" t="s">
        <v>5719</v>
      </c>
      <c r="W2091" s="81">
        <v>42851.552974537037</v>
      </c>
      <c r="X2091" s="82" t="s">
        <v>7611</v>
      </c>
      <c r="Y2091" s="79"/>
      <c r="Z2091" s="79"/>
      <c r="AA2091" s="83" t="s">
        <v>9658</v>
      </c>
      <c r="AB2091" s="79"/>
      <c r="AC2091" s="79" t="b">
        <v>0</v>
      </c>
      <c r="AD2091" s="79">
        <v>44</v>
      </c>
      <c r="AE2091" s="83" t="s">
        <v>9915</v>
      </c>
      <c r="AF2091" s="79" t="b">
        <v>0</v>
      </c>
      <c r="AG2091" s="79" t="s">
        <v>9963</v>
      </c>
      <c r="AH2091" s="79"/>
      <c r="AI2091" s="83" t="s">
        <v>9915</v>
      </c>
      <c r="AJ2091" s="79" t="b">
        <v>0</v>
      </c>
      <c r="AK2091" s="79">
        <v>32</v>
      </c>
      <c r="AL2091" s="83" t="s">
        <v>9915</v>
      </c>
      <c r="AM2091" s="79" t="s">
        <v>9991</v>
      </c>
      <c r="AN2091" s="79" t="b">
        <v>1</v>
      </c>
      <c r="AO2091" s="83" t="s">
        <v>9658</v>
      </c>
      <c r="AP2091" s="79" t="s">
        <v>10099</v>
      </c>
      <c r="AQ2091" s="79">
        <v>0</v>
      </c>
      <c r="AR2091" s="79">
        <v>0</v>
      </c>
      <c r="AS2091" s="79"/>
      <c r="AT2091" s="79"/>
      <c r="AU2091" s="79"/>
      <c r="AV2091" s="79"/>
      <c r="AW2091" s="79"/>
      <c r="AX2091" s="79"/>
      <c r="AY2091" s="79"/>
      <c r="AZ2091" s="79"/>
      <c r="BA2091">
        <v>1</v>
      </c>
      <c r="BB2091">
        <v>0</v>
      </c>
      <c r="BC2091" s="79" t="str">
        <f>IF(Edges[[#This Row],[Sentiment]]=0,"NEUTRAL",IF(Edges[[#This Row],[Sentiment]]=1,"POSITIVE",IF(Edges[[#This Row],[Sentiment]]=-1,"NEGATIVE")))</f>
        <v>NEUTRAL</v>
      </c>
      <c r="BD2091" s="79" t="str">
        <f>IF(Edges[[#This Row],[Vertex 1]]=Edges[[#This Row],[Vertex 2]],"HIDE","SHOW")</f>
        <v>SHOW</v>
      </c>
      <c r="BE2091" s="78" t="str">
        <f>REPLACE(INDEX(GroupVertices[Group], MATCH(Edges[[#This Row],[Vertex 1]],GroupVertices[Vertex],0)),1,1,"")</f>
        <v>EUTRAL</v>
      </c>
      <c r="BF2091" s="78" t="str">
        <f>REPLACE(INDEX(GroupVertices[Group], MATCH(Edges[[#This Row],[Vertex 2]],GroupVertices[Vertex],0)),1,1,"")</f>
        <v>eneral</v>
      </c>
    </row>
    <row r="2092" spans="1:58" x14ac:dyDescent="0.25">
      <c r="A2092" s="64" t="s">
        <v>1469</v>
      </c>
      <c r="B2092" s="64" t="s">
        <v>1544</v>
      </c>
      <c r="C2092" s="65"/>
      <c r="D2092" s="66"/>
      <c r="E2092" s="67"/>
      <c r="F2092" s="68"/>
      <c r="G2092" s="65" t="str">
        <f>IF(Edges[[#This Row],[Vertex 1]]=Edges[[#This Row],[Vertex 2]],"HIDE","SHOW")</f>
        <v>SHOW</v>
      </c>
      <c r="H2092" s="69"/>
      <c r="I2092" s="70"/>
      <c r="J2092" s="70"/>
      <c r="K2092" s="34" t="s">
        <v>65</v>
      </c>
      <c r="L2092" s="77">
        <v>2092</v>
      </c>
      <c r="M2092" s="77"/>
      <c r="N2092" s="72"/>
      <c r="O2092" s="79" t="s">
        <v>1646</v>
      </c>
      <c r="P2092" s="81">
        <v>42851.552974537037</v>
      </c>
      <c r="Q2092" s="79" t="s">
        <v>2986</v>
      </c>
      <c r="R2092" s="82" t="s">
        <v>3934</v>
      </c>
      <c r="S2092" s="79" t="s">
        <v>4051</v>
      </c>
      <c r="T2092" s="79" t="s">
        <v>4261</v>
      </c>
      <c r="U2092" s="79"/>
      <c r="V2092" s="82" t="s">
        <v>5719</v>
      </c>
      <c r="W2092" s="81">
        <v>42851.552974537037</v>
      </c>
      <c r="X2092" s="82" t="s">
        <v>7611</v>
      </c>
      <c r="Y2092" s="79"/>
      <c r="Z2092" s="79"/>
      <c r="AA2092" s="83" t="s">
        <v>9658</v>
      </c>
      <c r="AB2092" s="79"/>
      <c r="AC2092" s="79" t="b">
        <v>0</v>
      </c>
      <c r="AD2092" s="79">
        <v>44</v>
      </c>
      <c r="AE2092" s="83" t="s">
        <v>9915</v>
      </c>
      <c r="AF2092" s="79" t="b">
        <v>0</v>
      </c>
      <c r="AG2092" s="79" t="s">
        <v>9963</v>
      </c>
      <c r="AH2092" s="79"/>
      <c r="AI2092" s="83" t="s">
        <v>9915</v>
      </c>
      <c r="AJ2092" s="79" t="b">
        <v>0</v>
      </c>
      <c r="AK2092" s="79">
        <v>32</v>
      </c>
      <c r="AL2092" s="83" t="s">
        <v>9915</v>
      </c>
      <c r="AM2092" s="79" t="s">
        <v>9991</v>
      </c>
      <c r="AN2092" s="79" t="b">
        <v>1</v>
      </c>
      <c r="AO2092" s="83" t="s">
        <v>9658</v>
      </c>
      <c r="AP2092" s="79" t="s">
        <v>10099</v>
      </c>
      <c r="AQ2092" s="79">
        <v>0</v>
      </c>
      <c r="AR2092" s="79">
        <v>0</v>
      </c>
      <c r="AS2092" s="79"/>
      <c r="AT2092" s="79"/>
      <c r="AU2092" s="79"/>
      <c r="AV2092" s="79"/>
      <c r="AW2092" s="79"/>
      <c r="AX2092" s="79"/>
      <c r="AY2092" s="79"/>
      <c r="AZ2092" s="79"/>
      <c r="BA2092">
        <v>1</v>
      </c>
      <c r="BB2092">
        <v>0</v>
      </c>
      <c r="BC2092" s="79" t="str">
        <f>IF(Edges[[#This Row],[Sentiment]]=0,"NEUTRAL",IF(Edges[[#This Row],[Sentiment]]=1,"POSITIVE",IF(Edges[[#This Row],[Sentiment]]=-1,"NEGATIVE")))</f>
        <v>NEUTRAL</v>
      </c>
      <c r="BD2092" s="79" t="str">
        <f>IF(Edges[[#This Row],[Vertex 1]]=Edges[[#This Row],[Vertex 2]],"HIDE","SHOW")</f>
        <v>SHOW</v>
      </c>
      <c r="BE2092" s="78" t="str">
        <f>REPLACE(INDEX(GroupVertices[Group], MATCH(Edges[[#This Row],[Vertex 1]],GroupVertices[Vertex],0)),1,1,"")</f>
        <v>EUTRAL</v>
      </c>
      <c r="BF2092" s="78" t="str">
        <f>REPLACE(INDEX(GroupVertices[Group], MATCH(Edges[[#This Row],[Vertex 2]],GroupVertices[Vertex],0)),1,1,"")</f>
        <v>eneral</v>
      </c>
    </row>
    <row r="2093" spans="1:58" hidden="1" x14ac:dyDescent="0.25">
      <c r="A2093" s="64" t="s">
        <v>1469</v>
      </c>
      <c r="B2093" s="64" t="s">
        <v>1469</v>
      </c>
      <c r="C2093" s="65"/>
      <c r="D2093" s="66"/>
      <c r="E2093" s="67"/>
      <c r="F2093" s="68"/>
      <c r="G2093" s="65" t="str">
        <f>IF(Edges[[#This Row],[Vertex 1]]=Edges[[#This Row],[Vertex 2]],"HIDE","SHOW")</f>
        <v>HIDE</v>
      </c>
      <c r="H2093" s="69"/>
      <c r="I2093" s="70"/>
      <c r="J2093" s="70"/>
      <c r="K2093" s="34"/>
      <c r="L2093" s="77"/>
      <c r="M2093" s="77"/>
      <c r="N2093" s="72"/>
      <c r="O2093" s="79" t="s">
        <v>179</v>
      </c>
      <c r="P2093" s="81">
        <v>42850.055625000001</v>
      </c>
      <c r="Q2093" s="79" t="s">
        <v>2993</v>
      </c>
      <c r="R2093" s="79"/>
      <c r="S2093" s="79"/>
      <c r="T2093" s="79" t="s">
        <v>4448</v>
      </c>
      <c r="U2093" s="79"/>
      <c r="V2093" s="82" t="s">
        <v>5719</v>
      </c>
      <c r="W2093" s="81">
        <v>42850.055625000001</v>
      </c>
      <c r="X2093" s="82" t="s">
        <v>7619</v>
      </c>
      <c r="Y2093" s="79"/>
      <c r="Z2093" s="79"/>
      <c r="AA2093" s="83" t="s">
        <v>9666</v>
      </c>
      <c r="AB2093" s="79"/>
      <c r="AC2093" s="79" t="b">
        <v>0</v>
      </c>
      <c r="AD2093" s="79">
        <v>45</v>
      </c>
      <c r="AE2093" s="83" t="s">
        <v>9915</v>
      </c>
      <c r="AF2093" s="79" t="b">
        <v>0</v>
      </c>
      <c r="AG2093" s="79" t="s">
        <v>9963</v>
      </c>
      <c r="AH2093" s="79"/>
      <c r="AI2093" s="83" t="s">
        <v>9915</v>
      </c>
      <c r="AJ2093" s="79" t="b">
        <v>0</v>
      </c>
      <c r="AK2093" s="79">
        <v>30</v>
      </c>
      <c r="AL2093" s="83" t="s">
        <v>9915</v>
      </c>
      <c r="AM2093" s="79" t="s">
        <v>9991</v>
      </c>
      <c r="AN2093" s="79" t="b">
        <v>0</v>
      </c>
      <c r="AO2093" s="83" t="s">
        <v>9666</v>
      </c>
      <c r="AP2093" s="79" t="s">
        <v>10099</v>
      </c>
      <c r="AQ2093" s="79">
        <v>0</v>
      </c>
      <c r="AR2093" s="79">
        <v>0</v>
      </c>
      <c r="AS2093" s="79"/>
      <c r="AT2093" s="79"/>
      <c r="AU2093" s="79"/>
      <c r="AV2093" s="79"/>
      <c r="AW2093" s="79"/>
      <c r="AX2093" s="79"/>
      <c r="AY2093" s="79"/>
      <c r="AZ2093" s="79"/>
      <c r="BA2093">
        <v>11</v>
      </c>
      <c r="BB2093">
        <v>0</v>
      </c>
      <c r="BC2093" s="79" t="str">
        <f>IF(Edges[[#This Row],[Sentiment]]=0,"NEUTRAL",IF(Edges[[#This Row],[Sentiment]]=1,"POSITIVE",IF(Edges[[#This Row],[Sentiment]]=-1,"NEGATIVE")))</f>
        <v>NEUTRAL</v>
      </c>
      <c r="BD2093" s="79" t="str">
        <f>IF(Edges[[#This Row],[Vertex 1]]=Edges[[#This Row],[Vertex 2]],"HIDE","SHOW")</f>
        <v>HIDE</v>
      </c>
      <c r="BE2093" s="124" t="str">
        <f>REPLACE(INDEX(GroupVertices[Group], MATCH(Edges[[#This Row],[Vertex 1]],GroupVertices[Vertex],0)),1,1,"")</f>
        <v>EUTRAL</v>
      </c>
      <c r="BF2093" s="124" t="str">
        <f>REPLACE(INDEX(GroupVertices[Group], MATCH(Edges[[#This Row],[Vertex 2]],GroupVertices[Vertex],0)),1,1,"")</f>
        <v>EUTRAL</v>
      </c>
    </row>
    <row r="2094" spans="1:58" hidden="1" x14ac:dyDescent="0.25">
      <c r="A2094" s="64" t="s">
        <v>1469</v>
      </c>
      <c r="B2094" s="64" t="s">
        <v>1469</v>
      </c>
      <c r="C2094" s="65"/>
      <c r="D2094" s="66"/>
      <c r="E2094" s="67"/>
      <c r="F2094" s="68"/>
      <c r="G2094" s="65" t="str">
        <f>IF(Edges[[#This Row],[Vertex 1]]=Edges[[#This Row],[Vertex 2]],"HIDE","SHOW")</f>
        <v>HIDE</v>
      </c>
      <c r="H2094" s="69"/>
      <c r="I2094" s="70"/>
      <c r="J2094" s="70"/>
      <c r="K2094" s="34"/>
      <c r="L2094" s="77"/>
      <c r="M2094" s="77"/>
      <c r="N2094" s="72"/>
      <c r="O2094" s="79" t="s">
        <v>179</v>
      </c>
      <c r="P2094" s="81">
        <v>42849.580324074072</v>
      </c>
      <c r="Q2094" s="79" t="s">
        <v>2994</v>
      </c>
      <c r="R2094" s="79"/>
      <c r="S2094" s="79"/>
      <c r="T2094" s="79" t="s">
        <v>4285</v>
      </c>
      <c r="U2094" s="79"/>
      <c r="V2094" s="82" t="s">
        <v>5719</v>
      </c>
      <c r="W2094" s="81">
        <v>42849.580324074072</v>
      </c>
      <c r="X2094" s="82" t="s">
        <v>7620</v>
      </c>
      <c r="Y2094" s="79"/>
      <c r="Z2094" s="79"/>
      <c r="AA2094" s="83" t="s">
        <v>9667</v>
      </c>
      <c r="AB2094" s="79"/>
      <c r="AC2094" s="79" t="b">
        <v>0</v>
      </c>
      <c r="AD2094" s="79">
        <v>46</v>
      </c>
      <c r="AE2094" s="83" t="s">
        <v>9915</v>
      </c>
      <c r="AF2094" s="79" t="b">
        <v>0</v>
      </c>
      <c r="AG2094" s="79" t="s">
        <v>9963</v>
      </c>
      <c r="AH2094" s="79"/>
      <c r="AI2094" s="83" t="s">
        <v>9915</v>
      </c>
      <c r="AJ2094" s="79" t="b">
        <v>0</v>
      </c>
      <c r="AK2094" s="79">
        <v>26</v>
      </c>
      <c r="AL2094" s="83" t="s">
        <v>9915</v>
      </c>
      <c r="AM2094" s="79" t="s">
        <v>9991</v>
      </c>
      <c r="AN2094" s="79" t="b">
        <v>0</v>
      </c>
      <c r="AO2094" s="83" t="s">
        <v>9667</v>
      </c>
      <c r="AP2094" s="79" t="s">
        <v>10099</v>
      </c>
      <c r="AQ2094" s="79">
        <v>0</v>
      </c>
      <c r="AR2094" s="79">
        <v>0</v>
      </c>
      <c r="AS2094" s="79"/>
      <c r="AT2094" s="79"/>
      <c r="AU2094" s="79"/>
      <c r="AV2094" s="79"/>
      <c r="AW2094" s="79"/>
      <c r="AX2094" s="79"/>
      <c r="AY2094" s="79"/>
      <c r="AZ2094" s="79"/>
      <c r="BA2094">
        <v>11</v>
      </c>
      <c r="BB2094">
        <v>0</v>
      </c>
      <c r="BC2094" s="79" t="str">
        <f>IF(Edges[[#This Row],[Sentiment]]=0,"NEUTRAL",IF(Edges[[#This Row],[Sentiment]]=1,"POSITIVE",IF(Edges[[#This Row],[Sentiment]]=-1,"NEGATIVE")))</f>
        <v>NEUTRAL</v>
      </c>
      <c r="BD2094" s="79" t="str">
        <f>IF(Edges[[#This Row],[Vertex 1]]=Edges[[#This Row],[Vertex 2]],"HIDE","SHOW")</f>
        <v>HIDE</v>
      </c>
      <c r="BE2094" s="124" t="str">
        <f>REPLACE(INDEX(GroupVertices[Group], MATCH(Edges[[#This Row],[Vertex 1]],GroupVertices[Vertex],0)),1,1,"")</f>
        <v>EUTRAL</v>
      </c>
      <c r="BF2094" s="124" t="str">
        <f>REPLACE(INDEX(GroupVertices[Group], MATCH(Edges[[#This Row],[Vertex 2]],GroupVertices[Vertex],0)),1,1,"")</f>
        <v>EUTRAL</v>
      </c>
    </row>
    <row r="2095" spans="1:58" hidden="1" x14ac:dyDescent="0.25">
      <c r="A2095" s="64" t="s">
        <v>1469</v>
      </c>
      <c r="B2095" s="64" t="s">
        <v>1469</v>
      </c>
      <c r="C2095" s="65"/>
      <c r="D2095" s="66"/>
      <c r="E2095" s="67"/>
      <c r="F2095" s="68"/>
      <c r="G2095" s="65" t="str">
        <f>IF(Edges[[#This Row],[Vertex 1]]=Edges[[#This Row],[Vertex 2]],"HIDE","SHOW")</f>
        <v>HIDE</v>
      </c>
      <c r="H2095" s="69"/>
      <c r="I2095" s="70"/>
      <c r="J2095" s="70"/>
      <c r="K2095" s="34"/>
      <c r="L2095" s="77"/>
      <c r="M2095" s="77"/>
      <c r="N2095" s="72"/>
      <c r="O2095" s="79" t="s">
        <v>179</v>
      </c>
      <c r="P2095" s="81">
        <v>42849.504756944443</v>
      </c>
      <c r="Q2095" s="79" t="s">
        <v>2995</v>
      </c>
      <c r="R2095" s="79"/>
      <c r="S2095" s="79"/>
      <c r="T2095" s="79" t="s">
        <v>4286</v>
      </c>
      <c r="U2095" s="79"/>
      <c r="V2095" s="82" t="s">
        <v>5719</v>
      </c>
      <c r="W2095" s="81">
        <v>42849.504756944443</v>
      </c>
      <c r="X2095" s="82" t="s">
        <v>7621</v>
      </c>
      <c r="Y2095" s="79"/>
      <c r="Z2095" s="79"/>
      <c r="AA2095" s="83" t="s">
        <v>9668</v>
      </c>
      <c r="AB2095" s="79"/>
      <c r="AC2095" s="79" t="b">
        <v>0</v>
      </c>
      <c r="AD2095" s="79">
        <v>45</v>
      </c>
      <c r="AE2095" s="83" t="s">
        <v>9915</v>
      </c>
      <c r="AF2095" s="79" t="b">
        <v>0</v>
      </c>
      <c r="AG2095" s="79" t="s">
        <v>9963</v>
      </c>
      <c r="AH2095" s="79"/>
      <c r="AI2095" s="83" t="s">
        <v>9915</v>
      </c>
      <c r="AJ2095" s="79" t="b">
        <v>0</v>
      </c>
      <c r="AK2095" s="79">
        <v>34</v>
      </c>
      <c r="AL2095" s="83" t="s">
        <v>9915</v>
      </c>
      <c r="AM2095" s="79" t="s">
        <v>9991</v>
      </c>
      <c r="AN2095" s="79" t="b">
        <v>0</v>
      </c>
      <c r="AO2095" s="83" t="s">
        <v>9668</v>
      </c>
      <c r="AP2095" s="79" t="s">
        <v>10099</v>
      </c>
      <c r="AQ2095" s="79">
        <v>0</v>
      </c>
      <c r="AR2095" s="79">
        <v>0</v>
      </c>
      <c r="AS2095" s="79"/>
      <c r="AT2095" s="79"/>
      <c r="AU2095" s="79"/>
      <c r="AV2095" s="79"/>
      <c r="AW2095" s="79"/>
      <c r="AX2095" s="79"/>
      <c r="AY2095" s="79"/>
      <c r="AZ2095" s="79"/>
      <c r="BA2095">
        <v>11</v>
      </c>
      <c r="BB2095">
        <v>0</v>
      </c>
      <c r="BC2095" s="79" t="str">
        <f>IF(Edges[[#This Row],[Sentiment]]=0,"NEUTRAL",IF(Edges[[#This Row],[Sentiment]]=1,"POSITIVE",IF(Edges[[#This Row],[Sentiment]]=-1,"NEGATIVE")))</f>
        <v>NEUTRAL</v>
      </c>
      <c r="BD2095" s="79" t="str">
        <f>IF(Edges[[#This Row],[Vertex 1]]=Edges[[#This Row],[Vertex 2]],"HIDE","SHOW")</f>
        <v>HIDE</v>
      </c>
      <c r="BE2095" s="124" t="str">
        <f>REPLACE(INDEX(GroupVertices[Group], MATCH(Edges[[#This Row],[Vertex 1]],GroupVertices[Vertex],0)),1,1,"")</f>
        <v>EUTRAL</v>
      </c>
      <c r="BF2095" s="124" t="str">
        <f>REPLACE(INDEX(GroupVertices[Group], MATCH(Edges[[#This Row],[Vertex 2]],GroupVertices[Vertex],0)),1,1,"")</f>
        <v>EUTRAL</v>
      </c>
    </row>
    <row r="2096" spans="1:58" hidden="1" x14ac:dyDescent="0.25">
      <c r="A2096" s="64" t="s">
        <v>1469</v>
      </c>
      <c r="B2096" s="64" t="s">
        <v>1469</v>
      </c>
      <c r="C2096" s="65"/>
      <c r="D2096" s="66"/>
      <c r="E2096" s="67"/>
      <c r="F2096" s="68"/>
      <c r="G2096" s="65" t="str">
        <f>IF(Edges[[#This Row],[Vertex 1]]=Edges[[#This Row],[Vertex 2]],"HIDE","SHOW")</f>
        <v>HIDE</v>
      </c>
      <c r="H2096" s="69"/>
      <c r="I2096" s="70"/>
      <c r="J2096" s="70"/>
      <c r="K2096" s="34"/>
      <c r="L2096" s="77"/>
      <c r="M2096" s="77"/>
      <c r="N2096" s="72"/>
      <c r="O2096" s="79" t="s">
        <v>179</v>
      </c>
      <c r="P2096" s="81">
        <v>42849.500150462962</v>
      </c>
      <c r="Q2096" s="79" t="s">
        <v>2996</v>
      </c>
      <c r="R2096" s="79"/>
      <c r="S2096" s="79"/>
      <c r="T2096" s="79" t="s">
        <v>4449</v>
      </c>
      <c r="U2096" s="79"/>
      <c r="V2096" s="82" t="s">
        <v>5719</v>
      </c>
      <c r="W2096" s="81">
        <v>42849.500150462962</v>
      </c>
      <c r="X2096" s="82" t="s">
        <v>7622</v>
      </c>
      <c r="Y2096" s="79"/>
      <c r="Z2096" s="79"/>
      <c r="AA2096" s="83" t="s">
        <v>9669</v>
      </c>
      <c r="AB2096" s="79"/>
      <c r="AC2096" s="79" t="b">
        <v>0</v>
      </c>
      <c r="AD2096" s="79">
        <v>62</v>
      </c>
      <c r="AE2096" s="83" t="s">
        <v>9915</v>
      </c>
      <c r="AF2096" s="79" t="b">
        <v>0</v>
      </c>
      <c r="AG2096" s="79" t="s">
        <v>9963</v>
      </c>
      <c r="AH2096" s="79"/>
      <c r="AI2096" s="83" t="s">
        <v>9915</v>
      </c>
      <c r="AJ2096" s="79" t="b">
        <v>0</v>
      </c>
      <c r="AK2096" s="79">
        <v>51</v>
      </c>
      <c r="AL2096" s="83" t="s">
        <v>9915</v>
      </c>
      <c r="AM2096" s="79" t="s">
        <v>9991</v>
      </c>
      <c r="AN2096" s="79" t="b">
        <v>0</v>
      </c>
      <c r="AO2096" s="83" t="s">
        <v>9669</v>
      </c>
      <c r="AP2096" s="79" t="s">
        <v>10099</v>
      </c>
      <c r="AQ2096" s="79">
        <v>0</v>
      </c>
      <c r="AR2096" s="79">
        <v>0</v>
      </c>
      <c r="AS2096" s="79"/>
      <c r="AT2096" s="79"/>
      <c r="AU2096" s="79"/>
      <c r="AV2096" s="79"/>
      <c r="AW2096" s="79"/>
      <c r="AX2096" s="79"/>
      <c r="AY2096" s="79"/>
      <c r="AZ2096" s="79"/>
      <c r="BA2096">
        <v>11</v>
      </c>
      <c r="BB2096">
        <v>0</v>
      </c>
      <c r="BC2096" s="79" t="str">
        <f>IF(Edges[[#This Row],[Sentiment]]=0,"NEUTRAL",IF(Edges[[#This Row],[Sentiment]]=1,"POSITIVE",IF(Edges[[#This Row],[Sentiment]]=-1,"NEGATIVE")))</f>
        <v>NEUTRAL</v>
      </c>
      <c r="BD2096" s="79" t="str">
        <f>IF(Edges[[#This Row],[Vertex 1]]=Edges[[#This Row],[Vertex 2]],"HIDE","SHOW")</f>
        <v>HIDE</v>
      </c>
      <c r="BE2096" s="124" t="str">
        <f>REPLACE(INDEX(GroupVertices[Group], MATCH(Edges[[#This Row],[Vertex 1]],GroupVertices[Vertex],0)),1,1,"")</f>
        <v>EUTRAL</v>
      </c>
      <c r="BF2096" s="124" t="str">
        <f>REPLACE(INDEX(GroupVertices[Group], MATCH(Edges[[#This Row],[Vertex 2]],GroupVertices[Vertex],0)),1,1,"")</f>
        <v>EUTRAL</v>
      </c>
    </row>
    <row r="2097" spans="1:58" hidden="1" x14ac:dyDescent="0.25">
      <c r="A2097" s="64" t="s">
        <v>1469</v>
      </c>
      <c r="B2097" s="64" t="s">
        <v>1469</v>
      </c>
      <c r="C2097" s="65"/>
      <c r="D2097" s="66"/>
      <c r="E2097" s="67"/>
      <c r="F2097" s="68"/>
      <c r="G2097" s="65" t="str">
        <f>IF(Edges[[#This Row],[Vertex 1]]=Edges[[#This Row],[Vertex 2]],"HIDE","SHOW")</f>
        <v>HIDE</v>
      </c>
      <c r="H2097" s="69"/>
      <c r="I2097" s="70"/>
      <c r="J2097" s="70"/>
      <c r="K2097" s="34"/>
      <c r="L2097" s="77"/>
      <c r="M2097" s="77"/>
      <c r="N2097" s="72"/>
      <c r="O2097" s="79" t="s">
        <v>179</v>
      </c>
      <c r="P2097" s="81">
        <v>42850.064398148148</v>
      </c>
      <c r="Q2097" s="79" t="s">
        <v>2997</v>
      </c>
      <c r="R2097" s="79"/>
      <c r="S2097" s="79"/>
      <c r="T2097" s="79" t="s">
        <v>4283</v>
      </c>
      <c r="U2097" s="79"/>
      <c r="V2097" s="82" t="s">
        <v>5719</v>
      </c>
      <c r="W2097" s="81">
        <v>42850.064398148148</v>
      </c>
      <c r="X2097" s="82" t="s">
        <v>7623</v>
      </c>
      <c r="Y2097" s="79"/>
      <c r="Z2097" s="79"/>
      <c r="AA2097" s="83" t="s">
        <v>9670</v>
      </c>
      <c r="AB2097" s="79"/>
      <c r="AC2097" s="79" t="b">
        <v>0</v>
      </c>
      <c r="AD2097" s="79">
        <v>59</v>
      </c>
      <c r="AE2097" s="83" t="s">
        <v>9915</v>
      </c>
      <c r="AF2097" s="79" t="b">
        <v>0</v>
      </c>
      <c r="AG2097" s="79" t="s">
        <v>9963</v>
      </c>
      <c r="AH2097" s="79"/>
      <c r="AI2097" s="83" t="s">
        <v>9915</v>
      </c>
      <c r="AJ2097" s="79" t="b">
        <v>0</v>
      </c>
      <c r="AK2097" s="79">
        <v>50</v>
      </c>
      <c r="AL2097" s="83" t="s">
        <v>9915</v>
      </c>
      <c r="AM2097" s="79" t="s">
        <v>9991</v>
      </c>
      <c r="AN2097" s="79" t="b">
        <v>0</v>
      </c>
      <c r="AO2097" s="83" t="s">
        <v>9670</v>
      </c>
      <c r="AP2097" s="79" t="s">
        <v>10099</v>
      </c>
      <c r="AQ2097" s="79">
        <v>0</v>
      </c>
      <c r="AR2097" s="79">
        <v>0</v>
      </c>
      <c r="AS2097" s="79"/>
      <c r="AT2097" s="79"/>
      <c r="AU2097" s="79"/>
      <c r="AV2097" s="79"/>
      <c r="AW2097" s="79"/>
      <c r="AX2097" s="79"/>
      <c r="AY2097" s="79"/>
      <c r="AZ2097" s="79"/>
      <c r="BA2097">
        <v>11</v>
      </c>
      <c r="BB2097">
        <v>0</v>
      </c>
      <c r="BC2097" s="79" t="str">
        <f>IF(Edges[[#This Row],[Sentiment]]=0,"NEUTRAL",IF(Edges[[#This Row],[Sentiment]]=1,"POSITIVE",IF(Edges[[#This Row],[Sentiment]]=-1,"NEGATIVE")))</f>
        <v>NEUTRAL</v>
      </c>
      <c r="BD2097" s="79" t="str">
        <f>IF(Edges[[#This Row],[Vertex 1]]=Edges[[#This Row],[Vertex 2]],"HIDE","SHOW")</f>
        <v>HIDE</v>
      </c>
      <c r="BE2097" s="124" t="str">
        <f>REPLACE(INDEX(GroupVertices[Group], MATCH(Edges[[#This Row],[Vertex 1]],GroupVertices[Vertex],0)),1,1,"")</f>
        <v>EUTRAL</v>
      </c>
      <c r="BF2097" s="124" t="str">
        <f>REPLACE(INDEX(GroupVertices[Group], MATCH(Edges[[#This Row],[Vertex 2]],GroupVertices[Vertex],0)),1,1,"")</f>
        <v>EUTRAL</v>
      </c>
    </row>
    <row r="2098" spans="1:58" hidden="1" x14ac:dyDescent="0.25">
      <c r="A2098" s="64" t="s">
        <v>1469</v>
      </c>
      <c r="B2098" s="64" t="s">
        <v>1469</v>
      </c>
      <c r="C2098" s="65"/>
      <c r="D2098" s="66"/>
      <c r="E2098" s="67"/>
      <c r="F2098" s="68"/>
      <c r="G2098" s="65" t="str">
        <f>IF(Edges[[#This Row],[Vertex 1]]=Edges[[#This Row],[Vertex 2]],"HIDE","SHOW")</f>
        <v>HIDE</v>
      </c>
      <c r="H2098" s="69"/>
      <c r="I2098" s="70"/>
      <c r="J2098" s="70"/>
      <c r="K2098" s="34"/>
      <c r="L2098" s="77"/>
      <c r="M2098" s="77"/>
      <c r="N2098" s="72"/>
      <c r="O2098" s="79" t="s">
        <v>179</v>
      </c>
      <c r="P2098" s="81">
        <v>42852.090532407405</v>
      </c>
      <c r="Q2098" s="79" t="s">
        <v>2998</v>
      </c>
      <c r="R2098" s="79"/>
      <c r="S2098" s="79"/>
      <c r="T2098" s="79"/>
      <c r="U2098" s="79"/>
      <c r="V2098" s="82" t="s">
        <v>5719</v>
      </c>
      <c r="W2098" s="81">
        <v>42852.090532407405</v>
      </c>
      <c r="X2098" s="82" t="s">
        <v>7624</v>
      </c>
      <c r="Y2098" s="79"/>
      <c r="Z2098" s="79"/>
      <c r="AA2098" s="83" t="s">
        <v>9671</v>
      </c>
      <c r="AB2098" s="79"/>
      <c r="AC2098" s="79" t="b">
        <v>0</v>
      </c>
      <c r="AD2098" s="79">
        <v>40</v>
      </c>
      <c r="AE2098" s="83" t="s">
        <v>9915</v>
      </c>
      <c r="AF2098" s="79" t="b">
        <v>0</v>
      </c>
      <c r="AG2098" s="79" t="s">
        <v>9963</v>
      </c>
      <c r="AH2098" s="79"/>
      <c r="AI2098" s="83" t="s">
        <v>9915</v>
      </c>
      <c r="AJ2098" s="79" t="b">
        <v>0</v>
      </c>
      <c r="AK2098" s="79">
        <v>25</v>
      </c>
      <c r="AL2098" s="83" t="s">
        <v>9915</v>
      </c>
      <c r="AM2098" s="79" t="s">
        <v>9991</v>
      </c>
      <c r="AN2098" s="79" t="b">
        <v>0</v>
      </c>
      <c r="AO2098" s="83" t="s">
        <v>9671</v>
      </c>
      <c r="AP2098" s="79" t="s">
        <v>179</v>
      </c>
      <c r="AQ2098" s="79">
        <v>0</v>
      </c>
      <c r="AR2098" s="79">
        <v>0</v>
      </c>
      <c r="AS2098" s="79"/>
      <c r="AT2098" s="79"/>
      <c r="AU2098" s="79"/>
      <c r="AV2098" s="79"/>
      <c r="AW2098" s="79"/>
      <c r="AX2098" s="79"/>
      <c r="AY2098" s="79"/>
      <c r="AZ2098" s="79"/>
      <c r="BA2098">
        <v>11</v>
      </c>
      <c r="BB2098">
        <v>0</v>
      </c>
      <c r="BC2098" s="79" t="str">
        <f>IF(Edges[[#This Row],[Sentiment]]=0,"NEUTRAL",IF(Edges[[#This Row],[Sentiment]]=1,"POSITIVE",IF(Edges[[#This Row],[Sentiment]]=-1,"NEGATIVE")))</f>
        <v>NEUTRAL</v>
      </c>
      <c r="BD2098" s="79" t="str">
        <f>IF(Edges[[#This Row],[Vertex 1]]=Edges[[#This Row],[Vertex 2]],"HIDE","SHOW")</f>
        <v>HIDE</v>
      </c>
      <c r="BE2098" s="124" t="str">
        <f>REPLACE(INDEX(GroupVertices[Group], MATCH(Edges[[#This Row],[Vertex 1]],GroupVertices[Vertex],0)),1,1,"")</f>
        <v>EUTRAL</v>
      </c>
      <c r="BF2098" s="124" t="str">
        <f>REPLACE(INDEX(GroupVertices[Group], MATCH(Edges[[#This Row],[Vertex 2]],GroupVertices[Vertex],0)),1,1,"")</f>
        <v>EUTRAL</v>
      </c>
    </row>
    <row r="2099" spans="1:58" hidden="1" x14ac:dyDescent="0.25">
      <c r="A2099" s="64" t="s">
        <v>1469</v>
      </c>
      <c r="B2099" s="64" t="s">
        <v>1469</v>
      </c>
      <c r="C2099" s="65"/>
      <c r="D2099" s="66"/>
      <c r="E2099" s="67"/>
      <c r="F2099" s="68"/>
      <c r="G2099" s="65" t="str">
        <f>IF(Edges[[#This Row],[Vertex 1]]=Edges[[#This Row],[Vertex 2]],"HIDE","SHOW")</f>
        <v>HIDE</v>
      </c>
      <c r="H2099" s="69"/>
      <c r="I2099" s="70"/>
      <c r="J2099" s="70"/>
      <c r="K2099" s="34"/>
      <c r="L2099" s="77"/>
      <c r="M2099" s="77"/>
      <c r="N2099" s="72"/>
      <c r="O2099" s="79" t="s">
        <v>179</v>
      </c>
      <c r="P2099" s="81">
        <v>42852.188321759262</v>
      </c>
      <c r="Q2099" s="79" t="s">
        <v>2999</v>
      </c>
      <c r="R2099" s="82" t="s">
        <v>3935</v>
      </c>
      <c r="S2099" s="79" t="s">
        <v>4051</v>
      </c>
      <c r="T2099" s="79" t="s">
        <v>4277</v>
      </c>
      <c r="U2099" s="79"/>
      <c r="V2099" s="82" t="s">
        <v>5719</v>
      </c>
      <c r="W2099" s="81">
        <v>42852.188321759262</v>
      </c>
      <c r="X2099" s="82" t="s">
        <v>7625</v>
      </c>
      <c r="Y2099" s="79"/>
      <c r="Z2099" s="79"/>
      <c r="AA2099" s="83" t="s">
        <v>9672</v>
      </c>
      <c r="AB2099" s="79"/>
      <c r="AC2099" s="79" t="b">
        <v>0</v>
      </c>
      <c r="AD2099" s="79">
        <v>46</v>
      </c>
      <c r="AE2099" s="83" t="s">
        <v>9915</v>
      </c>
      <c r="AF2099" s="79" t="b">
        <v>0</v>
      </c>
      <c r="AG2099" s="79" t="s">
        <v>9963</v>
      </c>
      <c r="AH2099" s="79"/>
      <c r="AI2099" s="83" t="s">
        <v>9915</v>
      </c>
      <c r="AJ2099" s="79" t="b">
        <v>0</v>
      </c>
      <c r="AK2099" s="79">
        <v>29</v>
      </c>
      <c r="AL2099" s="83" t="s">
        <v>9915</v>
      </c>
      <c r="AM2099" s="79" t="s">
        <v>9991</v>
      </c>
      <c r="AN2099" s="79" t="b">
        <v>1</v>
      </c>
      <c r="AO2099" s="83" t="s">
        <v>9672</v>
      </c>
      <c r="AP2099" s="79" t="s">
        <v>179</v>
      </c>
      <c r="AQ2099" s="79">
        <v>0</v>
      </c>
      <c r="AR2099" s="79">
        <v>0</v>
      </c>
      <c r="AS2099" s="79"/>
      <c r="AT2099" s="79"/>
      <c r="AU2099" s="79"/>
      <c r="AV2099" s="79"/>
      <c r="AW2099" s="79"/>
      <c r="AX2099" s="79"/>
      <c r="AY2099" s="79"/>
      <c r="AZ2099" s="79"/>
      <c r="BA2099">
        <v>11</v>
      </c>
      <c r="BB2099">
        <v>0</v>
      </c>
      <c r="BC2099" s="79" t="str">
        <f>IF(Edges[[#This Row],[Sentiment]]=0,"NEUTRAL",IF(Edges[[#This Row],[Sentiment]]=1,"POSITIVE",IF(Edges[[#This Row],[Sentiment]]=-1,"NEGATIVE")))</f>
        <v>NEUTRAL</v>
      </c>
      <c r="BD2099" s="79" t="str">
        <f>IF(Edges[[#This Row],[Vertex 1]]=Edges[[#This Row],[Vertex 2]],"HIDE","SHOW")</f>
        <v>HIDE</v>
      </c>
      <c r="BE2099" s="124" t="str">
        <f>REPLACE(INDEX(GroupVertices[Group], MATCH(Edges[[#This Row],[Vertex 1]],GroupVertices[Vertex],0)),1,1,"")</f>
        <v>EUTRAL</v>
      </c>
      <c r="BF2099" s="124" t="str">
        <f>REPLACE(INDEX(GroupVertices[Group], MATCH(Edges[[#This Row],[Vertex 2]],GroupVertices[Vertex],0)),1,1,"")</f>
        <v>EUTRAL</v>
      </c>
    </row>
    <row r="2100" spans="1:58" hidden="1" x14ac:dyDescent="0.25">
      <c r="A2100" s="64" t="s">
        <v>1469</v>
      </c>
      <c r="B2100" s="64" t="s">
        <v>1469</v>
      </c>
      <c r="C2100" s="65"/>
      <c r="D2100" s="66"/>
      <c r="E2100" s="67"/>
      <c r="F2100" s="68"/>
      <c r="G2100" s="65" t="str">
        <f>IF(Edges[[#This Row],[Vertex 1]]=Edges[[#This Row],[Vertex 2]],"HIDE","SHOW")</f>
        <v>HIDE</v>
      </c>
      <c r="H2100" s="69"/>
      <c r="I2100" s="70"/>
      <c r="J2100" s="70"/>
      <c r="K2100" s="34"/>
      <c r="L2100" s="77"/>
      <c r="M2100" s="77"/>
      <c r="N2100" s="72"/>
      <c r="O2100" s="79" t="s">
        <v>179</v>
      </c>
      <c r="P2100" s="81">
        <v>42852.577106481483</v>
      </c>
      <c r="Q2100" s="79" t="s">
        <v>1732</v>
      </c>
      <c r="R2100" s="79"/>
      <c r="S2100" s="79"/>
      <c r="T2100" s="79" t="s">
        <v>4277</v>
      </c>
      <c r="U2100" s="79"/>
      <c r="V2100" s="82" t="s">
        <v>5719</v>
      </c>
      <c r="W2100" s="81">
        <v>42852.577106481483</v>
      </c>
      <c r="X2100" s="82" t="s">
        <v>7626</v>
      </c>
      <c r="Y2100" s="79"/>
      <c r="Z2100" s="79"/>
      <c r="AA2100" s="83" t="s">
        <v>9673</v>
      </c>
      <c r="AB2100" s="79"/>
      <c r="AC2100" s="79" t="b">
        <v>0</v>
      </c>
      <c r="AD2100" s="79">
        <v>0</v>
      </c>
      <c r="AE2100" s="83" t="s">
        <v>9915</v>
      </c>
      <c r="AF2100" s="79" t="b">
        <v>0</v>
      </c>
      <c r="AG2100" s="79" t="s">
        <v>9963</v>
      </c>
      <c r="AH2100" s="79"/>
      <c r="AI2100" s="83" t="s">
        <v>9915</v>
      </c>
      <c r="AJ2100" s="79" t="b">
        <v>0</v>
      </c>
      <c r="AK2100" s="79">
        <v>29</v>
      </c>
      <c r="AL2100" s="83" t="s">
        <v>9672</v>
      </c>
      <c r="AM2100" s="79" t="s">
        <v>9991</v>
      </c>
      <c r="AN2100" s="79" t="b">
        <v>0</v>
      </c>
      <c r="AO2100" s="83" t="s">
        <v>9672</v>
      </c>
      <c r="AP2100" s="79" t="s">
        <v>179</v>
      </c>
      <c r="AQ2100" s="79">
        <v>0</v>
      </c>
      <c r="AR2100" s="79">
        <v>0</v>
      </c>
      <c r="AS2100" s="79"/>
      <c r="AT2100" s="79"/>
      <c r="AU2100" s="79"/>
      <c r="AV2100" s="79"/>
      <c r="AW2100" s="79"/>
      <c r="AX2100" s="79"/>
      <c r="AY2100" s="79"/>
      <c r="AZ2100" s="79"/>
      <c r="BA2100">
        <v>11</v>
      </c>
      <c r="BB2100">
        <v>0</v>
      </c>
      <c r="BC2100" s="79" t="str">
        <f>IF(Edges[[#This Row],[Sentiment]]=0,"NEUTRAL",IF(Edges[[#This Row],[Sentiment]]=1,"POSITIVE",IF(Edges[[#This Row],[Sentiment]]=-1,"NEGATIVE")))</f>
        <v>NEUTRAL</v>
      </c>
      <c r="BD2100" s="79" t="str">
        <f>IF(Edges[[#This Row],[Vertex 1]]=Edges[[#This Row],[Vertex 2]],"HIDE","SHOW")</f>
        <v>HIDE</v>
      </c>
      <c r="BE2100" s="124" t="str">
        <f>REPLACE(INDEX(GroupVertices[Group], MATCH(Edges[[#This Row],[Vertex 1]],GroupVertices[Vertex],0)),1,1,"")</f>
        <v>EUTRAL</v>
      </c>
      <c r="BF2100" s="124" t="str">
        <f>REPLACE(INDEX(GroupVertices[Group], MATCH(Edges[[#This Row],[Vertex 2]],GroupVertices[Vertex],0)),1,1,"")</f>
        <v>EUTRAL</v>
      </c>
    </row>
    <row r="2101" spans="1:58" hidden="1" x14ac:dyDescent="0.25">
      <c r="A2101" s="64" t="s">
        <v>1469</v>
      </c>
      <c r="B2101" s="64" t="s">
        <v>1469</v>
      </c>
      <c r="C2101" s="65"/>
      <c r="D2101" s="66"/>
      <c r="E2101" s="67"/>
      <c r="F2101" s="68"/>
      <c r="G2101" s="65" t="str">
        <f>IF(Edges[[#This Row],[Vertex 1]]=Edges[[#This Row],[Vertex 2]],"HIDE","SHOW")</f>
        <v>HIDE</v>
      </c>
      <c r="H2101" s="69"/>
      <c r="I2101" s="70"/>
      <c r="J2101" s="70"/>
      <c r="K2101" s="34"/>
      <c r="L2101" s="77"/>
      <c r="M2101" s="77"/>
      <c r="N2101" s="72"/>
      <c r="O2101" s="79" t="s">
        <v>179</v>
      </c>
      <c r="P2101" s="81">
        <v>42855.1090625</v>
      </c>
      <c r="Q2101" s="79" t="s">
        <v>3000</v>
      </c>
      <c r="R2101" s="79"/>
      <c r="S2101" s="79"/>
      <c r="T2101" s="79"/>
      <c r="U2101" s="79"/>
      <c r="V2101" s="82" t="s">
        <v>5719</v>
      </c>
      <c r="W2101" s="81">
        <v>42855.1090625</v>
      </c>
      <c r="X2101" s="82" t="s">
        <v>7627</v>
      </c>
      <c r="Y2101" s="79"/>
      <c r="Z2101" s="79"/>
      <c r="AA2101" s="83" t="s">
        <v>9674</v>
      </c>
      <c r="AB2101" s="79"/>
      <c r="AC2101" s="79" t="b">
        <v>0</v>
      </c>
      <c r="AD2101" s="79">
        <v>50</v>
      </c>
      <c r="AE2101" s="83" t="s">
        <v>9915</v>
      </c>
      <c r="AF2101" s="79" t="b">
        <v>0</v>
      </c>
      <c r="AG2101" s="79" t="s">
        <v>9963</v>
      </c>
      <c r="AH2101" s="79"/>
      <c r="AI2101" s="83" t="s">
        <v>9915</v>
      </c>
      <c r="AJ2101" s="79" t="b">
        <v>0</v>
      </c>
      <c r="AK2101" s="79">
        <v>8</v>
      </c>
      <c r="AL2101" s="83" t="s">
        <v>9915</v>
      </c>
      <c r="AM2101" s="79" t="s">
        <v>9991</v>
      </c>
      <c r="AN2101" s="79" t="b">
        <v>0</v>
      </c>
      <c r="AO2101" s="83" t="s">
        <v>9674</v>
      </c>
      <c r="AP2101" s="79" t="s">
        <v>179</v>
      </c>
      <c r="AQ2101" s="79">
        <v>0</v>
      </c>
      <c r="AR2101" s="79">
        <v>0</v>
      </c>
      <c r="AS2101" s="79"/>
      <c r="AT2101" s="79"/>
      <c r="AU2101" s="79"/>
      <c r="AV2101" s="79"/>
      <c r="AW2101" s="79"/>
      <c r="AX2101" s="79"/>
      <c r="AY2101" s="79"/>
      <c r="AZ2101" s="79"/>
      <c r="BA2101">
        <v>11</v>
      </c>
      <c r="BB2101">
        <v>0</v>
      </c>
      <c r="BC2101" s="79" t="str">
        <f>IF(Edges[[#This Row],[Sentiment]]=0,"NEUTRAL",IF(Edges[[#This Row],[Sentiment]]=1,"POSITIVE",IF(Edges[[#This Row],[Sentiment]]=-1,"NEGATIVE")))</f>
        <v>NEUTRAL</v>
      </c>
      <c r="BD2101" s="79" t="str">
        <f>IF(Edges[[#This Row],[Vertex 1]]=Edges[[#This Row],[Vertex 2]],"HIDE","SHOW")</f>
        <v>HIDE</v>
      </c>
      <c r="BE2101" s="124" t="str">
        <f>REPLACE(INDEX(GroupVertices[Group], MATCH(Edges[[#This Row],[Vertex 1]],GroupVertices[Vertex],0)),1,1,"")</f>
        <v>EUTRAL</v>
      </c>
      <c r="BF2101" s="124" t="str">
        <f>REPLACE(INDEX(GroupVertices[Group], MATCH(Edges[[#This Row],[Vertex 2]],GroupVertices[Vertex],0)),1,1,"")</f>
        <v>EUTRAL</v>
      </c>
    </row>
    <row r="2102" spans="1:58" hidden="1" x14ac:dyDescent="0.25">
      <c r="A2102" s="64" t="s">
        <v>1469</v>
      </c>
      <c r="B2102" s="64" t="s">
        <v>1469</v>
      </c>
      <c r="C2102" s="65"/>
      <c r="D2102" s="66"/>
      <c r="E2102" s="67"/>
      <c r="F2102" s="68"/>
      <c r="G2102" s="65" t="str">
        <f>IF(Edges[[#This Row],[Vertex 1]]=Edges[[#This Row],[Vertex 2]],"HIDE","SHOW")</f>
        <v>HIDE</v>
      </c>
      <c r="H2102" s="69"/>
      <c r="I2102" s="70"/>
      <c r="J2102" s="70"/>
      <c r="K2102" s="34"/>
      <c r="L2102" s="77"/>
      <c r="M2102" s="77"/>
      <c r="N2102" s="72"/>
      <c r="O2102" s="79" t="s">
        <v>179</v>
      </c>
      <c r="P2102" s="81">
        <v>42855.50545138889</v>
      </c>
      <c r="Q2102" s="79" t="s">
        <v>2750</v>
      </c>
      <c r="R2102" s="79"/>
      <c r="S2102" s="79"/>
      <c r="T2102" s="79"/>
      <c r="U2102" s="79"/>
      <c r="V2102" s="82" t="s">
        <v>5719</v>
      </c>
      <c r="W2102" s="81">
        <v>42855.50545138889</v>
      </c>
      <c r="X2102" s="82" t="s">
        <v>7628</v>
      </c>
      <c r="Y2102" s="79"/>
      <c r="Z2102" s="79"/>
      <c r="AA2102" s="83" t="s">
        <v>9675</v>
      </c>
      <c r="AB2102" s="79"/>
      <c r="AC2102" s="79" t="b">
        <v>0</v>
      </c>
      <c r="AD2102" s="79">
        <v>0</v>
      </c>
      <c r="AE2102" s="83" t="s">
        <v>9915</v>
      </c>
      <c r="AF2102" s="79" t="b">
        <v>0</v>
      </c>
      <c r="AG2102" s="79" t="s">
        <v>9963</v>
      </c>
      <c r="AH2102" s="79"/>
      <c r="AI2102" s="83" t="s">
        <v>9915</v>
      </c>
      <c r="AJ2102" s="79" t="b">
        <v>0</v>
      </c>
      <c r="AK2102" s="79">
        <v>8</v>
      </c>
      <c r="AL2102" s="83" t="s">
        <v>9674</v>
      </c>
      <c r="AM2102" s="79" t="s">
        <v>9991</v>
      </c>
      <c r="AN2102" s="79" t="b">
        <v>0</v>
      </c>
      <c r="AO2102" s="83" t="s">
        <v>9674</v>
      </c>
      <c r="AP2102" s="79" t="s">
        <v>179</v>
      </c>
      <c r="AQ2102" s="79">
        <v>0</v>
      </c>
      <c r="AR2102" s="79">
        <v>0</v>
      </c>
      <c r="AS2102" s="79"/>
      <c r="AT2102" s="79"/>
      <c r="AU2102" s="79"/>
      <c r="AV2102" s="79"/>
      <c r="AW2102" s="79"/>
      <c r="AX2102" s="79"/>
      <c r="AY2102" s="79"/>
      <c r="AZ2102" s="79"/>
      <c r="BA2102">
        <v>11</v>
      </c>
      <c r="BB2102">
        <v>0</v>
      </c>
      <c r="BC2102" s="79" t="str">
        <f>IF(Edges[[#This Row],[Sentiment]]=0,"NEUTRAL",IF(Edges[[#This Row],[Sentiment]]=1,"POSITIVE",IF(Edges[[#This Row],[Sentiment]]=-1,"NEGATIVE")))</f>
        <v>NEUTRAL</v>
      </c>
      <c r="BD2102" s="79" t="str">
        <f>IF(Edges[[#This Row],[Vertex 1]]=Edges[[#This Row],[Vertex 2]],"HIDE","SHOW")</f>
        <v>HIDE</v>
      </c>
      <c r="BE2102" s="124" t="str">
        <f>REPLACE(INDEX(GroupVertices[Group], MATCH(Edges[[#This Row],[Vertex 1]],GroupVertices[Vertex],0)),1,1,"")</f>
        <v>EUTRAL</v>
      </c>
      <c r="BF2102" s="124" t="str">
        <f>REPLACE(INDEX(GroupVertices[Group], MATCH(Edges[[#This Row],[Vertex 2]],GroupVertices[Vertex],0)),1,1,"")</f>
        <v>EUTRAL</v>
      </c>
    </row>
    <row r="2103" spans="1:58" x14ac:dyDescent="0.25">
      <c r="A2103" s="64" t="s">
        <v>1471</v>
      </c>
      <c r="B2103" s="64" t="s">
        <v>1469</v>
      </c>
      <c r="C2103" s="65"/>
      <c r="D2103" s="66"/>
      <c r="E2103" s="67"/>
      <c r="F2103" s="68"/>
      <c r="G2103" s="65" t="str">
        <f>IF(Edges[[#This Row],[Vertex 1]]=Edges[[#This Row],[Vertex 2]],"HIDE","SHOW")</f>
        <v>SHOW</v>
      </c>
      <c r="H2103" s="69"/>
      <c r="I2103" s="70"/>
      <c r="J2103" s="70"/>
      <c r="K2103" s="34" t="s">
        <v>65</v>
      </c>
      <c r="L2103" s="77">
        <v>2103</v>
      </c>
      <c r="M2103" s="77"/>
      <c r="N2103" s="72"/>
      <c r="O2103" s="79" t="s">
        <v>1646</v>
      </c>
      <c r="P2103" s="81">
        <v>42855.508090277777</v>
      </c>
      <c r="Q2103" s="79" t="s">
        <v>2750</v>
      </c>
      <c r="R2103" s="79"/>
      <c r="S2103" s="79"/>
      <c r="T2103" s="79"/>
      <c r="U2103" s="79"/>
      <c r="V2103" s="82" t="s">
        <v>5721</v>
      </c>
      <c r="W2103" s="81">
        <v>42855.508090277777</v>
      </c>
      <c r="X2103" s="82" t="s">
        <v>7629</v>
      </c>
      <c r="Y2103" s="79"/>
      <c r="Z2103" s="79"/>
      <c r="AA2103" s="83" t="s">
        <v>9676</v>
      </c>
      <c r="AB2103" s="79"/>
      <c r="AC2103" s="79" t="b">
        <v>0</v>
      </c>
      <c r="AD2103" s="79">
        <v>0</v>
      </c>
      <c r="AE2103" s="83" t="s">
        <v>9915</v>
      </c>
      <c r="AF2103" s="79" t="b">
        <v>0</v>
      </c>
      <c r="AG2103" s="79" t="s">
        <v>9963</v>
      </c>
      <c r="AH2103" s="79"/>
      <c r="AI2103" s="83" t="s">
        <v>9915</v>
      </c>
      <c r="AJ2103" s="79" t="b">
        <v>0</v>
      </c>
      <c r="AK2103" s="79">
        <v>8</v>
      </c>
      <c r="AL2103" s="83" t="s">
        <v>9674</v>
      </c>
      <c r="AM2103" s="79" t="s">
        <v>9991</v>
      </c>
      <c r="AN2103" s="79" t="b">
        <v>0</v>
      </c>
      <c r="AO2103" s="83" t="s">
        <v>9674</v>
      </c>
      <c r="AP2103" s="79" t="s">
        <v>179</v>
      </c>
      <c r="AQ2103" s="79">
        <v>0</v>
      </c>
      <c r="AR2103" s="79">
        <v>0</v>
      </c>
      <c r="AS2103" s="79"/>
      <c r="AT2103" s="79"/>
      <c r="AU2103" s="79"/>
      <c r="AV2103" s="79"/>
      <c r="AW2103" s="79"/>
      <c r="AX2103" s="79"/>
      <c r="AY2103" s="79"/>
      <c r="AZ2103" s="79"/>
      <c r="BA2103">
        <v>1</v>
      </c>
      <c r="BB2103">
        <v>0</v>
      </c>
      <c r="BC2103" s="79" t="str">
        <f>IF(Edges[[#This Row],[Sentiment]]=0,"NEUTRAL",IF(Edges[[#This Row],[Sentiment]]=1,"POSITIVE",IF(Edges[[#This Row],[Sentiment]]=-1,"NEGATIVE")))</f>
        <v>NEUTRAL</v>
      </c>
      <c r="BD2103" s="79" t="str">
        <f>IF(Edges[[#This Row],[Vertex 1]]=Edges[[#This Row],[Vertex 2]],"HIDE","SHOW")</f>
        <v>SHOW</v>
      </c>
      <c r="BE2103" s="78" t="str">
        <f>REPLACE(INDEX(GroupVertices[Group], MATCH(Edges[[#This Row],[Vertex 1]],GroupVertices[Vertex],0)),1,1,"")</f>
        <v>EUTRAL</v>
      </c>
      <c r="BF2103" s="78" t="str">
        <f>REPLACE(INDEX(GroupVertices[Group], MATCH(Edges[[#This Row],[Vertex 2]],GroupVertices[Vertex],0)),1,1,"")</f>
        <v>EUTRAL</v>
      </c>
    </row>
    <row r="2104" spans="1:58" hidden="1" x14ac:dyDescent="0.25">
      <c r="A2104" s="64" t="s">
        <v>1472</v>
      </c>
      <c r="B2104" s="64" t="s">
        <v>1472</v>
      </c>
      <c r="C2104" s="65"/>
      <c r="D2104" s="66"/>
      <c r="E2104" s="67"/>
      <c r="F2104" s="68"/>
      <c r="G2104" s="65" t="str">
        <f>IF(Edges[[#This Row],[Vertex 1]]=Edges[[#This Row],[Vertex 2]],"HIDE","SHOW")</f>
        <v>HIDE</v>
      </c>
      <c r="H2104" s="69"/>
      <c r="I2104" s="70"/>
      <c r="J2104" s="70"/>
      <c r="K2104" s="34"/>
      <c r="L2104" s="77"/>
      <c r="M2104" s="77"/>
      <c r="N2104" s="72"/>
      <c r="O2104" s="79" t="s">
        <v>179</v>
      </c>
      <c r="P2104" s="81">
        <v>42855.406782407408</v>
      </c>
      <c r="Q2104" s="79" t="s">
        <v>3001</v>
      </c>
      <c r="R2104" s="82" t="s">
        <v>3862</v>
      </c>
      <c r="S2104" s="79" t="s">
        <v>4022</v>
      </c>
      <c r="T2104" s="79" t="s">
        <v>4450</v>
      </c>
      <c r="U2104" s="79"/>
      <c r="V2104" s="82" t="s">
        <v>5722</v>
      </c>
      <c r="W2104" s="81">
        <v>42855.406782407408</v>
      </c>
      <c r="X2104" s="82" t="s">
        <v>7630</v>
      </c>
      <c r="Y2104" s="79"/>
      <c r="Z2104" s="79"/>
      <c r="AA2104" s="83" t="s">
        <v>9677</v>
      </c>
      <c r="AB2104" s="79"/>
      <c r="AC2104" s="79" t="b">
        <v>0</v>
      </c>
      <c r="AD2104" s="79">
        <v>0</v>
      </c>
      <c r="AE2104" s="83" t="s">
        <v>9915</v>
      </c>
      <c r="AF2104" s="79" t="b">
        <v>0</v>
      </c>
      <c r="AG2104" s="79" t="s">
        <v>9963</v>
      </c>
      <c r="AH2104" s="79"/>
      <c r="AI2104" s="83" t="s">
        <v>9915</v>
      </c>
      <c r="AJ2104" s="79" t="b">
        <v>0</v>
      </c>
      <c r="AK2104" s="79">
        <v>0</v>
      </c>
      <c r="AL2104" s="83" t="s">
        <v>9915</v>
      </c>
      <c r="AM2104" s="79" t="s">
        <v>10010</v>
      </c>
      <c r="AN2104" s="79" t="b">
        <v>0</v>
      </c>
      <c r="AO2104" s="83" t="s">
        <v>9677</v>
      </c>
      <c r="AP2104" s="79" t="s">
        <v>179</v>
      </c>
      <c r="AQ2104" s="79">
        <v>0</v>
      </c>
      <c r="AR2104" s="79">
        <v>0</v>
      </c>
      <c r="AS2104" s="79"/>
      <c r="AT2104" s="79"/>
      <c r="AU2104" s="79"/>
      <c r="AV2104" s="79"/>
      <c r="AW2104" s="79"/>
      <c r="AX2104" s="79"/>
      <c r="AY2104" s="79"/>
      <c r="AZ2104" s="79"/>
      <c r="BA2104">
        <v>2</v>
      </c>
      <c r="BB2104">
        <v>0</v>
      </c>
      <c r="BC2104" s="79" t="str">
        <f>IF(Edges[[#This Row],[Sentiment]]=0,"NEUTRAL",IF(Edges[[#This Row],[Sentiment]]=1,"POSITIVE",IF(Edges[[#This Row],[Sentiment]]=-1,"NEGATIVE")))</f>
        <v>NEUTRAL</v>
      </c>
      <c r="BD2104" s="79" t="str">
        <f>IF(Edges[[#This Row],[Vertex 1]]=Edges[[#This Row],[Vertex 2]],"HIDE","SHOW")</f>
        <v>HIDE</v>
      </c>
      <c r="BE2104" s="124" t="e">
        <f>REPLACE(INDEX(GroupVertices[Group], MATCH(Edges[[#This Row],[Vertex 1]],GroupVertices[Vertex],0)),1,1,"")</f>
        <v>#N/A</v>
      </c>
      <c r="BF2104" s="124" t="e">
        <f>REPLACE(INDEX(GroupVertices[Group], MATCH(Edges[[#This Row],[Vertex 2]],GroupVertices[Vertex],0)),1,1,"")</f>
        <v>#N/A</v>
      </c>
    </row>
    <row r="2105" spans="1:58" hidden="1" x14ac:dyDescent="0.25">
      <c r="A2105" s="64" t="s">
        <v>1472</v>
      </c>
      <c r="B2105" s="64" t="s">
        <v>1472</v>
      </c>
      <c r="C2105" s="65"/>
      <c r="D2105" s="66"/>
      <c r="E2105" s="67"/>
      <c r="F2105" s="68"/>
      <c r="G2105" s="65" t="str">
        <f>IF(Edges[[#This Row],[Vertex 1]]=Edges[[#This Row],[Vertex 2]],"HIDE","SHOW")</f>
        <v>HIDE</v>
      </c>
      <c r="H2105" s="69"/>
      <c r="I2105" s="70"/>
      <c r="J2105" s="70"/>
      <c r="K2105" s="34"/>
      <c r="L2105" s="77"/>
      <c r="M2105" s="77"/>
      <c r="N2105" s="72"/>
      <c r="O2105" s="79" t="s">
        <v>179</v>
      </c>
      <c r="P2105" s="81">
        <v>42855.511342592596</v>
      </c>
      <c r="Q2105" s="79" t="s">
        <v>3002</v>
      </c>
      <c r="R2105" s="82" t="s">
        <v>3862</v>
      </c>
      <c r="S2105" s="79" t="s">
        <v>4022</v>
      </c>
      <c r="T2105" s="79" t="s">
        <v>4451</v>
      </c>
      <c r="U2105" s="79"/>
      <c r="V2105" s="82" t="s">
        <v>5722</v>
      </c>
      <c r="W2105" s="81">
        <v>42855.511342592596</v>
      </c>
      <c r="X2105" s="82" t="s">
        <v>7631</v>
      </c>
      <c r="Y2105" s="79"/>
      <c r="Z2105" s="79"/>
      <c r="AA2105" s="83" t="s">
        <v>9678</v>
      </c>
      <c r="AB2105" s="79"/>
      <c r="AC2105" s="79" t="b">
        <v>0</v>
      </c>
      <c r="AD2105" s="79">
        <v>0</v>
      </c>
      <c r="AE2105" s="83" t="s">
        <v>9915</v>
      </c>
      <c r="AF2105" s="79" t="b">
        <v>0</v>
      </c>
      <c r="AG2105" s="79" t="s">
        <v>9963</v>
      </c>
      <c r="AH2105" s="79"/>
      <c r="AI2105" s="83" t="s">
        <v>9915</v>
      </c>
      <c r="AJ2105" s="79" t="b">
        <v>0</v>
      </c>
      <c r="AK2105" s="79">
        <v>0</v>
      </c>
      <c r="AL2105" s="83" t="s">
        <v>9915</v>
      </c>
      <c r="AM2105" s="79" t="s">
        <v>10010</v>
      </c>
      <c r="AN2105" s="79" t="b">
        <v>0</v>
      </c>
      <c r="AO2105" s="83" t="s">
        <v>9678</v>
      </c>
      <c r="AP2105" s="79" t="s">
        <v>179</v>
      </c>
      <c r="AQ2105" s="79">
        <v>0</v>
      </c>
      <c r="AR2105" s="79">
        <v>0</v>
      </c>
      <c r="AS2105" s="79"/>
      <c r="AT2105" s="79"/>
      <c r="AU2105" s="79"/>
      <c r="AV2105" s="79"/>
      <c r="AW2105" s="79"/>
      <c r="AX2105" s="79"/>
      <c r="AY2105" s="79"/>
      <c r="AZ2105" s="79"/>
      <c r="BA2105">
        <v>2</v>
      </c>
      <c r="BB2105">
        <v>1</v>
      </c>
      <c r="BC2105" s="79" t="str">
        <f>IF(Edges[[#This Row],[Sentiment]]=0,"NEUTRAL",IF(Edges[[#This Row],[Sentiment]]=1,"POSITIVE",IF(Edges[[#This Row],[Sentiment]]=-1,"NEGATIVE")))</f>
        <v>POSITIVE</v>
      </c>
      <c r="BD2105" s="79" t="str">
        <f>IF(Edges[[#This Row],[Vertex 1]]=Edges[[#This Row],[Vertex 2]],"HIDE","SHOW")</f>
        <v>HIDE</v>
      </c>
      <c r="BE2105" s="124" t="e">
        <f>REPLACE(INDEX(GroupVertices[Group], MATCH(Edges[[#This Row],[Vertex 1]],GroupVertices[Vertex],0)),1,1,"")</f>
        <v>#N/A</v>
      </c>
      <c r="BF2105" s="124" t="e">
        <f>REPLACE(INDEX(GroupVertices[Group], MATCH(Edges[[#This Row],[Vertex 2]],GroupVertices[Vertex],0)),1,1,"")</f>
        <v>#N/A</v>
      </c>
    </row>
    <row r="2106" spans="1:58" x14ac:dyDescent="0.25">
      <c r="A2106" s="64" t="s">
        <v>1473</v>
      </c>
      <c r="B2106" s="64" t="s">
        <v>1544</v>
      </c>
      <c r="C2106" s="65"/>
      <c r="D2106" s="66"/>
      <c r="E2106" s="67"/>
      <c r="F2106" s="68"/>
      <c r="G2106" s="65" t="str">
        <f>IF(Edges[[#This Row],[Vertex 1]]=Edges[[#This Row],[Vertex 2]],"HIDE","SHOW")</f>
        <v>SHOW</v>
      </c>
      <c r="H2106" s="69"/>
      <c r="I2106" s="70"/>
      <c r="J2106" s="70"/>
      <c r="K2106" s="34" t="s">
        <v>65</v>
      </c>
      <c r="L2106" s="77">
        <v>2106</v>
      </c>
      <c r="M2106" s="77"/>
      <c r="N2106" s="72"/>
      <c r="O2106" s="79" t="s">
        <v>1646</v>
      </c>
      <c r="P2106" s="81">
        <v>42855.512719907405</v>
      </c>
      <c r="Q2106" s="79" t="s">
        <v>3003</v>
      </c>
      <c r="R2106" s="82" t="s">
        <v>3936</v>
      </c>
      <c r="S2106" s="79" t="s">
        <v>4066</v>
      </c>
      <c r="T2106" s="79"/>
      <c r="U2106" s="79"/>
      <c r="V2106" s="82" t="s">
        <v>5723</v>
      </c>
      <c r="W2106" s="81">
        <v>42855.512719907405</v>
      </c>
      <c r="X2106" s="82" t="s">
        <v>7632</v>
      </c>
      <c r="Y2106" s="79"/>
      <c r="Z2106" s="79"/>
      <c r="AA2106" s="83" t="s">
        <v>9679</v>
      </c>
      <c r="AB2106" s="79"/>
      <c r="AC2106" s="79" t="b">
        <v>0</v>
      </c>
      <c r="AD2106" s="79">
        <v>0</v>
      </c>
      <c r="AE2106" s="83" t="s">
        <v>9915</v>
      </c>
      <c r="AF2106" s="79" t="b">
        <v>0</v>
      </c>
      <c r="AG2106" s="79" t="s">
        <v>9963</v>
      </c>
      <c r="AH2106" s="79"/>
      <c r="AI2106" s="83" t="s">
        <v>9915</v>
      </c>
      <c r="AJ2106" s="79" t="b">
        <v>0</v>
      </c>
      <c r="AK2106" s="79">
        <v>4</v>
      </c>
      <c r="AL2106" s="83" t="s">
        <v>9861</v>
      </c>
      <c r="AM2106" s="79" t="s">
        <v>9993</v>
      </c>
      <c r="AN2106" s="79" t="b">
        <v>0</v>
      </c>
      <c r="AO2106" s="83" t="s">
        <v>9861</v>
      </c>
      <c r="AP2106" s="79" t="s">
        <v>179</v>
      </c>
      <c r="AQ2106" s="79">
        <v>0</v>
      </c>
      <c r="AR2106" s="79">
        <v>0</v>
      </c>
      <c r="AS2106" s="79"/>
      <c r="AT2106" s="79"/>
      <c r="AU2106" s="79"/>
      <c r="AV2106" s="79"/>
      <c r="AW2106" s="79"/>
      <c r="AX2106" s="79"/>
      <c r="AY2106" s="79"/>
      <c r="AZ2106" s="79"/>
      <c r="BA2106">
        <v>1</v>
      </c>
      <c r="BB2106">
        <v>0</v>
      </c>
      <c r="BC2106" s="79" t="str">
        <f>IF(Edges[[#This Row],[Sentiment]]=0,"NEUTRAL",IF(Edges[[#This Row],[Sentiment]]=1,"POSITIVE",IF(Edges[[#This Row],[Sentiment]]=-1,"NEGATIVE")))</f>
        <v>NEUTRAL</v>
      </c>
      <c r="BD2106" s="79" t="str">
        <f>IF(Edges[[#This Row],[Vertex 1]]=Edges[[#This Row],[Vertex 2]],"HIDE","SHOW")</f>
        <v>SHOW</v>
      </c>
      <c r="BE2106" s="78" t="str">
        <f>REPLACE(INDEX(GroupVertices[Group], MATCH(Edges[[#This Row],[Vertex 1]],GroupVertices[Vertex],0)),1,1,"")</f>
        <v>EUTRAL</v>
      </c>
      <c r="BF2106" s="78" t="str">
        <f>REPLACE(INDEX(GroupVertices[Group], MATCH(Edges[[#This Row],[Vertex 2]],GroupVertices[Vertex],0)),1,1,"")</f>
        <v>eneral</v>
      </c>
    </row>
    <row r="2107" spans="1:58" x14ac:dyDescent="0.25">
      <c r="A2107" s="64" t="s">
        <v>1473</v>
      </c>
      <c r="B2107" s="64" t="s">
        <v>1537</v>
      </c>
      <c r="C2107" s="65"/>
      <c r="D2107" s="66"/>
      <c r="E2107" s="67"/>
      <c r="F2107" s="68"/>
      <c r="G2107" s="65" t="str">
        <f>IF(Edges[[#This Row],[Vertex 1]]=Edges[[#This Row],[Vertex 2]],"HIDE","SHOW")</f>
        <v>SHOW</v>
      </c>
      <c r="H2107" s="69"/>
      <c r="I2107" s="70"/>
      <c r="J2107" s="70"/>
      <c r="K2107" s="34" t="s">
        <v>65</v>
      </c>
      <c r="L2107" s="77">
        <v>2107</v>
      </c>
      <c r="M2107" s="77"/>
      <c r="N2107" s="72"/>
      <c r="O2107" s="79" t="s">
        <v>1646</v>
      </c>
      <c r="P2107" s="81">
        <v>42855.512719907405</v>
      </c>
      <c r="Q2107" s="79" t="s">
        <v>3003</v>
      </c>
      <c r="R2107" s="82" t="s">
        <v>3936</v>
      </c>
      <c r="S2107" s="79" t="s">
        <v>4066</v>
      </c>
      <c r="T2107" s="79"/>
      <c r="U2107" s="79"/>
      <c r="V2107" s="82" t="s">
        <v>5723</v>
      </c>
      <c r="W2107" s="81">
        <v>42855.512719907405</v>
      </c>
      <c r="X2107" s="82" t="s">
        <v>7632</v>
      </c>
      <c r="Y2107" s="79"/>
      <c r="Z2107" s="79"/>
      <c r="AA2107" s="83" t="s">
        <v>9679</v>
      </c>
      <c r="AB2107" s="79"/>
      <c r="AC2107" s="79" t="b">
        <v>0</v>
      </c>
      <c r="AD2107" s="79">
        <v>0</v>
      </c>
      <c r="AE2107" s="83" t="s">
        <v>9915</v>
      </c>
      <c r="AF2107" s="79" t="b">
        <v>0</v>
      </c>
      <c r="AG2107" s="79" t="s">
        <v>9963</v>
      </c>
      <c r="AH2107" s="79"/>
      <c r="AI2107" s="83" t="s">
        <v>9915</v>
      </c>
      <c r="AJ2107" s="79" t="b">
        <v>0</v>
      </c>
      <c r="AK2107" s="79">
        <v>4</v>
      </c>
      <c r="AL2107" s="83" t="s">
        <v>9861</v>
      </c>
      <c r="AM2107" s="79" t="s">
        <v>9993</v>
      </c>
      <c r="AN2107" s="79" t="b">
        <v>0</v>
      </c>
      <c r="AO2107" s="83" t="s">
        <v>9861</v>
      </c>
      <c r="AP2107" s="79" t="s">
        <v>179</v>
      </c>
      <c r="AQ2107" s="79">
        <v>0</v>
      </c>
      <c r="AR2107" s="79">
        <v>0</v>
      </c>
      <c r="AS2107" s="79"/>
      <c r="AT2107" s="79"/>
      <c r="AU2107" s="79"/>
      <c r="AV2107" s="79"/>
      <c r="AW2107" s="79"/>
      <c r="AX2107" s="79"/>
      <c r="AY2107" s="79"/>
      <c r="AZ2107" s="79"/>
      <c r="BA2107">
        <v>1</v>
      </c>
      <c r="BB2107">
        <v>0</v>
      </c>
      <c r="BC2107" s="79" t="str">
        <f>IF(Edges[[#This Row],[Sentiment]]=0,"NEUTRAL",IF(Edges[[#This Row],[Sentiment]]=1,"POSITIVE",IF(Edges[[#This Row],[Sentiment]]=-1,"NEGATIVE")))</f>
        <v>NEUTRAL</v>
      </c>
      <c r="BD2107" s="79" t="str">
        <f>IF(Edges[[#This Row],[Vertex 1]]=Edges[[#This Row],[Vertex 2]],"HIDE","SHOW")</f>
        <v>SHOW</v>
      </c>
      <c r="BE2107" s="78" t="str">
        <f>REPLACE(INDEX(GroupVertices[Group], MATCH(Edges[[#This Row],[Vertex 1]],GroupVertices[Vertex],0)),1,1,"")</f>
        <v>EUTRAL</v>
      </c>
      <c r="BF2107" s="78" t="str">
        <f>REPLACE(INDEX(GroupVertices[Group], MATCH(Edges[[#This Row],[Vertex 2]],GroupVertices[Vertex],0)),1,1,"")</f>
        <v>EUTRAL</v>
      </c>
    </row>
    <row r="2108" spans="1:58" x14ac:dyDescent="0.25">
      <c r="A2108" s="64" t="s">
        <v>1474</v>
      </c>
      <c r="B2108" s="64" t="s">
        <v>1544</v>
      </c>
      <c r="C2108" s="65"/>
      <c r="D2108" s="66"/>
      <c r="E2108" s="67"/>
      <c r="F2108" s="68"/>
      <c r="G2108" s="65" t="str">
        <f>IF(Edges[[#This Row],[Vertex 1]]=Edges[[#This Row],[Vertex 2]],"HIDE","SHOW")</f>
        <v>SHOW</v>
      </c>
      <c r="H2108" s="69"/>
      <c r="I2108" s="70"/>
      <c r="J2108" s="70"/>
      <c r="K2108" s="34" t="s">
        <v>65</v>
      </c>
      <c r="L2108" s="77">
        <v>2108</v>
      </c>
      <c r="M2108" s="77"/>
      <c r="N2108" s="72"/>
      <c r="O2108" s="79" t="s">
        <v>1646</v>
      </c>
      <c r="P2108" s="81">
        <v>42855.512916666667</v>
      </c>
      <c r="Q2108" s="79" t="s">
        <v>3003</v>
      </c>
      <c r="R2108" s="82" t="s">
        <v>3936</v>
      </c>
      <c r="S2108" s="79" t="s">
        <v>4066</v>
      </c>
      <c r="T2108" s="79"/>
      <c r="U2108" s="79"/>
      <c r="V2108" s="82" t="s">
        <v>5724</v>
      </c>
      <c r="W2108" s="81">
        <v>42855.512916666667</v>
      </c>
      <c r="X2108" s="82" t="s">
        <v>7633</v>
      </c>
      <c r="Y2108" s="79"/>
      <c r="Z2108" s="79"/>
      <c r="AA2108" s="83" t="s">
        <v>9680</v>
      </c>
      <c r="AB2108" s="79"/>
      <c r="AC2108" s="79" t="b">
        <v>0</v>
      </c>
      <c r="AD2108" s="79">
        <v>0</v>
      </c>
      <c r="AE2108" s="83" t="s">
        <v>9915</v>
      </c>
      <c r="AF2108" s="79" t="b">
        <v>0</v>
      </c>
      <c r="AG2108" s="79" t="s">
        <v>9963</v>
      </c>
      <c r="AH2108" s="79"/>
      <c r="AI2108" s="83" t="s">
        <v>9915</v>
      </c>
      <c r="AJ2108" s="79" t="b">
        <v>0</v>
      </c>
      <c r="AK2108" s="79">
        <v>4</v>
      </c>
      <c r="AL2108" s="83" t="s">
        <v>9861</v>
      </c>
      <c r="AM2108" s="79" t="s">
        <v>9993</v>
      </c>
      <c r="AN2108" s="79" t="b">
        <v>0</v>
      </c>
      <c r="AO2108" s="83" t="s">
        <v>9861</v>
      </c>
      <c r="AP2108" s="79" t="s">
        <v>179</v>
      </c>
      <c r="AQ2108" s="79">
        <v>0</v>
      </c>
      <c r="AR2108" s="79">
        <v>0</v>
      </c>
      <c r="AS2108" s="79"/>
      <c r="AT2108" s="79"/>
      <c r="AU2108" s="79"/>
      <c r="AV2108" s="79"/>
      <c r="AW2108" s="79"/>
      <c r="AX2108" s="79"/>
      <c r="AY2108" s="79"/>
      <c r="AZ2108" s="79"/>
      <c r="BA2108">
        <v>1</v>
      </c>
      <c r="BB2108">
        <v>0</v>
      </c>
      <c r="BC2108" s="79" t="str">
        <f>IF(Edges[[#This Row],[Sentiment]]=0,"NEUTRAL",IF(Edges[[#This Row],[Sentiment]]=1,"POSITIVE",IF(Edges[[#This Row],[Sentiment]]=-1,"NEGATIVE")))</f>
        <v>NEUTRAL</v>
      </c>
      <c r="BD2108" s="79" t="str">
        <f>IF(Edges[[#This Row],[Vertex 1]]=Edges[[#This Row],[Vertex 2]],"HIDE","SHOW")</f>
        <v>SHOW</v>
      </c>
      <c r="BE2108" s="78" t="str">
        <f>REPLACE(INDEX(GroupVertices[Group], MATCH(Edges[[#This Row],[Vertex 1]],GroupVertices[Vertex],0)),1,1,"")</f>
        <v>EUTRAL</v>
      </c>
      <c r="BF2108" s="78" t="str">
        <f>REPLACE(INDEX(GroupVertices[Group], MATCH(Edges[[#This Row],[Vertex 2]],GroupVertices[Vertex],0)),1,1,"")</f>
        <v>eneral</v>
      </c>
    </row>
    <row r="2109" spans="1:58" x14ac:dyDescent="0.25">
      <c r="A2109" s="64" t="s">
        <v>1474</v>
      </c>
      <c r="B2109" s="64" t="s">
        <v>1537</v>
      </c>
      <c r="C2109" s="65"/>
      <c r="D2109" s="66"/>
      <c r="E2109" s="67"/>
      <c r="F2109" s="68"/>
      <c r="G2109" s="65" t="str">
        <f>IF(Edges[[#This Row],[Vertex 1]]=Edges[[#This Row],[Vertex 2]],"HIDE","SHOW")</f>
        <v>SHOW</v>
      </c>
      <c r="H2109" s="69"/>
      <c r="I2109" s="70"/>
      <c r="J2109" s="70"/>
      <c r="K2109" s="34" t="s">
        <v>65</v>
      </c>
      <c r="L2109" s="77">
        <v>2109</v>
      </c>
      <c r="M2109" s="77"/>
      <c r="N2109" s="72"/>
      <c r="O2109" s="79" t="s">
        <v>1646</v>
      </c>
      <c r="P2109" s="81">
        <v>42855.512916666667</v>
      </c>
      <c r="Q2109" s="79" t="s">
        <v>3003</v>
      </c>
      <c r="R2109" s="82" t="s">
        <v>3936</v>
      </c>
      <c r="S2109" s="79" t="s">
        <v>4066</v>
      </c>
      <c r="T2109" s="79"/>
      <c r="U2109" s="79"/>
      <c r="V2109" s="82" t="s">
        <v>5724</v>
      </c>
      <c r="W2109" s="81">
        <v>42855.512916666667</v>
      </c>
      <c r="X2109" s="82" t="s">
        <v>7633</v>
      </c>
      <c r="Y2109" s="79"/>
      <c r="Z2109" s="79"/>
      <c r="AA2109" s="83" t="s">
        <v>9680</v>
      </c>
      <c r="AB2109" s="79"/>
      <c r="AC2109" s="79" t="b">
        <v>0</v>
      </c>
      <c r="AD2109" s="79">
        <v>0</v>
      </c>
      <c r="AE2109" s="83" t="s">
        <v>9915</v>
      </c>
      <c r="AF2109" s="79" t="b">
        <v>0</v>
      </c>
      <c r="AG2109" s="79" t="s">
        <v>9963</v>
      </c>
      <c r="AH2109" s="79"/>
      <c r="AI2109" s="83" t="s">
        <v>9915</v>
      </c>
      <c r="AJ2109" s="79" t="b">
        <v>0</v>
      </c>
      <c r="AK2109" s="79">
        <v>4</v>
      </c>
      <c r="AL2109" s="83" t="s">
        <v>9861</v>
      </c>
      <c r="AM2109" s="79" t="s">
        <v>9993</v>
      </c>
      <c r="AN2109" s="79" t="b">
        <v>0</v>
      </c>
      <c r="AO2109" s="83" t="s">
        <v>9861</v>
      </c>
      <c r="AP2109" s="79" t="s">
        <v>179</v>
      </c>
      <c r="AQ2109" s="79">
        <v>0</v>
      </c>
      <c r="AR2109" s="79">
        <v>0</v>
      </c>
      <c r="AS2109" s="79"/>
      <c r="AT2109" s="79"/>
      <c r="AU2109" s="79"/>
      <c r="AV2109" s="79"/>
      <c r="AW2109" s="79"/>
      <c r="AX2109" s="79"/>
      <c r="AY2109" s="79"/>
      <c r="AZ2109" s="79"/>
      <c r="BA2109">
        <v>1</v>
      </c>
      <c r="BB2109">
        <v>0</v>
      </c>
      <c r="BC2109" s="79" t="str">
        <f>IF(Edges[[#This Row],[Sentiment]]=0,"NEUTRAL",IF(Edges[[#This Row],[Sentiment]]=1,"POSITIVE",IF(Edges[[#This Row],[Sentiment]]=-1,"NEGATIVE")))</f>
        <v>NEUTRAL</v>
      </c>
      <c r="BD2109" s="79" t="str">
        <f>IF(Edges[[#This Row],[Vertex 1]]=Edges[[#This Row],[Vertex 2]],"HIDE","SHOW")</f>
        <v>SHOW</v>
      </c>
      <c r="BE2109" s="78" t="str">
        <f>REPLACE(INDEX(GroupVertices[Group], MATCH(Edges[[#This Row],[Vertex 1]],GroupVertices[Vertex],0)),1,1,"")</f>
        <v>EUTRAL</v>
      </c>
      <c r="BF2109" s="78" t="str">
        <f>REPLACE(INDEX(GroupVertices[Group], MATCH(Edges[[#This Row],[Vertex 2]],GroupVertices[Vertex],0)),1,1,"")</f>
        <v>EUTRAL</v>
      </c>
    </row>
    <row r="2110" spans="1:58" hidden="1" x14ac:dyDescent="0.25">
      <c r="A2110" s="64" t="s">
        <v>1475</v>
      </c>
      <c r="B2110" s="64" t="s">
        <v>1475</v>
      </c>
      <c r="C2110" s="65"/>
      <c r="D2110" s="66"/>
      <c r="E2110" s="67"/>
      <c r="F2110" s="68"/>
      <c r="G2110" s="65" t="str">
        <f>IF(Edges[[#This Row],[Vertex 1]]=Edges[[#This Row],[Vertex 2]],"HIDE","SHOW")</f>
        <v>HIDE</v>
      </c>
      <c r="H2110" s="69"/>
      <c r="I2110" s="70"/>
      <c r="J2110" s="70"/>
      <c r="K2110" s="34"/>
      <c r="L2110" s="77"/>
      <c r="M2110" s="77"/>
      <c r="N2110" s="72"/>
      <c r="O2110" s="79" t="s">
        <v>179</v>
      </c>
      <c r="P2110" s="81">
        <v>42855.520972222221</v>
      </c>
      <c r="Q2110" s="79" t="s">
        <v>3004</v>
      </c>
      <c r="R2110" s="82" t="s">
        <v>3862</v>
      </c>
      <c r="S2110" s="79" t="s">
        <v>4022</v>
      </c>
      <c r="T2110" s="79" t="s">
        <v>4452</v>
      </c>
      <c r="U2110" s="82" t="s">
        <v>4723</v>
      </c>
      <c r="V2110" s="82" t="s">
        <v>4723</v>
      </c>
      <c r="W2110" s="81">
        <v>42855.520972222221</v>
      </c>
      <c r="X2110" s="82" t="s">
        <v>7634</v>
      </c>
      <c r="Y2110" s="79"/>
      <c r="Z2110" s="79"/>
      <c r="AA2110" s="83" t="s">
        <v>9681</v>
      </c>
      <c r="AB2110" s="79"/>
      <c r="AC2110" s="79" t="b">
        <v>0</v>
      </c>
      <c r="AD2110" s="79">
        <v>0</v>
      </c>
      <c r="AE2110" s="83" t="s">
        <v>9915</v>
      </c>
      <c r="AF2110" s="79" t="b">
        <v>0</v>
      </c>
      <c r="AG2110" s="79" t="s">
        <v>9963</v>
      </c>
      <c r="AH2110" s="79"/>
      <c r="AI2110" s="83" t="s">
        <v>9915</v>
      </c>
      <c r="AJ2110" s="79" t="b">
        <v>0</v>
      </c>
      <c r="AK2110" s="79">
        <v>0</v>
      </c>
      <c r="AL2110" s="83" t="s">
        <v>9915</v>
      </c>
      <c r="AM2110" s="79" t="s">
        <v>10052</v>
      </c>
      <c r="AN2110" s="79" t="b">
        <v>0</v>
      </c>
      <c r="AO2110" s="83" t="s">
        <v>9681</v>
      </c>
      <c r="AP2110" s="79" t="s">
        <v>179</v>
      </c>
      <c r="AQ2110" s="79">
        <v>0</v>
      </c>
      <c r="AR2110" s="79">
        <v>0</v>
      </c>
      <c r="AS2110" s="79"/>
      <c r="AT2110" s="79"/>
      <c r="AU2110" s="79"/>
      <c r="AV2110" s="79"/>
      <c r="AW2110" s="79"/>
      <c r="AX2110" s="79"/>
      <c r="AY2110" s="79"/>
      <c r="AZ2110" s="79"/>
      <c r="BA2110">
        <v>1</v>
      </c>
      <c r="BB2110">
        <v>0</v>
      </c>
      <c r="BC2110" s="79" t="str">
        <f>IF(Edges[[#This Row],[Sentiment]]=0,"NEUTRAL",IF(Edges[[#This Row],[Sentiment]]=1,"POSITIVE",IF(Edges[[#This Row],[Sentiment]]=-1,"NEGATIVE")))</f>
        <v>NEUTRAL</v>
      </c>
      <c r="BD2110" s="79" t="str">
        <f>IF(Edges[[#This Row],[Vertex 1]]=Edges[[#This Row],[Vertex 2]],"HIDE","SHOW")</f>
        <v>HIDE</v>
      </c>
      <c r="BE2110" s="124" t="e">
        <f>REPLACE(INDEX(GroupVertices[Group], MATCH(Edges[[#This Row],[Vertex 1]],GroupVertices[Vertex],0)),1,1,"")</f>
        <v>#N/A</v>
      </c>
      <c r="BF2110" s="124" t="e">
        <f>REPLACE(INDEX(GroupVertices[Group], MATCH(Edges[[#This Row],[Vertex 2]],GroupVertices[Vertex],0)),1,1,"")</f>
        <v>#N/A</v>
      </c>
    </row>
    <row r="2111" spans="1:58" x14ac:dyDescent="0.25">
      <c r="A2111" s="64" t="s">
        <v>1476</v>
      </c>
      <c r="B2111" s="64" t="s">
        <v>1549</v>
      </c>
      <c r="C2111" s="65"/>
      <c r="D2111" s="66"/>
      <c r="E2111" s="67"/>
      <c r="F2111" s="68"/>
      <c r="G2111" s="65" t="str">
        <f>IF(Edges[[#This Row],[Vertex 1]]=Edges[[#This Row],[Vertex 2]],"HIDE","SHOW")</f>
        <v>SHOW</v>
      </c>
      <c r="H2111" s="69"/>
      <c r="I2111" s="70"/>
      <c r="J2111" s="70"/>
      <c r="K2111" s="34" t="s">
        <v>65</v>
      </c>
      <c r="L2111" s="77">
        <v>2111</v>
      </c>
      <c r="M2111" s="77"/>
      <c r="N2111" s="72"/>
      <c r="O2111" s="79" t="s">
        <v>1646</v>
      </c>
      <c r="P2111" s="81">
        <v>42855.533518518518</v>
      </c>
      <c r="Q2111" s="79" t="s">
        <v>3005</v>
      </c>
      <c r="R2111" s="82" t="s">
        <v>3937</v>
      </c>
      <c r="S2111" s="79" t="s">
        <v>4027</v>
      </c>
      <c r="T2111" s="79" t="s">
        <v>4283</v>
      </c>
      <c r="U2111" s="79"/>
      <c r="V2111" s="82" t="s">
        <v>5725</v>
      </c>
      <c r="W2111" s="81">
        <v>42855.533518518518</v>
      </c>
      <c r="X2111" s="82" t="s">
        <v>7635</v>
      </c>
      <c r="Y2111" s="79"/>
      <c r="Z2111" s="79"/>
      <c r="AA2111" s="83" t="s">
        <v>9682</v>
      </c>
      <c r="AB2111" s="79"/>
      <c r="AC2111" s="79" t="b">
        <v>0</v>
      </c>
      <c r="AD2111" s="79">
        <v>1</v>
      </c>
      <c r="AE2111" s="83" t="s">
        <v>9915</v>
      </c>
      <c r="AF2111" s="79" t="b">
        <v>0</v>
      </c>
      <c r="AG2111" s="79" t="s">
        <v>9963</v>
      </c>
      <c r="AH2111" s="79"/>
      <c r="AI2111" s="83" t="s">
        <v>9915</v>
      </c>
      <c r="AJ2111" s="79" t="b">
        <v>0</v>
      </c>
      <c r="AK2111" s="79">
        <v>0</v>
      </c>
      <c r="AL2111" s="83" t="s">
        <v>9915</v>
      </c>
      <c r="AM2111" s="79" t="s">
        <v>10000</v>
      </c>
      <c r="AN2111" s="79" t="b">
        <v>0</v>
      </c>
      <c r="AO2111" s="83" t="s">
        <v>9682</v>
      </c>
      <c r="AP2111" s="79" t="s">
        <v>179</v>
      </c>
      <c r="AQ2111" s="79">
        <v>0</v>
      </c>
      <c r="AR2111" s="79">
        <v>0</v>
      </c>
      <c r="AS2111" s="79"/>
      <c r="AT2111" s="79"/>
      <c r="AU2111" s="79"/>
      <c r="AV2111" s="79"/>
      <c r="AW2111" s="79"/>
      <c r="AX2111" s="79"/>
      <c r="AY2111" s="79"/>
      <c r="AZ2111" s="79"/>
      <c r="BA2111">
        <v>1</v>
      </c>
      <c r="BB2111">
        <v>0</v>
      </c>
      <c r="BC2111" s="79" t="str">
        <f>IF(Edges[[#This Row],[Sentiment]]=0,"NEUTRAL",IF(Edges[[#This Row],[Sentiment]]=1,"POSITIVE",IF(Edges[[#This Row],[Sentiment]]=-1,"NEGATIVE")))</f>
        <v>NEUTRAL</v>
      </c>
      <c r="BD2111" s="79" t="str">
        <f>IF(Edges[[#This Row],[Vertex 1]]=Edges[[#This Row],[Vertex 2]],"HIDE","SHOW")</f>
        <v>SHOW</v>
      </c>
      <c r="BE2111" s="78" t="str">
        <f>REPLACE(INDEX(GroupVertices[Group], MATCH(Edges[[#This Row],[Vertex 1]],GroupVertices[Vertex],0)),1,1,"")</f>
        <v>EUTRAL</v>
      </c>
      <c r="BF2111" s="78" t="str">
        <f>REPLACE(INDEX(GroupVertices[Group], MATCH(Edges[[#This Row],[Vertex 2]],GroupVertices[Vertex],0)),1,1,"")</f>
        <v>eneral</v>
      </c>
    </row>
    <row r="2112" spans="1:58" x14ac:dyDescent="0.25">
      <c r="A2112" s="64" t="s">
        <v>1477</v>
      </c>
      <c r="B2112" s="64" t="s">
        <v>1544</v>
      </c>
      <c r="C2112" s="65"/>
      <c r="D2112" s="66"/>
      <c r="E2112" s="67"/>
      <c r="F2112" s="68"/>
      <c r="G2112" s="65" t="str">
        <f>IF(Edges[[#This Row],[Vertex 1]]=Edges[[#This Row],[Vertex 2]],"HIDE","SHOW")</f>
        <v>SHOW</v>
      </c>
      <c r="H2112" s="69"/>
      <c r="I2112" s="70"/>
      <c r="J2112" s="70"/>
      <c r="K2112" s="34" t="s">
        <v>65</v>
      </c>
      <c r="L2112" s="77">
        <v>2112</v>
      </c>
      <c r="M2112" s="77"/>
      <c r="N2112" s="72"/>
      <c r="O2112" s="79" t="s">
        <v>1646</v>
      </c>
      <c r="P2112" s="81">
        <v>42855.535520833335</v>
      </c>
      <c r="Q2112" s="79" t="s">
        <v>3003</v>
      </c>
      <c r="R2112" s="82" t="s">
        <v>3936</v>
      </c>
      <c r="S2112" s="79" t="s">
        <v>4066</v>
      </c>
      <c r="T2112" s="79"/>
      <c r="U2112" s="79"/>
      <c r="V2112" s="82" t="s">
        <v>5726</v>
      </c>
      <c r="W2112" s="81">
        <v>42855.535520833335</v>
      </c>
      <c r="X2112" s="82" t="s">
        <v>7636</v>
      </c>
      <c r="Y2112" s="79"/>
      <c r="Z2112" s="79"/>
      <c r="AA2112" s="83" t="s">
        <v>9683</v>
      </c>
      <c r="AB2112" s="79"/>
      <c r="AC2112" s="79" t="b">
        <v>0</v>
      </c>
      <c r="AD2112" s="79">
        <v>0</v>
      </c>
      <c r="AE2112" s="83" t="s">
        <v>9915</v>
      </c>
      <c r="AF2112" s="79" t="b">
        <v>0</v>
      </c>
      <c r="AG2112" s="79" t="s">
        <v>9963</v>
      </c>
      <c r="AH2112" s="79"/>
      <c r="AI2112" s="83" t="s">
        <v>9915</v>
      </c>
      <c r="AJ2112" s="79" t="b">
        <v>0</v>
      </c>
      <c r="AK2112" s="79">
        <v>4</v>
      </c>
      <c r="AL2112" s="83" t="s">
        <v>9861</v>
      </c>
      <c r="AM2112" s="79" t="s">
        <v>9991</v>
      </c>
      <c r="AN2112" s="79" t="b">
        <v>0</v>
      </c>
      <c r="AO2112" s="83" t="s">
        <v>9861</v>
      </c>
      <c r="AP2112" s="79" t="s">
        <v>179</v>
      </c>
      <c r="AQ2112" s="79">
        <v>0</v>
      </c>
      <c r="AR2112" s="79">
        <v>0</v>
      </c>
      <c r="AS2112" s="79"/>
      <c r="AT2112" s="79"/>
      <c r="AU2112" s="79"/>
      <c r="AV2112" s="79"/>
      <c r="AW2112" s="79"/>
      <c r="AX2112" s="79"/>
      <c r="AY2112" s="79"/>
      <c r="AZ2112" s="79"/>
      <c r="BA2112">
        <v>1</v>
      </c>
      <c r="BB2112">
        <v>0</v>
      </c>
      <c r="BC2112" s="79" t="str">
        <f>IF(Edges[[#This Row],[Sentiment]]=0,"NEUTRAL",IF(Edges[[#This Row],[Sentiment]]=1,"POSITIVE",IF(Edges[[#This Row],[Sentiment]]=-1,"NEGATIVE")))</f>
        <v>NEUTRAL</v>
      </c>
      <c r="BD2112" s="79" t="str">
        <f>IF(Edges[[#This Row],[Vertex 1]]=Edges[[#This Row],[Vertex 2]],"HIDE","SHOW")</f>
        <v>SHOW</v>
      </c>
      <c r="BE2112" s="78" t="str">
        <f>REPLACE(INDEX(GroupVertices[Group], MATCH(Edges[[#This Row],[Vertex 1]],GroupVertices[Vertex],0)),1,1,"")</f>
        <v>EUTRAL</v>
      </c>
      <c r="BF2112" s="78" t="str">
        <f>REPLACE(INDEX(GroupVertices[Group], MATCH(Edges[[#This Row],[Vertex 2]],GroupVertices[Vertex],0)),1,1,"")</f>
        <v>eneral</v>
      </c>
    </row>
    <row r="2113" spans="1:58" x14ac:dyDescent="0.25">
      <c r="A2113" s="64" t="s">
        <v>1477</v>
      </c>
      <c r="B2113" s="64" t="s">
        <v>1537</v>
      </c>
      <c r="C2113" s="65"/>
      <c r="D2113" s="66"/>
      <c r="E2113" s="67"/>
      <c r="F2113" s="68"/>
      <c r="G2113" s="65" t="str">
        <f>IF(Edges[[#This Row],[Vertex 1]]=Edges[[#This Row],[Vertex 2]],"HIDE","SHOW")</f>
        <v>SHOW</v>
      </c>
      <c r="H2113" s="69"/>
      <c r="I2113" s="70"/>
      <c r="J2113" s="70"/>
      <c r="K2113" s="34" t="s">
        <v>65</v>
      </c>
      <c r="L2113" s="77">
        <v>2113</v>
      </c>
      <c r="M2113" s="77"/>
      <c r="N2113" s="72"/>
      <c r="O2113" s="79" t="s">
        <v>1646</v>
      </c>
      <c r="P2113" s="81">
        <v>42855.535520833335</v>
      </c>
      <c r="Q2113" s="79" t="s">
        <v>3003</v>
      </c>
      <c r="R2113" s="82" t="s">
        <v>3936</v>
      </c>
      <c r="S2113" s="79" t="s">
        <v>4066</v>
      </c>
      <c r="T2113" s="79"/>
      <c r="U2113" s="79"/>
      <c r="V2113" s="82" t="s">
        <v>5726</v>
      </c>
      <c r="W2113" s="81">
        <v>42855.535520833335</v>
      </c>
      <c r="X2113" s="82" t="s">
        <v>7636</v>
      </c>
      <c r="Y2113" s="79"/>
      <c r="Z2113" s="79"/>
      <c r="AA2113" s="83" t="s">
        <v>9683</v>
      </c>
      <c r="AB2113" s="79"/>
      <c r="AC2113" s="79" t="b">
        <v>0</v>
      </c>
      <c r="AD2113" s="79">
        <v>0</v>
      </c>
      <c r="AE2113" s="83" t="s">
        <v>9915</v>
      </c>
      <c r="AF2113" s="79" t="b">
        <v>0</v>
      </c>
      <c r="AG2113" s="79" t="s">
        <v>9963</v>
      </c>
      <c r="AH2113" s="79"/>
      <c r="AI2113" s="83" t="s">
        <v>9915</v>
      </c>
      <c r="AJ2113" s="79" t="b">
        <v>0</v>
      </c>
      <c r="AK2113" s="79">
        <v>4</v>
      </c>
      <c r="AL2113" s="83" t="s">
        <v>9861</v>
      </c>
      <c r="AM2113" s="79" t="s">
        <v>9991</v>
      </c>
      <c r="AN2113" s="79" t="b">
        <v>0</v>
      </c>
      <c r="AO2113" s="83" t="s">
        <v>9861</v>
      </c>
      <c r="AP2113" s="79" t="s">
        <v>179</v>
      </c>
      <c r="AQ2113" s="79">
        <v>0</v>
      </c>
      <c r="AR2113" s="79">
        <v>0</v>
      </c>
      <c r="AS2113" s="79"/>
      <c r="AT2113" s="79"/>
      <c r="AU2113" s="79"/>
      <c r="AV2113" s="79"/>
      <c r="AW2113" s="79"/>
      <c r="AX2113" s="79"/>
      <c r="AY2113" s="79"/>
      <c r="AZ2113" s="79"/>
      <c r="BA2113">
        <v>1</v>
      </c>
      <c r="BB2113">
        <v>0</v>
      </c>
      <c r="BC2113" s="79" t="str">
        <f>IF(Edges[[#This Row],[Sentiment]]=0,"NEUTRAL",IF(Edges[[#This Row],[Sentiment]]=1,"POSITIVE",IF(Edges[[#This Row],[Sentiment]]=-1,"NEGATIVE")))</f>
        <v>NEUTRAL</v>
      </c>
      <c r="BD2113" s="79" t="str">
        <f>IF(Edges[[#This Row],[Vertex 1]]=Edges[[#This Row],[Vertex 2]],"HIDE","SHOW")</f>
        <v>SHOW</v>
      </c>
      <c r="BE2113" s="78" t="str">
        <f>REPLACE(INDEX(GroupVertices[Group], MATCH(Edges[[#This Row],[Vertex 1]],GroupVertices[Vertex],0)),1,1,"")</f>
        <v>EUTRAL</v>
      </c>
      <c r="BF2113" s="78" t="str">
        <f>REPLACE(INDEX(GroupVertices[Group], MATCH(Edges[[#This Row],[Vertex 2]],GroupVertices[Vertex],0)),1,1,"")</f>
        <v>EUTRAL</v>
      </c>
    </row>
    <row r="2114" spans="1:58" hidden="1" x14ac:dyDescent="0.25">
      <c r="A2114" s="64" t="s">
        <v>1478</v>
      </c>
      <c r="B2114" s="64" t="s">
        <v>1478</v>
      </c>
      <c r="C2114" s="65"/>
      <c r="D2114" s="66"/>
      <c r="E2114" s="67"/>
      <c r="F2114" s="68"/>
      <c r="G2114" s="65" t="str">
        <f>IF(Edges[[#This Row],[Vertex 1]]=Edges[[#This Row],[Vertex 2]],"HIDE","SHOW")</f>
        <v>HIDE</v>
      </c>
      <c r="H2114" s="69"/>
      <c r="I2114" s="70"/>
      <c r="J2114" s="70"/>
      <c r="K2114" s="34"/>
      <c r="L2114" s="77"/>
      <c r="M2114" s="77"/>
      <c r="N2114" s="72"/>
      <c r="O2114" s="79" t="s">
        <v>179</v>
      </c>
      <c r="P2114" s="81">
        <v>42851.642118055555</v>
      </c>
      <c r="Q2114" s="79" t="s">
        <v>3006</v>
      </c>
      <c r="R2114" s="82" t="s">
        <v>3174</v>
      </c>
      <c r="S2114" s="79" t="s">
        <v>4017</v>
      </c>
      <c r="T2114" s="79"/>
      <c r="U2114" s="82" t="s">
        <v>4464</v>
      </c>
      <c r="V2114" s="82" t="s">
        <v>4464</v>
      </c>
      <c r="W2114" s="81">
        <v>42851.642118055555</v>
      </c>
      <c r="X2114" s="82" t="s">
        <v>7637</v>
      </c>
      <c r="Y2114" s="79"/>
      <c r="Z2114" s="79"/>
      <c r="AA2114" s="83" t="s">
        <v>9684</v>
      </c>
      <c r="AB2114" s="79"/>
      <c r="AC2114" s="79" t="b">
        <v>0</v>
      </c>
      <c r="AD2114" s="79">
        <v>35</v>
      </c>
      <c r="AE2114" s="83" t="s">
        <v>9915</v>
      </c>
      <c r="AF2114" s="79" t="b">
        <v>0</v>
      </c>
      <c r="AG2114" s="79" t="s">
        <v>9964</v>
      </c>
      <c r="AH2114" s="79"/>
      <c r="AI2114" s="83" t="s">
        <v>9915</v>
      </c>
      <c r="AJ2114" s="79" t="b">
        <v>0</v>
      </c>
      <c r="AK2114" s="79">
        <v>7</v>
      </c>
      <c r="AL2114" s="83" t="s">
        <v>9915</v>
      </c>
      <c r="AM2114" s="79" t="s">
        <v>9990</v>
      </c>
      <c r="AN2114" s="79" t="b">
        <v>0</v>
      </c>
      <c r="AO2114" s="83" t="s">
        <v>9684</v>
      </c>
      <c r="AP2114" s="79" t="s">
        <v>10099</v>
      </c>
      <c r="AQ2114" s="79">
        <v>0</v>
      </c>
      <c r="AR2114" s="79">
        <v>0</v>
      </c>
      <c r="AS2114" s="79"/>
      <c r="AT2114" s="79"/>
      <c r="AU2114" s="79"/>
      <c r="AV2114" s="79"/>
      <c r="AW2114" s="79"/>
      <c r="AX2114" s="79"/>
      <c r="AY2114" s="79"/>
      <c r="AZ2114" s="79"/>
      <c r="BA2114">
        <v>3</v>
      </c>
      <c r="BB2114">
        <v>0</v>
      </c>
      <c r="BC2114" s="79" t="str">
        <f>IF(Edges[[#This Row],[Sentiment]]=0,"NEUTRAL",IF(Edges[[#This Row],[Sentiment]]=1,"POSITIVE",IF(Edges[[#This Row],[Sentiment]]=-1,"NEGATIVE")))</f>
        <v>NEUTRAL</v>
      </c>
      <c r="BD2114" s="79" t="str">
        <f>IF(Edges[[#This Row],[Vertex 1]]=Edges[[#This Row],[Vertex 2]],"HIDE","SHOW")</f>
        <v>HIDE</v>
      </c>
      <c r="BE2114" s="124" t="str">
        <f>REPLACE(INDEX(GroupVertices[Group], MATCH(Edges[[#This Row],[Vertex 1]],GroupVertices[Vertex],0)),1,1,"")</f>
        <v>EUTRAL</v>
      </c>
      <c r="BF2114" s="124" t="str">
        <f>REPLACE(INDEX(GroupVertices[Group], MATCH(Edges[[#This Row],[Vertex 2]],GroupVertices[Vertex],0)),1,1,"")</f>
        <v>EUTRAL</v>
      </c>
    </row>
    <row r="2115" spans="1:58" hidden="1" x14ac:dyDescent="0.25">
      <c r="A2115" s="64" t="s">
        <v>1478</v>
      </c>
      <c r="B2115" s="64" t="s">
        <v>1478</v>
      </c>
      <c r="C2115" s="65"/>
      <c r="D2115" s="66"/>
      <c r="E2115" s="67"/>
      <c r="F2115" s="68"/>
      <c r="G2115" s="65" t="str">
        <f>IF(Edges[[#This Row],[Vertex 1]]=Edges[[#This Row],[Vertex 2]],"HIDE","SHOW")</f>
        <v>HIDE</v>
      </c>
      <c r="H2115" s="69"/>
      <c r="I2115" s="70"/>
      <c r="J2115" s="70"/>
      <c r="K2115" s="34"/>
      <c r="L2115" s="77"/>
      <c r="M2115" s="77"/>
      <c r="N2115" s="72"/>
      <c r="O2115" s="79" t="s">
        <v>179</v>
      </c>
      <c r="P2115" s="81">
        <v>42854.277800925927</v>
      </c>
      <c r="Q2115" s="79" t="s">
        <v>3007</v>
      </c>
      <c r="R2115" s="82" t="s">
        <v>3641</v>
      </c>
      <c r="S2115" s="79" t="s">
        <v>4017</v>
      </c>
      <c r="T2115" s="79"/>
      <c r="U2115" s="82" t="s">
        <v>4636</v>
      </c>
      <c r="V2115" s="82" t="s">
        <v>4636</v>
      </c>
      <c r="W2115" s="81">
        <v>42854.277800925927</v>
      </c>
      <c r="X2115" s="82" t="s">
        <v>7638</v>
      </c>
      <c r="Y2115" s="79"/>
      <c r="Z2115" s="79"/>
      <c r="AA2115" s="83" t="s">
        <v>9685</v>
      </c>
      <c r="AB2115" s="79"/>
      <c r="AC2115" s="79" t="b">
        <v>0</v>
      </c>
      <c r="AD2115" s="79">
        <v>62</v>
      </c>
      <c r="AE2115" s="83" t="s">
        <v>9915</v>
      </c>
      <c r="AF2115" s="79" t="b">
        <v>0</v>
      </c>
      <c r="AG2115" s="79" t="s">
        <v>9964</v>
      </c>
      <c r="AH2115" s="79"/>
      <c r="AI2115" s="83" t="s">
        <v>9915</v>
      </c>
      <c r="AJ2115" s="79" t="b">
        <v>0</v>
      </c>
      <c r="AK2115" s="79">
        <v>9</v>
      </c>
      <c r="AL2115" s="83" t="s">
        <v>9915</v>
      </c>
      <c r="AM2115" s="79" t="s">
        <v>9990</v>
      </c>
      <c r="AN2115" s="79" t="b">
        <v>0</v>
      </c>
      <c r="AO2115" s="83" t="s">
        <v>9685</v>
      </c>
      <c r="AP2115" s="79" t="s">
        <v>179</v>
      </c>
      <c r="AQ2115" s="79">
        <v>0</v>
      </c>
      <c r="AR2115" s="79">
        <v>0</v>
      </c>
      <c r="AS2115" s="79"/>
      <c r="AT2115" s="79"/>
      <c r="AU2115" s="79"/>
      <c r="AV2115" s="79"/>
      <c r="AW2115" s="79"/>
      <c r="AX2115" s="79"/>
      <c r="AY2115" s="79"/>
      <c r="AZ2115" s="79"/>
      <c r="BA2115">
        <v>3</v>
      </c>
      <c r="BB2115">
        <v>0</v>
      </c>
      <c r="BC2115" s="79" t="str">
        <f>IF(Edges[[#This Row],[Sentiment]]=0,"NEUTRAL",IF(Edges[[#This Row],[Sentiment]]=1,"POSITIVE",IF(Edges[[#This Row],[Sentiment]]=-1,"NEGATIVE")))</f>
        <v>NEUTRAL</v>
      </c>
      <c r="BD2115" s="79" t="str">
        <f>IF(Edges[[#This Row],[Vertex 1]]=Edges[[#This Row],[Vertex 2]],"HIDE","SHOW")</f>
        <v>HIDE</v>
      </c>
      <c r="BE2115" s="124" t="str">
        <f>REPLACE(INDEX(GroupVertices[Group], MATCH(Edges[[#This Row],[Vertex 1]],GroupVertices[Vertex],0)),1,1,"")</f>
        <v>EUTRAL</v>
      </c>
      <c r="BF2115" s="124" t="str">
        <f>REPLACE(INDEX(GroupVertices[Group], MATCH(Edges[[#This Row],[Vertex 2]],GroupVertices[Vertex],0)),1,1,"")</f>
        <v>EUTRAL</v>
      </c>
    </row>
    <row r="2116" spans="1:58" hidden="1" x14ac:dyDescent="0.25">
      <c r="A2116" s="64" t="s">
        <v>1478</v>
      </c>
      <c r="B2116" s="64" t="s">
        <v>1478</v>
      </c>
      <c r="C2116" s="65"/>
      <c r="D2116" s="66"/>
      <c r="E2116" s="67"/>
      <c r="F2116" s="68"/>
      <c r="G2116" s="65" t="str">
        <f>IF(Edges[[#This Row],[Vertex 1]]=Edges[[#This Row],[Vertex 2]],"HIDE","SHOW")</f>
        <v>HIDE</v>
      </c>
      <c r="H2116" s="69"/>
      <c r="I2116" s="70"/>
      <c r="J2116" s="70"/>
      <c r="K2116" s="34"/>
      <c r="L2116" s="77"/>
      <c r="M2116" s="77"/>
      <c r="N2116" s="72"/>
      <c r="O2116" s="79" t="s">
        <v>179</v>
      </c>
      <c r="P2116" s="81">
        <v>42854.290891203702</v>
      </c>
      <c r="Q2116" s="79" t="s">
        <v>3008</v>
      </c>
      <c r="R2116" s="82" t="s">
        <v>3641</v>
      </c>
      <c r="S2116" s="79" t="s">
        <v>4017</v>
      </c>
      <c r="T2116" s="79"/>
      <c r="U2116" s="79"/>
      <c r="V2116" s="82" t="s">
        <v>5727</v>
      </c>
      <c r="W2116" s="81">
        <v>42854.290891203702</v>
      </c>
      <c r="X2116" s="82" t="s">
        <v>7639</v>
      </c>
      <c r="Y2116" s="79"/>
      <c r="Z2116" s="79"/>
      <c r="AA2116" s="83" t="s">
        <v>9686</v>
      </c>
      <c r="AB2116" s="79"/>
      <c r="AC2116" s="79" t="b">
        <v>0</v>
      </c>
      <c r="AD2116" s="79">
        <v>54</v>
      </c>
      <c r="AE2116" s="83" t="s">
        <v>9915</v>
      </c>
      <c r="AF2116" s="79" t="b">
        <v>0</v>
      </c>
      <c r="AG2116" s="79" t="s">
        <v>9964</v>
      </c>
      <c r="AH2116" s="79"/>
      <c r="AI2116" s="83" t="s">
        <v>9915</v>
      </c>
      <c r="AJ2116" s="79" t="b">
        <v>0</v>
      </c>
      <c r="AK2116" s="79">
        <v>7</v>
      </c>
      <c r="AL2116" s="83" t="s">
        <v>9915</v>
      </c>
      <c r="AM2116" s="79" t="s">
        <v>9990</v>
      </c>
      <c r="AN2116" s="79" t="b">
        <v>0</v>
      </c>
      <c r="AO2116" s="83" t="s">
        <v>9686</v>
      </c>
      <c r="AP2116" s="79" t="s">
        <v>179</v>
      </c>
      <c r="AQ2116" s="79">
        <v>0</v>
      </c>
      <c r="AR2116" s="79">
        <v>0</v>
      </c>
      <c r="AS2116" s="79"/>
      <c r="AT2116" s="79"/>
      <c r="AU2116" s="79"/>
      <c r="AV2116" s="79"/>
      <c r="AW2116" s="79"/>
      <c r="AX2116" s="79"/>
      <c r="AY2116" s="79"/>
      <c r="AZ2116" s="79"/>
      <c r="BA2116">
        <v>3</v>
      </c>
      <c r="BB2116">
        <v>0</v>
      </c>
      <c r="BC2116" s="79" t="str">
        <f>IF(Edges[[#This Row],[Sentiment]]=0,"NEUTRAL",IF(Edges[[#This Row],[Sentiment]]=1,"POSITIVE",IF(Edges[[#This Row],[Sentiment]]=-1,"NEGATIVE")))</f>
        <v>NEUTRAL</v>
      </c>
      <c r="BD2116" s="79" t="str">
        <f>IF(Edges[[#This Row],[Vertex 1]]=Edges[[#This Row],[Vertex 2]],"HIDE","SHOW")</f>
        <v>HIDE</v>
      </c>
      <c r="BE2116" s="124" t="str">
        <f>REPLACE(INDEX(GroupVertices[Group], MATCH(Edges[[#This Row],[Vertex 1]],GroupVertices[Vertex],0)),1,1,"")</f>
        <v>EUTRAL</v>
      </c>
      <c r="BF2116" s="124" t="str">
        <f>REPLACE(INDEX(GroupVertices[Group], MATCH(Edges[[#This Row],[Vertex 2]],GroupVertices[Vertex],0)),1,1,"")</f>
        <v>EUTRAL</v>
      </c>
    </row>
    <row r="2117" spans="1:58" x14ac:dyDescent="0.25">
      <c r="A2117" s="64" t="s">
        <v>1479</v>
      </c>
      <c r="B2117" s="64" t="s">
        <v>1478</v>
      </c>
      <c r="C2117" s="65"/>
      <c r="D2117" s="66"/>
      <c r="E2117" s="67"/>
      <c r="F2117" s="68"/>
      <c r="G2117" s="65" t="str">
        <f>IF(Edges[[#This Row],[Vertex 1]]=Edges[[#This Row],[Vertex 2]],"HIDE","SHOW")</f>
        <v>SHOW</v>
      </c>
      <c r="H2117" s="69"/>
      <c r="I2117" s="70"/>
      <c r="J2117" s="70"/>
      <c r="K2117" s="34" t="s">
        <v>65</v>
      </c>
      <c r="L2117" s="77">
        <v>2117</v>
      </c>
      <c r="M2117" s="77"/>
      <c r="N2117" s="72"/>
      <c r="O2117" s="79" t="s">
        <v>1646</v>
      </c>
      <c r="P2117" s="81">
        <v>42855.538958333331</v>
      </c>
      <c r="Q2117" s="79" t="s">
        <v>2467</v>
      </c>
      <c r="R2117" s="82" t="s">
        <v>3641</v>
      </c>
      <c r="S2117" s="79" t="s">
        <v>4017</v>
      </c>
      <c r="T2117" s="79"/>
      <c r="U2117" s="79"/>
      <c r="V2117" s="82" t="s">
        <v>5728</v>
      </c>
      <c r="W2117" s="81">
        <v>42855.538958333331</v>
      </c>
      <c r="X2117" s="82" t="s">
        <v>7640</v>
      </c>
      <c r="Y2117" s="79"/>
      <c r="Z2117" s="79"/>
      <c r="AA2117" s="83" t="s">
        <v>9687</v>
      </c>
      <c r="AB2117" s="79"/>
      <c r="AC2117" s="79" t="b">
        <v>0</v>
      </c>
      <c r="AD2117" s="79">
        <v>0</v>
      </c>
      <c r="AE2117" s="83" t="s">
        <v>9915</v>
      </c>
      <c r="AF2117" s="79" t="b">
        <v>0</v>
      </c>
      <c r="AG2117" s="79" t="s">
        <v>9964</v>
      </c>
      <c r="AH2117" s="79"/>
      <c r="AI2117" s="83" t="s">
        <v>9915</v>
      </c>
      <c r="AJ2117" s="79" t="b">
        <v>0</v>
      </c>
      <c r="AK2117" s="79">
        <v>7</v>
      </c>
      <c r="AL2117" s="83" t="s">
        <v>9686</v>
      </c>
      <c r="AM2117" s="79" t="s">
        <v>9991</v>
      </c>
      <c r="AN2117" s="79" t="b">
        <v>0</v>
      </c>
      <c r="AO2117" s="83" t="s">
        <v>9686</v>
      </c>
      <c r="AP2117" s="79" t="s">
        <v>179</v>
      </c>
      <c r="AQ2117" s="79">
        <v>0</v>
      </c>
      <c r="AR2117" s="79">
        <v>0</v>
      </c>
      <c r="AS2117" s="79"/>
      <c r="AT2117" s="79"/>
      <c r="AU2117" s="79"/>
      <c r="AV2117" s="79"/>
      <c r="AW2117" s="79"/>
      <c r="AX2117" s="79"/>
      <c r="AY2117" s="79"/>
      <c r="AZ2117" s="79"/>
      <c r="BA2117">
        <v>1</v>
      </c>
      <c r="BB2117">
        <v>0</v>
      </c>
      <c r="BC2117" s="79" t="str">
        <f>IF(Edges[[#This Row],[Sentiment]]=0,"NEUTRAL",IF(Edges[[#This Row],[Sentiment]]=1,"POSITIVE",IF(Edges[[#This Row],[Sentiment]]=-1,"NEGATIVE")))</f>
        <v>NEUTRAL</v>
      </c>
      <c r="BD2117" s="79" t="str">
        <f>IF(Edges[[#This Row],[Vertex 1]]=Edges[[#This Row],[Vertex 2]],"HIDE","SHOW")</f>
        <v>SHOW</v>
      </c>
      <c r="BE2117" s="78" t="str">
        <f>REPLACE(INDEX(GroupVertices[Group], MATCH(Edges[[#This Row],[Vertex 1]],GroupVertices[Vertex],0)),1,1,"")</f>
        <v>EUTRAL</v>
      </c>
      <c r="BF2117" s="78" t="str">
        <f>REPLACE(INDEX(GroupVertices[Group], MATCH(Edges[[#This Row],[Vertex 2]],GroupVertices[Vertex],0)),1,1,"")</f>
        <v>EUTRAL</v>
      </c>
    </row>
    <row r="2118" spans="1:58" x14ac:dyDescent="0.25">
      <c r="A2118" s="64" t="s">
        <v>1480</v>
      </c>
      <c r="B2118" s="64" t="s">
        <v>1532</v>
      </c>
      <c r="C2118" s="65"/>
      <c r="D2118" s="66"/>
      <c r="E2118" s="67"/>
      <c r="F2118" s="68"/>
      <c r="G2118" s="65" t="str">
        <f>IF(Edges[[#This Row],[Vertex 1]]=Edges[[#This Row],[Vertex 2]],"HIDE","SHOW")</f>
        <v>SHOW</v>
      </c>
      <c r="H2118" s="69"/>
      <c r="I2118" s="70"/>
      <c r="J2118" s="70"/>
      <c r="K2118" s="34" t="s">
        <v>65</v>
      </c>
      <c r="L2118" s="77">
        <v>2118</v>
      </c>
      <c r="M2118" s="77"/>
      <c r="N2118" s="72"/>
      <c r="O2118" s="79" t="s">
        <v>1646</v>
      </c>
      <c r="P2118" s="81">
        <v>42855.087037037039</v>
      </c>
      <c r="Q2118" s="79" t="s">
        <v>2528</v>
      </c>
      <c r="R2118" s="82" t="s">
        <v>3293</v>
      </c>
      <c r="S2118" s="79" t="s">
        <v>4022</v>
      </c>
      <c r="T2118" s="79" t="s">
        <v>1544</v>
      </c>
      <c r="U2118" s="79"/>
      <c r="V2118" s="82" t="s">
        <v>5729</v>
      </c>
      <c r="W2118" s="81">
        <v>42855.087037037039</v>
      </c>
      <c r="X2118" s="82" t="s">
        <v>7641</v>
      </c>
      <c r="Y2118" s="79"/>
      <c r="Z2118" s="79"/>
      <c r="AA2118" s="83" t="s">
        <v>9688</v>
      </c>
      <c r="AB2118" s="79"/>
      <c r="AC2118" s="79" t="b">
        <v>0</v>
      </c>
      <c r="AD2118" s="79">
        <v>0</v>
      </c>
      <c r="AE2118" s="83" t="s">
        <v>9915</v>
      </c>
      <c r="AF2118" s="79" t="b">
        <v>0</v>
      </c>
      <c r="AG2118" s="79" t="s">
        <v>9963</v>
      </c>
      <c r="AH2118" s="79"/>
      <c r="AI2118" s="83" t="s">
        <v>9915</v>
      </c>
      <c r="AJ2118" s="79" t="b">
        <v>0</v>
      </c>
      <c r="AK2118" s="79">
        <v>7</v>
      </c>
      <c r="AL2118" s="83" t="s">
        <v>9842</v>
      </c>
      <c r="AM2118" s="79" t="s">
        <v>9993</v>
      </c>
      <c r="AN2118" s="79" t="b">
        <v>0</v>
      </c>
      <c r="AO2118" s="83" t="s">
        <v>9842</v>
      </c>
      <c r="AP2118" s="79" t="s">
        <v>179</v>
      </c>
      <c r="AQ2118" s="79">
        <v>0</v>
      </c>
      <c r="AR2118" s="79">
        <v>0</v>
      </c>
      <c r="AS2118" s="79"/>
      <c r="AT2118" s="79"/>
      <c r="AU2118" s="79"/>
      <c r="AV2118" s="79"/>
      <c r="AW2118" s="79"/>
      <c r="AX2118" s="79"/>
      <c r="AY2118" s="79"/>
      <c r="AZ2118" s="79"/>
      <c r="BA2118">
        <v>2</v>
      </c>
      <c r="BB2118">
        <v>0</v>
      </c>
      <c r="BC2118" s="79" t="str">
        <f>IF(Edges[[#This Row],[Sentiment]]=0,"NEUTRAL",IF(Edges[[#This Row],[Sentiment]]=1,"POSITIVE",IF(Edges[[#This Row],[Sentiment]]=-1,"NEGATIVE")))</f>
        <v>NEUTRAL</v>
      </c>
      <c r="BD2118" s="79" t="str">
        <f>IF(Edges[[#This Row],[Vertex 1]]=Edges[[#This Row],[Vertex 2]],"HIDE","SHOW")</f>
        <v>SHOW</v>
      </c>
      <c r="BE2118" s="78" t="str">
        <f>REPLACE(INDEX(GroupVertices[Group], MATCH(Edges[[#This Row],[Vertex 1]],GroupVertices[Vertex],0)),1,1,"")</f>
        <v>EUTRAL</v>
      </c>
      <c r="BF2118" s="78" t="str">
        <f>REPLACE(INDEX(GroupVertices[Group], MATCH(Edges[[#This Row],[Vertex 2]],GroupVertices[Vertex],0)),1,1,"")</f>
        <v>eneral</v>
      </c>
    </row>
    <row r="2119" spans="1:58" x14ac:dyDescent="0.25">
      <c r="A2119" s="64" t="s">
        <v>1480</v>
      </c>
      <c r="B2119" s="64" t="s">
        <v>1532</v>
      </c>
      <c r="C2119" s="65"/>
      <c r="D2119" s="66"/>
      <c r="E2119" s="67"/>
      <c r="F2119" s="68"/>
      <c r="G2119" s="65" t="str">
        <f>IF(Edges[[#This Row],[Vertex 1]]=Edges[[#This Row],[Vertex 2]],"HIDE","SHOW")</f>
        <v>SHOW</v>
      </c>
      <c r="H2119" s="69"/>
      <c r="I2119" s="70"/>
      <c r="J2119" s="70"/>
      <c r="K2119" s="34" t="s">
        <v>65</v>
      </c>
      <c r="L2119" s="77">
        <v>2119</v>
      </c>
      <c r="M2119" s="77"/>
      <c r="N2119" s="72"/>
      <c r="O2119" s="79" t="s">
        <v>1646</v>
      </c>
      <c r="P2119" s="81">
        <v>42855.541087962964</v>
      </c>
      <c r="Q2119" s="79" t="s">
        <v>2861</v>
      </c>
      <c r="R2119" s="82" t="s">
        <v>3862</v>
      </c>
      <c r="S2119" s="79" t="s">
        <v>4022</v>
      </c>
      <c r="T2119" s="79"/>
      <c r="U2119" s="79"/>
      <c r="V2119" s="82" t="s">
        <v>5729</v>
      </c>
      <c r="W2119" s="81">
        <v>42855.541087962964</v>
      </c>
      <c r="X2119" s="82" t="s">
        <v>7642</v>
      </c>
      <c r="Y2119" s="79"/>
      <c r="Z2119" s="79"/>
      <c r="AA2119" s="83" t="s">
        <v>9689</v>
      </c>
      <c r="AB2119" s="79"/>
      <c r="AC2119" s="79" t="b">
        <v>0</v>
      </c>
      <c r="AD2119" s="79">
        <v>0</v>
      </c>
      <c r="AE2119" s="83" t="s">
        <v>9915</v>
      </c>
      <c r="AF2119" s="79" t="b">
        <v>0</v>
      </c>
      <c r="AG2119" s="79" t="s">
        <v>9963</v>
      </c>
      <c r="AH2119" s="79"/>
      <c r="AI2119" s="83" t="s">
        <v>9915</v>
      </c>
      <c r="AJ2119" s="79" t="b">
        <v>0</v>
      </c>
      <c r="AK2119" s="79">
        <v>10</v>
      </c>
      <c r="AL2119" s="83" t="s">
        <v>9843</v>
      </c>
      <c r="AM2119" s="79" t="s">
        <v>9993</v>
      </c>
      <c r="AN2119" s="79" t="b">
        <v>0</v>
      </c>
      <c r="AO2119" s="83" t="s">
        <v>9843</v>
      </c>
      <c r="AP2119" s="79" t="s">
        <v>179</v>
      </c>
      <c r="AQ2119" s="79">
        <v>0</v>
      </c>
      <c r="AR2119" s="79">
        <v>0</v>
      </c>
      <c r="AS2119" s="79"/>
      <c r="AT2119" s="79"/>
      <c r="AU2119" s="79"/>
      <c r="AV2119" s="79"/>
      <c r="AW2119" s="79"/>
      <c r="AX2119" s="79"/>
      <c r="AY2119" s="79"/>
      <c r="AZ2119" s="79"/>
      <c r="BA2119">
        <v>2</v>
      </c>
      <c r="BB2119">
        <v>0</v>
      </c>
      <c r="BC2119" s="79" t="str">
        <f>IF(Edges[[#This Row],[Sentiment]]=0,"NEUTRAL",IF(Edges[[#This Row],[Sentiment]]=1,"POSITIVE",IF(Edges[[#This Row],[Sentiment]]=-1,"NEGATIVE")))</f>
        <v>NEUTRAL</v>
      </c>
      <c r="BD2119" s="79" t="str">
        <f>IF(Edges[[#This Row],[Vertex 1]]=Edges[[#This Row],[Vertex 2]],"HIDE","SHOW")</f>
        <v>SHOW</v>
      </c>
      <c r="BE2119" s="78" t="str">
        <f>REPLACE(INDEX(GroupVertices[Group], MATCH(Edges[[#This Row],[Vertex 1]],GroupVertices[Vertex],0)),1,1,"")</f>
        <v>EUTRAL</v>
      </c>
      <c r="BF2119" s="78" t="str">
        <f>REPLACE(INDEX(GroupVertices[Group], MATCH(Edges[[#This Row],[Vertex 2]],GroupVertices[Vertex],0)),1,1,"")</f>
        <v>eneral</v>
      </c>
    </row>
    <row r="2120" spans="1:58" x14ac:dyDescent="0.25">
      <c r="A2120" s="64" t="s">
        <v>1481</v>
      </c>
      <c r="B2120" s="64" t="s">
        <v>1569</v>
      </c>
      <c r="C2120" s="65"/>
      <c r="D2120" s="66"/>
      <c r="E2120" s="67"/>
      <c r="F2120" s="68"/>
      <c r="G2120" s="65" t="str">
        <f>IF(Edges[[#This Row],[Vertex 1]]=Edges[[#This Row],[Vertex 2]],"HIDE","SHOW")</f>
        <v>SHOW</v>
      </c>
      <c r="H2120" s="69"/>
      <c r="I2120" s="70"/>
      <c r="J2120" s="70"/>
      <c r="K2120" s="34" t="s">
        <v>65</v>
      </c>
      <c r="L2120" s="77">
        <v>2120</v>
      </c>
      <c r="M2120" s="77"/>
      <c r="N2120" s="72"/>
      <c r="O2120" s="79" t="s">
        <v>1646</v>
      </c>
      <c r="P2120" s="81">
        <v>42855.541168981479</v>
      </c>
      <c r="Q2120" s="79" t="s">
        <v>3009</v>
      </c>
      <c r="R2120" s="79"/>
      <c r="S2120" s="79"/>
      <c r="T2120" s="79"/>
      <c r="U2120" s="79"/>
      <c r="V2120" s="82" t="s">
        <v>5730</v>
      </c>
      <c r="W2120" s="81">
        <v>42855.541168981479</v>
      </c>
      <c r="X2120" s="82" t="s">
        <v>7643</v>
      </c>
      <c r="Y2120" s="79"/>
      <c r="Z2120" s="79"/>
      <c r="AA2120" s="83" t="s">
        <v>9690</v>
      </c>
      <c r="AB2120" s="79"/>
      <c r="AC2120" s="79" t="b">
        <v>0</v>
      </c>
      <c r="AD2120" s="79">
        <v>0</v>
      </c>
      <c r="AE2120" s="83" t="s">
        <v>9915</v>
      </c>
      <c r="AF2120" s="79" t="b">
        <v>0</v>
      </c>
      <c r="AG2120" s="79" t="s">
        <v>9963</v>
      </c>
      <c r="AH2120" s="79"/>
      <c r="AI2120" s="83" t="s">
        <v>9915</v>
      </c>
      <c r="AJ2120" s="79" t="b">
        <v>0</v>
      </c>
      <c r="AK2120" s="79">
        <v>2</v>
      </c>
      <c r="AL2120" s="83" t="s">
        <v>9736</v>
      </c>
      <c r="AM2120" s="79" t="s">
        <v>9993</v>
      </c>
      <c r="AN2120" s="79" t="b">
        <v>0</v>
      </c>
      <c r="AO2120" s="83" t="s">
        <v>9736</v>
      </c>
      <c r="AP2120" s="79" t="s">
        <v>179</v>
      </c>
      <c r="AQ2120" s="79">
        <v>0</v>
      </c>
      <c r="AR2120" s="79">
        <v>0</v>
      </c>
      <c r="AS2120" s="79"/>
      <c r="AT2120" s="79"/>
      <c r="AU2120" s="79"/>
      <c r="AV2120" s="79"/>
      <c r="AW2120" s="79"/>
      <c r="AX2120" s="79"/>
      <c r="AY2120" s="79"/>
      <c r="AZ2120" s="79"/>
      <c r="BA2120">
        <v>1</v>
      </c>
      <c r="BB2120">
        <v>0</v>
      </c>
      <c r="BC2120" s="79" t="str">
        <f>IF(Edges[[#This Row],[Sentiment]]=0,"NEUTRAL",IF(Edges[[#This Row],[Sentiment]]=1,"POSITIVE",IF(Edges[[#This Row],[Sentiment]]=-1,"NEGATIVE")))</f>
        <v>NEUTRAL</v>
      </c>
      <c r="BD2120" s="79" t="str">
        <f>IF(Edges[[#This Row],[Vertex 1]]=Edges[[#This Row],[Vertex 2]],"HIDE","SHOW")</f>
        <v>SHOW</v>
      </c>
      <c r="BE2120" s="78" t="str">
        <f>REPLACE(INDEX(GroupVertices[Group], MATCH(Edges[[#This Row],[Vertex 1]],GroupVertices[Vertex],0)),1,1,"")</f>
        <v>EUTRAL</v>
      </c>
      <c r="BF2120" s="78" t="str">
        <f>REPLACE(INDEX(GroupVertices[Group], MATCH(Edges[[#This Row],[Vertex 2]],GroupVertices[Vertex],0)),1,1,"")</f>
        <v>eneral</v>
      </c>
    </row>
    <row r="2121" spans="1:58" x14ac:dyDescent="0.25">
      <c r="A2121" s="64" t="s">
        <v>1481</v>
      </c>
      <c r="B2121" s="64" t="s">
        <v>1492</v>
      </c>
      <c r="C2121" s="65"/>
      <c r="D2121" s="66"/>
      <c r="E2121" s="67"/>
      <c r="F2121" s="68"/>
      <c r="G2121" s="65" t="str">
        <f>IF(Edges[[#This Row],[Vertex 1]]=Edges[[#This Row],[Vertex 2]],"HIDE","SHOW")</f>
        <v>SHOW</v>
      </c>
      <c r="H2121" s="69"/>
      <c r="I2121" s="70"/>
      <c r="J2121" s="70"/>
      <c r="K2121" s="34" t="s">
        <v>65</v>
      </c>
      <c r="L2121" s="77">
        <v>2121</v>
      </c>
      <c r="M2121" s="77"/>
      <c r="N2121" s="72"/>
      <c r="O2121" s="79" t="s">
        <v>1646</v>
      </c>
      <c r="P2121" s="81">
        <v>42855.541168981479</v>
      </c>
      <c r="Q2121" s="79" t="s">
        <v>3009</v>
      </c>
      <c r="R2121" s="79"/>
      <c r="S2121" s="79"/>
      <c r="T2121" s="79"/>
      <c r="U2121" s="79"/>
      <c r="V2121" s="82" t="s">
        <v>5730</v>
      </c>
      <c r="W2121" s="81">
        <v>42855.541168981479</v>
      </c>
      <c r="X2121" s="82" t="s">
        <v>7643</v>
      </c>
      <c r="Y2121" s="79"/>
      <c r="Z2121" s="79"/>
      <c r="AA2121" s="83" t="s">
        <v>9690</v>
      </c>
      <c r="AB2121" s="79"/>
      <c r="AC2121" s="79" t="b">
        <v>0</v>
      </c>
      <c r="AD2121" s="79">
        <v>0</v>
      </c>
      <c r="AE2121" s="83" t="s">
        <v>9915</v>
      </c>
      <c r="AF2121" s="79" t="b">
        <v>0</v>
      </c>
      <c r="AG2121" s="79" t="s">
        <v>9963</v>
      </c>
      <c r="AH2121" s="79"/>
      <c r="AI2121" s="83" t="s">
        <v>9915</v>
      </c>
      <c r="AJ2121" s="79" t="b">
        <v>0</v>
      </c>
      <c r="AK2121" s="79">
        <v>2</v>
      </c>
      <c r="AL2121" s="83" t="s">
        <v>9736</v>
      </c>
      <c r="AM2121" s="79" t="s">
        <v>9993</v>
      </c>
      <c r="AN2121" s="79" t="b">
        <v>0</v>
      </c>
      <c r="AO2121" s="83" t="s">
        <v>9736</v>
      </c>
      <c r="AP2121" s="79" t="s">
        <v>179</v>
      </c>
      <c r="AQ2121" s="79">
        <v>0</v>
      </c>
      <c r="AR2121" s="79">
        <v>0</v>
      </c>
      <c r="AS2121" s="79"/>
      <c r="AT2121" s="79"/>
      <c r="AU2121" s="79"/>
      <c r="AV2121" s="79"/>
      <c r="AW2121" s="79"/>
      <c r="AX2121" s="79"/>
      <c r="AY2121" s="79"/>
      <c r="AZ2121" s="79"/>
      <c r="BA2121">
        <v>1</v>
      </c>
      <c r="BB2121">
        <v>0</v>
      </c>
      <c r="BC2121" s="79" t="str">
        <f>IF(Edges[[#This Row],[Sentiment]]=0,"NEUTRAL",IF(Edges[[#This Row],[Sentiment]]=1,"POSITIVE",IF(Edges[[#This Row],[Sentiment]]=-1,"NEGATIVE")))</f>
        <v>NEUTRAL</v>
      </c>
      <c r="BD2121" s="79" t="str">
        <f>IF(Edges[[#This Row],[Vertex 1]]=Edges[[#This Row],[Vertex 2]],"HIDE","SHOW")</f>
        <v>SHOW</v>
      </c>
      <c r="BE2121" s="78" t="str">
        <f>REPLACE(INDEX(GroupVertices[Group], MATCH(Edges[[#This Row],[Vertex 1]],GroupVertices[Vertex],0)),1,1,"")</f>
        <v>EUTRAL</v>
      </c>
      <c r="BF2121" s="78" t="str">
        <f>REPLACE(INDEX(GroupVertices[Group], MATCH(Edges[[#This Row],[Vertex 2]],GroupVertices[Vertex],0)),1,1,"")</f>
        <v>EUTRAL</v>
      </c>
    </row>
    <row r="2122" spans="1:58" hidden="1" x14ac:dyDescent="0.25">
      <c r="A2122" s="64" t="s">
        <v>1482</v>
      </c>
      <c r="B2122" s="64" t="s">
        <v>1482</v>
      </c>
      <c r="C2122" s="65"/>
      <c r="D2122" s="66"/>
      <c r="E2122" s="67"/>
      <c r="F2122" s="68"/>
      <c r="G2122" s="65" t="str">
        <f>IF(Edges[[#This Row],[Vertex 1]]=Edges[[#This Row],[Vertex 2]],"HIDE","SHOW")</f>
        <v>HIDE</v>
      </c>
      <c r="H2122" s="69"/>
      <c r="I2122" s="70"/>
      <c r="J2122" s="70"/>
      <c r="K2122" s="34"/>
      <c r="L2122" s="77"/>
      <c r="M2122" s="77"/>
      <c r="N2122" s="72"/>
      <c r="O2122" s="79" t="s">
        <v>179</v>
      </c>
      <c r="P2122" s="81">
        <v>42853.881377314814</v>
      </c>
      <c r="Q2122" s="79" t="s">
        <v>3010</v>
      </c>
      <c r="R2122" s="82" t="s">
        <v>3938</v>
      </c>
      <c r="S2122" s="79" t="s">
        <v>4251</v>
      </c>
      <c r="T2122" s="79"/>
      <c r="U2122" s="79"/>
      <c r="V2122" s="82" t="s">
        <v>5731</v>
      </c>
      <c r="W2122" s="81">
        <v>42853.881377314814</v>
      </c>
      <c r="X2122" s="82" t="s">
        <v>7644</v>
      </c>
      <c r="Y2122" s="79"/>
      <c r="Z2122" s="79"/>
      <c r="AA2122" s="83" t="s">
        <v>9691</v>
      </c>
      <c r="AB2122" s="79"/>
      <c r="AC2122" s="79" t="b">
        <v>0</v>
      </c>
      <c r="AD2122" s="79">
        <v>0</v>
      </c>
      <c r="AE2122" s="83" t="s">
        <v>9915</v>
      </c>
      <c r="AF2122" s="79" t="b">
        <v>0</v>
      </c>
      <c r="AG2122" s="79" t="s">
        <v>9964</v>
      </c>
      <c r="AH2122" s="79"/>
      <c r="AI2122" s="83" t="s">
        <v>9915</v>
      </c>
      <c r="AJ2122" s="79" t="b">
        <v>0</v>
      </c>
      <c r="AK2122" s="79">
        <v>0</v>
      </c>
      <c r="AL2122" s="83" t="s">
        <v>9915</v>
      </c>
      <c r="AM2122" s="79" t="s">
        <v>10056</v>
      </c>
      <c r="AN2122" s="79" t="b">
        <v>0</v>
      </c>
      <c r="AO2122" s="83" t="s">
        <v>9691</v>
      </c>
      <c r="AP2122" s="79" t="s">
        <v>179</v>
      </c>
      <c r="AQ2122" s="79">
        <v>0</v>
      </c>
      <c r="AR2122" s="79">
        <v>0</v>
      </c>
      <c r="AS2122" s="79"/>
      <c r="AT2122" s="79"/>
      <c r="AU2122" s="79"/>
      <c r="AV2122" s="79"/>
      <c r="AW2122" s="79"/>
      <c r="AX2122" s="79"/>
      <c r="AY2122" s="79"/>
      <c r="AZ2122" s="79"/>
      <c r="BA2122">
        <v>2</v>
      </c>
      <c r="BB2122">
        <v>0</v>
      </c>
      <c r="BC2122" s="79" t="str">
        <f>IF(Edges[[#This Row],[Sentiment]]=0,"NEUTRAL",IF(Edges[[#This Row],[Sentiment]]=1,"POSITIVE",IF(Edges[[#This Row],[Sentiment]]=-1,"NEGATIVE")))</f>
        <v>NEUTRAL</v>
      </c>
      <c r="BD2122" s="79" t="str">
        <f>IF(Edges[[#This Row],[Vertex 1]]=Edges[[#This Row],[Vertex 2]],"HIDE","SHOW")</f>
        <v>HIDE</v>
      </c>
      <c r="BE2122" s="124" t="e">
        <f>REPLACE(INDEX(GroupVertices[Group], MATCH(Edges[[#This Row],[Vertex 1]],GroupVertices[Vertex],0)),1,1,"")</f>
        <v>#N/A</v>
      </c>
      <c r="BF2122" s="124" t="e">
        <f>REPLACE(INDEX(GroupVertices[Group], MATCH(Edges[[#This Row],[Vertex 2]],GroupVertices[Vertex],0)),1,1,"")</f>
        <v>#N/A</v>
      </c>
    </row>
    <row r="2123" spans="1:58" hidden="1" x14ac:dyDescent="0.25">
      <c r="A2123" s="64" t="s">
        <v>1482</v>
      </c>
      <c r="B2123" s="64" t="s">
        <v>1482</v>
      </c>
      <c r="C2123" s="65"/>
      <c r="D2123" s="66"/>
      <c r="E2123" s="67"/>
      <c r="F2123" s="68"/>
      <c r="G2123" s="65" t="str">
        <f>IF(Edges[[#This Row],[Vertex 1]]=Edges[[#This Row],[Vertex 2]],"HIDE","SHOW")</f>
        <v>HIDE</v>
      </c>
      <c r="H2123" s="69"/>
      <c r="I2123" s="70"/>
      <c r="J2123" s="70"/>
      <c r="K2123" s="34"/>
      <c r="L2123" s="77"/>
      <c r="M2123" s="77"/>
      <c r="N2123" s="72"/>
      <c r="O2123" s="79" t="s">
        <v>179</v>
      </c>
      <c r="P2123" s="81">
        <v>42855.557627314818</v>
      </c>
      <c r="Q2123" s="79" t="s">
        <v>3011</v>
      </c>
      <c r="R2123" s="82" t="s">
        <v>3939</v>
      </c>
      <c r="S2123" s="79" t="s">
        <v>4251</v>
      </c>
      <c r="T2123" s="79"/>
      <c r="U2123" s="79"/>
      <c r="V2123" s="82" t="s">
        <v>5731</v>
      </c>
      <c r="W2123" s="81">
        <v>42855.557627314818</v>
      </c>
      <c r="X2123" s="82" t="s">
        <v>7645</v>
      </c>
      <c r="Y2123" s="79"/>
      <c r="Z2123" s="79"/>
      <c r="AA2123" s="83" t="s">
        <v>9692</v>
      </c>
      <c r="AB2123" s="79"/>
      <c r="AC2123" s="79" t="b">
        <v>0</v>
      </c>
      <c r="AD2123" s="79">
        <v>0</v>
      </c>
      <c r="AE2123" s="83" t="s">
        <v>9915</v>
      </c>
      <c r="AF2123" s="79" t="b">
        <v>0</v>
      </c>
      <c r="AG2123" s="79" t="s">
        <v>9964</v>
      </c>
      <c r="AH2123" s="79"/>
      <c r="AI2123" s="83" t="s">
        <v>9915</v>
      </c>
      <c r="AJ2123" s="79" t="b">
        <v>0</v>
      </c>
      <c r="AK2123" s="79">
        <v>0</v>
      </c>
      <c r="AL2123" s="83" t="s">
        <v>9915</v>
      </c>
      <c r="AM2123" s="79" t="s">
        <v>10056</v>
      </c>
      <c r="AN2123" s="79" t="b">
        <v>0</v>
      </c>
      <c r="AO2123" s="83" t="s">
        <v>9692</v>
      </c>
      <c r="AP2123" s="79" t="s">
        <v>179</v>
      </c>
      <c r="AQ2123" s="79">
        <v>0</v>
      </c>
      <c r="AR2123" s="79">
        <v>0</v>
      </c>
      <c r="AS2123" s="79"/>
      <c r="AT2123" s="79"/>
      <c r="AU2123" s="79"/>
      <c r="AV2123" s="79"/>
      <c r="AW2123" s="79"/>
      <c r="AX2123" s="79"/>
      <c r="AY2123" s="79"/>
      <c r="AZ2123" s="79"/>
      <c r="BA2123">
        <v>2</v>
      </c>
      <c r="BB2123">
        <v>0</v>
      </c>
      <c r="BC2123" s="79" t="str">
        <f>IF(Edges[[#This Row],[Sentiment]]=0,"NEUTRAL",IF(Edges[[#This Row],[Sentiment]]=1,"POSITIVE",IF(Edges[[#This Row],[Sentiment]]=-1,"NEGATIVE")))</f>
        <v>NEUTRAL</v>
      </c>
      <c r="BD2123" s="79" t="str">
        <f>IF(Edges[[#This Row],[Vertex 1]]=Edges[[#This Row],[Vertex 2]],"HIDE","SHOW")</f>
        <v>HIDE</v>
      </c>
      <c r="BE2123" s="124" t="e">
        <f>REPLACE(INDEX(GroupVertices[Group], MATCH(Edges[[#This Row],[Vertex 1]],GroupVertices[Vertex],0)),1,1,"")</f>
        <v>#N/A</v>
      </c>
      <c r="BF2123" s="124" t="e">
        <f>REPLACE(INDEX(GroupVertices[Group], MATCH(Edges[[#This Row],[Vertex 2]],GroupVertices[Vertex],0)),1,1,"")</f>
        <v>#N/A</v>
      </c>
    </row>
    <row r="2124" spans="1:58" hidden="1" x14ac:dyDescent="0.25">
      <c r="A2124" s="64" t="s">
        <v>1483</v>
      </c>
      <c r="B2124" s="64" t="s">
        <v>1483</v>
      </c>
      <c r="C2124" s="65"/>
      <c r="D2124" s="66"/>
      <c r="E2124" s="67"/>
      <c r="F2124" s="68"/>
      <c r="G2124" s="65" t="str">
        <f>IF(Edges[[#This Row],[Vertex 1]]=Edges[[#This Row],[Vertex 2]],"HIDE","SHOW")</f>
        <v>HIDE</v>
      </c>
      <c r="H2124" s="69"/>
      <c r="I2124" s="70"/>
      <c r="J2124" s="70"/>
      <c r="K2124" s="34"/>
      <c r="L2124" s="77"/>
      <c r="M2124" s="77"/>
      <c r="N2124" s="72"/>
      <c r="O2124" s="79" t="s">
        <v>179</v>
      </c>
      <c r="P2124" s="81">
        <v>42855.557916666665</v>
      </c>
      <c r="Q2124" s="79" t="s">
        <v>3012</v>
      </c>
      <c r="R2124" s="82" t="s">
        <v>3940</v>
      </c>
      <c r="S2124" s="79" t="s">
        <v>4252</v>
      </c>
      <c r="T2124" s="79"/>
      <c r="U2124" s="82" t="s">
        <v>4724</v>
      </c>
      <c r="V2124" s="82" t="s">
        <v>4724</v>
      </c>
      <c r="W2124" s="81">
        <v>42855.557916666665</v>
      </c>
      <c r="X2124" s="82" t="s">
        <v>7646</v>
      </c>
      <c r="Y2124" s="79"/>
      <c r="Z2124" s="79"/>
      <c r="AA2124" s="83" t="s">
        <v>9693</v>
      </c>
      <c r="AB2124" s="79"/>
      <c r="AC2124" s="79" t="b">
        <v>0</v>
      </c>
      <c r="AD2124" s="79">
        <v>0</v>
      </c>
      <c r="AE2124" s="83" t="s">
        <v>9915</v>
      </c>
      <c r="AF2124" s="79" t="b">
        <v>0</v>
      </c>
      <c r="AG2124" s="79" t="s">
        <v>9963</v>
      </c>
      <c r="AH2124" s="79"/>
      <c r="AI2124" s="83" t="s">
        <v>9915</v>
      </c>
      <c r="AJ2124" s="79" t="b">
        <v>0</v>
      </c>
      <c r="AK2124" s="79">
        <v>0</v>
      </c>
      <c r="AL2124" s="83" t="s">
        <v>9915</v>
      </c>
      <c r="AM2124" s="79" t="s">
        <v>10005</v>
      </c>
      <c r="AN2124" s="79" t="b">
        <v>0</v>
      </c>
      <c r="AO2124" s="83" t="s">
        <v>9693</v>
      </c>
      <c r="AP2124" s="79" t="s">
        <v>179</v>
      </c>
      <c r="AQ2124" s="79">
        <v>0</v>
      </c>
      <c r="AR2124" s="79">
        <v>0</v>
      </c>
      <c r="AS2124" s="79"/>
      <c r="AT2124" s="79"/>
      <c r="AU2124" s="79"/>
      <c r="AV2124" s="79"/>
      <c r="AW2124" s="79"/>
      <c r="AX2124" s="79"/>
      <c r="AY2124" s="79"/>
      <c r="AZ2124" s="79"/>
      <c r="BA2124">
        <v>1</v>
      </c>
      <c r="BB2124">
        <v>0</v>
      </c>
      <c r="BC2124" s="79" t="str">
        <f>IF(Edges[[#This Row],[Sentiment]]=0,"NEUTRAL",IF(Edges[[#This Row],[Sentiment]]=1,"POSITIVE",IF(Edges[[#This Row],[Sentiment]]=-1,"NEGATIVE")))</f>
        <v>NEUTRAL</v>
      </c>
      <c r="BD2124" s="79" t="str">
        <f>IF(Edges[[#This Row],[Vertex 1]]=Edges[[#This Row],[Vertex 2]],"HIDE","SHOW")</f>
        <v>HIDE</v>
      </c>
      <c r="BE2124" s="124" t="e">
        <f>REPLACE(INDEX(GroupVertices[Group], MATCH(Edges[[#This Row],[Vertex 1]],GroupVertices[Vertex],0)),1,1,"")</f>
        <v>#N/A</v>
      </c>
      <c r="BF2124" s="124" t="e">
        <f>REPLACE(INDEX(GroupVertices[Group], MATCH(Edges[[#This Row],[Vertex 2]],GroupVertices[Vertex],0)),1,1,"")</f>
        <v>#N/A</v>
      </c>
    </row>
    <row r="2125" spans="1:58" x14ac:dyDescent="0.25">
      <c r="A2125" s="64" t="s">
        <v>1484</v>
      </c>
      <c r="B2125" s="64" t="s">
        <v>1543</v>
      </c>
      <c r="C2125" s="65"/>
      <c r="D2125" s="66"/>
      <c r="E2125" s="67"/>
      <c r="F2125" s="68"/>
      <c r="G2125" s="65" t="str">
        <f>IF(Edges[[#This Row],[Vertex 1]]=Edges[[#This Row],[Vertex 2]],"HIDE","SHOW")</f>
        <v>SHOW</v>
      </c>
      <c r="H2125" s="69"/>
      <c r="I2125" s="70"/>
      <c r="J2125" s="70"/>
      <c r="K2125" s="34" t="s">
        <v>65</v>
      </c>
      <c r="L2125" s="77">
        <v>2125</v>
      </c>
      <c r="M2125" s="77"/>
      <c r="N2125" s="72"/>
      <c r="O2125" s="79" t="s">
        <v>1646</v>
      </c>
      <c r="P2125" s="81">
        <v>42855.567800925928</v>
      </c>
      <c r="Q2125" s="79" t="s">
        <v>3013</v>
      </c>
      <c r="R2125" s="82" t="s">
        <v>3941</v>
      </c>
      <c r="S2125" s="79" t="s">
        <v>4051</v>
      </c>
      <c r="T2125" s="79"/>
      <c r="U2125" s="79"/>
      <c r="V2125" s="82" t="s">
        <v>5732</v>
      </c>
      <c r="W2125" s="81">
        <v>42855.567800925928</v>
      </c>
      <c r="X2125" s="82" t="s">
        <v>7647</v>
      </c>
      <c r="Y2125" s="79"/>
      <c r="Z2125" s="79"/>
      <c r="AA2125" s="83" t="s">
        <v>9694</v>
      </c>
      <c r="AB2125" s="79"/>
      <c r="AC2125" s="79" t="b">
        <v>0</v>
      </c>
      <c r="AD2125" s="79">
        <v>0</v>
      </c>
      <c r="AE2125" s="83" t="s">
        <v>9921</v>
      </c>
      <c r="AF2125" s="79" t="b">
        <v>0</v>
      </c>
      <c r="AG2125" s="79" t="s">
        <v>9963</v>
      </c>
      <c r="AH2125" s="79"/>
      <c r="AI2125" s="83" t="s">
        <v>9915</v>
      </c>
      <c r="AJ2125" s="79" t="b">
        <v>0</v>
      </c>
      <c r="AK2125" s="79">
        <v>0</v>
      </c>
      <c r="AL2125" s="83" t="s">
        <v>9915</v>
      </c>
      <c r="AM2125" s="79" t="s">
        <v>9991</v>
      </c>
      <c r="AN2125" s="79" t="b">
        <v>1</v>
      </c>
      <c r="AO2125" s="83" t="s">
        <v>9694</v>
      </c>
      <c r="AP2125" s="79" t="s">
        <v>179</v>
      </c>
      <c r="AQ2125" s="79">
        <v>0</v>
      </c>
      <c r="AR2125" s="79">
        <v>0</v>
      </c>
      <c r="AS2125" s="79"/>
      <c r="AT2125" s="79"/>
      <c r="AU2125" s="79"/>
      <c r="AV2125" s="79"/>
      <c r="AW2125" s="79"/>
      <c r="AX2125" s="79"/>
      <c r="AY2125" s="79"/>
      <c r="AZ2125" s="79"/>
      <c r="BA2125">
        <v>1</v>
      </c>
      <c r="BB2125">
        <v>0</v>
      </c>
      <c r="BC2125" s="79" t="str">
        <f>IF(Edges[[#This Row],[Sentiment]]=0,"NEUTRAL",IF(Edges[[#This Row],[Sentiment]]=1,"POSITIVE",IF(Edges[[#This Row],[Sentiment]]=-1,"NEGATIVE")))</f>
        <v>NEUTRAL</v>
      </c>
      <c r="BD2125" s="79" t="str">
        <f>IF(Edges[[#This Row],[Vertex 1]]=Edges[[#This Row],[Vertex 2]],"HIDE","SHOW")</f>
        <v>SHOW</v>
      </c>
      <c r="BE2125" s="78" t="str">
        <f>REPLACE(INDEX(GroupVertices[Group], MATCH(Edges[[#This Row],[Vertex 1]],GroupVertices[Vertex],0)),1,1,"")</f>
        <v>EUTRAL</v>
      </c>
      <c r="BF2125" s="78" t="str">
        <f>REPLACE(INDEX(GroupVertices[Group], MATCH(Edges[[#This Row],[Vertex 2]],GroupVertices[Vertex],0)),1,1,"")</f>
        <v>eneral</v>
      </c>
    </row>
    <row r="2126" spans="1:58" x14ac:dyDescent="0.25">
      <c r="A2126" s="64" t="s">
        <v>1484</v>
      </c>
      <c r="B2126" s="64" t="s">
        <v>1577</v>
      </c>
      <c r="C2126" s="65"/>
      <c r="D2126" s="66"/>
      <c r="E2126" s="67"/>
      <c r="F2126" s="68"/>
      <c r="G2126" s="65" t="str">
        <f>IF(Edges[[#This Row],[Vertex 1]]=Edges[[#This Row],[Vertex 2]],"HIDE","SHOW")</f>
        <v>SHOW</v>
      </c>
      <c r="H2126" s="69"/>
      <c r="I2126" s="70"/>
      <c r="J2126" s="70"/>
      <c r="K2126" s="34" t="s">
        <v>65</v>
      </c>
      <c r="L2126" s="77">
        <v>2126</v>
      </c>
      <c r="M2126" s="77"/>
      <c r="N2126" s="72"/>
      <c r="O2126" s="79" t="s">
        <v>1646</v>
      </c>
      <c r="P2126" s="81">
        <v>42855.567800925928</v>
      </c>
      <c r="Q2126" s="79" t="s">
        <v>3013</v>
      </c>
      <c r="R2126" s="82" t="s">
        <v>3941</v>
      </c>
      <c r="S2126" s="79" t="s">
        <v>4051</v>
      </c>
      <c r="T2126" s="79"/>
      <c r="U2126" s="79"/>
      <c r="V2126" s="82" t="s">
        <v>5732</v>
      </c>
      <c r="W2126" s="81">
        <v>42855.567800925928</v>
      </c>
      <c r="X2126" s="82" t="s">
        <v>7647</v>
      </c>
      <c r="Y2126" s="79"/>
      <c r="Z2126" s="79"/>
      <c r="AA2126" s="83" t="s">
        <v>9694</v>
      </c>
      <c r="AB2126" s="79"/>
      <c r="AC2126" s="79" t="b">
        <v>0</v>
      </c>
      <c r="AD2126" s="79">
        <v>0</v>
      </c>
      <c r="AE2126" s="83" t="s">
        <v>9921</v>
      </c>
      <c r="AF2126" s="79" t="b">
        <v>0</v>
      </c>
      <c r="AG2126" s="79" t="s">
        <v>9963</v>
      </c>
      <c r="AH2126" s="79"/>
      <c r="AI2126" s="83" t="s">
        <v>9915</v>
      </c>
      <c r="AJ2126" s="79" t="b">
        <v>0</v>
      </c>
      <c r="AK2126" s="79">
        <v>0</v>
      </c>
      <c r="AL2126" s="83" t="s">
        <v>9915</v>
      </c>
      <c r="AM2126" s="79" t="s">
        <v>9991</v>
      </c>
      <c r="AN2126" s="79" t="b">
        <v>1</v>
      </c>
      <c r="AO2126" s="83" t="s">
        <v>9694</v>
      </c>
      <c r="AP2126" s="79" t="s">
        <v>179</v>
      </c>
      <c r="AQ2126" s="79">
        <v>0</v>
      </c>
      <c r="AR2126" s="79">
        <v>0</v>
      </c>
      <c r="AS2126" s="79"/>
      <c r="AT2126" s="79"/>
      <c r="AU2126" s="79"/>
      <c r="AV2126" s="79"/>
      <c r="AW2126" s="79"/>
      <c r="AX2126" s="79"/>
      <c r="AY2126" s="79"/>
      <c r="AZ2126" s="79"/>
      <c r="BA2126">
        <v>1</v>
      </c>
      <c r="BB2126">
        <v>0</v>
      </c>
      <c r="BC2126" s="79" t="str">
        <f>IF(Edges[[#This Row],[Sentiment]]=0,"NEUTRAL",IF(Edges[[#This Row],[Sentiment]]=1,"POSITIVE",IF(Edges[[#This Row],[Sentiment]]=-1,"NEGATIVE")))</f>
        <v>NEUTRAL</v>
      </c>
      <c r="BD2126" s="79" t="str">
        <f>IF(Edges[[#This Row],[Vertex 1]]=Edges[[#This Row],[Vertex 2]],"HIDE","SHOW")</f>
        <v>SHOW</v>
      </c>
      <c r="BE2126" s="78" t="str">
        <f>REPLACE(INDEX(GroupVertices[Group], MATCH(Edges[[#This Row],[Vertex 1]],GroupVertices[Vertex],0)),1,1,"")</f>
        <v>EUTRAL</v>
      </c>
      <c r="BF2126" s="78" t="str">
        <f>REPLACE(INDEX(GroupVertices[Group], MATCH(Edges[[#This Row],[Vertex 2]],GroupVertices[Vertex],0)),1,1,"")</f>
        <v>eneral</v>
      </c>
    </row>
    <row r="2127" spans="1:58" x14ac:dyDescent="0.25">
      <c r="A2127" s="64" t="s">
        <v>1484</v>
      </c>
      <c r="B2127" s="64" t="s">
        <v>1642</v>
      </c>
      <c r="C2127" s="65"/>
      <c r="D2127" s="66"/>
      <c r="E2127" s="67"/>
      <c r="F2127" s="68"/>
      <c r="G2127" s="65" t="str">
        <f>IF(Edges[[#This Row],[Vertex 1]]=Edges[[#This Row],[Vertex 2]],"HIDE","SHOW")</f>
        <v>SHOW</v>
      </c>
      <c r="H2127" s="69"/>
      <c r="I2127" s="70"/>
      <c r="J2127" s="70"/>
      <c r="K2127" s="34" t="s">
        <v>65</v>
      </c>
      <c r="L2127" s="77">
        <v>2127</v>
      </c>
      <c r="M2127" s="77"/>
      <c r="N2127" s="72"/>
      <c r="O2127" s="79" t="s">
        <v>1646</v>
      </c>
      <c r="P2127" s="81">
        <v>42855.567800925928</v>
      </c>
      <c r="Q2127" s="79" t="s">
        <v>3013</v>
      </c>
      <c r="R2127" s="82" t="s">
        <v>3941</v>
      </c>
      <c r="S2127" s="79" t="s">
        <v>4051</v>
      </c>
      <c r="T2127" s="79"/>
      <c r="U2127" s="79"/>
      <c r="V2127" s="82" t="s">
        <v>5732</v>
      </c>
      <c r="W2127" s="81">
        <v>42855.567800925928</v>
      </c>
      <c r="X2127" s="82" t="s">
        <v>7647</v>
      </c>
      <c r="Y2127" s="79"/>
      <c r="Z2127" s="79"/>
      <c r="AA2127" s="83" t="s">
        <v>9694</v>
      </c>
      <c r="AB2127" s="79"/>
      <c r="AC2127" s="79" t="b">
        <v>0</v>
      </c>
      <c r="AD2127" s="79">
        <v>0</v>
      </c>
      <c r="AE2127" s="83" t="s">
        <v>9921</v>
      </c>
      <c r="AF2127" s="79" t="b">
        <v>0</v>
      </c>
      <c r="AG2127" s="79" t="s">
        <v>9963</v>
      </c>
      <c r="AH2127" s="79"/>
      <c r="AI2127" s="83" t="s">
        <v>9915</v>
      </c>
      <c r="AJ2127" s="79" t="b">
        <v>0</v>
      </c>
      <c r="AK2127" s="79">
        <v>0</v>
      </c>
      <c r="AL2127" s="83" t="s">
        <v>9915</v>
      </c>
      <c r="AM2127" s="79" t="s">
        <v>9991</v>
      </c>
      <c r="AN2127" s="79" t="b">
        <v>1</v>
      </c>
      <c r="AO2127" s="83" t="s">
        <v>9694</v>
      </c>
      <c r="AP2127" s="79" t="s">
        <v>179</v>
      </c>
      <c r="AQ2127" s="79">
        <v>0</v>
      </c>
      <c r="AR2127" s="79">
        <v>0</v>
      </c>
      <c r="AS2127" s="79"/>
      <c r="AT2127" s="79"/>
      <c r="AU2127" s="79"/>
      <c r="AV2127" s="79"/>
      <c r="AW2127" s="79"/>
      <c r="AX2127" s="79"/>
      <c r="AY2127" s="79"/>
      <c r="AZ2127" s="79"/>
      <c r="BA2127">
        <v>1</v>
      </c>
      <c r="BB2127">
        <v>0</v>
      </c>
      <c r="BC2127" s="79" t="str">
        <f>IF(Edges[[#This Row],[Sentiment]]=0,"NEUTRAL",IF(Edges[[#This Row],[Sentiment]]=1,"POSITIVE",IF(Edges[[#This Row],[Sentiment]]=-1,"NEGATIVE")))</f>
        <v>NEUTRAL</v>
      </c>
      <c r="BD2127" s="79" t="str">
        <f>IF(Edges[[#This Row],[Vertex 1]]=Edges[[#This Row],[Vertex 2]],"HIDE","SHOW")</f>
        <v>SHOW</v>
      </c>
      <c r="BE2127" s="78" t="str">
        <f>REPLACE(INDEX(GroupVertices[Group], MATCH(Edges[[#This Row],[Vertex 1]],GroupVertices[Vertex],0)),1,1,"")</f>
        <v>EUTRAL</v>
      </c>
      <c r="BF2127" s="78" t="str">
        <f>REPLACE(INDEX(GroupVertices[Group], MATCH(Edges[[#This Row],[Vertex 2]],GroupVertices[Vertex],0)),1,1,"")</f>
        <v>EUTRAL</v>
      </c>
    </row>
    <row r="2128" spans="1:58" x14ac:dyDescent="0.25">
      <c r="A2128" s="64" t="s">
        <v>1484</v>
      </c>
      <c r="B2128" s="64" t="s">
        <v>1544</v>
      </c>
      <c r="C2128" s="65"/>
      <c r="D2128" s="66"/>
      <c r="E2128" s="67"/>
      <c r="F2128" s="68"/>
      <c r="G2128" s="65" t="str">
        <f>IF(Edges[[#This Row],[Vertex 1]]=Edges[[#This Row],[Vertex 2]],"HIDE","SHOW")</f>
        <v>SHOW</v>
      </c>
      <c r="H2128" s="69"/>
      <c r="I2128" s="70"/>
      <c r="J2128" s="70"/>
      <c r="K2128" s="34" t="s">
        <v>65</v>
      </c>
      <c r="L2128" s="77">
        <v>2128</v>
      </c>
      <c r="M2128" s="77"/>
      <c r="N2128" s="72"/>
      <c r="O2128" s="79" t="s">
        <v>1647</v>
      </c>
      <c r="P2128" s="81">
        <v>42855.567800925928</v>
      </c>
      <c r="Q2128" s="79" t="s">
        <v>3013</v>
      </c>
      <c r="R2128" s="82" t="s">
        <v>3941</v>
      </c>
      <c r="S2128" s="79" t="s">
        <v>4051</v>
      </c>
      <c r="T2128" s="79"/>
      <c r="U2128" s="79"/>
      <c r="V2128" s="82" t="s">
        <v>5732</v>
      </c>
      <c r="W2128" s="81">
        <v>42855.567800925928</v>
      </c>
      <c r="X2128" s="82" t="s">
        <v>7647</v>
      </c>
      <c r="Y2128" s="79"/>
      <c r="Z2128" s="79"/>
      <c r="AA2128" s="83" t="s">
        <v>9694</v>
      </c>
      <c r="AB2128" s="79"/>
      <c r="AC2128" s="79" t="b">
        <v>0</v>
      </c>
      <c r="AD2128" s="79">
        <v>0</v>
      </c>
      <c r="AE2128" s="83" t="s">
        <v>9921</v>
      </c>
      <c r="AF2128" s="79" t="b">
        <v>0</v>
      </c>
      <c r="AG2128" s="79" t="s">
        <v>9963</v>
      </c>
      <c r="AH2128" s="79"/>
      <c r="AI2128" s="83" t="s">
        <v>9915</v>
      </c>
      <c r="AJ2128" s="79" t="b">
        <v>0</v>
      </c>
      <c r="AK2128" s="79">
        <v>0</v>
      </c>
      <c r="AL2128" s="83" t="s">
        <v>9915</v>
      </c>
      <c r="AM2128" s="79" t="s">
        <v>9991</v>
      </c>
      <c r="AN2128" s="79" t="b">
        <v>1</v>
      </c>
      <c r="AO2128" s="83" t="s">
        <v>9694</v>
      </c>
      <c r="AP2128" s="79" t="s">
        <v>179</v>
      </c>
      <c r="AQ2128" s="79">
        <v>0</v>
      </c>
      <c r="AR2128" s="79">
        <v>0</v>
      </c>
      <c r="AS2128" s="79"/>
      <c r="AT2128" s="79"/>
      <c r="AU2128" s="79"/>
      <c r="AV2128" s="79"/>
      <c r="AW2128" s="79"/>
      <c r="AX2128" s="79"/>
      <c r="AY2128" s="79"/>
      <c r="AZ2128" s="79"/>
      <c r="BA2128">
        <v>1</v>
      </c>
      <c r="BB2128">
        <v>0</v>
      </c>
      <c r="BC2128" s="79" t="str">
        <f>IF(Edges[[#This Row],[Sentiment]]=0,"NEUTRAL",IF(Edges[[#This Row],[Sentiment]]=1,"POSITIVE",IF(Edges[[#This Row],[Sentiment]]=-1,"NEGATIVE")))</f>
        <v>NEUTRAL</v>
      </c>
      <c r="BD2128" s="79" t="str">
        <f>IF(Edges[[#This Row],[Vertex 1]]=Edges[[#This Row],[Vertex 2]],"HIDE","SHOW")</f>
        <v>SHOW</v>
      </c>
      <c r="BE2128" s="78" t="str">
        <f>REPLACE(INDEX(GroupVertices[Group], MATCH(Edges[[#This Row],[Vertex 1]],GroupVertices[Vertex],0)),1,1,"")</f>
        <v>EUTRAL</v>
      </c>
      <c r="BF2128" s="78" t="str">
        <f>REPLACE(INDEX(GroupVertices[Group], MATCH(Edges[[#This Row],[Vertex 2]],GroupVertices[Vertex],0)),1,1,"")</f>
        <v>eneral</v>
      </c>
    </row>
    <row r="2129" spans="1:58" x14ac:dyDescent="0.25">
      <c r="A2129" s="64" t="s">
        <v>1485</v>
      </c>
      <c r="B2129" s="64" t="s">
        <v>1544</v>
      </c>
      <c r="C2129" s="65"/>
      <c r="D2129" s="66"/>
      <c r="E2129" s="67"/>
      <c r="F2129" s="68"/>
      <c r="G2129" s="65" t="str">
        <f>IF(Edges[[#This Row],[Vertex 1]]=Edges[[#This Row],[Vertex 2]],"HIDE","SHOW")</f>
        <v>SHOW</v>
      </c>
      <c r="H2129" s="69"/>
      <c r="I2129" s="70"/>
      <c r="J2129" s="70"/>
      <c r="K2129" s="34" t="s">
        <v>65</v>
      </c>
      <c r="L2129" s="77">
        <v>2129</v>
      </c>
      <c r="M2129" s="77"/>
      <c r="N2129" s="72"/>
      <c r="O2129" s="79" t="s">
        <v>1646</v>
      </c>
      <c r="P2129" s="81">
        <v>42851.74962962963</v>
      </c>
      <c r="Q2129" s="79" t="s">
        <v>3014</v>
      </c>
      <c r="R2129" s="82" t="s">
        <v>3942</v>
      </c>
      <c r="S2129" s="79" t="s">
        <v>4066</v>
      </c>
      <c r="T2129" s="79"/>
      <c r="U2129" s="79"/>
      <c r="V2129" s="82" t="s">
        <v>5733</v>
      </c>
      <c r="W2129" s="81">
        <v>42851.74962962963</v>
      </c>
      <c r="X2129" s="82" t="s">
        <v>7648</v>
      </c>
      <c r="Y2129" s="79"/>
      <c r="Z2129" s="79"/>
      <c r="AA2129" s="83" t="s">
        <v>9695</v>
      </c>
      <c r="AB2129" s="79"/>
      <c r="AC2129" s="79" t="b">
        <v>0</v>
      </c>
      <c r="AD2129" s="79">
        <v>0</v>
      </c>
      <c r="AE2129" s="83" t="s">
        <v>9915</v>
      </c>
      <c r="AF2129" s="79" t="b">
        <v>0</v>
      </c>
      <c r="AG2129" s="79" t="s">
        <v>9963</v>
      </c>
      <c r="AH2129" s="79"/>
      <c r="AI2129" s="83" t="s">
        <v>9915</v>
      </c>
      <c r="AJ2129" s="79" t="b">
        <v>0</v>
      </c>
      <c r="AK2129" s="79">
        <v>5</v>
      </c>
      <c r="AL2129" s="83" t="s">
        <v>9854</v>
      </c>
      <c r="AM2129" s="79" t="s">
        <v>9991</v>
      </c>
      <c r="AN2129" s="79" t="b">
        <v>0</v>
      </c>
      <c r="AO2129" s="83" t="s">
        <v>9854</v>
      </c>
      <c r="AP2129" s="79" t="s">
        <v>179</v>
      </c>
      <c r="AQ2129" s="79">
        <v>0</v>
      </c>
      <c r="AR2129" s="79">
        <v>0</v>
      </c>
      <c r="AS2129" s="79"/>
      <c r="AT2129" s="79"/>
      <c r="AU2129" s="79"/>
      <c r="AV2129" s="79"/>
      <c r="AW2129" s="79"/>
      <c r="AX2129" s="79"/>
      <c r="AY2129" s="79"/>
      <c r="AZ2129" s="79"/>
      <c r="BA2129">
        <v>1</v>
      </c>
      <c r="BB2129">
        <v>0</v>
      </c>
      <c r="BC2129" s="79" t="str">
        <f>IF(Edges[[#This Row],[Sentiment]]=0,"NEUTRAL",IF(Edges[[#This Row],[Sentiment]]=1,"POSITIVE",IF(Edges[[#This Row],[Sentiment]]=-1,"NEGATIVE")))</f>
        <v>NEUTRAL</v>
      </c>
      <c r="BD2129" s="79" t="str">
        <f>IF(Edges[[#This Row],[Vertex 1]]=Edges[[#This Row],[Vertex 2]],"HIDE","SHOW")</f>
        <v>SHOW</v>
      </c>
      <c r="BE2129" s="78" t="str">
        <f>REPLACE(INDEX(GroupVertices[Group], MATCH(Edges[[#This Row],[Vertex 1]],GroupVertices[Vertex],0)),1,1,"")</f>
        <v>EUTRAL</v>
      </c>
      <c r="BF2129" s="78" t="str">
        <f>REPLACE(INDEX(GroupVertices[Group], MATCH(Edges[[#This Row],[Vertex 2]],GroupVertices[Vertex],0)),1,1,"")</f>
        <v>eneral</v>
      </c>
    </row>
    <row r="2130" spans="1:58" x14ac:dyDescent="0.25">
      <c r="A2130" s="64" t="s">
        <v>1485</v>
      </c>
      <c r="B2130" s="64" t="s">
        <v>1537</v>
      </c>
      <c r="C2130" s="65"/>
      <c r="D2130" s="66"/>
      <c r="E2130" s="67"/>
      <c r="F2130" s="68"/>
      <c r="G2130" s="65" t="str">
        <f>IF(Edges[[#This Row],[Vertex 1]]=Edges[[#This Row],[Vertex 2]],"HIDE","SHOW")</f>
        <v>SHOW</v>
      </c>
      <c r="H2130" s="69"/>
      <c r="I2130" s="70"/>
      <c r="J2130" s="70"/>
      <c r="K2130" s="34" t="s">
        <v>65</v>
      </c>
      <c r="L2130" s="77">
        <v>2130</v>
      </c>
      <c r="M2130" s="77"/>
      <c r="N2130" s="72"/>
      <c r="O2130" s="79" t="s">
        <v>1646</v>
      </c>
      <c r="P2130" s="81">
        <v>42851.74962962963</v>
      </c>
      <c r="Q2130" s="79" t="s">
        <v>3014</v>
      </c>
      <c r="R2130" s="82" t="s">
        <v>3942</v>
      </c>
      <c r="S2130" s="79" t="s">
        <v>4066</v>
      </c>
      <c r="T2130" s="79"/>
      <c r="U2130" s="79"/>
      <c r="V2130" s="82" t="s">
        <v>5733</v>
      </c>
      <c r="W2130" s="81">
        <v>42851.74962962963</v>
      </c>
      <c r="X2130" s="82" t="s">
        <v>7648</v>
      </c>
      <c r="Y2130" s="79"/>
      <c r="Z2130" s="79"/>
      <c r="AA2130" s="83" t="s">
        <v>9695</v>
      </c>
      <c r="AB2130" s="79"/>
      <c r="AC2130" s="79" t="b">
        <v>0</v>
      </c>
      <c r="AD2130" s="79">
        <v>0</v>
      </c>
      <c r="AE2130" s="83" t="s">
        <v>9915</v>
      </c>
      <c r="AF2130" s="79" t="b">
        <v>0</v>
      </c>
      <c r="AG2130" s="79" t="s">
        <v>9963</v>
      </c>
      <c r="AH2130" s="79"/>
      <c r="AI2130" s="83" t="s">
        <v>9915</v>
      </c>
      <c r="AJ2130" s="79" t="b">
        <v>0</v>
      </c>
      <c r="AK2130" s="79">
        <v>5</v>
      </c>
      <c r="AL2130" s="83" t="s">
        <v>9854</v>
      </c>
      <c r="AM2130" s="79" t="s">
        <v>9991</v>
      </c>
      <c r="AN2130" s="79" t="b">
        <v>0</v>
      </c>
      <c r="AO2130" s="83" t="s">
        <v>9854</v>
      </c>
      <c r="AP2130" s="79" t="s">
        <v>179</v>
      </c>
      <c r="AQ2130" s="79">
        <v>0</v>
      </c>
      <c r="AR2130" s="79">
        <v>0</v>
      </c>
      <c r="AS2130" s="79"/>
      <c r="AT2130" s="79"/>
      <c r="AU2130" s="79"/>
      <c r="AV2130" s="79"/>
      <c r="AW2130" s="79"/>
      <c r="AX2130" s="79"/>
      <c r="AY2130" s="79"/>
      <c r="AZ2130" s="79"/>
      <c r="BA2130">
        <v>1</v>
      </c>
      <c r="BB2130">
        <v>0</v>
      </c>
      <c r="BC2130" s="79" t="str">
        <f>IF(Edges[[#This Row],[Sentiment]]=0,"NEUTRAL",IF(Edges[[#This Row],[Sentiment]]=1,"POSITIVE",IF(Edges[[#This Row],[Sentiment]]=-1,"NEGATIVE")))</f>
        <v>NEUTRAL</v>
      </c>
      <c r="BD2130" s="79" t="str">
        <f>IF(Edges[[#This Row],[Vertex 1]]=Edges[[#This Row],[Vertex 2]],"HIDE","SHOW")</f>
        <v>SHOW</v>
      </c>
      <c r="BE2130" s="78" t="str">
        <f>REPLACE(INDEX(GroupVertices[Group], MATCH(Edges[[#This Row],[Vertex 1]],GroupVertices[Vertex],0)),1,1,"")</f>
        <v>EUTRAL</v>
      </c>
      <c r="BF2130" s="78" t="str">
        <f>REPLACE(INDEX(GroupVertices[Group], MATCH(Edges[[#This Row],[Vertex 2]],GroupVertices[Vertex],0)),1,1,"")</f>
        <v>EUTRAL</v>
      </c>
    </row>
    <row r="2131" spans="1:58" x14ac:dyDescent="0.25">
      <c r="A2131" s="64" t="s">
        <v>1485</v>
      </c>
      <c r="B2131" s="64" t="s">
        <v>1532</v>
      </c>
      <c r="C2131" s="65"/>
      <c r="D2131" s="66"/>
      <c r="E2131" s="67"/>
      <c r="F2131" s="68"/>
      <c r="G2131" s="65" t="str">
        <f>IF(Edges[[#This Row],[Vertex 1]]=Edges[[#This Row],[Vertex 2]],"HIDE","SHOW")</f>
        <v>SHOW</v>
      </c>
      <c r="H2131" s="69"/>
      <c r="I2131" s="70"/>
      <c r="J2131" s="70"/>
      <c r="K2131" s="34" t="s">
        <v>65</v>
      </c>
      <c r="L2131" s="77">
        <v>2131</v>
      </c>
      <c r="M2131" s="77"/>
      <c r="N2131" s="72"/>
      <c r="O2131" s="79" t="s">
        <v>1646</v>
      </c>
      <c r="P2131" s="81">
        <v>42855.574687499997</v>
      </c>
      <c r="Q2131" s="79" t="s">
        <v>2861</v>
      </c>
      <c r="R2131" s="82" t="s">
        <v>3862</v>
      </c>
      <c r="S2131" s="79" t="s">
        <v>4022</v>
      </c>
      <c r="T2131" s="79"/>
      <c r="U2131" s="79"/>
      <c r="V2131" s="82" t="s">
        <v>5733</v>
      </c>
      <c r="W2131" s="81">
        <v>42855.574687499997</v>
      </c>
      <c r="X2131" s="82" t="s">
        <v>7649</v>
      </c>
      <c r="Y2131" s="79"/>
      <c r="Z2131" s="79"/>
      <c r="AA2131" s="83" t="s">
        <v>9696</v>
      </c>
      <c r="AB2131" s="79"/>
      <c r="AC2131" s="79" t="b">
        <v>0</v>
      </c>
      <c r="AD2131" s="79">
        <v>0</v>
      </c>
      <c r="AE2131" s="83" t="s">
        <v>9915</v>
      </c>
      <c r="AF2131" s="79" t="b">
        <v>0</v>
      </c>
      <c r="AG2131" s="79" t="s">
        <v>9963</v>
      </c>
      <c r="AH2131" s="79"/>
      <c r="AI2131" s="83" t="s">
        <v>9915</v>
      </c>
      <c r="AJ2131" s="79" t="b">
        <v>0</v>
      </c>
      <c r="AK2131" s="79">
        <v>10</v>
      </c>
      <c r="AL2131" s="83" t="s">
        <v>9843</v>
      </c>
      <c r="AM2131" s="79" t="s">
        <v>9991</v>
      </c>
      <c r="AN2131" s="79" t="b">
        <v>0</v>
      </c>
      <c r="AO2131" s="83" t="s">
        <v>9843</v>
      </c>
      <c r="AP2131" s="79" t="s">
        <v>179</v>
      </c>
      <c r="AQ2131" s="79">
        <v>0</v>
      </c>
      <c r="AR2131" s="79">
        <v>0</v>
      </c>
      <c r="AS2131" s="79"/>
      <c r="AT2131" s="79"/>
      <c r="AU2131" s="79"/>
      <c r="AV2131" s="79"/>
      <c r="AW2131" s="79"/>
      <c r="AX2131" s="79"/>
      <c r="AY2131" s="79"/>
      <c r="AZ2131" s="79"/>
      <c r="BA2131">
        <v>1</v>
      </c>
      <c r="BB2131">
        <v>0</v>
      </c>
      <c r="BC2131" s="79" t="str">
        <f>IF(Edges[[#This Row],[Sentiment]]=0,"NEUTRAL",IF(Edges[[#This Row],[Sentiment]]=1,"POSITIVE",IF(Edges[[#This Row],[Sentiment]]=-1,"NEGATIVE")))</f>
        <v>NEUTRAL</v>
      </c>
      <c r="BD2131" s="79" t="str">
        <f>IF(Edges[[#This Row],[Vertex 1]]=Edges[[#This Row],[Vertex 2]],"HIDE","SHOW")</f>
        <v>SHOW</v>
      </c>
      <c r="BE2131" s="78" t="str">
        <f>REPLACE(INDEX(GroupVertices[Group], MATCH(Edges[[#This Row],[Vertex 1]],GroupVertices[Vertex],0)),1,1,"")</f>
        <v>EUTRAL</v>
      </c>
      <c r="BF2131" s="78" t="str">
        <f>REPLACE(INDEX(GroupVertices[Group], MATCH(Edges[[#This Row],[Vertex 2]],GroupVertices[Vertex],0)),1,1,"")</f>
        <v>eneral</v>
      </c>
    </row>
    <row r="2132" spans="1:58" hidden="1" x14ac:dyDescent="0.25">
      <c r="A2132" s="64" t="s">
        <v>1486</v>
      </c>
      <c r="B2132" s="64" t="s">
        <v>1486</v>
      </c>
      <c r="C2132" s="65"/>
      <c r="D2132" s="66"/>
      <c r="E2132" s="67"/>
      <c r="F2132" s="68"/>
      <c r="G2132" s="65" t="str">
        <f>IF(Edges[[#This Row],[Vertex 1]]=Edges[[#This Row],[Vertex 2]],"HIDE","SHOW")</f>
        <v>HIDE</v>
      </c>
      <c r="H2132" s="69"/>
      <c r="I2132" s="70"/>
      <c r="J2132" s="70"/>
      <c r="K2132" s="34"/>
      <c r="L2132" s="77"/>
      <c r="M2132" s="77"/>
      <c r="N2132" s="72"/>
      <c r="O2132" s="79" t="s">
        <v>179</v>
      </c>
      <c r="P2132" s="81">
        <v>42855.575312499997</v>
      </c>
      <c r="Q2132" s="79" t="s">
        <v>3015</v>
      </c>
      <c r="R2132" s="82" t="s">
        <v>3943</v>
      </c>
      <c r="S2132" s="79" t="s">
        <v>4015</v>
      </c>
      <c r="T2132" s="79" t="s">
        <v>4453</v>
      </c>
      <c r="U2132" s="79"/>
      <c r="V2132" s="82" t="s">
        <v>5734</v>
      </c>
      <c r="W2132" s="81">
        <v>42855.575312499997</v>
      </c>
      <c r="X2132" s="82" t="s">
        <v>7650</v>
      </c>
      <c r="Y2132" s="79"/>
      <c r="Z2132" s="79"/>
      <c r="AA2132" s="83" t="s">
        <v>9697</v>
      </c>
      <c r="AB2132" s="79"/>
      <c r="AC2132" s="79" t="b">
        <v>0</v>
      </c>
      <c r="AD2132" s="79">
        <v>0</v>
      </c>
      <c r="AE2132" s="83" t="s">
        <v>9915</v>
      </c>
      <c r="AF2132" s="79" t="b">
        <v>0</v>
      </c>
      <c r="AG2132" s="79" t="s">
        <v>9963</v>
      </c>
      <c r="AH2132" s="79"/>
      <c r="AI2132" s="83" t="s">
        <v>9915</v>
      </c>
      <c r="AJ2132" s="79" t="b">
        <v>0</v>
      </c>
      <c r="AK2132" s="79">
        <v>0</v>
      </c>
      <c r="AL2132" s="83" t="s">
        <v>9915</v>
      </c>
      <c r="AM2132" s="79" t="s">
        <v>9998</v>
      </c>
      <c r="AN2132" s="79" t="b">
        <v>0</v>
      </c>
      <c r="AO2132" s="83" t="s">
        <v>9697</v>
      </c>
      <c r="AP2132" s="79" t="s">
        <v>179</v>
      </c>
      <c r="AQ2132" s="79">
        <v>0</v>
      </c>
      <c r="AR2132" s="79">
        <v>0</v>
      </c>
      <c r="AS2132" s="79"/>
      <c r="AT2132" s="79"/>
      <c r="AU2132" s="79"/>
      <c r="AV2132" s="79"/>
      <c r="AW2132" s="79"/>
      <c r="AX2132" s="79"/>
      <c r="AY2132" s="79"/>
      <c r="AZ2132" s="79"/>
      <c r="BA2132">
        <v>1</v>
      </c>
      <c r="BB2132">
        <v>0</v>
      </c>
      <c r="BC2132" s="79" t="str">
        <f>IF(Edges[[#This Row],[Sentiment]]=0,"NEUTRAL",IF(Edges[[#This Row],[Sentiment]]=1,"POSITIVE",IF(Edges[[#This Row],[Sentiment]]=-1,"NEGATIVE")))</f>
        <v>NEUTRAL</v>
      </c>
      <c r="BD2132" s="79" t="str">
        <f>IF(Edges[[#This Row],[Vertex 1]]=Edges[[#This Row],[Vertex 2]],"HIDE","SHOW")</f>
        <v>HIDE</v>
      </c>
      <c r="BE2132" s="124" t="e">
        <f>REPLACE(INDEX(GroupVertices[Group], MATCH(Edges[[#This Row],[Vertex 1]],GroupVertices[Vertex],0)),1,1,"")</f>
        <v>#N/A</v>
      </c>
      <c r="BF2132" s="124" t="e">
        <f>REPLACE(INDEX(GroupVertices[Group], MATCH(Edges[[#This Row],[Vertex 2]],GroupVertices[Vertex],0)),1,1,"")</f>
        <v>#N/A</v>
      </c>
    </row>
    <row r="2133" spans="1:58" hidden="1" x14ac:dyDescent="0.25">
      <c r="A2133" s="64" t="s">
        <v>1487</v>
      </c>
      <c r="B2133" s="64" t="s">
        <v>1487</v>
      </c>
      <c r="C2133" s="65"/>
      <c r="D2133" s="66"/>
      <c r="E2133" s="67"/>
      <c r="F2133" s="68"/>
      <c r="G2133" s="65" t="str">
        <f>IF(Edges[[#This Row],[Vertex 1]]=Edges[[#This Row],[Vertex 2]],"HIDE","SHOW")</f>
        <v>HIDE</v>
      </c>
      <c r="H2133" s="69"/>
      <c r="I2133" s="70"/>
      <c r="J2133" s="70"/>
      <c r="K2133" s="34"/>
      <c r="L2133" s="77"/>
      <c r="M2133" s="77"/>
      <c r="N2133" s="72"/>
      <c r="O2133" s="79" t="s">
        <v>179</v>
      </c>
      <c r="P2133" s="81">
        <v>42852.119039351855</v>
      </c>
      <c r="Q2133" s="79" t="s">
        <v>3016</v>
      </c>
      <c r="R2133" s="82" t="s">
        <v>3944</v>
      </c>
      <c r="S2133" s="79" t="s">
        <v>4015</v>
      </c>
      <c r="T2133" s="79" t="s">
        <v>4454</v>
      </c>
      <c r="U2133" s="79"/>
      <c r="V2133" s="82" t="s">
        <v>5735</v>
      </c>
      <c r="W2133" s="81">
        <v>42852.119039351855</v>
      </c>
      <c r="X2133" s="82" t="s">
        <v>7651</v>
      </c>
      <c r="Y2133" s="79"/>
      <c r="Z2133" s="79"/>
      <c r="AA2133" s="83" t="s">
        <v>9698</v>
      </c>
      <c r="AB2133" s="79"/>
      <c r="AC2133" s="79" t="b">
        <v>0</v>
      </c>
      <c r="AD2133" s="79">
        <v>0</v>
      </c>
      <c r="AE2133" s="83" t="s">
        <v>9915</v>
      </c>
      <c r="AF2133" s="79" t="b">
        <v>0</v>
      </c>
      <c r="AG2133" s="79" t="s">
        <v>9963</v>
      </c>
      <c r="AH2133" s="79"/>
      <c r="AI2133" s="83" t="s">
        <v>9915</v>
      </c>
      <c r="AJ2133" s="79" t="b">
        <v>0</v>
      </c>
      <c r="AK2133" s="79">
        <v>0</v>
      </c>
      <c r="AL2133" s="83" t="s">
        <v>9915</v>
      </c>
      <c r="AM2133" s="79" t="s">
        <v>9998</v>
      </c>
      <c r="AN2133" s="79" t="b">
        <v>0</v>
      </c>
      <c r="AO2133" s="83" t="s">
        <v>9698</v>
      </c>
      <c r="AP2133" s="79" t="s">
        <v>179</v>
      </c>
      <c r="AQ2133" s="79">
        <v>0</v>
      </c>
      <c r="AR2133" s="79">
        <v>0</v>
      </c>
      <c r="AS2133" s="79"/>
      <c r="AT2133" s="79"/>
      <c r="AU2133" s="79"/>
      <c r="AV2133" s="79"/>
      <c r="AW2133" s="79"/>
      <c r="AX2133" s="79"/>
      <c r="AY2133" s="79"/>
      <c r="AZ2133" s="79"/>
      <c r="BA2133">
        <v>14</v>
      </c>
      <c r="BB2133">
        <v>0</v>
      </c>
      <c r="BC2133" s="79" t="str">
        <f>IF(Edges[[#This Row],[Sentiment]]=0,"NEUTRAL",IF(Edges[[#This Row],[Sentiment]]=1,"POSITIVE",IF(Edges[[#This Row],[Sentiment]]=-1,"NEGATIVE")))</f>
        <v>NEUTRAL</v>
      </c>
      <c r="BD2133" s="79" t="str">
        <f>IF(Edges[[#This Row],[Vertex 1]]=Edges[[#This Row],[Vertex 2]],"HIDE","SHOW")</f>
        <v>HIDE</v>
      </c>
      <c r="BE2133" s="124" t="e">
        <f>REPLACE(INDEX(GroupVertices[Group], MATCH(Edges[[#This Row],[Vertex 1]],GroupVertices[Vertex],0)),1,1,"")</f>
        <v>#N/A</v>
      </c>
      <c r="BF2133" s="124" t="e">
        <f>REPLACE(INDEX(GroupVertices[Group], MATCH(Edges[[#This Row],[Vertex 2]],GroupVertices[Vertex],0)),1,1,"")</f>
        <v>#N/A</v>
      </c>
    </row>
    <row r="2134" spans="1:58" hidden="1" x14ac:dyDescent="0.25">
      <c r="A2134" s="64" t="s">
        <v>1487</v>
      </c>
      <c r="B2134" s="64" t="s">
        <v>1487</v>
      </c>
      <c r="C2134" s="65"/>
      <c r="D2134" s="66"/>
      <c r="E2134" s="67"/>
      <c r="F2134" s="68"/>
      <c r="G2134" s="65" t="str">
        <f>IF(Edges[[#This Row],[Vertex 1]]=Edges[[#This Row],[Vertex 2]],"HIDE","SHOW")</f>
        <v>HIDE</v>
      </c>
      <c r="H2134" s="69"/>
      <c r="I2134" s="70"/>
      <c r="J2134" s="70"/>
      <c r="K2134" s="34"/>
      <c r="L2134" s="77"/>
      <c r="M2134" s="77"/>
      <c r="N2134" s="72"/>
      <c r="O2134" s="79" t="s">
        <v>179</v>
      </c>
      <c r="P2134" s="81">
        <v>42852.438449074078</v>
      </c>
      <c r="Q2134" s="79" t="s">
        <v>3017</v>
      </c>
      <c r="R2134" s="82" t="s">
        <v>3945</v>
      </c>
      <c r="S2134" s="79" t="s">
        <v>4015</v>
      </c>
      <c r="T2134" s="79" t="s">
        <v>4455</v>
      </c>
      <c r="U2134" s="79"/>
      <c r="V2134" s="82" t="s">
        <v>5735</v>
      </c>
      <c r="W2134" s="81">
        <v>42852.438449074078</v>
      </c>
      <c r="X2134" s="82" t="s">
        <v>7652</v>
      </c>
      <c r="Y2134" s="79"/>
      <c r="Z2134" s="79"/>
      <c r="AA2134" s="83" t="s">
        <v>9699</v>
      </c>
      <c r="AB2134" s="79"/>
      <c r="AC2134" s="79" t="b">
        <v>0</v>
      </c>
      <c r="AD2134" s="79">
        <v>0</v>
      </c>
      <c r="AE2134" s="83" t="s">
        <v>9915</v>
      </c>
      <c r="AF2134" s="79" t="b">
        <v>0</v>
      </c>
      <c r="AG2134" s="79" t="s">
        <v>9963</v>
      </c>
      <c r="AH2134" s="79"/>
      <c r="AI2134" s="83" t="s">
        <v>9915</v>
      </c>
      <c r="AJ2134" s="79" t="b">
        <v>0</v>
      </c>
      <c r="AK2134" s="79">
        <v>0</v>
      </c>
      <c r="AL2134" s="83" t="s">
        <v>9915</v>
      </c>
      <c r="AM2134" s="79" t="s">
        <v>9998</v>
      </c>
      <c r="AN2134" s="79" t="b">
        <v>0</v>
      </c>
      <c r="AO2134" s="83" t="s">
        <v>9699</v>
      </c>
      <c r="AP2134" s="79" t="s">
        <v>179</v>
      </c>
      <c r="AQ2134" s="79">
        <v>0</v>
      </c>
      <c r="AR2134" s="79">
        <v>0</v>
      </c>
      <c r="AS2134" s="79"/>
      <c r="AT2134" s="79"/>
      <c r="AU2134" s="79"/>
      <c r="AV2134" s="79"/>
      <c r="AW2134" s="79"/>
      <c r="AX2134" s="79"/>
      <c r="AY2134" s="79"/>
      <c r="AZ2134" s="79"/>
      <c r="BA2134">
        <v>14</v>
      </c>
      <c r="BB2134">
        <v>0</v>
      </c>
      <c r="BC2134" s="79" t="str">
        <f>IF(Edges[[#This Row],[Sentiment]]=0,"NEUTRAL",IF(Edges[[#This Row],[Sentiment]]=1,"POSITIVE",IF(Edges[[#This Row],[Sentiment]]=-1,"NEGATIVE")))</f>
        <v>NEUTRAL</v>
      </c>
      <c r="BD2134" s="79" t="str">
        <f>IF(Edges[[#This Row],[Vertex 1]]=Edges[[#This Row],[Vertex 2]],"HIDE","SHOW")</f>
        <v>HIDE</v>
      </c>
      <c r="BE2134" s="124" t="e">
        <f>REPLACE(INDEX(GroupVertices[Group], MATCH(Edges[[#This Row],[Vertex 1]],GroupVertices[Vertex],0)),1,1,"")</f>
        <v>#N/A</v>
      </c>
      <c r="BF2134" s="124" t="e">
        <f>REPLACE(INDEX(GroupVertices[Group], MATCH(Edges[[#This Row],[Vertex 2]],GroupVertices[Vertex],0)),1,1,"")</f>
        <v>#N/A</v>
      </c>
    </row>
    <row r="2135" spans="1:58" hidden="1" x14ac:dyDescent="0.25">
      <c r="A2135" s="64" t="s">
        <v>1487</v>
      </c>
      <c r="B2135" s="64" t="s">
        <v>1487</v>
      </c>
      <c r="C2135" s="65"/>
      <c r="D2135" s="66"/>
      <c r="E2135" s="67"/>
      <c r="F2135" s="68"/>
      <c r="G2135" s="65" t="str">
        <f>IF(Edges[[#This Row],[Vertex 1]]=Edges[[#This Row],[Vertex 2]],"HIDE","SHOW")</f>
        <v>HIDE</v>
      </c>
      <c r="H2135" s="69"/>
      <c r="I2135" s="70"/>
      <c r="J2135" s="70"/>
      <c r="K2135" s="34"/>
      <c r="L2135" s="77"/>
      <c r="M2135" s="77"/>
      <c r="N2135" s="72"/>
      <c r="O2135" s="79" t="s">
        <v>179</v>
      </c>
      <c r="P2135" s="81">
        <v>42852.466099537036</v>
      </c>
      <c r="Q2135" s="79" t="s">
        <v>3018</v>
      </c>
      <c r="R2135" s="82" t="s">
        <v>3946</v>
      </c>
      <c r="S2135" s="79" t="s">
        <v>4015</v>
      </c>
      <c r="T2135" s="79" t="s">
        <v>4456</v>
      </c>
      <c r="U2135" s="79"/>
      <c r="V2135" s="82" t="s">
        <v>5735</v>
      </c>
      <c r="W2135" s="81">
        <v>42852.466099537036</v>
      </c>
      <c r="X2135" s="82" t="s">
        <v>7653</v>
      </c>
      <c r="Y2135" s="79"/>
      <c r="Z2135" s="79"/>
      <c r="AA2135" s="83" t="s">
        <v>9700</v>
      </c>
      <c r="AB2135" s="79"/>
      <c r="AC2135" s="79" t="b">
        <v>0</v>
      </c>
      <c r="AD2135" s="79">
        <v>0</v>
      </c>
      <c r="AE2135" s="83" t="s">
        <v>9915</v>
      </c>
      <c r="AF2135" s="79" t="b">
        <v>0</v>
      </c>
      <c r="AG2135" s="79" t="s">
        <v>9963</v>
      </c>
      <c r="AH2135" s="79"/>
      <c r="AI2135" s="83" t="s">
        <v>9915</v>
      </c>
      <c r="AJ2135" s="79" t="b">
        <v>0</v>
      </c>
      <c r="AK2135" s="79">
        <v>0</v>
      </c>
      <c r="AL2135" s="83" t="s">
        <v>9915</v>
      </c>
      <c r="AM2135" s="79" t="s">
        <v>9998</v>
      </c>
      <c r="AN2135" s="79" t="b">
        <v>0</v>
      </c>
      <c r="AO2135" s="83" t="s">
        <v>9700</v>
      </c>
      <c r="AP2135" s="79" t="s">
        <v>179</v>
      </c>
      <c r="AQ2135" s="79">
        <v>0</v>
      </c>
      <c r="AR2135" s="79">
        <v>0</v>
      </c>
      <c r="AS2135" s="79"/>
      <c r="AT2135" s="79"/>
      <c r="AU2135" s="79"/>
      <c r="AV2135" s="79"/>
      <c r="AW2135" s="79"/>
      <c r="AX2135" s="79"/>
      <c r="AY2135" s="79"/>
      <c r="AZ2135" s="79"/>
      <c r="BA2135">
        <v>14</v>
      </c>
      <c r="BB2135">
        <v>0</v>
      </c>
      <c r="BC2135" s="79" t="str">
        <f>IF(Edges[[#This Row],[Sentiment]]=0,"NEUTRAL",IF(Edges[[#This Row],[Sentiment]]=1,"POSITIVE",IF(Edges[[#This Row],[Sentiment]]=-1,"NEGATIVE")))</f>
        <v>NEUTRAL</v>
      </c>
      <c r="BD2135" s="79" t="str">
        <f>IF(Edges[[#This Row],[Vertex 1]]=Edges[[#This Row],[Vertex 2]],"HIDE","SHOW")</f>
        <v>HIDE</v>
      </c>
      <c r="BE2135" s="124" t="e">
        <f>REPLACE(INDEX(GroupVertices[Group], MATCH(Edges[[#This Row],[Vertex 1]],GroupVertices[Vertex],0)),1,1,"")</f>
        <v>#N/A</v>
      </c>
      <c r="BF2135" s="124" t="e">
        <f>REPLACE(INDEX(GroupVertices[Group], MATCH(Edges[[#This Row],[Vertex 2]],GroupVertices[Vertex],0)),1,1,"")</f>
        <v>#N/A</v>
      </c>
    </row>
    <row r="2136" spans="1:58" hidden="1" x14ac:dyDescent="0.25">
      <c r="A2136" s="64" t="s">
        <v>1487</v>
      </c>
      <c r="B2136" s="64" t="s">
        <v>1487</v>
      </c>
      <c r="C2136" s="65"/>
      <c r="D2136" s="66"/>
      <c r="E2136" s="67"/>
      <c r="F2136" s="68"/>
      <c r="G2136" s="65" t="str">
        <f>IF(Edges[[#This Row],[Vertex 1]]=Edges[[#This Row],[Vertex 2]],"HIDE","SHOW")</f>
        <v>HIDE</v>
      </c>
      <c r="H2136" s="69"/>
      <c r="I2136" s="70"/>
      <c r="J2136" s="70"/>
      <c r="K2136" s="34"/>
      <c r="L2136" s="77"/>
      <c r="M2136" s="77"/>
      <c r="N2136" s="72"/>
      <c r="O2136" s="79" t="s">
        <v>179</v>
      </c>
      <c r="P2136" s="81">
        <v>42852.507824074077</v>
      </c>
      <c r="Q2136" s="79" t="s">
        <v>3019</v>
      </c>
      <c r="R2136" s="82" t="s">
        <v>3947</v>
      </c>
      <c r="S2136" s="79" t="s">
        <v>4015</v>
      </c>
      <c r="T2136" s="79" t="s">
        <v>4455</v>
      </c>
      <c r="U2136" s="79"/>
      <c r="V2136" s="82" t="s">
        <v>5735</v>
      </c>
      <c r="W2136" s="81">
        <v>42852.507824074077</v>
      </c>
      <c r="X2136" s="82" t="s">
        <v>7654</v>
      </c>
      <c r="Y2136" s="79"/>
      <c r="Z2136" s="79"/>
      <c r="AA2136" s="83" t="s">
        <v>9701</v>
      </c>
      <c r="AB2136" s="79"/>
      <c r="AC2136" s="79" t="b">
        <v>0</v>
      </c>
      <c r="AD2136" s="79">
        <v>0</v>
      </c>
      <c r="AE2136" s="83" t="s">
        <v>9915</v>
      </c>
      <c r="AF2136" s="79" t="b">
        <v>0</v>
      </c>
      <c r="AG2136" s="79" t="s">
        <v>9963</v>
      </c>
      <c r="AH2136" s="79"/>
      <c r="AI2136" s="83" t="s">
        <v>9915</v>
      </c>
      <c r="AJ2136" s="79" t="b">
        <v>0</v>
      </c>
      <c r="AK2136" s="79">
        <v>0</v>
      </c>
      <c r="AL2136" s="83" t="s">
        <v>9915</v>
      </c>
      <c r="AM2136" s="79" t="s">
        <v>9998</v>
      </c>
      <c r="AN2136" s="79" t="b">
        <v>0</v>
      </c>
      <c r="AO2136" s="83" t="s">
        <v>9701</v>
      </c>
      <c r="AP2136" s="79" t="s">
        <v>179</v>
      </c>
      <c r="AQ2136" s="79">
        <v>0</v>
      </c>
      <c r="AR2136" s="79">
        <v>0</v>
      </c>
      <c r="AS2136" s="79"/>
      <c r="AT2136" s="79"/>
      <c r="AU2136" s="79"/>
      <c r="AV2136" s="79"/>
      <c r="AW2136" s="79"/>
      <c r="AX2136" s="79"/>
      <c r="AY2136" s="79"/>
      <c r="AZ2136" s="79"/>
      <c r="BA2136">
        <v>14</v>
      </c>
      <c r="BB2136">
        <v>0</v>
      </c>
      <c r="BC2136" s="79" t="str">
        <f>IF(Edges[[#This Row],[Sentiment]]=0,"NEUTRAL",IF(Edges[[#This Row],[Sentiment]]=1,"POSITIVE",IF(Edges[[#This Row],[Sentiment]]=-1,"NEGATIVE")))</f>
        <v>NEUTRAL</v>
      </c>
      <c r="BD2136" s="79" t="str">
        <f>IF(Edges[[#This Row],[Vertex 1]]=Edges[[#This Row],[Vertex 2]],"HIDE","SHOW")</f>
        <v>HIDE</v>
      </c>
      <c r="BE2136" s="124" t="e">
        <f>REPLACE(INDEX(GroupVertices[Group], MATCH(Edges[[#This Row],[Vertex 1]],GroupVertices[Vertex],0)),1,1,"")</f>
        <v>#N/A</v>
      </c>
      <c r="BF2136" s="124" t="e">
        <f>REPLACE(INDEX(GroupVertices[Group], MATCH(Edges[[#This Row],[Vertex 2]],GroupVertices[Vertex],0)),1,1,"")</f>
        <v>#N/A</v>
      </c>
    </row>
    <row r="2137" spans="1:58" hidden="1" x14ac:dyDescent="0.25">
      <c r="A2137" s="64" t="s">
        <v>1487</v>
      </c>
      <c r="B2137" s="64" t="s">
        <v>1487</v>
      </c>
      <c r="C2137" s="65"/>
      <c r="D2137" s="66"/>
      <c r="E2137" s="67"/>
      <c r="F2137" s="68"/>
      <c r="G2137" s="65" t="str">
        <f>IF(Edges[[#This Row],[Vertex 1]]=Edges[[#This Row],[Vertex 2]],"HIDE","SHOW")</f>
        <v>HIDE</v>
      </c>
      <c r="H2137" s="69"/>
      <c r="I2137" s="70"/>
      <c r="J2137" s="70"/>
      <c r="K2137" s="34"/>
      <c r="L2137" s="77"/>
      <c r="M2137" s="77"/>
      <c r="N2137" s="72"/>
      <c r="O2137" s="79" t="s">
        <v>179</v>
      </c>
      <c r="P2137" s="81">
        <v>42852.528807870367</v>
      </c>
      <c r="Q2137" s="79" t="s">
        <v>3020</v>
      </c>
      <c r="R2137" s="82" t="s">
        <v>3948</v>
      </c>
      <c r="S2137" s="79" t="s">
        <v>4015</v>
      </c>
      <c r="T2137" s="79" t="s">
        <v>4455</v>
      </c>
      <c r="U2137" s="79"/>
      <c r="V2137" s="82" t="s">
        <v>5735</v>
      </c>
      <c r="W2137" s="81">
        <v>42852.528807870367</v>
      </c>
      <c r="X2137" s="82" t="s">
        <v>7655</v>
      </c>
      <c r="Y2137" s="79"/>
      <c r="Z2137" s="79"/>
      <c r="AA2137" s="83" t="s">
        <v>9702</v>
      </c>
      <c r="AB2137" s="79"/>
      <c r="AC2137" s="79" t="b">
        <v>0</v>
      </c>
      <c r="AD2137" s="79">
        <v>0</v>
      </c>
      <c r="AE2137" s="83" t="s">
        <v>9915</v>
      </c>
      <c r="AF2137" s="79" t="b">
        <v>0</v>
      </c>
      <c r="AG2137" s="79" t="s">
        <v>9963</v>
      </c>
      <c r="AH2137" s="79"/>
      <c r="AI2137" s="83" t="s">
        <v>9915</v>
      </c>
      <c r="AJ2137" s="79" t="b">
        <v>0</v>
      </c>
      <c r="AK2137" s="79">
        <v>0</v>
      </c>
      <c r="AL2137" s="83" t="s">
        <v>9915</v>
      </c>
      <c r="AM2137" s="79" t="s">
        <v>9998</v>
      </c>
      <c r="AN2137" s="79" t="b">
        <v>0</v>
      </c>
      <c r="AO2137" s="83" t="s">
        <v>9702</v>
      </c>
      <c r="AP2137" s="79" t="s">
        <v>179</v>
      </c>
      <c r="AQ2137" s="79">
        <v>0</v>
      </c>
      <c r="AR2137" s="79">
        <v>0</v>
      </c>
      <c r="AS2137" s="79"/>
      <c r="AT2137" s="79"/>
      <c r="AU2137" s="79"/>
      <c r="AV2137" s="79"/>
      <c r="AW2137" s="79"/>
      <c r="AX2137" s="79"/>
      <c r="AY2137" s="79"/>
      <c r="AZ2137" s="79"/>
      <c r="BA2137">
        <v>14</v>
      </c>
      <c r="BB2137">
        <v>0</v>
      </c>
      <c r="BC2137" s="79" t="str">
        <f>IF(Edges[[#This Row],[Sentiment]]=0,"NEUTRAL",IF(Edges[[#This Row],[Sentiment]]=1,"POSITIVE",IF(Edges[[#This Row],[Sentiment]]=-1,"NEGATIVE")))</f>
        <v>NEUTRAL</v>
      </c>
      <c r="BD2137" s="79" t="str">
        <f>IF(Edges[[#This Row],[Vertex 1]]=Edges[[#This Row],[Vertex 2]],"HIDE","SHOW")</f>
        <v>HIDE</v>
      </c>
      <c r="BE2137" s="124" t="e">
        <f>REPLACE(INDEX(GroupVertices[Group], MATCH(Edges[[#This Row],[Vertex 1]],GroupVertices[Vertex],0)),1,1,"")</f>
        <v>#N/A</v>
      </c>
      <c r="BF2137" s="124" t="e">
        <f>REPLACE(INDEX(GroupVertices[Group], MATCH(Edges[[#This Row],[Vertex 2]],GroupVertices[Vertex],0)),1,1,"")</f>
        <v>#N/A</v>
      </c>
    </row>
    <row r="2138" spans="1:58" hidden="1" x14ac:dyDescent="0.25">
      <c r="A2138" s="64" t="s">
        <v>1487</v>
      </c>
      <c r="B2138" s="64" t="s">
        <v>1487</v>
      </c>
      <c r="C2138" s="65"/>
      <c r="D2138" s="66"/>
      <c r="E2138" s="67"/>
      <c r="F2138" s="68"/>
      <c r="G2138" s="65" t="str">
        <f>IF(Edges[[#This Row],[Vertex 1]]=Edges[[#This Row],[Vertex 2]],"HIDE","SHOW")</f>
        <v>HIDE</v>
      </c>
      <c r="H2138" s="69"/>
      <c r="I2138" s="70"/>
      <c r="J2138" s="70"/>
      <c r="K2138" s="34"/>
      <c r="L2138" s="77"/>
      <c r="M2138" s="77"/>
      <c r="N2138" s="72"/>
      <c r="O2138" s="79" t="s">
        <v>179</v>
      </c>
      <c r="P2138" s="81">
        <v>42854.234965277778</v>
      </c>
      <c r="Q2138" s="79" t="s">
        <v>3021</v>
      </c>
      <c r="R2138" s="82" t="s">
        <v>3949</v>
      </c>
      <c r="S2138" s="79" t="s">
        <v>4015</v>
      </c>
      <c r="T2138" s="79" t="s">
        <v>4457</v>
      </c>
      <c r="U2138" s="79"/>
      <c r="V2138" s="82" t="s">
        <v>5735</v>
      </c>
      <c r="W2138" s="81">
        <v>42854.234965277778</v>
      </c>
      <c r="X2138" s="82" t="s">
        <v>7656</v>
      </c>
      <c r="Y2138" s="79"/>
      <c r="Z2138" s="79"/>
      <c r="AA2138" s="83" t="s">
        <v>9703</v>
      </c>
      <c r="AB2138" s="79"/>
      <c r="AC2138" s="79" t="b">
        <v>0</v>
      </c>
      <c r="AD2138" s="79">
        <v>0</v>
      </c>
      <c r="AE2138" s="83" t="s">
        <v>9915</v>
      </c>
      <c r="AF2138" s="79" t="b">
        <v>0</v>
      </c>
      <c r="AG2138" s="79" t="s">
        <v>9963</v>
      </c>
      <c r="AH2138" s="79"/>
      <c r="AI2138" s="83" t="s">
        <v>9915</v>
      </c>
      <c r="AJ2138" s="79" t="b">
        <v>0</v>
      </c>
      <c r="AK2138" s="79">
        <v>0</v>
      </c>
      <c r="AL2138" s="83" t="s">
        <v>9915</v>
      </c>
      <c r="AM2138" s="79" t="s">
        <v>9998</v>
      </c>
      <c r="AN2138" s="79" t="b">
        <v>0</v>
      </c>
      <c r="AO2138" s="83" t="s">
        <v>9703</v>
      </c>
      <c r="AP2138" s="79" t="s">
        <v>179</v>
      </c>
      <c r="AQ2138" s="79">
        <v>0</v>
      </c>
      <c r="AR2138" s="79">
        <v>0</v>
      </c>
      <c r="AS2138" s="79"/>
      <c r="AT2138" s="79"/>
      <c r="AU2138" s="79"/>
      <c r="AV2138" s="79"/>
      <c r="AW2138" s="79"/>
      <c r="AX2138" s="79"/>
      <c r="AY2138" s="79"/>
      <c r="AZ2138" s="79"/>
      <c r="BA2138">
        <v>14</v>
      </c>
      <c r="BB2138">
        <v>0</v>
      </c>
      <c r="BC2138" s="79" t="str">
        <f>IF(Edges[[#This Row],[Sentiment]]=0,"NEUTRAL",IF(Edges[[#This Row],[Sentiment]]=1,"POSITIVE",IF(Edges[[#This Row],[Sentiment]]=-1,"NEGATIVE")))</f>
        <v>NEUTRAL</v>
      </c>
      <c r="BD2138" s="79" t="str">
        <f>IF(Edges[[#This Row],[Vertex 1]]=Edges[[#This Row],[Vertex 2]],"HIDE","SHOW")</f>
        <v>HIDE</v>
      </c>
      <c r="BE2138" s="124" t="e">
        <f>REPLACE(INDEX(GroupVertices[Group], MATCH(Edges[[#This Row],[Vertex 1]],GroupVertices[Vertex],0)),1,1,"")</f>
        <v>#N/A</v>
      </c>
      <c r="BF2138" s="124" t="e">
        <f>REPLACE(INDEX(GroupVertices[Group], MATCH(Edges[[#This Row],[Vertex 2]],GroupVertices[Vertex],0)),1,1,"")</f>
        <v>#N/A</v>
      </c>
    </row>
    <row r="2139" spans="1:58" hidden="1" x14ac:dyDescent="0.25">
      <c r="A2139" s="64" t="s">
        <v>1487</v>
      </c>
      <c r="B2139" s="64" t="s">
        <v>1487</v>
      </c>
      <c r="C2139" s="65"/>
      <c r="D2139" s="66"/>
      <c r="E2139" s="67"/>
      <c r="F2139" s="68"/>
      <c r="G2139" s="65" t="str">
        <f>IF(Edges[[#This Row],[Vertex 1]]=Edges[[#This Row],[Vertex 2]],"HIDE","SHOW")</f>
        <v>HIDE</v>
      </c>
      <c r="H2139" s="69"/>
      <c r="I2139" s="70"/>
      <c r="J2139" s="70"/>
      <c r="K2139" s="34"/>
      <c r="L2139" s="77"/>
      <c r="M2139" s="77"/>
      <c r="N2139" s="72"/>
      <c r="O2139" s="79" t="s">
        <v>179</v>
      </c>
      <c r="P2139" s="81">
        <v>42854.273206018515</v>
      </c>
      <c r="Q2139" s="79" t="s">
        <v>3022</v>
      </c>
      <c r="R2139" s="82" t="s">
        <v>3950</v>
      </c>
      <c r="S2139" s="79" t="s">
        <v>4015</v>
      </c>
      <c r="T2139" s="79" t="s">
        <v>4457</v>
      </c>
      <c r="U2139" s="79"/>
      <c r="V2139" s="82" t="s">
        <v>5735</v>
      </c>
      <c r="W2139" s="81">
        <v>42854.273206018515</v>
      </c>
      <c r="X2139" s="82" t="s">
        <v>7657</v>
      </c>
      <c r="Y2139" s="79"/>
      <c r="Z2139" s="79"/>
      <c r="AA2139" s="83" t="s">
        <v>9704</v>
      </c>
      <c r="AB2139" s="79"/>
      <c r="AC2139" s="79" t="b">
        <v>0</v>
      </c>
      <c r="AD2139" s="79">
        <v>0</v>
      </c>
      <c r="AE2139" s="83" t="s">
        <v>9915</v>
      </c>
      <c r="AF2139" s="79" t="b">
        <v>0</v>
      </c>
      <c r="AG2139" s="79" t="s">
        <v>9963</v>
      </c>
      <c r="AH2139" s="79"/>
      <c r="AI2139" s="83" t="s">
        <v>9915</v>
      </c>
      <c r="AJ2139" s="79" t="b">
        <v>0</v>
      </c>
      <c r="AK2139" s="79">
        <v>0</v>
      </c>
      <c r="AL2139" s="83" t="s">
        <v>9915</v>
      </c>
      <c r="AM2139" s="79" t="s">
        <v>9998</v>
      </c>
      <c r="AN2139" s="79" t="b">
        <v>0</v>
      </c>
      <c r="AO2139" s="83" t="s">
        <v>9704</v>
      </c>
      <c r="AP2139" s="79" t="s">
        <v>179</v>
      </c>
      <c r="AQ2139" s="79">
        <v>0</v>
      </c>
      <c r="AR2139" s="79">
        <v>0</v>
      </c>
      <c r="AS2139" s="79"/>
      <c r="AT2139" s="79"/>
      <c r="AU2139" s="79"/>
      <c r="AV2139" s="79"/>
      <c r="AW2139" s="79"/>
      <c r="AX2139" s="79"/>
      <c r="AY2139" s="79"/>
      <c r="AZ2139" s="79"/>
      <c r="BA2139">
        <v>14</v>
      </c>
      <c r="BB2139">
        <v>0</v>
      </c>
      <c r="BC2139" s="79" t="str">
        <f>IF(Edges[[#This Row],[Sentiment]]=0,"NEUTRAL",IF(Edges[[#This Row],[Sentiment]]=1,"POSITIVE",IF(Edges[[#This Row],[Sentiment]]=-1,"NEGATIVE")))</f>
        <v>NEUTRAL</v>
      </c>
      <c r="BD2139" s="79" t="str">
        <f>IF(Edges[[#This Row],[Vertex 1]]=Edges[[#This Row],[Vertex 2]],"HIDE","SHOW")</f>
        <v>HIDE</v>
      </c>
      <c r="BE2139" s="124" t="e">
        <f>REPLACE(INDEX(GroupVertices[Group], MATCH(Edges[[#This Row],[Vertex 1]],GroupVertices[Vertex],0)),1,1,"")</f>
        <v>#N/A</v>
      </c>
      <c r="BF2139" s="124" t="e">
        <f>REPLACE(INDEX(GroupVertices[Group], MATCH(Edges[[#This Row],[Vertex 2]],GroupVertices[Vertex],0)),1,1,"")</f>
        <v>#N/A</v>
      </c>
    </row>
    <row r="2140" spans="1:58" hidden="1" x14ac:dyDescent="0.25">
      <c r="A2140" s="64" t="s">
        <v>1487</v>
      </c>
      <c r="B2140" s="64" t="s">
        <v>1487</v>
      </c>
      <c r="C2140" s="65"/>
      <c r="D2140" s="66"/>
      <c r="E2140" s="67"/>
      <c r="F2140" s="68"/>
      <c r="G2140" s="65" t="str">
        <f>IF(Edges[[#This Row],[Vertex 1]]=Edges[[#This Row],[Vertex 2]],"HIDE","SHOW")</f>
        <v>HIDE</v>
      </c>
      <c r="H2140" s="69"/>
      <c r="I2140" s="70"/>
      <c r="J2140" s="70"/>
      <c r="K2140" s="34"/>
      <c r="L2140" s="77"/>
      <c r="M2140" s="77"/>
      <c r="N2140" s="72"/>
      <c r="O2140" s="79" t="s">
        <v>179</v>
      </c>
      <c r="P2140" s="81">
        <v>42854.307743055557</v>
      </c>
      <c r="Q2140" s="79" t="s">
        <v>3023</v>
      </c>
      <c r="R2140" s="82" t="s">
        <v>3951</v>
      </c>
      <c r="S2140" s="79" t="s">
        <v>4015</v>
      </c>
      <c r="T2140" s="79" t="s">
        <v>4457</v>
      </c>
      <c r="U2140" s="79"/>
      <c r="V2140" s="82" t="s">
        <v>5735</v>
      </c>
      <c r="W2140" s="81">
        <v>42854.307743055557</v>
      </c>
      <c r="X2140" s="82" t="s">
        <v>7658</v>
      </c>
      <c r="Y2140" s="79"/>
      <c r="Z2140" s="79"/>
      <c r="AA2140" s="83" t="s">
        <v>9705</v>
      </c>
      <c r="AB2140" s="79"/>
      <c r="AC2140" s="79" t="b">
        <v>0</v>
      </c>
      <c r="AD2140" s="79">
        <v>0</v>
      </c>
      <c r="AE2140" s="83" t="s">
        <v>9915</v>
      </c>
      <c r="AF2140" s="79" t="b">
        <v>0</v>
      </c>
      <c r="AG2140" s="79" t="s">
        <v>9963</v>
      </c>
      <c r="AH2140" s="79"/>
      <c r="AI2140" s="83" t="s">
        <v>9915</v>
      </c>
      <c r="AJ2140" s="79" t="b">
        <v>0</v>
      </c>
      <c r="AK2140" s="79">
        <v>0</v>
      </c>
      <c r="AL2140" s="83" t="s">
        <v>9915</v>
      </c>
      <c r="AM2140" s="79" t="s">
        <v>9998</v>
      </c>
      <c r="AN2140" s="79" t="b">
        <v>0</v>
      </c>
      <c r="AO2140" s="83" t="s">
        <v>9705</v>
      </c>
      <c r="AP2140" s="79" t="s">
        <v>179</v>
      </c>
      <c r="AQ2140" s="79">
        <v>0</v>
      </c>
      <c r="AR2140" s="79">
        <v>0</v>
      </c>
      <c r="AS2140" s="79"/>
      <c r="AT2140" s="79"/>
      <c r="AU2140" s="79"/>
      <c r="AV2140" s="79"/>
      <c r="AW2140" s="79"/>
      <c r="AX2140" s="79"/>
      <c r="AY2140" s="79"/>
      <c r="AZ2140" s="79"/>
      <c r="BA2140">
        <v>14</v>
      </c>
      <c r="BB2140">
        <v>0</v>
      </c>
      <c r="BC2140" s="79" t="str">
        <f>IF(Edges[[#This Row],[Sentiment]]=0,"NEUTRAL",IF(Edges[[#This Row],[Sentiment]]=1,"POSITIVE",IF(Edges[[#This Row],[Sentiment]]=-1,"NEGATIVE")))</f>
        <v>NEUTRAL</v>
      </c>
      <c r="BD2140" s="79" t="str">
        <f>IF(Edges[[#This Row],[Vertex 1]]=Edges[[#This Row],[Vertex 2]],"HIDE","SHOW")</f>
        <v>HIDE</v>
      </c>
      <c r="BE2140" s="124" t="e">
        <f>REPLACE(INDEX(GroupVertices[Group], MATCH(Edges[[#This Row],[Vertex 1]],GroupVertices[Vertex],0)),1,1,"")</f>
        <v>#N/A</v>
      </c>
      <c r="BF2140" s="124" t="e">
        <f>REPLACE(INDEX(GroupVertices[Group], MATCH(Edges[[#This Row],[Vertex 2]],GroupVertices[Vertex],0)),1,1,"")</f>
        <v>#N/A</v>
      </c>
    </row>
    <row r="2141" spans="1:58" hidden="1" x14ac:dyDescent="0.25">
      <c r="A2141" s="64" t="s">
        <v>1487</v>
      </c>
      <c r="B2141" s="64" t="s">
        <v>1487</v>
      </c>
      <c r="C2141" s="65"/>
      <c r="D2141" s="66"/>
      <c r="E2141" s="67"/>
      <c r="F2141" s="68"/>
      <c r="G2141" s="65" t="str">
        <f>IF(Edges[[#This Row],[Vertex 1]]=Edges[[#This Row],[Vertex 2]],"HIDE","SHOW")</f>
        <v>HIDE</v>
      </c>
      <c r="H2141" s="69"/>
      <c r="I2141" s="70"/>
      <c r="J2141" s="70"/>
      <c r="K2141" s="34"/>
      <c r="L2141" s="77"/>
      <c r="M2141" s="77"/>
      <c r="N2141" s="72"/>
      <c r="O2141" s="79" t="s">
        <v>179</v>
      </c>
      <c r="P2141" s="81">
        <v>42854.516111111108</v>
      </c>
      <c r="Q2141" s="79" t="s">
        <v>3024</v>
      </c>
      <c r="R2141" s="82" t="s">
        <v>3952</v>
      </c>
      <c r="S2141" s="79" t="s">
        <v>4015</v>
      </c>
      <c r="T2141" s="79" t="s">
        <v>4457</v>
      </c>
      <c r="U2141" s="79"/>
      <c r="V2141" s="82" t="s">
        <v>5735</v>
      </c>
      <c r="W2141" s="81">
        <v>42854.516111111108</v>
      </c>
      <c r="X2141" s="82" t="s">
        <v>7659</v>
      </c>
      <c r="Y2141" s="79"/>
      <c r="Z2141" s="79"/>
      <c r="AA2141" s="83" t="s">
        <v>9706</v>
      </c>
      <c r="AB2141" s="79"/>
      <c r="AC2141" s="79" t="b">
        <v>0</v>
      </c>
      <c r="AD2141" s="79">
        <v>0</v>
      </c>
      <c r="AE2141" s="83" t="s">
        <v>9915</v>
      </c>
      <c r="AF2141" s="79" t="b">
        <v>0</v>
      </c>
      <c r="AG2141" s="79" t="s">
        <v>9963</v>
      </c>
      <c r="AH2141" s="79"/>
      <c r="AI2141" s="83" t="s">
        <v>9915</v>
      </c>
      <c r="AJ2141" s="79" t="b">
        <v>0</v>
      </c>
      <c r="AK2141" s="79">
        <v>0</v>
      </c>
      <c r="AL2141" s="83" t="s">
        <v>9915</v>
      </c>
      <c r="AM2141" s="79" t="s">
        <v>9998</v>
      </c>
      <c r="AN2141" s="79" t="b">
        <v>0</v>
      </c>
      <c r="AO2141" s="83" t="s">
        <v>9706</v>
      </c>
      <c r="AP2141" s="79" t="s">
        <v>179</v>
      </c>
      <c r="AQ2141" s="79">
        <v>0</v>
      </c>
      <c r="AR2141" s="79">
        <v>0</v>
      </c>
      <c r="AS2141" s="79"/>
      <c r="AT2141" s="79"/>
      <c r="AU2141" s="79"/>
      <c r="AV2141" s="79"/>
      <c r="AW2141" s="79"/>
      <c r="AX2141" s="79"/>
      <c r="AY2141" s="79"/>
      <c r="AZ2141" s="79"/>
      <c r="BA2141">
        <v>14</v>
      </c>
      <c r="BB2141">
        <v>0</v>
      </c>
      <c r="BC2141" s="79" t="str">
        <f>IF(Edges[[#This Row],[Sentiment]]=0,"NEUTRAL",IF(Edges[[#This Row],[Sentiment]]=1,"POSITIVE",IF(Edges[[#This Row],[Sentiment]]=-1,"NEGATIVE")))</f>
        <v>NEUTRAL</v>
      </c>
      <c r="BD2141" s="79" t="str">
        <f>IF(Edges[[#This Row],[Vertex 1]]=Edges[[#This Row],[Vertex 2]],"HIDE","SHOW")</f>
        <v>HIDE</v>
      </c>
      <c r="BE2141" s="124" t="e">
        <f>REPLACE(INDEX(GroupVertices[Group], MATCH(Edges[[#This Row],[Vertex 1]],GroupVertices[Vertex],0)),1,1,"")</f>
        <v>#N/A</v>
      </c>
      <c r="BF2141" s="124" t="e">
        <f>REPLACE(INDEX(GroupVertices[Group], MATCH(Edges[[#This Row],[Vertex 2]],GroupVertices[Vertex],0)),1,1,"")</f>
        <v>#N/A</v>
      </c>
    </row>
    <row r="2142" spans="1:58" hidden="1" x14ac:dyDescent="0.25">
      <c r="A2142" s="64" t="s">
        <v>1487</v>
      </c>
      <c r="B2142" s="64" t="s">
        <v>1487</v>
      </c>
      <c r="C2142" s="65"/>
      <c r="D2142" s="66"/>
      <c r="E2142" s="67"/>
      <c r="F2142" s="68"/>
      <c r="G2142" s="65" t="str">
        <f>IF(Edges[[#This Row],[Vertex 1]]=Edges[[#This Row],[Vertex 2]],"HIDE","SHOW")</f>
        <v>HIDE</v>
      </c>
      <c r="H2142" s="69"/>
      <c r="I2142" s="70"/>
      <c r="J2142" s="70"/>
      <c r="K2142" s="34"/>
      <c r="L2142" s="77"/>
      <c r="M2142" s="77"/>
      <c r="N2142" s="72"/>
      <c r="O2142" s="79" t="s">
        <v>179</v>
      </c>
      <c r="P2142" s="81">
        <v>42855.064745370371</v>
      </c>
      <c r="Q2142" s="79" t="s">
        <v>3025</v>
      </c>
      <c r="R2142" s="82" t="s">
        <v>3953</v>
      </c>
      <c r="S2142" s="79" t="s">
        <v>4015</v>
      </c>
      <c r="T2142" s="79" t="s">
        <v>4457</v>
      </c>
      <c r="U2142" s="79"/>
      <c r="V2142" s="82" t="s">
        <v>5735</v>
      </c>
      <c r="W2142" s="81">
        <v>42855.064745370371</v>
      </c>
      <c r="X2142" s="82" t="s">
        <v>7660</v>
      </c>
      <c r="Y2142" s="79"/>
      <c r="Z2142" s="79"/>
      <c r="AA2142" s="83" t="s">
        <v>9707</v>
      </c>
      <c r="AB2142" s="79"/>
      <c r="AC2142" s="79" t="b">
        <v>0</v>
      </c>
      <c r="AD2142" s="79">
        <v>0</v>
      </c>
      <c r="AE2142" s="83" t="s">
        <v>9915</v>
      </c>
      <c r="AF2142" s="79" t="b">
        <v>0</v>
      </c>
      <c r="AG2142" s="79" t="s">
        <v>9963</v>
      </c>
      <c r="AH2142" s="79"/>
      <c r="AI2142" s="83" t="s">
        <v>9915</v>
      </c>
      <c r="AJ2142" s="79" t="b">
        <v>0</v>
      </c>
      <c r="AK2142" s="79">
        <v>0</v>
      </c>
      <c r="AL2142" s="83" t="s">
        <v>9915</v>
      </c>
      <c r="AM2142" s="79" t="s">
        <v>9998</v>
      </c>
      <c r="AN2142" s="79" t="b">
        <v>0</v>
      </c>
      <c r="AO2142" s="83" t="s">
        <v>9707</v>
      </c>
      <c r="AP2142" s="79" t="s">
        <v>179</v>
      </c>
      <c r="AQ2142" s="79">
        <v>0</v>
      </c>
      <c r="AR2142" s="79">
        <v>0</v>
      </c>
      <c r="AS2142" s="79"/>
      <c r="AT2142" s="79"/>
      <c r="AU2142" s="79"/>
      <c r="AV2142" s="79"/>
      <c r="AW2142" s="79"/>
      <c r="AX2142" s="79"/>
      <c r="AY2142" s="79"/>
      <c r="AZ2142" s="79"/>
      <c r="BA2142">
        <v>14</v>
      </c>
      <c r="BB2142">
        <v>0</v>
      </c>
      <c r="BC2142" s="79" t="str">
        <f>IF(Edges[[#This Row],[Sentiment]]=0,"NEUTRAL",IF(Edges[[#This Row],[Sentiment]]=1,"POSITIVE",IF(Edges[[#This Row],[Sentiment]]=-1,"NEGATIVE")))</f>
        <v>NEUTRAL</v>
      </c>
      <c r="BD2142" s="79" t="str">
        <f>IF(Edges[[#This Row],[Vertex 1]]=Edges[[#This Row],[Vertex 2]],"HIDE","SHOW")</f>
        <v>HIDE</v>
      </c>
      <c r="BE2142" s="124" t="e">
        <f>REPLACE(INDEX(GroupVertices[Group], MATCH(Edges[[#This Row],[Vertex 1]],GroupVertices[Vertex],0)),1,1,"")</f>
        <v>#N/A</v>
      </c>
      <c r="BF2142" s="124" t="e">
        <f>REPLACE(INDEX(GroupVertices[Group], MATCH(Edges[[#This Row],[Vertex 2]],GroupVertices[Vertex],0)),1,1,"")</f>
        <v>#N/A</v>
      </c>
    </row>
    <row r="2143" spans="1:58" hidden="1" x14ac:dyDescent="0.25">
      <c r="A2143" s="64" t="s">
        <v>1487</v>
      </c>
      <c r="B2143" s="64" t="s">
        <v>1487</v>
      </c>
      <c r="C2143" s="65"/>
      <c r="D2143" s="66"/>
      <c r="E2143" s="67"/>
      <c r="F2143" s="68"/>
      <c r="G2143" s="65" t="str">
        <f>IF(Edges[[#This Row],[Vertex 1]]=Edges[[#This Row],[Vertex 2]],"HIDE","SHOW")</f>
        <v>HIDE</v>
      </c>
      <c r="H2143" s="69"/>
      <c r="I2143" s="70"/>
      <c r="J2143" s="70"/>
      <c r="K2143" s="34"/>
      <c r="L2143" s="77"/>
      <c r="M2143" s="77"/>
      <c r="N2143" s="72"/>
      <c r="O2143" s="79" t="s">
        <v>179</v>
      </c>
      <c r="P2143" s="81">
        <v>42855.144918981481</v>
      </c>
      <c r="Q2143" s="79" t="s">
        <v>3026</v>
      </c>
      <c r="R2143" s="82" t="s">
        <v>3954</v>
      </c>
      <c r="S2143" s="79" t="s">
        <v>4015</v>
      </c>
      <c r="T2143" s="79" t="s">
        <v>4455</v>
      </c>
      <c r="U2143" s="79"/>
      <c r="V2143" s="82" t="s">
        <v>5735</v>
      </c>
      <c r="W2143" s="81">
        <v>42855.144918981481</v>
      </c>
      <c r="X2143" s="82" t="s">
        <v>7661</v>
      </c>
      <c r="Y2143" s="79"/>
      <c r="Z2143" s="79"/>
      <c r="AA2143" s="83" t="s">
        <v>9708</v>
      </c>
      <c r="AB2143" s="79"/>
      <c r="AC2143" s="79" t="b">
        <v>0</v>
      </c>
      <c r="AD2143" s="79">
        <v>0</v>
      </c>
      <c r="AE2143" s="83" t="s">
        <v>9915</v>
      </c>
      <c r="AF2143" s="79" t="b">
        <v>0</v>
      </c>
      <c r="AG2143" s="79" t="s">
        <v>9963</v>
      </c>
      <c r="AH2143" s="79"/>
      <c r="AI2143" s="83" t="s">
        <v>9915</v>
      </c>
      <c r="AJ2143" s="79" t="b">
        <v>0</v>
      </c>
      <c r="AK2143" s="79">
        <v>0</v>
      </c>
      <c r="AL2143" s="83" t="s">
        <v>9915</v>
      </c>
      <c r="AM2143" s="79" t="s">
        <v>9998</v>
      </c>
      <c r="AN2143" s="79" t="b">
        <v>0</v>
      </c>
      <c r="AO2143" s="83" t="s">
        <v>9708</v>
      </c>
      <c r="AP2143" s="79" t="s">
        <v>179</v>
      </c>
      <c r="AQ2143" s="79">
        <v>0</v>
      </c>
      <c r="AR2143" s="79">
        <v>0</v>
      </c>
      <c r="AS2143" s="79"/>
      <c r="AT2143" s="79"/>
      <c r="AU2143" s="79"/>
      <c r="AV2143" s="79"/>
      <c r="AW2143" s="79"/>
      <c r="AX2143" s="79"/>
      <c r="AY2143" s="79"/>
      <c r="AZ2143" s="79"/>
      <c r="BA2143">
        <v>14</v>
      </c>
      <c r="BB2143">
        <v>0</v>
      </c>
      <c r="BC2143" s="79" t="str">
        <f>IF(Edges[[#This Row],[Sentiment]]=0,"NEUTRAL",IF(Edges[[#This Row],[Sentiment]]=1,"POSITIVE",IF(Edges[[#This Row],[Sentiment]]=-1,"NEGATIVE")))</f>
        <v>NEUTRAL</v>
      </c>
      <c r="BD2143" s="79" t="str">
        <f>IF(Edges[[#This Row],[Vertex 1]]=Edges[[#This Row],[Vertex 2]],"HIDE","SHOW")</f>
        <v>HIDE</v>
      </c>
      <c r="BE2143" s="124" t="e">
        <f>REPLACE(INDEX(GroupVertices[Group], MATCH(Edges[[#This Row],[Vertex 1]],GroupVertices[Vertex],0)),1,1,"")</f>
        <v>#N/A</v>
      </c>
      <c r="BF2143" s="124" t="e">
        <f>REPLACE(INDEX(GroupVertices[Group], MATCH(Edges[[#This Row],[Vertex 2]],GroupVertices[Vertex],0)),1,1,"")</f>
        <v>#N/A</v>
      </c>
    </row>
    <row r="2144" spans="1:58" hidden="1" x14ac:dyDescent="0.25">
      <c r="A2144" s="64" t="s">
        <v>1487</v>
      </c>
      <c r="B2144" s="64" t="s">
        <v>1487</v>
      </c>
      <c r="C2144" s="65"/>
      <c r="D2144" s="66"/>
      <c r="E2144" s="67"/>
      <c r="F2144" s="68"/>
      <c r="G2144" s="65" t="str">
        <f>IF(Edges[[#This Row],[Vertex 1]]=Edges[[#This Row],[Vertex 2]],"HIDE","SHOW")</f>
        <v>HIDE</v>
      </c>
      <c r="H2144" s="69"/>
      <c r="I2144" s="70"/>
      <c r="J2144" s="70"/>
      <c r="K2144" s="34"/>
      <c r="L2144" s="77"/>
      <c r="M2144" s="77"/>
      <c r="N2144" s="72"/>
      <c r="O2144" s="79" t="s">
        <v>179</v>
      </c>
      <c r="P2144" s="81">
        <v>42855.214120370372</v>
      </c>
      <c r="Q2144" s="79" t="s">
        <v>3027</v>
      </c>
      <c r="R2144" s="82" t="s">
        <v>3955</v>
      </c>
      <c r="S2144" s="79" t="s">
        <v>4015</v>
      </c>
      <c r="T2144" s="79" t="s">
        <v>4455</v>
      </c>
      <c r="U2144" s="79"/>
      <c r="V2144" s="82" t="s">
        <v>5735</v>
      </c>
      <c r="W2144" s="81">
        <v>42855.214120370372</v>
      </c>
      <c r="X2144" s="82" t="s">
        <v>7662</v>
      </c>
      <c r="Y2144" s="79"/>
      <c r="Z2144" s="79"/>
      <c r="AA2144" s="83" t="s">
        <v>9709</v>
      </c>
      <c r="AB2144" s="79"/>
      <c r="AC2144" s="79" t="b">
        <v>0</v>
      </c>
      <c r="AD2144" s="79">
        <v>0</v>
      </c>
      <c r="AE2144" s="83" t="s">
        <v>9915</v>
      </c>
      <c r="AF2144" s="79" t="b">
        <v>0</v>
      </c>
      <c r="AG2144" s="79" t="s">
        <v>9963</v>
      </c>
      <c r="AH2144" s="79"/>
      <c r="AI2144" s="83" t="s">
        <v>9915</v>
      </c>
      <c r="AJ2144" s="79" t="b">
        <v>0</v>
      </c>
      <c r="AK2144" s="79">
        <v>0</v>
      </c>
      <c r="AL2144" s="83" t="s">
        <v>9915</v>
      </c>
      <c r="AM2144" s="79" t="s">
        <v>9998</v>
      </c>
      <c r="AN2144" s="79" t="b">
        <v>0</v>
      </c>
      <c r="AO2144" s="83" t="s">
        <v>9709</v>
      </c>
      <c r="AP2144" s="79" t="s">
        <v>179</v>
      </c>
      <c r="AQ2144" s="79">
        <v>0</v>
      </c>
      <c r="AR2144" s="79">
        <v>0</v>
      </c>
      <c r="AS2144" s="79"/>
      <c r="AT2144" s="79"/>
      <c r="AU2144" s="79"/>
      <c r="AV2144" s="79"/>
      <c r="AW2144" s="79"/>
      <c r="AX2144" s="79"/>
      <c r="AY2144" s="79"/>
      <c r="AZ2144" s="79"/>
      <c r="BA2144">
        <v>14</v>
      </c>
      <c r="BB2144">
        <v>0</v>
      </c>
      <c r="BC2144" s="79" t="str">
        <f>IF(Edges[[#This Row],[Sentiment]]=0,"NEUTRAL",IF(Edges[[#This Row],[Sentiment]]=1,"POSITIVE",IF(Edges[[#This Row],[Sentiment]]=-1,"NEGATIVE")))</f>
        <v>NEUTRAL</v>
      </c>
      <c r="BD2144" s="79" t="str">
        <f>IF(Edges[[#This Row],[Vertex 1]]=Edges[[#This Row],[Vertex 2]],"HIDE","SHOW")</f>
        <v>HIDE</v>
      </c>
      <c r="BE2144" s="124" t="e">
        <f>REPLACE(INDEX(GroupVertices[Group], MATCH(Edges[[#This Row],[Vertex 1]],GroupVertices[Vertex],0)),1,1,"")</f>
        <v>#N/A</v>
      </c>
      <c r="BF2144" s="124" t="e">
        <f>REPLACE(INDEX(GroupVertices[Group], MATCH(Edges[[#This Row],[Vertex 2]],GroupVertices[Vertex],0)),1,1,"")</f>
        <v>#N/A</v>
      </c>
    </row>
    <row r="2145" spans="1:58" hidden="1" x14ac:dyDescent="0.25">
      <c r="A2145" s="64" t="s">
        <v>1487</v>
      </c>
      <c r="B2145" s="64" t="s">
        <v>1487</v>
      </c>
      <c r="C2145" s="65"/>
      <c r="D2145" s="66"/>
      <c r="E2145" s="67"/>
      <c r="F2145" s="68"/>
      <c r="G2145" s="65" t="str">
        <f>IF(Edges[[#This Row],[Vertex 1]]=Edges[[#This Row],[Vertex 2]],"HIDE","SHOW")</f>
        <v>HIDE</v>
      </c>
      <c r="H2145" s="69"/>
      <c r="I2145" s="70"/>
      <c r="J2145" s="70"/>
      <c r="K2145" s="34"/>
      <c r="L2145" s="77"/>
      <c r="M2145" s="77"/>
      <c r="N2145" s="72"/>
      <c r="O2145" s="79" t="s">
        <v>179</v>
      </c>
      <c r="P2145" s="81">
        <v>42855.217581018522</v>
      </c>
      <c r="Q2145" s="79" t="s">
        <v>3028</v>
      </c>
      <c r="R2145" s="82" t="s">
        <v>3956</v>
      </c>
      <c r="S2145" s="79" t="s">
        <v>4015</v>
      </c>
      <c r="T2145" s="79" t="s">
        <v>4455</v>
      </c>
      <c r="U2145" s="79"/>
      <c r="V2145" s="82" t="s">
        <v>5735</v>
      </c>
      <c r="W2145" s="81">
        <v>42855.217581018522</v>
      </c>
      <c r="X2145" s="82" t="s">
        <v>7663</v>
      </c>
      <c r="Y2145" s="79"/>
      <c r="Z2145" s="79"/>
      <c r="AA2145" s="83" t="s">
        <v>9710</v>
      </c>
      <c r="AB2145" s="79"/>
      <c r="AC2145" s="79" t="b">
        <v>0</v>
      </c>
      <c r="AD2145" s="79">
        <v>0</v>
      </c>
      <c r="AE2145" s="83" t="s">
        <v>9915</v>
      </c>
      <c r="AF2145" s="79" t="b">
        <v>0</v>
      </c>
      <c r="AG2145" s="79" t="s">
        <v>9963</v>
      </c>
      <c r="AH2145" s="79"/>
      <c r="AI2145" s="83" t="s">
        <v>9915</v>
      </c>
      <c r="AJ2145" s="79" t="b">
        <v>0</v>
      </c>
      <c r="AK2145" s="79">
        <v>0</v>
      </c>
      <c r="AL2145" s="83" t="s">
        <v>9915</v>
      </c>
      <c r="AM2145" s="79" t="s">
        <v>9998</v>
      </c>
      <c r="AN2145" s="79" t="b">
        <v>0</v>
      </c>
      <c r="AO2145" s="83" t="s">
        <v>9710</v>
      </c>
      <c r="AP2145" s="79" t="s">
        <v>179</v>
      </c>
      <c r="AQ2145" s="79">
        <v>0</v>
      </c>
      <c r="AR2145" s="79">
        <v>0</v>
      </c>
      <c r="AS2145" s="79"/>
      <c r="AT2145" s="79"/>
      <c r="AU2145" s="79"/>
      <c r="AV2145" s="79"/>
      <c r="AW2145" s="79"/>
      <c r="AX2145" s="79"/>
      <c r="AY2145" s="79"/>
      <c r="AZ2145" s="79"/>
      <c r="BA2145">
        <v>14</v>
      </c>
      <c r="BB2145">
        <v>0</v>
      </c>
      <c r="BC2145" s="79" t="str">
        <f>IF(Edges[[#This Row],[Sentiment]]=0,"NEUTRAL",IF(Edges[[#This Row],[Sentiment]]=1,"POSITIVE",IF(Edges[[#This Row],[Sentiment]]=-1,"NEGATIVE")))</f>
        <v>NEUTRAL</v>
      </c>
      <c r="BD2145" s="79" t="str">
        <f>IF(Edges[[#This Row],[Vertex 1]]=Edges[[#This Row],[Vertex 2]],"HIDE","SHOW")</f>
        <v>HIDE</v>
      </c>
      <c r="BE2145" s="124" t="e">
        <f>REPLACE(INDEX(GroupVertices[Group], MATCH(Edges[[#This Row],[Vertex 1]],GroupVertices[Vertex],0)),1,1,"")</f>
        <v>#N/A</v>
      </c>
      <c r="BF2145" s="124" t="e">
        <f>REPLACE(INDEX(GroupVertices[Group], MATCH(Edges[[#This Row],[Vertex 2]],GroupVertices[Vertex],0)),1,1,"")</f>
        <v>#N/A</v>
      </c>
    </row>
    <row r="2146" spans="1:58" hidden="1" x14ac:dyDescent="0.25">
      <c r="A2146" s="64" t="s">
        <v>1487</v>
      </c>
      <c r="B2146" s="64" t="s">
        <v>1487</v>
      </c>
      <c r="C2146" s="65"/>
      <c r="D2146" s="66"/>
      <c r="E2146" s="67"/>
      <c r="F2146" s="68"/>
      <c r="G2146" s="65" t="str">
        <f>IF(Edges[[#This Row],[Vertex 1]]=Edges[[#This Row],[Vertex 2]],"HIDE","SHOW")</f>
        <v>HIDE</v>
      </c>
      <c r="H2146" s="69"/>
      <c r="I2146" s="70"/>
      <c r="J2146" s="70"/>
      <c r="K2146" s="34"/>
      <c r="L2146" s="77"/>
      <c r="M2146" s="77"/>
      <c r="N2146" s="72"/>
      <c r="O2146" s="79" t="s">
        <v>179</v>
      </c>
      <c r="P2146" s="81">
        <v>42855.578657407408</v>
      </c>
      <c r="Q2146" s="79" t="s">
        <v>3029</v>
      </c>
      <c r="R2146" s="82" t="s">
        <v>3957</v>
      </c>
      <c r="S2146" s="79" t="s">
        <v>4015</v>
      </c>
      <c r="T2146" s="79" t="s">
        <v>4457</v>
      </c>
      <c r="U2146" s="79"/>
      <c r="V2146" s="82" t="s">
        <v>5735</v>
      </c>
      <c r="W2146" s="81">
        <v>42855.578657407408</v>
      </c>
      <c r="X2146" s="82" t="s">
        <v>7664</v>
      </c>
      <c r="Y2146" s="79"/>
      <c r="Z2146" s="79"/>
      <c r="AA2146" s="83" t="s">
        <v>9711</v>
      </c>
      <c r="AB2146" s="79"/>
      <c r="AC2146" s="79" t="b">
        <v>0</v>
      </c>
      <c r="AD2146" s="79">
        <v>0</v>
      </c>
      <c r="AE2146" s="83" t="s">
        <v>9915</v>
      </c>
      <c r="AF2146" s="79" t="b">
        <v>0</v>
      </c>
      <c r="AG2146" s="79" t="s">
        <v>9963</v>
      </c>
      <c r="AH2146" s="79"/>
      <c r="AI2146" s="83" t="s">
        <v>9915</v>
      </c>
      <c r="AJ2146" s="79" t="b">
        <v>0</v>
      </c>
      <c r="AK2146" s="79">
        <v>0</v>
      </c>
      <c r="AL2146" s="83" t="s">
        <v>9915</v>
      </c>
      <c r="AM2146" s="79" t="s">
        <v>9998</v>
      </c>
      <c r="AN2146" s="79" t="b">
        <v>0</v>
      </c>
      <c r="AO2146" s="83" t="s">
        <v>9711</v>
      </c>
      <c r="AP2146" s="79" t="s">
        <v>179</v>
      </c>
      <c r="AQ2146" s="79">
        <v>0</v>
      </c>
      <c r="AR2146" s="79">
        <v>0</v>
      </c>
      <c r="AS2146" s="79"/>
      <c r="AT2146" s="79"/>
      <c r="AU2146" s="79"/>
      <c r="AV2146" s="79"/>
      <c r="AW2146" s="79"/>
      <c r="AX2146" s="79"/>
      <c r="AY2146" s="79"/>
      <c r="AZ2146" s="79"/>
      <c r="BA2146">
        <v>14</v>
      </c>
      <c r="BB2146">
        <v>0</v>
      </c>
      <c r="BC2146" s="79" t="str">
        <f>IF(Edges[[#This Row],[Sentiment]]=0,"NEUTRAL",IF(Edges[[#This Row],[Sentiment]]=1,"POSITIVE",IF(Edges[[#This Row],[Sentiment]]=-1,"NEGATIVE")))</f>
        <v>NEUTRAL</v>
      </c>
      <c r="BD2146" s="79" t="str">
        <f>IF(Edges[[#This Row],[Vertex 1]]=Edges[[#This Row],[Vertex 2]],"HIDE","SHOW")</f>
        <v>HIDE</v>
      </c>
      <c r="BE2146" s="124" t="e">
        <f>REPLACE(INDEX(GroupVertices[Group], MATCH(Edges[[#This Row],[Vertex 1]],GroupVertices[Vertex],0)),1,1,"")</f>
        <v>#N/A</v>
      </c>
      <c r="BF2146" s="124" t="e">
        <f>REPLACE(INDEX(GroupVertices[Group], MATCH(Edges[[#This Row],[Vertex 2]],GroupVertices[Vertex],0)),1,1,"")</f>
        <v>#N/A</v>
      </c>
    </row>
    <row r="2147" spans="1:58" hidden="1" x14ac:dyDescent="0.25">
      <c r="A2147" s="64" t="s">
        <v>1488</v>
      </c>
      <c r="B2147" s="64" t="s">
        <v>1488</v>
      </c>
      <c r="C2147" s="65"/>
      <c r="D2147" s="66"/>
      <c r="E2147" s="67"/>
      <c r="F2147" s="68"/>
      <c r="G2147" s="65" t="str">
        <f>IF(Edges[[#This Row],[Vertex 1]]=Edges[[#This Row],[Vertex 2]],"HIDE","SHOW")</f>
        <v>HIDE</v>
      </c>
      <c r="H2147" s="69"/>
      <c r="I2147" s="70"/>
      <c r="J2147" s="70"/>
      <c r="K2147" s="34"/>
      <c r="L2147" s="77"/>
      <c r="M2147" s="77"/>
      <c r="N2147" s="72"/>
      <c r="O2147" s="79" t="s">
        <v>179</v>
      </c>
      <c r="P2147" s="81">
        <v>42851.939143518517</v>
      </c>
      <c r="Q2147" s="79" t="s">
        <v>3030</v>
      </c>
      <c r="R2147" s="82" t="s">
        <v>3958</v>
      </c>
      <c r="S2147" s="79" t="s">
        <v>4253</v>
      </c>
      <c r="T2147" s="79"/>
      <c r="U2147" s="79"/>
      <c r="V2147" s="82" t="s">
        <v>5736</v>
      </c>
      <c r="W2147" s="81">
        <v>42851.939143518517</v>
      </c>
      <c r="X2147" s="82" t="s">
        <v>7665</v>
      </c>
      <c r="Y2147" s="79"/>
      <c r="Z2147" s="79"/>
      <c r="AA2147" s="83" t="s">
        <v>9712</v>
      </c>
      <c r="AB2147" s="79"/>
      <c r="AC2147" s="79" t="b">
        <v>0</v>
      </c>
      <c r="AD2147" s="79">
        <v>0</v>
      </c>
      <c r="AE2147" s="83" t="s">
        <v>9915</v>
      </c>
      <c r="AF2147" s="79" t="b">
        <v>0</v>
      </c>
      <c r="AG2147" s="79" t="s">
        <v>9963</v>
      </c>
      <c r="AH2147" s="79"/>
      <c r="AI2147" s="83" t="s">
        <v>9915</v>
      </c>
      <c r="AJ2147" s="79" t="b">
        <v>0</v>
      </c>
      <c r="AK2147" s="79">
        <v>0</v>
      </c>
      <c r="AL2147" s="83" t="s">
        <v>9915</v>
      </c>
      <c r="AM2147" s="79" t="s">
        <v>9998</v>
      </c>
      <c r="AN2147" s="79" t="b">
        <v>0</v>
      </c>
      <c r="AO2147" s="83" t="s">
        <v>9712</v>
      </c>
      <c r="AP2147" s="79" t="s">
        <v>179</v>
      </c>
      <c r="AQ2147" s="79">
        <v>0</v>
      </c>
      <c r="AR2147" s="79">
        <v>0</v>
      </c>
      <c r="AS2147" s="79"/>
      <c r="AT2147" s="79"/>
      <c r="AU2147" s="79"/>
      <c r="AV2147" s="79"/>
      <c r="AW2147" s="79"/>
      <c r="AX2147" s="79"/>
      <c r="AY2147" s="79"/>
      <c r="AZ2147" s="79"/>
      <c r="BA2147">
        <v>18</v>
      </c>
      <c r="BB2147">
        <v>0</v>
      </c>
      <c r="BC2147" s="79" t="str">
        <f>IF(Edges[[#This Row],[Sentiment]]=0,"NEUTRAL",IF(Edges[[#This Row],[Sentiment]]=1,"POSITIVE",IF(Edges[[#This Row],[Sentiment]]=-1,"NEGATIVE")))</f>
        <v>NEUTRAL</v>
      </c>
      <c r="BD2147" s="79" t="str">
        <f>IF(Edges[[#This Row],[Vertex 1]]=Edges[[#This Row],[Vertex 2]],"HIDE","SHOW")</f>
        <v>HIDE</v>
      </c>
      <c r="BE2147" s="124" t="e">
        <f>REPLACE(INDEX(GroupVertices[Group], MATCH(Edges[[#This Row],[Vertex 1]],GroupVertices[Vertex],0)),1,1,"")</f>
        <v>#N/A</v>
      </c>
      <c r="BF2147" s="124" t="e">
        <f>REPLACE(INDEX(GroupVertices[Group], MATCH(Edges[[#This Row],[Vertex 2]],GroupVertices[Vertex],0)),1,1,"")</f>
        <v>#N/A</v>
      </c>
    </row>
    <row r="2148" spans="1:58" hidden="1" x14ac:dyDescent="0.25">
      <c r="A2148" s="64" t="s">
        <v>1488</v>
      </c>
      <c r="B2148" s="64" t="s">
        <v>1488</v>
      </c>
      <c r="C2148" s="65"/>
      <c r="D2148" s="66"/>
      <c r="E2148" s="67"/>
      <c r="F2148" s="68"/>
      <c r="G2148" s="65" t="str">
        <f>IF(Edges[[#This Row],[Vertex 1]]=Edges[[#This Row],[Vertex 2]],"HIDE","SHOW")</f>
        <v>HIDE</v>
      </c>
      <c r="H2148" s="69"/>
      <c r="I2148" s="70"/>
      <c r="J2148" s="70"/>
      <c r="K2148" s="34"/>
      <c r="L2148" s="77"/>
      <c r="M2148" s="77"/>
      <c r="N2148" s="72"/>
      <c r="O2148" s="79" t="s">
        <v>179</v>
      </c>
      <c r="P2148" s="81">
        <v>42851.959826388891</v>
      </c>
      <c r="Q2148" s="79" t="s">
        <v>3031</v>
      </c>
      <c r="R2148" s="82" t="s">
        <v>3958</v>
      </c>
      <c r="S2148" s="79" t="s">
        <v>4253</v>
      </c>
      <c r="T2148" s="79"/>
      <c r="U2148" s="79"/>
      <c r="V2148" s="82" t="s">
        <v>5736</v>
      </c>
      <c r="W2148" s="81">
        <v>42851.959826388891</v>
      </c>
      <c r="X2148" s="82" t="s">
        <v>7666</v>
      </c>
      <c r="Y2148" s="79"/>
      <c r="Z2148" s="79"/>
      <c r="AA2148" s="83" t="s">
        <v>9713</v>
      </c>
      <c r="AB2148" s="79"/>
      <c r="AC2148" s="79" t="b">
        <v>0</v>
      </c>
      <c r="AD2148" s="79">
        <v>0</v>
      </c>
      <c r="AE2148" s="83" t="s">
        <v>9915</v>
      </c>
      <c r="AF2148" s="79" t="b">
        <v>0</v>
      </c>
      <c r="AG2148" s="79" t="s">
        <v>9963</v>
      </c>
      <c r="AH2148" s="79"/>
      <c r="AI2148" s="83" t="s">
        <v>9915</v>
      </c>
      <c r="AJ2148" s="79" t="b">
        <v>0</v>
      </c>
      <c r="AK2148" s="79">
        <v>0</v>
      </c>
      <c r="AL2148" s="83" t="s">
        <v>9915</v>
      </c>
      <c r="AM2148" s="79" t="s">
        <v>9998</v>
      </c>
      <c r="AN2148" s="79" t="b">
        <v>0</v>
      </c>
      <c r="AO2148" s="83" t="s">
        <v>9713</v>
      </c>
      <c r="AP2148" s="79" t="s">
        <v>179</v>
      </c>
      <c r="AQ2148" s="79">
        <v>0</v>
      </c>
      <c r="AR2148" s="79">
        <v>0</v>
      </c>
      <c r="AS2148" s="79"/>
      <c r="AT2148" s="79"/>
      <c r="AU2148" s="79"/>
      <c r="AV2148" s="79"/>
      <c r="AW2148" s="79"/>
      <c r="AX2148" s="79"/>
      <c r="AY2148" s="79"/>
      <c r="AZ2148" s="79"/>
      <c r="BA2148">
        <v>18</v>
      </c>
      <c r="BB2148">
        <v>0</v>
      </c>
      <c r="BC2148" s="79" t="str">
        <f>IF(Edges[[#This Row],[Sentiment]]=0,"NEUTRAL",IF(Edges[[#This Row],[Sentiment]]=1,"POSITIVE",IF(Edges[[#This Row],[Sentiment]]=-1,"NEGATIVE")))</f>
        <v>NEUTRAL</v>
      </c>
      <c r="BD2148" s="79" t="str">
        <f>IF(Edges[[#This Row],[Vertex 1]]=Edges[[#This Row],[Vertex 2]],"HIDE","SHOW")</f>
        <v>HIDE</v>
      </c>
      <c r="BE2148" s="124" t="e">
        <f>REPLACE(INDEX(GroupVertices[Group], MATCH(Edges[[#This Row],[Vertex 1]],GroupVertices[Vertex],0)),1,1,"")</f>
        <v>#N/A</v>
      </c>
      <c r="BF2148" s="124" t="e">
        <f>REPLACE(INDEX(GroupVertices[Group], MATCH(Edges[[#This Row],[Vertex 2]],GroupVertices[Vertex],0)),1,1,"")</f>
        <v>#N/A</v>
      </c>
    </row>
    <row r="2149" spans="1:58" hidden="1" x14ac:dyDescent="0.25">
      <c r="A2149" s="64" t="s">
        <v>1488</v>
      </c>
      <c r="B2149" s="64" t="s">
        <v>1488</v>
      </c>
      <c r="C2149" s="65"/>
      <c r="D2149" s="66"/>
      <c r="E2149" s="67"/>
      <c r="F2149" s="68"/>
      <c r="G2149" s="65" t="str">
        <f>IF(Edges[[#This Row],[Vertex 1]]=Edges[[#This Row],[Vertex 2]],"HIDE","SHOW")</f>
        <v>HIDE</v>
      </c>
      <c r="H2149" s="69"/>
      <c r="I2149" s="70"/>
      <c r="J2149" s="70"/>
      <c r="K2149" s="34"/>
      <c r="L2149" s="77"/>
      <c r="M2149" s="77"/>
      <c r="N2149" s="72"/>
      <c r="O2149" s="79" t="s">
        <v>179</v>
      </c>
      <c r="P2149" s="81">
        <v>42852.074490740742</v>
      </c>
      <c r="Q2149" s="79" t="s">
        <v>3032</v>
      </c>
      <c r="R2149" s="82" t="s">
        <v>3958</v>
      </c>
      <c r="S2149" s="79" t="s">
        <v>4253</v>
      </c>
      <c r="T2149" s="79"/>
      <c r="U2149" s="79"/>
      <c r="V2149" s="82" t="s">
        <v>5736</v>
      </c>
      <c r="W2149" s="81">
        <v>42852.074490740742</v>
      </c>
      <c r="X2149" s="82" t="s">
        <v>7667</v>
      </c>
      <c r="Y2149" s="79"/>
      <c r="Z2149" s="79"/>
      <c r="AA2149" s="83" t="s">
        <v>9714</v>
      </c>
      <c r="AB2149" s="79"/>
      <c r="AC2149" s="79" t="b">
        <v>0</v>
      </c>
      <c r="AD2149" s="79">
        <v>0</v>
      </c>
      <c r="AE2149" s="83" t="s">
        <v>9915</v>
      </c>
      <c r="AF2149" s="79" t="b">
        <v>0</v>
      </c>
      <c r="AG2149" s="79" t="s">
        <v>9963</v>
      </c>
      <c r="AH2149" s="79"/>
      <c r="AI2149" s="83" t="s">
        <v>9915</v>
      </c>
      <c r="AJ2149" s="79" t="b">
        <v>0</v>
      </c>
      <c r="AK2149" s="79">
        <v>0</v>
      </c>
      <c r="AL2149" s="83" t="s">
        <v>9915</v>
      </c>
      <c r="AM2149" s="79" t="s">
        <v>9998</v>
      </c>
      <c r="AN2149" s="79" t="b">
        <v>0</v>
      </c>
      <c r="AO2149" s="83" t="s">
        <v>9714</v>
      </c>
      <c r="AP2149" s="79" t="s">
        <v>179</v>
      </c>
      <c r="AQ2149" s="79">
        <v>0</v>
      </c>
      <c r="AR2149" s="79">
        <v>0</v>
      </c>
      <c r="AS2149" s="79"/>
      <c r="AT2149" s="79"/>
      <c r="AU2149" s="79"/>
      <c r="AV2149" s="79"/>
      <c r="AW2149" s="79"/>
      <c r="AX2149" s="79"/>
      <c r="AY2149" s="79"/>
      <c r="AZ2149" s="79"/>
      <c r="BA2149">
        <v>18</v>
      </c>
      <c r="BB2149">
        <v>0</v>
      </c>
      <c r="BC2149" s="79" t="str">
        <f>IF(Edges[[#This Row],[Sentiment]]=0,"NEUTRAL",IF(Edges[[#This Row],[Sentiment]]=1,"POSITIVE",IF(Edges[[#This Row],[Sentiment]]=-1,"NEGATIVE")))</f>
        <v>NEUTRAL</v>
      </c>
      <c r="BD2149" s="79" t="str">
        <f>IF(Edges[[#This Row],[Vertex 1]]=Edges[[#This Row],[Vertex 2]],"HIDE","SHOW")</f>
        <v>HIDE</v>
      </c>
      <c r="BE2149" s="124" t="e">
        <f>REPLACE(INDEX(GroupVertices[Group], MATCH(Edges[[#This Row],[Vertex 1]],GroupVertices[Vertex],0)),1,1,"")</f>
        <v>#N/A</v>
      </c>
      <c r="BF2149" s="124" t="e">
        <f>REPLACE(INDEX(GroupVertices[Group], MATCH(Edges[[#This Row],[Vertex 2]],GroupVertices[Vertex],0)),1,1,"")</f>
        <v>#N/A</v>
      </c>
    </row>
    <row r="2150" spans="1:58" hidden="1" x14ac:dyDescent="0.25">
      <c r="A2150" s="64" t="s">
        <v>1488</v>
      </c>
      <c r="B2150" s="64" t="s">
        <v>1488</v>
      </c>
      <c r="C2150" s="65"/>
      <c r="D2150" s="66"/>
      <c r="E2150" s="67"/>
      <c r="F2150" s="68"/>
      <c r="G2150" s="65" t="str">
        <f>IF(Edges[[#This Row],[Vertex 1]]=Edges[[#This Row],[Vertex 2]],"HIDE","SHOW")</f>
        <v>HIDE</v>
      </c>
      <c r="H2150" s="69"/>
      <c r="I2150" s="70"/>
      <c r="J2150" s="70"/>
      <c r="K2150" s="34"/>
      <c r="L2150" s="77"/>
      <c r="M2150" s="77"/>
      <c r="N2150" s="72"/>
      <c r="O2150" s="79" t="s">
        <v>179</v>
      </c>
      <c r="P2150" s="81">
        <v>42852.095254629632</v>
      </c>
      <c r="Q2150" s="79" t="s">
        <v>3033</v>
      </c>
      <c r="R2150" s="82" t="s">
        <v>3958</v>
      </c>
      <c r="S2150" s="79" t="s">
        <v>4253</v>
      </c>
      <c r="T2150" s="79"/>
      <c r="U2150" s="79"/>
      <c r="V2150" s="82" t="s">
        <v>5736</v>
      </c>
      <c r="W2150" s="81">
        <v>42852.095254629632</v>
      </c>
      <c r="X2150" s="82" t="s">
        <v>7668</v>
      </c>
      <c r="Y2150" s="79"/>
      <c r="Z2150" s="79"/>
      <c r="AA2150" s="83" t="s">
        <v>9715</v>
      </c>
      <c r="AB2150" s="79"/>
      <c r="AC2150" s="79" t="b">
        <v>0</v>
      </c>
      <c r="AD2150" s="79">
        <v>0</v>
      </c>
      <c r="AE2150" s="83" t="s">
        <v>9915</v>
      </c>
      <c r="AF2150" s="79" t="b">
        <v>0</v>
      </c>
      <c r="AG2150" s="79" t="s">
        <v>9963</v>
      </c>
      <c r="AH2150" s="79"/>
      <c r="AI2150" s="83" t="s">
        <v>9915</v>
      </c>
      <c r="AJ2150" s="79" t="b">
        <v>0</v>
      </c>
      <c r="AK2150" s="79">
        <v>0</v>
      </c>
      <c r="AL2150" s="83" t="s">
        <v>9915</v>
      </c>
      <c r="AM2150" s="79" t="s">
        <v>9998</v>
      </c>
      <c r="AN2150" s="79" t="b">
        <v>0</v>
      </c>
      <c r="AO2150" s="83" t="s">
        <v>9715</v>
      </c>
      <c r="AP2150" s="79" t="s">
        <v>179</v>
      </c>
      <c r="AQ2150" s="79">
        <v>0</v>
      </c>
      <c r="AR2150" s="79">
        <v>0</v>
      </c>
      <c r="AS2150" s="79"/>
      <c r="AT2150" s="79"/>
      <c r="AU2150" s="79"/>
      <c r="AV2150" s="79"/>
      <c r="AW2150" s="79"/>
      <c r="AX2150" s="79"/>
      <c r="AY2150" s="79"/>
      <c r="AZ2150" s="79"/>
      <c r="BA2150">
        <v>18</v>
      </c>
      <c r="BB2150">
        <v>0</v>
      </c>
      <c r="BC2150" s="79" t="str">
        <f>IF(Edges[[#This Row],[Sentiment]]=0,"NEUTRAL",IF(Edges[[#This Row],[Sentiment]]=1,"POSITIVE",IF(Edges[[#This Row],[Sentiment]]=-1,"NEGATIVE")))</f>
        <v>NEUTRAL</v>
      </c>
      <c r="BD2150" s="79" t="str">
        <f>IF(Edges[[#This Row],[Vertex 1]]=Edges[[#This Row],[Vertex 2]],"HIDE","SHOW")</f>
        <v>HIDE</v>
      </c>
      <c r="BE2150" s="124" t="e">
        <f>REPLACE(INDEX(GroupVertices[Group], MATCH(Edges[[#This Row],[Vertex 1]],GroupVertices[Vertex],0)),1,1,"")</f>
        <v>#N/A</v>
      </c>
      <c r="BF2150" s="124" t="e">
        <f>REPLACE(INDEX(GroupVertices[Group], MATCH(Edges[[#This Row],[Vertex 2]],GroupVertices[Vertex],0)),1,1,"")</f>
        <v>#N/A</v>
      </c>
    </row>
    <row r="2151" spans="1:58" hidden="1" x14ac:dyDescent="0.25">
      <c r="A2151" s="64" t="s">
        <v>1488</v>
      </c>
      <c r="B2151" s="64" t="s">
        <v>1488</v>
      </c>
      <c r="C2151" s="65"/>
      <c r="D2151" s="66"/>
      <c r="E2151" s="67"/>
      <c r="F2151" s="68"/>
      <c r="G2151" s="65" t="str">
        <f>IF(Edges[[#This Row],[Vertex 1]]=Edges[[#This Row],[Vertex 2]],"HIDE","SHOW")</f>
        <v>HIDE</v>
      </c>
      <c r="H2151" s="69"/>
      <c r="I2151" s="70"/>
      <c r="J2151" s="70"/>
      <c r="K2151" s="34"/>
      <c r="L2151" s="77"/>
      <c r="M2151" s="77"/>
      <c r="N2151" s="72"/>
      <c r="O2151" s="79" t="s">
        <v>179</v>
      </c>
      <c r="P2151" s="81">
        <v>42852.116099537037</v>
      </c>
      <c r="Q2151" s="79" t="s">
        <v>3034</v>
      </c>
      <c r="R2151" s="82" t="s">
        <v>3181</v>
      </c>
      <c r="S2151" s="79" t="s">
        <v>4022</v>
      </c>
      <c r="T2151" s="79"/>
      <c r="U2151" s="79"/>
      <c r="V2151" s="82" t="s">
        <v>5736</v>
      </c>
      <c r="W2151" s="81">
        <v>42852.116099537037</v>
      </c>
      <c r="X2151" s="82" t="s">
        <v>7669</v>
      </c>
      <c r="Y2151" s="79"/>
      <c r="Z2151" s="79"/>
      <c r="AA2151" s="83" t="s">
        <v>9716</v>
      </c>
      <c r="AB2151" s="79"/>
      <c r="AC2151" s="79" t="b">
        <v>0</v>
      </c>
      <c r="AD2151" s="79">
        <v>0</v>
      </c>
      <c r="AE2151" s="83" t="s">
        <v>9915</v>
      </c>
      <c r="AF2151" s="79" t="b">
        <v>0</v>
      </c>
      <c r="AG2151" s="79" t="s">
        <v>9963</v>
      </c>
      <c r="AH2151" s="79"/>
      <c r="AI2151" s="83" t="s">
        <v>9915</v>
      </c>
      <c r="AJ2151" s="79" t="b">
        <v>0</v>
      </c>
      <c r="AK2151" s="79">
        <v>0</v>
      </c>
      <c r="AL2151" s="83" t="s">
        <v>9915</v>
      </c>
      <c r="AM2151" s="79" t="s">
        <v>9998</v>
      </c>
      <c r="AN2151" s="79" t="b">
        <v>0</v>
      </c>
      <c r="AO2151" s="83" t="s">
        <v>9716</v>
      </c>
      <c r="AP2151" s="79" t="s">
        <v>179</v>
      </c>
      <c r="AQ2151" s="79">
        <v>0</v>
      </c>
      <c r="AR2151" s="79">
        <v>0</v>
      </c>
      <c r="AS2151" s="79"/>
      <c r="AT2151" s="79"/>
      <c r="AU2151" s="79"/>
      <c r="AV2151" s="79"/>
      <c r="AW2151" s="79"/>
      <c r="AX2151" s="79"/>
      <c r="AY2151" s="79"/>
      <c r="AZ2151" s="79"/>
      <c r="BA2151">
        <v>18</v>
      </c>
      <c r="BB2151">
        <v>0</v>
      </c>
      <c r="BC2151" s="79" t="str">
        <f>IF(Edges[[#This Row],[Sentiment]]=0,"NEUTRAL",IF(Edges[[#This Row],[Sentiment]]=1,"POSITIVE",IF(Edges[[#This Row],[Sentiment]]=-1,"NEGATIVE")))</f>
        <v>NEUTRAL</v>
      </c>
      <c r="BD2151" s="79" t="str">
        <f>IF(Edges[[#This Row],[Vertex 1]]=Edges[[#This Row],[Vertex 2]],"HIDE","SHOW")</f>
        <v>HIDE</v>
      </c>
      <c r="BE2151" s="124" t="e">
        <f>REPLACE(INDEX(GroupVertices[Group], MATCH(Edges[[#This Row],[Vertex 1]],GroupVertices[Vertex],0)),1,1,"")</f>
        <v>#N/A</v>
      </c>
      <c r="BF2151" s="124" t="e">
        <f>REPLACE(INDEX(GroupVertices[Group], MATCH(Edges[[#This Row],[Vertex 2]],GroupVertices[Vertex],0)),1,1,"")</f>
        <v>#N/A</v>
      </c>
    </row>
    <row r="2152" spans="1:58" hidden="1" x14ac:dyDescent="0.25">
      <c r="A2152" s="64" t="s">
        <v>1488</v>
      </c>
      <c r="B2152" s="64" t="s">
        <v>1488</v>
      </c>
      <c r="C2152" s="65"/>
      <c r="D2152" s="66"/>
      <c r="E2152" s="67"/>
      <c r="F2152" s="68"/>
      <c r="G2152" s="65" t="str">
        <f>IF(Edges[[#This Row],[Vertex 1]]=Edges[[#This Row],[Vertex 2]],"HIDE","SHOW")</f>
        <v>HIDE</v>
      </c>
      <c r="H2152" s="69"/>
      <c r="I2152" s="70"/>
      <c r="J2152" s="70"/>
      <c r="K2152" s="34"/>
      <c r="L2152" s="77"/>
      <c r="M2152" s="77"/>
      <c r="N2152" s="72"/>
      <c r="O2152" s="79" t="s">
        <v>179</v>
      </c>
      <c r="P2152" s="81">
        <v>42852.435879629629</v>
      </c>
      <c r="Q2152" s="79" t="s">
        <v>3035</v>
      </c>
      <c r="R2152" s="82" t="s">
        <v>3277</v>
      </c>
      <c r="S2152" s="79" t="s">
        <v>4022</v>
      </c>
      <c r="T2152" s="79"/>
      <c r="U2152" s="79"/>
      <c r="V2152" s="82" t="s">
        <v>5736</v>
      </c>
      <c r="W2152" s="81">
        <v>42852.435879629629</v>
      </c>
      <c r="X2152" s="82" t="s">
        <v>7670</v>
      </c>
      <c r="Y2152" s="79"/>
      <c r="Z2152" s="79"/>
      <c r="AA2152" s="83" t="s">
        <v>9717</v>
      </c>
      <c r="AB2152" s="79"/>
      <c r="AC2152" s="79" t="b">
        <v>0</v>
      </c>
      <c r="AD2152" s="79">
        <v>0</v>
      </c>
      <c r="AE2152" s="83" t="s">
        <v>9915</v>
      </c>
      <c r="AF2152" s="79" t="b">
        <v>0</v>
      </c>
      <c r="AG2152" s="79" t="s">
        <v>9963</v>
      </c>
      <c r="AH2152" s="79"/>
      <c r="AI2152" s="83" t="s">
        <v>9915</v>
      </c>
      <c r="AJ2152" s="79" t="b">
        <v>0</v>
      </c>
      <c r="AK2152" s="79">
        <v>0</v>
      </c>
      <c r="AL2152" s="83" t="s">
        <v>9915</v>
      </c>
      <c r="AM2152" s="79" t="s">
        <v>9998</v>
      </c>
      <c r="AN2152" s="79" t="b">
        <v>0</v>
      </c>
      <c r="AO2152" s="83" t="s">
        <v>9717</v>
      </c>
      <c r="AP2152" s="79" t="s">
        <v>179</v>
      </c>
      <c r="AQ2152" s="79">
        <v>0</v>
      </c>
      <c r="AR2152" s="79">
        <v>0</v>
      </c>
      <c r="AS2152" s="79"/>
      <c r="AT2152" s="79"/>
      <c r="AU2152" s="79"/>
      <c r="AV2152" s="79"/>
      <c r="AW2152" s="79"/>
      <c r="AX2152" s="79"/>
      <c r="AY2152" s="79"/>
      <c r="AZ2152" s="79"/>
      <c r="BA2152">
        <v>18</v>
      </c>
      <c r="BB2152">
        <v>0</v>
      </c>
      <c r="BC2152" s="79" t="str">
        <f>IF(Edges[[#This Row],[Sentiment]]=0,"NEUTRAL",IF(Edges[[#This Row],[Sentiment]]=1,"POSITIVE",IF(Edges[[#This Row],[Sentiment]]=-1,"NEGATIVE")))</f>
        <v>NEUTRAL</v>
      </c>
      <c r="BD2152" s="79" t="str">
        <f>IF(Edges[[#This Row],[Vertex 1]]=Edges[[#This Row],[Vertex 2]],"HIDE","SHOW")</f>
        <v>HIDE</v>
      </c>
      <c r="BE2152" s="124" t="e">
        <f>REPLACE(INDEX(GroupVertices[Group], MATCH(Edges[[#This Row],[Vertex 1]],GroupVertices[Vertex],0)),1,1,"")</f>
        <v>#N/A</v>
      </c>
      <c r="BF2152" s="124" t="e">
        <f>REPLACE(INDEX(GroupVertices[Group], MATCH(Edges[[#This Row],[Vertex 2]],GroupVertices[Vertex],0)),1,1,"")</f>
        <v>#N/A</v>
      </c>
    </row>
    <row r="2153" spans="1:58" hidden="1" x14ac:dyDescent="0.25">
      <c r="A2153" s="64" t="s">
        <v>1488</v>
      </c>
      <c r="B2153" s="64" t="s">
        <v>1488</v>
      </c>
      <c r="C2153" s="65"/>
      <c r="D2153" s="66"/>
      <c r="E2153" s="67"/>
      <c r="F2153" s="68"/>
      <c r="G2153" s="65" t="str">
        <f>IF(Edges[[#This Row],[Vertex 1]]=Edges[[#This Row],[Vertex 2]],"HIDE","SHOW")</f>
        <v>HIDE</v>
      </c>
      <c r="H2153" s="69"/>
      <c r="I2153" s="70"/>
      <c r="J2153" s="70"/>
      <c r="K2153" s="34"/>
      <c r="L2153" s="77"/>
      <c r="M2153" s="77"/>
      <c r="N2153" s="72"/>
      <c r="O2153" s="79" t="s">
        <v>179</v>
      </c>
      <c r="P2153" s="81">
        <v>42852.463495370372</v>
      </c>
      <c r="Q2153" s="79" t="s">
        <v>3036</v>
      </c>
      <c r="R2153" s="82" t="s">
        <v>3382</v>
      </c>
      <c r="S2153" s="79" t="s">
        <v>4066</v>
      </c>
      <c r="T2153" s="79"/>
      <c r="U2153" s="79"/>
      <c r="V2153" s="82" t="s">
        <v>5736</v>
      </c>
      <c r="W2153" s="81">
        <v>42852.463495370372</v>
      </c>
      <c r="X2153" s="82" t="s">
        <v>7671</v>
      </c>
      <c r="Y2153" s="79"/>
      <c r="Z2153" s="79"/>
      <c r="AA2153" s="83" t="s">
        <v>9718</v>
      </c>
      <c r="AB2153" s="79"/>
      <c r="AC2153" s="79" t="b">
        <v>0</v>
      </c>
      <c r="AD2153" s="79">
        <v>0</v>
      </c>
      <c r="AE2153" s="83" t="s">
        <v>9915</v>
      </c>
      <c r="AF2153" s="79" t="b">
        <v>0</v>
      </c>
      <c r="AG2153" s="79" t="s">
        <v>9963</v>
      </c>
      <c r="AH2153" s="79"/>
      <c r="AI2153" s="83" t="s">
        <v>9915</v>
      </c>
      <c r="AJ2153" s="79" t="b">
        <v>0</v>
      </c>
      <c r="AK2153" s="79">
        <v>0</v>
      </c>
      <c r="AL2153" s="83" t="s">
        <v>9915</v>
      </c>
      <c r="AM2153" s="79" t="s">
        <v>9998</v>
      </c>
      <c r="AN2153" s="79" t="b">
        <v>0</v>
      </c>
      <c r="AO2153" s="83" t="s">
        <v>9718</v>
      </c>
      <c r="AP2153" s="79" t="s">
        <v>179</v>
      </c>
      <c r="AQ2153" s="79">
        <v>0</v>
      </c>
      <c r="AR2153" s="79">
        <v>0</v>
      </c>
      <c r="AS2153" s="79"/>
      <c r="AT2153" s="79"/>
      <c r="AU2153" s="79"/>
      <c r="AV2153" s="79"/>
      <c r="AW2153" s="79"/>
      <c r="AX2153" s="79"/>
      <c r="AY2153" s="79"/>
      <c r="AZ2153" s="79"/>
      <c r="BA2153">
        <v>18</v>
      </c>
      <c r="BB2153">
        <v>0</v>
      </c>
      <c r="BC2153" s="79" t="str">
        <f>IF(Edges[[#This Row],[Sentiment]]=0,"NEUTRAL",IF(Edges[[#This Row],[Sentiment]]=1,"POSITIVE",IF(Edges[[#This Row],[Sentiment]]=-1,"NEGATIVE")))</f>
        <v>NEUTRAL</v>
      </c>
      <c r="BD2153" s="79" t="str">
        <f>IF(Edges[[#This Row],[Vertex 1]]=Edges[[#This Row],[Vertex 2]],"HIDE","SHOW")</f>
        <v>HIDE</v>
      </c>
      <c r="BE2153" s="124" t="e">
        <f>REPLACE(INDEX(GroupVertices[Group], MATCH(Edges[[#This Row],[Vertex 1]],GroupVertices[Vertex],0)),1,1,"")</f>
        <v>#N/A</v>
      </c>
      <c r="BF2153" s="124" t="e">
        <f>REPLACE(INDEX(GroupVertices[Group], MATCH(Edges[[#This Row],[Vertex 2]],GroupVertices[Vertex],0)),1,1,"")</f>
        <v>#N/A</v>
      </c>
    </row>
    <row r="2154" spans="1:58" hidden="1" x14ac:dyDescent="0.25">
      <c r="A2154" s="64" t="s">
        <v>1488</v>
      </c>
      <c r="B2154" s="64" t="s">
        <v>1488</v>
      </c>
      <c r="C2154" s="65"/>
      <c r="D2154" s="66"/>
      <c r="E2154" s="67"/>
      <c r="F2154" s="68"/>
      <c r="G2154" s="65" t="str">
        <f>IF(Edges[[#This Row],[Vertex 1]]=Edges[[#This Row],[Vertex 2]],"HIDE","SHOW")</f>
        <v>HIDE</v>
      </c>
      <c r="H2154" s="69"/>
      <c r="I2154" s="70"/>
      <c r="J2154" s="70"/>
      <c r="K2154" s="34"/>
      <c r="L2154" s="77"/>
      <c r="M2154" s="77"/>
      <c r="N2154" s="72"/>
      <c r="O2154" s="79" t="s">
        <v>179</v>
      </c>
      <c r="P2154" s="81">
        <v>42852.509560185186</v>
      </c>
      <c r="Q2154" s="79" t="s">
        <v>3037</v>
      </c>
      <c r="R2154" s="82" t="s">
        <v>3277</v>
      </c>
      <c r="S2154" s="79" t="s">
        <v>4022</v>
      </c>
      <c r="T2154" s="79"/>
      <c r="U2154" s="79"/>
      <c r="V2154" s="82" t="s">
        <v>5736</v>
      </c>
      <c r="W2154" s="81">
        <v>42852.509560185186</v>
      </c>
      <c r="X2154" s="82" t="s">
        <v>7672</v>
      </c>
      <c r="Y2154" s="79"/>
      <c r="Z2154" s="79"/>
      <c r="AA2154" s="83" t="s">
        <v>9719</v>
      </c>
      <c r="AB2154" s="79"/>
      <c r="AC2154" s="79" t="b">
        <v>0</v>
      </c>
      <c r="AD2154" s="79">
        <v>0</v>
      </c>
      <c r="AE2154" s="83" t="s">
        <v>9915</v>
      </c>
      <c r="AF2154" s="79" t="b">
        <v>0</v>
      </c>
      <c r="AG2154" s="79" t="s">
        <v>9963</v>
      </c>
      <c r="AH2154" s="79"/>
      <c r="AI2154" s="83" t="s">
        <v>9915</v>
      </c>
      <c r="AJ2154" s="79" t="b">
        <v>0</v>
      </c>
      <c r="AK2154" s="79">
        <v>0</v>
      </c>
      <c r="AL2154" s="83" t="s">
        <v>9915</v>
      </c>
      <c r="AM2154" s="79" t="s">
        <v>9998</v>
      </c>
      <c r="AN2154" s="79" t="b">
        <v>0</v>
      </c>
      <c r="AO2154" s="83" t="s">
        <v>9719</v>
      </c>
      <c r="AP2154" s="79" t="s">
        <v>179</v>
      </c>
      <c r="AQ2154" s="79">
        <v>0</v>
      </c>
      <c r="AR2154" s="79">
        <v>0</v>
      </c>
      <c r="AS2154" s="79"/>
      <c r="AT2154" s="79"/>
      <c r="AU2154" s="79"/>
      <c r="AV2154" s="79"/>
      <c r="AW2154" s="79"/>
      <c r="AX2154" s="79"/>
      <c r="AY2154" s="79"/>
      <c r="AZ2154" s="79"/>
      <c r="BA2154">
        <v>18</v>
      </c>
      <c r="BB2154">
        <v>0</v>
      </c>
      <c r="BC2154" s="79" t="str">
        <f>IF(Edges[[#This Row],[Sentiment]]=0,"NEUTRAL",IF(Edges[[#This Row],[Sentiment]]=1,"POSITIVE",IF(Edges[[#This Row],[Sentiment]]=-1,"NEGATIVE")))</f>
        <v>NEUTRAL</v>
      </c>
      <c r="BD2154" s="79" t="str">
        <f>IF(Edges[[#This Row],[Vertex 1]]=Edges[[#This Row],[Vertex 2]],"HIDE","SHOW")</f>
        <v>HIDE</v>
      </c>
      <c r="BE2154" s="124" t="e">
        <f>REPLACE(INDEX(GroupVertices[Group], MATCH(Edges[[#This Row],[Vertex 1]],GroupVertices[Vertex],0)),1,1,"")</f>
        <v>#N/A</v>
      </c>
      <c r="BF2154" s="124" t="e">
        <f>REPLACE(INDEX(GroupVertices[Group], MATCH(Edges[[#This Row],[Vertex 2]],GroupVertices[Vertex],0)),1,1,"")</f>
        <v>#N/A</v>
      </c>
    </row>
    <row r="2155" spans="1:58" hidden="1" x14ac:dyDescent="0.25">
      <c r="A2155" s="64" t="s">
        <v>1488</v>
      </c>
      <c r="B2155" s="64" t="s">
        <v>1488</v>
      </c>
      <c r="C2155" s="65"/>
      <c r="D2155" s="66"/>
      <c r="E2155" s="67"/>
      <c r="F2155" s="68"/>
      <c r="G2155" s="65" t="str">
        <f>IF(Edges[[#This Row],[Vertex 1]]=Edges[[#This Row],[Vertex 2]],"HIDE","SHOW")</f>
        <v>HIDE</v>
      </c>
      <c r="H2155" s="69"/>
      <c r="I2155" s="70"/>
      <c r="J2155" s="70"/>
      <c r="K2155" s="34"/>
      <c r="L2155" s="77"/>
      <c r="M2155" s="77"/>
      <c r="N2155" s="72"/>
      <c r="O2155" s="79" t="s">
        <v>179</v>
      </c>
      <c r="P2155" s="81">
        <v>42852.529317129629</v>
      </c>
      <c r="Q2155" s="79" t="s">
        <v>3038</v>
      </c>
      <c r="R2155" s="82" t="s">
        <v>3277</v>
      </c>
      <c r="S2155" s="79" t="s">
        <v>4022</v>
      </c>
      <c r="T2155" s="79"/>
      <c r="U2155" s="79"/>
      <c r="V2155" s="82" t="s">
        <v>5736</v>
      </c>
      <c r="W2155" s="81">
        <v>42852.529317129629</v>
      </c>
      <c r="X2155" s="82" t="s">
        <v>7673</v>
      </c>
      <c r="Y2155" s="79"/>
      <c r="Z2155" s="79"/>
      <c r="AA2155" s="83" t="s">
        <v>9720</v>
      </c>
      <c r="AB2155" s="79"/>
      <c r="AC2155" s="79" t="b">
        <v>0</v>
      </c>
      <c r="AD2155" s="79">
        <v>0</v>
      </c>
      <c r="AE2155" s="83" t="s">
        <v>9915</v>
      </c>
      <c r="AF2155" s="79" t="b">
        <v>0</v>
      </c>
      <c r="AG2155" s="79" t="s">
        <v>9963</v>
      </c>
      <c r="AH2155" s="79"/>
      <c r="AI2155" s="83" t="s">
        <v>9915</v>
      </c>
      <c r="AJ2155" s="79" t="b">
        <v>0</v>
      </c>
      <c r="AK2155" s="79">
        <v>0</v>
      </c>
      <c r="AL2155" s="83" t="s">
        <v>9915</v>
      </c>
      <c r="AM2155" s="79" t="s">
        <v>9998</v>
      </c>
      <c r="AN2155" s="79" t="b">
        <v>0</v>
      </c>
      <c r="AO2155" s="83" t="s">
        <v>9720</v>
      </c>
      <c r="AP2155" s="79" t="s">
        <v>179</v>
      </c>
      <c r="AQ2155" s="79">
        <v>0</v>
      </c>
      <c r="AR2155" s="79">
        <v>0</v>
      </c>
      <c r="AS2155" s="79"/>
      <c r="AT2155" s="79"/>
      <c r="AU2155" s="79"/>
      <c r="AV2155" s="79"/>
      <c r="AW2155" s="79"/>
      <c r="AX2155" s="79"/>
      <c r="AY2155" s="79"/>
      <c r="AZ2155" s="79"/>
      <c r="BA2155">
        <v>18</v>
      </c>
      <c r="BB2155">
        <v>0</v>
      </c>
      <c r="BC2155" s="79" t="str">
        <f>IF(Edges[[#This Row],[Sentiment]]=0,"NEUTRAL",IF(Edges[[#This Row],[Sentiment]]=1,"POSITIVE",IF(Edges[[#This Row],[Sentiment]]=-1,"NEGATIVE")))</f>
        <v>NEUTRAL</v>
      </c>
      <c r="BD2155" s="79" t="str">
        <f>IF(Edges[[#This Row],[Vertex 1]]=Edges[[#This Row],[Vertex 2]],"HIDE","SHOW")</f>
        <v>HIDE</v>
      </c>
      <c r="BE2155" s="124" t="e">
        <f>REPLACE(INDEX(GroupVertices[Group], MATCH(Edges[[#This Row],[Vertex 1]],GroupVertices[Vertex],0)),1,1,"")</f>
        <v>#N/A</v>
      </c>
      <c r="BF2155" s="124" t="e">
        <f>REPLACE(INDEX(GroupVertices[Group], MATCH(Edges[[#This Row],[Vertex 2]],GroupVertices[Vertex],0)),1,1,"")</f>
        <v>#N/A</v>
      </c>
    </row>
    <row r="2156" spans="1:58" hidden="1" x14ac:dyDescent="0.25">
      <c r="A2156" s="64" t="s">
        <v>1488</v>
      </c>
      <c r="B2156" s="64" t="s">
        <v>1488</v>
      </c>
      <c r="C2156" s="65"/>
      <c r="D2156" s="66"/>
      <c r="E2156" s="67"/>
      <c r="F2156" s="68"/>
      <c r="G2156" s="65" t="str">
        <f>IF(Edges[[#This Row],[Vertex 1]]=Edges[[#This Row],[Vertex 2]],"HIDE","SHOW")</f>
        <v>HIDE</v>
      </c>
      <c r="H2156" s="69"/>
      <c r="I2156" s="70"/>
      <c r="J2156" s="70"/>
      <c r="K2156" s="34"/>
      <c r="L2156" s="77"/>
      <c r="M2156" s="77"/>
      <c r="N2156" s="72"/>
      <c r="O2156" s="79" t="s">
        <v>179</v>
      </c>
      <c r="P2156" s="81">
        <v>42854.233599537038</v>
      </c>
      <c r="Q2156" s="79" t="s">
        <v>3039</v>
      </c>
      <c r="R2156" s="82" t="s">
        <v>3578</v>
      </c>
      <c r="S2156" s="79" t="s">
        <v>4166</v>
      </c>
      <c r="T2156" s="79"/>
      <c r="U2156" s="79"/>
      <c r="V2156" s="82" t="s">
        <v>5736</v>
      </c>
      <c r="W2156" s="81">
        <v>42854.233599537038</v>
      </c>
      <c r="X2156" s="82" t="s">
        <v>7674</v>
      </c>
      <c r="Y2156" s="79"/>
      <c r="Z2156" s="79"/>
      <c r="AA2156" s="83" t="s">
        <v>9721</v>
      </c>
      <c r="AB2156" s="79"/>
      <c r="AC2156" s="79" t="b">
        <v>0</v>
      </c>
      <c r="AD2156" s="79">
        <v>0</v>
      </c>
      <c r="AE2156" s="83" t="s">
        <v>9915</v>
      </c>
      <c r="AF2156" s="79" t="b">
        <v>0</v>
      </c>
      <c r="AG2156" s="79" t="s">
        <v>9963</v>
      </c>
      <c r="AH2156" s="79"/>
      <c r="AI2156" s="83" t="s">
        <v>9915</v>
      </c>
      <c r="AJ2156" s="79" t="b">
        <v>0</v>
      </c>
      <c r="AK2156" s="79">
        <v>0</v>
      </c>
      <c r="AL2156" s="83" t="s">
        <v>9915</v>
      </c>
      <c r="AM2156" s="79" t="s">
        <v>9998</v>
      </c>
      <c r="AN2156" s="79" t="b">
        <v>0</v>
      </c>
      <c r="AO2156" s="83" t="s">
        <v>9721</v>
      </c>
      <c r="AP2156" s="79" t="s">
        <v>179</v>
      </c>
      <c r="AQ2156" s="79">
        <v>0</v>
      </c>
      <c r="AR2156" s="79">
        <v>0</v>
      </c>
      <c r="AS2156" s="79"/>
      <c r="AT2156" s="79"/>
      <c r="AU2156" s="79"/>
      <c r="AV2156" s="79"/>
      <c r="AW2156" s="79"/>
      <c r="AX2156" s="79"/>
      <c r="AY2156" s="79"/>
      <c r="AZ2156" s="79"/>
      <c r="BA2156">
        <v>18</v>
      </c>
      <c r="BB2156">
        <v>0</v>
      </c>
      <c r="BC2156" s="79" t="str">
        <f>IF(Edges[[#This Row],[Sentiment]]=0,"NEUTRAL",IF(Edges[[#This Row],[Sentiment]]=1,"POSITIVE",IF(Edges[[#This Row],[Sentiment]]=-1,"NEGATIVE")))</f>
        <v>NEUTRAL</v>
      </c>
      <c r="BD2156" s="79" t="str">
        <f>IF(Edges[[#This Row],[Vertex 1]]=Edges[[#This Row],[Vertex 2]],"HIDE","SHOW")</f>
        <v>HIDE</v>
      </c>
      <c r="BE2156" s="124" t="e">
        <f>REPLACE(INDEX(GroupVertices[Group], MATCH(Edges[[#This Row],[Vertex 1]],GroupVertices[Vertex],0)),1,1,"")</f>
        <v>#N/A</v>
      </c>
      <c r="BF2156" s="124" t="e">
        <f>REPLACE(INDEX(GroupVertices[Group], MATCH(Edges[[#This Row],[Vertex 2]],GroupVertices[Vertex],0)),1,1,"")</f>
        <v>#N/A</v>
      </c>
    </row>
    <row r="2157" spans="1:58" hidden="1" x14ac:dyDescent="0.25">
      <c r="A2157" s="64" t="s">
        <v>1488</v>
      </c>
      <c r="B2157" s="64" t="s">
        <v>1488</v>
      </c>
      <c r="C2157" s="65"/>
      <c r="D2157" s="66"/>
      <c r="E2157" s="67"/>
      <c r="F2157" s="68"/>
      <c r="G2157" s="65" t="str">
        <f>IF(Edges[[#This Row],[Vertex 1]]=Edges[[#This Row],[Vertex 2]],"HIDE","SHOW")</f>
        <v>HIDE</v>
      </c>
      <c r="H2157" s="69"/>
      <c r="I2157" s="70"/>
      <c r="J2157" s="70"/>
      <c r="K2157" s="34"/>
      <c r="L2157" s="77"/>
      <c r="M2157" s="77"/>
      <c r="N2157" s="72"/>
      <c r="O2157" s="79" t="s">
        <v>179</v>
      </c>
      <c r="P2157" s="81">
        <v>42854.275023148148</v>
      </c>
      <c r="Q2157" s="79" t="s">
        <v>3040</v>
      </c>
      <c r="R2157" s="82" t="s">
        <v>3578</v>
      </c>
      <c r="S2157" s="79" t="s">
        <v>4166</v>
      </c>
      <c r="T2157" s="79"/>
      <c r="U2157" s="79"/>
      <c r="V2157" s="82" t="s">
        <v>5736</v>
      </c>
      <c r="W2157" s="81">
        <v>42854.275023148148</v>
      </c>
      <c r="X2157" s="82" t="s">
        <v>7675</v>
      </c>
      <c r="Y2157" s="79"/>
      <c r="Z2157" s="79"/>
      <c r="AA2157" s="83" t="s">
        <v>9722</v>
      </c>
      <c r="AB2157" s="79"/>
      <c r="AC2157" s="79" t="b">
        <v>0</v>
      </c>
      <c r="AD2157" s="79">
        <v>0</v>
      </c>
      <c r="AE2157" s="83" t="s">
        <v>9915</v>
      </c>
      <c r="AF2157" s="79" t="b">
        <v>0</v>
      </c>
      <c r="AG2157" s="79" t="s">
        <v>9963</v>
      </c>
      <c r="AH2157" s="79"/>
      <c r="AI2157" s="83" t="s">
        <v>9915</v>
      </c>
      <c r="AJ2157" s="79" t="b">
        <v>0</v>
      </c>
      <c r="AK2157" s="79">
        <v>0</v>
      </c>
      <c r="AL2157" s="83" t="s">
        <v>9915</v>
      </c>
      <c r="AM2157" s="79" t="s">
        <v>9998</v>
      </c>
      <c r="AN2157" s="79" t="b">
        <v>0</v>
      </c>
      <c r="AO2157" s="83" t="s">
        <v>9722</v>
      </c>
      <c r="AP2157" s="79" t="s">
        <v>179</v>
      </c>
      <c r="AQ2157" s="79">
        <v>0</v>
      </c>
      <c r="AR2157" s="79">
        <v>0</v>
      </c>
      <c r="AS2157" s="79"/>
      <c r="AT2157" s="79"/>
      <c r="AU2157" s="79"/>
      <c r="AV2157" s="79"/>
      <c r="AW2157" s="79"/>
      <c r="AX2157" s="79"/>
      <c r="AY2157" s="79"/>
      <c r="AZ2157" s="79"/>
      <c r="BA2157">
        <v>18</v>
      </c>
      <c r="BB2157">
        <v>0</v>
      </c>
      <c r="BC2157" s="79" t="str">
        <f>IF(Edges[[#This Row],[Sentiment]]=0,"NEUTRAL",IF(Edges[[#This Row],[Sentiment]]=1,"POSITIVE",IF(Edges[[#This Row],[Sentiment]]=-1,"NEGATIVE")))</f>
        <v>NEUTRAL</v>
      </c>
      <c r="BD2157" s="79" t="str">
        <f>IF(Edges[[#This Row],[Vertex 1]]=Edges[[#This Row],[Vertex 2]],"HIDE","SHOW")</f>
        <v>HIDE</v>
      </c>
      <c r="BE2157" s="124" t="e">
        <f>REPLACE(INDEX(GroupVertices[Group], MATCH(Edges[[#This Row],[Vertex 1]],GroupVertices[Vertex],0)),1,1,"")</f>
        <v>#N/A</v>
      </c>
      <c r="BF2157" s="124" t="e">
        <f>REPLACE(INDEX(GroupVertices[Group], MATCH(Edges[[#This Row],[Vertex 2]],GroupVertices[Vertex],0)),1,1,"")</f>
        <v>#N/A</v>
      </c>
    </row>
    <row r="2158" spans="1:58" hidden="1" x14ac:dyDescent="0.25">
      <c r="A2158" s="64" t="s">
        <v>1488</v>
      </c>
      <c r="B2158" s="64" t="s">
        <v>1488</v>
      </c>
      <c r="C2158" s="65"/>
      <c r="D2158" s="66"/>
      <c r="E2158" s="67"/>
      <c r="F2158" s="68"/>
      <c r="G2158" s="65" t="str">
        <f>IF(Edges[[#This Row],[Vertex 1]]=Edges[[#This Row],[Vertex 2]],"HIDE","SHOW")</f>
        <v>HIDE</v>
      </c>
      <c r="H2158" s="69"/>
      <c r="I2158" s="70"/>
      <c r="J2158" s="70"/>
      <c r="K2158" s="34"/>
      <c r="L2158" s="77"/>
      <c r="M2158" s="77"/>
      <c r="N2158" s="72"/>
      <c r="O2158" s="79" t="s">
        <v>179</v>
      </c>
      <c r="P2158" s="81">
        <v>42854.306504629632</v>
      </c>
      <c r="Q2158" s="79" t="s">
        <v>3041</v>
      </c>
      <c r="R2158" s="82" t="s">
        <v>3578</v>
      </c>
      <c r="S2158" s="79" t="s">
        <v>4166</v>
      </c>
      <c r="T2158" s="79"/>
      <c r="U2158" s="79"/>
      <c r="V2158" s="82" t="s">
        <v>5736</v>
      </c>
      <c r="W2158" s="81">
        <v>42854.306504629632</v>
      </c>
      <c r="X2158" s="82" t="s">
        <v>7676</v>
      </c>
      <c r="Y2158" s="79"/>
      <c r="Z2158" s="79"/>
      <c r="AA2158" s="83" t="s">
        <v>9723</v>
      </c>
      <c r="AB2158" s="79"/>
      <c r="AC2158" s="79" t="b">
        <v>0</v>
      </c>
      <c r="AD2158" s="79">
        <v>0</v>
      </c>
      <c r="AE2158" s="83" t="s">
        <v>9915</v>
      </c>
      <c r="AF2158" s="79" t="b">
        <v>0</v>
      </c>
      <c r="AG2158" s="79" t="s">
        <v>9963</v>
      </c>
      <c r="AH2158" s="79"/>
      <c r="AI2158" s="83" t="s">
        <v>9915</v>
      </c>
      <c r="AJ2158" s="79" t="b">
        <v>0</v>
      </c>
      <c r="AK2158" s="79">
        <v>0</v>
      </c>
      <c r="AL2158" s="83" t="s">
        <v>9915</v>
      </c>
      <c r="AM2158" s="79" t="s">
        <v>9998</v>
      </c>
      <c r="AN2158" s="79" t="b">
        <v>0</v>
      </c>
      <c r="AO2158" s="83" t="s">
        <v>9723</v>
      </c>
      <c r="AP2158" s="79" t="s">
        <v>179</v>
      </c>
      <c r="AQ2158" s="79">
        <v>0</v>
      </c>
      <c r="AR2158" s="79">
        <v>0</v>
      </c>
      <c r="AS2158" s="79"/>
      <c r="AT2158" s="79"/>
      <c r="AU2158" s="79"/>
      <c r="AV2158" s="79"/>
      <c r="AW2158" s="79"/>
      <c r="AX2158" s="79"/>
      <c r="AY2158" s="79"/>
      <c r="AZ2158" s="79"/>
      <c r="BA2158">
        <v>18</v>
      </c>
      <c r="BB2158">
        <v>0</v>
      </c>
      <c r="BC2158" s="79" t="str">
        <f>IF(Edges[[#This Row],[Sentiment]]=0,"NEUTRAL",IF(Edges[[#This Row],[Sentiment]]=1,"POSITIVE",IF(Edges[[#This Row],[Sentiment]]=-1,"NEGATIVE")))</f>
        <v>NEUTRAL</v>
      </c>
      <c r="BD2158" s="79" t="str">
        <f>IF(Edges[[#This Row],[Vertex 1]]=Edges[[#This Row],[Vertex 2]],"HIDE","SHOW")</f>
        <v>HIDE</v>
      </c>
      <c r="BE2158" s="124" t="e">
        <f>REPLACE(INDEX(GroupVertices[Group], MATCH(Edges[[#This Row],[Vertex 1]],GroupVertices[Vertex],0)),1,1,"")</f>
        <v>#N/A</v>
      </c>
      <c r="BF2158" s="124" t="e">
        <f>REPLACE(INDEX(GroupVertices[Group], MATCH(Edges[[#This Row],[Vertex 2]],GroupVertices[Vertex],0)),1,1,"")</f>
        <v>#N/A</v>
      </c>
    </row>
    <row r="2159" spans="1:58" hidden="1" x14ac:dyDescent="0.25">
      <c r="A2159" s="64" t="s">
        <v>1488</v>
      </c>
      <c r="B2159" s="64" t="s">
        <v>1488</v>
      </c>
      <c r="C2159" s="65"/>
      <c r="D2159" s="66"/>
      <c r="E2159" s="67"/>
      <c r="F2159" s="68"/>
      <c r="G2159" s="65" t="str">
        <f>IF(Edges[[#This Row],[Vertex 1]]=Edges[[#This Row],[Vertex 2]],"HIDE","SHOW")</f>
        <v>HIDE</v>
      </c>
      <c r="H2159" s="69"/>
      <c r="I2159" s="70"/>
      <c r="J2159" s="70"/>
      <c r="K2159" s="34"/>
      <c r="L2159" s="77"/>
      <c r="M2159" s="77"/>
      <c r="N2159" s="72"/>
      <c r="O2159" s="79" t="s">
        <v>179</v>
      </c>
      <c r="P2159" s="81">
        <v>42854.514872685184</v>
      </c>
      <c r="Q2159" s="79" t="s">
        <v>3042</v>
      </c>
      <c r="R2159" s="82" t="s">
        <v>3578</v>
      </c>
      <c r="S2159" s="79" t="s">
        <v>4166</v>
      </c>
      <c r="T2159" s="79"/>
      <c r="U2159" s="79"/>
      <c r="V2159" s="82" t="s">
        <v>5736</v>
      </c>
      <c r="W2159" s="81">
        <v>42854.514872685184</v>
      </c>
      <c r="X2159" s="82" t="s">
        <v>7677</v>
      </c>
      <c r="Y2159" s="79"/>
      <c r="Z2159" s="79"/>
      <c r="AA2159" s="83" t="s">
        <v>9724</v>
      </c>
      <c r="AB2159" s="79"/>
      <c r="AC2159" s="79" t="b">
        <v>0</v>
      </c>
      <c r="AD2159" s="79">
        <v>0</v>
      </c>
      <c r="AE2159" s="83" t="s">
        <v>9915</v>
      </c>
      <c r="AF2159" s="79" t="b">
        <v>0</v>
      </c>
      <c r="AG2159" s="79" t="s">
        <v>9963</v>
      </c>
      <c r="AH2159" s="79"/>
      <c r="AI2159" s="83" t="s">
        <v>9915</v>
      </c>
      <c r="AJ2159" s="79" t="b">
        <v>0</v>
      </c>
      <c r="AK2159" s="79">
        <v>0</v>
      </c>
      <c r="AL2159" s="83" t="s">
        <v>9915</v>
      </c>
      <c r="AM2159" s="79" t="s">
        <v>9998</v>
      </c>
      <c r="AN2159" s="79" t="b">
        <v>0</v>
      </c>
      <c r="AO2159" s="83" t="s">
        <v>9724</v>
      </c>
      <c r="AP2159" s="79" t="s">
        <v>179</v>
      </c>
      <c r="AQ2159" s="79">
        <v>0</v>
      </c>
      <c r="AR2159" s="79">
        <v>0</v>
      </c>
      <c r="AS2159" s="79"/>
      <c r="AT2159" s="79"/>
      <c r="AU2159" s="79"/>
      <c r="AV2159" s="79"/>
      <c r="AW2159" s="79"/>
      <c r="AX2159" s="79"/>
      <c r="AY2159" s="79"/>
      <c r="AZ2159" s="79"/>
      <c r="BA2159">
        <v>18</v>
      </c>
      <c r="BB2159">
        <v>0</v>
      </c>
      <c r="BC2159" s="79" t="str">
        <f>IF(Edges[[#This Row],[Sentiment]]=0,"NEUTRAL",IF(Edges[[#This Row],[Sentiment]]=1,"POSITIVE",IF(Edges[[#This Row],[Sentiment]]=-1,"NEGATIVE")))</f>
        <v>NEUTRAL</v>
      </c>
      <c r="BD2159" s="79" t="str">
        <f>IF(Edges[[#This Row],[Vertex 1]]=Edges[[#This Row],[Vertex 2]],"HIDE","SHOW")</f>
        <v>HIDE</v>
      </c>
      <c r="BE2159" s="124" t="e">
        <f>REPLACE(INDEX(GroupVertices[Group], MATCH(Edges[[#This Row],[Vertex 1]],GroupVertices[Vertex],0)),1,1,"")</f>
        <v>#N/A</v>
      </c>
      <c r="BF2159" s="124" t="e">
        <f>REPLACE(INDEX(GroupVertices[Group], MATCH(Edges[[#This Row],[Vertex 2]],GroupVertices[Vertex],0)),1,1,"")</f>
        <v>#N/A</v>
      </c>
    </row>
    <row r="2160" spans="1:58" hidden="1" x14ac:dyDescent="0.25">
      <c r="A2160" s="64" t="s">
        <v>1488</v>
      </c>
      <c r="B2160" s="64" t="s">
        <v>1488</v>
      </c>
      <c r="C2160" s="65"/>
      <c r="D2160" s="66"/>
      <c r="E2160" s="67"/>
      <c r="F2160" s="68"/>
      <c r="G2160" s="65" t="str">
        <f>IF(Edges[[#This Row],[Vertex 1]]=Edges[[#This Row],[Vertex 2]],"HIDE","SHOW")</f>
        <v>HIDE</v>
      </c>
      <c r="H2160" s="69"/>
      <c r="I2160" s="70"/>
      <c r="J2160" s="70"/>
      <c r="K2160" s="34"/>
      <c r="L2160" s="77"/>
      <c r="M2160" s="77"/>
      <c r="N2160" s="72"/>
      <c r="O2160" s="79" t="s">
        <v>179</v>
      </c>
      <c r="P2160" s="81">
        <v>42855.066747685189</v>
      </c>
      <c r="Q2160" s="79" t="s">
        <v>3043</v>
      </c>
      <c r="R2160" s="82" t="s">
        <v>3578</v>
      </c>
      <c r="S2160" s="79" t="s">
        <v>4166</v>
      </c>
      <c r="T2160" s="79"/>
      <c r="U2160" s="79"/>
      <c r="V2160" s="82" t="s">
        <v>5736</v>
      </c>
      <c r="W2160" s="81">
        <v>42855.066747685189</v>
      </c>
      <c r="X2160" s="82" t="s">
        <v>7678</v>
      </c>
      <c r="Y2160" s="79"/>
      <c r="Z2160" s="79"/>
      <c r="AA2160" s="83" t="s">
        <v>9725</v>
      </c>
      <c r="AB2160" s="79"/>
      <c r="AC2160" s="79" t="b">
        <v>0</v>
      </c>
      <c r="AD2160" s="79">
        <v>0</v>
      </c>
      <c r="AE2160" s="83" t="s">
        <v>9915</v>
      </c>
      <c r="AF2160" s="79" t="b">
        <v>0</v>
      </c>
      <c r="AG2160" s="79" t="s">
        <v>9963</v>
      </c>
      <c r="AH2160" s="79"/>
      <c r="AI2160" s="83" t="s">
        <v>9915</v>
      </c>
      <c r="AJ2160" s="79" t="b">
        <v>0</v>
      </c>
      <c r="AK2160" s="79">
        <v>0</v>
      </c>
      <c r="AL2160" s="83" t="s">
        <v>9915</v>
      </c>
      <c r="AM2160" s="79" t="s">
        <v>9998</v>
      </c>
      <c r="AN2160" s="79" t="b">
        <v>0</v>
      </c>
      <c r="AO2160" s="83" t="s">
        <v>9725</v>
      </c>
      <c r="AP2160" s="79" t="s">
        <v>179</v>
      </c>
      <c r="AQ2160" s="79">
        <v>0</v>
      </c>
      <c r="AR2160" s="79">
        <v>0</v>
      </c>
      <c r="AS2160" s="79"/>
      <c r="AT2160" s="79"/>
      <c r="AU2160" s="79"/>
      <c r="AV2160" s="79"/>
      <c r="AW2160" s="79"/>
      <c r="AX2160" s="79"/>
      <c r="AY2160" s="79"/>
      <c r="AZ2160" s="79"/>
      <c r="BA2160">
        <v>18</v>
      </c>
      <c r="BB2160">
        <v>1</v>
      </c>
      <c r="BC2160" s="79" t="str">
        <f>IF(Edges[[#This Row],[Sentiment]]=0,"NEUTRAL",IF(Edges[[#This Row],[Sentiment]]=1,"POSITIVE",IF(Edges[[#This Row],[Sentiment]]=-1,"NEGATIVE")))</f>
        <v>POSITIVE</v>
      </c>
      <c r="BD2160" s="79" t="str">
        <f>IF(Edges[[#This Row],[Vertex 1]]=Edges[[#This Row],[Vertex 2]],"HIDE","SHOW")</f>
        <v>HIDE</v>
      </c>
      <c r="BE2160" s="124" t="e">
        <f>REPLACE(INDEX(GroupVertices[Group], MATCH(Edges[[#This Row],[Vertex 1]],GroupVertices[Vertex],0)),1,1,"")</f>
        <v>#N/A</v>
      </c>
      <c r="BF2160" s="124" t="e">
        <f>REPLACE(INDEX(GroupVertices[Group], MATCH(Edges[[#This Row],[Vertex 2]],GroupVertices[Vertex],0)),1,1,"")</f>
        <v>#N/A</v>
      </c>
    </row>
    <row r="2161" spans="1:58" hidden="1" x14ac:dyDescent="0.25">
      <c r="A2161" s="64" t="s">
        <v>1488</v>
      </c>
      <c r="B2161" s="64" t="s">
        <v>1488</v>
      </c>
      <c r="C2161" s="65"/>
      <c r="D2161" s="66"/>
      <c r="E2161" s="67"/>
      <c r="F2161" s="68"/>
      <c r="G2161" s="65" t="str">
        <f>IF(Edges[[#This Row],[Vertex 1]]=Edges[[#This Row],[Vertex 2]],"HIDE","SHOW")</f>
        <v>HIDE</v>
      </c>
      <c r="H2161" s="69"/>
      <c r="I2161" s="70"/>
      <c r="J2161" s="70"/>
      <c r="K2161" s="34"/>
      <c r="L2161" s="77"/>
      <c r="M2161" s="77"/>
      <c r="N2161" s="72"/>
      <c r="O2161" s="79" t="s">
        <v>179</v>
      </c>
      <c r="P2161" s="81">
        <v>42855.14675925926</v>
      </c>
      <c r="Q2161" s="79" t="s">
        <v>3044</v>
      </c>
      <c r="R2161" s="82" t="s">
        <v>3810</v>
      </c>
      <c r="S2161" s="79" t="s">
        <v>4041</v>
      </c>
      <c r="T2161" s="79"/>
      <c r="U2161" s="79"/>
      <c r="V2161" s="82" t="s">
        <v>5736</v>
      </c>
      <c r="W2161" s="81">
        <v>42855.14675925926</v>
      </c>
      <c r="X2161" s="82" t="s">
        <v>7679</v>
      </c>
      <c r="Y2161" s="79"/>
      <c r="Z2161" s="79"/>
      <c r="AA2161" s="83" t="s">
        <v>9726</v>
      </c>
      <c r="AB2161" s="79"/>
      <c r="AC2161" s="79" t="b">
        <v>0</v>
      </c>
      <c r="AD2161" s="79">
        <v>0</v>
      </c>
      <c r="AE2161" s="83" t="s">
        <v>9915</v>
      </c>
      <c r="AF2161" s="79" t="b">
        <v>0</v>
      </c>
      <c r="AG2161" s="79" t="s">
        <v>9963</v>
      </c>
      <c r="AH2161" s="79"/>
      <c r="AI2161" s="83" t="s">
        <v>9915</v>
      </c>
      <c r="AJ2161" s="79" t="b">
        <v>0</v>
      </c>
      <c r="AK2161" s="79">
        <v>0</v>
      </c>
      <c r="AL2161" s="83" t="s">
        <v>9915</v>
      </c>
      <c r="AM2161" s="79" t="s">
        <v>9998</v>
      </c>
      <c r="AN2161" s="79" t="b">
        <v>0</v>
      </c>
      <c r="AO2161" s="83" t="s">
        <v>9726</v>
      </c>
      <c r="AP2161" s="79" t="s">
        <v>179</v>
      </c>
      <c r="AQ2161" s="79">
        <v>0</v>
      </c>
      <c r="AR2161" s="79">
        <v>0</v>
      </c>
      <c r="AS2161" s="79"/>
      <c r="AT2161" s="79"/>
      <c r="AU2161" s="79"/>
      <c r="AV2161" s="79"/>
      <c r="AW2161" s="79"/>
      <c r="AX2161" s="79"/>
      <c r="AY2161" s="79"/>
      <c r="AZ2161" s="79"/>
      <c r="BA2161">
        <v>18</v>
      </c>
      <c r="BB2161">
        <v>0</v>
      </c>
      <c r="BC2161" s="79" t="str">
        <f>IF(Edges[[#This Row],[Sentiment]]=0,"NEUTRAL",IF(Edges[[#This Row],[Sentiment]]=1,"POSITIVE",IF(Edges[[#This Row],[Sentiment]]=-1,"NEGATIVE")))</f>
        <v>NEUTRAL</v>
      </c>
      <c r="BD2161" s="79" t="str">
        <f>IF(Edges[[#This Row],[Vertex 1]]=Edges[[#This Row],[Vertex 2]],"HIDE","SHOW")</f>
        <v>HIDE</v>
      </c>
      <c r="BE2161" s="124" t="e">
        <f>REPLACE(INDEX(GroupVertices[Group], MATCH(Edges[[#This Row],[Vertex 1]],GroupVertices[Vertex],0)),1,1,"")</f>
        <v>#N/A</v>
      </c>
      <c r="BF2161" s="124" t="e">
        <f>REPLACE(INDEX(GroupVertices[Group], MATCH(Edges[[#This Row],[Vertex 2]],GroupVertices[Vertex],0)),1,1,"")</f>
        <v>#N/A</v>
      </c>
    </row>
    <row r="2162" spans="1:58" hidden="1" x14ac:dyDescent="0.25">
      <c r="A2162" s="64" t="s">
        <v>1488</v>
      </c>
      <c r="B2162" s="64" t="s">
        <v>1488</v>
      </c>
      <c r="C2162" s="65"/>
      <c r="D2162" s="66"/>
      <c r="E2162" s="67"/>
      <c r="F2162" s="68"/>
      <c r="G2162" s="65" t="str">
        <f>IF(Edges[[#This Row],[Vertex 1]]=Edges[[#This Row],[Vertex 2]],"HIDE","SHOW")</f>
        <v>HIDE</v>
      </c>
      <c r="H2162" s="69"/>
      <c r="I2162" s="70"/>
      <c r="J2162" s="70"/>
      <c r="K2162" s="34"/>
      <c r="L2162" s="77"/>
      <c r="M2162" s="77"/>
      <c r="N2162" s="72"/>
      <c r="O2162" s="79" t="s">
        <v>179</v>
      </c>
      <c r="P2162" s="81">
        <v>42855.212685185186</v>
      </c>
      <c r="Q2162" s="79" t="s">
        <v>3045</v>
      </c>
      <c r="R2162" s="82" t="s">
        <v>3652</v>
      </c>
      <c r="S2162" s="79" t="s">
        <v>4040</v>
      </c>
      <c r="T2162" s="79"/>
      <c r="U2162" s="79"/>
      <c r="V2162" s="82" t="s">
        <v>5736</v>
      </c>
      <c r="W2162" s="81">
        <v>42855.212685185186</v>
      </c>
      <c r="X2162" s="82" t="s">
        <v>7680</v>
      </c>
      <c r="Y2162" s="79"/>
      <c r="Z2162" s="79"/>
      <c r="AA2162" s="83" t="s">
        <v>9727</v>
      </c>
      <c r="AB2162" s="79"/>
      <c r="AC2162" s="79" t="b">
        <v>0</v>
      </c>
      <c r="AD2162" s="79">
        <v>0</v>
      </c>
      <c r="AE2162" s="83" t="s">
        <v>9915</v>
      </c>
      <c r="AF2162" s="79" t="b">
        <v>0</v>
      </c>
      <c r="AG2162" s="79" t="s">
        <v>9963</v>
      </c>
      <c r="AH2162" s="79"/>
      <c r="AI2162" s="83" t="s">
        <v>9915</v>
      </c>
      <c r="AJ2162" s="79" t="b">
        <v>0</v>
      </c>
      <c r="AK2162" s="79">
        <v>0</v>
      </c>
      <c r="AL2162" s="83" t="s">
        <v>9915</v>
      </c>
      <c r="AM2162" s="79" t="s">
        <v>9998</v>
      </c>
      <c r="AN2162" s="79" t="b">
        <v>0</v>
      </c>
      <c r="AO2162" s="83" t="s">
        <v>9727</v>
      </c>
      <c r="AP2162" s="79" t="s">
        <v>179</v>
      </c>
      <c r="AQ2162" s="79">
        <v>0</v>
      </c>
      <c r="AR2162" s="79">
        <v>0</v>
      </c>
      <c r="AS2162" s="79"/>
      <c r="AT2162" s="79"/>
      <c r="AU2162" s="79"/>
      <c r="AV2162" s="79"/>
      <c r="AW2162" s="79"/>
      <c r="AX2162" s="79"/>
      <c r="AY2162" s="79"/>
      <c r="AZ2162" s="79"/>
      <c r="BA2162">
        <v>18</v>
      </c>
      <c r="BB2162">
        <v>0</v>
      </c>
      <c r="BC2162" s="79" t="str">
        <f>IF(Edges[[#This Row],[Sentiment]]=0,"NEUTRAL",IF(Edges[[#This Row],[Sentiment]]=1,"POSITIVE",IF(Edges[[#This Row],[Sentiment]]=-1,"NEGATIVE")))</f>
        <v>NEUTRAL</v>
      </c>
      <c r="BD2162" s="79" t="str">
        <f>IF(Edges[[#This Row],[Vertex 1]]=Edges[[#This Row],[Vertex 2]],"HIDE","SHOW")</f>
        <v>HIDE</v>
      </c>
      <c r="BE2162" s="124" t="e">
        <f>REPLACE(INDEX(GroupVertices[Group], MATCH(Edges[[#This Row],[Vertex 1]],GroupVertices[Vertex],0)),1,1,"")</f>
        <v>#N/A</v>
      </c>
      <c r="BF2162" s="124" t="e">
        <f>REPLACE(INDEX(GroupVertices[Group], MATCH(Edges[[#This Row],[Vertex 2]],GroupVertices[Vertex],0)),1,1,"")</f>
        <v>#N/A</v>
      </c>
    </row>
    <row r="2163" spans="1:58" hidden="1" x14ac:dyDescent="0.25">
      <c r="A2163" s="64" t="s">
        <v>1488</v>
      </c>
      <c r="B2163" s="64" t="s">
        <v>1488</v>
      </c>
      <c r="C2163" s="65"/>
      <c r="D2163" s="66"/>
      <c r="E2163" s="67"/>
      <c r="F2163" s="68"/>
      <c r="G2163" s="65" t="str">
        <f>IF(Edges[[#This Row],[Vertex 1]]=Edges[[#This Row],[Vertex 2]],"HIDE","SHOW")</f>
        <v>HIDE</v>
      </c>
      <c r="H2163" s="69"/>
      <c r="I2163" s="70"/>
      <c r="J2163" s="70"/>
      <c r="K2163" s="34"/>
      <c r="L2163" s="77"/>
      <c r="M2163" s="77"/>
      <c r="N2163" s="72"/>
      <c r="O2163" s="79" t="s">
        <v>179</v>
      </c>
      <c r="P2163" s="81">
        <v>42855.216180555559</v>
      </c>
      <c r="Q2163" s="79" t="s">
        <v>3046</v>
      </c>
      <c r="R2163" s="82" t="s">
        <v>3833</v>
      </c>
      <c r="S2163" s="79" t="s">
        <v>4041</v>
      </c>
      <c r="T2163" s="79"/>
      <c r="U2163" s="79"/>
      <c r="V2163" s="82" t="s">
        <v>5736</v>
      </c>
      <c r="W2163" s="81">
        <v>42855.216180555559</v>
      </c>
      <c r="X2163" s="82" t="s">
        <v>7681</v>
      </c>
      <c r="Y2163" s="79"/>
      <c r="Z2163" s="79"/>
      <c r="AA2163" s="83" t="s">
        <v>9728</v>
      </c>
      <c r="AB2163" s="79"/>
      <c r="AC2163" s="79" t="b">
        <v>0</v>
      </c>
      <c r="AD2163" s="79">
        <v>0</v>
      </c>
      <c r="AE2163" s="83" t="s">
        <v>9915</v>
      </c>
      <c r="AF2163" s="79" t="b">
        <v>0</v>
      </c>
      <c r="AG2163" s="79" t="s">
        <v>9963</v>
      </c>
      <c r="AH2163" s="79"/>
      <c r="AI2163" s="83" t="s">
        <v>9915</v>
      </c>
      <c r="AJ2163" s="79" t="b">
        <v>0</v>
      </c>
      <c r="AK2163" s="79">
        <v>0</v>
      </c>
      <c r="AL2163" s="83" t="s">
        <v>9915</v>
      </c>
      <c r="AM2163" s="79" t="s">
        <v>9998</v>
      </c>
      <c r="AN2163" s="79" t="b">
        <v>0</v>
      </c>
      <c r="AO2163" s="83" t="s">
        <v>9728</v>
      </c>
      <c r="AP2163" s="79" t="s">
        <v>179</v>
      </c>
      <c r="AQ2163" s="79">
        <v>0</v>
      </c>
      <c r="AR2163" s="79">
        <v>0</v>
      </c>
      <c r="AS2163" s="79"/>
      <c r="AT2163" s="79"/>
      <c r="AU2163" s="79"/>
      <c r="AV2163" s="79"/>
      <c r="AW2163" s="79"/>
      <c r="AX2163" s="79"/>
      <c r="AY2163" s="79"/>
      <c r="AZ2163" s="79"/>
      <c r="BA2163">
        <v>18</v>
      </c>
      <c r="BB2163">
        <v>0</v>
      </c>
      <c r="BC2163" s="79" t="str">
        <f>IF(Edges[[#This Row],[Sentiment]]=0,"NEUTRAL",IF(Edges[[#This Row],[Sentiment]]=1,"POSITIVE",IF(Edges[[#This Row],[Sentiment]]=-1,"NEGATIVE")))</f>
        <v>NEUTRAL</v>
      </c>
      <c r="BD2163" s="79" t="str">
        <f>IF(Edges[[#This Row],[Vertex 1]]=Edges[[#This Row],[Vertex 2]],"HIDE","SHOW")</f>
        <v>HIDE</v>
      </c>
      <c r="BE2163" s="124" t="e">
        <f>REPLACE(INDEX(GroupVertices[Group], MATCH(Edges[[#This Row],[Vertex 1]],GroupVertices[Vertex],0)),1,1,"")</f>
        <v>#N/A</v>
      </c>
      <c r="BF2163" s="124" t="e">
        <f>REPLACE(INDEX(GroupVertices[Group], MATCH(Edges[[#This Row],[Vertex 2]],GroupVertices[Vertex],0)),1,1,"")</f>
        <v>#N/A</v>
      </c>
    </row>
    <row r="2164" spans="1:58" hidden="1" x14ac:dyDescent="0.25">
      <c r="A2164" s="64" t="s">
        <v>1488</v>
      </c>
      <c r="B2164" s="64" t="s">
        <v>1488</v>
      </c>
      <c r="C2164" s="65"/>
      <c r="D2164" s="66"/>
      <c r="E2164" s="67"/>
      <c r="F2164" s="68"/>
      <c r="G2164" s="65" t="str">
        <f>IF(Edges[[#This Row],[Vertex 1]]=Edges[[#This Row],[Vertex 2]],"HIDE","SHOW")</f>
        <v>HIDE</v>
      </c>
      <c r="H2164" s="69"/>
      <c r="I2164" s="70"/>
      <c r="J2164" s="70"/>
      <c r="K2164" s="34"/>
      <c r="L2164" s="77"/>
      <c r="M2164" s="77"/>
      <c r="N2164" s="72"/>
      <c r="O2164" s="79" t="s">
        <v>179</v>
      </c>
      <c r="P2164" s="81">
        <v>42855.580659722225</v>
      </c>
      <c r="Q2164" s="79" t="s">
        <v>3047</v>
      </c>
      <c r="R2164" s="82" t="s">
        <v>3578</v>
      </c>
      <c r="S2164" s="79" t="s">
        <v>4166</v>
      </c>
      <c r="T2164" s="79"/>
      <c r="U2164" s="79"/>
      <c r="V2164" s="82" t="s">
        <v>5736</v>
      </c>
      <c r="W2164" s="81">
        <v>42855.580659722225</v>
      </c>
      <c r="X2164" s="82" t="s">
        <v>7682</v>
      </c>
      <c r="Y2164" s="79"/>
      <c r="Z2164" s="79"/>
      <c r="AA2164" s="83" t="s">
        <v>9729</v>
      </c>
      <c r="AB2164" s="79"/>
      <c r="AC2164" s="79" t="b">
        <v>0</v>
      </c>
      <c r="AD2164" s="79">
        <v>0</v>
      </c>
      <c r="AE2164" s="83" t="s">
        <v>9915</v>
      </c>
      <c r="AF2164" s="79" t="b">
        <v>0</v>
      </c>
      <c r="AG2164" s="79" t="s">
        <v>9963</v>
      </c>
      <c r="AH2164" s="79"/>
      <c r="AI2164" s="83" t="s">
        <v>9915</v>
      </c>
      <c r="AJ2164" s="79" t="b">
        <v>0</v>
      </c>
      <c r="AK2164" s="79">
        <v>0</v>
      </c>
      <c r="AL2164" s="83" t="s">
        <v>9915</v>
      </c>
      <c r="AM2164" s="79" t="s">
        <v>9998</v>
      </c>
      <c r="AN2164" s="79" t="b">
        <v>0</v>
      </c>
      <c r="AO2164" s="83" t="s">
        <v>9729</v>
      </c>
      <c r="AP2164" s="79" t="s">
        <v>179</v>
      </c>
      <c r="AQ2164" s="79">
        <v>0</v>
      </c>
      <c r="AR2164" s="79">
        <v>0</v>
      </c>
      <c r="AS2164" s="79"/>
      <c r="AT2164" s="79"/>
      <c r="AU2164" s="79"/>
      <c r="AV2164" s="79"/>
      <c r="AW2164" s="79"/>
      <c r="AX2164" s="79"/>
      <c r="AY2164" s="79"/>
      <c r="AZ2164" s="79"/>
      <c r="BA2164">
        <v>18</v>
      </c>
      <c r="BB2164">
        <v>0</v>
      </c>
      <c r="BC2164" s="79" t="str">
        <f>IF(Edges[[#This Row],[Sentiment]]=0,"NEUTRAL",IF(Edges[[#This Row],[Sentiment]]=1,"POSITIVE",IF(Edges[[#This Row],[Sentiment]]=-1,"NEGATIVE")))</f>
        <v>NEUTRAL</v>
      </c>
      <c r="BD2164" s="79" t="str">
        <f>IF(Edges[[#This Row],[Vertex 1]]=Edges[[#This Row],[Vertex 2]],"HIDE","SHOW")</f>
        <v>HIDE</v>
      </c>
      <c r="BE2164" s="124" t="e">
        <f>REPLACE(INDEX(GroupVertices[Group], MATCH(Edges[[#This Row],[Vertex 1]],GroupVertices[Vertex],0)),1,1,"")</f>
        <v>#N/A</v>
      </c>
      <c r="BF2164" s="124" t="e">
        <f>REPLACE(INDEX(GroupVertices[Group], MATCH(Edges[[#This Row],[Vertex 2]],GroupVertices[Vertex],0)),1,1,"")</f>
        <v>#N/A</v>
      </c>
    </row>
    <row r="2165" spans="1:58" hidden="1" x14ac:dyDescent="0.25">
      <c r="A2165" s="64" t="s">
        <v>1489</v>
      </c>
      <c r="B2165" s="64" t="s">
        <v>1489</v>
      </c>
      <c r="C2165" s="65"/>
      <c r="D2165" s="66"/>
      <c r="E2165" s="67"/>
      <c r="F2165" s="68"/>
      <c r="G2165" s="65" t="str">
        <f>IF(Edges[[#This Row],[Vertex 1]]=Edges[[#This Row],[Vertex 2]],"HIDE","SHOW")</f>
        <v>HIDE</v>
      </c>
      <c r="H2165" s="69"/>
      <c r="I2165" s="70"/>
      <c r="J2165" s="70"/>
      <c r="K2165" s="34"/>
      <c r="L2165" s="77"/>
      <c r="M2165" s="77"/>
      <c r="N2165" s="72"/>
      <c r="O2165" s="79" t="s">
        <v>179</v>
      </c>
      <c r="P2165" s="81">
        <v>42852.201458333337</v>
      </c>
      <c r="Q2165" s="79" t="s">
        <v>3048</v>
      </c>
      <c r="R2165" s="82" t="s">
        <v>3181</v>
      </c>
      <c r="S2165" s="79" t="s">
        <v>4022</v>
      </c>
      <c r="T2165" s="79"/>
      <c r="U2165" s="79"/>
      <c r="V2165" s="82" t="s">
        <v>5737</v>
      </c>
      <c r="W2165" s="81">
        <v>42852.201458333337</v>
      </c>
      <c r="X2165" s="82" t="s">
        <v>7683</v>
      </c>
      <c r="Y2165" s="79"/>
      <c r="Z2165" s="79"/>
      <c r="AA2165" s="83" t="s">
        <v>9730</v>
      </c>
      <c r="AB2165" s="79"/>
      <c r="AC2165" s="79" t="b">
        <v>0</v>
      </c>
      <c r="AD2165" s="79">
        <v>0</v>
      </c>
      <c r="AE2165" s="83" t="s">
        <v>9915</v>
      </c>
      <c r="AF2165" s="79" t="b">
        <v>0</v>
      </c>
      <c r="AG2165" s="79" t="s">
        <v>9966</v>
      </c>
      <c r="AH2165" s="79"/>
      <c r="AI2165" s="83" t="s">
        <v>9915</v>
      </c>
      <c r="AJ2165" s="79" t="b">
        <v>0</v>
      </c>
      <c r="AK2165" s="79">
        <v>0</v>
      </c>
      <c r="AL2165" s="83" t="s">
        <v>9915</v>
      </c>
      <c r="AM2165" s="79" t="s">
        <v>9990</v>
      </c>
      <c r="AN2165" s="79" t="b">
        <v>0</v>
      </c>
      <c r="AO2165" s="83" t="s">
        <v>9730</v>
      </c>
      <c r="AP2165" s="79" t="s">
        <v>179</v>
      </c>
      <c r="AQ2165" s="79">
        <v>0</v>
      </c>
      <c r="AR2165" s="79">
        <v>0</v>
      </c>
      <c r="AS2165" s="79"/>
      <c r="AT2165" s="79"/>
      <c r="AU2165" s="79"/>
      <c r="AV2165" s="79"/>
      <c r="AW2165" s="79"/>
      <c r="AX2165" s="79"/>
      <c r="AY2165" s="79"/>
      <c r="AZ2165" s="79"/>
      <c r="BA2165">
        <v>2</v>
      </c>
      <c r="BB2165">
        <v>0</v>
      </c>
      <c r="BC2165" s="79" t="str">
        <f>IF(Edges[[#This Row],[Sentiment]]=0,"NEUTRAL",IF(Edges[[#This Row],[Sentiment]]=1,"POSITIVE",IF(Edges[[#This Row],[Sentiment]]=-1,"NEGATIVE")))</f>
        <v>NEUTRAL</v>
      </c>
      <c r="BD2165" s="79" t="str">
        <f>IF(Edges[[#This Row],[Vertex 1]]=Edges[[#This Row],[Vertex 2]],"HIDE","SHOW")</f>
        <v>HIDE</v>
      </c>
      <c r="BE2165" s="124" t="str">
        <f>REPLACE(INDEX(GroupVertices[Group], MATCH(Edges[[#This Row],[Vertex 1]],GroupVertices[Vertex],0)),1,1,"")</f>
        <v>EUTRAL</v>
      </c>
      <c r="BF2165" s="124" t="str">
        <f>REPLACE(INDEX(GroupVertices[Group], MATCH(Edges[[#This Row],[Vertex 2]],GroupVertices[Vertex],0)),1,1,"")</f>
        <v>EUTRAL</v>
      </c>
    </row>
    <row r="2166" spans="1:58" hidden="1" x14ac:dyDescent="0.25">
      <c r="A2166" s="64" t="s">
        <v>1489</v>
      </c>
      <c r="B2166" s="64" t="s">
        <v>1489</v>
      </c>
      <c r="C2166" s="65"/>
      <c r="D2166" s="66"/>
      <c r="E2166" s="67"/>
      <c r="F2166" s="68"/>
      <c r="G2166" s="65" t="str">
        <f>IF(Edges[[#This Row],[Vertex 1]]=Edges[[#This Row],[Vertex 2]],"HIDE","SHOW")</f>
        <v>HIDE</v>
      </c>
      <c r="H2166" s="69"/>
      <c r="I2166" s="70"/>
      <c r="J2166" s="70"/>
      <c r="K2166" s="34"/>
      <c r="L2166" s="77"/>
      <c r="M2166" s="77"/>
      <c r="N2166" s="72"/>
      <c r="O2166" s="79" t="s">
        <v>179</v>
      </c>
      <c r="P2166" s="81">
        <v>42854.175671296296</v>
      </c>
      <c r="Q2166" s="79" t="s">
        <v>3049</v>
      </c>
      <c r="R2166" s="82" t="s">
        <v>3293</v>
      </c>
      <c r="S2166" s="79" t="s">
        <v>4022</v>
      </c>
      <c r="T2166" s="79"/>
      <c r="U2166" s="79"/>
      <c r="V2166" s="82" t="s">
        <v>5737</v>
      </c>
      <c r="W2166" s="81">
        <v>42854.175671296296</v>
      </c>
      <c r="X2166" s="82" t="s">
        <v>7684</v>
      </c>
      <c r="Y2166" s="79"/>
      <c r="Z2166" s="79"/>
      <c r="AA2166" s="83" t="s">
        <v>9731</v>
      </c>
      <c r="AB2166" s="79"/>
      <c r="AC2166" s="79" t="b">
        <v>0</v>
      </c>
      <c r="AD2166" s="79">
        <v>0</v>
      </c>
      <c r="AE2166" s="83" t="s">
        <v>9915</v>
      </c>
      <c r="AF2166" s="79" t="b">
        <v>0</v>
      </c>
      <c r="AG2166" s="79" t="s">
        <v>9963</v>
      </c>
      <c r="AH2166" s="79"/>
      <c r="AI2166" s="83" t="s">
        <v>9915</v>
      </c>
      <c r="AJ2166" s="79" t="b">
        <v>0</v>
      </c>
      <c r="AK2166" s="79">
        <v>0</v>
      </c>
      <c r="AL2166" s="83" t="s">
        <v>9915</v>
      </c>
      <c r="AM2166" s="79" t="s">
        <v>9990</v>
      </c>
      <c r="AN2166" s="79" t="b">
        <v>0</v>
      </c>
      <c r="AO2166" s="83" t="s">
        <v>9731</v>
      </c>
      <c r="AP2166" s="79" t="s">
        <v>179</v>
      </c>
      <c r="AQ2166" s="79">
        <v>0</v>
      </c>
      <c r="AR2166" s="79">
        <v>0</v>
      </c>
      <c r="AS2166" s="79"/>
      <c r="AT2166" s="79"/>
      <c r="AU2166" s="79"/>
      <c r="AV2166" s="79"/>
      <c r="AW2166" s="79"/>
      <c r="AX2166" s="79"/>
      <c r="AY2166" s="79"/>
      <c r="AZ2166" s="79"/>
      <c r="BA2166">
        <v>2</v>
      </c>
      <c r="BB2166">
        <v>0</v>
      </c>
      <c r="BC2166" s="79" t="str">
        <f>IF(Edges[[#This Row],[Sentiment]]=0,"NEUTRAL",IF(Edges[[#This Row],[Sentiment]]=1,"POSITIVE",IF(Edges[[#This Row],[Sentiment]]=-1,"NEGATIVE")))</f>
        <v>NEUTRAL</v>
      </c>
      <c r="BD2166" s="79" t="str">
        <f>IF(Edges[[#This Row],[Vertex 1]]=Edges[[#This Row],[Vertex 2]],"HIDE","SHOW")</f>
        <v>HIDE</v>
      </c>
      <c r="BE2166" s="124" t="str">
        <f>REPLACE(INDEX(GroupVertices[Group], MATCH(Edges[[#This Row],[Vertex 1]],GroupVertices[Vertex],0)),1,1,"")</f>
        <v>EUTRAL</v>
      </c>
      <c r="BF2166" s="124" t="str">
        <f>REPLACE(INDEX(GroupVertices[Group], MATCH(Edges[[#This Row],[Vertex 2]],GroupVertices[Vertex],0)),1,1,"")</f>
        <v>EUTRAL</v>
      </c>
    </row>
    <row r="2167" spans="1:58" x14ac:dyDescent="0.25">
      <c r="A2167" s="64" t="s">
        <v>1489</v>
      </c>
      <c r="B2167" s="64" t="s">
        <v>1544</v>
      </c>
      <c r="C2167" s="65"/>
      <c r="D2167" s="66"/>
      <c r="E2167" s="67"/>
      <c r="F2167" s="68"/>
      <c r="G2167" s="65" t="str">
        <f>IF(Edges[[#This Row],[Vertex 1]]=Edges[[#This Row],[Vertex 2]],"HIDE","SHOW")</f>
        <v>SHOW</v>
      </c>
      <c r="H2167" s="69"/>
      <c r="I2167" s="70"/>
      <c r="J2167" s="70"/>
      <c r="K2167" s="34" t="s">
        <v>65</v>
      </c>
      <c r="L2167" s="77">
        <v>2167</v>
      </c>
      <c r="M2167" s="77"/>
      <c r="N2167" s="72"/>
      <c r="O2167" s="79" t="s">
        <v>1646</v>
      </c>
      <c r="P2167" s="81">
        <v>42855.581666666665</v>
      </c>
      <c r="Q2167" s="79" t="s">
        <v>3050</v>
      </c>
      <c r="R2167" s="82" t="s">
        <v>3959</v>
      </c>
      <c r="S2167" s="79" t="s">
        <v>4066</v>
      </c>
      <c r="T2167" s="79"/>
      <c r="U2167" s="79"/>
      <c r="V2167" s="82" t="s">
        <v>5737</v>
      </c>
      <c r="W2167" s="81">
        <v>42855.581666666665</v>
      </c>
      <c r="X2167" s="82" t="s">
        <v>7685</v>
      </c>
      <c r="Y2167" s="79"/>
      <c r="Z2167" s="79"/>
      <c r="AA2167" s="83" t="s">
        <v>9732</v>
      </c>
      <c r="AB2167" s="79"/>
      <c r="AC2167" s="79" t="b">
        <v>0</v>
      </c>
      <c r="AD2167" s="79">
        <v>0</v>
      </c>
      <c r="AE2167" s="83" t="s">
        <v>9915</v>
      </c>
      <c r="AF2167" s="79" t="b">
        <v>0</v>
      </c>
      <c r="AG2167" s="79" t="s">
        <v>9963</v>
      </c>
      <c r="AH2167" s="79"/>
      <c r="AI2167" s="83" t="s">
        <v>9915</v>
      </c>
      <c r="AJ2167" s="79" t="b">
        <v>0</v>
      </c>
      <c r="AK2167" s="79">
        <v>3</v>
      </c>
      <c r="AL2167" s="83" t="s">
        <v>9862</v>
      </c>
      <c r="AM2167" s="79" t="s">
        <v>9993</v>
      </c>
      <c r="AN2167" s="79" t="b">
        <v>0</v>
      </c>
      <c r="AO2167" s="83" t="s">
        <v>9862</v>
      </c>
      <c r="AP2167" s="79" t="s">
        <v>179</v>
      </c>
      <c r="AQ2167" s="79">
        <v>0</v>
      </c>
      <c r="AR2167" s="79">
        <v>0</v>
      </c>
      <c r="AS2167" s="79"/>
      <c r="AT2167" s="79"/>
      <c r="AU2167" s="79"/>
      <c r="AV2167" s="79"/>
      <c r="AW2167" s="79"/>
      <c r="AX2167" s="79"/>
      <c r="AY2167" s="79"/>
      <c r="AZ2167" s="79"/>
      <c r="BA2167">
        <v>2</v>
      </c>
      <c r="BB2167">
        <v>0</v>
      </c>
      <c r="BC2167" s="79" t="str">
        <f>IF(Edges[[#This Row],[Sentiment]]=0,"NEUTRAL",IF(Edges[[#This Row],[Sentiment]]=1,"POSITIVE",IF(Edges[[#This Row],[Sentiment]]=-1,"NEGATIVE")))</f>
        <v>NEUTRAL</v>
      </c>
      <c r="BD2167" s="79" t="str">
        <f>IF(Edges[[#This Row],[Vertex 1]]=Edges[[#This Row],[Vertex 2]],"HIDE","SHOW")</f>
        <v>SHOW</v>
      </c>
      <c r="BE2167" s="78" t="str">
        <f>REPLACE(INDEX(GroupVertices[Group], MATCH(Edges[[#This Row],[Vertex 1]],GroupVertices[Vertex],0)),1,1,"")</f>
        <v>EUTRAL</v>
      </c>
      <c r="BF2167" s="78" t="str">
        <f>REPLACE(INDEX(GroupVertices[Group], MATCH(Edges[[#This Row],[Vertex 2]],GroupVertices[Vertex],0)),1,1,"")</f>
        <v>eneral</v>
      </c>
    </row>
    <row r="2168" spans="1:58" x14ac:dyDescent="0.25">
      <c r="A2168" s="64" t="s">
        <v>1489</v>
      </c>
      <c r="B2168" s="64" t="s">
        <v>1537</v>
      </c>
      <c r="C2168" s="65"/>
      <c r="D2168" s="66"/>
      <c r="E2168" s="67"/>
      <c r="F2168" s="68"/>
      <c r="G2168" s="65" t="str">
        <f>IF(Edges[[#This Row],[Vertex 1]]=Edges[[#This Row],[Vertex 2]],"HIDE","SHOW")</f>
        <v>SHOW</v>
      </c>
      <c r="H2168" s="69"/>
      <c r="I2168" s="70"/>
      <c r="J2168" s="70"/>
      <c r="K2168" s="34" t="s">
        <v>65</v>
      </c>
      <c r="L2168" s="77">
        <v>2168</v>
      </c>
      <c r="M2168" s="77"/>
      <c r="N2168" s="72"/>
      <c r="O2168" s="79" t="s">
        <v>1646</v>
      </c>
      <c r="P2168" s="81">
        <v>42855.581666666665</v>
      </c>
      <c r="Q2168" s="79" t="s">
        <v>3050</v>
      </c>
      <c r="R2168" s="82" t="s">
        <v>3959</v>
      </c>
      <c r="S2168" s="79" t="s">
        <v>4066</v>
      </c>
      <c r="T2168" s="79"/>
      <c r="U2168" s="79"/>
      <c r="V2168" s="82" t="s">
        <v>5737</v>
      </c>
      <c r="W2168" s="81">
        <v>42855.581666666665</v>
      </c>
      <c r="X2168" s="82" t="s">
        <v>7685</v>
      </c>
      <c r="Y2168" s="79"/>
      <c r="Z2168" s="79"/>
      <c r="AA2168" s="83" t="s">
        <v>9732</v>
      </c>
      <c r="AB2168" s="79"/>
      <c r="AC2168" s="79" t="b">
        <v>0</v>
      </c>
      <c r="AD2168" s="79">
        <v>0</v>
      </c>
      <c r="AE2168" s="83" t="s">
        <v>9915</v>
      </c>
      <c r="AF2168" s="79" t="b">
        <v>0</v>
      </c>
      <c r="AG2168" s="79" t="s">
        <v>9963</v>
      </c>
      <c r="AH2168" s="79"/>
      <c r="AI2168" s="83" t="s">
        <v>9915</v>
      </c>
      <c r="AJ2168" s="79" t="b">
        <v>0</v>
      </c>
      <c r="AK2168" s="79">
        <v>3</v>
      </c>
      <c r="AL2168" s="83" t="s">
        <v>9862</v>
      </c>
      <c r="AM2168" s="79" t="s">
        <v>9993</v>
      </c>
      <c r="AN2168" s="79" t="b">
        <v>0</v>
      </c>
      <c r="AO2168" s="83" t="s">
        <v>9862</v>
      </c>
      <c r="AP2168" s="79" t="s">
        <v>179</v>
      </c>
      <c r="AQ2168" s="79">
        <v>0</v>
      </c>
      <c r="AR2168" s="79">
        <v>0</v>
      </c>
      <c r="AS2168" s="79"/>
      <c r="AT2168" s="79"/>
      <c r="AU2168" s="79"/>
      <c r="AV2168" s="79"/>
      <c r="AW2168" s="79"/>
      <c r="AX2168" s="79"/>
      <c r="AY2168" s="79"/>
      <c r="AZ2168" s="79"/>
      <c r="BA2168">
        <v>2</v>
      </c>
      <c r="BB2168">
        <v>0</v>
      </c>
      <c r="BC2168" s="79" t="str">
        <f>IF(Edges[[#This Row],[Sentiment]]=0,"NEUTRAL",IF(Edges[[#This Row],[Sentiment]]=1,"POSITIVE",IF(Edges[[#This Row],[Sentiment]]=-1,"NEGATIVE")))</f>
        <v>NEUTRAL</v>
      </c>
      <c r="BD2168" s="79" t="str">
        <f>IF(Edges[[#This Row],[Vertex 1]]=Edges[[#This Row],[Vertex 2]],"HIDE","SHOW")</f>
        <v>SHOW</v>
      </c>
      <c r="BE2168" s="78" t="str">
        <f>REPLACE(INDEX(GroupVertices[Group], MATCH(Edges[[#This Row],[Vertex 1]],GroupVertices[Vertex],0)),1,1,"")</f>
        <v>EUTRAL</v>
      </c>
      <c r="BF2168" s="78" t="str">
        <f>REPLACE(INDEX(GroupVertices[Group], MATCH(Edges[[#This Row],[Vertex 2]],GroupVertices[Vertex],0)),1,1,"")</f>
        <v>EUTRAL</v>
      </c>
    </row>
    <row r="2169" spans="1:58" x14ac:dyDescent="0.25">
      <c r="A2169" s="64" t="s">
        <v>1489</v>
      </c>
      <c r="B2169" s="64" t="s">
        <v>1544</v>
      </c>
      <c r="C2169" s="65"/>
      <c r="D2169" s="66"/>
      <c r="E2169" s="67"/>
      <c r="F2169" s="68"/>
      <c r="G2169" s="65" t="str">
        <f>IF(Edges[[#This Row],[Vertex 1]]=Edges[[#This Row],[Vertex 2]],"HIDE","SHOW")</f>
        <v>SHOW</v>
      </c>
      <c r="H2169" s="69"/>
      <c r="I2169" s="70"/>
      <c r="J2169" s="70"/>
      <c r="K2169" s="34" t="s">
        <v>65</v>
      </c>
      <c r="L2169" s="77">
        <v>2169</v>
      </c>
      <c r="M2169" s="77"/>
      <c r="N2169" s="72"/>
      <c r="O2169" s="79" t="s">
        <v>1646</v>
      </c>
      <c r="P2169" s="81">
        <v>42855.581712962965</v>
      </c>
      <c r="Q2169" s="79" t="s">
        <v>3003</v>
      </c>
      <c r="R2169" s="82" t="s">
        <v>3936</v>
      </c>
      <c r="S2169" s="79" t="s">
        <v>4066</v>
      </c>
      <c r="T2169" s="79"/>
      <c r="U2169" s="79"/>
      <c r="V2169" s="82" t="s">
        <v>5737</v>
      </c>
      <c r="W2169" s="81">
        <v>42855.581712962965</v>
      </c>
      <c r="X2169" s="82" t="s">
        <v>7686</v>
      </c>
      <c r="Y2169" s="79"/>
      <c r="Z2169" s="79"/>
      <c r="AA2169" s="83" t="s">
        <v>9733</v>
      </c>
      <c r="AB2169" s="79"/>
      <c r="AC2169" s="79" t="b">
        <v>0</v>
      </c>
      <c r="AD2169" s="79">
        <v>0</v>
      </c>
      <c r="AE2169" s="83" t="s">
        <v>9915</v>
      </c>
      <c r="AF2169" s="79" t="b">
        <v>0</v>
      </c>
      <c r="AG2169" s="79" t="s">
        <v>9963</v>
      </c>
      <c r="AH2169" s="79"/>
      <c r="AI2169" s="83" t="s">
        <v>9915</v>
      </c>
      <c r="AJ2169" s="79" t="b">
        <v>0</v>
      </c>
      <c r="AK2169" s="79">
        <v>4</v>
      </c>
      <c r="AL2169" s="83" t="s">
        <v>9861</v>
      </c>
      <c r="AM2169" s="79" t="s">
        <v>9993</v>
      </c>
      <c r="AN2169" s="79" t="b">
        <v>0</v>
      </c>
      <c r="AO2169" s="83" t="s">
        <v>9861</v>
      </c>
      <c r="AP2169" s="79" t="s">
        <v>179</v>
      </c>
      <c r="AQ2169" s="79">
        <v>0</v>
      </c>
      <c r="AR2169" s="79">
        <v>0</v>
      </c>
      <c r="AS2169" s="79"/>
      <c r="AT2169" s="79"/>
      <c r="AU2169" s="79"/>
      <c r="AV2169" s="79"/>
      <c r="AW2169" s="79"/>
      <c r="AX2169" s="79"/>
      <c r="AY2169" s="79"/>
      <c r="AZ2169" s="79"/>
      <c r="BA2169">
        <v>2</v>
      </c>
      <c r="BB2169">
        <v>0</v>
      </c>
      <c r="BC2169" s="79" t="str">
        <f>IF(Edges[[#This Row],[Sentiment]]=0,"NEUTRAL",IF(Edges[[#This Row],[Sentiment]]=1,"POSITIVE",IF(Edges[[#This Row],[Sentiment]]=-1,"NEGATIVE")))</f>
        <v>NEUTRAL</v>
      </c>
      <c r="BD2169" s="79" t="str">
        <f>IF(Edges[[#This Row],[Vertex 1]]=Edges[[#This Row],[Vertex 2]],"HIDE","SHOW")</f>
        <v>SHOW</v>
      </c>
      <c r="BE2169" s="78" t="str">
        <f>REPLACE(INDEX(GroupVertices[Group], MATCH(Edges[[#This Row],[Vertex 1]],GroupVertices[Vertex],0)),1,1,"")</f>
        <v>EUTRAL</v>
      </c>
      <c r="BF2169" s="78" t="str">
        <f>REPLACE(INDEX(GroupVertices[Group], MATCH(Edges[[#This Row],[Vertex 2]],GroupVertices[Vertex],0)),1,1,"")</f>
        <v>eneral</v>
      </c>
    </row>
    <row r="2170" spans="1:58" x14ac:dyDescent="0.25">
      <c r="A2170" s="64" t="s">
        <v>1489</v>
      </c>
      <c r="B2170" s="64" t="s">
        <v>1537</v>
      </c>
      <c r="C2170" s="65"/>
      <c r="D2170" s="66"/>
      <c r="E2170" s="67"/>
      <c r="F2170" s="68"/>
      <c r="G2170" s="65" t="str">
        <f>IF(Edges[[#This Row],[Vertex 1]]=Edges[[#This Row],[Vertex 2]],"HIDE","SHOW")</f>
        <v>SHOW</v>
      </c>
      <c r="H2170" s="69"/>
      <c r="I2170" s="70"/>
      <c r="J2170" s="70"/>
      <c r="K2170" s="34" t="s">
        <v>65</v>
      </c>
      <c r="L2170" s="77">
        <v>2170</v>
      </c>
      <c r="M2170" s="77"/>
      <c r="N2170" s="72"/>
      <c r="O2170" s="79" t="s">
        <v>1646</v>
      </c>
      <c r="P2170" s="81">
        <v>42855.581712962965</v>
      </c>
      <c r="Q2170" s="79" t="s">
        <v>3003</v>
      </c>
      <c r="R2170" s="82" t="s">
        <v>3936</v>
      </c>
      <c r="S2170" s="79" t="s">
        <v>4066</v>
      </c>
      <c r="T2170" s="79"/>
      <c r="U2170" s="79"/>
      <c r="V2170" s="82" t="s">
        <v>5737</v>
      </c>
      <c r="W2170" s="81">
        <v>42855.581712962965</v>
      </c>
      <c r="X2170" s="82" t="s">
        <v>7686</v>
      </c>
      <c r="Y2170" s="79"/>
      <c r="Z2170" s="79"/>
      <c r="AA2170" s="83" t="s">
        <v>9733</v>
      </c>
      <c r="AB2170" s="79"/>
      <c r="AC2170" s="79" t="b">
        <v>0</v>
      </c>
      <c r="AD2170" s="79">
        <v>0</v>
      </c>
      <c r="AE2170" s="83" t="s">
        <v>9915</v>
      </c>
      <c r="AF2170" s="79" t="b">
        <v>0</v>
      </c>
      <c r="AG2170" s="79" t="s">
        <v>9963</v>
      </c>
      <c r="AH2170" s="79"/>
      <c r="AI2170" s="83" t="s">
        <v>9915</v>
      </c>
      <c r="AJ2170" s="79" t="b">
        <v>0</v>
      </c>
      <c r="AK2170" s="79">
        <v>4</v>
      </c>
      <c r="AL2170" s="83" t="s">
        <v>9861</v>
      </c>
      <c r="AM2170" s="79" t="s">
        <v>9993</v>
      </c>
      <c r="AN2170" s="79" t="b">
        <v>0</v>
      </c>
      <c r="AO2170" s="83" t="s">
        <v>9861</v>
      </c>
      <c r="AP2170" s="79" t="s">
        <v>179</v>
      </c>
      <c r="AQ2170" s="79">
        <v>0</v>
      </c>
      <c r="AR2170" s="79">
        <v>0</v>
      </c>
      <c r="AS2170" s="79"/>
      <c r="AT2170" s="79"/>
      <c r="AU2170" s="79"/>
      <c r="AV2170" s="79"/>
      <c r="AW2170" s="79"/>
      <c r="AX2170" s="79"/>
      <c r="AY2170" s="79"/>
      <c r="AZ2170" s="79"/>
      <c r="BA2170">
        <v>2</v>
      </c>
      <c r="BB2170">
        <v>0</v>
      </c>
      <c r="BC2170" s="79" t="str">
        <f>IF(Edges[[#This Row],[Sentiment]]=0,"NEUTRAL",IF(Edges[[#This Row],[Sentiment]]=1,"POSITIVE",IF(Edges[[#This Row],[Sentiment]]=-1,"NEGATIVE")))</f>
        <v>NEUTRAL</v>
      </c>
      <c r="BD2170" s="79" t="str">
        <f>IF(Edges[[#This Row],[Vertex 1]]=Edges[[#This Row],[Vertex 2]],"HIDE","SHOW")</f>
        <v>SHOW</v>
      </c>
      <c r="BE2170" s="78" t="str">
        <f>REPLACE(INDEX(GroupVertices[Group], MATCH(Edges[[#This Row],[Vertex 1]],GroupVertices[Vertex],0)),1,1,"")</f>
        <v>EUTRAL</v>
      </c>
      <c r="BF2170" s="78" t="str">
        <f>REPLACE(INDEX(GroupVertices[Group], MATCH(Edges[[#This Row],[Vertex 2]],GroupVertices[Vertex],0)),1,1,"")</f>
        <v>EUTRAL</v>
      </c>
    </row>
    <row r="2171" spans="1:58" x14ac:dyDescent="0.25">
      <c r="A2171" s="64" t="s">
        <v>1490</v>
      </c>
      <c r="B2171" s="64" t="s">
        <v>1529</v>
      </c>
      <c r="C2171" s="65"/>
      <c r="D2171" s="66"/>
      <c r="E2171" s="67"/>
      <c r="F2171" s="68"/>
      <c r="G2171" s="65" t="str">
        <f>IF(Edges[[#This Row],[Vertex 1]]=Edges[[#This Row],[Vertex 2]],"HIDE","SHOW")</f>
        <v>SHOW</v>
      </c>
      <c r="H2171" s="69"/>
      <c r="I2171" s="70"/>
      <c r="J2171" s="70"/>
      <c r="K2171" s="34" t="s">
        <v>65</v>
      </c>
      <c r="L2171" s="77">
        <v>2171</v>
      </c>
      <c r="M2171" s="77"/>
      <c r="N2171" s="72"/>
      <c r="O2171" s="79" t="s">
        <v>1646</v>
      </c>
      <c r="P2171" s="81">
        <v>42855.587141203701</v>
      </c>
      <c r="Q2171" s="79" t="s">
        <v>2772</v>
      </c>
      <c r="R2171" s="82" t="s">
        <v>3810</v>
      </c>
      <c r="S2171" s="79" t="s">
        <v>4041</v>
      </c>
      <c r="T2171" s="79"/>
      <c r="U2171" s="79"/>
      <c r="V2171" s="82" t="s">
        <v>5738</v>
      </c>
      <c r="W2171" s="81">
        <v>42855.587141203701</v>
      </c>
      <c r="X2171" s="82" t="s">
        <v>7687</v>
      </c>
      <c r="Y2171" s="79"/>
      <c r="Z2171" s="79"/>
      <c r="AA2171" s="83" t="s">
        <v>9734</v>
      </c>
      <c r="AB2171" s="79"/>
      <c r="AC2171" s="79" t="b">
        <v>0</v>
      </c>
      <c r="AD2171" s="79">
        <v>0</v>
      </c>
      <c r="AE2171" s="83" t="s">
        <v>9915</v>
      </c>
      <c r="AF2171" s="79" t="b">
        <v>0</v>
      </c>
      <c r="AG2171" s="79" t="s">
        <v>9965</v>
      </c>
      <c r="AH2171" s="79"/>
      <c r="AI2171" s="83" t="s">
        <v>9915</v>
      </c>
      <c r="AJ2171" s="79" t="b">
        <v>0</v>
      </c>
      <c r="AK2171" s="79">
        <v>19</v>
      </c>
      <c r="AL2171" s="83" t="s">
        <v>9835</v>
      </c>
      <c r="AM2171" s="79" t="s">
        <v>9991</v>
      </c>
      <c r="AN2171" s="79" t="b">
        <v>0</v>
      </c>
      <c r="AO2171" s="83" t="s">
        <v>9835</v>
      </c>
      <c r="AP2171" s="79" t="s">
        <v>179</v>
      </c>
      <c r="AQ2171" s="79">
        <v>0</v>
      </c>
      <c r="AR2171" s="79">
        <v>0</v>
      </c>
      <c r="AS2171" s="79"/>
      <c r="AT2171" s="79"/>
      <c r="AU2171" s="79"/>
      <c r="AV2171" s="79"/>
      <c r="AW2171" s="79"/>
      <c r="AX2171" s="79"/>
      <c r="AY2171" s="79"/>
      <c r="AZ2171" s="79"/>
      <c r="BA2171">
        <v>1</v>
      </c>
      <c r="BB2171">
        <v>0</v>
      </c>
      <c r="BC2171" s="79" t="str">
        <f>IF(Edges[[#This Row],[Sentiment]]=0,"NEUTRAL",IF(Edges[[#This Row],[Sentiment]]=1,"POSITIVE",IF(Edges[[#This Row],[Sentiment]]=-1,"NEGATIVE")))</f>
        <v>NEUTRAL</v>
      </c>
      <c r="BD2171" s="79" t="str">
        <f>IF(Edges[[#This Row],[Vertex 1]]=Edges[[#This Row],[Vertex 2]],"HIDE","SHOW")</f>
        <v>SHOW</v>
      </c>
      <c r="BE2171" s="78" t="str">
        <f>REPLACE(INDEX(GroupVertices[Group], MATCH(Edges[[#This Row],[Vertex 1]],GroupVertices[Vertex],0)),1,1,"")</f>
        <v>EUTRAL</v>
      </c>
      <c r="BF2171" s="78" t="str">
        <f>REPLACE(INDEX(GroupVertices[Group], MATCH(Edges[[#This Row],[Vertex 2]],GroupVertices[Vertex],0)),1,1,"")</f>
        <v>EUTRAL</v>
      </c>
    </row>
    <row r="2172" spans="1:58" x14ac:dyDescent="0.25">
      <c r="A2172" s="64" t="s">
        <v>1491</v>
      </c>
      <c r="B2172" s="64" t="s">
        <v>1529</v>
      </c>
      <c r="C2172" s="65"/>
      <c r="D2172" s="66"/>
      <c r="E2172" s="67"/>
      <c r="F2172" s="68"/>
      <c r="G2172" s="65" t="str">
        <f>IF(Edges[[#This Row],[Vertex 1]]=Edges[[#This Row],[Vertex 2]],"HIDE","SHOW")</f>
        <v>SHOW</v>
      </c>
      <c r="H2172" s="69"/>
      <c r="I2172" s="70"/>
      <c r="J2172" s="70"/>
      <c r="K2172" s="34" t="s">
        <v>65</v>
      </c>
      <c r="L2172" s="77">
        <v>2172</v>
      </c>
      <c r="M2172" s="77"/>
      <c r="N2172" s="72"/>
      <c r="O2172" s="79" t="s">
        <v>1646</v>
      </c>
      <c r="P2172" s="81">
        <v>42855.588449074072</v>
      </c>
      <c r="Q2172" s="79" t="s">
        <v>2772</v>
      </c>
      <c r="R2172" s="82" t="s">
        <v>3810</v>
      </c>
      <c r="S2172" s="79" t="s">
        <v>4041</v>
      </c>
      <c r="T2172" s="79"/>
      <c r="U2172" s="79"/>
      <c r="V2172" s="82" t="s">
        <v>5739</v>
      </c>
      <c r="W2172" s="81">
        <v>42855.588449074072</v>
      </c>
      <c r="X2172" s="82" t="s">
        <v>7688</v>
      </c>
      <c r="Y2172" s="79"/>
      <c r="Z2172" s="79"/>
      <c r="AA2172" s="83" t="s">
        <v>9735</v>
      </c>
      <c r="AB2172" s="79"/>
      <c r="AC2172" s="79" t="b">
        <v>0</v>
      </c>
      <c r="AD2172" s="79">
        <v>0</v>
      </c>
      <c r="AE2172" s="83" t="s">
        <v>9915</v>
      </c>
      <c r="AF2172" s="79" t="b">
        <v>0</v>
      </c>
      <c r="AG2172" s="79" t="s">
        <v>9965</v>
      </c>
      <c r="AH2172" s="79"/>
      <c r="AI2172" s="83" t="s">
        <v>9915</v>
      </c>
      <c r="AJ2172" s="79" t="b">
        <v>0</v>
      </c>
      <c r="AK2172" s="79">
        <v>19</v>
      </c>
      <c r="AL2172" s="83" t="s">
        <v>9835</v>
      </c>
      <c r="AM2172" s="79" t="s">
        <v>9991</v>
      </c>
      <c r="AN2172" s="79" t="b">
        <v>0</v>
      </c>
      <c r="AO2172" s="83" t="s">
        <v>9835</v>
      </c>
      <c r="AP2172" s="79" t="s">
        <v>179</v>
      </c>
      <c r="AQ2172" s="79">
        <v>0</v>
      </c>
      <c r="AR2172" s="79">
        <v>0</v>
      </c>
      <c r="AS2172" s="79"/>
      <c r="AT2172" s="79"/>
      <c r="AU2172" s="79"/>
      <c r="AV2172" s="79"/>
      <c r="AW2172" s="79"/>
      <c r="AX2172" s="79"/>
      <c r="AY2172" s="79"/>
      <c r="AZ2172" s="79"/>
      <c r="BA2172">
        <v>1</v>
      </c>
      <c r="BB2172">
        <v>0</v>
      </c>
      <c r="BC2172" s="79" t="str">
        <f>IF(Edges[[#This Row],[Sentiment]]=0,"NEUTRAL",IF(Edges[[#This Row],[Sentiment]]=1,"POSITIVE",IF(Edges[[#This Row],[Sentiment]]=-1,"NEGATIVE")))</f>
        <v>NEUTRAL</v>
      </c>
      <c r="BD2172" s="79" t="str">
        <f>IF(Edges[[#This Row],[Vertex 1]]=Edges[[#This Row],[Vertex 2]],"HIDE","SHOW")</f>
        <v>SHOW</v>
      </c>
      <c r="BE2172" s="78" t="str">
        <f>REPLACE(INDEX(GroupVertices[Group], MATCH(Edges[[#This Row],[Vertex 1]],GroupVertices[Vertex],0)),1,1,"")</f>
        <v>EUTRAL</v>
      </c>
      <c r="BF2172" s="78" t="str">
        <f>REPLACE(INDEX(GroupVertices[Group], MATCH(Edges[[#This Row],[Vertex 2]],GroupVertices[Vertex],0)),1,1,"")</f>
        <v>EUTRAL</v>
      </c>
    </row>
    <row r="2173" spans="1:58" x14ac:dyDescent="0.25">
      <c r="A2173" s="64" t="s">
        <v>1492</v>
      </c>
      <c r="B2173" s="64" t="s">
        <v>1569</v>
      </c>
      <c r="C2173" s="65"/>
      <c r="D2173" s="66"/>
      <c r="E2173" s="67"/>
      <c r="F2173" s="68"/>
      <c r="G2173" s="65" t="str">
        <f>IF(Edges[[#This Row],[Vertex 1]]=Edges[[#This Row],[Vertex 2]],"HIDE","SHOW")</f>
        <v>SHOW</v>
      </c>
      <c r="H2173" s="69"/>
      <c r="I2173" s="70"/>
      <c r="J2173" s="70"/>
      <c r="K2173" s="34" t="s">
        <v>65</v>
      </c>
      <c r="L2173" s="77">
        <v>2173</v>
      </c>
      <c r="M2173" s="77"/>
      <c r="N2173" s="72"/>
      <c r="O2173" s="79" t="s">
        <v>1646</v>
      </c>
      <c r="P2173" s="81">
        <v>42855.514988425923</v>
      </c>
      <c r="Q2173" s="79" t="s">
        <v>3051</v>
      </c>
      <c r="R2173" s="79"/>
      <c r="S2173" s="79"/>
      <c r="T2173" s="79"/>
      <c r="U2173" s="79"/>
      <c r="V2173" s="82" t="s">
        <v>5740</v>
      </c>
      <c r="W2173" s="81">
        <v>42855.514988425923</v>
      </c>
      <c r="X2173" s="82" t="s">
        <v>7689</v>
      </c>
      <c r="Y2173" s="79"/>
      <c r="Z2173" s="79"/>
      <c r="AA2173" s="83" t="s">
        <v>9736</v>
      </c>
      <c r="AB2173" s="79"/>
      <c r="AC2173" s="79" t="b">
        <v>0</v>
      </c>
      <c r="AD2173" s="79">
        <v>1</v>
      </c>
      <c r="AE2173" s="83" t="s">
        <v>9915</v>
      </c>
      <c r="AF2173" s="79" t="b">
        <v>0</v>
      </c>
      <c r="AG2173" s="79" t="s">
        <v>9963</v>
      </c>
      <c r="AH2173" s="79"/>
      <c r="AI2173" s="83" t="s">
        <v>9915</v>
      </c>
      <c r="AJ2173" s="79" t="b">
        <v>0</v>
      </c>
      <c r="AK2173" s="79">
        <v>2</v>
      </c>
      <c r="AL2173" s="83" t="s">
        <v>9915</v>
      </c>
      <c r="AM2173" s="79" t="s">
        <v>9991</v>
      </c>
      <c r="AN2173" s="79" t="b">
        <v>0</v>
      </c>
      <c r="AO2173" s="83" t="s">
        <v>9736</v>
      </c>
      <c r="AP2173" s="79" t="s">
        <v>179</v>
      </c>
      <c r="AQ2173" s="79">
        <v>0</v>
      </c>
      <c r="AR2173" s="79">
        <v>0</v>
      </c>
      <c r="AS2173" s="79"/>
      <c r="AT2173" s="79"/>
      <c r="AU2173" s="79"/>
      <c r="AV2173" s="79"/>
      <c r="AW2173" s="79"/>
      <c r="AX2173" s="79"/>
      <c r="AY2173" s="79"/>
      <c r="AZ2173" s="79"/>
      <c r="BA2173">
        <v>1</v>
      </c>
      <c r="BB2173">
        <v>0</v>
      </c>
      <c r="BC2173" s="79" t="str">
        <f>IF(Edges[[#This Row],[Sentiment]]=0,"NEUTRAL",IF(Edges[[#This Row],[Sentiment]]=1,"POSITIVE",IF(Edges[[#This Row],[Sentiment]]=-1,"NEGATIVE")))</f>
        <v>NEUTRAL</v>
      </c>
      <c r="BD2173" s="79" t="str">
        <f>IF(Edges[[#This Row],[Vertex 1]]=Edges[[#This Row],[Vertex 2]],"HIDE","SHOW")</f>
        <v>SHOW</v>
      </c>
      <c r="BE2173" s="78" t="str">
        <f>REPLACE(INDEX(GroupVertices[Group], MATCH(Edges[[#This Row],[Vertex 1]],GroupVertices[Vertex],0)),1,1,"")</f>
        <v>EUTRAL</v>
      </c>
      <c r="BF2173" s="78" t="str">
        <f>REPLACE(INDEX(GroupVertices[Group], MATCH(Edges[[#This Row],[Vertex 2]],GroupVertices[Vertex],0)),1,1,"")</f>
        <v>eneral</v>
      </c>
    </row>
    <row r="2174" spans="1:58" x14ac:dyDescent="0.25">
      <c r="A2174" s="64" t="s">
        <v>1493</v>
      </c>
      <c r="B2174" s="64" t="s">
        <v>1569</v>
      </c>
      <c r="C2174" s="65"/>
      <c r="D2174" s="66"/>
      <c r="E2174" s="67"/>
      <c r="F2174" s="68"/>
      <c r="G2174" s="65" t="str">
        <f>IF(Edges[[#This Row],[Vertex 1]]=Edges[[#This Row],[Vertex 2]],"HIDE","SHOW")</f>
        <v>SHOW</v>
      </c>
      <c r="H2174" s="69"/>
      <c r="I2174" s="70"/>
      <c r="J2174" s="70"/>
      <c r="K2174" s="34" t="s">
        <v>65</v>
      </c>
      <c r="L2174" s="77">
        <v>2174</v>
      </c>
      <c r="M2174" s="77"/>
      <c r="N2174" s="72"/>
      <c r="O2174" s="79" t="s">
        <v>1646</v>
      </c>
      <c r="P2174" s="81">
        <v>42855.592939814815</v>
      </c>
      <c r="Q2174" s="79" t="s">
        <v>3009</v>
      </c>
      <c r="R2174" s="79"/>
      <c r="S2174" s="79"/>
      <c r="T2174" s="79"/>
      <c r="U2174" s="79"/>
      <c r="V2174" s="82" t="s">
        <v>5741</v>
      </c>
      <c r="W2174" s="81">
        <v>42855.592939814815</v>
      </c>
      <c r="X2174" s="82" t="s">
        <v>7690</v>
      </c>
      <c r="Y2174" s="79"/>
      <c r="Z2174" s="79"/>
      <c r="AA2174" s="83" t="s">
        <v>9737</v>
      </c>
      <c r="AB2174" s="79"/>
      <c r="AC2174" s="79" t="b">
        <v>0</v>
      </c>
      <c r="AD2174" s="79">
        <v>0</v>
      </c>
      <c r="AE2174" s="83" t="s">
        <v>9915</v>
      </c>
      <c r="AF2174" s="79" t="b">
        <v>0</v>
      </c>
      <c r="AG2174" s="79" t="s">
        <v>9963</v>
      </c>
      <c r="AH2174" s="79"/>
      <c r="AI2174" s="83" t="s">
        <v>9915</v>
      </c>
      <c r="AJ2174" s="79" t="b">
        <v>0</v>
      </c>
      <c r="AK2174" s="79">
        <v>2</v>
      </c>
      <c r="AL2174" s="83" t="s">
        <v>9736</v>
      </c>
      <c r="AM2174" s="79" t="s">
        <v>9991</v>
      </c>
      <c r="AN2174" s="79" t="b">
        <v>0</v>
      </c>
      <c r="AO2174" s="83" t="s">
        <v>9736</v>
      </c>
      <c r="AP2174" s="79" t="s">
        <v>179</v>
      </c>
      <c r="AQ2174" s="79">
        <v>0</v>
      </c>
      <c r="AR2174" s="79">
        <v>0</v>
      </c>
      <c r="AS2174" s="79"/>
      <c r="AT2174" s="79"/>
      <c r="AU2174" s="79"/>
      <c r="AV2174" s="79"/>
      <c r="AW2174" s="79"/>
      <c r="AX2174" s="79"/>
      <c r="AY2174" s="79"/>
      <c r="AZ2174" s="79"/>
      <c r="BA2174">
        <v>1</v>
      </c>
      <c r="BB2174">
        <v>0</v>
      </c>
      <c r="BC2174" s="79" t="str">
        <f>IF(Edges[[#This Row],[Sentiment]]=0,"NEUTRAL",IF(Edges[[#This Row],[Sentiment]]=1,"POSITIVE",IF(Edges[[#This Row],[Sentiment]]=-1,"NEGATIVE")))</f>
        <v>NEUTRAL</v>
      </c>
      <c r="BD2174" s="79" t="str">
        <f>IF(Edges[[#This Row],[Vertex 1]]=Edges[[#This Row],[Vertex 2]],"HIDE","SHOW")</f>
        <v>SHOW</v>
      </c>
      <c r="BE2174" s="78" t="str">
        <f>REPLACE(INDEX(GroupVertices[Group], MATCH(Edges[[#This Row],[Vertex 1]],GroupVertices[Vertex],0)),1,1,"")</f>
        <v>EUTRAL</v>
      </c>
      <c r="BF2174" s="78" t="str">
        <f>REPLACE(INDEX(GroupVertices[Group], MATCH(Edges[[#This Row],[Vertex 2]],GroupVertices[Vertex],0)),1,1,"")</f>
        <v>eneral</v>
      </c>
    </row>
    <row r="2175" spans="1:58" x14ac:dyDescent="0.25">
      <c r="A2175" s="64" t="s">
        <v>1493</v>
      </c>
      <c r="B2175" s="64" t="s">
        <v>1492</v>
      </c>
      <c r="C2175" s="65"/>
      <c r="D2175" s="66"/>
      <c r="E2175" s="67"/>
      <c r="F2175" s="68"/>
      <c r="G2175" s="65" t="str">
        <f>IF(Edges[[#This Row],[Vertex 1]]=Edges[[#This Row],[Vertex 2]],"HIDE","SHOW")</f>
        <v>SHOW</v>
      </c>
      <c r="H2175" s="69"/>
      <c r="I2175" s="70"/>
      <c r="J2175" s="70"/>
      <c r="K2175" s="34" t="s">
        <v>65</v>
      </c>
      <c r="L2175" s="77">
        <v>2175</v>
      </c>
      <c r="M2175" s="77"/>
      <c r="N2175" s="72"/>
      <c r="O2175" s="79" t="s">
        <v>1646</v>
      </c>
      <c r="P2175" s="81">
        <v>42855.592939814815</v>
      </c>
      <c r="Q2175" s="79" t="s">
        <v>3009</v>
      </c>
      <c r="R2175" s="79"/>
      <c r="S2175" s="79"/>
      <c r="T2175" s="79"/>
      <c r="U2175" s="79"/>
      <c r="V2175" s="82" t="s">
        <v>5741</v>
      </c>
      <c r="W2175" s="81">
        <v>42855.592939814815</v>
      </c>
      <c r="X2175" s="82" t="s">
        <v>7690</v>
      </c>
      <c r="Y2175" s="79"/>
      <c r="Z2175" s="79"/>
      <c r="AA2175" s="83" t="s">
        <v>9737</v>
      </c>
      <c r="AB2175" s="79"/>
      <c r="AC2175" s="79" t="b">
        <v>0</v>
      </c>
      <c r="AD2175" s="79">
        <v>0</v>
      </c>
      <c r="AE2175" s="83" t="s">
        <v>9915</v>
      </c>
      <c r="AF2175" s="79" t="b">
        <v>0</v>
      </c>
      <c r="AG2175" s="79" t="s">
        <v>9963</v>
      </c>
      <c r="AH2175" s="79"/>
      <c r="AI2175" s="83" t="s">
        <v>9915</v>
      </c>
      <c r="AJ2175" s="79" t="b">
        <v>0</v>
      </c>
      <c r="AK2175" s="79">
        <v>2</v>
      </c>
      <c r="AL2175" s="83" t="s">
        <v>9736</v>
      </c>
      <c r="AM2175" s="79" t="s">
        <v>9991</v>
      </c>
      <c r="AN2175" s="79" t="b">
        <v>0</v>
      </c>
      <c r="AO2175" s="83" t="s">
        <v>9736</v>
      </c>
      <c r="AP2175" s="79" t="s">
        <v>179</v>
      </c>
      <c r="AQ2175" s="79">
        <v>0</v>
      </c>
      <c r="AR2175" s="79">
        <v>0</v>
      </c>
      <c r="AS2175" s="79"/>
      <c r="AT2175" s="79"/>
      <c r="AU2175" s="79"/>
      <c r="AV2175" s="79"/>
      <c r="AW2175" s="79"/>
      <c r="AX2175" s="79"/>
      <c r="AY2175" s="79"/>
      <c r="AZ2175" s="79"/>
      <c r="BA2175">
        <v>1</v>
      </c>
      <c r="BB2175">
        <v>0</v>
      </c>
      <c r="BC2175" s="79" t="str">
        <f>IF(Edges[[#This Row],[Sentiment]]=0,"NEUTRAL",IF(Edges[[#This Row],[Sentiment]]=1,"POSITIVE",IF(Edges[[#This Row],[Sentiment]]=-1,"NEGATIVE")))</f>
        <v>NEUTRAL</v>
      </c>
      <c r="BD2175" s="79" t="str">
        <f>IF(Edges[[#This Row],[Vertex 1]]=Edges[[#This Row],[Vertex 2]],"HIDE","SHOW")</f>
        <v>SHOW</v>
      </c>
      <c r="BE2175" s="78" t="str">
        <f>REPLACE(INDEX(GroupVertices[Group], MATCH(Edges[[#This Row],[Vertex 1]],GroupVertices[Vertex],0)),1,1,"")</f>
        <v>EUTRAL</v>
      </c>
      <c r="BF2175" s="78" t="str">
        <f>REPLACE(INDEX(GroupVertices[Group], MATCH(Edges[[#This Row],[Vertex 2]],GroupVertices[Vertex],0)),1,1,"")</f>
        <v>EUTRAL</v>
      </c>
    </row>
    <row r="2176" spans="1:58" hidden="1" x14ac:dyDescent="0.25">
      <c r="A2176" s="64" t="s">
        <v>1494</v>
      </c>
      <c r="B2176" s="64" t="s">
        <v>1494</v>
      </c>
      <c r="C2176" s="65"/>
      <c r="D2176" s="66"/>
      <c r="E2176" s="67"/>
      <c r="F2176" s="68"/>
      <c r="G2176" s="65" t="str">
        <f>IF(Edges[[#This Row],[Vertex 1]]=Edges[[#This Row],[Vertex 2]],"HIDE","SHOW")</f>
        <v>HIDE</v>
      </c>
      <c r="H2176" s="69"/>
      <c r="I2176" s="70"/>
      <c r="J2176" s="70"/>
      <c r="K2176" s="34"/>
      <c r="L2176" s="77"/>
      <c r="M2176" s="77"/>
      <c r="N2176" s="72"/>
      <c r="O2176" s="79" t="s">
        <v>179</v>
      </c>
      <c r="P2176" s="81">
        <v>42855.595543981479</v>
      </c>
      <c r="Q2176" s="79" t="s">
        <v>3052</v>
      </c>
      <c r="R2176" s="82" t="s">
        <v>3960</v>
      </c>
      <c r="S2176" s="79" t="s">
        <v>4254</v>
      </c>
      <c r="T2176" s="79" t="s">
        <v>4458</v>
      </c>
      <c r="U2176" s="79"/>
      <c r="V2176" s="82" t="s">
        <v>5742</v>
      </c>
      <c r="W2176" s="81">
        <v>42855.595543981479</v>
      </c>
      <c r="X2176" s="82" t="s">
        <v>7691</v>
      </c>
      <c r="Y2176" s="79"/>
      <c r="Z2176" s="79"/>
      <c r="AA2176" s="83" t="s">
        <v>9738</v>
      </c>
      <c r="AB2176" s="79"/>
      <c r="AC2176" s="79" t="b">
        <v>0</v>
      </c>
      <c r="AD2176" s="79">
        <v>0</v>
      </c>
      <c r="AE2176" s="83" t="s">
        <v>9915</v>
      </c>
      <c r="AF2176" s="79" t="b">
        <v>0</v>
      </c>
      <c r="AG2176" s="79" t="s">
        <v>9963</v>
      </c>
      <c r="AH2176" s="79"/>
      <c r="AI2176" s="83" t="s">
        <v>9915</v>
      </c>
      <c r="AJ2176" s="79" t="b">
        <v>0</v>
      </c>
      <c r="AK2176" s="79">
        <v>0</v>
      </c>
      <c r="AL2176" s="83" t="s">
        <v>9915</v>
      </c>
      <c r="AM2176" s="79" t="s">
        <v>10096</v>
      </c>
      <c r="AN2176" s="79" t="b">
        <v>0</v>
      </c>
      <c r="AO2176" s="83" t="s">
        <v>9738</v>
      </c>
      <c r="AP2176" s="79" t="s">
        <v>179</v>
      </c>
      <c r="AQ2176" s="79">
        <v>0</v>
      </c>
      <c r="AR2176" s="79">
        <v>0</v>
      </c>
      <c r="AS2176" s="79"/>
      <c r="AT2176" s="79"/>
      <c r="AU2176" s="79"/>
      <c r="AV2176" s="79"/>
      <c r="AW2176" s="79"/>
      <c r="AX2176" s="79"/>
      <c r="AY2176" s="79"/>
      <c r="AZ2176" s="79"/>
      <c r="BA2176">
        <v>1</v>
      </c>
      <c r="BB2176">
        <v>0</v>
      </c>
      <c r="BC2176" s="79" t="str">
        <f>IF(Edges[[#This Row],[Sentiment]]=0,"NEUTRAL",IF(Edges[[#This Row],[Sentiment]]=1,"POSITIVE",IF(Edges[[#This Row],[Sentiment]]=-1,"NEGATIVE")))</f>
        <v>NEUTRAL</v>
      </c>
      <c r="BD2176" s="79" t="str">
        <f>IF(Edges[[#This Row],[Vertex 1]]=Edges[[#This Row],[Vertex 2]],"HIDE","SHOW")</f>
        <v>HIDE</v>
      </c>
      <c r="BE2176" s="124" t="e">
        <f>REPLACE(INDEX(GroupVertices[Group], MATCH(Edges[[#This Row],[Vertex 1]],GroupVertices[Vertex],0)),1,1,"")</f>
        <v>#N/A</v>
      </c>
      <c r="BF2176" s="124" t="e">
        <f>REPLACE(INDEX(GroupVertices[Group], MATCH(Edges[[#This Row],[Vertex 2]],GroupVertices[Vertex],0)),1,1,"")</f>
        <v>#N/A</v>
      </c>
    </row>
    <row r="2177" spans="1:58" hidden="1" x14ac:dyDescent="0.25">
      <c r="A2177" s="64" t="s">
        <v>1495</v>
      </c>
      <c r="B2177" s="64" t="s">
        <v>1495</v>
      </c>
      <c r="C2177" s="65"/>
      <c r="D2177" s="66"/>
      <c r="E2177" s="67"/>
      <c r="F2177" s="68"/>
      <c r="G2177" s="65" t="str">
        <f>IF(Edges[[#This Row],[Vertex 1]]=Edges[[#This Row],[Vertex 2]],"HIDE","SHOW")</f>
        <v>HIDE</v>
      </c>
      <c r="H2177" s="69"/>
      <c r="I2177" s="70"/>
      <c r="J2177" s="70"/>
      <c r="K2177" s="34"/>
      <c r="L2177" s="77"/>
      <c r="M2177" s="77"/>
      <c r="N2177" s="72"/>
      <c r="O2177" s="79" t="s">
        <v>179</v>
      </c>
      <c r="P2177" s="81">
        <v>42855.602696759262</v>
      </c>
      <c r="Q2177" s="79" t="s">
        <v>3053</v>
      </c>
      <c r="R2177" s="79"/>
      <c r="S2177" s="79"/>
      <c r="T2177" s="79"/>
      <c r="U2177" s="79"/>
      <c r="V2177" s="82" t="s">
        <v>4787</v>
      </c>
      <c r="W2177" s="81">
        <v>42855.602696759262</v>
      </c>
      <c r="X2177" s="82" t="s">
        <v>7692</v>
      </c>
      <c r="Y2177" s="79"/>
      <c r="Z2177" s="79"/>
      <c r="AA2177" s="83" t="s">
        <v>9739</v>
      </c>
      <c r="AB2177" s="79"/>
      <c r="AC2177" s="79" t="b">
        <v>0</v>
      </c>
      <c r="AD2177" s="79">
        <v>0</v>
      </c>
      <c r="AE2177" s="83" t="s">
        <v>9915</v>
      </c>
      <c r="AF2177" s="79" t="b">
        <v>0</v>
      </c>
      <c r="AG2177" s="79" t="s">
        <v>9985</v>
      </c>
      <c r="AH2177" s="79"/>
      <c r="AI2177" s="83" t="s">
        <v>9915</v>
      </c>
      <c r="AJ2177" s="79" t="b">
        <v>0</v>
      </c>
      <c r="AK2177" s="79">
        <v>0</v>
      </c>
      <c r="AL2177" s="83" t="s">
        <v>9915</v>
      </c>
      <c r="AM2177" s="79" t="s">
        <v>10000</v>
      </c>
      <c r="AN2177" s="79" t="b">
        <v>0</v>
      </c>
      <c r="AO2177" s="83" t="s">
        <v>9739</v>
      </c>
      <c r="AP2177" s="79" t="s">
        <v>179</v>
      </c>
      <c r="AQ2177" s="79">
        <v>0</v>
      </c>
      <c r="AR2177" s="79">
        <v>0</v>
      </c>
      <c r="AS2177" s="79"/>
      <c r="AT2177" s="79"/>
      <c r="AU2177" s="79"/>
      <c r="AV2177" s="79"/>
      <c r="AW2177" s="79"/>
      <c r="AX2177" s="79"/>
      <c r="AY2177" s="79"/>
      <c r="AZ2177" s="79"/>
      <c r="BA2177">
        <v>1</v>
      </c>
      <c r="BB2177">
        <v>0</v>
      </c>
      <c r="BC2177" s="79" t="str">
        <f>IF(Edges[[#This Row],[Sentiment]]=0,"NEUTRAL",IF(Edges[[#This Row],[Sentiment]]=1,"POSITIVE",IF(Edges[[#This Row],[Sentiment]]=-1,"NEGATIVE")))</f>
        <v>NEUTRAL</v>
      </c>
      <c r="BD2177" s="79" t="str">
        <f>IF(Edges[[#This Row],[Vertex 1]]=Edges[[#This Row],[Vertex 2]],"HIDE","SHOW")</f>
        <v>HIDE</v>
      </c>
      <c r="BE2177" s="124" t="e">
        <f>REPLACE(INDEX(GroupVertices[Group], MATCH(Edges[[#This Row],[Vertex 1]],GroupVertices[Vertex],0)),1,1,"")</f>
        <v>#N/A</v>
      </c>
      <c r="BF2177" s="124" t="e">
        <f>REPLACE(INDEX(GroupVertices[Group], MATCH(Edges[[#This Row],[Vertex 2]],GroupVertices[Vertex],0)),1,1,"")</f>
        <v>#N/A</v>
      </c>
    </row>
    <row r="2178" spans="1:58" x14ac:dyDescent="0.25">
      <c r="A2178" s="64" t="s">
        <v>1496</v>
      </c>
      <c r="B2178" s="64" t="s">
        <v>1532</v>
      </c>
      <c r="C2178" s="65"/>
      <c r="D2178" s="66"/>
      <c r="E2178" s="67"/>
      <c r="F2178" s="68"/>
      <c r="G2178" s="65" t="str">
        <f>IF(Edges[[#This Row],[Vertex 1]]=Edges[[#This Row],[Vertex 2]],"HIDE","SHOW")</f>
        <v>SHOW</v>
      </c>
      <c r="H2178" s="69"/>
      <c r="I2178" s="70"/>
      <c r="J2178" s="70"/>
      <c r="K2178" s="34" t="s">
        <v>65</v>
      </c>
      <c r="L2178" s="77">
        <v>2178</v>
      </c>
      <c r="M2178" s="77"/>
      <c r="N2178" s="72"/>
      <c r="O2178" s="79" t="s">
        <v>1646</v>
      </c>
      <c r="P2178" s="81">
        <v>42855.614340277774</v>
      </c>
      <c r="Q2178" s="79" t="s">
        <v>2861</v>
      </c>
      <c r="R2178" s="82" t="s">
        <v>3862</v>
      </c>
      <c r="S2178" s="79" t="s">
        <v>4022</v>
      </c>
      <c r="T2178" s="79"/>
      <c r="U2178" s="79"/>
      <c r="V2178" s="82" t="s">
        <v>4787</v>
      </c>
      <c r="W2178" s="81">
        <v>42855.614340277774</v>
      </c>
      <c r="X2178" s="82" t="s">
        <v>7693</v>
      </c>
      <c r="Y2178" s="79"/>
      <c r="Z2178" s="79"/>
      <c r="AA2178" s="83" t="s">
        <v>9740</v>
      </c>
      <c r="AB2178" s="79"/>
      <c r="AC2178" s="79" t="b">
        <v>0</v>
      </c>
      <c r="AD2178" s="79">
        <v>0</v>
      </c>
      <c r="AE2178" s="83" t="s">
        <v>9915</v>
      </c>
      <c r="AF2178" s="79" t="b">
        <v>0</v>
      </c>
      <c r="AG2178" s="79" t="s">
        <v>9963</v>
      </c>
      <c r="AH2178" s="79"/>
      <c r="AI2178" s="83" t="s">
        <v>9915</v>
      </c>
      <c r="AJ2178" s="79" t="b">
        <v>0</v>
      </c>
      <c r="AK2178" s="79">
        <v>10</v>
      </c>
      <c r="AL2178" s="83" t="s">
        <v>9843</v>
      </c>
      <c r="AM2178" s="79" t="s">
        <v>9993</v>
      </c>
      <c r="AN2178" s="79" t="b">
        <v>0</v>
      </c>
      <c r="AO2178" s="83" t="s">
        <v>9843</v>
      </c>
      <c r="AP2178" s="79" t="s">
        <v>179</v>
      </c>
      <c r="AQ2178" s="79">
        <v>0</v>
      </c>
      <c r="AR2178" s="79">
        <v>0</v>
      </c>
      <c r="AS2178" s="79"/>
      <c r="AT2178" s="79"/>
      <c r="AU2178" s="79"/>
      <c r="AV2178" s="79"/>
      <c r="AW2178" s="79"/>
      <c r="AX2178" s="79"/>
      <c r="AY2178" s="79"/>
      <c r="AZ2178" s="79"/>
      <c r="BA2178">
        <v>1</v>
      </c>
      <c r="BB2178">
        <v>0</v>
      </c>
      <c r="BC2178" s="79" t="str">
        <f>IF(Edges[[#This Row],[Sentiment]]=0,"NEUTRAL",IF(Edges[[#This Row],[Sentiment]]=1,"POSITIVE",IF(Edges[[#This Row],[Sentiment]]=-1,"NEGATIVE")))</f>
        <v>NEUTRAL</v>
      </c>
      <c r="BD2178" s="79" t="str">
        <f>IF(Edges[[#This Row],[Vertex 1]]=Edges[[#This Row],[Vertex 2]],"HIDE","SHOW")</f>
        <v>SHOW</v>
      </c>
      <c r="BE2178" s="78" t="str">
        <f>REPLACE(INDEX(GroupVertices[Group], MATCH(Edges[[#This Row],[Vertex 1]],GroupVertices[Vertex],0)),1,1,"")</f>
        <v>EUTRAL</v>
      </c>
      <c r="BF2178" s="78" t="str">
        <f>REPLACE(INDEX(GroupVertices[Group], MATCH(Edges[[#This Row],[Vertex 2]],GroupVertices[Vertex],0)),1,1,"")</f>
        <v>eneral</v>
      </c>
    </row>
    <row r="2179" spans="1:58" x14ac:dyDescent="0.25">
      <c r="A2179" s="64" t="s">
        <v>1497</v>
      </c>
      <c r="B2179" s="64" t="s">
        <v>1544</v>
      </c>
      <c r="C2179" s="65"/>
      <c r="D2179" s="66"/>
      <c r="E2179" s="67"/>
      <c r="F2179" s="68"/>
      <c r="G2179" s="65" t="str">
        <f>IF(Edges[[#This Row],[Vertex 1]]=Edges[[#This Row],[Vertex 2]],"HIDE","SHOW")</f>
        <v>SHOW</v>
      </c>
      <c r="H2179" s="69"/>
      <c r="I2179" s="70"/>
      <c r="J2179" s="70"/>
      <c r="K2179" s="34" t="s">
        <v>65</v>
      </c>
      <c r="L2179" s="77">
        <v>2179</v>
      </c>
      <c r="M2179" s="77"/>
      <c r="N2179" s="72"/>
      <c r="O2179" s="79" t="s">
        <v>1646</v>
      </c>
      <c r="P2179" s="81">
        <v>42853.687291666669</v>
      </c>
      <c r="Q2179" s="79" t="s">
        <v>3054</v>
      </c>
      <c r="R2179" s="82" t="s">
        <v>3578</v>
      </c>
      <c r="S2179" s="79" t="s">
        <v>4166</v>
      </c>
      <c r="T2179" s="79" t="s">
        <v>4382</v>
      </c>
      <c r="U2179" s="79"/>
      <c r="V2179" s="82" t="s">
        <v>5743</v>
      </c>
      <c r="W2179" s="81">
        <v>42853.687291666669</v>
      </c>
      <c r="X2179" s="82" t="s">
        <v>7694</v>
      </c>
      <c r="Y2179" s="79"/>
      <c r="Z2179" s="79"/>
      <c r="AA2179" s="83" t="s">
        <v>9741</v>
      </c>
      <c r="AB2179" s="79"/>
      <c r="AC2179" s="79" t="b">
        <v>0</v>
      </c>
      <c r="AD2179" s="79">
        <v>11</v>
      </c>
      <c r="AE2179" s="83" t="s">
        <v>9915</v>
      </c>
      <c r="AF2179" s="79" t="b">
        <v>0</v>
      </c>
      <c r="AG2179" s="79" t="s">
        <v>9963</v>
      </c>
      <c r="AH2179" s="79"/>
      <c r="AI2179" s="83" t="s">
        <v>9915</v>
      </c>
      <c r="AJ2179" s="79" t="b">
        <v>0</v>
      </c>
      <c r="AK2179" s="79">
        <v>6</v>
      </c>
      <c r="AL2179" s="83" t="s">
        <v>9915</v>
      </c>
      <c r="AM2179" s="79" t="s">
        <v>10010</v>
      </c>
      <c r="AN2179" s="79" t="b">
        <v>0</v>
      </c>
      <c r="AO2179" s="83" t="s">
        <v>9741</v>
      </c>
      <c r="AP2179" s="79" t="s">
        <v>179</v>
      </c>
      <c r="AQ2179" s="79">
        <v>0</v>
      </c>
      <c r="AR2179" s="79">
        <v>0</v>
      </c>
      <c r="AS2179" s="79"/>
      <c r="AT2179" s="79"/>
      <c r="AU2179" s="79"/>
      <c r="AV2179" s="79"/>
      <c r="AW2179" s="79"/>
      <c r="AX2179" s="79"/>
      <c r="AY2179" s="79"/>
      <c r="AZ2179" s="79"/>
      <c r="BA2179">
        <v>2</v>
      </c>
      <c r="BB2179">
        <v>1</v>
      </c>
      <c r="BC2179" s="79" t="str">
        <f>IF(Edges[[#This Row],[Sentiment]]=0,"NEUTRAL",IF(Edges[[#This Row],[Sentiment]]=1,"POSITIVE",IF(Edges[[#This Row],[Sentiment]]=-1,"NEGATIVE")))</f>
        <v>POSITIVE</v>
      </c>
      <c r="BD2179" s="79" t="str">
        <f>IF(Edges[[#This Row],[Vertex 1]]=Edges[[#This Row],[Vertex 2]],"HIDE","SHOW")</f>
        <v>SHOW</v>
      </c>
      <c r="BE2179" s="78" t="str">
        <f>REPLACE(INDEX(GroupVertices[Group], MATCH(Edges[[#This Row],[Vertex 1]],GroupVertices[Vertex],0)),1,1,"")</f>
        <v>OSITIVE</v>
      </c>
      <c r="BF2179" s="78" t="str">
        <f>REPLACE(INDEX(GroupVertices[Group], MATCH(Edges[[#This Row],[Vertex 2]],GroupVertices[Vertex],0)),1,1,"")</f>
        <v>eneral</v>
      </c>
    </row>
    <row r="2180" spans="1:58" x14ac:dyDescent="0.25">
      <c r="A2180" s="64" t="s">
        <v>1497</v>
      </c>
      <c r="B2180" s="64" t="s">
        <v>1544</v>
      </c>
      <c r="C2180" s="65"/>
      <c r="D2180" s="66"/>
      <c r="E2180" s="67"/>
      <c r="F2180" s="68"/>
      <c r="G2180" s="65" t="str">
        <f>IF(Edges[[#This Row],[Vertex 1]]=Edges[[#This Row],[Vertex 2]],"HIDE","SHOW")</f>
        <v>SHOW</v>
      </c>
      <c r="H2180" s="69"/>
      <c r="I2180" s="70"/>
      <c r="J2180" s="70"/>
      <c r="K2180" s="34" t="s">
        <v>65</v>
      </c>
      <c r="L2180" s="77">
        <v>2180</v>
      </c>
      <c r="M2180" s="77"/>
      <c r="N2180" s="72"/>
      <c r="O2180" s="79" t="s">
        <v>1646</v>
      </c>
      <c r="P2180" s="81">
        <v>42854.232395833336</v>
      </c>
      <c r="Q2180" s="79" t="s">
        <v>3055</v>
      </c>
      <c r="R2180" s="82" t="s">
        <v>3578</v>
      </c>
      <c r="S2180" s="79" t="s">
        <v>4166</v>
      </c>
      <c r="T2180" s="79" t="s">
        <v>4382</v>
      </c>
      <c r="U2180" s="79"/>
      <c r="V2180" s="82" t="s">
        <v>5743</v>
      </c>
      <c r="W2180" s="81">
        <v>42854.232395833336</v>
      </c>
      <c r="X2180" s="82" t="s">
        <v>7695</v>
      </c>
      <c r="Y2180" s="79"/>
      <c r="Z2180" s="79"/>
      <c r="AA2180" s="83" t="s">
        <v>9742</v>
      </c>
      <c r="AB2180" s="79"/>
      <c r="AC2180" s="79" t="b">
        <v>0</v>
      </c>
      <c r="AD2180" s="79">
        <v>6</v>
      </c>
      <c r="AE2180" s="83" t="s">
        <v>9915</v>
      </c>
      <c r="AF2180" s="79" t="b">
        <v>0</v>
      </c>
      <c r="AG2180" s="79" t="s">
        <v>9963</v>
      </c>
      <c r="AH2180" s="79"/>
      <c r="AI2180" s="83" t="s">
        <v>9915</v>
      </c>
      <c r="AJ2180" s="79" t="b">
        <v>0</v>
      </c>
      <c r="AK2180" s="79">
        <v>3</v>
      </c>
      <c r="AL2180" s="83" t="s">
        <v>9915</v>
      </c>
      <c r="AM2180" s="79" t="s">
        <v>10010</v>
      </c>
      <c r="AN2180" s="79" t="b">
        <v>0</v>
      </c>
      <c r="AO2180" s="83" t="s">
        <v>9742</v>
      </c>
      <c r="AP2180" s="79" t="s">
        <v>179</v>
      </c>
      <c r="AQ2180" s="79">
        <v>0</v>
      </c>
      <c r="AR2180" s="79">
        <v>0</v>
      </c>
      <c r="AS2180" s="79"/>
      <c r="AT2180" s="79"/>
      <c r="AU2180" s="79"/>
      <c r="AV2180" s="79"/>
      <c r="AW2180" s="79"/>
      <c r="AX2180" s="79"/>
      <c r="AY2180" s="79"/>
      <c r="AZ2180" s="79"/>
      <c r="BA2180">
        <v>2</v>
      </c>
      <c r="BB2180">
        <v>1</v>
      </c>
      <c r="BC2180" s="79" t="str">
        <f>IF(Edges[[#This Row],[Sentiment]]=0,"NEUTRAL",IF(Edges[[#This Row],[Sentiment]]=1,"POSITIVE",IF(Edges[[#This Row],[Sentiment]]=-1,"NEGATIVE")))</f>
        <v>POSITIVE</v>
      </c>
      <c r="BD2180" s="79" t="str">
        <f>IF(Edges[[#This Row],[Vertex 1]]=Edges[[#This Row],[Vertex 2]],"HIDE","SHOW")</f>
        <v>SHOW</v>
      </c>
      <c r="BE2180" s="78" t="str">
        <f>REPLACE(INDEX(GroupVertices[Group], MATCH(Edges[[#This Row],[Vertex 1]],GroupVertices[Vertex],0)),1,1,"")</f>
        <v>OSITIVE</v>
      </c>
      <c r="BF2180" s="78" t="str">
        <f>REPLACE(INDEX(GroupVertices[Group], MATCH(Edges[[#This Row],[Vertex 2]],GroupVertices[Vertex],0)),1,1,"")</f>
        <v>eneral</v>
      </c>
    </row>
    <row r="2181" spans="1:58" x14ac:dyDescent="0.25">
      <c r="A2181" s="64" t="s">
        <v>1498</v>
      </c>
      <c r="B2181" s="64" t="s">
        <v>1497</v>
      </c>
      <c r="C2181" s="65"/>
      <c r="D2181" s="66"/>
      <c r="E2181" s="67"/>
      <c r="F2181" s="68"/>
      <c r="G2181" s="65" t="str">
        <f>IF(Edges[[#This Row],[Vertex 1]]=Edges[[#This Row],[Vertex 2]],"HIDE","SHOW")</f>
        <v>SHOW</v>
      </c>
      <c r="H2181" s="69"/>
      <c r="I2181" s="70"/>
      <c r="J2181" s="70"/>
      <c r="K2181" s="34" t="s">
        <v>65</v>
      </c>
      <c r="L2181" s="77">
        <v>2181</v>
      </c>
      <c r="M2181" s="77"/>
      <c r="N2181" s="72"/>
      <c r="O2181" s="79" t="s">
        <v>1646</v>
      </c>
      <c r="P2181" s="81">
        <v>42855.618067129632</v>
      </c>
      <c r="Q2181" s="79" t="s">
        <v>3056</v>
      </c>
      <c r="R2181" s="82" t="s">
        <v>3578</v>
      </c>
      <c r="S2181" s="79" t="s">
        <v>4166</v>
      </c>
      <c r="T2181" s="79"/>
      <c r="U2181" s="79"/>
      <c r="V2181" s="82" t="s">
        <v>5744</v>
      </c>
      <c r="W2181" s="81">
        <v>42855.618067129632</v>
      </c>
      <c r="X2181" s="82" t="s">
        <v>7696</v>
      </c>
      <c r="Y2181" s="79"/>
      <c r="Z2181" s="79"/>
      <c r="AA2181" s="83" t="s">
        <v>9743</v>
      </c>
      <c r="AB2181" s="79"/>
      <c r="AC2181" s="79" t="b">
        <v>0</v>
      </c>
      <c r="AD2181" s="79">
        <v>0</v>
      </c>
      <c r="AE2181" s="83" t="s">
        <v>9915</v>
      </c>
      <c r="AF2181" s="79" t="b">
        <v>0</v>
      </c>
      <c r="AG2181" s="79" t="s">
        <v>9963</v>
      </c>
      <c r="AH2181" s="79"/>
      <c r="AI2181" s="83" t="s">
        <v>9915</v>
      </c>
      <c r="AJ2181" s="79" t="b">
        <v>0</v>
      </c>
      <c r="AK2181" s="79">
        <v>0</v>
      </c>
      <c r="AL2181" s="83" t="s">
        <v>9915</v>
      </c>
      <c r="AM2181" s="79" t="s">
        <v>9990</v>
      </c>
      <c r="AN2181" s="79" t="b">
        <v>0</v>
      </c>
      <c r="AO2181" s="83" t="s">
        <v>9743</v>
      </c>
      <c r="AP2181" s="79" t="s">
        <v>179</v>
      </c>
      <c r="AQ2181" s="79">
        <v>0</v>
      </c>
      <c r="AR2181" s="79">
        <v>0</v>
      </c>
      <c r="AS2181" s="79"/>
      <c r="AT2181" s="79"/>
      <c r="AU2181" s="79"/>
      <c r="AV2181" s="79"/>
      <c r="AW2181" s="79"/>
      <c r="AX2181" s="79"/>
      <c r="AY2181" s="79"/>
      <c r="AZ2181" s="79"/>
      <c r="BA2181">
        <v>1</v>
      </c>
      <c r="BB2181">
        <v>0</v>
      </c>
      <c r="BC2181" s="79" t="str">
        <f>IF(Edges[[#This Row],[Sentiment]]=0,"NEUTRAL",IF(Edges[[#This Row],[Sentiment]]=1,"POSITIVE",IF(Edges[[#This Row],[Sentiment]]=-1,"NEGATIVE")))</f>
        <v>NEUTRAL</v>
      </c>
      <c r="BD2181" s="79" t="str">
        <f>IF(Edges[[#This Row],[Vertex 1]]=Edges[[#This Row],[Vertex 2]],"HIDE","SHOW")</f>
        <v>SHOW</v>
      </c>
      <c r="BE2181" s="78" t="str">
        <f>REPLACE(INDEX(GroupVertices[Group], MATCH(Edges[[#This Row],[Vertex 1]],GroupVertices[Vertex],0)),1,1,"")</f>
        <v>EUTRAL</v>
      </c>
      <c r="BF2181" s="78" t="str">
        <f>REPLACE(INDEX(GroupVertices[Group], MATCH(Edges[[#This Row],[Vertex 2]],GroupVertices[Vertex],0)),1,1,"")</f>
        <v>OSITIVE</v>
      </c>
    </row>
    <row r="2182" spans="1:58" hidden="1" x14ac:dyDescent="0.25">
      <c r="A2182" s="64" t="s">
        <v>1498</v>
      </c>
      <c r="B2182" s="64" t="s">
        <v>1498</v>
      </c>
      <c r="C2182" s="65"/>
      <c r="D2182" s="66"/>
      <c r="E2182" s="67"/>
      <c r="F2182" s="68"/>
      <c r="G2182" s="65" t="str">
        <f>IF(Edges[[#This Row],[Vertex 1]]=Edges[[#This Row],[Vertex 2]],"HIDE","SHOW")</f>
        <v>HIDE</v>
      </c>
      <c r="H2182" s="69"/>
      <c r="I2182" s="70"/>
      <c r="J2182" s="70"/>
      <c r="K2182" s="34"/>
      <c r="L2182" s="77"/>
      <c r="M2182" s="77"/>
      <c r="N2182" s="72"/>
      <c r="O2182" s="79" t="s">
        <v>179</v>
      </c>
      <c r="P2182" s="81">
        <v>42852.50571759259</v>
      </c>
      <c r="Q2182" s="79" t="s">
        <v>3057</v>
      </c>
      <c r="R2182" s="82" t="s">
        <v>3293</v>
      </c>
      <c r="S2182" s="79" t="s">
        <v>4022</v>
      </c>
      <c r="T2182" s="79"/>
      <c r="U2182" s="79"/>
      <c r="V2182" s="82" t="s">
        <v>5744</v>
      </c>
      <c r="W2182" s="81">
        <v>42852.50571759259</v>
      </c>
      <c r="X2182" s="82" t="s">
        <v>7697</v>
      </c>
      <c r="Y2182" s="79"/>
      <c r="Z2182" s="79"/>
      <c r="AA2182" s="83" t="s">
        <v>9744</v>
      </c>
      <c r="AB2182" s="79"/>
      <c r="AC2182" s="79" t="b">
        <v>0</v>
      </c>
      <c r="AD2182" s="79">
        <v>0</v>
      </c>
      <c r="AE2182" s="83" t="s">
        <v>9915</v>
      </c>
      <c r="AF2182" s="79" t="b">
        <v>0</v>
      </c>
      <c r="AG2182" s="79" t="s">
        <v>9963</v>
      </c>
      <c r="AH2182" s="79"/>
      <c r="AI2182" s="83" t="s">
        <v>9915</v>
      </c>
      <c r="AJ2182" s="79" t="b">
        <v>0</v>
      </c>
      <c r="AK2182" s="79">
        <v>0</v>
      </c>
      <c r="AL2182" s="83" t="s">
        <v>9915</v>
      </c>
      <c r="AM2182" s="79" t="s">
        <v>9990</v>
      </c>
      <c r="AN2182" s="79" t="b">
        <v>0</v>
      </c>
      <c r="AO2182" s="83" t="s">
        <v>9744</v>
      </c>
      <c r="AP2182" s="79" t="s">
        <v>179</v>
      </c>
      <c r="AQ2182" s="79">
        <v>0</v>
      </c>
      <c r="AR2182" s="79">
        <v>0</v>
      </c>
      <c r="AS2182" s="79"/>
      <c r="AT2182" s="79"/>
      <c r="AU2182" s="79"/>
      <c r="AV2182" s="79"/>
      <c r="AW2182" s="79"/>
      <c r="AX2182" s="79"/>
      <c r="AY2182" s="79"/>
      <c r="AZ2182" s="79"/>
      <c r="BA2182">
        <v>3</v>
      </c>
      <c r="BB2182">
        <v>0</v>
      </c>
      <c r="BC2182" s="79" t="str">
        <f>IF(Edges[[#This Row],[Sentiment]]=0,"NEUTRAL",IF(Edges[[#This Row],[Sentiment]]=1,"POSITIVE",IF(Edges[[#This Row],[Sentiment]]=-1,"NEGATIVE")))</f>
        <v>NEUTRAL</v>
      </c>
      <c r="BD2182" s="79" t="str">
        <f>IF(Edges[[#This Row],[Vertex 1]]=Edges[[#This Row],[Vertex 2]],"HIDE","SHOW")</f>
        <v>HIDE</v>
      </c>
      <c r="BE2182" s="124" t="str">
        <f>REPLACE(INDEX(GroupVertices[Group], MATCH(Edges[[#This Row],[Vertex 1]],GroupVertices[Vertex],0)),1,1,"")</f>
        <v>EUTRAL</v>
      </c>
      <c r="BF2182" s="124" t="str">
        <f>REPLACE(INDEX(GroupVertices[Group], MATCH(Edges[[#This Row],[Vertex 2]],GroupVertices[Vertex],0)),1,1,"")</f>
        <v>EUTRAL</v>
      </c>
    </row>
    <row r="2183" spans="1:58" hidden="1" x14ac:dyDescent="0.25">
      <c r="A2183" s="64" t="s">
        <v>1498</v>
      </c>
      <c r="B2183" s="64" t="s">
        <v>1498</v>
      </c>
      <c r="C2183" s="65"/>
      <c r="D2183" s="66"/>
      <c r="E2183" s="67"/>
      <c r="F2183" s="68"/>
      <c r="G2183" s="65" t="str">
        <f>IF(Edges[[#This Row],[Vertex 1]]=Edges[[#This Row],[Vertex 2]],"HIDE","SHOW")</f>
        <v>HIDE</v>
      </c>
      <c r="H2183" s="69"/>
      <c r="I2183" s="70"/>
      <c r="J2183" s="70"/>
      <c r="K2183" s="34"/>
      <c r="L2183" s="77"/>
      <c r="M2183" s="77"/>
      <c r="N2183" s="72"/>
      <c r="O2183" s="79" t="s">
        <v>179</v>
      </c>
      <c r="P2183" s="81">
        <v>42852.50582175926</v>
      </c>
      <c r="Q2183" s="79" t="s">
        <v>3058</v>
      </c>
      <c r="R2183" s="82" t="s">
        <v>3961</v>
      </c>
      <c r="S2183" s="79" t="s">
        <v>4032</v>
      </c>
      <c r="T2183" s="79"/>
      <c r="U2183" s="79"/>
      <c r="V2183" s="82" t="s">
        <v>5744</v>
      </c>
      <c r="W2183" s="81">
        <v>42852.50582175926</v>
      </c>
      <c r="X2183" s="82" t="s">
        <v>7698</v>
      </c>
      <c r="Y2183" s="79"/>
      <c r="Z2183" s="79"/>
      <c r="AA2183" s="83" t="s">
        <v>9745</v>
      </c>
      <c r="AB2183" s="79"/>
      <c r="AC2183" s="79" t="b">
        <v>0</v>
      </c>
      <c r="AD2183" s="79">
        <v>0</v>
      </c>
      <c r="AE2183" s="83" t="s">
        <v>9915</v>
      </c>
      <c r="AF2183" s="79" t="b">
        <v>0</v>
      </c>
      <c r="AG2183" s="79" t="s">
        <v>9963</v>
      </c>
      <c r="AH2183" s="79"/>
      <c r="AI2183" s="83" t="s">
        <v>9915</v>
      </c>
      <c r="AJ2183" s="79" t="b">
        <v>0</v>
      </c>
      <c r="AK2183" s="79">
        <v>0</v>
      </c>
      <c r="AL2183" s="83" t="s">
        <v>9915</v>
      </c>
      <c r="AM2183" s="79" t="s">
        <v>10003</v>
      </c>
      <c r="AN2183" s="79" t="b">
        <v>0</v>
      </c>
      <c r="AO2183" s="83" t="s">
        <v>9745</v>
      </c>
      <c r="AP2183" s="79" t="s">
        <v>179</v>
      </c>
      <c r="AQ2183" s="79">
        <v>0</v>
      </c>
      <c r="AR2183" s="79">
        <v>0</v>
      </c>
      <c r="AS2183" s="79"/>
      <c r="AT2183" s="79"/>
      <c r="AU2183" s="79"/>
      <c r="AV2183" s="79"/>
      <c r="AW2183" s="79"/>
      <c r="AX2183" s="79"/>
      <c r="AY2183" s="79"/>
      <c r="AZ2183" s="79"/>
      <c r="BA2183">
        <v>3</v>
      </c>
      <c r="BB2183">
        <v>0</v>
      </c>
      <c r="BC2183" s="79" t="str">
        <f>IF(Edges[[#This Row],[Sentiment]]=0,"NEUTRAL",IF(Edges[[#This Row],[Sentiment]]=1,"POSITIVE",IF(Edges[[#This Row],[Sentiment]]=-1,"NEGATIVE")))</f>
        <v>NEUTRAL</v>
      </c>
      <c r="BD2183" s="79" t="str">
        <f>IF(Edges[[#This Row],[Vertex 1]]=Edges[[#This Row],[Vertex 2]],"HIDE","SHOW")</f>
        <v>HIDE</v>
      </c>
      <c r="BE2183" s="124" t="str">
        <f>REPLACE(INDEX(GroupVertices[Group], MATCH(Edges[[#This Row],[Vertex 1]],GroupVertices[Vertex],0)),1,1,"")</f>
        <v>EUTRAL</v>
      </c>
      <c r="BF2183" s="124" t="str">
        <f>REPLACE(INDEX(GroupVertices[Group], MATCH(Edges[[#This Row],[Vertex 2]],GroupVertices[Vertex],0)),1,1,"")</f>
        <v>EUTRAL</v>
      </c>
    </row>
    <row r="2184" spans="1:58" hidden="1" x14ac:dyDescent="0.25">
      <c r="A2184" s="64" t="s">
        <v>1498</v>
      </c>
      <c r="B2184" s="64" t="s">
        <v>1498</v>
      </c>
      <c r="C2184" s="65"/>
      <c r="D2184" s="66"/>
      <c r="E2184" s="67"/>
      <c r="F2184" s="68"/>
      <c r="G2184" s="65" t="str">
        <f>IF(Edges[[#This Row],[Vertex 1]]=Edges[[#This Row],[Vertex 2]],"HIDE","SHOW")</f>
        <v>HIDE</v>
      </c>
      <c r="H2184" s="69"/>
      <c r="I2184" s="70"/>
      <c r="J2184" s="70"/>
      <c r="K2184" s="34"/>
      <c r="L2184" s="77"/>
      <c r="M2184" s="77"/>
      <c r="N2184" s="72"/>
      <c r="O2184" s="79" t="s">
        <v>179</v>
      </c>
      <c r="P2184" s="81">
        <v>42853.600138888891</v>
      </c>
      <c r="Q2184" s="79" t="s">
        <v>3059</v>
      </c>
      <c r="R2184" s="82" t="s">
        <v>3531</v>
      </c>
      <c r="S2184" s="79" t="s">
        <v>4061</v>
      </c>
      <c r="T2184" s="79"/>
      <c r="U2184" s="79"/>
      <c r="V2184" s="82" t="s">
        <v>5744</v>
      </c>
      <c r="W2184" s="81">
        <v>42853.600138888891</v>
      </c>
      <c r="X2184" s="82" t="s">
        <v>7699</v>
      </c>
      <c r="Y2184" s="79"/>
      <c r="Z2184" s="79"/>
      <c r="AA2184" s="83" t="s">
        <v>9746</v>
      </c>
      <c r="AB2184" s="79"/>
      <c r="AC2184" s="79" t="b">
        <v>0</v>
      </c>
      <c r="AD2184" s="79">
        <v>0</v>
      </c>
      <c r="AE2184" s="83" t="s">
        <v>9915</v>
      </c>
      <c r="AF2184" s="79" t="b">
        <v>0</v>
      </c>
      <c r="AG2184" s="79" t="s">
        <v>9963</v>
      </c>
      <c r="AH2184" s="79"/>
      <c r="AI2184" s="83" t="s">
        <v>9915</v>
      </c>
      <c r="AJ2184" s="79" t="b">
        <v>0</v>
      </c>
      <c r="AK2184" s="79">
        <v>0</v>
      </c>
      <c r="AL2184" s="83" t="s">
        <v>9915</v>
      </c>
      <c r="AM2184" s="79" t="s">
        <v>9990</v>
      </c>
      <c r="AN2184" s="79" t="b">
        <v>0</v>
      </c>
      <c r="AO2184" s="83" t="s">
        <v>9746</v>
      </c>
      <c r="AP2184" s="79" t="s">
        <v>179</v>
      </c>
      <c r="AQ2184" s="79">
        <v>0</v>
      </c>
      <c r="AR2184" s="79">
        <v>0</v>
      </c>
      <c r="AS2184" s="79"/>
      <c r="AT2184" s="79"/>
      <c r="AU2184" s="79"/>
      <c r="AV2184" s="79"/>
      <c r="AW2184" s="79"/>
      <c r="AX2184" s="79"/>
      <c r="AY2184" s="79"/>
      <c r="AZ2184" s="79"/>
      <c r="BA2184">
        <v>3</v>
      </c>
      <c r="BB2184">
        <v>0</v>
      </c>
      <c r="BC2184" s="79" t="str">
        <f>IF(Edges[[#This Row],[Sentiment]]=0,"NEUTRAL",IF(Edges[[#This Row],[Sentiment]]=1,"POSITIVE",IF(Edges[[#This Row],[Sentiment]]=-1,"NEGATIVE")))</f>
        <v>NEUTRAL</v>
      </c>
      <c r="BD2184" s="79" t="str">
        <f>IF(Edges[[#This Row],[Vertex 1]]=Edges[[#This Row],[Vertex 2]],"HIDE","SHOW")</f>
        <v>HIDE</v>
      </c>
      <c r="BE2184" s="124" t="str">
        <f>REPLACE(INDEX(GroupVertices[Group], MATCH(Edges[[#This Row],[Vertex 1]],GroupVertices[Vertex],0)),1,1,"")</f>
        <v>EUTRAL</v>
      </c>
      <c r="BF2184" s="124" t="str">
        <f>REPLACE(INDEX(GroupVertices[Group], MATCH(Edges[[#This Row],[Vertex 2]],GroupVertices[Vertex],0)),1,1,"")</f>
        <v>EUTRAL</v>
      </c>
    </row>
    <row r="2185" spans="1:58" hidden="1" x14ac:dyDescent="0.25">
      <c r="A2185" s="64" t="s">
        <v>1499</v>
      </c>
      <c r="B2185" s="64" t="s">
        <v>1499</v>
      </c>
      <c r="C2185" s="65"/>
      <c r="D2185" s="66"/>
      <c r="E2185" s="67"/>
      <c r="F2185" s="68"/>
      <c r="G2185" s="65" t="str">
        <f>IF(Edges[[#This Row],[Vertex 1]]=Edges[[#This Row],[Vertex 2]],"HIDE","SHOW")</f>
        <v>HIDE</v>
      </c>
      <c r="H2185" s="69"/>
      <c r="I2185" s="70"/>
      <c r="J2185" s="70"/>
      <c r="K2185" s="34"/>
      <c r="L2185" s="77"/>
      <c r="M2185" s="77"/>
      <c r="N2185" s="72"/>
      <c r="O2185" s="79" t="s">
        <v>179</v>
      </c>
      <c r="P2185" s="81">
        <v>42854.513599537036</v>
      </c>
      <c r="Q2185" s="79" t="s">
        <v>3060</v>
      </c>
      <c r="R2185" s="79" t="s">
        <v>3962</v>
      </c>
      <c r="S2185" s="79" t="s">
        <v>4255</v>
      </c>
      <c r="T2185" s="79"/>
      <c r="U2185" s="79"/>
      <c r="V2185" s="82" t="s">
        <v>5745</v>
      </c>
      <c r="W2185" s="81">
        <v>42854.513599537036</v>
      </c>
      <c r="X2185" s="82" t="s">
        <v>7700</v>
      </c>
      <c r="Y2185" s="79"/>
      <c r="Z2185" s="79"/>
      <c r="AA2185" s="83" t="s">
        <v>9747</v>
      </c>
      <c r="AB2185" s="79"/>
      <c r="AC2185" s="79" t="b">
        <v>0</v>
      </c>
      <c r="AD2185" s="79">
        <v>0</v>
      </c>
      <c r="AE2185" s="83" t="s">
        <v>9915</v>
      </c>
      <c r="AF2185" s="79" t="b">
        <v>0</v>
      </c>
      <c r="AG2185" s="79" t="s">
        <v>9965</v>
      </c>
      <c r="AH2185" s="79"/>
      <c r="AI2185" s="83" t="s">
        <v>9915</v>
      </c>
      <c r="AJ2185" s="79" t="b">
        <v>0</v>
      </c>
      <c r="AK2185" s="79">
        <v>0</v>
      </c>
      <c r="AL2185" s="83" t="s">
        <v>9915</v>
      </c>
      <c r="AM2185" s="79" t="s">
        <v>9996</v>
      </c>
      <c r="AN2185" s="79" t="b">
        <v>0</v>
      </c>
      <c r="AO2185" s="83" t="s">
        <v>9747</v>
      </c>
      <c r="AP2185" s="79" t="s">
        <v>179</v>
      </c>
      <c r="AQ2185" s="79">
        <v>0</v>
      </c>
      <c r="AR2185" s="79">
        <v>0</v>
      </c>
      <c r="AS2185" s="79"/>
      <c r="AT2185" s="79"/>
      <c r="AU2185" s="79"/>
      <c r="AV2185" s="79"/>
      <c r="AW2185" s="79"/>
      <c r="AX2185" s="79"/>
      <c r="AY2185" s="79"/>
      <c r="AZ2185" s="79"/>
      <c r="BA2185">
        <v>3</v>
      </c>
      <c r="BB2185">
        <v>0</v>
      </c>
      <c r="BC2185" s="79" t="str">
        <f>IF(Edges[[#This Row],[Sentiment]]=0,"NEUTRAL",IF(Edges[[#This Row],[Sentiment]]=1,"POSITIVE",IF(Edges[[#This Row],[Sentiment]]=-1,"NEGATIVE")))</f>
        <v>NEUTRAL</v>
      </c>
      <c r="BD2185" s="79" t="str">
        <f>IF(Edges[[#This Row],[Vertex 1]]=Edges[[#This Row],[Vertex 2]],"HIDE","SHOW")</f>
        <v>HIDE</v>
      </c>
      <c r="BE2185" s="124" t="e">
        <f>REPLACE(INDEX(GroupVertices[Group], MATCH(Edges[[#This Row],[Vertex 1]],GroupVertices[Vertex],0)),1,1,"")</f>
        <v>#N/A</v>
      </c>
      <c r="BF2185" s="124" t="e">
        <f>REPLACE(INDEX(GroupVertices[Group], MATCH(Edges[[#This Row],[Vertex 2]],GroupVertices[Vertex],0)),1,1,"")</f>
        <v>#N/A</v>
      </c>
    </row>
    <row r="2186" spans="1:58" hidden="1" x14ac:dyDescent="0.25">
      <c r="A2186" s="64" t="s">
        <v>1499</v>
      </c>
      <c r="B2186" s="64" t="s">
        <v>1499</v>
      </c>
      <c r="C2186" s="65"/>
      <c r="D2186" s="66"/>
      <c r="E2186" s="67"/>
      <c r="F2186" s="68"/>
      <c r="G2186" s="65" t="str">
        <f>IF(Edges[[#This Row],[Vertex 1]]=Edges[[#This Row],[Vertex 2]],"HIDE","SHOW")</f>
        <v>HIDE</v>
      </c>
      <c r="H2186" s="69"/>
      <c r="I2186" s="70"/>
      <c r="J2186" s="70"/>
      <c r="K2186" s="34"/>
      <c r="L2186" s="77"/>
      <c r="M2186" s="77"/>
      <c r="N2186" s="72"/>
      <c r="O2186" s="79" t="s">
        <v>179</v>
      </c>
      <c r="P2186" s="81">
        <v>42855.619062500002</v>
      </c>
      <c r="Q2186" s="79" t="s">
        <v>3061</v>
      </c>
      <c r="R2186" s="79" t="s">
        <v>3963</v>
      </c>
      <c r="S2186" s="79" t="s">
        <v>4255</v>
      </c>
      <c r="T2186" s="79"/>
      <c r="U2186" s="79"/>
      <c r="V2186" s="82" t="s">
        <v>5745</v>
      </c>
      <c r="W2186" s="81">
        <v>42855.619062500002</v>
      </c>
      <c r="X2186" s="82" t="s">
        <v>7701</v>
      </c>
      <c r="Y2186" s="79"/>
      <c r="Z2186" s="79"/>
      <c r="AA2186" s="83" t="s">
        <v>9748</v>
      </c>
      <c r="AB2186" s="79"/>
      <c r="AC2186" s="79" t="b">
        <v>0</v>
      </c>
      <c r="AD2186" s="79">
        <v>0</v>
      </c>
      <c r="AE2186" s="83" t="s">
        <v>9915</v>
      </c>
      <c r="AF2186" s="79" t="b">
        <v>0</v>
      </c>
      <c r="AG2186" s="79" t="s">
        <v>9965</v>
      </c>
      <c r="AH2186" s="79"/>
      <c r="AI2186" s="83" t="s">
        <v>9915</v>
      </c>
      <c r="AJ2186" s="79" t="b">
        <v>0</v>
      </c>
      <c r="AK2186" s="79">
        <v>0</v>
      </c>
      <c r="AL2186" s="83" t="s">
        <v>9915</v>
      </c>
      <c r="AM2186" s="79" t="s">
        <v>9996</v>
      </c>
      <c r="AN2186" s="79" t="b">
        <v>0</v>
      </c>
      <c r="AO2186" s="83" t="s">
        <v>9748</v>
      </c>
      <c r="AP2186" s="79" t="s">
        <v>179</v>
      </c>
      <c r="AQ2186" s="79">
        <v>0</v>
      </c>
      <c r="AR2186" s="79">
        <v>0</v>
      </c>
      <c r="AS2186" s="79"/>
      <c r="AT2186" s="79"/>
      <c r="AU2186" s="79"/>
      <c r="AV2186" s="79"/>
      <c r="AW2186" s="79"/>
      <c r="AX2186" s="79"/>
      <c r="AY2186" s="79"/>
      <c r="AZ2186" s="79"/>
      <c r="BA2186">
        <v>3</v>
      </c>
      <c r="BB2186">
        <v>0</v>
      </c>
      <c r="BC2186" s="79" t="str">
        <f>IF(Edges[[#This Row],[Sentiment]]=0,"NEUTRAL",IF(Edges[[#This Row],[Sentiment]]=1,"POSITIVE",IF(Edges[[#This Row],[Sentiment]]=-1,"NEGATIVE")))</f>
        <v>NEUTRAL</v>
      </c>
      <c r="BD2186" s="79" t="str">
        <f>IF(Edges[[#This Row],[Vertex 1]]=Edges[[#This Row],[Vertex 2]],"HIDE","SHOW")</f>
        <v>HIDE</v>
      </c>
      <c r="BE2186" s="124" t="e">
        <f>REPLACE(INDEX(GroupVertices[Group], MATCH(Edges[[#This Row],[Vertex 1]],GroupVertices[Vertex],0)),1,1,"")</f>
        <v>#N/A</v>
      </c>
      <c r="BF2186" s="124" t="e">
        <f>REPLACE(INDEX(GroupVertices[Group], MATCH(Edges[[#This Row],[Vertex 2]],GroupVertices[Vertex],0)),1,1,"")</f>
        <v>#N/A</v>
      </c>
    </row>
    <row r="2187" spans="1:58" hidden="1" x14ac:dyDescent="0.25">
      <c r="A2187" s="64" t="s">
        <v>1499</v>
      </c>
      <c r="B2187" s="64" t="s">
        <v>1499</v>
      </c>
      <c r="C2187" s="65"/>
      <c r="D2187" s="66"/>
      <c r="E2187" s="67"/>
      <c r="F2187" s="68"/>
      <c r="G2187" s="65" t="str">
        <f>IF(Edges[[#This Row],[Vertex 1]]=Edges[[#This Row],[Vertex 2]],"HIDE","SHOW")</f>
        <v>HIDE</v>
      </c>
      <c r="H2187" s="69"/>
      <c r="I2187" s="70"/>
      <c r="J2187" s="70"/>
      <c r="K2187" s="34"/>
      <c r="L2187" s="77"/>
      <c r="M2187" s="77"/>
      <c r="N2187" s="72"/>
      <c r="O2187" s="79" t="s">
        <v>179</v>
      </c>
      <c r="P2187" s="81">
        <v>42855.619768518518</v>
      </c>
      <c r="Q2187" s="79" t="s">
        <v>3062</v>
      </c>
      <c r="R2187" s="82" t="s">
        <v>3964</v>
      </c>
      <c r="S2187" s="79" t="s">
        <v>4020</v>
      </c>
      <c r="T2187" s="79"/>
      <c r="U2187" s="79"/>
      <c r="V2187" s="82" t="s">
        <v>5745</v>
      </c>
      <c r="W2187" s="81">
        <v>42855.619768518518</v>
      </c>
      <c r="X2187" s="82" t="s">
        <v>7702</v>
      </c>
      <c r="Y2187" s="79"/>
      <c r="Z2187" s="79"/>
      <c r="AA2187" s="83" t="s">
        <v>9749</v>
      </c>
      <c r="AB2187" s="79"/>
      <c r="AC2187" s="79" t="b">
        <v>0</v>
      </c>
      <c r="AD2187" s="79">
        <v>0</v>
      </c>
      <c r="AE2187" s="83" t="s">
        <v>9915</v>
      </c>
      <c r="AF2187" s="79" t="b">
        <v>0</v>
      </c>
      <c r="AG2187" s="79" t="s">
        <v>9964</v>
      </c>
      <c r="AH2187" s="79"/>
      <c r="AI2187" s="83" t="s">
        <v>9915</v>
      </c>
      <c r="AJ2187" s="79" t="b">
        <v>0</v>
      </c>
      <c r="AK2187" s="79">
        <v>0</v>
      </c>
      <c r="AL2187" s="83" t="s">
        <v>9915</v>
      </c>
      <c r="AM2187" s="79" t="s">
        <v>9996</v>
      </c>
      <c r="AN2187" s="79" t="b">
        <v>0</v>
      </c>
      <c r="AO2187" s="83" t="s">
        <v>9749</v>
      </c>
      <c r="AP2187" s="79" t="s">
        <v>179</v>
      </c>
      <c r="AQ2187" s="79">
        <v>0</v>
      </c>
      <c r="AR2187" s="79">
        <v>0</v>
      </c>
      <c r="AS2187" s="79"/>
      <c r="AT2187" s="79"/>
      <c r="AU2187" s="79"/>
      <c r="AV2187" s="79"/>
      <c r="AW2187" s="79"/>
      <c r="AX2187" s="79"/>
      <c r="AY2187" s="79"/>
      <c r="AZ2187" s="79"/>
      <c r="BA2187">
        <v>3</v>
      </c>
      <c r="BB2187">
        <v>0</v>
      </c>
      <c r="BC2187" s="79" t="str">
        <f>IF(Edges[[#This Row],[Sentiment]]=0,"NEUTRAL",IF(Edges[[#This Row],[Sentiment]]=1,"POSITIVE",IF(Edges[[#This Row],[Sentiment]]=-1,"NEGATIVE")))</f>
        <v>NEUTRAL</v>
      </c>
      <c r="BD2187" s="79" t="str">
        <f>IF(Edges[[#This Row],[Vertex 1]]=Edges[[#This Row],[Vertex 2]],"HIDE","SHOW")</f>
        <v>HIDE</v>
      </c>
      <c r="BE2187" s="124" t="e">
        <f>REPLACE(INDEX(GroupVertices[Group], MATCH(Edges[[#This Row],[Vertex 1]],GroupVertices[Vertex],0)),1,1,"")</f>
        <v>#N/A</v>
      </c>
      <c r="BF2187" s="124" t="e">
        <f>REPLACE(INDEX(GroupVertices[Group], MATCH(Edges[[#This Row],[Vertex 2]],GroupVertices[Vertex],0)),1,1,"")</f>
        <v>#N/A</v>
      </c>
    </row>
    <row r="2188" spans="1:58" hidden="1" x14ac:dyDescent="0.25">
      <c r="A2188" s="64" t="s">
        <v>1500</v>
      </c>
      <c r="B2188" s="64" t="s">
        <v>1500</v>
      </c>
      <c r="C2188" s="65"/>
      <c r="D2188" s="66"/>
      <c r="E2188" s="67"/>
      <c r="F2188" s="68"/>
      <c r="G2188" s="65" t="str">
        <f>IF(Edges[[#This Row],[Vertex 1]]=Edges[[#This Row],[Vertex 2]],"HIDE","SHOW")</f>
        <v>HIDE</v>
      </c>
      <c r="H2188" s="69"/>
      <c r="I2188" s="70"/>
      <c r="J2188" s="70"/>
      <c r="K2188" s="34"/>
      <c r="L2188" s="77"/>
      <c r="M2188" s="77"/>
      <c r="N2188" s="72"/>
      <c r="O2188" s="79" t="s">
        <v>179</v>
      </c>
      <c r="P2188" s="81">
        <v>42855.620208333334</v>
      </c>
      <c r="Q2188" s="79" t="s">
        <v>3063</v>
      </c>
      <c r="R2188" s="82" t="s">
        <v>3965</v>
      </c>
      <c r="S2188" s="79" t="s">
        <v>4256</v>
      </c>
      <c r="T2188" s="79"/>
      <c r="U2188" s="82" t="s">
        <v>4725</v>
      </c>
      <c r="V2188" s="82" t="s">
        <v>4725</v>
      </c>
      <c r="W2188" s="81">
        <v>42855.620208333334</v>
      </c>
      <c r="X2188" s="82" t="s">
        <v>7703</v>
      </c>
      <c r="Y2188" s="79"/>
      <c r="Z2188" s="79"/>
      <c r="AA2188" s="83" t="s">
        <v>9750</v>
      </c>
      <c r="AB2188" s="79"/>
      <c r="AC2188" s="79" t="b">
        <v>0</v>
      </c>
      <c r="AD2188" s="79">
        <v>0</v>
      </c>
      <c r="AE2188" s="83" t="s">
        <v>9915</v>
      </c>
      <c r="AF2188" s="79" t="b">
        <v>0</v>
      </c>
      <c r="AG2188" s="79" t="s">
        <v>9987</v>
      </c>
      <c r="AH2188" s="79"/>
      <c r="AI2188" s="83" t="s">
        <v>9915</v>
      </c>
      <c r="AJ2188" s="79" t="b">
        <v>0</v>
      </c>
      <c r="AK2188" s="79">
        <v>0</v>
      </c>
      <c r="AL2188" s="83" t="s">
        <v>9915</v>
      </c>
      <c r="AM2188" s="79" t="s">
        <v>4133</v>
      </c>
      <c r="AN2188" s="79" t="b">
        <v>0</v>
      </c>
      <c r="AO2188" s="83" t="s">
        <v>9750</v>
      </c>
      <c r="AP2188" s="79" t="s">
        <v>179</v>
      </c>
      <c r="AQ2188" s="79">
        <v>0</v>
      </c>
      <c r="AR2188" s="79">
        <v>0</v>
      </c>
      <c r="AS2188" s="79"/>
      <c r="AT2188" s="79"/>
      <c r="AU2188" s="79"/>
      <c r="AV2188" s="79"/>
      <c r="AW2188" s="79"/>
      <c r="AX2188" s="79"/>
      <c r="AY2188" s="79"/>
      <c r="AZ2188" s="79"/>
      <c r="BA2188">
        <v>1</v>
      </c>
      <c r="BB2188">
        <v>0</v>
      </c>
      <c r="BC2188" s="79" t="str">
        <f>IF(Edges[[#This Row],[Sentiment]]=0,"NEUTRAL",IF(Edges[[#This Row],[Sentiment]]=1,"POSITIVE",IF(Edges[[#This Row],[Sentiment]]=-1,"NEGATIVE")))</f>
        <v>NEUTRAL</v>
      </c>
      <c r="BD2188" s="79" t="str">
        <f>IF(Edges[[#This Row],[Vertex 1]]=Edges[[#This Row],[Vertex 2]],"HIDE","SHOW")</f>
        <v>HIDE</v>
      </c>
      <c r="BE2188" s="124" t="e">
        <f>REPLACE(INDEX(GroupVertices[Group], MATCH(Edges[[#This Row],[Vertex 1]],GroupVertices[Vertex],0)),1,1,"")</f>
        <v>#N/A</v>
      </c>
      <c r="BF2188" s="124" t="e">
        <f>REPLACE(INDEX(GroupVertices[Group], MATCH(Edges[[#This Row],[Vertex 2]],GroupVertices[Vertex],0)),1,1,"")</f>
        <v>#N/A</v>
      </c>
    </row>
    <row r="2189" spans="1:58" hidden="1" x14ac:dyDescent="0.25">
      <c r="A2189" s="64" t="s">
        <v>1501</v>
      </c>
      <c r="B2189" s="64" t="s">
        <v>1501</v>
      </c>
      <c r="C2189" s="65"/>
      <c r="D2189" s="66"/>
      <c r="E2189" s="67"/>
      <c r="F2189" s="68"/>
      <c r="G2189" s="65" t="str">
        <f>IF(Edges[[#This Row],[Vertex 1]]=Edges[[#This Row],[Vertex 2]],"HIDE","SHOW")</f>
        <v>HIDE</v>
      </c>
      <c r="H2189" s="69"/>
      <c r="I2189" s="70"/>
      <c r="J2189" s="70"/>
      <c r="K2189" s="34"/>
      <c r="L2189" s="77"/>
      <c r="M2189" s="77"/>
      <c r="N2189" s="72"/>
      <c r="O2189" s="79" t="s">
        <v>179</v>
      </c>
      <c r="P2189" s="81">
        <v>42855.620289351849</v>
      </c>
      <c r="Q2189" s="79" t="s">
        <v>3064</v>
      </c>
      <c r="R2189" s="82" t="s">
        <v>3966</v>
      </c>
      <c r="S2189" s="79" t="s">
        <v>4020</v>
      </c>
      <c r="T2189" s="79"/>
      <c r="U2189" s="79"/>
      <c r="V2189" s="82" t="s">
        <v>5746</v>
      </c>
      <c r="W2189" s="81">
        <v>42855.620289351849</v>
      </c>
      <c r="X2189" s="82" t="s">
        <v>7704</v>
      </c>
      <c r="Y2189" s="79"/>
      <c r="Z2189" s="79"/>
      <c r="AA2189" s="83" t="s">
        <v>9751</v>
      </c>
      <c r="AB2189" s="79"/>
      <c r="AC2189" s="79" t="b">
        <v>0</v>
      </c>
      <c r="AD2189" s="79">
        <v>0</v>
      </c>
      <c r="AE2189" s="83" t="s">
        <v>9915</v>
      </c>
      <c r="AF2189" s="79" t="b">
        <v>0</v>
      </c>
      <c r="AG2189" s="79" t="s">
        <v>9987</v>
      </c>
      <c r="AH2189" s="79"/>
      <c r="AI2189" s="83" t="s">
        <v>9915</v>
      </c>
      <c r="AJ2189" s="79" t="b">
        <v>0</v>
      </c>
      <c r="AK2189" s="79">
        <v>0</v>
      </c>
      <c r="AL2189" s="83" t="s">
        <v>9915</v>
      </c>
      <c r="AM2189" s="79" t="s">
        <v>9996</v>
      </c>
      <c r="AN2189" s="79" t="b">
        <v>0</v>
      </c>
      <c r="AO2189" s="83" t="s">
        <v>9751</v>
      </c>
      <c r="AP2189" s="79" t="s">
        <v>179</v>
      </c>
      <c r="AQ2189" s="79">
        <v>0</v>
      </c>
      <c r="AR2189" s="79">
        <v>0</v>
      </c>
      <c r="AS2189" s="79"/>
      <c r="AT2189" s="79"/>
      <c r="AU2189" s="79"/>
      <c r="AV2189" s="79"/>
      <c r="AW2189" s="79"/>
      <c r="AX2189" s="79"/>
      <c r="AY2189" s="79"/>
      <c r="AZ2189" s="79"/>
      <c r="BA2189">
        <v>1</v>
      </c>
      <c r="BB2189">
        <v>0</v>
      </c>
      <c r="BC2189" s="79" t="str">
        <f>IF(Edges[[#This Row],[Sentiment]]=0,"NEUTRAL",IF(Edges[[#This Row],[Sentiment]]=1,"POSITIVE",IF(Edges[[#This Row],[Sentiment]]=-1,"NEGATIVE")))</f>
        <v>NEUTRAL</v>
      </c>
      <c r="BD2189" s="79" t="str">
        <f>IF(Edges[[#This Row],[Vertex 1]]=Edges[[#This Row],[Vertex 2]],"HIDE","SHOW")</f>
        <v>HIDE</v>
      </c>
      <c r="BE2189" s="124" t="e">
        <f>REPLACE(INDEX(GroupVertices[Group], MATCH(Edges[[#This Row],[Vertex 1]],GroupVertices[Vertex],0)),1,1,"")</f>
        <v>#N/A</v>
      </c>
      <c r="BF2189" s="124" t="e">
        <f>REPLACE(INDEX(GroupVertices[Group], MATCH(Edges[[#This Row],[Vertex 2]],GroupVertices[Vertex],0)),1,1,"")</f>
        <v>#N/A</v>
      </c>
    </row>
    <row r="2190" spans="1:58" x14ac:dyDescent="0.25">
      <c r="A2190" s="64" t="s">
        <v>1502</v>
      </c>
      <c r="B2190" s="64" t="s">
        <v>1544</v>
      </c>
      <c r="C2190" s="65"/>
      <c r="D2190" s="66"/>
      <c r="E2190" s="67"/>
      <c r="F2190" s="68"/>
      <c r="G2190" s="65" t="str">
        <f>IF(Edges[[#This Row],[Vertex 1]]=Edges[[#This Row],[Vertex 2]],"HIDE","SHOW")</f>
        <v>SHOW</v>
      </c>
      <c r="H2190" s="69"/>
      <c r="I2190" s="70"/>
      <c r="J2190" s="70"/>
      <c r="K2190" s="34" t="s">
        <v>65</v>
      </c>
      <c r="L2190" s="77">
        <v>2190</v>
      </c>
      <c r="M2190" s="77"/>
      <c r="N2190" s="72"/>
      <c r="O2190" s="79" t="s">
        <v>1646</v>
      </c>
      <c r="P2190" s="81">
        <v>42855.620567129627</v>
      </c>
      <c r="Q2190" s="79" t="s">
        <v>3050</v>
      </c>
      <c r="R2190" s="82" t="s">
        <v>3959</v>
      </c>
      <c r="S2190" s="79" t="s">
        <v>4066</v>
      </c>
      <c r="T2190" s="79"/>
      <c r="U2190" s="79"/>
      <c r="V2190" s="82" t="s">
        <v>5747</v>
      </c>
      <c r="W2190" s="81">
        <v>42855.620567129627</v>
      </c>
      <c r="X2190" s="82" t="s">
        <v>7705</v>
      </c>
      <c r="Y2190" s="79"/>
      <c r="Z2190" s="79"/>
      <c r="AA2190" s="83" t="s">
        <v>9752</v>
      </c>
      <c r="AB2190" s="79"/>
      <c r="AC2190" s="79" t="b">
        <v>0</v>
      </c>
      <c r="AD2190" s="79">
        <v>0</v>
      </c>
      <c r="AE2190" s="83" t="s">
        <v>9915</v>
      </c>
      <c r="AF2190" s="79" t="b">
        <v>0</v>
      </c>
      <c r="AG2190" s="79" t="s">
        <v>9963</v>
      </c>
      <c r="AH2190" s="79"/>
      <c r="AI2190" s="83" t="s">
        <v>9915</v>
      </c>
      <c r="AJ2190" s="79" t="b">
        <v>0</v>
      </c>
      <c r="AK2190" s="79">
        <v>3</v>
      </c>
      <c r="AL2190" s="83" t="s">
        <v>9862</v>
      </c>
      <c r="AM2190" s="79" t="s">
        <v>9991</v>
      </c>
      <c r="AN2190" s="79" t="b">
        <v>0</v>
      </c>
      <c r="AO2190" s="83" t="s">
        <v>9862</v>
      </c>
      <c r="AP2190" s="79" t="s">
        <v>179</v>
      </c>
      <c r="AQ2190" s="79">
        <v>0</v>
      </c>
      <c r="AR2190" s="79">
        <v>0</v>
      </c>
      <c r="AS2190" s="79"/>
      <c r="AT2190" s="79"/>
      <c r="AU2190" s="79"/>
      <c r="AV2190" s="79"/>
      <c r="AW2190" s="79"/>
      <c r="AX2190" s="79"/>
      <c r="AY2190" s="79"/>
      <c r="AZ2190" s="79"/>
      <c r="BA2190">
        <v>1</v>
      </c>
      <c r="BB2190">
        <v>0</v>
      </c>
      <c r="BC2190" s="79" t="str">
        <f>IF(Edges[[#This Row],[Sentiment]]=0,"NEUTRAL",IF(Edges[[#This Row],[Sentiment]]=1,"POSITIVE",IF(Edges[[#This Row],[Sentiment]]=-1,"NEGATIVE")))</f>
        <v>NEUTRAL</v>
      </c>
      <c r="BD2190" s="79" t="str">
        <f>IF(Edges[[#This Row],[Vertex 1]]=Edges[[#This Row],[Vertex 2]],"HIDE","SHOW")</f>
        <v>SHOW</v>
      </c>
      <c r="BE2190" s="78" t="str">
        <f>REPLACE(INDEX(GroupVertices[Group], MATCH(Edges[[#This Row],[Vertex 1]],GroupVertices[Vertex],0)),1,1,"")</f>
        <v>EUTRAL</v>
      </c>
      <c r="BF2190" s="78" t="str">
        <f>REPLACE(INDEX(GroupVertices[Group], MATCH(Edges[[#This Row],[Vertex 2]],GroupVertices[Vertex],0)),1,1,"")</f>
        <v>eneral</v>
      </c>
    </row>
    <row r="2191" spans="1:58" x14ac:dyDescent="0.25">
      <c r="A2191" s="64" t="s">
        <v>1502</v>
      </c>
      <c r="B2191" s="64" t="s">
        <v>1537</v>
      </c>
      <c r="C2191" s="65"/>
      <c r="D2191" s="66"/>
      <c r="E2191" s="67"/>
      <c r="F2191" s="68"/>
      <c r="G2191" s="65" t="str">
        <f>IF(Edges[[#This Row],[Vertex 1]]=Edges[[#This Row],[Vertex 2]],"HIDE","SHOW")</f>
        <v>SHOW</v>
      </c>
      <c r="H2191" s="69"/>
      <c r="I2191" s="70"/>
      <c r="J2191" s="70"/>
      <c r="K2191" s="34" t="s">
        <v>65</v>
      </c>
      <c r="L2191" s="77">
        <v>2191</v>
      </c>
      <c r="M2191" s="77"/>
      <c r="N2191" s="72"/>
      <c r="O2191" s="79" t="s">
        <v>1646</v>
      </c>
      <c r="P2191" s="81">
        <v>42855.620567129627</v>
      </c>
      <c r="Q2191" s="79" t="s">
        <v>3050</v>
      </c>
      <c r="R2191" s="82" t="s">
        <v>3959</v>
      </c>
      <c r="S2191" s="79" t="s">
        <v>4066</v>
      </c>
      <c r="T2191" s="79"/>
      <c r="U2191" s="79"/>
      <c r="V2191" s="82" t="s">
        <v>5747</v>
      </c>
      <c r="W2191" s="81">
        <v>42855.620567129627</v>
      </c>
      <c r="X2191" s="82" t="s">
        <v>7705</v>
      </c>
      <c r="Y2191" s="79"/>
      <c r="Z2191" s="79"/>
      <c r="AA2191" s="83" t="s">
        <v>9752</v>
      </c>
      <c r="AB2191" s="79"/>
      <c r="AC2191" s="79" t="b">
        <v>0</v>
      </c>
      <c r="AD2191" s="79">
        <v>0</v>
      </c>
      <c r="AE2191" s="83" t="s">
        <v>9915</v>
      </c>
      <c r="AF2191" s="79" t="b">
        <v>0</v>
      </c>
      <c r="AG2191" s="79" t="s">
        <v>9963</v>
      </c>
      <c r="AH2191" s="79"/>
      <c r="AI2191" s="83" t="s">
        <v>9915</v>
      </c>
      <c r="AJ2191" s="79" t="b">
        <v>0</v>
      </c>
      <c r="AK2191" s="79">
        <v>3</v>
      </c>
      <c r="AL2191" s="83" t="s">
        <v>9862</v>
      </c>
      <c r="AM2191" s="79" t="s">
        <v>9991</v>
      </c>
      <c r="AN2191" s="79" t="b">
        <v>0</v>
      </c>
      <c r="AO2191" s="83" t="s">
        <v>9862</v>
      </c>
      <c r="AP2191" s="79" t="s">
        <v>179</v>
      </c>
      <c r="AQ2191" s="79">
        <v>0</v>
      </c>
      <c r="AR2191" s="79">
        <v>0</v>
      </c>
      <c r="AS2191" s="79"/>
      <c r="AT2191" s="79"/>
      <c r="AU2191" s="79"/>
      <c r="AV2191" s="79"/>
      <c r="AW2191" s="79"/>
      <c r="AX2191" s="79"/>
      <c r="AY2191" s="79"/>
      <c r="AZ2191" s="79"/>
      <c r="BA2191">
        <v>1</v>
      </c>
      <c r="BB2191">
        <v>0</v>
      </c>
      <c r="BC2191" s="79" t="str">
        <f>IF(Edges[[#This Row],[Sentiment]]=0,"NEUTRAL",IF(Edges[[#This Row],[Sentiment]]=1,"POSITIVE",IF(Edges[[#This Row],[Sentiment]]=-1,"NEGATIVE")))</f>
        <v>NEUTRAL</v>
      </c>
      <c r="BD2191" s="79" t="str">
        <f>IF(Edges[[#This Row],[Vertex 1]]=Edges[[#This Row],[Vertex 2]],"HIDE","SHOW")</f>
        <v>SHOW</v>
      </c>
      <c r="BE2191" s="78" t="str">
        <f>REPLACE(INDEX(GroupVertices[Group], MATCH(Edges[[#This Row],[Vertex 1]],GroupVertices[Vertex],0)),1,1,"")</f>
        <v>EUTRAL</v>
      </c>
      <c r="BF2191" s="78" t="str">
        <f>REPLACE(INDEX(GroupVertices[Group], MATCH(Edges[[#This Row],[Vertex 2]],GroupVertices[Vertex],0)),1,1,"")</f>
        <v>EUTRAL</v>
      </c>
    </row>
    <row r="2192" spans="1:58" hidden="1" x14ac:dyDescent="0.25">
      <c r="A2192" s="64" t="s">
        <v>1503</v>
      </c>
      <c r="B2192" s="64" t="s">
        <v>1503</v>
      </c>
      <c r="C2192" s="65"/>
      <c r="D2192" s="66"/>
      <c r="E2192" s="67"/>
      <c r="F2192" s="68"/>
      <c r="G2192" s="65" t="str">
        <f>IF(Edges[[#This Row],[Vertex 1]]=Edges[[#This Row],[Vertex 2]],"HIDE","SHOW")</f>
        <v>HIDE</v>
      </c>
      <c r="H2192" s="69"/>
      <c r="I2192" s="70"/>
      <c r="J2192" s="70"/>
      <c r="K2192" s="34"/>
      <c r="L2192" s="77"/>
      <c r="M2192" s="77"/>
      <c r="N2192" s="72"/>
      <c r="O2192" s="79" t="s">
        <v>179</v>
      </c>
      <c r="P2192" s="81">
        <v>42852.252870370372</v>
      </c>
      <c r="Q2192" s="79" t="s">
        <v>3065</v>
      </c>
      <c r="R2192" s="82" t="s">
        <v>3967</v>
      </c>
      <c r="S2192" s="79" t="s">
        <v>4044</v>
      </c>
      <c r="T2192" s="79" t="s">
        <v>4459</v>
      </c>
      <c r="U2192" s="82" t="s">
        <v>4726</v>
      </c>
      <c r="V2192" s="82" t="s">
        <v>4726</v>
      </c>
      <c r="W2192" s="81">
        <v>42852.252870370372</v>
      </c>
      <c r="X2192" s="82" t="s">
        <v>7706</v>
      </c>
      <c r="Y2192" s="79"/>
      <c r="Z2192" s="79"/>
      <c r="AA2192" s="83" t="s">
        <v>9753</v>
      </c>
      <c r="AB2192" s="79"/>
      <c r="AC2192" s="79" t="b">
        <v>0</v>
      </c>
      <c r="AD2192" s="79">
        <v>0</v>
      </c>
      <c r="AE2192" s="83" t="s">
        <v>9915</v>
      </c>
      <c r="AF2192" s="79" t="b">
        <v>0</v>
      </c>
      <c r="AG2192" s="79" t="s">
        <v>9973</v>
      </c>
      <c r="AH2192" s="79"/>
      <c r="AI2192" s="83" t="s">
        <v>9915</v>
      </c>
      <c r="AJ2192" s="79" t="b">
        <v>0</v>
      </c>
      <c r="AK2192" s="79">
        <v>0</v>
      </c>
      <c r="AL2192" s="83" t="s">
        <v>9915</v>
      </c>
      <c r="AM2192" s="79" t="s">
        <v>4133</v>
      </c>
      <c r="AN2192" s="79" t="b">
        <v>0</v>
      </c>
      <c r="AO2192" s="83" t="s">
        <v>9753</v>
      </c>
      <c r="AP2192" s="79" t="s">
        <v>179</v>
      </c>
      <c r="AQ2192" s="79">
        <v>0</v>
      </c>
      <c r="AR2192" s="79">
        <v>0</v>
      </c>
      <c r="AS2192" s="79"/>
      <c r="AT2192" s="79"/>
      <c r="AU2192" s="79"/>
      <c r="AV2192" s="79"/>
      <c r="AW2192" s="79"/>
      <c r="AX2192" s="79"/>
      <c r="AY2192" s="79"/>
      <c r="AZ2192" s="79"/>
      <c r="BA2192">
        <v>11</v>
      </c>
      <c r="BB2192">
        <v>0</v>
      </c>
      <c r="BC2192" s="79" t="str">
        <f>IF(Edges[[#This Row],[Sentiment]]=0,"NEUTRAL",IF(Edges[[#This Row],[Sentiment]]=1,"POSITIVE",IF(Edges[[#This Row],[Sentiment]]=-1,"NEGATIVE")))</f>
        <v>NEUTRAL</v>
      </c>
      <c r="BD2192" s="79" t="str">
        <f>IF(Edges[[#This Row],[Vertex 1]]=Edges[[#This Row],[Vertex 2]],"HIDE","SHOW")</f>
        <v>HIDE</v>
      </c>
      <c r="BE2192" s="124" t="e">
        <f>REPLACE(INDEX(GroupVertices[Group], MATCH(Edges[[#This Row],[Vertex 1]],GroupVertices[Vertex],0)),1,1,"")</f>
        <v>#N/A</v>
      </c>
      <c r="BF2192" s="124" t="e">
        <f>REPLACE(INDEX(GroupVertices[Group], MATCH(Edges[[#This Row],[Vertex 2]],GroupVertices[Vertex],0)),1,1,"")</f>
        <v>#N/A</v>
      </c>
    </row>
    <row r="2193" spans="1:58" hidden="1" x14ac:dyDescent="0.25">
      <c r="A2193" s="64" t="s">
        <v>1503</v>
      </c>
      <c r="B2193" s="64" t="s">
        <v>1503</v>
      </c>
      <c r="C2193" s="65"/>
      <c r="D2193" s="66"/>
      <c r="E2193" s="67"/>
      <c r="F2193" s="68"/>
      <c r="G2193" s="65" t="str">
        <f>IF(Edges[[#This Row],[Vertex 1]]=Edges[[#This Row],[Vertex 2]],"HIDE","SHOW")</f>
        <v>HIDE</v>
      </c>
      <c r="H2193" s="69"/>
      <c r="I2193" s="70"/>
      <c r="J2193" s="70"/>
      <c r="K2193" s="34"/>
      <c r="L2193" s="77"/>
      <c r="M2193" s="77"/>
      <c r="N2193" s="72"/>
      <c r="O2193" s="79" t="s">
        <v>179</v>
      </c>
      <c r="P2193" s="81">
        <v>42852.297337962962</v>
      </c>
      <c r="Q2193" s="79" t="s">
        <v>3066</v>
      </c>
      <c r="R2193" s="82" t="s">
        <v>3967</v>
      </c>
      <c r="S2193" s="79" t="s">
        <v>4044</v>
      </c>
      <c r="T2193" s="79" t="s">
        <v>4459</v>
      </c>
      <c r="U2193" s="82" t="s">
        <v>4727</v>
      </c>
      <c r="V2193" s="82" t="s">
        <v>4727</v>
      </c>
      <c r="W2193" s="81">
        <v>42852.297337962962</v>
      </c>
      <c r="X2193" s="82" t="s">
        <v>7707</v>
      </c>
      <c r="Y2193" s="79"/>
      <c r="Z2193" s="79"/>
      <c r="AA2193" s="83" t="s">
        <v>9754</v>
      </c>
      <c r="AB2193" s="79"/>
      <c r="AC2193" s="79" t="b">
        <v>0</v>
      </c>
      <c r="AD2193" s="79">
        <v>0</v>
      </c>
      <c r="AE2193" s="83" t="s">
        <v>9915</v>
      </c>
      <c r="AF2193" s="79" t="b">
        <v>0</v>
      </c>
      <c r="AG2193" s="79" t="s">
        <v>9973</v>
      </c>
      <c r="AH2193" s="79"/>
      <c r="AI2193" s="83" t="s">
        <v>9915</v>
      </c>
      <c r="AJ2193" s="79" t="b">
        <v>0</v>
      </c>
      <c r="AK2193" s="79">
        <v>0</v>
      </c>
      <c r="AL2193" s="83" t="s">
        <v>9915</v>
      </c>
      <c r="AM2193" s="79" t="s">
        <v>4133</v>
      </c>
      <c r="AN2193" s="79" t="b">
        <v>0</v>
      </c>
      <c r="AO2193" s="83" t="s">
        <v>9754</v>
      </c>
      <c r="AP2193" s="79" t="s">
        <v>179</v>
      </c>
      <c r="AQ2193" s="79">
        <v>0</v>
      </c>
      <c r="AR2193" s="79">
        <v>0</v>
      </c>
      <c r="AS2193" s="79"/>
      <c r="AT2193" s="79"/>
      <c r="AU2193" s="79"/>
      <c r="AV2193" s="79"/>
      <c r="AW2193" s="79"/>
      <c r="AX2193" s="79"/>
      <c r="AY2193" s="79"/>
      <c r="AZ2193" s="79"/>
      <c r="BA2193">
        <v>11</v>
      </c>
      <c r="BB2193">
        <v>0</v>
      </c>
      <c r="BC2193" s="79" t="str">
        <f>IF(Edges[[#This Row],[Sentiment]]=0,"NEUTRAL",IF(Edges[[#This Row],[Sentiment]]=1,"POSITIVE",IF(Edges[[#This Row],[Sentiment]]=-1,"NEGATIVE")))</f>
        <v>NEUTRAL</v>
      </c>
      <c r="BD2193" s="79" t="str">
        <f>IF(Edges[[#This Row],[Vertex 1]]=Edges[[#This Row],[Vertex 2]],"HIDE","SHOW")</f>
        <v>HIDE</v>
      </c>
      <c r="BE2193" s="124" t="e">
        <f>REPLACE(INDEX(GroupVertices[Group], MATCH(Edges[[#This Row],[Vertex 1]],GroupVertices[Vertex],0)),1,1,"")</f>
        <v>#N/A</v>
      </c>
      <c r="BF2193" s="124" t="e">
        <f>REPLACE(INDEX(GroupVertices[Group], MATCH(Edges[[#This Row],[Vertex 2]],GroupVertices[Vertex],0)),1,1,"")</f>
        <v>#N/A</v>
      </c>
    </row>
    <row r="2194" spans="1:58" hidden="1" x14ac:dyDescent="0.25">
      <c r="A2194" s="64" t="s">
        <v>1503</v>
      </c>
      <c r="B2194" s="64" t="s">
        <v>1503</v>
      </c>
      <c r="C2194" s="65"/>
      <c r="D2194" s="66"/>
      <c r="E2194" s="67"/>
      <c r="F2194" s="68"/>
      <c r="G2194" s="65" t="str">
        <f>IF(Edges[[#This Row],[Vertex 1]]=Edges[[#This Row],[Vertex 2]],"HIDE","SHOW")</f>
        <v>HIDE</v>
      </c>
      <c r="H2194" s="69"/>
      <c r="I2194" s="70"/>
      <c r="J2194" s="70"/>
      <c r="K2194" s="34"/>
      <c r="L2194" s="77"/>
      <c r="M2194" s="77"/>
      <c r="N2194" s="72"/>
      <c r="O2194" s="79" t="s">
        <v>179</v>
      </c>
      <c r="P2194" s="81">
        <v>42852.320196759261</v>
      </c>
      <c r="Q2194" s="79" t="s">
        <v>3067</v>
      </c>
      <c r="R2194" s="82" t="s">
        <v>3967</v>
      </c>
      <c r="S2194" s="79" t="s">
        <v>4044</v>
      </c>
      <c r="T2194" s="79" t="s">
        <v>4459</v>
      </c>
      <c r="U2194" s="82" t="s">
        <v>4728</v>
      </c>
      <c r="V2194" s="82" t="s">
        <v>4728</v>
      </c>
      <c r="W2194" s="81">
        <v>42852.320196759261</v>
      </c>
      <c r="X2194" s="82" t="s">
        <v>7708</v>
      </c>
      <c r="Y2194" s="79"/>
      <c r="Z2194" s="79"/>
      <c r="AA2194" s="83" t="s">
        <v>9755</v>
      </c>
      <c r="AB2194" s="79"/>
      <c r="AC2194" s="79" t="b">
        <v>0</v>
      </c>
      <c r="AD2194" s="79">
        <v>1</v>
      </c>
      <c r="AE2194" s="83" t="s">
        <v>9915</v>
      </c>
      <c r="AF2194" s="79" t="b">
        <v>0</v>
      </c>
      <c r="AG2194" s="79" t="s">
        <v>9973</v>
      </c>
      <c r="AH2194" s="79"/>
      <c r="AI2194" s="83" t="s">
        <v>9915</v>
      </c>
      <c r="AJ2194" s="79" t="b">
        <v>0</v>
      </c>
      <c r="AK2194" s="79">
        <v>0</v>
      </c>
      <c r="AL2194" s="83" t="s">
        <v>9915</v>
      </c>
      <c r="AM2194" s="79" t="s">
        <v>4133</v>
      </c>
      <c r="AN2194" s="79" t="b">
        <v>0</v>
      </c>
      <c r="AO2194" s="83" t="s">
        <v>9755</v>
      </c>
      <c r="AP2194" s="79" t="s">
        <v>179</v>
      </c>
      <c r="AQ2194" s="79">
        <v>0</v>
      </c>
      <c r="AR2194" s="79">
        <v>0</v>
      </c>
      <c r="AS2194" s="79"/>
      <c r="AT2194" s="79"/>
      <c r="AU2194" s="79"/>
      <c r="AV2194" s="79"/>
      <c r="AW2194" s="79"/>
      <c r="AX2194" s="79"/>
      <c r="AY2194" s="79"/>
      <c r="AZ2194" s="79"/>
      <c r="BA2194">
        <v>11</v>
      </c>
      <c r="BB2194">
        <v>0</v>
      </c>
      <c r="BC2194" s="79" t="str">
        <f>IF(Edges[[#This Row],[Sentiment]]=0,"NEUTRAL",IF(Edges[[#This Row],[Sentiment]]=1,"POSITIVE",IF(Edges[[#This Row],[Sentiment]]=-1,"NEGATIVE")))</f>
        <v>NEUTRAL</v>
      </c>
      <c r="BD2194" s="79" t="str">
        <f>IF(Edges[[#This Row],[Vertex 1]]=Edges[[#This Row],[Vertex 2]],"HIDE","SHOW")</f>
        <v>HIDE</v>
      </c>
      <c r="BE2194" s="124" t="e">
        <f>REPLACE(INDEX(GroupVertices[Group], MATCH(Edges[[#This Row],[Vertex 1]],GroupVertices[Vertex],0)),1,1,"")</f>
        <v>#N/A</v>
      </c>
      <c r="BF2194" s="124" t="e">
        <f>REPLACE(INDEX(GroupVertices[Group], MATCH(Edges[[#This Row],[Vertex 2]],GroupVertices[Vertex],0)),1,1,"")</f>
        <v>#N/A</v>
      </c>
    </row>
    <row r="2195" spans="1:58" hidden="1" x14ac:dyDescent="0.25">
      <c r="A2195" s="64" t="s">
        <v>1503</v>
      </c>
      <c r="B2195" s="64" t="s">
        <v>1503</v>
      </c>
      <c r="C2195" s="65"/>
      <c r="D2195" s="66"/>
      <c r="E2195" s="67"/>
      <c r="F2195" s="68"/>
      <c r="G2195" s="65" t="str">
        <f>IF(Edges[[#This Row],[Vertex 1]]=Edges[[#This Row],[Vertex 2]],"HIDE","SHOW")</f>
        <v>HIDE</v>
      </c>
      <c r="H2195" s="69"/>
      <c r="I2195" s="70"/>
      <c r="J2195" s="70"/>
      <c r="K2195" s="34"/>
      <c r="L2195" s="77"/>
      <c r="M2195" s="77"/>
      <c r="N2195" s="72"/>
      <c r="O2195" s="79" t="s">
        <v>179</v>
      </c>
      <c r="P2195" s="81">
        <v>42852.570162037038</v>
      </c>
      <c r="Q2195" s="79" t="s">
        <v>3068</v>
      </c>
      <c r="R2195" s="82" t="s">
        <v>3967</v>
      </c>
      <c r="S2195" s="79" t="s">
        <v>4044</v>
      </c>
      <c r="T2195" s="79" t="s">
        <v>4459</v>
      </c>
      <c r="U2195" s="82" t="s">
        <v>4729</v>
      </c>
      <c r="V2195" s="82" t="s">
        <v>4729</v>
      </c>
      <c r="W2195" s="81">
        <v>42852.570162037038</v>
      </c>
      <c r="X2195" s="82" t="s">
        <v>7709</v>
      </c>
      <c r="Y2195" s="79"/>
      <c r="Z2195" s="79"/>
      <c r="AA2195" s="83" t="s">
        <v>9756</v>
      </c>
      <c r="AB2195" s="79"/>
      <c r="AC2195" s="79" t="b">
        <v>0</v>
      </c>
      <c r="AD2195" s="79">
        <v>0</v>
      </c>
      <c r="AE2195" s="83" t="s">
        <v>9915</v>
      </c>
      <c r="AF2195" s="79" t="b">
        <v>0</v>
      </c>
      <c r="AG2195" s="79" t="s">
        <v>9973</v>
      </c>
      <c r="AH2195" s="79"/>
      <c r="AI2195" s="83" t="s">
        <v>9915</v>
      </c>
      <c r="AJ2195" s="79" t="b">
        <v>0</v>
      </c>
      <c r="AK2195" s="79">
        <v>0</v>
      </c>
      <c r="AL2195" s="83" t="s">
        <v>9915</v>
      </c>
      <c r="AM2195" s="79" t="s">
        <v>4133</v>
      </c>
      <c r="AN2195" s="79" t="b">
        <v>0</v>
      </c>
      <c r="AO2195" s="83" t="s">
        <v>9756</v>
      </c>
      <c r="AP2195" s="79" t="s">
        <v>179</v>
      </c>
      <c r="AQ2195" s="79">
        <v>0</v>
      </c>
      <c r="AR2195" s="79">
        <v>0</v>
      </c>
      <c r="AS2195" s="79"/>
      <c r="AT2195" s="79"/>
      <c r="AU2195" s="79"/>
      <c r="AV2195" s="79"/>
      <c r="AW2195" s="79"/>
      <c r="AX2195" s="79"/>
      <c r="AY2195" s="79"/>
      <c r="AZ2195" s="79"/>
      <c r="BA2195">
        <v>11</v>
      </c>
      <c r="BB2195">
        <v>0</v>
      </c>
      <c r="BC2195" s="79" t="str">
        <f>IF(Edges[[#This Row],[Sentiment]]=0,"NEUTRAL",IF(Edges[[#This Row],[Sentiment]]=1,"POSITIVE",IF(Edges[[#This Row],[Sentiment]]=-1,"NEGATIVE")))</f>
        <v>NEUTRAL</v>
      </c>
      <c r="BD2195" s="79" t="str">
        <f>IF(Edges[[#This Row],[Vertex 1]]=Edges[[#This Row],[Vertex 2]],"HIDE","SHOW")</f>
        <v>HIDE</v>
      </c>
      <c r="BE2195" s="124" t="e">
        <f>REPLACE(INDEX(GroupVertices[Group], MATCH(Edges[[#This Row],[Vertex 1]],GroupVertices[Vertex],0)),1,1,"")</f>
        <v>#N/A</v>
      </c>
      <c r="BF2195" s="124" t="e">
        <f>REPLACE(INDEX(GroupVertices[Group], MATCH(Edges[[#This Row],[Vertex 2]],GroupVertices[Vertex],0)),1,1,"")</f>
        <v>#N/A</v>
      </c>
    </row>
    <row r="2196" spans="1:58" hidden="1" x14ac:dyDescent="0.25">
      <c r="A2196" s="64" t="s">
        <v>1503</v>
      </c>
      <c r="B2196" s="64" t="s">
        <v>1503</v>
      </c>
      <c r="C2196" s="65"/>
      <c r="D2196" s="66"/>
      <c r="E2196" s="67"/>
      <c r="F2196" s="68"/>
      <c r="G2196" s="65" t="str">
        <f>IF(Edges[[#This Row],[Vertex 1]]=Edges[[#This Row],[Vertex 2]],"HIDE","SHOW")</f>
        <v>HIDE</v>
      </c>
      <c r="H2196" s="69"/>
      <c r="I2196" s="70"/>
      <c r="J2196" s="70"/>
      <c r="K2196" s="34"/>
      <c r="L2196" s="77"/>
      <c r="M2196" s="77"/>
      <c r="N2196" s="72"/>
      <c r="O2196" s="79" t="s">
        <v>179</v>
      </c>
      <c r="P2196" s="81">
        <v>42852.963692129626</v>
      </c>
      <c r="Q2196" s="79" t="s">
        <v>3069</v>
      </c>
      <c r="R2196" s="82" t="s">
        <v>3968</v>
      </c>
      <c r="S2196" s="79" t="s">
        <v>4051</v>
      </c>
      <c r="T2196" s="79"/>
      <c r="U2196" s="79"/>
      <c r="V2196" s="82" t="s">
        <v>5748</v>
      </c>
      <c r="W2196" s="81">
        <v>42852.963692129626</v>
      </c>
      <c r="X2196" s="82" t="s">
        <v>7710</v>
      </c>
      <c r="Y2196" s="79"/>
      <c r="Z2196" s="79"/>
      <c r="AA2196" s="83" t="s">
        <v>9757</v>
      </c>
      <c r="AB2196" s="79"/>
      <c r="AC2196" s="79" t="b">
        <v>0</v>
      </c>
      <c r="AD2196" s="79">
        <v>0</v>
      </c>
      <c r="AE2196" s="83" t="s">
        <v>9915</v>
      </c>
      <c r="AF2196" s="79" t="b">
        <v>0</v>
      </c>
      <c r="AG2196" s="79" t="s">
        <v>9963</v>
      </c>
      <c r="AH2196" s="79"/>
      <c r="AI2196" s="83" t="s">
        <v>9915</v>
      </c>
      <c r="AJ2196" s="79" t="b">
        <v>0</v>
      </c>
      <c r="AK2196" s="79">
        <v>0</v>
      </c>
      <c r="AL2196" s="83" t="s">
        <v>9915</v>
      </c>
      <c r="AM2196" s="79" t="s">
        <v>4133</v>
      </c>
      <c r="AN2196" s="79" t="b">
        <v>1</v>
      </c>
      <c r="AO2196" s="83" t="s">
        <v>9757</v>
      </c>
      <c r="AP2196" s="79" t="s">
        <v>179</v>
      </c>
      <c r="AQ2196" s="79">
        <v>0</v>
      </c>
      <c r="AR2196" s="79">
        <v>0</v>
      </c>
      <c r="AS2196" s="79"/>
      <c r="AT2196" s="79"/>
      <c r="AU2196" s="79"/>
      <c r="AV2196" s="79"/>
      <c r="AW2196" s="79"/>
      <c r="AX2196" s="79"/>
      <c r="AY2196" s="79"/>
      <c r="AZ2196" s="79"/>
      <c r="BA2196">
        <v>11</v>
      </c>
      <c r="BB2196">
        <v>0</v>
      </c>
      <c r="BC2196" s="79" t="str">
        <f>IF(Edges[[#This Row],[Sentiment]]=0,"NEUTRAL",IF(Edges[[#This Row],[Sentiment]]=1,"POSITIVE",IF(Edges[[#This Row],[Sentiment]]=-1,"NEGATIVE")))</f>
        <v>NEUTRAL</v>
      </c>
      <c r="BD2196" s="79" t="str">
        <f>IF(Edges[[#This Row],[Vertex 1]]=Edges[[#This Row],[Vertex 2]],"HIDE","SHOW")</f>
        <v>HIDE</v>
      </c>
      <c r="BE2196" s="124" t="e">
        <f>REPLACE(INDEX(GroupVertices[Group], MATCH(Edges[[#This Row],[Vertex 1]],GroupVertices[Vertex],0)),1,1,"")</f>
        <v>#N/A</v>
      </c>
      <c r="BF2196" s="124" t="e">
        <f>REPLACE(INDEX(GroupVertices[Group], MATCH(Edges[[#This Row],[Vertex 2]],GroupVertices[Vertex],0)),1,1,"")</f>
        <v>#N/A</v>
      </c>
    </row>
    <row r="2197" spans="1:58" hidden="1" x14ac:dyDescent="0.25">
      <c r="A2197" s="64" t="s">
        <v>1503</v>
      </c>
      <c r="B2197" s="64" t="s">
        <v>1503</v>
      </c>
      <c r="C2197" s="65"/>
      <c r="D2197" s="66"/>
      <c r="E2197" s="67"/>
      <c r="F2197" s="68"/>
      <c r="G2197" s="65" t="str">
        <f>IF(Edges[[#This Row],[Vertex 1]]=Edges[[#This Row],[Vertex 2]],"HIDE","SHOW")</f>
        <v>HIDE</v>
      </c>
      <c r="H2197" s="69"/>
      <c r="I2197" s="70"/>
      <c r="J2197" s="70"/>
      <c r="K2197" s="34"/>
      <c r="L2197" s="77"/>
      <c r="M2197" s="77"/>
      <c r="N2197" s="72"/>
      <c r="O2197" s="79" t="s">
        <v>179</v>
      </c>
      <c r="P2197" s="81">
        <v>42853.776608796295</v>
      </c>
      <c r="Q2197" s="79" t="s">
        <v>3070</v>
      </c>
      <c r="R2197" s="82" t="s">
        <v>3967</v>
      </c>
      <c r="S2197" s="79" t="s">
        <v>4044</v>
      </c>
      <c r="T2197" s="79" t="s">
        <v>4459</v>
      </c>
      <c r="U2197" s="82" t="s">
        <v>4730</v>
      </c>
      <c r="V2197" s="82" t="s">
        <v>4730</v>
      </c>
      <c r="W2197" s="81">
        <v>42853.776608796295</v>
      </c>
      <c r="X2197" s="82" t="s">
        <v>7711</v>
      </c>
      <c r="Y2197" s="79"/>
      <c r="Z2197" s="79"/>
      <c r="AA2197" s="83" t="s">
        <v>9758</v>
      </c>
      <c r="AB2197" s="79"/>
      <c r="AC2197" s="79" t="b">
        <v>0</v>
      </c>
      <c r="AD2197" s="79">
        <v>0</v>
      </c>
      <c r="AE2197" s="83" t="s">
        <v>9915</v>
      </c>
      <c r="AF2197" s="79" t="b">
        <v>0</v>
      </c>
      <c r="AG2197" s="79" t="s">
        <v>9973</v>
      </c>
      <c r="AH2197" s="79"/>
      <c r="AI2197" s="83" t="s">
        <v>9915</v>
      </c>
      <c r="AJ2197" s="79" t="b">
        <v>0</v>
      </c>
      <c r="AK2197" s="79">
        <v>0</v>
      </c>
      <c r="AL2197" s="83" t="s">
        <v>9915</v>
      </c>
      <c r="AM2197" s="79" t="s">
        <v>4133</v>
      </c>
      <c r="AN2197" s="79" t="b">
        <v>0</v>
      </c>
      <c r="AO2197" s="83" t="s">
        <v>9758</v>
      </c>
      <c r="AP2197" s="79" t="s">
        <v>179</v>
      </c>
      <c r="AQ2197" s="79">
        <v>0</v>
      </c>
      <c r="AR2197" s="79">
        <v>0</v>
      </c>
      <c r="AS2197" s="79"/>
      <c r="AT2197" s="79"/>
      <c r="AU2197" s="79"/>
      <c r="AV2197" s="79"/>
      <c r="AW2197" s="79"/>
      <c r="AX2197" s="79"/>
      <c r="AY2197" s="79"/>
      <c r="AZ2197" s="79"/>
      <c r="BA2197">
        <v>11</v>
      </c>
      <c r="BB2197">
        <v>0</v>
      </c>
      <c r="BC2197" s="79" t="str">
        <f>IF(Edges[[#This Row],[Sentiment]]=0,"NEUTRAL",IF(Edges[[#This Row],[Sentiment]]=1,"POSITIVE",IF(Edges[[#This Row],[Sentiment]]=-1,"NEGATIVE")))</f>
        <v>NEUTRAL</v>
      </c>
      <c r="BD2197" s="79" t="str">
        <f>IF(Edges[[#This Row],[Vertex 1]]=Edges[[#This Row],[Vertex 2]],"HIDE","SHOW")</f>
        <v>HIDE</v>
      </c>
      <c r="BE2197" s="124" t="e">
        <f>REPLACE(INDEX(GroupVertices[Group], MATCH(Edges[[#This Row],[Vertex 1]],GroupVertices[Vertex],0)),1,1,"")</f>
        <v>#N/A</v>
      </c>
      <c r="BF2197" s="124" t="e">
        <f>REPLACE(INDEX(GroupVertices[Group], MATCH(Edges[[#This Row],[Vertex 2]],GroupVertices[Vertex],0)),1,1,"")</f>
        <v>#N/A</v>
      </c>
    </row>
    <row r="2198" spans="1:58" hidden="1" x14ac:dyDescent="0.25">
      <c r="A2198" s="64" t="s">
        <v>1503</v>
      </c>
      <c r="B2198" s="64" t="s">
        <v>1503</v>
      </c>
      <c r="C2198" s="65"/>
      <c r="D2198" s="66"/>
      <c r="E2198" s="67"/>
      <c r="F2198" s="68"/>
      <c r="G2198" s="65" t="str">
        <f>IF(Edges[[#This Row],[Vertex 1]]=Edges[[#This Row],[Vertex 2]],"HIDE","SHOW")</f>
        <v>HIDE</v>
      </c>
      <c r="H2198" s="69"/>
      <c r="I2198" s="70"/>
      <c r="J2198" s="70"/>
      <c r="K2198" s="34"/>
      <c r="L2198" s="77"/>
      <c r="M2198" s="77"/>
      <c r="N2198" s="72"/>
      <c r="O2198" s="79" t="s">
        <v>179</v>
      </c>
      <c r="P2198" s="81">
        <v>42853.867129629631</v>
      </c>
      <c r="Q2198" s="79" t="s">
        <v>3071</v>
      </c>
      <c r="R2198" s="82" t="s">
        <v>3967</v>
      </c>
      <c r="S2198" s="79" t="s">
        <v>4044</v>
      </c>
      <c r="T2198" s="79" t="s">
        <v>4459</v>
      </c>
      <c r="U2198" s="82" t="s">
        <v>4731</v>
      </c>
      <c r="V2198" s="82" t="s">
        <v>4731</v>
      </c>
      <c r="W2198" s="81">
        <v>42853.867129629631</v>
      </c>
      <c r="X2198" s="82" t="s">
        <v>7712</v>
      </c>
      <c r="Y2198" s="79"/>
      <c r="Z2198" s="79"/>
      <c r="AA2198" s="83" t="s">
        <v>9759</v>
      </c>
      <c r="AB2198" s="79"/>
      <c r="AC2198" s="79" t="b">
        <v>0</v>
      </c>
      <c r="AD2198" s="79">
        <v>0</v>
      </c>
      <c r="AE2198" s="83" t="s">
        <v>9915</v>
      </c>
      <c r="AF2198" s="79" t="b">
        <v>0</v>
      </c>
      <c r="AG2198" s="79" t="s">
        <v>9973</v>
      </c>
      <c r="AH2198" s="79"/>
      <c r="AI2198" s="83" t="s">
        <v>9915</v>
      </c>
      <c r="AJ2198" s="79" t="b">
        <v>0</v>
      </c>
      <c r="AK2198" s="79">
        <v>0</v>
      </c>
      <c r="AL2198" s="83" t="s">
        <v>9915</v>
      </c>
      <c r="AM2198" s="79" t="s">
        <v>4133</v>
      </c>
      <c r="AN2198" s="79" t="b">
        <v>0</v>
      </c>
      <c r="AO2198" s="83" t="s">
        <v>9759</v>
      </c>
      <c r="AP2198" s="79" t="s">
        <v>179</v>
      </c>
      <c r="AQ2198" s="79">
        <v>0</v>
      </c>
      <c r="AR2198" s="79">
        <v>0</v>
      </c>
      <c r="AS2198" s="79"/>
      <c r="AT2198" s="79"/>
      <c r="AU2198" s="79"/>
      <c r="AV2198" s="79"/>
      <c r="AW2198" s="79"/>
      <c r="AX2198" s="79"/>
      <c r="AY2198" s="79"/>
      <c r="AZ2198" s="79"/>
      <c r="BA2198">
        <v>11</v>
      </c>
      <c r="BB2198">
        <v>0</v>
      </c>
      <c r="BC2198" s="79" t="str">
        <f>IF(Edges[[#This Row],[Sentiment]]=0,"NEUTRAL",IF(Edges[[#This Row],[Sentiment]]=1,"POSITIVE",IF(Edges[[#This Row],[Sentiment]]=-1,"NEGATIVE")))</f>
        <v>NEUTRAL</v>
      </c>
      <c r="BD2198" s="79" t="str">
        <f>IF(Edges[[#This Row],[Vertex 1]]=Edges[[#This Row],[Vertex 2]],"HIDE","SHOW")</f>
        <v>HIDE</v>
      </c>
      <c r="BE2198" s="124" t="e">
        <f>REPLACE(INDEX(GroupVertices[Group], MATCH(Edges[[#This Row],[Vertex 1]],GroupVertices[Vertex],0)),1,1,"")</f>
        <v>#N/A</v>
      </c>
      <c r="BF2198" s="124" t="e">
        <f>REPLACE(INDEX(GroupVertices[Group], MATCH(Edges[[#This Row],[Vertex 2]],GroupVertices[Vertex],0)),1,1,"")</f>
        <v>#N/A</v>
      </c>
    </row>
    <row r="2199" spans="1:58" hidden="1" x14ac:dyDescent="0.25">
      <c r="A2199" s="64" t="s">
        <v>1503</v>
      </c>
      <c r="B2199" s="64" t="s">
        <v>1503</v>
      </c>
      <c r="C2199" s="65"/>
      <c r="D2199" s="66"/>
      <c r="E2199" s="67"/>
      <c r="F2199" s="68"/>
      <c r="G2199" s="65" t="str">
        <f>IF(Edges[[#This Row],[Vertex 1]]=Edges[[#This Row],[Vertex 2]],"HIDE","SHOW")</f>
        <v>HIDE</v>
      </c>
      <c r="H2199" s="69"/>
      <c r="I2199" s="70"/>
      <c r="J2199" s="70"/>
      <c r="K2199" s="34"/>
      <c r="L2199" s="77"/>
      <c r="M2199" s="77"/>
      <c r="N2199" s="72"/>
      <c r="O2199" s="79" t="s">
        <v>179</v>
      </c>
      <c r="P2199" s="81">
        <v>42854.009351851855</v>
      </c>
      <c r="Q2199" s="79" t="s">
        <v>3072</v>
      </c>
      <c r="R2199" s="82" t="s">
        <v>3969</v>
      </c>
      <c r="S2199" s="79" t="s">
        <v>4051</v>
      </c>
      <c r="T2199" s="79"/>
      <c r="U2199" s="79"/>
      <c r="V2199" s="82" t="s">
        <v>5748</v>
      </c>
      <c r="W2199" s="81">
        <v>42854.009351851855</v>
      </c>
      <c r="X2199" s="82" t="s">
        <v>7713</v>
      </c>
      <c r="Y2199" s="79"/>
      <c r="Z2199" s="79"/>
      <c r="AA2199" s="83" t="s">
        <v>9760</v>
      </c>
      <c r="AB2199" s="79"/>
      <c r="AC2199" s="79" t="b">
        <v>0</v>
      </c>
      <c r="AD2199" s="79">
        <v>0</v>
      </c>
      <c r="AE2199" s="83" t="s">
        <v>9915</v>
      </c>
      <c r="AF2199" s="79" t="b">
        <v>0</v>
      </c>
      <c r="AG2199" s="79" t="s">
        <v>9963</v>
      </c>
      <c r="AH2199" s="79"/>
      <c r="AI2199" s="83" t="s">
        <v>9915</v>
      </c>
      <c r="AJ2199" s="79" t="b">
        <v>0</v>
      </c>
      <c r="AK2199" s="79">
        <v>0</v>
      </c>
      <c r="AL2199" s="83" t="s">
        <v>9915</v>
      </c>
      <c r="AM2199" s="79" t="s">
        <v>4133</v>
      </c>
      <c r="AN2199" s="79" t="b">
        <v>1</v>
      </c>
      <c r="AO2199" s="83" t="s">
        <v>9760</v>
      </c>
      <c r="AP2199" s="79" t="s">
        <v>179</v>
      </c>
      <c r="AQ2199" s="79">
        <v>0</v>
      </c>
      <c r="AR2199" s="79">
        <v>0</v>
      </c>
      <c r="AS2199" s="79"/>
      <c r="AT2199" s="79"/>
      <c r="AU2199" s="79"/>
      <c r="AV2199" s="79"/>
      <c r="AW2199" s="79"/>
      <c r="AX2199" s="79"/>
      <c r="AY2199" s="79"/>
      <c r="AZ2199" s="79"/>
      <c r="BA2199">
        <v>11</v>
      </c>
      <c r="BB2199">
        <v>0</v>
      </c>
      <c r="BC2199" s="79" t="str">
        <f>IF(Edges[[#This Row],[Sentiment]]=0,"NEUTRAL",IF(Edges[[#This Row],[Sentiment]]=1,"POSITIVE",IF(Edges[[#This Row],[Sentiment]]=-1,"NEGATIVE")))</f>
        <v>NEUTRAL</v>
      </c>
      <c r="BD2199" s="79" t="str">
        <f>IF(Edges[[#This Row],[Vertex 1]]=Edges[[#This Row],[Vertex 2]],"HIDE","SHOW")</f>
        <v>HIDE</v>
      </c>
      <c r="BE2199" s="124" t="e">
        <f>REPLACE(INDEX(GroupVertices[Group], MATCH(Edges[[#This Row],[Vertex 1]],GroupVertices[Vertex],0)),1,1,"")</f>
        <v>#N/A</v>
      </c>
      <c r="BF2199" s="124" t="e">
        <f>REPLACE(INDEX(GroupVertices[Group], MATCH(Edges[[#This Row],[Vertex 2]],GroupVertices[Vertex],0)),1,1,"")</f>
        <v>#N/A</v>
      </c>
    </row>
    <row r="2200" spans="1:58" hidden="1" x14ac:dyDescent="0.25">
      <c r="A2200" s="64" t="s">
        <v>1503</v>
      </c>
      <c r="B2200" s="64" t="s">
        <v>1503</v>
      </c>
      <c r="C2200" s="65"/>
      <c r="D2200" s="66"/>
      <c r="E2200" s="67"/>
      <c r="F2200" s="68"/>
      <c r="G2200" s="65" t="str">
        <f>IF(Edges[[#This Row],[Vertex 1]]=Edges[[#This Row],[Vertex 2]],"HIDE","SHOW")</f>
        <v>HIDE</v>
      </c>
      <c r="H2200" s="69"/>
      <c r="I2200" s="70"/>
      <c r="J2200" s="70"/>
      <c r="K2200" s="34"/>
      <c r="L2200" s="77"/>
      <c r="M2200" s="77"/>
      <c r="N2200" s="72"/>
      <c r="O2200" s="79" t="s">
        <v>179</v>
      </c>
      <c r="P2200" s="81">
        <v>42854.586435185185</v>
      </c>
      <c r="Q2200" s="79" t="s">
        <v>3073</v>
      </c>
      <c r="R2200" s="82" t="s">
        <v>3967</v>
      </c>
      <c r="S2200" s="79" t="s">
        <v>4044</v>
      </c>
      <c r="T2200" s="79" t="s">
        <v>4459</v>
      </c>
      <c r="U2200" s="82" t="s">
        <v>4732</v>
      </c>
      <c r="V2200" s="82" t="s">
        <v>4732</v>
      </c>
      <c r="W2200" s="81">
        <v>42854.586435185185</v>
      </c>
      <c r="X2200" s="82" t="s">
        <v>7714</v>
      </c>
      <c r="Y2200" s="79"/>
      <c r="Z2200" s="79"/>
      <c r="AA2200" s="83" t="s">
        <v>9761</v>
      </c>
      <c r="AB2200" s="79"/>
      <c r="AC2200" s="79" t="b">
        <v>0</v>
      </c>
      <c r="AD2200" s="79">
        <v>0</v>
      </c>
      <c r="AE2200" s="83" t="s">
        <v>9915</v>
      </c>
      <c r="AF2200" s="79" t="b">
        <v>0</v>
      </c>
      <c r="AG2200" s="79" t="s">
        <v>9973</v>
      </c>
      <c r="AH2200" s="79"/>
      <c r="AI2200" s="83" t="s">
        <v>9915</v>
      </c>
      <c r="AJ2200" s="79" t="b">
        <v>0</v>
      </c>
      <c r="AK2200" s="79">
        <v>0</v>
      </c>
      <c r="AL2200" s="83" t="s">
        <v>9915</v>
      </c>
      <c r="AM2200" s="79" t="s">
        <v>4133</v>
      </c>
      <c r="AN2200" s="79" t="b">
        <v>0</v>
      </c>
      <c r="AO2200" s="83" t="s">
        <v>9761</v>
      </c>
      <c r="AP2200" s="79" t="s">
        <v>179</v>
      </c>
      <c r="AQ2200" s="79">
        <v>0</v>
      </c>
      <c r="AR2200" s="79">
        <v>0</v>
      </c>
      <c r="AS2200" s="79"/>
      <c r="AT2200" s="79"/>
      <c r="AU2200" s="79"/>
      <c r="AV2200" s="79"/>
      <c r="AW2200" s="79"/>
      <c r="AX2200" s="79"/>
      <c r="AY2200" s="79"/>
      <c r="AZ2200" s="79"/>
      <c r="BA2200">
        <v>11</v>
      </c>
      <c r="BB2200">
        <v>0</v>
      </c>
      <c r="BC2200" s="79" t="str">
        <f>IF(Edges[[#This Row],[Sentiment]]=0,"NEUTRAL",IF(Edges[[#This Row],[Sentiment]]=1,"POSITIVE",IF(Edges[[#This Row],[Sentiment]]=-1,"NEGATIVE")))</f>
        <v>NEUTRAL</v>
      </c>
      <c r="BD2200" s="79" t="str">
        <f>IF(Edges[[#This Row],[Vertex 1]]=Edges[[#This Row],[Vertex 2]],"HIDE","SHOW")</f>
        <v>HIDE</v>
      </c>
      <c r="BE2200" s="124" t="e">
        <f>REPLACE(INDEX(GroupVertices[Group], MATCH(Edges[[#This Row],[Vertex 1]],GroupVertices[Vertex],0)),1,1,"")</f>
        <v>#N/A</v>
      </c>
      <c r="BF2200" s="124" t="e">
        <f>REPLACE(INDEX(GroupVertices[Group], MATCH(Edges[[#This Row],[Vertex 2]],GroupVertices[Vertex],0)),1,1,"")</f>
        <v>#N/A</v>
      </c>
    </row>
    <row r="2201" spans="1:58" hidden="1" x14ac:dyDescent="0.25">
      <c r="A2201" s="64" t="s">
        <v>1503</v>
      </c>
      <c r="B2201" s="64" t="s">
        <v>1503</v>
      </c>
      <c r="C2201" s="65"/>
      <c r="D2201" s="66"/>
      <c r="E2201" s="67"/>
      <c r="F2201" s="68"/>
      <c r="G2201" s="65" t="str">
        <f>IF(Edges[[#This Row],[Vertex 1]]=Edges[[#This Row],[Vertex 2]],"HIDE","SHOW")</f>
        <v>HIDE</v>
      </c>
      <c r="H2201" s="69"/>
      <c r="I2201" s="70"/>
      <c r="J2201" s="70"/>
      <c r="K2201" s="34"/>
      <c r="L2201" s="77"/>
      <c r="M2201" s="77"/>
      <c r="N2201" s="72"/>
      <c r="O2201" s="79" t="s">
        <v>179</v>
      </c>
      <c r="P2201" s="81">
        <v>42854.745983796296</v>
      </c>
      <c r="Q2201" s="79" t="s">
        <v>3074</v>
      </c>
      <c r="R2201" s="82" t="s">
        <v>3967</v>
      </c>
      <c r="S2201" s="79" t="s">
        <v>4044</v>
      </c>
      <c r="T2201" s="79" t="s">
        <v>4459</v>
      </c>
      <c r="U2201" s="82" t="s">
        <v>4733</v>
      </c>
      <c r="V2201" s="82" t="s">
        <v>4733</v>
      </c>
      <c r="W2201" s="81">
        <v>42854.745983796296</v>
      </c>
      <c r="X2201" s="82" t="s">
        <v>7715</v>
      </c>
      <c r="Y2201" s="79"/>
      <c r="Z2201" s="79"/>
      <c r="AA2201" s="83" t="s">
        <v>9762</v>
      </c>
      <c r="AB2201" s="79"/>
      <c r="AC2201" s="79" t="b">
        <v>0</v>
      </c>
      <c r="AD2201" s="79">
        <v>0</v>
      </c>
      <c r="AE2201" s="83" t="s">
        <v>9915</v>
      </c>
      <c r="AF2201" s="79" t="b">
        <v>0</v>
      </c>
      <c r="AG2201" s="79" t="s">
        <v>9973</v>
      </c>
      <c r="AH2201" s="79"/>
      <c r="AI2201" s="83" t="s">
        <v>9915</v>
      </c>
      <c r="AJ2201" s="79" t="b">
        <v>0</v>
      </c>
      <c r="AK2201" s="79">
        <v>0</v>
      </c>
      <c r="AL2201" s="83" t="s">
        <v>9915</v>
      </c>
      <c r="AM2201" s="79" t="s">
        <v>4133</v>
      </c>
      <c r="AN2201" s="79" t="b">
        <v>0</v>
      </c>
      <c r="AO2201" s="83" t="s">
        <v>9762</v>
      </c>
      <c r="AP2201" s="79" t="s">
        <v>179</v>
      </c>
      <c r="AQ2201" s="79">
        <v>0</v>
      </c>
      <c r="AR2201" s="79">
        <v>0</v>
      </c>
      <c r="AS2201" s="79"/>
      <c r="AT2201" s="79"/>
      <c r="AU2201" s="79"/>
      <c r="AV2201" s="79"/>
      <c r="AW2201" s="79"/>
      <c r="AX2201" s="79"/>
      <c r="AY2201" s="79"/>
      <c r="AZ2201" s="79"/>
      <c r="BA2201">
        <v>11</v>
      </c>
      <c r="BB2201">
        <v>0</v>
      </c>
      <c r="BC2201" s="79" t="str">
        <f>IF(Edges[[#This Row],[Sentiment]]=0,"NEUTRAL",IF(Edges[[#This Row],[Sentiment]]=1,"POSITIVE",IF(Edges[[#This Row],[Sentiment]]=-1,"NEGATIVE")))</f>
        <v>NEUTRAL</v>
      </c>
      <c r="BD2201" s="79" t="str">
        <f>IF(Edges[[#This Row],[Vertex 1]]=Edges[[#This Row],[Vertex 2]],"HIDE","SHOW")</f>
        <v>HIDE</v>
      </c>
      <c r="BE2201" s="124" t="e">
        <f>REPLACE(INDEX(GroupVertices[Group], MATCH(Edges[[#This Row],[Vertex 1]],GroupVertices[Vertex],0)),1,1,"")</f>
        <v>#N/A</v>
      </c>
      <c r="BF2201" s="124" t="e">
        <f>REPLACE(INDEX(GroupVertices[Group], MATCH(Edges[[#This Row],[Vertex 2]],GroupVertices[Vertex],0)),1,1,"")</f>
        <v>#N/A</v>
      </c>
    </row>
    <row r="2202" spans="1:58" hidden="1" x14ac:dyDescent="0.25">
      <c r="A2202" s="64" t="s">
        <v>1503</v>
      </c>
      <c r="B2202" s="64" t="s">
        <v>1503</v>
      </c>
      <c r="C2202" s="65"/>
      <c r="D2202" s="66"/>
      <c r="E2202" s="67"/>
      <c r="F2202" s="68"/>
      <c r="G2202" s="65" t="str">
        <f>IF(Edges[[#This Row],[Vertex 1]]=Edges[[#This Row],[Vertex 2]],"HIDE","SHOW")</f>
        <v>HIDE</v>
      </c>
      <c r="H2202" s="69"/>
      <c r="I2202" s="70"/>
      <c r="J2202" s="70"/>
      <c r="K2202" s="34"/>
      <c r="L2202" s="77"/>
      <c r="M2202" s="77"/>
      <c r="N2202" s="72"/>
      <c r="O2202" s="79" t="s">
        <v>179</v>
      </c>
      <c r="P2202" s="81">
        <v>42855.62128472222</v>
      </c>
      <c r="Q2202" s="79" t="s">
        <v>3075</v>
      </c>
      <c r="R2202" s="82" t="s">
        <v>3967</v>
      </c>
      <c r="S2202" s="79" t="s">
        <v>4044</v>
      </c>
      <c r="T2202" s="79" t="s">
        <v>4459</v>
      </c>
      <c r="U2202" s="82" t="s">
        <v>4734</v>
      </c>
      <c r="V2202" s="82" t="s">
        <v>4734</v>
      </c>
      <c r="W2202" s="81">
        <v>42855.62128472222</v>
      </c>
      <c r="X2202" s="82" t="s">
        <v>7716</v>
      </c>
      <c r="Y2202" s="79"/>
      <c r="Z2202" s="79"/>
      <c r="AA2202" s="83" t="s">
        <v>9763</v>
      </c>
      <c r="AB2202" s="79"/>
      <c r="AC2202" s="79" t="b">
        <v>0</v>
      </c>
      <c r="AD2202" s="79">
        <v>0</v>
      </c>
      <c r="AE2202" s="83" t="s">
        <v>9915</v>
      </c>
      <c r="AF2202" s="79" t="b">
        <v>0</v>
      </c>
      <c r="AG2202" s="79" t="s">
        <v>9973</v>
      </c>
      <c r="AH2202" s="79"/>
      <c r="AI2202" s="83" t="s">
        <v>9915</v>
      </c>
      <c r="AJ2202" s="79" t="b">
        <v>0</v>
      </c>
      <c r="AK2202" s="79">
        <v>0</v>
      </c>
      <c r="AL2202" s="83" t="s">
        <v>9915</v>
      </c>
      <c r="AM2202" s="79" t="s">
        <v>4133</v>
      </c>
      <c r="AN2202" s="79" t="b">
        <v>0</v>
      </c>
      <c r="AO2202" s="83" t="s">
        <v>9763</v>
      </c>
      <c r="AP2202" s="79" t="s">
        <v>179</v>
      </c>
      <c r="AQ2202" s="79">
        <v>0</v>
      </c>
      <c r="AR2202" s="79">
        <v>0</v>
      </c>
      <c r="AS2202" s="79"/>
      <c r="AT2202" s="79"/>
      <c r="AU2202" s="79"/>
      <c r="AV2202" s="79"/>
      <c r="AW2202" s="79"/>
      <c r="AX2202" s="79"/>
      <c r="AY2202" s="79"/>
      <c r="AZ2202" s="79"/>
      <c r="BA2202">
        <v>11</v>
      </c>
      <c r="BB2202">
        <v>0</v>
      </c>
      <c r="BC2202" s="79" t="str">
        <f>IF(Edges[[#This Row],[Sentiment]]=0,"NEUTRAL",IF(Edges[[#This Row],[Sentiment]]=1,"POSITIVE",IF(Edges[[#This Row],[Sentiment]]=-1,"NEGATIVE")))</f>
        <v>NEUTRAL</v>
      </c>
      <c r="BD2202" s="79" t="str">
        <f>IF(Edges[[#This Row],[Vertex 1]]=Edges[[#This Row],[Vertex 2]],"HIDE","SHOW")</f>
        <v>HIDE</v>
      </c>
      <c r="BE2202" s="124" t="e">
        <f>REPLACE(INDEX(GroupVertices[Group], MATCH(Edges[[#This Row],[Vertex 1]],GroupVertices[Vertex],0)),1,1,"")</f>
        <v>#N/A</v>
      </c>
      <c r="BF2202" s="124" t="e">
        <f>REPLACE(INDEX(GroupVertices[Group], MATCH(Edges[[#This Row],[Vertex 2]],GroupVertices[Vertex],0)),1,1,"")</f>
        <v>#N/A</v>
      </c>
    </row>
    <row r="2203" spans="1:58" hidden="1" x14ac:dyDescent="0.25">
      <c r="A2203" s="64" t="s">
        <v>1504</v>
      </c>
      <c r="B2203" s="64" t="s">
        <v>1504</v>
      </c>
      <c r="C2203" s="65"/>
      <c r="D2203" s="66"/>
      <c r="E2203" s="67"/>
      <c r="F2203" s="68"/>
      <c r="G2203" s="65" t="str">
        <f>IF(Edges[[#This Row],[Vertex 1]]=Edges[[#This Row],[Vertex 2]],"HIDE","SHOW")</f>
        <v>HIDE</v>
      </c>
      <c r="H2203" s="69"/>
      <c r="I2203" s="70"/>
      <c r="J2203" s="70"/>
      <c r="K2203" s="34"/>
      <c r="L2203" s="77"/>
      <c r="M2203" s="77"/>
      <c r="N2203" s="72"/>
      <c r="O2203" s="79" t="s">
        <v>179</v>
      </c>
      <c r="P2203" s="81">
        <v>42855.633136574077</v>
      </c>
      <c r="Q2203" s="79" t="s">
        <v>3076</v>
      </c>
      <c r="R2203" s="82" t="s">
        <v>3862</v>
      </c>
      <c r="S2203" s="79" t="s">
        <v>4022</v>
      </c>
      <c r="T2203" s="79"/>
      <c r="U2203" s="79"/>
      <c r="V2203" s="82" t="s">
        <v>4787</v>
      </c>
      <c r="W2203" s="81">
        <v>42855.633136574077</v>
      </c>
      <c r="X2203" s="82" t="s">
        <v>7717</v>
      </c>
      <c r="Y2203" s="79"/>
      <c r="Z2203" s="79"/>
      <c r="AA2203" s="83" t="s">
        <v>9764</v>
      </c>
      <c r="AB2203" s="79"/>
      <c r="AC2203" s="79" t="b">
        <v>0</v>
      </c>
      <c r="AD2203" s="79">
        <v>0</v>
      </c>
      <c r="AE2203" s="83" t="s">
        <v>9915</v>
      </c>
      <c r="AF2203" s="79" t="b">
        <v>0</v>
      </c>
      <c r="AG2203" s="79" t="s">
        <v>9963</v>
      </c>
      <c r="AH2203" s="79"/>
      <c r="AI2203" s="83" t="s">
        <v>9915</v>
      </c>
      <c r="AJ2203" s="79" t="b">
        <v>0</v>
      </c>
      <c r="AK2203" s="79">
        <v>0</v>
      </c>
      <c r="AL2203" s="83" t="s">
        <v>9915</v>
      </c>
      <c r="AM2203" s="79" t="s">
        <v>9991</v>
      </c>
      <c r="AN2203" s="79" t="b">
        <v>0</v>
      </c>
      <c r="AO2203" s="83" t="s">
        <v>9764</v>
      </c>
      <c r="AP2203" s="79" t="s">
        <v>179</v>
      </c>
      <c r="AQ2203" s="79">
        <v>0</v>
      </c>
      <c r="AR2203" s="79">
        <v>0</v>
      </c>
      <c r="AS2203" s="79"/>
      <c r="AT2203" s="79"/>
      <c r="AU2203" s="79"/>
      <c r="AV2203" s="79"/>
      <c r="AW2203" s="79"/>
      <c r="AX2203" s="79"/>
      <c r="AY2203" s="79"/>
      <c r="AZ2203" s="79"/>
      <c r="BA2203">
        <v>1</v>
      </c>
      <c r="BB2203">
        <v>0</v>
      </c>
      <c r="BC2203" s="79" t="str">
        <f>IF(Edges[[#This Row],[Sentiment]]=0,"NEUTRAL",IF(Edges[[#This Row],[Sentiment]]=1,"POSITIVE",IF(Edges[[#This Row],[Sentiment]]=-1,"NEGATIVE")))</f>
        <v>NEUTRAL</v>
      </c>
      <c r="BD2203" s="79" t="str">
        <f>IF(Edges[[#This Row],[Vertex 1]]=Edges[[#This Row],[Vertex 2]],"HIDE","SHOW")</f>
        <v>HIDE</v>
      </c>
      <c r="BE2203" s="124" t="e">
        <f>REPLACE(INDEX(GroupVertices[Group], MATCH(Edges[[#This Row],[Vertex 1]],GroupVertices[Vertex],0)),1,1,"")</f>
        <v>#N/A</v>
      </c>
      <c r="BF2203" s="124" t="e">
        <f>REPLACE(INDEX(GroupVertices[Group], MATCH(Edges[[#This Row],[Vertex 2]],GroupVertices[Vertex],0)),1,1,"")</f>
        <v>#N/A</v>
      </c>
    </row>
    <row r="2204" spans="1:58" x14ac:dyDescent="0.25">
      <c r="A2204" s="64" t="s">
        <v>1505</v>
      </c>
      <c r="B2204" s="64" t="s">
        <v>1176</v>
      </c>
      <c r="C2204" s="65"/>
      <c r="D2204" s="66"/>
      <c r="E2204" s="67"/>
      <c r="F2204" s="68"/>
      <c r="G2204" s="65" t="str">
        <f>IF(Edges[[#This Row],[Vertex 1]]=Edges[[#This Row],[Vertex 2]],"HIDE","SHOW")</f>
        <v>SHOW</v>
      </c>
      <c r="H2204" s="69"/>
      <c r="I2204" s="70"/>
      <c r="J2204" s="70"/>
      <c r="K2204" s="34" t="s">
        <v>65</v>
      </c>
      <c r="L2204" s="77">
        <v>2204</v>
      </c>
      <c r="M2204" s="77"/>
      <c r="N2204" s="72"/>
      <c r="O2204" s="79" t="s">
        <v>1647</v>
      </c>
      <c r="P2204" s="81">
        <v>42855.634548611109</v>
      </c>
      <c r="Q2204" s="79" t="s">
        <v>3077</v>
      </c>
      <c r="R2204" s="79"/>
      <c r="S2204" s="79"/>
      <c r="T2204" s="79"/>
      <c r="U2204" s="79"/>
      <c r="V2204" s="82" t="s">
        <v>5749</v>
      </c>
      <c r="W2204" s="81">
        <v>42855.634548611109</v>
      </c>
      <c r="X2204" s="82" t="s">
        <v>7718</v>
      </c>
      <c r="Y2204" s="79"/>
      <c r="Z2204" s="79"/>
      <c r="AA2204" s="83" t="s">
        <v>9765</v>
      </c>
      <c r="AB2204" s="79"/>
      <c r="AC2204" s="79" t="b">
        <v>0</v>
      </c>
      <c r="AD2204" s="79">
        <v>0</v>
      </c>
      <c r="AE2204" s="83" t="s">
        <v>9925</v>
      </c>
      <c r="AF2204" s="79" t="b">
        <v>0</v>
      </c>
      <c r="AG2204" s="79" t="s">
        <v>9963</v>
      </c>
      <c r="AH2204" s="79"/>
      <c r="AI2204" s="83" t="s">
        <v>9915</v>
      </c>
      <c r="AJ2204" s="79" t="b">
        <v>0</v>
      </c>
      <c r="AK2204" s="79">
        <v>0</v>
      </c>
      <c r="AL2204" s="83" t="s">
        <v>9915</v>
      </c>
      <c r="AM2204" s="79" t="s">
        <v>9990</v>
      </c>
      <c r="AN2204" s="79" t="b">
        <v>0</v>
      </c>
      <c r="AO2204" s="83" t="s">
        <v>9765</v>
      </c>
      <c r="AP2204" s="79" t="s">
        <v>179</v>
      </c>
      <c r="AQ2204" s="79">
        <v>0</v>
      </c>
      <c r="AR2204" s="79">
        <v>0</v>
      </c>
      <c r="AS2204" s="79"/>
      <c r="AT2204" s="79"/>
      <c r="AU2204" s="79"/>
      <c r="AV2204" s="79"/>
      <c r="AW2204" s="79"/>
      <c r="AX2204" s="79"/>
      <c r="AY2204" s="79"/>
      <c r="AZ2204" s="79"/>
      <c r="BA2204">
        <v>1</v>
      </c>
      <c r="BB2204">
        <v>0</v>
      </c>
      <c r="BC2204" s="79" t="str">
        <f>IF(Edges[[#This Row],[Sentiment]]=0,"NEUTRAL",IF(Edges[[#This Row],[Sentiment]]=1,"POSITIVE",IF(Edges[[#This Row],[Sentiment]]=-1,"NEGATIVE")))</f>
        <v>NEUTRAL</v>
      </c>
      <c r="BD2204" s="79" t="str">
        <f>IF(Edges[[#This Row],[Vertex 1]]=Edges[[#This Row],[Vertex 2]],"HIDE","SHOW")</f>
        <v>SHOW</v>
      </c>
      <c r="BE2204" s="78" t="str">
        <f>REPLACE(INDEX(GroupVertices[Group], MATCH(Edges[[#This Row],[Vertex 1]],GroupVertices[Vertex],0)),1,1,"")</f>
        <v>EUTRAL</v>
      </c>
      <c r="BF2204" s="78" t="str">
        <f>REPLACE(INDEX(GroupVertices[Group], MATCH(Edges[[#This Row],[Vertex 2]],GroupVertices[Vertex],0)),1,1,"")</f>
        <v>eneral</v>
      </c>
    </row>
    <row r="2205" spans="1:58" x14ac:dyDescent="0.25">
      <c r="A2205" s="64" t="s">
        <v>1505</v>
      </c>
      <c r="B2205" s="64" t="s">
        <v>1544</v>
      </c>
      <c r="C2205" s="65"/>
      <c r="D2205" s="66"/>
      <c r="E2205" s="67"/>
      <c r="F2205" s="68"/>
      <c r="G2205" s="65" t="str">
        <f>IF(Edges[[#This Row],[Vertex 1]]=Edges[[#This Row],[Vertex 2]],"HIDE","SHOW")</f>
        <v>SHOW</v>
      </c>
      <c r="H2205" s="69"/>
      <c r="I2205" s="70"/>
      <c r="J2205" s="70"/>
      <c r="K2205" s="34" t="s">
        <v>65</v>
      </c>
      <c r="L2205" s="77">
        <v>2205</v>
      </c>
      <c r="M2205" s="77"/>
      <c r="N2205" s="72"/>
      <c r="O2205" s="79" t="s">
        <v>1646</v>
      </c>
      <c r="P2205" s="81">
        <v>42855.634548611109</v>
      </c>
      <c r="Q2205" s="79" t="s">
        <v>3077</v>
      </c>
      <c r="R2205" s="79"/>
      <c r="S2205" s="79"/>
      <c r="T2205" s="79"/>
      <c r="U2205" s="79"/>
      <c r="V2205" s="82" t="s">
        <v>5749</v>
      </c>
      <c r="W2205" s="81">
        <v>42855.634548611109</v>
      </c>
      <c r="X2205" s="82" t="s">
        <v>7718</v>
      </c>
      <c r="Y2205" s="79"/>
      <c r="Z2205" s="79"/>
      <c r="AA2205" s="83" t="s">
        <v>9765</v>
      </c>
      <c r="AB2205" s="79"/>
      <c r="AC2205" s="79" t="b">
        <v>0</v>
      </c>
      <c r="AD2205" s="79">
        <v>0</v>
      </c>
      <c r="AE2205" s="83" t="s">
        <v>9925</v>
      </c>
      <c r="AF2205" s="79" t="b">
        <v>0</v>
      </c>
      <c r="AG2205" s="79" t="s">
        <v>9963</v>
      </c>
      <c r="AH2205" s="79"/>
      <c r="AI2205" s="83" t="s">
        <v>9915</v>
      </c>
      <c r="AJ2205" s="79" t="b">
        <v>0</v>
      </c>
      <c r="AK2205" s="79">
        <v>0</v>
      </c>
      <c r="AL2205" s="83" t="s">
        <v>9915</v>
      </c>
      <c r="AM2205" s="79" t="s">
        <v>9990</v>
      </c>
      <c r="AN2205" s="79" t="b">
        <v>0</v>
      </c>
      <c r="AO2205" s="83" t="s">
        <v>9765</v>
      </c>
      <c r="AP2205" s="79" t="s">
        <v>179</v>
      </c>
      <c r="AQ2205" s="79">
        <v>0</v>
      </c>
      <c r="AR2205" s="79">
        <v>0</v>
      </c>
      <c r="AS2205" s="79"/>
      <c r="AT2205" s="79"/>
      <c r="AU2205" s="79"/>
      <c r="AV2205" s="79"/>
      <c r="AW2205" s="79"/>
      <c r="AX2205" s="79"/>
      <c r="AY2205" s="79"/>
      <c r="AZ2205" s="79"/>
      <c r="BA2205">
        <v>1</v>
      </c>
      <c r="BB2205">
        <v>0</v>
      </c>
      <c r="BC2205" s="79" t="str">
        <f>IF(Edges[[#This Row],[Sentiment]]=0,"NEUTRAL",IF(Edges[[#This Row],[Sentiment]]=1,"POSITIVE",IF(Edges[[#This Row],[Sentiment]]=-1,"NEGATIVE")))</f>
        <v>NEUTRAL</v>
      </c>
      <c r="BD2205" s="79" t="str">
        <f>IF(Edges[[#This Row],[Vertex 1]]=Edges[[#This Row],[Vertex 2]],"HIDE","SHOW")</f>
        <v>SHOW</v>
      </c>
      <c r="BE2205" s="78" t="str">
        <f>REPLACE(INDEX(GroupVertices[Group], MATCH(Edges[[#This Row],[Vertex 1]],GroupVertices[Vertex],0)),1,1,"")</f>
        <v>EUTRAL</v>
      </c>
      <c r="BF2205" s="78" t="str">
        <f>REPLACE(INDEX(GroupVertices[Group], MATCH(Edges[[#This Row],[Vertex 2]],GroupVertices[Vertex],0)),1,1,"")</f>
        <v>eneral</v>
      </c>
    </row>
    <row r="2206" spans="1:58" hidden="1" x14ac:dyDescent="0.25">
      <c r="A2206" s="64" t="s">
        <v>1506</v>
      </c>
      <c r="B2206" s="64" t="s">
        <v>1506</v>
      </c>
      <c r="C2206" s="65"/>
      <c r="D2206" s="66"/>
      <c r="E2206" s="67"/>
      <c r="F2206" s="68"/>
      <c r="G2206" s="65" t="str">
        <f>IF(Edges[[#This Row],[Vertex 1]]=Edges[[#This Row],[Vertex 2]],"HIDE","SHOW")</f>
        <v>HIDE</v>
      </c>
      <c r="H2206" s="69"/>
      <c r="I2206" s="70"/>
      <c r="J2206" s="70"/>
      <c r="K2206" s="34"/>
      <c r="L2206" s="77"/>
      <c r="M2206" s="77"/>
      <c r="N2206" s="72"/>
      <c r="O2206" s="79" t="s">
        <v>179</v>
      </c>
      <c r="P2206" s="81">
        <v>42854.662546296298</v>
      </c>
      <c r="Q2206" s="79" t="s">
        <v>3078</v>
      </c>
      <c r="R2206" s="82" t="s">
        <v>3293</v>
      </c>
      <c r="S2206" s="79" t="s">
        <v>4022</v>
      </c>
      <c r="T2206" s="79"/>
      <c r="U2206" s="79"/>
      <c r="V2206" s="82" t="s">
        <v>4787</v>
      </c>
      <c r="W2206" s="81">
        <v>42854.662546296298</v>
      </c>
      <c r="X2206" s="82" t="s">
        <v>7719</v>
      </c>
      <c r="Y2206" s="79"/>
      <c r="Z2206" s="79"/>
      <c r="AA2206" s="83" t="s">
        <v>9766</v>
      </c>
      <c r="AB2206" s="79"/>
      <c r="AC2206" s="79" t="b">
        <v>0</v>
      </c>
      <c r="AD2206" s="79">
        <v>1</v>
      </c>
      <c r="AE2206" s="83" t="s">
        <v>9915</v>
      </c>
      <c r="AF2206" s="79" t="b">
        <v>0</v>
      </c>
      <c r="AG2206" s="79" t="s">
        <v>9963</v>
      </c>
      <c r="AH2206" s="79"/>
      <c r="AI2206" s="83" t="s">
        <v>9915</v>
      </c>
      <c r="AJ2206" s="79" t="b">
        <v>0</v>
      </c>
      <c r="AK2206" s="79">
        <v>0</v>
      </c>
      <c r="AL2206" s="83" t="s">
        <v>9915</v>
      </c>
      <c r="AM2206" s="79" t="s">
        <v>9990</v>
      </c>
      <c r="AN2206" s="79" t="b">
        <v>0</v>
      </c>
      <c r="AO2206" s="83" t="s">
        <v>9766</v>
      </c>
      <c r="AP2206" s="79" t="s">
        <v>179</v>
      </c>
      <c r="AQ2206" s="79">
        <v>0</v>
      </c>
      <c r="AR2206" s="79">
        <v>0</v>
      </c>
      <c r="AS2206" s="79"/>
      <c r="AT2206" s="79"/>
      <c r="AU2206" s="79"/>
      <c r="AV2206" s="79"/>
      <c r="AW2206" s="79"/>
      <c r="AX2206" s="79"/>
      <c r="AY2206" s="79"/>
      <c r="AZ2206" s="79"/>
      <c r="BA2206">
        <v>3</v>
      </c>
      <c r="BB2206">
        <v>0</v>
      </c>
      <c r="BC2206" s="79" t="str">
        <f>IF(Edges[[#This Row],[Sentiment]]=0,"NEUTRAL",IF(Edges[[#This Row],[Sentiment]]=1,"POSITIVE",IF(Edges[[#This Row],[Sentiment]]=-1,"NEGATIVE")))</f>
        <v>NEUTRAL</v>
      </c>
      <c r="BD2206" s="79" t="str">
        <f>IF(Edges[[#This Row],[Vertex 1]]=Edges[[#This Row],[Vertex 2]],"HIDE","SHOW")</f>
        <v>HIDE</v>
      </c>
      <c r="BE2206" s="124" t="e">
        <f>REPLACE(INDEX(GroupVertices[Group], MATCH(Edges[[#This Row],[Vertex 1]],GroupVertices[Vertex],0)),1,1,"")</f>
        <v>#N/A</v>
      </c>
      <c r="BF2206" s="124" t="e">
        <f>REPLACE(INDEX(GroupVertices[Group], MATCH(Edges[[#This Row],[Vertex 2]],GroupVertices[Vertex],0)),1,1,"")</f>
        <v>#N/A</v>
      </c>
    </row>
    <row r="2207" spans="1:58" hidden="1" x14ac:dyDescent="0.25">
      <c r="A2207" s="64" t="s">
        <v>1506</v>
      </c>
      <c r="B2207" s="64" t="s">
        <v>1506</v>
      </c>
      <c r="C2207" s="65"/>
      <c r="D2207" s="66"/>
      <c r="E2207" s="67"/>
      <c r="F2207" s="68"/>
      <c r="G2207" s="65" t="str">
        <f>IF(Edges[[#This Row],[Vertex 1]]=Edges[[#This Row],[Vertex 2]],"HIDE","SHOW")</f>
        <v>HIDE</v>
      </c>
      <c r="H2207" s="69"/>
      <c r="I2207" s="70"/>
      <c r="J2207" s="70"/>
      <c r="K2207" s="34"/>
      <c r="L2207" s="77"/>
      <c r="M2207" s="77"/>
      <c r="N2207" s="72"/>
      <c r="O2207" s="79" t="s">
        <v>179</v>
      </c>
      <c r="P2207" s="81">
        <v>42855.223333333335</v>
      </c>
      <c r="Q2207" s="79" t="s">
        <v>3079</v>
      </c>
      <c r="R2207" s="82" t="s">
        <v>3970</v>
      </c>
      <c r="S2207" s="79" t="s">
        <v>4190</v>
      </c>
      <c r="T2207" s="79"/>
      <c r="U2207" s="79"/>
      <c r="V2207" s="82" t="s">
        <v>4787</v>
      </c>
      <c r="W2207" s="81">
        <v>42855.223333333335</v>
      </c>
      <c r="X2207" s="82" t="s">
        <v>7720</v>
      </c>
      <c r="Y2207" s="79"/>
      <c r="Z2207" s="79"/>
      <c r="AA2207" s="83" t="s">
        <v>9767</v>
      </c>
      <c r="AB2207" s="79"/>
      <c r="AC2207" s="79" t="b">
        <v>0</v>
      </c>
      <c r="AD2207" s="79">
        <v>0</v>
      </c>
      <c r="AE2207" s="83" t="s">
        <v>9915</v>
      </c>
      <c r="AF2207" s="79" t="b">
        <v>0</v>
      </c>
      <c r="AG2207" s="79" t="s">
        <v>9963</v>
      </c>
      <c r="AH2207" s="79"/>
      <c r="AI2207" s="83" t="s">
        <v>9915</v>
      </c>
      <c r="AJ2207" s="79" t="b">
        <v>0</v>
      </c>
      <c r="AK2207" s="79">
        <v>0</v>
      </c>
      <c r="AL2207" s="83" t="s">
        <v>9915</v>
      </c>
      <c r="AM2207" s="79" t="s">
        <v>9991</v>
      </c>
      <c r="AN2207" s="79" t="b">
        <v>0</v>
      </c>
      <c r="AO2207" s="83" t="s">
        <v>9767</v>
      </c>
      <c r="AP2207" s="79" t="s">
        <v>179</v>
      </c>
      <c r="AQ2207" s="79">
        <v>0</v>
      </c>
      <c r="AR2207" s="79">
        <v>0</v>
      </c>
      <c r="AS2207" s="79"/>
      <c r="AT2207" s="79"/>
      <c r="AU2207" s="79"/>
      <c r="AV2207" s="79"/>
      <c r="AW2207" s="79"/>
      <c r="AX2207" s="79"/>
      <c r="AY2207" s="79"/>
      <c r="AZ2207" s="79"/>
      <c r="BA2207">
        <v>3</v>
      </c>
      <c r="BB2207">
        <v>0</v>
      </c>
      <c r="BC2207" s="79" t="str">
        <f>IF(Edges[[#This Row],[Sentiment]]=0,"NEUTRAL",IF(Edges[[#This Row],[Sentiment]]=1,"POSITIVE",IF(Edges[[#This Row],[Sentiment]]=-1,"NEGATIVE")))</f>
        <v>NEUTRAL</v>
      </c>
      <c r="BD2207" s="79" t="str">
        <f>IF(Edges[[#This Row],[Vertex 1]]=Edges[[#This Row],[Vertex 2]],"HIDE","SHOW")</f>
        <v>HIDE</v>
      </c>
      <c r="BE2207" s="124" t="e">
        <f>REPLACE(INDEX(GroupVertices[Group], MATCH(Edges[[#This Row],[Vertex 1]],GroupVertices[Vertex],0)),1,1,"")</f>
        <v>#N/A</v>
      </c>
      <c r="BF2207" s="124" t="e">
        <f>REPLACE(INDEX(GroupVertices[Group], MATCH(Edges[[#This Row],[Vertex 2]],GroupVertices[Vertex],0)),1,1,"")</f>
        <v>#N/A</v>
      </c>
    </row>
    <row r="2208" spans="1:58" hidden="1" x14ac:dyDescent="0.25">
      <c r="A2208" s="64" t="s">
        <v>1506</v>
      </c>
      <c r="B2208" s="64" t="s">
        <v>1506</v>
      </c>
      <c r="C2208" s="65"/>
      <c r="D2208" s="66"/>
      <c r="E2208" s="67"/>
      <c r="F2208" s="68"/>
      <c r="G2208" s="65" t="str">
        <f>IF(Edges[[#This Row],[Vertex 1]]=Edges[[#This Row],[Vertex 2]],"HIDE","SHOW")</f>
        <v>HIDE</v>
      </c>
      <c r="H2208" s="69"/>
      <c r="I2208" s="70"/>
      <c r="J2208" s="70"/>
      <c r="K2208" s="34"/>
      <c r="L2208" s="77"/>
      <c r="M2208" s="77"/>
      <c r="N2208" s="72"/>
      <c r="O2208" s="79" t="s">
        <v>179</v>
      </c>
      <c r="P2208" s="81">
        <v>42855.63921296296</v>
      </c>
      <c r="Q2208" s="79" t="s">
        <v>3080</v>
      </c>
      <c r="R2208" s="82" t="s">
        <v>3971</v>
      </c>
      <c r="S2208" s="79" t="s">
        <v>4190</v>
      </c>
      <c r="T2208" s="79"/>
      <c r="U2208" s="79"/>
      <c r="V2208" s="82" t="s">
        <v>4787</v>
      </c>
      <c r="W2208" s="81">
        <v>42855.63921296296</v>
      </c>
      <c r="X2208" s="82" t="s">
        <v>7721</v>
      </c>
      <c r="Y2208" s="79"/>
      <c r="Z2208" s="79"/>
      <c r="AA2208" s="83" t="s">
        <v>9768</v>
      </c>
      <c r="AB2208" s="79"/>
      <c r="AC2208" s="79" t="b">
        <v>0</v>
      </c>
      <c r="AD2208" s="79">
        <v>0</v>
      </c>
      <c r="AE2208" s="83" t="s">
        <v>9915</v>
      </c>
      <c r="AF2208" s="79" t="b">
        <v>0</v>
      </c>
      <c r="AG2208" s="79" t="s">
        <v>9963</v>
      </c>
      <c r="AH2208" s="79"/>
      <c r="AI2208" s="83" t="s">
        <v>9915</v>
      </c>
      <c r="AJ2208" s="79" t="b">
        <v>0</v>
      </c>
      <c r="AK2208" s="79">
        <v>0</v>
      </c>
      <c r="AL2208" s="83" t="s">
        <v>9915</v>
      </c>
      <c r="AM2208" s="79" t="s">
        <v>9991</v>
      </c>
      <c r="AN2208" s="79" t="b">
        <v>0</v>
      </c>
      <c r="AO2208" s="83" t="s">
        <v>9768</v>
      </c>
      <c r="AP2208" s="79" t="s">
        <v>179</v>
      </c>
      <c r="AQ2208" s="79">
        <v>0</v>
      </c>
      <c r="AR2208" s="79">
        <v>0</v>
      </c>
      <c r="AS2208" s="79"/>
      <c r="AT2208" s="79"/>
      <c r="AU2208" s="79"/>
      <c r="AV2208" s="79"/>
      <c r="AW2208" s="79"/>
      <c r="AX2208" s="79"/>
      <c r="AY2208" s="79"/>
      <c r="AZ2208" s="79"/>
      <c r="BA2208">
        <v>3</v>
      </c>
      <c r="BB2208">
        <v>0</v>
      </c>
      <c r="BC2208" s="79" t="str">
        <f>IF(Edges[[#This Row],[Sentiment]]=0,"NEUTRAL",IF(Edges[[#This Row],[Sentiment]]=1,"POSITIVE",IF(Edges[[#This Row],[Sentiment]]=-1,"NEGATIVE")))</f>
        <v>NEUTRAL</v>
      </c>
      <c r="BD2208" s="79" t="str">
        <f>IF(Edges[[#This Row],[Vertex 1]]=Edges[[#This Row],[Vertex 2]],"HIDE","SHOW")</f>
        <v>HIDE</v>
      </c>
      <c r="BE2208" s="124" t="e">
        <f>REPLACE(INDEX(GroupVertices[Group], MATCH(Edges[[#This Row],[Vertex 1]],GroupVertices[Vertex],0)),1,1,"")</f>
        <v>#N/A</v>
      </c>
      <c r="BF2208" s="124" t="e">
        <f>REPLACE(INDEX(GroupVertices[Group], MATCH(Edges[[#This Row],[Vertex 2]],GroupVertices[Vertex],0)),1,1,"")</f>
        <v>#N/A</v>
      </c>
    </row>
    <row r="2209" spans="1:58" x14ac:dyDescent="0.25">
      <c r="A2209" s="64" t="s">
        <v>1507</v>
      </c>
      <c r="B2209" s="64" t="s">
        <v>1544</v>
      </c>
      <c r="C2209" s="65"/>
      <c r="D2209" s="66"/>
      <c r="E2209" s="67"/>
      <c r="F2209" s="68"/>
      <c r="G2209" s="65" t="str">
        <f>IF(Edges[[#This Row],[Vertex 1]]=Edges[[#This Row],[Vertex 2]],"HIDE","SHOW")</f>
        <v>SHOW</v>
      </c>
      <c r="H2209" s="69"/>
      <c r="I2209" s="70"/>
      <c r="J2209" s="70"/>
      <c r="K2209" s="34" t="s">
        <v>65</v>
      </c>
      <c r="L2209" s="77">
        <v>2209</v>
      </c>
      <c r="M2209" s="77"/>
      <c r="N2209" s="72"/>
      <c r="O2209" s="79" t="s">
        <v>1646</v>
      </c>
      <c r="P2209" s="81">
        <v>42855.649571759262</v>
      </c>
      <c r="Q2209" s="79" t="s">
        <v>3081</v>
      </c>
      <c r="R2209" s="82" t="s">
        <v>3972</v>
      </c>
      <c r="S2209" s="79" t="s">
        <v>4066</v>
      </c>
      <c r="T2209" s="79"/>
      <c r="U2209" s="79"/>
      <c r="V2209" s="82" t="s">
        <v>5750</v>
      </c>
      <c r="W2209" s="81">
        <v>42855.649571759262</v>
      </c>
      <c r="X2209" s="82" t="s">
        <v>7722</v>
      </c>
      <c r="Y2209" s="79"/>
      <c r="Z2209" s="79"/>
      <c r="AA2209" s="83" t="s">
        <v>9769</v>
      </c>
      <c r="AB2209" s="79"/>
      <c r="AC2209" s="79" t="b">
        <v>0</v>
      </c>
      <c r="AD2209" s="79">
        <v>0</v>
      </c>
      <c r="AE2209" s="83" t="s">
        <v>9915</v>
      </c>
      <c r="AF2209" s="79" t="b">
        <v>0</v>
      </c>
      <c r="AG2209" s="79" t="s">
        <v>9963</v>
      </c>
      <c r="AH2209" s="79"/>
      <c r="AI2209" s="83" t="s">
        <v>9915</v>
      </c>
      <c r="AJ2209" s="79" t="b">
        <v>0</v>
      </c>
      <c r="AK2209" s="79">
        <v>1</v>
      </c>
      <c r="AL2209" s="83" t="s">
        <v>9863</v>
      </c>
      <c r="AM2209" s="79" t="s">
        <v>9990</v>
      </c>
      <c r="AN2209" s="79" t="b">
        <v>0</v>
      </c>
      <c r="AO2209" s="83" t="s">
        <v>9863</v>
      </c>
      <c r="AP2209" s="79" t="s">
        <v>179</v>
      </c>
      <c r="AQ2209" s="79">
        <v>0</v>
      </c>
      <c r="AR2209" s="79">
        <v>0</v>
      </c>
      <c r="AS2209" s="79"/>
      <c r="AT2209" s="79"/>
      <c r="AU2209" s="79"/>
      <c r="AV2209" s="79"/>
      <c r="AW2209" s="79"/>
      <c r="AX2209" s="79"/>
      <c r="AY2209" s="79"/>
      <c r="AZ2209" s="79"/>
      <c r="BA2209">
        <v>1</v>
      </c>
      <c r="BB2209">
        <v>0</v>
      </c>
      <c r="BC2209" s="79" t="str">
        <f>IF(Edges[[#This Row],[Sentiment]]=0,"NEUTRAL",IF(Edges[[#This Row],[Sentiment]]=1,"POSITIVE",IF(Edges[[#This Row],[Sentiment]]=-1,"NEGATIVE")))</f>
        <v>NEUTRAL</v>
      </c>
      <c r="BD2209" s="79" t="str">
        <f>IF(Edges[[#This Row],[Vertex 1]]=Edges[[#This Row],[Vertex 2]],"HIDE","SHOW")</f>
        <v>SHOW</v>
      </c>
      <c r="BE2209" s="78" t="str">
        <f>REPLACE(INDEX(GroupVertices[Group], MATCH(Edges[[#This Row],[Vertex 1]],GroupVertices[Vertex],0)),1,1,"")</f>
        <v>EUTRAL</v>
      </c>
      <c r="BF2209" s="78" t="str">
        <f>REPLACE(INDEX(GroupVertices[Group], MATCH(Edges[[#This Row],[Vertex 2]],GroupVertices[Vertex],0)),1,1,"")</f>
        <v>eneral</v>
      </c>
    </row>
    <row r="2210" spans="1:58" x14ac:dyDescent="0.25">
      <c r="A2210" s="64" t="s">
        <v>1507</v>
      </c>
      <c r="B2210" s="64" t="s">
        <v>1537</v>
      </c>
      <c r="C2210" s="65"/>
      <c r="D2210" s="66"/>
      <c r="E2210" s="67"/>
      <c r="F2210" s="68"/>
      <c r="G2210" s="65" t="str">
        <f>IF(Edges[[#This Row],[Vertex 1]]=Edges[[#This Row],[Vertex 2]],"HIDE","SHOW")</f>
        <v>SHOW</v>
      </c>
      <c r="H2210" s="69"/>
      <c r="I2210" s="70"/>
      <c r="J2210" s="70"/>
      <c r="K2210" s="34" t="s">
        <v>65</v>
      </c>
      <c r="L2210" s="77">
        <v>2210</v>
      </c>
      <c r="M2210" s="77"/>
      <c r="N2210" s="72"/>
      <c r="O2210" s="79" t="s">
        <v>1646</v>
      </c>
      <c r="P2210" s="81">
        <v>42855.649571759262</v>
      </c>
      <c r="Q2210" s="79" t="s">
        <v>3081</v>
      </c>
      <c r="R2210" s="82" t="s">
        <v>3972</v>
      </c>
      <c r="S2210" s="79" t="s">
        <v>4066</v>
      </c>
      <c r="T2210" s="79"/>
      <c r="U2210" s="79"/>
      <c r="V2210" s="82" t="s">
        <v>5750</v>
      </c>
      <c r="W2210" s="81">
        <v>42855.649571759262</v>
      </c>
      <c r="X2210" s="82" t="s">
        <v>7722</v>
      </c>
      <c r="Y2210" s="79"/>
      <c r="Z2210" s="79"/>
      <c r="AA2210" s="83" t="s">
        <v>9769</v>
      </c>
      <c r="AB2210" s="79"/>
      <c r="AC2210" s="79" t="b">
        <v>0</v>
      </c>
      <c r="AD2210" s="79">
        <v>0</v>
      </c>
      <c r="AE2210" s="83" t="s">
        <v>9915</v>
      </c>
      <c r="AF2210" s="79" t="b">
        <v>0</v>
      </c>
      <c r="AG2210" s="79" t="s">
        <v>9963</v>
      </c>
      <c r="AH2210" s="79"/>
      <c r="AI2210" s="83" t="s">
        <v>9915</v>
      </c>
      <c r="AJ2210" s="79" t="b">
        <v>0</v>
      </c>
      <c r="AK2210" s="79">
        <v>1</v>
      </c>
      <c r="AL2210" s="83" t="s">
        <v>9863</v>
      </c>
      <c r="AM2210" s="79" t="s">
        <v>9990</v>
      </c>
      <c r="AN2210" s="79" t="b">
        <v>0</v>
      </c>
      <c r="AO2210" s="83" t="s">
        <v>9863</v>
      </c>
      <c r="AP2210" s="79" t="s">
        <v>179</v>
      </c>
      <c r="AQ2210" s="79">
        <v>0</v>
      </c>
      <c r="AR2210" s="79">
        <v>0</v>
      </c>
      <c r="AS2210" s="79"/>
      <c r="AT2210" s="79"/>
      <c r="AU2210" s="79"/>
      <c r="AV2210" s="79"/>
      <c r="AW2210" s="79"/>
      <c r="AX2210" s="79"/>
      <c r="AY2210" s="79"/>
      <c r="AZ2210" s="79"/>
      <c r="BA2210">
        <v>1</v>
      </c>
      <c r="BB2210">
        <v>0</v>
      </c>
      <c r="BC2210" s="79" t="str">
        <f>IF(Edges[[#This Row],[Sentiment]]=0,"NEUTRAL",IF(Edges[[#This Row],[Sentiment]]=1,"POSITIVE",IF(Edges[[#This Row],[Sentiment]]=-1,"NEGATIVE")))</f>
        <v>NEUTRAL</v>
      </c>
      <c r="BD2210" s="79" t="str">
        <f>IF(Edges[[#This Row],[Vertex 1]]=Edges[[#This Row],[Vertex 2]],"HIDE","SHOW")</f>
        <v>SHOW</v>
      </c>
      <c r="BE2210" s="78" t="str">
        <f>REPLACE(INDEX(GroupVertices[Group], MATCH(Edges[[#This Row],[Vertex 1]],GroupVertices[Vertex],0)),1,1,"")</f>
        <v>EUTRAL</v>
      </c>
      <c r="BF2210" s="78" t="str">
        <f>REPLACE(INDEX(GroupVertices[Group], MATCH(Edges[[#This Row],[Vertex 2]],GroupVertices[Vertex],0)),1,1,"")</f>
        <v>EUTRAL</v>
      </c>
    </row>
    <row r="2211" spans="1:58" hidden="1" x14ac:dyDescent="0.25">
      <c r="A2211" s="64" t="s">
        <v>1508</v>
      </c>
      <c r="B2211" s="64" t="s">
        <v>1508</v>
      </c>
      <c r="C2211" s="65"/>
      <c r="D2211" s="66"/>
      <c r="E2211" s="67"/>
      <c r="F2211" s="68"/>
      <c r="G2211" s="65" t="str">
        <f>IF(Edges[[#This Row],[Vertex 1]]=Edges[[#This Row],[Vertex 2]],"HIDE","SHOW")</f>
        <v>HIDE</v>
      </c>
      <c r="H2211" s="69"/>
      <c r="I2211" s="70"/>
      <c r="J2211" s="70"/>
      <c r="K2211" s="34"/>
      <c r="L2211" s="77"/>
      <c r="M2211" s="77"/>
      <c r="N2211" s="72"/>
      <c r="O2211" s="79" t="s">
        <v>179</v>
      </c>
      <c r="P2211" s="81">
        <v>42855.663831018515</v>
      </c>
      <c r="Q2211" s="79" t="s">
        <v>3082</v>
      </c>
      <c r="R2211" s="82" t="s">
        <v>3973</v>
      </c>
      <c r="S2211" s="79" t="s">
        <v>4036</v>
      </c>
      <c r="T2211" s="79"/>
      <c r="U2211" s="79"/>
      <c r="V2211" s="82" t="s">
        <v>5751</v>
      </c>
      <c r="W2211" s="81">
        <v>42855.663831018515</v>
      </c>
      <c r="X2211" s="82" t="s">
        <v>7723</v>
      </c>
      <c r="Y2211" s="79"/>
      <c r="Z2211" s="79"/>
      <c r="AA2211" s="83" t="s">
        <v>9770</v>
      </c>
      <c r="AB2211" s="79"/>
      <c r="AC2211" s="79" t="b">
        <v>0</v>
      </c>
      <c r="AD2211" s="79">
        <v>0</v>
      </c>
      <c r="AE2211" s="83" t="s">
        <v>9915</v>
      </c>
      <c r="AF2211" s="79" t="b">
        <v>0</v>
      </c>
      <c r="AG2211" s="79" t="s">
        <v>9963</v>
      </c>
      <c r="AH2211" s="79"/>
      <c r="AI2211" s="83" t="s">
        <v>9915</v>
      </c>
      <c r="AJ2211" s="79" t="b">
        <v>0</v>
      </c>
      <c r="AK2211" s="79">
        <v>0</v>
      </c>
      <c r="AL2211" s="83" t="s">
        <v>9915</v>
      </c>
      <c r="AM2211" s="79" t="s">
        <v>9995</v>
      </c>
      <c r="AN2211" s="79" t="b">
        <v>0</v>
      </c>
      <c r="AO2211" s="83" t="s">
        <v>9770</v>
      </c>
      <c r="AP2211" s="79" t="s">
        <v>179</v>
      </c>
      <c r="AQ2211" s="79">
        <v>0</v>
      </c>
      <c r="AR2211" s="79">
        <v>0</v>
      </c>
      <c r="AS2211" s="79"/>
      <c r="AT2211" s="79"/>
      <c r="AU2211" s="79"/>
      <c r="AV2211" s="79"/>
      <c r="AW2211" s="79"/>
      <c r="AX2211" s="79"/>
      <c r="AY2211" s="79"/>
      <c r="AZ2211" s="79"/>
      <c r="BA2211">
        <v>2</v>
      </c>
      <c r="BB2211">
        <v>0</v>
      </c>
      <c r="BC2211" s="79" t="str">
        <f>IF(Edges[[#This Row],[Sentiment]]=0,"NEUTRAL",IF(Edges[[#This Row],[Sentiment]]=1,"POSITIVE",IF(Edges[[#This Row],[Sentiment]]=-1,"NEGATIVE")))</f>
        <v>NEUTRAL</v>
      </c>
      <c r="BD2211" s="79" t="str">
        <f>IF(Edges[[#This Row],[Vertex 1]]=Edges[[#This Row],[Vertex 2]],"HIDE","SHOW")</f>
        <v>HIDE</v>
      </c>
      <c r="BE2211" s="124" t="e">
        <f>REPLACE(INDEX(GroupVertices[Group], MATCH(Edges[[#This Row],[Vertex 1]],GroupVertices[Vertex],0)),1,1,"")</f>
        <v>#N/A</v>
      </c>
      <c r="BF2211" s="124" t="e">
        <f>REPLACE(INDEX(GroupVertices[Group], MATCH(Edges[[#This Row],[Vertex 2]],GroupVertices[Vertex],0)),1,1,"")</f>
        <v>#N/A</v>
      </c>
    </row>
    <row r="2212" spans="1:58" hidden="1" x14ac:dyDescent="0.25">
      <c r="A2212" s="64" t="s">
        <v>1508</v>
      </c>
      <c r="B2212" s="64" t="s">
        <v>1508</v>
      </c>
      <c r="C2212" s="65"/>
      <c r="D2212" s="66"/>
      <c r="E2212" s="67"/>
      <c r="F2212" s="68"/>
      <c r="G2212" s="65" t="str">
        <f>IF(Edges[[#This Row],[Vertex 1]]=Edges[[#This Row],[Vertex 2]],"HIDE","SHOW")</f>
        <v>HIDE</v>
      </c>
      <c r="H2212" s="69"/>
      <c r="I2212" s="70"/>
      <c r="J2212" s="70"/>
      <c r="K2212" s="34"/>
      <c r="L2212" s="77"/>
      <c r="M2212" s="77"/>
      <c r="N2212" s="72"/>
      <c r="O2212" s="79" t="s">
        <v>179</v>
      </c>
      <c r="P2212" s="81">
        <v>42855.664583333331</v>
      </c>
      <c r="Q2212" s="79" t="s">
        <v>3083</v>
      </c>
      <c r="R2212" s="82" t="s">
        <v>3974</v>
      </c>
      <c r="S2212" s="79" t="s">
        <v>4036</v>
      </c>
      <c r="T2212" s="79"/>
      <c r="U2212" s="79"/>
      <c r="V2212" s="82" t="s">
        <v>5751</v>
      </c>
      <c r="W2212" s="81">
        <v>42855.664583333331</v>
      </c>
      <c r="X2212" s="82" t="s">
        <v>7724</v>
      </c>
      <c r="Y2212" s="79"/>
      <c r="Z2212" s="79"/>
      <c r="AA2212" s="83" t="s">
        <v>9771</v>
      </c>
      <c r="AB2212" s="79"/>
      <c r="AC2212" s="79" t="b">
        <v>0</v>
      </c>
      <c r="AD2212" s="79">
        <v>0</v>
      </c>
      <c r="AE2212" s="83" t="s">
        <v>9915</v>
      </c>
      <c r="AF2212" s="79" t="b">
        <v>0</v>
      </c>
      <c r="AG2212" s="79" t="s">
        <v>9963</v>
      </c>
      <c r="AH2212" s="79"/>
      <c r="AI2212" s="83" t="s">
        <v>9915</v>
      </c>
      <c r="AJ2212" s="79" t="b">
        <v>0</v>
      </c>
      <c r="AK2212" s="79">
        <v>0</v>
      </c>
      <c r="AL2212" s="83" t="s">
        <v>9915</v>
      </c>
      <c r="AM2212" s="79" t="s">
        <v>9995</v>
      </c>
      <c r="AN2212" s="79" t="b">
        <v>0</v>
      </c>
      <c r="AO2212" s="83" t="s">
        <v>9771</v>
      </c>
      <c r="AP2212" s="79" t="s">
        <v>179</v>
      </c>
      <c r="AQ2212" s="79">
        <v>0</v>
      </c>
      <c r="AR2212" s="79">
        <v>0</v>
      </c>
      <c r="AS2212" s="79"/>
      <c r="AT2212" s="79"/>
      <c r="AU2212" s="79"/>
      <c r="AV2212" s="79"/>
      <c r="AW2212" s="79"/>
      <c r="AX2212" s="79"/>
      <c r="AY2212" s="79"/>
      <c r="AZ2212" s="79"/>
      <c r="BA2212">
        <v>2</v>
      </c>
      <c r="BB2212">
        <v>0</v>
      </c>
      <c r="BC2212" s="79" t="str">
        <f>IF(Edges[[#This Row],[Sentiment]]=0,"NEUTRAL",IF(Edges[[#This Row],[Sentiment]]=1,"POSITIVE",IF(Edges[[#This Row],[Sentiment]]=-1,"NEGATIVE")))</f>
        <v>NEUTRAL</v>
      </c>
      <c r="BD2212" s="79" t="str">
        <f>IF(Edges[[#This Row],[Vertex 1]]=Edges[[#This Row],[Vertex 2]],"HIDE","SHOW")</f>
        <v>HIDE</v>
      </c>
      <c r="BE2212" s="124" t="e">
        <f>REPLACE(INDEX(GroupVertices[Group], MATCH(Edges[[#This Row],[Vertex 1]],GroupVertices[Vertex],0)),1,1,"")</f>
        <v>#N/A</v>
      </c>
      <c r="BF2212" s="124" t="e">
        <f>REPLACE(INDEX(GroupVertices[Group], MATCH(Edges[[#This Row],[Vertex 2]],GroupVertices[Vertex],0)),1,1,"")</f>
        <v>#N/A</v>
      </c>
    </row>
    <row r="2213" spans="1:58" hidden="1" x14ac:dyDescent="0.25">
      <c r="A2213" s="64" t="s">
        <v>1509</v>
      </c>
      <c r="B2213" s="64" t="s">
        <v>1509</v>
      </c>
      <c r="C2213" s="65"/>
      <c r="D2213" s="66"/>
      <c r="E2213" s="67"/>
      <c r="F2213" s="68"/>
      <c r="G2213" s="65" t="str">
        <f>IF(Edges[[#This Row],[Vertex 1]]=Edges[[#This Row],[Vertex 2]],"HIDE","SHOW")</f>
        <v>HIDE</v>
      </c>
      <c r="H2213" s="69"/>
      <c r="I2213" s="70"/>
      <c r="J2213" s="70"/>
      <c r="K2213" s="34"/>
      <c r="L2213" s="77"/>
      <c r="M2213" s="77"/>
      <c r="N2213" s="72"/>
      <c r="O2213" s="79" t="s">
        <v>179</v>
      </c>
      <c r="P2213" s="81">
        <v>42855.675115740742</v>
      </c>
      <c r="Q2213" s="79" t="s">
        <v>3084</v>
      </c>
      <c r="R2213" s="82" t="s">
        <v>3975</v>
      </c>
      <c r="S2213" s="79" t="s">
        <v>4253</v>
      </c>
      <c r="T2213" s="79"/>
      <c r="U2213" s="79"/>
      <c r="V2213" s="82" t="s">
        <v>5752</v>
      </c>
      <c r="W2213" s="81">
        <v>42855.675115740742</v>
      </c>
      <c r="X2213" s="82" t="s">
        <v>7725</v>
      </c>
      <c r="Y2213" s="79"/>
      <c r="Z2213" s="79"/>
      <c r="AA2213" s="83" t="s">
        <v>9772</v>
      </c>
      <c r="AB2213" s="79"/>
      <c r="AC2213" s="79" t="b">
        <v>0</v>
      </c>
      <c r="AD2213" s="79">
        <v>0</v>
      </c>
      <c r="AE2213" s="83" t="s">
        <v>9915</v>
      </c>
      <c r="AF2213" s="79" t="b">
        <v>0</v>
      </c>
      <c r="AG2213" s="79" t="s">
        <v>9963</v>
      </c>
      <c r="AH2213" s="79"/>
      <c r="AI2213" s="83" t="s">
        <v>9915</v>
      </c>
      <c r="AJ2213" s="79" t="b">
        <v>0</v>
      </c>
      <c r="AK2213" s="79">
        <v>0</v>
      </c>
      <c r="AL2213" s="83" t="s">
        <v>9915</v>
      </c>
      <c r="AM2213" s="79" t="s">
        <v>9991</v>
      </c>
      <c r="AN2213" s="79" t="b">
        <v>0</v>
      </c>
      <c r="AO2213" s="83" t="s">
        <v>9772</v>
      </c>
      <c r="AP2213" s="79" t="s">
        <v>179</v>
      </c>
      <c r="AQ2213" s="79">
        <v>0</v>
      </c>
      <c r="AR2213" s="79">
        <v>0</v>
      </c>
      <c r="AS2213" s="79"/>
      <c r="AT2213" s="79"/>
      <c r="AU2213" s="79"/>
      <c r="AV2213" s="79"/>
      <c r="AW2213" s="79"/>
      <c r="AX2213" s="79"/>
      <c r="AY2213" s="79"/>
      <c r="AZ2213" s="79"/>
      <c r="BA2213">
        <v>1</v>
      </c>
      <c r="BB2213">
        <v>0</v>
      </c>
      <c r="BC2213" s="79" t="str">
        <f>IF(Edges[[#This Row],[Sentiment]]=0,"NEUTRAL",IF(Edges[[#This Row],[Sentiment]]=1,"POSITIVE",IF(Edges[[#This Row],[Sentiment]]=-1,"NEGATIVE")))</f>
        <v>NEUTRAL</v>
      </c>
      <c r="BD2213" s="79" t="str">
        <f>IF(Edges[[#This Row],[Vertex 1]]=Edges[[#This Row],[Vertex 2]],"HIDE","SHOW")</f>
        <v>HIDE</v>
      </c>
      <c r="BE2213" s="124" t="e">
        <f>REPLACE(INDEX(GroupVertices[Group], MATCH(Edges[[#This Row],[Vertex 1]],GroupVertices[Vertex],0)),1,1,"")</f>
        <v>#N/A</v>
      </c>
      <c r="BF2213" s="124" t="e">
        <f>REPLACE(INDEX(GroupVertices[Group], MATCH(Edges[[#This Row],[Vertex 2]],GroupVertices[Vertex],0)),1,1,"")</f>
        <v>#N/A</v>
      </c>
    </row>
    <row r="2214" spans="1:58" hidden="1" x14ac:dyDescent="0.25">
      <c r="A2214" s="64" t="s">
        <v>1510</v>
      </c>
      <c r="B2214" s="64" t="s">
        <v>1510</v>
      </c>
      <c r="C2214" s="65"/>
      <c r="D2214" s="66"/>
      <c r="E2214" s="67"/>
      <c r="F2214" s="68"/>
      <c r="G2214" s="65" t="str">
        <f>IF(Edges[[#This Row],[Vertex 1]]=Edges[[#This Row],[Vertex 2]],"HIDE","SHOW")</f>
        <v>HIDE</v>
      </c>
      <c r="H2214" s="69"/>
      <c r="I2214" s="70"/>
      <c r="J2214" s="70"/>
      <c r="K2214" s="34"/>
      <c r="L2214" s="77"/>
      <c r="M2214" s="77"/>
      <c r="N2214" s="72"/>
      <c r="O2214" s="79" t="s">
        <v>179</v>
      </c>
      <c r="P2214" s="81">
        <v>42855.354780092595</v>
      </c>
      <c r="Q2214" s="79" t="s">
        <v>3085</v>
      </c>
      <c r="R2214" s="82" t="s">
        <v>3976</v>
      </c>
      <c r="S2214" s="79" t="s">
        <v>4257</v>
      </c>
      <c r="T2214" s="79" t="s">
        <v>4282</v>
      </c>
      <c r="U2214" s="79"/>
      <c r="V2214" s="82" t="s">
        <v>5753</v>
      </c>
      <c r="W2214" s="81">
        <v>42855.354780092595</v>
      </c>
      <c r="X2214" s="82" t="s">
        <v>7726</v>
      </c>
      <c r="Y2214" s="79"/>
      <c r="Z2214" s="79"/>
      <c r="AA2214" s="83" t="s">
        <v>9773</v>
      </c>
      <c r="AB2214" s="79"/>
      <c r="AC2214" s="79" t="b">
        <v>0</v>
      </c>
      <c r="AD2214" s="79">
        <v>0</v>
      </c>
      <c r="AE2214" s="83" t="s">
        <v>9915</v>
      </c>
      <c r="AF2214" s="79" t="b">
        <v>0</v>
      </c>
      <c r="AG2214" s="79" t="s">
        <v>9963</v>
      </c>
      <c r="AH2214" s="79"/>
      <c r="AI2214" s="83" t="s">
        <v>9915</v>
      </c>
      <c r="AJ2214" s="79" t="b">
        <v>0</v>
      </c>
      <c r="AK2214" s="79">
        <v>0</v>
      </c>
      <c r="AL2214" s="83" t="s">
        <v>9915</v>
      </c>
      <c r="AM2214" s="79" t="s">
        <v>10097</v>
      </c>
      <c r="AN2214" s="79" t="b">
        <v>0</v>
      </c>
      <c r="AO2214" s="83" t="s">
        <v>9773</v>
      </c>
      <c r="AP2214" s="79" t="s">
        <v>179</v>
      </c>
      <c r="AQ2214" s="79">
        <v>0</v>
      </c>
      <c r="AR2214" s="79">
        <v>0</v>
      </c>
      <c r="AS2214" s="79"/>
      <c r="AT2214" s="79"/>
      <c r="AU2214" s="79"/>
      <c r="AV2214" s="79"/>
      <c r="AW2214" s="79"/>
      <c r="AX2214" s="79"/>
      <c r="AY2214" s="79"/>
      <c r="AZ2214" s="79"/>
      <c r="BA2214">
        <v>3</v>
      </c>
      <c r="BB2214">
        <v>0</v>
      </c>
      <c r="BC2214" s="79" t="str">
        <f>IF(Edges[[#This Row],[Sentiment]]=0,"NEUTRAL",IF(Edges[[#This Row],[Sentiment]]=1,"POSITIVE",IF(Edges[[#This Row],[Sentiment]]=-1,"NEGATIVE")))</f>
        <v>NEUTRAL</v>
      </c>
      <c r="BD2214" s="79" t="str">
        <f>IF(Edges[[#This Row],[Vertex 1]]=Edges[[#This Row],[Vertex 2]],"HIDE","SHOW")</f>
        <v>HIDE</v>
      </c>
      <c r="BE2214" s="124" t="e">
        <f>REPLACE(INDEX(GroupVertices[Group], MATCH(Edges[[#This Row],[Vertex 1]],GroupVertices[Vertex],0)),1,1,"")</f>
        <v>#N/A</v>
      </c>
      <c r="BF2214" s="124" t="e">
        <f>REPLACE(INDEX(GroupVertices[Group], MATCH(Edges[[#This Row],[Vertex 2]],GroupVertices[Vertex],0)),1,1,"")</f>
        <v>#N/A</v>
      </c>
    </row>
    <row r="2215" spans="1:58" hidden="1" x14ac:dyDescent="0.25">
      <c r="A2215" s="64" t="s">
        <v>1510</v>
      </c>
      <c r="B2215" s="64" t="s">
        <v>1510</v>
      </c>
      <c r="C2215" s="65"/>
      <c r="D2215" s="66"/>
      <c r="E2215" s="67"/>
      <c r="F2215" s="68"/>
      <c r="G2215" s="65" t="str">
        <f>IF(Edges[[#This Row],[Vertex 1]]=Edges[[#This Row],[Vertex 2]],"HIDE","SHOW")</f>
        <v>HIDE</v>
      </c>
      <c r="H2215" s="69"/>
      <c r="I2215" s="70"/>
      <c r="J2215" s="70"/>
      <c r="K2215" s="34"/>
      <c r="L2215" s="77"/>
      <c r="M2215" s="77"/>
      <c r="N2215" s="72"/>
      <c r="O2215" s="79" t="s">
        <v>179</v>
      </c>
      <c r="P2215" s="81">
        <v>42855.3746875</v>
      </c>
      <c r="Q2215" s="79" t="s">
        <v>3086</v>
      </c>
      <c r="R2215" s="82" t="s">
        <v>3977</v>
      </c>
      <c r="S2215" s="79" t="s">
        <v>4257</v>
      </c>
      <c r="T2215" s="79" t="s">
        <v>4282</v>
      </c>
      <c r="U2215" s="79"/>
      <c r="V2215" s="82" t="s">
        <v>5753</v>
      </c>
      <c r="W2215" s="81">
        <v>42855.3746875</v>
      </c>
      <c r="X2215" s="82" t="s">
        <v>7727</v>
      </c>
      <c r="Y2215" s="79"/>
      <c r="Z2215" s="79"/>
      <c r="AA2215" s="83" t="s">
        <v>9774</v>
      </c>
      <c r="AB2215" s="79"/>
      <c r="AC2215" s="79" t="b">
        <v>0</v>
      </c>
      <c r="AD2215" s="79">
        <v>0</v>
      </c>
      <c r="AE2215" s="83" t="s">
        <v>9915</v>
      </c>
      <c r="AF2215" s="79" t="b">
        <v>0</v>
      </c>
      <c r="AG2215" s="79" t="s">
        <v>9963</v>
      </c>
      <c r="AH2215" s="79"/>
      <c r="AI2215" s="83" t="s">
        <v>9915</v>
      </c>
      <c r="AJ2215" s="79" t="b">
        <v>0</v>
      </c>
      <c r="AK2215" s="79">
        <v>0</v>
      </c>
      <c r="AL2215" s="83" t="s">
        <v>9915</v>
      </c>
      <c r="AM2215" s="79" t="s">
        <v>10097</v>
      </c>
      <c r="AN2215" s="79" t="b">
        <v>0</v>
      </c>
      <c r="AO2215" s="83" t="s">
        <v>9774</v>
      </c>
      <c r="AP2215" s="79" t="s">
        <v>179</v>
      </c>
      <c r="AQ2215" s="79">
        <v>0</v>
      </c>
      <c r="AR2215" s="79">
        <v>0</v>
      </c>
      <c r="AS2215" s="79"/>
      <c r="AT2215" s="79"/>
      <c r="AU2215" s="79"/>
      <c r="AV2215" s="79"/>
      <c r="AW2215" s="79"/>
      <c r="AX2215" s="79"/>
      <c r="AY2215" s="79"/>
      <c r="AZ2215" s="79"/>
      <c r="BA2215">
        <v>3</v>
      </c>
      <c r="BB2215">
        <v>0</v>
      </c>
      <c r="BC2215" s="79" t="str">
        <f>IF(Edges[[#This Row],[Sentiment]]=0,"NEUTRAL",IF(Edges[[#This Row],[Sentiment]]=1,"POSITIVE",IF(Edges[[#This Row],[Sentiment]]=-1,"NEGATIVE")))</f>
        <v>NEUTRAL</v>
      </c>
      <c r="BD2215" s="79" t="str">
        <f>IF(Edges[[#This Row],[Vertex 1]]=Edges[[#This Row],[Vertex 2]],"HIDE","SHOW")</f>
        <v>HIDE</v>
      </c>
      <c r="BE2215" s="124" t="e">
        <f>REPLACE(INDEX(GroupVertices[Group], MATCH(Edges[[#This Row],[Vertex 1]],GroupVertices[Vertex],0)),1,1,"")</f>
        <v>#N/A</v>
      </c>
      <c r="BF2215" s="124" t="e">
        <f>REPLACE(INDEX(GroupVertices[Group], MATCH(Edges[[#This Row],[Vertex 2]],GroupVertices[Vertex],0)),1,1,"")</f>
        <v>#N/A</v>
      </c>
    </row>
    <row r="2216" spans="1:58" hidden="1" x14ac:dyDescent="0.25">
      <c r="A2216" s="64" t="s">
        <v>1510</v>
      </c>
      <c r="B2216" s="64" t="s">
        <v>1510</v>
      </c>
      <c r="C2216" s="65"/>
      <c r="D2216" s="66"/>
      <c r="E2216" s="67"/>
      <c r="F2216" s="68"/>
      <c r="G2216" s="65" t="str">
        <f>IF(Edges[[#This Row],[Vertex 1]]=Edges[[#This Row],[Vertex 2]],"HIDE","SHOW")</f>
        <v>HIDE</v>
      </c>
      <c r="H2216" s="69"/>
      <c r="I2216" s="70"/>
      <c r="J2216" s="70"/>
      <c r="K2216" s="34"/>
      <c r="L2216" s="77"/>
      <c r="M2216" s="77"/>
      <c r="N2216" s="72"/>
      <c r="O2216" s="79" t="s">
        <v>179</v>
      </c>
      <c r="P2216" s="81">
        <v>42855.678055555552</v>
      </c>
      <c r="Q2216" s="79" t="s">
        <v>3087</v>
      </c>
      <c r="R2216" s="82" t="s">
        <v>3977</v>
      </c>
      <c r="S2216" s="79" t="s">
        <v>4257</v>
      </c>
      <c r="T2216" s="79" t="s">
        <v>1544</v>
      </c>
      <c r="U2216" s="79"/>
      <c r="V2216" s="82" t="s">
        <v>5753</v>
      </c>
      <c r="W2216" s="81">
        <v>42855.678055555552</v>
      </c>
      <c r="X2216" s="82" t="s">
        <v>7728</v>
      </c>
      <c r="Y2216" s="79"/>
      <c r="Z2216" s="79"/>
      <c r="AA2216" s="83" t="s">
        <v>9775</v>
      </c>
      <c r="AB2216" s="79"/>
      <c r="AC2216" s="79" t="b">
        <v>0</v>
      </c>
      <c r="AD2216" s="79">
        <v>0</v>
      </c>
      <c r="AE2216" s="83" t="s">
        <v>9915</v>
      </c>
      <c r="AF2216" s="79" t="b">
        <v>0</v>
      </c>
      <c r="AG2216" s="79" t="s">
        <v>9963</v>
      </c>
      <c r="AH2216" s="79"/>
      <c r="AI2216" s="83" t="s">
        <v>9915</v>
      </c>
      <c r="AJ2216" s="79" t="b">
        <v>0</v>
      </c>
      <c r="AK2216" s="79">
        <v>0</v>
      </c>
      <c r="AL2216" s="83" t="s">
        <v>9915</v>
      </c>
      <c r="AM2216" s="79" t="s">
        <v>10097</v>
      </c>
      <c r="AN2216" s="79" t="b">
        <v>0</v>
      </c>
      <c r="AO2216" s="83" t="s">
        <v>9775</v>
      </c>
      <c r="AP2216" s="79" t="s">
        <v>179</v>
      </c>
      <c r="AQ2216" s="79">
        <v>0</v>
      </c>
      <c r="AR2216" s="79">
        <v>0</v>
      </c>
      <c r="AS2216" s="79"/>
      <c r="AT2216" s="79"/>
      <c r="AU2216" s="79"/>
      <c r="AV2216" s="79"/>
      <c r="AW2216" s="79"/>
      <c r="AX2216" s="79"/>
      <c r="AY2216" s="79"/>
      <c r="AZ2216" s="79"/>
      <c r="BA2216">
        <v>3</v>
      </c>
      <c r="BB2216">
        <v>0</v>
      </c>
      <c r="BC2216" s="79" t="str">
        <f>IF(Edges[[#This Row],[Sentiment]]=0,"NEUTRAL",IF(Edges[[#This Row],[Sentiment]]=1,"POSITIVE",IF(Edges[[#This Row],[Sentiment]]=-1,"NEGATIVE")))</f>
        <v>NEUTRAL</v>
      </c>
      <c r="BD2216" s="79" t="str">
        <f>IF(Edges[[#This Row],[Vertex 1]]=Edges[[#This Row],[Vertex 2]],"HIDE","SHOW")</f>
        <v>HIDE</v>
      </c>
      <c r="BE2216" s="124" t="e">
        <f>REPLACE(INDEX(GroupVertices[Group], MATCH(Edges[[#This Row],[Vertex 1]],GroupVertices[Vertex],0)),1,1,"")</f>
        <v>#N/A</v>
      </c>
      <c r="BF2216" s="124" t="e">
        <f>REPLACE(INDEX(GroupVertices[Group], MATCH(Edges[[#This Row],[Vertex 2]],GroupVertices[Vertex],0)),1,1,"")</f>
        <v>#N/A</v>
      </c>
    </row>
    <row r="2217" spans="1:58" hidden="1" x14ac:dyDescent="0.25">
      <c r="A2217" s="64" t="s">
        <v>1511</v>
      </c>
      <c r="B2217" s="64" t="s">
        <v>1511</v>
      </c>
      <c r="C2217" s="65"/>
      <c r="D2217" s="66"/>
      <c r="E2217" s="67"/>
      <c r="F2217" s="68"/>
      <c r="G2217" s="65" t="str">
        <f>IF(Edges[[#This Row],[Vertex 1]]=Edges[[#This Row],[Vertex 2]],"HIDE","SHOW")</f>
        <v>HIDE</v>
      </c>
      <c r="H2217" s="69"/>
      <c r="I2217" s="70"/>
      <c r="J2217" s="70"/>
      <c r="K2217" s="34"/>
      <c r="L2217" s="77"/>
      <c r="M2217" s="77"/>
      <c r="N2217" s="72"/>
      <c r="O2217" s="79" t="s">
        <v>179</v>
      </c>
      <c r="P2217" s="81">
        <v>42855.354930555557</v>
      </c>
      <c r="Q2217" s="79" t="s">
        <v>3088</v>
      </c>
      <c r="R2217" s="82" t="s">
        <v>3978</v>
      </c>
      <c r="S2217" s="79" t="s">
        <v>4020</v>
      </c>
      <c r="T2217" s="79" t="s">
        <v>4282</v>
      </c>
      <c r="U2217" s="79"/>
      <c r="V2217" s="82" t="s">
        <v>5754</v>
      </c>
      <c r="W2217" s="81">
        <v>42855.354930555557</v>
      </c>
      <c r="X2217" s="82" t="s">
        <v>7729</v>
      </c>
      <c r="Y2217" s="79"/>
      <c r="Z2217" s="79"/>
      <c r="AA2217" s="83" t="s">
        <v>9776</v>
      </c>
      <c r="AB2217" s="79"/>
      <c r="AC2217" s="79" t="b">
        <v>0</v>
      </c>
      <c r="AD2217" s="79">
        <v>0</v>
      </c>
      <c r="AE2217" s="83" t="s">
        <v>9915</v>
      </c>
      <c r="AF2217" s="79" t="b">
        <v>0</v>
      </c>
      <c r="AG2217" s="79" t="s">
        <v>9963</v>
      </c>
      <c r="AH2217" s="79"/>
      <c r="AI2217" s="83" t="s">
        <v>9915</v>
      </c>
      <c r="AJ2217" s="79" t="b">
        <v>0</v>
      </c>
      <c r="AK2217" s="79">
        <v>0</v>
      </c>
      <c r="AL2217" s="83" t="s">
        <v>9915</v>
      </c>
      <c r="AM2217" s="79" t="s">
        <v>9996</v>
      </c>
      <c r="AN2217" s="79" t="b">
        <v>0</v>
      </c>
      <c r="AO2217" s="83" t="s">
        <v>9776</v>
      </c>
      <c r="AP2217" s="79" t="s">
        <v>179</v>
      </c>
      <c r="AQ2217" s="79">
        <v>0</v>
      </c>
      <c r="AR2217" s="79">
        <v>0</v>
      </c>
      <c r="AS2217" s="79"/>
      <c r="AT2217" s="79"/>
      <c r="AU2217" s="79"/>
      <c r="AV2217" s="79"/>
      <c r="AW2217" s="79"/>
      <c r="AX2217" s="79"/>
      <c r="AY2217" s="79"/>
      <c r="AZ2217" s="79"/>
      <c r="BA2217">
        <v>3</v>
      </c>
      <c r="BB2217">
        <v>0</v>
      </c>
      <c r="BC2217" s="79" t="str">
        <f>IF(Edges[[#This Row],[Sentiment]]=0,"NEUTRAL",IF(Edges[[#This Row],[Sentiment]]=1,"POSITIVE",IF(Edges[[#This Row],[Sentiment]]=-1,"NEGATIVE")))</f>
        <v>NEUTRAL</v>
      </c>
      <c r="BD2217" s="79" t="str">
        <f>IF(Edges[[#This Row],[Vertex 1]]=Edges[[#This Row],[Vertex 2]],"HIDE","SHOW")</f>
        <v>HIDE</v>
      </c>
      <c r="BE2217" s="124" t="e">
        <f>REPLACE(INDEX(GroupVertices[Group], MATCH(Edges[[#This Row],[Vertex 1]],GroupVertices[Vertex],0)),1,1,"")</f>
        <v>#N/A</v>
      </c>
      <c r="BF2217" s="124" t="e">
        <f>REPLACE(INDEX(GroupVertices[Group], MATCH(Edges[[#This Row],[Vertex 2]],GroupVertices[Vertex],0)),1,1,"")</f>
        <v>#N/A</v>
      </c>
    </row>
    <row r="2218" spans="1:58" hidden="1" x14ac:dyDescent="0.25">
      <c r="A2218" s="64" t="s">
        <v>1511</v>
      </c>
      <c r="B2218" s="64" t="s">
        <v>1511</v>
      </c>
      <c r="C2218" s="65"/>
      <c r="D2218" s="66"/>
      <c r="E2218" s="67"/>
      <c r="F2218" s="68"/>
      <c r="G2218" s="65" t="str">
        <f>IF(Edges[[#This Row],[Vertex 1]]=Edges[[#This Row],[Vertex 2]],"HIDE","SHOW")</f>
        <v>HIDE</v>
      </c>
      <c r="H2218" s="69"/>
      <c r="I2218" s="70"/>
      <c r="J2218" s="70"/>
      <c r="K2218" s="34"/>
      <c r="L2218" s="77"/>
      <c r="M2218" s="77"/>
      <c r="N2218" s="72"/>
      <c r="O2218" s="79" t="s">
        <v>179</v>
      </c>
      <c r="P2218" s="81">
        <v>42855.374814814815</v>
      </c>
      <c r="Q2218" s="79" t="s">
        <v>3089</v>
      </c>
      <c r="R2218" s="82" t="s">
        <v>3979</v>
      </c>
      <c r="S2218" s="79" t="s">
        <v>4020</v>
      </c>
      <c r="T2218" s="79" t="s">
        <v>4282</v>
      </c>
      <c r="U2218" s="79"/>
      <c r="V2218" s="82" t="s">
        <v>5754</v>
      </c>
      <c r="W2218" s="81">
        <v>42855.374814814815</v>
      </c>
      <c r="X2218" s="82" t="s">
        <v>7730</v>
      </c>
      <c r="Y2218" s="79"/>
      <c r="Z2218" s="79"/>
      <c r="AA2218" s="83" t="s">
        <v>9777</v>
      </c>
      <c r="AB2218" s="79"/>
      <c r="AC2218" s="79" t="b">
        <v>0</v>
      </c>
      <c r="AD2218" s="79">
        <v>0</v>
      </c>
      <c r="AE2218" s="83" t="s">
        <v>9915</v>
      </c>
      <c r="AF2218" s="79" t="b">
        <v>0</v>
      </c>
      <c r="AG2218" s="79" t="s">
        <v>9963</v>
      </c>
      <c r="AH2218" s="79"/>
      <c r="AI2218" s="83" t="s">
        <v>9915</v>
      </c>
      <c r="AJ2218" s="79" t="b">
        <v>0</v>
      </c>
      <c r="AK2218" s="79">
        <v>0</v>
      </c>
      <c r="AL2218" s="83" t="s">
        <v>9915</v>
      </c>
      <c r="AM2218" s="79" t="s">
        <v>9996</v>
      </c>
      <c r="AN2218" s="79" t="b">
        <v>0</v>
      </c>
      <c r="AO2218" s="83" t="s">
        <v>9777</v>
      </c>
      <c r="AP2218" s="79" t="s">
        <v>179</v>
      </c>
      <c r="AQ2218" s="79">
        <v>0</v>
      </c>
      <c r="AR2218" s="79">
        <v>0</v>
      </c>
      <c r="AS2218" s="79"/>
      <c r="AT2218" s="79"/>
      <c r="AU2218" s="79"/>
      <c r="AV2218" s="79"/>
      <c r="AW2218" s="79"/>
      <c r="AX2218" s="79"/>
      <c r="AY2218" s="79"/>
      <c r="AZ2218" s="79"/>
      <c r="BA2218">
        <v>3</v>
      </c>
      <c r="BB2218">
        <v>0</v>
      </c>
      <c r="BC2218" s="79" t="str">
        <f>IF(Edges[[#This Row],[Sentiment]]=0,"NEUTRAL",IF(Edges[[#This Row],[Sentiment]]=1,"POSITIVE",IF(Edges[[#This Row],[Sentiment]]=-1,"NEGATIVE")))</f>
        <v>NEUTRAL</v>
      </c>
      <c r="BD2218" s="79" t="str">
        <f>IF(Edges[[#This Row],[Vertex 1]]=Edges[[#This Row],[Vertex 2]],"HIDE","SHOW")</f>
        <v>HIDE</v>
      </c>
      <c r="BE2218" s="124" t="e">
        <f>REPLACE(INDEX(GroupVertices[Group], MATCH(Edges[[#This Row],[Vertex 1]],GroupVertices[Vertex],0)),1,1,"")</f>
        <v>#N/A</v>
      </c>
      <c r="BF2218" s="124" t="e">
        <f>REPLACE(INDEX(GroupVertices[Group], MATCH(Edges[[#This Row],[Vertex 2]],GroupVertices[Vertex],0)),1,1,"")</f>
        <v>#N/A</v>
      </c>
    </row>
    <row r="2219" spans="1:58" hidden="1" x14ac:dyDescent="0.25">
      <c r="A2219" s="64" t="s">
        <v>1511</v>
      </c>
      <c r="B2219" s="64" t="s">
        <v>1511</v>
      </c>
      <c r="C2219" s="65"/>
      <c r="D2219" s="66"/>
      <c r="E2219" s="67"/>
      <c r="F2219" s="68"/>
      <c r="G2219" s="65" t="str">
        <f>IF(Edges[[#This Row],[Vertex 1]]=Edges[[#This Row],[Vertex 2]],"HIDE","SHOW")</f>
        <v>HIDE</v>
      </c>
      <c r="H2219" s="69"/>
      <c r="I2219" s="70"/>
      <c r="J2219" s="70"/>
      <c r="K2219" s="34"/>
      <c r="L2219" s="77"/>
      <c r="M2219" s="77"/>
      <c r="N2219" s="72"/>
      <c r="O2219" s="79" t="s">
        <v>179</v>
      </c>
      <c r="P2219" s="81">
        <v>42855.678148148145</v>
      </c>
      <c r="Q2219" s="79" t="s">
        <v>3090</v>
      </c>
      <c r="R2219" s="82" t="s">
        <v>3980</v>
      </c>
      <c r="S2219" s="79" t="s">
        <v>4020</v>
      </c>
      <c r="T2219" s="79" t="s">
        <v>1544</v>
      </c>
      <c r="U2219" s="79"/>
      <c r="V2219" s="82" t="s">
        <v>5754</v>
      </c>
      <c r="W2219" s="81">
        <v>42855.678148148145</v>
      </c>
      <c r="X2219" s="82" t="s">
        <v>7731</v>
      </c>
      <c r="Y2219" s="79"/>
      <c r="Z2219" s="79"/>
      <c r="AA2219" s="83" t="s">
        <v>9778</v>
      </c>
      <c r="AB2219" s="79"/>
      <c r="AC2219" s="79" t="b">
        <v>0</v>
      </c>
      <c r="AD2219" s="79">
        <v>0</v>
      </c>
      <c r="AE2219" s="83" t="s">
        <v>9915</v>
      </c>
      <c r="AF2219" s="79" t="b">
        <v>0</v>
      </c>
      <c r="AG2219" s="79" t="s">
        <v>9963</v>
      </c>
      <c r="AH2219" s="79"/>
      <c r="AI2219" s="83" t="s">
        <v>9915</v>
      </c>
      <c r="AJ2219" s="79" t="b">
        <v>0</v>
      </c>
      <c r="AK2219" s="79">
        <v>0</v>
      </c>
      <c r="AL2219" s="83" t="s">
        <v>9915</v>
      </c>
      <c r="AM2219" s="79" t="s">
        <v>9996</v>
      </c>
      <c r="AN2219" s="79" t="b">
        <v>0</v>
      </c>
      <c r="AO2219" s="83" t="s">
        <v>9778</v>
      </c>
      <c r="AP2219" s="79" t="s">
        <v>179</v>
      </c>
      <c r="AQ2219" s="79">
        <v>0</v>
      </c>
      <c r="AR2219" s="79">
        <v>0</v>
      </c>
      <c r="AS2219" s="79"/>
      <c r="AT2219" s="79"/>
      <c r="AU2219" s="79"/>
      <c r="AV2219" s="79"/>
      <c r="AW2219" s="79"/>
      <c r="AX2219" s="79"/>
      <c r="AY2219" s="79"/>
      <c r="AZ2219" s="79"/>
      <c r="BA2219">
        <v>3</v>
      </c>
      <c r="BB2219">
        <v>0</v>
      </c>
      <c r="BC2219" s="79" t="str">
        <f>IF(Edges[[#This Row],[Sentiment]]=0,"NEUTRAL",IF(Edges[[#This Row],[Sentiment]]=1,"POSITIVE",IF(Edges[[#This Row],[Sentiment]]=-1,"NEGATIVE")))</f>
        <v>NEUTRAL</v>
      </c>
      <c r="BD2219" s="79" t="str">
        <f>IF(Edges[[#This Row],[Vertex 1]]=Edges[[#This Row],[Vertex 2]],"HIDE","SHOW")</f>
        <v>HIDE</v>
      </c>
      <c r="BE2219" s="124" t="e">
        <f>REPLACE(INDEX(GroupVertices[Group], MATCH(Edges[[#This Row],[Vertex 1]],GroupVertices[Vertex],0)),1,1,"")</f>
        <v>#N/A</v>
      </c>
      <c r="BF2219" s="124" t="e">
        <f>REPLACE(INDEX(GroupVertices[Group], MATCH(Edges[[#This Row],[Vertex 2]],GroupVertices[Vertex],0)),1,1,"")</f>
        <v>#N/A</v>
      </c>
    </row>
    <row r="2220" spans="1:58" hidden="1" x14ac:dyDescent="0.25">
      <c r="A2220" s="64" t="s">
        <v>1512</v>
      </c>
      <c r="B2220" s="64" t="s">
        <v>1512</v>
      </c>
      <c r="C2220" s="65"/>
      <c r="D2220" s="66"/>
      <c r="E2220" s="67"/>
      <c r="F2220" s="68"/>
      <c r="G2220" s="65" t="str">
        <f>IF(Edges[[#This Row],[Vertex 1]]=Edges[[#This Row],[Vertex 2]],"HIDE","SHOW")</f>
        <v>HIDE</v>
      </c>
      <c r="H2220" s="69"/>
      <c r="I2220" s="70"/>
      <c r="J2220" s="70"/>
      <c r="K2220" s="34"/>
      <c r="L2220" s="77"/>
      <c r="M2220" s="77"/>
      <c r="N2220" s="72"/>
      <c r="O2220" s="79" t="s">
        <v>179</v>
      </c>
      <c r="P2220" s="81">
        <v>42855.679467592592</v>
      </c>
      <c r="Q2220" s="79" t="s">
        <v>3091</v>
      </c>
      <c r="R2220" s="82" t="s">
        <v>3981</v>
      </c>
      <c r="S2220" s="79" t="s">
        <v>4020</v>
      </c>
      <c r="T2220" s="79"/>
      <c r="U2220" s="79"/>
      <c r="V2220" s="82" t="s">
        <v>5755</v>
      </c>
      <c r="W2220" s="81">
        <v>42855.679467592592</v>
      </c>
      <c r="X2220" s="82" t="s">
        <v>7732</v>
      </c>
      <c r="Y2220" s="79"/>
      <c r="Z2220" s="79"/>
      <c r="AA2220" s="83" t="s">
        <v>9779</v>
      </c>
      <c r="AB2220" s="79"/>
      <c r="AC2220" s="79" t="b">
        <v>0</v>
      </c>
      <c r="AD2220" s="79">
        <v>0</v>
      </c>
      <c r="AE2220" s="83" t="s">
        <v>9915</v>
      </c>
      <c r="AF2220" s="79" t="b">
        <v>0</v>
      </c>
      <c r="AG2220" s="79" t="s">
        <v>9963</v>
      </c>
      <c r="AH2220" s="79"/>
      <c r="AI2220" s="83" t="s">
        <v>9915</v>
      </c>
      <c r="AJ2220" s="79" t="b">
        <v>0</v>
      </c>
      <c r="AK2220" s="79">
        <v>0</v>
      </c>
      <c r="AL2220" s="83" t="s">
        <v>9915</v>
      </c>
      <c r="AM2220" s="79" t="s">
        <v>9996</v>
      </c>
      <c r="AN2220" s="79" t="b">
        <v>0</v>
      </c>
      <c r="AO2220" s="83" t="s">
        <v>9779</v>
      </c>
      <c r="AP2220" s="79" t="s">
        <v>179</v>
      </c>
      <c r="AQ2220" s="79">
        <v>0</v>
      </c>
      <c r="AR2220" s="79">
        <v>0</v>
      </c>
      <c r="AS2220" s="79"/>
      <c r="AT2220" s="79"/>
      <c r="AU2220" s="79"/>
      <c r="AV2220" s="79"/>
      <c r="AW2220" s="79"/>
      <c r="AX2220" s="79"/>
      <c r="AY2220" s="79"/>
      <c r="AZ2220" s="79"/>
      <c r="BA2220">
        <v>1</v>
      </c>
      <c r="BB2220">
        <v>0</v>
      </c>
      <c r="BC2220" s="79" t="str">
        <f>IF(Edges[[#This Row],[Sentiment]]=0,"NEUTRAL",IF(Edges[[#This Row],[Sentiment]]=1,"POSITIVE",IF(Edges[[#This Row],[Sentiment]]=-1,"NEGATIVE")))</f>
        <v>NEUTRAL</v>
      </c>
      <c r="BD2220" s="79" t="str">
        <f>IF(Edges[[#This Row],[Vertex 1]]=Edges[[#This Row],[Vertex 2]],"HIDE","SHOW")</f>
        <v>HIDE</v>
      </c>
      <c r="BE2220" s="124" t="e">
        <f>REPLACE(INDEX(GroupVertices[Group], MATCH(Edges[[#This Row],[Vertex 1]],GroupVertices[Vertex],0)),1,1,"")</f>
        <v>#N/A</v>
      </c>
      <c r="BF2220" s="124" t="e">
        <f>REPLACE(INDEX(GroupVertices[Group], MATCH(Edges[[#This Row],[Vertex 2]],GroupVertices[Vertex],0)),1,1,"")</f>
        <v>#N/A</v>
      </c>
    </row>
    <row r="2221" spans="1:58" hidden="1" x14ac:dyDescent="0.25">
      <c r="A2221" s="64" t="s">
        <v>1513</v>
      </c>
      <c r="B2221" s="64" t="s">
        <v>1513</v>
      </c>
      <c r="C2221" s="65"/>
      <c r="D2221" s="66"/>
      <c r="E2221" s="67"/>
      <c r="F2221" s="68"/>
      <c r="G2221" s="65" t="str">
        <f>IF(Edges[[#This Row],[Vertex 1]]=Edges[[#This Row],[Vertex 2]],"HIDE","SHOW")</f>
        <v>HIDE</v>
      </c>
      <c r="H2221" s="69"/>
      <c r="I2221" s="70"/>
      <c r="J2221" s="70"/>
      <c r="K2221" s="34"/>
      <c r="L2221" s="77"/>
      <c r="M2221" s="77"/>
      <c r="N2221" s="72"/>
      <c r="O2221" s="79" t="s">
        <v>179</v>
      </c>
      <c r="P2221" s="81">
        <v>42855.679745370369</v>
      </c>
      <c r="Q2221" s="79" t="s">
        <v>3092</v>
      </c>
      <c r="R2221" s="82" t="s">
        <v>3975</v>
      </c>
      <c r="S2221" s="79" t="s">
        <v>4253</v>
      </c>
      <c r="T2221" s="79"/>
      <c r="U2221" s="79"/>
      <c r="V2221" s="82" t="s">
        <v>5756</v>
      </c>
      <c r="W2221" s="81">
        <v>42855.679745370369</v>
      </c>
      <c r="X2221" s="82" t="s">
        <v>7733</v>
      </c>
      <c r="Y2221" s="79"/>
      <c r="Z2221" s="79"/>
      <c r="AA2221" s="83" t="s">
        <v>9780</v>
      </c>
      <c r="AB2221" s="79"/>
      <c r="AC2221" s="79" t="b">
        <v>0</v>
      </c>
      <c r="AD2221" s="79">
        <v>0</v>
      </c>
      <c r="AE2221" s="83" t="s">
        <v>9915</v>
      </c>
      <c r="AF2221" s="79" t="b">
        <v>0</v>
      </c>
      <c r="AG2221" s="79" t="s">
        <v>9963</v>
      </c>
      <c r="AH2221" s="79"/>
      <c r="AI2221" s="83" t="s">
        <v>9915</v>
      </c>
      <c r="AJ2221" s="79" t="b">
        <v>0</v>
      </c>
      <c r="AK2221" s="79">
        <v>0</v>
      </c>
      <c r="AL2221" s="83" t="s">
        <v>9915</v>
      </c>
      <c r="AM2221" s="79" t="s">
        <v>9990</v>
      </c>
      <c r="AN2221" s="79" t="b">
        <v>0</v>
      </c>
      <c r="AO2221" s="83" t="s">
        <v>9780</v>
      </c>
      <c r="AP2221" s="79" t="s">
        <v>179</v>
      </c>
      <c r="AQ2221" s="79">
        <v>0</v>
      </c>
      <c r="AR2221" s="79">
        <v>0</v>
      </c>
      <c r="AS2221" s="79"/>
      <c r="AT2221" s="79"/>
      <c r="AU2221" s="79"/>
      <c r="AV2221" s="79"/>
      <c r="AW2221" s="79"/>
      <c r="AX2221" s="79"/>
      <c r="AY2221" s="79"/>
      <c r="AZ2221" s="79"/>
      <c r="BA2221">
        <v>1</v>
      </c>
      <c r="BB2221">
        <v>0</v>
      </c>
      <c r="BC2221" s="79" t="str">
        <f>IF(Edges[[#This Row],[Sentiment]]=0,"NEUTRAL",IF(Edges[[#This Row],[Sentiment]]=1,"POSITIVE",IF(Edges[[#This Row],[Sentiment]]=-1,"NEGATIVE")))</f>
        <v>NEUTRAL</v>
      </c>
      <c r="BD2221" s="79" t="str">
        <f>IF(Edges[[#This Row],[Vertex 1]]=Edges[[#This Row],[Vertex 2]],"HIDE","SHOW")</f>
        <v>HIDE</v>
      </c>
      <c r="BE2221" s="124" t="e">
        <f>REPLACE(INDEX(GroupVertices[Group], MATCH(Edges[[#This Row],[Vertex 1]],GroupVertices[Vertex],0)),1,1,"")</f>
        <v>#N/A</v>
      </c>
      <c r="BF2221" s="124" t="e">
        <f>REPLACE(INDEX(GroupVertices[Group], MATCH(Edges[[#This Row],[Vertex 2]],GroupVertices[Vertex],0)),1,1,"")</f>
        <v>#N/A</v>
      </c>
    </row>
    <row r="2222" spans="1:58" hidden="1" x14ac:dyDescent="0.25">
      <c r="A2222" s="64" t="s">
        <v>1514</v>
      </c>
      <c r="B2222" s="64" t="s">
        <v>1514</v>
      </c>
      <c r="C2222" s="65"/>
      <c r="D2222" s="66"/>
      <c r="E2222" s="67"/>
      <c r="F2222" s="68"/>
      <c r="G2222" s="65" t="str">
        <f>IF(Edges[[#This Row],[Vertex 1]]=Edges[[#This Row],[Vertex 2]],"HIDE","SHOW")</f>
        <v>HIDE</v>
      </c>
      <c r="H2222" s="69"/>
      <c r="I2222" s="70"/>
      <c r="J2222" s="70"/>
      <c r="K2222" s="34"/>
      <c r="L2222" s="77"/>
      <c r="M2222" s="77"/>
      <c r="N2222" s="72"/>
      <c r="O2222" s="79" t="s">
        <v>179</v>
      </c>
      <c r="P2222" s="81">
        <v>42853.689409722225</v>
      </c>
      <c r="Q2222" s="79" t="s">
        <v>3093</v>
      </c>
      <c r="R2222" s="82" t="s">
        <v>3578</v>
      </c>
      <c r="S2222" s="79" t="s">
        <v>4166</v>
      </c>
      <c r="T2222" s="79" t="s">
        <v>4355</v>
      </c>
      <c r="U2222" s="79"/>
      <c r="V2222" s="82" t="s">
        <v>5757</v>
      </c>
      <c r="W2222" s="81">
        <v>42853.689409722225</v>
      </c>
      <c r="X2222" s="82" t="s">
        <v>7734</v>
      </c>
      <c r="Y2222" s="79"/>
      <c r="Z2222" s="79"/>
      <c r="AA2222" s="83" t="s">
        <v>9781</v>
      </c>
      <c r="AB2222" s="79"/>
      <c r="AC2222" s="79" t="b">
        <v>0</v>
      </c>
      <c r="AD2222" s="79">
        <v>0</v>
      </c>
      <c r="AE2222" s="83" t="s">
        <v>9915</v>
      </c>
      <c r="AF2222" s="79" t="b">
        <v>0</v>
      </c>
      <c r="AG2222" s="79" t="s">
        <v>9963</v>
      </c>
      <c r="AH2222" s="79"/>
      <c r="AI2222" s="83" t="s">
        <v>9915</v>
      </c>
      <c r="AJ2222" s="79" t="b">
        <v>0</v>
      </c>
      <c r="AK2222" s="79">
        <v>1</v>
      </c>
      <c r="AL2222" s="83" t="s">
        <v>9915</v>
      </c>
      <c r="AM2222" s="79" t="s">
        <v>9998</v>
      </c>
      <c r="AN2222" s="79" t="b">
        <v>0</v>
      </c>
      <c r="AO2222" s="83" t="s">
        <v>9781</v>
      </c>
      <c r="AP2222" s="79" t="s">
        <v>179</v>
      </c>
      <c r="AQ2222" s="79">
        <v>0</v>
      </c>
      <c r="AR2222" s="79">
        <v>0</v>
      </c>
      <c r="AS2222" s="79"/>
      <c r="AT2222" s="79"/>
      <c r="AU2222" s="79"/>
      <c r="AV2222" s="79"/>
      <c r="AW2222" s="79"/>
      <c r="AX2222" s="79"/>
      <c r="AY2222" s="79"/>
      <c r="AZ2222" s="79"/>
      <c r="BA2222">
        <v>1</v>
      </c>
      <c r="BB2222">
        <v>0</v>
      </c>
      <c r="BC2222" s="79" t="str">
        <f>IF(Edges[[#This Row],[Sentiment]]=0,"NEUTRAL",IF(Edges[[#This Row],[Sentiment]]=1,"POSITIVE",IF(Edges[[#This Row],[Sentiment]]=-1,"NEGATIVE")))</f>
        <v>NEUTRAL</v>
      </c>
      <c r="BD2222" s="79" t="str">
        <f>IF(Edges[[#This Row],[Vertex 1]]=Edges[[#This Row],[Vertex 2]],"HIDE","SHOW")</f>
        <v>HIDE</v>
      </c>
      <c r="BE2222" s="124" t="str">
        <f>REPLACE(INDEX(GroupVertices[Group], MATCH(Edges[[#This Row],[Vertex 1]],GroupVertices[Vertex],0)),1,1,"")</f>
        <v>EUTRAL</v>
      </c>
      <c r="BF2222" s="124" t="str">
        <f>REPLACE(INDEX(GroupVertices[Group], MATCH(Edges[[#This Row],[Vertex 2]],GroupVertices[Vertex],0)),1,1,"")</f>
        <v>EUTRAL</v>
      </c>
    </row>
    <row r="2223" spans="1:58" x14ac:dyDescent="0.25">
      <c r="A2223" s="64" t="s">
        <v>1515</v>
      </c>
      <c r="B2223" s="64" t="s">
        <v>1514</v>
      </c>
      <c r="C2223" s="65"/>
      <c r="D2223" s="66"/>
      <c r="E2223" s="67"/>
      <c r="F2223" s="68"/>
      <c r="G2223" s="65" t="str">
        <f>IF(Edges[[#This Row],[Vertex 1]]=Edges[[#This Row],[Vertex 2]],"HIDE","SHOW")</f>
        <v>SHOW</v>
      </c>
      <c r="H2223" s="69"/>
      <c r="I2223" s="70"/>
      <c r="J2223" s="70"/>
      <c r="K2223" s="34" t="s">
        <v>65</v>
      </c>
      <c r="L2223" s="77">
        <v>2223</v>
      </c>
      <c r="M2223" s="77"/>
      <c r="N2223" s="72"/>
      <c r="O2223" s="79" t="s">
        <v>1646</v>
      </c>
      <c r="P2223" s="81">
        <v>42854.011157407411</v>
      </c>
      <c r="Q2223" s="79" t="s">
        <v>3094</v>
      </c>
      <c r="R2223" s="79"/>
      <c r="S2223" s="79"/>
      <c r="T2223" s="79" t="s">
        <v>4355</v>
      </c>
      <c r="U2223" s="79"/>
      <c r="V2223" s="82" t="s">
        <v>5758</v>
      </c>
      <c r="W2223" s="81">
        <v>42854.011157407411</v>
      </c>
      <c r="X2223" s="82" t="s">
        <v>7735</v>
      </c>
      <c r="Y2223" s="79"/>
      <c r="Z2223" s="79"/>
      <c r="AA2223" s="83" t="s">
        <v>9782</v>
      </c>
      <c r="AB2223" s="79"/>
      <c r="AC2223" s="79" t="b">
        <v>0</v>
      </c>
      <c r="AD2223" s="79">
        <v>0</v>
      </c>
      <c r="AE2223" s="83" t="s">
        <v>9915</v>
      </c>
      <c r="AF2223" s="79" t="b">
        <v>0</v>
      </c>
      <c r="AG2223" s="79" t="s">
        <v>9963</v>
      </c>
      <c r="AH2223" s="79"/>
      <c r="AI2223" s="83" t="s">
        <v>9915</v>
      </c>
      <c r="AJ2223" s="79" t="b">
        <v>0</v>
      </c>
      <c r="AK2223" s="79">
        <v>1</v>
      </c>
      <c r="AL2223" s="83" t="s">
        <v>9781</v>
      </c>
      <c r="AM2223" s="79" t="s">
        <v>10098</v>
      </c>
      <c r="AN2223" s="79" t="b">
        <v>0</v>
      </c>
      <c r="AO2223" s="83" t="s">
        <v>9781</v>
      </c>
      <c r="AP2223" s="79" t="s">
        <v>179</v>
      </c>
      <c r="AQ2223" s="79">
        <v>0</v>
      </c>
      <c r="AR2223" s="79">
        <v>0</v>
      </c>
      <c r="AS2223" s="79"/>
      <c r="AT2223" s="79"/>
      <c r="AU2223" s="79"/>
      <c r="AV2223" s="79"/>
      <c r="AW2223" s="79"/>
      <c r="AX2223" s="79"/>
      <c r="AY2223" s="79"/>
      <c r="AZ2223" s="79"/>
      <c r="BA2223">
        <v>1</v>
      </c>
      <c r="BB2223">
        <v>0</v>
      </c>
      <c r="BC2223" s="79" t="str">
        <f>IF(Edges[[#This Row],[Sentiment]]=0,"NEUTRAL",IF(Edges[[#This Row],[Sentiment]]=1,"POSITIVE",IF(Edges[[#This Row],[Sentiment]]=-1,"NEGATIVE")))</f>
        <v>NEUTRAL</v>
      </c>
      <c r="BD2223" s="79" t="str">
        <f>IF(Edges[[#This Row],[Vertex 1]]=Edges[[#This Row],[Vertex 2]],"HIDE","SHOW")</f>
        <v>SHOW</v>
      </c>
      <c r="BE2223" s="78" t="str">
        <f>REPLACE(INDEX(GroupVertices[Group], MATCH(Edges[[#This Row],[Vertex 1]],GroupVertices[Vertex],0)),1,1,"")</f>
        <v>EUTRAL</v>
      </c>
      <c r="BF2223" s="78" t="str">
        <f>REPLACE(INDEX(GroupVertices[Group], MATCH(Edges[[#This Row],[Vertex 2]],GroupVertices[Vertex],0)),1,1,"")</f>
        <v>EUTRAL</v>
      </c>
    </row>
    <row r="2224" spans="1:58" x14ac:dyDescent="0.25">
      <c r="A2224" s="64" t="s">
        <v>1516</v>
      </c>
      <c r="B2224" s="64" t="s">
        <v>1518</v>
      </c>
      <c r="C2224" s="65"/>
      <c r="D2224" s="66"/>
      <c r="E2224" s="67"/>
      <c r="F2224" s="68"/>
      <c r="G2224" s="65" t="str">
        <f>IF(Edges[[#This Row],[Vertex 1]]=Edges[[#This Row],[Vertex 2]],"HIDE","SHOW")</f>
        <v>SHOW</v>
      </c>
      <c r="H2224" s="69"/>
      <c r="I2224" s="70"/>
      <c r="J2224" s="70"/>
      <c r="K2224" s="34" t="s">
        <v>65</v>
      </c>
      <c r="L2224" s="77">
        <v>2224</v>
      </c>
      <c r="M2224" s="77"/>
      <c r="N2224" s="72"/>
      <c r="O2224" s="79" t="s">
        <v>1646</v>
      </c>
      <c r="P2224" s="81">
        <v>42849.376516203702</v>
      </c>
      <c r="Q2224" s="79" t="s">
        <v>3095</v>
      </c>
      <c r="R2224" s="82" t="s">
        <v>3982</v>
      </c>
      <c r="S2224" s="79" t="s">
        <v>4133</v>
      </c>
      <c r="T2224" s="79" t="s">
        <v>4355</v>
      </c>
      <c r="U2224" s="82" t="s">
        <v>4735</v>
      </c>
      <c r="V2224" s="82" t="s">
        <v>4735</v>
      </c>
      <c r="W2224" s="81">
        <v>42849.376516203702</v>
      </c>
      <c r="X2224" s="82" t="s">
        <v>7736</v>
      </c>
      <c r="Y2224" s="79"/>
      <c r="Z2224" s="79"/>
      <c r="AA2224" s="83" t="s">
        <v>9783</v>
      </c>
      <c r="AB2224" s="79"/>
      <c r="AC2224" s="79" t="b">
        <v>0</v>
      </c>
      <c r="AD2224" s="79">
        <v>0</v>
      </c>
      <c r="AE2224" s="83" t="s">
        <v>9915</v>
      </c>
      <c r="AF2224" s="79" t="b">
        <v>0</v>
      </c>
      <c r="AG2224" s="79" t="s">
        <v>9963</v>
      </c>
      <c r="AH2224" s="79"/>
      <c r="AI2224" s="83" t="s">
        <v>9915</v>
      </c>
      <c r="AJ2224" s="79" t="b">
        <v>0</v>
      </c>
      <c r="AK2224" s="79">
        <v>4</v>
      </c>
      <c r="AL2224" s="83" t="s">
        <v>9915</v>
      </c>
      <c r="AM2224" s="79" t="s">
        <v>4133</v>
      </c>
      <c r="AN2224" s="79" t="b">
        <v>0</v>
      </c>
      <c r="AO2224" s="83" t="s">
        <v>9783</v>
      </c>
      <c r="AP2224" s="79" t="s">
        <v>10099</v>
      </c>
      <c r="AQ2224" s="79">
        <v>0</v>
      </c>
      <c r="AR2224" s="79">
        <v>0</v>
      </c>
      <c r="AS2224" s="79"/>
      <c r="AT2224" s="79"/>
      <c r="AU2224" s="79"/>
      <c r="AV2224" s="79"/>
      <c r="AW2224" s="79"/>
      <c r="AX2224" s="79"/>
      <c r="AY2224" s="79"/>
      <c r="AZ2224" s="79"/>
      <c r="BA2224">
        <v>5</v>
      </c>
      <c r="BB2224">
        <v>0</v>
      </c>
      <c r="BC2224" s="79" t="str">
        <f>IF(Edges[[#This Row],[Sentiment]]=0,"NEUTRAL",IF(Edges[[#This Row],[Sentiment]]=1,"POSITIVE",IF(Edges[[#This Row],[Sentiment]]=-1,"NEGATIVE")))</f>
        <v>NEUTRAL</v>
      </c>
      <c r="BD2224" s="79" t="str">
        <f>IF(Edges[[#This Row],[Vertex 1]]=Edges[[#This Row],[Vertex 2]],"HIDE","SHOW")</f>
        <v>SHOW</v>
      </c>
      <c r="BE2224" s="78" t="str">
        <f>REPLACE(INDEX(GroupVertices[Group], MATCH(Edges[[#This Row],[Vertex 1]],GroupVertices[Vertex],0)),1,1,"")</f>
        <v>EUTRAL</v>
      </c>
      <c r="BF2224" s="78" t="str">
        <f>REPLACE(INDEX(GroupVertices[Group], MATCH(Edges[[#This Row],[Vertex 2]],GroupVertices[Vertex],0)),1,1,"")</f>
        <v>EUTRAL</v>
      </c>
    </row>
    <row r="2225" spans="1:58" x14ac:dyDescent="0.25">
      <c r="A2225" s="64" t="s">
        <v>1516</v>
      </c>
      <c r="B2225" s="64" t="s">
        <v>1518</v>
      </c>
      <c r="C2225" s="65"/>
      <c r="D2225" s="66"/>
      <c r="E2225" s="67"/>
      <c r="F2225" s="68"/>
      <c r="G2225" s="65" t="str">
        <f>IF(Edges[[#This Row],[Vertex 1]]=Edges[[#This Row],[Vertex 2]],"HIDE","SHOW")</f>
        <v>SHOW</v>
      </c>
      <c r="H2225" s="69"/>
      <c r="I2225" s="70"/>
      <c r="J2225" s="70"/>
      <c r="K2225" s="34" t="s">
        <v>65</v>
      </c>
      <c r="L2225" s="77">
        <v>2225</v>
      </c>
      <c r="M2225" s="77"/>
      <c r="N2225" s="72"/>
      <c r="O2225" s="79" t="s">
        <v>1646</v>
      </c>
      <c r="P2225" s="81">
        <v>42852.348715277774</v>
      </c>
      <c r="Q2225" s="79" t="s">
        <v>3096</v>
      </c>
      <c r="R2225" s="82" t="s">
        <v>3983</v>
      </c>
      <c r="S2225" s="79" t="s">
        <v>4133</v>
      </c>
      <c r="T2225" s="79" t="s">
        <v>4355</v>
      </c>
      <c r="U2225" s="82" t="s">
        <v>4736</v>
      </c>
      <c r="V2225" s="82" t="s">
        <v>4736</v>
      </c>
      <c r="W2225" s="81">
        <v>42852.348715277774</v>
      </c>
      <c r="X2225" s="82" t="s">
        <v>7737</v>
      </c>
      <c r="Y2225" s="79"/>
      <c r="Z2225" s="79"/>
      <c r="AA2225" s="83" t="s">
        <v>9784</v>
      </c>
      <c r="AB2225" s="79"/>
      <c r="AC2225" s="79" t="b">
        <v>0</v>
      </c>
      <c r="AD2225" s="79">
        <v>0</v>
      </c>
      <c r="AE2225" s="83" t="s">
        <v>9915</v>
      </c>
      <c r="AF2225" s="79" t="b">
        <v>0</v>
      </c>
      <c r="AG2225" s="79" t="s">
        <v>9963</v>
      </c>
      <c r="AH2225" s="79"/>
      <c r="AI2225" s="83" t="s">
        <v>9915</v>
      </c>
      <c r="AJ2225" s="79" t="b">
        <v>0</v>
      </c>
      <c r="AK2225" s="79">
        <v>0</v>
      </c>
      <c r="AL2225" s="83" t="s">
        <v>9915</v>
      </c>
      <c r="AM2225" s="79" t="s">
        <v>4133</v>
      </c>
      <c r="AN2225" s="79" t="b">
        <v>0</v>
      </c>
      <c r="AO2225" s="83" t="s">
        <v>9784</v>
      </c>
      <c r="AP2225" s="79" t="s">
        <v>179</v>
      </c>
      <c r="AQ2225" s="79">
        <v>0</v>
      </c>
      <c r="AR2225" s="79">
        <v>0</v>
      </c>
      <c r="AS2225" s="79"/>
      <c r="AT2225" s="79"/>
      <c r="AU2225" s="79"/>
      <c r="AV2225" s="79"/>
      <c r="AW2225" s="79"/>
      <c r="AX2225" s="79"/>
      <c r="AY2225" s="79"/>
      <c r="AZ2225" s="79"/>
      <c r="BA2225">
        <v>5</v>
      </c>
      <c r="BB2225">
        <v>0</v>
      </c>
      <c r="BC2225" s="79" t="str">
        <f>IF(Edges[[#This Row],[Sentiment]]=0,"NEUTRAL",IF(Edges[[#This Row],[Sentiment]]=1,"POSITIVE",IF(Edges[[#This Row],[Sentiment]]=-1,"NEGATIVE")))</f>
        <v>NEUTRAL</v>
      </c>
      <c r="BD2225" s="79" t="str">
        <f>IF(Edges[[#This Row],[Vertex 1]]=Edges[[#This Row],[Vertex 2]],"HIDE","SHOW")</f>
        <v>SHOW</v>
      </c>
      <c r="BE2225" s="78" t="str">
        <f>REPLACE(INDEX(GroupVertices[Group], MATCH(Edges[[#This Row],[Vertex 1]],GroupVertices[Vertex],0)),1,1,"")</f>
        <v>EUTRAL</v>
      </c>
      <c r="BF2225" s="78" t="str">
        <f>REPLACE(INDEX(GroupVertices[Group], MATCH(Edges[[#This Row],[Vertex 2]],GroupVertices[Vertex],0)),1,1,"")</f>
        <v>EUTRAL</v>
      </c>
    </row>
    <row r="2226" spans="1:58" x14ac:dyDescent="0.25">
      <c r="A2226" s="64" t="s">
        <v>1516</v>
      </c>
      <c r="B2226" s="64" t="s">
        <v>1518</v>
      </c>
      <c r="C2226" s="65"/>
      <c r="D2226" s="66"/>
      <c r="E2226" s="67"/>
      <c r="F2226" s="68"/>
      <c r="G2226" s="65" t="str">
        <f>IF(Edges[[#This Row],[Vertex 1]]=Edges[[#This Row],[Vertex 2]],"HIDE","SHOW")</f>
        <v>SHOW</v>
      </c>
      <c r="H2226" s="69"/>
      <c r="I2226" s="70"/>
      <c r="J2226" s="70"/>
      <c r="K2226" s="34" t="s">
        <v>65</v>
      </c>
      <c r="L2226" s="77">
        <v>2226</v>
      </c>
      <c r="M2226" s="77"/>
      <c r="N2226" s="72"/>
      <c r="O2226" s="79" t="s">
        <v>1646</v>
      </c>
      <c r="P2226" s="81">
        <v>42854.281898148147</v>
      </c>
      <c r="Q2226" s="79" t="s">
        <v>3097</v>
      </c>
      <c r="R2226" s="82" t="s">
        <v>3984</v>
      </c>
      <c r="S2226" s="79" t="s">
        <v>4133</v>
      </c>
      <c r="T2226" s="79" t="s">
        <v>4355</v>
      </c>
      <c r="U2226" s="82" t="s">
        <v>4737</v>
      </c>
      <c r="V2226" s="82" t="s">
        <v>4737</v>
      </c>
      <c r="W2226" s="81">
        <v>42854.281898148147</v>
      </c>
      <c r="X2226" s="82" t="s">
        <v>7738</v>
      </c>
      <c r="Y2226" s="79"/>
      <c r="Z2226" s="79"/>
      <c r="AA2226" s="83" t="s">
        <v>9785</v>
      </c>
      <c r="AB2226" s="79"/>
      <c r="AC2226" s="79" t="b">
        <v>0</v>
      </c>
      <c r="AD2226" s="79">
        <v>0</v>
      </c>
      <c r="AE2226" s="83" t="s">
        <v>9915</v>
      </c>
      <c r="AF2226" s="79" t="b">
        <v>0</v>
      </c>
      <c r="AG2226" s="79" t="s">
        <v>9963</v>
      </c>
      <c r="AH2226" s="79"/>
      <c r="AI2226" s="83" t="s">
        <v>9915</v>
      </c>
      <c r="AJ2226" s="79" t="b">
        <v>0</v>
      </c>
      <c r="AK2226" s="79">
        <v>1</v>
      </c>
      <c r="AL2226" s="83" t="s">
        <v>9915</v>
      </c>
      <c r="AM2226" s="79" t="s">
        <v>4133</v>
      </c>
      <c r="AN2226" s="79" t="b">
        <v>0</v>
      </c>
      <c r="AO2226" s="83" t="s">
        <v>9785</v>
      </c>
      <c r="AP2226" s="79" t="s">
        <v>179</v>
      </c>
      <c r="AQ2226" s="79">
        <v>0</v>
      </c>
      <c r="AR2226" s="79">
        <v>0</v>
      </c>
      <c r="AS2226" s="79"/>
      <c r="AT2226" s="79"/>
      <c r="AU2226" s="79"/>
      <c r="AV2226" s="79"/>
      <c r="AW2226" s="79"/>
      <c r="AX2226" s="79"/>
      <c r="AY2226" s="79"/>
      <c r="AZ2226" s="79"/>
      <c r="BA2226">
        <v>5</v>
      </c>
      <c r="BB2226">
        <v>0</v>
      </c>
      <c r="BC2226" s="79" t="str">
        <f>IF(Edges[[#This Row],[Sentiment]]=0,"NEUTRAL",IF(Edges[[#This Row],[Sentiment]]=1,"POSITIVE",IF(Edges[[#This Row],[Sentiment]]=-1,"NEGATIVE")))</f>
        <v>NEUTRAL</v>
      </c>
      <c r="BD2226" s="79" t="str">
        <f>IF(Edges[[#This Row],[Vertex 1]]=Edges[[#This Row],[Vertex 2]],"HIDE","SHOW")</f>
        <v>SHOW</v>
      </c>
      <c r="BE2226" s="78" t="str">
        <f>REPLACE(INDEX(GroupVertices[Group], MATCH(Edges[[#This Row],[Vertex 1]],GroupVertices[Vertex],0)),1,1,"")</f>
        <v>EUTRAL</v>
      </c>
      <c r="BF2226" s="78" t="str">
        <f>REPLACE(INDEX(GroupVertices[Group], MATCH(Edges[[#This Row],[Vertex 2]],GroupVertices[Vertex],0)),1,1,"")</f>
        <v>EUTRAL</v>
      </c>
    </row>
    <row r="2227" spans="1:58" x14ac:dyDescent="0.25">
      <c r="A2227" s="64" t="s">
        <v>1516</v>
      </c>
      <c r="B2227" s="64" t="s">
        <v>1518</v>
      </c>
      <c r="C2227" s="65"/>
      <c r="D2227" s="66"/>
      <c r="E2227" s="67"/>
      <c r="F2227" s="68"/>
      <c r="G2227" s="65" t="str">
        <f>IF(Edges[[#This Row],[Vertex 1]]=Edges[[#This Row],[Vertex 2]],"HIDE","SHOW")</f>
        <v>SHOW</v>
      </c>
      <c r="H2227" s="69"/>
      <c r="I2227" s="70"/>
      <c r="J2227" s="70"/>
      <c r="K2227" s="34" t="s">
        <v>65</v>
      </c>
      <c r="L2227" s="77">
        <v>2227</v>
      </c>
      <c r="M2227" s="77"/>
      <c r="N2227" s="72"/>
      <c r="O2227" s="79" t="s">
        <v>1646</v>
      </c>
      <c r="P2227" s="81">
        <v>42855.087592592594</v>
      </c>
      <c r="Q2227" s="79" t="s">
        <v>3098</v>
      </c>
      <c r="R2227" s="82" t="s">
        <v>3985</v>
      </c>
      <c r="S2227" s="79" t="s">
        <v>4133</v>
      </c>
      <c r="T2227" s="79" t="s">
        <v>4355</v>
      </c>
      <c r="U2227" s="82" t="s">
        <v>4738</v>
      </c>
      <c r="V2227" s="82" t="s">
        <v>4738</v>
      </c>
      <c r="W2227" s="81">
        <v>42855.087592592594</v>
      </c>
      <c r="X2227" s="82" t="s">
        <v>7739</v>
      </c>
      <c r="Y2227" s="79"/>
      <c r="Z2227" s="79"/>
      <c r="AA2227" s="83" t="s">
        <v>9786</v>
      </c>
      <c r="AB2227" s="79"/>
      <c r="AC2227" s="79" t="b">
        <v>0</v>
      </c>
      <c r="AD2227" s="79">
        <v>0</v>
      </c>
      <c r="AE2227" s="83" t="s">
        <v>9915</v>
      </c>
      <c r="AF2227" s="79" t="b">
        <v>0</v>
      </c>
      <c r="AG2227" s="79" t="s">
        <v>9963</v>
      </c>
      <c r="AH2227" s="79"/>
      <c r="AI2227" s="83" t="s">
        <v>9915</v>
      </c>
      <c r="AJ2227" s="79" t="b">
        <v>0</v>
      </c>
      <c r="AK2227" s="79">
        <v>0</v>
      </c>
      <c r="AL2227" s="83" t="s">
        <v>9915</v>
      </c>
      <c r="AM2227" s="79" t="s">
        <v>4133</v>
      </c>
      <c r="AN2227" s="79" t="b">
        <v>0</v>
      </c>
      <c r="AO2227" s="83" t="s">
        <v>9786</v>
      </c>
      <c r="AP2227" s="79" t="s">
        <v>179</v>
      </c>
      <c r="AQ2227" s="79">
        <v>0</v>
      </c>
      <c r="AR2227" s="79">
        <v>0</v>
      </c>
      <c r="AS2227" s="79"/>
      <c r="AT2227" s="79"/>
      <c r="AU2227" s="79"/>
      <c r="AV2227" s="79"/>
      <c r="AW2227" s="79"/>
      <c r="AX2227" s="79"/>
      <c r="AY2227" s="79"/>
      <c r="AZ2227" s="79"/>
      <c r="BA2227">
        <v>5</v>
      </c>
      <c r="BB2227">
        <v>0</v>
      </c>
      <c r="BC2227" s="79" t="str">
        <f>IF(Edges[[#This Row],[Sentiment]]=0,"NEUTRAL",IF(Edges[[#This Row],[Sentiment]]=1,"POSITIVE",IF(Edges[[#This Row],[Sentiment]]=-1,"NEGATIVE")))</f>
        <v>NEUTRAL</v>
      </c>
      <c r="BD2227" s="79" t="str">
        <f>IF(Edges[[#This Row],[Vertex 1]]=Edges[[#This Row],[Vertex 2]],"HIDE","SHOW")</f>
        <v>SHOW</v>
      </c>
      <c r="BE2227" s="78" t="str">
        <f>REPLACE(INDEX(GroupVertices[Group], MATCH(Edges[[#This Row],[Vertex 1]],GroupVertices[Vertex],0)),1,1,"")</f>
        <v>EUTRAL</v>
      </c>
      <c r="BF2227" s="78" t="str">
        <f>REPLACE(INDEX(GroupVertices[Group], MATCH(Edges[[#This Row],[Vertex 2]],GroupVertices[Vertex],0)),1,1,"")</f>
        <v>EUTRAL</v>
      </c>
    </row>
    <row r="2228" spans="1:58" x14ac:dyDescent="0.25">
      <c r="A2228" s="64" t="s">
        <v>1516</v>
      </c>
      <c r="B2228" s="64" t="s">
        <v>1518</v>
      </c>
      <c r="C2228" s="65"/>
      <c r="D2228" s="66"/>
      <c r="E2228" s="67"/>
      <c r="F2228" s="68"/>
      <c r="G2228" s="65" t="str">
        <f>IF(Edges[[#This Row],[Vertex 1]]=Edges[[#This Row],[Vertex 2]],"HIDE","SHOW")</f>
        <v>SHOW</v>
      </c>
      <c r="H2228" s="69"/>
      <c r="I2228" s="70"/>
      <c r="J2228" s="70"/>
      <c r="K2228" s="34" t="s">
        <v>65</v>
      </c>
      <c r="L2228" s="77">
        <v>2228</v>
      </c>
      <c r="M2228" s="77"/>
      <c r="N2228" s="72"/>
      <c r="O2228" s="79" t="s">
        <v>1646</v>
      </c>
      <c r="P2228" s="81">
        <v>42855.20076388889</v>
      </c>
      <c r="Q2228" s="79" t="s">
        <v>3099</v>
      </c>
      <c r="R2228" s="82" t="s">
        <v>3986</v>
      </c>
      <c r="S2228" s="79" t="s">
        <v>4133</v>
      </c>
      <c r="T2228" s="79" t="s">
        <v>4355</v>
      </c>
      <c r="U2228" s="82" t="s">
        <v>4739</v>
      </c>
      <c r="V2228" s="82" t="s">
        <v>4739</v>
      </c>
      <c r="W2228" s="81">
        <v>42855.20076388889</v>
      </c>
      <c r="X2228" s="82" t="s">
        <v>7740</v>
      </c>
      <c r="Y2228" s="79"/>
      <c r="Z2228" s="79"/>
      <c r="AA2228" s="83" t="s">
        <v>9787</v>
      </c>
      <c r="AB2228" s="79"/>
      <c r="AC2228" s="79" t="b">
        <v>0</v>
      </c>
      <c r="AD2228" s="79">
        <v>0</v>
      </c>
      <c r="AE2228" s="83" t="s">
        <v>9915</v>
      </c>
      <c r="AF2228" s="79" t="b">
        <v>0</v>
      </c>
      <c r="AG2228" s="79" t="s">
        <v>9963</v>
      </c>
      <c r="AH2228" s="79"/>
      <c r="AI2228" s="83" t="s">
        <v>9915</v>
      </c>
      <c r="AJ2228" s="79" t="b">
        <v>0</v>
      </c>
      <c r="AK2228" s="79">
        <v>0</v>
      </c>
      <c r="AL2228" s="83" t="s">
        <v>9915</v>
      </c>
      <c r="AM2228" s="79" t="s">
        <v>4133</v>
      </c>
      <c r="AN2228" s="79" t="b">
        <v>0</v>
      </c>
      <c r="AO2228" s="83" t="s">
        <v>9787</v>
      </c>
      <c r="AP2228" s="79" t="s">
        <v>179</v>
      </c>
      <c r="AQ2228" s="79">
        <v>0</v>
      </c>
      <c r="AR2228" s="79">
        <v>0</v>
      </c>
      <c r="AS2228" s="79"/>
      <c r="AT2228" s="79"/>
      <c r="AU2228" s="79"/>
      <c r="AV2228" s="79"/>
      <c r="AW2228" s="79"/>
      <c r="AX2228" s="79"/>
      <c r="AY2228" s="79"/>
      <c r="AZ2228" s="79"/>
      <c r="BA2228">
        <v>5</v>
      </c>
      <c r="BB2228">
        <v>0</v>
      </c>
      <c r="BC2228" s="79" t="str">
        <f>IF(Edges[[#This Row],[Sentiment]]=0,"NEUTRAL",IF(Edges[[#This Row],[Sentiment]]=1,"POSITIVE",IF(Edges[[#This Row],[Sentiment]]=-1,"NEGATIVE")))</f>
        <v>NEUTRAL</v>
      </c>
      <c r="BD2228" s="79" t="str">
        <f>IF(Edges[[#This Row],[Vertex 1]]=Edges[[#This Row],[Vertex 2]],"HIDE","SHOW")</f>
        <v>SHOW</v>
      </c>
      <c r="BE2228" s="78" t="str">
        <f>REPLACE(INDEX(GroupVertices[Group], MATCH(Edges[[#This Row],[Vertex 1]],GroupVertices[Vertex],0)),1,1,"")</f>
        <v>EUTRAL</v>
      </c>
      <c r="BF2228" s="78" t="str">
        <f>REPLACE(INDEX(GroupVertices[Group], MATCH(Edges[[#This Row],[Vertex 2]],GroupVertices[Vertex],0)),1,1,"")</f>
        <v>EUTRAL</v>
      </c>
    </row>
    <row r="2229" spans="1:58" x14ac:dyDescent="0.25">
      <c r="A2229" s="64" t="s">
        <v>1515</v>
      </c>
      <c r="B2229" s="64" t="s">
        <v>1516</v>
      </c>
      <c r="C2229" s="65"/>
      <c r="D2229" s="66"/>
      <c r="E2229" s="67"/>
      <c r="F2229" s="68"/>
      <c r="G2229" s="65" t="str">
        <f>IF(Edges[[#This Row],[Vertex 1]]=Edges[[#This Row],[Vertex 2]],"HIDE","SHOW")</f>
        <v>SHOW</v>
      </c>
      <c r="H2229" s="69"/>
      <c r="I2229" s="70"/>
      <c r="J2229" s="70"/>
      <c r="K2229" s="34" t="s">
        <v>65</v>
      </c>
      <c r="L2229" s="77">
        <v>2229</v>
      </c>
      <c r="M2229" s="77"/>
      <c r="N2229" s="72"/>
      <c r="O2229" s="79" t="s">
        <v>1646</v>
      </c>
      <c r="P2229" s="81">
        <v>42852.378032407411</v>
      </c>
      <c r="Q2229" s="79" t="s">
        <v>3100</v>
      </c>
      <c r="R2229" s="82" t="s">
        <v>3982</v>
      </c>
      <c r="S2229" s="79" t="s">
        <v>4133</v>
      </c>
      <c r="T2229" s="79" t="s">
        <v>4355</v>
      </c>
      <c r="U2229" s="82" t="s">
        <v>4735</v>
      </c>
      <c r="V2229" s="82" t="s">
        <v>4735</v>
      </c>
      <c r="W2229" s="81">
        <v>42852.378032407411</v>
      </c>
      <c r="X2229" s="82" t="s">
        <v>7741</v>
      </c>
      <c r="Y2229" s="79"/>
      <c r="Z2229" s="79"/>
      <c r="AA2229" s="83" t="s">
        <v>9788</v>
      </c>
      <c r="AB2229" s="79"/>
      <c r="AC2229" s="79" t="b">
        <v>0</v>
      </c>
      <c r="AD2229" s="79">
        <v>0</v>
      </c>
      <c r="AE2229" s="83" t="s">
        <v>9915</v>
      </c>
      <c r="AF2229" s="79" t="b">
        <v>0</v>
      </c>
      <c r="AG2229" s="79" t="s">
        <v>9963</v>
      </c>
      <c r="AH2229" s="79"/>
      <c r="AI2229" s="83" t="s">
        <v>9915</v>
      </c>
      <c r="AJ2229" s="79" t="b">
        <v>0</v>
      </c>
      <c r="AK2229" s="79">
        <v>4</v>
      </c>
      <c r="AL2229" s="83" t="s">
        <v>9783</v>
      </c>
      <c r="AM2229" s="79" t="s">
        <v>10098</v>
      </c>
      <c r="AN2229" s="79" t="b">
        <v>0</v>
      </c>
      <c r="AO2229" s="83" t="s">
        <v>9783</v>
      </c>
      <c r="AP2229" s="79" t="s">
        <v>179</v>
      </c>
      <c r="AQ2229" s="79">
        <v>0</v>
      </c>
      <c r="AR2229" s="79">
        <v>0</v>
      </c>
      <c r="AS2229" s="79"/>
      <c r="AT2229" s="79"/>
      <c r="AU2229" s="79"/>
      <c r="AV2229" s="79"/>
      <c r="AW2229" s="79"/>
      <c r="AX2229" s="79"/>
      <c r="AY2229" s="79"/>
      <c r="AZ2229" s="79"/>
      <c r="BA2229">
        <v>2</v>
      </c>
      <c r="BB2229">
        <v>0</v>
      </c>
      <c r="BC2229" s="79" t="str">
        <f>IF(Edges[[#This Row],[Sentiment]]=0,"NEUTRAL",IF(Edges[[#This Row],[Sentiment]]=1,"POSITIVE",IF(Edges[[#This Row],[Sentiment]]=-1,"NEGATIVE")))</f>
        <v>NEUTRAL</v>
      </c>
      <c r="BD2229" s="79" t="str">
        <f>IF(Edges[[#This Row],[Vertex 1]]=Edges[[#This Row],[Vertex 2]],"HIDE","SHOW")</f>
        <v>SHOW</v>
      </c>
      <c r="BE2229" s="78" t="str">
        <f>REPLACE(INDEX(GroupVertices[Group], MATCH(Edges[[#This Row],[Vertex 1]],GroupVertices[Vertex],0)),1,1,"")</f>
        <v>EUTRAL</v>
      </c>
      <c r="BF2229" s="78" t="str">
        <f>REPLACE(INDEX(GroupVertices[Group], MATCH(Edges[[#This Row],[Vertex 2]],GroupVertices[Vertex],0)),1,1,"")</f>
        <v>EUTRAL</v>
      </c>
    </row>
    <row r="2230" spans="1:58" x14ac:dyDescent="0.25">
      <c r="A2230" s="64" t="s">
        <v>1515</v>
      </c>
      <c r="B2230" s="64" t="s">
        <v>1516</v>
      </c>
      <c r="C2230" s="65"/>
      <c r="D2230" s="66"/>
      <c r="E2230" s="67"/>
      <c r="F2230" s="68"/>
      <c r="G2230" s="65" t="str">
        <f>IF(Edges[[#This Row],[Vertex 1]]=Edges[[#This Row],[Vertex 2]],"HIDE","SHOW")</f>
        <v>SHOW</v>
      </c>
      <c r="H2230" s="69"/>
      <c r="I2230" s="70"/>
      <c r="J2230" s="70"/>
      <c r="K2230" s="34" t="s">
        <v>65</v>
      </c>
      <c r="L2230" s="77">
        <v>2230</v>
      </c>
      <c r="M2230" s="77"/>
      <c r="N2230" s="72"/>
      <c r="O2230" s="79" t="s">
        <v>1646</v>
      </c>
      <c r="P2230" s="81">
        <v>42855.559351851851</v>
      </c>
      <c r="Q2230" s="79" t="s">
        <v>3101</v>
      </c>
      <c r="R2230" s="82" t="s">
        <v>3984</v>
      </c>
      <c r="S2230" s="79" t="s">
        <v>4133</v>
      </c>
      <c r="T2230" s="79" t="s">
        <v>4355</v>
      </c>
      <c r="U2230" s="79"/>
      <c r="V2230" s="82" t="s">
        <v>5758</v>
      </c>
      <c r="W2230" s="81">
        <v>42855.559351851851</v>
      </c>
      <c r="X2230" s="82" t="s">
        <v>7742</v>
      </c>
      <c r="Y2230" s="79"/>
      <c r="Z2230" s="79"/>
      <c r="AA2230" s="83" t="s">
        <v>9789</v>
      </c>
      <c r="AB2230" s="79"/>
      <c r="AC2230" s="79" t="b">
        <v>0</v>
      </c>
      <c r="AD2230" s="79">
        <v>0</v>
      </c>
      <c r="AE2230" s="83" t="s">
        <v>9915</v>
      </c>
      <c r="AF2230" s="79" t="b">
        <v>0</v>
      </c>
      <c r="AG2230" s="79" t="s">
        <v>9963</v>
      </c>
      <c r="AH2230" s="79"/>
      <c r="AI2230" s="83" t="s">
        <v>9915</v>
      </c>
      <c r="AJ2230" s="79" t="b">
        <v>0</v>
      </c>
      <c r="AK2230" s="79">
        <v>1</v>
      </c>
      <c r="AL2230" s="83" t="s">
        <v>9785</v>
      </c>
      <c r="AM2230" s="79" t="s">
        <v>10098</v>
      </c>
      <c r="AN2230" s="79" t="b">
        <v>0</v>
      </c>
      <c r="AO2230" s="83" t="s">
        <v>9785</v>
      </c>
      <c r="AP2230" s="79" t="s">
        <v>179</v>
      </c>
      <c r="AQ2230" s="79">
        <v>0</v>
      </c>
      <c r="AR2230" s="79">
        <v>0</v>
      </c>
      <c r="AS2230" s="79"/>
      <c r="AT2230" s="79"/>
      <c r="AU2230" s="79"/>
      <c r="AV2230" s="79"/>
      <c r="AW2230" s="79"/>
      <c r="AX2230" s="79"/>
      <c r="AY2230" s="79"/>
      <c r="AZ2230" s="79"/>
      <c r="BA2230">
        <v>2</v>
      </c>
      <c r="BB2230">
        <v>0</v>
      </c>
      <c r="BC2230" s="79" t="str">
        <f>IF(Edges[[#This Row],[Sentiment]]=0,"NEUTRAL",IF(Edges[[#This Row],[Sentiment]]=1,"POSITIVE",IF(Edges[[#This Row],[Sentiment]]=-1,"NEGATIVE")))</f>
        <v>NEUTRAL</v>
      </c>
      <c r="BD2230" s="79" t="str">
        <f>IF(Edges[[#This Row],[Vertex 1]]=Edges[[#This Row],[Vertex 2]],"HIDE","SHOW")</f>
        <v>SHOW</v>
      </c>
      <c r="BE2230" s="78" t="str">
        <f>REPLACE(INDEX(GroupVertices[Group], MATCH(Edges[[#This Row],[Vertex 1]],GroupVertices[Vertex],0)),1,1,"")</f>
        <v>EUTRAL</v>
      </c>
      <c r="BF2230" s="78" t="str">
        <f>REPLACE(INDEX(GroupVertices[Group], MATCH(Edges[[#This Row],[Vertex 2]],GroupVertices[Vertex],0)),1,1,"")</f>
        <v>EUTRAL</v>
      </c>
    </row>
    <row r="2231" spans="1:58" x14ac:dyDescent="0.25">
      <c r="A2231" s="64" t="s">
        <v>1517</v>
      </c>
      <c r="B2231" s="64" t="s">
        <v>1518</v>
      </c>
      <c r="C2231" s="65"/>
      <c r="D2231" s="66"/>
      <c r="E2231" s="67"/>
      <c r="F2231" s="68"/>
      <c r="G2231" s="65" t="str">
        <f>IF(Edges[[#This Row],[Vertex 1]]=Edges[[#This Row],[Vertex 2]],"HIDE","SHOW")</f>
        <v>SHOW</v>
      </c>
      <c r="H2231" s="69"/>
      <c r="I2231" s="70"/>
      <c r="J2231" s="70"/>
      <c r="K2231" s="34" t="s">
        <v>65</v>
      </c>
      <c r="L2231" s="77">
        <v>2231</v>
      </c>
      <c r="M2231" s="77"/>
      <c r="N2231" s="72"/>
      <c r="O2231" s="79" t="s">
        <v>1646</v>
      </c>
      <c r="P2231" s="81">
        <v>42849.376446759263</v>
      </c>
      <c r="Q2231" s="79" t="s">
        <v>3102</v>
      </c>
      <c r="R2231" s="82" t="s">
        <v>3987</v>
      </c>
      <c r="S2231" s="79" t="s">
        <v>4041</v>
      </c>
      <c r="T2231" s="79" t="s">
        <v>4355</v>
      </c>
      <c r="U2231" s="82" t="s">
        <v>4740</v>
      </c>
      <c r="V2231" s="82" t="s">
        <v>4740</v>
      </c>
      <c r="W2231" s="81">
        <v>42849.376446759263</v>
      </c>
      <c r="X2231" s="82" t="s">
        <v>7743</v>
      </c>
      <c r="Y2231" s="79"/>
      <c r="Z2231" s="79"/>
      <c r="AA2231" s="83" t="s">
        <v>9790</v>
      </c>
      <c r="AB2231" s="79"/>
      <c r="AC2231" s="79" t="b">
        <v>0</v>
      </c>
      <c r="AD2231" s="79">
        <v>0</v>
      </c>
      <c r="AE2231" s="83" t="s">
        <v>9915</v>
      </c>
      <c r="AF2231" s="79" t="b">
        <v>0</v>
      </c>
      <c r="AG2231" s="79" t="s">
        <v>9963</v>
      </c>
      <c r="AH2231" s="79"/>
      <c r="AI2231" s="83" t="s">
        <v>9915</v>
      </c>
      <c r="AJ2231" s="79" t="b">
        <v>0</v>
      </c>
      <c r="AK2231" s="79">
        <v>4</v>
      </c>
      <c r="AL2231" s="83" t="s">
        <v>9915</v>
      </c>
      <c r="AM2231" s="79" t="s">
        <v>4133</v>
      </c>
      <c r="AN2231" s="79" t="b">
        <v>0</v>
      </c>
      <c r="AO2231" s="83" t="s">
        <v>9790</v>
      </c>
      <c r="AP2231" s="79" t="s">
        <v>10099</v>
      </c>
      <c r="AQ2231" s="79">
        <v>0</v>
      </c>
      <c r="AR2231" s="79">
        <v>0</v>
      </c>
      <c r="AS2231" s="79"/>
      <c r="AT2231" s="79"/>
      <c r="AU2231" s="79"/>
      <c r="AV2231" s="79"/>
      <c r="AW2231" s="79"/>
      <c r="AX2231" s="79"/>
      <c r="AY2231" s="79"/>
      <c r="AZ2231" s="79"/>
      <c r="BA2231">
        <v>5</v>
      </c>
      <c r="BB2231">
        <v>0</v>
      </c>
      <c r="BC2231" s="79" t="str">
        <f>IF(Edges[[#This Row],[Sentiment]]=0,"NEUTRAL",IF(Edges[[#This Row],[Sentiment]]=1,"POSITIVE",IF(Edges[[#This Row],[Sentiment]]=-1,"NEGATIVE")))</f>
        <v>NEUTRAL</v>
      </c>
      <c r="BD2231" s="79" t="str">
        <f>IF(Edges[[#This Row],[Vertex 1]]=Edges[[#This Row],[Vertex 2]],"HIDE","SHOW")</f>
        <v>SHOW</v>
      </c>
      <c r="BE2231" s="78" t="str">
        <f>REPLACE(INDEX(GroupVertices[Group], MATCH(Edges[[#This Row],[Vertex 1]],GroupVertices[Vertex],0)),1,1,"")</f>
        <v>EUTRAL</v>
      </c>
      <c r="BF2231" s="78" t="str">
        <f>REPLACE(INDEX(GroupVertices[Group], MATCH(Edges[[#This Row],[Vertex 2]],GroupVertices[Vertex],0)),1,1,"")</f>
        <v>EUTRAL</v>
      </c>
    </row>
    <row r="2232" spans="1:58" hidden="1" x14ac:dyDescent="0.25">
      <c r="A2232" s="64" t="s">
        <v>1517</v>
      </c>
      <c r="B2232" s="64" t="s">
        <v>1517</v>
      </c>
      <c r="C2232" s="65"/>
      <c r="D2232" s="66"/>
      <c r="E2232" s="67"/>
      <c r="F2232" s="68"/>
      <c r="G2232" s="65" t="str">
        <f>IF(Edges[[#This Row],[Vertex 1]]=Edges[[#This Row],[Vertex 2]],"HIDE","SHOW")</f>
        <v>HIDE</v>
      </c>
      <c r="H2232" s="69"/>
      <c r="I2232" s="70"/>
      <c r="J2232" s="70"/>
      <c r="K2232" s="34"/>
      <c r="L2232" s="77"/>
      <c r="M2232" s="77"/>
      <c r="N2232" s="72"/>
      <c r="O2232" s="79" t="s">
        <v>179</v>
      </c>
      <c r="P2232" s="81">
        <v>42852.081388888888</v>
      </c>
      <c r="Q2232" s="79" t="s">
        <v>3103</v>
      </c>
      <c r="R2232" s="79" t="s">
        <v>3988</v>
      </c>
      <c r="S2232" s="79" t="s">
        <v>4258</v>
      </c>
      <c r="T2232" s="79" t="s">
        <v>4355</v>
      </c>
      <c r="U2232" s="79"/>
      <c r="V2232" s="82" t="s">
        <v>5759</v>
      </c>
      <c r="W2232" s="81">
        <v>42852.081388888888</v>
      </c>
      <c r="X2232" s="82" t="s">
        <v>7744</v>
      </c>
      <c r="Y2232" s="79"/>
      <c r="Z2232" s="79"/>
      <c r="AA2232" s="83" t="s">
        <v>9791</v>
      </c>
      <c r="AB2232" s="79"/>
      <c r="AC2232" s="79" t="b">
        <v>0</v>
      </c>
      <c r="AD2232" s="79">
        <v>0</v>
      </c>
      <c r="AE2232" s="83" t="s">
        <v>9915</v>
      </c>
      <c r="AF2232" s="79" t="b">
        <v>0</v>
      </c>
      <c r="AG2232" s="79" t="s">
        <v>9963</v>
      </c>
      <c r="AH2232" s="79"/>
      <c r="AI2232" s="83" t="s">
        <v>9915</v>
      </c>
      <c r="AJ2232" s="79" t="b">
        <v>0</v>
      </c>
      <c r="AK2232" s="79">
        <v>0</v>
      </c>
      <c r="AL2232" s="83" t="s">
        <v>9915</v>
      </c>
      <c r="AM2232" s="79" t="s">
        <v>4133</v>
      </c>
      <c r="AN2232" s="79" t="b">
        <v>1</v>
      </c>
      <c r="AO2232" s="83" t="s">
        <v>9791</v>
      </c>
      <c r="AP2232" s="79" t="s">
        <v>179</v>
      </c>
      <c r="AQ2232" s="79">
        <v>0</v>
      </c>
      <c r="AR2232" s="79">
        <v>0</v>
      </c>
      <c r="AS2232" s="79"/>
      <c r="AT2232" s="79"/>
      <c r="AU2232" s="79"/>
      <c r="AV2232" s="79"/>
      <c r="AW2232" s="79"/>
      <c r="AX2232" s="79"/>
      <c r="AY2232" s="79"/>
      <c r="AZ2232" s="79"/>
      <c r="BA2232">
        <v>1</v>
      </c>
      <c r="BB2232">
        <v>0</v>
      </c>
      <c r="BC2232" s="79" t="str">
        <f>IF(Edges[[#This Row],[Sentiment]]=0,"NEUTRAL",IF(Edges[[#This Row],[Sentiment]]=1,"POSITIVE",IF(Edges[[#This Row],[Sentiment]]=-1,"NEGATIVE")))</f>
        <v>NEUTRAL</v>
      </c>
      <c r="BD2232" s="79" t="str">
        <f>IF(Edges[[#This Row],[Vertex 1]]=Edges[[#This Row],[Vertex 2]],"HIDE","SHOW")</f>
        <v>HIDE</v>
      </c>
      <c r="BE2232" s="124" t="str">
        <f>REPLACE(INDEX(GroupVertices[Group], MATCH(Edges[[#This Row],[Vertex 1]],GroupVertices[Vertex],0)),1,1,"")</f>
        <v>EUTRAL</v>
      </c>
      <c r="BF2232" s="124" t="str">
        <f>REPLACE(INDEX(GroupVertices[Group], MATCH(Edges[[#This Row],[Vertex 2]],GroupVertices[Vertex],0)),1,1,"")</f>
        <v>EUTRAL</v>
      </c>
    </row>
    <row r="2233" spans="1:58" x14ac:dyDescent="0.25">
      <c r="A2233" s="64" t="s">
        <v>1517</v>
      </c>
      <c r="B2233" s="64" t="s">
        <v>1518</v>
      </c>
      <c r="C2233" s="65"/>
      <c r="D2233" s="66"/>
      <c r="E2233" s="67"/>
      <c r="F2233" s="68"/>
      <c r="G2233" s="65" t="str">
        <f>IF(Edges[[#This Row],[Vertex 1]]=Edges[[#This Row],[Vertex 2]],"HIDE","SHOW")</f>
        <v>SHOW</v>
      </c>
      <c r="H2233" s="69"/>
      <c r="I2233" s="70"/>
      <c r="J2233" s="70"/>
      <c r="K2233" s="34" t="s">
        <v>65</v>
      </c>
      <c r="L2233" s="77">
        <v>2233</v>
      </c>
      <c r="M2233" s="77"/>
      <c r="N2233" s="72"/>
      <c r="O2233" s="79" t="s">
        <v>1646</v>
      </c>
      <c r="P2233" s="81">
        <v>42852.348726851851</v>
      </c>
      <c r="Q2233" s="79" t="s">
        <v>3104</v>
      </c>
      <c r="R2233" s="82" t="s">
        <v>3989</v>
      </c>
      <c r="S2233" s="79" t="s">
        <v>4041</v>
      </c>
      <c r="T2233" s="79" t="s">
        <v>4355</v>
      </c>
      <c r="U2233" s="82" t="s">
        <v>4741</v>
      </c>
      <c r="V2233" s="82" t="s">
        <v>4741</v>
      </c>
      <c r="W2233" s="81">
        <v>42852.348726851851</v>
      </c>
      <c r="X2233" s="82" t="s">
        <v>7745</v>
      </c>
      <c r="Y2233" s="79"/>
      <c r="Z2233" s="79"/>
      <c r="AA2233" s="83" t="s">
        <v>9792</v>
      </c>
      <c r="AB2233" s="79"/>
      <c r="AC2233" s="79" t="b">
        <v>0</v>
      </c>
      <c r="AD2233" s="79">
        <v>0</v>
      </c>
      <c r="AE2233" s="83" t="s">
        <v>9915</v>
      </c>
      <c r="AF2233" s="79" t="b">
        <v>0</v>
      </c>
      <c r="AG2233" s="79" t="s">
        <v>9963</v>
      </c>
      <c r="AH2233" s="79"/>
      <c r="AI2233" s="83" t="s">
        <v>9915</v>
      </c>
      <c r="AJ2233" s="79" t="b">
        <v>0</v>
      </c>
      <c r="AK2233" s="79">
        <v>0</v>
      </c>
      <c r="AL2233" s="83" t="s">
        <v>9915</v>
      </c>
      <c r="AM2233" s="79" t="s">
        <v>4133</v>
      </c>
      <c r="AN2233" s="79" t="b">
        <v>0</v>
      </c>
      <c r="AO2233" s="83" t="s">
        <v>9792</v>
      </c>
      <c r="AP2233" s="79" t="s">
        <v>179</v>
      </c>
      <c r="AQ2233" s="79">
        <v>0</v>
      </c>
      <c r="AR2233" s="79">
        <v>0</v>
      </c>
      <c r="AS2233" s="79"/>
      <c r="AT2233" s="79"/>
      <c r="AU2233" s="79"/>
      <c r="AV2233" s="79"/>
      <c r="AW2233" s="79"/>
      <c r="AX2233" s="79"/>
      <c r="AY2233" s="79"/>
      <c r="AZ2233" s="79"/>
      <c r="BA2233">
        <v>5</v>
      </c>
      <c r="BB2233">
        <v>1</v>
      </c>
      <c r="BC2233" s="79" t="str">
        <f>IF(Edges[[#This Row],[Sentiment]]=0,"NEUTRAL",IF(Edges[[#This Row],[Sentiment]]=1,"POSITIVE",IF(Edges[[#This Row],[Sentiment]]=-1,"NEGATIVE")))</f>
        <v>POSITIVE</v>
      </c>
      <c r="BD2233" s="79" t="str">
        <f>IF(Edges[[#This Row],[Vertex 1]]=Edges[[#This Row],[Vertex 2]],"HIDE","SHOW")</f>
        <v>SHOW</v>
      </c>
      <c r="BE2233" s="78" t="str">
        <f>REPLACE(INDEX(GroupVertices[Group], MATCH(Edges[[#This Row],[Vertex 1]],GroupVertices[Vertex],0)),1,1,"")</f>
        <v>EUTRAL</v>
      </c>
      <c r="BF2233" s="78" t="str">
        <f>REPLACE(INDEX(GroupVertices[Group], MATCH(Edges[[#This Row],[Vertex 2]],GroupVertices[Vertex],0)),1,1,"")</f>
        <v>EUTRAL</v>
      </c>
    </row>
    <row r="2234" spans="1:58" x14ac:dyDescent="0.25">
      <c r="A2234" s="64" t="s">
        <v>1517</v>
      </c>
      <c r="B2234" s="64" t="s">
        <v>1518</v>
      </c>
      <c r="C2234" s="65"/>
      <c r="D2234" s="66"/>
      <c r="E2234" s="67"/>
      <c r="F2234" s="68"/>
      <c r="G2234" s="65" t="str">
        <f>IF(Edges[[#This Row],[Vertex 1]]=Edges[[#This Row],[Vertex 2]],"HIDE","SHOW")</f>
        <v>SHOW</v>
      </c>
      <c r="H2234" s="69"/>
      <c r="I2234" s="70"/>
      <c r="J2234" s="70"/>
      <c r="K2234" s="34" t="s">
        <v>65</v>
      </c>
      <c r="L2234" s="77">
        <v>2234</v>
      </c>
      <c r="M2234" s="77"/>
      <c r="N2234" s="72"/>
      <c r="O2234" s="79" t="s">
        <v>1646</v>
      </c>
      <c r="P2234" s="81">
        <v>42854.281770833331</v>
      </c>
      <c r="Q2234" s="79" t="s">
        <v>3105</v>
      </c>
      <c r="R2234" s="82" t="s">
        <v>3990</v>
      </c>
      <c r="S2234" s="79" t="s">
        <v>4041</v>
      </c>
      <c r="T2234" s="79" t="s">
        <v>4355</v>
      </c>
      <c r="U2234" s="82" t="s">
        <v>4742</v>
      </c>
      <c r="V2234" s="82" t="s">
        <v>4742</v>
      </c>
      <c r="W2234" s="81">
        <v>42854.281770833331</v>
      </c>
      <c r="X2234" s="82" t="s">
        <v>7746</v>
      </c>
      <c r="Y2234" s="79"/>
      <c r="Z2234" s="79"/>
      <c r="AA2234" s="83" t="s">
        <v>9793</v>
      </c>
      <c r="AB2234" s="79"/>
      <c r="AC2234" s="79" t="b">
        <v>0</v>
      </c>
      <c r="AD2234" s="79">
        <v>0</v>
      </c>
      <c r="AE2234" s="83" t="s">
        <v>9915</v>
      </c>
      <c r="AF2234" s="79" t="b">
        <v>0</v>
      </c>
      <c r="AG2234" s="79" t="s">
        <v>9963</v>
      </c>
      <c r="AH2234" s="79"/>
      <c r="AI2234" s="83" t="s">
        <v>9915</v>
      </c>
      <c r="AJ2234" s="79" t="b">
        <v>0</v>
      </c>
      <c r="AK2234" s="79">
        <v>1</v>
      </c>
      <c r="AL2234" s="83" t="s">
        <v>9915</v>
      </c>
      <c r="AM2234" s="79" t="s">
        <v>4133</v>
      </c>
      <c r="AN2234" s="79" t="b">
        <v>0</v>
      </c>
      <c r="AO2234" s="83" t="s">
        <v>9793</v>
      </c>
      <c r="AP2234" s="79" t="s">
        <v>179</v>
      </c>
      <c r="AQ2234" s="79">
        <v>0</v>
      </c>
      <c r="AR2234" s="79">
        <v>0</v>
      </c>
      <c r="AS2234" s="79"/>
      <c r="AT2234" s="79"/>
      <c r="AU2234" s="79"/>
      <c r="AV2234" s="79"/>
      <c r="AW2234" s="79"/>
      <c r="AX2234" s="79"/>
      <c r="AY2234" s="79"/>
      <c r="AZ2234" s="79"/>
      <c r="BA2234">
        <v>5</v>
      </c>
      <c r="BB2234">
        <v>0</v>
      </c>
      <c r="BC2234" s="79" t="str">
        <f>IF(Edges[[#This Row],[Sentiment]]=0,"NEUTRAL",IF(Edges[[#This Row],[Sentiment]]=1,"POSITIVE",IF(Edges[[#This Row],[Sentiment]]=-1,"NEGATIVE")))</f>
        <v>NEUTRAL</v>
      </c>
      <c r="BD2234" s="79" t="str">
        <f>IF(Edges[[#This Row],[Vertex 1]]=Edges[[#This Row],[Vertex 2]],"HIDE","SHOW")</f>
        <v>SHOW</v>
      </c>
      <c r="BE2234" s="78" t="str">
        <f>REPLACE(INDEX(GroupVertices[Group], MATCH(Edges[[#This Row],[Vertex 1]],GroupVertices[Vertex],0)),1,1,"")</f>
        <v>EUTRAL</v>
      </c>
      <c r="BF2234" s="78" t="str">
        <f>REPLACE(INDEX(GroupVertices[Group], MATCH(Edges[[#This Row],[Vertex 2]],GroupVertices[Vertex],0)),1,1,"")</f>
        <v>EUTRAL</v>
      </c>
    </row>
    <row r="2235" spans="1:58" x14ac:dyDescent="0.25">
      <c r="A2235" s="64" t="s">
        <v>1517</v>
      </c>
      <c r="B2235" s="64" t="s">
        <v>1518</v>
      </c>
      <c r="C2235" s="65"/>
      <c r="D2235" s="66"/>
      <c r="E2235" s="67"/>
      <c r="F2235" s="68"/>
      <c r="G2235" s="65" t="str">
        <f>IF(Edges[[#This Row],[Vertex 1]]=Edges[[#This Row],[Vertex 2]],"HIDE","SHOW")</f>
        <v>SHOW</v>
      </c>
      <c r="H2235" s="69"/>
      <c r="I2235" s="70"/>
      <c r="J2235" s="70"/>
      <c r="K2235" s="34" t="s">
        <v>65</v>
      </c>
      <c r="L2235" s="77">
        <v>2235</v>
      </c>
      <c r="M2235" s="77"/>
      <c r="N2235" s="72"/>
      <c r="O2235" s="79" t="s">
        <v>1646</v>
      </c>
      <c r="P2235" s="81">
        <v>42855.087592592594</v>
      </c>
      <c r="Q2235" s="79" t="s">
        <v>3106</v>
      </c>
      <c r="R2235" s="82" t="s">
        <v>3991</v>
      </c>
      <c r="S2235" s="79" t="s">
        <v>4041</v>
      </c>
      <c r="T2235" s="79" t="s">
        <v>4355</v>
      </c>
      <c r="U2235" s="82" t="s">
        <v>4743</v>
      </c>
      <c r="V2235" s="82" t="s">
        <v>4743</v>
      </c>
      <c r="W2235" s="81">
        <v>42855.087592592594</v>
      </c>
      <c r="X2235" s="82" t="s">
        <v>7747</v>
      </c>
      <c r="Y2235" s="79"/>
      <c r="Z2235" s="79"/>
      <c r="AA2235" s="83" t="s">
        <v>9794</v>
      </c>
      <c r="AB2235" s="79"/>
      <c r="AC2235" s="79" t="b">
        <v>0</v>
      </c>
      <c r="AD2235" s="79">
        <v>0</v>
      </c>
      <c r="AE2235" s="83" t="s">
        <v>9915</v>
      </c>
      <c r="AF2235" s="79" t="b">
        <v>0</v>
      </c>
      <c r="AG2235" s="79" t="s">
        <v>9963</v>
      </c>
      <c r="AH2235" s="79"/>
      <c r="AI2235" s="83" t="s">
        <v>9915</v>
      </c>
      <c r="AJ2235" s="79" t="b">
        <v>0</v>
      </c>
      <c r="AK2235" s="79">
        <v>0</v>
      </c>
      <c r="AL2235" s="83" t="s">
        <v>9915</v>
      </c>
      <c r="AM2235" s="79" t="s">
        <v>4133</v>
      </c>
      <c r="AN2235" s="79" t="b">
        <v>0</v>
      </c>
      <c r="AO2235" s="83" t="s">
        <v>9794</v>
      </c>
      <c r="AP2235" s="79" t="s">
        <v>179</v>
      </c>
      <c r="AQ2235" s="79">
        <v>0</v>
      </c>
      <c r="AR2235" s="79">
        <v>0</v>
      </c>
      <c r="AS2235" s="79"/>
      <c r="AT2235" s="79"/>
      <c r="AU2235" s="79"/>
      <c r="AV2235" s="79"/>
      <c r="AW2235" s="79"/>
      <c r="AX2235" s="79"/>
      <c r="AY2235" s="79"/>
      <c r="AZ2235" s="79"/>
      <c r="BA2235">
        <v>5</v>
      </c>
      <c r="BB2235">
        <v>0</v>
      </c>
      <c r="BC2235" s="79" t="str">
        <f>IF(Edges[[#This Row],[Sentiment]]=0,"NEUTRAL",IF(Edges[[#This Row],[Sentiment]]=1,"POSITIVE",IF(Edges[[#This Row],[Sentiment]]=-1,"NEGATIVE")))</f>
        <v>NEUTRAL</v>
      </c>
      <c r="BD2235" s="79" t="str">
        <f>IF(Edges[[#This Row],[Vertex 1]]=Edges[[#This Row],[Vertex 2]],"HIDE","SHOW")</f>
        <v>SHOW</v>
      </c>
      <c r="BE2235" s="78" t="str">
        <f>REPLACE(INDEX(GroupVertices[Group], MATCH(Edges[[#This Row],[Vertex 1]],GroupVertices[Vertex],0)),1,1,"")</f>
        <v>EUTRAL</v>
      </c>
      <c r="BF2235" s="78" t="str">
        <f>REPLACE(INDEX(GroupVertices[Group], MATCH(Edges[[#This Row],[Vertex 2]],GroupVertices[Vertex],0)),1,1,"")</f>
        <v>EUTRAL</v>
      </c>
    </row>
    <row r="2236" spans="1:58" x14ac:dyDescent="0.25">
      <c r="A2236" s="64" t="s">
        <v>1517</v>
      </c>
      <c r="B2236" s="64" t="s">
        <v>1518</v>
      </c>
      <c r="C2236" s="65"/>
      <c r="D2236" s="66"/>
      <c r="E2236" s="67"/>
      <c r="F2236" s="68"/>
      <c r="G2236" s="65" t="str">
        <f>IF(Edges[[#This Row],[Vertex 1]]=Edges[[#This Row],[Vertex 2]],"HIDE","SHOW")</f>
        <v>SHOW</v>
      </c>
      <c r="H2236" s="69"/>
      <c r="I2236" s="70"/>
      <c r="J2236" s="70"/>
      <c r="K2236" s="34" t="s">
        <v>65</v>
      </c>
      <c r="L2236" s="77">
        <v>2236</v>
      </c>
      <c r="M2236" s="77"/>
      <c r="N2236" s="72"/>
      <c r="O2236" s="79" t="s">
        <v>1646</v>
      </c>
      <c r="P2236" s="81">
        <v>42855.200787037036</v>
      </c>
      <c r="Q2236" s="79" t="s">
        <v>3107</v>
      </c>
      <c r="R2236" s="82" t="s">
        <v>3992</v>
      </c>
      <c r="S2236" s="79" t="s">
        <v>4041</v>
      </c>
      <c r="T2236" s="79" t="s">
        <v>4355</v>
      </c>
      <c r="U2236" s="82" t="s">
        <v>4744</v>
      </c>
      <c r="V2236" s="82" t="s">
        <v>4744</v>
      </c>
      <c r="W2236" s="81">
        <v>42855.200787037036</v>
      </c>
      <c r="X2236" s="82" t="s">
        <v>7748</v>
      </c>
      <c r="Y2236" s="79"/>
      <c r="Z2236" s="79"/>
      <c r="AA2236" s="83" t="s">
        <v>9795</v>
      </c>
      <c r="AB2236" s="79"/>
      <c r="AC2236" s="79" t="b">
        <v>0</v>
      </c>
      <c r="AD2236" s="79">
        <v>0</v>
      </c>
      <c r="AE2236" s="83" t="s">
        <v>9915</v>
      </c>
      <c r="AF2236" s="79" t="b">
        <v>0</v>
      </c>
      <c r="AG2236" s="79" t="s">
        <v>9963</v>
      </c>
      <c r="AH2236" s="79"/>
      <c r="AI2236" s="83" t="s">
        <v>9915</v>
      </c>
      <c r="AJ2236" s="79" t="b">
        <v>0</v>
      </c>
      <c r="AK2236" s="79">
        <v>0</v>
      </c>
      <c r="AL2236" s="83" t="s">
        <v>9915</v>
      </c>
      <c r="AM2236" s="79" t="s">
        <v>4133</v>
      </c>
      <c r="AN2236" s="79" t="b">
        <v>0</v>
      </c>
      <c r="AO2236" s="83" t="s">
        <v>9795</v>
      </c>
      <c r="AP2236" s="79" t="s">
        <v>179</v>
      </c>
      <c r="AQ2236" s="79">
        <v>0</v>
      </c>
      <c r="AR2236" s="79">
        <v>0</v>
      </c>
      <c r="AS2236" s="79"/>
      <c r="AT2236" s="79"/>
      <c r="AU2236" s="79"/>
      <c r="AV2236" s="79"/>
      <c r="AW2236" s="79"/>
      <c r="AX2236" s="79"/>
      <c r="AY2236" s="79"/>
      <c r="AZ2236" s="79"/>
      <c r="BA2236">
        <v>5</v>
      </c>
      <c r="BB2236">
        <v>0</v>
      </c>
      <c r="BC2236" s="79" t="str">
        <f>IF(Edges[[#This Row],[Sentiment]]=0,"NEUTRAL",IF(Edges[[#This Row],[Sentiment]]=1,"POSITIVE",IF(Edges[[#This Row],[Sentiment]]=-1,"NEGATIVE")))</f>
        <v>NEUTRAL</v>
      </c>
      <c r="BD2236" s="79" t="str">
        <f>IF(Edges[[#This Row],[Vertex 1]]=Edges[[#This Row],[Vertex 2]],"HIDE","SHOW")</f>
        <v>SHOW</v>
      </c>
      <c r="BE2236" s="78" t="str">
        <f>REPLACE(INDEX(GroupVertices[Group], MATCH(Edges[[#This Row],[Vertex 1]],GroupVertices[Vertex],0)),1,1,"")</f>
        <v>EUTRAL</v>
      </c>
      <c r="BF2236" s="78" t="str">
        <f>REPLACE(INDEX(GroupVertices[Group], MATCH(Edges[[#This Row],[Vertex 2]],GroupVertices[Vertex],0)),1,1,"")</f>
        <v>EUTRAL</v>
      </c>
    </row>
    <row r="2237" spans="1:58" x14ac:dyDescent="0.25">
      <c r="A2237" s="64" t="s">
        <v>1515</v>
      </c>
      <c r="B2237" s="64" t="s">
        <v>1517</v>
      </c>
      <c r="C2237" s="65"/>
      <c r="D2237" s="66"/>
      <c r="E2237" s="67"/>
      <c r="F2237" s="68"/>
      <c r="G2237" s="65" t="str">
        <f>IF(Edges[[#This Row],[Vertex 1]]=Edges[[#This Row],[Vertex 2]],"HIDE","SHOW")</f>
        <v>SHOW</v>
      </c>
      <c r="H2237" s="69"/>
      <c r="I2237" s="70"/>
      <c r="J2237" s="70"/>
      <c r="K2237" s="34" t="s">
        <v>65</v>
      </c>
      <c r="L2237" s="77">
        <v>2237</v>
      </c>
      <c r="M2237" s="77"/>
      <c r="N2237" s="72"/>
      <c r="O2237" s="79" t="s">
        <v>1646</v>
      </c>
      <c r="P2237" s="81">
        <v>42852.354444444441</v>
      </c>
      <c r="Q2237" s="79" t="s">
        <v>3108</v>
      </c>
      <c r="R2237" s="82" t="s">
        <v>3987</v>
      </c>
      <c r="S2237" s="79" t="s">
        <v>4041</v>
      </c>
      <c r="T2237" s="79" t="s">
        <v>4355</v>
      </c>
      <c r="U2237" s="82" t="s">
        <v>4740</v>
      </c>
      <c r="V2237" s="82" t="s">
        <v>4740</v>
      </c>
      <c r="W2237" s="81">
        <v>42852.354444444441</v>
      </c>
      <c r="X2237" s="82" t="s">
        <v>7749</v>
      </c>
      <c r="Y2237" s="79"/>
      <c r="Z2237" s="79"/>
      <c r="AA2237" s="83" t="s">
        <v>9796</v>
      </c>
      <c r="AB2237" s="79"/>
      <c r="AC2237" s="79" t="b">
        <v>0</v>
      </c>
      <c r="AD2237" s="79">
        <v>0</v>
      </c>
      <c r="AE2237" s="83" t="s">
        <v>9915</v>
      </c>
      <c r="AF2237" s="79" t="b">
        <v>0</v>
      </c>
      <c r="AG2237" s="79" t="s">
        <v>9963</v>
      </c>
      <c r="AH2237" s="79"/>
      <c r="AI2237" s="83" t="s">
        <v>9915</v>
      </c>
      <c r="AJ2237" s="79" t="b">
        <v>0</v>
      </c>
      <c r="AK2237" s="79">
        <v>4</v>
      </c>
      <c r="AL2237" s="83" t="s">
        <v>9790</v>
      </c>
      <c r="AM2237" s="79" t="s">
        <v>10098</v>
      </c>
      <c r="AN2237" s="79" t="b">
        <v>0</v>
      </c>
      <c r="AO2237" s="83" t="s">
        <v>9790</v>
      </c>
      <c r="AP2237" s="79" t="s">
        <v>179</v>
      </c>
      <c r="AQ2237" s="79">
        <v>0</v>
      </c>
      <c r="AR2237" s="79">
        <v>0</v>
      </c>
      <c r="AS2237" s="79"/>
      <c r="AT2237" s="79"/>
      <c r="AU2237" s="79"/>
      <c r="AV2237" s="79"/>
      <c r="AW2237" s="79"/>
      <c r="AX2237" s="79"/>
      <c r="AY2237" s="79"/>
      <c r="AZ2237" s="79"/>
      <c r="BA2237">
        <v>2</v>
      </c>
      <c r="BB2237">
        <v>0</v>
      </c>
      <c r="BC2237" s="79" t="str">
        <f>IF(Edges[[#This Row],[Sentiment]]=0,"NEUTRAL",IF(Edges[[#This Row],[Sentiment]]=1,"POSITIVE",IF(Edges[[#This Row],[Sentiment]]=-1,"NEGATIVE")))</f>
        <v>NEUTRAL</v>
      </c>
      <c r="BD2237" s="79" t="str">
        <f>IF(Edges[[#This Row],[Vertex 1]]=Edges[[#This Row],[Vertex 2]],"HIDE","SHOW")</f>
        <v>SHOW</v>
      </c>
      <c r="BE2237" s="78" t="str">
        <f>REPLACE(INDEX(GroupVertices[Group], MATCH(Edges[[#This Row],[Vertex 1]],GroupVertices[Vertex],0)),1,1,"")</f>
        <v>EUTRAL</v>
      </c>
      <c r="BF2237" s="78" t="str">
        <f>REPLACE(INDEX(GroupVertices[Group], MATCH(Edges[[#This Row],[Vertex 2]],GroupVertices[Vertex],0)),1,1,"")</f>
        <v>EUTRAL</v>
      </c>
    </row>
    <row r="2238" spans="1:58" x14ac:dyDescent="0.25">
      <c r="A2238" s="64" t="s">
        <v>1515</v>
      </c>
      <c r="B2238" s="64" t="s">
        <v>1517</v>
      </c>
      <c r="C2238" s="65"/>
      <c r="D2238" s="66"/>
      <c r="E2238" s="67"/>
      <c r="F2238" s="68"/>
      <c r="G2238" s="65" t="str">
        <f>IF(Edges[[#This Row],[Vertex 1]]=Edges[[#This Row],[Vertex 2]],"HIDE","SHOW")</f>
        <v>SHOW</v>
      </c>
      <c r="H2238" s="69"/>
      <c r="I2238" s="70"/>
      <c r="J2238" s="70"/>
      <c r="K2238" s="34" t="s">
        <v>65</v>
      </c>
      <c r="L2238" s="77">
        <v>2238</v>
      </c>
      <c r="M2238" s="77"/>
      <c r="N2238" s="72"/>
      <c r="O2238" s="79" t="s">
        <v>1646</v>
      </c>
      <c r="P2238" s="81">
        <v>42855.560185185182</v>
      </c>
      <c r="Q2238" s="79" t="s">
        <v>3109</v>
      </c>
      <c r="R2238" s="82" t="s">
        <v>3990</v>
      </c>
      <c r="S2238" s="79" t="s">
        <v>4041</v>
      </c>
      <c r="T2238" s="79" t="s">
        <v>4355</v>
      </c>
      <c r="U2238" s="79"/>
      <c r="V2238" s="82" t="s">
        <v>5758</v>
      </c>
      <c r="W2238" s="81">
        <v>42855.560185185182</v>
      </c>
      <c r="X2238" s="82" t="s">
        <v>7750</v>
      </c>
      <c r="Y2238" s="79"/>
      <c r="Z2238" s="79"/>
      <c r="AA2238" s="83" t="s">
        <v>9797</v>
      </c>
      <c r="AB2238" s="79"/>
      <c r="AC2238" s="79" t="b">
        <v>0</v>
      </c>
      <c r="AD2238" s="79">
        <v>0</v>
      </c>
      <c r="AE2238" s="83" t="s">
        <v>9915</v>
      </c>
      <c r="AF2238" s="79" t="b">
        <v>0</v>
      </c>
      <c r="AG2238" s="79" t="s">
        <v>9963</v>
      </c>
      <c r="AH2238" s="79"/>
      <c r="AI2238" s="83" t="s">
        <v>9915</v>
      </c>
      <c r="AJ2238" s="79" t="b">
        <v>0</v>
      </c>
      <c r="AK2238" s="79">
        <v>1</v>
      </c>
      <c r="AL2238" s="83" t="s">
        <v>9793</v>
      </c>
      <c r="AM2238" s="79" t="s">
        <v>10098</v>
      </c>
      <c r="AN2238" s="79" t="b">
        <v>0</v>
      </c>
      <c r="AO2238" s="83" t="s">
        <v>9793</v>
      </c>
      <c r="AP2238" s="79" t="s">
        <v>179</v>
      </c>
      <c r="AQ2238" s="79">
        <v>0</v>
      </c>
      <c r="AR2238" s="79">
        <v>0</v>
      </c>
      <c r="AS2238" s="79"/>
      <c r="AT2238" s="79"/>
      <c r="AU2238" s="79"/>
      <c r="AV2238" s="79"/>
      <c r="AW2238" s="79"/>
      <c r="AX2238" s="79"/>
      <c r="AY2238" s="79"/>
      <c r="AZ2238" s="79"/>
      <c r="BA2238">
        <v>2</v>
      </c>
      <c r="BB2238">
        <v>0</v>
      </c>
      <c r="BC2238" s="79" t="str">
        <f>IF(Edges[[#This Row],[Sentiment]]=0,"NEUTRAL",IF(Edges[[#This Row],[Sentiment]]=1,"POSITIVE",IF(Edges[[#This Row],[Sentiment]]=-1,"NEGATIVE")))</f>
        <v>NEUTRAL</v>
      </c>
      <c r="BD2238" s="79" t="str">
        <f>IF(Edges[[#This Row],[Vertex 1]]=Edges[[#This Row],[Vertex 2]],"HIDE","SHOW")</f>
        <v>SHOW</v>
      </c>
      <c r="BE2238" s="78" t="str">
        <f>REPLACE(INDEX(GroupVertices[Group], MATCH(Edges[[#This Row],[Vertex 1]],GroupVertices[Vertex],0)),1,1,"")</f>
        <v>EUTRAL</v>
      </c>
      <c r="BF2238" s="78" t="str">
        <f>REPLACE(INDEX(GroupVertices[Group], MATCH(Edges[[#This Row],[Vertex 2]],GroupVertices[Vertex],0)),1,1,"")</f>
        <v>EUTRAL</v>
      </c>
    </row>
    <row r="2239" spans="1:58" hidden="1" x14ac:dyDescent="0.25">
      <c r="A2239" s="64" t="s">
        <v>1518</v>
      </c>
      <c r="B2239" s="64" t="s">
        <v>1518</v>
      </c>
      <c r="C2239" s="65"/>
      <c r="D2239" s="66"/>
      <c r="E2239" s="67"/>
      <c r="F2239" s="68"/>
      <c r="G2239" s="65" t="str">
        <f>IF(Edges[[#This Row],[Vertex 1]]=Edges[[#This Row],[Vertex 2]],"HIDE","SHOW")</f>
        <v>HIDE</v>
      </c>
      <c r="H2239" s="69"/>
      <c r="I2239" s="70"/>
      <c r="J2239" s="70"/>
      <c r="K2239" s="34"/>
      <c r="L2239" s="77"/>
      <c r="M2239" s="77"/>
      <c r="N2239" s="72"/>
      <c r="O2239" s="79" t="s">
        <v>179</v>
      </c>
      <c r="P2239" s="81">
        <v>42852.063402777778</v>
      </c>
      <c r="Q2239" s="79" t="s">
        <v>3110</v>
      </c>
      <c r="R2239" s="82" t="s">
        <v>3209</v>
      </c>
      <c r="S2239" s="79" t="s">
        <v>4041</v>
      </c>
      <c r="T2239" s="79" t="s">
        <v>1629</v>
      </c>
      <c r="U2239" s="79"/>
      <c r="V2239" s="82" t="s">
        <v>5760</v>
      </c>
      <c r="W2239" s="81">
        <v>42852.063402777778</v>
      </c>
      <c r="X2239" s="82" t="s">
        <v>7751</v>
      </c>
      <c r="Y2239" s="79"/>
      <c r="Z2239" s="79"/>
      <c r="AA2239" s="83" t="s">
        <v>9798</v>
      </c>
      <c r="AB2239" s="79"/>
      <c r="AC2239" s="79" t="b">
        <v>0</v>
      </c>
      <c r="AD2239" s="79">
        <v>1</v>
      </c>
      <c r="AE2239" s="83" t="s">
        <v>9915</v>
      </c>
      <c r="AF2239" s="79" t="b">
        <v>0</v>
      </c>
      <c r="AG2239" s="79" t="s">
        <v>9963</v>
      </c>
      <c r="AH2239" s="79"/>
      <c r="AI2239" s="83" t="s">
        <v>9915</v>
      </c>
      <c r="AJ2239" s="79" t="b">
        <v>0</v>
      </c>
      <c r="AK2239" s="79">
        <v>1</v>
      </c>
      <c r="AL2239" s="83" t="s">
        <v>9915</v>
      </c>
      <c r="AM2239" s="79" t="s">
        <v>1518</v>
      </c>
      <c r="AN2239" s="79" t="b">
        <v>0</v>
      </c>
      <c r="AO2239" s="83" t="s">
        <v>9798</v>
      </c>
      <c r="AP2239" s="79" t="s">
        <v>179</v>
      </c>
      <c r="AQ2239" s="79">
        <v>0</v>
      </c>
      <c r="AR2239" s="79">
        <v>0</v>
      </c>
      <c r="AS2239" s="79"/>
      <c r="AT2239" s="79"/>
      <c r="AU2239" s="79"/>
      <c r="AV2239" s="79"/>
      <c r="AW2239" s="79"/>
      <c r="AX2239" s="79"/>
      <c r="AY2239" s="79"/>
      <c r="AZ2239" s="79"/>
      <c r="BA2239">
        <v>7</v>
      </c>
      <c r="BB2239">
        <v>0</v>
      </c>
      <c r="BC2239" s="79" t="str">
        <f>IF(Edges[[#This Row],[Sentiment]]=0,"NEUTRAL",IF(Edges[[#This Row],[Sentiment]]=1,"POSITIVE",IF(Edges[[#This Row],[Sentiment]]=-1,"NEGATIVE")))</f>
        <v>NEUTRAL</v>
      </c>
      <c r="BD2239" s="79" t="str">
        <f>IF(Edges[[#This Row],[Vertex 1]]=Edges[[#This Row],[Vertex 2]],"HIDE","SHOW")</f>
        <v>HIDE</v>
      </c>
      <c r="BE2239" s="124" t="str">
        <f>REPLACE(INDEX(GroupVertices[Group], MATCH(Edges[[#This Row],[Vertex 1]],GroupVertices[Vertex],0)),1,1,"")</f>
        <v>EUTRAL</v>
      </c>
      <c r="BF2239" s="124" t="str">
        <f>REPLACE(INDEX(GroupVertices[Group], MATCH(Edges[[#This Row],[Vertex 2]],GroupVertices[Vertex],0)),1,1,"")</f>
        <v>EUTRAL</v>
      </c>
    </row>
    <row r="2240" spans="1:58" hidden="1" x14ac:dyDescent="0.25">
      <c r="A2240" s="64" t="s">
        <v>1518</v>
      </c>
      <c r="B2240" s="64" t="s">
        <v>1518</v>
      </c>
      <c r="C2240" s="65"/>
      <c r="D2240" s="66"/>
      <c r="E2240" s="67"/>
      <c r="F2240" s="68"/>
      <c r="G2240" s="65" t="str">
        <f>IF(Edges[[#This Row],[Vertex 1]]=Edges[[#This Row],[Vertex 2]],"HIDE","SHOW")</f>
        <v>HIDE</v>
      </c>
      <c r="H2240" s="69"/>
      <c r="I2240" s="70"/>
      <c r="J2240" s="70"/>
      <c r="K2240" s="34"/>
      <c r="L2240" s="77"/>
      <c r="M2240" s="77"/>
      <c r="N2240" s="72"/>
      <c r="O2240" s="79" t="s">
        <v>179</v>
      </c>
      <c r="P2240" s="81">
        <v>42852.344594907408</v>
      </c>
      <c r="Q2240" s="79" t="s">
        <v>3111</v>
      </c>
      <c r="R2240" s="82" t="s">
        <v>3748</v>
      </c>
      <c r="S2240" s="79" t="s">
        <v>4041</v>
      </c>
      <c r="T2240" s="79" t="s">
        <v>1544</v>
      </c>
      <c r="U2240" s="79"/>
      <c r="V2240" s="82" t="s">
        <v>5760</v>
      </c>
      <c r="W2240" s="81">
        <v>42852.344594907408</v>
      </c>
      <c r="X2240" s="82" t="s">
        <v>7752</v>
      </c>
      <c r="Y2240" s="79"/>
      <c r="Z2240" s="79"/>
      <c r="AA2240" s="83" t="s">
        <v>9799</v>
      </c>
      <c r="AB2240" s="79"/>
      <c r="AC2240" s="79" t="b">
        <v>0</v>
      </c>
      <c r="AD2240" s="79">
        <v>1</v>
      </c>
      <c r="AE2240" s="83" t="s">
        <v>9915</v>
      </c>
      <c r="AF2240" s="79" t="b">
        <v>0</v>
      </c>
      <c r="AG2240" s="79" t="s">
        <v>9963</v>
      </c>
      <c r="AH2240" s="79"/>
      <c r="AI2240" s="83" t="s">
        <v>9915</v>
      </c>
      <c r="AJ2240" s="79" t="b">
        <v>0</v>
      </c>
      <c r="AK2240" s="79">
        <v>1</v>
      </c>
      <c r="AL2240" s="83" t="s">
        <v>9915</v>
      </c>
      <c r="AM2240" s="79" t="s">
        <v>1518</v>
      </c>
      <c r="AN2240" s="79" t="b">
        <v>0</v>
      </c>
      <c r="AO2240" s="83" t="s">
        <v>9799</v>
      </c>
      <c r="AP2240" s="79" t="s">
        <v>179</v>
      </c>
      <c r="AQ2240" s="79">
        <v>0</v>
      </c>
      <c r="AR2240" s="79">
        <v>0</v>
      </c>
      <c r="AS2240" s="79"/>
      <c r="AT2240" s="79"/>
      <c r="AU2240" s="79"/>
      <c r="AV2240" s="79"/>
      <c r="AW2240" s="79"/>
      <c r="AX2240" s="79"/>
      <c r="AY2240" s="79"/>
      <c r="AZ2240" s="79"/>
      <c r="BA2240">
        <v>7</v>
      </c>
      <c r="BB2240">
        <v>0</v>
      </c>
      <c r="BC2240" s="79" t="str">
        <f>IF(Edges[[#This Row],[Sentiment]]=0,"NEUTRAL",IF(Edges[[#This Row],[Sentiment]]=1,"POSITIVE",IF(Edges[[#This Row],[Sentiment]]=-1,"NEGATIVE")))</f>
        <v>NEUTRAL</v>
      </c>
      <c r="BD2240" s="79" t="str">
        <f>IF(Edges[[#This Row],[Vertex 1]]=Edges[[#This Row],[Vertex 2]],"HIDE","SHOW")</f>
        <v>HIDE</v>
      </c>
      <c r="BE2240" s="124" t="str">
        <f>REPLACE(INDEX(GroupVertices[Group], MATCH(Edges[[#This Row],[Vertex 1]],GroupVertices[Vertex],0)),1,1,"")</f>
        <v>EUTRAL</v>
      </c>
      <c r="BF2240" s="124" t="str">
        <f>REPLACE(INDEX(GroupVertices[Group], MATCH(Edges[[#This Row],[Vertex 2]],GroupVertices[Vertex],0)),1,1,"")</f>
        <v>EUTRAL</v>
      </c>
    </row>
    <row r="2241" spans="1:58" hidden="1" x14ac:dyDescent="0.25">
      <c r="A2241" s="64" t="s">
        <v>1518</v>
      </c>
      <c r="B2241" s="64" t="s">
        <v>1518</v>
      </c>
      <c r="C2241" s="65"/>
      <c r="D2241" s="66"/>
      <c r="E2241" s="67"/>
      <c r="F2241" s="68"/>
      <c r="G2241" s="65" t="str">
        <f>IF(Edges[[#This Row],[Vertex 1]]=Edges[[#This Row],[Vertex 2]],"HIDE","SHOW")</f>
        <v>HIDE</v>
      </c>
      <c r="H2241" s="69"/>
      <c r="I2241" s="70"/>
      <c r="J2241" s="70"/>
      <c r="K2241" s="34"/>
      <c r="L2241" s="77"/>
      <c r="M2241" s="77"/>
      <c r="N2241" s="72"/>
      <c r="O2241" s="79" t="s">
        <v>179</v>
      </c>
      <c r="P2241" s="81">
        <v>42853.234386574077</v>
      </c>
      <c r="Q2241" s="79" t="s">
        <v>3112</v>
      </c>
      <c r="R2241" s="82" t="s">
        <v>3748</v>
      </c>
      <c r="S2241" s="79" t="s">
        <v>4041</v>
      </c>
      <c r="T2241" s="79" t="s">
        <v>1544</v>
      </c>
      <c r="U2241" s="79"/>
      <c r="V2241" s="82" t="s">
        <v>5760</v>
      </c>
      <c r="W2241" s="81">
        <v>42853.234386574077</v>
      </c>
      <c r="X2241" s="82" t="s">
        <v>7753</v>
      </c>
      <c r="Y2241" s="79"/>
      <c r="Z2241" s="79"/>
      <c r="AA2241" s="83" t="s">
        <v>9800</v>
      </c>
      <c r="AB2241" s="79"/>
      <c r="AC2241" s="79" t="b">
        <v>0</v>
      </c>
      <c r="AD2241" s="79">
        <v>0</v>
      </c>
      <c r="AE2241" s="83" t="s">
        <v>9915</v>
      </c>
      <c r="AF2241" s="79" t="b">
        <v>0</v>
      </c>
      <c r="AG2241" s="79" t="s">
        <v>9963</v>
      </c>
      <c r="AH2241" s="79"/>
      <c r="AI2241" s="83" t="s">
        <v>9915</v>
      </c>
      <c r="AJ2241" s="79" t="b">
        <v>0</v>
      </c>
      <c r="AK2241" s="79">
        <v>1</v>
      </c>
      <c r="AL2241" s="83" t="s">
        <v>9799</v>
      </c>
      <c r="AM2241" s="79" t="s">
        <v>9991</v>
      </c>
      <c r="AN2241" s="79" t="b">
        <v>0</v>
      </c>
      <c r="AO2241" s="83" t="s">
        <v>9799</v>
      </c>
      <c r="AP2241" s="79" t="s">
        <v>179</v>
      </c>
      <c r="AQ2241" s="79">
        <v>0</v>
      </c>
      <c r="AR2241" s="79">
        <v>0</v>
      </c>
      <c r="AS2241" s="79"/>
      <c r="AT2241" s="79"/>
      <c r="AU2241" s="79"/>
      <c r="AV2241" s="79"/>
      <c r="AW2241" s="79"/>
      <c r="AX2241" s="79"/>
      <c r="AY2241" s="79"/>
      <c r="AZ2241" s="79"/>
      <c r="BA2241">
        <v>7</v>
      </c>
      <c r="BB2241">
        <v>0</v>
      </c>
      <c r="BC2241" s="79" t="str">
        <f>IF(Edges[[#This Row],[Sentiment]]=0,"NEUTRAL",IF(Edges[[#This Row],[Sentiment]]=1,"POSITIVE",IF(Edges[[#This Row],[Sentiment]]=-1,"NEGATIVE")))</f>
        <v>NEUTRAL</v>
      </c>
      <c r="BD2241" s="79" t="str">
        <f>IF(Edges[[#This Row],[Vertex 1]]=Edges[[#This Row],[Vertex 2]],"HIDE","SHOW")</f>
        <v>HIDE</v>
      </c>
      <c r="BE2241" s="124" t="str">
        <f>REPLACE(INDEX(GroupVertices[Group], MATCH(Edges[[#This Row],[Vertex 1]],GroupVertices[Vertex],0)),1,1,"")</f>
        <v>EUTRAL</v>
      </c>
      <c r="BF2241" s="124" t="str">
        <f>REPLACE(INDEX(GroupVertices[Group], MATCH(Edges[[#This Row],[Vertex 2]],GroupVertices[Vertex],0)),1,1,"")</f>
        <v>EUTRAL</v>
      </c>
    </row>
    <row r="2242" spans="1:58" hidden="1" x14ac:dyDescent="0.25">
      <c r="A2242" s="64" t="s">
        <v>1518</v>
      </c>
      <c r="B2242" s="64" t="s">
        <v>1518</v>
      </c>
      <c r="C2242" s="65"/>
      <c r="D2242" s="66"/>
      <c r="E2242" s="67"/>
      <c r="F2242" s="68"/>
      <c r="G2242" s="65" t="str">
        <f>IF(Edges[[#This Row],[Vertex 1]]=Edges[[#This Row],[Vertex 2]],"HIDE","SHOW")</f>
        <v>HIDE</v>
      </c>
      <c r="H2242" s="69"/>
      <c r="I2242" s="70"/>
      <c r="J2242" s="70"/>
      <c r="K2242" s="34"/>
      <c r="L2242" s="77"/>
      <c r="M2242" s="77"/>
      <c r="N2242" s="72"/>
      <c r="O2242" s="79" t="s">
        <v>179</v>
      </c>
      <c r="P2242" s="81">
        <v>42853.618067129632</v>
      </c>
      <c r="Q2242" s="79" t="s">
        <v>3113</v>
      </c>
      <c r="R2242" s="82" t="s">
        <v>3832</v>
      </c>
      <c r="S2242" s="79" t="s">
        <v>4041</v>
      </c>
      <c r="T2242" s="79"/>
      <c r="U2242" s="79"/>
      <c r="V2242" s="82" t="s">
        <v>5760</v>
      </c>
      <c r="W2242" s="81">
        <v>42853.618067129632</v>
      </c>
      <c r="X2242" s="82" t="s">
        <v>7754</v>
      </c>
      <c r="Y2242" s="79"/>
      <c r="Z2242" s="79"/>
      <c r="AA2242" s="83" t="s">
        <v>9801</v>
      </c>
      <c r="AB2242" s="79"/>
      <c r="AC2242" s="79" t="b">
        <v>0</v>
      </c>
      <c r="AD2242" s="79">
        <v>5</v>
      </c>
      <c r="AE2242" s="83" t="s">
        <v>9915</v>
      </c>
      <c r="AF2242" s="79" t="b">
        <v>0</v>
      </c>
      <c r="AG2242" s="79" t="s">
        <v>9963</v>
      </c>
      <c r="AH2242" s="79"/>
      <c r="AI2242" s="83" t="s">
        <v>9915</v>
      </c>
      <c r="AJ2242" s="79" t="b">
        <v>0</v>
      </c>
      <c r="AK2242" s="79">
        <v>1</v>
      </c>
      <c r="AL2242" s="83" t="s">
        <v>9915</v>
      </c>
      <c r="AM2242" s="79" t="s">
        <v>9992</v>
      </c>
      <c r="AN2242" s="79" t="b">
        <v>0</v>
      </c>
      <c r="AO2242" s="83" t="s">
        <v>9801</v>
      </c>
      <c r="AP2242" s="79" t="s">
        <v>179</v>
      </c>
      <c r="AQ2242" s="79">
        <v>0</v>
      </c>
      <c r="AR2242" s="79">
        <v>0</v>
      </c>
      <c r="AS2242" s="79"/>
      <c r="AT2242" s="79"/>
      <c r="AU2242" s="79"/>
      <c r="AV2242" s="79"/>
      <c r="AW2242" s="79"/>
      <c r="AX2242" s="79"/>
      <c r="AY2242" s="79"/>
      <c r="AZ2242" s="79"/>
      <c r="BA2242">
        <v>7</v>
      </c>
      <c r="BB2242">
        <v>0</v>
      </c>
      <c r="BC2242" s="79" t="str">
        <f>IF(Edges[[#This Row],[Sentiment]]=0,"NEUTRAL",IF(Edges[[#This Row],[Sentiment]]=1,"POSITIVE",IF(Edges[[#This Row],[Sentiment]]=-1,"NEGATIVE")))</f>
        <v>NEUTRAL</v>
      </c>
      <c r="BD2242" s="79" t="str">
        <f>IF(Edges[[#This Row],[Vertex 1]]=Edges[[#This Row],[Vertex 2]],"HIDE","SHOW")</f>
        <v>HIDE</v>
      </c>
      <c r="BE2242" s="124" t="str">
        <f>REPLACE(INDEX(GroupVertices[Group], MATCH(Edges[[#This Row],[Vertex 1]],GroupVertices[Vertex],0)),1,1,"")</f>
        <v>EUTRAL</v>
      </c>
      <c r="BF2242" s="124" t="str">
        <f>REPLACE(INDEX(GroupVertices[Group], MATCH(Edges[[#This Row],[Vertex 2]],GroupVertices[Vertex],0)),1,1,"")</f>
        <v>EUTRAL</v>
      </c>
    </row>
    <row r="2243" spans="1:58" hidden="1" x14ac:dyDescent="0.25">
      <c r="A2243" s="64" t="s">
        <v>1518</v>
      </c>
      <c r="B2243" s="64" t="s">
        <v>1518</v>
      </c>
      <c r="C2243" s="65"/>
      <c r="D2243" s="66"/>
      <c r="E2243" s="67"/>
      <c r="F2243" s="68"/>
      <c r="G2243" s="65" t="str">
        <f>IF(Edges[[#This Row],[Vertex 1]]=Edges[[#This Row],[Vertex 2]],"HIDE","SHOW")</f>
        <v>HIDE</v>
      </c>
      <c r="H2243" s="69"/>
      <c r="I2243" s="70"/>
      <c r="J2243" s="70"/>
      <c r="K2243" s="34"/>
      <c r="L2243" s="77"/>
      <c r="M2243" s="77"/>
      <c r="N2243" s="72"/>
      <c r="O2243" s="79" t="s">
        <v>179</v>
      </c>
      <c r="P2243" s="81">
        <v>42854.277141203704</v>
      </c>
      <c r="Q2243" s="79" t="s">
        <v>3114</v>
      </c>
      <c r="R2243" s="82" t="s">
        <v>3643</v>
      </c>
      <c r="S2243" s="79" t="s">
        <v>4041</v>
      </c>
      <c r="T2243" s="79"/>
      <c r="U2243" s="79"/>
      <c r="V2243" s="82" t="s">
        <v>5760</v>
      </c>
      <c r="W2243" s="81">
        <v>42854.277141203704</v>
      </c>
      <c r="X2243" s="82" t="s">
        <v>7755</v>
      </c>
      <c r="Y2243" s="79"/>
      <c r="Z2243" s="79"/>
      <c r="AA2243" s="83" t="s">
        <v>9802</v>
      </c>
      <c r="AB2243" s="79"/>
      <c r="AC2243" s="79" t="b">
        <v>0</v>
      </c>
      <c r="AD2243" s="79">
        <v>3</v>
      </c>
      <c r="AE2243" s="83" t="s">
        <v>9915</v>
      </c>
      <c r="AF2243" s="79" t="b">
        <v>0</v>
      </c>
      <c r="AG2243" s="79" t="s">
        <v>9963</v>
      </c>
      <c r="AH2243" s="79"/>
      <c r="AI2243" s="83" t="s">
        <v>9915</v>
      </c>
      <c r="AJ2243" s="79" t="b">
        <v>0</v>
      </c>
      <c r="AK2243" s="79">
        <v>1</v>
      </c>
      <c r="AL2243" s="83" t="s">
        <v>9915</v>
      </c>
      <c r="AM2243" s="79" t="s">
        <v>9991</v>
      </c>
      <c r="AN2243" s="79" t="b">
        <v>0</v>
      </c>
      <c r="AO2243" s="83" t="s">
        <v>9802</v>
      </c>
      <c r="AP2243" s="79" t="s">
        <v>179</v>
      </c>
      <c r="AQ2243" s="79">
        <v>0</v>
      </c>
      <c r="AR2243" s="79">
        <v>0</v>
      </c>
      <c r="AS2243" s="79"/>
      <c r="AT2243" s="79"/>
      <c r="AU2243" s="79"/>
      <c r="AV2243" s="79"/>
      <c r="AW2243" s="79"/>
      <c r="AX2243" s="79"/>
      <c r="AY2243" s="79"/>
      <c r="AZ2243" s="79"/>
      <c r="BA2243">
        <v>7</v>
      </c>
      <c r="BB2243">
        <v>0</v>
      </c>
      <c r="BC2243" s="79" t="str">
        <f>IF(Edges[[#This Row],[Sentiment]]=0,"NEUTRAL",IF(Edges[[#This Row],[Sentiment]]=1,"POSITIVE",IF(Edges[[#This Row],[Sentiment]]=-1,"NEGATIVE")))</f>
        <v>NEUTRAL</v>
      </c>
      <c r="BD2243" s="79" t="str">
        <f>IF(Edges[[#This Row],[Vertex 1]]=Edges[[#This Row],[Vertex 2]],"HIDE","SHOW")</f>
        <v>HIDE</v>
      </c>
      <c r="BE2243" s="124" t="str">
        <f>REPLACE(INDEX(GroupVertices[Group], MATCH(Edges[[#This Row],[Vertex 1]],GroupVertices[Vertex],0)),1,1,"")</f>
        <v>EUTRAL</v>
      </c>
      <c r="BF2243" s="124" t="str">
        <f>REPLACE(INDEX(GroupVertices[Group], MATCH(Edges[[#This Row],[Vertex 2]],GroupVertices[Vertex],0)),1,1,"")</f>
        <v>EUTRAL</v>
      </c>
    </row>
    <row r="2244" spans="1:58" hidden="1" x14ac:dyDescent="0.25">
      <c r="A2244" s="64" t="s">
        <v>1518</v>
      </c>
      <c r="B2244" s="64" t="s">
        <v>1518</v>
      </c>
      <c r="C2244" s="65"/>
      <c r="D2244" s="66"/>
      <c r="E2244" s="67"/>
      <c r="F2244" s="68"/>
      <c r="G2244" s="65" t="str">
        <f>IF(Edges[[#This Row],[Vertex 1]]=Edges[[#This Row],[Vertex 2]],"HIDE","SHOW")</f>
        <v>HIDE</v>
      </c>
      <c r="H2244" s="69"/>
      <c r="I2244" s="70"/>
      <c r="J2244" s="70"/>
      <c r="K2244" s="34"/>
      <c r="L2244" s="77"/>
      <c r="M2244" s="77"/>
      <c r="N2244" s="72"/>
      <c r="O2244" s="79" t="s">
        <v>179</v>
      </c>
      <c r="P2244" s="81">
        <v>42855.063263888886</v>
      </c>
      <c r="Q2244" s="79" t="s">
        <v>3115</v>
      </c>
      <c r="R2244" s="82" t="s">
        <v>3810</v>
      </c>
      <c r="S2244" s="79" t="s">
        <v>4041</v>
      </c>
      <c r="T2244" s="79" t="s">
        <v>1629</v>
      </c>
      <c r="U2244" s="79"/>
      <c r="V2244" s="82" t="s">
        <v>5760</v>
      </c>
      <c r="W2244" s="81">
        <v>42855.063263888886</v>
      </c>
      <c r="X2244" s="82" t="s">
        <v>7756</v>
      </c>
      <c r="Y2244" s="79"/>
      <c r="Z2244" s="79"/>
      <c r="AA2244" s="83" t="s">
        <v>9803</v>
      </c>
      <c r="AB2244" s="79"/>
      <c r="AC2244" s="79" t="b">
        <v>0</v>
      </c>
      <c r="AD2244" s="79">
        <v>2</v>
      </c>
      <c r="AE2244" s="83" t="s">
        <v>9915</v>
      </c>
      <c r="AF2244" s="79" t="b">
        <v>0</v>
      </c>
      <c r="AG2244" s="79" t="s">
        <v>9963</v>
      </c>
      <c r="AH2244" s="79"/>
      <c r="AI2244" s="83" t="s">
        <v>9915</v>
      </c>
      <c r="AJ2244" s="79" t="b">
        <v>0</v>
      </c>
      <c r="AK2244" s="79">
        <v>0</v>
      </c>
      <c r="AL2244" s="83" t="s">
        <v>9915</v>
      </c>
      <c r="AM2244" s="79" t="s">
        <v>1518</v>
      </c>
      <c r="AN2244" s="79" t="b">
        <v>0</v>
      </c>
      <c r="AO2244" s="83" t="s">
        <v>9803</v>
      </c>
      <c r="AP2244" s="79" t="s">
        <v>179</v>
      </c>
      <c r="AQ2244" s="79">
        <v>0</v>
      </c>
      <c r="AR2244" s="79">
        <v>0</v>
      </c>
      <c r="AS2244" s="79"/>
      <c r="AT2244" s="79"/>
      <c r="AU2244" s="79"/>
      <c r="AV2244" s="79"/>
      <c r="AW2244" s="79"/>
      <c r="AX2244" s="79"/>
      <c r="AY2244" s="79"/>
      <c r="AZ2244" s="79"/>
      <c r="BA2244">
        <v>7</v>
      </c>
      <c r="BB2244">
        <v>0</v>
      </c>
      <c r="BC2244" s="79" t="str">
        <f>IF(Edges[[#This Row],[Sentiment]]=0,"NEUTRAL",IF(Edges[[#This Row],[Sentiment]]=1,"POSITIVE",IF(Edges[[#This Row],[Sentiment]]=-1,"NEGATIVE")))</f>
        <v>NEUTRAL</v>
      </c>
      <c r="BD2244" s="79" t="str">
        <f>IF(Edges[[#This Row],[Vertex 1]]=Edges[[#This Row],[Vertex 2]],"HIDE","SHOW")</f>
        <v>HIDE</v>
      </c>
      <c r="BE2244" s="124" t="str">
        <f>REPLACE(INDEX(GroupVertices[Group], MATCH(Edges[[#This Row],[Vertex 1]],GroupVertices[Vertex],0)),1,1,"")</f>
        <v>EUTRAL</v>
      </c>
      <c r="BF2244" s="124" t="str">
        <f>REPLACE(INDEX(GroupVertices[Group], MATCH(Edges[[#This Row],[Vertex 2]],GroupVertices[Vertex],0)),1,1,"")</f>
        <v>EUTRAL</v>
      </c>
    </row>
    <row r="2245" spans="1:58" hidden="1" x14ac:dyDescent="0.25">
      <c r="A2245" s="64" t="s">
        <v>1518</v>
      </c>
      <c r="B2245" s="64" t="s">
        <v>1518</v>
      </c>
      <c r="C2245" s="65"/>
      <c r="D2245" s="66"/>
      <c r="E2245" s="67"/>
      <c r="F2245" s="68"/>
      <c r="G2245" s="65" t="str">
        <f>IF(Edges[[#This Row],[Vertex 1]]=Edges[[#This Row],[Vertex 2]],"HIDE","SHOW")</f>
        <v>HIDE</v>
      </c>
      <c r="H2245" s="69"/>
      <c r="I2245" s="70"/>
      <c r="J2245" s="70"/>
      <c r="K2245" s="34"/>
      <c r="L2245" s="77"/>
      <c r="M2245" s="77"/>
      <c r="N2245" s="72"/>
      <c r="O2245" s="79" t="s">
        <v>179</v>
      </c>
      <c r="P2245" s="81">
        <v>42855.188900462963</v>
      </c>
      <c r="Q2245" s="79" t="s">
        <v>3116</v>
      </c>
      <c r="R2245" s="82" t="s">
        <v>3833</v>
      </c>
      <c r="S2245" s="79" t="s">
        <v>4041</v>
      </c>
      <c r="T2245" s="79" t="s">
        <v>1544</v>
      </c>
      <c r="U2245" s="79"/>
      <c r="V2245" s="82" t="s">
        <v>5760</v>
      </c>
      <c r="W2245" s="81">
        <v>42855.188900462963</v>
      </c>
      <c r="X2245" s="82" t="s">
        <v>7757</v>
      </c>
      <c r="Y2245" s="79"/>
      <c r="Z2245" s="79"/>
      <c r="AA2245" s="83" t="s">
        <v>9804</v>
      </c>
      <c r="AB2245" s="79"/>
      <c r="AC2245" s="79" t="b">
        <v>0</v>
      </c>
      <c r="AD2245" s="79">
        <v>1</v>
      </c>
      <c r="AE2245" s="83" t="s">
        <v>9915</v>
      </c>
      <c r="AF2245" s="79" t="b">
        <v>0</v>
      </c>
      <c r="AG2245" s="79" t="s">
        <v>9963</v>
      </c>
      <c r="AH2245" s="79"/>
      <c r="AI2245" s="83" t="s">
        <v>9915</v>
      </c>
      <c r="AJ2245" s="79" t="b">
        <v>0</v>
      </c>
      <c r="AK2245" s="79">
        <v>1</v>
      </c>
      <c r="AL2245" s="83" t="s">
        <v>9915</v>
      </c>
      <c r="AM2245" s="79" t="s">
        <v>1518</v>
      </c>
      <c r="AN2245" s="79" t="b">
        <v>0</v>
      </c>
      <c r="AO2245" s="83" t="s">
        <v>9804</v>
      </c>
      <c r="AP2245" s="79" t="s">
        <v>179</v>
      </c>
      <c r="AQ2245" s="79">
        <v>0</v>
      </c>
      <c r="AR2245" s="79">
        <v>0</v>
      </c>
      <c r="AS2245" s="79"/>
      <c r="AT2245" s="79"/>
      <c r="AU2245" s="79"/>
      <c r="AV2245" s="79"/>
      <c r="AW2245" s="79"/>
      <c r="AX2245" s="79"/>
      <c r="AY2245" s="79"/>
      <c r="AZ2245" s="79"/>
      <c r="BA2245">
        <v>7</v>
      </c>
      <c r="BB2245">
        <v>0</v>
      </c>
      <c r="BC2245" s="79" t="str">
        <f>IF(Edges[[#This Row],[Sentiment]]=0,"NEUTRAL",IF(Edges[[#This Row],[Sentiment]]=1,"POSITIVE",IF(Edges[[#This Row],[Sentiment]]=-1,"NEGATIVE")))</f>
        <v>NEUTRAL</v>
      </c>
      <c r="BD2245" s="79" t="str">
        <f>IF(Edges[[#This Row],[Vertex 1]]=Edges[[#This Row],[Vertex 2]],"HIDE","SHOW")</f>
        <v>HIDE</v>
      </c>
      <c r="BE2245" s="124" t="str">
        <f>REPLACE(INDEX(GroupVertices[Group], MATCH(Edges[[#This Row],[Vertex 1]],GroupVertices[Vertex],0)),1,1,"")</f>
        <v>EUTRAL</v>
      </c>
      <c r="BF2245" s="124" t="str">
        <f>REPLACE(INDEX(GroupVertices[Group], MATCH(Edges[[#This Row],[Vertex 2]],GroupVertices[Vertex],0)),1,1,"")</f>
        <v>EUTRAL</v>
      </c>
    </row>
    <row r="2246" spans="1:58" x14ac:dyDescent="0.25">
      <c r="A2246" s="64" t="s">
        <v>1519</v>
      </c>
      <c r="B2246" s="64" t="s">
        <v>1518</v>
      </c>
      <c r="C2246" s="65"/>
      <c r="D2246" s="66"/>
      <c r="E2246" s="67"/>
      <c r="F2246" s="68"/>
      <c r="G2246" s="65" t="str">
        <f>IF(Edges[[#This Row],[Vertex 1]]=Edges[[#This Row],[Vertex 2]],"HIDE","SHOW")</f>
        <v>SHOW</v>
      </c>
      <c r="H2246" s="69"/>
      <c r="I2246" s="70"/>
      <c r="J2246" s="70"/>
      <c r="K2246" s="34" t="s">
        <v>65</v>
      </c>
      <c r="L2246" s="77">
        <v>2246</v>
      </c>
      <c r="M2246" s="77"/>
      <c r="N2246" s="72"/>
      <c r="O2246" s="79" t="s">
        <v>1646</v>
      </c>
      <c r="P2246" s="81">
        <v>42849.359155092592</v>
      </c>
      <c r="Q2246" s="79" t="s">
        <v>3117</v>
      </c>
      <c r="R2246" s="82" t="s">
        <v>3993</v>
      </c>
      <c r="S2246" s="79" t="s">
        <v>4041</v>
      </c>
      <c r="T2246" s="79" t="s">
        <v>4355</v>
      </c>
      <c r="U2246" s="82" t="s">
        <v>4745</v>
      </c>
      <c r="V2246" s="82" t="s">
        <v>4745</v>
      </c>
      <c r="W2246" s="81">
        <v>42849.359155092592</v>
      </c>
      <c r="X2246" s="82" t="s">
        <v>7758</v>
      </c>
      <c r="Y2246" s="79"/>
      <c r="Z2246" s="79"/>
      <c r="AA2246" s="83" t="s">
        <v>9805</v>
      </c>
      <c r="AB2246" s="79"/>
      <c r="AC2246" s="79" t="b">
        <v>0</v>
      </c>
      <c r="AD2246" s="79">
        <v>0</v>
      </c>
      <c r="AE2246" s="83" t="s">
        <v>9915</v>
      </c>
      <c r="AF2246" s="79" t="b">
        <v>0</v>
      </c>
      <c r="AG2246" s="79" t="s">
        <v>9963</v>
      </c>
      <c r="AH2246" s="79"/>
      <c r="AI2246" s="83" t="s">
        <v>9915</v>
      </c>
      <c r="AJ2246" s="79" t="b">
        <v>0</v>
      </c>
      <c r="AK2246" s="79">
        <v>3</v>
      </c>
      <c r="AL2246" s="83" t="s">
        <v>9915</v>
      </c>
      <c r="AM2246" s="79" t="s">
        <v>4133</v>
      </c>
      <c r="AN2246" s="79" t="b">
        <v>0</v>
      </c>
      <c r="AO2246" s="83" t="s">
        <v>9805</v>
      </c>
      <c r="AP2246" s="79" t="s">
        <v>10099</v>
      </c>
      <c r="AQ2246" s="79">
        <v>0</v>
      </c>
      <c r="AR2246" s="79">
        <v>0</v>
      </c>
      <c r="AS2246" s="79"/>
      <c r="AT2246" s="79"/>
      <c r="AU2246" s="79"/>
      <c r="AV2246" s="79"/>
      <c r="AW2246" s="79"/>
      <c r="AX2246" s="79"/>
      <c r="AY2246" s="79"/>
      <c r="AZ2246" s="79"/>
      <c r="BA2246">
        <v>5</v>
      </c>
      <c r="BB2246">
        <v>0</v>
      </c>
      <c r="BC2246" s="79" t="str">
        <f>IF(Edges[[#This Row],[Sentiment]]=0,"NEUTRAL",IF(Edges[[#This Row],[Sentiment]]=1,"POSITIVE",IF(Edges[[#This Row],[Sentiment]]=-1,"NEGATIVE")))</f>
        <v>NEUTRAL</v>
      </c>
      <c r="BD2246" s="79" t="str">
        <f>IF(Edges[[#This Row],[Vertex 1]]=Edges[[#This Row],[Vertex 2]],"HIDE","SHOW")</f>
        <v>SHOW</v>
      </c>
      <c r="BE2246" s="78" t="str">
        <f>REPLACE(INDEX(GroupVertices[Group], MATCH(Edges[[#This Row],[Vertex 1]],GroupVertices[Vertex],0)),1,1,"")</f>
        <v>EUTRAL</v>
      </c>
      <c r="BF2246" s="78" t="str">
        <f>REPLACE(INDEX(GroupVertices[Group], MATCH(Edges[[#This Row],[Vertex 2]],GroupVertices[Vertex],0)),1,1,"")</f>
        <v>EUTRAL</v>
      </c>
    </row>
    <row r="2247" spans="1:58" x14ac:dyDescent="0.25">
      <c r="A2247" s="64" t="s">
        <v>1519</v>
      </c>
      <c r="B2247" s="64" t="s">
        <v>1518</v>
      </c>
      <c r="C2247" s="65"/>
      <c r="D2247" s="66"/>
      <c r="E2247" s="67"/>
      <c r="F2247" s="68"/>
      <c r="G2247" s="65" t="str">
        <f>IF(Edges[[#This Row],[Vertex 1]]=Edges[[#This Row],[Vertex 2]],"HIDE","SHOW")</f>
        <v>SHOW</v>
      </c>
      <c r="H2247" s="69"/>
      <c r="I2247" s="70"/>
      <c r="J2247" s="70"/>
      <c r="K2247" s="34" t="s">
        <v>65</v>
      </c>
      <c r="L2247" s="77">
        <v>2247</v>
      </c>
      <c r="M2247" s="77"/>
      <c r="N2247" s="72"/>
      <c r="O2247" s="79" t="s">
        <v>1646</v>
      </c>
      <c r="P2247" s="81">
        <v>42852.352303240739</v>
      </c>
      <c r="Q2247" s="79" t="s">
        <v>3118</v>
      </c>
      <c r="R2247" s="82" t="s">
        <v>3994</v>
      </c>
      <c r="S2247" s="79" t="s">
        <v>4041</v>
      </c>
      <c r="T2247" s="79" t="s">
        <v>4355</v>
      </c>
      <c r="U2247" s="82" t="s">
        <v>4746</v>
      </c>
      <c r="V2247" s="82" t="s">
        <v>4746</v>
      </c>
      <c r="W2247" s="81">
        <v>42852.352303240739</v>
      </c>
      <c r="X2247" s="82" t="s">
        <v>7759</v>
      </c>
      <c r="Y2247" s="79"/>
      <c r="Z2247" s="79"/>
      <c r="AA2247" s="83" t="s">
        <v>9806</v>
      </c>
      <c r="AB2247" s="79"/>
      <c r="AC2247" s="79" t="b">
        <v>0</v>
      </c>
      <c r="AD2247" s="79">
        <v>0</v>
      </c>
      <c r="AE2247" s="83" t="s">
        <v>9915</v>
      </c>
      <c r="AF2247" s="79" t="b">
        <v>0</v>
      </c>
      <c r="AG2247" s="79" t="s">
        <v>9963</v>
      </c>
      <c r="AH2247" s="79"/>
      <c r="AI2247" s="83" t="s">
        <v>9915</v>
      </c>
      <c r="AJ2247" s="79" t="b">
        <v>0</v>
      </c>
      <c r="AK2247" s="79">
        <v>0</v>
      </c>
      <c r="AL2247" s="83" t="s">
        <v>9915</v>
      </c>
      <c r="AM2247" s="79" t="s">
        <v>4133</v>
      </c>
      <c r="AN2247" s="79" t="b">
        <v>0</v>
      </c>
      <c r="AO2247" s="83" t="s">
        <v>9806</v>
      </c>
      <c r="AP2247" s="79" t="s">
        <v>179</v>
      </c>
      <c r="AQ2247" s="79">
        <v>0</v>
      </c>
      <c r="AR2247" s="79">
        <v>0</v>
      </c>
      <c r="AS2247" s="79"/>
      <c r="AT2247" s="79"/>
      <c r="AU2247" s="79"/>
      <c r="AV2247" s="79"/>
      <c r="AW2247" s="79"/>
      <c r="AX2247" s="79"/>
      <c r="AY2247" s="79"/>
      <c r="AZ2247" s="79"/>
      <c r="BA2247">
        <v>5</v>
      </c>
      <c r="BB2247">
        <v>0</v>
      </c>
      <c r="BC2247" s="79" t="str">
        <f>IF(Edges[[#This Row],[Sentiment]]=0,"NEUTRAL",IF(Edges[[#This Row],[Sentiment]]=1,"POSITIVE",IF(Edges[[#This Row],[Sentiment]]=-1,"NEGATIVE")))</f>
        <v>NEUTRAL</v>
      </c>
      <c r="BD2247" s="79" t="str">
        <f>IF(Edges[[#This Row],[Vertex 1]]=Edges[[#This Row],[Vertex 2]],"HIDE","SHOW")</f>
        <v>SHOW</v>
      </c>
      <c r="BE2247" s="78" t="str">
        <f>REPLACE(INDEX(GroupVertices[Group], MATCH(Edges[[#This Row],[Vertex 1]],GroupVertices[Vertex],0)),1,1,"")</f>
        <v>EUTRAL</v>
      </c>
      <c r="BF2247" s="78" t="str">
        <f>REPLACE(INDEX(GroupVertices[Group], MATCH(Edges[[#This Row],[Vertex 2]],GroupVertices[Vertex],0)),1,1,"")</f>
        <v>EUTRAL</v>
      </c>
    </row>
    <row r="2248" spans="1:58" x14ac:dyDescent="0.25">
      <c r="A2248" s="64" t="s">
        <v>1519</v>
      </c>
      <c r="B2248" s="64" t="s">
        <v>1518</v>
      </c>
      <c r="C2248" s="65"/>
      <c r="D2248" s="66"/>
      <c r="E2248" s="67"/>
      <c r="F2248" s="68"/>
      <c r="G2248" s="65" t="str">
        <f>IF(Edges[[#This Row],[Vertex 1]]=Edges[[#This Row],[Vertex 2]],"HIDE","SHOW")</f>
        <v>SHOW</v>
      </c>
      <c r="H2248" s="69"/>
      <c r="I2248" s="70"/>
      <c r="J2248" s="70"/>
      <c r="K2248" s="34" t="s">
        <v>65</v>
      </c>
      <c r="L2248" s="77">
        <v>2248</v>
      </c>
      <c r="M2248" s="77"/>
      <c r="N2248" s="72"/>
      <c r="O2248" s="79" t="s">
        <v>1646</v>
      </c>
      <c r="P2248" s="81">
        <v>42854.276493055557</v>
      </c>
      <c r="Q2248" s="79" t="s">
        <v>3119</v>
      </c>
      <c r="R2248" s="82" t="s">
        <v>3995</v>
      </c>
      <c r="S2248" s="79" t="s">
        <v>4041</v>
      </c>
      <c r="T2248" s="79" t="s">
        <v>4355</v>
      </c>
      <c r="U2248" s="82" t="s">
        <v>4747</v>
      </c>
      <c r="V2248" s="82" t="s">
        <v>4747</v>
      </c>
      <c r="W2248" s="81">
        <v>42854.276493055557</v>
      </c>
      <c r="X2248" s="82" t="s">
        <v>7760</v>
      </c>
      <c r="Y2248" s="79"/>
      <c r="Z2248" s="79"/>
      <c r="AA2248" s="83" t="s">
        <v>9807</v>
      </c>
      <c r="AB2248" s="79"/>
      <c r="AC2248" s="79" t="b">
        <v>0</v>
      </c>
      <c r="AD2248" s="79">
        <v>0</v>
      </c>
      <c r="AE2248" s="83" t="s">
        <v>9915</v>
      </c>
      <c r="AF2248" s="79" t="b">
        <v>0</v>
      </c>
      <c r="AG2248" s="79" t="s">
        <v>9963</v>
      </c>
      <c r="AH2248" s="79"/>
      <c r="AI2248" s="83" t="s">
        <v>9915</v>
      </c>
      <c r="AJ2248" s="79" t="b">
        <v>0</v>
      </c>
      <c r="AK2248" s="79">
        <v>1</v>
      </c>
      <c r="AL2248" s="83" t="s">
        <v>9915</v>
      </c>
      <c r="AM2248" s="79" t="s">
        <v>4133</v>
      </c>
      <c r="AN2248" s="79" t="b">
        <v>0</v>
      </c>
      <c r="AO2248" s="83" t="s">
        <v>9807</v>
      </c>
      <c r="AP2248" s="79" t="s">
        <v>179</v>
      </c>
      <c r="AQ2248" s="79">
        <v>0</v>
      </c>
      <c r="AR2248" s="79">
        <v>0</v>
      </c>
      <c r="AS2248" s="79"/>
      <c r="AT2248" s="79"/>
      <c r="AU2248" s="79"/>
      <c r="AV2248" s="79"/>
      <c r="AW2248" s="79"/>
      <c r="AX2248" s="79"/>
      <c r="AY2248" s="79"/>
      <c r="AZ2248" s="79"/>
      <c r="BA2248">
        <v>5</v>
      </c>
      <c r="BB2248">
        <v>0</v>
      </c>
      <c r="BC2248" s="79" t="str">
        <f>IF(Edges[[#This Row],[Sentiment]]=0,"NEUTRAL",IF(Edges[[#This Row],[Sentiment]]=1,"POSITIVE",IF(Edges[[#This Row],[Sentiment]]=-1,"NEGATIVE")))</f>
        <v>NEUTRAL</v>
      </c>
      <c r="BD2248" s="79" t="str">
        <f>IF(Edges[[#This Row],[Vertex 1]]=Edges[[#This Row],[Vertex 2]],"HIDE","SHOW")</f>
        <v>SHOW</v>
      </c>
      <c r="BE2248" s="78" t="str">
        <f>REPLACE(INDEX(GroupVertices[Group], MATCH(Edges[[#This Row],[Vertex 1]],GroupVertices[Vertex],0)),1,1,"")</f>
        <v>EUTRAL</v>
      </c>
      <c r="BF2248" s="78" t="str">
        <f>REPLACE(INDEX(GroupVertices[Group], MATCH(Edges[[#This Row],[Vertex 2]],GroupVertices[Vertex],0)),1,1,"")</f>
        <v>EUTRAL</v>
      </c>
    </row>
    <row r="2249" spans="1:58" x14ac:dyDescent="0.25">
      <c r="A2249" s="64" t="s">
        <v>1519</v>
      </c>
      <c r="B2249" s="64" t="s">
        <v>1518</v>
      </c>
      <c r="C2249" s="65"/>
      <c r="D2249" s="66"/>
      <c r="E2249" s="67"/>
      <c r="F2249" s="68"/>
      <c r="G2249" s="65" t="str">
        <f>IF(Edges[[#This Row],[Vertex 1]]=Edges[[#This Row],[Vertex 2]],"HIDE","SHOW")</f>
        <v>SHOW</v>
      </c>
      <c r="H2249" s="69"/>
      <c r="I2249" s="70"/>
      <c r="J2249" s="70"/>
      <c r="K2249" s="34" t="s">
        <v>65</v>
      </c>
      <c r="L2249" s="77">
        <v>2249</v>
      </c>
      <c r="M2249" s="77"/>
      <c r="N2249" s="72"/>
      <c r="O2249" s="79" t="s">
        <v>1646</v>
      </c>
      <c r="P2249" s="81">
        <v>42855.068888888891</v>
      </c>
      <c r="Q2249" s="79" t="s">
        <v>3120</v>
      </c>
      <c r="R2249" s="82" t="s">
        <v>3996</v>
      </c>
      <c r="S2249" s="79" t="s">
        <v>4041</v>
      </c>
      <c r="T2249" s="79" t="s">
        <v>4355</v>
      </c>
      <c r="U2249" s="82" t="s">
        <v>4748</v>
      </c>
      <c r="V2249" s="82" t="s">
        <v>4748</v>
      </c>
      <c r="W2249" s="81">
        <v>42855.068888888891</v>
      </c>
      <c r="X2249" s="82" t="s">
        <v>7761</v>
      </c>
      <c r="Y2249" s="79"/>
      <c r="Z2249" s="79"/>
      <c r="AA2249" s="83" t="s">
        <v>9808</v>
      </c>
      <c r="AB2249" s="79"/>
      <c r="AC2249" s="79" t="b">
        <v>0</v>
      </c>
      <c r="AD2249" s="79">
        <v>0</v>
      </c>
      <c r="AE2249" s="83" t="s">
        <v>9915</v>
      </c>
      <c r="AF2249" s="79" t="b">
        <v>0</v>
      </c>
      <c r="AG2249" s="79" t="s">
        <v>9963</v>
      </c>
      <c r="AH2249" s="79"/>
      <c r="AI2249" s="83" t="s">
        <v>9915</v>
      </c>
      <c r="AJ2249" s="79" t="b">
        <v>0</v>
      </c>
      <c r="AK2249" s="79">
        <v>0</v>
      </c>
      <c r="AL2249" s="83" t="s">
        <v>9915</v>
      </c>
      <c r="AM2249" s="79" t="s">
        <v>4133</v>
      </c>
      <c r="AN2249" s="79" t="b">
        <v>0</v>
      </c>
      <c r="AO2249" s="83" t="s">
        <v>9808</v>
      </c>
      <c r="AP2249" s="79" t="s">
        <v>179</v>
      </c>
      <c r="AQ2249" s="79">
        <v>0</v>
      </c>
      <c r="AR2249" s="79">
        <v>0</v>
      </c>
      <c r="AS2249" s="79"/>
      <c r="AT2249" s="79"/>
      <c r="AU2249" s="79"/>
      <c r="AV2249" s="79"/>
      <c r="AW2249" s="79"/>
      <c r="AX2249" s="79"/>
      <c r="AY2249" s="79"/>
      <c r="AZ2249" s="79"/>
      <c r="BA2249">
        <v>5</v>
      </c>
      <c r="BB2249">
        <v>0</v>
      </c>
      <c r="BC2249" s="79" t="str">
        <f>IF(Edges[[#This Row],[Sentiment]]=0,"NEUTRAL",IF(Edges[[#This Row],[Sentiment]]=1,"POSITIVE",IF(Edges[[#This Row],[Sentiment]]=-1,"NEGATIVE")))</f>
        <v>NEUTRAL</v>
      </c>
      <c r="BD2249" s="79" t="str">
        <f>IF(Edges[[#This Row],[Vertex 1]]=Edges[[#This Row],[Vertex 2]],"HIDE","SHOW")</f>
        <v>SHOW</v>
      </c>
      <c r="BE2249" s="78" t="str">
        <f>REPLACE(INDEX(GroupVertices[Group], MATCH(Edges[[#This Row],[Vertex 1]],GroupVertices[Vertex],0)),1,1,"")</f>
        <v>EUTRAL</v>
      </c>
      <c r="BF2249" s="78" t="str">
        <f>REPLACE(INDEX(GroupVertices[Group], MATCH(Edges[[#This Row],[Vertex 2]],GroupVertices[Vertex],0)),1,1,"")</f>
        <v>EUTRAL</v>
      </c>
    </row>
    <row r="2250" spans="1:58" x14ac:dyDescent="0.25">
      <c r="A2250" s="64" t="s">
        <v>1519</v>
      </c>
      <c r="B2250" s="64" t="s">
        <v>1518</v>
      </c>
      <c r="C2250" s="65"/>
      <c r="D2250" s="66"/>
      <c r="E2250" s="67"/>
      <c r="F2250" s="68"/>
      <c r="G2250" s="65" t="str">
        <f>IF(Edges[[#This Row],[Vertex 1]]=Edges[[#This Row],[Vertex 2]],"HIDE","SHOW")</f>
        <v>SHOW</v>
      </c>
      <c r="H2250" s="69"/>
      <c r="I2250" s="70"/>
      <c r="J2250" s="70"/>
      <c r="K2250" s="34" t="s">
        <v>65</v>
      </c>
      <c r="L2250" s="77">
        <v>2250</v>
      </c>
      <c r="M2250" s="77"/>
      <c r="N2250" s="72"/>
      <c r="O2250" s="79" t="s">
        <v>1646</v>
      </c>
      <c r="P2250" s="81">
        <v>42855.19871527778</v>
      </c>
      <c r="Q2250" s="79" t="s">
        <v>3121</v>
      </c>
      <c r="R2250" s="82" t="s">
        <v>3997</v>
      </c>
      <c r="S2250" s="79" t="s">
        <v>4041</v>
      </c>
      <c r="T2250" s="79" t="s">
        <v>4355</v>
      </c>
      <c r="U2250" s="82" t="s">
        <v>4749</v>
      </c>
      <c r="V2250" s="82" t="s">
        <v>4749</v>
      </c>
      <c r="W2250" s="81">
        <v>42855.19871527778</v>
      </c>
      <c r="X2250" s="82" t="s">
        <v>7762</v>
      </c>
      <c r="Y2250" s="79"/>
      <c r="Z2250" s="79"/>
      <c r="AA2250" s="83" t="s">
        <v>9809</v>
      </c>
      <c r="AB2250" s="79"/>
      <c r="AC2250" s="79" t="b">
        <v>0</v>
      </c>
      <c r="AD2250" s="79">
        <v>0</v>
      </c>
      <c r="AE2250" s="83" t="s">
        <v>9915</v>
      </c>
      <c r="AF2250" s="79" t="b">
        <v>0</v>
      </c>
      <c r="AG2250" s="79" t="s">
        <v>9963</v>
      </c>
      <c r="AH2250" s="79"/>
      <c r="AI2250" s="83" t="s">
        <v>9915</v>
      </c>
      <c r="AJ2250" s="79" t="b">
        <v>0</v>
      </c>
      <c r="AK2250" s="79">
        <v>0</v>
      </c>
      <c r="AL2250" s="83" t="s">
        <v>9915</v>
      </c>
      <c r="AM2250" s="79" t="s">
        <v>4133</v>
      </c>
      <c r="AN2250" s="79" t="b">
        <v>0</v>
      </c>
      <c r="AO2250" s="83" t="s">
        <v>9809</v>
      </c>
      <c r="AP2250" s="79" t="s">
        <v>179</v>
      </c>
      <c r="AQ2250" s="79">
        <v>0</v>
      </c>
      <c r="AR2250" s="79">
        <v>0</v>
      </c>
      <c r="AS2250" s="79"/>
      <c r="AT2250" s="79"/>
      <c r="AU2250" s="79"/>
      <c r="AV2250" s="79"/>
      <c r="AW2250" s="79"/>
      <c r="AX2250" s="79"/>
      <c r="AY2250" s="79"/>
      <c r="AZ2250" s="79"/>
      <c r="BA2250">
        <v>5</v>
      </c>
      <c r="BB2250">
        <v>0</v>
      </c>
      <c r="BC2250" s="79" t="str">
        <f>IF(Edges[[#This Row],[Sentiment]]=0,"NEUTRAL",IF(Edges[[#This Row],[Sentiment]]=1,"POSITIVE",IF(Edges[[#This Row],[Sentiment]]=-1,"NEGATIVE")))</f>
        <v>NEUTRAL</v>
      </c>
      <c r="BD2250" s="79" t="str">
        <f>IF(Edges[[#This Row],[Vertex 1]]=Edges[[#This Row],[Vertex 2]],"HIDE","SHOW")</f>
        <v>SHOW</v>
      </c>
      <c r="BE2250" s="78" t="str">
        <f>REPLACE(INDEX(GroupVertices[Group], MATCH(Edges[[#This Row],[Vertex 1]],GroupVertices[Vertex],0)),1,1,"")</f>
        <v>EUTRAL</v>
      </c>
      <c r="BF2250" s="78" t="str">
        <f>REPLACE(INDEX(GroupVertices[Group], MATCH(Edges[[#This Row],[Vertex 2]],GroupVertices[Vertex],0)),1,1,"")</f>
        <v>EUTRAL</v>
      </c>
    </row>
    <row r="2251" spans="1:58" x14ac:dyDescent="0.25">
      <c r="A2251" s="64" t="s">
        <v>1515</v>
      </c>
      <c r="B2251" s="64" t="s">
        <v>1518</v>
      </c>
      <c r="C2251" s="65"/>
      <c r="D2251" s="66"/>
      <c r="E2251" s="67"/>
      <c r="F2251" s="68"/>
      <c r="G2251" s="65" t="str">
        <f>IF(Edges[[#This Row],[Vertex 1]]=Edges[[#This Row],[Vertex 2]],"HIDE","SHOW")</f>
        <v>SHOW</v>
      </c>
      <c r="H2251" s="69"/>
      <c r="I2251" s="70"/>
      <c r="J2251" s="70"/>
      <c r="K2251" s="34" t="s">
        <v>65</v>
      </c>
      <c r="L2251" s="77">
        <v>2251</v>
      </c>
      <c r="M2251" s="77"/>
      <c r="N2251" s="72"/>
      <c r="O2251" s="79" t="s">
        <v>1646</v>
      </c>
      <c r="P2251" s="81">
        <v>42851.671712962961</v>
      </c>
      <c r="Q2251" s="79" t="s">
        <v>3122</v>
      </c>
      <c r="R2251" s="82" t="s">
        <v>3993</v>
      </c>
      <c r="S2251" s="79" t="s">
        <v>4041</v>
      </c>
      <c r="T2251" s="79" t="s">
        <v>4355</v>
      </c>
      <c r="U2251" s="79"/>
      <c r="V2251" s="82" t="s">
        <v>5758</v>
      </c>
      <c r="W2251" s="81">
        <v>42851.671712962961</v>
      </c>
      <c r="X2251" s="82" t="s">
        <v>7763</v>
      </c>
      <c r="Y2251" s="79"/>
      <c r="Z2251" s="79"/>
      <c r="AA2251" s="83" t="s">
        <v>9810</v>
      </c>
      <c r="AB2251" s="79"/>
      <c r="AC2251" s="79" t="b">
        <v>0</v>
      </c>
      <c r="AD2251" s="79">
        <v>0</v>
      </c>
      <c r="AE2251" s="83" t="s">
        <v>9915</v>
      </c>
      <c r="AF2251" s="79" t="b">
        <v>0</v>
      </c>
      <c r="AG2251" s="79" t="s">
        <v>9963</v>
      </c>
      <c r="AH2251" s="79"/>
      <c r="AI2251" s="83" t="s">
        <v>9915</v>
      </c>
      <c r="AJ2251" s="79" t="b">
        <v>0</v>
      </c>
      <c r="AK2251" s="79">
        <v>3</v>
      </c>
      <c r="AL2251" s="83" t="s">
        <v>9805</v>
      </c>
      <c r="AM2251" s="79" t="s">
        <v>10098</v>
      </c>
      <c r="AN2251" s="79" t="b">
        <v>0</v>
      </c>
      <c r="AO2251" s="83" t="s">
        <v>9805</v>
      </c>
      <c r="AP2251" s="79" t="s">
        <v>179</v>
      </c>
      <c r="AQ2251" s="79">
        <v>0</v>
      </c>
      <c r="AR2251" s="79">
        <v>0</v>
      </c>
      <c r="AS2251" s="79"/>
      <c r="AT2251" s="79"/>
      <c r="AU2251" s="79"/>
      <c r="AV2251" s="79"/>
      <c r="AW2251" s="79"/>
      <c r="AX2251" s="79"/>
      <c r="AY2251" s="79"/>
      <c r="AZ2251" s="79"/>
      <c r="BA2251">
        <v>6</v>
      </c>
      <c r="BB2251">
        <v>0</v>
      </c>
      <c r="BC2251" s="79" t="str">
        <f>IF(Edges[[#This Row],[Sentiment]]=0,"NEUTRAL",IF(Edges[[#This Row],[Sentiment]]=1,"POSITIVE",IF(Edges[[#This Row],[Sentiment]]=-1,"NEGATIVE")))</f>
        <v>NEUTRAL</v>
      </c>
      <c r="BD2251" s="79" t="str">
        <f>IF(Edges[[#This Row],[Vertex 1]]=Edges[[#This Row],[Vertex 2]],"HIDE","SHOW")</f>
        <v>SHOW</v>
      </c>
      <c r="BE2251" s="78" t="str">
        <f>REPLACE(INDEX(GroupVertices[Group], MATCH(Edges[[#This Row],[Vertex 1]],GroupVertices[Vertex],0)),1,1,"")</f>
        <v>EUTRAL</v>
      </c>
      <c r="BF2251" s="78" t="str">
        <f>REPLACE(INDEX(GroupVertices[Group], MATCH(Edges[[#This Row],[Vertex 2]],GroupVertices[Vertex],0)),1,1,"")</f>
        <v>EUTRAL</v>
      </c>
    </row>
    <row r="2252" spans="1:58" x14ac:dyDescent="0.25">
      <c r="A2252" s="64" t="s">
        <v>1515</v>
      </c>
      <c r="B2252" s="64" t="s">
        <v>1518</v>
      </c>
      <c r="C2252" s="65"/>
      <c r="D2252" s="66"/>
      <c r="E2252" s="67"/>
      <c r="F2252" s="68"/>
      <c r="G2252" s="65" t="str">
        <f>IF(Edges[[#This Row],[Vertex 1]]=Edges[[#This Row],[Vertex 2]],"HIDE","SHOW")</f>
        <v>SHOW</v>
      </c>
      <c r="H2252" s="69"/>
      <c r="I2252" s="70"/>
      <c r="J2252" s="70"/>
      <c r="K2252" s="34" t="s">
        <v>65</v>
      </c>
      <c r="L2252" s="77">
        <v>2252</v>
      </c>
      <c r="M2252" s="77"/>
      <c r="N2252" s="72"/>
      <c r="O2252" s="79" t="s">
        <v>1646</v>
      </c>
      <c r="P2252" s="81">
        <v>42852.354444444441</v>
      </c>
      <c r="Q2252" s="79" t="s">
        <v>3108</v>
      </c>
      <c r="R2252" s="82" t="s">
        <v>3987</v>
      </c>
      <c r="S2252" s="79" t="s">
        <v>4041</v>
      </c>
      <c r="T2252" s="79" t="s">
        <v>4355</v>
      </c>
      <c r="U2252" s="82" t="s">
        <v>4740</v>
      </c>
      <c r="V2252" s="82" t="s">
        <v>4740</v>
      </c>
      <c r="W2252" s="81">
        <v>42852.354444444441</v>
      </c>
      <c r="X2252" s="82" t="s">
        <v>7749</v>
      </c>
      <c r="Y2252" s="79"/>
      <c r="Z2252" s="79"/>
      <c r="AA2252" s="83" t="s">
        <v>9796</v>
      </c>
      <c r="AB2252" s="79"/>
      <c r="AC2252" s="79" t="b">
        <v>0</v>
      </c>
      <c r="AD2252" s="79">
        <v>0</v>
      </c>
      <c r="AE2252" s="83" t="s">
        <v>9915</v>
      </c>
      <c r="AF2252" s="79" t="b">
        <v>0</v>
      </c>
      <c r="AG2252" s="79" t="s">
        <v>9963</v>
      </c>
      <c r="AH2252" s="79"/>
      <c r="AI2252" s="83" t="s">
        <v>9915</v>
      </c>
      <c r="AJ2252" s="79" t="b">
        <v>0</v>
      </c>
      <c r="AK2252" s="79">
        <v>4</v>
      </c>
      <c r="AL2252" s="83" t="s">
        <v>9790</v>
      </c>
      <c r="AM2252" s="79" t="s">
        <v>10098</v>
      </c>
      <c r="AN2252" s="79" t="b">
        <v>0</v>
      </c>
      <c r="AO2252" s="83" t="s">
        <v>9790</v>
      </c>
      <c r="AP2252" s="79" t="s">
        <v>179</v>
      </c>
      <c r="AQ2252" s="79">
        <v>0</v>
      </c>
      <c r="AR2252" s="79">
        <v>0</v>
      </c>
      <c r="AS2252" s="79"/>
      <c r="AT2252" s="79"/>
      <c r="AU2252" s="79"/>
      <c r="AV2252" s="79"/>
      <c r="AW2252" s="79"/>
      <c r="AX2252" s="79"/>
      <c r="AY2252" s="79"/>
      <c r="AZ2252" s="79"/>
      <c r="BA2252">
        <v>6</v>
      </c>
      <c r="BB2252">
        <v>0</v>
      </c>
      <c r="BC2252" s="79" t="str">
        <f>IF(Edges[[#This Row],[Sentiment]]=0,"NEUTRAL",IF(Edges[[#This Row],[Sentiment]]=1,"POSITIVE",IF(Edges[[#This Row],[Sentiment]]=-1,"NEGATIVE")))</f>
        <v>NEUTRAL</v>
      </c>
      <c r="BD2252" s="79" t="str">
        <f>IF(Edges[[#This Row],[Vertex 1]]=Edges[[#This Row],[Vertex 2]],"HIDE","SHOW")</f>
        <v>SHOW</v>
      </c>
      <c r="BE2252" s="78" t="str">
        <f>REPLACE(INDEX(GroupVertices[Group], MATCH(Edges[[#This Row],[Vertex 1]],GroupVertices[Vertex],0)),1,1,"")</f>
        <v>EUTRAL</v>
      </c>
      <c r="BF2252" s="78" t="str">
        <f>REPLACE(INDEX(GroupVertices[Group], MATCH(Edges[[#This Row],[Vertex 2]],GroupVertices[Vertex],0)),1,1,"")</f>
        <v>EUTRAL</v>
      </c>
    </row>
    <row r="2253" spans="1:58" x14ac:dyDescent="0.25">
      <c r="A2253" s="64" t="s">
        <v>1515</v>
      </c>
      <c r="B2253" s="64" t="s">
        <v>1518</v>
      </c>
      <c r="C2253" s="65"/>
      <c r="D2253" s="66"/>
      <c r="E2253" s="67"/>
      <c r="F2253" s="68"/>
      <c r="G2253" s="65" t="str">
        <f>IF(Edges[[#This Row],[Vertex 1]]=Edges[[#This Row],[Vertex 2]],"HIDE","SHOW")</f>
        <v>SHOW</v>
      </c>
      <c r="H2253" s="69"/>
      <c r="I2253" s="70"/>
      <c r="J2253" s="70"/>
      <c r="K2253" s="34" t="s">
        <v>65</v>
      </c>
      <c r="L2253" s="77">
        <v>2253</v>
      </c>
      <c r="M2253" s="77"/>
      <c r="N2253" s="72"/>
      <c r="O2253" s="79" t="s">
        <v>1646</v>
      </c>
      <c r="P2253" s="81">
        <v>42852.378032407411</v>
      </c>
      <c r="Q2253" s="79" t="s">
        <v>3100</v>
      </c>
      <c r="R2253" s="82" t="s">
        <v>3982</v>
      </c>
      <c r="S2253" s="79" t="s">
        <v>4133</v>
      </c>
      <c r="T2253" s="79" t="s">
        <v>4355</v>
      </c>
      <c r="U2253" s="82" t="s">
        <v>4735</v>
      </c>
      <c r="V2253" s="82" t="s">
        <v>4735</v>
      </c>
      <c r="W2253" s="81">
        <v>42852.378032407411</v>
      </c>
      <c r="X2253" s="82" t="s">
        <v>7741</v>
      </c>
      <c r="Y2253" s="79"/>
      <c r="Z2253" s="79"/>
      <c r="AA2253" s="83" t="s">
        <v>9788</v>
      </c>
      <c r="AB2253" s="79"/>
      <c r="AC2253" s="79" t="b">
        <v>0</v>
      </c>
      <c r="AD2253" s="79">
        <v>0</v>
      </c>
      <c r="AE2253" s="83" t="s">
        <v>9915</v>
      </c>
      <c r="AF2253" s="79" t="b">
        <v>0</v>
      </c>
      <c r="AG2253" s="79" t="s">
        <v>9963</v>
      </c>
      <c r="AH2253" s="79"/>
      <c r="AI2253" s="83" t="s">
        <v>9915</v>
      </c>
      <c r="AJ2253" s="79" t="b">
        <v>0</v>
      </c>
      <c r="AK2253" s="79">
        <v>4</v>
      </c>
      <c r="AL2253" s="83" t="s">
        <v>9783</v>
      </c>
      <c r="AM2253" s="79" t="s">
        <v>10098</v>
      </c>
      <c r="AN2253" s="79" t="b">
        <v>0</v>
      </c>
      <c r="AO2253" s="83" t="s">
        <v>9783</v>
      </c>
      <c r="AP2253" s="79" t="s">
        <v>179</v>
      </c>
      <c r="AQ2253" s="79">
        <v>0</v>
      </c>
      <c r="AR2253" s="79">
        <v>0</v>
      </c>
      <c r="AS2253" s="79"/>
      <c r="AT2253" s="79"/>
      <c r="AU2253" s="79"/>
      <c r="AV2253" s="79"/>
      <c r="AW2253" s="79"/>
      <c r="AX2253" s="79"/>
      <c r="AY2253" s="79"/>
      <c r="AZ2253" s="79"/>
      <c r="BA2253">
        <v>6</v>
      </c>
      <c r="BB2253">
        <v>0</v>
      </c>
      <c r="BC2253" s="79" t="str">
        <f>IF(Edges[[#This Row],[Sentiment]]=0,"NEUTRAL",IF(Edges[[#This Row],[Sentiment]]=1,"POSITIVE",IF(Edges[[#This Row],[Sentiment]]=-1,"NEGATIVE")))</f>
        <v>NEUTRAL</v>
      </c>
      <c r="BD2253" s="79" t="str">
        <f>IF(Edges[[#This Row],[Vertex 1]]=Edges[[#This Row],[Vertex 2]],"HIDE","SHOW")</f>
        <v>SHOW</v>
      </c>
      <c r="BE2253" s="78" t="str">
        <f>REPLACE(INDEX(GroupVertices[Group], MATCH(Edges[[#This Row],[Vertex 1]],GroupVertices[Vertex],0)),1,1,"")</f>
        <v>EUTRAL</v>
      </c>
      <c r="BF2253" s="78" t="str">
        <f>REPLACE(INDEX(GroupVertices[Group], MATCH(Edges[[#This Row],[Vertex 2]],GroupVertices[Vertex],0)),1,1,"")</f>
        <v>EUTRAL</v>
      </c>
    </row>
    <row r="2254" spans="1:58" x14ac:dyDescent="0.25">
      <c r="A2254" s="64" t="s">
        <v>1515</v>
      </c>
      <c r="B2254" s="64" t="s">
        <v>1518</v>
      </c>
      <c r="C2254" s="65"/>
      <c r="D2254" s="66"/>
      <c r="E2254" s="67"/>
      <c r="F2254" s="68"/>
      <c r="G2254" s="65" t="str">
        <f>IF(Edges[[#This Row],[Vertex 1]]=Edges[[#This Row],[Vertex 2]],"HIDE","SHOW")</f>
        <v>SHOW</v>
      </c>
      <c r="H2254" s="69"/>
      <c r="I2254" s="70"/>
      <c r="J2254" s="70"/>
      <c r="K2254" s="34" t="s">
        <v>65</v>
      </c>
      <c r="L2254" s="77">
        <v>2254</v>
      </c>
      <c r="M2254" s="77"/>
      <c r="N2254" s="72"/>
      <c r="O2254" s="79" t="s">
        <v>1646</v>
      </c>
      <c r="P2254" s="81">
        <v>42855.559351851851</v>
      </c>
      <c r="Q2254" s="79" t="s">
        <v>3101</v>
      </c>
      <c r="R2254" s="82" t="s">
        <v>3984</v>
      </c>
      <c r="S2254" s="79" t="s">
        <v>4133</v>
      </c>
      <c r="T2254" s="79" t="s">
        <v>4355</v>
      </c>
      <c r="U2254" s="79"/>
      <c r="V2254" s="82" t="s">
        <v>5758</v>
      </c>
      <c r="W2254" s="81">
        <v>42855.559351851851</v>
      </c>
      <c r="X2254" s="82" t="s">
        <v>7742</v>
      </c>
      <c r="Y2254" s="79"/>
      <c r="Z2254" s="79"/>
      <c r="AA2254" s="83" t="s">
        <v>9789</v>
      </c>
      <c r="AB2254" s="79"/>
      <c r="AC2254" s="79" t="b">
        <v>0</v>
      </c>
      <c r="AD2254" s="79">
        <v>0</v>
      </c>
      <c r="AE2254" s="83" t="s">
        <v>9915</v>
      </c>
      <c r="AF2254" s="79" t="b">
        <v>0</v>
      </c>
      <c r="AG2254" s="79" t="s">
        <v>9963</v>
      </c>
      <c r="AH2254" s="79"/>
      <c r="AI2254" s="83" t="s">
        <v>9915</v>
      </c>
      <c r="AJ2254" s="79" t="b">
        <v>0</v>
      </c>
      <c r="AK2254" s="79">
        <v>1</v>
      </c>
      <c r="AL2254" s="83" t="s">
        <v>9785</v>
      </c>
      <c r="AM2254" s="79" t="s">
        <v>10098</v>
      </c>
      <c r="AN2254" s="79" t="b">
        <v>0</v>
      </c>
      <c r="AO2254" s="83" t="s">
        <v>9785</v>
      </c>
      <c r="AP2254" s="79" t="s">
        <v>179</v>
      </c>
      <c r="AQ2254" s="79">
        <v>0</v>
      </c>
      <c r="AR2254" s="79">
        <v>0</v>
      </c>
      <c r="AS2254" s="79"/>
      <c r="AT2254" s="79"/>
      <c r="AU2254" s="79"/>
      <c r="AV2254" s="79"/>
      <c r="AW2254" s="79"/>
      <c r="AX2254" s="79"/>
      <c r="AY2254" s="79"/>
      <c r="AZ2254" s="79"/>
      <c r="BA2254">
        <v>6</v>
      </c>
      <c r="BB2254">
        <v>0</v>
      </c>
      <c r="BC2254" s="79" t="str">
        <f>IF(Edges[[#This Row],[Sentiment]]=0,"NEUTRAL",IF(Edges[[#This Row],[Sentiment]]=1,"POSITIVE",IF(Edges[[#This Row],[Sentiment]]=-1,"NEGATIVE")))</f>
        <v>NEUTRAL</v>
      </c>
      <c r="BD2254" s="79" t="str">
        <f>IF(Edges[[#This Row],[Vertex 1]]=Edges[[#This Row],[Vertex 2]],"HIDE","SHOW")</f>
        <v>SHOW</v>
      </c>
      <c r="BE2254" s="78" t="str">
        <f>REPLACE(INDEX(GroupVertices[Group], MATCH(Edges[[#This Row],[Vertex 1]],GroupVertices[Vertex],0)),1,1,"")</f>
        <v>EUTRAL</v>
      </c>
      <c r="BF2254" s="78" t="str">
        <f>REPLACE(INDEX(GroupVertices[Group], MATCH(Edges[[#This Row],[Vertex 2]],GroupVertices[Vertex],0)),1,1,"")</f>
        <v>EUTRAL</v>
      </c>
    </row>
    <row r="2255" spans="1:58" x14ac:dyDescent="0.25">
      <c r="A2255" s="64" t="s">
        <v>1515</v>
      </c>
      <c r="B2255" s="64" t="s">
        <v>1518</v>
      </c>
      <c r="C2255" s="65"/>
      <c r="D2255" s="66"/>
      <c r="E2255" s="67"/>
      <c r="F2255" s="68"/>
      <c r="G2255" s="65" t="str">
        <f>IF(Edges[[#This Row],[Vertex 1]]=Edges[[#This Row],[Vertex 2]],"HIDE","SHOW")</f>
        <v>SHOW</v>
      </c>
      <c r="H2255" s="69"/>
      <c r="I2255" s="70"/>
      <c r="J2255" s="70"/>
      <c r="K2255" s="34" t="s">
        <v>65</v>
      </c>
      <c r="L2255" s="77">
        <v>2255</v>
      </c>
      <c r="M2255" s="77"/>
      <c r="N2255" s="72"/>
      <c r="O2255" s="79" t="s">
        <v>1646</v>
      </c>
      <c r="P2255" s="81">
        <v>42855.560185185182</v>
      </c>
      <c r="Q2255" s="79" t="s">
        <v>3109</v>
      </c>
      <c r="R2255" s="82" t="s">
        <v>3990</v>
      </c>
      <c r="S2255" s="79" t="s">
        <v>4041</v>
      </c>
      <c r="T2255" s="79" t="s">
        <v>4355</v>
      </c>
      <c r="U2255" s="79"/>
      <c r="V2255" s="82" t="s">
        <v>5758</v>
      </c>
      <c r="W2255" s="81">
        <v>42855.560185185182</v>
      </c>
      <c r="X2255" s="82" t="s">
        <v>7750</v>
      </c>
      <c r="Y2255" s="79"/>
      <c r="Z2255" s="79"/>
      <c r="AA2255" s="83" t="s">
        <v>9797</v>
      </c>
      <c r="AB2255" s="79"/>
      <c r="AC2255" s="79" t="b">
        <v>0</v>
      </c>
      <c r="AD2255" s="79">
        <v>0</v>
      </c>
      <c r="AE2255" s="83" t="s">
        <v>9915</v>
      </c>
      <c r="AF2255" s="79" t="b">
        <v>0</v>
      </c>
      <c r="AG2255" s="79" t="s">
        <v>9963</v>
      </c>
      <c r="AH2255" s="79"/>
      <c r="AI2255" s="83" t="s">
        <v>9915</v>
      </c>
      <c r="AJ2255" s="79" t="b">
        <v>0</v>
      </c>
      <c r="AK2255" s="79">
        <v>1</v>
      </c>
      <c r="AL2255" s="83" t="s">
        <v>9793</v>
      </c>
      <c r="AM2255" s="79" t="s">
        <v>10098</v>
      </c>
      <c r="AN2255" s="79" t="b">
        <v>0</v>
      </c>
      <c r="AO2255" s="83" t="s">
        <v>9793</v>
      </c>
      <c r="AP2255" s="79" t="s">
        <v>179</v>
      </c>
      <c r="AQ2255" s="79">
        <v>0</v>
      </c>
      <c r="AR2255" s="79">
        <v>0</v>
      </c>
      <c r="AS2255" s="79"/>
      <c r="AT2255" s="79"/>
      <c r="AU2255" s="79"/>
      <c r="AV2255" s="79"/>
      <c r="AW2255" s="79"/>
      <c r="AX2255" s="79"/>
      <c r="AY2255" s="79"/>
      <c r="AZ2255" s="79"/>
      <c r="BA2255">
        <v>6</v>
      </c>
      <c r="BB2255">
        <v>0</v>
      </c>
      <c r="BC2255" s="79" t="str">
        <f>IF(Edges[[#This Row],[Sentiment]]=0,"NEUTRAL",IF(Edges[[#This Row],[Sentiment]]=1,"POSITIVE",IF(Edges[[#This Row],[Sentiment]]=-1,"NEGATIVE")))</f>
        <v>NEUTRAL</v>
      </c>
      <c r="BD2255" s="79" t="str">
        <f>IF(Edges[[#This Row],[Vertex 1]]=Edges[[#This Row],[Vertex 2]],"HIDE","SHOW")</f>
        <v>SHOW</v>
      </c>
      <c r="BE2255" s="78" t="str">
        <f>REPLACE(INDEX(GroupVertices[Group], MATCH(Edges[[#This Row],[Vertex 1]],GroupVertices[Vertex],0)),1,1,"")</f>
        <v>EUTRAL</v>
      </c>
      <c r="BF2255" s="78" t="str">
        <f>REPLACE(INDEX(GroupVertices[Group], MATCH(Edges[[#This Row],[Vertex 2]],GroupVertices[Vertex],0)),1,1,"")</f>
        <v>EUTRAL</v>
      </c>
    </row>
    <row r="2256" spans="1:58" x14ac:dyDescent="0.25">
      <c r="A2256" s="64" t="s">
        <v>1515</v>
      </c>
      <c r="B2256" s="64" t="s">
        <v>1518</v>
      </c>
      <c r="C2256" s="65"/>
      <c r="D2256" s="66"/>
      <c r="E2256" s="67"/>
      <c r="F2256" s="68"/>
      <c r="G2256" s="65" t="str">
        <f>IF(Edges[[#This Row],[Vertex 1]]=Edges[[#This Row],[Vertex 2]],"HIDE","SHOW")</f>
        <v>SHOW</v>
      </c>
      <c r="H2256" s="69"/>
      <c r="I2256" s="70"/>
      <c r="J2256" s="70"/>
      <c r="K2256" s="34" t="s">
        <v>65</v>
      </c>
      <c r="L2256" s="77">
        <v>2256</v>
      </c>
      <c r="M2256" s="77"/>
      <c r="N2256" s="72"/>
      <c r="O2256" s="79" t="s">
        <v>1646</v>
      </c>
      <c r="P2256" s="81">
        <v>42855.568599537037</v>
      </c>
      <c r="Q2256" s="79" t="s">
        <v>3123</v>
      </c>
      <c r="R2256" s="82" t="s">
        <v>3995</v>
      </c>
      <c r="S2256" s="79" t="s">
        <v>4041</v>
      </c>
      <c r="T2256" s="79" t="s">
        <v>4355</v>
      </c>
      <c r="U2256" s="79"/>
      <c r="V2256" s="82" t="s">
        <v>5758</v>
      </c>
      <c r="W2256" s="81">
        <v>42855.568599537037</v>
      </c>
      <c r="X2256" s="82" t="s">
        <v>7764</v>
      </c>
      <c r="Y2256" s="79"/>
      <c r="Z2256" s="79"/>
      <c r="AA2256" s="83" t="s">
        <v>9811</v>
      </c>
      <c r="AB2256" s="79"/>
      <c r="AC2256" s="79" t="b">
        <v>0</v>
      </c>
      <c r="AD2256" s="79">
        <v>0</v>
      </c>
      <c r="AE2256" s="83" t="s">
        <v>9915</v>
      </c>
      <c r="AF2256" s="79" t="b">
        <v>0</v>
      </c>
      <c r="AG2256" s="79" t="s">
        <v>9963</v>
      </c>
      <c r="AH2256" s="79"/>
      <c r="AI2256" s="83" t="s">
        <v>9915</v>
      </c>
      <c r="AJ2256" s="79" t="b">
        <v>0</v>
      </c>
      <c r="AK2256" s="79">
        <v>1</v>
      </c>
      <c r="AL2256" s="83" t="s">
        <v>9807</v>
      </c>
      <c r="AM2256" s="79" t="s">
        <v>10098</v>
      </c>
      <c r="AN2256" s="79" t="b">
        <v>0</v>
      </c>
      <c r="AO2256" s="83" t="s">
        <v>9807</v>
      </c>
      <c r="AP2256" s="79" t="s">
        <v>179</v>
      </c>
      <c r="AQ2256" s="79">
        <v>0</v>
      </c>
      <c r="AR2256" s="79">
        <v>0</v>
      </c>
      <c r="AS2256" s="79"/>
      <c r="AT2256" s="79"/>
      <c r="AU2256" s="79"/>
      <c r="AV2256" s="79"/>
      <c r="AW2256" s="79"/>
      <c r="AX2256" s="79"/>
      <c r="AY2256" s="79"/>
      <c r="AZ2256" s="79"/>
      <c r="BA2256">
        <v>6</v>
      </c>
      <c r="BB2256">
        <v>0</v>
      </c>
      <c r="BC2256" s="79" t="str">
        <f>IF(Edges[[#This Row],[Sentiment]]=0,"NEUTRAL",IF(Edges[[#This Row],[Sentiment]]=1,"POSITIVE",IF(Edges[[#This Row],[Sentiment]]=-1,"NEGATIVE")))</f>
        <v>NEUTRAL</v>
      </c>
      <c r="BD2256" s="79" t="str">
        <f>IF(Edges[[#This Row],[Vertex 1]]=Edges[[#This Row],[Vertex 2]],"HIDE","SHOW")</f>
        <v>SHOW</v>
      </c>
      <c r="BE2256" s="78" t="str">
        <f>REPLACE(INDEX(GroupVertices[Group], MATCH(Edges[[#This Row],[Vertex 1]],GroupVertices[Vertex],0)),1,1,"")</f>
        <v>EUTRAL</v>
      </c>
      <c r="BF2256" s="78" t="str">
        <f>REPLACE(INDEX(GroupVertices[Group], MATCH(Edges[[#This Row],[Vertex 2]],GroupVertices[Vertex],0)),1,1,"")</f>
        <v>EUTRAL</v>
      </c>
    </row>
    <row r="2257" spans="1:58" hidden="1" x14ac:dyDescent="0.25">
      <c r="A2257" s="64" t="s">
        <v>1519</v>
      </c>
      <c r="B2257" s="64" t="s">
        <v>1519</v>
      </c>
      <c r="C2257" s="65"/>
      <c r="D2257" s="66"/>
      <c r="E2257" s="67"/>
      <c r="F2257" s="68"/>
      <c r="G2257" s="65" t="str">
        <f>IF(Edges[[#This Row],[Vertex 1]]=Edges[[#This Row],[Vertex 2]],"HIDE","SHOW")</f>
        <v>HIDE</v>
      </c>
      <c r="H2257" s="69"/>
      <c r="I2257" s="70"/>
      <c r="J2257" s="70"/>
      <c r="K2257" s="34"/>
      <c r="L2257" s="77"/>
      <c r="M2257" s="77"/>
      <c r="N2257" s="72"/>
      <c r="O2257" s="79" t="s">
        <v>179</v>
      </c>
      <c r="P2257" s="81">
        <v>42852.070949074077</v>
      </c>
      <c r="Q2257" s="79" t="s">
        <v>3124</v>
      </c>
      <c r="R2257" s="79" t="s">
        <v>3998</v>
      </c>
      <c r="S2257" s="79" t="s">
        <v>4258</v>
      </c>
      <c r="T2257" s="79"/>
      <c r="U2257" s="79"/>
      <c r="V2257" s="82" t="s">
        <v>5761</v>
      </c>
      <c r="W2257" s="81">
        <v>42852.070949074077</v>
      </c>
      <c r="X2257" s="82" t="s">
        <v>7765</v>
      </c>
      <c r="Y2257" s="79"/>
      <c r="Z2257" s="79"/>
      <c r="AA2257" s="83" t="s">
        <v>9812</v>
      </c>
      <c r="AB2257" s="79"/>
      <c r="AC2257" s="79" t="b">
        <v>0</v>
      </c>
      <c r="AD2257" s="79">
        <v>0</v>
      </c>
      <c r="AE2257" s="83" t="s">
        <v>9915</v>
      </c>
      <c r="AF2257" s="79" t="b">
        <v>0</v>
      </c>
      <c r="AG2257" s="79" t="s">
        <v>9963</v>
      </c>
      <c r="AH2257" s="79"/>
      <c r="AI2257" s="83" t="s">
        <v>9915</v>
      </c>
      <c r="AJ2257" s="79" t="b">
        <v>0</v>
      </c>
      <c r="AK2257" s="79">
        <v>0</v>
      </c>
      <c r="AL2257" s="83" t="s">
        <v>9915</v>
      </c>
      <c r="AM2257" s="79" t="s">
        <v>4133</v>
      </c>
      <c r="AN2257" s="79" t="b">
        <v>1</v>
      </c>
      <c r="AO2257" s="83" t="s">
        <v>9812</v>
      </c>
      <c r="AP2257" s="79" t="s">
        <v>179</v>
      </c>
      <c r="AQ2257" s="79">
        <v>0</v>
      </c>
      <c r="AR2257" s="79">
        <v>0</v>
      </c>
      <c r="AS2257" s="79"/>
      <c r="AT2257" s="79"/>
      <c r="AU2257" s="79"/>
      <c r="AV2257" s="79"/>
      <c r="AW2257" s="79"/>
      <c r="AX2257" s="79"/>
      <c r="AY2257" s="79"/>
      <c r="AZ2257" s="79"/>
      <c r="BA2257">
        <v>1</v>
      </c>
      <c r="BB2257">
        <v>0</v>
      </c>
      <c r="BC2257" s="79" t="str">
        <f>IF(Edges[[#This Row],[Sentiment]]=0,"NEUTRAL",IF(Edges[[#This Row],[Sentiment]]=1,"POSITIVE",IF(Edges[[#This Row],[Sentiment]]=-1,"NEGATIVE")))</f>
        <v>NEUTRAL</v>
      </c>
      <c r="BD2257" s="79" t="str">
        <f>IF(Edges[[#This Row],[Vertex 1]]=Edges[[#This Row],[Vertex 2]],"HIDE","SHOW")</f>
        <v>HIDE</v>
      </c>
      <c r="BE2257" s="124" t="str">
        <f>REPLACE(INDEX(GroupVertices[Group], MATCH(Edges[[#This Row],[Vertex 1]],GroupVertices[Vertex],0)),1,1,"")</f>
        <v>EUTRAL</v>
      </c>
      <c r="BF2257" s="124" t="str">
        <f>REPLACE(INDEX(GroupVertices[Group], MATCH(Edges[[#This Row],[Vertex 2]],GroupVertices[Vertex],0)),1,1,"")</f>
        <v>EUTRAL</v>
      </c>
    </row>
    <row r="2258" spans="1:58" x14ac:dyDescent="0.25">
      <c r="A2258" s="64" t="s">
        <v>1515</v>
      </c>
      <c r="B2258" s="64" t="s">
        <v>1519</v>
      </c>
      <c r="C2258" s="65"/>
      <c r="D2258" s="66"/>
      <c r="E2258" s="67"/>
      <c r="F2258" s="68"/>
      <c r="G2258" s="65" t="str">
        <f>IF(Edges[[#This Row],[Vertex 1]]=Edges[[#This Row],[Vertex 2]],"HIDE","SHOW")</f>
        <v>SHOW</v>
      </c>
      <c r="H2258" s="69"/>
      <c r="I2258" s="70"/>
      <c r="J2258" s="70"/>
      <c r="K2258" s="34" t="s">
        <v>65</v>
      </c>
      <c r="L2258" s="77">
        <v>2258</v>
      </c>
      <c r="M2258" s="77"/>
      <c r="N2258" s="72"/>
      <c r="O2258" s="79" t="s">
        <v>1646</v>
      </c>
      <c r="P2258" s="81">
        <v>42851.671712962961</v>
      </c>
      <c r="Q2258" s="79" t="s">
        <v>3122</v>
      </c>
      <c r="R2258" s="82" t="s">
        <v>3993</v>
      </c>
      <c r="S2258" s="79" t="s">
        <v>4041</v>
      </c>
      <c r="T2258" s="79" t="s">
        <v>4355</v>
      </c>
      <c r="U2258" s="79"/>
      <c r="V2258" s="82" t="s">
        <v>5758</v>
      </c>
      <c r="W2258" s="81">
        <v>42851.671712962961</v>
      </c>
      <c r="X2258" s="82" t="s">
        <v>7763</v>
      </c>
      <c r="Y2258" s="79"/>
      <c r="Z2258" s="79"/>
      <c r="AA2258" s="83" t="s">
        <v>9810</v>
      </c>
      <c r="AB2258" s="79"/>
      <c r="AC2258" s="79" t="b">
        <v>0</v>
      </c>
      <c r="AD2258" s="79">
        <v>0</v>
      </c>
      <c r="AE2258" s="83" t="s">
        <v>9915</v>
      </c>
      <c r="AF2258" s="79" t="b">
        <v>0</v>
      </c>
      <c r="AG2258" s="79" t="s">
        <v>9963</v>
      </c>
      <c r="AH2258" s="79"/>
      <c r="AI2258" s="83" t="s">
        <v>9915</v>
      </c>
      <c r="AJ2258" s="79" t="b">
        <v>0</v>
      </c>
      <c r="AK2258" s="79">
        <v>3</v>
      </c>
      <c r="AL2258" s="83" t="s">
        <v>9805</v>
      </c>
      <c r="AM2258" s="79" t="s">
        <v>10098</v>
      </c>
      <c r="AN2258" s="79" t="b">
        <v>0</v>
      </c>
      <c r="AO2258" s="83" t="s">
        <v>9805</v>
      </c>
      <c r="AP2258" s="79" t="s">
        <v>179</v>
      </c>
      <c r="AQ2258" s="79">
        <v>0</v>
      </c>
      <c r="AR2258" s="79">
        <v>0</v>
      </c>
      <c r="AS2258" s="79"/>
      <c r="AT2258" s="79"/>
      <c r="AU2258" s="79"/>
      <c r="AV2258" s="79"/>
      <c r="AW2258" s="79"/>
      <c r="AX2258" s="79"/>
      <c r="AY2258" s="79"/>
      <c r="AZ2258" s="79"/>
      <c r="BA2258">
        <v>2</v>
      </c>
      <c r="BB2258">
        <v>0</v>
      </c>
      <c r="BC2258" s="79" t="str">
        <f>IF(Edges[[#This Row],[Sentiment]]=0,"NEUTRAL",IF(Edges[[#This Row],[Sentiment]]=1,"POSITIVE",IF(Edges[[#This Row],[Sentiment]]=-1,"NEGATIVE")))</f>
        <v>NEUTRAL</v>
      </c>
      <c r="BD2258" s="79" t="str">
        <f>IF(Edges[[#This Row],[Vertex 1]]=Edges[[#This Row],[Vertex 2]],"HIDE","SHOW")</f>
        <v>SHOW</v>
      </c>
      <c r="BE2258" s="78" t="str">
        <f>REPLACE(INDEX(GroupVertices[Group], MATCH(Edges[[#This Row],[Vertex 1]],GroupVertices[Vertex],0)),1,1,"")</f>
        <v>EUTRAL</v>
      </c>
      <c r="BF2258" s="78" t="str">
        <f>REPLACE(INDEX(GroupVertices[Group], MATCH(Edges[[#This Row],[Vertex 2]],GroupVertices[Vertex],0)),1,1,"")</f>
        <v>EUTRAL</v>
      </c>
    </row>
    <row r="2259" spans="1:58" x14ac:dyDescent="0.25">
      <c r="A2259" s="64" t="s">
        <v>1515</v>
      </c>
      <c r="B2259" s="64" t="s">
        <v>1519</v>
      </c>
      <c r="C2259" s="65"/>
      <c r="D2259" s="66"/>
      <c r="E2259" s="67"/>
      <c r="F2259" s="68"/>
      <c r="G2259" s="65" t="str">
        <f>IF(Edges[[#This Row],[Vertex 1]]=Edges[[#This Row],[Vertex 2]],"HIDE","SHOW")</f>
        <v>SHOW</v>
      </c>
      <c r="H2259" s="69"/>
      <c r="I2259" s="70"/>
      <c r="J2259" s="70"/>
      <c r="K2259" s="34" t="s">
        <v>65</v>
      </c>
      <c r="L2259" s="77">
        <v>2259</v>
      </c>
      <c r="M2259" s="77"/>
      <c r="N2259" s="72"/>
      <c r="O2259" s="79" t="s">
        <v>1646</v>
      </c>
      <c r="P2259" s="81">
        <v>42855.568599537037</v>
      </c>
      <c r="Q2259" s="79" t="s">
        <v>3123</v>
      </c>
      <c r="R2259" s="82" t="s">
        <v>3995</v>
      </c>
      <c r="S2259" s="79" t="s">
        <v>4041</v>
      </c>
      <c r="T2259" s="79" t="s">
        <v>4355</v>
      </c>
      <c r="U2259" s="79"/>
      <c r="V2259" s="82" t="s">
        <v>5758</v>
      </c>
      <c r="W2259" s="81">
        <v>42855.568599537037</v>
      </c>
      <c r="X2259" s="82" t="s">
        <v>7764</v>
      </c>
      <c r="Y2259" s="79"/>
      <c r="Z2259" s="79"/>
      <c r="AA2259" s="83" t="s">
        <v>9811</v>
      </c>
      <c r="AB2259" s="79"/>
      <c r="AC2259" s="79" t="b">
        <v>0</v>
      </c>
      <c r="AD2259" s="79">
        <v>0</v>
      </c>
      <c r="AE2259" s="83" t="s">
        <v>9915</v>
      </c>
      <c r="AF2259" s="79" t="b">
        <v>0</v>
      </c>
      <c r="AG2259" s="79" t="s">
        <v>9963</v>
      </c>
      <c r="AH2259" s="79"/>
      <c r="AI2259" s="83" t="s">
        <v>9915</v>
      </c>
      <c r="AJ2259" s="79" t="b">
        <v>0</v>
      </c>
      <c r="AK2259" s="79">
        <v>1</v>
      </c>
      <c r="AL2259" s="83" t="s">
        <v>9807</v>
      </c>
      <c r="AM2259" s="79" t="s">
        <v>10098</v>
      </c>
      <c r="AN2259" s="79" t="b">
        <v>0</v>
      </c>
      <c r="AO2259" s="83" t="s">
        <v>9807</v>
      </c>
      <c r="AP2259" s="79" t="s">
        <v>179</v>
      </c>
      <c r="AQ2259" s="79">
        <v>0</v>
      </c>
      <c r="AR2259" s="79">
        <v>0</v>
      </c>
      <c r="AS2259" s="79"/>
      <c r="AT2259" s="79"/>
      <c r="AU2259" s="79"/>
      <c r="AV2259" s="79"/>
      <c r="AW2259" s="79"/>
      <c r="AX2259" s="79"/>
      <c r="AY2259" s="79"/>
      <c r="AZ2259" s="79"/>
      <c r="BA2259">
        <v>2</v>
      </c>
      <c r="BB2259">
        <v>0</v>
      </c>
      <c r="BC2259" s="79" t="str">
        <f>IF(Edges[[#This Row],[Sentiment]]=0,"NEUTRAL",IF(Edges[[#This Row],[Sentiment]]=1,"POSITIVE",IF(Edges[[#This Row],[Sentiment]]=-1,"NEGATIVE")))</f>
        <v>NEUTRAL</v>
      </c>
      <c r="BD2259" s="79" t="str">
        <f>IF(Edges[[#This Row],[Vertex 1]]=Edges[[#This Row],[Vertex 2]],"HIDE","SHOW")</f>
        <v>SHOW</v>
      </c>
      <c r="BE2259" s="78" t="str">
        <f>REPLACE(INDEX(GroupVertices[Group], MATCH(Edges[[#This Row],[Vertex 1]],GroupVertices[Vertex],0)),1,1,"")</f>
        <v>EUTRAL</v>
      </c>
      <c r="BF2259" s="78" t="str">
        <f>REPLACE(INDEX(GroupVertices[Group], MATCH(Edges[[#This Row],[Vertex 2]],GroupVertices[Vertex],0)),1,1,"")</f>
        <v>EUTRAL</v>
      </c>
    </row>
    <row r="2260" spans="1:58" hidden="1" x14ac:dyDescent="0.25">
      <c r="A2260" s="64" t="s">
        <v>1520</v>
      </c>
      <c r="B2260" s="64" t="s">
        <v>1520</v>
      </c>
      <c r="C2260" s="65"/>
      <c r="D2260" s="66"/>
      <c r="E2260" s="67"/>
      <c r="F2260" s="68"/>
      <c r="G2260" s="65" t="str">
        <f>IF(Edges[[#This Row],[Vertex 1]]=Edges[[#This Row],[Vertex 2]],"HIDE","SHOW")</f>
        <v>HIDE</v>
      </c>
      <c r="H2260" s="69"/>
      <c r="I2260" s="70"/>
      <c r="J2260" s="70"/>
      <c r="K2260" s="34"/>
      <c r="L2260" s="77"/>
      <c r="M2260" s="77"/>
      <c r="N2260" s="72"/>
      <c r="O2260" s="79" t="s">
        <v>179</v>
      </c>
      <c r="P2260" s="81">
        <v>42631.170185185183</v>
      </c>
      <c r="Q2260" s="79" t="s">
        <v>3125</v>
      </c>
      <c r="R2260" s="82" t="s">
        <v>3471</v>
      </c>
      <c r="S2260" s="79" t="s">
        <v>4037</v>
      </c>
      <c r="T2260" s="79"/>
      <c r="U2260" s="82" t="s">
        <v>4750</v>
      </c>
      <c r="V2260" s="82" t="s">
        <v>4750</v>
      </c>
      <c r="W2260" s="81">
        <v>42631.170185185183</v>
      </c>
      <c r="X2260" s="82" t="s">
        <v>7766</v>
      </c>
      <c r="Y2260" s="79"/>
      <c r="Z2260" s="79"/>
      <c r="AA2260" s="83" t="s">
        <v>9813</v>
      </c>
      <c r="AB2260" s="79"/>
      <c r="AC2260" s="79" t="b">
        <v>0</v>
      </c>
      <c r="AD2260" s="79">
        <v>23</v>
      </c>
      <c r="AE2260" s="83" t="s">
        <v>9915</v>
      </c>
      <c r="AF2260" s="79" t="b">
        <v>0</v>
      </c>
      <c r="AG2260" s="79" t="s">
        <v>9963</v>
      </c>
      <c r="AH2260" s="79"/>
      <c r="AI2260" s="83" t="s">
        <v>9915</v>
      </c>
      <c r="AJ2260" s="79" t="b">
        <v>0</v>
      </c>
      <c r="AK2260" s="79">
        <v>20</v>
      </c>
      <c r="AL2260" s="83" t="s">
        <v>9915</v>
      </c>
      <c r="AM2260" s="79" t="s">
        <v>10010</v>
      </c>
      <c r="AN2260" s="79" t="b">
        <v>0</v>
      </c>
      <c r="AO2260" s="83" t="s">
        <v>9813</v>
      </c>
      <c r="AP2260" s="79" t="s">
        <v>10099</v>
      </c>
      <c r="AQ2260" s="79">
        <v>0</v>
      </c>
      <c r="AR2260" s="79">
        <v>0</v>
      </c>
      <c r="AS2260" s="79"/>
      <c r="AT2260" s="79"/>
      <c r="AU2260" s="79"/>
      <c r="AV2260" s="79"/>
      <c r="AW2260" s="79"/>
      <c r="AX2260" s="79"/>
      <c r="AY2260" s="79"/>
      <c r="AZ2260" s="79"/>
      <c r="BA2260">
        <v>6</v>
      </c>
      <c r="BB2260">
        <v>0</v>
      </c>
      <c r="BC2260" s="79" t="str">
        <f>IF(Edges[[#This Row],[Sentiment]]=0,"NEUTRAL",IF(Edges[[#This Row],[Sentiment]]=1,"POSITIVE",IF(Edges[[#This Row],[Sentiment]]=-1,"NEGATIVE")))</f>
        <v>NEUTRAL</v>
      </c>
      <c r="BD2260" s="79" t="str">
        <f>IF(Edges[[#This Row],[Vertex 1]]=Edges[[#This Row],[Vertex 2]],"HIDE","SHOW")</f>
        <v>HIDE</v>
      </c>
      <c r="BE2260" s="124" t="str">
        <f>REPLACE(INDEX(GroupVertices[Group], MATCH(Edges[[#This Row],[Vertex 1]],GroupVertices[Vertex],0)),1,1,"")</f>
        <v>EUTRAL</v>
      </c>
      <c r="BF2260" s="124" t="str">
        <f>REPLACE(INDEX(GroupVertices[Group], MATCH(Edges[[#This Row],[Vertex 2]],GroupVertices[Vertex],0)),1,1,"")</f>
        <v>EUTRAL</v>
      </c>
    </row>
    <row r="2261" spans="1:58" hidden="1" x14ac:dyDescent="0.25">
      <c r="A2261" s="64" t="s">
        <v>1520</v>
      </c>
      <c r="B2261" s="64" t="s">
        <v>1520</v>
      </c>
      <c r="C2261" s="65"/>
      <c r="D2261" s="66"/>
      <c r="E2261" s="67"/>
      <c r="F2261" s="68"/>
      <c r="G2261" s="65" t="str">
        <f>IF(Edges[[#This Row],[Vertex 1]]=Edges[[#This Row],[Vertex 2]],"HIDE","SHOW")</f>
        <v>HIDE</v>
      </c>
      <c r="H2261" s="69"/>
      <c r="I2261" s="70"/>
      <c r="J2261" s="70"/>
      <c r="K2261" s="34"/>
      <c r="L2261" s="77"/>
      <c r="M2261" s="77"/>
      <c r="N2261" s="72"/>
      <c r="O2261" s="79" t="s">
        <v>179</v>
      </c>
      <c r="P2261" s="81">
        <v>42851.979398148149</v>
      </c>
      <c r="Q2261" s="79" t="s">
        <v>3126</v>
      </c>
      <c r="R2261" s="82" t="s">
        <v>3202</v>
      </c>
      <c r="S2261" s="79" t="s">
        <v>4037</v>
      </c>
      <c r="T2261" s="79"/>
      <c r="U2261" s="79"/>
      <c r="V2261" s="82" t="s">
        <v>5762</v>
      </c>
      <c r="W2261" s="81">
        <v>42851.979398148149</v>
      </c>
      <c r="X2261" s="82" t="s">
        <v>7767</v>
      </c>
      <c r="Y2261" s="79"/>
      <c r="Z2261" s="79"/>
      <c r="AA2261" s="83" t="s">
        <v>9814</v>
      </c>
      <c r="AB2261" s="79"/>
      <c r="AC2261" s="79" t="b">
        <v>0</v>
      </c>
      <c r="AD2261" s="79">
        <v>1</v>
      </c>
      <c r="AE2261" s="83" t="s">
        <v>9915</v>
      </c>
      <c r="AF2261" s="79" t="b">
        <v>0</v>
      </c>
      <c r="AG2261" s="79" t="s">
        <v>9963</v>
      </c>
      <c r="AH2261" s="79"/>
      <c r="AI2261" s="83" t="s">
        <v>9915</v>
      </c>
      <c r="AJ2261" s="79" t="b">
        <v>0</v>
      </c>
      <c r="AK2261" s="79">
        <v>2</v>
      </c>
      <c r="AL2261" s="83" t="s">
        <v>9915</v>
      </c>
      <c r="AM2261" s="79" t="s">
        <v>10010</v>
      </c>
      <c r="AN2261" s="79" t="b">
        <v>0</v>
      </c>
      <c r="AO2261" s="83" t="s">
        <v>9814</v>
      </c>
      <c r="AP2261" s="79" t="s">
        <v>179</v>
      </c>
      <c r="AQ2261" s="79">
        <v>0</v>
      </c>
      <c r="AR2261" s="79">
        <v>0</v>
      </c>
      <c r="AS2261" s="79"/>
      <c r="AT2261" s="79"/>
      <c r="AU2261" s="79"/>
      <c r="AV2261" s="79"/>
      <c r="AW2261" s="79"/>
      <c r="AX2261" s="79"/>
      <c r="AY2261" s="79"/>
      <c r="AZ2261" s="79"/>
      <c r="BA2261">
        <v>6</v>
      </c>
      <c r="BB2261">
        <v>0</v>
      </c>
      <c r="BC2261" s="79" t="str">
        <f>IF(Edges[[#This Row],[Sentiment]]=0,"NEUTRAL",IF(Edges[[#This Row],[Sentiment]]=1,"POSITIVE",IF(Edges[[#This Row],[Sentiment]]=-1,"NEGATIVE")))</f>
        <v>NEUTRAL</v>
      </c>
      <c r="BD2261" s="79" t="str">
        <f>IF(Edges[[#This Row],[Vertex 1]]=Edges[[#This Row],[Vertex 2]],"HIDE","SHOW")</f>
        <v>HIDE</v>
      </c>
      <c r="BE2261" s="124" t="str">
        <f>REPLACE(INDEX(GroupVertices[Group], MATCH(Edges[[#This Row],[Vertex 1]],GroupVertices[Vertex],0)),1,1,"")</f>
        <v>EUTRAL</v>
      </c>
      <c r="BF2261" s="124" t="str">
        <f>REPLACE(INDEX(GroupVertices[Group], MATCH(Edges[[#This Row],[Vertex 2]],GroupVertices[Vertex],0)),1,1,"")</f>
        <v>EUTRAL</v>
      </c>
    </row>
    <row r="2262" spans="1:58" hidden="1" x14ac:dyDescent="0.25">
      <c r="A2262" s="64" t="s">
        <v>1520</v>
      </c>
      <c r="B2262" s="64" t="s">
        <v>1520</v>
      </c>
      <c r="C2262" s="65"/>
      <c r="D2262" s="66"/>
      <c r="E2262" s="67"/>
      <c r="F2262" s="68"/>
      <c r="G2262" s="65" t="str">
        <f>IF(Edges[[#This Row],[Vertex 1]]=Edges[[#This Row],[Vertex 2]],"HIDE","SHOW")</f>
        <v>HIDE</v>
      </c>
      <c r="H2262" s="69"/>
      <c r="I2262" s="70"/>
      <c r="J2262" s="70"/>
      <c r="K2262" s="34"/>
      <c r="L2262" s="77"/>
      <c r="M2262" s="77"/>
      <c r="N2262" s="72"/>
      <c r="O2262" s="79" t="s">
        <v>179</v>
      </c>
      <c r="P2262" s="81">
        <v>42853.156018518515</v>
      </c>
      <c r="Q2262" s="79" t="s">
        <v>3127</v>
      </c>
      <c r="R2262" s="82" t="s">
        <v>3416</v>
      </c>
      <c r="S2262" s="79" t="s">
        <v>4037</v>
      </c>
      <c r="T2262" s="79" t="s">
        <v>1544</v>
      </c>
      <c r="U2262" s="79"/>
      <c r="V2262" s="82" t="s">
        <v>5762</v>
      </c>
      <c r="W2262" s="81">
        <v>42853.156018518515</v>
      </c>
      <c r="X2262" s="82" t="s">
        <v>7768</v>
      </c>
      <c r="Y2262" s="79"/>
      <c r="Z2262" s="79"/>
      <c r="AA2262" s="83" t="s">
        <v>9815</v>
      </c>
      <c r="AB2262" s="79"/>
      <c r="AC2262" s="79" t="b">
        <v>0</v>
      </c>
      <c r="AD2262" s="79">
        <v>9</v>
      </c>
      <c r="AE2262" s="83" t="s">
        <v>9915</v>
      </c>
      <c r="AF2262" s="79" t="b">
        <v>0</v>
      </c>
      <c r="AG2262" s="79" t="s">
        <v>9963</v>
      </c>
      <c r="AH2262" s="79"/>
      <c r="AI2262" s="83" t="s">
        <v>9915</v>
      </c>
      <c r="AJ2262" s="79" t="b">
        <v>0</v>
      </c>
      <c r="AK2262" s="79">
        <v>4</v>
      </c>
      <c r="AL2262" s="83" t="s">
        <v>9915</v>
      </c>
      <c r="AM2262" s="79" t="s">
        <v>9990</v>
      </c>
      <c r="AN2262" s="79" t="b">
        <v>0</v>
      </c>
      <c r="AO2262" s="83" t="s">
        <v>9815</v>
      </c>
      <c r="AP2262" s="79" t="s">
        <v>179</v>
      </c>
      <c r="AQ2262" s="79">
        <v>0</v>
      </c>
      <c r="AR2262" s="79">
        <v>0</v>
      </c>
      <c r="AS2262" s="79"/>
      <c r="AT2262" s="79"/>
      <c r="AU2262" s="79"/>
      <c r="AV2262" s="79"/>
      <c r="AW2262" s="79"/>
      <c r="AX2262" s="79"/>
      <c r="AY2262" s="79"/>
      <c r="AZ2262" s="79"/>
      <c r="BA2262">
        <v>6</v>
      </c>
      <c r="BB2262">
        <v>0</v>
      </c>
      <c r="BC2262" s="79" t="str">
        <f>IF(Edges[[#This Row],[Sentiment]]=0,"NEUTRAL",IF(Edges[[#This Row],[Sentiment]]=1,"POSITIVE",IF(Edges[[#This Row],[Sentiment]]=-1,"NEGATIVE")))</f>
        <v>NEUTRAL</v>
      </c>
      <c r="BD2262" s="79" t="str">
        <f>IF(Edges[[#This Row],[Vertex 1]]=Edges[[#This Row],[Vertex 2]],"HIDE","SHOW")</f>
        <v>HIDE</v>
      </c>
      <c r="BE2262" s="124" t="str">
        <f>REPLACE(INDEX(GroupVertices[Group], MATCH(Edges[[#This Row],[Vertex 1]],GroupVertices[Vertex],0)),1,1,"")</f>
        <v>EUTRAL</v>
      </c>
      <c r="BF2262" s="124" t="str">
        <f>REPLACE(INDEX(GroupVertices[Group], MATCH(Edges[[#This Row],[Vertex 2]],GroupVertices[Vertex],0)),1,1,"")</f>
        <v>EUTRAL</v>
      </c>
    </row>
    <row r="2263" spans="1:58" hidden="1" x14ac:dyDescent="0.25">
      <c r="A2263" s="64" t="s">
        <v>1520</v>
      </c>
      <c r="B2263" s="64" t="s">
        <v>1520</v>
      </c>
      <c r="C2263" s="65"/>
      <c r="D2263" s="66"/>
      <c r="E2263" s="67"/>
      <c r="F2263" s="68"/>
      <c r="G2263" s="65" t="str">
        <f>IF(Edges[[#This Row],[Vertex 1]]=Edges[[#This Row],[Vertex 2]],"HIDE","SHOW")</f>
        <v>HIDE</v>
      </c>
      <c r="H2263" s="69"/>
      <c r="I2263" s="70"/>
      <c r="J2263" s="70"/>
      <c r="K2263" s="34"/>
      <c r="L2263" s="77"/>
      <c r="M2263" s="77"/>
      <c r="N2263" s="72"/>
      <c r="O2263" s="79" t="s">
        <v>179</v>
      </c>
      <c r="P2263" s="81">
        <v>42853.382488425923</v>
      </c>
      <c r="Q2263" s="79" t="s">
        <v>3128</v>
      </c>
      <c r="R2263" s="82" t="s">
        <v>3478</v>
      </c>
      <c r="S2263" s="79" t="s">
        <v>4037</v>
      </c>
      <c r="T2263" s="79" t="s">
        <v>4355</v>
      </c>
      <c r="U2263" s="79"/>
      <c r="V2263" s="82" t="s">
        <v>5762</v>
      </c>
      <c r="W2263" s="81">
        <v>42853.382488425923</v>
      </c>
      <c r="X2263" s="82" t="s">
        <v>7769</v>
      </c>
      <c r="Y2263" s="79"/>
      <c r="Z2263" s="79"/>
      <c r="AA2263" s="83" t="s">
        <v>9816</v>
      </c>
      <c r="AB2263" s="79"/>
      <c r="AC2263" s="79" t="b">
        <v>0</v>
      </c>
      <c r="AD2263" s="79">
        <v>18</v>
      </c>
      <c r="AE2263" s="83" t="s">
        <v>9915</v>
      </c>
      <c r="AF2263" s="79" t="b">
        <v>0</v>
      </c>
      <c r="AG2263" s="79" t="s">
        <v>9963</v>
      </c>
      <c r="AH2263" s="79"/>
      <c r="AI2263" s="83" t="s">
        <v>9915</v>
      </c>
      <c r="AJ2263" s="79" t="b">
        <v>0</v>
      </c>
      <c r="AK2263" s="79">
        <v>10</v>
      </c>
      <c r="AL2263" s="83" t="s">
        <v>9915</v>
      </c>
      <c r="AM2263" s="79" t="s">
        <v>10010</v>
      </c>
      <c r="AN2263" s="79" t="b">
        <v>0</v>
      </c>
      <c r="AO2263" s="83" t="s">
        <v>9816</v>
      </c>
      <c r="AP2263" s="79" t="s">
        <v>179</v>
      </c>
      <c r="AQ2263" s="79">
        <v>0</v>
      </c>
      <c r="AR2263" s="79">
        <v>0</v>
      </c>
      <c r="AS2263" s="79"/>
      <c r="AT2263" s="79"/>
      <c r="AU2263" s="79"/>
      <c r="AV2263" s="79"/>
      <c r="AW2263" s="79"/>
      <c r="AX2263" s="79"/>
      <c r="AY2263" s="79"/>
      <c r="AZ2263" s="79"/>
      <c r="BA2263">
        <v>6</v>
      </c>
      <c r="BB2263">
        <v>0</v>
      </c>
      <c r="BC2263" s="79" t="str">
        <f>IF(Edges[[#This Row],[Sentiment]]=0,"NEUTRAL",IF(Edges[[#This Row],[Sentiment]]=1,"POSITIVE",IF(Edges[[#This Row],[Sentiment]]=-1,"NEGATIVE")))</f>
        <v>NEUTRAL</v>
      </c>
      <c r="BD2263" s="79" t="str">
        <f>IF(Edges[[#This Row],[Vertex 1]]=Edges[[#This Row],[Vertex 2]],"HIDE","SHOW")</f>
        <v>HIDE</v>
      </c>
      <c r="BE2263" s="124" t="str">
        <f>REPLACE(INDEX(GroupVertices[Group], MATCH(Edges[[#This Row],[Vertex 1]],GroupVertices[Vertex],0)),1,1,"")</f>
        <v>EUTRAL</v>
      </c>
      <c r="BF2263" s="124" t="str">
        <f>REPLACE(INDEX(GroupVertices[Group], MATCH(Edges[[#This Row],[Vertex 2]],GroupVertices[Vertex],0)),1,1,"")</f>
        <v>EUTRAL</v>
      </c>
    </row>
    <row r="2264" spans="1:58" hidden="1" x14ac:dyDescent="0.25">
      <c r="A2264" s="64" t="s">
        <v>1520</v>
      </c>
      <c r="B2264" s="64" t="s">
        <v>1520</v>
      </c>
      <c r="C2264" s="65"/>
      <c r="D2264" s="66"/>
      <c r="E2264" s="67"/>
      <c r="F2264" s="68"/>
      <c r="G2264" s="65" t="str">
        <f>IF(Edges[[#This Row],[Vertex 1]]=Edges[[#This Row],[Vertex 2]],"HIDE","SHOW")</f>
        <v>HIDE</v>
      </c>
      <c r="H2264" s="69"/>
      <c r="I2264" s="70"/>
      <c r="J2264" s="70"/>
      <c r="K2264" s="34"/>
      <c r="L2264" s="77"/>
      <c r="M2264" s="77"/>
      <c r="N2264" s="72"/>
      <c r="O2264" s="79" t="s">
        <v>179</v>
      </c>
      <c r="P2264" s="81">
        <v>42854.104444444441</v>
      </c>
      <c r="Q2264" s="79" t="s">
        <v>3128</v>
      </c>
      <c r="R2264" s="82" t="s">
        <v>3478</v>
      </c>
      <c r="S2264" s="79" t="s">
        <v>4037</v>
      </c>
      <c r="T2264" s="79" t="s">
        <v>4355</v>
      </c>
      <c r="U2264" s="79"/>
      <c r="V2264" s="82" t="s">
        <v>5762</v>
      </c>
      <c r="W2264" s="81">
        <v>42854.104444444441</v>
      </c>
      <c r="X2264" s="82" t="s">
        <v>7770</v>
      </c>
      <c r="Y2264" s="79"/>
      <c r="Z2264" s="79"/>
      <c r="AA2264" s="83" t="s">
        <v>9817</v>
      </c>
      <c r="AB2264" s="79"/>
      <c r="AC2264" s="79" t="b">
        <v>0</v>
      </c>
      <c r="AD2264" s="79">
        <v>18</v>
      </c>
      <c r="AE2264" s="83" t="s">
        <v>9915</v>
      </c>
      <c r="AF2264" s="79" t="b">
        <v>0</v>
      </c>
      <c r="AG2264" s="79" t="s">
        <v>9963</v>
      </c>
      <c r="AH2264" s="79"/>
      <c r="AI2264" s="83" t="s">
        <v>9915</v>
      </c>
      <c r="AJ2264" s="79" t="b">
        <v>0</v>
      </c>
      <c r="AK2264" s="79">
        <v>9</v>
      </c>
      <c r="AL2264" s="83" t="s">
        <v>9915</v>
      </c>
      <c r="AM2264" s="79" t="s">
        <v>10010</v>
      </c>
      <c r="AN2264" s="79" t="b">
        <v>0</v>
      </c>
      <c r="AO2264" s="83" t="s">
        <v>9817</v>
      </c>
      <c r="AP2264" s="79" t="s">
        <v>179</v>
      </c>
      <c r="AQ2264" s="79">
        <v>0</v>
      </c>
      <c r="AR2264" s="79">
        <v>0</v>
      </c>
      <c r="AS2264" s="79"/>
      <c r="AT2264" s="79"/>
      <c r="AU2264" s="79"/>
      <c r="AV2264" s="79"/>
      <c r="AW2264" s="79"/>
      <c r="AX2264" s="79"/>
      <c r="AY2264" s="79"/>
      <c r="AZ2264" s="79"/>
      <c r="BA2264">
        <v>6</v>
      </c>
      <c r="BB2264">
        <v>0</v>
      </c>
      <c r="BC2264" s="79" t="str">
        <f>IF(Edges[[#This Row],[Sentiment]]=0,"NEUTRAL",IF(Edges[[#This Row],[Sentiment]]=1,"POSITIVE",IF(Edges[[#This Row],[Sentiment]]=-1,"NEGATIVE")))</f>
        <v>NEUTRAL</v>
      </c>
      <c r="BD2264" s="79" t="str">
        <f>IF(Edges[[#This Row],[Vertex 1]]=Edges[[#This Row],[Vertex 2]],"HIDE","SHOW")</f>
        <v>HIDE</v>
      </c>
      <c r="BE2264" s="124" t="str">
        <f>REPLACE(INDEX(GroupVertices[Group], MATCH(Edges[[#This Row],[Vertex 1]],GroupVertices[Vertex],0)),1,1,"")</f>
        <v>EUTRAL</v>
      </c>
      <c r="BF2264" s="124" t="str">
        <f>REPLACE(INDEX(GroupVertices[Group], MATCH(Edges[[#This Row],[Vertex 2]],GroupVertices[Vertex],0)),1,1,"")</f>
        <v>EUTRAL</v>
      </c>
    </row>
    <row r="2265" spans="1:58" hidden="1" x14ac:dyDescent="0.25">
      <c r="A2265" s="64" t="s">
        <v>1520</v>
      </c>
      <c r="B2265" s="64" t="s">
        <v>1520</v>
      </c>
      <c r="C2265" s="65"/>
      <c r="D2265" s="66"/>
      <c r="E2265" s="67"/>
      <c r="F2265" s="68"/>
      <c r="G2265" s="65" t="str">
        <f>IF(Edges[[#This Row],[Vertex 1]]=Edges[[#This Row],[Vertex 2]],"HIDE","SHOW")</f>
        <v>HIDE</v>
      </c>
      <c r="H2265" s="69"/>
      <c r="I2265" s="70"/>
      <c r="J2265" s="70"/>
      <c r="K2265" s="34"/>
      <c r="L2265" s="77"/>
      <c r="M2265" s="77"/>
      <c r="N2265" s="72"/>
      <c r="O2265" s="79" t="s">
        <v>179</v>
      </c>
      <c r="P2265" s="81">
        <v>42855.020972222221</v>
      </c>
      <c r="Q2265" s="79" t="s">
        <v>3128</v>
      </c>
      <c r="R2265" s="82" t="s">
        <v>3478</v>
      </c>
      <c r="S2265" s="79" t="s">
        <v>4037</v>
      </c>
      <c r="T2265" s="79" t="s">
        <v>4355</v>
      </c>
      <c r="U2265" s="79"/>
      <c r="V2265" s="82" t="s">
        <v>5762</v>
      </c>
      <c r="W2265" s="81">
        <v>42855.020972222221</v>
      </c>
      <c r="X2265" s="82" t="s">
        <v>7771</v>
      </c>
      <c r="Y2265" s="79"/>
      <c r="Z2265" s="79"/>
      <c r="AA2265" s="83" t="s">
        <v>9818</v>
      </c>
      <c r="AB2265" s="79"/>
      <c r="AC2265" s="79" t="b">
        <v>0</v>
      </c>
      <c r="AD2265" s="79">
        <v>0</v>
      </c>
      <c r="AE2265" s="83" t="s">
        <v>9915</v>
      </c>
      <c r="AF2265" s="79" t="b">
        <v>0</v>
      </c>
      <c r="AG2265" s="79" t="s">
        <v>9963</v>
      </c>
      <c r="AH2265" s="79"/>
      <c r="AI2265" s="83" t="s">
        <v>9915</v>
      </c>
      <c r="AJ2265" s="79" t="b">
        <v>0</v>
      </c>
      <c r="AK2265" s="79">
        <v>1</v>
      </c>
      <c r="AL2265" s="83" t="s">
        <v>9915</v>
      </c>
      <c r="AM2265" s="79" t="s">
        <v>10010</v>
      </c>
      <c r="AN2265" s="79" t="b">
        <v>0</v>
      </c>
      <c r="AO2265" s="83" t="s">
        <v>9818</v>
      </c>
      <c r="AP2265" s="79" t="s">
        <v>179</v>
      </c>
      <c r="AQ2265" s="79">
        <v>0</v>
      </c>
      <c r="AR2265" s="79">
        <v>0</v>
      </c>
      <c r="AS2265" s="79"/>
      <c r="AT2265" s="79"/>
      <c r="AU2265" s="79"/>
      <c r="AV2265" s="79"/>
      <c r="AW2265" s="79"/>
      <c r="AX2265" s="79"/>
      <c r="AY2265" s="79"/>
      <c r="AZ2265" s="79"/>
      <c r="BA2265">
        <v>6</v>
      </c>
      <c r="BB2265">
        <v>0</v>
      </c>
      <c r="BC2265" s="79" t="str">
        <f>IF(Edges[[#This Row],[Sentiment]]=0,"NEUTRAL",IF(Edges[[#This Row],[Sentiment]]=1,"POSITIVE",IF(Edges[[#This Row],[Sentiment]]=-1,"NEGATIVE")))</f>
        <v>NEUTRAL</v>
      </c>
      <c r="BD2265" s="79" t="str">
        <f>IF(Edges[[#This Row],[Vertex 1]]=Edges[[#This Row],[Vertex 2]],"HIDE","SHOW")</f>
        <v>HIDE</v>
      </c>
      <c r="BE2265" s="124" t="str">
        <f>REPLACE(INDEX(GroupVertices[Group], MATCH(Edges[[#This Row],[Vertex 1]],GroupVertices[Vertex],0)),1,1,"")</f>
        <v>EUTRAL</v>
      </c>
      <c r="BF2265" s="124" t="str">
        <f>REPLACE(INDEX(GroupVertices[Group], MATCH(Edges[[#This Row],[Vertex 2]],GroupVertices[Vertex],0)),1,1,"")</f>
        <v>EUTRAL</v>
      </c>
    </row>
    <row r="2266" spans="1:58" x14ac:dyDescent="0.25">
      <c r="A2266" s="64" t="s">
        <v>1515</v>
      </c>
      <c r="B2266" s="64" t="s">
        <v>1520</v>
      </c>
      <c r="C2266" s="65"/>
      <c r="D2266" s="66"/>
      <c r="E2266" s="67"/>
      <c r="F2266" s="68"/>
      <c r="G2266" s="65" t="str">
        <f>IF(Edges[[#This Row],[Vertex 1]]=Edges[[#This Row],[Vertex 2]],"HIDE","SHOW")</f>
        <v>SHOW</v>
      </c>
      <c r="H2266" s="69"/>
      <c r="I2266" s="70"/>
      <c r="J2266" s="70"/>
      <c r="K2266" s="34" t="s">
        <v>65</v>
      </c>
      <c r="L2266" s="77">
        <v>2266</v>
      </c>
      <c r="M2266" s="77"/>
      <c r="N2266" s="72"/>
      <c r="O2266" s="79" t="s">
        <v>1646</v>
      </c>
      <c r="P2266" s="81">
        <v>42854.387106481481</v>
      </c>
      <c r="Q2266" s="79" t="s">
        <v>2141</v>
      </c>
      <c r="R2266" s="82" t="s">
        <v>3478</v>
      </c>
      <c r="S2266" s="79" t="s">
        <v>4037</v>
      </c>
      <c r="T2266" s="79" t="s">
        <v>4355</v>
      </c>
      <c r="U2266" s="79"/>
      <c r="V2266" s="82" t="s">
        <v>5758</v>
      </c>
      <c r="W2266" s="81">
        <v>42854.387106481481</v>
      </c>
      <c r="X2266" s="82" t="s">
        <v>7772</v>
      </c>
      <c r="Y2266" s="79"/>
      <c r="Z2266" s="79"/>
      <c r="AA2266" s="83" t="s">
        <v>9819</v>
      </c>
      <c r="AB2266" s="79"/>
      <c r="AC2266" s="79" t="b">
        <v>0</v>
      </c>
      <c r="AD2266" s="79">
        <v>0</v>
      </c>
      <c r="AE2266" s="83" t="s">
        <v>9915</v>
      </c>
      <c r="AF2266" s="79" t="b">
        <v>0</v>
      </c>
      <c r="AG2266" s="79" t="s">
        <v>9963</v>
      </c>
      <c r="AH2266" s="79"/>
      <c r="AI2266" s="83" t="s">
        <v>9915</v>
      </c>
      <c r="AJ2266" s="79" t="b">
        <v>0</v>
      </c>
      <c r="AK2266" s="79">
        <v>10</v>
      </c>
      <c r="AL2266" s="83" t="s">
        <v>9816</v>
      </c>
      <c r="AM2266" s="79" t="s">
        <v>10098</v>
      </c>
      <c r="AN2266" s="79" t="b">
        <v>0</v>
      </c>
      <c r="AO2266" s="83" t="s">
        <v>9816</v>
      </c>
      <c r="AP2266" s="79" t="s">
        <v>179</v>
      </c>
      <c r="AQ2266" s="79">
        <v>0</v>
      </c>
      <c r="AR2266" s="79">
        <v>0</v>
      </c>
      <c r="AS2266" s="79"/>
      <c r="AT2266" s="79"/>
      <c r="AU2266" s="79"/>
      <c r="AV2266" s="79"/>
      <c r="AW2266" s="79"/>
      <c r="AX2266" s="79"/>
      <c r="AY2266" s="79"/>
      <c r="AZ2266" s="79"/>
      <c r="BA2266">
        <v>4</v>
      </c>
      <c r="BB2266">
        <v>0</v>
      </c>
      <c r="BC2266" s="79" t="str">
        <f>IF(Edges[[#This Row],[Sentiment]]=0,"NEUTRAL",IF(Edges[[#This Row],[Sentiment]]=1,"POSITIVE",IF(Edges[[#This Row],[Sentiment]]=-1,"NEGATIVE")))</f>
        <v>NEUTRAL</v>
      </c>
      <c r="BD2266" s="79" t="str">
        <f>IF(Edges[[#This Row],[Vertex 1]]=Edges[[#This Row],[Vertex 2]],"HIDE","SHOW")</f>
        <v>SHOW</v>
      </c>
      <c r="BE2266" s="78" t="str">
        <f>REPLACE(INDEX(GroupVertices[Group], MATCH(Edges[[#This Row],[Vertex 1]],GroupVertices[Vertex],0)),1,1,"")</f>
        <v>EUTRAL</v>
      </c>
      <c r="BF2266" s="78" t="str">
        <f>REPLACE(INDEX(GroupVertices[Group], MATCH(Edges[[#This Row],[Vertex 2]],GroupVertices[Vertex],0)),1,1,"")</f>
        <v>EUTRAL</v>
      </c>
    </row>
    <row r="2267" spans="1:58" x14ac:dyDescent="0.25">
      <c r="A2267" s="64" t="s">
        <v>1515</v>
      </c>
      <c r="B2267" s="64" t="s">
        <v>1520</v>
      </c>
      <c r="C2267" s="65"/>
      <c r="D2267" s="66"/>
      <c r="E2267" s="67"/>
      <c r="F2267" s="68"/>
      <c r="G2267" s="65" t="str">
        <f>IF(Edges[[#This Row],[Vertex 1]]=Edges[[#This Row],[Vertex 2]],"HIDE","SHOW")</f>
        <v>SHOW</v>
      </c>
      <c r="H2267" s="69"/>
      <c r="I2267" s="70"/>
      <c r="J2267" s="70"/>
      <c r="K2267" s="34" t="s">
        <v>65</v>
      </c>
      <c r="L2267" s="77">
        <v>2267</v>
      </c>
      <c r="M2267" s="77"/>
      <c r="N2267" s="72"/>
      <c r="O2267" s="79" t="s">
        <v>1646</v>
      </c>
      <c r="P2267" s="81">
        <v>42854.748692129629</v>
      </c>
      <c r="Q2267" s="79" t="s">
        <v>2141</v>
      </c>
      <c r="R2267" s="82" t="s">
        <v>3478</v>
      </c>
      <c r="S2267" s="79" t="s">
        <v>4037</v>
      </c>
      <c r="T2267" s="79" t="s">
        <v>4355</v>
      </c>
      <c r="U2267" s="79"/>
      <c r="V2267" s="82" t="s">
        <v>5758</v>
      </c>
      <c r="W2267" s="81">
        <v>42854.748692129629</v>
      </c>
      <c r="X2267" s="82" t="s">
        <v>7773</v>
      </c>
      <c r="Y2267" s="79"/>
      <c r="Z2267" s="79"/>
      <c r="AA2267" s="83" t="s">
        <v>9820</v>
      </c>
      <c r="AB2267" s="79"/>
      <c r="AC2267" s="79" t="b">
        <v>0</v>
      </c>
      <c r="AD2267" s="79">
        <v>0</v>
      </c>
      <c r="AE2267" s="83" t="s">
        <v>9915</v>
      </c>
      <c r="AF2267" s="79" t="b">
        <v>0</v>
      </c>
      <c r="AG2267" s="79" t="s">
        <v>9963</v>
      </c>
      <c r="AH2267" s="79"/>
      <c r="AI2267" s="83" t="s">
        <v>9915</v>
      </c>
      <c r="AJ2267" s="79" t="b">
        <v>0</v>
      </c>
      <c r="AK2267" s="79">
        <v>10</v>
      </c>
      <c r="AL2267" s="83" t="s">
        <v>9816</v>
      </c>
      <c r="AM2267" s="79" t="s">
        <v>10098</v>
      </c>
      <c r="AN2267" s="79" t="b">
        <v>0</v>
      </c>
      <c r="AO2267" s="83" t="s">
        <v>9816</v>
      </c>
      <c r="AP2267" s="79" t="s">
        <v>179</v>
      </c>
      <c r="AQ2267" s="79">
        <v>0</v>
      </c>
      <c r="AR2267" s="79">
        <v>0</v>
      </c>
      <c r="AS2267" s="79"/>
      <c r="AT2267" s="79"/>
      <c r="AU2267" s="79"/>
      <c r="AV2267" s="79"/>
      <c r="AW2267" s="79"/>
      <c r="AX2267" s="79"/>
      <c r="AY2267" s="79"/>
      <c r="AZ2267" s="79"/>
      <c r="BA2267">
        <v>4</v>
      </c>
      <c r="BB2267">
        <v>0</v>
      </c>
      <c r="BC2267" s="79" t="str">
        <f>IF(Edges[[#This Row],[Sentiment]]=0,"NEUTRAL",IF(Edges[[#This Row],[Sentiment]]=1,"POSITIVE",IF(Edges[[#This Row],[Sentiment]]=-1,"NEGATIVE")))</f>
        <v>NEUTRAL</v>
      </c>
      <c r="BD2267" s="79" t="str">
        <f>IF(Edges[[#This Row],[Vertex 1]]=Edges[[#This Row],[Vertex 2]],"HIDE","SHOW")</f>
        <v>SHOW</v>
      </c>
      <c r="BE2267" s="78" t="str">
        <f>REPLACE(INDEX(GroupVertices[Group], MATCH(Edges[[#This Row],[Vertex 1]],GroupVertices[Vertex],0)),1,1,"")</f>
        <v>EUTRAL</v>
      </c>
      <c r="BF2267" s="78" t="str">
        <f>REPLACE(INDEX(GroupVertices[Group], MATCH(Edges[[#This Row],[Vertex 2]],GroupVertices[Vertex],0)),1,1,"")</f>
        <v>EUTRAL</v>
      </c>
    </row>
    <row r="2268" spans="1:58" x14ac:dyDescent="0.25">
      <c r="A2268" s="64" t="s">
        <v>1515</v>
      </c>
      <c r="B2268" s="64" t="s">
        <v>1520</v>
      </c>
      <c r="C2268" s="65"/>
      <c r="D2268" s="66"/>
      <c r="E2268" s="67"/>
      <c r="F2268" s="68"/>
      <c r="G2268" s="65" t="str">
        <f>IF(Edges[[#This Row],[Vertex 1]]=Edges[[#This Row],[Vertex 2]],"HIDE","SHOW")</f>
        <v>SHOW</v>
      </c>
      <c r="H2268" s="69"/>
      <c r="I2268" s="70"/>
      <c r="J2268" s="70"/>
      <c r="K2268" s="34" t="s">
        <v>65</v>
      </c>
      <c r="L2268" s="77">
        <v>2268</v>
      </c>
      <c r="M2268" s="77"/>
      <c r="N2268" s="72"/>
      <c r="O2268" s="79" t="s">
        <v>1646</v>
      </c>
      <c r="P2268" s="81">
        <v>42855.385555555556</v>
      </c>
      <c r="Q2268" s="79" t="s">
        <v>2141</v>
      </c>
      <c r="R2268" s="82" t="s">
        <v>3478</v>
      </c>
      <c r="S2268" s="79" t="s">
        <v>4037</v>
      </c>
      <c r="T2268" s="79" t="s">
        <v>4355</v>
      </c>
      <c r="U2268" s="79"/>
      <c r="V2268" s="82" t="s">
        <v>5758</v>
      </c>
      <c r="W2268" s="81">
        <v>42855.385555555556</v>
      </c>
      <c r="X2268" s="82" t="s">
        <v>7774</v>
      </c>
      <c r="Y2268" s="79"/>
      <c r="Z2268" s="79"/>
      <c r="AA2268" s="83" t="s">
        <v>9821</v>
      </c>
      <c r="AB2268" s="79"/>
      <c r="AC2268" s="79" t="b">
        <v>0</v>
      </c>
      <c r="AD2268" s="79">
        <v>0</v>
      </c>
      <c r="AE2268" s="83" t="s">
        <v>9915</v>
      </c>
      <c r="AF2268" s="79" t="b">
        <v>0</v>
      </c>
      <c r="AG2268" s="79" t="s">
        <v>9963</v>
      </c>
      <c r="AH2268" s="79"/>
      <c r="AI2268" s="83" t="s">
        <v>9915</v>
      </c>
      <c r="AJ2268" s="79" t="b">
        <v>0</v>
      </c>
      <c r="AK2268" s="79">
        <v>10</v>
      </c>
      <c r="AL2268" s="83" t="s">
        <v>9816</v>
      </c>
      <c r="AM2268" s="79" t="s">
        <v>10098</v>
      </c>
      <c r="AN2268" s="79" t="b">
        <v>0</v>
      </c>
      <c r="AO2268" s="83" t="s">
        <v>9816</v>
      </c>
      <c r="AP2268" s="79" t="s">
        <v>179</v>
      </c>
      <c r="AQ2268" s="79">
        <v>0</v>
      </c>
      <c r="AR2268" s="79">
        <v>0</v>
      </c>
      <c r="AS2268" s="79"/>
      <c r="AT2268" s="79"/>
      <c r="AU2268" s="79"/>
      <c r="AV2268" s="79"/>
      <c r="AW2268" s="79"/>
      <c r="AX2268" s="79"/>
      <c r="AY2268" s="79"/>
      <c r="AZ2268" s="79"/>
      <c r="BA2268">
        <v>4</v>
      </c>
      <c r="BB2268">
        <v>0</v>
      </c>
      <c r="BC2268" s="79" t="str">
        <f>IF(Edges[[#This Row],[Sentiment]]=0,"NEUTRAL",IF(Edges[[#This Row],[Sentiment]]=1,"POSITIVE",IF(Edges[[#This Row],[Sentiment]]=-1,"NEGATIVE")))</f>
        <v>NEUTRAL</v>
      </c>
      <c r="BD2268" s="79" t="str">
        <f>IF(Edges[[#This Row],[Vertex 1]]=Edges[[#This Row],[Vertex 2]],"HIDE","SHOW")</f>
        <v>SHOW</v>
      </c>
      <c r="BE2268" s="78" t="str">
        <f>REPLACE(INDEX(GroupVertices[Group], MATCH(Edges[[#This Row],[Vertex 1]],GroupVertices[Vertex],0)),1,1,"")</f>
        <v>EUTRAL</v>
      </c>
      <c r="BF2268" s="78" t="str">
        <f>REPLACE(INDEX(GroupVertices[Group], MATCH(Edges[[#This Row],[Vertex 2]],GroupVertices[Vertex],0)),1,1,"")</f>
        <v>EUTRAL</v>
      </c>
    </row>
    <row r="2269" spans="1:58" x14ac:dyDescent="0.25">
      <c r="A2269" s="64" t="s">
        <v>1515</v>
      </c>
      <c r="B2269" s="64" t="s">
        <v>1520</v>
      </c>
      <c r="C2269" s="65"/>
      <c r="D2269" s="66"/>
      <c r="E2269" s="67"/>
      <c r="F2269" s="68"/>
      <c r="G2269" s="65" t="str">
        <f>IF(Edges[[#This Row],[Vertex 1]]=Edges[[#This Row],[Vertex 2]],"HIDE","SHOW")</f>
        <v>SHOW</v>
      </c>
      <c r="H2269" s="69"/>
      <c r="I2269" s="70"/>
      <c r="J2269" s="70"/>
      <c r="K2269" s="34" t="s">
        <v>65</v>
      </c>
      <c r="L2269" s="77">
        <v>2269</v>
      </c>
      <c r="M2269" s="77"/>
      <c r="N2269" s="72"/>
      <c r="O2269" s="79" t="s">
        <v>1646</v>
      </c>
      <c r="P2269" s="81">
        <v>42855.685370370367</v>
      </c>
      <c r="Q2269" s="79" t="s">
        <v>2141</v>
      </c>
      <c r="R2269" s="82" t="s">
        <v>3478</v>
      </c>
      <c r="S2269" s="79" t="s">
        <v>4037</v>
      </c>
      <c r="T2269" s="79" t="s">
        <v>4355</v>
      </c>
      <c r="U2269" s="79"/>
      <c r="V2269" s="82" t="s">
        <v>5758</v>
      </c>
      <c r="W2269" s="81">
        <v>42855.685370370367</v>
      </c>
      <c r="X2269" s="82" t="s">
        <v>7775</v>
      </c>
      <c r="Y2269" s="79"/>
      <c r="Z2269" s="79"/>
      <c r="AA2269" s="83" t="s">
        <v>9822</v>
      </c>
      <c r="AB2269" s="79"/>
      <c r="AC2269" s="79" t="b">
        <v>0</v>
      </c>
      <c r="AD2269" s="79">
        <v>0</v>
      </c>
      <c r="AE2269" s="83" t="s">
        <v>9915</v>
      </c>
      <c r="AF2269" s="79" t="b">
        <v>0</v>
      </c>
      <c r="AG2269" s="79" t="s">
        <v>9963</v>
      </c>
      <c r="AH2269" s="79"/>
      <c r="AI2269" s="83" t="s">
        <v>9915</v>
      </c>
      <c r="AJ2269" s="79" t="b">
        <v>0</v>
      </c>
      <c r="AK2269" s="79">
        <v>9</v>
      </c>
      <c r="AL2269" s="83" t="s">
        <v>9817</v>
      </c>
      <c r="AM2269" s="79" t="s">
        <v>10098</v>
      </c>
      <c r="AN2269" s="79" t="b">
        <v>0</v>
      </c>
      <c r="AO2269" s="83" t="s">
        <v>9817</v>
      </c>
      <c r="AP2269" s="79" t="s">
        <v>179</v>
      </c>
      <c r="AQ2269" s="79">
        <v>0</v>
      </c>
      <c r="AR2269" s="79">
        <v>0</v>
      </c>
      <c r="AS2269" s="79"/>
      <c r="AT2269" s="79"/>
      <c r="AU2269" s="79"/>
      <c r="AV2269" s="79"/>
      <c r="AW2269" s="79"/>
      <c r="AX2269" s="79"/>
      <c r="AY2269" s="79"/>
      <c r="AZ2269" s="79"/>
      <c r="BA2269">
        <v>4</v>
      </c>
      <c r="BB2269">
        <v>0</v>
      </c>
      <c r="BC2269" s="79" t="str">
        <f>IF(Edges[[#This Row],[Sentiment]]=0,"NEUTRAL",IF(Edges[[#This Row],[Sentiment]]=1,"POSITIVE",IF(Edges[[#This Row],[Sentiment]]=-1,"NEGATIVE")))</f>
        <v>NEUTRAL</v>
      </c>
      <c r="BD2269" s="79" t="str">
        <f>IF(Edges[[#This Row],[Vertex 1]]=Edges[[#This Row],[Vertex 2]],"HIDE","SHOW")</f>
        <v>SHOW</v>
      </c>
      <c r="BE2269" s="78" t="str">
        <f>REPLACE(INDEX(GroupVertices[Group], MATCH(Edges[[#This Row],[Vertex 1]],GroupVertices[Vertex],0)),1,1,"")</f>
        <v>EUTRAL</v>
      </c>
      <c r="BF2269" s="78" t="str">
        <f>REPLACE(INDEX(GroupVertices[Group], MATCH(Edges[[#This Row],[Vertex 2]],GroupVertices[Vertex],0)),1,1,"")</f>
        <v>EUTRAL</v>
      </c>
    </row>
    <row r="2270" spans="1:58" x14ac:dyDescent="0.25">
      <c r="A2270" s="64" t="s">
        <v>878</v>
      </c>
      <c r="B2270" s="64" t="s">
        <v>1544</v>
      </c>
      <c r="C2270" s="65"/>
      <c r="D2270" s="66"/>
      <c r="E2270" s="67"/>
      <c r="F2270" s="68"/>
      <c r="G2270" s="65" t="str">
        <f>IF(Edges[[#This Row],[Vertex 1]]=Edges[[#This Row],[Vertex 2]],"HIDE","SHOW")</f>
        <v>SHOW</v>
      </c>
      <c r="H2270" s="69"/>
      <c r="I2270" s="70"/>
      <c r="J2270" s="70"/>
      <c r="K2270" s="34" t="s">
        <v>65</v>
      </c>
      <c r="L2270" s="77">
        <v>2270</v>
      </c>
      <c r="M2270" s="77"/>
      <c r="N2270" s="72"/>
      <c r="O2270" s="79" t="s">
        <v>1646</v>
      </c>
      <c r="P2270" s="81">
        <v>42847.35765046296</v>
      </c>
      <c r="Q2270" s="79" t="s">
        <v>2237</v>
      </c>
      <c r="R2270" s="82" t="s">
        <v>3176</v>
      </c>
      <c r="S2270" s="79" t="s">
        <v>4019</v>
      </c>
      <c r="T2270" s="79" t="s">
        <v>1576</v>
      </c>
      <c r="U2270" s="82" t="s">
        <v>4607</v>
      </c>
      <c r="V2270" s="82" t="s">
        <v>4607</v>
      </c>
      <c r="W2270" s="81">
        <v>42847.35765046296</v>
      </c>
      <c r="X2270" s="82" t="s">
        <v>6668</v>
      </c>
      <c r="Y2270" s="79"/>
      <c r="Z2270" s="79"/>
      <c r="AA2270" s="83" t="s">
        <v>8715</v>
      </c>
      <c r="AB2270" s="79"/>
      <c r="AC2270" s="79" t="b">
        <v>0</v>
      </c>
      <c r="AD2270" s="79">
        <v>89</v>
      </c>
      <c r="AE2270" s="83" t="s">
        <v>9915</v>
      </c>
      <c r="AF2270" s="79" t="b">
        <v>0</v>
      </c>
      <c r="AG2270" s="79" t="s">
        <v>9963</v>
      </c>
      <c r="AH2270" s="79"/>
      <c r="AI2270" s="83" t="s">
        <v>9915</v>
      </c>
      <c r="AJ2270" s="79" t="b">
        <v>0</v>
      </c>
      <c r="AK2270" s="79">
        <v>93</v>
      </c>
      <c r="AL2270" s="83" t="s">
        <v>9915</v>
      </c>
      <c r="AM2270" s="79" t="s">
        <v>9992</v>
      </c>
      <c r="AN2270" s="79" t="b">
        <v>0</v>
      </c>
      <c r="AO2270" s="83" t="s">
        <v>8715</v>
      </c>
      <c r="AP2270" s="79" t="s">
        <v>10099</v>
      </c>
      <c r="AQ2270" s="79">
        <v>0</v>
      </c>
      <c r="AR2270" s="79">
        <v>0</v>
      </c>
      <c r="AS2270" s="79"/>
      <c r="AT2270" s="79"/>
      <c r="AU2270" s="79"/>
      <c r="AV2270" s="79"/>
      <c r="AW2270" s="79"/>
      <c r="AX2270" s="79"/>
      <c r="AY2270" s="79"/>
      <c r="AZ2270" s="79"/>
      <c r="BA2270">
        <v>4</v>
      </c>
      <c r="BB2270">
        <v>0</v>
      </c>
      <c r="BC2270" s="79" t="str">
        <f>IF(Edges[[#This Row],[Sentiment]]=0,"NEUTRAL",IF(Edges[[#This Row],[Sentiment]]=1,"POSITIVE",IF(Edges[[#This Row],[Sentiment]]=-1,"NEGATIVE")))</f>
        <v>NEUTRAL</v>
      </c>
      <c r="BD2270" s="79" t="str">
        <f>IF(Edges[[#This Row],[Vertex 1]]=Edges[[#This Row],[Vertex 2]],"HIDE","SHOW")</f>
        <v>SHOW</v>
      </c>
      <c r="BE2270" s="78" t="str">
        <f>REPLACE(INDEX(GroupVertices[Group], MATCH(Edges[[#This Row],[Vertex 1]],GroupVertices[Vertex],0)),1,1,"")</f>
        <v>EGATIVE</v>
      </c>
      <c r="BF2270" s="78" t="str">
        <f>REPLACE(INDEX(GroupVertices[Group], MATCH(Edges[[#This Row],[Vertex 2]],GroupVertices[Vertex],0)),1,1,"")</f>
        <v>eneral</v>
      </c>
    </row>
    <row r="2271" spans="1:58" x14ac:dyDescent="0.25">
      <c r="A2271" s="64" t="s">
        <v>878</v>
      </c>
      <c r="B2271" s="64" t="s">
        <v>1544</v>
      </c>
      <c r="C2271" s="65"/>
      <c r="D2271" s="66"/>
      <c r="E2271" s="67"/>
      <c r="F2271" s="68"/>
      <c r="G2271" s="65" t="str">
        <f>IF(Edges[[#This Row],[Vertex 1]]=Edges[[#This Row],[Vertex 2]],"HIDE","SHOW")</f>
        <v>SHOW</v>
      </c>
      <c r="H2271" s="69"/>
      <c r="I2271" s="70"/>
      <c r="J2271" s="70"/>
      <c r="K2271" s="34" t="s">
        <v>65</v>
      </c>
      <c r="L2271" s="77">
        <v>2271</v>
      </c>
      <c r="M2271" s="77"/>
      <c r="N2271" s="72"/>
      <c r="O2271" s="79" t="s">
        <v>1646</v>
      </c>
      <c r="P2271" s="81">
        <v>42853.270358796297</v>
      </c>
      <c r="Q2271" s="79" t="s">
        <v>3129</v>
      </c>
      <c r="R2271" s="82" t="s">
        <v>3451</v>
      </c>
      <c r="S2271" s="79" t="s">
        <v>4019</v>
      </c>
      <c r="T2271" s="79" t="s">
        <v>4342</v>
      </c>
      <c r="U2271" s="82" t="s">
        <v>4543</v>
      </c>
      <c r="V2271" s="82" t="s">
        <v>4543</v>
      </c>
      <c r="W2271" s="81">
        <v>42853.270358796297</v>
      </c>
      <c r="X2271" s="82" t="s">
        <v>7776</v>
      </c>
      <c r="Y2271" s="79"/>
      <c r="Z2271" s="79"/>
      <c r="AA2271" s="83" t="s">
        <v>9823</v>
      </c>
      <c r="AB2271" s="79"/>
      <c r="AC2271" s="79" t="b">
        <v>0</v>
      </c>
      <c r="AD2271" s="79">
        <v>13</v>
      </c>
      <c r="AE2271" s="83" t="s">
        <v>9915</v>
      </c>
      <c r="AF2271" s="79" t="b">
        <v>0</v>
      </c>
      <c r="AG2271" s="79" t="s">
        <v>9963</v>
      </c>
      <c r="AH2271" s="79"/>
      <c r="AI2271" s="83" t="s">
        <v>9915</v>
      </c>
      <c r="AJ2271" s="79" t="b">
        <v>0</v>
      </c>
      <c r="AK2271" s="79">
        <v>5</v>
      </c>
      <c r="AL2271" s="83" t="s">
        <v>9915</v>
      </c>
      <c r="AM2271" s="79" t="s">
        <v>9992</v>
      </c>
      <c r="AN2271" s="79" t="b">
        <v>0</v>
      </c>
      <c r="AO2271" s="83" t="s">
        <v>9823</v>
      </c>
      <c r="AP2271" s="79" t="s">
        <v>179</v>
      </c>
      <c r="AQ2271" s="79">
        <v>0</v>
      </c>
      <c r="AR2271" s="79">
        <v>0</v>
      </c>
      <c r="AS2271" s="79"/>
      <c r="AT2271" s="79"/>
      <c r="AU2271" s="79"/>
      <c r="AV2271" s="79"/>
      <c r="AW2271" s="79"/>
      <c r="AX2271" s="79"/>
      <c r="AY2271" s="79"/>
      <c r="AZ2271" s="79"/>
      <c r="BA2271">
        <v>4</v>
      </c>
      <c r="BB2271">
        <v>0</v>
      </c>
      <c r="BC2271" s="79" t="str">
        <f>IF(Edges[[#This Row],[Sentiment]]=0,"NEUTRAL",IF(Edges[[#This Row],[Sentiment]]=1,"POSITIVE",IF(Edges[[#This Row],[Sentiment]]=-1,"NEGATIVE")))</f>
        <v>NEUTRAL</v>
      </c>
      <c r="BD2271" s="79" t="str">
        <f>IF(Edges[[#This Row],[Vertex 1]]=Edges[[#This Row],[Vertex 2]],"HIDE","SHOW")</f>
        <v>SHOW</v>
      </c>
      <c r="BE2271" s="78" t="str">
        <f>REPLACE(INDEX(GroupVertices[Group], MATCH(Edges[[#This Row],[Vertex 1]],GroupVertices[Vertex],0)),1,1,"")</f>
        <v>EGATIVE</v>
      </c>
      <c r="BF2271" s="78" t="str">
        <f>REPLACE(INDEX(GroupVertices[Group], MATCH(Edges[[#This Row],[Vertex 2]],GroupVertices[Vertex],0)),1,1,"")</f>
        <v>eneral</v>
      </c>
    </row>
    <row r="2272" spans="1:58" x14ac:dyDescent="0.25">
      <c r="A2272" s="64" t="s">
        <v>878</v>
      </c>
      <c r="B2272" s="64" t="s">
        <v>1544</v>
      </c>
      <c r="C2272" s="65"/>
      <c r="D2272" s="66"/>
      <c r="E2272" s="67"/>
      <c r="F2272" s="68"/>
      <c r="G2272" s="65" t="str">
        <f>IF(Edges[[#This Row],[Vertex 1]]=Edges[[#This Row],[Vertex 2]],"HIDE","SHOW")</f>
        <v>SHOW</v>
      </c>
      <c r="H2272" s="69"/>
      <c r="I2272" s="70"/>
      <c r="J2272" s="70"/>
      <c r="K2272" s="34" t="s">
        <v>65</v>
      </c>
      <c r="L2272" s="77">
        <v>2272</v>
      </c>
      <c r="M2272" s="77"/>
      <c r="N2272" s="72"/>
      <c r="O2272" s="79" t="s">
        <v>1646</v>
      </c>
      <c r="P2272" s="81">
        <v>42853.339571759258</v>
      </c>
      <c r="Q2272" s="79" t="s">
        <v>3130</v>
      </c>
      <c r="R2272" s="82" t="s">
        <v>3460</v>
      </c>
      <c r="S2272" s="79" t="s">
        <v>4019</v>
      </c>
      <c r="T2272" s="79"/>
      <c r="U2272" s="82" t="s">
        <v>4582</v>
      </c>
      <c r="V2272" s="82" t="s">
        <v>4582</v>
      </c>
      <c r="W2272" s="81">
        <v>42853.339571759258</v>
      </c>
      <c r="X2272" s="82" t="s">
        <v>7777</v>
      </c>
      <c r="Y2272" s="79"/>
      <c r="Z2272" s="79"/>
      <c r="AA2272" s="83" t="s">
        <v>9824</v>
      </c>
      <c r="AB2272" s="79"/>
      <c r="AC2272" s="79" t="b">
        <v>0</v>
      </c>
      <c r="AD2272" s="79">
        <v>7</v>
      </c>
      <c r="AE2272" s="83" t="s">
        <v>9915</v>
      </c>
      <c r="AF2272" s="79" t="b">
        <v>0</v>
      </c>
      <c r="AG2272" s="79" t="s">
        <v>9963</v>
      </c>
      <c r="AH2272" s="79"/>
      <c r="AI2272" s="83" t="s">
        <v>9915</v>
      </c>
      <c r="AJ2272" s="79" t="b">
        <v>0</v>
      </c>
      <c r="AK2272" s="79">
        <v>5</v>
      </c>
      <c r="AL2272" s="83" t="s">
        <v>9915</v>
      </c>
      <c r="AM2272" s="79" t="s">
        <v>9992</v>
      </c>
      <c r="AN2272" s="79" t="b">
        <v>0</v>
      </c>
      <c r="AO2272" s="83" t="s">
        <v>9824</v>
      </c>
      <c r="AP2272" s="79" t="s">
        <v>179</v>
      </c>
      <c r="AQ2272" s="79">
        <v>0</v>
      </c>
      <c r="AR2272" s="79">
        <v>0</v>
      </c>
      <c r="AS2272" s="79"/>
      <c r="AT2272" s="79"/>
      <c r="AU2272" s="79"/>
      <c r="AV2272" s="79"/>
      <c r="AW2272" s="79"/>
      <c r="AX2272" s="79"/>
      <c r="AY2272" s="79"/>
      <c r="AZ2272" s="79"/>
      <c r="BA2272">
        <v>4</v>
      </c>
      <c r="BB2272">
        <v>0</v>
      </c>
      <c r="BC2272" s="79" t="str">
        <f>IF(Edges[[#This Row],[Sentiment]]=0,"NEUTRAL",IF(Edges[[#This Row],[Sentiment]]=1,"POSITIVE",IF(Edges[[#This Row],[Sentiment]]=-1,"NEGATIVE")))</f>
        <v>NEUTRAL</v>
      </c>
      <c r="BD2272" s="79" t="str">
        <f>IF(Edges[[#This Row],[Vertex 1]]=Edges[[#This Row],[Vertex 2]],"HIDE","SHOW")</f>
        <v>SHOW</v>
      </c>
      <c r="BE2272" s="78" t="str">
        <f>REPLACE(INDEX(GroupVertices[Group], MATCH(Edges[[#This Row],[Vertex 1]],GroupVertices[Vertex],0)),1,1,"")</f>
        <v>EGATIVE</v>
      </c>
      <c r="BF2272" s="78" t="str">
        <f>REPLACE(INDEX(GroupVertices[Group], MATCH(Edges[[#This Row],[Vertex 2]],GroupVertices[Vertex],0)),1,1,"")</f>
        <v>eneral</v>
      </c>
    </row>
    <row r="2273" spans="1:58" x14ac:dyDescent="0.25">
      <c r="A2273" s="64" t="s">
        <v>878</v>
      </c>
      <c r="B2273" s="64" t="s">
        <v>1544</v>
      </c>
      <c r="C2273" s="65"/>
      <c r="D2273" s="66"/>
      <c r="E2273" s="67"/>
      <c r="F2273" s="68"/>
      <c r="G2273" s="65" t="str">
        <f>IF(Edges[[#This Row],[Vertex 1]]=Edges[[#This Row],[Vertex 2]],"HIDE","SHOW")</f>
        <v>SHOW</v>
      </c>
      <c r="H2273" s="69"/>
      <c r="I2273" s="70"/>
      <c r="J2273" s="70"/>
      <c r="K2273" s="34" t="s">
        <v>65</v>
      </c>
      <c r="L2273" s="77">
        <v>2273</v>
      </c>
      <c r="M2273" s="77"/>
      <c r="N2273" s="72"/>
      <c r="O2273" s="79" t="s">
        <v>1646</v>
      </c>
      <c r="P2273" s="81">
        <v>42853.506956018522</v>
      </c>
      <c r="Q2273" s="79" t="s">
        <v>3131</v>
      </c>
      <c r="R2273" s="82" t="s">
        <v>3451</v>
      </c>
      <c r="S2273" s="79" t="s">
        <v>4019</v>
      </c>
      <c r="T2273" s="79"/>
      <c r="U2273" s="82" t="s">
        <v>4629</v>
      </c>
      <c r="V2273" s="82" t="s">
        <v>4629</v>
      </c>
      <c r="W2273" s="81">
        <v>42853.506956018522</v>
      </c>
      <c r="X2273" s="82" t="s">
        <v>7778</v>
      </c>
      <c r="Y2273" s="79"/>
      <c r="Z2273" s="79"/>
      <c r="AA2273" s="83" t="s">
        <v>9825</v>
      </c>
      <c r="AB2273" s="79"/>
      <c r="AC2273" s="79" t="b">
        <v>0</v>
      </c>
      <c r="AD2273" s="79">
        <v>8</v>
      </c>
      <c r="AE2273" s="83" t="s">
        <v>9915</v>
      </c>
      <c r="AF2273" s="79" t="b">
        <v>0</v>
      </c>
      <c r="AG2273" s="79" t="s">
        <v>9963</v>
      </c>
      <c r="AH2273" s="79"/>
      <c r="AI2273" s="83" t="s">
        <v>9915</v>
      </c>
      <c r="AJ2273" s="79" t="b">
        <v>0</v>
      </c>
      <c r="AK2273" s="79">
        <v>2</v>
      </c>
      <c r="AL2273" s="83" t="s">
        <v>9915</v>
      </c>
      <c r="AM2273" s="79" t="s">
        <v>9992</v>
      </c>
      <c r="AN2273" s="79" t="b">
        <v>0</v>
      </c>
      <c r="AO2273" s="83" t="s">
        <v>9825</v>
      </c>
      <c r="AP2273" s="79" t="s">
        <v>179</v>
      </c>
      <c r="AQ2273" s="79">
        <v>0</v>
      </c>
      <c r="AR2273" s="79">
        <v>0</v>
      </c>
      <c r="AS2273" s="79"/>
      <c r="AT2273" s="79"/>
      <c r="AU2273" s="79"/>
      <c r="AV2273" s="79"/>
      <c r="AW2273" s="79"/>
      <c r="AX2273" s="79"/>
      <c r="AY2273" s="79"/>
      <c r="AZ2273" s="79"/>
      <c r="BA2273">
        <v>4</v>
      </c>
      <c r="BB2273">
        <v>0</v>
      </c>
      <c r="BC2273" s="79" t="str">
        <f>IF(Edges[[#This Row],[Sentiment]]=0,"NEUTRAL",IF(Edges[[#This Row],[Sentiment]]=1,"POSITIVE",IF(Edges[[#This Row],[Sentiment]]=-1,"NEGATIVE")))</f>
        <v>NEUTRAL</v>
      </c>
      <c r="BD2273" s="79" t="str">
        <f>IF(Edges[[#This Row],[Vertex 1]]=Edges[[#This Row],[Vertex 2]],"HIDE","SHOW")</f>
        <v>SHOW</v>
      </c>
      <c r="BE2273" s="78" t="str">
        <f>REPLACE(INDEX(GroupVertices[Group], MATCH(Edges[[#This Row],[Vertex 1]],GroupVertices[Vertex],0)),1,1,"")</f>
        <v>EGATIVE</v>
      </c>
      <c r="BF2273" s="78" t="str">
        <f>REPLACE(INDEX(GroupVertices[Group], MATCH(Edges[[#This Row],[Vertex 2]],GroupVertices[Vertex],0)),1,1,"")</f>
        <v>eneral</v>
      </c>
    </row>
    <row r="2274" spans="1:58" x14ac:dyDescent="0.25">
      <c r="A2274" s="64" t="s">
        <v>1521</v>
      </c>
      <c r="B2274" s="64" t="s">
        <v>878</v>
      </c>
      <c r="C2274" s="65"/>
      <c r="D2274" s="66"/>
      <c r="E2274" s="67"/>
      <c r="F2274" s="68"/>
      <c r="G2274" s="65" t="str">
        <f>IF(Edges[[#This Row],[Vertex 1]]=Edges[[#This Row],[Vertex 2]],"HIDE","SHOW")</f>
        <v>SHOW</v>
      </c>
      <c r="H2274" s="69"/>
      <c r="I2274" s="70"/>
      <c r="J2274" s="70"/>
      <c r="K2274" s="34" t="s">
        <v>65</v>
      </c>
      <c r="L2274" s="77">
        <v>2274</v>
      </c>
      <c r="M2274" s="77"/>
      <c r="N2274" s="72"/>
      <c r="O2274" s="79" t="s">
        <v>1646</v>
      </c>
      <c r="P2274" s="81">
        <v>42855.691469907404</v>
      </c>
      <c r="Q2274" s="79" t="s">
        <v>2050</v>
      </c>
      <c r="R2274" s="82" t="s">
        <v>3451</v>
      </c>
      <c r="S2274" s="79" t="s">
        <v>4019</v>
      </c>
      <c r="T2274" s="79" t="s">
        <v>4342</v>
      </c>
      <c r="U2274" s="82" t="s">
        <v>4543</v>
      </c>
      <c r="V2274" s="82" t="s">
        <v>4543</v>
      </c>
      <c r="W2274" s="81">
        <v>42855.691469907404</v>
      </c>
      <c r="X2274" s="82" t="s">
        <v>7779</v>
      </c>
      <c r="Y2274" s="79"/>
      <c r="Z2274" s="79"/>
      <c r="AA2274" s="83" t="s">
        <v>9826</v>
      </c>
      <c r="AB2274" s="79"/>
      <c r="AC2274" s="79" t="b">
        <v>0</v>
      </c>
      <c r="AD2274" s="79">
        <v>0</v>
      </c>
      <c r="AE2274" s="83" t="s">
        <v>9915</v>
      </c>
      <c r="AF2274" s="79" t="b">
        <v>0</v>
      </c>
      <c r="AG2274" s="79" t="s">
        <v>9963</v>
      </c>
      <c r="AH2274" s="79"/>
      <c r="AI2274" s="83" t="s">
        <v>9915</v>
      </c>
      <c r="AJ2274" s="79" t="b">
        <v>0</v>
      </c>
      <c r="AK2274" s="79">
        <v>5</v>
      </c>
      <c r="AL2274" s="83" t="s">
        <v>9823</v>
      </c>
      <c r="AM2274" s="79" t="s">
        <v>9993</v>
      </c>
      <c r="AN2274" s="79" t="b">
        <v>0</v>
      </c>
      <c r="AO2274" s="83" t="s">
        <v>9823</v>
      </c>
      <c r="AP2274" s="79" t="s">
        <v>179</v>
      </c>
      <c r="AQ2274" s="79">
        <v>0</v>
      </c>
      <c r="AR2274" s="79">
        <v>0</v>
      </c>
      <c r="AS2274" s="79"/>
      <c r="AT2274" s="79"/>
      <c r="AU2274" s="79"/>
      <c r="AV2274" s="79"/>
      <c r="AW2274" s="79"/>
      <c r="AX2274" s="79"/>
      <c r="AY2274" s="79"/>
      <c r="AZ2274" s="79"/>
      <c r="BA2274">
        <v>1</v>
      </c>
      <c r="BB2274">
        <v>0</v>
      </c>
      <c r="BC2274" s="79" t="str">
        <f>IF(Edges[[#This Row],[Sentiment]]=0,"NEUTRAL",IF(Edges[[#This Row],[Sentiment]]=1,"POSITIVE",IF(Edges[[#This Row],[Sentiment]]=-1,"NEGATIVE")))</f>
        <v>NEUTRAL</v>
      </c>
      <c r="BD2274" s="79" t="str">
        <f>IF(Edges[[#This Row],[Vertex 1]]=Edges[[#This Row],[Vertex 2]],"HIDE","SHOW")</f>
        <v>SHOW</v>
      </c>
      <c r="BE2274" s="78" t="str">
        <f>REPLACE(INDEX(GroupVertices[Group], MATCH(Edges[[#This Row],[Vertex 1]],GroupVertices[Vertex],0)),1,1,"")</f>
        <v>EUTRAL</v>
      </c>
      <c r="BF2274" s="78" t="str">
        <f>REPLACE(INDEX(GroupVertices[Group], MATCH(Edges[[#This Row],[Vertex 2]],GroupVertices[Vertex],0)),1,1,"")</f>
        <v>EGATIVE</v>
      </c>
    </row>
    <row r="2275" spans="1:58" x14ac:dyDescent="0.25">
      <c r="A2275" s="64" t="s">
        <v>1521</v>
      </c>
      <c r="B2275" s="64" t="s">
        <v>1544</v>
      </c>
      <c r="C2275" s="65"/>
      <c r="D2275" s="66"/>
      <c r="E2275" s="67"/>
      <c r="F2275" s="68"/>
      <c r="G2275" s="65" t="str">
        <f>IF(Edges[[#This Row],[Vertex 1]]=Edges[[#This Row],[Vertex 2]],"HIDE","SHOW")</f>
        <v>SHOW</v>
      </c>
      <c r="H2275" s="69"/>
      <c r="I2275" s="70"/>
      <c r="J2275" s="70"/>
      <c r="K2275" s="34" t="s">
        <v>65</v>
      </c>
      <c r="L2275" s="77">
        <v>2275</v>
      </c>
      <c r="M2275" s="77"/>
      <c r="N2275" s="72"/>
      <c r="O2275" s="79" t="s">
        <v>1646</v>
      </c>
      <c r="P2275" s="81">
        <v>42855.691469907404</v>
      </c>
      <c r="Q2275" s="79" t="s">
        <v>2050</v>
      </c>
      <c r="R2275" s="82" t="s">
        <v>3451</v>
      </c>
      <c r="S2275" s="79" t="s">
        <v>4019</v>
      </c>
      <c r="T2275" s="79" t="s">
        <v>4342</v>
      </c>
      <c r="U2275" s="82" t="s">
        <v>4543</v>
      </c>
      <c r="V2275" s="82" t="s">
        <v>4543</v>
      </c>
      <c r="W2275" s="81">
        <v>42855.691469907404</v>
      </c>
      <c r="X2275" s="82" t="s">
        <v>7779</v>
      </c>
      <c r="Y2275" s="79"/>
      <c r="Z2275" s="79"/>
      <c r="AA2275" s="83" t="s">
        <v>9826</v>
      </c>
      <c r="AB2275" s="79"/>
      <c r="AC2275" s="79" t="b">
        <v>0</v>
      </c>
      <c r="AD2275" s="79">
        <v>0</v>
      </c>
      <c r="AE2275" s="83" t="s">
        <v>9915</v>
      </c>
      <c r="AF2275" s="79" t="b">
        <v>0</v>
      </c>
      <c r="AG2275" s="79" t="s">
        <v>9963</v>
      </c>
      <c r="AH2275" s="79"/>
      <c r="AI2275" s="83" t="s">
        <v>9915</v>
      </c>
      <c r="AJ2275" s="79" t="b">
        <v>0</v>
      </c>
      <c r="AK2275" s="79">
        <v>5</v>
      </c>
      <c r="AL2275" s="83" t="s">
        <v>9823</v>
      </c>
      <c r="AM2275" s="79" t="s">
        <v>9993</v>
      </c>
      <c r="AN2275" s="79" t="b">
        <v>0</v>
      </c>
      <c r="AO2275" s="83" t="s">
        <v>9823</v>
      </c>
      <c r="AP2275" s="79" t="s">
        <v>179</v>
      </c>
      <c r="AQ2275" s="79">
        <v>0</v>
      </c>
      <c r="AR2275" s="79">
        <v>0</v>
      </c>
      <c r="AS2275" s="79"/>
      <c r="AT2275" s="79"/>
      <c r="AU2275" s="79"/>
      <c r="AV2275" s="79"/>
      <c r="AW2275" s="79"/>
      <c r="AX2275" s="79"/>
      <c r="AY2275" s="79"/>
      <c r="AZ2275" s="79"/>
      <c r="BA2275">
        <v>1</v>
      </c>
      <c r="BB2275">
        <v>0</v>
      </c>
      <c r="BC2275" s="79" t="str">
        <f>IF(Edges[[#This Row],[Sentiment]]=0,"NEUTRAL",IF(Edges[[#This Row],[Sentiment]]=1,"POSITIVE",IF(Edges[[#This Row],[Sentiment]]=-1,"NEGATIVE")))</f>
        <v>NEUTRAL</v>
      </c>
      <c r="BD2275" s="79" t="str">
        <f>IF(Edges[[#This Row],[Vertex 1]]=Edges[[#This Row],[Vertex 2]],"HIDE","SHOW")</f>
        <v>SHOW</v>
      </c>
      <c r="BE2275" s="78" t="str">
        <f>REPLACE(INDEX(GroupVertices[Group], MATCH(Edges[[#This Row],[Vertex 1]],GroupVertices[Vertex],0)),1,1,"")</f>
        <v>EUTRAL</v>
      </c>
      <c r="BF2275" s="78" t="str">
        <f>REPLACE(INDEX(GroupVertices[Group], MATCH(Edges[[#This Row],[Vertex 2]],GroupVertices[Vertex],0)),1,1,"")</f>
        <v>eneral</v>
      </c>
    </row>
    <row r="2276" spans="1:58" hidden="1" x14ac:dyDescent="0.25">
      <c r="A2276" s="64" t="s">
        <v>1522</v>
      </c>
      <c r="B2276" s="64" t="s">
        <v>1522</v>
      </c>
      <c r="C2276" s="65"/>
      <c r="D2276" s="66"/>
      <c r="E2276" s="67"/>
      <c r="F2276" s="68"/>
      <c r="G2276" s="65" t="str">
        <f>IF(Edges[[#This Row],[Vertex 1]]=Edges[[#This Row],[Vertex 2]],"HIDE","SHOW")</f>
        <v>HIDE</v>
      </c>
      <c r="H2276" s="69"/>
      <c r="I2276" s="70"/>
      <c r="J2276" s="70"/>
      <c r="K2276" s="34"/>
      <c r="L2276" s="77"/>
      <c r="M2276" s="77"/>
      <c r="N2276" s="72"/>
      <c r="O2276" s="79" t="s">
        <v>179</v>
      </c>
      <c r="P2276" s="81">
        <v>42855.647430555553</v>
      </c>
      <c r="Q2276" s="79" t="s">
        <v>3132</v>
      </c>
      <c r="R2276" s="82" t="s">
        <v>3999</v>
      </c>
      <c r="S2276" s="79" t="s">
        <v>4056</v>
      </c>
      <c r="T2276" s="79" t="s">
        <v>4460</v>
      </c>
      <c r="U2276" s="79"/>
      <c r="V2276" s="82" t="s">
        <v>5763</v>
      </c>
      <c r="W2276" s="81">
        <v>42855.647430555553</v>
      </c>
      <c r="X2276" s="82" t="s">
        <v>7780</v>
      </c>
      <c r="Y2276" s="79"/>
      <c r="Z2276" s="79"/>
      <c r="AA2276" s="83" t="s">
        <v>9827</v>
      </c>
      <c r="AB2276" s="79"/>
      <c r="AC2276" s="79" t="b">
        <v>0</v>
      </c>
      <c r="AD2276" s="79">
        <v>0</v>
      </c>
      <c r="AE2276" s="83" t="s">
        <v>9915</v>
      </c>
      <c r="AF2276" s="79" t="b">
        <v>0</v>
      </c>
      <c r="AG2276" s="79" t="s">
        <v>9963</v>
      </c>
      <c r="AH2276" s="79"/>
      <c r="AI2276" s="83" t="s">
        <v>9915</v>
      </c>
      <c r="AJ2276" s="79" t="b">
        <v>0</v>
      </c>
      <c r="AK2276" s="79">
        <v>0</v>
      </c>
      <c r="AL2276" s="83" t="s">
        <v>9915</v>
      </c>
      <c r="AM2276" s="79" t="s">
        <v>10000</v>
      </c>
      <c r="AN2276" s="79" t="b">
        <v>0</v>
      </c>
      <c r="AO2276" s="83" t="s">
        <v>9827</v>
      </c>
      <c r="AP2276" s="79" t="s">
        <v>179</v>
      </c>
      <c r="AQ2276" s="79">
        <v>0</v>
      </c>
      <c r="AR2276" s="79">
        <v>0</v>
      </c>
      <c r="AS2276" s="79"/>
      <c r="AT2276" s="79"/>
      <c r="AU2276" s="79"/>
      <c r="AV2276" s="79"/>
      <c r="AW2276" s="79"/>
      <c r="AX2276" s="79"/>
      <c r="AY2276" s="79"/>
      <c r="AZ2276" s="79"/>
      <c r="BA2276">
        <v>2</v>
      </c>
      <c r="BB2276">
        <v>0</v>
      </c>
      <c r="BC2276" s="79" t="str">
        <f>IF(Edges[[#This Row],[Sentiment]]=0,"NEUTRAL",IF(Edges[[#This Row],[Sentiment]]=1,"POSITIVE",IF(Edges[[#This Row],[Sentiment]]=-1,"NEGATIVE")))</f>
        <v>NEUTRAL</v>
      </c>
      <c r="BD2276" s="79" t="str">
        <f>IF(Edges[[#This Row],[Vertex 1]]=Edges[[#This Row],[Vertex 2]],"HIDE","SHOW")</f>
        <v>HIDE</v>
      </c>
      <c r="BE2276" s="124" t="e">
        <f>REPLACE(INDEX(GroupVertices[Group], MATCH(Edges[[#This Row],[Vertex 1]],GroupVertices[Vertex],0)),1,1,"")</f>
        <v>#N/A</v>
      </c>
      <c r="BF2276" s="124" t="e">
        <f>REPLACE(INDEX(GroupVertices[Group], MATCH(Edges[[#This Row],[Vertex 2]],GroupVertices[Vertex],0)),1,1,"")</f>
        <v>#N/A</v>
      </c>
    </row>
    <row r="2277" spans="1:58" hidden="1" x14ac:dyDescent="0.25">
      <c r="A2277" s="64" t="s">
        <v>1522</v>
      </c>
      <c r="B2277" s="64" t="s">
        <v>1522</v>
      </c>
      <c r="C2277" s="65"/>
      <c r="D2277" s="66"/>
      <c r="E2277" s="67"/>
      <c r="F2277" s="68"/>
      <c r="G2277" s="65" t="str">
        <f>IF(Edges[[#This Row],[Vertex 1]]=Edges[[#This Row],[Vertex 2]],"HIDE","SHOW")</f>
        <v>HIDE</v>
      </c>
      <c r="H2277" s="69"/>
      <c r="I2277" s="70"/>
      <c r="J2277" s="70"/>
      <c r="K2277" s="34"/>
      <c r="L2277" s="77"/>
      <c r="M2277" s="77"/>
      <c r="N2277" s="72"/>
      <c r="O2277" s="79" t="s">
        <v>179</v>
      </c>
      <c r="P2277" s="81">
        <v>42855.699328703704</v>
      </c>
      <c r="Q2277" s="79" t="s">
        <v>3133</v>
      </c>
      <c r="R2277" s="82" t="s">
        <v>4000</v>
      </c>
      <c r="S2277" s="79" t="s">
        <v>4056</v>
      </c>
      <c r="T2277" s="79" t="s">
        <v>4460</v>
      </c>
      <c r="U2277" s="79"/>
      <c r="V2277" s="82" t="s">
        <v>5763</v>
      </c>
      <c r="W2277" s="81">
        <v>42855.699328703704</v>
      </c>
      <c r="X2277" s="82" t="s">
        <v>7781</v>
      </c>
      <c r="Y2277" s="79"/>
      <c r="Z2277" s="79"/>
      <c r="AA2277" s="83" t="s">
        <v>9828</v>
      </c>
      <c r="AB2277" s="79"/>
      <c r="AC2277" s="79" t="b">
        <v>0</v>
      </c>
      <c r="AD2277" s="79">
        <v>0</v>
      </c>
      <c r="AE2277" s="83" t="s">
        <v>9915</v>
      </c>
      <c r="AF2277" s="79" t="b">
        <v>0</v>
      </c>
      <c r="AG2277" s="79" t="s">
        <v>9963</v>
      </c>
      <c r="AH2277" s="79"/>
      <c r="AI2277" s="83" t="s">
        <v>9915</v>
      </c>
      <c r="AJ2277" s="79" t="b">
        <v>0</v>
      </c>
      <c r="AK2277" s="79">
        <v>0</v>
      </c>
      <c r="AL2277" s="83" t="s">
        <v>9915</v>
      </c>
      <c r="AM2277" s="79" t="s">
        <v>10000</v>
      </c>
      <c r="AN2277" s="79" t="b">
        <v>0</v>
      </c>
      <c r="AO2277" s="83" t="s">
        <v>9828</v>
      </c>
      <c r="AP2277" s="79" t="s">
        <v>179</v>
      </c>
      <c r="AQ2277" s="79">
        <v>0</v>
      </c>
      <c r="AR2277" s="79">
        <v>0</v>
      </c>
      <c r="AS2277" s="79"/>
      <c r="AT2277" s="79"/>
      <c r="AU2277" s="79"/>
      <c r="AV2277" s="79"/>
      <c r="AW2277" s="79"/>
      <c r="AX2277" s="79"/>
      <c r="AY2277" s="79"/>
      <c r="AZ2277" s="79"/>
      <c r="BA2277">
        <v>2</v>
      </c>
      <c r="BB2277">
        <v>0</v>
      </c>
      <c r="BC2277" s="79" t="str">
        <f>IF(Edges[[#This Row],[Sentiment]]=0,"NEUTRAL",IF(Edges[[#This Row],[Sentiment]]=1,"POSITIVE",IF(Edges[[#This Row],[Sentiment]]=-1,"NEGATIVE")))</f>
        <v>NEUTRAL</v>
      </c>
      <c r="BD2277" s="79" t="str">
        <f>IF(Edges[[#This Row],[Vertex 1]]=Edges[[#This Row],[Vertex 2]],"HIDE","SHOW")</f>
        <v>HIDE</v>
      </c>
      <c r="BE2277" s="124" t="e">
        <f>REPLACE(INDEX(GroupVertices[Group], MATCH(Edges[[#This Row],[Vertex 1]],GroupVertices[Vertex],0)),1,1,"")</f>
        <v>#N/A</v>
      </c>
      <c r="BF2277" s="124" t="e">
        <f>REPLACE(INDEX(GroupVertices[Group], MATCH(Edges[[#This Row],[Vertex 2]],GroupVertices[Vertex],0)),1,1,"")</f>
        <v>#N/A</v>
      </c>
    </row>
    <row r="2278" spans="1:58" hidden="1" x14ac:dyDescent="0.25">
      <c r="A2278" s="64" t="s">
        <v>1523</v>
      </c>
      <c r="B2278" s="64" t="s">
        <v>1523</v>
      </c>
      <c r="C2278" s="65"/>
      <c r="D2278" s="66"/>
      <c r="E2278" s="67"/>
      <c r="F2278" s="68"/>
      <c r="G2278" s="65" t="str">
        <f>IF(Edges[[#This Row],[Vertex 1]]=Edges[[#This Row],[Vertex 2]],"HIDE","SHOW")</f>
        <v>HIDE</v>
      </c>
      <c r="H2278" s="69"/>
      <c r="I2278" s="70"/>
      <c r="J2278" s="70"/>
      <c r="K2278" s="34"/>
      <c r="L2278" s="77"/>
      <c r="M2278" s="77"/>
      <c r="N2278" s="72"/>
      <c r="O2278" s="79" t="s">
        <v>179</v>
      </c>
      <c r="P2278" s="81">
        <v>42855.704907407409</v>
      </c>
      <c r="Q2278" s="79" t="s">
        <v>3134</v>
      </c>
      <c r="R2278" s="82" t="s">
        <v>4001</v>
      </c>
      <c r="S2278" s="79" t="s">
        <v>4015</v>
      </c>
      <c r="T2278" s="79"/>
      <c r="U2278" s="79"/>
      <c r="V2278" s="82" t="s">
        <v>5764</v>
      </c>
      <c r="W2278" s="81">
        <v>42855.704907407409</v>
      </c>
      <c r="X2278" s="82" t="s">
        <v>7782</v>
      </c>
      <c r="Y2278" s="79"/>
      <c r="Z2278" s="79"/>
      <c r="AA2278" s="83" t="s">
        <v>9829</v>
      </c>
      <c r="AB2278" s="79"/>
      <c r="AC2278" s="79" t="b">
        <v>0</v>
      </c>
      <c r="AD2278" s="79">
        <v>1</v>
      </c>
      <c r="AE2278" s="83" t="s">
        <v>9915</v>
      </c>
      <c r="AF2278" s="79" t="b">
        <v>0</v>
      </c>
      <c r="AG2278" s="79" t="s">
        <v>9963</v>
      </c>
      <c r="AH2278" s="79"/>
      <c r="AI2278" s="83" t="s">
        <v>9915</v>
      </c>
      <c r="AJ2278" s="79" t="b">
        <v>0</v>
      </c>
      <c r="AK2278" s="79">
        <v>0</v>
      </c>
      <c r="AL2278" s="83" t="s">
        <v>9915</v>
      </c>
      <c r="AM2278" s="79" t="s">
        <v>4133</v>
      </c>
      <c r="AN2278" s="79" t="b">
        <v>0</v>
      </c>
      <c r="AO2278" s="83" t="s">
        <v>9829</v>
      </c>
      <c r="AP2278" s="79" t="s">
        <v>179</v>
      </c>
      <c r="AQ2278" s="79">
        <v>0</v>
      </c>
      <c r="AR2278" s="79">
        <v>0</v>
      </c>
      <c r="AS2278" s="79"/>
      <c r="AT2278" s="79"/>
      <c r="AU2278" s="79"/>
      <c r="AV2278" s="79"/>
      <c r="AW2278" s="79"/>
      <c r="AX2278" s="79"/>
      <c r="AY2278" s="79"/>
      <c r="AZ2278" s="79"/>
      <c r="BA2278">
        <v>1</v>
      </c>
      <c r="BB2278">
        <v>0</v>
      </c>
      <c r="BC2278" s="79" t="str">
        <f>IF(Edges[[#This Row],[Sentiment]]=0,"NEUTRAL",IF(Edges[[#This Row],[Sentiment]]=1,"POSITIVE",IF(Edges[[#This Row],[Sentiment]]=-1,"NEGATIVE")))</f>
        <v>NEUTRAL</v>
      </c>
      <c r="BD2278" s="79" t="str">
        <f>IF(Edges[[#This Row],[Vertex 1]]=Edges[[#This Row],[Vertex 2]],"HIDE","SHOW")</f>
        <v>HIDE</v>
      </c>
      <c r="BE2278" s="124" t="e">
        <f>REPLACE(INDEX(GroupVertices[Group], MATCH(Edges[[#This Row],[Vertex 1]],GroupVertices[Vertex],0)),1,1,"")</f>
        <v>#N/A</v>
      </c>
      <c r="BF2278" s="124" t="e">
        <f>REPLACE(INDEX(GroupVertices[Group], MATCH(Edges[[#This Row],[Vertex 2]],GroupVertices[Vertex],0)),1,1,"")</f>
        <v>#N/A</v>
      </c>
    </row>
    <row r="2279" spans="1:58" hidden="1" x14ac:dyDescent="0.25">
      <c r="A2279" s="64" t="s">
        <v>1524</v>
      </c>
      <c r="B2279" s="64" t="s">
        <v>1524</v>
      </c>
      <c r="C2279" s="65"/>
      <c r="D2279" s="66"/>
      <c r="E2279" s="67"/>
      <c r="F2279" s="68"/>
      <c r="G2279" s="65" t="str">
        <f>IF(Edges[[#This Row],[Vertex 1]]=Edges[[#This Row],[Vertex 2]],"HIDE","SHOW")</f>
        <v>HIDE</v>
      </c>
      <c r="H2279" s="69"/>
      <c r="I2279" s="70"/>
      <c r="J2279" s="70"/>
      <c r="K2279" s="34"/>
      <c r="L2279" s="77"/>
      <c r="M2279" s="77"/>
      <c r="N2279" s="72"/>
      <c r="O2279" s="79" t="s">
        <v>179</v>
      </c>
      <c r="P2279" s="81">
        <v>42855.704930555556</v>
      </c>
      <c r="Q2279" s="79" t="s">
        <v>3135</v>
      </c>
      <c r="R2279" s="82" t="s">
        <v>3862</v>
      </c>
      <c r="S2279" s="79" t="s">
        <v>4022</v>
      </c>
      <c r="T2279" s="79"/>
      <c r="U2279" s="79"/>
      <c r="V2279" s="82" t="s">
        <v>5765</v>
      </c>
      <c r="W2279" s="81">
        <v>42855.704930555556</v>
      </c>
      <c r="X2279" s="82" t="s">
        <v>7783</v>
      </c>
      <c r="Y2279" s="79"/>
      <c r="Z2279" s="79"/>
      <c r="AA2279" s="83" t="s">
        <v>9830</v>
      </c>
      <c r="AB2279" s="79"/>
      <c r="AC2279" s="79" t="b">
        <v>0</v>
      </c>
      <c r="AD2279" s="79">
        <v>1</v>
      </c>
      <c r="AE2279" s="83" t="s">
        <v>9915</v>
      </c>
      <c r="AF2279" s="79" t="b">
        <v>0</v>
      </c>
      <c r="AG2279" s="79" t="s">
        <v>9963</v>
      </c>
      <c r="AH2279" s="79"/>
      <c r="AI2279" s="83" t="s">
        <v>9915</v>
      </c>
      <c r="AJ2279" s="79" t="b">
        <v>0</v>
      </c>
      <c r="AK2279" s="79">
        <v>0</v>
      </c>
      <c r="AL2279" s="83" t="s">
        <v>9915</v>
      </c>
      <c r="AM2279" s="79" t="s">
        <v>4133</v>
      </c>
      <c r="AN2279" s="79" t="b">
        <v>0</v>
      </c>
      <c r="AO2279" s="83" t="s">
        <v>9830</v>
      </c>
      <c r="AP2279" s="79" t="s">
        <v>179</v>
      </c>
      <c r="AQ2279" s="79">
        <v>0</v>
      </c>
      <c r="AR2279" s="79">
        <v>0</v>
      </c>
      <c r="AS2279" s="79"/>
      <c r="AT2279" s="79"/>
      <c r="AU2279" s="79"/>
      <c r="AV2279" s="79"/>
      <c r="AW2279" s="79"/>
      <c r="AX2279" s="79"/>
      <c r="AY2279" s="79"/>
      <c r="AZ2279" s="79"/>
      <c r="BA2279">
        <v>1</v>
      </c>
      <c r="BB2279">
        <v>0</v>
      </c>
      <c r="BC2279" s="79" t="str">
        <f>IF(Edges[[#This Row],[Sentiment]]=0,"NEUTRAL",IF(Edges[[#This Row],[Sentiment]]=1,"POSITIVE",IF(Edges[[#This Row],[Sentiment]]=-1,"NEGATIVE")))</f>
        <v>NEUTRAL</v>
      </c>
      <c r="BD2279" s="79" t="str">
        <f>IF(Edges[[#This Row],[Vertex 1]]=Edges[[#This Row],[Vertex 2]],"HIDE","SHOW")</f>
        <v>HIDE</v>
      </c>
      <c r="BE2279" s="124" t="e">
        <f>REPLACE(INDEX(GroupVertices[Group], MATCH(Edges[[#This Row],[Vertex 1]],GroupVertices[Vertex],0)),1,1,"")</f>
        <v>#N/A</v>
      </c>
      <c r="BF2279" s="124" t="e">
        <f>REPLACE(INDEX(GroupVertices[Group], MATCH(Edges[[#This Row],[Vertex 2]],GroupVertices[Vertex],0)),1,1,"")</f>
        <v>#N/A</v>
      </c>
    </row>
    <row r="2280" spans="1:58" x14ac:dyDescent="0.25">
      <c r="A2280" s="64" t="s">
        <v>1525</v>
      </c>
      <c r="B2280" s="64" t="s">
        <v>1529</v>
      </c>
      <c r="C2280" s="65"/>
      <c r="D2280" s="66"/>
      <c r="E2280" s="67"/>
      <c r="F2280" s="68"/>
      <c r="G2280" s="65" t="str">
        <f>IF(Edges[[#This Row],[Vertex 1]]=Edges[[#This Row],[Vertex 2]],"HIDE","SHOW")</f>
        <v>SHOW</v>
      </c>
      <c r="H2280" s="69"/>
      <c r="I2280" s="70"/>
      <c r="J2280" s="70"/>
      <c r="K2280" s="34" t="s">
        <v>65</v>
      </c>
      <c r="L2280" s="77">
        <v>2280</v>
      </c>
      <c r="M2280" s="77"/>
      <c r="N2280" s="72"/>
      <c r="O2280" s="79" t="s">
        <v>1646</v>
      </c>
      <c r="P2280" s="81">
        <v>42855.70853009259</v>
      </c>
      <c r="Q2280" s="79" t="s">
        <v>2772</v>
      </c>
      <c r="R2280" s="82" t="s">
        <v>3810</v>
      </c>
      <c r="S2280" s="79" t="s">
        <v>4041</v>
      </c>
      <c r="T2280" s="79"/>
      <c r="U2280" s="79"/>
      <c r="V2280" s="82" t="s">
        <v>5766</v>
      </c>
      <c r="W2280" s="81">
        <v>42855.70853009259</v>
      </c>
      <c r="X2280" s="82" t="s">
        <v>7784</v>
      </c>
      <c r="Y2280" s="79"/>
      <c r="Z2280" s="79"/>
      <c r="AA2280" s="83" t="s">
        <v>9831</v>
      </c>
      <c r="AB2280" s="79"/>
      <c r="AC2280" s="79" t="b">
        <v>0</v>
      </c>
      <c r="AD2280" s="79">
        <v>0</v>
      </c>
      <c r="AE2280" s="83" t="s">
        <v>9915</v>
      </c>
      <c r="AF2280" s="79" t="b">
        <v>0</v>
      </c>
      <c r="AG2280" s="79" t="s">
        <v>9965</v>
      </c>
      <c r="AH2280" s="79"/>
      <c r="AI2280" s="83" t="s">
        <v>9915</v>
      </c>
      <c r="AJ2280" s="79" t="b">
        <v>0</v>
      </c>
      <c r="AK2280" s="79">
        <v>19</v>
      </c>
      <c r="AL2280" s="83" t="s">
        <v>9835</v>
      </c>
      <c r="AM2280" s="79" t="s">
        <v>9991</v>
      </c>
      <c r="AN2280" s="79" t="b">
        <v>0</v>
      </c>
      <c r="AO2280" s="83" t="s">
        <v>9835</v>
      </c>
      <c r="AP2280" s="79" t="s">
        <v>179</v>
      </c>
      <c r="AQ2280" s="79">
        <v>0</v>
      </c>
      <c r="AR2280" s="79">
        <v>0</v>
      </c>
      <c r="AS2280" s="79"/>
      <c r="AT2280" s="79"/>
      <c r="AU2280" s="79"/>
      <c r="AV2280" s="79"/>
      <c r="AW2280" s="79"/>
      <c r="AX2280" s="79"/>
      <c r="AY2280" s="79"/>
      <c r="AZ2280" s="79"/>
      <c r="BA2280">
        <v>1</v>
      </c>
      <c r="BB2280">
        <v>0</v>
      </c>
      <c r="BC2280" s="79" t="str">
        <f>IF(Edges[[#This Row],[Sentiment]]=0,"NEUTRAL",IF(Edges[[#This Row],[Sentiment]]=1,"POSITIVE",IF(Edges[[#This Row],[Sentiment]]=-1,"NEGATIVE")))</f>
        <v>NEUTRAL</v>
      </c>
      <c r="BD2280" s="79" t="str">
        <f>IF(Edges[[#This Row],[Vertex 1]]=Edges[[#This Row],[Vertex 2]],"HIDE","SHOW")</f>
        <v>SHOW</v>
      </c>
      <c r="BE2280" s="78" t="str">
        <f>REPLACE(INDEX(GroupVertices[Group], MATCH(Edges[[#This Row],[Vertex 1]],GroupVertices[Vertex],0)),1,1,"")</f>
        <v>EUTRAL</v>
      </c>
      <c r="BF2280" s="78" t="str">
        <f>REPLACE(INDEX(GroupVertices[Group], MATCH(Edges[[#This Row],[Vertex 2]],GroupVertices[Vertex],0)),1,1,"")</f>
        <v>EUTRAL</v>
      </c>
    </row>
    <row r="2281" spans="1:58" hidden="1" x14ac:dyDescent="0.25">
      <c r="A2281" s="64" t="s">
        <v>1526</v>
      </c>
      <c r="B2281" s="64" t="s">
        <v>1526</v>
      </c>
      <c r="C2281" s="65"/>
      <c r="D2281" s="66"/>
      <c r="E2281" s="67"/>
      <c r="F2281" s="68"/>
      <c r="G2281" s="65" t="str">
        <f>IF(Edges[[#This Row],[Vertex 1]]=Edges[[#This Row],[Vertex 2]],"HIDE","SHOW")</f>
        <v>HIDE</v>
      </c>
      <c r="H2281" s="69"/>
      <c r="I2281" s="70"/>
      <c r="J2281" s="70"/>
      <c r="K2281" s="34"/>
      <c r="L2281" s="77"/>
      <c r="M2281" s="77"/>
      <c r="N2281" s="72"/>
      <c r="O2281" s="79" t="s">
        <v>179</v>
      </c>
      <c r="P2281" s="81">
        <v>42855.719537037039</v>
      </c>
      <c r="Q2281" s="79" t="s">
        <v>3136</v>
      </c>
      <c r="R2281" s="82" t="s">
        <v>4002</v>
      </c>
      <c r="S2281" s="79" t="s">
        <v>4020</v>
      </c>
      <c r="T2281" s="79"/>
      <c r="U2281" s="79"/>
      <c r="V2281" s="82" t="s">
        <v>5767</v>
      </c>
      <c r="W2281" s="81">
        <v>42855.719537037039</v>
      </c>
      <c r="X2281" s="82" t="s">
        <v>7785</v>
      </c>
      <c r="Y2281" s="79"/>
      <c r="Z2281" s="79"/>
      <c r="AA2281" s="83" t="s">
        <v>9832</v>
      </c>
      <c r="AB2281" s="79"/>
      <c r="AC2281" s="79" t="b">
        <v>0</v>
      </c>
      <c r="AD2281" s="79">
        <v>0</v>
      </c>
      <c r="AE2281" s="83" t="s">
        <v>9915</v>
      </c>
      <c r="AF2281" s="79" t="b">
        <v>0</v>
      </c>
      <c r="AG2281" s="79" t="s">
        <v>9963</v>
      </c>
      <c r="AH2281" s="79"/>
      <c r="AI2281" s="83" t="s">
        <v>9915</v>
      </c>
      <c r="AJ2281" s="79" t="b">
        <v>0</v>
      </c>
      <c r="AK2281" s="79">
        <v>0</v>
      </c>
      <c r="AL2281" s="83" t="s">
        <v>9915</v>
      </c>
      <c r="AM2281" s="79" t="s">
        <v>9996</v>
      </c>
      <c r="AN2281" s="79" t="b">
        <v>0</v>
      </c>
      <c r="AO2281" s="83" t="s">
        <v>9832</v>
      </c>
      <c r="AP2281" s="79" t="s">
        <v>179</v>
      </c>
      <c r="AQ2281" s="79">
        <v>0</v>
      </c>
      <c r="AR2281" s="79">
        <v>0</v>
      </c>
      <c r="AS2281" s="79"/>
      <c r="AT2281" s="79"/>
      <c r="AU2281" s="79"/>
      <c r="AV2281" s="79"/>
      <c r="AW2281" s="79"/>
      <c r="AX2281" s="79"/>
      <c r="AY2281" s="79"/>
      <c r="AZ2281" s="79"/>
      <c r="BA2281">
        <v>1</v>
      </c>
      <c r="BB2281">
        <v>0</v>
      </c>
      <c r="BC2281" s="79" t="str">
        <f>IF(Edges[[#This Row],[Sentiment]]=0,"NEUTRAL",IF(Edges[[#This Row],[Sentiment]]=1,"POSITIVE",IF(Edges[[#This Row],[Sentiment]]=-1,"NEGATIVE")))</f>
        <v>NEUTRAL</v>
      </c>
      <c r="BD2281" s="79" t="str">
        <f>IF(Edges[[#This Row],[Vertex 1]]=Edges[[#This Row],[Vertex 2]],"HIDE","SHOW")</f>
        <v>HIDE</v>
      </c>
      <c r="BE2281" s="124" t="e">
        <f>REPLACE(INDEX(GroupVertices[Group], MATCH(Edges[[#This Row],[Vertex 1]],GroupVertices[Vertex],0)),1,1,"")</f>
        <v>#N/A</v>
      </c>
      <c r="BF2281" s="124" t="e">
        <f>REPLACE(INDEX(GroupVertices[Group], MATCH(Edges[[#This Row],[Vertex 2]],GroupVertices[Vertex],0)),1,1,"")</f>
        <v>#N/A</v>
      </c>
    </row>
    <row r="2282" spans="1:58" x14ac:dyDescent="0.25">
      <c r="A2282" s="64" t="s">
        <v>1527</v>
      </c>
      <c r="B2282" s="64" t="s">
        <v>1529</v>
      </c>
      <c r="C2282" s="65"/>
      <c r="D2282" s="66"/>
      <c r="E2282" s="67"/>
      <c r="F2282" s="68"/>
      <c r="G2282" s="65" t="str">
        <f>IF(Edges[[#This Row],[Vertex 1]]=Edges[[#This Row],[Vertex 2]],"HIDE","SHOW")</f>
        <v>SHOW</v>
      </c>
      <c r="H2282" s="69"/>
      <c r="I2282" s="70"/>
      <c r="J2282" s="70"/>
      <c r="K2282" s="34" t="s">
        <v>65</v>
      </c>
      <c r="L2282" s="77">
        <v>2282</v>
      </c>
      <c r="M2282" s="77"/>
      <c r="N2282" s="72"/>
      <c r="O2282" s="79" t="s">
        <v>1646</v>
      </c>
      <c r="P2282" s="81">
        <v>42855.724120370367</v>
      </c>
      <c r="Q2282" s="79" t="s">
        <v>2772</v>
      </c>
      <c r="R2282" s="82" t="s">
        <v>3810</v>
      </c>
      <c r="S2282" s="79" t="s">
        <v>4041</v>
      </c>
      <c r="T2282" s="79"/>
      <c r="U2282" s="79"/>
      <c r="V2282" s="82" t="s">
        <v>5768</v>
      </c>
      <c r="W2282" s="81">
        <v>42855.724120370367</v>
      </c>
      <c r="X2282" s="82" t="s">
        <v>7786</v>
      </c>
      <c r="Y2282" s="79"/>
      <c r="Z2282" s="79"/>
      <c r="AA2282" s="83" t="s">
        <v>9833</v>
      </c>
      <c r="AB2282" s="79"/>
      <c r="AC2282" s="79" t="b">
        <v>0</v>
      </c>
      <c r="AD2282" s="79">
        <v>0</v>
      </c>
      <c r="AE2282" s="83" t="s">
        <v>9915</v>
      </c>
      <c r="AF2282" s="79" t="b">
        <v>0</v>
      </c>
      <c r="AG2282" s="79" t="s">
        <v>9965</v>
      </c>
      <c r="AH2282" s="79"/>
      <c r="AI2282" s="83" t="s">
        <v>9915</v>
      </c>
      <c r="AJ2282" s="79" t="b">
        <v>0</v>
      </c>
      <c r="AK2282" s="79">
        <v>19</v>
      </c>
      <c r="AL2282" s="83" t="s">
        <v>9835</v>
      </c>
      <c r="AM2282" s="79" t="s">
        <v>9991</v>
      </c>
      <c r="AN2282" s="79" t="b">
        <v>0</v>
      </c>
      <c r="AO2282" s="83" t="s">
        <v>9835</v>
      </c>
      <c r="AP2282" s="79" t="s">
        <v>179</v>
      </c>
      <c r="AQ2282" s="79">
        <v>0</v>
      </c>
      <c r="AR2282" s="79">
        <v>0</v>
      </c>
      <c r="AS2282" s="79"/>
      <c r="AT2282" s="79"/>
      <c r="AU2282" s="79"/>
      <c r="AV2282" s="79"/>
      <c r="AW2282" s="79"/>
      <c r="AX2282" s="79"/>
      <c r="AY2282" s="79"/>
      <c r="AZ2282" s="79"/>
      <c r="BA2282">
        <v>1</v>
      </c>
      <c r="BB2282">
        <v>0</v>
      </c>
      <c r="BC2282" s="79" t="str">
        <f>IF(Edges[[#This Row],[Sentiment]]=0,"NEUTRAL",IF(Edges[[#This Row],[Sentiment]]=1,"POSITIVE",IF(Edges[[#This Row],[Sentiment]]=-1,"NEGATIVE")))</f>
        <v>NEUTRAL</v>
      </c>
      <c r="BD2282" s="79" t="str">
        <f>IF(Edges[[#This Row],[Vertex 1]]=Edges[[#This Row],[Vertex 2]],"HIDE","SHOW")</f>
        <v>SHOW</v>
      </c>
      <c r="BE2282" s="78" t="str">
        <f>REPLACE(INDEX(GroupVertices[Group], MATCH(Edges[[#This Row],[Vertex 1]],GroupVertices[Vertex],0)),1,1,"")</f>
        <v>EUTRAL</v>
      </c>
      <c r="BF2282" s="78" t="str">
        <f>REPLACE(INDEX(GroupVertices[Group], MATCH(Edges[[#This Row],[Vertex 2]],GroupVertices[Vertex],0)),1,1,"")</f>
        <v>EUTRAL</v>
      </c>
    </row>
    <row r="2283" spans="1:58" x14ac:dyDescent="0.25">
      <c r="A2283" s="64" t="s">
        <v>1528</v>
      </c>
      <c r="B2283" s="64" t="s">
        <v>1643</v>
      </c>
      <c r="C2283" s="65"/>
      <c r="D2283" s="66"/>
      <c r="E2283" s="67"/>
      <c r="F2283" s="68"/>
      <c r="G2283" s="65" t="str">
        <f>IF(Edges[[#This Row],[Vertex 1]]=Edges[[#This Row],[Vertex 2]],"HIDE","SHOW")</f>
        <v>SHOW</v>
      </c>
      <c r="H2283" s="69"/>
      <c r="I2283" s="70"/>
      <c r="J2283" s="70"/>
      <c r="K2283" s="34" t="s">
        <v>65</v>
      </c>
      <c r="L2283" s="77">
        <v>2283</v>
      </c>
      <c r="M2283" s="77"/>
      <c r="N2283" s="72"/>
      <c r="O2283" s="79" t="s">
        <v>1647</v>
      </c>
      <c r="P2283" s="81">
        <v>42855.725335648145</v>
      </c>
      <c r="Q2283" s="79" t="s">
        <v>3137</v>
      </c>
      <c r="R2283" s="82" t="s">
        <v>4003</v>
      </c>
      <c r="S2283" s="79" t="s">
        <v>4051</v>
      </c>
      <c r="T2283" s="79" t="s">
        <v>4461</v>
      </c>
      <c r="U2283" s="79"/>
      <c r="V2283" s="82" t="s">
        <v>5769</v>
      </c>
      <c r="W2283" s="81">
        <v>42855.725335648145</v>
      </c>
      <c r="X2283" s="82" t="s">
        <v>7787</v>
      </c>
      <c r="Y2283" s="79"/>
      <c r="Z2283" s="79"/>
      <c r="AA2283" s="83" t="s">
        <v>9834</v>
      </c>
      <c r="AB2283" s="83" t="s">
        <v>9913</v>
      </c>
      <c r="AC2283" s="79" t="b">
        <v>0</v>
      </c>
      <c r="AD2283" s="79">
        <v>0</v>
      </c>
      <c r="AE2283" s="83" t="s">
        <v>9961</v>
      </c>
      <c r="AF2283" s="79" t="b">
        <v>0</v>
      </c>
      <c r="AG2283" s="79" t="s">
        <v>9963</v>
      </c>
      <c r="AH2283" s="79"/>
      <c r="AI2283" s="83" t="s">
        <v>9915</v>
      </c>
      <c r="AJ2283" s="79" t="b">
        <v>0</v>
      </c>
      <c r="AK2283" s="79">
        <v>0</v>
      </c>
      <c r="AL2283" s="83" t="s">
        <v>9915</v>
      </c>
      <c r="AM2283" s="79" t="s">
        <v>9990</v>
      </c>
      <c r="AN2283" s="79" t="b">
        <v>1</v>
      </c>
      <c r="AO2283" s="83" t="s">
        <v>9913</v>
      </c>
      <c r="AP2283" s="79" t="s">
        <v>179</v>
      </c>
      <c r="AQ2283" s="79">
        <v>0</v>
      </c>
      <c r="AR2283" s="79">
        <v>0</v>
      </c>
      <c r="AS2283" s="79"/>
      <c r="AT2283" s="79"/>
      <c r="AU2283" s="79"/>
      <c r="AV2283" s="79"/>
      <c r="AW2283" s="79"/>
      <c r="AX2283" s="79"/>
      <c r="AY2283" s="79"/>
      <c r="AZ2283" s="79"/>
      <c r="BA2283">
        <v>1</v>
      </c>
      <c r="BB2283">
        <v>0</v>
      </c>
      <c r="BC2283" s="79" t="str">
        <f>IF(Edges[[#This Row],[Sentiment]]=0,"NEUTRAL",IF(Edges[[#This Row],[Sentiment]]=1,"POSITIVE",IF(Edges[[#This Row],[Sentiment]]=-1,"NEGATIVE")))</f>
        <v>NEUTRAL</v>
      </c>
      <c r="BD2283" s="79" t="str">
        <f>IF(Edges[[#This Row],[Vertex 1]]=Edges[[#This Row],[Vertex 2]],"HIDE","SHOW")</f>
        <v>SHOW</v>
      </c>
      <c r="BE2283" s="78" t="str">
        <f>REPLACE(INDEX(GroupVertices[Group], MATCH(Edges[[#This Row],[Vertex 1]],GroupVertices[Vertex],0)),1,1,"")</f>
        <v>EUTRAL</v>
      </c>
      <c r="BF2283" s="78" t="str">
        <f>REPLACE(INDEX(GroupVertices[Group], MATCH(Edges[[#This Row],[Vertex 2]],GroupVertices[Vertex],0)),1,1,"")</f>
        <v>EUTRAL</v>
      </c>
    </row>
    <row r="2284" spans="1:58" hidden="1" x14ac:dyDescent="0.25">
      <c r="A2284" s="64" t="s">
        <v>1529</v>
      </c>
      <c r="B2284" s="64" t="s">
        <v>1529</v>
      </c>
      <c r="C2284" s="65"/>
      <c r="D2284" s="66"/>
      <c r="E2284" s="67"/>
      <c r="F2284" s="68"/>
      <c r="G2284" s="65" t="str">
        <f>IF(Edges[[#This Row],[Vertex 1]]=Edges[[#This Row],[Vertex 2]],"HIDE","SHOW")</f>
        <v>HIDE</v>
      </c>
      <c r="H2284" s="69"/>
      <c r="I2284" s="70"/>
      <c r="J2284" s="70"/>
      <c r="K2284" s="34"/>
      <c r="L2284" s="77"/>
      <c r="M2284" s="77"/>
      <c r="N2284" s="72"/>
      <c r="O2284" s="79" t="s">
        <v>179</v>
      </c>
      <c r="P2284" s="81">
        <v>42855.195277777777</v>
      </c>
      <c r="Q2284" s="82" t="s">
        <v>3138</v>
      </c>
      <c r="R2284" s="82" t="s">
        <v>3810</v>
      </c>
      <c r="S2284" s="79" t="s">
        <v>4041</v>
      </c>
      <c r="T2284" s="79"/>
      <c r="U2284" s="79"/>
      <c r="V2284" s="82" t="s">
        <v>5770</v>
      </c>
      <c r="W2284" s="81">
        <v>42855.195277777777</v>
      </c>
      <c r="X2284" s="82" t="s">
        <v>7788</v>
      </c>
      <c r="Y2284" s="79"/>
      <c r="Z2284" s="79"/>
      <c r="AA2284" s="83" t="s">
        <v>9835</v>
      </c>
      <c r="AB2284" s="79"/>
      <c r="AC2284" s="79" t="b">
        <v>0</v>
      </c>
      <c r="AD2284" s="79">
        <v>0</v>
      </c>
      <c r="AE2284" s="83" t="s">
        <v>9915</v>
      </c>
      <c r="AF2284" s="79" t="b">
        <v>0</v>
      </c>
      <c r="AG2284" s="79" t="s">
        <v>9965</v>
      </c>
      <c r="AH2284" s="79"/>
      <c r="AI2284" s="83" t="s">
        <v>9915</v>
      </c>
      <c r="AJ2284" s="79" t="b">
        <v>0</v>
      </c>
      <c r="AK2284" s="79">
        <v>19</v>
      </c>
      <c r="AL2284" s="83" t="s">
        <v>9915</v>
      </c>
      <c r="AM2284" s="79" t="s">
        <v>9991</v>
      </c>
      <c r="AN2284" s="79" t="b">
        <v>0</v>
      </c>
      <c r="AO2284" s="83" t="s">
        <v>9835</v>
      </c>
      <c r="AP2284" s="79" t="s">
        <v>179</v>
      </c>
      <c r="AQ2284" s="79">
        <v>0</v>
      </c>
      <c r="AR2284" s="79">
        <v>0</v>
      </c>
      <c r="AS2284" s="79"/>
      <c r="AT2284" s="79"/>
      <c r="AU2284" s="79"/>
      <c r="AV2284" s="79"/>
      <c r="AW2284" s="79"/>
      <c r="AX2284" s="79"/>
      <c r="AY2284" s="79"/>
      <c r="AZ2284" s="79"/>
      <c r="BA2284">
        <v>1</v>
      </c>
      <c r="BB2284">
        <v>0</v>
      </c>
      <c r="BC2284" s="79" t="str">
        <f>IF(Edges[[#This Row],[Sentiment]]=0,"NEUTRAL",IF(Edges[[#This Row],[Sentiment]]=1,"POSITIVE",IF(Edges[[#This Row],[Sentiment]]=-1,"NEGATIVE")))</f>
        <v>NEUTRAL</v>
      </c>
      <c r="BD2284" s="79" t="str">
        <f>IF(Edges[[#This Row],[Vertex 1]]=Edges[[#This Row],[Vertex 2]],"HIDE","SHOW")</f>
        <v>HIDE</v>
      </c>
      <c r="BE2284" s="124" t="str">
        <f>REPLACE(INDEX(GroupVertices[Group], MATCH(Edges[[#This Row],[Vertex 1]],GroupVertices[Vertex],0)),1,1,"")</f>
        <v>EUTRAL</v>
      </c>
      <c r="BF2284" s="124" t="str">
        <f>REPLACE(INDEX(GroupVertices[Group], MATCH(Edges[[#This Row],[Vertex 2]],GroupVertices[Vertex],0)),1,1,"")</f>
        <v>EUTRAL</v>
      </c>
    </row>
    <row r="2285" spans="1:58" x14ac:dyDescent="0.25">
      <c r="A2285" s="64" t="s">
        <v>1530</v>
      </c>
      <c r="B2285" s="64" t="s">
        <v>1529</v>
      </c>
      <c r="C2285" s="65"/>
      <c r="D2285" s="66"/>
      <c r="E2285" s="67"/>
      <c r="F2285" s="68"/>
      <c r="G2285" s="65" t="str">
        <f>IF(Edges[[#This Row],[Vertex 1]]=Edges[[#This Row],[Vertex 2]],"HIDE","SHOW")</f>
        <v>SHOW</v>
      </c>
      <c r="H2285" s="69"/>
      <c r="I2285" s="70"/>
      <c r="J2285" s="70"/>
      <c r="K2285" s="34" t="s">
        <v>65</v>
      </c>
      <c r="L2285" s="77">
        <v>2285</v>
      </c>
      <c r="M2285" s="77"/>
      <c r="N2285" s="72"/>
      <c r="O2285" s="79" t="s">
        <v>1646</v>
      </c>
      <c r="P2285" s="81">
        <v>42855.725868055553</v>
      </c>
      <c r="Q2285" s="79" t="s">
        <v>2772</v>
      </c>
      <c r="R2285" s="82" t="s">
        <v>3810</v>
      </c>
      <c r="S2285" s="79" t="s">
        <v>4041</v>
      </c>
      <c r="T2285" s="79"/>
      <c r="U2285" s="79"/>
      <c r="V2285" s="82" t="s">
        <v>5771</v>
      </c>
      <c r="W2285" s="81">
        <v>42855.725868055553</v>
      </c>
      <c r="X2285" s="82" t="s">
        <v>7789</v>
      </c>
      <c r="Y2285" s="79"/>
      <c r="Z2285" s="79"/>
      <c r="AA2285" s="83" t="s">
        <v>9836</v>
      </c>
      <c r="AB2285" s="79"/>
      <c r="AC2285" s="79" t="b">
        <v>0</v>
      </c>
      <c r="AD2285" s="79">
        <v>0</v>
      </c>
      <c r="AE2285" s="83" t="s">
        <v>9915</v>
      </c>
      <c r="AF2285" s="79" t="b">
        <v>0</v>
      </c>
      <c r="AG2285" s="79" t="s">
        <v>9965</v>
      </c>
      <c r="AH2285" s="79"/>
      <c r="AI2285" s="83" t="s">
        <v>9915</v>
      </c>
      <c r="AJ2285" s="79" t="b">
        <v>0</v>
      </c>
      <c r="AK2285" s="79">
        <v>19</v>
      </c>
      <c r="AL2285" s="83" t="s">
        <v>9835</v>
      </c>
      <c r="AM2285" s="79" t="s">
        <v>9991</v>
      </c>
      <c r="AN2285" s="79" t="b">
        <v>0</v>
      </c>
      <c r="AO2285" s="83" t="s">
        <v>9835</v>
      </c>
      <c r="AP2285" s="79" t="s">
        <v>179</v>
      </c>
      <c r="AQ2285" s="79">
        <v>0</v>
      </c>
      <c r="AR2285" s="79">
        <v>0</v>
      </c>
      <c r="AS2285" s="79"/>
      <c r="AT2285" s="79"/>
      <c r="AU2285" s="79"/>
      <c r="AV2285" s="79"/>
      <c r="AW2285" s="79"/>
      <c r="AX2285" s="79"/>
      <c r="AY2285" s="79"/>
      <c r="AZ2285" s="79"/>
      <c r="BA2285">
        <v>1</v>
      </c>
      <c r="BB2285">
        <v>0</v>
      </c>
      <c r="BC2285" s="79" t="str">
        <f>IF(Edges[[#This Row],[Sentiment]]=0,"NEUTRAL",IF(Edges[[#This Row],[Sentiment]]=1,"POSITIVE",IF(Edges[[#This Row],[Sentiment]]=-1,"NEGATIVE")))</f>
        <v>NEUTRAL</v>
      </c>
      <c r="BD2285" s="79" t="str">
        <f>IF(Edges[[#This Row],[Vertex 1]]=Edges[[#This Row],[Vertex 2]],"HIDE","SHOW")</f>
        <v>SHOW</v>
      </c>
      <c r="BE2285" s="78" t="str">
        <f>REPLACE(INDEX(GroupVertices[Group], MATCH(Edges[[#This Row],[Vertex 1]],GroupVertices[Vertex],0)),1,1,"")</f>
        <v>EUTRAL</v>
      </c>
      <c r="BF2285" s="78" t="str">
        <f>REPLACE(INDEX(GroupVertices[Group], MATCH(Edges[[#This Row],[Vertex 2]],GroupVertices[Vertex],0)),1,1,"")</f>
        <v>EUTRAL</v>
      </c>
    </row>
    <row r="2286" spans="1:58" x14ac:dyDescent="0.25">
      <c r="A2286" s="64" t="s">
        <v>1531</v>
      </c>
      <c r="B2286" s="64" t="s">
        <v>1644</v>
      </c>
      <c r="C2286" s="65"/>
      <c r="D2286" s="66"/>
      <c r="E2286" s="67"/>
      <c r="F2286" s="68"/>
      <c r="G2286" s="65" t="str">
        <f>IF(Edges[[#This Row],[Vertex 1]]=Edges[[#This Row],[Vertex 2]],"HIDE","SHOW")</f>
        <v>SHOW</v>
      </c>
      <c r="H2286" s="69"/>
      <c r="I2286" s="70"/>
      <c r="J2286" s="70"/>
      <c r="K2286" s="34" t="s">
        <v>65</v>
      </c>
      <c r="L2286" s="77">
        <v>2286</v>
      </c>
      <c r="M2286" s="77"/>
      <c r="N2286" s="72"/>
      <c r="O2286" s="79" t="s">
        <v>1646</v>
      </c>
      <c r="P2286" s="81">
        <v>42855.729826388888</v>
      </c>
      <c r="Q2286" s="79" t="s">
        <v>3139</v>
      </c>
      <c r="R2286" s="79"/>
      <c r="S2286" s="79"/>
      <c r="T2286" s="79"/>
      <c r="U2286" s="79"/>
      <c r="V2286" s="82" t="s">
        <v>5772</v>
      </c>
      <c r="W2286" s="81">
        <v>42855.729826388888</v>
      </c>
      <c r="X2286" s="82" t="s">
        <v>7790</v>
      </c>
      <c r="Y2286" s="79"/>
      <c r="Z2286" s="79"/>
      <c r="AA2286" s="83" t="s">
        <v>9837</v>
      </c>
      <c r="AB2286" s="83" t="s">
        <v>9914</v>
      </c>
      <c r="AC2286" s="79" t="b">
        <v>0</v>
      </c>
      <c r="AD2286" s="79">
        <v>0</v>
      </c>
      <c r="AE2286" s="83" t="s">
        <v>9962</v>
      </c>
      <c r="AF2286" s="79" t="b">
        <v>0</v>
      </c>
      <c r="AG2286" s="79" t="s">
        <v>9963</v>
      </c>
      <c r="AH2286" s="79"/>
      <c r="AI2286" s="83" t="s">
        <v>9915</v>
      </c>
      <c r="AJ2286" s="79" t="b">
        <v>0</v>
      </c>
      <c r="AK2286" s="79">
        <v>0</v>
      </c>
      <c r="AL2286" s="83" t="s">
        <v>9915</v>
      </c>
      <c r="AM2286" s="79" t="s">
        <v>9991</v>
      </c>
      <c r="AN2286" s="79" t="b">
        <v>0</v>
      </c>
      <c r="AO2286" s="83" t="s">
        <v>9914</v>
      </c>
      <c r="AP2286" s="79" t="s">
        <v>179</v>
      </c>
      <c r="AQ2286" s="79">
        <v>0</v>
      </c>
      <c r="AR2286" s="79">
        <v>0</v>
      </c>
      <c r="AS2286" s="79"/>
      <c r="AT2286" s="79"/>
      <c r="AU2286" s="79"/>
      <c r="AV2286" s="79"/>
      <c r="AW2286" s="79"/>
      <c r="AX2286" s="79"/>
      <c r="AY2286" s="79"/>
      <c r="AZ2286" s="79"/>
      <c r="BA2286">
        <v>1</v>
      </c>
      <c r="BB2286">
        <v>0</v>
      </c>
      <c r="BC2286" s="79" t="str">
        <f>IF(Edges[[#This Row],[Sentiment]]=0,"NEUTRAL",IF(Edges[[#This Row],[Sentiment]]=1,"POSITIVE",IF(Edges[[#This Row],[Sentiment]]=-1,"NEGATIVE")))</f>
        <v>NEUTRAL</v>
      </c>
      <c r="BD2286" s="79" t="str">
        <f>IF(Edges[[#This Row],[Vertex 1]]=Edges[[#This Row],[Vertex 2]],"HIDE","SHOW")</f>
        <v>SHOW</v>
      </c>
      <c r="BE2286" s="78" t="str">
        <f>REPLACE(INDEX(GroupVertices[Group], MATCH(Edges[[#This Row],[Vertex 1]],GroupVertices[Vertex],0)),1,1,"")</f>
        <v>EUTRAL</v>
      </c>
      <c r="BF2286" s="78" t="str">
        <f>REPLACE(INDEX(GroupVertices[Group], MATCH(Edges[[#This Row],[Vertex 2]],GroupVertices[Vertex],0)),1,1,"")</f>
        <v>EUTRAL</v>
      </c>
    </row>
    <row r="2287" spans="1:58" x14ac:dyDescent="0.25">
      <c r="A2287" s="64" t="s">
        <v>1531</v>
      </c>
      <c r="B2287" s="64" t="s">
        <v>1645</v>
      </c>
      <c r="C2287" s="65"/>
      <c r="D2287" s="66"/>
      <c r="E2287" s="67"/>
      <c r="F2287" s="68"/>
      <c r="G2287" s="65" t="str">
        <f>IF(Edges[[#This Row],[Vertex 1]]=Edges[[#This Row],[Vertex 2]],"HIDE","SHOW")</f>
        <v>SHOW</v>
      </c>
      <c r="H2287" s="69"/>
      <c r="I2287" s="70"/>
      <c r="J2287" s="70"/>
      <c r="K2287" s="34" t="s">
        <v>65</v>
      </c>
      <c r="L2287" s="77">
        <v>2287</v>
      </c>
      <c r="M2287" s="77"/>
      <c r="N2287" s="72"/>
      <c r="O2287" s="79" t="s">
        <v>1647</v>
      </c>
      <c r="P2287" s="81">
        <v>42855.729826388888</v>
      </c>
      <c r="Q2287" s="79" t="s">
        <v>3139</v>
      </c>
      <c r="R2287" s="79"/>
      <c r="S2287" s="79"/>
      <c r="T2287" s="79"/>
      <c r="U2287" s="79"/>
      <c r="V2287" s="82" t="s">
        <v>5772</v>
      </c>
      <c r="W2287" s="81">
        <v>42855.729826388888</v>
      </c>
      <c r="X2287" s="82" t="s">
        <v>7790</v>
      </c>
      <c r="Y2287" s="79"/>
      <c r="Z2287" s="79"/>
      <c r="AA2287" s="83" t="s">
        <v>9837</v>
      </c>
      <c r="AB2287" s="83" t="s">
        <v>9914</v>
      </c>
      <c r="AC2287" s="79" t="b">
        <v>0</v>
      </c>
      <c r="AD2287" s="79">
        <v>0</v>
      </c>
      <c r="AE2287" s="83" t="s">
        <v>9962</v>
      </c>
      <c r="AF2287" s="79" t="b">
        <v>0</v>
      </c>
      <c r="AG2287" s="79" t="s">
        <v>9963</v>
      </c>
      <c r="AH2287" s="79"/>
      <c r="AI2287" s="83" t="s">
        <v>9915</v>
      </c>
      <c r="AJ2287" s="79" t="b">
        <v>0</v>
      </c>
      <c r="AK2287" s="79">
        <v>0</v>
      </c>
      <c r="AL2287" s="83" t="s">
        <v>9915</v>
      </c>
      <c r="AM2287" s="79" t="s">
        <v>9991</v>
      </c>
      <c r="AN2287" s="79" t="b">
        <v>0</v>
      </c>
      <c r="AO2287" s="83" t="s">
        <v>9914</v>
      </c>
      <c r="AP2287" s="79" t="s">
        <v>179</v>
      </c>
      <c r="AQ2287" s="79">
        <v>0</v>
      </c>
      <c r="AR2287" s="79">
        <v>0</v>
      </c>
      <c r="AS2287" s="79"/>
      <c r="AT2287" s="79"/>
      <c r="AU2287" s="79"/>
      <c r="AV2287" s="79"/>
      <c r="AW2287" s="79"/>
      <c r="AX2287" s="79"/>
      <c r="AY2287" s="79"/>
      <c r="AZ2287" s="79"/>
      <c r="BA2287">
        <v>1</v>
      </c>
      <c r="BB2287">
        <v>0</v>
      </c>
      <c r="BC2287" s="79" t="str">
        <f>IF(Edges[[#This Row],[Sentiment]]=0,"NEUTRAL",IF(Edges[[#This Row],[Sentiment]]=1,"POSITIVE",IF(Edges[[#This Row],[Sentiment]]=-1,"NEGATIVE")))</f>
        <v>NEUTRAL</v>
      </c>
      <c r="BD2287" s="79" t="str">
        <f>IF(Edges[[#This Row],[Vertex 1]]=Edges[[#This Row],[Vertex 2]],"HIDE","SHOW")</f>
        <v>SHOW</v>
      </c>
      <c r="BE2287" s="78" t="str">
        <f>REPLACE(INDEX(GroupVertices[Group], MATCH(Edges[[#This Row],[Vertex 1]],GroupVertices[Vertex],0)),1,1,"")</f>
        <v>EUTRAL</v>
      </c>
      <c r="BF2287" s="78" t="str">
        <f>REPLACE(INDEX(GroupVertices[Group], MATCH(Edges[[#This Row],[Vertex 2]],GroupVertices[Vertex],0)),1,1,"")</f>
        <v>EUTRAL</v>
      </c>
    </row>
    <row r="2288" spans="1:58" hidden="1" x14ac:dyDescent="0.25">
      <c r="A2288" s="64" t="s">
        <v>1532</v>
      </c>
      <c r="B2288" s="64" t="s">
        <v>1532</v>
      </c>
      <c r="C2288" s="65"/>
      <c r="D2288" s="66"/>
      <c r="E2288" s="67"/>
      <c r="F2288" s="68"/>
      <c r="G2288" s="65" t="str">
        <f>IF(Edges[[#This Row],[Vertex 1]]=Edges[[#This Row],[Vertex 2]],"HIDE","SHOW")</f>
        <v>HIDE</v>
      </c>
      <c r="H2288" s="69"/>
      <c r="I2288" s="70"/>
      <c r="J2288" s="70"/>
      <c r="K2288" s="34"/>
      <c r="L2288" s="77"/>
      <c r="M2288" s="77"/>
      <c r="N2288" s="72"/>
      <c r="O2288" s="79" t="s">
        <v>179</v>
      </c>
      <c r="P2288" s="81">
        <v>42847.230717592596</v>
      </c>
      <c r="Q2288" s="79" t="s">
        <v>3140</v>
      </c>
      <c r="R2288" s="82" t="s">
        <v>3213</v>
      </c>
      <c r="S2288" s="79" t="s">
        <v>4022</v>
      </c>
      <c r="T2288" s="79"/>
      <c r="U2288" s="79"/>
      <c r="V2288" s="82" t="s">
        <v>5773</v>
      </c>
      <c r="W2288" s="81">
        <v>42847.230717592596</v>
      </c>
      <c r="X2288" s="82" t="s">
        <v>7791</v>
      </c>
      <c r="Y2288" s="79"/>
      <c r="Z2288" s="79"/>
      <c r="AA2288" s="83" t="s">
        <v>9838</v>
      </c>
      <c r="AB2288" s="79"/>
      <c r="AC2288" s="79" t="b">
        <v>0</v>
      </c>
      <c r="AD2288" s="79">
        <v>95</v>
      </c>
      <c r="AE2288" s="83" t="s">
        <v>9915</v>
      </c>
      <c r="AF2288" s="79" t="b">
        <v>0</v>
      </c>
      <c r="AG2288" s="79" t="s">
        <v>9963</v>
      </c>
      <c r="AH2288" s="79"/>
      <c r="AI2288" s="83" t="s">
        <v>9915</v>
      </c>
      <c r="AJ2288" s="79" t="b">
        <v>0</v>
      </c>
      <c r="AK2288" s="79">
        <v>53</v>
      </c>
      <c r="AL2288" s="83" t="s">
        <v>9915</v>
      </c>
      <c r="AM2288" s="79" t="s">
        <v>9992</v>
      </c>
      <c r="AN2288" s="79" t="b">
        <v>0</v>
      </c>
      <c r="AO2288" s="83" t="s">
        <v>9838</v>
      </c>
      <c r="AP2288" s="79" t="s">
        <v>10099</v>
      </c>
      <c r="AQ2288" s="79">
        <v>0</v>
      </c>
      <c r="AR2288" s="79">
        <v>0</v>
      </c>
      <c r="AS2288" s="79"/>
      <c r="AT2288" s="79"/>
      <c r="AU2288" s="79"/>
      <c r="AV2288" s="79"/>
      <c r="AW2288" s="79"/>
      <c r="AX2288" s="79"/>
      <c r="AY2288" s="79"/>
      <c r="AZ2288" s="79"/>
      <c r="BA2288">
        <v>6</v>
      </c>
      <c r="BB2288">
        <v>0</v>
      </c>
      <c r="BC2288" s="79" t="str">
        <f>IF(Edges[[#This Row],[Sentiment]]=0,"NEUTRAL",IF(Edges[[#This Row],[Sentiment]]=1,"POSITIVE",IF(Edges[[#This Row],[Sentiment]]=-1,"NEGATIVE")))</f>
        <v>NEUTRAL</v>
      </c>
      <c r="BD2288" s="79" t="str">
        <f>IF(Edges[[#This Row],[Vertex 1]]=Edges[[#This Row],[Vertex 2]],"HIDE","SHOW")</f>
        <v>HIDE</v>
      </c>
      <c r="BE2288" s="124" t="str">
        <f>REPLACE(INDEX(GroupVertices[Group], MATCH(Edges[[#This Row],[Vertex 1]],GroupVertices[Vertex],0)),1,1,"")</f>
        <v>eneral</v>
      </c>
      <c r="BF2288" s="124" t="str">
        <f>REPLACE(INDEX(GroupVertices[Group], MATCH(Edges[[#This Row],[Vertex 2]],GroupVertices[Vertex],0)),1,1,"")</f>
        <v>eneral</v>
      </c>
    </row>
    <row r="2289" spans="1:58" hidden="1" x14ac:dyDescent="0.25">
      <c r="A2289" s="64" t="s">
        <v>1532</v>
      </c>
      <c r="B2289" s="64" t="s">
        <v>1532</v>
      </c>
      <c r="C2289" s="65"/>
      <c r="D2289" s="66"/>
      <c r="E2289" s="67"/>
      <c r="F2289" s="68"/>
      <c r="G2289" s="65" t="str">
        <f>IF(Edges[[#This Row],[Vertex 1]]=Edges[[#This Row],[Vertex 2]],"HIDE","SHOW")</f>
        <v>HIDE</v>
      </c>
      <c r="H2289" s="69"/>
      <c r="I2289" s="70"/>
      <c r="J2289" s="70"/>
      <c r="K2289" s="34"/>
      <c r="L2289" s="77"/>
      <c r="M2289" s="77"/>
      <c r="N2289" s="72"/>
      <c r="O2289" s="79" t="s">
        <v>179</v>
      </c>
      <c r="P2289" s="81">
        <v>42852.476469907408</v>
      </c>
      <c r="Q2289" s="79" t="s">
        <v>3141</v>
      </c>
      <c r="R2289" s="82" t="s">
        <v>3335</v>
      </c>
      <c r="S2289" s="79" t="s">
        <v>4022</v>
      </c>
      <c r="T2289" s="79"/>
      <c r="U2289" s="79"/>
      <c r="V2289" s="82" t="s">
        <v>5773</v>
      </c>
      <c r="W2289" s="81">
        <v>42852.476469907408</v>
      </c>
      <c r="X2289" s="82" t="s">
        <v>7792</v>
      </c>
      <c r="Y2289" s="79"/>
      <c r="Z2289" s="79"/>
      <c r="AA2289" s="83" t="s">
        <v>9839</v>
      </c>
      <c r="AB2289" s="79"/>
      <c r="AC2289" s="79" t="b">
        <v>0</v>
      </c>
      <c r="AD2289" s="79">
        <v>6</v>
      </c>
      <c r="AE2289" s="83" t="s">
        <v>9915</v>
      </c>
      <c r="AF2289" s="79" t="b">
        <v>0</v>
      </c>
      <c r="AG2289" s="79" t="s">
        <v>9963</v>
      </c>
      <c r="AH2289" s="79"/>
      <c r="AI2289" s="83" t="s">
        <v>9915</v>
      </c>
      <c r="AJ2289" s="79" t="b">
        <v>0</v>
      </c>
      <c r="AK2289" s="79">
        <v>3</v>
      </c>
      <c r="AL2289" s="83" t="s">
        <v>9915</v>
      </c>
      <c r="AM2289" s="79" t="s">
        <v>9992</v>
      </c>
      <c r="AN2289" s="79" t="b">
        <v>0</v>
      </c>
      <c r="AO2289" s="83" t="s">
        <v>9839</v>
      </c>
      <c r="AP2289" s="79" t="s">
        <v>179</v>
      </c>
      <c r="AQ2289" s="79">
        <v>0</v>
      </c>
      <c r="AR2289" s="79">
        <v>0</v>
      </c>
      <c r="AS2289" s="79"/>
      <c r="AT2289" s="79"/>
      <c r="AU2289" s="79"/>
      <c r="AV2289" s="79"/>
      <c r="AW2289" s="79"/>
      <c r="AX2289" s="79"/>
      <c r="AY2289" s="79"/>
      <c r="AZ2289" s="79"/>
      <c r="BA2289">
        <v>6</v>
      </c>
      <c r="BB2289">
        <v>0</v>
      </c>
      <c r="BC2289" s="79" t="str">
        <f>IF(Edges[[#This Row],[Sentiment]]=0,"NEUTRAL",IF(Edges[[#This Row],[Sentiment]]=1,"POSITIVE",IF(Edges[[#This Row],[Sentiment]]=-1,"NEGATIVE")))</f>
        <v>NEUTRAL</v>
      </c>
      <c r="BD2289" s="79" t="str">
        <f>IF(Edges[[#This Row],[Vertex 1]]=Edges[[#This Row],[Vertex 2]],"HIDE","SHOW")</f>
        <v>HIDE</v>
      </c>
      <c r="BE2289" s="124" t="str">
        <f>REPLACE(INDEX(GroupVertices[Group], MATCH(Edges[[#This Row],[Vertex 1]],GroupVertices[Vertex],0)),1,1,"")</f>
        <v>eneral</v>
      </c>
      <c r="BF2289" s="124" t="str">
        <f>REPLACE(INDEX(GroupVertices[Group], MATCH(Edges[[#This Row],[Vertex 2]],GroupVertices[Vertex],0)),1,1,"")</f>
        <v>eneral</v>
      </c>
    </row>
    <row r="2290" spans="1:58" hidden="1" x14ac:dyDescent="0.25">
      <c r="A2290" s="64" t="s">
        <v>1532</v>
      </c>
      <c r="B2290" s="64" t="s">
        <v>1532</v>
      </c>
      <c r="C2290" s="65"/>
      <c r="D2290" s="66"/>
      <c r="E2290" s="67"/>
      <c r="F2290" s="68"/>
      <c r="G2290" s="65" t="str">
        <f>IF(Edges[[#This Row],[Vertex 1]]=Edges[[#This Row],[Vertex 2]],"HIDE","SHOW")</f>
        <v>HIDE</v>
      </c>
      <c r="H2290" s="69"/>
      <c r="I2290" s="70"/>
      <c r="J2290" s="70"/>
      <c r="K2290" s="34"/>
      <c r="L2290" s="77"/>
      <c r="M2290" s="77"/>
      <c r="N2290" s="72"/>
      <c r="O2290" s="79" t="s">
        <v>179</v>
      </c>
      <c r="P2290" s="81">
        <v>42852.477187500001</v>
      </c>
      <c r="Q2290" s="79" t="s">
        <v>3142</v>
      </c>
      <c r="R2290" s="82" t="s">
        <v>3293</v>
      </c>
      <c r="S2290" s="79" t="s">
        <v>4022</v>
      </c>
      <c r="T2290" s="79"/>
      <c r="U2290" s="82" t="s">
        <v>4499</v>
      </c>
      <c r="V2290" s="82" t="s">
        <v>4499</v>
      </c>
      <c r="W2290" s="81">
        <v>42852.477187500001</v>
      </c>
      <c r="X2290" s="82" t="s">
        <v>7793</v>
      </c>
      <c r="Y2290" s="79"/>
      <c r="Z2290" s="79"/>
      <c r="AA2290" s="83" t="s">
        <v>9840</v>
      </c>
      <c r="AB2290" s="79"/>
      <c r="AC2290" s="79" t="b">
        <v>0</v>
      </c>
      <c r="AD2290" s="79">
        <v>21</v>
      </c>
      <c r="AE2290" s="83" t="s">
        <v>9915</v>
      </c>
      <c r="AF2290" s="79" t="b">
        <v>0</v>
      </c>
      <c r="AG2290" s="79" t="s">
        <v>9963</v>
      </c>
      <c r="AH2290" s="79"/>
      <c r="AI2290" s="83" t="s">
        <v>9915</v>
      </c>
      <c r="AJ2290" s="79" t="b">
        <v>0</v>
      </c>
      <c r="AK2290" s="79">
        <v>7</v>
      </c>
      <c r="AL2290" s="83" t="s">
        <v>9915</v>
      </c>
      <c r="AM2290" s="79" t="s">
        <v>9992</v>
      </c>
      <c r="AN2290" s="79" t="b">
        <v>0</v>
      </c>
      <c r="AO2290" s="83" t="s">
        <v>9840</v>
      </c>
      <c r="AP2290" s="79" t="s">
        <v>179</v>
      </c>
      <c r="AQ2290" s="79">
        <v>0</v>
      </c>
      <c r="AR2290" s="79">
        <v>0</v>
      </c>
      <c r="AS2290" s="79"/>
      <c r="AT2290" s="79"/>
      <c r="AU2290" s="79"/>
      <c r="AV2290" s="79"/>
      <c r="AW2290" s="79"/>
      <c r="AX2290" s="79"/>
      <c r="AY2290" s="79"/>
      <c r="AZ2290" s="79"/>
      <c r="BA2290">
        <v>6</v>
      </c>
      <c r="BB2290">
        <v>0</v>
      </c>
      <c r="BC2290" s="79" t="str">
        <f>IF(Edges[[#This Row],[Sentiment]]=0,"NEUTRAL",IF(Edges[[#This Row],[Sentiment]]=1,"POSITIVE",IF(Edges[[#This Row],[Sentiment]]=-1,"NEGATIVE")))</f>
        <v>NEUTRAL</v>
      </c>
      <c r="BD2290" s="79" t="str">
        <f>IF(Edges[[#This Row],[Vertex 1]]=Edges[[#This Row],[Vertex 2]],"HIDE","SHOW")</f>
        <v>HIDE</v>
      </c>
      <c r="BE2290" s="124" t="str">
        <f>REPLACE(INDEX(GroupVertices[Group], MATCH(Edges[[#This Row],[Vertex 1]],GroupVertices[Vertex],0)),1,1,"")</f>
        <v>eneral</v>
      </c>
      <c r="BF2290" s="124" t="str">
        <f>REPLACE(INDEX(GroupVertices[Group], MATCH(Edges[[#This Row],[Vertex 2]],GroupVertices[Vertex],0)),1,1,"")</f>
        <v>eneral</v>
      </c>
    </row>
    <row r="2291" spans="1:58" hidden="1" x14ac:dyDescent="0.25">
      <c r="A2291" s="64" t="s">
        <v>1532</v>
      </c>
      <c r="B2291" s="64" t="s">
        <v>1532</v>
      </c>
      <c r="C2291" s="65"/>
      <c r="D2291" s="66"/>
      <c r="E2291" s="67"/>
      <c r="F2291" s="68"/>
      <c r="G2291" s="65" t="str">
        <f>IF(Edges[[#This Row],[Vertex 1]]=Edges[[#This Row],[Vertex 2]],"HIDE","SHOW")</f>
        <v>HIDE</v>
      </c>
      <c r="H2291" s="69"/>
      <c r="I2291" s="70"/>
      <c r="J2291" s="70"/>
      <c r="K2291" s="34"/>
      <c r="L2291" s="77"/>
      <c r="M2291" s="77"/>
      <c r="N2291" s="72"/>
      <c r="O2291" s="79" t="s">
        <v>179</v>
      </c>
      <c r="P2291" s="81">
        <v>42852.895856481482</v>
      </c>
      <c r="Q2291" s="79" t="s">
        <v>3143</v>
      </c>
      <c r="R2291" s="82" t="s">
        <v>3293</v>
      </c>
      <c r="S2291" s="79" t="s">
        <v>4022</v>
      </c>
      <c r="T2291" s="79" t="s">
        <v>1544</v>
      </c>
      <c r="U2291" s="79"/>
      <c r="V2291" s="82" t="s">
        <v>5773</v>
      </c>
      <c r="W2291" s="81">
        <v>42852.895856481482</v>
      </c>
      <c r="X2291" s="82" t="s">
        <v>7794</v>
      </c>
      <c r="Y2291" s="79"/>
      <c r="Z2291" s="79"/>
      <c r="AA2291" s="83" t="s">
        <v>9841</v>
      </c>
      <c r="AB2291" s="79"/>
      <c r="AC2291" s="79" t="b">
        <v>0</v>
      </c>
      <c r="AD2291" s="79">
        <v>54</v>
      </c>
      <c r="AE2291" s="83" t="s">
        <v>9915</v>
      </c>
      <c r="AF2291" s="79" t="b">
        <v>0</v>
      </c>
      <c r="AG2291" s="79" t="s">
        <v>9963</v>
      </c>
      <c r="AH2291" s="79"/>
      <c r="AI2291" s="83" t="s">
        <v>9915</v>
      </c>
      <c r="AJ2291" s="79" t="b">
        <v>0</v>
      </c>
      <c r="AK2291" s="79">
        <v>15</v>
      </c>
      <c r="AL2291" s="83" t="s">
        <v>9915</v>
      </c>
      <c r="AM2291" s="79" t="s">
        <v>9992</v>
      </c>
      <c r="AN2291" s="79" t="b">
        <v>0</v>
      </c>
      <c r="AO2291" s="83" t="s">
        <v>9841</v>
      </c>
      <c r="AP2291" s="79" t="s">
        <v>179</v>
      </c>
      <c r="AQ2291" s="79">
        <v>0</v>
      </c>
      <c r="AR2291" s="79">
        <v>0</v>
      </c>
      <c r="AS2291" s="79"/>
      <c r="AT2291" s="79"/>
      <c r="AU2291" s="79"/>
      <c r="AV2291" s="79"/>
      <c r="AW2291" s="79"/>
      <c r="AX2291" s="79"/>
      <c r="AY2291" s="79"/>
      <c r="AZ2291" s="79"/>
      <c r="BA2291">
        <v>6</v>
      </c>
      <c r="BB2291">
        <v>0</v>
      </c>
      <c r="BC2291" s="79" t="str">
        <f>IF(Edges[[#This Row],[Sentiment]]=0,"NEUTRAL",IF(Edges[[#This Row],[Sentiment]]=1,"POSITIVE",IF(Edges[[#This Row],[Sentiment]]=-1,"NEGATIVE")))</f>
        <v>NEUTRAL</v>
      </c>
      <c r="BD2291" s="79" t="str">
        <f>IF(Edges[[#This Row],[Vertex 1]]=Edges[[#This Row],[Vertex 2]],"HIDE","SHOW")</f>
        <v>HIDE</v>
      </c>
      <c r="BE2291" s="124" t="str">
        <f>REPLACE(INDEX(GroupVertices[Group], MATCH(Edges[[#This Row],[Vertex 1]],GroupVertices[Vertex],0)),1,1,"")</f>
        <v>eneral</v>
      </c>
      <c r="BF2291" s="124" t="str">
        <f>REPLACE(INDEX(GroupVertices[Group], MATCH(Edges[[#This Row],[Vertex 2]],GroupVertices[Vertex],0)),1,1,"")</f>
        <v>eneral</v>
      </c>
    </row>
    <row r="2292" spans="1:58" hidden="1" x14ac:dyDescent="0.25">
      <c r="A2292" s="64" t="s">
        <v>1532</v>
      </c>
      <c r="B2292" s="64" t="s">
        <v>1532</v>
      </c>
      <c r="C2292" s="65"/>
      <c r="D2292" s="66"/>
      <c r="E2292" s="67"/>
      <c r="F2292" s="68"/>
      <c r="G2292" s="65" t="str">
        <f>IF(Edges[[#This Row],[Vertex 1]]=Edges[[#This Row],[Vertex 2]],"HIDE","SHOW")</f>
        <v>HIDE</v>
      </c>
      <c r="H2292" s="69"/>
      <c r="I2292" s="70"/>
      <c r="J2292" s="70"/>
      <c r="K2292" s="34"/>
      <c r="L2292" s="77"/>
      <c r="M2292" s="77"/>
      <c r="N2292" s="72"/>
      <c r="O2292" s="79" t="s">
        <v>179</v>
      </c>
      <c r="P2292" s="81">
        <v>42854.354166666664</v>
      </c>
      <c r="Q2292" s="79" t="s">
        <v>3144</v>
      </c>
      <c r="R2292" s="82" t="s">
        <v>3293</v>
      </c>
      <c r="S2292" s="79" t="s">
        <v>4022</v>
      </c>
      <c r="T2292" s="79" t="s">
        <v>1544</v>
      </c>
      <c r="U2292" s="79"/>
      <c r="V2292" s="82" t="s">
        <v>5773</v>
      </c>
      <c r="W2292" s="81">
        <v>42854.354166666664</v>
      </c>
      <c r="X2292" s="82" t="s">
        <v>7795</v>
      </c>
      <c r="Y2292" s="79"/>
      <c r="Z2292" s="79"/>
      <c r="AA2292" s="83" t="s">
        <v>9842</v>
      </c>
      <c r="AB2292" s="79"/>
      <c r="AC2292" s="79" t="b">
        <v>0</v>
      </c>
      <c r="AD2292" s="79">
        <v>7</v>
      </c>
      <c r="AE2292" s="83" t="s">
        <v>9915</v>
      </c>
      <c r="AF2292" s="79" t="b">
        <v>0</v>
      </c>
      <c r="AG2292" s="79" t="s">
        <v>9963</v>
      </c>
      <c r="AH2292" s="79"/>
      <c r="AI2292" s="83" t="s">
        <v>9915</v>
      </c>
      <c r="AJ2292" s="79" t="b">
        <v>0</v>
      </c>
      <c r="AK2292" s="79">
        <v>7</v>
      </c>
      <c r="AL2292" s="83" t="s">
        <v>9915</v>
      </c>
      <c r="AM2292" s="79" t="s">
        <v>9992</v>
      </c>
      <c r="AN2292" s="79" t="b">
        <v>0</v>
      </c>
      <c r="AO2292" s="83" t="s">
        <v>9842</v>
      </c>
      <c r="AP2292" s="79" t="s">
        <v>179</v>
      </c>
      <c r="AQ2292" s="79">
        <v>0</v>
      </c>
      <c r="AR2292" s="79">
        <v>0</v>
      </c>
      <c r="AS2292" s="79"/>
      <c r="AT2292" s="79"/>
      <c r="AU2292" s="79"/>
      <c r="AV2292" s="79"/>
      <c r="AW2292" s="79"/>
      <c r="AX2292" s="79"/>
      <c r="AY2292" s="79"/>
      <c r="AZ2292" s="79"/>
      <c r="BA2292">
        <v>6</v>
      </c>
      <c r="BB2292">
        <v>0</v>
      </c>
      <c r="BC2292" s="79" t="str">
        <f>IF(Edges[[#This Row],[Sentiment]]=0,"NEUTRAL",IF(Edges[[#This Row],[Sentiment]]=1,"POSITIVE",IF(Edges[[#This Row],[Sentiment]]=-1,"NEGATIVE")))</f>
        <v>NEUTRAL</v>
      </c>
      <c r="BD2292" s="79" t="str">
        <f>IF(Edges[[#This Row],[Vertex 1]]=Edges[[#This Row],[Vertex 2]],"HIDE","SHOW")</f>
        <v>HIDE</v>
      </c>
      <c r="BE2292" s="124" t="str">
        <f>REPLACE(INDEX(GroupVertices[Group], MATCH(Edges[[#This Row],[Vertex 1]],GroupVertices[Vertex],0)),1,1,"")</f>
        <v>eneral</v>
      </c>
      <c r="BF2292" s="124" t="str">
        <f>REPLACE(INDEX(GroupVertices[Group], MATCH(Edges[[#This Row],[Vertex 2]],GroupVertices[Vertex],0)),1,1,"")</f>
        <v>eneral</v>
      </c>
    </row>
    <row r="2293" spans="1:58" hidden="1" x14ac:dyDescent="0.25">
      <c r="A2293" s="64" t="s">
        <v>1532</v>
      </c>
      <c r="B2293" s="64" t="s">
        <v>1532</v>
      </c>
      <c r="C2293" s="65"/>
      <c r="D2293" s="66"/>
      <c r="E2293" s="67"/>
      <c r="F2293" s="68"/>
      <c r="G2293" s="65" t="str">
        <f>IF(Edges[[#This Row],[Vertex 1]]=Edges[[#This Row],[Vertex 2]],"HIDE","SHOW")</f>
        <v>HIDE</v>
      </c>
      <c r="H2293" s="69"/>
      <c r="I2293" s="70"/>
      <c r="J2293" s="70"/>
      <c r="K2293" s="34"/>
      <c r="L2293" s="77"/>
      <c r="M2293" s="77"/>
      <c r="N2293" s="72"/>
      <c r="O2293" s="79" t="s">
        <v>179</v>
      </c>
      <c r="P2293" s="81">
        <v>42855.373020833336</v>
      </c>
      <c r="Q2293" s="79" t="s">
        <v>3145</v>
      </c>
      <c r="R2293" s="82" t="s">
        <v>3862</v>
      </c>
      <c r="S2293" s="79" t="s">
        <v>4022</v>
      </c>
      <c r="T2293" s="79"/>
      <c r="U2293" s="79"/>
      <c r="V2293" s="82" t="s">
        <v>5773</v>
      </c>
      <c r="W2293" s="81">
        <v>42855.373020833336</v>
      </c>
      <c r="X2293" s="82" t="s">
        <v>7796</v>
      </c>
      <c r="Y2293" s="79"/>
      <c r="Z2293" s="79"/>
      <c r="AA2293" s="83" t="s">
        <v>9843</v>
      </c>
      <c r="AB2293" s="79"/>
      <c r="AC2293" s="79" t="b">
        <v>0</v>
      </c>
      <c r="AD2293" s="79">
        <v>36</v>
      </c>
      <c r="AE2293" s="83" t="s">
        <v>9915</v>
      </c>
      <c r="AF2293" s="79" t="b">
        <v>0</v>
      </c>
      <c r="AG2293" s="79" t="s">
        <v>9963</v>
      </c>
      <c r="AH2293" s="79"/>
      <c r="AI2293" s="83" t="s">
        <v>9915</v>
      </c>
      <c r="AJ2293" s="79" t="b">
        <v>0</v>
      </c>
      <c r="AK2293" s="79">
        <v>10</v>
      </c>
      <c r="AL2293" s="83" t="s">
        <v>9915</v>
      </c>
      <c r="AM2293" s="79" t="s">
        <v>10094</v>
      </c>
      <c r="AN2293" s="79" t="b">
        <v>0</v>
      </c>
      <c r="AO2293" s="83" t="s">
        <v>9843</v>
      </c>
      <c r="AP2293" s="79" t="s">
        <v>179</v>
      </c>
      <c r="AQ2293" s="79">
        <v>0</v>
      </c>
      <c r="AR2293" s="79">
        <v>0</v>
      </c>
      <c r="AS2293" s="79"/>
      <c r="AT2293" s="79"/>
      <c r="AU2293" s="79"/>
      <c r="AV2293" s="79"/>
      <c r="AW2293" s="79"/>
      <c r="AX2293" s="79"/>
      <c r="AY2293" s="79"/>
      <c r="AZ2293" s="79"/>
      <c r="BA2293">
        <v>6</v>
      </c>
      <c r="BB2293">
        <v>0</v>
      </c>
      <c r="BC2293" s="79" t="str">
        <f>IF(Edges[[#This Row],[Sentiment]]=0,"NEUTRAL",IF(Edges[[#This Row],[Sentiment]]=1,"POSITIVE",IF(Edges[[#This Row],[Sentiment]]=-1,"NEGATIVE")))</f>
        <v>NEUTRAL</v>
      </c>
      <c r="BD2293" s="79" t="str">
        <f>IF(Edges[[#This Row],[Vertex 1]]=Edges[[#This Row],[Vertex 2]],"HIDE","SHOW")</f>
        <v>HIDE</v>
      </c>
      <c r="BE2293" s="124" t="str">
        <f>REPLACE(INDEX(GroupVertices[Group], MATCH(Edges[[#This Row],[Vertex 1]],GroupVertices[Vertex],0)),1,1,"")</f>
        <v>eneral</v>
      </c>
      <c r="BF2293" s="124" t="str">
        <f>REPLACE(INDEX(GroupVertices[Group], MATCH(Edges[[#This Row],[Vertex 2]],GroupVertices[Vertex],0)),1,1,"")</f>
        <v>eneral</v>
      </c>
    </row>
    <row r="2294" spans="1:58" x14ac:dyDescent="0.25">
      <c r="A2294" s="64" t="s">
        <v>1533</v>
      </c>
      <c r="B2294" s="64" t="s">
        <v>1532</v>
      </c>
      <c r="C2294" s="65"/>
      <c r="D2294" s="66"/>
      <c r="E2294" s="67"/>
      <c r="F2294" s="68"/>
      <c r="G2294" s="65" t="str">
        <f>IF(Edges[[#This Row],[Vertex 1]]=Edges[[#This Row],[Vertex 2]],"HIDE","SHOW")</f>
        <v>SHOW</v>
      </c>
      <c r="H2294" s="69"/>
      <c r="I2294" s="70"/>
      <c r="J2294" s="70"/>
      <c r="K2294" s="34" t="s">
        <v>65</v>
      </c>
      <c r="L2294" s="77">
        <v>2294</v>
      </c>
      <c r="M2294" s="77"/>
      <c r="N2294" s="72"/>
      <c r="O2294" s="79" t="s">
        <v>1646</v>
      </c>
      <c r="P2294" s="81">
        <v>42855.729895833334</v>
      </c>
      <c r="Q2294" s="79" t="s">
        <v>2861</v>
      </c>
      <c r="R2294" s="82" t="s">
        <v>3862</v>
      </c>
      <c r="S2294" s="79" t="s">
        <v>4022</v>
      </c>
      <c r="T2294" s="79"/>
      <c r="U2294" s="79"/>
      <c r="V2294" s="82" t="s">
        <v>5774</v>
      </c>
      <c r="W2294" s="81">
        <v>42855.729895833334</v>
      </c>
      <c r="X2294" s="82" t="s">
        <v>7797</v>
      </c>
      <c r="Y2294" s="79"/>
      <c r="Z2294" s="79"/>
      <c r="AA2294" s="83" t="s">
        <v>9844</v>
      </c>
      <c r="AB2294" s="79"/>
      <c r="AC2294" s="79" t="b">
        <v>0</v>
      </c>
      <c r="AD2294" s="79">
        <v>0</v>
      </c>
      <c r="AE2294" s="83" t="s">
        <v>9915</v>
      </c>
      <c r="AF2294" s="79" t="b">
        <v>0</v>
      </c>
      <c r="AG2294" s="79" t="s">
        <v>9963</v>
      </c>
      <c r="AH2294" s="79"/>
      <c r="AI2294" s="83" t="s">
        <v>9915</v>
      </c>
      <c r="AJ2294" s="79" t="b">
        <v>0</v>
      </c>
      <c r="AK2294" s="79">
        <v>10</v>
      </c>
      <c r="AL2294" s="83" t="s">
        <v>9843</v>
      </c>
      <c r="AM2294" s="79" t="s">
        <v>9991</v>
      </c>
      <c r="AN2294" s="79" t="b">
        <v>0</v>
      </c>
      <c r="AO2294" s="83" t="s">
        <v>9843</v>
      </c>
      <c r="AP2294" s="79" t="s">
        <v>179</v>
      </c>
      <c r="AQ2294" s="79">
        <v>0</v>
      </c>
      <c r="AR2294" s="79">
        <v>0</v>
      </c>
      <c r="AS2294" s="79"/>
      <c r="AT2294" s="79"/>
      <c r="AU2294" s="79"/>
      <c r="AV2294" s="79"/>
      <c r="AW2294" s="79"/>
      <c r="AX2294" s="79"/>
      <c r="AY2294" s="79"/>
      <c r="AZ2294" s="79"/>
      <c r="BA2294">
        <v>1</v>
      </c>
      <c r="BB2294">
        <v>0</v>
      </c>
      <c r="BC2294" s="79" t="str">
        <f>IF(Edges[[#This Row],[Sentiment]]=0,"NEUTRAL",IF(Edges[[#This Row],[Sentiment]]=1,"POSITIVE",IF(Edges[[#This Row],[Sentiment]]=-1,"NEGATIVE")))</f>
        <v>NEUTRAL</v>
      </c>
      <c r="BD2294" s="79" t="str">
        <f>IF(Edges[[#This Row],[Vertex 1]]=Edges[[#This Row],[Vertex 2]],"HIDE","SHOW")</f>
        <v>SHOW</v>
      </c>
      <c r="BE2294" s="78" t="str">
        <f>REPLACE(INDEX(GroupVertices[Group], MATCH(Edges[[#This Row],[Vertex 1]],GroupVertices[Vertex],0)),1,1,"")</f>
        <v>EUTRAL</v>
      </c>
      <c r="BF2294" s="78" t="str">
        <f>REPLACE(INDEX(GroupVertices[Group], MATCH(Edges[[#This Row],[Vertex 2]],GroupVertices[Vertex],0)),1,1,"")</f>
        <v>eneral</v>
      </c>
    </row>
    <row r="2295" spans="1:58" hidden="1" x14ac:dyDescent="0.25">
      <c r="A2295" s="64" t="s">
        <v>1534</v>
      </c>
      <c r="B2295" s="64" t="s">
        <v>1534</v>
      </c>
      <c r="C2295" s="65"/>
      <c r="D2295" s="66"/>
      <c r="E2295" s="67"/>
      <c r="F2295" s="68"/>
      <c r="G2295" s="65" t="str">
        <f>IF(Edges[[#This Row],[Vertex 1]]=Edges[[#This Row],[Vertex 2]],"HIDE","SHOW")</f>
        <v>HIDE</v>
      </c>
      <c r="H2295" s="69"/>
      <c r="I2295" s="70"/>
      <c r="J2295" s="70"/>
      <c r="K2295" s="34"/>
      <c r="L2295" s="77"/>
      <c r="M2295" s="77"/>
      <c r="N2295" s="72"/>
      <c r="O2295" s="79" t="s">
        <v>179</v>
      </c>
      <c r="P2295" s="81">
        <v>42852.606689814813</v>
      </c>
      <c r="Q2295" s="79" t="s">
        <v>3146</v>
      </c>
      <c r="R2295" s="82" t="s">
        <v>3358</v>
      </c>
      <c r="S2295" s="79" t="s">
        <v>4094</v>
      </c>
      <c r="T2295" s="79"/>
      <c r="U2295" s="82" t="s">
        <v>4751</v>
      </c>
      <c r="V2295" s="82" t="s">
        <v>4751</v>
      </c>
      <c r="W2295" s="81">
        <v>42852.606689814813</v>
      </c>
      <c r="X2295" s="82" t="s">
        <v>7798</v>
      </c>
      <c r="Y2295" s="79"/>
      <c r="Z2295" s="79"/>
      <c r="AA2295" s="83" t="s">
        <v>9845</v>
      </c>
      <c r="AB2295" s="79"/>
      <c r="AC2295" s="79" t="b">
        <v>0</v>
      </c>
      <c r="AD2295" s="79">
        <v>16</v>
      </c>
      <c r="AE2295" s="83" t="s">
        <v>9915</v>
      </c>
      <c r="AF2295" s="79" t="b">
        <v>0</v>
      </c>
      <c r="AG2295" s="79" t="s">
        <v>9964</v>
      </c>
      <c r="AH2295" s="79"/>
      <c r="AI2295" s="83" t="s">
        <v>9915</v>
      </c>
      <c r="AJ2295" s="79" t="b">
        <v>0</v>
      </c>
      <c r="AK2295" s="79">
        <v>13</v>
      </c>
      <c r="AL2295" s="83" t="s">
        <v>9915</v>
      </c>
      <c r="AM2295" s="79" t="s">
        <v>9992</v>
      </c>
      <c r="AN2295" s="79" t="b">
        <v>0</v>
      </c>
      <c r="AO2295" s="83" t="s">
        <v>9845</v>
      </c>
      <c r="AP2295" s="79" t="s">
        <v>179</v>
      </c>
      <c r="AQ2295" s="79">
        <v>0</v>
      </c>
      <c r="AR2295" s="79">
        <v>0</v>
      </c>
      <c r="AS2295" s="79"/>
      <c r="AT2295" s="79"/>
      <c r="AU2295" s="79"/>
      <c r="AV2295" s="79"/>
      <c r="AW2295" s="79"/>
      <c r="AX2295" s="79"/>
      <c r="AY2295" s="79"/>
      <c r="AZ2295" s="79"/>
      <c r="BA2295">
        <v>3</v>
      </c>
      <c r="BB2295">
        <v>0</v>
      </c>
      <c r="BC2295" s="79" t="str">
        <f>IF(Edges[[#This Row],[Sentiment]]=0,"NEUTRAL",IF(Edges[[#This Row],[Sentiment]]=1,"POSITIVE",IF(Edges[[#This Row],[Sentiment]]=-1,"NEGATIVE")))</f>
        <v>NEUTRAL</v>
      </c>
      <c r="BD2295" s="79" t="str">
        <f>IF(Edges[[#This Row],[Vertex 1]]=Edges[[#This Row],[Vertex 2]],"HIDE","SHOW")</f>
        <v>HIDE</v>
      </c>
      <c r="BE2295" s="124" t="str">
        <f>REPLACE(INDEX(GroupVertices[Group], MATCH(Edges[[#This Row],[Vertex 1]],GroupVertices[Vertex],0)),1,1,"")</f>
        <v>EUTRAL</v>
      </c>
      <c r="BF2295" s="124" t="str">
        <f>REPLACE(INDEX(GroupVertices[Group], MATCH(Edges[[#This Row],[Vertex 2]],GroupVertices[Vertex],0)),1,1,"")</f>
        <v>EUTRAL</v>
      </c>
    </row>
    <row r="2296" spans="1:58" hidden="1" x14ac:dyDescent="0.25">
      <c r="A2296" s="64" t="s">
        <v>1534</v>
      </c>
      <c r="B2296" s="64" t="s">
        <v>1534</v>
      </c>
      <c r="C2296" s="65"/>
      <c r="D2296" s="66"/>
      <c r="E2296" s="67"/>
      <c r="F2296" s="68"/>
      <c r="G2296" s="65" t="str">
        <f>IF(Edges[[#This Row],[Vertex 1]]=Edges[[#This Row],[Vertex 2]],"HIDE","SHOW")</f>
        <v>HIDE</v>
      </c>
      <c r="H2296" s="69"/>
      <c r="I2296" s="70"/>
      <c r="J2296" s="70"/>
      <c r="K2296" s="34"/>
      <c r="L2296" s="77"/>
      <c r="M2296" s="77"/>
      <c r="N2296" s="72"/>
      <c r="O2296" s="79" t="s">
        <v>179</v>
      </c>
      <c r="P2296" s="81">
        <v>42854.558229166665</v>
      </c>
      <c r="Q2296" s="79" t="s">
        <v>3147</v>
      </c>
      <c r="R2296" s="82" t="s">
        <v>3762</v>
      </c>
      <c r="S2296" s="79" t="s">
        <v>4094</v>
      </c>
      <c r="T2296" s="79"/>
      <c r="U2296" s="82" t="s">
        <v>4752</v>
      </c>
      <c r="V2296" s="82" t="s">
        <v>4752</v>
      </c>
      <c r="W2296" s="81">
        <v>42854.558229166665</v>
      </c>
      <c r="X2296" s="82" t="s">
        <v>7799</v>
      </c>
      <c r="Y2296" s="79"/>
      <c r="Z2296" s="79"/>
      <c r="AA2296" s="83" t="s">
        <v>9846</v>
      </c>
      <c r="AB2296" s="79"/>
      <c r="AC2296" s="79" t="b">
        <v>0</v>
      </c>
      <c r="AD2296" s="79">
        <v>15</v>
      </c>
      <c r="AE2296" s="83" t="s">
        <v>9915</v>
      </c>
      <c r="AF2296" s="79" t="b">
        <v>0</v>
      </c>
      <c r="AG2296" s="79" t="s">
        <v>9964</v>
      </c>
      <c r="AH2296" s="79"/>
      <c r="AI2296" s="83" t="s">
        <v>9915</v>
      </c>
      <c r="AJ2296" s="79" t="b">
        <v>0</v>
      </c>
      <c r="AK2296" s="79">
        <v>14</v>
      </c>
      <c r="AL2296" s="83" t="s">
        <v>9915</v>
      </c>
      <c r="AM2296" s="79" t="s">
        <v>9992</v>
      </c>
      <c r="AN2296" s="79" t="b">
        <v>0</v>
      </c>
      <c r="AO2296" s="83" t="s">
        <v>9846</v>
      </c>
      <c r="AP2296" s="79" t="s">
        <v>179</v>
      </c>
      <c r="AQ2296" s="79">
        <v>0</v>
      </c>
      <c r="AR2296" s="79">
        <v>0</v>
      </c>
      <c r="AS2296" s="79"/>
      <c r="AT2296" s="79"/>
      <c r="AU2296" s="79"/>
      <c r="AV2296" s="79"/>
      <c r="AW2296" s="79"/>
      <c r="AX2296" s="79"/>
      <c r="AY2296" s="79"/>
      <c r="AZ2296" s="79"/>
      <c r="BA2296">
        <v>3</v>
      </c>
      <c r="BB2296">
        <v>0</v>
      </c>
      <c r="BC2296" s="79" t="str">
        <f>IF(Edges[[#This Row],[Sentiment]]=0,"NEUTRAL",IF(Edges[[#This Row],[Sentiment]]=1,"POSITIVE",IF(Edges[[#This Row],[Sentiment]]=-1,"NEGATIVE")))</f>
        <v>NEUTRAL</v>
      </c>
      <c r="BD2296" s="79" t="str">
        <f>IF(Edges[[#This Row],[Vertex 1]]=Edges[[#This Row],[Vertex 2]],"HIDE","SHOW")</f>
        <v>HIDE</v>
      </c>
      <c r="BE2296" s="124" t="str">
        <f>REPLACE(INDEX(GroupVertices[Group], MATCH(Edges[[#This Row],[Vertex 1]],GroupVertices[Vertex],0)),1,1,"")</f>
        <v>EUTRAL</v>
      </c>
      <c r="BF2296" s="124" t="str">
        <f>REPLACE(INDEX(GroupVertices[Group], MATCH(Edges[[#This Row],[Vertex 2]],GroupVertices[Vertex],0)),1,1,"")</f>
        <v>EUTRAL</v>
      </c>
    </row>
    <row r="2297" spans="1:58" hidden="1" x14ac:dyDescent="0.25">
      <c r="A2297" s="64" t="s">
        <v>1534</v>
      </c>
      <c r="B2297" s="64" t="s">
        <v>1534</v>
      </c>
      <c r="C2297" s="65"/>
      <c r="D2297" s="66"/>
      <c r="E2297" s="67"/>
      <c r="F2297" s="68"/>
      <c r="G2297" s="65" t="str">
        <f>IF(Edges[[#This Row],[Vertex 1]]=Edges[[#This Row],[Vertex 2]],"HIDE","SHOW")</f>
        <v>HIDE</v>
      </c>
      <c r="H2297" s="69"/>
      <c r="I2297" s="70"/>
      <c r="J2297" s="70"/>
      <c r="K2297" s="34"/>
      <c r="L2297" s="77"/>
      <c r="M2297" s="77"/>
      <c r="N2297" s="72"/>
      <c r="O2297" s="79" t="s">
        <v>179</v>
      </c>
      <c r="P2297" s="81">
        <v>42854.760729166665</v>
      </c>
      <c r="Q2297" s="79" t="s">
        <v>3148</v>
      </c>
      <c r="R2297" s="82" t="s">
        <v>3763</v>
      </c>
      <c r="S2297" s="79" t="s">
        <v>4094</v>
      </c>
      <c r="T2297" s="79"/>
      <c r="U2297" s="82" t="s">
        <v>4753</v>
      </c>
      <c r="V2297" s="82" t="s">
        <v>4753</v>
      </c>
      <c r="W2297" s="81">
        <v>42854.760729166665</v>
      </c>
      <c r="X2297" s="82" t="s">
        <v>7800</v>
      </c>
      <c r="Y2297" s="79"/>
      <c r="Z2297" s="79"/>
      <c r="AA2297" s="83" t="s">
        <v>9847</v>
      </c>
      <c r="AB2297" s="79"/>
      <c r="AC2297" s="79" t="b">
        <v>0</v>
      </c>
      <c r="AD2297" s="79">
        <v>19</v>
      </c>
      <c r="AE2297" s="83" t="s">
        <v>9915</v>
      </c>
      <c r="AF2297" s="79" t="b">
        <v>0</v>
      </c>
      <c r="AG2297" s="79" t="s">
        <v>9964</v>
      </c>
      <c r="AH2297" s="79"/>
      <c r="AI2297" s="83" t="s">
        <v>9915</v>
      </c>
      <c r="AJ2297" s="79" t="b">
        <v>0</v>
      </c>
      <c r="AK2297" s="79">
        <v>14</v>
      </c>
      <c r="AL2297" s="83" t="s">
        <v>9915</v>
      </c>
      <c r="AM2297" s="79" t="s">
        <v>9992</v>
      </c>
      <c r="AN2297" s="79" t="b">
        <v>0</v>
      </c>
      <c r="AO2297" s="83" t="s">
        <v>9847</v>
      </c>
      <c r="AP2297" s="79" t="s">
        <v>179</v>
      </c>
      <c r="AQ2297" s="79">
        <v>0</v>
      </c>
      <c r="AR2297" s="79">
        <v>0</v>
      </c>
      <c r="AS2297" s="79"/>
      <c r="AT2297" s="79"/>
      <c r="AU2297" s="79"/>
      <c r="AV2297" s="79"/>
      <c r="AW2297" s="79"/>
      <c r="AX2297" s="79"/>
      <c r="AY2297" s="79"/>
      <c r="AZ2297" s="79"/>
      <c r="BA2297">
        <v>3</v>
      </c>
      <c r="BB2297">
        <v>0</v>
      </c>
      <c r="BC2297" s="79" t="str">
        <f>IF(Edges[[#This Row],[Sentiment]]=0,"NEUTRAL",IF(Edges[[#This Row],[Sentiment]]=1,"POSITIVE",IF(Edges[[#This Row],[Sentiment]]=-1,"NEGATIVE")))</f>
        <v>NEUTRAL</v>
      </c>
      <c r="BD2297" s="79" t="str">
        <f>IF(Edges[[#This Row],[Vertex 1]]=Edges[[#This Row],[Vertex 2]],"HIDE","SHOW")</f>
        <v>HIDE</v>
      </c>
      <c r="BE2297" s="124" t="str">
        <f>REPLACE(INDEX(GroupVertices[Group], MATCH(Edges[[#This Row],[Vertex 1]],GroupVertices[Vertex],0)),1,1,"")</f>
        <v>EUTRAL</v>
      </c>
      <c r="BF2297" s="124" t="str">
        <f>REPLACE(INDEX(GroupVertices[Group], MATCH(Edges[[#This Row],[Vertex 2]],GroupVertices[Vertex],0)),1,1,"")</f>
        <v>EUTRAL</v>
      </c>
    </row>
    <row r="2298" spans="1:58" x14ac:dyDescent="0.25">
      <c r="A2298" s="64" t="s">
        <v>1535</v>
      </c>
      <c r="B2298" s="64" t="s">
        <v>1534</v>
      </c>
      <c r="C2298" s="65"/>
      <c r="D2298" s="66"/>
      <c r="E2298" s="67"/>
      <c r="F2298" s="68"/>
      <c r="G2298" s="65" t="str">
        <f>IF(Edges[[#This Row],[Vertex 1]]=Edges[[#This Row],[Vertex 2]],"HIDE","SHOW")</f>
        <v>SHOW</v>
      </c>
      <c r="H2298" s="69"/>
      <c r="I2298" s="70"/>
      <c r="J2298" s="70"/>
      <c r="K2298" s="34" t="s">
        <v>65</v>
      </c>
      <c r="L2298" s="77">
        <v>2298</v>
      </c>
      <c r="M2298" s="77"/>
      <c r="N2298" s="72"/>
      <c r="O2298" s="79" t="s">
        <v>1646</v>
      </c>
      <c r="P2298" s="81">
        <v>42852.721319444441</v>
      </c>
      <c r="Q2298" s="79" t="s">
        <v>1891</v>
      </c>
      <c r="R2298" s="82" t="s">
        <v>3358</v>
      </c>
      <c r="S2298" s="79" t="s">
        <v>4094</v>
      </c>
      <c r="T2298" s="79"/>
      <c r="U2298" s="79"/>
      <c r="V2298" s="82" t="s">
        <v>5775</v>
      </c>
      <c r="W2298" s="81">
        <v>42852.721319444441</v>
      </c>
      <c r="X2298" s="82" t="s">
        <v>7801</v>
      </c>
      <c r="Y2298" s="79"/>
      <c r="Z2298" s="79"/>
      <c r="AA2298" s="83" t="s">
        <v>9848</v>
      </c>
      <c r="AB2298" s="79"/>
      <c r="AC2298" s="79" t="b">
        <v>0</v>
      </c>
      <c r="AD2298" s="79">
        <v>0</v>
      </c>
      <c r="AE2298" s="83" t="s">
        <v>9915</v>
      </c>
      <c r="AF2298" s="79" t="b">
        <v>0</v>
      </c>
      <c r="AG2298" s="79" t="s">
        <v>9964</v>
      </c>
      <c r="AH2298" s="79"/>
      <c r="AI2298" s="83" t="s">
        <v>9915</v>
      </c>
      <c r="AJ2298" s="79" t="b">
        <v>0</v>
      </c>
      <c r="AK2298" s="79">
        <v>13</v>
      </c>
      <c r="AL2298" s="83" t="s">
        <v>9845</v>
      </c>
      <c r="AM2298" s="79" t="s">
        <v>9991</v>
      </c>
      <c r="AN2298" s="79" t="b">
        <v>0</v>
      </c>
      <c r="AO2298" s="83" t="s">
        <v>9845</v>
      </c>
      <c r="AP2298" s="79" t="s">
        <v>179</v>
      </c>
      <c r="AQ2298" s="79">
        <v>0</v>
      </c>
      <c r="AR2298" s="79">
        <v>0</v>
      </c>
      <c r="AS2298" s="79"/>
      <c r="AT2298" s="79"/>
      <c r="AU2298" s="79"/>
      <c r="AV2298" s="79"/>
      <c r="AW2298" s="79"/>
      <c r="AX2298" s="79"/>
      <c r="AY2298" s="79"/>
      <c r="AZ2298" s="79"/>
      <c r="BA2298">
        <v>3</v>
      </c>
      <c r="BB2298">
        <v>0</v>
      </c>
      <c r="BC2298" s="79" t="str">
        <f>IF(Edges[[#This Row],[Sentiment]]=0,"NEUTRAL",IF(Edges[[#This Row],[Sentiment]]=1,"POSITIVE",IF(Edges[[#This Row],[Sentiment]]=-1,"NEGATIVE")))</f>
        <v>NEUTRAL</v>
      </c>
      <c r="BD2298" s="79" t="str">
        <f>IF(Edges[[#This Row],[Vertex 1]]=Edges[[#This Row],[Vertex 2]],"HIDE","SHOW")</f>
        <v>SHOW</v>
      </c>
      <c r="BE2298" s="78" t="str">
        <f>REPLACE(INDEX(GroupVertices[Group], MATCH(Edges[[#This Row],[Vertex 1]],GroupVertices[Vertex],0)),1,1,"")</f>
        <v>EUTRAL</v>
      </c>
      <c r="BF2298" s="78" t="str">
        <f>REPLACE(INDEX(GroupVertices[Group], MATCH(Edges[[#This Row],[Vertex 2]],GroupVertices[Vertex],0)),1,1,"")</f>
        <v>EUTRAL</v>
      </c>
    </row>
    <row r="2299" spans="1:58" x14ac:dyDescent="0.25">
      <c r="A2299" s="64" t="s">
        <v>1535</v>
      </c>
      <c r="B2299" s="64" t="s">
        <v>1534</v>
      </c>
      <c r="C2299" s="65"/>
      <c r="D2299" s="66"/>
      <c r="E2299" s="67"/>
      <c r="F2299" s="68"/>
      <c r="G2299" s="65" t="str">
        <f>IF(Edges[[#This Row],[Vertex 1]]=Edges[[#This Row],[Vertex 2]],"HIDE","SHOW")</f>
        <v>SHOW</v>
      </c>
      <c r="H2299" s="69"/>
      <c r="I2299" s="70"/>
      <c r="J2299" s="70"/>
      <c r="K2299" s="34" t="s">
        <v>65</v>
      </c>
      <c r="L2299" s="77">
        <v>2299</v>
      </c>
      <c r="M2299" s="77"/>
      <c r="N2299" s="72"/>
      <c r="O2299" s="79" t="s">
        <v>1646</v>
      </c>
      <c r="P2299" s="81">
        <v>42854.727685185186</v>
      </c>
      <c r="Q2299" s="79" t="s">
        <v>2689</v>
      </c>
      <c r="R2299" s="82" t="s">
        <v>3762</v>
      </c>
      <c r="S2299" s="79" t="s">
        <v>4094</v>
      </c>
      <c r="T2299" s="79"/>
      <c r="U2299" s="79"/>
      <c r="V2299" s="82" t="s">
        <v>5775</v>
      </c>
      <c r="W2299" s="81">
        <v>42854.727685185186</v>
      </c>
      <c r="X2299" s="82" t="s">
        <v>7802</v>
      </c>
      <c r="Y2299" s="79"/>
      <c r="Z2299" s="79"/>
      <c r="AA2299" s="83" t="s">
        <v>9849</v>
      </c>
      <c r="AB2299" s="79"/>
      <c r="AC2299" s="79" t="b">
        <v>0</v>
      </c>
      <c r="AD2299" s="79">
        <v>0</v>
      </c>
      <c r="AE2299" s="83" t="s">
        <v>9915</v>
      </c>
      <c r="AF2299" s="79" t="b">
        <v>0</v>
      </c>
      <c r="AG2299" s="79" t="s">
        <v>9964</v>
      </c>
      <c r="AH2299" s="79"/>
      <c r="AI2299" s="83" t="s">
        <v>9915</v>
      </c>
      <c r="AJ2299" s="79" t="b">
        <v>0</v>
      </c>
      <c r="AK2299" s="79">
        <v>14</v>
      </c>
      <c r="AL2299" s="83" t="s">
        <v>9846</v>
      </c>
      <c r="AM2299" s="79" t="s">
        <v>9991</v>
      </c>
      <c r="AN2299" s="79" t="b">
        <v>0</v>
      </c>
      <c r="AO2299" s="83" t="s">
        <v>9846</v>
      </c>
      <c r="AP2299" s="79" t="s">
        <v>179</v>
      </c>
      <c r="AQ2299" s="79">
        <v>0</v>
      </c>
      <c r="AR2299" s="79">
        <v>0</v>
      </c>
      <c r="AS2299" s="79"/>
      <c r="AT2299" s="79"/>
      <c r="AU2299" s="79"/>
      <c r="AV2299" s="79"/>
      <c r="AW2299" s="79"/>
      <c r="AX2299" s="79"/>
      <c r="AY2299" s="79"/>
      <c r="AZ2299" s="79"/>
      <c r="BA2299">
        <v>3</v>
      </c>
      <c r="BB2299">
        <v>0</v>
      </c>
      <c r="BC2299" s="79" t="str">
        <f>IF(Edges[[#This Row],[Sentiment]]=0,"NEUTRAL",IF(Edges[[#This Row],[Sentiment]]=1,"POSITIVE",IF(Edges[[#This Row],[Sentiment]]=-1,"NEGATIVE")))</f>
        <v>NEUTRAL</v>
      </c>
      <c r="BD2299" s="79" t="str">
        <f>IF(Edges[[#This Row],[Vertex 1]]=Edges[[#This Row],[Vertex 2]],"HIDE","SHOW")</f>
        <v>SHOW</v>
      </c>
      <c r="BE2299" s="78" t="str">
        <f>REPLACE(INDEX(GroupVertices[Group], MATCH(Edges[[#This Row],[Vertex 1]],GroupVertices[Vertex],0)),1,1,"")</f>
        <v>EUTRAL</v>
      </c>
      <c r="BF2299" s="78" t="str">
        <f>REPLACE(INDEX(GroupVertices[Group], MATCH(Edges[[#This Row],[Vertex 2]],GroupVertices[Vertex],0)),1,1,"")</f>
        <v>EUTRAL</v>
      </c>
    </row>
    <row r="2300" spans="1:58" x14ac:dyDescent="0.25">
      <c r="A2300" s="64" t="s">
        <v>1535</v>
      </c>
      <c r="B2300" s="64" t="s">
        <v>1534</v>
      </c>
      <c r="C2300" s="65"/>
      <c r="D2300" s="66"/>
      <c r="E2300" s="67"/>
      <c r="F2300" s="68"/>
      <c r="G2300" s="65" t="str">
        <f>IF(Edges[[#This Row],[Vertex 1]]=Edges[[#This Row],[Vertex 2]],"HIDE","SHOW")</f>
        <v>SHOW</v>
      </c>
      <c r="H2300" s="69"/>
      <c r="I2300" s="70"/>
      <c r="J2300" s="70"/>
      <c r="K2300" s="34" t="s">
        <v>65</v>
      </c>
      <c r="L2300" s="77">
        <v>2300</v>
      </c>
      <c r="M2300" s="77"/>
      <c r="N2300" s="72"/>
      <c r="O2300" s="79" t="s">
        <v>1646</v>
      </c>
      <c r="P2300" s="81">
        <v>42855.73337962963</v>
      </c>
      <c r="Q2300" s="79" t="s">
        <v>2690</v>
      </c>
      <c r="R2300" s="82" t="s">
        <v>3763</v>
      </c>
      <c r="S2300" s="79" t="s">
        <v>4094</v>
      </c>
      <c r="T2300" s="79"/>
      <c r="U2300" s="79"/>
      <c r="V2300" s="82" t="s">
        <v>5775</v>
      </c>
      <c r="W2300" s="81">
        <v>42855.73337962963</v>
      </c>
      <c r="X2300" s="82" t="s">
        <v>7803</v>
      </c>
      <c r="Y2300" s="79"/>
      <c r="Z2300" s="79"/>
      <c r="AA2300" s="83" t="s">
        <v>9850</v>
      </c>
      <c r="AB2300" s="79"/>
      <c r="AC2300" s="79" t="b">
        <v>0</v>
      </c>
      <c r="AD2300" s="79">
        <v>0</v>
      </c>
      <c r="AE2300" s="83" t="s">
        <v>9915</v>
      </c>
      <c r="AF2300" s="79" t="b">
        <v>0</v>
      </c>
      <c r="AG2300" s="79" t="s">
        <v>9964</v>
      </c>
      <c r="AH2300" s="79"/>
      <c r="AI2300" s="83" t="s">
        <v>9915</v>
      </c>
      <c r="AJ2300" s="79" t="b">
        <v>0</v>
      </c>
      <c r="AK2300" s="79">
        <v>14</v>
      </c>
      <c r="AL2300" s="83" t="s">
        <v>9847</v>
      </c>
      <c r="AM2300" s="79" t="s">
        <v>9991</v>
      </c>
      <c r="AN2300" s="79" t="b">
        <v>0</v>
      </c>
      <c r="AO2300" s="83" t="s">
        <v>9847</v>
      </c>
      <c r="AP2300" s="79" t="s">
        <v>179</v>
      </c>
      <c r="AQ2300" s="79">
        <v>0</v>
      </c>
      <c r="AR2300" s="79">
        <v>0</v>
      </c>
      <c r="AS2300" s="79"/>
      <c r="AT2300" s="79"/>
      <c r="AU2300" s="79"/>
      <c r="AV2300" s="79"/>
      <c r="AW2300" s="79"/>
      <c r="AX2300" s="79"/>
      <c r="AY2300" s="79"/>
      <c r="AZ2300" s="79"/>
      <c r="BA2300">
        <v>3</v>
      </c>
      <c r="BB2300">
        <v>0</v>
      </c>
      <c r="BC2300" s="79" t="str">
        <f>IF(Edges[[#This Row],[Sentiment]]=0,"NEUTRAL",IF(Edges[[#This Row],[Sentiment]]=1,"POSITIVE",IF(Edges[[#This Row],[Sentiment]]=-1,"NEGATIVE")))</f>
        <v>NEUTRAL</v>
      </c>
      <c r="BD2300" s="79" t="str">
        <f>IF(Edges[[#This Row],[Vertex 1]]=Edges[[#This Row],[Vertex 2]],"HIDE","SHOW")</f>
        <v>SHOW</v>
      </c>
      <c r="BE2300" s="78" t="str">
        <f>REPLACE(INDEX(GroupVertices[Group], MATCH(Edges[[#This Row],[Vertex 1]],GroupVertices[Vertex],0)),1,1,"")</f>
        <v>EUTRAL</v>
      </c>
      <c r="BF2300" s="78" t="str">
        <f>REPLACE(INDEX(GroupVertices[Group], MATCH(Edges[[#This Row],[Vertex 2]],GroupVertices[Vertex],0)),1,1,"")</f>
        <v>EUTRAL</v>
      </c>
    </row>
    <row r="2301" spans="1:58" hidden="1" x14ac:dyDescent="0.25">
      <c r="A2301" s="64" t="s">
        <v>1131</v>
      </c>
      <c r="B2301" s="64" t="s">
        <v>1131</v>
      </c>
      <c r="C2301" s="65"/>
      <c r="D2301" s="66"/>
      <c r="E2301" s="67"/>
      <c r="F2301" s="68"/>
      <c r="G2301" s="65" t="str">
        <f>IF(Edges[[#This Row],[Vertex 1]]=Edges[[#This Row],[Vertex 2]],"HIDE","SHOW")</f>
        <v>HIDE</v>
      </c>
      <c r="H2301" s="69"/>
      <c r="I2301" s="70"/>
      <c r="J2301" s="70"/>
      <c r="K2301" s="34"/>
      <c r="L2301" s="77"/>
      <c r="M2301" s="77"/>
      <c r="N2301" s="72"/>
      <c r="O2301" s="79" t="s">
        <v>179</v>
      </c>
      <c r="P2301" s="81">
        <v>42853.500740740739</v>
      </c>
      <c r="Q2301" s="79" t="s">
        <v>3149</v>
      </c>
      <c r="R2301" s="82" t="s">
        <v>3539</v>
      </c>
      <c r="S2301" s="79" t="s">
        <v>4033</v>
      </c>
      <c r="T2301" s="79"/>
      <c r="U2301" s="79"/>
      <c r="V2301" s="82" t="s">
        <v>5445</v>
      </c>
      <c r="W2301" s="81">
        <v>42853.500740740739</v>
      </c>
      <c r="X2301" s="82" t="s">
        <v>7804</v>
      </c>
      <c r="Y2301" s="79"/>
      <c r="Z2301" s="79"/>
      <c r="AA2301" s="83" t="s">
        <v>9851</v>
      </c>
      <c r="AB2301" s="79"/>
      <c r="AC2301" s="79" t="b">
        <v>0</v>
      </c>
      <c r="AD2301" s="79">
        <v>11</v>
      </c>
      <c r="AE2301" s="83" t="s">
        <v>9915</v>
      </c>
      <c r="AF2301" s="79" t="b">
        <v>0</v>
      </c>
      <c r="AG2301" s="79" t="s">
        <v>9963</v>
      </c>
      <c r="AH2301" s="79"/>
      <c r="AI2301" s="83" t="s">
        <v>9915</v>
      </c>
      <c r="AJ2301" s="79" t="b">
        <v>0</v>
      </c>
      <c r="AK2301" s="79">
        <v>11</v>
      </c>
      <c r="AL2301" s="83" t="s">
        <v>9915</v>
      </c>
      <c r="AM2301" s="79" t="s">
        <v>4133</v>
      </c>
      <c r="AN2301" s="79" t="b">
        <v>0</v>
      </c>
      <c r="AO2301" s="83" t="s">
        <v>9851</v>
      </c>
      <c r="AP2301" s="79" t="s">
        <v>179</v>
      </c>
      <c r="AQ2301" s="79">
        <v>0</v>
      </c>
      <c r="AR2301" s="79">
        <v>0</v>
      </c>
      <c r="AS2301" s="79"/>
      <c r="AT2301" s="79"/>
      <c r="AU2301" s="79"/>
      <c r="AV2301" s="79"/>
      <c r="AW2301" s="79"/>
      <c r="AX2301" s="79"/>
      <c r="AY2301" s="79"/>
      <c r="AZ2301" s="79"/>
      <c r="BA2301">
        <v>2</v>
      </c>
      <c r="BB2301">
        <v>0</v>
      </c>
      <c r="BC2301" s="79" t="str">
        <f>IF(Edges[[#This Row],[Sentiment]]=0,"NEUTRAL",IF(Edges[[#This Row],[Sentiment]]=1,"POSITIVE",IF(Edges[[#This Row],[Sentiment]]=-1,"NEGATIVE")))</f>
        <v>NEUTRAL</v>
      </c>
      <c r="BD2301" s="79" t="str">
        <f>IF(Edges[[#This Row],[Vertex 1]]=Edges[[#This Row],[Vertex 2]],"HIDE","SHOW")</f>
        <v>HIDE</v>
      </c>
      <c r="BE2301" s="124" t="str">
        <f>REPLACE(INDEX(GroupVertices[Group], MATCH(Edges[[#This Row],[Vertex 1]],GroupVertices[Vertex],0)),1,1,"")</f>
        <v>EUTRAL</v>
      </c>
      <c r="BF2301" s="124" t="str">
        <f>REPLACE(INDEX(GroupVertices[Group], MATCH(Edges[[#This Row],[Vertex 2]],GroupVertices[Vertex],0)),1,1,"")</f>
        <v>EUTRAL</v>
      </c>
    </row>
    <row r="2302" spans="1:58" hidden="1" x14ac:dyDescent="0.25">
      <c r="A2302" s="64" t="s">
        <v>1131</v>
      </c>
      <c r="B2302" s="64" t="s">
        <v>1131</v>
      </c>
      <c r="C2302" s="65"/>
      <c r="D2302" s="66"/>
      <c r="E2302" s="67"/>
      <c r="F2302" s="68"/>
      <c r="G2302" s="65" t="str">
        <f>IF(Edges[[#This Row],[Vertex 1]]=Edges[[#This Row],[Vertex 2]],"HIDE","SHOW")</f>
        <v>HIDE</v>
      </c>
      <c r="H2302" s="69"/>
      <c r="I2302" s="70"/>
      <c r="J2302" s="70"/>
      <c r="K2302" s="34"/>
      <c r="L2302" s="77"/>
      <c r="M2302" s="77"/>
      <c r="N2302" s="72"/>
      <c r="O2302" s="79" t="s">
        <v>179</v>
      </c>
      <c r="P2302" s="81">
        <v>42854.343831018516</v>
      </c>
      <c r="Q2302" s="79" t="s">
        <v>3150</v>
      </c>
      <c r="R2302" s="82" t="s">
        <v>3667</v>
      </c>
      <c r="S2302" s="79" t="s">
        <v>4033</v>
      </c>
      <c r="T2302" s="79"/>
      <c r="U2302" s="79"/>
      <c r="V2302" s="82" t="s">
        <v>5445</v>
      </c>
      <c r="W2302" s="81">
        <v>42854.343831018516</v>
      </c>
      <c r="X2302" s="82" t="s">
        <v>7805</v>
      </c>
      <c r="Y2302" s="79"/>
      <c r="Z2302" s="79"/>
      <c r="AA2302" s="83" t="s">
        <v>9852</v>
      </c>
      <c r="AB2302" s="79"/>
      <c r="AC2302" s="79" t="b">
        <v>0</v>
      </c>
      <c r="AD2302" s="79">
        <v>14</v>
      </c>
      <c r="AE2302" s="83" t="s">
        <v>9915</v>
      </c>
      <c r="AF2302" s="79" t="b">
        <v>0</v>
      </c>
      <c r="AG2302" s="79" t="s">
        <v>9963</v>
      </c>
      <c r="AH2302" s="79"/>
      <c r="AI2302" s="83" t="s">
        <v>9915</v>
      </c>
      <c r="AJ2302" s="79" t="b">
        <v>0</v>
      </c>
      <c r="AK2302" s="79">
        <v>2</v>
      </c>
      <c r="AL2302" s="83" t="s">
        <v>9915</v>
      </c>
      <c r="AM2302" s="79" t="s">
        <v>4133</v>
      </c>
      <c r="AN2302" s="79" t="b">
        <v>0</v>
      </c>
      <c r="AO2302" s="83" t="s">
        <v>9852</v>
      </c>
      <c r="AP2302" s="79" t="s">
        <v>179</v>
      </c>
      <c r="AQ2302" s="79">
        <v>0</v>
      </c>
      <c r="AR2302" s="79">
        <v>0</v>
      </c>
      <c r="AS2302" s="79"/>
      <c r="AT2302" s="79"/>
      <c r="AU2302" s="79"/>
      <c r="AV2302" s="79"/>
      <c r="AW2302" s="79"/>
      <c r="AX2302" s="79"/>
      <c r="AY2302" s="79"/>
      <c r="AZ2302" s="79"/>
      <c r="BA2302">
        <v>2</v>
      </c>
      <c r="BB2302">
        <v>0</v>
      </c>
      <c r="BC2302" s="79" t="str">
        <f>IF(Edges[[#This Row],[Sentiment]]=0,"NEUTRAL",IF(Edges[[#This Row],[Sentiment]]=1,"POSITIVE",IF(Edges[[#This Row],[Sentiment]]=-1,"NEGATIVE")))</f>
        <v>NEUTRAL</v>
      </c>
      <c r="BD2302" s="79" t="str">
        <f>IF(Edges[[#This Row],[Vertex 1]]=Edges[[#This Row],[Vertex 2]],"HIDE","SHOW")</f>
        <v>HIDE</v>
      </c>
      <c r="BE2302" s="124" t="str">
        <f>REPLACE(INDEX(GroupVertices[Group], MATCH(Edges[[#This Row],[Vertex 1]],GroupVertices[Vertex],0)),1,1,"")</f>
        <v>EUTRAL</v>
      </c>
      <c r="BF2302" s="124" t="str">
        <f>REPLACE(INDEX(GroupVertices[Group], MATCH(Edges[[#This Row],[Vertex 2]],GroupVertices[Vertex],0)),1,1,"")</f>
        <v>EUTRAL</v>
      </c>
    </row>
    <row r="2303" spans="1:58" x14ac:dyDescent="0.25">
      <c r="A2303" s="64" t="s">
        <v>1536</v>
      </c>
      <c r="B2303" s="64" t="s">
        <v>1131</v>
      </c>
      <c r="C2303" s="65"/>
      <c r="D2303" s="66"/>
      <c r="E2303" s="67"/>
      <c r="F2303" s="68"/>
      <c r="G2303" s="65" t="str">
        <f>IF(Edges[[#This Row],[Vertex 1]]=Edges[[#This Row],[Vertex 2]],"HIDE","SHOW")</f>
        <v>SHOW</v>
      </c>
      <c r="H2303" s="69"/>
      <c r="I2303" s="70"/>
      <c r="J2303" s="70"/>
      <c r="K2303" s="34" t="s">
        <v>65</v>
      </c>
      <c r="L2303" s="77">
        <v>2303</v>
      </c>
      <c r="M2303" s="77"/>
      <c r="N2303" s="72"/>
      <c r="O2303" s="79" t="s">
        <v>1646</v>
      </c>
      <c r="P2303" s="81">
        <v>42853.724004629628</v>
      </c>
      <c r="Q2303" s="79" t="s">
        <v>2233</v>
      </c>
      <c r="R2303" s="82" t="s">
        <v>3539</v>
      </c>
      <c r="S2303" s="79" t="s">
        <v>4033</v>
      </c>
      <c r="T2303" s="79"/>
      <c r="U2303" s="79"/>
      <c r="V2303" s="82" t="s">
        <v>5776</v>
      </c>
      <c r="W2303" s="81">
        <v>42853.724004629628</v>
      </c>
      <c r="X2303" s="82" t="s">
        <v>7806</v>
      </c>
      <c r="Y2303" s="79"/>
      <c r="Z2303" s="79"/>
      <c r="AA2303" s="83" t="s">
        <v>9853</v>
      </c>
      <c r="AB2303" s="79"/>
      <c r="AC2303" s="79" t="b">
        <v>0</v>
      </c>
      <c r="AD2303" s="79">
        <v>0</v>
      </c>
      <c r="AE2303" s="83" t="s">
        <v>9915</v>
      </c>
      <c r="AF2303" s="79" t="b">
        <v>0</v>
      </c>
      <c r="AG2303" s="79" t="s">
        <v>9963</v>
      </c>
      <c r="AH2303" s="79"/>
      <c r="AI2303" s="83" t="s">
        <v>9915</v>
      </c>
      <c r="AJ2303" s="79" t="b">
        <v>0</v>
      </c>
      <c r="AK2303" s="79">
        <v>11</v>
      </c>
      <c r="AL2303" s="83" t="s">
        <v>9851</v>
      </c>
      <c r="AM2303" s="79" t="s">
        <v>9991</v>
      </c>
      <c r="AN2303" s="79" t="b">
        <v>0</v>
      </c>
      <c r="AO2303" s="83" t="s">
        <v>9851</v>
      </c>
      <c r="AP2303" s="79" t="s">
        <v>179</v>
      </c>
      <c r="AQ2303" s="79">
        <v>0</v>
      </c>
      <c r="AR2303" s="79">
        <v>0</v>
      </c>
      <c r="AS2303" s="79"/>
      <c r="AT2303" s="79"/>
      <c r="AU2303" s="79"/>
      <c r="AV2303" s="79"/>
      <c r="AW2303" s="79"/>
      <c r="AX2303" s="79"/>
      <c r="AY2303" s="79"/>
      <c r="AZ2303" s="79"/>
      <c r="BA2303">
        <v>1</v>
      </c>
      <c r="BB2303">
        <v>0</v>
      </c>
      <c r="BC2303" s="79" t="str">
        <f>IF(Edges[[#This Row],[Sentiment]]=0,"NEUTRAL",IF(Edges[[#This Row],[Sentiment]]=1,"POSITIVE",IF(Edges[[#This Row],[Sentiment]]=-1,"NEGATIVE")))</f>
        <v>NEUTRAL</v>
      </c>
      <c r="BD2303" s="79" t="str">
        <f>IF(Edges[[#This Row],[Vertex 1]]=Edges[[#This Row],[Vertex 2]],"HIDE","SHOW")</f>
        <v>SHOW</v>
      </c>
      <c r="BE2303" s="78" t="str">
        <f>REPLACE(INDEX(GroupVertices[Group], MATCH(Edges[[#This Row],[Vertex 1]],GroupVertices[Vertex],0)),1,1,"")</f>
        <v>EUTRAL</v>
      </c>
      <c r="BF2303" s="78" t="str">
        <f>REPLACE(INDEX(GroupVertices[Group], MATCH(Edges[[#This Row],[Vertex 2]],GroupVertices[Vertex],0)),1,1,"")</f>
        <v>EUTRAL</v>
      </c>
    </row>
    <row r="2304" spans="1:58" x14ac:dyDescent="0.25">
      <c r="A2304" s="64" t="s">
        <v>1537</v>
      </c>
      <c r="B2304" s="64" t="s">
        <v>1544</v>
      </c>
      <c r="C2304" s="65"/>
      <c r="D2304" s="66"/>
      <c r="E2304" s="67"/>
      <c r="F2304" s="68"/>
      <c r="G2304" s="65" t="str">
        <f>IF(Edges[[#This Row],[Vertex 1]]=Edges[[#This Row],[Vertex 2]],"HIDE","SHOW")</f>
        <v>SHOW</v>
      </c>
      <c r="H2304" s="69"/>
      <c r="I2304" s="70"/>
      <c r="J2304" s="70"/>
      <c r="K2304" s="34" t="s">
        <v>65</v>
      </c>
      <c r="L2304" s="77">
        <v>2304</v>
      </c>
      <c r="M2304" s="77"/>
      <c r="N2304" s="72"/>
      <c r="O2304" s="79" t="s">
        <v>1646</v>
      </c>
      <c r="P2304" s="81">
        <v>42851.562743055554</v>
      </c>
      <c r="Q2304" s="79" t="s">
        <v>3151</v>
      </c>
      <c r="R2304" s="82" t="s">
        <v>3942</v>
      </c>
      <c r="S2304" s="79" t="s">
        <v>4066</v>
      </c>
      <c r="T2304" s="79"/>
      <c r="U2304" s="82" t="s">
        <v>4754</v>
      </c>
      <c r="V2304" s="82" t="s">
        <v>4754</v>
      </c>
      <c r="W2304" s="81">
        <v>42851.562743055554</v>
      </c>
      <c r="X2304" s="82" t="s">
        <v>7807</v>
      </c>
      <c r="Y2304" s="79"/>
      <c r="Z2304" s="79"/>
      <c r="AA2304" s="83" t="s">
        <v>9854</v>
      </c>
      <c r="AB2304" s="79"/>
      <c r="AC2304" s="79" t="b">
        <v>0</v>
      </c>
      <c r="AD2304" s="79">
        <v>6</v>
      </c>
      <c r="AE2304" s="83" t="s">
        <v>9915</v>
      </c>
      <c r="AF2304" s="79" t="b">
        <v>0</v>
      </c>
      <c r="AG2304" s="79" t="s">
        <v>9963</v>
      </c>
      <c r="AH2304" s="79"/>
      <c r="AI2304" s="83" t="s">
        <v>9915</v>
      </c>
      <c r="AJ2304" s="79" t="b">
        <v>0</v>
      </c>
      <c r="AK2304" s="79">
        <v>5</v>
      </c>
      <c r="AL2304" s="83" t="s">
        <v>9915</v>
      </c>
      <c r="AM2304" s="79" t="s">
        <v>10052</v>
      </c>
      <c r="AN2304" s="79" t="b">
        <v>0</v>
      </c>
      <c r="AO2304" s="83" t="s">
        <v>9854</v>
      </c>
      <c r="AP2304" s="79" t="s">
        <v>10099</v>
      </c>
      <c r="AQ2304" s="79">
        <v>0</v>
      </c>
      <c r="AR2304" s="79">
        <v>0</v>
      </c>
      <c r="AS2304" s="79"/>
      <c r="AT2304" s="79"/>
      <c r="AU2304" s="79"/>
      <c r="AV2304" s="79"/>
      <c r="AW2304" s="79"/>
      <c r="AX2304" s="79"/>
      <c r="AY2304" s="79"/>
      <c r="AZ2304" s="79"/>
      <c r="BA2304">
        <v>10</v>
      </c>
      <c r="BB2304">
        <v>0</v>
      </c>
      <c r="BC2304" s="79" t="str">
        <f>IF(Edges[[#This Row],[Sentiment]]=0,"NEUTRAL",IF(Edges[[#This Row],[Sentiment]]=1,"POSITIVE",IF(Edges[[#This Row],[Sentiment]]=-1,"NEGATIVE")))</f>
        <v>NEUTRAL</v>
      </c>
      <c r="BD2304" s="79" t="str">
        <f>IF(Edges[[#This Row],[Vertex 1]]=Edges[[#This Row],[Vertex 2]],"HIDE","SHOW")</f>
        <v>SHOW</v>
      </c>
      <c r="BE2304" s="78" t="str">
        <f>REPLACE(INDEX(GroupVertices[Group], MATCH(Edges[[#This Row],[Vertex 1]],GroupVertices[Vertex],0)),1,1,"")</f>
        <v>EUTRAL</v>
      </c>
      <c r="BF2304" s="78" t="str">
        <f>REPLACE(INDEX(GroupVertices[Group], MATCH(Edges[[#This Row],[Vertex 2]],GroupVertices[Vertex],0)),1,1,"")</f>
        <v>eneral</v>
      </c>
    </row>
    <row r="2305" spans="1:58" x14ac:dyDescent="0.25">
      <c r="A2305" s="64" t="s">
        <v>1537</v>
      </c>
      <c r="B2305" s="64" t="s">
        <v>1544</v>
      </c>
      <c r="C2305" s="65"/>
      <c r="D2305" s="66"/>
      <c r="E2305" s="67"/>
      <c r="F2305" s="68"/>
      <c r="G2305" s="65" t="str">
        <f>IF(Edges[[#This Row],[Vertex 1]]=Edges[[#This Row],[Vertex 2]],"HIDE","SHOW")</f>
        <v>SHOW</v>
      </c>
      <c r="H2305" s="69"/>
      <c r="I2305" s="70"/>
      <c r="J2305" s="70"/>
      <c r="K2305" s="34" t="s">
        <v>65</v>
      </c>
      <c r="L2305" s="77">
        <v>2305</v>
      </c>
      <c r="M2305" s="77"/>
      <c r="N2305" s="72"/>
      <c r="O2305" s="79" t="s">
        <v>1646</v>
      </c>
      <c r="P2305" s="81">
        <v>42852.333587962959</v>
      </c>
      <c r="Q2305" s="79" t="s">
        <v>3152</v>
      </c>
      <c r="R2305" s="82" t="s">
        <v>4004</v>
      </c>
      <c r="S2305" s="79" t="s">
        <v>4051</v>
      </c>
      <c r="T2305" s="79"/>
      <c r="U2305" s="79"/>
      <c r="V2305" s="82" t="s">
        <v>5777</v>
      </c>
      <c r="W2305" s="81">
        <v>42852.333587962959</v>
      </c>
      <c r="X2305" s="82" t="s">
        <v>7808</v>
      </c>
      <c r="Y2305" s="79"/>
      <c r="Z2305" s="79"/>
      <c r="AA2305" s="83" t="s">
        <v>9855</v>
      </c>
      <c r="AB2305" s="79"/>
      <c r="AC2305" s="79" t="b">
        <v>0</v>
      </c>
      <c r="AD2305" s="79">
        <v>4</v>
      </c>
      <c r="AE2305" s="83" t="s">
        <v>9915</v>
      </c>
      <c r="AF2305" s="79" t="b">
        <v>0</v>
      </c>
      <c r="AG2305" s="79" t="s">
        <v>9963</v>
      </c>
      <c r="AH2305" s="79"/>
      <c r="AI2305" s="83" t="s">
        <v>9915</v>
      </c>
      <c r="AJ2305" s="79" t="b">
        <v>0</v>
      </c>
      <c r="AK2305" s="79">
        <v>1</v>
      </c>
      <c r="AL2305" s="83" t="s">
        <v>9915</v>
      </c>
      <c r="AM2305" s="79" t="s">
        <v>10052</v>
      </c>
      <c r="AN2305" s="79" t="b">
        <v>1</v>
      </c>
      <c r="AO2305" s="83" t="s">
        <v>9855</v>
      </c>
      <c r="AP2305" s="79" t="s">
        <v>179</v>
      </c>
      <c r="AQ2305" s="79">
        <v>0</v>
      </c>
      <c r="AR2305" s="79">
        <v>0</v>
      </c>
      <c r="AS2305" s="79"/>
      <c r="AT2305" s="79"/>
      <c r="AU2305" s="79"/>
      <c r="AV2305" s="79"/>
      <c r="AW2305" s="79"/>
      <c r="AX2305" s="79"/>
      <c r="AY2305" s="79"/>
      <c r="AZ2305" s="79"/>
      <c r="BA2305">
        <v>10</v>
      </c>
      <c r="BB2305">
        <v>0</v>
      </c>
      <c r="BC2305" s="79" t="str">
        <f>IF(Edges[[#This Row],[Sentiment]]=0,"NEUTRAL",IF(Edges[[#This Row],[Sentiment]]=1,"POSITIVE",IF(Edges[[#This Row],[Sentiment]]=-1,"NEGATIVE")))</f>
        <v>NEUTRAL</v>
      </c>
      <c r="BD2305" s="79" t="str">
        <f>IF(Edges[[#This Row],[Vertex 1]]=Edges[[#This Row],[Vertex 2]],"HIDE","SHOW")</f>
        <v>SHOW</v>
      </c>
      <c r="BE2305" s="78" t="str">
        <f>REPLACE(INDEX(GroupVertices[Group], MATCH(Edges[[#This Row],[Vertex 1]],GroupVertices[Vertex],0)),1,1,"")</f>
        <v>EUTRAL</v>
      </c>
      <c r="BF2305" s="78" t="str">
        <f>REPLACE(INDEX(GroupVertices[Group], MATCH(Edges[[#This Row],[Vertex 2]],GroupVertices[Vertex],0)),1,1,"")</f>
        <v>eneral</v>
      </c>
    </row>
    <row r="2306" spans="1:58" x14ac:dyDescent="0.25">
      <c r="A2306" s="64" t="s">
        <v>1537</v>
      </c>
      <c r="B2306" s="64" t="s">
        <v>1544</v>
      </c>
      <c r="C2306" s="65"/>
      <c r="D2306" s="66"/>
      <c r="E2306" s="67"/>
      <c r="F2306" s="68"/>
      <c r="G2306" s="65" t="str">
        <f>IF(Edges[[#This Row],[Vertex 1]]=Edges[[#This Row],[Vertex 2]],"HIDE","SHOW")</f>
        <v>SHOW</v>
      </c>
      <c r="H2306" s="69"/>
      <c r="I2306" s="70"/>
      <c r="J2306" s="70"/>
      <c r="K2306" s="34" t="s">
        <v>65</v>
      </c>
      <c r="L2306" s="77">
        <v>2306</v>
      </c>
      <c r="M2306" s="77"/>
      <c r="N2306" s="72"/>
      <c r="O2306" s="79" t="s">
        <v>1646</v>
      </c>
      <c r="P2306" s="81">
        <v>42852.364699074074</v>
      </c>
      <c r="Q2306" s="79" t="s">
        <v>3153</v>
      </c>
      <c r="R2306" s="82" t="s">
        <v>3272</v>
      </c>
      <c r="S2306" s="79" t="s">
        <v>4066</v>
      </c>
      <c r="T2306" s="79"/>
      <c r="U2306" s="82" t="s">
        <v>4755</v>
      </c>
      <c r="V2306" s="82" t="s">
        <v>4755</v>
      </c>
      <c r="W2306" s="81">
        <v>42852.364699074074</v>
      </c>
      <c r="X2306" s="82" t="s">
        <v>7809</v>
      </c>
      <c r="Y2306" s="79"/>
      <c r="Z2306" s="79"/>
      <c r="AA2306" s="83" t="s">
        <v>9856</v>
      </c>
      <c r="AB2306" s="79"/>
      <c r="AC2306" s="79" t="b">
        <v>0</v>
      </c>
      <c r="AD2306" s="79">
        <v>2</v>
      </c>
      <c r="AE2306" s="83" t="s">
        <v>9915</v>
      </c>
      <c r="AF2306" s="79" t="b">
        <v>0</v>
      </c>
      <c r="AG2306" s="79" t="s">
        <v>9963</v>
      </c>
      <c r="AH2306" s="79"/>
      <c r="AI2306" s="83" t="s">
        <v>9915</v>
      </c>
      <c r="AJ2306" s="79" t="b">
        <v>0</v>
      </c>
      <c r="AK2306" s="79">
        <v>5</v>
      </c>
      <c r="AL2306" s="83" t="s">
        <v>9915</v>
      </c>
      <c r="AM2306" s="79" t="s">
        <v>10052</v>
      </c>
      <c r="AN2306" s="79" t="b">
        <v>0</v>
      </c>
      <c r="AO2306" s="83" t="s">
        <v>9856</v>
      </c>
      <c r="AP2306" s="79" t="s">
        <v>179</v>
      </c>
      <c r="AQ2306" s="79">
        <v>0</v>
      </c>
      <c r="AR2306" s="79">
        <v>0</v>
      </c>
      <c r="AS2306" s="79"/>
      <c r="AT2306" s="79"/>
      <c r="AU2306" s="79"/>
      <c r="AV2306" s="79"/>
      <c r="AW2306" s="79"/>
      <c r="AX2306" s="79"/>
      <c r="AY2306" s="79"/>
      <c r="AZ2306" s="79"/>
      <c r="BA2306">
        <v>10</v>
      </c>
      <c r="BB2306">
        <v>0</v>
      </c>
      <c r="BC2306" s="79" t="str">
        <f>IF(Edges[[#This Row],[Sentiment]]=0,"NEUTRAL",IF(Edges[[#This Row],[Sentiment]]=1,"POSITIVE",IF(Edges[[#This Row],[Sentiment]]=-1,"NEGATIVE")))</f>
        <v>NEUTRAL</v>
      </c>
      <c r="BD2306" s="79" t="str">
        <f>IF(Edges[[#This Row],[Vertex 1]]=Edges[[#This Row],[Vertex 2]],"HIDE","SHOW")</f>
        <v>SHOW</v>
      </c>
      <c r="BE2306" s="78" t="str">
        <f>REPLACE(INDEX(GroupVertices[Group], MATCH(Edges[[#This Row],[Vertex 1]],GroupVertices[Vertex],0)),1,1,"")</f>
        <v>EUTRAL</v>
      </c>
      <c r="BF2306" s="78" t="str">
        <f>REPLACE(INDEX(GroupVertices[Group], MATCH(Edges[[#This Row],[Vertex 2]],GroupVertices[Vertex],0)),1,1,"")</f>
        <v>eneral</v>
      </c>
    </row>
    <row r="2307" spans="1:58" x14ac:dyDescent="0.25">
      <c r="A2307" s="64" t="s">
        <v>1537</v>
      </c>
      <c r="B2307" s="64" t="s">
        <v>1544</v>
      </c>
      <c r="C2307" s="65"/>
      <c r="D2307" s="66"/>
      <c r="E2307" s="67"/>
      <c r="F2307" s="68"/>
      <c r="G2307" s="65" t="str">
        <f>IF(Edges[[#This Row],[Vertex 1]]=Edges[[#This Row],[Vertex 2]],"HIDE","SHOW")</f>
        <v>SHOW</v>
      </c>
      <c r="H2307" s="69"/>
      <c r="I2307" s="70"/>
      <c r="J2307" s="70"/>
      <c r="K2307" s="34" t="s">
        <v>65</v>
      </c>
      <c r="L2307" s="77">
        <v>2307</v>
      </c>
      <c r="M2307" s="77"/>
      <c r="N2307" s="72"/>
      <c r="O2307" s="79" t="s">
        <v>1646</v>
      </c>
      <c r="P2307" s="81">
        <v>42852.427106481482</v>
      </c>
      <c r="Q2307" s="79" t="s">
        <v>3154</v>
      </c>
      <c r="R2307" s="82" t="s">
        <v>3315</v>
      </c>
      <c r="S2307" s="79" t="s">
        <v>4066</v>
      </c>
      <c r="T2307" s="79"/>
      <c r="U2307" s="82" t="s">
        <v>4756</v>
      </c>
      <c r="V2307" s="82" t="s">
        <v>4756</v>
      </c>
      <c r="W2307" s="81">
        <v>42852.427106481482</v>
      </c>
      <c r="X2307" s="82" t="s">
        <v>7810</v>
      </c>
      <c r="Y2307" s="79"/>
      <c r="Z2307" s="79"/>
      <c r="AA2307" s="83" t="s">
        <v>9857</v>
      </c>
      <c r="AB2307" s="79"/>
      <c r="AC2307" s="79" t="b">
        <v>0</v>
      </c>
      <c r="AD2307" s="79">
        <v>3</v>
      </c>
      <c r="AE2307" s="83" t="s">
        <v>9915</v>
      </c>
      <c r="AF2307" s="79" t="b">
        <v>0</v>
      </c>
      <c r="AG2307" s="79" t="s">
        <v>9963</v>
      </c>
      <c r="AH2307" s="79"/>
      <c r="AI2307" s="83" t="s">
        <v>9915</v>
      </c>
      <c r="AJ2307" s="79" t="b">
        <v>0</v>
      </c>
      <c r="AK2307" s="79">
        <v>2</v>
      </c>
      <c r="AL2307" s="83" t="s">
        <v>9915</v>
      </c>
      <c r="AM2307" s="79" t="s">
        <v>10052</v>
      </c>
      <c r="AN2307" s="79" t="b">
        <v>0</v>
      </c>
      <c r="AO2307" s="83" t="s">
        <v>9857</v>
      </c>
      <c r="AP2307" s="79" t="s">
        <v>179</v>
      </c>
      <c r="AQ2307" s="79">
        <v>0</v>
      </c>
      <c r="AR2307" s="79">
        <v>0</v>
      </c>
      <c r="AS2307" s="79"/>
      <c r="AT2307" s="79"/>
      <c r="AU2307" s="79"/>
      <c r="AV2307" s="79"/>
      <c r="AW2307" s="79"/>
      <c r="AX2307" s="79"/>
      <c r="AY2307" s="79"/>
      <c r="AZ2307" s="79"/>
      <c r="BA2307">
        <v>10</v>
      </c>
      <c r="BB2307">
        <v>0</v>
      </c>
      <c r="BC2307" s="79" t="str">
        <f>IF(Edges[[#This Row],[Sentiment]]=0,"NEUTRAL",IF(Edges[[#This Row],[Sentiment]]=1,"POSITIVE",IF(Edges[[#This Row],[Sentiment]]=-1,"NEGATIVE")))</f>
        <v>NEUTRAL</v>
      </c>
      <c r="BD2307" s="79" t="str">
        <f>IF(Edges[[#This Row],[Vertex 1]]=Edges[[#This Row],[Vertex 2]],"HIDE","SHOW")</f>
        <v>SHOW</v>
      </c>
      <c r="BE2307" s="78" t="str">
        <f>REPLACE(INDEX(GroupVertices[Group], MATCH(Edges[[#This Row],[Vertex 1]],GroupVertices[Vertex],0)),1,1,"")</f>
        <v>EUTRAL</v>
      </c>
      <c r="BF2307" s="78" t="str">
        <f>REPLACE(INDEX(GroupVertices[Group], MATCH(Edges[[#This Row],[Vertex 2]],GroupVertices[Vertex],0)),1,1,"")</f>
        <v>eneral</v>
      </c>
    </row>
    <row r="2308" spans="1:58" x14ac:dyDescent="0.25">
      <c r="A2308" s="64" t="s">
        <v>1537</v>
      </c>
      <c r="B2308" s="64" t="s">
        <v>1544</v>
      </c>
      <c r="C2308" s="65"/>
      <c r="D2308" s="66"/>
      <c r="E2308" s="67"/>
      <c r="F2308" s="68"/>
      <c r="G2308" s="79" t="str">
        <f>IF(Edges[[#This Row],[Vertex 1]]=Edges[[#This Row],[Vertex 2]],"HIDE","SHOW")</f>
        <v>SHOW</v>
      </c>
      <c r="H2308" s="69"/>
      <c r="I2308" s="70"/>
      <c r="J2308" s="70"/>
      <c r="K2308" s="34" t="s">
        <v>65</v>
      </c>
      <c r="L2308" s="77">
        <v>2308</v>
      </c>
      <c r="M2308" s="77"/>
      <c r="N2308" s="72"/>
      <c r="O2308" s="79" t="s">
        <v>1646</v>
      </c>
      <c r="P2308" s="81">
        <v>42852.584039351852</v>
      </c>
      <c r="Q2308" s="79" t="s">
        <v>3155</v>
      </c>
      <c r="R2308" s="82" t="s">
        <v>4005</v>
      </c>
      <c r="S2308" s="79" t="s">
        <v>4051</v>
      </c>
      <c r="T2308" s="79"/>
      <c r="U2308" s="79"/>
      <c r="V2308" s="82" t="s">
        <v>5777</v>
      </c>
      <c r="W2308" s="81">
        <v>42852.584039351852</v>
      </c>
      <c r="X2308" s="82" t="s">
        <v>7811</v>
      </c>
      <c r="Y2308" s="79"/>
      <c r="Z2308" s="79"/>
      <c r="AA2308" s="83" t="s">
        <v>9858</v>
      </c>
      <c r="AB2308" s="79"/>
      <c r="AC2308" s="79" t="b">
        <v>0</v>
      </c>
      <c r="AD2308" s="79">
        <v>0</v>
      </c>
      <c r="AE2308" s="83" t="s">
        <v>9915</v>
      </c>
      <c r="AF2308" s="79" t="b">
        <v>0</v>
      </c>
      <c r="AG2308" s="79" t="s">
        <v>9963</v>
      </c>
      <c r="AH2308" s="79"/>
      <c r="AI2308" s="83" t="s">
        <v>9915</v>
      </c>
      <c r="AJ2308" s="79" t="b">
        <v>0</v>
      </c>
      <c r="AK2308" s="79">
        <v>1</v>
      </c>
      <c r="AL2308" s="83" t="s">
        <v>9915</v>
      </c>
      <c r="AM2308" s="79" t="s">
        <v>10052</v>
      </c>
      <c r="AN2308" s="79" t="b">
        <v>1</v>
      </c>
      <c r="AO2308" s="83" t="s">
        <v>9858</v>
      </c>
      <c r="AP2308" s="79" t="s">
        <v>179</v>
      </c>
      <c r="AQ2308" s="79">
        <v>0</v>
      </c>
      <c r="AR2308" s="79">
        <v>0</v>
      </c>
      <c r="AS2308" s="79"/>
      <c r="AT2308" s="79"/>
      <c r="AU2308" s="79"/>
      <c r="AV2308" s="79"/>
      <c r="AW2308" s="79"/>
      <c r="AX2308" s="79"/>
      <c r="AY2308" s="79"/>
      <c r="AZ2308" s="79"/>
      <c r="BA2308">
        <v>10</v>
      </c>
      <c r="BB2308">
        <v>0</v>
      </c>
      <c r="BC2308" s="79" t="str">
        <f>IF(Edges[[#This Row],[Sentiment]]=0,"NEUTRAL",IF(Edges[[#This Row],[Sentiment]]=1,"POSITIVE",IF(Edges[[#This Row],[Sentiment]]=-1,"NEGATIVE")))</f>
        <v>NEUTRAL</v>
      </c>
      <c r="BD2308" s="79" t="str">
        <f>IF(Edges[[#This Row],[Vertex 1]]=Edges[[#This Row],[Vertex 2]],"HIDE","SHOW")</f>
        <v>SHOW</v>
      </c>
      <c r="BE2308" s="78" t="str">
        <f>REPLACE(INDEX(GroupVertices[Group], MATCH(Edges[[#This Row],[Vertex 1]],GroupVertices[Vertex],0)),1,1,"")</f>
        <v>EUTRAL</v>
      </c>
      <c r="BF2308" s="78" t="str">
        <f>REPLACE(INDEX(GroupVertices[Group], MATCH(Edges[[#This Row],[Vertex 2]],GroupVertices[Vertex],0)),1,1,"")</f>
        <v>eneral</v>
      </c>
    </row>
    <row r="2309" spans="1:58" x14ac:dyDescent="0.25">
      <c r="A2309" s="64" t="s">
        <v>1537</v>
      </c>
      <c r="B2309" s="64" t="s">
        <v>1544</v>
      </c>
      <c r="C2309" s="65"/>
      <c r="D2309" s="66"/>
      <c r="E2309" s="67"/>
      <c r="F2309" s="68"/>
      <c r="G2309" s="79" t="str">
        <f>IF(Edges[[#This Row],[Vertex 1]]=Edges[[#This Row],[Vertex 2]],"HIDE","SHOW")</f>
        <v>SHOW</v>
      </c>
      <c r="H2309" s="69"/>
      <c r="I2309" s="70"/>
      <c r="J2309" s="70"/>
      <c r="K2309" s="34" t="s">
        <v>65</v>
      </c>
      <c r="L2309" s="77">
        <v>2309</v>
      </c>
      <c r="M2309" s="77"/>
      <c r="N2309" s="72"/>
      <c r="O2309" s="79" t="s">
        <v>1646</v>
      </c>
      <c r="P2309" s="81">
        <v>42853.479560185187</v>
      </c>
      <c r="Q2309" s="79" t="s">
        <v>3156</v>
      </c>
      <c r="R2309" s="82" t="s">
        <v>3534</v>
      </c>
      <c r="S2309" s="79" t="s">
        <v>4066</v>
      </c>
      <c r="T2309" s="79"/>
      <c r="U2309" s="82" t="s">
        <v>4757</v>
      </c>
      <c r="V2309" s="82" t="s">
        <v>4757</v>
      </c>
      <c r="W2309" s="81">
        <v>42853.479560185187</v>
      </c>
      <c r="X2309" s="82" t="s">
        <v>7812</v>
      </c>
      <c r="Y2309" s="79"/>
      <c r="Z2309" s="79"/>
      <c r="AA2309" s="83" t="s">
        <v>9859</v>
      </c>
      <c r="AB2309" s="79"/>
      <c r="AC2309" s="79" t="b">
        <v>0</v>
      </c>
      <c r="AD2309" s="79">
        <v>5</v>
      </c>
      <c r="AE2309" s="83" t="s">
        <v>9915</v>
      </c>
      <c r="AF2309" s="79" t="b">
        <v>0</v>
      </c>
      <c r="AG2309" s="79" t="s">
        <v>9963</v>
      </c>
      <c r="AH2309" s="79"/>
      <c r="AI2309" s="83" t="s">
        <v>9915</v>
      </c>
      <c r="AJ2309" s="79" t="b">
        <v>0</v>
      </c>
      <c r="AK2309" s="79">
        <v>2</v>
      </c>
      <c r="AL2309" s="83" t="s">
        <v>9915</v>
      </c>
      <c r="AM2309" s="79" t="s">
        <v>10052</v>
      </c>
      <c r="AN2309" s="79" t="b">
        <v>0</v>
      </c>
      <c r="AO2309" s="83" t="s">
        <v>9859</v>
      </c>
      <c r="AP2309" s="79" t="s">
        <v>179</v>
      </c>
      <c r="AQ2309" s="79">
        <v>0</v>
      </c>
      <c r="AR2309" s="79">
        <v>0</v>
      </c>
      <c r="AS2309" s="79"/>
      <c r="AT2309" s="79"/>
      <c r="AU2309" s="79"/>
      <c r="AV2309" s="79"/>
      <c r="AW2309" s="79"/>
      <c r="AX2309" s="79"/>
      <c r="AY2309" s="79"/>
      <c r="AZ2309" s="79"/>
      <c r="BA2309">
        <v>10</v>
      </c>
      <c r="BB2309">
        <v>0</v>
      </c>
      <c r="BC2309" s="79" t="str">
        <f>IF(Edges[[#This Row],[Sentiment]]=0,"NEUTRAL",IF(Edges[[#This Row],[Sentiment]]=1,"POSITIVE",IF(Edges[[#This Row],[Sentiment]]=-1,"NEGATIVE")))</f>
        <v>NEUTRAL</v>
      </c>
      <c r="BD2309" s="79" t="str">
        <f>IF(Edges[[#This Row],[Vertex 1]]=Edges[[#This Row],[Vertex 2]],"HIDE","SHOW")</f>
        <v>SHOW</v>
      </c>
      <c r="BE2309" s="78" t="str">
        <f>REPLACE(INDEX(GroupVertices[Group], MATCH(Edges[[#This Row],[Vertex 1]],GroupVertices[Vertex],0)),1,1,"")</f>
        <v>EUTRAL</v>
      </c>
      <c r="BF2309" s="78" t="str">
        <f>REPLACE(INDEX(GroupVertices[Group], MATCH(Edges[[#This Row],[Vertex 2]],GroupVertices[Vertex],0)),1,1,"")</f>
        <v>eneral</v>
      </c>
    </row>
    <row r="2310" spans="1:58" x14ac:dyDescent="0.25">
      <c r="A2310" s="64" t="s">
        <v>1537</v>
      </c>
      <c r="B2310" s="64" t="s">
        <v>1544</v>
      </c>
      <c r="C2310" s="65"/>
      <c r="D2310" s="66"/>
      <c r="E2310" s="67"/>
      <c r="F2310" s="68"/>
      <c r="G2310" s="79" t="str">
        <f>IF(Edges[[#This Row],[Vertex 1]]=Edges[[#This Row],[Vertex 2]],"HIDE","SHOW")</f>
        <v>SHOW</v>
      </c>
      <c r="H2310" s="69"/>
      <c r="I2310" s="70"/>
      <c r="J2310" s="70"/>
      <c r="K2310" s="34" t="s">
        <v>65</v>
      </c>
      <c r="L2310" s="77">
        <v>2310</v>
      </c>
      <c r="M2310" s="77"/>
      <c r="N2310" s="72"/>
      <c r="O2310" s="79" t="s">
        <v>1646</v>
      </c>
      <c r="P2310" s="81">
        <v>42855.14603009259</v>
      </c>
      <c r="Q2310" s="79" t="s">
        <v>3157</v>
      </c>
      <c r="R2310" s="82" t="s">
        <v>3803</v>
      </c>
      <c r="S2310" s="79" t="s">
        <v>4066</v>
      </c>
      <c r="T2310" s="79"/>
      <c r="U2310" s="82" t="s">
        <v>4758</v>
      </c>
      <c r="V2310" s="82" t="s">
        <v>4758</v>
      </c>
      <c r="W2310" s="81">
        <v>42855.14603009259</v>
      </c>
      <c r="X2310" s="82" t="s">
        <v>7813</v>
      </c>
      <c r="Y2310" s="79"/>
      <c r="Z2310" s="79"/>
      <c r="AA2310" s="83" t="s">
        <v>9860</v>
      </c>
      <c r="AB2310" s="79"/>
      <c r="AC2310" s="79" t="b">
        <v>0</v>
      </c>
      <c r="AD2310" s="79">
        <v>2</v>
      </c>
      <c r="AE2310" s="83" t="s">
        <v>9915</v>
      </c>
      <c r="AF2310" s="79" t="b">
        <v>0</v>
      </c>
      <c r="AG2310" s="79" t="s">
        <v>9963</v>
      </c>
      <c r="AH2310" s="79"/>
      <c r="AI2310" s="83" t="s">
        <v>9915</v>
      </c>
      <c r="AJ2310" s="79" t="b">
        <v>0</v>
      </c>
      <c r="AK2310" s="79">
        <v>3</v>
      </c>
      <c r="AL2310" s="83" t="s">
        <v>9915</v>
      </c>
      <c r="AM2310" s="79" t="s">
        <v>10052</v>
      </c>
      <c r="AN2310" s="79" t="b">
        <v>0</v>
      </c>
      <c r="AO2310" s="83" t="s">
        <v>9860</v>
      </c>
      <c r="AP2310" s="79" t="s">
        <v>179</v>
      </c>
      <c r="AQ2310" s="79">
        <v>0</v>
      </c>
      <c r="AR2310" s="79">
        <v>0</v>
      </c>
      <c r="AS2310" s="79"/>
      <c r="AT2310" s="79"/>
      <c r="AU2310" s="79"/>
      <c r="AV2310" s="79"/>
      <c r="AW2310" s="79"/>
      <c r="AX2310" s="79"/>
      <c r="AY2310" s="79"/>
      <c r="AZ2310" s="79"/>
      <c r="BA2310">
        <v>10</v>
      </c>
      <c r="BB2310">
        <v>0</v>
      </c>
      <c r="BC2310" s="79" t="str">
        <f>IF(Edges[[#This Row],[Sentiment]]=0,"NEUTRAL",IF(Edges[[#This Row],[Sentiment]]=1,"POSITIVE",IF(Edges[[#This Row],[Sentiment]]=-1,"NEGATIVE")))</f>
        <v>NEUTRAL</v>
      </c>
      <c r="BD2310" s="79" t="str">
        <f>IF(Edges[[#This Row],[Vertex 1]]=Edges[[#This Row],[Vertex 2]],"HIDE","SHOW")</f>
        <v>SHOW</v>
      </c>
      <c r="BE2310" s="78" t="str">
        <f>REPLACE(INDEX(GroupVertices[Group], MATCH(Edges[[#This Row],[Vertex 1]],GroupVertices[Vertex],0)),1,1,"")</f>
        <v>EUTRAL</v>
      </c>
      <c r="BF2310" s="78" t="str">
        <f>REPLACE(INDEX(GroupVertices[Group], MATCH(Edges[[#This Row],[Vertex 2]],GroupVertices[Vertex],0)),1,1,"")</f>
        <v>eneral</v>
      </c>
    </row>
    <row r="2311" spans="1:58" x14ac:dyDescent="0.25">
      <c r="A2311" s="64" t="s">
        <v>1537</v>
      </c>
      <c r="B2311" s="64" t="s">
        <v>1544</v>
      </c>
      <c r="C2311" s="65"/>
      <c r="D2311" s="66"/>
      <c r="E2311" s="67"/>
      <c r="F2311" s="68"/>
      <c r="G2311" s="79" t="str">
        <f>IF(Edges[[#This Row],[Vertex 1]]=Edges[[#This Row],[Vertex 2]],"HIDE","SHOW")</f>
        <v>SHOW</v>
      </c>
      <c r="H2311" s="69"/>
      <c r="I2311" s="70"/>
      <c r="J2311" s="70"/>
      <c r="K2311" s="34" t="s">
        <v>65</v>
      </c>
      <c r="L2311" s="77">
        <v>2311</v>
      </c>
      <c r="M2311" s="77"/>
      <c r="N2311" s="72"/>
      <c r="O2311" s="79" t="s">
        <v>1646</v>
      </c>
      <c r="P2311" s="81">
        <v>42855.511620370373</v>
      </c>
      <c r="Q2311" s="79" t="s">
        <v>3158</v>
      </c>
      <c r="R2311" s="82" t="s">
        <v>3936</v>
      </c>
      <c r="S2311" s="79" t="s">
        <v>4066</v>
      </c>
      <c r="T2311" s="79"/>
      <c r="U2311" s="82" t="s">
        <v>4759</v>
      </c>
      <c r="V2311" s="82" t="s">
        <v>4759</v>
      </c>
      <c r="W2311" s="81">
        <v>42855.511620370373</v>
      </c>
      <c r="X2311" s="82" t="s">
        <v>7814</v>
      </c>
      <c r="Y2311" s="79"/>
      <c r="Z2311" s="79"/>
      <c r="AA2311" s="83" t="s">
        <v>9861</v>
      </c>
      <c r="AB2311" s="79"/>
      <c r="AC2311" s="79" t="b">
        <v>0</v>
      </c>
      <c r="AD2311" s="79">
        <v>7</v>
      </c>
      <c r="AE2311" s="83" t="s">
        <v>9915</v>
      </c>
      <c r="AF2311" s="79" t="b">
        <v>0</v>
      </c>
      <c r="AG2311" s="79" t="s">
        <v>9963</v>
      </c>
      <c r="AH2311" s="79"/>
      <c r="AI2311" s="83" t="s">
        <v>9915</v>
      </c>
      <c r="AJ2311" s="79" t="b">
        <v>0</v>
      </c>
      <c r="AK2311" s="79">
        <v>4</v>
      </c>
      <c r="AL2311" s="83" t="s">
        <v>9915</v>
      </c>
      <c r="AM2311" s="79" t="s">
        <v>10052</v>
      </c>
      <c r="AN2311" s="79" t="b">
        <v>0</v>
      </c>
      <c r="AO2311" s="83" t="s">
        <v>9861</v>
      </c>
      <c r="AP2311" s="79" t="s">
        <v>179</v>
      </c>
      <c r="AQ2311" s="79">
        <v>0</v>
      </c>
      <c r="AR2311" s="79">
        <v>0</v>
      </c>
      <c r="AS2311" s="79"/>
      <c r="AT2311" s="79"/>
      <c r="AU2311" s="79"/>
      <c r="AV2311" s="79"/>
      <c r="AW2311" s="79"/>
      <c r="AX2311" s="79"/>
      <c r="AY2311" s="79"/>
      <c r="AZ2311" s="79"/>
      <c r="BA2311">
        <v>10</v>
      </c>
      <c r="BB2311">
        <v>0</v>
      </c>
      <c r="BC2311" s="79" t="str">
        <f>IF(Edges[[#This Row],[Sentiment]]=0,"NEUTRAL",IF(Edges[[#This Row],[Sentiment]]=1,"POSITIVE",IF(Edges[[#This Row],[Sentiment]]=-1,"NEGATIVE")))</f>
        <v>NEUTRAL</v>
      </c>
      <c r="BD2311" s="79" t="str">
        <f>IF(Edges[[#This Row],[Vertex 1]]=Edges[[#This Row],[Vertex 2]],"HIDE","SHOW")</f>
        <v>SHOW</v>
      </c>
      <c r="BE2311" s="78" t="str">
        <f>REPLACE(INDEX(GroupVertices[Group], MATCH(Edges[[#This Row],[Vertex 1]],GroupVertices[Vertex],0)),1,1,"")</f>
        <v>EUTRAL</v>
      </c>
      <c r="BF2311" s="78" t="str">
        <f>REPLACE(INDEX(GroupVertices[Group], MATCH(Edges[[#This Row],[Vertex 2]],GroupVertices[Vertex],0)),1,1,"")</f>
        <v>eneral</v>
      </c>
    </row>
    <row r="2312" spans="1:58" x14ac:dyDescent="0.25">
      <c r="A2312" s="64" t="s">
        <v>1537</v>
      </c>
      <c r="B2312" s="64" t="s">
        <v>1544</v>
      </c>
      <c r="C2312" s="65"/>
      <c r="D2312" s="66"/>
      <c r="E2312" s="67"/>
      <c r="F2312" s="68"/>
      <c r="G2312" s="79" t="str">
        <f>IF(Edges[[#This Row],[Vertex 1]]=Edges[[#This Row],[Vertex 2]],"HIDE","SHOW")</f>
        <v>SHOW</v>
      </c>
      <c r="H2312" s="69"/>
      <c r="I2312" s="70"/>
      <c r="J2312" s="70"/>
      <c r="K2312" s="34" t="s">
        <v>65</v>
      </c>
      <c r="L2312" s="77">
        <v>2312</v>
      </c>
      <c r="M2312" s="77"/>
      <c r="N2312" s="72"/>
      <c r="O2312" s="79" t="s">
        <v>1646</v>
      </c>
      <c r="P2312" s="81">
        <v>42855.541863425926</v>
      </c>
      <c r="Q2312" s="79" t="s">
        <v>3159</v>
      </c>
      <c r="R2312" s="82" t="s">
        <v>3959</v>
      </c>
      <c r="S2312" s="79" t="s">
        <v>4066</v>
      </c>
      <c r="T2312" s="79"/>
      <c r="U2312" s="82" t="s">
        <v>4760</v>
      </c>
      <c r="V2312" s="82" t="s">
        <v>4760</v>
      </c>
      <c r="W2312" s="81">
        <v>42855.541863425926</v>
      </c>
      <c r="X2312" s="82" t="s">
        <v>7815</v>
      </c>
      <c r="Y2312" s="79"/>
      <c r="Z2312" s="79"/>
      <c r="AA2312" s="83" t="s">
        <v>9862</v>
      </c>
      <c r="AB2312" s="79"/>
      <c r="AC2312" s="79" t="b">
        <v>0</v>
      </c>
      <c r="AD2312" s="79">
        <v>3</v>
      </c>
      <c r="AE2312" s="83" t="s">
        <v>9915</v>
      </c>
      <c r="AF2312" s="79" t="b">
        <v>0</v>
      </c>
      <c r="AG2312" s="79" t="s">
        <v>9963</v>
      </c>
      <c r="AH2312" s="79"/>
      <c r="AI2312" s="83" t="s">
        <v>9915</v>
      </c>
      <c r="AJ2312" s="79" t="b">
        <v>0</v>
      </c>
      <c r="AK2312" s="79">
        <v>3</v>
      </c>
      <c r="AL2312" s="83" t="s">
        <v>9915</v>
      </c>
      <c r="AM2312" s="79" t="s">
        <v>10052</v>
      </c>
      <c r="AN2312" s="79" t="b">
        <v>0</v>
      </c>
      <c r="AO2312" s="83" t="s">
        <v>9862</v>
      </c>
      <c r="AP2312" s="79" t="s">
        <v>179</v>
      </c>
      <c r="AQ2312" s="79">
        <v>0</v>
      </c>
      <c r="AR2312" s="79">
        <v>0</v>
      </c>
      <c r="AS2312" s="79"/>
      <c r="AT2312" s="79"/>
      <c r="AU2312" s="79"/>
      <c r="AV2312" s="79"/>
      <c r="AW2312" s="79"/>
      <c r="AX2312" s="79"/>
      <c r="AY2312" s="79"/>
      <c r="AZ2312" s="79"/>
      <c r="BA2312">
        <v>10</v>
      </c>
      <c r="BB2312">
        <v>0</v>
      </c>
      <c r="BC2312" s="79" t="str">
        <f>IF(Edges[[#This Row],[Sentiment]]=0,"NEUTRAL",IF(Edges[[#This Row],[Sentiment]]=1,"POSITIVE",IF(Edges[[#This Row],[Sentiment]]=-1,"NEGATIVE")))</f>
        <v>NEUTRAL</v>
      </c>
      <c r="BD2312" s="79" t="str">
        <f>IF(Edges[[#This Row],[Vertex 1]]=Edges[[#This Row],[Vertex 2]],"HIDE","SHOW")</f>
        <v>SHOW</v>
      </c>
      <c r="BE2312" s="78" t="str">
        <f>REPLACE(INDEX(GroupVertices[Group], MATCH(Edges[[#This Row],[Vertex 1]],GroupVertices[Vertex],0)),1,1,"")</f>
        <v>EUTRAL</v>
      </c>
      <c r="BF2312" s="78" t="str">
        <f>REPLACE(INDEX(GroupVertices[Group], MATCH(Edges[[#This Row],[Vertex 2]],GroupVertices[Vertex],0)),1,1,"")</f>
        <v>eneral</v>
      </c>
    </row>
    <row r="2313" spans="1:58" x14ac:dyDescent="0.25">
      <c r="A2313" s="64" t="s">
        <v>1537</v>
      </c>
      <c r="B2313" s="64" t="s">
        <v>1544</v>
      </c>
      <c r="C2313" s="65"/>
      <c r="D2313" s="66"/>
      <c r="E2313" s="67"/>
      <c r="F2313" s="68"/>
      <c r="G2313" s="79" t="str">
        <f>IF(Edges[[#This Row],[Vertex 1]]=Edges[[#This Row],[Vertex 2]],"HIDE","SHOW")</f>
        <v>SHOW</v>
      </c>
      <c r="H2313" s="69"/>
      <c r="I2313" s="70"/>
      <c r="J2313" s="70"/>
      <c r="K2313" s="34" t="s">
        <v>65</v>
      </c>
      <c r="L2313" s="77">
        <v>2313</v>
      </c>
      <c r="M2313" s="77"/>
      <c r="N2313" s="72"/>
      <c r="O2313" s="79" t="s">
        <v>1646</v>
      </c>
      <c r="P2313" s="81">
        <v>42855.64603009259</v>
      </c>
      <c r="Q2313" s="79" t="s">
        <v>3160</v>
      </c>
      <c r="R2313" s="82" t="s">
        <v>4006</v>
      </c>
      <c r="S2313" s="79" t="s">
        <v>4051</v>
      </c>
      <c r="T2313" s="79"/>
      <c r="U2313" s="79"/>
      <c r="V2313" s="82" t="s">
        <v>5777</v>
      </c>
      <c r="W2313" s="81">
        <v>42855.64603009259</v>
      </c>
      <c r="X2313" s="82" t="s">
        <v>7816</v>
      </c>
      <c r="Y2313" s="79"/>
      <c r="Z2313" s="79"/>
      <c r="AA2313" s="83" t="s">
        <v>9863</v>
      </c>
      <c r="AB2313" s="79"/>
      <c r="AC2313" s="79" t="b">
        <v>0</v>
      </c>
      <c r="AD2313" s="79">
        <v>0</v>
      </c>
      <c r="AE2313" s="83" t="s">
        <v>9915</v>
      </c>
      <c r="AF2313" s="79" t="b">
        <v>0</v>
      </c>
      <c r="AG2313" s="79" t="s">
        <v>9963</v>
      </c>
      <c r="AH2313" s="79"/>
      <c r="AI2313" s="83" t="s">
        <v>9915</v>
      </c>
      <c r="AJ2313" s="79" t="b">
        <v>0</v>
      </c>
      <c r="AK2313" s="79">
        <v>1</v>
      </c>
      <c r="AL2313" s="83" t="s">
        <v>9915</v>
      </c>
      <c r="AM2313" s="79" t="s">
        <v>10052</v>
      </c>
      <c r="AN2313" s="79" t="b">
        <v>1</v>
      </c>
      <c r="AO2313" s="83" t="s">
        <v>9863</v>
      </c>
      <c r="AP2313" s="79" t="s">
        <v>179</v>
      </c>
      <c r="AQ2313" s="79">
        <v>0</v>
      </c>
      <c r="AR2313" s="79">
        <v>0</v>
      </c>
      <c r="AS2313" s="79"/>
      <c r="AT2313" s="79"/>
      <c r="AU2313" s="79"/>
      <c r="AV2313" s="79"/>
      <c r="AW2313" s="79"/>
      <c r="AX2313" s="79"/>
      <c r="AY2313" s="79"/>
      <c r="AZ2313" s="79"/>
      <c r="BA2313">
        <v>10</v>
      </c>
      <c r="BB2313">
        <v>0</v>
      </c>
      <c r="BC2313" s="79" t="str">
        <f>IF(Edges[[#This Row],[Sentiment]]=0,"NEUTRAL",IF(Edges[[#This Row],[Sentiment]]=1,"POSITIVE",IF(Edges[[#This Row],[Sentiment]]=-1,"NEGATIVE")))</f>
        <v>NEUTRAL</v>
      </c>
      <c r="BD2313" s="79" t="str">
        <f>IF(Edges[[#This Row],[Vertex 1]]=Edges[[#This Row],[Vertex 2]],"HIDE","SHOW")</f>
        <v>SHOW</v>
      </c>
      <c r="BE2313" s="78" t="str">
        <f>REPLACE(INDEX(GroupVertices[Group], MATCH(Edges[[#This Row],[Vertex 1]],GroupVertices[Vertex],0)),1,1,"")</f>
        <v>EUTRAL</v>
      </c>
      <c r="BF2313" s="78" t="str">
        <f>REPLACE(INDEX(GroupVertices[Group], MATCH(Edges[[#This Row],[Vertex 2]],GroupVertices[Vertex],0)),1,1,"")</f>
        <v>eneral</v>
      </c>
    </row>
    <row r="2314" spans="1:58" x14ac:dyDescent="0.25">
      <c r="A2314" s="64" t="s">
        <v>1536</v>
      </c>
      <c r="B2314" s="64" t="s">
        <v>1544</v>
      </c>
      <c r="C2314" s="65"/>
      <c r="D2314" s="66"/>
      <c r="E2314" s="67"/>
      <c r="F2314" s="68"/>
      <c r="G2314" s="79" t="str">
        <f>IF(Edges[[#This Row],[Vertex 1]]=Edges[[#This Row],[Vertex 2]],"HIDE","SHOW")</f>
        <v>SHOW</v>
      </c>
      <c r="H2314" s="69"/>
      <c r="I2314" s="70"/>
      <c r="J2314" s="70"/>
      <c r="K2314" s="34" t="s">
        <v>65</v>
      </c>
      <c r="L2314" s="77">
        <v>2314</v>
      </c>
      <c r="M2314" s="77"/>
      <c r="N2314" s="72"/>
      <c r="O2314" s="79" t="s">
        <v>1646</v>
      </c>
      <c r="P2314" s="81">
        <v>42852.3747337963</v>
      </c>
      <c r="Q2314" s="79" t="s">
        <v>1786</v>
      </c>
      <c r="R2314" s="82" t="s">
        <v>3272</v>
      </c>
      <c r="S2314" s="79" t="s">
        <v>4066</v>
      </c>
      <c r="T2314" s="79"/>
      <c r="U2314" s="79"/>
      <c r="V2314" s="82" t="s">
        <v>5776</v>
      </c>
      <c r="W2314" s="81">
        <v>42852.3747337963</v>
      </c>
      <c r="X2314" s="82" t="s">
        <v>7817</v>
      </c>
      <c r="Y2314" s="79"/>
      <c r="Z2314" s="79"/>
      <c r="AA2314" s="83" t="s">
        <v>9864</v>
      </c>
      <c r="AB2314" s="79"/>
      <c r="AC2314" s="79" t="b">
        <v>0</v>
      </c>
      <c r="AD2314" s="79">
        <v>0</v>
      </c>
      <c r="AE2314" s="83" t="s">
        <v>9915</v>
      </c>
      <c r="AF2314" s="79" t="b">
        <v>0</v>
      </c>
      <c r="AG2314" s="79" t="s">
        <v>9963</v>
      </c>
      <c r="AH2314" s="79"/>
      <c r="AI2314" s="83" t="s">
        <v>9915</v>
      </c>
      <c r="AJ2314" s="79" t="b">
        <v>0</v>
      </c>
      <c r="AK2314" s="79">
        <v>5</v>
      </c>
      <c r="AL2314" s="83" t="s">
        <v>9856</v>
      </c>
      <c r="AM2314" s="79" t="s">
        <v>9990</v>
      </c>
      <c r="AN2314" s="79" t="b">
        <v>0</v>
      </c>
      <c r="AO2314" s="83" t="s">
        <v>9856</v>
      </c>
      <c r="AP2314" s="79" t="s">
        <v>179</v>
      </c>
      <c r="AQ2314" s="79">
        <v>0</v>
      </c>
      <c r="AR2314" s="79">
        <v>0</v>
      </c>
      <c r="AS2314" s="79"/>
      <c r="AT2314" s="79"/>
      <c r="AU2314" s="79"/>
      <c r="AV2314" s="79"/>
      <c r="AW2314" s="79"/>
      <c r="AX2314" s="79"/>
      <c r="AY2314" s="79"/>
      <c r="AZ2314" s="79"/>
      <c r="BA2314">
        <v>2</v>
      </c>
      <c r="BB2314">
        <v>0</v>
      </c>
      <c r="BC2314" s="79" t="str">
        <f>IF(Edges[[#This Row],[Sentiment]]=0,"NEUTRAL",IF(Edges[[#This Row],[Sentiment]]=1,"POSITIVE",IF(Edges[[#This Row],[Sentiment]]=-1,"NEGATIVE")))</f>
        <v>NEUTRAL</v>
      </c>
      <c r="BD2314" s="79" t="str">
        <f>IF(Edges[[#This Row],[Vertex 1]]=Edges[[#This Row],[Vertex 2]],"HIDE","SHOW")</f>
        <v>SHOW</v>
      </c>
      <c r="BE2314" s="78" t="str">
        <f>REPLACE(INDEX(GroupVertices[Group], MATCH(Edges[[#This Row],[Vertex 1]],GroupVertices[Vertex],0)),1,1,"")</f>
        <v>EUTRAL</v>
      </c>
      <c r="BF2314" s="78" t="str">
        <f>REPLACE(INDEX(GroupVertices[Group], MATCH(Edges[[#This Row],[Vertex 2]],GroupVertices[Vertex],0)),1,1,"")</f>
        <v>eneral</v>
      </c>
    </row>
    <row r="2315" spans="1:58" x14ac:dyDescent="0.25">
      <c r="A2315" s="64" t="s">
        <v>1536</v>
      </c>
      <c r="B2315" s="64" t="s">
        <v>1544</v>
      </c>
      <c r="C2315" s="65"/>
      <c r="D2315" s="66"/>
      <c r="E2315" s="67"/>
      <c r="F2315" s="68"/>
      <c r="G2315" s="79" t="str">
        <f>IF(Edges[[#This Row],[Vertex 1]]=Edges[[#This Row],[Vertex 2]],"HIDE","SHOW")</f>
        <v>SHOW</v>
      </c>
      <c r="H2315" s="69"/>
      <c r="I2315" s="70"/>
      <c r="J2315" s="70"/>
      <c r="K2315" s="34" t="s">
        <v>65</v>
      </c>
      <c r="L2315" s="77">
        <v>2315</v>
      </c>
      <c r="M2315" s="77"/>
      <c r="N2315" s="72"/>
      <c r="O2315" s="79" t="s">
        <v>1646</v>
      </c>
      <c r="P2315" s="81">
        <v>42855.738553240742</v>
      </c>
      <c r="Q2315" s="79" t="s">
        <v>3050</v>
      </c>
      <c r="R2315" s="82" t="s">
        <v>3959</v>
      </c>
      <c r="S2315" s="79" t="s">
        <v>4066</v>
      </c>
      <c r="T2315" s="79"/>
      <c r="U2315" s="79"/>
      <c r="V2315" s="82" t="s">
        <v>5776</v>
      </c>
      <c r="W2315" s="81">
        <v>42855.738553240742</v>
      </c>
      <c r="X2315" s="82" t="s">
        <v>7818</v>
      </c>
      <c r="Y2315" s="79"/>
      <c r="Z2315" s="79"/>
      <c r="AA2315" s="83" t="s">
        <v>9865</v>
      </c>
      <c r="AB2315" s="79"/>
      <c r="AC2315" s="79" t="b">
        <v>0</v>
      </c>
      <c r="AD2315" s="79">
        <v>0</v>
      </c>
      <c r="AE2315" s="83" t="s">
        <v>9915</v>
      </c>
      <c r="AF2315" s="79" t="b">
        <v>0</v>
      </c>
      <c r="AG2315" s="79" t="s">
        <v>9963</v>
      </c>
      <c r="AH2315" s="79"/>
      <c r="AI2315" s="83" t="s">
        <v>9915</v>
      </c>
      <c r="AJ2315" s="79" t="b">
        <v>0</v>
      </c>
      <c r="AK2315" s="79">
        <v>3</v>
      </c>
      <c r="AL2315" s="83" t="s">
        <v>9862</v>
      </c>
      <c r="AM2315" s="79" t="s">
        <v>9991</v>
      </c>
      <c r="AN2315" s="79" t="b">
        <v>0</v>
      </c>
      <c r="AO2315" s="83" t="s">
        <v>9862</v>
      </c>
      <c r="AP2315" s="79" t="s">
        <v>179</v>
      </c>
      <c r="AQ2315" s="79">
        <v>0</v>
      </c>
      <c r="AR2315" s="79">
        <v>0</v>
      </c>
      <c r="AS2315" s="79"/>
      <c r="AT2315" s="79"/>
      <c r="AU2315" s="79"/>
      <c r="AV2315" s="79"/>
      <c r="AW2315" s="79"/>
      <c r="AX2315" s="79"/>
      <c r="AY2315" s="79"/>
      <c r="AZ2315" s="79"/>
      <c r="BA2315">
        <v>2</v>
      </c>
      <c r="BB2315">
        <v>0</v>
      </c>
      <c r="BC2315" s="79" t="str">
        <f>IF(Edges[[#This Row],[Sentiment]]=0,"NEUTRAL",IF(Edges[[#This Row],[Sentiment]]=1,"POSITIVE",IF(Edges[[#This Row],[Sentiment]]=-1,"NEGATIVE")))</f>
        <v>NEUTRAL</v>
      </c>
      <c r="BD2315" s="79" t="str">
        <f>IF(Edges[[#This Row],[Vertex 1]]=Edges[[#This Row],[Vertex 2]],"HIDE","SHOW")</f>
        <v>SHOW</v>
      </c>
      <c r="BE2315" s="78" t="str">
        <f>REPLACE(INDEX(GroupVertices[Group], MATCH(Edges[[#This Row],[Vertex 1]],GroupVertices[Vertex],0)),1,1,"")</f>
        <v>EUTRAL</v>
      </c>
      <c r="BF2315" s="78" t="str">
        <f>REPLACE(INDEX(GroupVertices[Group], MATCH(Edges[[#This Row],[Vertex 2]],GroupVertices[Vertex],0)),1,1,"")</f>
        <v>eneral</v>
      </c>
    </row>
    <row r="2316" spans="1:58" x14ac:dyDescent="0.25">
      <c r="A2316" s="64" t="s">
        <v>1536</v>
      </c>
      <c r="B2316" s="64" t="s">
        <v>1537</v>
      </c>
      <c r="C2316" s="65"/>
      <c r="D2316" s="66"/>
      <c r="E2316" s="67"/>
      <c r="F2316" s="68"/>
      <c r="G2316" s="79" t="str">
        <f>IF(Edges[[#This Row],[Vertex 1]]=Edges[[#This Row],[Vertex 2]],"HIDE","SHOW")</f>
        <v>SHOW</v>
      </c>
      <c r="H2316" s="69"/>
      <c r="I2316" s="70"/>
      <c r="J2316" s="70"/>
      <c r="K2316" s="34" t="s">
        <v>65</v>
      </c>
      <c r="L2316" s="77">
        <v>2316</v>
      </c>
      <c r="M2316" s="77"/>
      <c r="N2316" s="72"/>
      <c r="O2316" s="79" t="s">
        <v>1646</v>
      </c>
      <c r="P2316" s="81">
        <v>42852.3747337963</v>
      </c>
      <c r="Q2316" s="79" t="s">
        <v>1786</v>
      </c>
      <c r="R2316" s="82" t="s">
        <v>3272</v>
      </c>
      <c r="S2316" s="79" t="s">
        <v>4066</v>
      </c>
      <c r="T2316" s="79"/>
      <c r="U2316" s="79"/>
      <c r="V2316" s="82" t="s">
        <v>5776</v>
      </c>
      <c r="W2316" s="81">
        <v>42852.3747337963</v>
      </c>
      <c r="X2316" s="82" t="s">
        <v>7817</v>
      </c>
      <c r="Y2316" s="79"/>
      <c r="Z2316" s="79"/>
      <c r="AA2316" s="83" t="s">
        <v>9864</v>
      </c>
      <c r="AB2316" s="79"/>
      <c r="AC2316" s="79" t="b">
        <v>0</v>
      </c>
      <c r="AD2316" s="79">
        <v>0</v>
      </c>
      <c r="AE2316" s="83" t="s">
        <v>9915</v>
      </c>
      <c r="AF2316" s="79" t="b">
        <v>0</v>
      </c>
      <c r="AG2316" s="79" t="s">
        <v>9963</v>
      </c>
      <c r="AH2316" s="79"/>
      <c r="AI2316" s="83" t="s">
        <v>9915</v>
      </c>
      <c r="AJ2316" s="79" t="b">
        <v>0</v>
      </c>
      <c r="AK2316" s="79">
        <v>5</v>
      </c>
      <c r="AL2316" s="83" t="s">
        <v>9856</v>
      </c>
      <c r="AM2316" s="79" t="s">
        <v>9990</v>
      </c>
      <c r="AN2316" s="79" t="b">
        <v>0</v>
      </c>
      <c r="AO2316" s="83" t="s">
        <v>9856</v>
      </c>
      <c r="AP2316" s="79" t="s">
        <v>179</v>
      </c>
      <c r="AQ2316" s="79">
        <v>0</v>
      </c>
      <c r="AR2316" s="79">
        <v>0</v>
      </c>
      <c r="AS2316" s="79"/>
      <c r="AT2316" s="79"/>
      <c r="AU2316" s="79"/>
      <c r="AV2316" s="79"/>
      <c r="AW2316" s="79"/>
      <c r="AX2316" s="79"/>
      <c r="AY2316" s="79"/>
      <c r="AZ2316" s="79"/>
      <c r="BA2316">
        <v>2</v>
      </c>
      <c r="BB2316">
        <v>1</v>
      </c>
      <c r="BC2316" s="79" t="str">
        <f>IF(Edges[[#This Row],[Sentiment]]=0,"NEUTRAL",IF(Edges[[#This Row],[Sentiment]]=1,"POSITIVE",IF(Edges[[#This Row],[Sentiment]]=-1,"NEGATIVE")))</f>
        <v>POSITIVE</v>
      </c>
      <c r="BD2316" s="79" t="str">
        <f>IF(Edges[[#This Row],[Vertex 1]]=Edges[[#This Row],[Vertex 2]],"HIDE","SHOW")</f>
        <v>SHOW</v>
      </c>
      <c r="BE2316" s="78" t="str">
        <f>REPLACE(INDEX(GroupVertices[Group], MATCH(Edges[[#This Row],[Vertex 1]],GroupVertices[Vertex],0)),1,1,"")</f>
        <v>EUTRAL</v>
      </c>
      <c r="BF2316" s="78" t="str">
        <f>REPLACE(INDEX(GroupVertices[Group], MATCH(Edges[[#This Row],[Vertex 2]],GroupVertices[Vertex],0)),1,1,"")</f>
        <v>EUTRAL</v>
      </c>
    </row>
    <row r="2317" spans="1:58" x14ac:dyDescent="0.25">
      <c r="A2317" s="64" t="s">
        <v>1536</v>
      </c>
      <c r="B2317" s="64" t="s">
        <v>1537</v>
      </c>
      <c r="C2317" s="65"/>
      <c r="D2317" s="66"/>
      <c r="E2317" s="67"/>
      <c r="F2317" s="68"/>
      <c r="G2317" s="79" t="str">
        <f>IF(Edges[[#This Row],[Vertex 1]]=Edges[[#This Row],[Vertex 2]],"HIDE","SHOW")</f>
        <v>SHOW</v>
      </c>
      <c r="H2317" s="69"/>
      <c r="I2317" s="70"/>
      <c r="J2317" s="70"/>
      <c r="K2317" s="34" t="s">
        <v>65</v>
      </c>
      <c r="L2317" s="77">
        <v>2317</v>
      </c>
      <c r="M2317" s="77"/>
      <c r="N2317" s="72"/>
      <c r="O2317" s="79" t="s">
        <v>1646</v>
      </c>
      <c r="P2317" s="81">
        <v>42855.738553240742</v>
      </c>
      <c r="Q2317" s="79" t="s">
        <v>3050</v>
      </c>
      <c r="R2317" s="82" t="s">
        <v>3959</v>
      </c>
      <c r="S2317" s="79" t="s">
        <v>4066</v>
      </c>
      <c r="T2317" s="79"/>
      <c r="U2317" s="79"/>
      <c r="V2317" s="82" t="s">
        <v>5776</v>
      </c>
      <c r="W2317" s="81">
        <v>42855.738553240742</v>
      </c>
      <c r="X2317" s="82" t="s">
        <v>7818</v>
      </c>
      <c r="Y2317" s="79"/>
      <c r="Z2317" s="79"/>
      <c r="AA2317" s="83" t="s">
        <v>9865</v>
      </c>
      <c r="AB2317" s="79"/>
      <c r="AC2317" s="79" t="b">
        <v>0</v>
      </c>
      <c r="AD2317" s="79">
        <v>0</v>
      </c>
      <c r="AE2317" s="83" t="s">
        <v>9915</v>
      </c>
      <c r="AF2317" s="79" t="b">
        <v>0</v>
      </c>
      <c r="AG2317" s="79" t="s">
        <v>9963</v>
      </c>
      <c r="AH2317" s="79"/>
      <c r="AI2317" s="83" t="s">
        <v>9915</v>
      </c>
      <c r="AJ2317" s="79" t="b">
        <v>0</v>
      </c>
      <c r="AK2317" s="79">
        <v>3</v>
      </c>
      <c r="AL2317" s="83" t="s">
        <v>9862</v>
      </c>
      <c r="AM2317" s="79" t="s">
        <v>9991</v>
      </c>
      <c r="AN2317" s="79" t="b">
        <v>0</v>
      </c>
      <c r="AO2317" s="83" t="s">
        <v>9862</v>
      </c>
      <c r="AP2317" s="79" t="s">
        <v>179</v>
      </c>
      <c r="AQ2317" s="79">
        <v>0</v>
      </c>
      <c r="AR2317" s="79">
        <v>0</v>
      </c>
      <c r="AS2317" s="79"/>
      <c r="AT2317" s="79"/>
      <c r="AU2317" s="79"/>
      <c r="AV2317" s="79"/>
      <c r="AW2317" s="79"/>
      <c r="AX2317" s="79"/>
      <c r="AY2317" s="79"/>
      <c r="AZ2317" s="79"/>
      <c r="BA2317">
        <v>2</v>
      </c>
      <c r="BB2317">
        <v>1</v>
      </c>
      <c r="BC2317" s="79" t="str">
        <f>IF(Edges[[#This Row],[Sentiment]]=0,"NEUTRAL",IF(Edges[[#This Row],[Sentiment]]=1,"POSITIVE",IF(Edges[[#This Row],[Sentiment]]=-1,"NEGATIVE")))</f>
        <v>POSITIVE</v>
      </c>
      <c r="BD2317" s="79" t="str">
        <f>IF(Edges[[#This Row],[Vertex 1]]=Edges[[#This Row],[Vertex 2]],"HIDE","SHOW")</f>
        <v>SHOW</v>
      </c>
      <c r="BE2317" s="78" t="str">
        <f>REPLACE(INDEX(GroupVertices[Group], MATCH(Edges[[#This Row],[Vertex 1]],GroupVertices[Vertex],0)),1,1,"")</f>
        <v>EUTRAL</v>
      </c>
      <c r="BF2317" s="78" t="str">
        <f>REPLACE(INDEX(GroupVertices[Group], MATCH(Edges[[#This Row],[Vertex 2]],GroupVertices[Vertex],0)),1,1,"")</f>
        <v>EUTRAL</v>
      </c>
    </row>
    <row r="2318" spans="1:58" hidden="1" x14ac:dyDescent="0.25">
      <c r="A2318" s="64" t="s">
        <v>1538</v>
      </c>
      <c r="B2318" s="64" t="s">
        <v>1538</v>
      </c>
      <c r="C2318" s="65"/>
      <c r="D2318" s="66"/>
      <c r="E2318" s="67"/>
      <c r="F2318" s="68"/>
      <c r="G2318" s="79" t="str">
        <f>IF(Edges[[#This Row],[Vertex 1]]=Edges[[#This Row],[Vertex 2]],"HIDE","SHOW")</f>
        <v>HIDE</v>
      </c>
      <c r="H2318" s="69"/>
      <c r="I2318" s="70"/>
      <c r="J2318" s="70"/>
      <c r="K2318" s="34"/>
      <c r="L2318" s="77"/>
      <c r="M2318" s="77"/>
      <c r="N2318" s="72"/>
      <c r="O2318" s="79" t="s">
        <v>179</v>
      </c>
      <c r="P2318" s="81">
        <v>42855.237025462964</v>
      </c>
      <c r="Q2318" s="79" t="s">
        <v>3161</v>
      </c>
      <c r="R2318" s="82" t="s">
        <v>4007</v>
      </c>
      <c r="S2318" s="79" t="s">
        <v>4023</v>
      </c>
      <c r="T2318" s="79"/>
      <c r="U2318" s="82" t="s">
        <v>4761</v>
      </c>
      <c r="V2318" s="82" t="s">
        <v>4761</v>
      </c>
      <c r="W2318" s="81">
        <v>42855.237025462964</v>
      </c>
      <c r="X2318" s="82" t="s">
        <v>7819</v>
      </c>
      <c r="Y2318" s="79"/>
      <c r="Z2318" s="79"/>
      <c r="AA2318" s="83" t="s">
        <v>9866</v>
      </c>
      <c r="AB2318" s="79"/>
      <c r="AC2318" s="79" t="b">
        <v>0</v>
      </c>
      <c r="AD2318" s="79">
        <v>0</v>
      </c>
      <c r="AE2318" s="83" t="s">
        <v>9915</v>
      </c>
      <c r="AF2318" s="79" t="b">
        <v>0</v>
      </c>
      <c r="AG2318" s="79" t="s">
        <v>9963</v>
      </c>
      <c r="AH2318" s="79"/>
      <c r="AI2318" s="83" t="s">
        <v>9915</v>
      </c>
      <c r="AJ2318" s="79" t="b">
        <v>0</v>
      </c>
      <c r="AK2318" s="79">
        <v>0</v>
      </c>
      <c r="AL2318" s="83" t="s">
        <v>9915</v>
      </c>
      <c r="AM2318" s="79" t="s">
        <v>9991</v>
      </c>
      <c r="AN2318" s="79" t="b">
        <v>0</v>
      </c>
      <c r="AO2318" s="83" t="s">
        <v>9866</v>
      </c>
      <c r="AP2318" s="79" t="s">
        <v>179</v>
      </c>
      <c r="AQ2318" s="79">
        <v>0</v>
      </c>
      <c r="AR2318" s="79">
        <v>0</v>
      </c>
      <c r="AS2318" s="79"/>
      <c r="AT2318" s="79"/>
      <c r="AU2318" s="79"/>
      <c r="AV2318" s="79"/>
      <c r="AW2318" s="79"/>
      <c r="AX2318" s="79"/>
      <c r="AY2318" s="79"/>
      <c r="AZ2318" s="79"/>
      <c r="BA2318">
        <v>4</v>
      </c>
      <c r="BB2318">
        <v>1</v>
      </c>
      <c r="BC2318" s="79" t="str">
        <f>IF(Edges[[#This Row],[Sentiment]]=0,"NEUTRAL",IF(Edges[[#This Row],[Sentiment]]=1,"POSITIVE",IF(Edges[[#This Row],[Sentiment]]=-1,"NEGATIVE")))</f>
        <v>POSITIVE</v>
      </c>
      <c r="BD2318" s="79" t="str">
        <f>IF(Edges[[#This Row],[Vertex 1]]=Edges[[#This Row],[Vertex 2]],"HIDE","SHOW")</f>
        <v>HIDE</v>
      </c>
      <c r="BE2318" s="124" t="e">
        <f>REPLACE(INDEX(GroupVertices[Group], MATCH(Edges[[#This Row],[Vertex 1]],GroupVertices[Vertex],0)),1,1,"")</f>
        <v>#N/A</v>
      </c>
      <c r="BF2318" s="124" t="e">
        <f>REPLACE(INDEX(GroupVertices[Group], MATCH(Edges[[#This Row],[Vertex 2]],GroupVertices[Vertex],0)),1,1,"")</f>
        <v>#N/A</v>
      </c>
    </row>
    <row r="2319" spans="1:58" hidden="1" x14ac:dyDescent="0.25">
      <c r="A2319" s="64" t="s">
        <v>1538</v>
      </c>
      <c r="B2319" s="64" t="s">
        <v>1538</v>
      </c>
      <c r="C2319" s="65"/>
      <c r="D2319" s="66"/>
      <c r="E2319" s="67"/>
      <c r="F2319" s="68"/>
      <c r="G2319" s="79" t="str">
        <f>IF(Edges[[#This Row],[Vertex 1]]=Edges[[#This Row],[Vertex 2]],"HIDE","SHOW")</f>
        <v>HIDE</v>
      </c>
      <c r="H2319" s="69"/>
      <c r="I2319" s="70"/>
      <c r="J2319" s="70"/>
      <c r="K2319" s="34"/>
      <c r="L2319" s="77"/>
      <c r="M2319" s="77"/>
      <c r="N2319" s="72"/>
      <c r="O2319" s="79" t="s">
        <v>179</v>
      </c>
      <c r="P2319" s="81">
        <v>42855.237025462964</v>
      </c>
      <c r="Q2319" s="79" t="s">
        <v>3162</v>
      </c>
      <c r="R2319" s="82" t="s">
        <v>4007</v>
      </c>
      <c r="S2319" s="79" t="s">
        <v>4023</v>
      </c>
      <c r="T2319" s="79"/>
      <c r="U2319" s="82" t="s">
        <v>4762</v>
      </c>
      <c r="V2319" s="82" t="s">
        <v>4762</v>
      </c>
      <c r="W2319" s="81">
        <v>42855.237025462964</v>
      </c>
      <c r="X2319" s="82" t="s">
        <v>7820</v>
      </c>
      <c r="Y2319" s="79"/>
      <c r="Z2319" s="79"/>
      <c r="AA2319" s="83" t="s">
        <v>9867</v>
      </c>
      <c r="AB2319" s="79"/>
      <c r="AC2319" s="79" t="b">
        <v>0</v>
      </c>
      <c r="AD2319" s="79">
        <v>0</v>
      </c>
      <c r="AE2319" s="83" t="s">
        <v>9915</v>
      </c>
      <c r="AF2319" s="79" t="b">
        <v>0</v>
      </c>
      <c r="AG2319" s="79" t="s">
        <v>9963</v>
      </c>
      <c r="AH2319" s="79"/>
      <c r="AI2319" s="83" t="s">
        <v>9915</v>
      </c>
      <c r="AJ2319" s="79" t="b">
        <v>0</v>
      </c>
      <c r="AK2319" s="79">
        <v>0</v>
      </c>
      <c r="AL2319" s="83" t="s">
        <v>9915</v>
      </c>
      <c r="AM2319" s="79" t="s">
        <v>9991</v>
      </c>
      <c r="AN2319" s="79" t="b">
        <v>0</v>
      </c>
      <c r="AO2319" s="83" t="s">
        <v>9867</v>
      </c>
      <c r="AP2319" s="79" t="s">
        <v>179</v>
      </c>
      <c r="AQ2319" s="79">
        <v>0</v>
      </c>
      <c r="AR2319" s="79">
        <v>0</v>
      </c>
      <c r="AS2319" s="79" t="s">
        <v>10110</v>
      </c>
      <c r="AT2319" s="79" t="s">
        <v>10111</v>
      </c>
      <c r="AU2319" s="79" t="s">
        <v>10112</v>
      </c>
      <c r="AV2319" s="79" t="s">
        <v>10122</v>
      </c>
      <c r="AW2319" s="79" t="s">
        <v>10133</v>
      </c>
      <c r="AX2319" s="79" t="s">
        <v>10143</v>
      </c>
      <c r="AY2319" s="79" t="s">
        <v>10144</v>
      </c>
      <c r="AZ2319" s="82" t="s">
        <v>10156</v>
      </c>
      <c r="BA2319">
        <v>4</v>
      </c>
      <c r="BB2319">
        <v>1</v>
      </c>
      <c r="BC2319" s="79" t="str">
        <f>IF(Edges[[#This Row],[Sentiment]]=0,"NEUTRAL",IF(Edges[[#This Row],[Sentiment]]=1,"POSITIVE",IF(Edges[[#This Row],[Sentiment]]=-1,"NEGATIVE")))</f>
        <v>POSITIVE</v>
      </c>
      <c r="BD2319" s="79" t="str">
        <f>IF(Edges[[#This Row],[Vertex 1]]=Edges[[#This Row],[Vertex 2]],"HIDE","SHOW")</f>
        <v>HIDE</v>
      </c>
      <c r="BE2319" s="124" t="e">
        <f>REPLACE(INDEX(GroupVertices[Group], MATCH(Edges[[#This Row],[Vertex 1]],GroupVertices[Vertex],0)),1,1,"")</f>
        <v>#N/A</v>
      </c>
      <c r="BF2319" s="124" t="e">
        <f>REPLACE(INDEX(GroupVertices[Group], MATCH(Edges[[#This Row],[Vertex 2]],GroupVertices[Vertex],0)),1,1,"")</f>
        <v>#N/A</v>
      </c>
    </row>
    <row r="2320" spans="1:58" hidden="1" x14ac:dyDescent="0.25">
      <c r="A2320" s="64" t="s">
        <v>1538</v>
      </c>
      <c r="B2320" s="64" t="s">
        <v>1538</v>
      </c>
      <c r="C2320" s="65"/>
      <c r="D2320" s="66"/>
      <c r="E2320" s="67"/>
      <c r="F2320" s="68"/>
      <c r="G2320" s="79" t="str">
        <f>IF(Edges[[#This Row],[Vertex 1]]=Edges[[#This Row],[Vertex 2]],"HIDE","SHOW")</f>
        <v>HIDE</v>
      </c>
      <c r="H2320" s="69"/>
      <c r="I2320" s="70"/>
      <c r="J2320" s="70"/>
      <c r="K2320" s="34"/>
      <c r="L2320" s="77"/>
      <c r="M2320" s="77"/>
      <c r="N2320" s="72"/>
      <c r="O2320" s="79" t="s">
        <v>179</v>
      </c>
      <c r="P2320" s="81">
        <v>42855.311956018515</v>
      </c>
      <c r="Q2320" s="79" t="s">
        <v>3163</v>
      </c>
      <c r="R2320" s="82" t="s">
        <v>4007</v>
      </c>
      <c r="S2320" s="79" t="s">
        <v>4023</v>
      </c>
      <c r="T2320" s="79"/>
      <c r="U2320" s="82" t="s">
        <v>4763</v>
      </c>
      <c r="V2320" s="82" t="s">
        <v>4763</v>
      </c>
      <c r="W2320" s="81">
        <v>42855.311956018515</v>
      </c>
      <c r="X2320" s="82" t="s">
        <v>7821</v>
      </c>
      <c r="Y2320" s="79"/>
      <c r="Z2320" s="79"/>
      <c r="AA2320" s="83" t="s">
        <v>9868</v>
      </c>
      <c r="AB2320" s="79"/>
      <c r="AC2320" s="79" t="b">
        <v>0</v>
      </c>
      <c r="AD2320" s="79">
        <v>0</v>
      </c>
      <c r="AE2320" s="83" t="s">
        <v>9915</v>
      </c>
      <c r="AF2320" s="79" t="b">
        <v>0</v>
      </c>
      <c r="AG2320" s="79" t="s">
        <v>9963</v>
      </c>
      <c r="AH2320" s="79"/>
      <c r="AI2320" s="83" t="s">
        <v>9915</v>
      </c>
      <c r="AJ2320" s="79" t="b">
        <v>0</v>
      </c>
      <c r="AK2320" s="79">
        <v>0</v>
      </c>
      <c r="AL2320" s="83" t="s">
        <v>9915</v>
      </c>
      <c r="AM2320" s="79" t="s">
        <v>9991</v>
      </c>
      <c r="AN2320" s="79" t="b">
        <v>0</v>
      </c>
      <c r="AO2320" s="83" t="s">
        <v>9868</v>
      </c>
      <c r="AP2320" s="79" t="s">
        <v>179</v>
      </c>
      <c r="AQ2320" s="79">
        <v>0</v>
      </c>
      <c r="AR2320" s="79">
        <v>0</v>
      </c>
      <c r="AS2320" s="79"/>
      <c r="AT2320" s="79"/>
      <c r="AU2320" s="79"/>
      <c r="AV2320" s="79"/>
      <c r="AW2320" s="79"/>
      <c r="AX2320" s="79"/>
      <c r="AY2320" s="79"/>
      <c r="AZ2320" s="79"/>
      <c r="BA2320">
        <v>4</v>
      </c>
      <c r="BB2320">
        <v>1</v>
      </c>
      <c r="BC2320" s="79" t="str">
        <f>IF(Edges[[#This Row],[Sentiment]]=0,"NEUTRAL",IF(Edges[[#This Row],[Sentiment]]=1,"POSITIVE",IF(Edges[[#This Row],[Sentiment]]=-1,"NEGATIVE")))</f>
        <v>POSITIVE</v>
      </c>
      <c r="BD2320" s="79" t="str">
        <f>IF(Edges[[#This Row],[Vertex 1]]=Edges[[#This Row],[Vertex 2]],"HIDE","SHOW")</f>
        <v>HIDE</v>
      </c>
      <c r="BE2320" s="124" t="e">
        <f>REPLACE(INDEX(GroupVertices[Group], MATCH(Edges[[#This Row],[Vertex 1]],GroupVertices[Vertex],0)),1,1,"")</f>
        <v>#N/A</v>
      </c>
      <c r="BF2320" s="124" t="e">
        <f>REPLACE(INDEX(GroupVertices[Group], MATCH(Edges[[#This Row],[Vertex 2]],GroupVertices[Vertex],0)),1,1,"")</f>
        <v>#N/A</v>
      </c>
    </row>
    <row r="2321" spans="1:58" hidden="1" x14ac:dyDescent="0.25">
      <c r="A2321" s="64" t="s">
        <v>1538</v>
      </c>
      <c r="B2321" s="64" t="s">
        <v>1538</v>
      </c>
      <c r="C2321" s="65"/>
      <c r="D2321" s="66"/>
      <c r="E2321" s="67"/>
      <c r="F2321" s="68"/>
      <c r="G2321" s="79" t="str">
        <f>IF(Edges[[#This Row],[Vertex 1]]=Edges[[#This Row],[Vertex 2]],"HIDE","SHOW")</f>
        <v>HIDE</v>
      </c>
      <c r="H2321" s="69"/>
      <c r="I2321" s="70"/>
      <c r="J2321" s="70"/>
      <c r="K2321" s="34"/>
      <c r="L2321" s="77"/>
      <c r="M2321" s="77"/>
      <c r="N2321" s="72"/>
      <c r="O2321" s="79" t="s">
        <v>179</v>
      </c>
      <c r="P2321" s="81">
        <v>42855.743298611109</v>
      </c>
      <c r="Q2321" s="79" t="s">
        <v>3164</v>
      </c>
      <c r="R2321" s="82" t="s">
        <v>4008</v>
      </c>
      <c r="S2321" s="79" t="s">
        <v>4051</v>
      </c>
      <c r="T2321" s="79"/>
      <c r="U2321" s="79"/>
      <c r="V2321" s="82" t="s">
        <v>5778</v>
      </c>
      <c r="W2321" s="81">
        <v>42855.743298611109</v>
      </c>
      <c r="X2321" s="82" t="s">
        <v>7822</v>
      </c>
      <c r="Y2321" s="79"/>
      <c r="Z2321" s="79"/>
      <c r="AA2321" s="83" t="s">
        <v>9869</v>
      </c>
      <c r="AB2321" s="79"/>
      <c r="AC2321" s="79" t="b">
        <v>0</v>
      </c>
      <c r="AD2321" s="79">
        <v>0</v>
      </c>
      <c r="AE2321" s="83" t="s">
        <v>9915</v>
      </c>
      <c r="AF2321" s="79" t="b">
        <v>0</v>
      </c>
      <c r="AG2321" s="79" t="s">
        <v>9963</v>
      </c>
      <c r="AH2321" s="79"/>
      <c r="AI2321" s="83" t="s">
        <v>9915</v>
      </c>
      <c r="AJ2321" s="79" t="b">
        <v>0</v>
      </c>
      <c r="AK2321" s="79">
        <v>0</v>
      </c>
      <c r="AL2321" s="83" t="s">
        <v>9915</v>
      </c>
      <c r="AM2321" s="79" t="s">
        <v>9991</v>
      </c>
      <c r="AN2321" s="79" t="b">
        <v>1</v>
      </c>
      <c r="AO2321" s="83" t="s">
        <v>9869</v>
      </c>
      <c r="AP2321" s="79" t="s">
        <v>179</v>
      </c>
      <c r="AQ2321" s="79">
        <v>0</v>
      </c>
      <c r="AR2321" s="79">
        <v>0</v>
      </c>
      <c r="AS2321" s="79" t="s">
        <v>10110</v>
      </c>
      <c r="AT2321" s="79" t="s">
        <v>10111</v>
      </c>
      <c r="AU2321" s="79" t="s">
        <v>10112</v>
      </c>
      <c r="AV2321" s="79" t="s">
        <v>10122</v>
      </c>
      <c r="AW2321" s="79" t="s">
        <v>10133</v>
      </c>
      <c r="AX2321" s="79" t="s">
        <v>10143</v>
      </c>
      <c r="AY2321" s="79" t="s">
        <v>10144</v>
      </c>
      <c r="AZ2321" s="82" t="s">
        <v>10156</v>
      </c>
      <c r="BA2321">
        <v>4</v>
      </c>
      <c r="BB2321">
        <v>1</v>
      </c>
      <c r="BC2321" s="79" t="str">
        <f>IF(Edges[[#This Row],[Sentiment]]=0,"NEUTRAL",IF(Edges[[#This Row],[Sentiment]]=1,"POSITIVE",IF(Edges[[#This Row],[Sentiment]]=-1,"NEGATIVE")))</f>
        <v>POSITIVE</v>
      </c>
      <c r="BD2321" s="79" t="str">
        <f>IF(Edges[[#This Row],[Vertex 1]]=Edges[[#This Row],[Vertex 2]],"HIDE","SHOW")</f>
        <v>HIDE</v>
      </c>
      <c r="BE2321" s="124" t="e">
        <f>REPLACE(INDEX(GroupVertices[Group], MATCH(Edges[[#This Row],[Vertex 1]],GroupVertices[Vertex],0)),1,1,"")</f>
        <v>#N/A</v>
      </c>
      <c r="BF2321" s="124" t="e">
        <f>REPLACE(INDEX(GroupVertices[Group], MATCH(Edges[[#This Row],[Vertex 2]],GroupVertices[Vertex],0)),1,1,"")</f>
        <v>#N/A</v>
      </c>
    </row>
    <row r="2322" spans="1:58" hidden="1" x14ac:dyDescent="0.25">
      <c r="A2322" s="64" t="s">
        <v>1539</v>
      </c>
      <c r="B2322" s="64" t="s">
        <v>1539</v>
      </c>
      <c r="C2322" s="65"/>
      <c r="D2322" s="66"/>
      <c r="E2322" s="67"/>
      <c r="F2322" s="68"/>
      <c r="G2322" s="79" t="str">
        <f>IF(Edges[[#This Row],[Vertex 1]]=Edges[[#This Row],[Vertex 2]],"HIDE","SHOW")</f>
        <v>HIDE</v>
      </c>
      <c r="H2322" s="69"/>
      <c r="I2322" s="70"/>
      <c r="J2322" s="70"/>
      <c r="K2322" s="34"/>
      <c r="L2322" s="77"/>
      <c r="M2322" s="77"/>
      <c r="N2322" s="72"/>
      <c r="O2322" s="79" t="s">
        <v>179</v>
      </c>
      <c r="P2322" s="81">
        <v>42855.750416666669</v>
      </c>
      <c r="Q2322" s="79" t="s">
        <v>3165</v>
      </c>
      <c r="R2322" s="82" t="s">
        <v>4009</v>
      </c>
      <c r="S2322" s="79" t="s">
        <v>4051</v>
      </c>
      <c r="T2322" s="79" t="s">
        <v>4462</v>
      </c>
      <c r="U2322" s="79"/>
      <c r="V2322" s="82" t="s">
        <v>5779</v>
      </c>
      <c r="W2322" s="81">
        <v>42855.750416666669</v>
      </c>
      <c r="X2322" s="82" t="s">
        <v>7823</v>
      </c>
      <c r="Y2322" s="79"/>
      <c r="Z2322" s="79"/>
      <c r="AA2322" s="83" t="s">
        <v>9870</v>
      </c>
      <c r="AB2322" s="79"/>
      <c r="AC2322" s="79" t="b">
        <v>0</v>
      </c>
      <c r="AD2322" s="79">
        <v>0</v>
      </c>
      <c r="AE2322" s="83" t="s">
        <v>9915</v>
      </c>
      <c r="AF2322" s="79" t="b">
        <v>1</v>
      </c>
      <c r="AG2322" s="79" t="s">
        <v>9963</v>
      </c>
      <c r="AH2322" s="79"/>
      <c r="AI2322" s="83" t="s">
        <v>9989</v>
      </c>
      <c r="AJ2322" s="79" t="b">
        <v>0</v>
      </c>
      <c r="AK2322" s="79">
        <v>0</v>
      </c>
      <c r="AL2322" s="83" t="s">
        <v>9915</v>
      </c>
      <c r="AM2322" s="79" t="s">
        <v>9993</v>
      </c>
      <c r="AN2322" s="79" t="b">
        <v>0</v>
      </c>
      <c r="AO2322" s="83" t="s">
        <v>9870</v>
      </c>
      <c r="AP2322" s="79" t="s">
        <v>179</v>
      </c>
      <c r="AQ2322" s="79">
        <v>0</v>
      </c>
      <c r="AR2322" s="79">
        <v>0</v>
      </c>
      <c r="AS2322" s="79"/>
      <c r="AT2322" s="79"/>
      <c r="AU2322" s="79"/>
      <c r="AV2322" s="79"/>
      <c r="AW2322" s="79"/>
      <c r="AX2322" s="79"/>
      <c r="AY2322" s="79"/>
      <c r="AZ2322" s="79"/>
      <c r="BA2322">
        <v>1</v>
      </c>
      <c r="BB2322">
        <v>1</v>
      </c>
      <c r="BC2322" s="79" t="str">
        <f>IF(Edges[[#This Row],[Sentiment]]=0,"NEUTRAL",IF(Edges[[#This Row],[Sentiment]]=1,"POSITIVE",IF(Edges[[#This Row],[Sentiment]]=-1,"NEGATIVE")))</f>
        <v>POSITIVE</v>
      </c>
      <c r="BD2322" s="79" t="str">
        <f>IF(Edges[[#This Row],[Vertex 1]]=Edges[[#This Row],[Vertex 2]],"HIDE","SHOW")</f>
        <v>HIDE</v>
      </c>
      <c r="BE2322" s="124" t="e">
        <f>REPLACE(INDEX(GroupVertices[Group], MATCH(Edges[[#This Row],[Vertex 1]],GroupVertices[Vertex],0)),1,1,"")</f>
        <v>#N/A</v>
      </c>
      <c r="BF2322" s="124" t="e">
        <f>REPLACE(INDEX(GroupVertices[Group], MATCH(Edges[[#This Row],[Vertex 2]],GroupVertices[Vertex],0)),1,1,"")</f>
        <v>#N/A</v>
      </c>
    </row>
    <row r="2323" spans="1:58" hidden="1" x14ac:dyDescent="0.25">
      <c r="A2323" s="64" t="s">
        <v>1540</v>
      </c>
      <c r="B2323" s="64" t="s">
        <v>1540</v>
      </c>
      <c r="C2323" s="65"/>
      <c r="D2323" s="66"/>
      <c r="E2323" s="67"/>
      <c r="F2323" s="68"/>
      <c r="G2323" s="79" t="str">
        <f>IF(Edges[[#This Row],[Vertex 1]]=Edges[[#This Row],[Vertex 2]],"HIDE","SHOW")</f>
        <v>HIDE</v>
      </c>
      <c r="H2323" s="69"/>
      <c r="I2323" s="70"/>
      <c r="J2323" s="70"/>
      <c r="K2323" s="34"/>
      <c r="L2323" s="77"/>
      <c r="M2323" s="77"/>
      <c r="N2323" s="72"/>
      <c r="O2323" s="79" t="s">
        <v>179</v>
      </c>
      <c r="P2323" s="81">
        <v>42855.595729166664</v>
      </c>
      <c r="Q2323" s="79" t="s">
        <v>3166</v>
      </c>
      <c r="R2323" s="82" t="s">
        <v>4010</v>
      </c>
      <c r="S2323" s="79" t="s">
        <v>4051</v>
      </c>
      <c r="T2323" s="79"/>
      <c r="U2323" s="79"/>
      <c r="V2323" s="82" t="s">
        <v>5780</v>
      </c>
      <c r="W2323" s="81">
        <v>42855.595729166664</v>
      </c>
      <c r="X2323" s="82" t="s">
        <v>7824</v>
      </c>
      <c r="Y2323" s="79"/>
      <c r="Z2323" s="79"/>
      <c r="AA2323" s="83" t="s">
        <v>9871</v>
      </c>
      <c r="AB2323" s="79"/>
      <c r="AC2323" s="79" t="b">
        <v>0</v>
      </c>
      <c r="AD2323" s="79">
        <v>0</v>
      </c>
      <c r="AE2323" s="83" t="s">
        <v>9915</v>
      </c>
      <c r="AF2323" s="79" t="b">
        <v>0</v>
      </c>
      <c r="AG2323" s="79" t="s">
        <v>9963</v>
      </c>
      <c r="AH2323" s="79"/>
      <c r="AI2323" s="83" t="s">
        <v>9915</v>
      </c>
      <c r="AJ2323" s="79" t="b">
        <v>0</v>
      </c>
      <c r="AK2323" s="79">
        <v>0</v>
      </c>
      <c r="AL2323" s="83" t="s">
        <v>9915</v>
      </c>
      <c r="AM2323" s="79" t="s">
        <v>9998</v>
      </c>
      <c r="AN2323" s="79" t="b">
        <v>1</v>
      </c>
      <c r="AO2323" s="83" t="s">
        <v>9871</v>
      </c>
      <c r="AP2323" s="79" t="s">
        <v>179</v>
      </c>
      <c r="AQ2323" s="79">
        <v>0</v>
      </c>
      <c r="AR2323" s="79">
        <v>0</v>
      </c>
      <c r="AS2323" s="79"/>
      <c r="AT2323" s="79"/>
      <c r="AU2323" s="79"/>
      <c r="AV2323" s="79"/>
      <c r="AW2323" s="79"/>
      <c r="AX2323" s="79"/>
      <c r="AY2323" s="79"/>
      <c r="AZ2323" s="79"/>
      <c r="BA2323">
        <v>4</v>
      </c>
      <c r="BB2323">
        <v>1</v>
      </c>
      <c r="BC2323" s="79" t="str">
        <f>IF(Edges[[#This Row],[Sentiment]]=0,"NEUTRAL",IF(Edges[[#This Row],[Sentiment]]=1,"POSITIVE",IF(Edges[[#This Row],[Sentiment]]=-1,"NEGATIVE")))</f>
        <v>POSITIVE</v>
      </c>
      <c r="BD2323" s="79" t="str">
        <f>IF(Edges[[#This Row],[Vertex 1]]=Edges[[#This Row],[Vertex 2]],"HIDE","SHOW")</f>
        <v>HIDE</v>
      </c>
      <c r="BE2323" s="124" t="e">
        <f>REPLACE(INDEX(GroupVertices[Group], MATCH(Edges[[#This Row],[Vertex 1]],GroupVertices[Vertex],0)),1,1,"")</f>
        <v>#N/A</v>
      </c>
      <c r="BF2323" s="124" t="e">
        <f>REPLACE(INDEX(GroupVertices[Group], MATCH(Edges[[#This Row],[Vertex 2]],GroupVertices[Vertex],0)),1,1,"")</f>
        <v>#N/A</v>
      </c>
    </row>
    <row r="2324" spans="1:58" hidden="1" x14ac:dyDescent="0.25">
      <c r="A2324" s="64" t="s">
        <v>1540</v>
      </c>
      <c r="B2324" s="64" t="s">
        <v>1540</v>
      </c>
      <c r="C2324" s="65"/>
      <c r="D2324" s="66"/>
      <c r="E2324" s="67"/>
      <c r="F2324" s="68"/>
      <c r="G2324" s="79" t="str">
        <f>IF(Edges[[#This Row],[Vertex 1]]=Edges[[#This Row],[Vertex 2]],"HIDE","SHOW")</f>
        <v>HIDE</v>
      </c>
      <c r="H2324" s="69"/>
      <c r="I2324" s="70"/>
      <c r="J2324" s="70"/>
      <c r="K2324" s="34"/>
      <c r="L2324" s="77"/>
      <c r="M2324" s="77"/>
      <c r="N2324" s="72"/>
      <c r="O2324" s="79" t="s">
        <v>179</v>
      </c>
      <c r="P2324" s="81">
        <v>42855.647557870368</v>
      </c>
      <c r="Q2324" s="79" t="s">
        <v>3167</v>
      </c>
      <c r="R2324" s="82" t="s">
        <v>4011</v>
      </c>
      <c r="S2324" s="79" t="s">
        <v>4051</v>
      </c>
      <c r="T2324" s="79"/>
      <c r="U2324" s="79"/>
      <c r="V2324" s="82" t="s">
        <v>5780</v>
      </c>
      <c r="W2324" s="81">
        <v>42855.647557870368</v>
      </c>
      <c r="X2324" s="82" t="s">
        <v>7825</v>
      </c>
      <c r="Y2324" s="79"/>
      <c r="Z2324" s="79"/>
      <c r="AA2324" s="83" t="s">
        <v>9872</v>
      </c>
      <c r="AB2324" s="79"/>
      <c r="AC2324" s="79" t="b">
        <v>0</v>
      </c>
      <c r="AD2324" s="79">
        <v>0</v>
      </c>
      <c r="AE2324" s="83" t="s">
        <v>9915</v>
      </c>
      <c r="AF2324" s="79" t="b">
        <v>0</v>
      </c>
      <c r="AG2324" s="79" t="s">
        <v>9963</v>
      </c>
      <c r="AH2324" s="79"/>
      <c r="AI2324" s="83" t="s">
        <v>9915</v>
      </c>
      <c r="AJ2324" s="79" t="b">
        <v>0</v>
      </c>
      <c r="AK2324" s="79">
        <v>0</v>
      </c>
      <c r="AL2324" s="83" t="s">
        <v>9915</v>
      </c>
      <c r="AM2324" s="79" t="s">
        <v>9998</v>
      </c>
      <c r="AN2324" s="79" t="b">
        <v>1</v>
      </c>
      <c r="AO2324" s="83" t="s">
        <v>9872</v>
      </c>
      <c r="AP2324" s="79" t="s">
        <v>179</v>
      </c>
      <c r="AQ2324" s="79">
        <v>0</v>
      </c>
      <c r="AR2324" s="79">
        <v>0</v>
      </c>
      <c r="AS2324" s="79"/>
      <c r="AT2324" s="79"/>
      <c r="AU2324" s="79"/>
      <c r="AV2324" s="79"/>
      <c r="AW2324" s="79"/>
      <c r="AX2324" s="79"/>
      <c r="AY2324" s="79"/>
      <c r="AZ2324" s="79"/>
      <c r="BA2324">
        <v>4</v>
      </c>
      <c r="BB2324">
        <v>1</v>
      </c>
      <c r="BC2324" s="79" t="str">
        <f>IF(Edges[[#This Row],[Sentiment]]=0,"NEUTRAL",IF(Edges[[#This Row],[Sentiment]]=1,"POSITIVE",IF(Edges[[#This Row],[Sentiment]]=-1,"NEGATIVE")))</f>
        <v>POSITIVE</v>
      </c>
      <c r="BD2324" s="79" t="str">
        <f>IF(Edges[[#This Row],[Vertex 1]]=Edges[[#This Row],[Vertex 2]],"HIDE","SHOW")</f>
        <v>HIDE</v>
      </c>
      <c r="BE2324" s="124" t="e">
        <f>REPLACE(INDEX(GroupVertices[Group], MATCH(Edges[[#This Row],[Vertex 1]],GroupVertices[Vertex],0)),1,1,"")</f>
        <v>#N/A</v>
      </c>
      <c r="BF2324" s="124" t="e">
        <f>REPLACE(INDEX(GroupVertices[Group], MATCH(Edges[[#This Row],[Vertex 2]],GroupVertices[Vertex],0)),1,1,"")</f>
        <v>#N/A</v>
      </c>
    </row>
    <row r="2325" spans="1:58" hidden="1" x14ac:dyDescent="0.25">
      <c r="A2325" s="64" t="s">
        <v>1540</v>
      </c>
      <c r="B2325" s="64" t="s">
        <v>1540</v>
      </c>
      <c r="C2325" s="65"/>
      <c r="D2325" s="66"/>
      <c r="E2325" s="67"/>
      <c r="F2325" s="68"/>
      <c r="G2325" s="79" t="str">
        <f>IF(Edges[[#This Row],[Vertex 1]]=Edges[[#This Row],[Vertex 2]],"HIDE","SHOW")</f>
        <v>HIDE</v>
      </c>
      <c r="H2325" s="69"/>
      <c r="I2325" s="70"/>
      <c r="J2325" s="70"/>
      <c r="K2325" s="34"/>
      <c r="L2325" s="77"/>
      <c r="M2325" s="77"/>
      <c r="N2325" s="72"/>
      <c r="O2325" s="79" t="s">
        <v>179</v>
      </c>
      <c r="P2325" s="81">
        <v>42855.699421296296</v>
      </c>
      <c r="Q2325" s="79" t="s">
        <v>3168</v>
      </c>
      <c r="R2325" s="82" t="s">
        <v>4012</v>
      </c>
      <c r="S2325" s="79" t="s">
        <v>4051</v>
      </c>
      <c r="T2325" s="79"/>
      <c r="U2325" s="79"/>
      <c r="V2325" s="82" t="s">
        <v>5780</v>
      </c>
      <c r="W2325" s="81">
        <v>42855.699421296296</v>
      </c>
      <c r="X2325" s="82" t="s">
        <v>7826</v>
      </c>
      <c r="Y2325" s="79"/>
      <c r="Z2325" s="79"/>
      <c r="AA2325" s="83" t="s">
        <v>9873</v>
      </c>
      <c r="AB2325" s="79"/>
      <c r="AC2325" s="79" t="b">
        <v>0</v>
      </c>
      <c r="AD2325" s="79">
        <v>0</v>
      </c>
      <c r="AE2325" s="83" t="s">
        <v>9915</v>
      </c>
      <c r="AF2325" s="79" t="b">
        <v>0</v>
      </c>
      <c r="AG2325" s="79" t="s">
        <v>9963</v>
      </c>
      <c r="AH2325" s="79"/>
      <c r="AI2325" s="83" t="s">
        <v>9915</v>
      </c>
      <c r="AJ2325" s="79" t="b">
        <v>0</v>
      </c>
      <c r="AK2325" s="79">
        <v>0</v>
      </c>
      <c r="AL2325" s="83" t="s">
        <v>9915</v>
      </c>
      <c r="AM2325" s="79" t="s">
        <v>9998</v>
      </c>
      <c r="AN2325" s="79" t="b">
        <v>1</v>
      </c>
      <c r="AO2325" s="83" t="s">
        <v>9873</v>
      </c>
      <c r="AP2325" s="79" t="s">
        <v>179</v>
      </c>
      <c r="AQ2325" s="79">
        <v>0</v>
      </c>
      <c r="AR2325" s="79">
        <v>0</v>
      </c>
      <c r="AS2325" s="79"/>
      <c r="AT2325" s="79"/>
      <c r="AU2325" s="79"/>
      <c r="AV2325" s="79"/>
      <c r="AW2325" s="79"/>
      <c r="AX2325" s="79"/>
      <c r="AY2325" s="79"/>
      <c r="AZ2325" s="79"/>
      <c r="BA2325">
        <v>4</v>
      </c>
      <c r="BB2325">
        <v>0</v>
      </c>
      <c r="BC2325" s="79" t="str">
        <f>IF(Edges[[#This Row],[Sentiment]]=0,"NEUTRAL",IF(Edges[[#This Row],[Sentiment]]=1,"POSITIVE",IF(Edges[[#This Row],[Sentiment]]=-1,"NEGATIVE")))</f>
        <v>NEUTRAL</v>
      </c>
      <c r="BD2325" s="79" t="str">
        <f>IF(Edges[[#This Row],[Vertex 1]]=Edges[[#This Row],[Vertex 2]],"HIDE","SHOW")</f>
        <v>HIDE</v>
      </c>
      <c r="BE2325" s="124" t="e">
        <f>REPLACE(INDEX(GroupVertices[Group], MATCH(Edges[[#This Row],[Vertex 1]],GroupVertices[Vertex],0)),1,1,"")</f>
        <v>#N/A</v>
      </c>
      <c r="BF2325" s="124" t="e">
        <f>REPLACE(INDEX(GroupVertices[Group], MATCH(Edges[[#This Row],[Vertex 2]],GroupVertices[Vertex],0)),1,1,"")</f>
        <v>#N/A</v>
      </c>
    </row>
    <row r="2326" spans="1:58" hidden="1" x14ac:dyDescent="0.25">
      <c r="A2326" s="64" t="s">
        <v>1540</v>
      </c>
      <c r="B2326" s="64" t="s">
        <v>1540</v>
      </c>
      <c r="C2326" s="65"/>
      <c r="D2326" s="66"/>
      <c r="E2326" s="67"/>
      <c r="F2326" s="68"/>
      <c r="G2326" s="79" t="str">
        <f>IF(Edges[[#This Row],[Vertex 1]]=Edges[[#This Row],[Vertex 2]],"HIDE","SHOW")</f>
        <v>HIDE</v>
      </c>
      <c r="H2326" s="69"/>
      <c r="I2326" s="70"/>
      <c r="J2326" s="70"/>
      <c r="K2326" s="34"/>
      <c r="L2326" s="77"/>
      <c r="M2326" s="77"/>
      <c r="N2326" s="72"/>
      <c r="O2326" s="79" t="s">
        <v>179</v>
      </c>
      <c r="P2326" s="81">
        <v>42855.751469907409</v>
      </c>
      <c r="Q2326" s="79" t="s">
        <v>3169</v>
      </c>
      <c r="R2326" s="82" t="s">
        <v>4013</v>
      </c>
      <c r="S2326" s="79" t="s">
        <v>4051</v>
      </c>
      <c r="T2326" s="79"/>
      <c r="U2326" s="79"/>
      <c r="V2326" s="82" t="s">
        <v>5780</v>
      </c>
      <c r="W2326" s="81">
        <v>42855.751469907409</v>
      </c>
      <c r="X2326" s="82" t="s">
        <v>7827</v>
      </c>
      <c r="Y2326" s="79"/>
      <c r="Z2326" s="79"/>
      <c r="AA2326" s="83" t="s">
        <v>9874</v>
      </c>
      <c r="AB2326" s="79"/>
      <c r="AC2326" s="79" t="b">
        <v>0</v>
      </c>
      <c r="AD2326" s="79">
        <v>0</v>
      </c>
      <c r="AE2326" s="83" t="s">
        <v>9915</v>
      </c>
      <c r="AF2326" s="79" t="b">
        <v>0</v>
      </c>
      <c r="AG2326" s="79" t="s">
        <v>9963</v>
      </c>
      <c r="AH2326" s="79"/>
      <c r="AI2326" s="83" t="s">
        <v>9915</v>
      </c>
      <c r="AJ2326" s="79" t="b">
        <v>0</v>
      </c>
      <c r="AK2326" s="79">
        <v>0</v>
      </c>
      <c r="AL2326" s="83" t="s">
        <v>9915</v>
      </c>
      <c r="AM2326" s="79" t="s">
        <v>9998</v>
      </c>
      <c r="AN2326" s="79" t="b">
        <v>1</v>
      </c>
      <c r="AO2326" s="83" t="s">
        <v>9874</v>
      </c>
      <c r="AP2326" s="79" t="s">
        <v>179</v>
      </c>
      <c r="AQ2326" s="79">
        <v>0</v>
      </c>
      <c r="AR2326" s="79">
        <v>0</v>
      </c>
      <c r="AS2326" s="79"/>
      <c r="AT2326" s="79"/>
      <c r="AU2326" s="79"/>
      <c r="AV2326" s="79"/>
      <c r="AW2326" s="79"/>
      <c r="AX2326" s="79"/>
      <c r="AY2326" s="79"/>
      <c r="AZ2326" s="79"/>
      <c r="BA2326">
        <v>4</v>
      </c>
      <c r="BB2326">
        <v>0</v>
      </c>
      <c r="BC2326" s="79" t="str">
        <f>IF(Edges[[#This Row],[Sentiment]]=0,"NEUTRAL",IF(Edges[[#This Row],[Sentiment]]=1,"POSITIVE",IF(Edges[[#This Row],[Sentiment]]=-1,"NEGATIVE")))</f>
        <v>NEUTRAL</v>
      </c>
      <c r="BD2326" s="79" t="str">
        <f>IF(Edges[[#This Row],[Vertex 1]]=Edges[[#This Row],[Vertex 2]],"HIDE","SHOW")</f>
        <v>HIDE</v>
      </c>
      <c r="BE2326" s="124" t="e">
        <f>REPLACE(INDEX(GroupVertices[Group], MATCH(Edges[[#This Row],[Vertex 1]],GroupVertices[Vertex],0)),1,1,"")</f>
        <v>#N/A</v>
      </c>
      <c r="BF2326" s="124" t="e">
        <f>REPLACE(INDEX(GroupVertices[Group], MATCH(Edges[[#This Row],[Vertex 2]],GroupVertices[Vertex],0)),1,1,"")</f>
        <v>#N/A</v>
      </c>
    </row>
    <row r="2327" spans="1:58" hidden="1" x14ac:dyDescent="0.25">
      <c r="A2327" s="64" t="s">
        <v>1541</v>
      </c>
      <c r="B2327" s="64" t="s">
        <v>1541</v>
      </c>
      <c r="C2327" s="65"/>
      <c r="D2327" s="66"/>
      <c r="E2327" s="67"/>
      <c r="F2327" s="68"/>
      <c r="G2327" s="79" t="str">
        <f>IF(Edges[[#This Row],[Vertex 1]]=Edges[[#This Row],[Vertex 2]],"HIDE","SHOW")</f>
        <v>HIDE</v>
      </c>
      <c r="H2327" s="69"/>
      <c r="I2327" s="70"/>
      <c r="J2327" s="70"/>
      <c r="K2327" s="34"/>
      <c r="L2327" s="77"/>
      <c r="M2327" s="77"/>
      <c r="N2327" s="72"/>
      <c r="O2327" s="79" t="s">
        <v>179</v>
      </c>
      <c r="P2327" s="81">
        <v>42855.756689814814</v>
      </c>
      <c r="Q2327" s="79" t="s">
        <v>3170</v>
      </c>
      <c r="R2327" s="79"/>
      <c r="S2327" s="79"/>
      <c r="T2327" s="79" t="s">
        <v>1629</v>
      </c>
      <c r="U2327" s="79"/>
      <c r="V2327" s="82" t="s">
        <v>5781</v>
      </c>
      <c r="W2327" s="81">
        <v>42855.756689814814</v>
      </c>
      <c r="X2327" s="82" t="s">
        <v>7828</v>
      </c>
      <c r="Y2327" s="79"/>
      <c r="Z2327" s="79"/>
      <c r="AA2327" s="83" t="s">
        <v>9875</v>
      </c>
      <c r="AB2327" s="79"/>
      <c r="AC2327" s="79" t="b">
        <v>0</v>
      </c>
      <c r="AD2327" s="79">
        <v>0</v>
      </c>
      <c r="AE2327" s="83" t="s">
        <v>9915</v>
      </c>
      <c r="AF2327" s="79" t="b">
        <v>0</v>
      </c>
      <c r="AG2327" s="79" t="s">
        <v>9963</v>
      </c>
      <c r="AH2327" s="79"/>
      <c r="AI2327" s="83" t="s">
        <v>9915</v>
      </c>
      <c r="AJ2327" s="79" t="b">
        <v>0</v>
      </c>
      <c r="AK2327" s="79">
        <v>0</v>
      </c>
      <c r="AL2327" s="83" t="s">
        <v>9915</v>
      </c>
      <c r="AM2327" s="79" t="s">
        <v>9991</v>
      </c>
      <c r="AN2327" s="79" t="b">
        <v>0</v>
      </c>
      <c r="AO2327" s="83" t="s">
        <v>9875</v>
      </c>
      <c r="AP2327" s="79" t="s">
        <v>179</v>
      </c>
      <c r="AQ2327" s="79">
        <v>0</v>
      </c>
      <c r="AR2327" s="79">
        <v>0</v>
      </c>
      <c r="AS2327" s="79"/>
      <c r="AT2327" s="79"/>
      <c r="AU2327" s="79"/>
      <c r="AV2327" s="79"/>
      <c r="AW2327" s="79"/>
      <c r="AX2327" s="79"/>
      <c r="AY2327" s="79"/>
      <c r="AZ2327" s="79"/>
      <c r="BA2327">
        <v>1</v>
      </c>
      <c r="BB2327">
        <v>0</v>
      </c>
      <c r="BC2327" s="79" t="str">
        <f>IF(Edges[[#This Row],[Sentiment]]=0,"NEUTRAL",IF(Edges[[#This Row],[Sentiment]]=1,"POSITIVE",IF(Edges[[#This Row],[Sentiment]]=-1,"NEGATIVE")))</f>
        <v>NEUTRAL</v>
      </c>
      <c r="BD2327" s="79" t="str">
        <f>IF(Edges[[#This Row],[Vertex 1]]=Edges[[#This Row],[Vertex 2]],"HIDE","SHOW")</f>
        <v>HIDE</v>
      </c>
      <c r="BE2327" s="124" t="e">
        <f>REPLACE(INDEX(GroupVertices[Group], MATCH(Edges[[#This Row],[Vertex 1]],GroupVertices[Vertex],0)),1,1,"")</f>
        <v>#N/A</v>
      </c>
      <c r="BF2327" s="124" t="e">
        <f>REPLACE(INDEX(GroupVertices[Group], MATCH(Edges[[#This Row],[Vertex 2]],GroupVertices[Vertex],0)),1,1,"")</f>
        <v>#N/A</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327"/>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327"/>
    <dataValidation allowBlank="1" showErrorMessage="1" sqref="N2:N2327"/>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327"/>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327"/>
    <dataValidation allowBlank="1" showInputMessage="1" promptTitle="Edge Color" prompt="To select an optional edge color, right-click and select Select Color on the right-click menu." sqref="C3:C2327"/>
    <dataValidation allowBlank="1" showInputMessage="1" errorTitle="Invalid Edge Width" error="The optional edge width must be a whole number between 1 and 10." promptTitle="Edge Width" prompt="Enter an optional edge width between 1 and 10." sqref="D3:D2327"/>
    <dataValidation allowBlank="1" showInputMessage="1" errorTitle="Invalid Edge Opacity" error="The optional edge opacity must be a whole number between 0 and 10." promptTitle="Edge Opacity" prompt="Enter an optional edge opacity between 0 (transparent) and 100 (opaque)." sqref="F3:F2327"/>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307">
      <formula1>ValidEdgeVisibilities</formula1>
    </dataValidation>
    <dataValidation allowBlank="1" showInputMessage="1" showErrorMessage="1" promptTitle="Vertex 1 Name" prompt="Enter the name of the edge's first vertex." sqref="A3:A2327"/>
    <dataValidation allowBlank="1" showInputMessage="1" showErrorMessage="1" promptTitle="Vertex 2 Name" prompt="Enter the name of the edge's second vertex." sqref="B3:B2327"/>
    <dataValidation allowBlank="1" showInputMessage="1" showErrorMessage="1" errorTitle="Invalid Edge Visibility" error="You have entered an unrecognized edge visibility.  Try selecting from the drop-down list instead." promptTitle="Edge Label" prompt="Enter an optional edge label." sqref="H3:H2327"/>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327">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327"/>
  </dataValidations>
  <hyperlinks>
    <hyperlink ref="Q31" r:id="rId1"/>
    <hyperlink ref="Q65" r:id="rId2"/>
    <hyperlink ref="Q93" r:id="rId3"/>
    <hyperlink ref="Q118" r:id="rId4"/>
    <hyperlink ref="Q349" r:id="rId5"/>
    <hyperlink ref="Q622" r:id="rId6"/>
    <hyperlink ref="Q775" r:id="rId7"/>
    <hyperlink ref="Q1109" r:id="rId8"/>
    <hyperlink ref="Q1578" r:id="rId9"/>
    <hyperlink ref="Q1623" r:id="rId10"/>
    <hyperlink ref="Q1645" r:id="rId11"/>
    <hyperlink ref="Q1788" r:id="rId12"/>
    <hyperlink ref="Q1809" r:id="rId13"/>
    <hyperlink ref="Q1979" r:id="rId14"/>
    <hyperlink ref="Q2053" r:id="rId15"/>
    <hyperlink ref="Q2284" r:id="rId16"/>
    <hyperlink ref="R3" r:id="rId17"/>
    <hyperlink ref="R7" r:id="rId18" display="http://news.google.com/news/url?sa=t&amp;fd=R&amp;ct2=in&amp;usg=AFQjCNEmSMcwvDRocY8EB-_3BE9OUchREA&amp;clid=c3a7d30bb8a4878e06b80cf16b898331&amp;cid=52779468478404&amp;ei=88EAWajdIo7ChQHR7IjwDg&amp;url=http%3A%2F%2Fwww.digit.in%2Ftvs%2Fwith-reliance-jios-dth-launch-expected-soon-is-hybrid-dth-the-next-battleground-34815.html&amp;utm_source=dlvr.it&amp;utm_medium=twitter"/>
    <hyperlink ref="R12" r:id="rId19"/>
    <hyperlink ref="R15" r:id="rId20"/>
    <hyperlink ref="R20" r:id="rId21"/>
    <hyperlink ref="R22" r:id="rId22"/>
    <hyperlink ref="R23" r:id="rId23"/>
    <hyperlink ref="R29" r:id="rId24"/>
    <hyperlink ref="R30" r:id="rId25"/>
    <hyperlink ref="R31" r:id="rId26"/>
    <hyperlink ref="R32" r:id="rId27"/>
    <hyperlink ref="R37" r:id="rId28"/>
    <hyperlink ref="R39" r:id="rId29"/>
    <hyperlink ref="R41" r:id="rId30"/>
    <hyperlink ref="R42" r:id="rId31"/>
    <hyperlink ref="R44" r:id="rId32"/>
    <hyperlink ref="R45" r:id="rId33"/>
    <hyperlink ref="R46" r:id="rId34"/>
    <hyperlink ref="R47" r:id="rId35"/>
    <hyperlink ref="R49" r:id="rId36"/>
    <hyperlink ref="R50" r:id="rId37"/>
    <hyperlink ref="R52" r:id="rId38"/>
    <hyperlink ref="R53" r:id="rId39"/>
    <hyperlink ref="R54" r:id="rId40"/>
    <hyperlink ref="R55" r:id="rId41"/>
    <hyperlink ref="R56" r:id="rId42"/>
    <hyperlink ref="R57" r:id="rId43"/>
    <hyperlink ref="R59" r:id="rId44"/>
    <hyperlink ref="R60" r:id="rId45"/>
    <hyperlink ref="R61" r:id="rId46"/>
    <hyperlink ref="R64" r:id="rId47"/>
    <hyperlink ref="R65" r:id="rId48"/>
    <hyperlink ref="R69" r:id="rId49"/>
    <hyperlink ref="R70" r:id="rId50"/>
    <hyperlink ref="R71" r:id="rId51"/>
    <hyperlink ref="R72" r:id="rId52"/>
    <hyperlink ref="R77" r:id="rId53"/>
    <hyperlink ref="R79" r:id="rId54"/>
    <hyperlink ref="R80" r:id="rId55"/>
    <hyperlink ref="R81" r:id="rId56"/>
    <hyperlink ref="R82" r:id="rId57"/>
    <hyperlink ref="R83" r:id="rId58"/>
    <hyperlink ref="R84" r:id="rId59"/>
    <hyperlink ref="R85" r:id="rId60"/>
    <hyperlink ref="R86" r:id="rId61"/>
    <hyperlink ref="R87" r:id="rId62"/>
    <hyperlink ref="R88" r:id="rId63"/>
    <hyperlink ref="R89" r:id="rId64"/>
    <hyperlink ref="R90" r:id="rId65"/>
    <hyperlink ref="R91" r:id="rId66"/>
    <hyperlink ref="R93" r:id="rId67"/>
    <hyperlink ref="R94" r:id="rId68"/>
    <hyperlink ref="R96" r:id="rId69"/>
    <hyperlink ref="R97" r:id="rId70"/>
    <hyperlink ref="R98" r:id="rId71"/>
    <hyperlink ref="R99" r:id="rId72"/>
    <hyperlink ref="R100" r:id="rId73"/>
    <hyperlink ref="R101" r:id="rId74"/>
    <hyperlink ref="R102" r:id="rId75"/>
    <hyperlink ref="R103" r:id="rId76"/>
    <hyperlink ref="R104" r:id="rId77"/>
    <hyperlink ref="R105" r:id="rId78"/>
    <hyperlink ref="R112" r:id="rId79"/>
    <hyperlink ref="R113" r:id="rId80"/>
    <hyperlink ref="R114" r:id="rId81"/>
    <hyperlink ref="R115" r:id="rId82"/>
    <hyperlink ref="R116" r:id="rId83"/>
    <hyperlink ref="R117" r:id="rId84"/>
    <hyperlink ref="R118" r:id="rId85"/>
    <hyperlink ref="R122" r:id="rId86"/>
    <hyperlink ref="R123" r:id="rId87"/>
    <hyperlink ref="R124" r:id="rId88"/>
    <hyperlink ref="R126" r:id="rId89"/>
    <hyperlink ref="R129" r:id="rId90"/>
    <hyperlink ref="R130" r:id="rId91"/>
    <hyperlink ref="R132" r:id="rId92"/>
    <hyperlink ref="R133" r:id="rId93"/>
    <hyperlink ref="R135" r:id="rId94"/>
    <hyperlink ref="R136" r:id="rId95"/>
    <hyperlink ref="R137" r:id="rId96"/>
    <hyperlink ref="R138" r:id="rId97"/>
    <hyperlink ref="R139" r:id="rId98"/>
    <hyperlink ref="R140" r:id="rId99"/>
    <hyperlink ref="R142" r:id="rId100"/>
    <hyperlink ref="R143" r:id="rId101"/>
    <hyperlink ref="R144" r:id="rId102"/>
    <hyperlink ref="R145" r:id="rId103"/>
    <hyperlink ref="R146" r:id="rId104"/>
    <hyperlink ref="R161" r:id="rId105"/>
    <hyperlink ref="R162" r:id="rId106"/>
    <hyperlink ref="R169" r:id="rId107"/>
    <hyperlink ref="R214" r:id="rId108"/>
    <hyperlink ref="R220" r:id="rId109"/>
    <hyperlink ref="R239" r:id="rId110"/>
    <hyperlink ref="R240" r:id="rId111"/>
    <hyperlink ref="R241" r:id="rId112"/>
    <hyperlink ref="R242" r:id="rId113"/>
    <hyperlink ref="R243" r:id="rId114"/>
    <hyperlink ref="R244" r:id="rId115"/>
    <hyperlink ref="R245" r:id="rId116"/>
    <hyperlink ref="R246" r:id="rId117"/>
    <hyperlink ref="R260" r:id="rId118"/>
    <hyperlink ref="R267" r:id="rId119"/>
    <hyperlink ref="R268" r:id="rId120"/>
    <hyperlink ref="R282" r:id="rId121"/>
    <hyperlink ref="R283" r:id="rId122"/>
    <hyperlink ref="R291" r:id="rId123"/>
    <hyperlink ref="R298" r:id="rId124"/>
    <hyperlink ref="R306" r:id="rId125"/>
    <hyperlink ref="R313" r:id="rId126"/>
    <hyperlink ref="R327" r:id="rId127"/>
    <hyperlink ref="R336" r:id="rId128"/>
    <hyperlink ref="R337" r:id="rId129"/>
    <hyperlink ref="R339" r:id="rId130"/>
    <hyperlink ref="R341" r:id="rId131"/>
    <hyperlink ref="R342" r:id="rId132"/>
    <hyperlink ref="R343" r:id="rId133"/>
    <hyperlink ref="R344" r:id="rId134"/>
    <hyperlink ref="R345" r:id="rId135"/>
    <hyperlink ref="R346" r:id="rId136"/>
    <hyperlink ref="R347" r:id="rId137"/>
    <hyperlink ref="R348" r:id="rId138"/>
    <hyperlink ref="R349" r:id="rId139"/>
    <hyperlink ref="R350" r:id="rId140"/>
    <hyperlink ref="R351" r:id="rId141"/>
    <hyperlink ref="R352" r:id="rId142"/>
    <hyperlink ref="R353" r:id="rId143"/>
    <hyperlink ref="R354" r:id="rId144"/>
    <hyperlink ref="R355" r:id="rId145"/>
    <hyperlink ref="R356" r:id="rId146"/>
    <hyperlink ref="R357" r:id="rId147"/>
    <hyperlink ref="R358" r:id="rId148"/>
    <hyperlink ref="R359" r:id="rId149"/>
    <hyperlink ref="R372" r:id="rId150"/>
    <hyperlink ref="R386" r:id="rId151"/>
    <hyperlink ref="R387" r:id="rId152"/>
    <hyperlink ref="R388" r:id="rId153"/>
    <hyperlink ref="R389" r:id="rId154"/>
    <hyperlink ref="R390" r:id="rId155"/>
    <hyperlink ref="R391" r:id="rId156"/>
    <hyperlink ref="R392" r:id="rId157"/>
    <hyperlink ref="R393" r:id="rId158"/>
    <hyperlink ref="R394" r:id="rId159"/>
    <hyperlink ref="R395" r:id="rId160"/>
    <hyperlink ref="R396" r:id="rId161"/>
    <hyperlink ref="R400" r:id="rId162"/>
    <hyperlink ref="R401" r:id="rId163"/>
    <hyperlink ref="R402" r:id="rId164"/>
    <hyperlink ref="R403" r:id="rId165"/>
    <hyperlink ref="R404" r:id="rId166"/>
    <hyperlink ref="R405" r:id="rId167"/>
    <hyperlink ref="R406" r:id="rId168"/>
    <hyperlink ref="R407" r:id="rId169"/>
    <hyperlink ref="R409" r:id="rId170"/>
    <hyperlink ref="R410" r:id="rId171"/>
    <hyperlink ref="R411" r:id="rId172"/>
    <hyperlink ref="R412" r:id="rId173"/>
    <hyperlink ref="R413" r:id="rId174"/>
    <hyperlink ref="R414" r:id="rId175"/>
    <hyperlink ref="R419" r:id="rId176"/>
    <hyperlink ref="R420" r:id="rId177"/>
    <hyperlink ref="R421" r:id="rId178"/>
    <hyperlink ref="R422" r:id="rId179"/>
    <hyperlink ref="R423" r:id="rId180"/>
    <hyperlink ref="R424" r:id="rId181"/>
    <hyperlink ref="R425" r:id="rId182"/>
    <hyperlink ref="R426" r:id="rId183"/>
    <hyperlink ref="R427" r:id="rId184"/>
    <hyperlink ref="R428" r:id="rId185"/>
    <hyperlink ref="R429" r:id="rId186"/>
    <hyperlink ref="R432" r:id="rId187"/>
    <hyperlink ref="R433" r:id="rId188"/>
    <hyperlink ref="R434" r:id="rId189"/>
    <hyperlink ref="R435" r:id="rId190"/>
    <hyperlink ref="R436" r:id="rId191"/>
    <hyperlink ref="R437" r:id="rId192"/>
    <hyperlink ref="R438" r:id="rId193"/>
    <hyperlink ref="R439" r:id="rId194"/>
    <hyperlink ref="R440" r:id="rId195"/>
    <hyperlink ref="R441" r:id="rId196"/>
    <hyperlink ref="R442" r:id="rId197"/>
    <hyperlink ref="R443" r:id="rId198"/>
    <hyperlink ref="R444" r:id="rId199"/>
    <hyperlink ref="R445" r:id="rId200"/>
    <hyperlink ref="R446" r:id="rId201"/>
    <hyperlink ref="R447" r:id="rId202"/>
    <hyperlink ref="R449" r:id="rId203"/>
    <hyperlink ref="R450" r:id="rId204"/>
    <hyperlink ref="R451" r:id="rId205"/>
    <hyperlink ref="R452" r:id="rId206"/>
    <hyperlink ref="R453" r:id="rId207"/>
    <hyperlink ref="R454" r:id="rId208"/>
    <hyperlink ref="R455" r:id="rId209"/>
    <hyperlink ref="R456" r:id="rId210"/>
    <hyperlink ref="R457" r:id="rId211"/>
    <hyperlink ref="R459" r:id="rId212"/>
    <hyperlink ref="R462" r:id="rId213"/>
    <hyperlink ref="R463" r:id="rId214"/>
    <hyperlink ref="R465" r:id="rId215"/>
    <hyperlink ref="R466" r:id="rId216"/>
    <hyperlink ref="R467" r:id="rId217"/>
    <hyperlink ref="R468" r:id="rId218"/>
    <hyperlink ref="R469" r:id="rId219"/>
    <hyperlink ref="R470" r:id="rId220"/>
    <hyperlink ref="R473" r:id="rId221"/>
    <hyperlink ref="R474" r:id="rId222"/>
    <hyperlink ref="R475" r:id="rId223"/>
    <hyperlink ref="R476" r:id="rId224"/>
    <hyperlink ref="R477" r:id="rId225"/>
    <hyperlink ref="R478" r:id="rId226"/>
    <hyperlink ref="R479" r:id="rId227"/>
    <hyperlink ref="R481" r:id="rId228"/>
    <hyperlink ref="R482" r:id="rId229"/>
    <hyperlink ref="R483" r:id="rId230"/>
    <hyperlink ref="R485" r:id="rId231"/>
    <hyperlink ref="R486" r:id="rId232"/>
    <hyperlink ref="R487" r:id="rId233"/>
    <hyperlink ref="R488" r:id="rId234"/>
    <hyperlink ref="R489" r:id="rId235"/>
    <hyperlink ref="R490" r:id="rId236"/>
    <hyperlink ref="R491" r:id="rId237"/>
    <hyperlink ref="R492" r:id="rId238"/>
    <hyperlink ref="R493" r:id="rId239"/>
    <hyperlink ref="R494" r:id="rId240"/>
    <hyperlink ref="R495" r:id="rId241"/>
    <hyperlink ref="R496" r:id="rId242"/>
    <hyperlink ref="R497" r:id="rId243"/>
    <hyperlink ref="R498" r:id="rId244"/>
    <hyperlink ref="R499" r:id="rId245"/>
    <hyperlink ref="R500" r:id="rId246"/>
    <hyperlink ref="R501" r:id="rId247"/>
    <hyperlink ref="R502" r:id="rId248"/>
    <hyperlink ref="R503" r:id="rId249"/>
    <hyperlink ref="R504" r:id="rId250"/>
    <hyperlink ref="R505" r:id="rId251"/>
    <hyperlink ref="R506" r:id="rId252"/>
    <hyperlink ref="R507" r:id="rId253"/>
    <hyperlink ref="R508" r:id="rId254"/>
    <hyperlink ref="R509" r:id="rId255"/>
    <hyperlink ref="R510" r:id="rId256"/>
    <hyperlink ref="R511" r:id="rId257"/>
    <hyperlink ref="R512" r:id="rId258"/>
    <hyperlink ref="R513" r:id="rId259"/>
    <hyperlink ref="R514" r:id="rId260"/>
    <hyperlink ref="R515" r:id="rId261"/>
    <hyperlink ref="R516" r:id="rId262"/>
    <hyperlink ref="R517" r:id="rId263"/>
    <hyperlink ref="R518" r:id="rId264"/>
    <hyperlink ref="R521" r:id="rId265"/>
    <hyperlink ref="R522" r:id="rId266"/>
    <hyperlink ref="R523" r:id="rId267"/>
    <hyperlink ref="R524" r:id="rId268"/>
    <hyperlink ref="R526" r:id="rId269"/>
    <hyperlink ref="R527" r:id="rId270"/>
    <hyperlink ref="R529" r:id="rId271"/>
    <hyperlink ref="R530" r:id="rId272"/>
    <hyperlink ref="R531" r:id="rId273"/>
    <hyperlink ref="R533" r:id="rId274"/>
    <hyperlink ref="R534" r:id="rId275"/>
    <hyperlink ref="R535" r:id="rId276"/>
    <hyperlink ref="R536" r:id="rId277"/>
    <hyperlink ref="R537" r:id="rId278"/>
    <hyperlink ref="R538" r:id="rId279"/>
    <hyperlink ref="R539" r:id="rId280"/>
    <hyperlink ref="R540" r:id="rId281"/>
    <hyperlink ref="R541" r:id="rId282"/>
    <hyperlink ref="R542" r:id="rId283"/>
    <hyperlink ref="R543" r:id="rId284"/>
    <hyperlink ref="R544" r:id="rId285"/>
    <hyperlink ref="R545" r:id="rId286"/>
    <hyperlink ref="R548" r:id="rId287"/>
    <hyperlink ref="R550" r:id="rId288"/>
    <hyperlink ref="R551" r:id="rId289"/>
    <hyperlink ref="R552" r:id="rId290"/>
    <hyperlink ref="R553" r:id="rId291"/>
    <hyperlink ref="R554" r:id="rId292"/>
    <hyperlink ref="R556" r:id="rId293"/>
    <hyperlink ref="R557" r:id="rId294"/>
    <hyperlink ref="R558" r:id="rId295"/>
    <hyperlink ref="R559" r:id="rId296"/>
    <hyperlink ref="R560" r:id="rId297"/>
    <hyperlink ref="R561" r:id="rId298"/>
    <hyperlink ref="R562" r:id="rId299"/>
    <hyperlink ref="R563" r:id="rId300"/>
    <hyperlink ref="R564" r:id="rId301"/>
    <hyperlink ref="R565" r:id="rId302"/>
    <hyperlink ref="R566" r:id="rId303"/>
    <hyperlink ref="R567" r:id="rId304"/>
    <hyperlink ref="R568" r:id="rId305"/>
    <hyperlink ref="R569" r:id="rId306"/>
    <hyperlink ref="R570" r:id="rId307"/>
    <hyperlink ref="R571" r:id="rId308"/>
    <hyperlink ref="R572" r:id="rId309"/>
    <hyperlink ref="R578" r:id="rId310"/>
    <hyperlink ref="R581" r:id="rId311"/>
    <hyperlink ref="R582" r:id="rId312"/>
    <hyperlink ref="R583" r:id="rId313"/>
    <hyperlink ref="R584" r:id="rId314"/>
    <hyperlink ref="R585" r:id="rId315"/>
    <hyperlink ref="R586" r:id="rId316"/>
    <hyperlink ref="R587" r:id="rId317"/>
    <hyperlink ref="R588" r:id="rId318"/>
    <hyperlink ref="R589" r:id="rId319"/>
    <hyperlink ref="R590" r:id="rId320"/>
    <hyperlink ref="R591" r:id="rId321"/>
    <hyperlink ref="R592" r:id="rId322"/>
    <hyperlink ref="R593" r:id="rId323"/>
    <hyperlink ref="R594" r:id="rId324"/>
    <hyperlink ref="R595" r:id="rId325"/>
    <hyperlink ref="R596" r:id="rId326"/>
    <hyperlink ref="R597" r:id="rId327"/>
    <hyperlink ref="R598" r:id="rId328"/>
    <hyperlink ref="R599" r:id="rId329"/>
    <hyperlink ref="R600" r:id="rId330"/>
    <hyperlink ref="R601" r:id="rId331"/>
    <hyperlink ref="R602" r:id="rId332"/>
    <hyperlink ref="R603" r:id="rId333"/>
    <hyperlink ref="R604" r:id="rId334"/>
    <hyperlink ref="R605" r:id="rId335"/>
    <hyperlink ref="R606" r:id="rId336"/>
    <hyperlink ref="R607" r:id="rId337"/>
    <hyperlink ref="R613" r:id="rId338"/>
    <hyperlink ref="R615" r:id="rId339"/>
    <hyperlink ref="R616" r:id="rId340"/>
    <hyperlink ref="R617" r:id="rId341" location=".WP2_3qaYC_0.twitter"/>
    <hyperlink ref="R618" r:id="rId342"/>
    <hyperlink ref="R622" r:id="rId343"/>
    <hyperlink ref="R623" r:id="rId344"/>
    <hyperlink ref="R624" r:id="rId345"/>
    <hyperlink ref="R625" r:id="rId346"/>
    <hyperlink ref="R626" r:id="rId347"/>
    <hyperlink ref="R627" r:id="rId348"/>
    <hyperlink ref="R628" r:id="rId349"/>
    <hyperlink ref="R629" r:id="rId350"/>
    <hyperlink ref="R630" r:id="rId351"/>
    <hyperlink ref="R631" r:id="rId352"/>
    <hyperlink ref="R633" r:id="rId353"/>
    <hyperlink ref="R634" r:id="rId354"/>
    <hyperlink ref="R635" r:id="rId355"/>
    <hyperlink ref="R636" r:id="rId356"/>
    <hyperlink ref="R637" r:id="rId357"/>
    <hyperlink ref="R638" r:id="rId358"/>
    <hyperlink ref="R640" r:id="rId359"/>
    <hyperlink ref="R641" r:id="rId360"/>
    <hyperlink ref="R642" r:id="rId361"/>
    <hyperlink ref="R643" r:id="rId362"/>
    <hyperlink ref="R644" r:id="rId363"/>
    <hyperlink ref="R646" r:id="rId364"/>
    <hyperlink ref="R647" r:id="rId365"/>
    <hyperlink ref="R649" r:id="rId366"/>
    <hyperlink ref="R651" r:id="rId367"/>
    <hyperlink ref="R653" r:id="rId368"/>
    <hyperlink ref="R654" r:id="rId369"/>
    <hyperlink ref="R655" r:id="rId370"/>
    <hyperlink ref="R658" r:id="rId371"/>
    <hyperlink ref="R659" r:id="rId372"/>
    <hyperlink ref="R660" r:id="rId373"/>
    <hyperlink ref="R661" r:id="rId374"/>
    <hyperlink ref="R662" r:id="rId375"/>
    <hyperlink ref="R663" r:id="rId376"/>
    <hyperlink ref="R664" r:id="rId377"/>
    <hyperlink ref="R665" r:id="rId378"/>
    <hyperlink ref="R666" r:id="rId379"/>
    <hyperlink ref="R667" r:id="rId380"/>
    <hyperlink ref="R668" r:id="rId381"/>
    <hyperlink ref="R669" r:id="rId382"/>
    <hyperlink ref="R671" r:id="rId383"/>
    <hyperlink ref="R672" r:id="rId384"/>
    <hyperlink ref="R674" r:id="rId385"/>
    <hyperlink ref="R675" r:id="rId386"/>
    <hyperlink ref="R676" r:id="rId387"/>
    <hyperlink ref="R677" r:id="rId388"/>
    <hyperlink ref="R678" r:id="rId389"/>
    <hyperlink ref="R679" r:id="rId390"/>
    <hyperlink ref="R682" r:id="rId391"/>
    <hyperlink ref="R685" r:id="rId392"/>
    <hyperlink ref="R686" r:id="rId393"/>
    <hyperlink ref="R687" r:id="rId394"/>
    <hyperlink ref="R688" r:id="rId395"/>
    <hyperlink ref="R689" r:id="rId396"/>
    <hyperlink ref="R690" r:id="rId397"/>
    <hyperlink ref="R691" r:id="rId398"/>
    <hyperlink ref="R694" r:id="rId399"/>
    <hyperlink ref="R695" r:id="rId400"/>
    <hyperlink ref="R696" r:id="rId401"/>
    <hyperlink ref="R697" r:id="rId402"/>
    <hyperlink ref="R701" r:id="rId403"/>
    <hyperlink ref="R702" r:id="rId404"/>
    <hyperlink ref="R704" r:id="rId405"/>
    <hyperlink ref="R706" r:id="rId406"/>
    <hyperlink ref="R707" r:id="rId407"/>
    <hyperlink ref="R709" r:id="rId408"/>
    <hyperlink ref="R711" r:id="rId409"/>
    <hyperlink ref="R712" r:id="rId410"/>
    <hyperlink ref="R717" r:id="rId411"/>
    <hyperlink ref="R718" r:id="rId412"/>
    <hyperlink ref="R720" r:id="rId413"/>
    <hyperlink ref="R721" r:id="rId414"/>
    <hyperlink ref="R722" r:id="rId415"/>
    <hyperlink ref="R723" r:id="rId416"/>
    <hyperlink ref="R724" r:id="rId417"/>
    <hyperlink ref="R725" r:id="rId418"/>
    <hyperlink ref="R726" r:id="rId419"/>
    <hyperlink ref="R728" r:id="rId420"/>
    <hyperlink ref="R729" r:id="rId421"/>
    <hyperlink ref="R730" r:id="rId422"/>
    <hyperlink ref="R731" r:id="rId423"/>
    <hyperlink ref="R732" r:id="rId424"/>
    <hyperlink ref="R733" r:id="rId425"/>
    <hyperlink ref="R734" r:id="rId426"/>
    <hyperlink ref="R736" r:id="rId427"/>
    <hyperlink ref="R737" r:id="rId428"/>
    <hyperlink ref="R738" r:id="rId429"/>
    <hyperlink ref="R739" r:id="rId430"/>
    <hyperlink ref="R740" r:id="rId431"/>
    <hyperlink ref="R741" r:id="rId432"/>
    <hyperlink ref="R742" r:id="rId433"/>
    <hyperlink ref="R743" r:id="rId434"/>
    <hyperlink ref="R744" r:id="rId435"/>
    <hyperlink ref="R745" r:id="rId436"/>
    <hyperlink ref="R746" r:id="rId437"/>
    <hyperlink ref="R747" r:id="rId438"/>
    <hyperlink ref="R748" r:id="rId439"/>
    <hyperlink ref="R749" r:id="rId440"/>
    <hyperlink ref="R750" r:id="rId441"/>
    <hyperlink ref="R753" r:id="rId442"/>
    <hyperlink ref="R755" r:id="rId443"/>
    <hyperlink ref="R756" r:id="rId444"/>
    <hyperlink ref="R757" r:id="rId445"/>
    <hyperlink ref="R758" r:id="rId446"/>
    <hyperlink ref="R759" r:id="rId447"/>
    <hyperlink ref="R760" r:id="rId448"/>
    <hyperlink ref="R761" r:id="rId449"/>
    <hyperlink ref="R762" r:id="rId450"/>
    <hyperlink ref="R763" r:id="rId451"/>
    <hyperlink ref="R764" r:id="rId452"/>
    <hyperlink ref="R765" r:id="rId453"/>
    <hyperlink ref="R766" r:id="rId454"/>
    <hyperlink ref="R770" r:id="rId455"/>
    <hyperlink ref="R771" r:id="rId456"/>
    <hyperlink ref="R772" r:id="rId457"/>
    <hyperlink ref="R773" r:id="rId458"/>
    <hyperlink ref="R774" r:id="rId459"/>
    <hyperlink ref="R775" r:id="rId460"/>
    <hyperlink ref="R776" r:id="rId461"/>
    <hyperlink ref="R777" r:id="rId462"/>
    <hyperlink ref="R783" r:id="rId463" location="labnol"/>
    <hyperlink ref="R788" r:id="rId464"/>
    <hyperlink ref="R789" r:id="rId465"/>
    <hyperlink ref="R790" r:id="rId466"/>
    <hyperlink ref="R791" r:id="rId467"/>
    <hyperlink ref="R792" r:id="rId468"/>
    <hyperlink ref="R793" r:id="rId469"/>
    <hyperlink ref="R794" r:id="rId470"/>
    <hyperlink ref="R795" r:id="rId471"/>
    <hyperlink ref="R796" r:id="rId472"/>
    <hyperlink ref="R797" r:id="rId473"/>
    <hyperlink ref="R798" r:id="rId474"/>
    <hyperlink ref="R803" r:id="rId475"/>
    <hyperlink ref="R804" r:id="rId476"/>
    <hyperlink ref="R805" r:id="rId477"/>
    <hyperlink ref="R806" r:id="rId478"/>
    <hyperlink ref="R807" r:id="rId479"/>
    <hyperlink ref="R808" r:id="rId480"/>
    <hyperlink ref="R809" r:id="rId481"/>
    <hyperlink ref="R810" r:id="rId482"/>
    <hyperlink ref="R811" r:id="rId483"/>
    <hyperlink ref="R812" r:id="rId484"/>
    <hyperlink ref="R813" r:id="rId485"/>
    <hyperlink ref="R814" r:id="rId486"/>
    <hyperlink ref="R815" r:id="rId487"/>
    <hyperlink ref="R816" r:id="rId488"/>
    <hyperlink ref="R817" r:id="rId489"/>
    <hyperlink ref="R818" r:id="rId490"/>
    <hyperlink ref="R819" r:id="rId491"/>
    <hyperlink ref="R820" r:id="rId492"/>
    <hyperlink ref="R821" r:id="rId493"/>
    <hyperlink ref="R822" r:id="rId494"/>
    <hyperlink ref="R823" r:id="rId495"/>
    <hyperlink ref="R824" r:id="rId496"/>
    <hyperlink ref="R825" r:id="rId497"/>
    <hyperlink ref="R826" r:id="rId498" display="http://news.google.com/news/url?sa=t&amp;fd=R&amp;ct2=us&amp;usg=AFQjCNHIm1vcdPDxG47ItO96b5JA68gpeg&amp;clid=c3a7d30bb8a4878e06b80cf16b898331&amp;cid=52779473446325&amp;ei=s-YCWYikAZPihAGw0KH4AQ&amp;url=http%3A%2F%2Fwww.deccanchronicle.com%2Ftechnology%2Fin-other-news%2F280417%2Freliance-jio-effect-time-to-say-goodbye-to-freebies.html&amp;utm_source=dlvr.it&amp;utm_medium=twitter"/>
    <hyperlink ref="R827" r:id="rId499"/>
    <hyperlink ref="R828" r:id="rId500" display="http://news.google.com/news/url?sa=t&amp;fd=R&amp;ct2=us&amp;usg=AFQjCNHIm1vcdPDxG47ItO96b5JA68gpeg&amp;clid=c3a7d30bb8a4878e06b80cf16b898331&amp;cid=52779473446325&amp;ei=s-YCWYikAZPihAGw0KH4AQ&amp;url=http%3A%2F%2Fwww.deccanchronicle.com%2Ftechnology%2Fin-other-news%2F280417%2Freliance-jio-effect-time-to-say-goodbye-to-freebies.html&amp;utm_source=dlvr.it&amp;utm_medium=twitter"/>
    <hyperlink ref="R829" r:id="rId501"/>
    <hyperlink ref="R830" r:id="rId502"/>
    <hyperlink ref="R831" r:id="rId503"/>
    <hyperlink ref="R832" r:id="rId504"/>
    <hyperlink ref="R833" r:id="rId505"/>
    <hyperlink ref="R834" r:id="rId506"/>
    <hyperlink ref="R835" r:id="rId507"/>
    <hyperlink ref="R836" r:id="rId508"/>
    <hyperlink ref="R837" r:id="rId509"/>
    <hyperlink ref="R838" r:id="rId510"/>
    <hyperlink ref="R839" r:id="rId511"/>
    <hyperlink ref="R840" r:id="rId512"/>
    <hyperlink ref="R841" r:id="rId513"/>
    <hyperlink ref="R842" r:id="rId514"/>
    <hyperlink ref="R844" r:id="rId515"/>
    <hyperlink ref="R845" r:id="rId516"/>
    <hyperlink ref="R846" r:id="rId517"/>
    <hyperlink ref="R847" r:id="rId518"/>
    <hyperlink ref="R848" r:id="rId519"/>
    <hyperlink ref="R849" r:id="rId520"/>
    <hyperlink ref="R850" r:id="rId521"/>
    <hyperlink ref="R851" r:id="rId522"/>
    <hyperlink ref="R852" r:id="rId523"/>
    <hyperlink ref="R853" r:id="rId524"/>
    <hyperlink ref="R854" r:id="rId525"/>
    <hyperlink ref="R855" r:id="rId526"/>
    <hyperlink ref="R856" r:id="rId527"/>
    <hyperlink ref="R857" r:id="rId528"/>
    <hyperlink ref="R858" r:id="rId529"/>
    <hyperlink ref="R859" r:id="rId530"/>
    <hyperlink ref="R860" r:id="rId531"/>
    <hyperlink ref="R861" r:id="rId532"/>
    <hyperlink ref="R862" r:id="rId533"/>
    <hyperlink ref="R863" r:id="rId534"/>
    <hyperlink ref="R864" r:id="rId535"/>
    <hyperlink ref="R865" r:id="rId536"/>
    <hyperlink ref="R866" r:id="rId537"/>
    <hyperlink ref="R867" r:id="rId538"/>
    <hyperlink ref="R868" r:id="rId539"/>
    <hyperlink ref="R869" r:id="rId540"/>
    <hyperlink ref="R870" r:id="rId541"/>
    <hyperlink ref="R871" r:id="rId542"/>
    <hyperlink ref="R872" r:id="rId543"/>
    <hyperlink ref="R873" r:id="rId544"/>
    <hyperlink ref="R874" r:id="rId545"/>
    <hyperlink ref="R875" r:id="rId546"/>
    <hyperlink ref="R876" r:id="rId547"/>
    <hyperlink ref="R877" r:id="rId548"/>
    <hyperlink ref="R878" r:id="rId549"/>
    <hyperlink ref="R879" r:id="rId550"/>
    <hyperlink ref="R881" r:id="rId551"/>
    <hyperlink ref="R882" r:id="rId552"/>
    <hyperlink ref="R883" r:id="rId553"/>
    <hyperlink ref="R884" r:id="rId554"/>
    <hyperlink ref="R885" r:id="rId555"/>
    <hyperlink ref="R887" r:id="rId556"/>
    <hyperlink ref="R888" r:id="rId557"/>
    <hyperlink ref="R889" r:id="rId558"/>
    <hyperlink ref="R890" r:id="rId559"/>
    <hyperlink ref="R891" r:id="rId560"/>
    <hyperlink ref="R892" r:id="rId561"/>
    <hyperlink ref="R893" r:id="rId562"/>
    <hyperlink ref="R895" r:id="rId563"/>
    <hyperlink ref="R897" r:id="rId564"/>
    <hyperlink ref="R898" r:id="rId565"/>
    <hyperlink ref="R899" r:id="rId566"/>
    <hyperlink ref="R900" r:id="rId567"/>
    <hyperlink ref="R901" r:id="rId568"/>
    <hyperlink ref="R902" r:id="rId569"/>
    <hyperlink ref="R903" r:id="rId570"/>
    <hyperlink ref="R904" r:id="rId571"/>
    <hyperlink ref="R905" r:id="rId572"/>
    <hyperlink ref="R906" r:id="rId573"/>
    <hyperlink ref="R907" r:id="rId574"/>
    <hyperlink ref="R908" r:id="rId575"/>
    <hyperlink ref="R909" r:id="rId576"/>
    <hyperlink ref="R910" r:id="rId577"/>
    <hyperlink ref="R911" r:id="rId578"/>
    <hyperlink ref="R912" r:id="rId579"/>
    <hyperlink ref="R913" r:id="rId580"/>
    <hyperlink ref="R914" r:id="rId581"/>
    <hyperlink ref="R915" r:id="rId582"/>
    <hyperlink ref="R916" r:id="rId583"/>
    <hyperlink ref="R917" r:id="rId584"/>
    <hyperlink ref="R918" r:id="rId585"/>
    <hyperlink ref="R919" r:id="rId586"/>
    <hyperlink ref="R920" r:id="rId587"/>
    <hyperlink ref="R922" r:id="rId588"/>
    <hyperlink ref="R923" r:id="rId589"/>
    <hyperlink ref="R924" r:id="rId590"/>
    <hyperlink ref="R925" r:id="rId591"/>
    <hyperlink ref="R926" r:id="rId592"/>
    <hyperlink ref="R927" r:id="rId593"/>
    <hyperlink ref="R928" r:id="rId594"/>
    <hyperlink ref="R929" r:id="rId595"/>
    <hyperlink ref="R930" r:id="rId596"/>
    <hyperlink ref="R931" r:id="rId597"/>
    <hyperlink ref="R935" r:id="rId598"/>
    <hyperlink ref="R936" r:id="rId599"/>
    <hyperlink ref="R938" r:id="rId600"/>
    <hyperlink ref="R939" r:id="rId601"/>
    <hyperlink ref="R940" r:id="rId602"/>
    <hyperlink ref="R941" r:id="rId603"/>
    <hyperlink ref="R942" r:id="rId604"/>
    <hyperlink ref="R943" r:id="rId605"/>
    <hyperlink ref="R944" r:id="rId606"/>
    <hyperlink ref="R945" r:id="rId607"/>
    <hyperlink ref="R946" r:id="rId608"/>
    <hyperlink ref="R947" r:id="rId609"/>
    <hyperlink ref="R948" r:id="rId610"/>
    <hyperlink ref="R951" r:id="rId611"/>
    <hyperlink ref="R952" r:id="rId612"/>
    <hyperlink ref="R953" r:id="rId613"/>
    <hyperlink ref="R954" r:id="rId614"/>
    <hyperlink ref="R955" r:id="rId615"/>
    <hyperlink ref="R956" r:id="rId616"/>
    <hyperlink ref="R957" r:id="rId617"/>
    <hyperlink ref="R958" r:id="rId618"/>
    <hyperlink ref="R959" r:id="rId619"/>
    <hyperlink ref="R960" r:id="rId620"/>
    <hyperlink ref="R961" r:id="rId621"/>
    <hyperlink ref="R962" r:id="rId622"/>
    <hyperlink ref="R963" r:id="rId623"/>
    <hyperlink ref="R964" r:id="rId624"/>
    <hyperlink ref="R965" r:id="rId625"/>
    <hyperlink ref="R966" r:id="rId626"/>
    <hyperlink ref="R967" r:id="rId627"/>
    <hyperlink ref="R968" r:id="rId628"/>
    <hyperlink ref="R969" r:id="rId629"/>
    <hyperlink ref="R970" r:id="rId630"/>
    <hyperlink ref="R971" r:id="rId631"/>
    <hyperlink ref="R972" r:id="rId632"/>
    <hyperlink ref="R973" r:id="rId633"/>
    <hyperlink ref="R974" r:id="rId634"/>
    <hyperlink ref="R975" r:id="rId635"/>
    <hyperlink ref="R976" r:id="rId636"/>
    <hyperlink ref="R977" r:id="rId637"/>
    <hyperlink ref="R978" r:id="rId638"/>
    <hyperlink ref="R981" r:id="rId639"/>
    <hyperlink ref="R982" r:id="rId640"/>
    <hyperlink ref="R985" r:id="rId641"/>
    <hyperlink ref="R986" r:id="rId642"/>
    <hyperlink ref="R987" r:id="rId643"/>
    <hyperlink ref="R988" r:id="rId644"/>
    <hyperlink ref="R989" r:id="rId645"/>
    <hyperlink ref="R990" r:id="rId646"/>
    <hyperlink ref="R991" r:id="rId647"/>
    <hyperlink ref="R992" r:id="rId648"/>
    <hyperlink ref="R993" r:id="rId649"/>
    <hyperlink ref="R994" r:id="rId650"/>
    <hyperlink ref="R995" r:id="rId651"/>
    <hyperlink ref="R996" r:id="rId652"/>
    <hyperlink ref="R997" r:id="rId653"/>
    <hyperlink ref="R998" r:id="rId654"/>
    <hyperlink ref="R999" r:id="rId655"/>
    <hyperlink ref="R1000" r:id="rId656"/>
    <hyperlink ref="R1001" r:id="rId657"/>
    <hyperlink ref="R1002" r:id="rId658"/>
    <hyperlink ref="R1003" r:id="rId659"/>
    <hyperlink ref="R1004" r:id="rId660"/>
    <hyperlink ref="R1006" r:id="rId661"/>
    <hyperlink ref="R1007" r:id="rId662"/>
    <hyperlink ref="R1008" r:id="rId663"/>
    <hyperlink ref="R1009" r:id="rId664"/>
    <hyperlink ref="R1010" r:id="rId665"/>
    <hyperlink ref="R1011" r:id="rId666"/>
    <hyperlink ref="R1012" r:id="rId667"/>
    <hyperlink ref="R1014" r:id="rId668"/>
    <hyperlink ref="R1015" r:id="rId669"/>
    <hyperlink ref="R1016" r:id="rId670"/>
    <hyperlink ref="R1017" r:id="rId671"/>
    <hyperlink ref="R1019" r:id="rId672"/>
    <hyperlink ref="R1020" r:id="rId673"/>
    <hyperlink ref="R1021" r:id="rId674"/>
    <hyperlink ref="R1022" r:id="rId675"/>
    <hyperlink ref="R1024" r:id="rId676"/>
    <hyperlink ref="R1025" r:id="rId677"/>
    <hyperlink ref="R1027" r:id="rId678"/>
    <hyperlink ref="R1029" r:id="rId679"/>
    <hyperlink ref="R1030" r:id="rId680"/>
    <hyperlink ref="R1031" r:id="rId681"/>
    <hyperlink ref="R1032" r:id="rId682"/>
    <hyperlink ref="R1033" r:id="rId683"/>
    <hyperlink ref="R1034" r:id="rId684"/>
    <hyperlink ref="R1035" r:id="rId685"/>
    <hyperlink ref="R1036" r:id="rId686"/>
    <hyperlink ref="R1037" r:id="rId687"/>
    <hyperlink ref="R1038" r:id="rId688"/>
    <hyperlink ref="R1039" r:id="rId689"/>
    <hyperlink ref="R1040" r:id="rId690"/>
    <hyperlink ref="R1041" r:id="rId691"/>
    <hyperlink ref="R1042" r:id="rId692"/>
    <hyperlink ref="R1043" r:id="rId693"/>
    <hyperlink ref="R1044" r:id="rId694"/>
    <hyperlink ref="R1045" r:id="rId695"/>
    <hyperlink ref="R1048" r:id="rId696"/>
    <hyperlink ref="R1049" r:id="rId697" display="http://www.newsnation.in/technology/jio-broadband-jio-dth-jio-smartphone-jio-ftth-reliance-jio-is-not-done-yet-will-launch-these-new-services-article-169794.html?category=business-news&amp;subcategory=tech&amp;filename=jio-broadband-jio-dth-jio-smartphone-jio-ftth-reliance-jio-is-not-done-yet-will-launch-these-new-services&amp;storyid=169794&amp;catname=article"/>
    <hyperlink ref="R1050" r:id="rId698"/>
    <hyperlink ref="R1051" r:id="rId699"/>
    <hyperlink ref="R1052" r:id="rId700"/>
    <hyperlink ref="R1053" r:id="rId701"/>
    <hyperlink ref="R1055" r:id="rId702"/>
    <hyperlink ref="R1056" r:id="rId703"/>
    <hyperlink ref="R1058" r:id="rId704"/>
    <hyperlink ref="R1059" r:id="rId705"/>
    <hyperlink ref="R1060" r:id="rId706"/>
    <hyperlink ref="R1061" r:id="rId707"/>
    <hyperlink ref="R1062" r:id="rId708"/>
    <hyperlink ref="R1063" r:id="rId709"/>
    <hyperlink ref="R1064" r:id="rId710"/>
    <hyperlink ref="R1065" r:id="rId711"/>
    <hyperlink ref="R1066" r:id="rId712"/>
    <hyperlink ref="R1067" r:id="rId713"/>
    <hyperlink ref="R1068" r:id="rId714"/>
    <hyperlink ref="R1069" r:id="rId715"/>
    <hyperlink ref="R1071" r:id="rId716"/>
    <hyperlink ref="R1072" r:id="rId717"/>
    <hyperlink ref="R1073" r:id="rId718"/>
    <hyperlink ref="R1074" r:id="rId719"/>
    <hyperlink ref="R1075" r:id="rId720"/>
    <hyperlink ref="R1078" r:id="rId721"/>
    <hyperlink ref="R1079" r:id="rId722"/>
    <hyperlink ref="R1081" r:id="rId723"/>
    <hyperlink ref="R1082" r:id="rId724"/>
    <hyperlink ref="R1083" r:id="rId725"/>
    <hyperlink ref="R1084" r:id="rId726"/>
    <hyperlink ref="R1085" r:id="rId727"/>
    <hyperlink ref="R1086" r:id="rId728"/>
    <hyperlink ref="R1088" r:id="rId729"/>
    <hyperlink ref="R1089" r:id="rId730"/>
    <hyperlink ref="R1090" r:id="rId731"/>
    <hyperlink ref="R1091" r:id="rId732"/>
    <hyperlink ref="R1092" r:id="rId733"/>
    <hyperlink ref="R1093" r:id="rId734" location=".WP2_3qaYC_0.twitter"/>
    <hyperlink ref="R1094" r:id="rId735" location=".WP2_3qaYC_0.twitter"/>
    <hyperlink ref="R1095" r:id="rId736"/>
    <hyperlink ref="R1096" r:id="rId737"/>
    <hyperlink ref="R1097" r:id="rId738"/>
    <hyperlink ref="R1099" r:id="rId739"/>
    <hyperlink ref="R1101" r:id="rId740"/>
    <hyperlink ref="R1102" r:id="rId741"/>
    <hyperlink ref="R1103" r:id="rId742" location=".WQNCixOZj2k.twitter"/>
    <hyperlink ref="R1104" r:id="rId743"/>
    <hyperlink ref="R1105" r:id="rId744"/>
    <hyperlink ref="R1106" r:id="rId745"/>
    <hyperlink ref="R1107" r:id="rId746"/>
    <hyperlink ref="R1108" r:id="rId747"/>
    <hyperlink ref="R1109" r:id="rId748"/>
    <hyperlink ref="R1110" r:id="rId749"/>
    <hyperlink ref="R1111" r:id="rId750"/>
    <hyperlink ref="R1113" r:id="rId751"/>
    <hyperlink ref="R1115" r:id="rId752"/>
    <hyperlink ref="R1116" r:id="rId753"/>
    <hyperlink ref="R1117" r:id="rId754"/>
    <hyperlink ref="R1118" r:id="rId755"/>
    <hyperlink ref="R1119" r:id="rId756"/>
    <hyperlink ref="R1120" r:id="rId757"/>
    <hyperlink ref="R1121" r:id="rId758"/>
    <hyperlink ref="R1122" r:id="rId759"/>
    <hyperlink ref="R1124" r:id="rId760"/>
    <hyperlink ref="R1125" r:id="rId761"/>
    <hyperlink ref="R1126" r:id="rId762"/>
    <hyperlink ref="R1127" r:id="rId763"/>
    <hyperlink ref="R1128" r:id="rId764"/>
    <hyperlink ref="R1129" r:id="rId765"/>
    <hyperlink ref="R1130" r:id="rId766"/>
    <hyperlink ref="R1131" r:id="rId767"/>
    <hyperlink ref="R1132" r:id="rId768"/>
    <hyperlink ref="R1133" r:id="rId769"/>
    <hyperlink ref="R1134" r:id="rId770"/>
    <hyperlink ref="R1135" r:id="rId771"/>
    <hyperlink ref="R1136" r:id="rId772"/>
    <hyperlink ref="R1137" r:id="rId773"/>
    <hyperlink ref="R1138" r:id="rId774"/>
    <hyperlink ref="R1139" r:id="rId775"/>
    <hyperlink ref="R1140" r:id="rId776"/>
    <hyperlink ref="R1141" r:id="rId777"/>
    <hyperlink ref="R1142" r:id="rId778"/>
    <hyperlink ref="R1143" r:id="rId779"/>
    <hyperlink ref="R1144" r:id="rId780"/>
    <hyperlink ref="R1145" r:id="rId781"/>
    <hyperlink ref="R1146" r:id="rId782"/>
    <hyperlink ref="R1147" r:id="rId783"/>
    <hyperlink ref="R1148" r:id="rId784"/>
    <hyperlink ref="R1149" r:id="rId785"/>
    <hyperlink ref="R1150" r:id="rId786"/>
    <hyperlink ref="R1151" r:id="rId787"/>
    <hyperlink ref="R1153" r:id="rId788"/>
    <hyperlink ref="R1154" r:id="rId789"/>
    <hyperlink ref="R1155" r:id="rId790"/>
    <hyperlink ref="R1156" r:id="rId791"/>
    <hyperlink ref="R1157" r:id="rId792"/>
    <hyperlink ref="R1158" r:id="rId793"/>
    <hyperlink ref="R1159" r:id="rId794"/>
    <hyperlink ref="R1160" r:id="rId795"/>
    <hyperlink ref="R1161" r:id="rId796"/>
    <hyperlink ref="R1162" r:id="rId797"/>
    <hyperlink ref="R1164" r:id="rId798"/>
    <hyperlink ref="R1165" r:id="rId799"/>
    <hyperlink ref="R1166" r:id="rId800"/>
    <hyperlink ref="R1167" r:id="rId801"/>
    <hyperlink ref="R1168" r:id="rId802"/>
    <hyperlink ref="R1169" r:id="rId803"/>
    <hyperlink ref="R1170" r:id="rId804"/>
    <hyperlink ref="R1171" r:id="rId805"/>
    <hyperlink ref="R1172" r:id="rId806"/>
    <hyperlink ref="R1175" r:id="rId807"/>
    <hyperlink ref="R1176" r:id="rId808"/>
    <hyperlink ref="R1177" r:id="rId809"/>
    <hyperlink ref="R1178" r:id="rId810"/>
    <hyperlink ref="R1179" r:id="rId811"/>
    <hyperlink ref="R1180" r:id="rId812"/>
    <hyperlink ref="R1181" r:id="rId813"/>
    <hyperlink ref="R1182" r:id="rId814"/>
    <hyperlink ref="R1184" r:id="rId815"/>
    <hyperlink ref="R1187" r:id="rId816"/>
    <hyperlink ref="R1188" r:id="rId817"/>
    <hyperlink ref="R1189" r:id="rId818"/>
    <hyperlink ref="R1190" r:id="rId819"/>
    <hyperlink ref="R1191" r:id="rId820"/>
    <hyperlink ref="R1192" r:id="rId821"/>
    <hyperlink ref="R1194" r:id="rId822"/>
    <hyperlink ref="R1196" r:id="rId823"/>
    <hyperlink ref="R1199" r:id="rId824"/>
    <hyperlink ref="R1200" r:id="rId825"/>
    <hyperlink ref="R1201" r:id="rId826"/>
    <hyperlink ref="R1202" r:id="rId827"/>
    <hyperlink ref="R1204" r:id="rId828"/>
    <hyperlink ref="R1205" r:id="rId829"/>
    <hyperlink ref="R1210" r:id="rId830"/>
    <hyperlink ref="R1211" r:id="rId831"/>
    <hyperlink ref="R1212" r:id="rId832"/>
    <hyperlink ref="R1213" r:id="rId833"/>
    <hyperlink ref="R1214" r:id="rId834"/>
    <hyperlink ref="R1215" r:id="rId835"/>
    <hyperlink ref="R1216" r:id="rId836"/>
    <hyperlink ref="R1217" r:id="rId837"/>
    <hyperlink ref="R1218" r:id="rId838"/>
    <hyperlink ref="R1219" r:id="rId839"/>
    <hyperlink ref="R1220" r:id="rId840"/>
    <hyperlink ref="R1221" r:id="rId841"/>
    <hyperlink ref="R1222" r:id="rId842"/>
    <hyperlink ref="R1224" r:id="rId843"/>
    <hyperlink ref="R1225" r:id="rId844"/>
    <hyperlink ref="R1226" r:id="rId845"/>
    <hyperlink ref="R1227" r:id="rId846"/>
    <hyperlink ref="R1229" r:id="rId847"/>
    <hyperlink ref="R1230" r:id="rId848"/>
    <hyperlink ref="R1231" r:id="rId849"/>
    <hyperlink ref="R1232" r:id="rId850"/>
    <hyperlink ref="R1233" r:id="rId851"/>
    <hyperlink ref="R1234" r:id="rId852"/>
    <hyperlink ref="R1235" r:id="rId853"/>
    <hyperlink ref="R1238" r:id="rId854"/>
    <hyperlink ref="R1239" r:id="rId855"/>
    <hyperlink ref="R1240" r:id="rId856" location=".WQL1jnNMfkY.twitter"/>
    <hyperlink ref="R1241" r:id="rId857"/>
    <hyperlink ref="R1242" r:id="rId858"/>
    <hyperlink ref="R1245" r:id="rId859"/>
    <hyperlink ref="R1246" r:id="rId860"/>
    <hyperlink ref="R1247" r:id="rId861"/>
    <hyperlink ref="R1248" r:id="rId862"/>
    <hyperlink ref="R1250" r:id="rId863" location=".WQOZdTxxSVQ.twitter"/>
    <hyperlink ref="R1251" r:id="rId864"/>
    <hyperlink ref="R1252" r:id="rId865"/>
    <hyperlink ref="R1253" r:id="rId866"/>
    <hyperlink ref="R1254" r:id="rId867"/>
    <hyperlink ref="R1255" r:id="rId868"/>
    <hyperlink ref="R1256" r:id="rId869" location=".WQL1jnNMfkY.twitter"/>
    <hyperlink ref="R1257" r:id="rId870"/>
    <hyperlink ref="R1258" r:id="rId871"/>
    <hyperlink ref="R1259" r:id="rId872"/>
    <hyperlink ref="R1260" r:id="rId873"/>
    <hyperlink ref="R1261" r:id="rId874"/>
    <hyperlink ref="R1262" r:id="rId875"/>
    <hyperlink ref="R1263" r:id="rId876"/>
    <hyperlink ref="R1264" r:id="rId877"/>
    <hyperlink ref="R1265" r:id="rId878"/>
    <hyperlink ref="R1266" r:id="rId879"/>
    <hyperlink ref="R1267" r:id="rId880"/>
    <hyperlink ref="R1268" r:id="rId881"/>
    <hyperlink ref="R1269" r:id="rId882"/>
    <hyperlink ref="R1270" r:id="rId883"/>
    <hyperlink ref="R1271" r:id="rId884"/>
    <hyperlink ref="R1272" r:id="rId885"/>
    <hyperlink ref="R1273" r:id="rId886"/>
    <hyperlink ref="R1274" r:id="rId887"/>
    <hyperlink ref="R1275" r:id="rId888"/>
    <hyperlink ref="R1276" r:id="rId889"/>
    <hyperlink ref="R1277" r:id="rId890"/>
    <hyperlink ref="R1278" r:id="rId891"/>
    <hyperlink ref="R1279" r:id="rId892"/>
    <hyperlink ref="R1280" r:id="rId893"/>
    <hyperlink ref="R1281" r:id="rId894"/>
    <hyperlink ref="R1282" r:id="rId895"/>
    <hyperlink ref="R1283" r:id="rId896"/>
    <hyperlink ref="R1284" r:id="rId897"/>
    <hyperlink ref="R1285" r:id="rId898"/>
    <hyperlink ref="R1286" r:id="rId899"/>
    <hyperlink ref="R1287" r:id="rId900"/>
    <hyperlink ref="R1288" r:id="rId901"/>
    <hyperlink ref="R1289" r:id="rId902"/>
    <hyperlink ref="R1290" r:id="rId903"/>
    <hyperlink ref="R1291" r:id="rId904"/>
    <hyperlink ref="R1292" r:id="rId905"/>
    <hyperlink ref="R1293" r:id="rId906"/>
    <hyperlink ref="R1294" r:id="rId907" display="http://news.google.com/news/url?sa=t&amp;fd=R&amp;ct2=us&amp;usg=AFQjCNEiJSypBrHAeLQeP0kYWj8Ygi1JgQ&amp;clid=c3a7d30bb8a4878e06b80cf16b898331&amp;cid=52779475800750&amp;ei=YPEDWcDeH5CPhAHsx6SQDw&amp;url=http%3A%2F%2Fwww.financialexpress.com%2Findustry%2Freliance-jio-effect-as-telcos-arpus-decline-telecom-minister-manoj-sinha-says-operators-have-seen-ups-and-downs-in-past-too%2F646696%2F&amp;utm_source=dlvr.it&amp;utm_medium=twitter"/>
    <hyperlink ref="R1295" r:id="rId908"/>
    <hyperlink ref="R1296" r:id="rId909"/>
    <hyperlink ref="R1297" r:id="rId910"/>
    <hyperlink ref="R1298" r:id="rId911"/>
    <hyperlink ref="R1299" r:id="rId912"/>
    <hyperlink ref="R1300" r:id="rId913"/>
    <hyperlink ref="R1301" r:id="rId914"/>
    <hyperlink ref="R1302" r:id="rId915"/>
    <hyperlink ref="R1303" r:id="rId916"/>
    <hyperlink ref="R1304" r:id="rId917"/>
    <hyperlink ref="R1305" r:id="rId918"/>
    <hyperlink ref="R1307" r:id="rId919"/>
    <hyperlink ref="R1308" r:id="rId920"/>
    <hyperlink ref="R1311" r:id="rId921"/>
    <hyperlink ref="R1312" r:id="rId922"/>
    <hyperlink ref="R1313" r:id="rId923"/>
    <hyperlink ref="R1314" r:id="rId924"/>
    <hyperlink ref="R1315" r:id="rId925"/>
    <hyperlink ref="R1316" r:id="rId926"/>
    <hyperlink ref="R1317" r:id="rId927"/>
    <hyperlink ref="R1318" r:id="rId928"/>
    <hyperlink ref="R1319" r:id="rId929"/>
    <hyperlink ref="R1320" r:id="rId930"/>
    <hyperlink ref="R1321" r:id="rId931"/>
    <hyperlink ref="R1322" r:id="rId932"/>
    <hyperlink ref="R1323" r:id="rId933"/>
    <hyperlink ref="R1324" r:id="rId934"/>
    <hyperlink ref="R1325" r:id="rId935"/>
    <hyperlink ref="R1326" r:id="rId936"/>
    <hyperlink ref="R1327" r:id="rId937"/>
    <hyperlink ref="R1328" r:id="rId938"/>
    <hyperlink ref="R1329" r:id="rId939"/>
    <hyperlink ref="R1330" r:id="rId940"/>
    <hyperlink ref="R1331" r:id="rId941"/>
    <hyperlink ref="R1332" r:id="rId942"/>
    <hyperlink ref="R1333" r:id="rId943"/>
    <hyperlink ref="R1334" r:id="rId944"/>
    <hyperlink ref="R1335" r:id="rId945"/>
    <hyperlink ref="R1336" r:id="rId946"/>
    <hyperlink ref="R1337" r:id="rId947"/>
    <hyperlink ref="R1338" r:id="rId948"/>
    <hyperlink ref="R1339" r:id="rId949"/>
    <hyperlink ref="R1340" r:id="rId950"/>
    <hyperlink ref="R1341" r:id="rId951"/>
    <hyperlink ref="R1342" r:id="rId952"/>
    <hyperlink ref="R1343" r:id="rId953"/>
    <hyperlink ref="R1344" r:id="rId954"/>
    <hyperlink ref="R1345" r:id="rId955"/>
    <hyperlink ref="R1346" r:id="rId956"/>
    <hyperlink ref="R1347" r:id="rId957"/>
    <hyperlink ref="R1348" r:id="rId958"/>
    <hyperlink ref="R1350" r:id="rId959"/>
    <hyperlink ref="R1351" r:id="rId960"/>
    <hyperlink ref="R1352" r:id="rId961"/>
    <hyperlink ref="R1353" r:id="rId962"/>
    <hyperlink ref="R1354" r:id="rId963"/>
    <hyperlink ref="R1357" r:id="rId964"/>
    <hyperlink ref="R1363" r:id="rId965"/>
    <hyperlink ref="R1364" r:id="rId966"/>
    <hyperlink ref="R1365" r:id="rId967"/>
    <hyperlink ref="R1366" r:id="rId968"/>
    <hyperlink ref="R1367" r:id="rId969"/>
    <hyperlink ref="R1373" r:id="rId970"/>
    <hyperlink ref="R1374" r:id="rId971"/>
    <hyperlink ref="R1375" r:id="rId972"/>
    <hyperlink ref="R1376" r:id="rId973"/>
    <hyperlink ref="R1377" r:id="rId974"/>
    <hyperlink ref="R1378" r:id="rId975"/>
    <hyperlink ref="R1379" r:id="rId976"/>
    <hyperlink ref="R1380" r:id="rId977"/>
    <hyperlink ref="R1381" r:id="rId978"/>
    <hyperlink ref="R1382" r:id="rId979"/>
    <hyperlink ref="R1383" r:id="rId980"/>
    <hyperlink ref="R1386" r:id="rId981"/>
    <hyperlink ref="R1387" r:id="rId982"/>
    <hyperlink ref="R1388" r:id="rId983"/>
    <hyperlink ref="R1389" r:id="rId984"/>
    <hyperlink ref="R1390" r:id="rId985"/>
    <hyperlink ref="R1391" r:id="rId986"/>
    <hyperlink ref="R1392" r:id="rId987"/>
    <hyperlink ref="R1393" r:id="rId988"/>
    <hyperlink ref="R1394" r:id="rId989"/>
    <hyperlink ref="R1395" r:id="rId990"/>
    <hyperlink ref="R1396" r:id="rId991"/>
    <hyperlink ref="R1397" r:id="rId992"/>
    <hyperlink ref="R1399" r:id="rId993" location=".WQL1jnNMfkY.twitter"/>
    <hyperlink ref="R1400" r:id="rId994"/>
    <hyperlink ref="R1404" r:id="rId995"/>
    <hyperlink ref="R1405" r:id="rId996"/>
    <hyperlink ref="R1406" r:id="rId997"/>
    <hyperlink ref="R1407" r:id="rId998"/>
    <hyperlink ref="R1408" r:id="rId999"/>
    <hyperlink ref="R1409" r:id="rId1000"/>
    <hyperlink ref="R1414" r:id="rId1001"/>
    <hyperlink ref="R1416" r:id="rId1002" display="http://ucnews.ucweb.com/story/1414927708365622?channel_id=1501&amp;host=http:%2F%2Fucnews.ucweb.com&amp;list_article_from=Indianexpress&amp;item_type=0&amp;content_type=0&amp;app=browser_iflow&amp;uc_param_str=dnvebichfrmintcpwidsudsvpf&amp;ver=11.3.0.950&amp;sver=inapppatch1&amp;demote_type=normal&amp;adapter=null&amp;grab_time=2017-04-28_19.25.52&amp;lang=english&amp;reco_id=c4f0c6be-358e-43f9-8913-e5d5033202e4&amp;entry=browser&amp;entry1=shareback&amp;entry2=widget"/>
    <hyperlink ref="R1417" r:id="rId1003" display="http://ucnews.ucweb.com/story/1298969392327357?channel_id=1501&amp;host=http:%2F%2Fucnews.ucweb.com&amp;list_article_from=Mobigyaan&amp;item_type=0&amp;content_type=0&amp;app=browser_iflow&amp;uc_param_str=dnvebichfrmintcpwidsudsvpf&amp;ver=11.3.0.950&amp;sver=inapppatch1&amp;demote_type=normal&amp;adapter=null&amp;grab_time=2017-04-29_15.36.02&amp;lang=english&amp;reco_id=1b567a14-1171-4151-b708-b581ce2e6645&amp;entry=browser&amp;entry1=shareback&amp;entry2=widget"/>
    <hyperlink ref="R1418" r:id="rId1004"/>
    <hyperlink ref="R1421" r:id="rId1005"/>
    <hyperlink ref="R1422" r:id="rId1006"/>
    <hyperlink ref="R1423" r:id="rId1007"/>
    <hyperlink ref="R1424" r:id="rId1008"/>
    <hyperlink ref="R1425" r:id="rId1009"/>
    <hyperlink ref="R1427" r:id="rId1010"/>
    <hyperlink ref="R1428" r:id="rId1011"/>
    <hyperlink ref="R1429" r:id="rId1012"/>
    <hyperlink ref="R1430" r:id="rId1013"/>
    <hyperlink ref="R1431" r:id="rId1014"/>
    <hyperlink ref="R1432" r:id="rId1015"/>
    <hyperlink ref="R1433" r:id="rId1016"/>
    <hyperlink ref="R1434" r:id="rId1017"/>
    <hyperlink ref="R1435" r:id="rId1018"/>
    <hyperlink ref="R1436" r:id="rId1019"/>
    <hyperlink ref="R1437" r:id="rId1020"/>
    <hyperlink ref="R1438" r:id="rId1021"/>
    <hyperlink ref="R1439" r:id="rId1022"/>
    <hyperlink ref="R1442" r:id="rId1023"/>
    <hyperlink ref="R1443" r:id="rId1024"/>
    <hyperlink ref="R1444" r:id="rId1025"/>
    <hyperlink ref="R1448" r:id="rId1026"/>
    <hyperlink ref="R1449" r:id="rId1027"/>
    <hyperlink ref="R1450" r:id="rId1028"/>
    <hyperlink ref="R1451" r:id="rId1029"/>
    <hyperlink ref="R1452" r:id="rId1030"/>
    <hyperlink ref="R1453" r:id="rId1031"/>
    <hyperlink ref="R1454" r:id="rId1032"/>
    <hyperlink ref="R1455" r:id="rId1033"/>
    <hyperlink ref="R1456" r:id="rId1034"/>
    <hyperlink ref="R1457" r:id="rId1035"/>
    <hyperlink ref="R1458" r:id="rId1036"/>
    <hyperlink ref="R1459" r:id="rId1037"/>
    <hyperlink ref="R1460" r:id="rId1038"/>
    <hyperlink ref="R1461" r:id="rId1039"/>
    <hyperlink ref="R1463" r:id="rId1040"/>
    <hyperlink ref="R1464" r:id="rId1041"/>
    <hyperlink ref="R1465" r:id="rId1042"/>
    <hyperlink ref="R1466" r:id="rId1043"/>
    <hyperlink ref="R1467" r:id="rId1044"/>
    <hyperlink ref="R1468" r:id="rId1045"/>
    <hyperlink ref="R1469" r:id="rId1046"/>
    <hyperlink ref="R1470" r:id="rId1047"/>
    <hyperlink ref="R1471" r:id="rId1048"/>
    <hyperlink ref="R1472" r:id="rId1049"/>
    <hyperlink ref="R1473" r:id="rId1050"/>
    <hyperlink ref="R1474" r:id="rId1051"/>
    <hyperlink ref="R1475" r:id="rId1052"/>
    <hyperlink ref="R1477" r:id="rId1053"/>
    <hyperlink ref="R1478" r:id="rId1054"/>
    <hyperlink ref="R1479" r:id="rId1055"/>
    <hyperlink ref="R1480" r:id="rId1056"/>
    <hyperlink ref="R1481" r:id="rId1057"/>
    <hyperlink ref="R1482" r:id="rId1058"/>
    <hyperlink ref="R1483" r:id="rId1059" location=".WQL1jnNMfkY.twitter"/>
    <hyperlink ref="R1484" r:id="rId1060"/>
    <hyperlink ref="R1485" r:id="rId1061"/>
    <hyperlink ref="R1486" r:id="rId1062"/>
    <hyperlink ref="R1487" r:id="rId1063"/>
    <hyperlink ref="R1488" r:id="rId1064"/>
    <hyperlink ref="R1489" r:id="rId1065"/>
    <hyperlink ref="R1490" r:id="rId1066"/>
    <hyperlink ref="R1491" r:id="rId1067"/>
    <hyperlink ref="R1492" r:id="rId1068"/>
    <hyperlink ref="R1493" r:id="rId1069"/>
    <hyperlink ref="R1494" r:id="rId1070"/>
    <hyperlink ref="R1495" r:id="rId1071"/>
    <hyperlink ref="R1496" r:id="rId1072"/>
    <hyperlink ref="R1497" r:id="rId1073"/>
    <hyperlink ref="R1498" r:id="rId1074"/>
    <hyperlink ref="R1499" r:id="rId1075"/>
    <hyperlink ref="R1500" r:id="rId1076"/>
    <hyperlink ref="R1501" r:id="rId1077"/>
    <hyperlink ref="R1502" r:id="rId1078"/>
    <hyperlink ref="R1503" r:id="rId1079"/>
    <hyperlink ref="R1504" r:id="rId1080" location=".WQQfCuyDkVw.twitter"/>
    <hyperlink ref="R1505" r:id="rId1081" location=".WQRZzFDes3M.twitter"/>
    <hyperlink ref="R1506" r:id="rId1082"/>
    <hyperlink ref="R1507" r:id="rId1083"/>
    <hyperlink ref="R1508" r:id="rId1084"/>
    <hyperlink ref="R1510" r:id="rId1085"/>
    <hyperlink ref="R1511" r:id="rId1086"/>
    <hyperlink ref="R1512" r:id="rId1087"/>
    <hyperlink ref="R1517" r:id="rId1088" location=".WQL1jnNMfkY.twitter"/>
    <hyperlink ref="R1518" r:id="rId1089"/>
    <hyperlink ref="R1519" r:id="rId1090"/>
    <hyperlink ref="R1520" r:id="rId1091"/>
    <hyperlink ref="R1521" r:id="rId1092"/>
    <hyperlink ref="R1524" r:id="rId1093"/>
    <hyperlink ref="R1531" r:id="rId1094"/>
    <hyperlink ref="R1532" r:id="rId1095"/>
    <hyperlink ref="R1533" r:id="rId1096"/>
    <hyperlink ref="R1534" r:id="rId1097"/>
    <hyperlink ref="R1535" r:id="rId1098"/>
    <hyperlink ref="R1536" r:id="rId1099"/>
    <hyperlink ref="R1540" r:id="rId1100"/>
    <hyperlink ref="R1541" r:id="rId1101"/>
    <hyperlink ref="R1543" r:id="rId1102"/>
    <hyperlink ref="R1544" r:id="rId1103"/>
    <hyperlink ref="R1545" r:id="rId1104"/>
    <hyperlink ref="R1546" r:id="rId1105"/>
    <hyperlink ref="R1547" r:id="rId1106"/>
    <hyperlink ref="R1550" r:id="rId1107"/>
    <hyperlink ref="R1551" r:id="rId1108"/>
    <hyperlink ref="R1557" r:id="rId1109"/>
    <hyperlink ref="R1558" r:id="rId1110"/>
    <hyperlink ref="R1562" r:id="rId1111"/>
    <hyperlink ref="R1563" r:id="rId1112"/>
    <hyperlink ref="R1568" r:id="rId1113"/>
    <hyperlink ref="R1569" r:id="rId1114"/>
    <hyperlink ref="R1570" r:id="rId1115"/>
    <hyperlink ref="R1571" r:id="rId1116"/>
    <hyperlink ref="R1573" r:id="rId1117"/>
    <hyperlink ref="R1574" r:id="rId1118"/>
    <hyperlink ref="R1575" r:id="rId1119"/>
    <hyperlink ref="R1576" r:id="rId1120"/>
    <hyperlink ref="R1577" r:id="rId1121"/>
    <hyperlink ref="R1578" r:id="rId1122"/>
    <hyperlink ref="R1579" r:id="rId1123"/>
    <hyperlink ref="R1580" r:id="rId1124"/>
    <hyperlink ref="R1581" r:id="rId1125"/>
    <hyperlink ref="R1582" r:id="rId1126"/>
    <hyperlink ref="R1583" r:id="rId1127"/>
    <hyperlink ref="R1584" r:id="rId1128"/>
    <hyperlink ref="R1585" r:id="rId1129"/>
    <hyperlink ref="R1586" r:id="rId1130"/>
    <hyperlink ref="R1587" r:id="rId1131"/>
    <hyperlink ref="R1588" r:id="rId1132"/>
    <hyperlink ref="R1591" r:id="rId1133"/>
    <hyperlink ref="R1592" r:id="rId1134"/>
    <hyperlink ref="R1593" r:id="rId1135"/>
    <hyperlink ref="R1594" r:id="rId1136"/>
    <hyperlink ref="R1595" r:id="rId1137"/>
    <hyperlink ref="R1596" r:id="rId1138"/>
    <hyperlink ref="R1597" r:id="rId1139"/>
    <hyperlink ref="R1598" r:id="rId1140"/>
    <hyperlink ref="R1599" r:id="rId1141"/>
    <hyperlink ref="R1600" r:id="rId1142"/>
    <hyperlink ref="R1602" r:id="rId1143"/>
    <hyperlink ref="R1603" r:id="rId1144"/>
    <hyperlink ref="R1604" r:id="rId1145"/>
    <hyperlink ref="R1605" r:id="rId1146"/>
    <hyperlink ref="R1606" r:id="rId1147"/>
    <hyperlink ref="R1607" r:id="rId1148"/>
    <hyperlink ref="R1608" r:id="rId1149"/>
    <hyperlink ref="R1609" r:id="rId1150"/>
    <hyperlink ref="R1611" r:id="rId1151"/>
    <hyperlink ref="R1612" r:id="rId1152"/>
    <hyperlink ref="R1613" r:id="rId1153"/>
    <hyperlink ref="R1614" r:id="rId1154"/>
    <hyperlink ref="R1615" r:id="rId1155"/>
    <hyperlink ref="R1616" r:id="rId1156"/>
    <hyperlink ref="R1617" r:id="rId1157"/>
    <hyperlink ref="R1618" r:id="rId1158"/>
    <hyperlink ref="R1619" r:id="rId1159"/>
    <hyperlink ref="R1620" r:id="rId1160"/>
    <hyperlink ref="R1622" r:id="rId1161"/>
    <hyperlink ref="R1623" r:id="rId1162"/>
    <hyperlink ref="R1624" r:id="rId1163"/>
    <hyperlink ref="R1625" r:id="rId1164"/>
    <hyperlink ref="R1626" r:id="rId1165"/>
    <hyperlink ref="R1629" r:id="rId1166"/>
    <hyperlink ref="R1633" r:id="rId1167"/>
    <hyperlink ref="R1635" r:id="rId1168"/>
    <hyperlink ref="R1636" r:id="rId1169"/>
    <hyperlink ref="R1637" r:id="rId1170"/>
    <hyperlink ref="R1638" r:id="rId1171"/>
    <hyperlink ref="R1639" r:id="rId1172"/>
    <hyperlink ref="R1640" r:id="rId1173"/>
    <hyperlink ref="R1641" r:id="rId1174"/>
    <hyperlink ref="R1642" r:id="rId1175"/>
    <hyperlink ref="R1643" r:id="rId1176"/>
    <hyperlink ref="R1645" r:id="rId1177"/>
    <hyperlink ref="R1646" r:id="rId1178"/>
    <hyperlink ref="R1652" r:id="rId1179"/>
    <hyperlink ref="R1653" r:id="rId1180"/>
    <hyperlink ref="R1654" r:id="rId1181"/>
    <hyperlink ref="R1656" r:id="rId1182"/>
    <hyperlink ref="R1658" r:id="rId1183"/>
    <hyperlink ref="R1661" r:id="rId1184"/>
    <hyperlink ref="R1662" r:id="rId1185"/>
    <hyperlink ref="R1663" r:id="rId1186"/>
    <hyperlink ref="R1664" r:id="rId1187"/>
    <hyperlink ref="R1666" r:id="rId1188"/>
    <hyperlink ref="R1668" r:id="rId1189"/>
    <hyperlink ref="R1669" r:id="rId1190"/>
    <hyperlink ref="R1670" r:id="rId1191"/>
    <hyperlink ref="R1678" r:id="rId1192"/>
    <hyperlink ref="R1679" r:id="rId1193"/>
    <hyperlink ref="R1680" r:id="rId1194"/>
    <hyperlink ref="R1681" r:id="rId1195"/>
    <hyperlink ref="R1682" r:id="rId1196"/>
    <hyperlink ref="R1683" r:id="rId1197"/>
    <hyperlink ref="R1684" r:id="rId1198"/>
    <hyperlink ref="R1685" r:id="rId1199"/>
    <hyperlink ref="R1686" r:id="rId1200"/>
    <hyperlink ref="R1687" r:id="rId1201"/>
    <hyperlink ref="R1688" r:id="rId1202"/>
    <hyperlink ref="R1689" r:id="rId1203"/>
    <hyperlink ref="R1690" r:id="rId1204"/>
    <hyperlink ref="R1691" r:id="rId1205"/>
    <hyperlink ref="R1692" r:id="rId1206"/>
    <hyperlink ref="R1693" r:id="rId1207"/>
    <hyperlink ref="R1695" r:id="rId1208"/>
    <hyperlink ref="R1696" r:id="rId1209"/>
    <hyperlink ref="R1697" r:id="rId1210"/>
    <hyperlink ref="R1698" r:id="rId1211"/>
    <hyperlink ref="R1699" r:id="rId1212"/>
    <hyperlink ref="R1700" r:id="rId1213"/>
    <hyperlink ref="R1701" r:id="rId1214"/>
    <hyperlink ref="R1702" r:id="rId1215"/>
    <hyperlink ref="R1703" r:id="rId1216"/>
    <hyperlink ref="R1705" r:id="rId1217"/>
    <hyperlink ref="R1706" r:id="rId1218"/>
    <hyperlink ref="R1707" r:id="rId1219"/>
    <hyperlink ref="R1708" r:id="rId1220"/>
    <hyperlink ref="R1709" r:id="rId1221"/>
    <hyperlink ref="R1710" r:id="rId1222"/>
    <hyperlink ref="R1711" r:id="rId1223"/>
    <hyperlink ref="R1712" r:id="rId1224"/>
    <hyperlink ref="R1713" r:id="rId1225"/>
    <hyperlink ref="R1714" r:id="rId1226"/>
    <hyperlink ref="R1719" r:id="rId1227"/>
    <hyperlink ref="R1720" r:id="rId1228"/>
    <hyperlink ref="R1721" r:id="rId1229"/>
    <hyperlink ref="R1722" r:id="rId1230"/>
    <hyperlink ref="R1724" r:id="rId1231"/>
    <hyperlink ref="R1725" r:id="rId1232"/>
    <hyperlink ref="R1726" r:id="rId1233"/>
    <hyperlink ref="R1727" r:id="rId1234"/>
    <hyperlink ref="R1728" r:id="rId1235"/>
    <hyperlink ref="R1729" r:id="rId1236"/>
    <hyperlink ref="R1730" r:id="rId1237"/>
    <hyperlink ref="R1731" r:id="rId1238"/>
    <hyperlink ref="R1732" r:id="rId1239"/>
    <hyperlink ref="R1733" r:id="rId1240"/>
    <hyperlink ref="R1734" r:id="rId1241"/>
    <hyperlink ref="R1735" r:id="rId1242"/>
    <hyperlink ref="R1736" r:id="rId1243"/>
    <hyperlink ref="R1737" r:id="rId1244"/>
    <hyperlink ref="R1738" r:id="rId1245"/>
    <hyperlink ref="R1739" r:id="rId1246"/>
    <hyperlink ref="R1740" r:id="rId1247"/>
    <hyperlink ref="R1741" r:id="rId1248"/>
    <hyperlink ref="R1742" r:id="rId1249"/>
    <hyperlink ref="R1743" r:id="rId1250" location=".WQL1jnNMfkY.twitter"/>
    <hyperlink ref="R1744" r:id="rId1251"/>
    <hyperlink ref="R1745" r:id="rId1252"/>
    <hyperlink ref="R1746" r:id="rId1253" display="http://news.google.com/news/url?sa=t&amp;fd=R&amp;ct2=us&amp;usg=AFQjCNFDNjaF1sLeaEqQ_zdpI3uyZEuGlw&amp;clid=c3a7d30bb8a4878e06b80cf16b898331&amp;cid=52779473228938&amp;ei=Yx8BWdj8PMHqhQHxrLUw&amp;url=http%3A%2F%2Fgadgets.ndtv.com%2Ftelecom%2Ffeatures%2Freliance-jio-airtel-vodafone-bsnl-idea-best-data-unlimited-calling-plans-1685372&amp;utm_source=dlvr.it&amp;utm_medium=twitter"/>
    <hyperlink ref="R1748" r:id="rId1254"/>
    <hyperlink ref="R1749" r:id="rId1255"/>
    <hyperlink ref="R1750" r:id="rId1256"/>
    <hyperlink ref="R1751" r:id="rId1257"/>
    <hyperlink ref="R1752" r:id="rId1258"/>
    <hyperlink ref="R1753" r:id="rId1259"/>
    <hyperlink ref="R1754" r:id="rId1260"/>
    <hyperlink ref="R1755" r:id="rId1261"/>
    <hyperlink ref="R1756" r:id="rId1262"/>
    <hyperlink ref="R1757" r:id="rId1263"/>
    <hyperlink ref="R1758" r:id="rId1264"/>
    <hyperlink ref="R1759" r:id="rId1265"/>
    <hyperlink ref="R1760" r:id="rId1266"/>
    <hyperlink ref="R1761" r:id="rId1267"/>
    <hyperlink ref="R1762" r:id="rId1268"/>
    <hyperlink ref="R1763" r:id="rId1269"/>
    <hyperlink ref="R1764" r:id="rId1270"/>
    <hyperlink ref="R1765" r:id="rId1271"/>
    <hyperlink ref="R1766" r:id="rId1272"/>
    <hyperlink ref="R1767" r:id="rId1273"/>
    <hyperlink ref="R1768" r:id="rId1274"/>
    <hyperlink ref="R1769" r:id="rId1275"/>
    <hyperlink ref="R1770" r:id="rId1276"/>
    <hyperlink ref="R1771" r:id="rId1277" display="http://news.google.com/news/url?sa=t&amp;fd=R&amp;ct2=cn&amp;usg=AFQjCNHxrsEQ4NCisDiM4YoCKFtfVFfBzg&amp;clid=c3a7d30bb8a4878e06b80cf16b898331&amp;cid=52779460935816&amp;ei=lUIFWcjeLIqc3QGW4KXYBw&amp;url=http://www.gizbot.com/telecom/features/reliance-jio-airtel-bsnl-vodafone-4g-3g-plans-voice-calls-free-tariff-war-price-040384.html"/>
    <hyperlink ref="R1772" r:id="rId1278"/>
    <hyperlink ref="R1773" r:id="rId1279"/>
    <hyperlink ref="R1774" r:id="rId1280"/>
    <hyperlink ref="R1775" r:id="rId1281"/>
    <hyperlink ref="R1776" r:id="rId1282"/>
    <hyperlink ref="R1777" r:id="rId1283"/>
    <hyperlink ref="R1778" r:id="rId1284"/>
    <hyperlink ref="R1780" r:id="rId1285"/>
    <hyperlink ref="R1781" r:id="rId1286"/>
    <hyperlink ref="R1783" r:id="rId1287"/>
    <hyperlink ref="R1784" r:id="rId1288"/>
    <hyperlink ref="R1785" r:id="rId1289"/>
    <hyperlink ref="R1786" r:id="rId1290"/>
    <hyperlink ref="R1787" r:id="rId1291"/>
    <hyperlink ref="R1788" r:id="rId1292"/>
    <hyperlink ref="R1792" r:id="rId1293"/>
    <hyperlink ref="R1793" r:id="rId1294"/>
    <hyperlink ref="R1794" r:id="rId1295"/>
    <hyperlink ref="R1795" r:id="rId1296"/>
    <hyperlink ref="R1796" r:id="rId1297"/>
    <hyperlink ref="R1798" r:id="rId1298"/>
    <hyperlink ref="R1799" r:id="rId1299"/>
    <hyperlink ref="R1800" r:id="rId1300"/>
    <hyperlink ref="R1801" r:id="rId1301"/>
    <hyperlink ref="R1802" r:id="rId1302"/>
    <hyperlink ref="R1803" r:id="rId1303"/>
    <hyperlink ref="R1804" r:id="rId1304"/>
    <hyperlink ref="R1805" r:id="rId1305"/>
    <hyperlink ref="R1806" r:id="rId1306"/>
    <hyperlink ref="R1807" r:id="rId1307" display="http://news.google.com/news/url?sa=t&amp;fd=R&amp;ct2=us&amp;usg=AFQjCNHxrsEQ4NCisDiM4YoCKFtfVFfBzg&amp;clid=c3a7d30bb8a4878e06b80cf16b898331&amp;cid=52779475800750&amp;ei=51wFWaDlPM2ohgGizLTwCQ&amp;url=http%3A%2F%2Fwww.gizbot.com%2Ftelecom%2Ffeatures%2Freliance-jio-airtel-bsnl-vodafone-4g-3g-plans-voice-calls-free-tariff-war-price-040384.html&amp;utm_source=dlvr.it&amp;utm_medium=twitter"/>
    <hyperlink ref="R1808" r:id="rId1308"/>
    <hyperlink ref="R1809" r:id="rId1309"/>
    <hyperlink ref="R1812" r:id="rId1310"/>
    <hyperlink ref="R1814" r:id="rId1311"/>
    <hyperlink ref="R1815" r:id="rId1312"/>
    <hyperlink ref="R1816" r:id="rId1313"/>
    <hyperlink ref="R1817" r:id="rId1314"/>
    <hyperlink ref="R1818" r:id="rId1315"/>
    <hyperlink ref="R1819" r:id="rId1316"/>
    <hyperlink ref="R1820" r:id="rId1317"/>
    <hyperlink ref="R1821" r:id="rId1318"/>
    <hyperlink ref="R1823" r:id="rId1319" display="http://news.google.com/news/url?sa=t&amp;fd=R&amp;ct2=in&amp;usg=AFQjCNE8zwWniKJCAu7SMM6WRtmOC2-FMg&amp;clid=c3a7d30bb8a4878e06b80cf16b898331&amp;cid=52779473466747&amp;ei=TcgBWaDaFpj0hAHb6LGoDA&amp;url=http%3A%2F%2Fprofit.ndtv.com%2Fnews%2Ftech-media-telecom%2Farticle-reliance-jio-effect-rules-soon-for-telcos-trai-ing-new-service-1686698&amp;utm_source=dlvr.it&amp;utm_medium=twitter"/>
    <hyperlink ref="R1824" r:id="rId1320"/>
    <hyperlink ref="R1825" r:id="rId1321" display="http://news.google.com/news/url?sa=t&amp;fd=R&amp;ct2=in&amp;usg=AFQjCNEX8kThGDJar9CoThTP7uDmW-Z7NA&amp;clid=c3a7d30bb8a4878e06b80cf16b898331&amp;cid=52779475800750&amp;ei=R2sFWaTIHJbMhQGNopmYDQ&amp;url=http%3A%2F%2Fwww.gizbot.com%2Ftelecom%2Fnews%2Fexpectation-from-reliance-jio-2017-040383.html&amp;utm_source=dlvr.it&amp;utm_medium=twitter"/>
    <hyperlink ref="R1826" r:id="rId1322"/>
    <hyperlink ref="R1827" r:id="rId1323"/>
    <hyperlink ref="R1828" r:id="rId1324"/>
    <hyperlink ref="R1829" r:id="rId1325"/>
    <hyperlink ref="R1830" r:id="rId1326" display="http://news.google.com/news/url?sa=t&amp;fd=R&amp;ct2=in&amp;usg=AFQjCNHM8HlrskDGqrgboAZj7-rchQTcDQ&amp;clid=c3a7d30bb8a4878e06b80cf16b898331&amp;cid=52779473446325&amp;ei=3l4BWfjaKJSFhgHfgZXgBQ&amp;url=http%3A%2F%2Fgadgets.ndtv.com%2Ftelecom%2Ffeatures%2Freliance-jio-vs-bsnl-vs-airtel-vs-vodafone-vs-idea-who-has-the-best-data-plans-1685372&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hyperlink ref="R1831" r:id="rId1327" display="http://news.google.com/news/url?sa=t&amp;fd=R&amp;ct2=in&amp;usg=AFQjCNE8zwWniKJCAu7SMM6WRtmOC2-FMg&amp;clid=c3a7d30bb8a4878e06b80cf16b898331&amp;cid=52779473466747&amp;ei=FMkBWdnQIYvYhQHwtYjAAg&amp;url=http%3A%2F%2Fprofit.ndtv.com%2Fnews%2Ftech-media-telecom%2Farticle-reliance-jio-effect-rules-soon-for-telcos-trai-ing-new-service-1686698&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hyperlink ref="R1832" r:id="rId1328" display="http://news.google.com/news/url?sa=t&amp;fd=R&amp;ct2=in&amp;usg=AFQjCNGK-kEUDmeWMMQ1vvEwceyeSGlMhw&amp;clid=c3a7d30bb8a4878e06b80cf16b898331&amp;cid=52779475800750&amp;ei=BC0EWdidMsfnhAHu9pXYCg&amp;url=http%3A%2F%2Findiatoday.intoday.in%2Ftechnology%2Fstory%2Fexclusive-reliance-jio-fiber-broadband-preview-to-commence-shortly-website-spills-details%2F1%2F941140.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hyperlink ref="R1833" r:id="rId1329" display="http://news.google.com/news/url?sa=t&amp;fd=R&amp;ct2=in&amp;usg=AFQjCNEX8kThGDJar9CoThTP7uDmW-Z7NA&amp;clid=c3a7d30bb8a4878e06b80cf16b898331&amp;cid=52779475800750&amp;ei=OGwFWZDWJ83phQGm8JXwBw&amp;url=http%3A%2F%2Fwww.gizbot.com%2Ftelecom%2Fnews%2Fexpectation-from-reliance-jio-2017-040383.html&amp;-%3Crss%20version=%222.0%22%3E%3Cchannel%3E%3Cgenerator%3ENFE%2F1.0%3C%2Fgenerator%3E%3Ctitle%3ETechnology%20-%20Google%20News%3C%2Ftitle%3E%3Clink%3Ehttp%3A%2F%2Fnews.google.com%2Fnews%3Fpz%3D1&amp;ned=in&amp;hl=en&amp;topic=tc%3C%2Flink%3E%3Clanguage%3Een%3C%2Flanguage%3E%3CwebMaster%3Enews-feedback%40google.com%3C%2FwebMaster%3E%3Ccopyright%3E%C2%A92012%20Google%3C%2Fcopyright%3E%3CpubDate%3EFri%2C%2007%20Dec%202012%2006%3A30%3A42%20GMT%3C%2FpubDate%3E%3ClastBuildDate%3EFri%2C%2007%20Dec%202012%2006%3A30%3A42%20GMT%3C%2FlastBuildDate%3E%3Cimage%3E%3Ctitle%3ETechnology%20-%20Google%20News%3C%2Ftitle%3E%3Curl%3Ehttp%3A%2F%2Fwww.gstatic.com%2Fnews%2Fimg%2Flogo%2Fen_in%2Fnews.gif%3C%2Furl%3E%3Clink%3Ehttp%3A%2F%2Fnews.goog"/>
    <hyperlink ref="R1834" r:id="rId1330"/>
    <hyperlink ref="R1835" r:id="rId1331"/>
    <hyperlink ref="R1836" r:id="rId1332"/>
    <hyperlink ref="R1837" r:id="rId1333"/>
    <hyperlink ref="R1838" r:id="rId1334"/>
    <hyperlink ref="R1839" r:id="rId1335"/>
    <hyperlink ref="R1840" r:id="rId1336"/>
    <hyperlink ref="R1842" r:id="rId1337"/>
    <hyperlink ref="R1843" r:id="rId1338" location=".WQL1jnNMfkY.twitter"/>
    <hyperlink ref="R1844" r:id="rId1339" location=".WQL1jnNMfkY.twitter"/>
    <hyperlink ref="R1846" r:id="rId1340"/>
    <hyperlink ref="R1848" r:id="rId1341"/>
    <hyperlink ref="R1849" r:id="rId1342"/>
    <hyperlink ref="R1850" r:id="rId1343"/>
    <hyperlink ref="R1851" r:id="rId1344"/>
    <hyperlink ref="R1852" r:id="rId1345"/>
    <hyperlink ref="R1853" r:id="rId1346"/>
    <hyperlink ref="R1854" r:id="rId1347"/>
    <hyperlink ref="R1855" r:id="rId1348"/>
    <hyperlink ref="R1856" r:id="rId1349"/>
    <hyperlink ref="R1857" r:id="rId1350"/>
    <hyperlink ref="R1858" r:id="rId1351"/>
    <hyperlink ref="R1861" r:id="rId1352"/>
    <hyperlink ref="R1863" r:id="rId1353"/>
    <hyperlink ref="R1864" r:id="rId1354"/>
    <hyperlink ref="R1865" r:id="rId1355"/>
    <hyperlink ref="R1866" r:id="rId1356"/>
    <hyperlink ref="R1867" r:id="rId1357"/>
    <hyperlink ref="R1868" r:id="rId1358"/>
    <hyperlink ref="R1869" r:id="rId1359"/>
    <hyperlink ref="R1870" r:id="rId1360"/>
    <hyperlink ref="R1871" r:id="rId1361"/>
    <hyperlink ref="R1873" r:id="rId1362"/>
    <hyperlink ref="R1874" r:id="rId1363"/>
    <hyperlink ref="R1876" r:id="rId1364"/>
    <hyperlink ref="R1877" r:id="rId1365"/>
    <hyperlink ref="R1880" r:id="rId1366"/>
    <hyperlink ref="R1885" r:id="rId1367"/>
    <hyperlink ref="R1886" r:id="rId1368"/>
    <hyperlink ref="R1887" r:id="rId1369"/>
    <hyperlink ref="R1889" r:id="rId1370"/>
    <hyperlink ref="R1890" r:id="rId1371"/>
    <hyperlink ref="R1891" r:id="rId1372"/>
    <hyperlink ref="R1892" r:id="rId1373"/>
    <hyperlink ref="R1893" r:id="rId1374"/>
    <hyperlink ref="R1894" r:id="rId1375"/>
    <hyperlink ref="R1895" r:id="rId1376"/>
    <hyperlink ref="R1896" r:id="rId1377"/>
    <hyperlink ref="R1897" r:id="rId1378"/>
    <hyperlink ref="R1898" r:id="rId1379"/>
    <hyperlink ref="R1899" r:id="rId1380"/>
    <hyperlink ref="R1900" r:id="rId1381"/>
    <hyperlink ref="R1901" r:id="rId1382"/>
    <hyperlink ref="R1902" r:id="rId1383"/>
    <hyperlink ref="R1903" r:id="rId1384"/>
    <hyperlink ref="R1904" r:id="rId1385"/>
    <hyperlink ref="R1905" r:id="rId1386"/>
    <hyperlink ref="R1906" r:id="rId1387"/>
    <hyperlink ref="R1907" r:id="rId1388"/>
    <hyperlink ref="R1908" r:id="rId1389"/>
    <hyperlink ref="R1909" r:id="rId1390"/>
    <hyperlink ref="R1910" r:id="rId1391"/>
    <hyperlink ref="R1911" r:id="rId1392"/>
    <hyperlink ref="R1912" r:id="rId1393"/>
    <hyperlink ref="R1913" r:id="rId1394"/>
    <hyperlink ref="R1915" r:id="rId1395"/>
    <hyperlink ref="R1916" r:id="rId1396"/>
    <hyperlink ref="R1918" r:id="rId1397"/>
    <hyperlink ref="R1919" r:id="rId1398"/>
    <hyperlink ref="R1920" r:id="rId1399"/>
    <hyperlink ref="R1921" r:id="rId1400"/>
    <hyperlink ref="R1922" r:id="rId1401"/>
    <hyperlink ref="R1923" r:id="rId1402"/>
    <hyperlink ref="R1924" r:id="rId1403"/>
    <hyperlink ref="R1925" r:id="rId1404"/>
    <hyperlink ref="R1926" r:id="rId1405"/>
    <hyperlink ref="R1927" r:id="rId1406"/>
    <hyperlink ref="R1928" r:id="rId1407"/>
    <hyperlink ref="R1929" r:id="rId1408"/>
    <hyperlink ref="R1930" r:id="rId1409"/>
    <hyperlink ref="R1931" r:id="rId1410"/>
    <hyperlink ref="R1932" r:id="rId1411"/>
    <hyperlink ref="R1933" r:id="rId1412"/>
    <hyperlink ref="R1934" r:id="rId1413"/>
    <hyperlink ref="R1935" r:id="rId1414"/>
    <hyperlink ref="R1936" r:id="rId1415"/>
    <hyperlink ref="R1937" r:id="rId1416"/>
    <hyperlink ref="R1938" r:id="rId1417"/>
    <hyperlink ref="R1939" r:id="rId1418"/>
    <hyperlink ref="R1940" r:id="rId1419"/>
    <hyperlink ref="R1941" r:id="rId1420"/>
    <hyperlink ref="R1942" r:id="rId1421"/>
    <hyperlink ref="R1944" r:id="rId1422"/>
    <hyperlink ref="R1945" r:id="rId1423"/>
    <hyperlink ref="R1946" r:id="rId1424"/>
    <hyperlink ref="R1947" r:id="rId1425"/>
    <hyperlink ref="R1948" r:id="rId1426"/>
    <hyperlink ref="R1949" r:id="rId1427"/>
    <hyperlink ref="R1950" r:id="rId1428"/>
    <hyperlink ref="R1951" r:id="rId1429"/>
    <hyperlink ref="R1952" r:id="rId1430"/>
    <hyperlink ref="R1953" r:id="rId1431"/>
    <hyperlink ref="R1954" r:id="rId1432"/>
    <hyperlink ref="R1955" r:id="rId1433"/>
    <hyperlink ref="R1956" r:id="rId1434"/>
    <hyperlink ref="R1957" r:id="rId1435"/>
    <hyperlink ref="R1958" r:id="rId1436"/>
    <hyperlink ref="R1959" r:id="rId1437"/>
    <hyperlink ref="R1960" r:id="rId1438"/>
    <hyperlink ref="R1961" r:id="rId1439"/>
    <hyperlink ref="R1962" r:id="rId1440"/>
    <hyperlink ref="R1963" r:id="rId1441"/>
    <hyperlink ref="R1964" r:id="rId1442"/>
    <hyperlink ref="R1965" r:id="rId1443"/>
    <hyperlink ref="R1966" r:id="rId1444"/>
    <hyperlink ref="R1967" r:id="rId1445"/>
    <hyperlink ref="R1968" r:id="rId1446"/>
    <hyperlink ref="R1969" r:id="rId1447"/>
    <hyperlink ref="R1970" r:id="rId1448"/>
    <hyperlink ref="R1971" r:id="rId1449"/>
    <hyperlink ref="R1972" r:id="rId1450"/>
    <hyperlink ref="R1973" r:id="rId1451"/>
    <hyperlink ref="R1974" r:id="rId1452"/>
    <hyperlink ref="R1975" r:id="rId1453"/>
    <hyperlink ref="R1976" r:id="rId1454"/>
    <hyperlink ref="R1977" r:id="rId1455"/>
    <hyperlink ref="R1979" r:id="rId1456"/>
    <hyperlink ref="R1980" r:id="rId1457"/>
    <hyperlink ref="R1981" r:id="rId1458"/>
    <hyperlink ref="R1982" r:id="rId1459"/>
    <hyperlink ref="R1983" r:id="rId1460"/>
    <hyperlink ref="R1984" r:id="rId1461"/>
    <hyperlink ref="R1985" r:id="rId1462"/>
    <hyperlink ref="R1988" r:id="rId1463"/>
    <hyperlink ref="R1989" r:id="rId1464"/>
    <hyperlink ref="R1990" r:id="rId1465"/>
    <hyperlink ref="R1991" r:id="rId1466"/>
    <hyperlink ref="R1992" r:id="rId1467"/>
    <hyperlink ref="R1993" r:id="rId1468"/>
    <hyperlink ref="R1994" r:id="rId1469"/>
    <hyperlink ref="R1995" r:id="rId1470"/>
    <hyperlink ref="R1996" r:id="rId1471"/>
    <hyperlink ref="R1997" r:id="rId1472"/>
    <hyperlink ref="R2000" r:id="rId1473"/>
    <hyperlink ref="R2001" r:id="rId1474"/>
    <hyperlink ref="R2002" r:id="rId1475"/>
    <hyperlink ref="R2003" r:id="rId1476"/>
    <hyperlink ref="R2004" r:id="rId1477"/>
    <hyperlink ref="R2005" r:id="rId1478"/>
    <hyperlink ref="R2007" r:id="rId1479" display="http://news.google.com/news/url?sa=t&amp;fd=R&amp;ct2=us&amp;usg=AFQjCNHp1r6qH-Bl6aqi4HhjRXbup_hWjQ&amp;clid=c3a7d30bb8a4878e06b80cf16b898331&amp;cid=52779477111181&amp;ei=hbYFWajpHsHqhQHxrLUw&amp;url=http%3A%2F%2Fgadgets.ndtv.com%2Fmobiles%2Ffeatures%2Freliance-jio-plans-nokia-3310-2017-price-vivo-v5s-and-lg-g6-launched-and-more-news-this-week-1687660&amp;utm_source=dlvr.it&amp;utm_medium=twitter"/>
    <hyperlink ref="R2008" r:id="rId1480" display="http://news.google.com/news/url?sa=t&amp;fd=R&amp;ct2=in&amp;usg=AFQjCNHzsyC0T61GLhS0pFD3_URq_JxOdQ&amp;clid=c3a7d30bb8a4878e06b80cf16b898331&amp;cid=52779473446325&amp;ei=R88BWcCOEIu03gGCr7OgAg&amp;url=http://www.businesstoday.in/sectors/telecom/reliance-jio-updates-old-tariffs-all-plans-in-detail/story/250918.html"/>
    <hyperlink ref="R2009" r:id="rId1481" display="http://news.google.com/news/url?sa=t&amp;fd=R&amp;ct2=in&amp;usg=AFQjCNGcTipa-JDD89kYahI7e5EBsSs5tw&amp;clid=c3a7d30bb8a4878e06b80cf16b898331&amp;cid=52779473446325&amp;ei=sN0BWajsHdPG3gGM9anQCg&amp;url=http://gadgets.ndtv.com/telecom/features/jio-dth-broadband-and-more-5-things-to-expect-from-reliance-jio-in-2017-1686749"/>
    <hyperlink ref="R2010" r:id="rId1482" display="http://news.google.com/news/url?sa=t&amp;fd=R&amp;ct2=in&amp;usg=AFQjCNFsgK0gzuijJ5IFcSVvEkC7YPRTNg&amp;clid=c3a7d30bb8a4878e06b80cf16b898331&amp;cid=52779473446325&amp;ei=svYCWej1Bcnj3AHM6ITQDg&amp;url=http://www.business-standard.com/article/companies/reliance-jio-to-venture-in-dth-broadband-services-this-year-117042800380_1.html"/>
    <hyperlink ref="R2011" r:id="rId1483" display="http://news.google.com/news/url?sa=t&amp;fd=R&amp;ct2=in&amp;usg=AFQjCNGcTipa-JDD89kYahI7e5EBsSs5tw&amp;clid=c3a7d30bb8a4878e06b80cf16b898331&amp;cid=52779473446325&amp;ei=2yADWciUG4fXpwfY_4WICQ&amp;url=http://gadgets.ndtv.com/telecom/features/jio-dth-broadband-and-more-5-things-to-expect-from-reliance-jio-in-2017-1686749"/>
    <hyperlink ref="R2012" r:id="rId1484" display="http://news.google.com/news/url?sa=t&amp;fd=R&amp;ct2=in&amp;usg=AFQjCNGK-kEUDmeWMMQ1vvEwceyeSGlMhw&amp;clid=c3a7d30bb8a4878e06b80cf16b898331&amp;cid=52779475800750&amp;ei=FiwEWbDdL9zD3AG4_ZuQDw&amp;url=http://indiatoday.intoday.in/technology/story/exclusive-reliance-jio-fiber-broadband-preview-to-commence-shortly-website-spills-details/1/941140.html"/>
    <hyperlink ref="R2013" r:id="rId1485" display="http://news.google.com/news/url?sa=t&amp;fd=R&amp;ct2=in&amp;usg=AFQjCNEX8kThGDJar9CoThTP7uDmW-Z7NA&amp;clid=c3a7d30bb8a4878e06b80cf16b898331&amp;cid=52779475800750&amp;ei=RH4FWeDaAYSW3AHk8qaQAQ&amp;url=http://www.gizbot.com/telecom/news/expectation-from-reliance-jio-2017-040383.html"/>
    <hyperlink ref="R2014" r:id="rId1486" display="http://news.google.com/news/url?sa=t&amp;fd=R&amp;ct2=in&amp;usg=AFQjCNHp1r6qH-Bl6aqi4HhjRXbup_hWjQ&amp;clid=c3a7d30bb8a4878e06b80cf16b898331&amp;cid=52779477111181&amp;ei=xLUFWbCZHIXL3gGdwKToCQ&amp;url=http://gadgets.ndtv.com/mobiles/features/reliance-jio-plans-nokia-3310-2017-price-vivo-v5s-and-lg-g6-launched-and-more-news-this-week-1687660"/>
    <hyperlink ref="R2016" r:id="rId1487"/>
    <hyperlink ref="R2017" r:id="rId1488"/>
    <hyperlink ref="R2018" r:id="rId1489" display="http://ucnews.ucweb.com/story/1298969392327357?channel_id=101&amp;host=http:%2F%2Fucnews.ucweb.com&amp;list_article_from=Mobigyaan&amp;item_type=0&amp;content_type=0&amp;app=app_iflow&amp;uc_param_str=dnvebichfrmintcpwidsudsvpf&amp;ver=1.5.2.948&amp;sver=inapppatch2&amp;demote_type=normal&amp;adapter=null&amp;grab_time=2017-04-30_18.14.49&amp;lang=english&amp;comment_stat=1&amp;reco_id=6aa80dfd-89c2-4d9e-b031-e4ed16399a10&amp;entry=app&amp;entry1=shareback&amp;entry2=widget_Twitter&amp;shareid=bTkwBDHDFmyhAtGCGDbW17pOnjROI%2Fy2amQtaas1g2lyTA%3D%3D"/>
    <hyperlink ref="R2019" r:id="rId1490" display="https://www.google.com/url?rct=j&amp;sa=t&amp;url=http%3A%2F%2Fgadgets.ndtv.com%2Fmobiles%2Ffeatures%2Freliance-jio-plans-nokia-3310-2017-price-vivo-v5s-and-lg-g6-launched-and-more-news-this-week-1687660&amp;ct=ga&amp;cd=CAIyGjczOTE5YmFkMWVkNjU2ZDg6Y29tOmVuOlVT&amp;usg=AFQjCNHp1r6qH-Bl6aqi4HhjRXbup_hWjQ&amp;utm_source=dlvr.it&amp;utm_medium=twitter"/>
    <hyperlink ref="R2020" r:id="rId1491" display="https://www.google.com/url?rct=j&amp;sa=t&amp;url=http%3A%2F%2Fgadgets.ndtv.com%2Fmobiles%2Ffeatures%2Freliance-jio-plans-nokia-3310-2017-price-vivo-v5s-and-lg-g6-launched-and-more-news-this-week-1687660&amp;ct=ga&amp;cd=CAIyGjczOTE5YmFkMWVkNjU2ZDg6Y29tOmVuOlVT&amp;usg=AFQjCNHp1r6qH-Bl6aqi4HhjRXbup_hWjQ&amp;utm_source=dlvr.it&amp;utm_medium=twitter"/>
    <hyperlink ref="R2021" r:id="rId1492"/>
    <hyperlink ref="R2022" r:id="rId1493"/>
    <hyperlink ref="R2023" r:id="rId1494"/>
    <hyperlink ref="R2024" r:id="rId1495"/>
    <hyperlink ref="R2025" r:id="rId1496"/>
    <hyperlink ref="R2026" r:id="rId1497" display="http://news.google.com/news/url?sa=t&amp;fd=R&amp;ct2=in&amp;usg=AFQjCNE8zwWniKJCAu7SMM6WRtmOC2-FMg&amp;clid=c3a7d30bb8a4878e06b80cf16b898331&amp;cid=52779473466747&amp;ei=ScgBWaC2ItfC3gGr0q7ACw&amp;url=http://profit.ndtv.com/news/tech-media-telecom/article-reliance-jio-effect-rules-soon-for-telcos-trai-ing-new-service-1686698"/>
    <hyperlink ref="R2027" r:id="rId1498" display="http://news.google.com/news/url?sa=t&amp;fd=R&amp;ct2=in&amp;usg=AFQjCNHzsyC0T61GLhS0pFD3_URq_JxOdQ&amp;clid=c3a7d30bb8a4878e06b80cf16b898331&amp;cid=52779473446325&amp;ei=lNYBWeiEAcTo3QGjz6PoBg&amp;url=http://www.businesstoday.in/sectors/telecom/reliance-jio-updates-old-tariffs-all-plans-in-detail/story/250918.html"/>
    <hyperlink ref="R2028" r:id="rId1499" display="http://news.google.com/news/url?sa=t&amp;fd=R&amp;ct2=in&amp;usg=AFQjCNGcTipa-JDD89kYahI7e5EBsSs5tw&amp;clid=c3a7d30bb8a4878e06b80cf16b898331&amp;cid=52779473446325&amp;ei=5OQBWfikOovO3AHi9IvoCg&amp;url=http://gadgets.ndtv.com/telecom/features/jio-dth-broadband-and-more-5-things-to-expect-from-reliance-jio-in-2017-1686749"/>
    <hyperlink ref="R2029" r:id="rId1500" display="http://news.google.com/news/url?sa=t&amp;fd=R&amp;ct2=in&amp;usg=AFQjCNFsgK0gzuijJ5IFcSVvEkC7YPRTNg&amp;clid=c3a7d30bb8a4878e06b80cf16b898331&amp;cid=52779473446325&amp;ei=t_0CWfjRK9jU3gHtwbuYDQ&amp;url=http://www.business-standard.com/article/companies/reliance-jio-to-venture-in-dth-broadband-services-this-year-117042800380_1.html"/>
    <hyperlink ref="R2030" r:id="rId1501" display="http://news.google.com/news/url?sa=t&amp;fd=R&amp;ct2=in&amp;usg=AFQjCNGcTipa-JDD89kYahI7e5EBsSs5tw&amp;clid=c3a7d30bb8a4878e06b80cf16b898331&amp;cid=52779473446325&amp;ei=BigDWfjJBMzL3QHp7a_4AQ&amp;url=http://gadgets.ndtv.com/telecom/features/jio-dth-broadband-and-more-5-things-to-expect-from-reliance-jio-in-2017-1686749"/>
    <hyperlink ref="R2031" r:id="rId1502" display="http://news.google.com/news/url?sa=t&amp;fd=R&amp;ct2=in&amp;usg=AFQjCNHQDSzMpZ8SI_-PywTJ_-30YzjM1g&amp;clid=c3a7d30bb8a4878e06b80cf16b898331&amp;cid=52779473446325&amp;ei=j1IDWfDvFM3epweLpJu4CA&amp;url=http://gadgets.ndtv.com/telecom/features/reliance-jio-dth-broadband-and-more-5-things-to-expect-from-jio-this-year-1686749"/>
    <hyperlink ref="R2032" r:id="rId1503" display="http://news.google.com/news/url?sa=t&amp;fd=R&amp;ct2=in&amp;usg=AFQjCNHxrsEQ4NCisDiM4YoCKFtfVFfBzg&amp;clid=c3a7d30bb8a4878e06b80cf16b898331&amp;cid=52779475800750&amp;ei=XVoFWYDGPIWR3gHus4nIDQ&amp;url=http://www.gizbot.com/telecom/features/reliance-jio-airtel-bsnl-vodafone-4g-3g-plans-voice-calls-free-tariff-war-price-040384.html"/>
    <hyperlink ref="R2033" r:id="rId1504" display="http://news.google.com/news/url?sa=t&amp;fd=R&amp;ct2=in&amp;usg=AFQjCNEX8kThGDJar9CoThTP7uDmW-Z7NA&amp;clid=c3a7d30bb8a4878e06b80cf16b898331&amp;cid=52779475800750&amp;ei=cXYFWbjgO4SS3AGhqYi4Cw&amp;url=http://www.gizbot.com/telecom/news/expectation-from-reliance-jio-2017-040383.html"/>
    <hyperlink ref="R2034" r:id="rId1505" display="http://news.google.com/news/url?sa=t&amp;fd=R&amp;ct2=in&amp;usg=AFQjCNHp1r6qH-Bl6aqi4HhjRXbup_hWjQ&amp;clid=c3a7d30bb8a4878e06b80cf16b898331&amp;cid=52779477111181&amp;ei=Ib0FWeCbFtWy3AGkqYyABA&amp;url=http://gadgets.ndtv.com/mobiles/features/reliance-jio-plans-nokia-3310-2017-price-vivo-v5s-and-lg-g6-launched-and-more-news-this-week-1687660"/>
    <hyperlink ref="R2035" r:id="rId1506"/>
    <hyperlink ref="R2036" r:id="rId1507"/>
    <hyperlink ref="R2038" r:id="rId1508"/>
    <hyperlink ref="R2039" r:id="rId1509"/>
    <hyperlink ref="R2040" r:id="rId1510"/>
    <hyperlink ref="R2041" r:id="rId1511"/>
    <hyperlink ref="R2044" r:id="rId1512"/>
    <hyperlink ref="R2045" r:id="rId1513"/>
    <hyperlink ref="R2050" r:id="rId1514"/>
    <hyperlink ref="R2051" r:id="rId1515"/>
    <hyperlink ref="R2052" r:id="rId1516"/>
    <hyperlink ref="R2053" r:id="rId1517"/>
    <hyperlink ref="R2054" r:id="rId1518"/>
    <hyperlink ref="R2055" r:id="rId1519"/>
    <hyperlink ref="R2056" r:id="rId1520"/>
    <hyperlink ref="R2057" r:id="rId1521"/>
    <hyperlink ref="R2058" r:id="rId1522"/>
    <hyperlink ref="R2059" r:id="rId1523"/>
    <hyperlink ref="R2060" r:id="rId1524"/>
    <hyperlink ref="R2061" r:id="rId1525"/>
    <hyperlink ref="R2062" r:id="rId1526"/>
    <hyperlink ref="R2064" r:id="rId1527"/>
    <hyperlink ref="R2065" r:id="rId1528"/>
    <hyperlink ref="R2066" r:id="rId1529"/>
    <hyperlink ref="R2067" r:id="rId1530"/>
    <hyperlink ref="R2068" r:id="rId1531"/>
    <hyperlink ref="R2069" r:id="rId1532"/>
    <hyperlink ref="R2070" r:id="rId1533"/>
    <hyperlink ref="R2071" r:id="rId1534"/>
    <hyperlink ref="R2072" r:id="rId1535"/>
    <hyperlink ref="R2073" r:id="rId1536"/>
    <hyperlink ref="R2074" r:id="rId1537"/>
    <hyperlink ref="R2075" r:id="rId1538"/>
    <hyperlink ref="R2076" r:id="rId1539"/>
    <hyperlink ref="R2077" r:id="rId1540"/>
    <hyperlink ref="R2078" r:id="rId1541"/>
    <hyperlink ref="R2079" r:id="rId1542"/>
    <hyperlink ref="R2080" r:id="rId1543"/>
    <hyperlink ref="R2081" r:id="rId1544"/>
    <hyperlink ref="R2083" r:id="rId1545"/>
    <hyperlink ref="R2085" r:id="rId1546"/>
    <hyperlink ref="R2086" r:id="rId1547"/>
    <hyperlink ref="R2087" r:id="rId1548"/>
    <hyperlink ref="R2088" r:id="rId1549"/>
    <hyperlink ref="R2089" r:id="rId1550"/>
    <hyperlink ref="R2090" r:id="rId1551"/>
    <hyperlink ref="R2091" r:id="rId1552"/>
    <hyperlink ref="R2092" r:id="rId1553"/>
    <hyperlink ref="R2099" r:id="rId1554"/>
    <hyperlink ref="R2104" r:id="rId1555"/>
    <hyperlink ref="R2105" r:id="rId1556"/>
    <hyperlink ref="R2106" r:id="rId1557"/>
    <hyperlink ref="R2107" r:id="rId1558"/>
    <hyperlink ref="R2108" r:id="rId1559"/>
    <hyperlink ref="R2109" r:id="rId1560"/>
    <hyperlink ref="R2110" r:id="rId1561"/>
    <hyperlink ref="R2111" r:id="rId1562"/>
    <hyperlink ref="R2112" r:id="rId1563"/>
    <hyperlink ref="R2113" r:id="rId1564"/>
    <hyperlink ref="R2114" r:id="rId1565"/>
    <hyperlink ref="R2115" r:id="rId1566"/>
    <hyperlink ref="R2116" r:id="rId1567"/>
    <hyperlink ref="R2117" r:id="rId1568"/>
    <hyperlink ref="R2118" r:id="rId1569"/>
    <hyperlink ref="R2119" r:id="rId1570"/>
    <hyperlink ref="R2122" r:id="rId1571"/>
    <hyperlink ref="R2123" r:id="rId1572"/>
    <hyperlink ref="R2124" r:id="rId1573"/>
    <hyperlink ref="R2125" r:id="rId1574"/>
    <hyperlink ref="R2126" r:id="rId1575"/>
    <hyperlink ref="R2127" r:id="rId1576"/>
    <hyperlink ref="R2128" r:id="rId1577"/>
    <hyperlink ref="R2129" r:id="rId1578"/>
    <hyperlink ref="R2130" r:id="rId1579"/>
    <hyperlink ref="R2131" r:id="rId1580"/>
    <hyperlink ref="R2132" r:id="rId1581" display="https://www.google.com/url?rct=j&amp;sa=t&amp;url=http://gadgets.ndtv.com/mobiles/features/reliance-jio-plans-nokia-3310-2017-price-vivo-v5s-and-lg-g6-launched-and-more-news-this-week-1687660&amp;ct=ga&amp;cd=CAIyGjYxZDE1NjA2OGJjMmM2NDA6Y29tOmVuOlVT&amp;usg=AFQjCNHp1r6qH-Bl6aqi4HhjRXbup_hWjQ"/>
    <hyperlink ref="R2133" r:id="rId1582" display="http://news.google.com/news/url?sa=t&amp;fd=R&amp;ct2=in&amp;usg=AFQjCNFDNjaF1sLeaEqQ_zdpI3uyZEuGlw&amp;clid=c3a7d30bb8a4878e06b80cf16b898331&amp;cid=52779473446325&amp;ei=rlsBWbDbBoaZ3gGy3IOoCg&amp;url=http://gadgets.ndtv.com/telecom/features/reliance-jio-airtel-vodafone-bsnl-idea-best-data-unlimited-calling-plans-1685372"/>
    <hyperlink ref="R2134" r:id="rId1583" display="http://news.google.com/news/url?sa=t&amp;fd=R&amp;ct2=in&amp;usg=AFQjCNE8zwWniKJCAu7SMM6WRtmOC2-FMg&amp;clid=c3a7d30bb8a4878e06b80cf16b898331&amp;cid=52779473466747&amp;ei=nMcBWYibBNjU3gHtwbuYDQ&amp;url=http://profit.ndtv.com/news/tech-media-telecom/article-reliance-jio-effect-rules-soon-for-telcos-trai-ing-new-service-1686698"/>
    <hyperlink ref="R2135" r:id="rId1584" display="http://news.google.com/news/url?sa=t&amp;fd=R&amp;ct2=in&amp;usg=AFQjCNEHlK3mw34pkLSD4Nw4zhW0pu_Uhw&amp;clid=c3a7d30bb8a4878e06b80cf16b898331&amp;cid=52779473466747&amp;ei=7dABWZCjOISS3AGhqYi4Cw&amp;url=http://www.bgr.in/news/reliance-jio-effect-data-price-war-to-continue-through-fy18-but-what-after-the-dust-settles/"/>
    <hyperlink ref="R2136" r:id="rId1585" display="http://news.google.com/news/url?sa=t&amp;fd=R&amp;ct2=in&amp;usg=AFQjCNE8zwWniKJCAu7SMM6WRtmOC2-FMg&amp;clid=c3a7d30bb8a4878e06b80cf16b898331&amp;cid=52779473466747&amp;ei=498BWZjCEaStqgKN06uYBg&amp;url=http://profit.ndtv.com/news/tech-media-telecom/article-reliance-jio-effect-rules-soon-for-telcos-trai-ing-new-service-1686698"/>
    <hyperlink ref="R2137" r:id="rId1586" display="http://news.google.com/news/url?sa=t&amp;fd=R&amp;ct2=in&amp;usg=AFQjCNE8zwWniKJCAu7SMM6WRtmOC2-FMg&amp;clid=c3a7d30bb8a4878e06b80cf16b898331&amp;cid=52779473466747&amp;ei=-eYBWeCnEpCj3AGdhraQDQ&amp;url=http://profit.ndtv.com/news/tech-media-telecom/article-reliance-jio-effect-rules-soon-for-telcos-trai-ing-new-service-1686698"/>
    <hyperlink ref="R2138" r:id="rId1587" display="http://news.google.com/news/url?sa=t&amp;fd=R&amp;ct2=in&amp;usg=AFQjCNGK-kEUDmeWMMQ1vvEwceyeSGlMhw&amp;clid=c3a7d30bb8a4878e06b80cf16b898331&amp;cid=52779475800750&amp;ei=ViYEWYD8KpaM3AHC-40w&amp;url=http://indiatoday.intoday.in/technology/story/exclusive-reliance-jio-fiber-broadband-preview-to-commence-shortly-website-spills-details/1/941140.html"/>
    <hyperlink ref="R2139" r:id="rId1588" display="http://news.google.com/news/url?sa=t&amp;fd=R&amp;ct2=in&amp;usg=AFQjCNGK-kEUDmeWMMQ1vvEwceyeSGlMhw&amp;clid=c3a7d30bb8a4878e06b80cf16b898331&amp;cid=52779475800750&amp;ei=tDMEWdj0FYmO3AGy57SgDQ&amp;url=http://indiatoday.intoday.in/technology/story/exclusive-reliance-jio-fiber-broadband-preview-to-commence-shortly-website-spills-details/1/941140.html"/>
    <hyperlink ref="R2140" r:id="rId1589" display="http://news.google.com/news/url?sa=t&amp;fd=R&amp;ct2=in&amp;usg=AFQjCNGK-kEUDmeWMMQ1vvEwceyeSGlMhw&amp;clid=c3a7d30bb8a4878e06b80cf16b898331&amp;cid=52779475800750&amp;ei=8j4EWfifEseBqQK0qoG4Cw&amp;url=http://indiatoday.intoday.in/technology/story/exclusive-reliance-jio-fiber-broadband-preview-to-commence-shortly-website-spills-details/1/941140.html"/>
    <hyperlink ref="R2141" r:id="rId1590" display="http://news.google.com/news/url?sa=t&amp;fd=R&amp;ct2=in&amp;usg=AFQjCNGK-kEUDmeWMMQ1vvEwceyeSGlMhw&amp;clid=c3a7d30bb8a4878e06b80cf16b898331&amp;cid=52779475800750&amp;ei=RYUEWai0BoS8qgKMqI7gDg&amp;url=http://indiatoday.intoday.in/technology/story/exclusive-reliance-jio-fiber-broadband-preview-to-commence-shortly-website-spills-details/1/941140.html"/>
    <hyperlink ref="R2142" r:id="rId1591" display="http://news.google.com/news/url?sa=t&amp;fd=R&amp;ct2=in&amp;usg=AFQjCNGK-kEUDmeWMMQ1vvEwceyeSGlMhw&amp;clid=c3a7d30bb8a4878e06b80cf16b898331&amp;cid=52779475800750&amp;ei=2j4FWfjDBo26qgKv36jADQ&amp;url=http://indiatoday.intoday.in/technology/story/exclusive-reliance-jio-fiber-broadband-preview-to-commence-shortly-website-spills-details/1/941140.html"/>
    <hyperlink ref="R2143" r:id="rId1592" display="http://news.google.com/news/url?sa=t&amp;fd=R&amp;ct2=in&amp;usg=AFQjCNHxrsEQ4NCisDiM4YoCKFtfVFfBzg&amp;clid=c3a7d30bb8a4878e06b80cf16b898331&amp;cid=52779475800750&amp;ei=6FkFWYDkMsvU3AGpjrjQBQ&amp;url=http://www.gizbot.com/telecom/features/reliance-jio-airtel-bsnl-vodafone-4g-3g-plans-voice-calls-free-tariff-war-price-040384.html"/>
    <hyperlink ref="R2144" r:id="rId1593" display="http://news.google.com/news/url?sa=t&amp;fd=R&amp;ct2=in&amp;usg=AFQjCNFMgyQ3eyJX0jSXL0Ek_hc-qpmJ9g&amp;clid=c3a7d30bb8a4878e06b80cf16b898331&amp;cid=52779475800750&amp;ei=yHAFWdjTIISS3AGhqYi4Cw&amp;url=http://www.businesstoday.in/sectors/telecom/reliance-to-roll-out-its-ftth-service-jio-fiber-with-minimum-100-mbps-speed/story/251097.html"/>
    <hyperlink ref="R2145" r:id="rId1594" display="http://news.google.com/news/url?sa=t&amp;fd=R&amp;ct2=in&amp;usg=AFQjCNEX8kThGDJar9CoThTP7uDmW-Z7NA&amp;clid=c3a7d30bb8a4878e06b80cf16b898331&amp;cid=52779475800750&amp;ei=9XEFWfCVMoqc3QGW4KXYBw&amp;url=http://www.gizbot.com/telecom/news/expectation-from-reliance-jio-2017-040383.html"/>
    <hyperlink ref="R2146" r:id="rId1595" display="http://news.google.com/news/url?sa=t&amp;fd=R&amp;ct2=in&amp;usg=AFQjCNGK-kEUDmeWMMQ1vvEwceyeSGlMhw&amp;clid=c3a7d30bb8a4878e06b80cf16b898331&amp;cid=52779475800750&amp;ei=TOwFWdjHJIK-pwfny5DwCQ&amp;url=http://indiatoday.intoday.in/technology/story/exclusive-reliance-jio-fiber-broadband-preview-to-commence-shortly-website-spills-details/1/941140.html"/>
    <hyperlink ref="R2147" r:id="rId1596"/>
    <hyperlink ref="R2148" r:id="rId1597"/>
    <hyperlink ref="R2149" r:id="rId1598"/>
    <hyperlink ref="R2150" r:id="rId1599"/>
    <hyperlink ref="R2151" r:id="rId1600"/>
    <hyperlink ref="R2152" r:id="rId1601"/>
    <hyperlink ref="R2153" r:id="rId1602"/>
    <hyperlink ref="R2154" r:id="rId1603"/>
    <hyperlink ref="R2155" r:id="rId1604"/>
    <hyperlink ref="R2156" r:id="rId1605"/>
    <hyperlink ref="R2157" r:id="rId1606"/>
    <hyperlink ref="R2158" r:id="rId1607"/>
    <hyperlink ref="R2159" r:id="rId1608"/>
    <hyperlink ref="R2160" r:id="rId1609"/>
    <hyperlink ref="R2161" r:id="rId1610"/>
    <hyperlink ref="R2162" r:id="rId1611"/>
    <hyperlink ref="R2163" r:id="rId1612"/>
    <hyperlink ref="R2164" r:id="rId1613"/>
    <hyperlink ref="R2165" r:id="rId1614"/>
    <hyperlink ref="R2166" r:id="rId1615"/>
    <hyperlink ref="R2167" r:id="rId1616"/>
    <hyperlink ref="R2168" r:id="rId1617"/>
    <hyperlink ref="R2169" r:id="rId1618"/>
    <hyperlink ref="R2170" r:id="rId1619"/>
    <hyperlink ref="R2171" r:id="rId1620"/>
    <hyperlink ref="R2172" r:id="rId1621"/>
    <hyperlink ref="R2176" r:id="rId1622"/>
    <hyperlink ref="R2178" r:id="rId1623"/>
    <hyperlink ref="R2179" r:id="rId1624"/>
    <hyperlink ref="R2180" r:id="rId1625"/>
    <hyperlink ref="R2181" r:id="rId1626"/>
    <hyperlink ref="R2182" r:id="rId1627"/>
    <hyperlink ref="R2183" r:id="rId1628"/>
    <hyperlink ref="R2184" r:id="rId1629"/>
    <hyperlink ref="R2187" r:id="rId1630"/>
    <hyperlink ref="R2188" r:id="rId1631"/>
    <hyperlink ref="R2189" r:id="rId1632"/>
    <hyperlink ref="R2190" r:id="rId1633"/>
    <hyperlink ref="R2191" r:id="rId1634"/>
    <hyperlink ref="R2192" r:id="rId1635"/>
    <hyperlink ref="R2193" r:id="rId1636"/>
    <hyperlink ref="R2194" r:id="rId1637"/>
    <hyperlink ref="R2195" r:id="rId1638"/>
    <hyperlink ref="R2196" r:id="rId1639"/>
    <hyperlink ref="R2197" r:id="rId1640"/>
    <hyperlink ref="R2198" r:id="rId1641"/>
    <hyperlink ref="R2199" r:id="rId1642"/>
    <hyperlink ref="R2200" r:id="rId1643"/>
    <hyperlink ref="R2201" r:id="rId1644"/>
    <hyperlink ref="R2202" r:id="rId1645"/>
    <hyperlink ref="R2203" r:id="rId1646"/>
    <hyperlink ref="R2206" r:id="rId1647"/>
    <hyperlink ref="R2207" r:id="rId1648" display="http://ucnews.ucweb.com/story/3895284532182883?channel_id=1501&amp;host=http:%2F%2Fucnews.ucweb.com&amp;list_article_from=TheEdgyMind&amp;item_type=0&amp;content_type=0&amp;app=app_iflow&amp;uc_param_str=dnvebichfrmintcpwidsudsvpf&amp;ver=1.5.2.948&amp;sver=inapppatch2&amp;demote_type=normal&amp;adapter=null&amp;grab_time=2017-04-30_02.32.57&amp;lang=english&amp;comment_stat=1&amp;reco_id=069f2d11-4249-4efb-8cff-d3366980defe&amp;entry=app&amp;entry1=shareback&amp;entry2=widget_Twitter&amp;shareid=bTkwBPnjbzvoHIjGmDrRDHQCHkre4Gq%2BP%2FFtFiHu7KI3wQ%3D%3D"/>
    <hyperlink ref="R2208" r:id="rId1649" display="http://c.mp.ucweb.com/detail/19ca57397e0b4e999d8f29fa598afaab?a=1&amp;uc_param_str=dnvebichfrmintcpwidsudsvnwpflameefut&amp;uc_news_item_id=4427672754101103&amp;uc_news_app=app_iflow&amp;comment_stat=1&amp;reco_id=d0336af9-6059-4549-b5e4-d3b48278afaa&amp;entry=app&amp;entry1=shareback&amp;entry2=widget_Twitter&amp;shareid=bTkwBPnjbzvoHIjGmDrRDHQCHkre4Gq%2BP%2FFtFiHu7KI3wQ%3D%3D"/>
    <hyperlink ref="R2209" r:id="rId1650"/>
    <hyperlink ref="R2210" r:id="rId1651"/>
    <hyperlink ref="R2211" r:id="rId1652"/>
    <hyperlink ref="R2212" r:id="rId1653"/>
    <hyperlink ref="R2213" r:id="rId1654"/>
    <hyperlink ref="R2214" r:id="rId1655"/>
    <hyperlink ref="R2215" r:id="rId1656"/>
    <hyperlink ref="R2216" r:id="rId1657"/>
    <hyperlink ref="R2217" r:id="rId1658"/>
    <hyperlink ref="R2218" r:id="rId1659"/>
    <hyperlink ref="R2219" r:id="rId1660"/>
    <hyperlink ref="R2220" r:id="rId1661"/>
    <hyperlink ref="R2221" r:id="rId1662"/>
    <hyperlink ref="R2222" r:id="rId1663"/>
    <hyperlink ref="R2224" r:id="rId1664"/>
    <hyperlink ref="R2225" r:id="rId1665"/>
    <hyperlink ref="R2226" r:id="rId1666"/>
    <hyperlink ref="R2227" r:id="rId1667"/>
    <hyperlink ref="R2228" r:id="rId1668"/>
    <hyperlink ref="R2229" r:id="rId1669"/>
    <hyperlink ref="R2230" r:id="rId1670"/>
    <hyperlink ref="R2231" r:id="rId1671"/>
    <hyperlink ref="R2233" r:id="rId1672"/>
    <hyperlink ref="R2234" r:id="rId1673"/>
    <hyperlink ref="R2235" r:id="rId1674"/>
    <hyperlink ref="R2236" r:id="rId1675"/>
    <hyperlink ref="R2237" r:id="rId1676"/>
    <hyperlink ref="R2238" r:id="rId1677"/>
    <hyperlink ref="R2239" r:id="rId1678"/>
    <hyperlink ref="R2240" r:id="rId1679"/>
    <hyperlink ref="R2241" r:id="rId1680"/>
    <hyperlink ref="R2242" r:id="rId1681"/>
    <hyperlink ref="R2243" r:id="rId1682"/>
    <hyperlink ref="R2244" r:id="rId1683"/>
    <hyperlink ref="R2245" r:id="rId1684"/>
    <hyperlink ref="R2246" r:id="rId1685"/>
    <hyperlink ref="R2247" r:id="rId1686"/>
    <hyperlink ref="R2248" r:id="rId1687"/>
    <hyperlink ref="R2249" r:id="rId1688"/>
    <hyperlink ref="R2250" r:id="rId1689"/>
    <hyperlink ref="R2251" r:id="rId1690"/>
    <hyperlink ref="R2252" r:id="rId1691"/>
    <hyperlink ref="R2253" r:id="rId1692"/>
    <hyperlink ref="R2254" r:id="rId1693"/>
    <hyperlink ref="R2255" r:id="rId1694"/>
    <hyperlink ref="R2256" r:id="rId1695"/>
    <hyperlink ref="R2258" r:id="rId1696"/>
    <hyperlink ref="R2259" r:id="rId1697"/>
    <hyperlink ref="R2260" r:id="rId1698"/>
    <hyperlink ref="R2261" r:id="rId1699"/>
    <hyperlink ref="R2262" r:id="rId1700"/>
    <hyperlink ref="R2263" r:id="rId1701"/>
    <hyperlink ref="R2264" r:id="rId1702"/>
    <hyperlink ref="R2265" r:id="rId1703"/>
    <hyperlink ref="R2266" r:id="rId1704"/>
    <hyperlink ref="R2267" r:id="rId1705"/>
    <hyperlink ref="R2268" r:id="rId1706"/>
    <hyperlink ref="R2269" r:id="rId1707"/>
    <hyperlink ref="R2270" r:id="rId1708"/>
    <hyperlink ref="R2271" r:id="rId1709"/>
    <hyperlink ref="R2272" r:id="rId1710"/>
    <hyperlink ref="R2273" r:id="rId1711"/>
    <hyperlink ref="R2274" r:id="rId1712"/>
    <hyperlink ref="R2275" r:id="rId1713"/>
    <hyperlink ref="R2276" r:id="rId1714"/>
    <hyperlink ref="R2277" r:id="rId1715"/>
    <hyperlink ref="R2278" r:id="rId1716" display="http://news.google.com/news/url?sa=t&amp;fd=R&amp;ct2=us&amp;usg=AFQjCNHp1r6qH-Bl6aqi4HhjRXbup_hWjQ&amp;clid=c3a7d30bb8a4878e06b80cf16b898331&amp;cid=52779477111181&amp;ei=1xYGWfi8Ms3phQGm8JXwBw&amp;url=http%3A%2F%2Fgadgets.ndtv.com%2Fmobiles%2Ffeatures%2Freliance-jio-plans-nokia-3310-2017-price-vivo-v5s-and-lg-g6-launched-and-more-news-this-week-1687660&amp;utm_source=dlvr.it&amp;utm_medium=twitter"/>
    <hyperlink ref="R2279" r:id="rId1717"/>
    <hyperlink ref="R2280" r:id="rId1718"/>
    <hyperlink ref="R2281" r:id="rId1719"/>
    <hyperlink ref="R2282" r:id="rId1720"/>
    <hyperlink ref="R2283" r:id="rId1721"/>
    <hyperlink ref="R2284" r:id="rId1722"/>
    <hyperlink ref="R2285" r:id="rId1723"/>
    <hyperlink ref="R2288" r:id="rId1724"/>
    <hyperlink ref="R2289" r:id="rId1725"/>
    <hyperlink ref="R2290" r:id="rId1726"/>
    <hyperlink ref="R2291" r:id="rId1727"/>
    <hyperlink ref="R2292" r:id="rId1728"/>
    <hyperlink ref="R2293" r:id="rId1729"/>
    <hyperlink ref="R2294" r:id="rId1730"/>
    <hyperlink ref="R2295" r:id="rId1731"/>
    <hyperlink ref="R2296" r:id="rId1732"/>
    <hyperlink ref="R2297" r:id="rId1733"/>
    <hyperlink ref="R2298" r:id="rId1734"/>
    <hyperlink ref="R2299" r:id="rId1735"/>
    <hyperlink ref="R2300" r:id="rId1736"/>
    <hyperlink ref="R2301" r:id="rId1737"/>
    <hyperlink ref="R2302" r:id="rId1738"/>
    <hyperlink ref="R2303" r:id="rId1739"/>
    <hyperlink ref="R2304" r:id="rId1740"/>
    <hyperlink ref="R2305" r:id="rId1741"/>
    <hyperlink ref="R2306" r:id="rId1742"/>
    <hyperlink ref="R2307" r:id="rId1743"/>
    <hyperlink ref="R2308" r:id="rId1744"/>
    <hyperlink ref="R2309" r:id="rId1745"/>
    <hyperlink ref="R2310" r:id="rId1746"/>
    <hyperlink ref="R2311" r:id="rId1747"/>
    <hyperlink ref="R2312" r:id="rId1748"/>
    <hyperlink ref="R2313" r:id="rId1749"/>
    <hyperlink ref="R2314" r:id="rId1750"/>
    <hyperlink ref="R2315" r:id="rId1751"/>
    <hyperlink ref="R2316" r:id="rId1752"/>
    <hyperlink ref="R2317" r:id="rId1753"/>
    <hyperlink ref="R2318" r:id="rId1754"/>
    <hyperlink ref="R2319" r:id="rId1755"/>
    <hyperlink ref="R2320" r:id="rId1756"/>
    <hyperlink ref="R2321" r:id="rId1757"/>
    <hyperlink ref="R2322" r:id="rId1758"/>
    <hyperlink ref="R2323" r:id="rId1759"/>
    <hyperlink ref="R2324" r:id="rId1760"/>
    <hyperlink ref="R2325" r:id="rId1761"/>
    <hyperlink ref="R2326" r:id="rId1762"/>
    <hyperlink ref="U7" r:id="rId1763"/>
    <hyperlink ref="U15" r:id="rId1764"/>
    <hyperlink ref="U21" r:id="rId1765"/>
    <hyperlink ref="U29" r:id="rId1766"/>
    <hyperlink ref="U38" r:id="rId1767"/>
    <hyperlink ref="U52" r:id="rId1768"/>
    <hyperlink ref="U53" r:id="rId1769"/>
    <hyperlink ref="U71" r:id="rId1770"/>
    <hyperlink ref="U90" r:id="rId1771"/>
    <hyperlink ref="U91" r:id="rId1772"/>
    <hyperlink ref="U92" r:id="rId1773"/>
    <hyperlink ref="U105" r:id="rId1774"/>
    <hyperlink ref="U112" r:id="rId1775"/>
    <hyperlink ref="U113" r:id="rId1776"/>
    <hyperlink ref="U124" r:id="rId1777"/>
    <hyperlink ref="U138" r:id="rId1778"/>
    <hyperlink ref="U161" r:id="rId1779"/>
    <hyperlink ref="U162" r:id="rId1780"/>
    <hyperlink ref="U239" r:id="rId1781"/>
    <hyperlink ref="U241" r:id="rId1782"/>
    <hyperlink ref="U242" r:id="rId1783"/>
    <hyperlink ref="U243" r:id="rId1784"/>
    <hyperlink ref="U244" r:id="rId1785"/>
    <hyperlink ref="U245" r:id="rId1786"/>
    <hyperlink ref="U267" r:id="rId1787"/>
    <hyperlink ref="U336" r:id="rId1788"/>
    <hyperlink ref="U339" r:id="rId1789"/>
    <hyperlink ref="U350" r:id="rId1790"/>
    <hyperlink ref="U357" r:id="rId1791"/>
    <hyperlink ref="U372" r:id="rId1792"/>
    <hyperlink ref="U407" r:id="rId1793"/>
    <hyperlink ref="U417" r:id="rId1794"/>
    <hyperlink ref="U418" r:id="rId1795"/>
    <hyperlink ref="U420" r:id="rId1796"/>
    <hyperlink ref="U424" r:id="rId1797"/>
    <hyperlink ref="U426" r:id="rId1798"/>
    <hyperlink ref="U433" r:id="rId1799"/>
    <hyperlink ref="U446" r:id="rId1800"/>
    <hyperlink ref="U471" r:id="rId1801"/>
    <hyperlink ref="U477" r:id="rId1802"/>
    <hyperlink ref="U489" r:id="rId1803"/>
    <hyperlink ref="U490" r:id="rId1804"/>
    <hyperlink ref="U503" r:id="rId1805"/>
    <hyperlink ref="U504" r:id="rId1806"/>
    <hyperlink ref="U505" r:id="rId1807"/>
    <hyperlink ref="U506" r:id="rId1808"/>
    <hyperlink ref="U507" r:id="rId1809"/>
    <hyperlink ref="U534" r:id="rId1810"/>
    <hyperlink ref="U535" r:id="rId1811"/>
    <hyperlink ref="U536" r:id="rId1812"/>
    <hyperlink ref="U537" r:id="rId1813"/>
    <hyperlink ref="U541" r:id="rId1814"/>
    <hyperlink ref="U543" r:id="rId1815"/>
    <hyperlink ref="U551" r:id="rId1816"/>
    <hyperlink ref="U554" r:id="rId1817"/>
    <hyperlink ref="U567" r:id="rId1818"/>
    <hyperlink ref="U579" r:id="rId1819"/>
    <hyperlink ref="U580" r:id="rId1820"/>
    <hyperlink ref="U582" r:id="rId1821"/>
    <hyperlink ref="U583" r:id="rId1822"/>
    <hyperlink ref="U584" r:id="rId1823"/>
    <hyperlink ref="U585" r:id="rId1824"/>
    <hyperlink ref="U586" r:id="rId1825"/>
    <hyperlink ref="U587" r:id="rId1826"/>
    <hyperlink ref="U588" r:id="rId1827"/>
    <hyperlink ref="U589" r:id="rId1828"/>
    <hyperlink ref="U593" r:id="rId1829"/>
    <hyperlink ref="U594" r:id="rId1830"/>
    <hyperlink ref="U599" r:id="rId1831"/>
    <hyperlink ref="U600" r:id="rId1832"/>
    <hyperlink ref="U602" r:id="rId1833"/>
    <hyperlink ref="U615" r:id="rId1834"/>
    <hyperlink ref="U616" r:id="rId1835"/>
    <hyperlink ref="U624" r:id="rId1836"/>
    <hyperlink ref="U643" r:id="rId1837"/>
    <hyperlink ref="U644" r:id="rId1838"/>
    <hyperlink ref="U671" r:id="rId1839"/>
    <hyperlink ref="U674" r:id="rId1840"/>
    <hyperlink ref="U676" r:id="rId1841"/>
    <hyperlink ref="U677" r:id="rId1842"/>
    <hyperlink ref="U688" r:id="rId1843"/>
    <hyperlink ref="U689" r:id="rId1844"/>
    <hyperlink ref="U690" r:id="rId1845"/>
    <hyperlink ref="U691" r:id="rId1846"/>
    <hyperlink ref="U704" r:id="rId1847"/>
    <hyperlink ref="U717" r:id="rId1848"/>
    <hyperlink ref="U718" r:id="rId1849"/>
    <hyperlink ref="U737" r:id="rId1850"/>
    <hyperlink ref="U740" r:id="rId1851"/>
    <hyperlink ref="U748" r:id="rId1852"/>
    <hyperlink ref="U774" r:id="rId1853"/>
    <hyperlink ref="U783" r:id="rId1854"/>
    <hyperlink ref="U784" r:id="rId1855"/>
    <hyperlink ref="U785" r:id="rId1856"/>
    <hyperlink ref="U786" r:id="rId1857"/>
    <hyperlink ref="U792" r:id="rId1858"/>
    <hyperlink ref="U793" r:id="rId1859"/>
    <hyperlink ref="U794" r:id="rId1860"/>
    <hyperlink ref="U797" r:id="rId1861"/>
    <hyperlink ref="U802" r:id="rId1862"/>
    <hyperlink ref="U803" r:id="rId1863"/>
    <hyperlink ref="U804" r:id="rId1864"/>
    <hyperlink ref="U805" r:id="rId1865"/>
    <hyperlink ref="U806" r:id="rId1866"/>
    <hyperlink ref="U807" r:id="rId1867"/>
    <hyperlink ref="U808" r:id="rId1868"/>
    <hyperlink ref="U809" r:id="rId1869"/>
    <hyperlink ref="U810" r:id="rId1870"/>
    <hyperlink ref="U812" r:id="rId1871"/>
    <hyperlink ref="U813" r:id="rId1872"/>
    <hyperlink ref="U814" r:id="rId1873"/>
    <hyperlink ref="U815" r:id="rId1874"/>
    <hyperlink ref="U816" r:id="rId1875"/>
    <hyperlink ref="U817" r:id="rId1876"/>
    <hyperlink ref="U818" r:id="rId1877"/>
    <hyperlink ref="U819" r:id="rId1878"/>
    <hyperlink ref="U820" r:id="rId1879"/>
    <hyperlink ref="U821" r:id="rId1880"/>
    <hyperlink ref="U822" r:id="rId1881"/>
    <hyperlink ref="U827" r:id="rId1882"/>
    <hyperlink ref="U829" r:id="rId1883"/>
    <hyperlink ref="U830" r:id="rId1884"/>
    <hyperlink ref="U831" r:id="rId1885"/>
    <hyperlink ref="U834" r:id="rId1886"/>
    <hyperlink ref="U835" r:id="rId1887"/>
    <hyperlink ref="U840" r:id="rId1888"/>
    <hyperlink ref="U841" r:id="rId1889"/>
    <hyperlink ref="U842" r:id="rId1890"/>
    <hyperlink ref="U844" r:id="rId1891"/>
    <hyperlink ref="U845" r:id="rId1892"/>
    <hyperlink ref="U846" r:id="rId1893"/>
    <hyperlink ref="U847" r:id="rId1894"/>
    <hyperlink ref="U848" r:id="rId1895"/>
    <hyperlink ref="U849" r:id="rId1896"/>
    <hyperlink ref="U850" r:id="rId1897"/>
    <hyperlink ref="U851" r:id="rId1898"/>
    <hyperlink ref="U852" r:id="rId1899"/>
    <hyperlink ref="U853" r:id="rId1900"/>
    <hyperlink ref="U854" r:id="rId1901"/>
    <hyperlink ref="U855" r:id="rId1902"/>
    <hyperlink ref="U856" r:id="rId1903"/>
    <hyperlink ref="U857" r:id="rId1904"/>
    <hyperlink ref="U858" r:id="rId1905"/>
    <hyperlink ref="U859" r:id="rId1906"/>
    <hyperlink ref="U860" r:id="rId1907"/>
    <hyperlink ref="U861" r:id="rId1908"/>
    <hyperlink ref="U862" r:id="rId1909"/>
    <hyperlink ref="U863" r:id="rId1910"/>
    <hyperlink ref="U864" r:id="rId1911"/>
    <hyperlink ref="U865" r:id="rId1912"/>
    <hyperlink ref="U866" r:id="rId1913"/>
    <hyperlink ref="U867" r:id="rId1914"/>
    <hyperlink ref="U868" r:id="rId1915"/>
    <hyperlink ref="U869" r:id="rId1916"/>
    <hyperlink ref="U871" r:id="rId1917"/>
    <hyperlink ref="U872" r:id="rId1918"/>
    <hyperlink ref="U873" r:id="rId1919"/>
    <hyperlink ref="U874" r:id="rId1920"/>
    <hyperlink ref="U887" r:id="rId1921"/>
    <hyperlink ref="U888" r:id="rId1922"/>
    <hyperlink ref="U889" r:id="rId1923"/>
    <hyperlink ref="U890" r:id="rId1924"/>
    <hyperlink ref="U891" r:id="rId1925"/>
    <hyperlink ref="U892" r:id="rId1926"/>
    <hyperlink ref="U893" r:id="rId1927"/>
    <hyperlink ref="U901" r:id="rId1928"/>
    <hyperlink ref="U902" r:id="rId1929"/>
    <hyperlink ref="U903" r:id="rId1930"/>
    <hyperlink ref="U904" r:id="rId1931"/>
    <hyperlink ref="U905" r:id="rId1932"/>
    <hyperlink ref="U906" r:id="rId1933"/>
    <hyperlink ref="U907" r:id="rId1934"/>
    <hyperlink ref="U908" r:id="rId1935"/>
    <hyperlink ref="U909" r:id="rId1936"/>
    <hyperlink ref="U913" r:id="rId1937"/>
    <hyperlink ref="U914" r:id="rId1938"/>
    <hyperlink ref="U915" r:id="rId1939"/>
    <hyperlink ref="U920" r:id="rId1940"/>
    <hyperlink ref="U938" r:id="rId1941"/>
    <hyperlink ref="U943" r:id="rId1942"/>
    <hyperlink ref="U944" r:id="rId1943"/>
    <hyperlink ref="U946" r:id="rId1944"/>
    <hyperlink ref="U947" r:id="rId1945"/>
    <hyperlink ref="U948" r:id="rId1946"/>
    <hyperlink ref="U967" r:id="rId1947"/>
    <hyperlink ref="U968" r:id="rId1948"/>
    <hyperlink ref="U969" r:id="rId1949"/>
    <hyperlink ref="U970" r:id="rId1950"/>
    <hyperlink ref="U971" r:id="rId1951"/>
    <hyperlink ref="U981" r:id="rId1952"/>
    <hyperlink ref="U982" r:id="rId1953"/>
    <hyperlink ref="U1006" r:id="rId1954"/>
    <hyperlink ref="U1009" r:id="rId1955"/>
    <hyperlink ref="U1010" r:id="rId1956"/>
    <hyperlink ref="U1017" r:id="rId1957"/>
    <hyperlink ref="U1018" r:id="rId1958"/>
    <hyperlink ref="U1020" r:id="rId1959"/>
    <hyperlink ref="U1025" r:id="rId1960"/>
    <hyperlink ref="U1027" r:id="rId1961"/>
    <hyperlink ref="U1030" r:id="rId1962"/>
    <hyperlink ref="U1032" r:id="rId1963"/>
    <hyperlink ref="U1038" r:id="rId1964"/>
    <hyperlink ref="U1041" r:id="rId1965"/>
    <hyperlink ref="U1068" r:id="rId1966"/>
    <hyperlink ref="U1069" r:id="rId1967"/>
    <hyperlink ref="U1072" r:id="rId1968"/>
    <hyperlink ref="U1074" r:id="rId1969"/>
    <hyperlink ref="U1075" r:id="rId1970"/>
    <hyperlink ref="U1081" r:id="rId1971"/>
    <hyperlink ref="U1095" r:id="rId1972"/>
    <hyperlink ref="U1124" r:id="rId1973"/>
    <hyperlink ref="U1125" r:id="rId1974"/>
    <hyperlink ref="U1126" r:id="rId1975"/>
    <hyperlink ref="U1127" r:id="rId1976"/>
    <hyperlink ref="U1128" r:id="rId1977"/>
    <hyperlink ref="U1129" r:id="rId1978"/>
    <hyperlink ref="U1130" r:id="rId1979"/>
    <hyperlink ref="U1131" r:id="rId1980"/>
    <hyperlink ref="U1132" r:id="rId1981"/>
    <hyperlink ref="U1147" r:id="rId1982"/>
    <hyperlink ref="U1150" r:id="rId1983"/>
    <hyperlink ref="U1182" r:id="rId1984"/>
    <hyperlink ref="U1199" r:id="rId1985"/>
    <hyperlink ref="U1200" r:id="rId1986"/>
    <hyperlink ref="U1201" r:id="rId1987"/>
    <hyperlink ref="U1202" r:id="rId1988"/>
    <hyperlink ref="U1211" r:id="rId1989"/>
    <hyperlink ref="U1212" r:id="rId1990"/>
    <hyperlink ref="U1213" r:id="rId1991"/>
    <hyperlink ref="U1214" r:id="rId1992"/>
    <hyperlink ref="U1234" r:id="rId1993"/>
    <hyperlink ref="U1235" r:id="rId1994"/>
    <hyperlink ref="U1241" r:id="rId1995"/>
    <hyperlink ref="U1242" r:id="rId1996"/>
    <hyperlink ref="U1261" r:id="rId1997"/>
    <hyperlink ref="U1266" r:id="rId1998"/>
    <hyperlink ref="U1267" r:id="rId1999"/>
    <hyperlink ref="U1300" r:id="rId2000"/>
    <hyperlink ref="U1331" r:id="rId2001"/>
    <hyperlink ref="U1364" r:id="rId2002"/>
    <hyperlink ref="U1373" r:id="rId2003"/>
    <hyperlink ref="U1374" r:id="rId2004"/>
    <hyperlink ref="U1377" r:id="rId2005"/>
    <hyperlink ref="U1378" r:id="rId2006"/>
    <hyperlink ref="U1379" r:id="rId2007"/>
    <hyperlink ref="U1380" r:id="rId2008"/>
    <hyperlink ref="U1381" r:id="rId2009"/>
    <hyperlink ref="U1382" r:id="rId2010"/>
    <hyperlink ref="U1383" r:id="rId2011"/>
    <hyperlink ref="U1386" r:id="rId2012"/>
    <hyperlink ref="U1387" r:id="rId2013"/>
    <hyperlink ref="U1389" r:id="rId2014"/>
    <hyperlink ref="U1392" r:id="rId2015"/>
    <hyperlink ref="U1394" r:id="rId2016"/>
    <hyperlink ref="U1395" r:id="rId2017"/>
    <hyperlink ref="U1401" r:id="rId2018"/>
    <hyperlink ref="U1402" r:id="rId2019"/>
    <hyperlink ref="U1403" r:id="rId2020"/>
    <hyperlink ref="U1406" r:id="rId2021"/>
    <hyperlink ref="U1408" r:id="rId2022"/>
    <hyperlink ref="U1409" r:id="rId2023"/>
    <hyperlink ref="U1414" r:id="rId2024"/>
    <hyperlink ref="U1416" r:id="rId2025"/>
    <hyperlink ref="U1417" r:id="rId2026"/>
    <hyperlink ref="U1422" r:id="rId2027"/>
    <hyperlink ref="U1423" r:id="rId2028"/>
    <hyperlink ref="U1436" r:id="rId2029"/>
    <hyperlink ref="U1437" r:id="rId2030"/>
    <hyperlink ref="U1450" r:id="rId2031"/>
    <hyperlink ref="U1451" r:id="rId2032"/>
    <hyperlink ref="U1461" r:id="rId2033"/>
    <hyperlink ref="U1464" r:id="rId2034"/>
    <hyperlink ref="U1465" r:id="rId2035"/>
    <hyperlink ref="U1466" r:id="rId2036"/>
    <hyperlink ref="U1468" r:id="rId2037"/>
    <hyperlink ref="U1470" r:id="rId2038"/>
    <hyperlink ref="U1473" r:id="rId2039"/>
    <hyperlink ref="U1475" r:id="rId2040"/>
    <hyperlink ref="U1481" r:id="rId2041"/>
    <hyperlink ref="U1485" r:id="rId2042"/>
    <hyperlink ref="U1499" r:id="rId2043"/>
    <hyperlink ref="U1500" r:id="rId2044"/>
    <hyperlink ref="U1502" r:id="rId2045"/>
    <hyperlink ref="U1506" r:id="rId2046"/>
    <hyperlink ref="U1507" r:id="rId2047"/>
    <hyperlink ref="U1511" r:id="rId2048"/>
    <hyperlink ref="U1526" r:id="rId2049"/>
    <hyperlink ref="U1527" r:id="rId2050"/>
    <hyperlink ref="U1528" r:id="rId2051"/>
    <hyperlink ref="U1536" r:id="rId2052"/>
    <hyperlink ref="U1546" r:id="rId2053"/>
    <hyperlink ref="U1547" r:id="rId2054"/>
    <hyperlink ref="U1569" r:id="rId2055"/>
    <hyperlink ref="U1573" r:id="rId2056"/>
    <hyperlink ref="U1575" r:id="rId2057"/>
    <hyperlink ref="U1576" r:id="rId2058"/>
    <hyperlink ref="U1586" r:id="rId2059"/>
    <hyperlink ref="U1587" r:id="rId2060"/>
    <hyperlink ref="U1591" r:id="rId2061"/>
    <hyperlink ref="U1597" r:id="rId2062"/>
    <hyperlink ref="U1598" r:id="rId2063"/>
    <hyperlink ref="U1603" r:id="rId2064"/>
    <hyperlink ref="U1604" r:id="rId2065"/>
    <hyperlink ref="U1605" r:id="rId2066"/>
    <hyperlink ref="U1606" r:id="rId2067"/>
    <hyperlink ref="U1608" r:id="rId2068"/>
    <hyperlink ref="U1609" r:id="rId2069"/>
    <hyperlink ref="U1612" r:id="rId2070"/>
    <hyperlink ref="U1613" r:id="rId2071"/>
    <hyperlink ref="U1626" r:id="rId2072"/>
    <hyperlink ref="U1647" r:id="rId2073"/>
    <hyperlink ref="U1666" r:id="rId2074"/>
    <hyperlink ref="U1678" r:id="rId2075"/>
    <hyperlink ref="U1762" r:id="rId2076"/>
    <hyperlink ref="U1763" r:id="rId2077"/>
    <hyperlink ref="U1768" r:id="rId2078"/>
    <hyperlink ref="U1769" r:id="rId2079"/>
    <hyperlink ref="U1770" r:id="rId2080"/>
    <hyperlink ref="U1772" r:id="rId2081"/>
    <hyperlink ref="U1810" r:id="rId2082"/>
    <hyperlink ref="U1815" r:id="rId2083"/>
    <hyperlink ref="U1816" r:id="rId2084"/>
    <hyperlink ref="U1817" r:id="rId2085"/>
    <hyperlink ref="U1823" r:id="rId2086"/>
    <hyperlink ref="U1825" r:id="rId2087"/>
    <hyperlink ref="U1849" r:id="rId2088"/>
    <hyperlink ref="U1850" r:id="rId2089"/>
    <hyperlink ref="U1851" r:id="rId2090"/>
    <hyperlink ref="U1852" r:id="rId2091"/>
    <hyperlink ref="U1853" r:id="rId2092"/>
    <hyperlink ref="U1854" r:id="rId2093"/>
    <hyperlink ref="U1857" r:id="rId2094"/>
    <hyperlink ref="U1872" r:id="rId2095"/>
    <hyperlink ref="U1881" r:id="rId2096"/>
    <hyperlink ref="U1882" r:id="rId2097"/>
    <hyperlink ref="U1885" r:id="rId2098"/>
    <hyperlink ref="U1897" r:id="rId2099"/>
    <hyperlink ref="U1898" r:id="rId2100"/>
    <hyperlink ref="U1918" r:id="rId2101"/>
    <hyperlink ref="U1925" r:id="rId2102"/>
    <hyperlink ref="U1933" r:id="rId2103"/>
    <hyperlink ref="U1934" r:id="rId2104"/>
    <hyperlink ref="U1935" r:id="rId2105"/>
    <hyperlink ref="U1936" r:id="rId2106"/>
    <hyperlink ref="U1937" r:id="rId2107"/>
    <hyperlink ref="U1938" r:id="rId2108"/>
    <hyperlink ref="U1939" r:id="rId2109"/>
    <hyperlink ref="U1941" r:id="rId2110"/>
    <hyperlink ref="U1946" r:id="rId2111"/>
    <hyperlink ref="U1952" r:id="rId2112"/>
    <hyperlink ref="U1953" r:id="rId2113"/>
    <hyperlink ref="U1954" r:id="rId2114"/>
    <hyperlink ref="U1955" r:id="rId2115"/>
    <hyperlink ref="U1956" r:id="rId2116"/>
    <hyperlink ref="U1957" r:id="rId2117"/>
    <hyperlink ref="U1958" r:id="rId2118"/>
    <hyperlink ref="U1959" r:id="rId2119"/>
    <hyperlink ref="U1960" r:id="rId2120"/>
    <hyperlink ref="U1961" r:id="rId2121"/>
    <hyperlink ref="U1962" r:id="rId2122"/>
    <hyperlink ref="U1963" r:id="rId2123"/>
    <hyperlink ref="U1964" r:id="rId2124"/>
    <hyperlink ref="U1971" r:id="rId2125"/>
    <hyperlink ref="U1975" r:id="rId2126"/>
    <hyperlink ref="U1976" r:id="rId2127"/>
    <hyperlink ref="U1998" r:id="rId2128"/>
    <hyperlink ref="U2002" r:id="rId2129"/>
    <hyperlink ref="U2003" r:id="rId2130"/>
    <hyperlink ref="U2004" r:id="rId2131"/>
    <hyperlink ref="U2005" r:id="rId2132"/>
    <hyperlink ref="U2036" r:id="rId2133"/>
    <hyperlink ref="U2045" r:id="rId2134"/>
    <hyperlink ref="U2082" r:id="rId2135"/>
    <hyperlink ref="U2110" r:id="rId2136"/>
    <hyperlink ref="U2114" r:id="rId2137"/>
    <hyperlink ref="U2115" r:id="rId2138"/>
    <hyperlink ref="U2124" r:id="rId2139"/>
    <hyperlink ref="U2188" r:id="rId2140"/>
    <hyperlink ref="U2192" r:id="rId2141"/>
    <hyperlink ref="U2193" r:id="rId2142"/>
    <hyperlink ref="U2194" r:id="rId2143"/>
    <hyperlink ref="U2195" r:id="rId2144"/>
    <hyperlink ref="U2197" r:id="rId2145"/>
    <hyperlink ref="U2198" r:id="rId2146"/>
    <hyperlink ref="U2200" r:id="rId2147"/>
    <hyperlink ref="U2201" r:id="rId2148"/>
    <hyperlink ref="U2202" r:id="rId2149"/>
    <hyperlink ref="U2224" r:id="rId2150"/>
    <hyperlink ref="U2225" r:id="rId2151"/>
    <hyperlink ref="U2226" r:id="rId2152"/>
    <hyperlink ref="U2227" r:id="rId2153"/>
    <hyperlink ref="U2228" r:id="rId2154"/>
    <hyperlink ref="U2229" r:id="rId2155"/>
    <hyperlink ref="U2231" r:id="rId2156"/>
    <hyperlink ref="U2233" r:id="rId2157"/>
    <hyperlink ref="U2234" r:id="rId2158"/>
    <hyperlink ref="U2235" r:id="rId2159"/>
    <hyperlink ref="U2236" r:id="rId2160"/>
    <hyperlink ref="U2237" r:id="rId2161"/>
    <hyperlink ref="U2246" r:id="rId2162"/>
    <hyperlink ref="U2247" r:id="rId2163"/>
    <hyperlink ref="U2248" r:id="rId2164"/>
    <hyperlink ref="U2249" r:id="rId2165"/>
    <hyperlink ref="U2250" r:id="rId2166"/>
    <hyperlink ref="U2252" r:id="rId2167"/>
    <hyperlink ref="U2253" r:id="rId2168"/>
    <hyperlink ref="U2260" r:id="rId2169"/>
    <hyperlink ref="U2270" r:id="rId2170"/>
    <hyperlink ref="U2271" r:id="rId2171"/>
    <hyperlink ref="U2272" r:id="rId2172"/>
    <hyperlink ref="U2273" r:id="rId2173"/>
    <hyperlink ref="U2274" r:id="rId2174"/>
    <hyperlink ref="U2275" r:id="rId2175"/>
    <hyperlink ref="U2290" r:id="rId2176"/>
    <hyperlink ref="U2295" r:id="rId2177"/>
    <hyperlink ref="U2296" r:id="rId2178"/>
    <hyperlink ref="U2297" r:id="rId2179"/>
    <hyperlink ref="U2304" r:id="rId2180"/>
    <hyperlink ref="U2306" r:id="rId2181"/>
    <hyperlink ref="U2307" r:id="rId2182"/>
    <hyperlink ref="U2309" r:id="rId2183"/>
    <hyperlink ref="U2310" r:id="rId2184"/>
    <hyperlink ref="U2311" r:id="rId2185"/>
    <hyperlink ref="U2312" r:id="rId2186"/>
    <hyperlink ref="U2318" r:id="rId2187"/>
    <hyperlink ref="U2319" r:id="rId2188"/>
    <hyperlink ref="U2320" r:id="rId2189"/>
    <hyperlink ref="V3" r:id="rId2190"/>
    <hyperlink ref="V4" r:id="rId2191"/>
    <hyperlink ref="V5" r:id="rId2192"/>
    <hyperlink ref="V6" r:id="rId2193"/>
    <hyperlink ref="V7" r:id="rId2194"/>
    <hyperlink ref="V8" r:id="rId2195"/>
    <hyperlink ref="V9" r:id="rId2196"/>
    <hyperlink ref="V10" r:id="rId2197"/>
    <hyperlink ref="V11" r:id="rId2198"/>
    <hyperlink ref="V12" r:id="rId2199"/>
    <hyperlink ref="V13" r:id="rId2200"/>
    <hyperlink ref="V14" r:id="rId2201"/>
    <hyperlink ref="V15" r:id="rId2202"/>
    <hyperlink ref="V16" r:id="rId2203"/>
    <hyperlink ref="V17" r:id="rId2204"/>
    <hyperlink ref="V18" r:id="rId2205"/>
    <hyperlink ref="V19" r:id="rId2206"/>
    <hyperlink ref="V20" r:id="rId2207"/>
    <hyperlink ref="V21" r:id="rId2208"/>
    <hyperlink ref="V22" r:id="rId2209"/>
    <hyperlink ref="V23" r:id="rId2210"/>
    <hyperlink ref="V24" r:id="rId2211"/>
    <hyperlink ref="V25" r:id="rId2212"/>
    <hyperlink ref="V26" r:id="rId2213"/>
    <hyperlink ref="V27" r:id="rId2214"/>
    <hyperlink ref="V28" r:id="rId2215"/>
    <hyperlink ref="V29" r:id="rId2216"/>
    <hyperlink ref="V30" r:id="rId2217"/>
    <hyperlink ref="V31" r:id="rId2218"/>
    <hyperlink ref="V32" r:id="rId2219"/>
    <hyperlink ref="V33" r:id="rId2220"/>
    <hyperlink ref="V34" r:id="rId2221"/>
    <hyperlink ref="V35" r:id="rId2222"/>
    <hyperlink ref="V36" r:id="rId2223"/>
    <hyperlink ref="V37" r:id="rId2224"/>
    <hyperlink ref="V38" r:id="rId2225"/>
    <hyperlink ref="V39" r:id="rId2226"/>
    <hyperlink ref="V40" r:id="rId2227"/>
    <hyperlink ref="V41" r:id="rId2228"/>
    <hyperlink ref="V42" r:id="rId2229"/>
    <hyperlink ref="V43" r:id="rId2230"/>
    <hyperlink ref="V44" r:id="rId2231"/>
    <hyperlink ref="V45" r:id="rId2232"/>
    <hyperlink ref="V46" r:id="rId2233"/>
    <hyperlink ref="V47" r:id="rId2234"/>
    <hyperlink ref="V48" r:id="rId2235"/>
    <hyperlink ref="V49" r:id="rId2236"/>
    <hyperlink ref="V50" r:id="rId2237"/>
    <hyperlink ref="V51" r:id="rId2238"/>
    <hyperlink ref="V52" r:id="rId2239"/>
    <hyperlink ref="V53" r:id="rId2240"/>
    <hyperlink ref="V54" r:id="rId2241"/>
    <hyperlink ref="V55" r:id="rId2242"/>
    <hyperlink ref="V56" r:id="rId2243"/>
    <hyperlink ref="V57" r:id="rId2244"/>
    <hyperlink ref="V58" r:id="rId2245"/>
    <hyperlink ref="V59" r:id="rId2246"/>
    <hyperlink ref="V60" r:id="rId2247"/>
    <hyperlink ref="V61" r:id="rId2248"/>
    <hyperlink ref="V62" r:id="rId2249"/>
    <hyperlink ref="V63" r:id="rId2250"/>
    <hyperlink ref="V64" r:id="rId2251"/>
    <hyperlink ref="V65" r:id="rId2252"/>
    <hyperlink ref="V66" r:id="rId2253"/>
    <hyperlink ref="V67" r:id="rId2254"/>
    <hyperlink ref="V68" r:id="rId2255"/>
    <hyperlink ref="V69" r:id="rId2256"/>
    <hyperlink ref="V70" r:id="rId2257"/>
    <hyperlink ref="V71" r:id="rId2258"/>
    <hyperlink ref="V72" r:id="rId2259"/>
    <hyperlink ref="V73" r:id="rId2260"/>
    <hyperlink ref="V74" r:id="rId2261"/>
    <hyperlink ref="V75" r:id="rId2262"/>
    <hyperlink ref="V76" r:id="rId2263"/>
    <hyperlink ref="V77" r:id="rId2264"/>
    <hyperlink ref="V78" r:id="rId2265"/>
    <hyperlink ref="V79" r:id="rId2266"/>
    <hyperlink ref="V80" r:id="rId2267"/>
    <hyperlink ref="V81" r:id="rId2268"/>
    <hyperlink ref="V82" r:id="rId2269"/>
    <hyperlink ref="V83" r:id="rId2270"/>
    <hyperlink ref="V84" r:id="rId2271"/>
    <hyperlink ref="V85" r:id="rId2272"/>
    <hyperlink ref="V86" r:id="rId2273"/>
    <hyperlink ref="V87" r:id="rId2274"/>
    <hyperlink ref="V88" r:id="rId2275"/>
    <hyperlink ref="V89" r:id="rId2276"/>
    <hyperlink ref="V90" r:id="rId2277"/>
    <hyperlink ref="V91" r:id="rId2278"/>
    <hyperlink ref="V92" r:id="rId2279"/>
    <hyperlink ref="V93" r:id="rId2280"/>
    <hyperlink ref="V94" r:id="rId2281"/>
    <hyperlink ref="V95" r:id="rId2282"/>
    <hyperlink ref="V96" r:id="rId2283"/>
    <hyperlink ref="V97" r:id="rId2284"/>
    <hyperlink ref="V98" r:id="rId2285"/>
    <hyperlink ref="V99" r:id="rId2286"/>
    <hyperlink ref="V100" r:id="rId2287"/>
    <hyperlink ref="V101" r:id="rId2288"/>
    <hyperlink ref="V102" r:id="rId2289"/>
    <hyperlink ref="V103" r:id="rId2290"/>
    <hyperlink ref="V104" r:id="rId2291"/>
    <hyperlink ref="V105" r:id="rId2292"/>
    <hyperlink ref="V106" r:id="rId2293"/>
    <hyperlink ref="V107" r:id="rId2294"/>
    <hyperlink ref="V108" r:id="rId2295"/>
    <hyperlink ref="V109" r:id="rId2296"/>
    <hyperlink ref="V110" r:id="rId2297"/>
    <hyperlink ref="V111" r:id="rId2298"/>
    <hyperlink ref="V112" r:id="rId2299"/>
    <hyperlink ref="V113" r:id="rId2300"/>
    <hyperlink ref="V114" r:id="rId2301"/>
    <hyperlink ref="V115" r:id="rId2302"/>
    <hyperlink ref="V116" r:id="rId2303"/>
    <hyperlink ref="V117" r:id="rId2304"/>
    <hyperlink ref="V118" r:id="rId2305"/>
    <hyperlink ref="V119" r:id="rId2306"/>
    <hyperlink ref="V120" r:id="rId2307"/>
    <hyperlink ref="V121" r:id="rId2308"/>
    <hyperlink ref="V122" r:id="rId2309"/>
    <hyperlink ref="V123" r:id="rId2310"/>
    <hyperlink ref="V124" r:id="rId2311"/>
    <hyperlink ref="V125" r:id="rId2312"/>
    <hyperlink ref="V126" r:id="rId2313"/>
    <hyperlink ref="V127" r:id="rId2314"/>
    <hyperlink ref="V128" r:id="rId2315"/>
    <hyperlink ref="V129" r:id="rId2316"/>
    <hyperlink ref="V130" r:id="rId2317"/>
    <hyperlink ref="V131" r:id="rId2318"/>
    <hyperlink ref="V132" r:id="rId2319"/>
    <hyperlink ref="V133" r:id="rId2320"/>
    <hyperlink ref="V134" r:id="rId2321"/>
    <hyperlink ref="V135" r:id="rId2322"/>
    <hyperlink ref="V136" r:id="rId2323"/>
    <hyperlink ref="V137" r:id="rId2324"/>
    <hyperlink ref="V138" r:id="rId2325"/>
    <hyperlink ref="V139" r:id="rId2326"/>
    <hyperlink ref="V140" r:id="rId2327"/>
    <hyperlink ref="V141" r:id="rId2328"/>
    <hyperlink ref="V142" r:id="rId2329"/>
    <hyperlink ref="V143" r:id="rId2330"/>
    <hyperlink ref="V144" r:id="rId2331"/>
    <hyperlink ref="V145" r:id="rId2332"/>
    <hyperlink ref="V146" r:id="rId2333"/>
    <hyperlink ref="V147" r:id="rId2334"/>
    <hyperlink ref="V148" r:id="rId2335"/>
    <hyperlink ref="V149" r:id="rId2336"/>
    <hyperlink ref="V150" r:id="rId2337"/>
    <hyperlink ref="V151" r:id="rId2338"/>
    <hyperlink ref="V152" r:id="rId2339"/>
    <hyperlink ref="V153" r:id="rId2340"/>
    <hyperlink ref="V154" r:id="rId2341"/>
    <hyperlink ref="V155" r:id="rId2342"/>
    <hyperlink ref="V156" r:id="rId2343"/>
    <hyperlink ref="V157" r:id="rId2344"/>
    <hyperlink ref="V158" r:id="rId2345"/>
    <hyperlink ref="V159" r:id="rId2346"/>
    <hyperlink ref="V160" r:id="rId2347"/>
    <hyperlink ref="V161" r:id="rId2348"/>
    <hyperlink ref="V162" r:id="rId2349"/>
    <hyperlink ref="V163" r:id="rId2350"/>
    <hyperlink ref="V164" r:id="rId2351"/>
    <hyperlink ref="V165" r:id="rId2352"/>
    <hyperlink ref="V166" r:id="rId2353"/>
    <hyperlink ref="V167" r:id="rId2354"/>
    <hyperlink ref="V168" r:id="rId2355"/>
    <hyperlink ref="V169" r:id="rId2356"/>
    <hyperlink ref="V170" r:id="rId2357"/>
    <hyperlink ref="V171" r:id="rId2358"/>
    <hyperlink ref="V172" r:id="rId2359"/>
    <hyperlink ref="V173" r:id="rId2360"/>
    <hyperlink ref="V174" r:id="rId2361"/>
    <hyperlink ref="V175" r:id="rId2362"/>
    <hyperlink ref="V176" r:id="rId2363"/>
    <hyperlink ref="V177" r:id="rId2364"/>
    <hyperlink ref="V178" r:id="rId2365"/>
    <hyperlink ref="V179" r:id="rId2366"/>
    <hyperlink ref="V180" r:id="rId2367"/>
    <hyperlink ref="V181" r:id="rId2368"/>
    <hyperlink ref="V182" r:id="rId2369"/>
    <hyperlink ref="V183" r:id="rId2370"/>
    <hyperlink ref="V184" r:id="rId2371"/>
    <hyperlink ref="V185" r:id="rId2372"/>
    <hyperlink ref="V186" r:id="rId2373"/>
    <hyperlink ref="V187" r:id="rId2374"/>
    <hyperlink ref="V188" r:id="rId2375"/>
    <hyperlink ref="V189" r:id="rId2376"/>
    <hyperlink ref="V190" r:id="rId2377"/>
    <hyperlink ref="V191" r:id="rId2378"/>
    <hyperlink ref="V192" r:id="rId2379"/>
    <hyperlink ref="V193" r:id="rId2380"/>
    <hyperlink ref="V194" r:id="rId2381"/>
    <hyperlink ref="V195" r:id="rId2382"/>
    <hyperlink ref="V196" r:id="rId2383"/>
    <hyperlink ref="V197" r:id="rId2384"/>
    <hyperlink ref="V198" r:id="rId2385"/>
    <hyperlink ref="V199" r:id="rId2386"/>
    <hyperlink ref="V200" r:id="rId2387"/>
    <hyperlink ref="V201" r:id="rId2388"/>
    <hyperlink ref="V202" r:id="rId2389"/>
    <hyperlink ref="V203" r:id="rId2390"/>
    <hyperlink ref="V204" r:id="rId2391"/>
    <hyperlink ref="V205" r:id="rId2392"/>
    <hyperlink ref="V206" r:id="rId2393"/>
    <hyperlink ref="V207" r:id="rId2394"/>
    <hyperlink ref="V208" r:id="rId2395"/>
    <hyperlink ref="V209" r:id="rId2396"/>
    <hyperlink ref="V210" r:id="rId2397"/>
    <hyperlink ref="V211" r:id="rId2398"/>
    <hyperlink ref="V212" r:id="rId2399"/>
    <hyperlink ref="V213" r:id="rId2400"/>
    <hyperlink ref="V214" r:id="rId2401"/>
    <hyperlink ref="V215" r:id="rId2402"/>
    <hyperlink ref="V216" r:id="rId2403"/>
    <hyperlink ref="V217" r:id="rId2404"/>
    <hyperlink ref="V218" r:id="rId2405"/>
    <hyperlink ref="V219" r:id="rId2406"/>
    <hyperlink ref="V220" r:id="rId2407"/>
    <hyperlink ref="V221" r:id="rId2408"/>
    <hyperlink ref="V222" r:id="rId2409"/>
    <hyperlink ref="V223" r:id="rId2410"/>
    <hyperlink ref="V224" r:id="rId2411"/>
    <hyperlink ref="V225" r:id="rId2412"/>
    <hyperlink ref="V226" r:id="rId2413"/>
    <hyperlink ref="V227" r:id="rId2414"/>
    <hyperlink ref="V228" r:id="rId2415"/>
    <hyperlink ref="V229" r:id="rId2416"/>
    <hyperlink ref="V230" r:id="rId2417"/>
    <hyperlink ref="V231" r:id="rId2418"/>
    <hyperlink ref="V232" r:id="rId2419"/>
    <hyperlink ref="V233" r:id="rId2420"/>
    <hyperlink ref="V234" r:id="rId2421"/>
    <hyperlink ref="V235" r:id="rId2422"/>
    <hyperlink ref="V236" r:id="rId2423"/>
    <hyperlink ref="V237" r:id="rId2424"/>
    <hyperlink ref="V238" r:id="rId2425"/>
    <hyperlink ref="V239" r:id="rId2426"/>
    <hyperlink ref="V240" r:id="rId2427"/>
    <hyperlink ref="V241" r:id="rId2428"/>
    <hyperlink ref="V242" r:id="rId2429"/>
    <hyperlink ref="V243" r:id="rId2430"/>
    <hyperlink ref="V244" r:id="rId2431"/>
    <hyperlink ref="V245" r:id="rId2432"/>
    <hyperlink ref="V246" r:id="rId2433"/>
    <hyperlink ref="V247" r:id="rId2434"/>
    <hyperlink ref="V248" r:id="rId2435"/>
    <hyperlink ref="V249" r:id="rId2436"/>
    <hyperlink ref="V250" r:id="rId2437"/>
    <hyperlink ref="V251" r:id="rId2438"/>
    <hyperlink ref="V252" r:id="rId2439"/>
    <hyperlink ref="V253" r:id="rId2440"/>
    <hyperlink ref="V254" r:id="rId2441"/>
    <hyperlink ref="V255" r:id="rId2442"/>
    <hyperlink ref="V256" r:id="rId2443"/>
    <hyperlink ref="V257" r:id="rId2444"/>
    <hyperlink ref="V258" r:id="rId2445"/>
    <hyperlink ref="V259" r:id="rId2446"/>
    <hyperlink ref="V260" r:id="rId2447"/>
    <hyperlink ref="V261" r:id="rId2448"/>
    <hyperlink ref="V262" r:id="rId2449"/>
    <hyperlink ref="V263" r:id="rId2450"/>
    <hyperlink ref="V264" r:id="rId2451"/>
    <hyperlink ref="V265" r:id="rId2452"/>
    <hyperlink ref="V266" r:id="rId2453"/>
    <hyperlink ref="V267" r:id="rId2454"/>
    <hyperlink ref="V268" r:id="rId2455"/>
    <hyperlink ref="V269" r:id="rId2456"/>
    <hyperlink ref="V270" r:id="rId2457"/>
    <hyperlink ref="V271" r:id="rId2458"/>
    <hyperlink ref="V272" r:id="rId2459"/>
    <hyperlink ref="V273" r:id="rId2460"/>
    <hyperlink ref="V274" r:id="rId2461"/>
    <hyperlink ref="V275" r:id="rId2462"/>
    <hyperlink ref="V276" r:id="rId2463"/>
    <hyperlink ref="V277" r:id="rId2464"/>
    <hyperlink ref="V278" r:id="rId2465"/>
    <hyperlink ref="V279" r:id="rId2466"/>
    <hyperlink ref="V280" r:id="rId2467"/>
    <hyperlink ref="V281" r:id="rId2468"/>
    <hyperlink ref="V282" r:id="rId2469"/>
    <hyperlink ref="V283" r:id="rId2470"/>
    <hyperlink ref="V284" r:id="rId2471"/>
    <hyperlink ref="V285" r:id="rId2472"/>
    <hyperlink ref="V286" r:id="rId2473"/>
    <hyperlink ref="V287" r:id="rId2474"/>
    <hyperlink ref="V288" r:id="rId2475"/>
    <hyperlink ref="V289" r:id="rId2476"/>
    <hyperlink ref="V290" r:id="rId2477"/>
    <hyperlink ref="V291" r:id="rId2478"/>
    <hyperlink ref="V292" r:id="rId2479"/>
    <hyperlink ref="V293" r:id="rId2480"/>
    <hyperlink ref="V294" r:id="rId2481"/>
    <hyperlink ref="V295" r:id="rId2482"/>
    <hyperlink ref="V296" r:id="rId2483"/>
    <hyperlink ref="V297" r:id="rId2484"/>
    <hyperlink ref="V298" r:id="rId2485"/>
    <hyperlink ref="V299" r:id="rId2486"/>
    <hyperlink ref="V300" r:id="rId2487"/>
    <hyperlink ref="V301" r:id="rId2488"/>
    <hyperlink ref="V302" r:id="rId2489"/>
    <hyperlink ref="V303" r:id="rId2490"/>
    <hyperlink ref="V304" r:id="rId2491"/>
    <hyperlink ref="V305" r:id="rId2492"/>
    <hyperlink ref="V306" r:id="rId2493"/>
    <hyperlink ref="V307" r:id="rId2494"/>
    <hyperlink ref="V308" r:id="rId2495"/>
    <hyperlink ref="V309" r:id="rId2496"/>
    <hyperlink ref="V310" r:id="rId2497"/>
    <hyperlink ref="V311" r:id="rId2498"/>
    <hyperlink ref="V312" r:id="rId2499"/>
    <hyperlink ref="V313" r:id="rId2500"/>
    <hyperlink ref="V314" r:id="rId2501"/>
    <hyperlink ref="V315" r:id="rId2502"/>
    <hyperlink ref="V316" r:id="rId2503"/>
    <hyperlink ref="V317" r:id="rId2504"/>
    <hyperlink ref="V318" r:id="rId2505"/>
    <hyperlink ref="V319" r:id="rId2506"/>
    <hyperlink ref="V320" r:id="rId2507"/>
    <hyperlink ref="V321" r:id="rId2508"/>
    <hyperlink ref="V322" r:id="rId2509"/>
    <hyperlink ref="V323" r:id="rId2510"/>
    <hyperlink ref="V324" r:id="rId2511"/>
    <hyperlink ref="V325" r:id="rId2512"/>
    <hyperlink ref="V326" r:id="rId2513"/>
    <hyperlink ref="V327" r:id="rId2514"/>
    <hyperlink ref="V328" r:id="rId2515"/>
    <hyperlink ref="V329" r:id="rId2516"/>
    <hyperlink ref="V330" r:id="rId2517"/>
    <hyperlink ref="V331" r:id="rId2518"/>
    <hyperlink ref="V332" r:id="rId2519"/>
    <hyperlink ref="V333" r:id="rId2520"/>
    <hyperlink ref="V334" r:id="rId2521"/>
    <hyperlink ref="V335" r:id="rId2522"/>
    <hyperlink ref="V336" r:id="rId2523"/>
    <hyperlink ref="V337" r:id="rId2524"/>
    <hyperlink ref="V338" r:id="rId2525"/>
    <hyperlink ref="V339" r:id="rId2526"/>
    <hyperlink ref="V340" r:id="rId2527"/>
    <hyperlink ref="V341" r:id="rId2528"/>
    <hyperlink ref="V342" r:id="rId2529"/>
    <hyperlink ref="V343" r:id="rId2530"/>
    <hyperlink ref="V344" r:id="rId2531"/>
    <hyperlink ref="V345" r:id="rId2532"/>
    <hyperlink ref="V346" r:id="rId2533"/>
    <hyperlink ref="V347" r:id="rId2534"/>
    <hyperlink ref="V348" r:id="rId2535"/>
    <hyperlink ref="V349" r:id="rId2536"/>
    <hyperlink ref="V350" r:id="rId2537"/>
    <hyperlink ref="V351" r:id="rId2538"/>
    <hyperlink ref="V352" r:id="rId2539"/>
    <hyperlink ref="V353" r:id="rId2540"/>
    <hyperlink ref="V354" r:id="rId2541"/>
    <hyperlink ref="V355" r:id="rId2542"/>
    <hyperlink ref="V356" r:id="rId2543"/>
    <hyperlink ref="V357" r:id="rId2544"/>
    <hyperlink ref="V358" r:id="rId2545"/>
    <hyperlink ref="V359" r:id="rId2546"/>
    <hyperlink ref="V360" r:id="rId2547"/>
    <hyperlink ref="V361" r:id="rId2548"/>
    <hyperlink ref="V362" r:id="rId2549"/>
    <hyperlink ref="V363" r:id="rId2550"/>
    <hyperlink ref="V364" r:id="rId2551"/>
    <hyperlink ref="V365" r:id="rId2552"/>
    <hyperlink ref="V366" r:id="rId2553"/>
    <hyperlink ref="V367" r:id="rId2554"/>
    <hyperlink ref="V368" r:id="rId2555"/>
    <hyperlink ref="V369" r:id="rId2556"/>
    <hyperlink ref="V370" r:id="rId2557"/>
    <hyperlink ref="V371" r:id="rId2558"/>
    <hyperlink ref="V372" r:id="rId2559"/>
    <hyperlink ref="V373" r:id="rId2560"/>
    <hyperlink ref="V374" r:id="rId2561"/>
    <hyperlink ref="V375" r:id="rId2562"/>
    <hyperlink ref="V376" r:id="rId2563"/>
    <hyperlink ref="V377" r:id="rId2564"/>
    <hyperlink ref="V378" r:id="rId2565"/>
    <hyperlink ref="V379" r:id="rId2566"/>
    <hyperlink ref="V380" r:id="rId2567"/>
    <hyperlink ref="V381" r:id="rId2568"/>
    <hyperlink ref="V382" r:id="rId2569"/>
    <hyperlink ref="V383" r:id="rId2570"/>
    <hyperlink ref="V384" r:id="rId2571"/>
    <hyperlink ref="V385" r:id="rId2572"/>
    <hyperlink ref="V386" r:id="rId2573"/>
    <hyperlink ref="V387" r:id="rId2574"/>
    <hyperlink ref="V388" r:id="rId2575"/>
    <hyperlink ref="V389" r:id="rId2576"/>
    <hyperlink ref="V390" r:id="rId2577"/>
    <hyperlink ref="V391" r:id="rId2578"/>
    <hyperlink ref="V392" r:id="rId2579"/>
    <hyperlink ref="V393" r:id="rId2580"/>
    <hyperlink ref="V394" r:id="rId2581"/>
    <hyperlink ref="V395" r:id="rId2582"/>
    <hyperlink ref="V396" r:id="rId2583"/>
    <hyperlink ref="V397" r:id="rId2584"/>
    <hyperlink ref="V398" r:id="rId2585"/>
    <hyperlink ref="V399" r:id="rId2586"/>
    <hyperlink ref="V400" r:id="rId2587"/>
    <hyperlink ref="V401" r:id="rId2588"/>
    <hyperlink ref="V402" r:id="rId2589"/>
    <hyperlink ref="V403" r:id="rId2590"/>
    <hyperlink ref="V404" r:id="rId2591"/>
    <hyperlink ref="V405" r:id="rId2592"/>
    <hyperlink ref="V406" r:id="rId2593"/>
    <hyperlink ref="V407" r:id="rId2594"/>
    <hyperlink ref="V408" r:id="rId2595"/>
    <hyperlink ref="V409" r:id="rId2596"/>
    <hyperlink ref="V410" r:id="rId2597"/>
    <hyperlink ref="V411" r:id="rId2598"/>
    <hyperlink ref="V412" r:id="rId2599"/>
    <hyperlink ref="V413" r:id="rId2600"/>
    <hyperlink ref="V414" r:id="rId2601"/>
    <hyperlink ref="V415" r:id="rId2602"/>
    <hyperlink ref="V416" r:id="rId2603"/>
    <hyperlink ref="V417" r:id="rId2604"/>
    <hyperlink ref="V418" r:id="rId2605"/>
    <hyperlink ref="V419" r:id="rId2606"/>
    <hyperlink ref="V420" r:id="rId2607"/>
    <hyperlink ref="V421" r:id="rId2608"/>
    <hyperlink ref="V422" r:id="rId2609"/>
    <hyperlink ref="V423" r:id="rId2610"/>
    <hyperlink ref="V424" r:id="rId2611"/>
    <hyperlink ref="V425" r:id="rId2612"/>
    <hyperlink ref="V426" r:id="rId2613"/>
    <hyperlink ref="V427" r:id="rId2614"/>
    <hyperlink ref="V428" r:id="rId2615"/>
    <hyperlink ref="V429" r:id="rId2616"/>
    <hyperlink ref="V430" r:id="rId2617"/>
    <hyperlink ref="V431" r:id="rId2618"/>
    <hyperlink ref="V432" r:id="rId2619"/>
    <hyperlink ref="V433" r:id="rId2620"/>
    <hyperlink ref="V434" r:id="rId2621"/>
    <hyperlink ref="V435" r:id="rId2622"/>
    <hyperlink ref="V436" r:id="rId2623"/>
    <hyperlink ref="V437" r:id="rId2624"/>
    <hyperlink ref="V438" r:id="rId2625"/>
    <hyperlink ref="V439" r:id="rId2626"/>
    <hyperlink ref="V440" r:id="rId2627"/>
    <hyperlink ref="V441" r:id="rId2628"/>
    <hyperlink ref="V442" r:id="rId2629"/>
    <hyperlink ref="V443" r:id="rId2630"/>
    <hyperlink ref="V444" r:id="rId2631"/>
    <hyperlink ref="V445" r:id="rId2632"/>
    <hyperlink ref="V446" r:id="rId2633"/>
    <hyperlink ref="V447" r:id="rId2634"/>
    <hyperlink ref="V448" r:id="rId2635"/>
    <hyperlink ref="V449" r:id="rId2636"/>
    <hyperlink ref="V450" r:id="rId2637"/>
    <hyperlink ref="V451" r:id="rId2638"/>
    <hyperlink ref="V452" r:id="rId2639"/>
    <hyperlink ref="V453" r:id="rId2640"/>
    <hyperlink ref="V454" r:id="rId2641"/>
    <hyperlink ref="V455" r:id="rId2642"/>
    <hyperlink ref="V456" r:id="rId2643"/>
    <hyperlink ref="V457" r:id="rId2644"/>
    <hyperlink ref="V458" r:id="rId2645"/>
    <hyperlink ref="V459" r:id="rId2646"/>
    <hyperlink ref="V460" r:id="rId2647"/>
    <hyperlink ref="V461" r:id="rId2648"/>
    <hyperlink ref="V462" r:id="rId2649"/>
    <hyperlink ref="V463" r:id="rId2650"/>
    <hyperlink ref="V464" r:id="rId2651"/>
    <hyperlink ref="V465" r:id="rId2652"/>
    <hyperlink ref="V466" r:id="rId2653"/>
    <hyperlink ref="V467" r:id="rId2654"/>
    <hyperlink ref="V468" r:id="rId2655"/>
    <hyperlink ref="V469" r:id="rId2656"/>
    <hyperlink ref="V470" r:id="rId2657"/>
    <hyperlink ref="V471" r:id="rId2658"/>
    <hyperlink ref="V472" r:id="rId2659"/>
    <hyperlink ref="V473" r:id="rId2660"/>
    <hyperlink ref="V474" r:id="rId2661"/>
    <hyperlink ref="V475" r:id="rId2662"/>
    <hyperlink ref="V476" r:id="rId2663"/>
    <hyperlink ref="V477" r:id="rId2664"/>
    <hyperlink ref="V478" r:id="rId2665"/>
    <hyperlink ref="V479" r:id="rId2666"/>
    <hyperlink ref="V480" r:id="rId2667"/>
    <hyperlink ref="V481" r:id="rId2668"/>
    <hyperlink ref="V482" r:id="rId2669"/>
    <hyperlink ref="V483" r:id="rId2670"/>
    <hyperlink ref="V484" r:id="rId2671"/>
    <hyperlink ref="V485" r:id="rId2672"/>
    <hyperlink ref="V486" r:id="rId2673"/>
    <hyperlink ref="V487" r:id="rId2674"/>
    <hyperlink ref="V488" r:id="rId2675"/>
    <hyperlink ref="V489" r:id="rId2676"/>
    <hyperlink ref="V490" r:id="rId2677"/>
    <hyperlink ref="V491" r:id="rId2678"/>
    <hyperlink ref="V492" r:id="rId2679"/>
    <hyperlink ref="V493" r:id="rId2680"/>
    <hyperlink ref="V494" r:id="rId2681"/>
    <hyperlink ref="V495" r:id="rId2682"/>
    <hyperlink ref="V496" r:id="rId2683"/>
    <hyperlink ref="V497" r:id="rId2684"/>
    <hyperlink ref="V498" r:id="rId2685"/>
    <hyperlink ref="V499" r:id="rId2686"/>
    <hyperlink ref="V500" r:id="rId2687"/>
    <hyperlink ref="V501" r:id="rId2688"/>
    <hyperlink ref="V502" r:id="rId2689"/>
    <hyperlink ref="V503" r:id="rId2690"/>
    <hyperlink ref="V504" r:id="rId2691"/>
    <hyperlink ref="V505" r:id="rId2692"/>
    <hyperlink ref="V506" r:id="rId2693"/>
    <hyperlink ref="V507" r:id="rId2694"/>
    <hyperlink ref="V508" r:id="rId2695"/>
    <hyperlink ref="V509" r:id="rId2696"/>
    <hyperlink ref="V510" r:id="rId2697"/>
    <hyperlink ref="V511" r:id="rId2698"/>
    <hyperlink ref="V512" r:id="rId2699"/>
    <hyperlink ref="V513" r:id="rId2700"/>
    <hyperlink ref="V514" r:id="rId2701"/>
    <hyperlink ref="V515" r:id="rId2702"/>
    <hyperlink ref="V516" r:id="rId2703"/>
    <hyperlink ref="V517" r:id="rId2704"/>
    <hyperlink ref="V518" r:id="rId2705"/>
    <hyperlink ref="V519" r:id="rId2706"/>
    <hyperlink ref="V520" r:id="rId2707"/>
    <hyperlink ref="V521" r:id="rId2708"/>
    <hyperlink ref="V522" r:id="rId2709"/>
    <hyperlink ref="V523" r:id="rId2710"/>
    <hyperlink ref="V524" r:id="rId2711"/>
    <hyperlink ref="V525" r:id="rId2712"/>
    <hyperlink ref="V526" r:id="rId2713"/>
    <hyperlink ref="V527" r:id="rId2714"/>
    <hyperlink ref="V528" r:id="rId2715"/>
    <hyperlink ref="V529" r:id="rId2716"/>
    <hyperlink ref="V530" r:id="rId2717"/>
    <hyperlink ref="V531" r:id="rId2718"/>
    <hyperlink ref="V532" r:id="rId2719"/>
    <hyperlink ref="V533" r:id="rId2720"/>
    <hyperlink ref="V534" r:id="rId2721"/>
    <hyperlink ref="V535" r:id="rId2722"/>
    <hyperlink ref="V536" r:id="rId2723"/>
    <hyperlink ref="V537" r:id="rId2724"/>
    <hyperlink ref="V538" r:id="rId2725"/>
    <hyperlink ref="V539" r:id="rId2726"/>
    <hyperlink ref="V540" r:id="rId2727"/>
    <hyperlink ref="V541" r:id="rId2728"/>
    <hyperlink ref="V542" r:id="rId2729"/>
    <hyperlink ref="V543" r:id="rId2730"/>
    <hyperlink ref="V544" r:id="rId2731"/>
    <hyperlink ref="V545" r:id="rId2732"/>
    <hyperlink ref="V546" r:id="rId2733"/>
    <hyperlink ref="V547" r:id="rId2734"/>
    <hyperlink ref="V548" r:id="rId2735"/>
    <hyperlink ref="V549" r:id="rId2736"/>
    <hyperlink ref="V550" r:id="rId2737"/>
    <hyperlink ref="V551" r:id="rId2738"/>
    <hyperlink ref="V552" r:id="rId2739"/>
    <hyperlink ref="V553" r:id="rId2740"/>
    <hyperlink ref="V554" r:id="rId2741"/>
    <hyperlink ref="V555" r:id="rId2742"/>
    <hyperlink ref="V556" r:id="rId2743"/>
    <hyperlink ref="V557" r:id="rId2744"/>
    <hyperlink ref="V558" r:id="rId2745"/>
    <hyperlink ref="V559" r:id="rId2746"/>
    <hyperlink ref="V560" r:id="rId2747"/>
    <hyperlink ref="V561" r:id="rId2748"/>
    <hyperlink ref="V562" r:id="rId2749"/>
    <hyperlink ref="V563" r:id="rId2750"/>
    <hyperlink ref="V564" r:id="rId2751"/>
    <hyperlink ref="V565" r:id="rId2752"/>
    <hyperlink ref="V566" r:id="rId2753"/>
    <hyperlink ref="V567" r:id="rId2754"/>
    <hyperlink ref="V568" r:id="rId2755"/>
    <hyperlink ref="V569" r:id="rId2756"/>
    <hyperlink ref="V570" r:id="rId2757"/>
    <hyperlink ref="V571" r:id="rId2758"/>
    <hyperlink ref="V572" r:id="rId2759"/>
    <hyperlink ref="V573" r:id="rId2760"/>
    <hyperlink ref="V574" r:id="rId2761"/>
    <hyperlink ref="V575" r:id="rId2762"/>
    <hyperlink ref="V576" r:id="rId2763"/>
    <hyperlink ref="V577" r:id="rId2764"/>
    <hyperlink ref="V578" r:id="rId2765"/>
    <hyperlink ref="V579" r:id="rId2766"/>
    <hyperlink ref="V580" r:id="rId2767"/>
    <hyperlink ref="V581" r:id="rId2768"/>
    <hyperlink ref="V582" r:id="rId2769"/>
    <hyperlink ref="V583" r:id="rId2770"/>
    <hyperlink ref="V584" r:id="rId2771"/>
    <hyperlink ref="V585" r:id="rId2772"/>
    <hyperlink ref="V586" r:id="rId2773"/>
    <hyperlink ref="V587" r:id="rId2774"/>
    <hyperlink ref="V588" r:id="rId2775"/>
    <hyperlink ref="V589" r:id="rId2776"/>
    <hyperlink ref="V590" r:id="rId2777"/>
    <hyperlink ref="V591" r:id="rId2778"/>
    <hyperlink ref="V592" r:id="rId2779"/>
    <hyperlink ref="V593" r:id="rId2780"/>
    <hyperlink ref="V594" r:id="rId2781"/>
    <hyperlink ref="V595" r:id="rId2782"/>
    <hyperlink ref="V596" r:id="rId2783"/>
    <hyperlink ref="V597" r:id="rId2784"/>
    <hyperlink ref="V598" r:id="rId2785"/>
    <hyperlink ref="V599" r:id="rId2786"/>
    <hyperlink ref="V600" r:id="rId2787"/>
    <hyperlink ref="V601" r:id="rId2788"/>
    <hyperlink ref="V602" r:id="rId2789"/>
    <hyperlink ref="V603" r:id="rId2790"/>
    <hyperlink ref="V604" r:id="rId2791"/>
    <hyperlink ref="V605" r:id="rId2792"/>
    <hyperlink ref="V606" r:id="rId2793"/>
    <hyperlink ref="V607" r:id="rId2794"/>
    <hyperlink ref="V608" r:id="rId2795"/>
    <hyperlink ref="V609" r:id="rId2796"/>
    <hyperlink ref="V610" r:id="rId2797"/>
    <hyperlink ref="V611" r:id="rId2798"/>
    <hyperlink ref="V612" r:id="rId2799"/>
    <hyperlink ref="V613" r:id="rId2800"/>
    <hyperlink ref="V614" r:id="rId2801"/>
    <hyperlink ref="V615" r:id="rId2802"/>
    <hyperlink ref="V616" r:id="rId2803"/>
    <hyperlink ref="V617" r:id="rId2804"/>
    <hyperlink ref="V618" r:id="rId2805"/>
    <hyperlink ref="V619" r:id="rId2806"/>
    <hyperlink ref="V620" r:id="rId2807"/>
    <hyperlink ref="V621" r:id="rId2808"/>
    <hyperlink ref="V622" r:id="rId2809"/>
    <hyperlink ref="V623" r:id="rId2810"/>
    <hyperlink ref="V624" r:id="rId2811"/>
    <hyperlink ref="V625" r:id="rId2812"/>
    <hyperlink ref="V626" r:id="rId2813"/>
    <hyperlink ref="V627" r:id="rId2814"/>
    <hyperlink ref="V628" r:id="rId2815"/>
    <hyperlink ref="V629" r:id="rId2816"/>
    <hyperlink ref="V630" r:id="rId2817"/>
    <hyperlink ref="V631" r:id="rId2818"/>
    <hyperlink ref="V632" r:id="rId2819"/>
    <hyperlink ref="V633" r:id="rId2820"/>
    <hyperlink ref="V634" r:id="rId2821"/>
    <hyperlink ref="V635" r:id="rId2822"/>
    <hyperlink ref="V636" r:id="rId2823"/>
    <hyperlink ref="V637" r:id="rId2824"/>
    <hyperlink ref="V638" r:id="rId2825"/>
    <hyperlink ref="V639" r:id="rId2826"/>
    <hyperlink ref="V640" r:id="rId2827"/>
    <hyperlink ref="V641" r:id="rId2828"/>
    <hyperlink ref="V642" r:id="rId2829"/>
    <hyperlink ref="V643" r:id="rId2830"/>
    <hyperlink ref="V644" r:id="rId2831"/>
    <hyperlink ref="V645" r:id="rId2832"/>
    <hyperlink ref="V646" r:id="rId2833"/>
    <hyperlink ref="V647" r:id="rId2834"/>
    <hyperlink ref="V648" r:id="rId2835"/>
    <hyperlink ref="V649" r:id="rId2836"/>
    <hyperlink ref="V650" r:id="rId2837"/>
    <hyperlink ref="V651" r:id="rId2838"/>
    <hyperlink ref="V652" r:id="rId2839"/>
    <hyperlink ref="V653" r:id="rId2840"/>
    <hyperlink ref="V654" r:id="rId2841"/>
    <hyperlink ref="V655" r:id="rId2842"/>
    <hyperlink ref="V656" r:id="rId2843"/>
    <hyperlink ref="V657" r:id="rId2844"/>
    <hyperlink ref="V658" r:id="rId2845"/>
    <hyperlink ref="V659" r:id="rId2846"/>
    <hyperlink ref="V660" r:id="rId2847"/>
    <hyperlink ref="V661" r:id="rId2848"/>
    <hyperlink ref="V662" r:id="rId2849"/>
    <hyperlink ref="V663" r:id="rId2850"/>
    <hyperlink ref="V664" r:id="rId2851"/>
    <hyperlink ref="V665" r:id="rId2852"/>
    <hyperlink ref="V666" r:id="rId2853"/>
    <hyperlink ref="V667" r:id="rId2854"/>
    <hyperlink ref="V668" r:id="rId2855"/>
    <hyperlink ref="V669" r:id="rId2856"/>
    <hyperlink ref="V670" r:id="rId2857"/>
    <hyperlink ref="V671" r:id="rId2858"/>
    <hyperlink ref="V672" r:id="rId2859"/>
    <hyperlink ref="V673" r:id="rId2860"/>
    <hyperlink ref="V674" r:id="rId2861"/>
    <hyperlink ref="V675" r:id="rId2862"/>
    <hyperlink ref="V676" r:id="rId2863"/>
    <hyperlink ref="V677" r:id="rId2864"/>
    <hyperlink ref="V678" r:id="rId2865"/>
    <hyperlink ref="V679" r:id="rId2866"/>
    <hyperlink ref="V680" r:id="rId2867"/>
    <hyperlink ref="V681" r:id="rId2868"/>
    <hyperlink ref="V682" r:id="rId2869"/>
    <hyperlink ref="V683" r:id="rId2870"/>
    <hyperlink ref="V684" r:id="rId2871"/>
    <hyperlink ref="V685" r:id="rId2872"/>
    <hyperlink ref="V686" r:id="rId2873"/>
    <hyperlink ref="V687" r:id="rId2874"/>
    <hyperlink ref="V688" r:id="rId2875"/>
    <hyperlink ref="V689" r:id="rId2876"/>
    <hyperlink ref="V690" r:id="rId2877"/>
    <hyperlink ref="V691" r:id="rId2878"/>
    <hyperlink ref="V692" r:id="rId2879"/>
    <hyperlink ref="V693" r:id="rId2880"/>
    <hyperlink ref="V694" r:id="rId2881"/>
    <hyperlink ref="V695" r:id="rId2882"/>
    <hyperlink ref="V696" r:id="rId2883"/>
    <hyperlink ref="V697" r:id="rId2884"/>
    <hyperlink ref="V698" r:id="rId2885"/>
    <hyperlink ref="V699" r:id="rId2886"/>
    <hyperlink ref="V700" r:id="rId2887"/>
    <hyperlink ref="V701" r:id="rId2888"/>
    <hyperlink ref="V702" r:id="rId2889"/>
    <hyperlink ref="V703" r:id="rId2890"/>
    <hyperlink ref="V704" r:id="rId2891"/>
    <hyperlink ref="V705" r:id="rId2892"/>
    <hyperlink ref="V706" r:id="rId2893"/>
    <hyperlink ref="V707" r:id="rId2894"/>
    <hyperlink ref="V708" r:id="rId2895"/>
    <hyperlink ref="V709" r:id="rId2896"/>
    <hyperlink ref="V710" r:id="rId2897"/>
    <hyperlink ref="V711" r:id="rId2898"/>
    <hyperlink ref="V712" r:id="rId2899"/>
    <hyperlink ref="V713" r:id="rId2900"/>
    <hyperlink ref="V714" r:id="rId2901"/>
    <hyperlink ref="V715" r:id="rId2902"/>
    <hyperlink ref="V716" r:id="rId2903"/>
    <hyperlink ref="V717" r:id="rId2904"/>
    <hyperlink ref="V718" r:id="rId2905"/>
    <hyperlink ref="V719" r:id="rId2906"/>
    <hyperlink ref="V720" r:id="rId2907"/>
    <hyperlink ref="V721" r:id="rId2908"/>
    <hyperlink ref="V722" r:id="rId2909"/>
    <hyperlink ref="V723" r:id="rId2910"/>
    <hyperlink ref="V724" r:id="rId2911"/>
    <hyperlink ref="V725" r:id="rId2912"/>
    <hyperlink ref="V726" r:id="rId2913"/>
    <hyperlink ref="V727" r:id="rId2914"/>
    <hyperlink ref="V728" r:id="rId2915"/>
    <hyperlink ref="V729" r:id="rId2916"/>
    <hyperlink ref="V730" r:id="rId2917"/>
    <hyperlink ref="V731" r:id="rId2918"/>
    <hyperlink ref="V732" r:id="rId2919"/>
    <hyperlink ref="V733" r:id="rId2920"/>
    <hyperlink ref="V734" r:id="rId2921"/>
    <hyperlink ref="V735" r:id="rId2922"/>
    <hyperlink ref="V736" r:id="rId2923"/>
    <hyperlink ref="V737" r:id="rId2924"/>
    <hyperlink ref="V738" r:id="rId2925"/>
    <hyperlink ref="V739" r:id="rId2926"/>
    <hyperlink ref="V740" r:id="rId2927"/>
    <hyperlink ref="V741" r:id="rId2928"/>
    <hyperlink ref="V742" r:id="rId2929"/>
    <hyperlink ref="V743" r:id="rId2930"/>
    <hyperlink ref="V744" r:id="rId2931"/>
    <hyperlink ref="V745" r:id="rId2932"/>
    <hyperlink ref="V746" r:id="rId2933"/>
    <hyperlink ref="V747" r:id="rId2934"/>
    <hyperlink ref="V748" r:id="rId2935"/>
    <hyperlink ref="V749" r:id="rId2936"/>
    <hyperlink ref="V750" r:id="rId2937"/>
    <hyperlink ref="V751" r:id="rId2938"/>
    <hyperlink ref="V752" r:id="rId2939"/>
    <hyperlink ref="V753" r:id="rId2940"/>
    <hyperlink ref="V754" r:id="rId2941"/>
    <hyperlink ref="V755" r:id="rId2942"/>
    <hyperlink ref="V756" r:id="rId2943"/>
    <hyperlink ref="V757" r:id="rId2944"/>
    <hyperlink ref="V758" r:id="rId2945"/>
    <hyperlink ref="V759" r:id="rId2946"/>
    <hyperlink ref="V760" r:id="rId2947"/>
    <hyperlink ref="V761" r:id="rId2948"/>
    <hyperlink ref="V762" r:id="rId2949"/>
    <hyperlink ref="V763" r:id="rId2950"/>
    <hyperlink ref="V764" r:id="rId2951"/>
    <hyperlink ref="V765" r:id="rId2952"/>
    <hyperlink ref="V766" r:id="rId2953"/>
    <hyperlink ref="V767" r:id="rId2954"/>
    <hyperlink ref="V768" r:id="rId2955"/>
    <hyperlink ref="V769" r:id="rId2956"/>
    <hyperlink ref="V770" r:id="rId2957"/>
    <hyperlink ref="V771" r:id="rId2958"/>
    <hyperlink ref="V772" r:id="rId2959"/>
    <hyperlink ref="V773" r:id="rId2960"/>
    <hyperlink ref="V774" r:id="rId2961"/>
    <hyperlink ref="V775" r:id="rId2962"/>
    <hyperlink ref="V776" r:id="rId2963"/>
    <hyperlink ref="V777" r:id="rId2964"/>
    <hyperlink ref="V778" r:id="rId2965"/>
    <hyperlink ref="V779" r:id="rId2966"/>
    <hyperlink ref="V780" r:id="rId2967"/>
    <hyperlink ref="V781" r:id="rId2968"/>
    <hyperlink ref="V782" r:id="rId2969"/>
    <hyperlink ref="V783" r:id="rId2970"/>
    <hyperlink ref="V784" r:id="rId2971"/>
    <hyperlink ref="V785" r:id="rId2972"/>
    <hyperlink ref="V786" r:id="rId2973"/>
    <hyperlink ref="V787" r:id="rId2974"/>
    <hyperlink ref="V788" r:id="rId2975"/>
    <hyperlink ref="V789" r:id="rId2976"/>
    <hyperlink ref="V790" r:id="rId2977"/>
    <hyperlink ref="V791" r:id="rId2978"/>
    <hyperlink ref="V792" r:id="rId2979"/>
    <hyperlink ref="V793" r:id="rId2980"/>
    <hyperlink ref="V794" r:id="rId2981"/>
    <hyperlink ref="V795" r:id="rId2982"/>
    <hyperlink ref="V796" r:id="rId2983"/>
    <hyperlink ref="V797" r:id="rId2984"/>
    <hyperlink ref="V798" r:id="rId2985"/>
    <hyperlink ref="V799" r:id="rId2986"/>
    <hyperlink ref="V800" r:id="rId2987"/>
    <hyperlink ref="V801" r:id="rId2988"/>
    <hyperlink ref="V802" r:id="rId2989"/>
    <hyperlink ref="V803" r:id="rId2990"/>
    <hyperlink ref="V804" r:id="rId2991"/>
    <hyperlink ref="V805" r:id="rId2992"/>
    <hyperlink ref="V806" r:id="rId2993"/>
    <hyperlink ref="V807" r:id="rId2994"/>
    <hyperlink ref="V808" r:id="rId2995"/>
    <hyperlink ref="V809" r:id="rId2996"/>
    <hyperlink ref="V810" r:id="rId2997"/>
    <hyperlink ref="V811" r:id="rId2998"/>
    <hyperlink ref="V812" r:id="rId2999"/>
    <hyperlink ref="V813" r:id="rId3000"/>
    <hyperlink ref="V814" r:id="rId3001"/>
    <hyperlink ref="V815" r:id="rId3002"/>
    <hyperlink ref="V816" r:id="rId3003"/>
    <hyperlink ref="V817" r:id="rId3004"/>
    <hyperlink ref="V818" r:id="rId3005"/>
    <hyperlink ref="V819" r:id="rId3006"/>
    <hyperlink ref="V820" r:id="rId3007"/>
    <hyperlink ref="V821" r:id="rId3008"/>
    <hyperlink ref="V822" r:id="rId3009"/>
    <hyperlink ref="V823" r:id="rId3010"/>
    <hyperlink ref="V824" r:id="rId3011"/>
    <hyperlink ref="V825" r:id="rId3012"/>
    <hyperlink ref="V826" r:id="rId3013"/>
    <hyperlink ref="V827" r:id="rId3014"/>
    <hyperlink ref="V828" r:id="rId3015"/>
    <hyperlink ref="V829" r:id="rId3016"/>
    <hyperlink ref="V830" r:id="rId3017"/>
    <hyperlink ref="V831" r:id="rId3018"/>
    <hyperlink ref="V832" r:id="rId3019"/>
    <hyperlink ref="V833" r:id="rId3020"/>
    <hyperlink ref="V834" r:id="rId3021"/>
    <hyperlink ref="V835" r:id="rId3022"/>
    <hyperlink ref="V836" r:id="rId3023"/>
    <hyperlink ref="V837" r:id="rId3024"/>
    <hyperlink ref="V838" r:id="rId3025"/>
    <hyperlink ref="V839" r:id="rId3026"/>
    <hyperlink ref="V840" r:id="rId3027"/>
    <hyperlink ref="V841" r:id="rId3028"/>
    <hyperlink ref="V842" r:id="rId3029"/>
    <hyperlink ref="V843" r:id="rId3030"/>
    <hyperlink ref="V844" r:id="rId3031"/>
    <hyperlink ref="V845" r:id="rId3032"/>
    <hyperlink ref="V846" r:id="rId3033"/>
    <hyperlink ref="V847" r:id="rId3034"/>
    <hyperlink ref="V848" r:id="rId3035"/>
    <hyperlink ref="V849" r:id="rId3036"/>
    <hyperlink ref="V850" r:id="rId3037"/>
    <hyperlink ref="V851" r:id="rId3038"/>
    <hyperlink ref="V852" r:id="rId3039"/>
    <hyperlink ref="V853" r:id="rId3040"/>
    <hyperlink ref="V854" r:id="rId3041"/>
    <hyperlink ref="V855" r:id="rId3042"/>
    <hyperlink ref="V856" r:id="rId3043"/>
    <hyperlink ref="V857" r:id="rId3044"/>
    <hyperlink ref="V858" r:id="rId3045"/>
    <hyperlink ref="V859" r:id="rId3046"/>
    <hyperlink ref="V860" r:id="rId3047"/>
    <hyperlink ref="V861" r:id="rId3048"/>
    <hyperlink ref="V862" r:id="rId3049"/>
    <hyperlink ref="V863" r:id="rId3050"/>
    <hyperlink ref="V864" r:id="rId3051"/>
    <hyperlink ref="V865" r:id="rId3052"/>
    <hyperlink ref="V866" r:id="rId3053"/>
    <hyperlink ref="V867" r:id="rId3054"/>
    <hyperlink ref="V868" r:id="rId3055"/>
    <hyperlink ref="V869" r:id="rId3056"/>
    <hyperlink ref="V870" r:id="rId3057"/>
    <hyperlink ref="V871" r:id="rId3058"/>
    <hyperlink ref="V872" r:id="rId3059"/>
    <hyperlink ref="V873" r:id="rId3060"/>
    <hyperlink ref="V874" r:id="rId3061"/>
    <hyperlink ref="V875" r:id="rId3062"/>
    <hyperlink ref="V876" r:id="rId3063"/>
    <hyperlink ref="V877" r:id="rId3064"/>
    <hyperlink ref="V878" r:id="rId3065"/>
    <hyperlink ref="V879" r:id="rId3066"/>
    <hyperlink ref="V880" r:id="rId3067"/>
    <hyperlink ref="V881" r:id="rId3068"/>
    <hyperlink ref="V882" r:id="rId3069"/>
    <hyperlink ref="V883" r:id="rId3070"/>
    <hyperlink ref="V884" r:id="rId3071"/>
    <hyperlink ref="V885" r:id="rId3072"/>
    <hyperlink ref="V886" r:id="rId3073"/>
    <hyperlink ref="V887" r:id="rId3074"/>
    <hyperlink ref="V888" r:id="rId3075"/>
    <hyperlink ref="V889" r:id="rId3076"/>
    <hyperlink ref="V890" r:id="rId3077"/>
    <hyperlink ref="V891" r:id="rId3078"/>
    <hyperlink ref="V892" r:id="rId3079"/>
    <hyperlink ref="V893" r:id="rId3080"/>
    <hyperlink ref="V894" r:id="rId3081"/>
    <hyperlink ref="V895" r:id="rId3082"/>
    <hyperlink ref="V896" r:id="rId3083"/>
    <hyperlink ref="V897" r:id="rId3084"/>
    <hyperlink ref="V898" r:id="rId3085"/>
    <hyperlink ref="V899" r:id="rId3086"/>
    <hyperlink ref="V900" r:id="rId3087"/>
    <hyperlink ref="V901" r:id="rId3088"/>
    <hyperlink ref="V902" r:id="rId3089"/>
    <hyperlink ref="V903" r:id="rId3090"/>
    <hyperlink ref="V904" r:id="rId3091"/>
    <hyperlink ref="V905" r:id="rId3092"/>
    <hyperlink ref="V906" r:id="rId3093"/>
    <hyperlink ref="V907" r:id="rId3094"/>
    <hyperlink ref="V908" r:id="rId3095"/>
    <hyperlink ref="V909" r:id="rId3096"/>
    <hyperlink ref="V910" r:id="rId3097"/>
    <hyperlink ref="V911" r:id="rId3098"/>
    <hyperlink ref="V912" r:id="rId3099"/>
    <hyperlink ref="V913" r:id="rId3100"/>
    <hyperlink ref="V914" r:id="rId3101"/>
    <hyperlink ref="V915" r:id="rId3102"/>
    <hyperlink ref="V916" r:id="rId3103"/>
    <hyperlink ref="V917" r:id="rId3104"/>
    <hyperlink ref="V918" r:id="rId3105"/>
    <hyperlink ref="V919" r:id="rId3106"/>
    <hyperlink ref="V920" r:id="rId3107"/>
    <hyperlink ref="V921" r:id="rId3108"/>
    <hyperlink ref="V922" r:id="rId3109"/>
    <hyperlink ref="V923" r:id="rId3110"/>
    <hyperlink ref="V924" r:id="rId3111"/>
    <hyperlink ref="V925" r:id="rId3112"/>
    <hyperlink ref="V926" r:id="rId3113"/>
    <hyperlink ref="V927" r:id="rId3114"/>
    <hyperlink ref="V928" r:id="rId3115"/>
    <hyperlink ref="V929" r:id="rId3116"/>
    <hyperlink ref="V930" r:id="rId3117"/>
    <hyperlink ref="V931" r:id="rId3118"/>
    <hyperlink ref="V932" r:id="rId3119"/>
    <hyperlink ref="V933" r:id="rId3120"/>
    <hyperlink ref="V934" r:id="rId3121"/>
    <hyperlink ref="V935" r:id="rId3122"/>
    <hyperlink ref="V936" r:id="rId3123"/>
    <hyperlink ref="V937" r:id="rId3124"/>
    <hyperlink ref="V938" r:id="rId3125"/>
    <hyperlink ref="V939" r:id="rId3126"/>
    <hyperlink ref="V940" r:id="rId3127"/>
    <hyperlink ref="V941" r:id="rId3128"/>
    <hyperlink ref="V942" r:id="rId3129"/>
    <hyperlink ref="V943" r:id="rId3130"/>
    <hyperlink ref="V944" r:id="rId3131"/>
    <hyperlink ref="V945" r:id="rId3132"/>
    <hyperlink ref="V946" r:id="rId3133"/>
    <hyperlink ref="V947" r:id="rId3134"/>
    <hyperlink ref="V948" r:id="rId3135"/>
    <hyperlink ref="V949" r:id="rId3136"/>
    <hyperlink ref="V950" r:id="rId3137"/>
    <hyperlink ref="V951" r:id="rId3138"/>
    <hyperlink ref="V952" r:id="rId3139"/>
    <hyperlink ref="V953" r:id="rId3140"/>
    <hyperlink ref="V954" r:id="rId3141"/>
    <hyperlink ref="V955" r:id="rId3142"/>
    <hyperlink ref="V956" r:id="rId3143"/>
    <hyperlink ref="V957" r:id="rId3144"/>
    <hyperlink ref="V958" r:id="rId3145"/>
    <hyperlink ref="V959" r:id="rId3146"/>
    <hyperlink ref="V960" r:id="rId3147"/>
    <hyperlink ref="V961" r:id="rId3148"/>
    <hyperlink ref="V962" r:id="rId3149"/>
    <hyperlink ref="V963" r:id="rId3150"/>
    <hyperlink ref="V964" r:id="rId3151"/>
    <hyperlink ref="V965" r:id="rId3152"/>
    <hyperlink ref="V966" r:id="rId3153"/>
    <hyperlink ref="V967" r:id="rId3154"/>
    <hyperlink ref="V968" r:id="rId3155"/>
    <hyperlink ref="V969" r:id="rId3156"/>
    <hyperlink ref="V970" r:id="rId3157"/>
    <hyperlink ref="V971" r:id="rId3158"/>
    <hyperlink ref="V972" r:id="rId3159"/>
    <hyperlink ref="V973" r:id="rId3160"/>
    <hyperlink ref="V974" r:id="rId3161"/>
    <hyperlink ref="V975" r:id="rId3162"/>
    <hyperlink ref="V976" r:id="rId3163"/>
    <hyperlink ref="V977" r:id="rId3164"/>
    <hyperlink ref="V978" r:id="rId3165"/>
    <hyperlink ref="V979" r:id="rId3166"/>
    <hyperlink ref="V980" r:id="rId3167"/>
    <hyperlink ref="V981" r:id="rId3168"/>
    <hyperlink ref="V982" r:id="rId3169"/>
    <hyperlink ref="V983" r:id="rId3170"/>
    <hyperlink ref="V984" r:id="rId3171"/>
    <hyperlink ref="V985" r:id="rId3172"/>
    <hyperlink ref="V986" r:id="rId3173"/>
    <hyperlink ref="V987" r:id="rId3174"/>
    <hyperlink ref="V988" r:id="rId3175"/>
    <hyperlink ref="V989" r:id="rId3176"/>
    <hyperlink ref="V990" r:id="rId3177"/>
    <hyperlink ref="V991" r:id="rId3178"/>
    <hyperlink ref="V992" r:id="rId3179"/>
    <hyperlink ref="V993" r:id="rId3180"/>
    <hyperlink ref="V994" r:id="rId3181"/>
    <hyperlink ref="V995" r:id="rId3182"/>
    <hyperlink ref="V996" r:id="rId3183"/>
    <hyperlink ref="V997" r:id="rId3184"/>
    <hyperlink ref="V998" r:id="rId3185"/>
    <hyperlink ref="V999" r:id="rId3186"/>
    <hyperlink ref="V1000" r:id="rId3187"/>
    <hyperlink ref="V1001" r:id="rId3188"/>
    <hyperlink ref="V1002" r:id="rId3189"/>
    <hyperlink ref="V1003" r:id="rId3190"/>
    <hyperlink ref="V1004" r:id="rId3191"/>
    <hyperlink ref="V1005" r:id="rId3192"/>
    <hyperlink ref="V1006" r:id="rId3193"/>
    <hyperlink ref="V1007" r:id="rId3194"/>
    <hyperlink ref="V1008" r:id="rId3195"/>
    <hyperlink ref="V1009" r:id="rId3196"/>
    <hyperlink ref="V1010" r:id="rId3197"/>
    <hyperlink ref="V1011" r:id="rId3198"/>
    <hyperlink ref="V1012" r:id="rId3199"/>
    <hyperlink ref="V1013" r:id="rId3200"/>
    <hyperlink ref="V1014" r:id="rId3201"/>
    <hyperlink ref="V1015" r:id="rId3202"/>
    <hyperlink ref="V1016" r:id="rId3203"/>
    <hyperlink ref="V1017" r:id="rId3204"/>
    <hyperlink ref="V1018" r:id="rId3205"/>
    <hyperlink ref="V1019" r:id="rId3206"/>
    <hyperlink ref="V1020" r:id="rId3207"/>
    <hyperlink ref="V1021" r:id="rId3208"/>
    <hyperlink ref="V1022" r:id="rId3209"/>
    <hyperlink ref="V1023" r:id="rId3210"/>
    <hyperlink ref="V1024" r:id="rId3211"/>
    <hyperlink ref="V1025" r:id="rId3212"/>
    <hyperlink ref="V1026" r:id="rId3213"/>
    <hyperlink ref="V1027" r:id="rId3214"/>
    <hyperlink ref="V1028" r:id="rId3215"/>
    <hyperlink ref="V1029" r:id="rId3216"/>
    <hyperlink ref="V1030" r:id="rId3217"/>
    <hyperlink ref="V1031" r:id="rId3218"/>
    <hyperlink ref="V1032" r:id="rId3219"/>
    <hyperlink ref="V1033" r:id="rId3220"/>
    <hyperlink ref="V1034" r:id="rId3221"/>
    <hyperlink ref="V1035" r:id="rId3222"/>
    <hyperlink ref="V1036" r:id="rId3223"/>
    <hyperlink ref="V1037" r:id="rId3224"/>
    <hyperlink ref="V1038" r:id="rId3225"/>
    <hyperlink ref="V1039" r:id="rId3226"/>
    <hyperlink ref="V1040" r:id="rId3227"/>
    <hyperlink ref="V1041" r:id="rId3228"/>
    <hyperlink ref="V1042" r:id="rId3229"/>
    <hyperlink ref="V1043" r:id="rId3230"/>
    <hyperlink ref="V1044" r:id="rId3231"/>
    <hyperlink ref="V1045" r:id="rId3232"/>
    <hyperlink ref="V1046" r:id="rId3233"/>
    <hyperlink ref="V1047" r:id="rId3234"/>
    <hyperlink ref="V1048" r:id="rId3235"/>
    <hyperlink ref="V1049" r:id="rId3236"/>
    <hyperlink ref="V1050" r:id="rId3237"/>
    <hyperlink ref="V1051" r:id="rId3238"/>
    <hyperlink ref="V1052" r:id="rId3239"/>
    <hyperlink ref="V1053" r:id="rId3240"/>
    <hyperlink ref="V1054" r:id="rId3241"/>
    <hyperlink ref="V1055" r:id="rId3242"/>
    <hyperlink ref="V1056" r:id="rId3243"/>
    <hyperlink ref="V1057" r:id="rId3244"/>
    <hyperlink ref="V1058" r:id="rId3245"/>
    <hyperlink ref="V1059" r:id="rId3246"/>
    <hyperlink ref="V1060" r:id="rId3247"/>
    <hyperlink ref="V1061" r:id="rId3248"/>
    <hyperlink ref="V1062" r:id="rId3249"/>
    <hyperlink ref="V1063" r:id="rId3250"/>
    <hyperlink ref="V1064" r:id="rId3251"/>
    <hyperlink ref="V1065" r:id="rId3252"/>
    <hyperlink ref="V1066" r:id="rId3253"/>
    <hyperlink ref="V1067" r:id="rId3254"/>
    <hyperlink ref="V1068" r:id="rId3255"/>
    <hyperlink ref="V1069" r:id="rId3256"/>
    <hyperlink ref="V1070" r:id="rId3257"/>
    <hyperlink ref="V1071" r:id="rId3258"/>
    <hyperlink ref="V1072" r:id="rId3259"/>
    <hyperlink ref="V1073" r:id="rId3260"/>
    <hyperlink ref="V1074" r:id="rId3261"/>
    <hyperlink ref="V1075" r:id="rId3262"/>
    <hyperlink ref="V1076" r:id="rId3263"/>
    <hyperlink ref="V1077" r:id="rId3264"/>
    <hyperlink ref="V1078" r:id="rId3265"/>
    <hyperlink ref="V1079" r:id="rId3266"/>
    <hyperlink ref="V1080" r:id="rId3267"/>
    <hyperlink ref="V1081" r:id="rId3268"/>
    <hyperlink ref="V1082" r:id="rId3269"/>
    <hyperlink ref="V1083" r:id="rId3270"/>
    <hyperlink ref="V1084" r:id="rId3271"/>
    <hyperlink ref="V1085" r:id="rId3272"/>
    <hyperlink ref="V1086" r:id="rId3273"/>
    <hyperlink ref="V1087" r:id="rId3274"/>
    <hyperlink ref="V1088" r:id="rId3275"/>
    <hyperlink ref="V1089" r:id="rId3276"/>
    <hyperlink ref="V1090" r:id="rId3277"/>
    <hyperlink ref="V1091" r:id="rId3278"/>
    <hyperlink ref="V1092" r:id="rId3279"/>
    <hyperlink ref="V1093" r:id="rId3280"/>
    <hyperlink ref="V1094" r:id="rId3281"/>
    <hyperlink ref="V1095" r:id="rId3282"/>
    <hyperlink ref="V1096" r:id="rId3283"/>
    <hyperlink ref="V1097" r:id="rId3284"/>
    <hyperlink ref="V1098" r:id="rId3285"/>
    <hyperlink ref="V1099" r:id="rId3286"/>
    <hyperlink ref="V1100" r:id="rId3287"/>
    <hyperlink ref="V1101" r:id="rId3288"/>
    <hyperlink ref="V1102" r:id="rId3289"/>
    <hyperlink ref="V1103" r:id="rId3290"/>
    <hyperlink ref="V1104" r:id="rId3291"/>
    <hyperlink ref="V1105" r:id="rId3292"/>
    <hyperlink ref="V1106" r:id="rId3293"/>
    <hyperlink ref="V1107" r:id="rId3294"/>
    <hyperlink ref="V1108" r:id="rId3295"/>
    <hyperlink ref="V1109" r:id="rId3296"/>
    <hyperlink ref="V1110" r:id="rId3297"/>
    <hyperlink ref="V1111" r:id="rId3298"/>
    <hyperlink ref="V1112" r:id="rId3299"/>
    <hyperlink ref="V1113" r:id="rId3300"/>
    <hyperlink ref="V1114" r:id="rId3301"/>
    <hyperlink ref="V1115" r:id="rId3302"/>
    <hyperlink ref="V1116" r:id="rId3303"/>
    <hyperlink ref="V1117" r:id="rId3304"/>
    <hyperlink ref="V1118" r:id="rId3305"/>
    <hyperlink ref="V1119" r:id="rId3306"/>
    <hyperlink ref="V1120" r:id="rId3307"/>
    <hyperlink ref="V1121" r:id="rId3308"/>
    <hyperlink ref="V1122" r:id="rId3309"/>
    <hyperlink ref="V1123" r:id="rId3310"/>
    <hyperlink ref="V1124" r:id="rId3311"/>
    <hyperlink ref="V1125" r:id="rId3312"/>
    <hyperlink ref="V1126" r:id="rId3313"/>
    <hyperlink ref="V1127" r:id="rId3314"/>
    <hyperlink ref="V1128" r:id="rId3315"/>
    <hyperlink ref="V1129" r:id="rId3316"/>
    <hyperlink ref="V1130" r:id="rId3317"/>
    <hyperlink ref="V1131" r:id="rId3318"/>
    <hyperlink ref="V1132" r:id="rId3319"/>
    <hyperlink ref="V1133" r:id="rId3320"/>
    <hyperlink ref="V1134" r:id="rId3321"/>
    <hyperlink ref="V1135" r:id="rId3322"/>
    <hyperlink ref="V1136" r:id="rId3323"/>
    <hyperlink ref="V1137" r:id="rId3324"/>
    <hyperlink ref="V1138" r:id="rId3325"/>
    <hyperlink ref="V1139" r:id="rId3326"/>
    <hyperlink ref="V1140" r:id="rId3327"/>
    <hyperlink ref="V1141" r:id="rId3328"/>
    <hyperlink ref="V1142" r:id="rId3329"/>
    <hyperlink ref="V1143" r:id="rId3330"/>
    <hyperlink ref="V1144" r:id="rId3331"/>
    <hyperlink ref="V1145" r:id="rId3332"/>
    <hyperlink ref="V1146" r:id="rId3333"/>
    <hyperlink ref="V1147" r:id="rId3334"/>
    <hyperlink ref="V1148" r:id="rId3335"/>
    <hyperlink ref="V1149" r:id="rId3336"/>
    <hyperlink ref="V1150" r:id="rId3337"/>
    <hyperlink ref="V1151" r:id="rId3338"/>
    <hyperlink ref="V1152" r:id="rId3339"/>
    <hyperlink ref="V1153" r:id="rId3340"/>
    <hyperlink ref="V1154" r:id="rId3341"/>
    <hyperlink ref="V1155" r:id="rId3342"/>
    <hyperlink ref="V1156" r:id="rId3343"/>
    <hyperlink ref="V1157" r:id="rId3344"/>
    <hyperlink ref="V1158" r:id="rId3345"/>
    <hyperlink ref="V1159" r:id="rId3346"/>
    <hyperlink ref="V1160" r:id="rId3347"/>
    <hyperlink ref="V1161" r:id="rId3348"/>
    <hyperlink ref="V1162" r:id="rId3349"/>
    <hyperlink ref="V1163" r:id="rId3350"/>
    <hyperlink ref="V1164" r:id="rId3351"/>
    <hyperlink ref="V1165" r:id="rId3352"/>
    <hyperlink ref="V1166" r:id="rId3353"/>
    <hyperlink ref="V1167" r:id="rId3354"/>
    <hyperlink ref="V1168" r:id="rId3355"/>
    <hyperlink ref="V1169" r:id="rId3356"/>
    <hyperlink ref="V1170" r:id="rId3357"/>
    <hyperlink ref="V1171" r:id="rId3358"/>
    <hyperlink ref="V1172" r:id="rId3359"/>
    <hyperlink ref="V1173" r:id="rId3360"/>
    <hyperlink ref="V1174" r:id="rId3361"/>
    <hyperlink ref="V1175" r:id="rId3362"/>
    <hyperlink ref="V1176" r:id="rId3363"/>
    <hyperlink ref="V1177" r:id="rId3364"/>
    <hyperlink ref="V1178" r:id="rId3365"/>
    <hyperlink ref="V1179" r:id="rId3366"/>
    <hyperlink ref="V1180" r:id="rId3367"/>
    <hyperlink ref="V1181" r:id="rId3368"/>
    <hyperlink ref="V1182" r:id="rId3369"/>
    <hyperlink ref="V1183" r:id="rId3370"/>
    <hyperlink ref="V1184" r:id="rId3371"/>
    <hyperlink ref="V1185" r:id="rId3372"/>
    <hyperlink ref="V1186" r:id="rId3373"/>
    <hyperlink ref="V1187" r:id="rId3374"/>
    <hyperlink ref="V1188" r:id="rId3375"/>
    <hyperlink ref="V1189" r:id="rId3376"/>
    <hyperlink ref="V1190" r:id="rId3377"/>
    <hyperlink ref="V1191" r:id="rId3378"/>
    <hyperlink ref="V1192" r:id="rId3379"/>
    <hyperlink ref="V1193" r:id="rId3380"/>
    <hyperlink ref="V1194" r:id="rId3381"/>
    <hyperlink ref="V1195" r:id="rId3382"/>
    <hyperlink ref="V1196" r:id="rId3383"/>
    <hyperlink ref="V1197" r:id="rId3384"/>
    <hyperlink ref="V1198" r:id="rId3385"/>
    <hyperlink ref="V1199" r:id="rId3386"/>
    <hyperlink ref="V1200" r:id="rId3387"/>
    <hyperlink ref="V1201" r:id="rId3388"/>
    <hyperlink ref="V1202" r:id="rId3389"/>
    <hyperlink ref="V1203" r:id="rId3390"/>
    <hyperlink ref="V1204" r:id="rId3391"/>
    <hyperlink ref="V1205" r:id="rId3392"/>
    <hyperlink ref="V1206" r:id="rId3393"/>
    <hyperlink ref="V1207" r:id="rId3394"/>
    <hyperlink ref="V1208" r:id="rId3395"/>
    <hyperlink ref="V1209" r:id="rId3396"/>
    <hyperlink ref="V1210" r:id="rId3397"/>
    <hyperlink ref="V1211" r:id="rId3398"/>
    <hyperlink ref="V1212" r:id="rId3399"/>
    <hyperlink ref="V1213" r:id="rId3400"/>
    <hyperlink ref="V1214" r:id="rId3401"/>
    <hyperlink ref="V1215" r:id="rId3402"/>
    <hyperlink ref="V1216" r:id="rId3403"/>
    <hyperlink ref="V1217" r:id="rId3404"/>
    <hyperlink ref="V1218" r:id="rId3405"/>
    <hyperlink ref="V1219" r:id="rId3406"/>
    <hyperlink ref="V1220" r:id="rId3407"/>
    <hyperlink ref="V1221" r:id="rId3408"/>
    <hyperlink ref="V1222" r:id="rId3409"/>
    <hyperlink ref="V1223" r:id="rId3410"/>
    <hyperlink ref="V1224" r:id="rId3411"/>
    <hyperlink ref="V1225" r:id="rId3412"/>
    <hyperlink ref="V1226" r:id="rId3413"/>
    <hyperlink ref="V1227" r:id="rId3414"/>
    <hyperlink ref="V1228" r:id="rId3415"/>
    <hyperlink ref="V1229" r:id="rId3416"/>
    <hyperlink ref="V1230" r:id="rId3417"/>
    <hyperlink ref="V1231" r:id="rId3418"/>
    <hyperlink ref="V1232" r:id="rId3419"/>
    <hyperlink ref="V1233" r:id="rId3420"/>
    <hyperlink ref="V1234" r:id="rId3421"/>
    <hyperlink ref="V1235" r:id="rId3422"/>
    <hyperlink ref="V1236" r:id="rId3423"/>
    <hyperlink ref="V1237" r:id="rId3424"/>
    <hyperlink ref="V1238" r:id="rId3425"/>
    <hyperlink ref="V1239" r:id="rId3426"/>
    <hyperlink ref="V1240" r:id="rId3427"/>
    <hyperlink ref="V1241" r:id="rId3428"/>
    <hyperlink ref="V1242" r:id="rId3429"/>
    <hyperlink ref="V1243" r:id="rId3430"/>
    <hyperlink ref="V1244" r:id="rId3431"/>
    <hyperlink ref="V1245" r:id="rId3432"/>
    <hyperlink ref="V1246" r:id="rId3433"/>
    <hyperlink ref="V1247" r:id="rId3434"/>
    <hyperlink ref="V1248" r:id="rId3435"/>
    <hyperlink ref="V1249" r:id="rId3436"/>
    <hyperlink ref="V1250" r:id="rId3437"/>
    <hyperlink ref="V1251" r:id="rId3438"/>
    <hyperlink ref="V1252" r:id="rId3439"/>
    <hyperlink ref="V1253" r:id="rId3440"/>
    <hyperlink ref="V1254" r:id="rId3441"/>
    <hyperlink ref="V1255" r:id="rId3442"/>
    <hyperlink ref="V1256" r:id="rId3443"/>
    <hyperlink ref="V1257" r:id="rId3444"/>
    <hyperlink ref="V1258" r:id="rId3445"/>
    <hyperlink ref="V1259" r:id="rId3446"/>
    <hyperlink ref="V1260" r:id="rId3447"/>
    <hyperlink ref="V1261" r:id="rId3448"/>
    <hyperlink ref="V1262" r:id="rId3449"/>
    <hyperlink ref="V1263" r:id="rId3450"/>
    <hyperlink ref="V1264" r:id="rId3451"/>
    <hyperlink ref="V1265" r:id="rId3452"/>
    <hyperlink ref="V1266" r:id="rId3453"/>
    <hyperlink ref="V1267" r:id="rId3454"/>
    <hyperlink ref="V1268" r:id="rId3455"/>
    <hyperlink ref="V1269" r:id="rId3456"/>
    <hyperlink ref="V1270" r:id="rId3457"/>
    <hyperlink ref="V1271" r:id="rId3458"/>
    <hyperlink ref="V1272" r:id="rId3459"/>
    <hyperlink ref="V1273" r:id="rId3460"/>
    <hyperlink ref="V1274" r:id="rId3461"/>
    <hyperlink ref="V1275" r:id="rId3462"/>
    <hyperlink ref="V1276" r:id="rId3463"/>
    <hyperlink ref="V1277" r:id="rId3464"/>
    <hyperlink ref="V1278" r:id="rId3465"/>
    <hyperlink ref="V1279" r:id="rId3466"/>
    <hyperlink ref="V1280" r:id="rId3467"/>
    <hyperlink ref="V1281" r:id="rId3468"/>
    <hyperlink ref="V1282" r:id="rId3469"/>
    <hyperlink ref="V1283" r:id="rId3470"/>
    <hyperlink ref="V1284" r:id="rId3471"/>
    <hyperlink ref="V1285" r:id="rId3472"/>
    <hyperlink ref="V1286" r:id="rId3473"/>
    <hyperlink ref="V1287" r:id="rId3474"/>
    <hyperlink ref="V1288" r:id="rId3475"/>
    <hyperlink ref="V1289" r:id="rId3476"/>
    <hyperlink ref="V1290" r:id="rId3477"/>
    <hyperlink ref="V1291" r:id="rId3478"/>
    <hyperlink ref="V1292" r:id="rId3479"/>
    <hyperlink ref="V1293" r:id="rId3480"/>
    <hyperlink ref="V1294" r:id="rId3481"/>
    <hyperlink ref="V1295" r:id="rId3482"/>
    <hyperlink ref="V1296" r:id="rId3483"/>
    <hyperlink ref="V1297" r:id="rId3484"/>
    <hyperlink ref="V1298" r:id="rId3485"/>
    <hyperlink ref="V1299" r:id="rId3486"/>
    <hyperlink ref="V1300" r:id="rId3487"/>
    <hyperlink ref="V1301" r:id="rId3488"/>
    <hyperlink ref="V1302" r:id="rId3489"/>
    <hyperlink ref="V1303" r:id="rId3490"/>
    <hyperlink ref="V1304" r:id="rId3491"/>
    <hyperlink ref="V1305" r:id="rId3492"/>
    <hyperlink ref="V1306" r:id="rId3493"/>
    <hyperlink ref="V1307" r:id="rId3494"/>
    <hyperlink ref="V1308" r:id="rId3495"/>
    <hyperlink ref="V1309" r:id="rId3496"/>
    <hyperlink ref="V1310" r:id="rId3497"/>
    <hyperlink ref="V1311" r:id="rId3498"/>
    <hyperlink ref="V1312" r:id="rId3499"/>
    <hyperlink ref="V1313" r:id="rId3500"/>
    <hyperlink ref="V1314" r:id="rId3501"/>
    <hyperlink ref="V1315" r:id="rId3502"/>
    <hyperlink ref="V1316" r:id="rId3503"/>
    <hyperlink ref="V1317" r:id="rId3504"/>
    <hyperlink ref="V1318" r:id="rId3505"/>
    <hyperlink ref="V1319" r:id="rId3506"/>
    <hyperlink ref="V1320" r:id="rId3507"/>
    <hyperlink ref="V1321" r:id="rId3508"/>
    <hyperlink ref="V1322" r:id="rId3509"/>
    <hyperlink ref="V1323" r:id="rId3510"/>
    <hyperlink ref="V1324" r:id="rId3511"/>
    <hyperlink ref="V1325" r:id="rId3512"/>
    <hyperlink ref="V1326" r:id="rId3513"/>
    <hyperlink ref="V1327" r:id="rId3514"/>
    <hyperlink ref="V1328" r:id="rId3515"/>
    <hyperlink ref="V1329" r:id="rId3516"/>
    <hyperlink ref="V1330" r:id="rId3517"/>
    <hyperlink ref="V1331" r:id="rId3518"/>
    <hyperlink ref="V1332" r:id="rId3519"/>
    <hyperlink ref="V1333" r:id="rId3520"/>
    <hyperlink ref="V1334" r:id="rId3521"/>
    <hyperlink ref="V1335" r:id="rId3522"/>
    <hyperlink ref="V1336" r:id="rId3523"/>
    <hyperlink ref="V1337" r:id="rId3524"/>
    <hyperlink ref="V1338" r:id="rId3525"/>
    <hyperlink ref="V1339" r:id="rId3526"/>
    <hyperlink ref="V1340" r:id="rId3527"/>
    <hyperlink ref="V1341" r:id="rId3528"/>
    <hyperlink ref="V1342" r:id="rId3529"/>
    <hyperlink ref="V1343" r:id="rId3530"/>
    <hyperlink ref="V1344" r:id="rId3531"/>
    <hyperlink ref="V1345" r:id="rId3532"/>
    <hyperlink ref="V1346" r:id="rId3533"/>
    <hyperlink ref="V1347" r:id="rId3534"/>
    <hyperlink ref="V1348" r:id="rId3535"/>
    <hyperlink ref="V1349" r:id="rId3536"/>
    <hyperlink ref="V1350" r:id="rId3537"/>
    <hyperlink ref="V1351" r:id="rId3538"/>
    <hyperlink ref="V1352" r:id="rId3539"/>
    <hyperlink ref="V1353" r:id="rId3540"/>
    <hyperlink ref="V1354" r:id="rId3541"/>
    <hyperlink ref="V1355" r:id="rId3542"/>
    <hyperlink ref="V1356" r:id="rId3543"/>
    <hyperlink ref="V1357" r:id="rId3544"/>
    <hyperlink ref="V1358" r:id="rId3545"/>
    <hyperlink ref="V1359" r:id="rId3546"/>
    <hyperlink ref="V1360" r:id="rId3547"/>
    <hyperlink ref="V1361" r:id="rId3548"/>
    <hyperlink ref="V1362" r:id="rId3549"/>
    <hyperlink ref="V1363" r:id="rId3550"/>
    <hyperlink ref="V1364" r:id="rId3551"/>
    <hyperlink ref="V1365" r:id="rId3552"/>
    <hyperlink ref="V1366" r:id="rId3553"/>
    <hyperlink ref="V1367" r:id="rId3554"/>
    <hyperlink ref="V1368" r:id="rId3555"/>
    <hyperlink ref="V1369" r:id="rId3556"/>
    <hyperlink ref="V1370" r:id="rId3557"/>
    <hyperlink ref="V1371" r:id="rId3558"/>
    <hyperlink ref="V1372" r:id="rId3559"/>
    <hyperlink ref="V1373" r:id="rId3560"/>
    <hyperlink ref="V1374" r:id="rId3561"/>
    <hyperlink ref="V1375" r:id="rId3562"/>
    <hyperlink ref="V1376" r:id="rId3563"/>
    <hyperlink ref="V1377" r:id="rId3564"/>
    <hyperlink ref="V1378" r:id="rId3565"/>
    <hyperlink ref="V1379" r:id="rId3566"/>
    <hyperlink ref="V1380" r:id="rId3567"/>
    <hyperlink ref="V1381" r:id="rId3568"/>
    <hyperlink ref="V1382" r:id="rId3569"/>
    <hyperlink ref="V1383" r:id="rId3570"/>
    <hyperlink ref="V1384" r:id="rId3571"/>
    <hyperlink ref="V1385" r:id="rId3572"/>
    <hyperlink ref="V1386" r:id="rId3573"/>
    <hyperlink ref="V1387" r:id="rId3574"/>
    <hyperlink ref="V1388" r:id="rId3575"/>
    <hyperlink ref="V1389" r:id="rId3576"/>
    <hyperlink ref="V1390" r:id="rId3577"/>
    <hyperlink ref="V1391" r:id="rId3578"/>
    <hyperlink ref="V1392" r:id="rId3579"/>
    <hyperlink ref="V1393" r:id="rId3580"/>
    <hyperlink ref="V1394" r:id="rId3581"/>
    <hyperlink ref="V1395" r:id="rId3582"/>
    <hyperlink ref="V1396" r:id="rId3583"/>
    <hyperlink ref="V1397" r:id="rId3584"/>
    <hyperlink ref="V1398" r:id="rId3585"/>
    <hyperlink ref="V1399" r:id="rId3586"/>
    <hyperlink ref="V1400" r:id="rId3587"/>
    <hyperlink ref="V1401" r:id="rId3588"/>
    <hyperlink ref="V1402" r:id="rId3589"/>
    <hyperlink ref="V1403" r:id="rId3590"/>
    <hyperlink ref="V1404" r:id="rId3591"/>
    <hyperlink ref="V1405" r:id="rId3592"/>
    <hyperlink ref="V1406" r:id="rId3593"/>
    <hyperlink ref="V1407" r:id="rId3594"/>
    <hyperlink ref="V1408" r:id="rId3595"/>
    <hyperlink ref="V1409" r:id="rId3596"/>
    <hyperlink ref="V1410" r:id="rId3597"/>
    <hyperlink ref="V1411" r:id="rId3598"/>
    <hyperlink ref="V1412" r:id="rId3599"/>
    <hyperlink ref="V1413" r:id="rId3600"/>
    <hyperlink ref="V1414" r:id="rId3601"/>
    <hyperlink ref="V1415" r:id="rId3602"/>
    <hyperlink ref="V1416" r:id="rId3603"/>
    <hyperlink ref="V1417" r:id="rId3604"/>
    <hyperlink ref="V1418" r:id="rId3605"/>
    <hyperlink ref="V1419" r:id="rId3606"/>
    <hyperlink ref="V1420" r:id="rId3607"/>
    <hyperlink ref="V1421" r:id="rId3608"/>
    <hyperlink ref="V1422" r:id="rId3609"/>
    <hyperlink ref="V1423" r:id="rId3610"/>
    <hyperlink ref="V1424" r:id="rId3611"/>
    <hyperlink ref="V1425" r:id="rId3612"/>
    <hyperlink ref="V1426" r:id="rId3613"/>
    <hyperlink ref="V1427" r:id="rId3614"/>
    <hyperlink ref="V1428" r:id="rId3615"/>
    <hyperlink ref="V1429" r:id="rId3616"/>
    <hyperlink ref="V1430" r:id="rId3617"/>
    <hyperlink ref="V1431" r:id="rId3618"/>
    <hyperlink ref="V1432" r:id="rId3619"/>
    <hyperlink ref="V1433" r:id="rId3620"/>
    <hyperlink ref="V1434" r:id="rId3621"/>
    <hyperlink ref="V1435" r:id="rId3622"/>
    <hyperlink ref="V1436" r:id="rId3623"/>
    <hyperlink ref="V1437" r:id="rId3624"/>
    <hyperlink ref="V1438" r:id="rId3625"/>
    <hyperlink ref="V1439" r:id="rId3626"/>
    <hyperlink ref="V1440" r:id="rId3627"/>
    <hyperlink ref="V1441" r:id="rId3628"/>
    <hyperlink ref="V1442" r:id="rId3629"/>
    <hyperlink ref="V1443" r:id="rId3630"/>
    <hyperlink ref="V1444" r:id="rId3631"/>
    <hyperlink ref="V1445" r:id="rId3632"/>
    <hyperlink ref="V1446" r:id="rId3633"/>
    <hyperlink ref="V1447" r:id="rId3634"/>
    <hyperlink ref="V1448" r:id="rId3635"/>
    <hyperlink ref="V1449" r:id="rId3636"/>
    <hyperlink ref="V1450" r:id="rId3637"/>
    <hyperlink ref="V1451" r:id="rId3638"/>
    <hyperlink ref="V1452" r:id="rId3639"/>
    <hyperlink ref="V1453" r:id="rId3640"/>
    <hyperlink ref="V1454" r:id="rId3641"/>
    <hyperlink ref="V1455" r:id="rId3642"/>
    <hyperlink ref="V1456" r:id="rId3643"/>
    <hyperlink ref="V1457" r:id="rId3644"/>
    <hyperlink ref="V1458" r:id="rId3645"/>
    <hyperlink ref="V1459" r:id="rId3646"/>
    <hyperlink ref="V1460" r:id="rId3647"/>
    <hyperlink ref="V1461" r:id="rId3648"/>
    <hyperlink ref="V1462" r:id="rId3649"/>
    <hyperlink ref="V1463" r:id="rId3650"/>
    <hyperlink ref="V1464" r:id="rId3651"/>
    <hyperlink ref="V1465" r:id="rId3652"/>
    <hyperlink ref="V1466" r:id="rId3653"/>
    <hyperlink ref="V1467" r:id="rId3654"/>
    <hyperlink ref="V1468" r:id="rId3655"/>
    <hyperlink ref="V1469" r:id="rId3656"/>
    <hyperlink ref="V1470" r:id="rId3657"/>
    <hyperlink ref="V1471" r:id="rId3658"/>
    <hyperlink ref="V1472" r:id="rId3659"/>
    <hyperlink ref="V1473" r:id="rId3660"/>
    <hyperlink ref="V1474" r:id="rId3661"/>
    <hyperlink ref="V1475" r:id="rId3662"/>
    <hyperlink ref="V1476" r:id="rId3663"/>
    <hyperlink ref="V1477" r:id="rId3664"/>
    <hyperlink ref="V1478" r:id="rId3665"/>
    <hyperlink ref="V1479" r:id="rId3666"/>
    <hyperlink ref="V1480" r:id="rId3667"/>
    <hyperlink ref="V1481" r:id="rId3668"/>
    <hyperlink ref="V1482" r:id="rId3669"/>
    <hyperlink ref="V1483" r:id="rId3670"/>
    <hyperlink ref="V1484" r:id="rId3671"/>
    <hyperlink ref="V1485" r:id="rId3672"/>
    <hyperlink ref="V1486" r:id="rId3673"/>
    <hyperlink ref="V1487" r:id="rId3674"/>
    <hyperlink ref="V1488" r:id="rId3675"/>
    <hyperlink ref="V1489" r:id="rId3676"/>
    <hyperlink ref="V1490" r:id="rId3677"/>
    <hyperlink ref="V1491" r:id="rId3678"/>
    <hyperlink ref="V1492" r:id="rId3679"/>
    <hyperlink ref="V1493" r:id="rId3680"/>
    <hyperlink ref="V1494" r:id="rId3681"/>
    <hyperlink ref="V1495" r:id="rId3682"/>
    <hyperlink ref="V1496" r:id="rId3683"/>
    <hyperlink ref="V1497" r:id="rId3684"/>
    <hyperlink ref="V1498" r:id="rId3685"/>
    <hyperlink ref="V1499" r:id="rId3686"/>
    <hyperlink ref="V1500" r:id="rId3687"/>
    <hyperlink ref="V1501" r:id="rId3688"/>
    <hyperlink ref="V1502" r:id="rId3689"/>
    <hyperlink ref="V1503" r:id="rId3690"/>
    <hyperlink ref="V1504" r:id="rId3691"/>
    <hyperlink ref="V1505" r:id="rId3692"/>
    <hyperlink ref="V1506" r:id="rId3693"/>
    <hyperlink ref="V1507" r:id="rId3694"/>
    <hyperlink ref="V1508" r:id="rId3695"/>
    <hyperlink ref="V1509" r:id="rId3696"/>
    <hyperlink ref="V1510" r:id="rId3697"/>
    <hyperlink ref="V1511" r:id="rId3698"/>
    <hyperlink ref="V1512" r:id="rId3699"/>
    <hyperlink ref="V1513" r:id="rId3700"/>
    <hyperlink ref="V1514" r:id="rId3701"/>
    <hyperlink ref="V1515" r:id="rId3702"/>
    <hyperlink ref="V1516" r:id="rId3703"/>
    <hyperlink ref="V1517" r:id="rId3704"/>
    <hyperlink ref="V1518" r:id="rId3705"/>
    <hyperlink ref="V1519" r:id="rId3706"/>
    <hyperlink ref="V1520" r:id="rId3707"/>
    <hyperlink ref="V1521" r:id="rId3708"/>
    <hyperlink ref="V1522" r:id="rId3709"/>
    <hyperlink ref="V1523" r:id="rId3710"/>
    <hyperlink ref="V1524" r:id="rId3711"/>
    <hyperlink ref="V1525" r:id="rId3712"/>
    <hyperlink ref="V1526" r:id="rId3713"/>
    <hyperlink ref="V1527" r:id="rId3714"/>
    <hyperlink ref="V1528" r:id="rId3715"/>
    <hyperlink ref="V1529" r:id="rId3716"/>
    <hyperlink ref="V1530" r:id="rId3717"/>
    <hyperlink ref="V1531" r:id="rId3718"/>
    <hyperlink ref="V1532" r:id="rId3719"/>
    <hyperlink ref="V1533" r:id="rId3720"/>
    <hyperlink ref="V1534" r:id="rId3721"/>
    <hyperlink ref="V1535" r:id="rId3722"/>
    <hyperlink ref="V1536" r:id="rId3723"/>
    <hyperlink ref="V1537" r:id="rId3724"/>
    <hyperlink ref="V1538" r:id="rId3725"/>
    <hyperlink ref="V1539" r:id="rId3726"/>
    <hyperlink ref="V1540" r:id="rId3727"/>
    <hyperlink ref="V1541" r:id="rId3728"/>
    <hyperlink ref="V1542" r:id="rId3729"/>
    <hyperlink ref="V1543" r:id="rId3730"/>
    <hyperlink ref="V1544" r:id="rId3731"/>
    <hyperlink ref="V1545" r:id="rId3732"/>
    <hyperlink ref="V1546" r:id="rId3733"/>
    <hyperlink ref="V1547" r:id="rId3734"/>
    <hyperlink ref="V1548" r:id="rId3735"/>
    <hyperlink ref="V1549" r:id="rId3736"/>
    <hyperlink ref="V1550" r:id="rId3737"/>
    <hyperlink ref="V1551" r:id="rId3738"/>
    <hyperlink ref="V1552" r:id="rId3739"/>
    <hyperlink ref="V1553" r:id="rId3740"/>
    <hyperlink ref="V1554" r:id="rId3741"/>
    <hyperlink ref="V1555" r:id="rId3742"/>
    <hyperlink ref="V1556" r:id="rId3743"/>
    <hyperlink ref="V1557" r:id="rId3744"/>
    <hyperlink ref="V1558" r:id="rId3745"/>
    <hyperlink ref="V1559" r:id="rId3746"/>
    <hyperlink ref="V1560" r:id="rId3747"/>
    <hyperlink ref="V1561" r:id="rId3748"/>
    <hyperlink ref="V1562" r:id="rId3749"/>
    <hyperlink ref="V1563" r:id="rId3750"/>
    <hyperlink ref="V1564" r:id="rId3751"/>
    <hyperlink ref="V1565" r:id="rId3752"/>
    <hyperlink ref="V1566" r:id="rId3753"/>
    <hyperlink ref="V1567" r:id="rId3754"/>
    <hyperlink ref="V1568" r:id="rId3755"/>
    <hyperlink ref="V1569" r:id="rId3756"/>
    <hyperlink ref="V1570" r:id="rId3757"/>
    <hyperlink ref="V1571" r:id="rId3758"/>
    <hyperlink ref="V1572" r:id="rId3759"/>
    <hyperlink ref="V1573" r:id="rId3760"/>
    <hyperlink ref="V1574" r:id="rId3761"/>
    <hyperlink ref="V1575" r:id="rId3762"/>
    <hyperlink ref="V1576" r:id="rId3763"/>
    <hyperlink ref="V1577" r:id="rId3764"/>
    <hyperlink ref="V1578" r:id="rId3765"/>
    <hyperlink ref="V1579" r:id="rId3766"/>
    <hyperlink ref="V1580" r:id="rId3767"/>
    <hyperlink ref="V1581" r:id="rId3768"/>
    <hyperlink ref="V1582" r:id="rId3769"/>
    <hyperlink ref="V1583" r:id="rId3770"/>
    <hyperlink ref="V1584" r:id="rId3771"/>
    <hyperlink ref="V1585" r:id="rId3772"/>
    <hyperlink ref="V1586" r:id="rId3773"/>
    <hyperlink ref="V1587" r:id="rId3774"/>
    <hyperlink ref="V1588" r:id="rId3775"/>
    <hyperlink ref="V1589" r:id="rId3776"/>
    <hyperlink ref="V1590" r:id="rId3777"/>
    <hyperlink ref="V1591" r:id="rId3778"/>
    <hyperlink ref="V1592" r:id="rId3779"/>
    <hyperlink ref="V1593" r:id="rId3780"/>
    <hyperlink ref="V1594" r:id="rId3781"/>
    <hyperlink ref="V1595" r:id="rId3782"/>
    <hyperlink ref="V1596" r:id="rId3783"/>
    <hyperlink ref="V1597" r:id="rId3784"/>
    <hyperlink ref="V1598" r:id="rId3785"/>
    <hyperlink ref="V1599" r:id="rId3786"/>
    <hyperlink ref="V1600" r:id="rId3787"/>
    <hyperlink ref="V1601" r:id="rId3788"/>
    <hyperlink ref="V1602" r:id="rId3789"/>
    <hyperlink ref="V1603" r:id="rId3790"/>
    <hyperlink ref="V1604" r:id="rId3791"/>
    <hyperlink ref="V1605" r:id="rId3792"/>
    <hyperlink ref="V1606" r:id="rId3793"/>
    <hyperlink ref="V1607" r:id="rId3794"/>
    <hyperlink ref="V1608" r:id="rId3795"/>
    <hyperlink ref="V1609" r:id="rId3796"/>
    <hyperlink ref="V1610" r:id="rId3797"/>
    <hyperlink ref="V1611" r:id="rId3798"/>
    <hyperlink ref="V1612" r:id="rId3799"/>
    <hyperlink ref="V1613" r:id="rId3800"/>
    <hyperlink ref="V1614" r:id="rId3801"/>
    <hyperlink ref="V1615" r:id="rId3802"/>
    <hyperlink ref="V1616" r:id="rId3803"/>
    <hyperlink ref="V1617" r:id="rId3804"/>
    <hyperlink ref="V1618" r:id="rId3805"/>
    <hyperlink ref="V1619" r:id="rId3806"/>
    <hyperlink ref="V1620" r:id="rId3807"/>
    <hyperlink ref="V1621" r:id="rId3808"/>
    <hyperlink ref="V1622" r:id="rId3809"/>
    <hyperlink ref="V1623" r:id="rId3810"/>
    <hyperlink ref="V1624" r:id="rId3811"/>
    <hyperlink ref="V1625" r:id="rId3812"/>
    <hyperlink ref="V1626" r:id="rId3813"/>
    <hyperlink ref="V1627" r:id="rId3814"/>
    <hyperlink ref="V1628" r:id="rId3815"/>
    <hyperlink ref="V1629" r:id="rId3816"/>
    <hyperlink ref="V1630" r:id="rId3817"/>
    <hyperlink ref="V1631" r:id="rId3818"/>
    <hyperlink ref="V1632" r:id="rId3819"/>
    <hyperlink ref="V1633" r:id="rId3820"/>
    <hyperlink ref="V1634" r:id="rId3821"/>
    <hyperlink ref="V1635" r:id="rId3822"/>
    <hyperlink ref="V1636" r:id="rId3823"/>
    <hyperlink ref="V1637" r:id="rId3824"/>
    <hyperlink ref="V1638" r:id="rId3825"/>
    <hyperlink ref="V1639" r:id="rId3826"/>
    <hyperlink ref="V1640" r:id="rId3827"/>
    <hyperlink ref="V1641" r:id="rId3828"/>
    <hyperlink ref="V1642" r:id="rId3829"/>
    <hyperlink ref="V1643" r:id="rId3830"/>
    <hyperlink ref="V1644" r:id="rId3831"/>
    <hyperlink ref="V1645" r:id="rId3832"/>
    <hyperlink ref="V1646" r:id="rId3833"/>
    <hyperlink ref="V1647" r:id="rId3834"/>
    <hyperlink ref="V1648" r:id="rId3835"/>
    <hyperlink ref="V1649" r:id="rId3836"/>
    <hyperlink ref="V1650" r:id="rId3837"/>
    <hyperlink ref="V1651" r:id="rId3838"/>
    <hyperlink ref="V1652" r:id="rId3839"/>
    <hyperlink ref="V1653" r:id="rId3840"/>
    <hyperlink ref="V1654" r:id="rId3841"/>
    <hyperlink ref="V1655" r:id="rId3842"/>
    <hyperlink ref="V1656" r:id="rId3843"/>
    <hyperlink ref="V1657" r:id="rId3844"/>
    <hyperlink ref="V1658" r:id="rId3845"/>
    <hyperlink ref="V1659" r:id="rId3846"/>
    <hyperlink ref="V1660" r:id="rId3847"/>
    <hyperlink ref="V1661" r:id="rId3848"/>
    <hyperlink ref="V1662" r:id="rId3849"/>
    <hyperlink ref="V1663" r:id="rId3850"/>
    <hyperlink ref="V1664" r:id="rId3851"/>
    <hyperlink ref="V1665" r:id="rId3852"/>
    <hyperlink ref="V1666" r:id="rId3853"/>
    <hyperlink ref="V1667" r:id="rId3854"/>
    <hyperlink ref="V1668" r:id="rId3855"/>
    <hyperlink ref="V1669" r:id="rId3856"/>
    <hyperlink ref="V1670" r:id="rId3857"/>
    <hyperlink ref="V1671" r:id="rId3858"/>
    <hyperlink ref="V1672" r:id="rId3859"/>
    <hyperlink ref="V1673" r:id="rId3860"/>
    <hyperlink ref="V1674" r:id="rId3861"/>
    <hyperlink ref="V1675" r:id="rId3862"/>
    <hyperlink ref="V1676" r:id="rId3863"/>
    <hyperlink ref="V1677" r:id="rId3864"/>
    <hyperlink ref="V1678" r:id="rId3865"/>
    <hyperlink ref="V1679" r:id="rId3866"/>
    <hyperlink ref="V1680" r:id="rId3867"/>
    <hyperlink ref="V1681" r:id="rId3868"/>
    <hyperlink ref="V1682" r:id="rId3869"/>
    <hyperlink ref="V1683" r:id="rId3870"/>
    <hyperlink ref="V1684" r:id="rId3871"/>
    <hyperlink ref="V1685" r:id="rId3872"/>
    <hyperlink ref="V1686" r:id="rId3873"/>
    <hyperlink ref="V1687" r:id="rId3874"/>
    <hyperlink ref="V1688" r:id="rId3875"/>
    <hyperlink ref="V1689" r:id="rId3876"/>
    <hyperlink ref="V1690" r:id="rId3877"/>
    <hyperlink ref="V1691" r:id="rId3878"/>
    <hyperlink ref="V1692" r:id="rId3879"/>
    <hyperlink ref="V1693" r:id="rId3880"/>
    <hyperlink ref="V1694" r:id="rId3881"/>
    <hyperlink ref="V1695" r:id="rId3882"/>
    <hyperlink ref="V1696" r:id="rId3883"/>
    <hyperlink ref="V1697" r:id="rId3884"/>
    <hyperlink ref="V1698" r:id="rId3885"/>
    <hyperlink ref="V1699" r:id="rId3886"/>
    <hyperlink ref="V1700" r:id="rId3887"/>
    <hyperlink ref="V1701" r:id="rId3888"/>
    <hyperlink ref="V1702" r:id="rId3889"/>
    <hyperlink ref="V1703" r:id="rId3890"/>
    <hyperlink ref="V1704" r:id="rId3891"/>
    <hyperlink ref="V1705" r:id="rId3892"/>
    <hyperlink ref="V1706" r:id="rId3893"/>
    <hyperlink ref="V1707" r:id="rId3894"/>
    <hyperlink ref="V1708" r:id="rId3895"/>
    <hyperlink ref="V1709" r:id="rId3896"/>
    <hyperlink ref="V1710" r:id="rId3897"/>
    <hyperlink ref="V1711" r:id="rId3898"/>
    <hyperlink ref="V1712" r:id="rId3899"/>
    <hyperlink ref="V1713" r:id="rId3900"/>
    <hyperlink ref="V1714" r:id="rId3901"/>
    <hyperlink ref="V1715" r:id="rId3902"/>
    <hyperlink ref="V1716" r:id="rId3903"/>
    <hyperlink ref="V1717" r:id="rId3904"/>
    <hyperlink ref="V1718" r:id="rId3905"/>
    <hyperlink ref="V1719" r:id="rId3906"/>
    <hyperlink ref="V1720" r:id="rId3907"/>
    <hyperlink ref="V1721" r:id="rId3908"/>
    <hyperlink ref="V1722" r:id="rId3909"/>
    <hyperlink ref="V1723" r:id="rId3910"/>
    <hyperlink ref="V1724" r:id="rId3911"/>
    <hyperlink ref="V1725" r:id="rId3912"/>
    <hyperlink ref="V1726" r:id="rId3913"/>
    <hyperlink ref="V1727" r:id="rId3914"/>
    <hyperlink ref="V1728" r:id="rId3915"/>
    <hyperlink ref="V1729" r:id="rId3916"/>
    <hyperlink ref="V1730" r:id="rId3917"/>
    <hyperlink ref="V1731" r:id="rId3918"/>
    <hyperlink ref="V1732" r:id="rId3919"/>
    <hyperlink ref="V1733" r:id="rId3920"/>
    <hyperlink ref="V1734" r:id="rId3921"/>
    <hyperlink ref="V1735" r:id="rId3922"/>
    <hyperlink ref="V1736" r:id="rId3923"/>
    <hyperlink ref="V1737" r:id="rId3924"/>
    <hyperlink ref="V1738" r:id="rId3925"/>
    <hyperlink ref="V1739" r:id="rId3926"/>
    <hyperlink ref="V1740" r:id="rId3927"/>
    <hyperlink ref="V1741" r:id="rId3928"/>
    <hyperlink ref="V1742" r:id="rId3929"/>
    <hyperlink ref="V1743" r:id="rId3930"/>
    <hyperlink ref="V1744" r:id="rId3931"/>
    <hyperlink ref="V1745" r:id="rId3932"/>
    <hyperlink ref="V1746" r:id="rId3933"/>
    <hyperlink ref="V1747" r:id="rId3934"/>
    <hyperlink ref="V1748" r:id="rId3935"/>
    <hyperlink ref="V1749" r:id="rId3936"/>
    <hyperlink ref="V1750" r:id="rId3937"/>
    <hyperlink ref="V1751" r:id="rId3938"/>
    <hyperlink ref="V1752" r:id="rId3939"/>
    <hyperlink ref="V1753" r:id="rId3940"/>
    <hyperlink ref="V1754" r:id="rId3941"/>
    <hyperlink ref="V1755" r:id="rId3942"/>
    <hyperlink ref="V1756" r:id="rId3943"/>
    <hyperlink ref="V1757" r:id="rId3944"/>
    <hyperlink ref="V1758" r:id="rId3945"/>
    <hyperlink ref="V1759" r:id="rId3946"/>
    <hyperlink ref="V1760" r:id="rId3947"/>
    <hyperlink ref="V1761" r:id="rId3948"/>
    <hyperlink ref="V1762" r:id="rId3949"/>
    <hyperlink ref="V1763" r:id="rId3950"/>
    <hyperlink ref="V1764" r:id="rId3951"/>
    <hyperlink ref="V1765" r:id="rId3952"/>
    <hyperlink ref="V1766" r:id="rId3953"/>
    <hyperlink ref="V1767" r:id="rId3954"/>
    <hyperlink ref="V1768" r:id="rId3955"/>
    <hyperlink ref="V1769" r:id="rId3956"/>
    <hyperlink ref="V1770" r:id="rId3957"/>
    <hyperlink ref="V1771" r:id="rId3958"/>
    <hyperlink ref="V1772" r:id="rId3959"/>
    <hyperlink ref="V1773" r:id="rId3960"/>
    <hyperlink ref="V1774" r:id="rId3961"/>
    <hyperlink ref="V1775" r:id="rId3962"/>
    <hyperlink ref="V1776" r:id="rId3963"/>
    <hyperlink ref="V1777" r:id="rId3964"/>
    <hyperlink ref="V1778" r:id="rId3965"/>
    <hyperlink ref="V1779" r:id="rId3966"/>
    <hyperlink ref="V1780" r:id="rId3967"/>
    <hyperlink ref="V1781" r:id="rId3968"/>
    <hyperlink ref="V1782" r:id="rId3969"/>
    <hyperlink ref="V1783" r:id="rId3970"/>
    <hyperlink ref="V1784" r:id="rId3971"/>
    <hyperlink ref="V1785" r:id="rId3972"/>
    <hyperlink ref="V1786" r:id="rId3973"/>
    <hyperlink ref="V1787" r:id="rId3974"/>
    <hyperlink ref="V1788" r:id="rId3975"/>
    <hyperlink ref="V1789" r:id="rId3976"/>
    <hyperlink ref="V1790" r:id="rId3977"/>
    <hyperlink ref="V1791" r:id="rId3978"/>
    <hyperlink ref="V1792" r:id="rId3979"/>
    <hyperlink ref="V1793" r:id="rId3980"/>
    <hyperlink ref="V1794" r:id="rId3981"/>
    <hyperlink ref="V1795" r:id="rId3982"/>
    <hyperlink ref="V1796" r:id="rId3983"/>
    <hyperlink ref="V1797" r:id="rId3984"/>
    <hyperlink ref="V1798" r:id="rId3985"/>
    <hyperlink ref="V1799" r:id="rId3986"/>
    <hyperlink ref="V1800" r:id="rId3987"/>
    <hyperlink ref="V1801" r:id="rId3988"/>
    <hyperlink ref="V1802" r:id="rId3989"/>
    <hyperlink ref="V1803" r:id="rId3990"/>
    <hyperlink ref="V1804" r:id="rId3991"/>
    <hyperlink ref="V1805" r:id="rId3992"/>
    <hyperlink ref="V1806" r:id="rId3993"/>
    <hyperlink ref="V1807" r:id="rId3994"/>
    <hyperlink ref="V1808" r:id="rId3995"/>
    <hyperlink ref="V1809" r:id="rId3996"/>
    <hyperlink ref="V1810" r:id="rId3997"/>
    <hyperlink ref="V1811" r:id="rId3998"/>
    <hyperlink ref="V1812" r:id="rId3999"/>
    <hyperlink ref="V1813" r:id="rId4000"/>
    <hyperlink ref="V1814" r:id="rId4001"/>
    <hyperlink ref="V1815" r:id="rId4002"/>
    <hyperlink ref="V1816" r:id="rId4003"/>
    <hyperlink ref="V1817" r:id="rId4004"/>
    <hyperlink ref="V1818" r:id="rId4005"/>
    <hyperlink ref="V1819" r:id="rId4006"/>
    <hyperlink ref="V1820" r:id="rId4007"/>
    <hyperlink ref="V1821" r:id="rId4008"/>
    <hyperlink ref="V1822" r:id="rId4009"/>
    <hyperlink ref="V1823" r:id="rId4010"/>
    <hyperlink ref="V1824" r:id="rId4011"/>
    <hyperlink ref="V1825" r:id="rId4012"/>
    <hyperlink ref="V1826" r:id="rId4013"/>
    <hyperlink ref="V1827" r:id="rId4014"/>
    <hyperlink ref="V1828" r:id="rId4015"/>
    <hyperlink ref="V1829" r:id="rId4016"/>
    <hyperlink ref="V1830" r:id="rId4017"/>
    <hyperlink ref="V1831" r:id="rId4018"/>
    <hyperlink ref="V1832" r:id="rId4019"/>
    <hyperlink ref="V1833" r:id="rId4020"/>
    <hyperlink ref="V1834" r:id="rId4021"/>
    <hyperlink ref="V1835" r:id="rId4022"/>
    <hyperlink ref="V1836" r:id="rId4023"/>
    <hyperlink ref="V1837" r:id="rId4024"/>
    <hyperlink ref="V1838" r:id="rId4025"/>
    <hyperlink ref="V1839" r:id="rId4026"/>
    <hyperlink ref="V1840" r:id="rId4027"/>
    <hyperlink ref="V1841" r:id="rId4028"/>
    <hyperlink ref="V1842" r:id="rId4029"/>
    <hyperlink ref="V1843" r:id="rId4030"/>
    <hyperlink ref="V1844" r:id="rId4031"/>
    <hyperlink ref="V1845" r:id="rId4032"/>
    <hyperlink ref="V1846" r:id="rId4033"/>
    <hyperlink ref="V1847" r:id="rId4034"/>
    <hyperlink ref="V1848" r:id="rId4035"/>
    <hyperlink ref="V1849" r:id="rId4036"/>
    <hyperlink ref="V1850" r:id="rId4037"/>
    <hyperlink ref="V1851" r:id="rId4038"/>
    <hyperlink ref="V1852" r:id="rId4039"/>
    <hyperlink ref="V1853" r:id="rId4040"/>
    <hyperlink ref="V1854" r:id="rId4041"/>
    <hyperlink ref="V1855" r:id="rId4042"/>
    <hyperlink ref="V1856" r:id="rId4043"/>
    <hyperlink ref="V1857" r:id="rId4044"/>
    <hyperlink ref="V1858" r:id="rId4045"/>
    <hyperlink ref="V1859" r:id="rId4046"/>
    <hyperlink ref="V1860" r:id="rId4047"/>
    <hyperlink ref="V1861" r:id="rId4048"/>
    <hyperlink ref="V1862" r:id="rId4049"/>
    <hyperlink ref="V1863" r:id="rId4050"/>
    <hyperlink ref="V1864" r:id="rId4051"/>
    <hyperlink ref="V1865" r:id="rId4052"/>
    <hyperlink ref="V1866" r:id="rId4053"/>
    <hyperlink ref="V1867" r:id="rId4054"/>
    <hyperlink ref="V1868" r:id="rId4055"/>
    <hyperlink ref="V1869" r:id="rId4056"/>
    <hyperlink ref="V1870" r:id="rId4057"/>
    <hyperlink ref="V1871" r:id="rId4058"/>
    <hyperlink ref="V1872" r:id="rId4059"/>
    <hyperlink ref="V1873" r:id="rId4060"/>
    <hyperlink ref="V1874" r:id="rId4061"/>
    <hyperlink ref="V1875" r:id="rId4062"/>
    <hyperlink ref="V1876" r:id="rId4063"/>
    <hyperlink ref="V1877" r:id="rId4064"/>
    <hyperlink ref="V1878" r:id="rId4065"/>
    <hyperlink ref="V1879" r:id="rId4066"/>
    <hyperlink ref="V1880" r:id="rId4067"/>
    <hyperlink ref="V1881" r:id="rId4068"/>
    <hyperlink ref="V1882" r:id="rId4069"/>
    <hyperlink ref="V1883" r:id="rId4070"/>
    <hyperlink ref="V1884" r:id="rId4071"/>
    <hyperlink ref="V1885" r:id="rId4072"/>
    <hyperlink ref="V1886" r:id="rId4073"/>
    <hyperlink ref="V1887" r:id="rId4074"/>
    <hyperlink ref="V1888" r:id="rId4075"/>
    <hyperlink ref="V1889" r:id="rId4076"/>
    <hyperlink ref="V1890" r:id="rId4077"/>
    <hyperlink ref="V1891" r:id="rId4078"/>
    <hyperlink ref="V1892" r:id="rId4079"/>
    <hyperlink ref="V1893" r:id="rId4080"/>
    <hyperlink ref="V1894" r:id="rId4081"/>
    <hyperlink ref="V1895" r:id="rId4082"/>
    <hyperlink ref="V1896" r:id="rId4083"/>
    <hyperlink ref="V1897" r:id="rId4084"/>
    <hyperlink ref="V1898" r:id="rId4085"/>
    <hyperlink ref="V1899" r:id="rId4086"/>
    <hyperlink ref="V1900" r:id="rId4087"/>
    <hyperlink ref="V1901" r:id="rId4088"/>
    <hyperlink ref="V1902" r:id="rId4089"/>
    <hyperlink ref="V1903" r:id="rId4090"/>
    <hyperlink ref="V1904" r:id="rId4091"/>
    <hyperlink ref="V1905" r:id="rId4092"/>
    <hyperlink ref="V1906" r:id="rId4093"/>
    <hyperlink ref="V1907" r:id="rId4094"/>
    <hyperlink ref="V1908" r:id="rId4095"/>
    <hyperlink ref="V1909" r:id="rId4096"/>
    <hyperlink ref="V1910" r:id="rId4097"/>
    <hyperlink ref="V1911" r:id="rId4098"/>
    <hyperlink ref="V1912" r:id="rId4099"/>
    <hyperlink ref="V1913" r:id="rId4100"/>
    <hyperlink ref="V1914" r:id="rId4101"/>
    <hyperlink ref="V1915" r:id="rId4102"/>
    <hyperlink ref="V1916" r:id="rId4103"/>
    <hyperlink ref="V1917" r:id="rId4104"/>
    <hyperlink ref="V1918" r:id="rId4105"/>
    <hyperlink ref="V1919" r:id="rId4106"/>
    <hyperlink ref="V1920" r:id="rId4107"/>
    <hyperlink ref="V1921" r:id="rId4108"/>
    <hyperlink ref="V1922" r:id="rId4109"/>
    <hyperlink ref="V1923" r:id="rId4110"/>
    <hyperlink ref="V1924" r:id="rId4111"/>
    <hyperlink ref="V1925" r:id="rId4112"/>
    <hyperlink ref="V1926" r:id="rId4113"/>
    <hyperlink ref="V1927" r:id="rId4114"/>
    <hyperlink ref="V1928" r:id="rId4115"/>
    <hyperlink ref="V1929" r:id="rId4116"/>
    <hyperlink ref="V1930" r:id="rId4117"/>
    <hyperlink ref="V1931" r:id="rId4118"/>
    <hyperlink ref="V1932" r:id="rId4119"/>
    <hyperlink ref="V1933" r:id="rId4120"/>
    <hyperlink ref="V1934" r:id="rId4121"/>
    <hyperlink ref="V1935" r:id="rId4122"/>
    <hyperlink ref="V1936" r:id="rId4123"/>
    <hyperlink ref="V1937" r:id="rId4124"/>
    <hyperlink ref="V1938" r:id="rId4125"/>
    <hyperlink ref="V1939" r:id="rId4126"/>
    <hyperlink ref="V1940" r:id="rId4127"/>
    <hyperlink ref="V1941" r:id="rId4128"/>
    <hyperlink ref="V1942" r:id="rId4129"/>
    <hyperlink ref="V1943" r:id="rId4130"/>
    <hyperlink ref="V1944" r:id="rId4131"/>
    <hyperlink ref="V1945" r:id="rId4132"/>
    <hyperlink ref="V1946" r:id="rId4133"/>
    <hyperlink ref="V1947" r:id="rId4134"/>
    <hyperlink ref="V1948" r:id="rId4135"/>
    <hyperlink ref="V1949" r:id="rId4136"/>
    <hyperlink ref="V1950" r:id="rId4137"/>
    <hyperlink ref="V1951" r:id="rId4138"/>
    <hyperlink ref="V1952" r:id="rId4139"/>
    <hyperlink ref="V1953" r:id="rId4140"/>
    <hyperlink ref="V1954" r:id="rId4141"/>
    <hyperlink ref="V1955" r:id="rId4142"/>
    <hyperlink ref="V1956" r:id="rId4143"/>
    <hyperlink ref="V1957" r:id="rId4144"/>
    <hyperlink ref="V1958" r:id="rId4145"/>
    <hyperlink ref="V1959" r:id="rId4146"/>
    <hyperlink ref="V1960" r:id="rId4147"/>
    <hyperlink ref="V1961" r:id="rId4148"/>
    <hyperlink ref="V1962" r:id="rId4149"/>
    <hyperlink ref="V1963" r:id="rId4150"/>
    <hyperlink ref="V1964" r:id="rId4151"/>
    <hyperlink ref="V1965" r:id="rId4152"/>
    <hyperlink ref="V1966" r:id="rId4153"/>
    <hyperlink ref="V1967" r:id="rId4154"/>
    <hyperlink ref="V1968" r:id="rId4155"/>
    <hyperlink ref="V1969" r:id="rId4156"/>
    <hyperlink ref="V1970" r:id="rId4157"/>
    <hyperlink ref="V1971" r:id="rId4158"/>
    <hyperlink ref="V1972" r:id="rId4159"/>
    <hyperlink ref="V1973" r:id="rId4160"/>
    <hyperlink ref="V1974" r:id="rId4161"/>
    <hyperlink ref="V1975" r:id="rId4162"/>
    <hyperlink ref="V1976" r:id="rId4163"/>
    <hyperlink ref="V1977" r:id="rId4164"/>
    <hyperlink ref="V1978" r:id="rId4165"/>
    <hyperlink ref="V1979" r:id="rId4166"/>
    <hyperlink ref="V1980" r:id="rId4167"/>
    <hyperlink ref="V1981" r:id="rId4168"/>
    <hyperlink ref="V1982" r:id="rId4169"/>
    <hyperlink ref="V1983" r:id="rId4170"/>
    <hyperlink ref="V1984" r:id="rId4171"/>
    <hyperlink ref="V1985" r:id="rId4172"/>
    <hyperlink ref="V1986" r:id="rId4173"/>
    <hyperlink ref="V1987" r:id="rId4174"/>
    <hyperlink ref="V1988" r:id="rId4175"/>
    <hyperlink ref="V1989" r:id="rId4176"/>
    <hyperlink ref="V1990" r:id="rId4177"/>
    <hyperlink ref="V1991" r:id="rId4178"/>
    <hyperlink ref="V1992" r:id="rId4179"/>
    <hyperlink ref="V1993" r:id="rId4180"/>
    <hyperlink ref="V1994" r:id="rId4181"/>
    <hyperlink ref="V1995" r:id="rId4182"/>
    <hyperlink ref="V1996" r:id="rId4183"/>
    <hyperlink ref="V1997" r:id="rId4184"/>
    <hyperlink ref="V1998" r:id="rId4185"/>
    <hyperlink ref="V1999" r:id="rId4186"/>
    <hyperlink ref="V2000" r:id="rId4187"/>
    <hyperlink ref="V2001" r:id="rId4188"/>
    <hyperlink ref="V2002" r:id="rId4189"/>
    <hyperlink ref="V2003" r:id="rId4190"/>
    <hyperlink ref="V2004" r:id="rId4191"/>
    <hyperlink ref="V2005" r:id="rId4192"/>
    <hyperlink ref="V2006" r:id="rId4193"/>
    <hyperlink ref="V2007" r:id="rId4194"/>
    <hyperlink ref="V2008" r:id="rId4195"/>
    <hyperlink ref="V2009" r:id="rId4196"/>
    <hyperlink ref="V2010" r:id="rId4197"/>
    <hyperlink ref="V2011" r:id="rId4198"/>
    <hyperlink ref="V2012" r:id="rId4199"/>
    <hyperlink ref="V2013" r:id="rId4200"/>
    <hyperlink ref="V2014" r:id="rId4201"/>
    <hyperlink ref="V2015" r:id="rId4202"/>
    <hyperlink ref="V2016" r:id="rId4203"/>
    <hyperlink ref="V2017" r:id="rId4204"/>
    <hyperlink ref="V2018" r:id="rId4205"/>
    <hyperlink ref="V2019" r:id="rId4206"/>
    <hyperlink ref="V2020" r:id="rId4207"/>
    <hyperlink ref="V2021" r:id="rId4208"/>
    <hyperlink ref="V2022" r:id="rId4209"/>
    <hyperlink ref="V2023" r:id="rId4210"/>
    <hyperlink ref="V2024" r:id="rId4211"/>
    <hyperlink ref="V2025" r:id="rId4212"/>
    <hyperlink ref="V2026" r:id="rId4213"/>
    <hyperlink ref="V2027" r:id="rId4214"/>
    <hyperlink ref="V2028" r:id="rId4215"/>
    <hyperlink ref="V2029" r:id="rId4216"/>
    <hyperlink ref="V2030" r:id="rId4217"/>
    <hyperlink ref="V2031" r:id="rId4218"/>
    <hyperlink ref="V2032" r:id="rId4219"/>
    <hyperlink ref="V2033" r:id="rId4220"/>
    <hyperlink ref="V2034" r:id="rId4221"/>
    <hyperlink ref="V2035" r:id="rId4222"/>
    <hyperlink ref="V2036" r:id="rId4223"/>
    <hyperlink ref="V2037" r:id="rId4224"/>
    <hyperlink ref="V2038" r:id="rId4225"/>
    <hyperlink ref="V2039" r:id="rId4226"/>
    <hyperlink ref="V2040" r:id="rId4227"/>
    <hyperlink ref="V2041" r:id="rId4228"/>
    <hyperlink ref="V2042" r:id="rId4229"/>
    <hyperlink ref="V2043" r:id="rId4230"/>
    <hyperlink ref="V2044" r:id="rId4231"/>
    <hyperlink ref="V2045" r:id="rId4232"/>
    <hyperlink ref="V2046" r:id="rId4233"/>
    <hyperlink ref="V2047" r:id="rId4234"/>
    <hyperlink ref="V2048" r:id="rId4235"/>
    <hyperlink ref="V2049" r:id="rId4236"/>
    <hyperlink ref="V2050" r:id="rId4237"/>
    <hyperlink ref="V2051" r:id="rId4238"/>
    <hyperlink ref="V2052" r:id="rId4239"/>
    <hyperlink ref="V2053" r:id="rId4240"/>
    <hyperlink ref="V2054" r:id="rId4241"/>
    <hyperlink ref="V2055" r:id="rId4242"/>
    <hyperlink ref="V2056" r:id="rId4243"/>
    <hyperlink ref="V2057" r:id="rId4244"/>
    <hyperlink ref="V2058" r:id="rId4245"/>
    <hyperlink ref="V2059" r:id="rId4246"/>
    <hyperlink ref="V2060" r:id="rId4247"/>
    <hyperlink ref="V2061" r:id="rId4248"/>
    <hyperlink ref="V2062" r:id="rId4249"/>
    <hyperlink ref="V2063" r:id="rId4250"/>
    <hyperlink ref="V2064" r:id="rId4251"/>
    <hyperlink ref="V2065" r:id="rId4252"/>
    <hyperlink ref="V2066" r:id="rId4253"/>
    <hyperlink ref="V2067" r:id="rId4254"/>
    <hyperlink ref="V2068" r:id="rId4255"/>
    <hyperlink ref="V2069" r:id="rId4256"/>
    <hyperlink ref="V2070" r:id="rId4257"/>
    <hyperlink ref="V2071" r:id="rId4258"/>
    <hyperlink ref="V2072" r:id="rId4259"/>
    <hyperlink ref="V2073" r:id="rId4260"/>
    <hyperlink ref="V2074" r:id="rId4261"/>
    <hyperlink ref="V2075" r:id="rId4262"/>
    <hyperlink ref="V2076" r:id="rId4263"/>
    <hyperlink ref="V2077" r:id="rId4264"/>
    <hyperlink ref="V2078" r:id="rId4265"/>
    <hyperlink ref="V2079" r:id="rId4266"/>
    <hyperlink ref="V2080" r:id="rId4267"/>
    <hyperlink ref="V2081" r:id="rId4268"/>
    <hyperlink ref="V2082" r:id="rId4269"/>
    <hyperlink ref="V2083" r:id="rId4270"/>
    <hyperlink ref="V2084" r:id="rId4271"/>
    <hyperlink ref="V2085" r:id="rId4272"/>
    <hyperlink ref="V2086" r:id="rId4273"/>
    <hyperlink ref="V2087" r:id="rId4274"/>
    <hyperlink ref="V2088" r:id="rId4275"/>
    <hyperlink ref="V2089" r:id="rId4276"/>
    <hyperlink ref="V2090" r:id="rId4277"/>
    <hyperlink ref="V2091" r:id="rId4278"/>
    <hyperlink ref="V2092" r:id="rId4279"/>
    <hyperlink ref="V2093" r:id="rId4280"/>
    <hyperlink ref="V2094" r:id="rId4281"/>
    <hyperlink ref="V2095" r:id="rId4282"/>
    <hyperlink ref="V2096" r:id="rId4283"/>
    <hyperlink ref="V2097" r:id="rId4284"/>
    <hyperlink ref="V2098" r:id="rId4285"/>
    <hyperlink ref="V2099" r:id="rId4286"/>
    <hyperlink ref="V2100" r:id="rId4287"/>
    <hyperlink ref="V2101" r:id="rId4288"/>
    <hyperlink ref="V2102" r:id="rId4289"/>
    <hyperlink ref="V2103" r:id="rId4290"/>
    <hyperlink ref="V2104" r:id="rId4291"/>
    <hyperlink ref="V2105" r:id="rId4292"/>
    <hyperlink ref="V2106" r:id="rId4293"/>
    <hyperlink ref="V2107" r:id="rId4294"/>
    <hyperlink ref="V2108" r:id="rId4295"/>
    <hyperlink ref="V2109" r:id="rId4296"/>
    <hyperlink ref="V2110" r:id="rId4297"/>
    <hyperlink ref="V2111" r:id="rId4298"/>
    <hyperlink ref="V2112" r:id="rId4299"/>
    <hyperlink ref="V2113" r:id="rId4300"/>
    <hyperlink ref="V2114" r:id="rId4301"/>
    <hyperlink ref="V2115" r:id="rId4302"/>
    <hyperlink ref="V2116" r:id="rId4303"/>
    <hyperlink ref="V2117" r:id="rId4304"/>
    <hyperlink ref="V2118" r:id="rId4305"/>
    <hyperlink ref="V2119" r:id="rId4306"/>
    <hyperlink ref="V2120" r:id="rId4307"/>
    <hyperlink ref="V2121" r:id="rId4308"/>
    <hyperlink ref="V2122" r:id="rId4309"/>
    <hyperlink ref="V2123" r:id="rId4310"/>
    <hyperlink ref="V2124" r:id="rId4311"/>
    <hyperlink ref="V2125" r:id="rId4312"/>
    <hyperlink ref="V2126" r:id="rId4313"/>
    <hyperlink ref="V2127" r:id="rId4314"/>
    <hyperlink ref="V2128" r:id="rId4315"/>
    <hyperlink ref="V2129" r:id="rId4316"/>
    <hyperlink ref="V2130" r:id="rId4317"/>
    <hyperlink ref="V2131" r:id="rId4318"/>
    <hyperlink ref="V2132" r:id="rId4319"/>
    <hyperlink ref="V2133" r:id="rId4320"/>
    <hyperlink ref="V2134" r:id="rId4321"/>
    <hyperlink ref="V2135" r:id="rId4322"/>
    <hyperlink ref="V2136" r:id="rId4323"/>
    <hyperlink ref="V2137" r:id="rId4324"/>
    <hyperlink ref="V2138" r:id="rId4325"/>
    <hyperlink ref="V2139" r:id="rId4326"/>
    <hyperlink ref="V2140" r:id="rId4327"/>
    <hyperlink ref="V2141" r:id="rId4328"/>
    <hyperlink ref="V2142" r:id="rId4329"/>
    <hyperlink ref="V2143" r:id="rId4330"/>
    <hyperlink ref="V2144" r:id="rId4331"/>
    <hyperlink ref="V2145" r:id="rId4332"/>
    <hyperlink ref="V2146" r:id="rId4333"/>
    <hyperlink ref="V2147" r:id="rId4334"/>
    <hyperlink ref="V2148" r:id="rId4335"/>
    <hyperlink ref="V2149" r:id="rId4336"/>
    <hyperlink ref="V2150" r:id="rId4337"/>
    <hyperlink ref="V2151" r:id="rId4338"/>
    <hyperlink ref="V2152" r:id="rId4339"/>
    <hyperlink ref="V2153" r:id="rId4340"/>
    <hyperlink ref="V2154" r:id="rId4341"/>
    <hyperlink ref="V2155" r:id="rId4342"/>
    <hyperlink ref="V2156" r:id="rId4343"/>
    <hyperlink ref="V2157" r:id="rId4344"/>
    <hyperlink ref="V2158" r:id="rId4345"/>
    <hyperlink ref="V2159" r:id="rId4346"/>
    <hyperlink ref="V2160" r:id="rId4347"/>
    <hyperlink ref="V2161" r:id="rId4348"/>
    <hyperlink ref="V2162" r:id="rId4349"/>
    <hyperlink ref="V2163" r:id="rId4350"/>
    <hyperlink ref="V2164" r:id="rId4351"/>
    <hyperlink ref="V2165" r:id="rId4352"/>
    <hyperlink ref="V2166" r:id="rId4353"/>
    <hyperlink ref="V2167" r:id="rId4354"/>
    <hyperlink ref="V2168" r:id="rId4355"/>
    <hyperlink ref="V2169" r:id="rId4356"/>
    <hyperlink ref="V2170" r:id="rId4357"/>
    <hyperlink ref="V2171" r:id="rId4358"/>
    <hyperlink ref="V2172" r:id="rId4359"/>
    <hyperlink ref="V2173" r:id="rId4360"/>
    <hyperlink ref="V2174" r:id="rId4361"/>
    <hyperlink ref="V2175" r:id="rId4362"/>
    <hyperlink ref="V2176" r:id="rId4363"/>
    <hyperlink ref="V2177" r:id="rId4364"/>
    <hyperlink ref="V2178" r:id="rId4365"/>
    <hyperlink ref="V2179" r:id="rId4366"/>
    <hyperlink ref="V2180" r:id="rId4367"/>
    <hyperlink ref="V2181" r:id="rId4368"/>
    <hyperlink ref="V2182" r:id="rId4369"/>
    <hyperlink ref="V2183" r:id="rId4370"/>
    <hyperlink ref="V2184" r:id="rId4371"/>
    <hyperlink ref="V2185" r:id="rId4372"/>
    <hyperlink ref="V2186" r:id="rId4373"/>
    <hyperlink ref="V2187" r:id="rId4374"/>
    <hyperlink ref="V2188" r:id="rId4375"/>
    <hyperlink ref="V2189" r:id="rId4376"/>
    <hyperlink ref="V2190" r:id="rId4377"/>
    <hyperlink ref="V2191" r:id="rId4378"/>
    <hyperlink ref="V2192" r:id="rId4379"/>
    <hyperlink ref="V2193" r:id="rId4380"/>
    <hyperlink ref="V2194" r:id="rId4381"/>
    <hyperlink ref="V2195" r:id="rId4382"/>
    <hyperlink ref="V2196" r:id="rId4383"/>
    <hyperlink ref="V2197" r:id="rId4384"/>
    <hyperlink ref="V2198" r:id="rId4385"/>
    <hyperlink ref="V2199" r:id="rId4386"/>
    <hyperlink ref="V2200" r:id="rId4387"/>
    <hyperlink ref="V2201" r:id="rId4388"/>
    <hyperlink ref="V2202" r:id="rId4389"/>
    <hyperlink ref="V2203" r:id="rId4390"/>
    <hyperlink ref="V2204" r:id="rId4391"/>
    <hyperlink ref="V2205" r:id="rId4392"/>
    <hyperlink ref="V2206" r:id="rId4393"/>
    <hyperlink ref="V2207" r:id="rId4394"/>
    <hyperlink ref="V2208" r:id="rId4395"/>
    <hyperlink ref="V2209" r:id="rId4396"/>
    <hyperlink ref="V2210" r:id="rId4397"/>
    <hyperlink ref="V2211" r:id="rId4398"/>
    <hyperlink ref="V2212" r:id="rId4399"/>
    <hyperlink ref="V2213" r:id="rId4400"/>
    <hyperlink ref="V2214" r:id="rId4401"/>
    <hyperlink ref="V2215" r:id="rId4402"/>
    <hyperlink ref="V2216" r:id="rId4403"/>
    <hyperlink ref="V2217" r:id="rId4404"/>
    <hyperlink ref="V2218" r:id="rId4405"/>
    <hyperlink ref="V2219" r:id="rId4406"/>
    <hyperlink ref="V2220" r:id="rId4407"/>
    <hyperlink ref="V2221" r:id="rId4408"/>
    <hyperlink ref="V2222" r:id="rId4409"/>
    <hyperlink ref="V2223" r:id="rId4410"/>
    <hyperlink ref="V2224" r:id="rId4411"/>
    <hyperlink ref="V2225" r:id="rId4412"/>
    <hyperlink ref="V2226" r:id="rId4413"/>
    <hyperlink ref="V2227" r:id="rId4414"/>
    <hyperlink ref="V2228" r:id="rId4415"/>
    <hyperlink ref="V2229" r:id="rId4416"/>
    <hyperlink ref="V2230" r:id="rId4417"/>
    <hyperlink ref="V2231" r:id="rId4418"/>
    <hyperlink ref="V2232" r:id="rId4419"/>
    <hyperlink ref="V2233" r:id="rId4420"/>
    <hyperlink ref="V2234" r:id="rId4421"/>
    <hyperlink ref="V2235" r:id="rId4422"/>
    <hyperlink ref="V2236" r:id="rId4423"/>
    <hyperlink ref="V2237" r:id="rId4424"/>
    <hyperlink ref="V2238" r:id="rId4425"/>
    <hyperlink ref="V2239" r:id="rId4426"/>
    <hyperlink ref="V2240" r:id="rId4427"/>
    <hyperlink ref="V2241" r:id="rId4428"/>
    <hyperlink ref="V2242" r:id="rId4429"/>
    <hyperlink ref="V2243" r:id="rId4430"/>
    <hyperlink ref="V2244" r:id="rId4431"/>
    <hyperlink ref="V2245" r:id="rId4432"/>
    <hyperlink ref="V2246" r:id="rId4433"/>
    <hyperlink ref="V2247" r:id="rId4434"/>
    <hyperlink ref="V2248" r:id="rId4435"/>
    <hyperlink ref="V2249" r:id="rId4436"/>
    <hyperlink ref="V2250" r:id="rId4437"/>
    <hyperlink ref="V2251" r:id="rId4438"/>
    <hyperlink ref="V2252" r:id="rId4439"/>
    <hyperlink ref="V2253" r:id="rId4440"/>
    <hyperlink ref="V2254" r:id="rId4441"/>
    <hyperlink ref="V2255" r:id="rId4442"/>
    <hyperlink ref="V2256" r:id="rId4443"/>
    <hyperlink ref="V2257" r:id="rId4444"/>
    <hyperlink ref="V2258" r:id="rId4445"/>
    <hyperlink ref="V2259" r:id="rId4446"/>
    <hyperlink ref="V2260" r:id="rId4447"/>
    <hyperlink ref="V2261" r:id="rId4448"/>
    <hyperlink ref="V2262" r:id="rId4449"/>
    <hyperlink ref="V2263" r:id="rId4450"/>
    <hyperlink ref="V2264" r:id="rId4451"/>
    <hyperlink ref="V2265" r:id="rId4452"/>
    <hyperlink ref="V2266" r:id="rId4453"/>
    <hyperlink ref="V2267" r:id="rId4454"/>
    <hyperlink ref="V2268" r:id="rId4455"/>
    <hyperlink ref="V2269" r:id="rId4456"/>
    <hyperlink ref="V2270" r:id="rId4457"/>
    <hyperlink ref="V2271" r:id="rId4458"/>
    <hyperlink ref="V2272" r:id="rId4459"/>
    <hyperlink ref="V2273" r:id="rId4460"/>
    <hyperlink ref="V2274" r:id="rId4461"/>
    <hyperlink ref="V2275" r:id="rId4462"/>
    <hyperlink ref="V2276" r:id="rId4463"/>
    <hyperlink ref="V2277" r:id="rId4464"/>
    <hyperlink ref="V2278" r:id="rId4465"/>
    <hyperlink ref="V2279" r:id="rId4466"/>
    <hyperlink ref="V2280" r:id="rId4467"/>
    <hyperlink ref="V2281" r:id="rId4468"/>
    <hyperlink ref="V2282" r:id="rId4469"/>
    <hyperlink ref="V2283" r:id="rId4470"/>
    <hyperlink ref="V2284" r:id="rId4471"/>
    <hyperlink ref="V2285" r:id="rId4472"/>
    <hyperlink ref="V2286" r:id="rId4473"/>
    <hyperlink ref="V2287" r:id="rId4474"/>
    <hyperlink ref="V2288" r:id="rId4475"/>
    <hyperlink ref="V2289" r:id="rId4476"/>
    <hyperlink ref="V2290" r:id="rId4477"/>
    <hyperlink ref="V2291" r:id="rId4478"/>
    <hyperlink ref="V2292" r:id="rId4479"/>
    <hyperlink ref="V2293" r:id="rId4480"/>
    <hyperlink ref="V2294" r:id="rId4481"/>
    <hyperlink ref="V2295" r:id="rId4482"/>
    <hyperlink ref="V2296" r:id="rId4483"/>
    <hyperlink ref="V2297" r:id="rId4484"/>
    <hyperlink ref="V2298" r:id="rId4485"/>
    <hyperlink ref="V2299" r:id="rId4486"/>
    <hyperlink ref="V2300" r:id="rId4487"/>
    <hyperlink ref="V2301" r:id="rId4488"/>
    <hyperlink ref="V2302" r:id="rId4489"/>
    <hyperlink ref="V2303" r:id="rId4490"/>
    <hyperlink ref="V2304" r:id="rId4491"/>
    <hyperlink ref="V2305" r:id="rId4492"/>
    <hyperlink ref="V2306" r:id="rId4493"/>
    <hyperlink ref="V2307" r:id="rId4494"/>
    <hyperlink ref="V2308" r:id="rId4495"/>
    <hyperlink ref="V2309" r:id="rId4496"/>
    <hyperlink ref="V2310" r:id="rId4497"/>
    <hyperlink ref="V2311" r:id="rId4498"/>
    <hyperlink ref="V2312" r:id="rId4499"/>
    <hyperlink ref="V2313" r:id="rId4500"/>
    <hyperlink ref="V2314" r:id="rId4501"/>
    <hyperlink ref="V2315" r:id="rId4502"/>
    <hyperlink ref="V2316" r:id="rId4503"/>
    <hyperlink ref="V2317" r:id="rId4504"/>
    <hyperlink ref="V2318" r:id="rId4505"/>
    <hyperlink ref="V2319" r:id="rId4506"/>
    <hyperlink ref="V2320" r:id="rId4507"/>
    <hyperlink ref="V2321" r:id="rId4508"/>
    <hyperlink ref="V2322" r:id="rId4509"/>
    <hyperlink ref="V2323" r:id="rId4510"/>
    <hyperlink ref="V2324" r:id="rId4511"/>
    <hyperlink ref="V2325" r:id="rId4512"/>
    <hyperlink ref="V2326" r:id="rId4513"/>
    <hyperlink ref="V2327" r:id="rId4514"/>
    <hyperlink ref="X3" r:id="rId4515" location="!/moretopic/status/857257866964733953"/>
    <hyperlink ref="X4" r:id="rId4516" location="!/insan_shifali/status/857259298069647360"/>
    <hyperlink ref="X5" r:id="rId4517" location="!/toorjaswinder1/status/857259392043028480"/>
    <hyperlink ref="X6" r:id="rId4518" location="!/jaspree39811401/status/857260720853045250"/>
    <hyperlink ref="X7" r:id="rId4519" location="!/topfinnews/status/857260922791895040"/>
    <hyperlink ref="X8" r:id="rId4520" location="!/iamintrance/status/857261812194127872"/>
    <hyperlink ref="X9" r:id="rId4521" location="!/gandhiuday/status/857263608492957696"/>
    <hyperlink ref="X10" r:id="rId4522" location="!/gandhiuday/status/857263608492957696"/>
    <hyperlink ref="X11" r:id="rId4523" location="!/zeenat_manzoor/status/857264047242133504"/>
    <hyperlink ref="X12" r:id="rId4524" location="!/thequint/status/857260949308399617"/>
    <hyperlink ref="X13" r:id="rId4525" location="!/aswinteghara/status/857264077441187841"/>
    <hyperlink ref="X14" r:id="rId4526" location="!/aswinteghara/status/857264077441187841"/>
    <hyperlink ref="X15" r:id="rId4527" location="!/keyurjdesai/status/857264606322012160"/>
    <hyperlink ref="X16" r:id="rId4528" location="!/ankupanku21/status/857264726010736640"/>
    <hyperlink ref="X17" r:id="rId4529" location="!/ankupanku21/status/857264726010736640"/>
    <hyperlink ref="X18" r:id="rId4530" location="!/ankupanku21/status/857264726010736640"/>
    <hyperlink ref="X19" r:id="rId4531" location="!/ankupanku21/status/857264726010736640"/>
    <hyperlink ref="X20" r:id="rId4532" location="!/rajanbatra7765/status/857267934401581056"/>
    <hyperlink ref="X21" r:id="rId4533" location="!/abhi7903331667/status/857267970380357632"/>
    <hyperlink ref="X22" r:id="rId4534" location="!/pueprosatblood1/status/857269241413857280"/>
    <hyperlink ref="X23" r:id="rId4535" location="!/pueprosatblood1/status/857269241413857280"/>
    <hyperlink ref="X24" r:id="rId4536" location="!/dhavanbhayani/status/857270578427736064"/>
    <hyperlink ref="X25" r:id="rId4537" location="!/dhavanbhayani/status/857270578427736064"/>
    <hyperlink ref="X26" r:id="rId4538" location="!/dhavanbhayani/status/857270578427736064"/>
    <hyperlink ref="X27" r:id="rId4539" location="!/dhavanbhayani/status/857270578427736064"/>
    <hyperlink ref="X28" r:id="rId4540" location="!/insakanupriya/status/857270990220427265"/>
    <hyperlink ref="X29" r:id="rId4541" location="!/crimenewslatest/status/857271525967224832"/>
    <hyperlink ref="X30" r:id="rId4542" location="!/jaishjoshi1/status/857271630434717697"/>
    <hyperlink ref="X31" r:id="rId4543" location="!/satishkarivedha/status/857273062349316099"/>
    <hyperlink ref="X32" r:id="rId4544" location="!/sanjeev80089770/status/857273206314418177"/>
    <hyperlink ref="X33" r:id="rId4545" location="!/billmonitorbiz/status/857275331413241856"/>
    <hyperlink ref="X34" r:id="rId4546" location="!/billmonitorbiz/status/857275331413241856"/>
    <hyperlink ref="X35" r:id="rId4547" location="!/billmonitorbiz/status/857275331413241856"/>
    <hyperlink ref="X36" r:id="rId4548" location="!/billmonitorbiz/status/857275331413241856"/>
    <hyperlink ref="X37" r:id="rId4549" location="!/mithunmaher/status/857280117801922560"/>
    <hyperlink ref="X38" r:id="rId4550" location="!/noworange/status/857284692512563200"/>
    <hyperlink ref="X39" r:id="rId4551" location="!/mishra_suraj/status/857288724010455040"/>
    <hyperlink ref="X40" r:id="rId4552" location="!/imnaveentiwari/status/857291103044685824"/>
    <hyperlink ref="X41" r:id="rId4553" location="!/anshkonvicted/status/857291216702119937"/>
    <hyperlink ref="X42" r:id="rId4554" location="!/shounak_d/status/857292043789361152"/>
    <hyperlink ref="X43" r:id="rId4555" location="!/surgethings/status/857293254534074368"/>
    <hyperlink ref="X44" r:id="rId4556" location="!/yusuf71112/status/857293468963557376"/>
    <hyperlink ref="X45" r:id="rId4557" location="!/cote_se/status/857292835325739008"/>
    <hyperlink ref="X46" r:id="rId4558" location="!/klelnpam/status/857294665934098432"/>
    <hyperlink ref="X47" r:id="rId4559" location="!/mittermaniac/status/857142339298578433"/>
    <hyperlink ref="X48" r:id="rId4560" location="!/tech2press/status/857294681037819907"/>
    <hyperlink ref="X49" r:id="rId4561" location="!/afaa34/status/857295339614851073"/>
    <hyperlink ref="X50" r:id="rId4562" location="!/mayank61282/status/857297255447097346"/>
    <hyperlink ref="X51" r:id="rId4563" location="!/chandra_2016/status/857299782859096064"/>
    <hyperlink ref="X52" r:id="rId4564" location="!/fazalmhd9645/status/857283299902984192"/>
    <hyperlink ref="X53" r:id="rId4565" location="!/fazalmhd9645/status/857301577996087296"/>
    <hyperlink ref="X54" r:id="rId4566" location="!/shinils/status/857302056029233153"/>
    <hyperlink ref="X55" r:id="rId4567" location="!/immonarayanan/status/856453276417609728"/>
    <hyperlink ref="X56" r:id="rId4568" location="!/salarap/status/857304252741537792"/>
    <hyperlink ref="X57" r:id="rId4569" location="!/apklinker/status/857305713177010176"/>
    <hyperlink ref="X58" r:id="rId4570" location="!/zzubbair/status/857307160790937600"/>
    <hyperlink ref="X59" r:id="rId4571" location="!/theiot/status/857307572189233153"/>
    <hyperlink ref="X60" r:id="rId4572" location="!/docandersen/status/857307840842797070"/>
    <hyperlink ref="X61" r:id="rId4573" location="!/italiot/status/857308194615562244"/>
    <hyperlink ref="X62" r:id="rId4574" location="!/ank631/status/857310286251827201"/>
    <hyperlink ref="X63" r:id="rId4575" location="!/neerajjaihind/status/857323039356309504"/>
    <hyperlink ref="X64" r:id="rId4576" location="!/gawzz8/status/857342791084421120"/>
    <hyperlink ref="X65" r:id="rId4577" location="!/bmj362/status/857343216084975616"/>
    <hyperlink ref="X66" r:id="rId4578" location="!/rajapak62275336/status/857359805182349312"/>
    <hyperlink ref="X67" r:id="rId4579" location="!/iamamood/status/857363876068851713"/>
    <hyperlink ref="X68" r:id="rId4580" location="!/iamamood/status/857363876068851713"/>
    <hyperlink ref="X69" r:id="rId4581" location="!/extremehustling/status/857368702966038529"/>
    <hyperlink ref="X70" r:id="rId4582" location="!/parthasakhadas/status/857370400099106816"/>
    <hyperlink ref="X71" r:id="rId4583" location="!/tricksworldzz/status/857376313727963136"/>
    <hyperlink ref="X72" r:id="rId4584" location="!/ramavtarr4/status/857384175443292162"/>
    <hyperlink ref="X73" r:id="rId4585" location="!/alexspb85/status/857385575053176832"/>
    <hyperlink ref="X74" r:id="rId4586" location="!/alexspb85/status/857385601435414529"/>
    <hyperlink ref="X75" r:id="rId4587" location="!/alexspb85/status/857385905216159746"/>
    <hyperlink ref="X76" r:id="rId4588" location="!/alexspb85/status/857386033704570880"/>
    <hyperlink ref="X77" r:id="rId4589" location="!/trivedisorabh/status/857386764486443008"/>
    <hyperlink ref="X78" r:id="rId4590" location="!/neelam24458568/status/857387606895722496"/>
    <hyperlink ref="X79" r:id="rId4591" location="!/kbpssidtz/status/857387737812488192"/>
    <hyperlink ref="X80" r:id="rId4592" location="!/2c7fd75a047649e/status/857393734572531712"/>
    <hyperlink ref="X81" r:id="rId4593" location="!/4g_boy/status/830476477623889922"/>
    <hyperlink ref="X82" r:id="rId4594" location="!/monasahu9/status/857394832679030784"/>
    <hyperlink ref="X83" r:id="rId4595" location="!/asoberoi/status/857402815894896640"/>
    <hyperlink ref="X84" r:id="rId4596" location="!/asoberoi/status/857402815894896640"/>
    <hyperlink ref="X85" r:id="rId4597" location="!/asoberoi/status/857402815894896640"/>
    <hyperlink ref="X86" r:id="rId4598" location="!/myindia_1947/status/857403627601891328"/>
    <hyperlink ref="X87" r:id="rId4599" location="!/katheriagoutam/status/857406879789699072"/>
    <hyperlink ref="X88" r:id="rId4600" location="!/lee4a1/status/857406991643271168"/>
    <hyperlink ref="X89" r:id="rId4601" location="!/rsbhat/status/857407276147146752"/>
    <hyperlink ref="X90" r:id="rId4602" location="!/ramchaganti/status/857409019006386177"/>
    <hyperlink ref="X91" r:id="rId4603" location="!/ramchaganti9/status/857409088669593600"/>
    <hyperlink ref="X92" r:id="rId4604" location="!/techtoyguy12/status/857413386044411904"/>
    <hyperlink ref="X93" r:id="rId4605" location="!/readstudyshare/status/857413749506023425"/>
    <hyperlink ref="X94" r:id="rId4606" location="!/goodreturnsta/status/857183317019557889"/>
    <hyperlink ref="X95" r:id="rId4607" location="!/neyvelichandru/status/857417367302930432"/>
    <hyperlink ref="X96" r:id="rId4608" location="!/ruchikajha26/status/857421237164941313"/>
    <hyperlink ref="X97" r:id="rId4609" location="!/ddmanker/status/857422289184468993"/>
    <hyperlink ref="X98" r:id="rId4610" location="!/nsugavanam/status/857423348275576835"/>
    <hyperlink ref="X99" r:id="rId4611" location="!/khalnayak1139/status/857424384574857217"/>
    <hyperlink ref="X100" r:id="rId4612" location="!/pavanrchawla/status/857424605480230913"/>
    <hyperlink ref="X101" r:id="rId4613" location="!/pavanrchawla/status/857424605480230913"/>
    <hyperlink ref="X102" r:id="rId4614" location="!/pavanrchawla/status/857424605480230913"/>
    <hyperlink ref="X103" r:id="rId4615" location="!/pavanrchawla/status/857424605480230913"/>
    <hyperlink ref="X104" r:id="rId4616" location="!/abkirana/status/857426595837091840"/>
    <hyperlink ref="X105" r:id="rId4617" location="!/seeandsayin/status/857429872897126400"/>
    <hyperlink ref="X106" r:id="rId4618" location="!/yashkumar93/status/857431198259437569"/>
    <hyperlink ref="X107" r:id="rId4619" location="!/yashkumar93/status/857431198259437569"/>
    <hyperlink ref="X108" r:id="rId4620" location="!/yashkumar93/status/857431198259437569"/>
    <hyperlink ref="X109" r:id="rId4621" location="!/yashkumar93/status/857431198259437569"/>
    <hyperlink ref="X110" r:id="rId4622" location="!/virendersehweg/status/855833426380726272"/>
    <hyperlink ref="X111" r:id="rId4623" location="!/drrakeshchahar/status/857432026688999427"/>
    <hyperlink ref="X112" r:id="rId4624" location="!/edu_materials/status/857274738153893888"/>
    <hyperlink ref="X113" r:id="rId4625" location="!/edu_materials/status/857274747809181697"/>
    <hyperlink ref="X114" r:id="rId4626" location="!/edu_materials/status/857432893953527810"/>
    <hyperlink ref="X115" r:id="rId4627" location="!/pulumputrupulum/status/857434547453145088"/>
    <hyperlink ref="X116" r:id="rId4628" location="!/n_nageswari/status/857435663322533888"/>
    <hyperlink ref="X117" r:id="rId4629" location="!/offersxpindia/status/857436652431523841"/>
    <hyperlink ref="X118" r:id="rId4630" location="!/iypan8/status/857443308469198849"/>
    <hyperlink ref="X119" r:id="rId4631" location="!/avg_ind/status/857443318116098048"/>
    <hyperlink ref="X120" r:id="rId4632" location="!/rajeshk01381381/status/857445552413437952"/>
    <hyperlink ref="X121" r:id="rId4633" location="!/klakshm49132868/status/857447870978560001"/>
    <hyperlink ref="X122" r:id="rId4634" location="!/cellossoftware/status/857448360432746496"/>
    <hyperlink ref="X123" r:id="rId4635" location="!/omghowthat/status/857448862092378112"/>
    <hyperlink ref="X124" r:id="rId4636" location="!/udaipurkiran/status/857450416912687108"/>
    <hyperlink ref="X125" r:id="rId4637" location="!/sandhya84884738/status/857451017469931520"/>
    <hyperlink ref="X126" r:id="rId4638" location="!/india_evolve/status/857453172952006660"/>
    <hyperlink ref="X127" r:id="rId4639" location="!/sanjaypandey70/status/857453929432571904"/>
    <hyperlink ref="X128" r:id="rId4640" location="!/sonalmiglani/status/857454116821446657"/>
    <hyperlink ref="X129" r:id="rId4641" location="!/allindiadaily/status/857455911388012544"/>
    <hyperlink ref="X130" r:id="rId4642" location="!/adyanews/status/857455918920892416"/>
    <hyperlink ref="X131" r:id="rId4643" location="!/adyanews/status/857455955189137408"/>
    <hyperlink ref="X132" r:id="rId4644" location="!/datadock15/status/857456507235041282"/>
    <hyperlink ref="X133" r:id="rId4645" location="!/rakeshshahu17/status/857457645841678336"/>
    <hyperlink ref="X134" r:id="rId4646" location="!/confuseatheist/status/857459394539167744"/>
    <hyperlink ref="X135" r:id="rId4647" location="!/praveen88dubey/status/857464901081739264"/>
    <hyperlink ref="X136" r:id="rId4648" location="!/pravwal/status/857467678327529475"/>
    <hyperlink ref="X137" r:id="rId4649" location="!/pravwal/status/857467678327529475"/>
    <hyperlink ref="X138" r:id="rId4650" location="!/noashrafyes/status/857469233801940993"/>
    <hyperlink ref="X139" r:id="rId4651" location="!/indiancommodity/status/857471009879977984"/>
    <hyperlink ref="X140" r:id="rId4652" location="!/hareshsippy/status/857471892185337856"/>
    <hyperlink ref="X141" r:id="rId4653" location="!/mr_suaz/status/857472277897781248"/>
    <hyperlink ref="X142" r:id="rId4654" location="!/imshoaibanwar/status/857472983811727360"/>
    <hyperlink ref="X143" r:id="rId4655" location="!/rajais/status/857475278431551489"/>
    <hyperlink ref="X144" r:id="rId4656" location="!/siddusuryavamsi/status/857479821147942913"/>
    <hyperlink ref="X145" r:id="rId4657" location="!/goodreturnska/status/857479992527204352"/>
    <hyperlink ref="X146" r:id="rId4658" location="!/chidunaik1/status/857480365354745857"/>
    <hyperlink ref="X147" r:id="rId4659" location="!/abhigyanbafna/status/857481192848867328"/>
    <hyperlink ref="X148" r:id="rId4660" location="!/abhigyanbafna/status/857481229767131136"/>
    <hyperlink ref="X149" r:id="rId4661" location="!/abhigyanbafna/status/857481244208119808"/>
    <hyperlink ref="X150" r:id="rId4662" location="!/abhigyanbafna/status/857481244208119808"/>
    <hyperlink ref="X151" r:id="rId4663" location="!/abhigyanbafna/status/857481244208119808"/>
    <hyperlink ref="X152" r:id="rId4664" location="!/abhigyanbafna/status/857481244208119808"/>
    <hyperlink ref="X153" r:id="rId4665" location="!/decentjob/status/857473321985875968"/>
    <hyperlink ref="X154" r:id="rId4666" location="!/decentjob/status/857481304383905793"/>
    <hyperlink ref="X155" r:id="rId4667" location="!/bafnajeevan/status/857481558277578753"/>
    <hyperlink ref="X156" r:id="rId4668" location="!/bafnajeevan/status/857481583216820224"/>
    <hyperlink ref="X157" r:id="rId4669" location="!/bafnajeevan/status/857481599251660800"/>
    <hyperlink ref="X158" r:id="rId4670" location="!/bafnajeevan/status/857481599251660800"/>
    <hyperlink ref="X159" r:id="rId4671" location="!/bafnajeevan/status/857481599251660800"/>
    <hyperlink ref="X160" r:id="rId4672" location="!/bafnajeevan/status/857481599251660800"/>
    <hyperlink ref="X161" r:id="rId4673" location="!/jonas1hr/status/857481713940799488"/>
    <hyperlink ref="X162" r:id="rId4674" location="!/kashishsomkuwar/status/857481717627600896"/>
    <hyperlink ref="X163" r:id="rId4675" location="!/babloooochandan/status/857481995915374592"/>
    <hyperlink ref="X164" r:id="rId4676" location="!/babloooochandan/status/857482025191616513"/>
    <hyperlink ref="X165" r:id="rId4677" location="!/babloooochandan/status/857482037510324237"/>
    <hyperlink ref="X166" r:id="rId4678" location="!/babloooochandan/status/857482037510324237"/>
    <hyperlink ref="X167" r:id="rId4679" location="!/babloooochandan/status/857482037510324237"/>
    <hyperlink ref="X168" r:id="rId4680" location="!/babloooochandan/status/857482037510324237"/>
    <hyperlink ref="X169" r:id="rId4681" location="!/jbkavungal/status/857482484476502016"/>
    <hyperlink ref="X170" r:id="rId4682" location="!/bharat_vardhan/status/857482828732223488"/>
    <hyperlink ref="X171" r:id="rId4683" location="!/bharat_vardhan/status/857482853264670720"/>
    <hyperlink ref="X172" r:id="rId4684" location="!/bharat_vardhan/status/857482866338390016"/>
    <hyperlink ref="X173" r:id="rId4685" location="!/bharat_vardhan/status/857482866338390016"/>
    <hyperlink ref="X174" r:id="rId4686" location="!/bharat_vardhan/status/857482866338390016"/>
    <hyperlink ref="X175" r:id="rId4687" location="!/bharat_vardhan/status/857482866338390016"/>
    <hyperlink ref="X176" r:id="rId4688" location="!/dineshdoshiblr/status/857483453192732672"/>
    <hyperlink ref="X177" r:id="rId4689" location="!/dineshdoshiblr/status/857483477423333378"/>
    <hyperlink ref="X178" r:id="rId4690" location="!/dineshdoshiblr/status/857483492430499840"/>
    <hyperlink ref="X179" r:id="rId4691" location="!/dineshdoshiblr/status/857483492430499840"/>
    <hyperlink ref="X180" r:id="rId4692" location="!/dineshdoshiblr/status/857483492430499840"/>
    <hyperlink ref="X181" r:id="rId4693" location="!/dineshdoshiblr/status/857483492430499840"/>
    <hyperlink ref="X182" r:id="rId4694" location="!/jeevanbafna/status/857483758433312768"/>
    <hyperlink ref="X183" r:id="rId4695" location="!/jeevanbafna/status/857483786577039360"/>
    <hyperlink ref="X184" r:id="rId4696" location="!/jeevanbafna/status/857483803370991616"/>
    <hyperlink ref="X185" r:id="rId4697" location="!/jeevanbafna/status/857483803370991616"/>
    <hyperlink ref="X186" r:id="rId4698" location="!/jeevanbafna/status/857483803370991616"/>
    <hyperlink ref="X187" r:id="rId4699" location="!/jeevanbafna/status/857483803370991616"/>
    <hyperlink ref="X188" r:id="rId4700" location="!/jaijinen/status/857484118442917889"/>
    <hyperlink ref="X189" r:id="rId4701" location="!/jaijinen/status/857484141490716673"/>
    <hyperlink ref="X190" r:id="rId4702" location="!/jaijinen/status/857484167373758464"/>
    <hyperlink ref="X191" r:id="rId4703" location="!/jaijinen/status/857484167373758464"/>
    <hyperlink ref="X192" r:id="rId4704" location="!/jaijinen/status/857484167373758464"/>
    <hyperlink ref="X193" r:id="rId4705" location="!/jaijinen/status/857484167373758464"/>
    <hyperlink ref="X194" r:id="rId4706" location="!/kunal_mb/status/857484529254006784"/>
    <hyperlink ref="X195" r:id="rId4707" location="!/kunal_mb/status/857484567397023744"/>
    <hyperlink ref="X196" r:id="rId4708" location="!/kunal_mb/status/857484583591223296"/>
    <hyperlink ref="X197" r:id="rId4709" location="!/kunal_mb/status/857484583591223296"/>
    <hyperlink ref="X198" r:id="rId4710" location="!/kunal_mb/status/857484583591223296"/>
    <hyperlink ref="X199" r:id="rId4711" location="!/kunal_mb/status/857484583591223296"/>
    <hyperlink ref="X200" r:id="rId4712" location="!/lucky_seth/status/857484846540574720"/>
    <hyperlink ref="X201" r:id="rId4713" location="!/lucky_seth/status/857484875267309568"/>
    <hyperlink ref="X202" r:id="rId4714" location="!/lucky_seth/status/857484884209582080"/>
    <hyperlink ref="X203" r:id="rId4715" location="!/lucky_seth/status/857484884209582080"/>
    <hyperlink ref="X204" r:id="rId4716" location="!/lucky_seth/status/857484884209582080"/>
    <hyperlink ref="X205" r:id="rId4717" location="!/lucky_seth/status/857484884209582080"/>
    <hyperlink ref="X206" r:id="rId4718" location="!/imppb/status/857485159754551300"/>
    <hyperlink ref="X207" r:id="rId4719" location="!/mekalwint/status/857485608037396480"/>
    <hyperlink ref="X208" r:id="rId4720" location="!/mekalwint/status/857485638240583680"/>
    <hyperlink ref="X209" r:id="rId4721" location="!/mekalwint/status/857485656057987072"/>
    <hyperlink ref="X210" r:id="rId4722" location="!/mekalwint/status/857485656057987072"/>
    <hyperlink ref="X211" r:id="rId4723" location="!/mekalwint/status/857485656057987072"/>
    <hyperlink ref="X212" r:id="rId4724" location="!/mekalwint/status/857485656057987072"/>
    <hyperlink ref="X213" r:id="rId4725" location="!/mekalwint/status/857485859209175040"/>
    <hyperlink ref="X214" r:id="rId4726" location="!/mekalwint/status/857485879228682241"/>
    <hyperlink ref="X215" r:id="rId4727" location="!/mekalwint/status/857485879719247876"/>
    <hyperlink ref="X216" r:id="rId4728" location="!/mekalwint/status/857485900946620417"/>
    <hyperlink ref="X217" r:id="rId4729" location="!/mekalwint/status/857485912288018434"/>
    <hyperlink ref="X218" r:id="rId4730" location="!/mekalwint/status/857485922002010112"/>
    <hyperlink ref="X219" r:id="rId4731" location="!/mekalwint/status/857485922002010112"/>
    <hyperlink ref="X220" r:id="rId4732" location="!/sadhiqali/status/857486154412810242"/>
    <hyperlink ref="X221" r:id="rId4733" location="!/mukeshrajat/status/857486543010713600"/>
    <hyperlink ref="X222" r:id="rId4734" location="!/mukeshrajat/status/857486570848346113"/>
    <hyperlink ref="X223" r:id="rId4735" location="!/mukeshrajat/status/857486585851396096"/>
    <hyperlink ref="X224" r:id="rId4736" location="!/mukeshrajat/status/857486585851396096"/>
    <hyperlink ref="X225" r:id="rId4737" location="!/mukeshrajat/status/857486585851396096"/>
    <hyperlink ref="X226" r:id="rId4738" location="!/mukeshrajat/status/857486585851396096"/>
    <hyperlink ref="X227" r:id="rId4739" location="!/mukesh_rajat/status/857486956233543680"/>
    <hyperlink ref="X228" r:id="rId4740" location="!/mukesh_rajat/status/857486984616394752"/>
    <hyperlink ref="X229" r:id="rId4741" location="!/mukesh_rajat/status/857487000194080772"/>
    <hyperlink ref="X230" r:id="rId4742" location="!/mukesh_rajat/status/857487000194080772"/>
    <hyperlink ref="X231" r:id="rId4743" location="!/mukesh_rajat/status/857487000194080772"/>
    <hyperlink ref="X232" r:id="rId4744" location="!/mukesh_rajat/status/857487000194080772"/>
    <hyperlink ref="X233" r:id="rId4745" location="!/mahendrammumbai/status/857487400104214528"/>
    <hyperlink ref="X234" r:id="rId4746" location="!/mahendrammumbai/status/857487432735875073"/>
    <hyperlink ref="X235" r:id="rId4747" location="!/mahendrammumbai/status/857487449370447872"/>
    <hyperlink ref="X236" r:id="rId4748" location="!/mahendrammumbai/status/857487449370447872"/>
    <hyperlink ref="X237" r:id="rId4749" location="!/mahendrammumbai/status/857487449370447872"/>
    <hyperlink ref="X238" r:id="rId4750" location="!/mahendrammumbai/status/857487449370447872"/>
    <hyperlink ref="X239" r:id="rId4751" location="!/armoks/status/857488784966819840"/>
    <hyperlink ref="X240" r:id="rId4752" location="!/buzzingnews/status/857481244053032960"/>
    <hyperlink ref="X241" r:id="rId4753" location="!/buzzingnews/status/857488784987799552"/>
    <hyperlink ref="X242" r:id="rId4754" location="!/fxpicks/status/857488785017192448"/>
    <hyperlink ref="X243" r:id="rId4755" location="!/thegadgetfan/status/857488785101082624"/>
    <hyperlink ref="X244" r:id="rId4756" location="!/tcblg/status/857488785151475712"/>
    <hyperlink ref="X245" r:id="rId4757" location="!/iplindia/status/857488785180721153"/>
    <hyperlink ref="X246" r:id="rId4758" location="!/blraviation/status/857489891000766465"/>
    <hyperlink ref="X247" r:id="rId4759" location="!/mahendrapbafna/status/857489872734502912"/>
    <hyperlink ref="X248" r:id="rId4760" location="!/mahendrapbafna/status/857489896562229249"/>
    <hyperlink ref="X249" r:id="rId4761" location="!/mahendrapbafna/status/857489910621655040"/>
    <hyperlink ref="X250" r:id="rId4762" location="!/mahendrapbafna/status/857489910621655040"/>
    <hyperlink ref="X251" r:id="rId4763" location="!/mahendrapbafna/status/857489910621655040"/>
    <hyperlink ref="X252" r:id="rId4764" location="!/mahendrapbafna/status/857489910621655040"/>
    <hyperlink ref="X253" r:id="rId4765" location="!/priyanka_ji/status/857490322342854657"/>
    <hyperlink ref="X254" r:id="rId4766" location="!/priyanka_ji/status/857490345080135680"/>
    <hyperlink ref="X255" r:id="rId4767" location="!/priyanka_ji/status/857490360791990272"/>
    <hyperlink ref="X256" r:id="rId4768" location="!/priyanka_ji/status/857490360791990272"/>
    <hyperlink ref="X257" r:id="rId4769" location="!/priyanka_ji/status/857490360791990272"/>
    <hyperlink ref="X258" r:id="rId4770" location="!/priyanka_ji/status/857490360791990272"/>
    <hyperlink ref="X259" r:id="rId4771" location="!/priyanka_ji/status/857490560877187072"/>
    <hyperlink ref="X260" r:id="rId4772" location="!/priyanka_ji/status/857490572189196288"/>
    <hyperlink ref="X261" r:id="rId4773" location="!/priyanka_ji/status/857490581928288256"/>
    <hyperlink ref="X262" r:id="rId4774" location="!/priyanka_ji/status/857490603789099008"/>
    <hyperlink ref="X263" r:id="rId4775" location="!/priyanka_ji/status/857490614895521792"/>
    <hyperlink ref="X264" r:id="rId4776" location="!/priyanka_ji/status/857490625523924992"/>
    <hyperlink ref="X265" r:id="rId4777" location="!/priyanka_ji/status/857490625523924992"/>
    <hyperlink ref="X266" r:id="rId4778" location="!/priyanka_ji/status/857490634835243008"/>
    <hyperlink ref="X267" r:id="rId4779" location="!/times_kingdom/status/857490923126538240"/>
    <hyperlink ref="X268" r:id="rId4780" location="!/mdfaizan88/status/857491393165619200"/>
    <hyperlink ref="X269" r:id="rId4781" location="!/pkavedi/status/857491579224838144"/>
    <hyperlink ref="X270" r:id="rId4782" location="!/pkavedi/status/857491605938294785"/>
    <hyperlink ref="X271" r:id="rId4783" location="!/pkavedi/status/857491618525360128"/>
    <hyperlink ref="X272" r:id="rId4784" location="!/pkavedi/status/857491618525360128"/>
    <hyperlink ref="X273" r:id="rId4785" location="!/pkavedi/status/857491618525360128"/>
    <hyperlink ref="X274" r:id="rId4786" location="!/pkavedi/status/857491618525360128"/>
    <hyperlink ref="X275" r:id="rId4787" location="!/pkavedi/status/857491797571796992"/>
    <hyperlink ref="X276" r:id="rId4788" location="!/pkavedi/status/857491817184481281"/>
    <hyperlink ref="X277" r:id="rId4789" location="!/pkavedi/status/857491842413207553"/>
    <hyperlink ref="X278" r:id="rId4790" location="!/pkavedi/status/857491855251955712"/>
    <hyperlink ref="X279" r:id="rId4791" location="!/pkavedi/status/857491863921606658"/>
    <hyperlink ref="X280" r:id="rId4792" location="!/pkavedi/status/857491863921606658"/>
    <hyperlink ref="X281" r:id="rId4793" location="!/pkavedi/status/857491874281541633"/>
    <hyperlink ref="X282" r:id="rId4794" location="!/malhotratweets/status/857492490978566144"/>
    <hyperlink ref="X283" r:id="rId4795" location="!/malhotratweets/status/857492738253651968"/>
    <hyperlink ref="X284" r:id="rId4796" location="!/riteshpunatar/status/857492984773754880"/>
    <hyperlink ref="X285" r:id="rId4797" location="!/riteshpunatar/status/857493014742089728"/>
    <hyperlink ref="X286" r:id="rId4798" location="!/riteshpunatar/status/857493028755226624"/>
    <hyperlink ref="X287" r:id="rId4799" location="!/riteshpunatar/status/857493028755226624"/>
    <hyperlink ref="X288" r:id="rId4800" location="!/riteshpunatar/status/857493028755226624"/>
    <hyperlink ref="X289" r:id="rId4801" location="!/riteshpunatar/status/857493028755226624"/>
    <hyperlink ref="X290" r:id="rId4802" location="!/riteshpunatar/status/857493225170391042"/>
    <hyperlink ref="X291" r:id="rId4803" location="!/riteshpunatar/status/857493236956282880"/>
    <hyperlink ref="X292" r:id="rId4804" location="!/riteshpunatar/status/857493246888468482"/>
    <hyperlink ref="X293" r:id="rId4805" location="!/riteshpunatar/status/857493268795334656"/>
    <hyperlink ref="X294" r:id="rId4806" location="!/riteshpunatar/status/857493279889252352"/>
    <hyperlink ref="X295" r:id="rId4807" location="!/riteshpunatar/status/857493289527787520"/>
    <hyperlink ref="X296" r:id="rId4808" location="!/riteshpunatar/status/857493289527787520"/>
    <hyperlink ref="X297" r:id="rId4809" location="!/riteshpunatar/status/857493300911104000"/>
    <hyperlink ref="X298" r:id="rId4810" location="!/mohitprofitbook/status/857493915393564673"/>
    <hyperlink ref="X299" r:id="rId4811" location="!/sanjaybohrajj/status/857494066925248512"/>
    <hyperlink ref="X300" r:id="rId4812" location="!/sanjaybohrajj/status/857494098265071616"/>
    <hyperlink ref="X301" r:id="rId4813" location="!/sanjaybohrajj/status/857494112265584640"/>
    <hyperlink ref="X302" r:id="rId4814" location="!/sanjaybohrajj/status/857494112265584640"/>
    <hyperlink ref="X303" r:id="rId4815" location="!/sanjaybohrajj/status/857494112265584640"/>
    <hyperlink ref="X304" r:id="rId4816" location="!/sanjaybohrajj/status/857494112265584640"/>
    <hyperlink ref="X305" r:id="rId4817" location="!/sanjaybohrajj/status/857494301919420416"/>
    <hyperlink ref="X306" r:id="rId4818" location="!/sanjaybohrajj/status/857494313084739584"/>
    <hyperlink ref="X307" r:id="rId4819" location="!/sanjaybohrajj/status/857494324300333057"/>
    <hyperlink ref="X308" r:id="rId4820" location="!/sanjaybohrajj/status/857494344898560000"/>
    <hyperlink ref="X309" r:id="rId4821" location="!/sanjaybohrajj/status/857494359435915264"/>
    <hyperlink ref="X310" r:id="rId4822" location="!/sanjaybohrajj/status/857494368189423619"/>
    <hyperlink ref="X311" r:id="rId4823" location="!/sanjaybohrajj/status/857494368189423619"/>
    <hyperlink ref="X312" r:id="rId4824" location="!/sanjaybohrajj/status/857494378104766464"/>
    <hyperlink ref="X313" r:id="rId4825" location="!/rajnish357/status/857494441787092992"/>
    <hyperlink ref="X314" r:id="rId4826" location="!/sureshdoshi42/status/857494987772092417"/>
    <hyperlink ref="X315" r:id="rId4827" location="!/sureshdoshi42/status/857495016666677248"/>
    <hyperlink ref="X316" r:id="rId4828" location="!/sureshdoshi42/status/857495028008067072"/>
    <hyperlink ref="X317" r:id="rId4829" location="!/sureshdoshi42/status/857495028008067072"/>
    <hyperlink ref="X318" r:id="rId4830" location="!/sureshdoshi42/status/857495028008067072"/>
    <hyperlink ref="X319" r:id="rId4831" location="!/sureshdoshi42/status/857495028008067072"/>
    <hyperlink ref="X320" r:id="rId4832" location="!/tusharshtt/status/857495280475717632"/>
    <hyperlink ref="X321" r:id="rId4833" location="!/tusharshtt/status/857495309731086337"/>
    <hyperlink ref="X322" r:id="rId4834" location="!/tusharshtt/status/857495326076264448"/>
    <hyperlink ref="X323" r:id="rId4835" location="!/tusharshtt/status/857495326076264448"/>
    <hyperlink ref="X324" r:id="rId4836" location="!/tusharshtt/status/857495326076264448"/>
    <hyperlink ref="X325" r:id="rId4837" location="!/tusharshtt/status/857495326076264448"/>
    <hyperlink ref="X326" r:id="rId4838" location="!/tusharshtt/status/857495506309623808"/>
    <hyperlink ref="X327" r:id="rId4839" location="!/tusharshtt/status/857495524638728192"/>
    <hyperlink ref="X328" r:id="rId4840" location="!/tusharshtt/status/857495534981992449"/>
    <hyperlink ref="X329" r:id="rId4841" location="!/tusharshtt/status/857495563985494016"/>
    <hyperlink ref="X330" r:id="rId4842" location="!/tusharshtt/status/857495573397557249"/>
    <hyperlink ref="X331" r:id="rId4843" location="!/tusharshtt/status/857495583610740736"/>
    <hyperlink ref="X332" r:id="rId4844" location="!/tusharshtt/status/857495583610740736"/>
    <hyperlink ref="X333" r:id="rId4845" location="!/tusharshtt/status/857495592200675328"/>
    <hyperlink ref="X334" r:id="rId4846" location="!/dprogonov/status/857496656358633473"/>
    <hyperlink ref="X335" r:id="rId4847" location="!/log3_org/status/857501658275655681"/>
    <hyperlink ref="X336" r:id="rId4848" location="!/log3_org/status/857501998333267968"/>
    <hyperlink ref="X337" r:id="rId4849" location="!/shyammurarka1/status/857504140389486592"/>
    <hyperlink ref="X338" r:id="rId4850" location="!/expertpoonam/status/857506137637363712"/>
    <hyperlink ref="X339" r:id="rId4851" location="!/jiopreview/status/857506199331360769"/>
    <hyperlink ref="X340" r:id="rId4852" location="!/gujaratbull/status/857509885797220352"/>
    <hyperlink ref="X341" r:id="rId4853" location="!/mrmihir001/status/857510711529963524"/>
    <hyperlink ref="X342" r:id="rId4854" location="!/debananda_saha/status/857512752440426496"/>
    <hyperlink ref="X343" r:id="rId4855" location="!/d_mahajan20/status/857512971638943745"/>
    <hyperlink ref="X344" r:id="rId4856" location="!/dennism___/status/857514589629538304"/>
    <hyperlink ref="X345" r:id="rId4857" location="!/dennism___/status/857514589629538304"/>
    <hyperlink ref="X346" r:id="rId4858" location="!/dennism___/status/857514589629538304"/>
    <hyperlink ref="X347" r:id="rId4859" location="!/raminations/status/857515323653672961"/>
    <hyperlink ref="X348" r:id="rId4860" location="!/raminations/status/857515323653672961"/>
    <hyperlink ref="X349" r:id="rId4861" location="!/saritakumari242/status/857515801854722049"/>
    <hyperlink ref="X350" r:id="rId4862" location="!/mhonenews/status/857516510545420288"/>
    <hyperlink ref="X351" r:id="rId4863" location="!/southlivenews/status/857516841874468864"/>
    <hyperlink ref="X352" r:id="rId4864" location="!/drnarendranet/status/857514945604456448"/>
    <hyperlink ref="X353" r:id="rId4865" location="!/bkanad/status/857516897201344514"/>
    <hyperlink ref="X354" r:id="rId4866" location="!/bkanad/status/857516897201344514"/>
    <hyperlink ref="X355" r:id="rId4867" location="!/sanjeevgiri2/status/857518968222785536"/>
    <hyperlink ref="X356" r:id="rId4868" location="!/sanjeevgiri/status/857518976460496896"/>
    <hyperlink ref="X357" r:id="rId4869" location="!/trakin/status/857488785155645441"/>
    <hyperlink ref="X358" r:id="rId4870" location="!/drsrp84/status/857522409225818112"/>
    <hyperlink ref="X359" r:id="rId4871" location="!/sharma_niaa/status/857523137260404736"/>
    <hyperlink ref="X360" r:id="rId4872" location="!/vickykanungo/status/857523681400045570"/>
    <hyperlink ref="X361" r:id="rId4873" location="!/vickykanungo/status/857523709266993152"/>
    <hyperlink ref="X362" r:id="rId4874" location="!/vickykanungo/status/857523723359854592"/>
    <hyperlink ref="X363" r:id="rId4875" location="!/vickykanungo/status/857523723359854592"/>
    <hyperlink ref="X364" r:id="rId4876" location="!/vickykanungo/status/857523723359854592"/>
    <hyperlink ref="X365" r:id="rId4877" location="!/vickykanungo/status/857523723359854592"/>
    <hyperlink ref="X366" r:id="rId4878" location="!/vickykanungo/status/857524171164626944"/>
    <hyperlink ref="X367" r:id="rId4879" location="!/vickykanungo/status/857524205507682304"/>
    <hyperlink ref="X368" r:id="rId4880" location="!/vickykanungo/status/857524238688763904"/>
    <hyperlink ref="X369" r:id="rId4881" location="!/vickykanungo/status/857524247282892800"/>
    <hyperlink ref="X370" r:id="rId4882" location="!/vickykanungo/status/857524247282892800"/>
    <hyperlink ref="X371" r:id="rId4883" location="!/vickykanungo/status/857524256313188353"/>
    <hyperlink ref="X372" r:id="rId4884" location="!/agarwalcommunit/status/857524914601029634"/>
    <hyperlink ref="X373" r:id="rId4885" location="!/vinodjain220220/status/857525171246080002"/>
    <hyperlink ref="X374" r:id="rId4886" location="!/vinodjain220220/status/857525195782750208"/>
    <hyperlink ref="X375" r:id="rId4887" location="!/vinodjain220220/status/857525211704381440"/>
    <hyperlink ref="X376" r:id="rId4888" location="!/vinodjain220220/status/857525211704381440"/>
    <hyperlink ref="X377" r:id="rId4889" location="!/vinodjain220220/status/857525211704381440"/>
    <hyperlink ref="X378" r:id="rId4890" location="!/vinodjain220220/status/857525211704381440"/>
    <hyperlink ref="X379" r:id="rId4891" location="!/vinodjain220220/status/857525438012301312"/>
    <hyperlink ref="X380" r:id="rId4892" location="!/vinodjain220220/status/857525467162722304"/>
    <hyperlink ref="X381" r:id="rId4893" location="!/vinodjain220220/status/857525487693737984"/>
    <hyperlink ref="X382" r:id="rId4894" location="!/vinodjain220220/status/857525497520996352"/>
    <hyperlink ref="X383" r:id="rId4895" location="!/vinodjain220220/status/857525507809619970"/>
    <hyperlink ref="X384" r:id="rId4896" location="!/vinodjain220220/status/857525507809619970"/>
    <hyperlink ref="X385" r:id="rId4897" location="!/vinodjain220220/status/857525522552700928"/>
    <hyperlink ref="X386" r:id="rId4898" location="!/judhjit/status/857526234514833408"/>
    <hyperlink ref="X387" r:id="rId4899" location="!/sumit_jayhind/status/857526946628071425"/>
    <hyperlink ref="X388" r:id="rId4900" location="!/singh_agnendra/status/857527758427181056"/>
    <hyperlink ref="X389" r:id="rId4901" location="!/mahim_purohit/status/857529072209063936"/>
    <hyperlink ref="X390" r:id="rId4902" location="!/_jagograhakjago/status/857529093201461248"/>
    <hyperlink ref="X391" r:id="rId4903" location="!/_jagograhakjago/status/857529093876838400"/>
    <hyperlink ref="X392" r:id="rId4904" location="!/_jagograhakjago/status/857529134062481408"/>
    <hyperlink ref="X393" r:id="rId4905" location="!/_jagograhakjago/status/857529147203227648"/>
    <hyperlink ref="X394" r:id="rId4906" location="!/sickcoolar786/status/857529316787335168"/>
    <hyperlink ref="X395" r:id="rId4907" location="!/krs257/status/857529382671339520"/>
    <hyperlink ref="X396" r:id="rId4908" location="!/krs257/status/857529382671339520"/>
    <hyperlink ref="X397" r:id="rId4909" location="!/abid_sid/status/857530036148199424"/>
    <hyperlink ref="X398" r:id="rId4910" location="!/abid_sid/status/857530178741972992"/>
    <hyperlink ref="X399" r:id="rId4911" location="!/mr_reforms/status/857531478485479424"/>
    <hyperlink ref="X400" r:id="rId4912" location="!/fight4judgment/status/857532626109943809"/>
    <hyperlink ref="X401" r:id="rId4913" location="!/fight4judgment/status/857532626969784321"/>
    <hyperlink ref="X402" r:id="rId4914" location="!/indiandthforum/status/857532861246824448"/>
    <hyperlink ref="X403" r:id="rId4915" location="!/doolnews/status/857534257971040256"/>
    <hyperlink ref="X404" r:id="rId4916" location="!/ndtvprofit/status/857534570174042113"/>
    <hyperlink ref="X405" r:id="rId4917" location="!/newswdru/status/857536578633289728"/>
    <hyperlink ref="X406" r:id="rId4918" location="!/amulyacharan/status/857537175520288769"/>
    <hyperlink ref="X407" r:id="rId4919" location="!/ouragra/status/857537637313163264"/>
    <hyperlink ref="X408" r:id="rId4920" location="!/sheetu_bains/status/857538412747702273"/>
    <hyperlink ref="X409" r:id="rId4921" location="!/simplecommonman/status/857540512143867906"/>
    <hyperlink ref="X410" r:id="rId4922" location="!/simplecommonman/status/857540512143867906"/>
    <hyperlink ref="X411" r:id="rId4923" location="!/fightforrights_/status/857542123943600128"/>
    <hyperlink ref="X412" r:id="rId4924" location="!/fightforrights_/status/857542128649592832"/>
    <hyperlink ref="X413" r:id="rId4925" location="!/polkhol999/status/857542400599785472"/>
    <hyperlink ref="X414" r:id="rId4926" location="!/hemuhem03625457/status/857542913366122496"/>
    <hyperlink ref="X415" r:id="rId4927" location="!/anil_insa231/status/857542747670036480"/>
    <hyperlink ref="X416" r:id="rId4928" location="!/anil_insa231/status/857543755775188992"/>
    <hyperlink ref="X417" r:id="rId4929" location="!/orbview/status/857539596233707520"/>
    <hyperlink ref="X418" r:id="rId4930" location="!/orbview/status/857544732146360320"/>
    <hyperlink ref="X419" r:id="rId4931" location="!/hellotrending/status/857329180727488513"/>
    <hyperlink ref="X420" r:id="rId4932" location="!/hellotrending/status/857544928687259648"/>
    <hyperlink ref="X421" r:id="rId4933" location="!/kimeshchudasma/status/857545323966849024"/>
    <hyperlink ref="X422" r:id="rId4934" location="!/raj18masuraj/status/857547292324311040"/>
    <hyperlink ref="X423" r:id="rId4935" location="!/zeebusiness/status/857549088690188288"/>
    <hyperlink ref="X424" r:id="rId4936" location="!/danishmdm4/status/857549589699809280"/>
    <hyperlink ref="X425" r:id="rId4937" location="!/t3chnovikash/status/857550946079035392"/>
    <hyperlink ref="X426" r:id="rId4938" location="!/fastkashmircom/status/857550961962876929"/>
    <hyperlink ref="X427" r:id="rId4939" location="!/fastkashmircom/status/857550991029190656"/>
    <hyperlink ref="X428" r:id="rId4940" location="!/bhushangaeande/status/857551906851500032"/>
    <hyperlink ref="X429" r:id="rId4941" location="!/ramgkl/status/857553768002588672"/>
    <hyperlink ref="X430" r:id="rId4942" location="!/vkesamy/status/857555148872208384"/>
    <hyperlink ref="X431" r:id="rId4943" location="!/vkesamy/status/857555661957210112"/>
    <hyperlink ref="X432" r:id="rId4944" location="!/ajithkumardelhi/status/857556302532182016"/>
    <hyperlink ref="X433" r:id="rId4945" location="!/randheer03/status/857557072438800385"/>
    <hyperlink ref="X434" r:id="rId4946" location="!/voicetelmedia/status/857415430482407424"/>
    <hyperlink ref="X435" r:id="rId4947" location="!/voicetelmedia/status/857434310952927232"/>
    <hyperlink ref="X436" r:id="rId4948" location="!/voicetelmedia/status/857453091066707968"/>
    <hyperlink ref="X437" r:id="rId4949" location="!/voicetelmedia/status/857471208065040384"/>
    <hyperlink ref="X438" r:id="rId4950" location="!/voicetelmedia/status/857491370092761088"/>
    <hyperlink ref="X439" r:id="rId4951" location="!/voicetelmedia/status/857512566226128896"/>
    <hyperlink ref="X440" r:id="rId4952" location="!/voicetelmedia/status/857536327167995904"/>
    <hyperlink ref="X441" r:id="rId4953" location="!/voicetelmedia/status/857558939092832256"/>
    <hyperlink ref="X442" r:id="rId4954" location="!/reportvala/status/857538662980091904"/>
    <hyperlink ref="X443" r:id="rId4955" location="!/reportvala/status/857559560055291904"/>
    <hyperlink ref="X444" r:id="rId4956" location="!/lovelymonica94/status/857560293974700032"/>
    <hyperlink ref="X445" r:id="rId4957" location="!/thejessie21/status/857560346776801280"/>
    <hyperlink ref="X446" r:id="rId4958" location="!/rajeshk18116021/status/857563072017424385"/>
    <hyperlink ref="X447" r:id="rId4959" location="!/upcomingtechno/status/857563491753918464"/>
    <hyperlink ref="X448" r:id="rId4960" location="!/tigereyez111/status/857563603871911936"/>
    <hyperlink ref="X449" r:id="rId4961" location="!/themobileindian/status/857564079958786048"/>
    <hyperlink ref="X450" r:id="rId4962" location="!/sachinbhosle13/status/857564446939545600"/>
    <hyperlink ref="X451" r:id="rId4963" location="!/sachinbhosle13/status/857564446939545600"/>
    <hyperlink ref="X452" r:id="rId4964" location="!/equityxperts/status/857368729499217920"/>
    <hyperlink ref="X453" r:id="rId4965" location="!/equityxperts/status/857565011736092673"/>
    <hyperlink ref="X454" r:id="rId4966" location="!/deadlygova/status/857368736273096705"/>
    <hyperlink ref="X455" r:id="rId4967" location="!/deadlygova/status/857565015372476416"/>
    <hyperlink ref="X456" r:id="rId4968" location="!/kgamini/status/857566573283860480"/>
    <hyperlink ref="X457" r:id="rId4969" location="!/kgamini/status/857566926880382977"/>
    <hyperlink ref="X458" r:id="rId4970" location="!/gadgetsmusthave/status/857567760418615297"/>
    <hyperlink ref="X459" r:id="rId4971" location="!/manikkvasu/status/857569062456446976"/>
    <hyperlink ref="X460" r:id="rId4972" location="!/manimadurai0505/status/857569237669466112"/>
    <hyperlink ref="X461" r:id="rId4973" location="!/shramanaget/status/857569658144247812"/>
    <hyperlink ref="X462" r:id="rId4974" location="!/marciasekhose/status/857569850448781312"/>
    <hyperlink ref="X463" r:id="rId4975" location="!/marciasekhose/status/857569850448781312"/>
    <hyperlink ref="X464" r:id="rId4976" location="!/sureshmylapore/status/857570790522400769"/>
    <hyperlink ref="X465" r:id="rId4977" location="!/chennaionline/status/857572401382645760"/>
    <hyperlink ref="X466" r:id="rId4978" location="!/chennaionline/status/857572582543024128"/>
    <hyperlink ref="X467" r:id="rId4979" location="!/liteshgada/status/857573452370382848"/>
    <hyperlink ref="X468" r:id="rId4980" location="!/liteshgada/status/857573452370382848"/>
    <hyperlink ref="X469" r:id="rId4981" location="!/liteshgada/status/857573452370382848"/>
    <hyperlink ref="X470" r:id="rId4982" location="!/gadgetshindi4u/status/857574214873870340"/>
    <hyperlink ref="X471" r:id="rId4983" location="!/technewsdaily92/status/857574463105372160"/>
    <hyperlink ref="X472" r:id="rId4984" location="!/pkkaruppu8/status/857574786171621377"/>
    <hyperlink ref="X473" r:id="rId4985" location="!/hemanginikanthr/status/857575325705883648"/>
    <hyperlink ref="X474" r:id="rId4986" location="!/hemanginikanthr/status/857575325705883648"/>
    <hyperlink ref="X475" r:id="rId4987" location="!/hemanginikanthr/status/857575325705883648"/>
    <hyperlink ref="X476" r:id="rId4988" location="!/hemanginikanthr/status/857575325705883648"/>
    <hyperlink ref="X477" r:id="rId4989" location="!/yourtidings/status/857575527594504192"/>
    <hyperlink ref="X478" r:id="rId4990" location="!/devakikhanna/status/857461943623405568"/>
    <hyperlink ref="X479" r:id="rId4991" location="!/devakikhanna/status/857576587985899521"/>
    <hyperlink ref="X480" r:id="rId4992" location="!/imshubh143/status/857577980209631233"/>
    <hyperlink ref="X481" r:id="rId4993" location="!/muralidharreddy/status/857578672903135234"/>
    <hyperlink ref="X482" r:id="rId4994" location="!/mobiletrick/status/857564718827003907"/>
    <hyperlink ref="X483" r:id="rId4995" location="!/tariffwatch/status/857578810946060289"/>
    <hyperlink ref="X484" r:id="rId4996" location="!/tariffwatch/status/857563639808741376"/>
    <hyperlink ref="X485" r:id="rId4997" location="!/vingystryker/status/857578978646863874"/>
    <hyperlink ref="X486" r:id="rId4998" location="!/biharibritish/status/857579498652352513"/>
    <hyperlink ref="X487" r:id="rId4999" location="!/nasirmobeen2/status/857579673387237376"/>
    <hyperlink ref="X488" r:id="rId5000" location="!/learningfriday/status/857580449383821312"/>
    <hyperlink ref="X489" r:id="rId5001" location="!/brainpax/status/857581192119549954"/>
    <hyperlink ref="X490" r:id="rId5002" location="!/technewsky/status/857581416061607936"/>
    <hyperlink ref="X491" r:id="rId5003" location="!/adrenna9/status/857582284148416512"/>
    <hyperlink ref="X492" r:id="rId5004" location="!/adrenna9/status/857582284148416512"/>
    <hyperlink ref="X493" r:id="rId5005" location="!/incttmedia/status/857582987826921472"/>
    <hyperlink ref="X494" r:id="rId5006" location="!/amitsahoo13/status/857583422478450690"/>
    <hyperlink ref="X495" r:id="rId5007" location="!/ashoksinghal117/status/857585239262199809"/>
    <hyperlink ref="X496" r:id="rId5008" location="!/uttarakhandhil/status/857585758751870976"/>
    <hyperlink ref="X497" r:id="rId5009" location="!/5gguru/status/857587306965938178"/>
    <hyperlink ref="X498" r:id="rId5010" location="!/salim991/status/857587799872217088"/>
    <hyperlink ref="X499" r:id="rId5011" location="!/jmarcconstantin/status/857587869220651009"/>
    <hyperlink ref="X500" r:id="rId5012" location="!/jmarcconstantin/status/857587869220651009"/>
    <hyperlink ref="X501" r:id="rId5013" location="!/moyukhdas/status/857587951877935106"/>
    <hyperlink ref="X502" r:id="rId5014" location="!/moyukhdas/status/857587951877935106"/>
    <hyperlink ref="X503" r:id="rId5015" location="!/ndtvindia/status/857588076129812480"/>
    <hyperlink ref="X504" r:id="rId5016" location="!/gadgetshindi/status/857583627001110532"/>
    <hyperlink ref="X505" r:id="rId5017" location="!/sanu25899/status/857588180731691008"/>
    <hyperlink ref="X506" r:id="rId5018" location="!/deccanchronicle/status/857533721527767040"/>
    <hyperlink ref="X507" r:id="rId5019" location="!/fghjjbddty/status/857533993058799616"/>
    <hyperlink ref="X508" r:id="rId5020" location="!/fghjjbddty/status/857588327935094784"/>
    <hyperlink ref="X509" r:id="rId5021" location="!/fghjjbddty/status/857588327935094784"/>
    <hyperlink ref="X510" r:id="rId5022" location="!/4gbee13/status/857588503307321344"/>
    <hyperlink ref="X511" r:id="rId5023" location="!/tanmoysengupta/status/857588526824796160"/>
    <hyperlink ref="X512" r:id="rId5024" location="!/cluelesssniper/status/857590104327671808"/>
    <hyperlink ref="X513" r:id="rId5025" location="!/kreacher10/status/857586717926187008"/>
    <hyperlink ref="X514" r:id="rId5026" location="!/kreacher10/status/857586717926187008"/>
    <hyperlink ref="X515" r:id="rId5027" location="!/kreacher10/status/857590195994017792"/>
    <hyperlink ref="X516" r:id="rId5028" location="!/socrateszero/status/857591124499628032"/>
    <hyperlink ref="X517" r:id="rId5029" location="!/socrateszero/status/857584021420744704"/>
    <hyperlink ref="X518" r:id="rId5030" location="!/socrateszero/status/857584021420744704"/>
    <hyperlink ref="X519" r:id="rId5031" location="!/thatsnams/status/857591375382106112"/>
    <hyperlink ref="X520" r:id="rId5032" location="!/anjanesh10/status/857592255766515713"/>
    <hyperlink ref="X521" r:id="rId5033" location="!/arunkumarsgs/status/857592258299924484"/>
    <hyperlink ref="X522" r:id="rId5034" location="!/arunkumarsgs/status/857592258299924484"/>
    <hyperlink ref="X523" r:id="rId5035" location="!/manikkumardas9/status/857592563276156928"/>
    <hyperlink ref="X524" r:id="rId5036" location="!/imsiva19/status/857593207206666240"/>
    <hyperlink ref="X525" r:id="rId5037" location="!/veerupopuri/status/857593538376339456"/>
    <hyperlink ref="X526" r:id="rId5038" location="!/suryakgummadi/status/857593970460954624"/>
    <hyperlink ref="X527" r:id="rId5039" location="!/suryakgummadi/status/857593970460954624"/>
    <hyperlink ref="X528" r:id="rId5040" location="!/shuklatwtggn/status/857594640395943936"/>
    <hyperlink ref="X529" r:id="rId5041" location="!/ranjit0852/status/857584737145069568"/>
    <hyperlink ref="X530" r:id="rId5042" location="!/ranjit0852/status/857594683437883392"/>
    <hyperlink ref="X531" r:id="rId5043" location="!/ranjit0852/status/857594683437883392"/>
    <hyperlink ref="X532" r:id="rId5044" location="!/siddharth_atri/status/857594929349935105"/>
    <hyperlink ref="X533" r:id="rId5045" location="!/vimocafe/status/857596696758538240"/>
    <hyperlink ref="X534" r:id="rId5046" location="!/garnerbarro/status/857598292326313985"/>
    <hyperlink ref="X535" r:id="rId5047" location="!/projectbuilds/status/857598316179324928"/>
    <hyperlink ref="X536" r:id="rId5048" location="!/fastfixmelb/status/857598328464453632"/>
    <hyperlink ref="X537" r:id="rId5049" location="!/rentalrepair/status/857598340460052480"/>
    <hyperlink ref="X538" r:id="rId5050" location="!/abby_christeen/status/857598845039071234"/>
    <hyperlink ref="X539" r:id="rId5051" location="!/abby_christeen/status/857598845039071234"/>
    <hyperlink ref="X540" r:id="rId5052" location="!/amitagrawal1975/status/857600912684089344"/>
    <hyperlink ref="X541" r:id="rId5053" location="!/liveindialive/status/857600915892834304"/>
    <hyperlink ref="X542" r:id="rId5054" location="!/gstv_news/status/857601495549739008"/>
    <hyperlink ref="X543" r:id="rId5055" location="!/dna/status/857578810740539392"/>
    <hyperlink ref="X544" r:id="rId5056" location="!/swapmk/status/857602086812430336"/>
    <hyperlink ref="X545" r:id="rId5057" location="!/iam_mahindra/status/857602840918974464"/>
    <hyperlink ref="X546" r:id="rId5058" location="!/mishraarun539/status/857605158674599936"/>
    <hyperlink ref="X547" r:id="rId5059" location="!/mishraarun539/status/857605318221713408"/>
    <hyperlink ref="X548" r:id="rId5060" location="!/lionexpressnews/status/857607216177700865"/>
    <hyperlink ref="X549" r:id="rId5061" location="!/raghu4sr/status/857607585180131328"/>
    <hyperlink ref="X550" r:id="rId5062" location="!/telugunow/status/857608870977339393"/>
    <hyperlink ref="X551" r:id="rId5063" location="!/bloombergquint/status/857609030755377154"/>
    <hyperlink ref="X552" r:id="rId5064" location="!/ccskchandru/status/857609317670957056"/>
    <hyperlink ref="X553" r:id="rId5065" location="!/sanlove07/status/857609398818140165"/>
    <hyperlink ref="X554" r:id="rId5066" location="!/telugunowcom/status/857608824169013249"/>
    <hyperlink ref="X555" r:id="rId5067" location="!/telugunowcom/status/857609515352686592"/>
    <hyperlink ref="X556" r:id="rId5068" location="!/dineshchinku/status/857609670927634432"/>
    <hyperlink ref="X557" r:id="rId5069" location="!/im_kaan_/status/857609720001056769"/>
    <hyperlink ref="X558" r:id="rId5070" location="!/sathik_143/status/857610067742425088"/>
    <hyperlink ref="X559" r:id="rId5071" location="!/spectaclesgirl_/status/857610588742144000"/>
    <hyperlink ref="X560" r:id="rId5072" location="!/robinghaitweets/status/857610767670968320"/>
    <hyperlink ref="X561" r:id="rId5073" location="!/vinoth827/status/857613286337949696"/>
    <hyperlink ref="X562" r:id="rId5074" location="!/akshayhumourist/status/857613317292126208"/>
    <hyperlink ref="X563" r:id="rId5075" location="!/akshayhumourist/status/857613317292126208"/>
    <hyperlink ref="X564" r:id="rId5076" location="!/technicaladvice/status/857613945028452352"/>
    <hyperlink ref="X565" r:id="rId5077" location="!/technicaladvice/status/857614526224748544"/>
    <hyperlink ref="X566" r:id="rId5078" location="!/bhargavattada/status/857614978643132423"/>
    <hyperlink ref="X567" r:id="rId5079" location="!/etechsolver/status/857613109069979648"/>
    <hyperlink ref="X568" r:id="rId5080" location="!/etechsolver/status/857614666922590209"/>
    <hyperlink ref="X569" r:id="rId5081" location="!/etechsolver/status/857615089301680129"/>
    <hyperlink ref="X570" r:id="rId5082" location="!/patnamkamal/status/857615816317177857"/>
    <hyperlink ref="X571" r:id="rId5083" location="!/msaranraj14/status/857615963503476736"/>
    <hyperlink ref="X572" r:id="rId5084" location="!/geekyconsumer/status/857616370187386880"/>
    <hyperlink ref="X573" r:id="rId5085" location="!/dobbyssock90/status/857616593165144064"/>
    <hyperlink ref="X574" r:id="rId5086" location="!/dobbyssock90/status/857616593165144064"/>
    <hyperlink ref="X575" r:id="rId5087" location="!/dobbyssock90/status/857616593165144064"/>
    <hyperlink ref="X576" r:id="rId5088" location="!/dobbyssock90/status/857616593165144064"/>
    <hyperlink ref="X577" r:id="rId5089" location="!/dobbyssock90/status/857616593165144064"/>
    <hyperlink ref="X578" r:id="rId5090" location="!/thirumaleee53/status/857616864545034240"/>
    <hyperlink ref="X579" r:id="rId5091" location="!/cric_skb/status/857618853370712065"/>
    <hyperlink ref="X580" r:id="rId5092" location="!/cric_skb/status/857618853370712065"/>
    <hyperlink ref="X581" r:id="rId5093" location="!/devgubbala/status/857619665631236099"/>
    <hyperlink ref="X582" r:id="rId5094" location="!/bhupendrakhidia/status/857622171748839425"/>
    <hyperlink ref="X583" r:id="rId5095" location="!/bhupendrakhidia/status/857622171748839425"/>
    <hyperlink ref="X584" r:id="rId5096" location="!/vizhippudan/status/857622289885544448"/>
    <hyperlink ref="X585" r:id="rId5097" location="!/vizhippudan/status/857622289885544448"/>
    <hyperlink ref="X586" r:id="rId5098" location="!/andybhooma/status/857622307765964805"/>
    <hyperlink ref="X587" r:id="rId5099" location="!/andybhooma/status/857622307765964805"/>
    <hyperlink ref="X588" r:id="rId5100" location="!/arjun4959/status/857622577577119745"/>
    <hyperlink ref="X589" r:id="rId5101" location="!/arjun4959/status/857622577577119745"/>
    <hyperlink ref="X590" r:id="rId5102" location="!/amarujalanews/status/857525728073658368"/>
    <hyperlink ref="X591" r:id="rId5103" location="!/vijayraghavsing/status/857534780015095808"/>
    <hyperlink ref="X592" r:id="rId5104" location="!/vijayraghavsing/status/857623715667988480"/>
    <hyperlink ref="X593" r:id="rId5105" location="!/prashan87076118/status/857623995327418370"/>
    <hyperlink ref="X594" r:id="rId5106" location="!/prashan87076118/status/857623995327418370"/>
    <hyperlink ref="X595" r:id="rId5107" location="!/dewan_pritam/status/857624306314039297"/>
    <hyperlink ref="X596" r:id="rId5108" location="!/dewan_pritam/status/857624306314039297"/>
    <hyperlink ref="X597" r:id="rId5109" location="!/dhruv17satra/status/857624428112379904"/>
    <hyperlink ref="X598" r:id="rId5110" location="!/dhruv17satra/status/857624428112379904"/>
    <hyperlink ref="X599" r:id="rId5111" location="!/rajendr56400086/status/857624437775978497"/>
    <hyperlink ref="X600" r:id="rId5112" location="!/rajendr56400086/status/857624437775978497"/>
    <hyperlink ref="X601" r:id="rId5113" location="!/hackdeal96/status/857624915209572353"/>
    <hyperlink ref="X602" r:id="rId5114" location="!/sakshinews/status/857594075498901504"/>
    <hyperlink ref="X603" r:id="rId5115" location="!/trevathi2/status/857625955568955393"/>
    <hyperlink ref="X604" r:id="rId5116" location="!/kingslyj/status/857470195371298816"/>
    <hyperlink ref="X605" r:id="rId5117" location="!/kingslyj/status/857470195371298816"/>
    <hyperlink ref="X606" r:id="rId5118" location="!/kingslyj/status/857470195371298816"/>
    <hyperlink ref="X607" r:id="rId5119" location="!/kingslyj/status/857470195371298816"/>
    <hyperlink ref="X608" r:id="rId5120" location="!/aadharscam/status/857627274169987074"/>
    <hyperlink ref="X609" r:id="rId5121" location="!/aadharscam/status/857627274169987074"/>
    <hyperlink ref="X610" r:id="rId5122" location="!/aadharscam/status/857627274169987074"/>
    <hyperlink ref="X611" r:id="rId5123" location="!/aadharscam/status/857627274169987074"/>
    <hyperlink ref="X612" r:id="rId5124" location="!/aadharscam/status/857627274169987074"/>
    <hyperlink ref="X613" r:id="rId5125" location="!/sirjadeja/status/853662232143695872"/>
    <hyperlink ref="X614" r:id="rId5126" location="!/dowvinilpoe1986/status/857634053113004032"/>
    <hyperlink ref="X615" r:id="rId5127" location="!/aparbansal/status/857634121803157504"/>
    <hyperlink ref="X616" r:id="rId5128" location="!/aparbansal/status/857634121803157504"/>
    <hyperlink ref="X617" r:id="rId5129" location="!/rrtripathy2212/status/857635619018878976"/>
    <hyperlink ref="X618" r:id="rId5130" location="!/trpranga/status/857635633241538561"/>
    <hyperlink ref="X619" r:id="rId5131" location="!/sumitgts/status/857636313968910336"/>
    <hyperlink ref="X620" r:id="rId5132" location="!/sumitgts/status/857637168579301376"/>
    <hyperlink ref="X621" r:id="rId5133" location="!/accuveramericas/status/857639016035962885"/>
    <hyperlink ref="X622" r:id="rId5134" location="!/guriyak06475697/status/857639579272269825"/>
    <hyperlink ref="X623" r:id="rId5135" location="!/playapkorg/status/857640649260244995"/>
    <hyperlink ref="X624" r:id="rId5136" location="!/internet_trick_/status/857641246856237057"/>
    <hyperlink ref="X625" r:id="rId5137" location="!/jajabor1958/status/857641734423142400"/>
    <hyperlink ref="X626" r:id="rId5138" location="!/prahladach/status/857642228398927872"/>
    <hyperlink ref="X627" r:id="rId5139" location="!/prahladach/status/857642228398927872"/>
    <hyperlink ref="X628" r:id="rId5140" location="!/dino_pep/status/857643028265267200"/>
    <hyperlink ref="X629" r:id="rId5141" location="!/franklinsimiyon/status/857643283920678912"/>
    <hyperlink ref="X630" r:id="rId5142" location="!/rajusin02935562/status/857643508630396928"/>
    <hyperlink ref="X631" r:id="rId5143" location="!/deepaksingh2010/status/857646403237036032"/>
    <hyperlink ref="X632" r:id="rId5144" location="!/aficionadoyash/status/857646940376510466"/>
    <hyperlink ref="X633" r:id="rId5145" location="!/mandloiamit/status/857647523799814145"/>
    <hyperlink ref="X634" r:id="rId5146" location="!/gvmtech/status/857287916577488898"/>
    <hyperlink ref="X635" r:id="rId5147" location="!/gvmtech/status/857648955936702464"/>
    <hyperlink ref="X636" r:id="rId5148" location="!/gvmtech/status/857649096626229249"/>
    <hyperlink ref="X637" r:id="rId5149" location="!/livemint/status/857646772021317632"/>
    <hyperlink ref="X638" r:id="rId5150" location="!/22tortoises/status/857651079546376193"/>
    <hyperlink ref="X639" r:id="rId5151" location="!/punjabiboyswag/status/857651256025894912"/>
    <hyperlink ref="X640" r:id="rId5152" location="!/sathishvkmb007/status/857651289433399296"/>
    <hyperlink ref="X641" r:id="rId5153" location="!/youtubevsptv/status/857651260522147844"/>
    <hyperlink ref="X642" r:id="rId5154" location="!/youtubevsptv/status/857651433939906560"/>
    <hyperlink ref="X643" r:id="rId5155" location="!/insubcontinent/status/857651212409327616"/>
    <hyperlink ref="X644" r:id="rId5156" location="!/insubcontinent/status/857651745673097216"/>
    <hyperlink ref="X645" r:id="rId5157" location="!/claymore3982168/status/857652408322854913"/>
    <hyperlink ref="X646" r:id="rId5158" location="!/theloveberry/status/857655457128656896"/>
    <hyperlink ref="X647" r:id="rId5159" location="!/ggurbaxani/status/857655764755914752"/>
    <hyperlink ref="X648" r:id="rId5160" location="!/news7tamil/status/857609240898396163"/>
    <hyperlink ref="X649" r:id="rId5161" location="!/eswarindhu/status/857657845998923776"/>
    <hyperlink ref="X650" r:id="rId5162" location="!/telegeography/status/857657311195795457"/>
    <hyperlink ref="X651" r:id="rId5163" location="!/vcloud_storage/status/857658417468637184"/>
    <hyperlink ref="X652" r:id="rId5164" location="!/jdunianand/status/857660465857646593"/>
    <hyperlink ref="X653" r:id="rId5165" location="!/findnewupdates/status/857662482428678144"/>
    <hyperlink ref="X654" r:id="rId5166" location="!/krishnanstat/status/857663859632603136"/>
    <hyperlink ref="X655" r:id="rId5167" location="!/lekhrajx/status/857665679897620480"/>
    <hyperlink ref="X656" r:id="rId5168" location="!/rajarameshbetha/status/857670362036928512"/>
    <hyperlink ref="X657" r:id="rId5169" location="!/rajarameshbetha/status/857670362036928512"/>
    <hyperlink ref="X658" r:id="rId5170" location="!/durgampets/status/857669244041015301"/>
    <hyperlink ref="X659" r:id="rId5171" location="!/durgampets/status/857671260951719936"/>
    <hyperlink ref="X660" r:id="rId5172" location="!/f4free/status/857672875490369539"/>
    <hyperlink ref="X661" r:id="rId5173" location="!/jmoore2001/status/773160675950551040"/>
    <hyperlink ref="X662" r:id="rId5174" location="!/knyazevagulnar4/status/857674224256917507"/>
    <hyperlink ref="X663" r:id="rId5175" location="!/ansumaan1986/status/857676247291248640"/>
    <hyperlink ref="X664" r:id="rId5176" location="!/ptcouncil/status/857676833155842048"/>
    <hyperlink ref="X665" r:id="rId5177" location="!/jais_george/status/857308400551682048"/>
    <hyperlink ref="X666" r:id="rId5178" location="!/jais_george/status/857534871236956161"/>
    <hyperlink ref="X667" r:id="rId5179" location="!/jais_george/status/857640585049632768"/>
    <hyperlink ref="X668" r:id="rId5180" location="!/jais_george/status/857678346553053184"/>
    <hyperlink ref="X669" r:id="rId5181" location="!/shashankchoudh/status/857680123461611520"/>
    <hyperlink ref="X670" r:id="rId5182" location="!/feedmaza/status/857682801704882177"/>
    <hyperlink ref="X671" r:id="rId5183" location="!/pratapshetty19/status/857701326599458817"/>
    <hyperlink ref="X672" r:id="rId5184" location="!/maximusmin1mus/status/857701941853523969"/>
    <hyperlink ref="X673" r:id="rId5185" location="!/comical_locha/status/857710247326224386"/>
    <hyperlink ref="X674" r:id="rId5186" location="!/mdriodtech/status/857711617697615873"/>
    <hyperlink ref="X675" r:id="rId5187" location="!/bengreenbergnyc/status/857718347617710080"/>
    <hyperlink ref="X676" r:id="rId5188" location="!/mobiletor/status/857588201128476673"/>
    <hyperlink ref="X677" r:id="rId5189" location="!/mobiletor/status/857739267958644738"/>
    <hyperlink ref="X678" r:id="rId5190" location="!/extra_money101/status/857741045039341568"/>
    <hyperlink ref="X679" r:id="rId5191" location="!/basappa_k/status/857754117116223488"/>
    <hyperlink ref="X680" r:id="rId5192" location="!/informkunal/status/857776034703450112"/>
    <hyperlink ref="X681" r:id="rId5193" location="!/themanojsawant/status/857778921819000835"/>
    <hyperlink ref="X682" r:id="rId5194" location="!/parallel_tw/status/857582602928128000"/>
    <hyperlink ref="X683" r:id="rId5195" location="!/arakii/status/857780378710319104"/>
    <hyperlink ref="X684" r:id="rId5196" location="!/arakii/status/857780378710319104"/>
    <hyperlink ref="X685" r:id="rId5197" location="!/namratta2/status/857782092666511360"/>
    <hyperlink ref="X686" r:id="rId5198" location="!/ninjassuck/status/857279388437565440"/>
    <hyperlink ref="X687" r:id="rId5199" location="!/ninjassuck/status/857428747946819584"/>
    <hyperlink ref="X688" r:id="rId5200" location="!/ninjassuck/status/857437536775360512"/>
    <hyperlink ref="X689" r:id="rId5201" location="!/ninjassuck/status/857571798623199233"/>
    <hyperlink ref="X690" r:id="rId5202" location="!/ninjassuck/status/857642133791977472"/>
    <hyperlink ref="X691" r:id="rId5203" location="!/ninjassuck/status/857786969643819010"/>
    <hyperlink ref="X692" r:id="rId5204" location="!/yashpalsalecha/status/857788123903819777"/>
    <hyperlink ref="X693" r:id="rId5205" location="!/balaji_gajakosh/status/857788960311050241"/>
    <hyperlink ref="X694" r:id="rId5206" location="!/realindian23/status/857790288806412288"/>
    <hyperlink ref="X695" r:id="rId5207" location="!/realindian23/status/857790288806412288"/>
    <hyperlink ref="X696" r:id="rId5208" location="!/realindian23/status/857790288806412288"/>
    <hyperlink ref="X697" r:id="rId5209" location="!/realindian23/status/857790288806412288"/>
    <hyperlink ref="X698" r:id="rId5210" location="!/purpleshadow__/status/857794822807011329"/>
    <hyperlink ref="X699" r:id="rId5211" location="!/smartgadgetsin/status/857796249281581061"/>
    <hyperlink ref="X700" r:id="rId5212" location="!/harishj52216808/status/857797126046318593"/>
    <hyperlink ref="X701" r:id="rId5213" location="!/rajeev_vcpl/status/857797335098773504"/>
    <hyperlink ref="X702" r:id="rId5214" location="!/palpalindia/status/857797523901218816"/>
    <hyperlink ref="X703" r:id="rId5215" location="!/niravuparambil/status/857797565366104064"/>
    <hyperlink ref="X704" r:id="rId5216" location="!/osho_0404/status/857800088042708992"/>
    <hyperlink ref="X705" r:id="rId5217" location="!/thesumitsharma/status/857800548854181889"/>
    <hyperlink ref="X706" r:id="rId5218" location="!/toughabhinav/status/857800975725326336"/>
    <hyperlink ref="X707" r:id="rId5219" location="!/sandeepkuyadav/status/857803779835482112"/>
    <hyperlink ref="X708" r:id="rId5220" location="!/pranaynair72/status/857803821598244864"/>
    <hyperlink ref="X709" r:id="rId5221" location="!/venkad_/status/857789868642111489"/>
    <hyperlink ref="X710" r:id="rId5222" location="!/mugunth19/status/857805016404553728"/>
    <hyperlink ref="X711" r:id="rId5223" location="!/worldfastnewz/status/857805510980116480"/>
    <hyperlink ref="X712" r:id="rId5224" location="!/dinathanthi/status/857568718292828160"/>
    <hyperlink ref="X713" r:id="rId5225" location="!/sivabal31388912/status/857806353959669760"/>
    <hyperlink ref="X714" r:id="rId5226" location="!/karmakarkk/status/857806794453897217"/>
    <hyperlink ref="X715" r:id="rId5227" location="!/pin2bhanu/status/857808802162388993"/>
    <hyperlink ref="X716" r:id="rId5228" location="!/rajusjain3/status/857809018718363648"/>
    <hyperlink ref="X717" r:id="rId5229" location="!/fonearena/status/856506330755944449"/>
    <hyperlink ref="X718" r:id="rId5230" location="!/pduggiraala/status/857814327499399168"/>
    <hyperlink ref="X719" r:id="rId5231" location="!/pduggiraala/status/857514035625037824"/>
    <hyperlink ref="X720" r:id="rId5232" location="!/dehradoonwala/status/857814649844183042"/>
    <hyperlink ref="X721" r:id="rId5233" location="!/biswasanimesh/status/857814993110274049"/>
    <hyperlink ref="X722" r:id="rId5234" location="!/muntazirabbas/status/857285883598450692"/>
    <hyperlink ref="X723" r:id="rId5235" location="!/muntazirabbas/status/857644498716962816"/>
    <hyperlink ref="X724" r:id="rId5236" location="!/muntazirabbas/status/857795615463530496"/>
    <hyperlink ref="X725" r:id="rId5237" location="!/romitguhaet/status/857442318193901568"/>
    <hyperlink ref="X726" r:id="rId5238" location="!/devinaet/status/857470512380948480"/>
    <hyperlink ref="X727" r:id="rId5239" location="!/devinaet/status/857470535185432576"/>
    <hyperlink ref="X728" r:id="rId5240" location="!/romitguhaet/status/857442646662369280"/>
    <hyperlink ref="X729" r:id="rId5241" location="!/romitguhaet/status/857814897240948736"/>
    <hyperlink ref="X730" r:id="rId5242" location="!/romitguhaet/status/857815089021304833"/>
    <hyperlink ref="X731" r:id="rId5243" location="!/ktpotinfo/status/857815723644669952"/>
    <hyperlink ref="X732" r:id="rId5244" location="!/cryptex_221b/status/857817049011060736"/>
    <hyperlink ref="X733" r:id="rId5245" location="!/bediumang/status/857817555930554368"/>
    <hyperlink ref="X734" r:id="rId5246" location="!/joecmathew/status/857817654442184704"/>
    <hyperlink ref="X735" r:id="rId5247" location="!/prashant_texan/status/857817667868258304"/>
    <hyperlink ref="X736" r:id="rId5248" location="!/sureshmohapatra/status/857818259512545280"/>
    <hyperlink ref="X737" r:id="rId5249" location="!/semanticearth/status/857818981436186625"/>
    <hyperlink ref="X738" r:id="rId5250" location="!/boredknees/status/857818866600345602"/>
    <hyperlink ref="X739" r:id="rId5251" location="!/boredknees/status/857819095361880064"/>
    <hyperlink ref="X740" r:id="rId5252" location="!/swapdesire/status/857819794367807492"/>
    <hyperlink ref="X741" r:id="rId5253" location="!/egovonline/status/856775347588694016"/>
    <hyperlink ref="X742" r:id="rId5254" location="!/maddy10138214/status/857819950261477376"/>
    <hyperlink ref="X743" r:id="rId5255" location="!/maddy10138214/status/857819950261477376"/>
    <hyperlink ref="X744" r:id="rId5256" location="!/maddy10138214/status/857819039732613122"/>
    <hyperlink ref="X745" r:id="rId5257" location="!/maddy10138214/status/857819039732613122"/>
    <hyperlink ref="X746" r:id="rId5258" location="!/maddy10138214/status/857819950261477376"/>
    <hyperlink ref="X747" r:id="rId5259" location="!/maddy10138214/status/857819950261477376"/>
    <hyperlink ref="X748" r:id="rId5260" location="!/cnbtimes/status/857820594397687808"/>
    <hyperlink ref="X749" r:id="rId5261" location="!/spintaccel/status/857821342170742784"/>
    <hyperlink ref="X750" r:id="rId5262" location="!/nhtweeting/status/857823533241643009"/>
    <hyperlink ref="X751" r:id="rId5263" location="!/arkadev/status/857825371668008961"/>
    <hyperlink ref="X752" r:id="rId5264" location="!/arkadev/status/857825371668008961"/>
    <hyperlink ref="X753" r:id="rId5265" location="!/papajobsindia/status/857826370549800960"/>
    <hyperlink ref="X754" r:id="rId5266" location="!/newstickerbodhi/status/857827871485710336"/>
    <hyperlink ref="X755" r:id="rId5267" location="!/sumona2016roy/status/857376326411591680"/>
    <hyperlink ref="X756" r:id="rId5268" location="!/sumona2016roy/status/857829291085766657"/>
    <hyperlink ref="X757" r:id="rId5269" location="!/hii_suman/status/857376326273183746"/>
    <hyperlink ref="X758" r:id="rId5270" location="!/hii_suman/status/857829291517775872"/>
    <hyperlink ref="X759" r:id="rId5271" location="!/techyugateam/status/857376325790728194"/>
    <hyperlink ref="X760" r:id="rId5272" location="!/techyugateam/status/857829291597467648"/>
    <hyperlink ref="X761" r:id="rId5273" location="!/andrewlayl/status/857376326168313856"/>
    <hyperlink ref="X762" r:id="rId5274" location="!/andrewlayl/status/857829294697066497"/>
    <hyperlink ref="X763" r:id="rId5275" location="!/lamahans/status/857376325920845824"/>
    <hyperlink ref="X764" r:id="rId5276" location="!/lamahans/status/857829294734807041"/>
    <hyperlink ref="X765" r:id="rId5277" location="!/wolven1991/status/857376325446881282"/>
    <hyperlink ref="X766" r:id="rId5278" location="!/wolven1991/status/857829294994853888"/>
    <hyperlink ref="X767" r:id="rId5279" location="!/ashwini8025/status/857830355436306432"/>
    <hyperlink ref="X768" r:id="rId5280" location="!/ashwini8025/status/857830355436306432"/>
    <hyperlink ref="X769" r:id="rId5281" location="!/talentwavehr/status/857831515568447488"/>
    <hyperlink ref="X770" r:id="rId5282" location="!/cutecharge/status/857831741490438144"/>
    <hyperlink ref="X771" r:id="rId5283" location="!/talkfaasil/status/857832744218480640"/>
    <hyperlink ref="X772" r:id="rId5284" location="!/satyambharti/status/857607467114663936"/>
    <hyperlink ref="X773" r:id="rId5285" location="!/satyambharti/status/857832876070633472"/>
    <hyperlink ref="X774" r:id="rId5286" location="!/ideasevak/status/857833997883379712"/>
    <hyperlink ref="X775" r:id="rId5287" location="!/mkvenu1/status/857813049763258369"/>
    <hyperlink ref="X776" r:id="rId5288" location="!/tremborg/status/857834392315584513"/>
    <hyperlink ref="X777" r:id="rId5289" location="!/kelvin_kool/status/857834969112215552"/>
    <hyperlink ref="X778" r:id="rId5290" location="!/kolkatainsider/status/857376781963214848"/>
    <hyperlink ref="X779" r:id="rId5291" location="!/kolkatainsider/status/857376794697060352"/>
    <hyperlink ref="X780" r:id="rId5292" location="!/kolkatainsider/status/857377047634563072"/>
    <hyperlink ref="X781" r:id="rId5293" location="!/kolkatainsider/status/857377058858704897"/>
    <hyperlink ref="X782" r:id="rId5294" location="!/kolkatainsider/status/857385092674535424"/>
    <hyperlink ref="X783" r:id="rId5295" location="!/kolkatainsider/status/857835306082377729"/>
    <hyperlink ref="X784" r:id="rId5296" location="!/mayurgarud999/status/857835559783473152"/>
    <hyperlink ref="X785" r:id="rId5297" location="!/mayurgarud999/status/857835559783473152"/>
    <hyperlink ref="X786" r:id="rId5298" location="!/mayurgarud999/status/857835559783473152"/>
    <hyperlink ref="X787" r:id="rId5299" location="!/nandini_066/status/857837040154673153"/>
    <hyperlink ref="X788" r:id="rId5300" location="!/kalyanparbatet/status/857455489654730752"/>
    <hyperlink ref="X789" r:id="rId5301" location="!/kalyanparbatet/status/857541780861886464"/>
    <hyperlink ref="X790" r:id="rId5302" location="!/kalyanparbatet/status/857784622259683328"/>
    <hyperlink ref="X791" r:id="rId5303" location="!/kalyanparbatet/status/857837624295378945"/>
    <hyperlink ref="X792" r:id="rId5304" location="!/jackhittle/status/857840038725304320"/>
    <hyperlink ref="X793" r:id="rId5305" location="!/mymobilemag/status/857206718916247552"/>
    <hyperlink ref="X794" r:id="rId5306" location="!/gauravsinh20/status/857840635914661888"/>
    <hyperlink ref="X795" r:id="rId5307" location="!/digital_gyani/status/857841481817538561"/>
    <hyperlink ref="X796" r:id="rId5308" location="!/samayamm/status/857841822978023424"/>
    <hyperlink ref="X797" r:id="rId5309" location="!/m_newsinfo/status/857842121608507392"/>
    <hyperlink ref="X798" r:id="rId5310" location="!/subhashjha/status/857842808832630785"/>
    <hyperlink ref="X799" r:id="rId5311" location="!/vikassahajwani/status/857450121432137728"/>
    <hyperlink ref="X800" r:id="rId5312" location="!/vikassahajwani/status/857450313212600320"/>
    <hyperlink ref="X801" r:id="rId5313" location="!/vikassahajwani/status/857805921401131009"/>
    <hyperlink ref="X802" r:id="rId5314" location="!/vikassahajwani/status/857844084899061760"/>
    <hyperlink ref="X803" r:id="rId5315" location="!/sonal_desh/status/857844607148634112"/>
    <hyperlink ref="X804" r:id="rId5316" location="!/imajaykushwaha/status/857844841019047938"/>
    <hyperlink ref="X805" r:id="rId5317" location="!/ashishj86997353/status/857845234742546432"/>
    <hyperlink ref="X806" r:id="rId5318" location="!/gofferkart/status/857845281416663040"/>
    <hyperlink ref="X807" r:id="rId5319" location="!/smadygo/status/857845335653208064"/>
    <hyperlink ref="X808" r:id="rId5320" location="!/smadygo/status/857845335653208064"/>
    <hyperlink ref="X809" r:id="rId5321" location="!/ashwynb/status/857845536812040192"/>
    <hyperlink ref="X810" r:id="rId5322" location="!/kayafashion2/status/857845652776243201"/>
    <hyperlink ref="X811" r:id="rId5323" location="!/myvacancies/status/857845783034564608"/>
    <hyperlink ref="X812" r:id="rId5324" location="!/aakashkapil0107/status/857846251760607232"/>
    <hyperlink ref="X813" r:id="rId5325" location="!/irroshan/status/857846707870158848"/>
    <hyperlink ref="X814" r:id="rId5326" location="!/autoworldmag/status/857840280011104257"/>
    <hyperlink ref="X815" r:id="rId5327" location="!/autoworldmag/status/857846860479844352"/>
    <hyperlink ref="X816" r:id="rId5328" location="!/autoworldmag/status/857846860479844352"/>
    <hyperlink ref="X817" r:id="rId5329" location="!/maddoinsights/status/857847247387713536"/>
    <hyperlink ref="X818" r:id="rId5330" location="!/kyarepakau/status/857847741556371456"/>
    <hyperlink ref="X819" r:id="rId5331" location="!/manojarya1234/status/857847869138718720"/>
    <hyperlink ref="X820" r:id="rId5332" location="!/nikhilyeda/status/857848065436340224"/>
    <hyperlink ref="X821" r:id="rId5333" location="!/2krazzy4you/status/857849028163317760"/>
    <hyperlink ref="X822" r:id="rId5334" location="!/kshitijraj12/status/857849484063248384"/>
    <hyperlink ref="X823" r:id="rId5335" location="!/neelimatripathi/status/857849096706691072"/>
    <hyperlink ref="X824" r:id="rId5336" location="!/rameshgzpup/status/857849674677587968"/>
    <hyperlink ref="X825" r:id="rId5337" location="!/rameshgzpup/status/857849674677587968"/>
    <hyperlink ref="X826" r:id="rId5338" location="!/freebiesupdates/status/857850135962763265"/>
    <hyperlink ref="X827" r:id="rId5339" location="!/lokidas/status/857850226778001408"/>
    <hyperlink ref="X828" r:id="rId5340" location="!/free_cool_stuff/status/857850330264080385"/>
    <hyperlink ref="X829" r:id="rId5341" location="!/beingdrushti/status/857850648104226817"/>
    <hyperlink ref="X830" r:id="rId5342" location="!/t1singh/status/857850944922554368"/>
    <hyperlink ref="X831" r:id="rId5343" location="!/khushboonahar3/status/857850969836535808"/>
    <hyperlink ref="X832" r:id="rId5344" location="!/sheevmalhar/status/857851107309223937"/>
    <hyperlink ref="X833" r:id="rId5345" location="!/sheevmalhar/status/857851107309223937"/>
    <hyperlink ref="X834" r:id="rId5346" location="!/gauriganesh3/status/857851220274405376"/>
    <hyperlink ref="X835" r:id="rId5347" location="!/sharmarajal/status/857851475132911616"/>
    <hyperlink ref="X836" r:id="rId5348" location="!/sivayp/status/857853125771788288"/>
    <hyperlink ref="X837" r:id="rId5349" location="!/sivayp/status/857853125771788288"/>
    <hyperlink ref="X838" r:id="rId5350" location="!/mohitsmartlove/status/857590807703977984"/>
    <hyperlink ref="X839" r:id="rId5351" location="!/mohitsmartlove/status/857590807703977984"/>
    <hyperlink ref="X840" r:id="rId5352" location="!/mohitsmartlove/status/857630364038311937"/>
    <hyperlink ref="X841" r:id="rId5353" location="!/mohitsmartlove/status/857630364038311937"/>
    <hyperlink ref="X842" r:id="rId5354" location="!/mohitsmartlove/status/857854412420784128"/>
    <hyperlink ref="X843" r:id="rId5355" location="!/deepak_2980/status/857855437441568768"/>
    <hyperlink ref="X844" r:id="rId5356" location="!/niroshamallik/status/857855906557685760"/>
    <hyperlink ref="X845" r:id="rId5357" location="!/niroshamallik/status/857855906557685760"/>
    <hyperlink ref="X846" r:id="rId5358" location="!/digiscopeonline/status/857856447065055232"/>
    <hyperlink ref="X847" r:id="rId5359" location="!/mailranjitswain/status/857858799910219777"/>
    <hyperlink ref="X848" r:id="rId5360" location="!/mailranjitswain/status/857858799910219777"/>
    <hyperlink ref="X849" r:id="rId5361" location="!/adisin/status/857858910308286464"/>
    <hyperlink ref="X850" r:id="rId5362" location="!/newestbusiness/status/857860398556389377"/>
    <hyperlink ref="X851" r:id="rId5363" location="!/topbiznessbrand/status/857860401840611328"/>
    <hyperlink ref="X852" r:id="rId5364" location="!/yourbmworld/status/857860403656773632"/>
    <hyperlink ref="X853" r:id="rId5365" location="!/reporter_inside/status/857860405200171008"/>
    <hyperlink ref="X854" r:id="rId5366" location="!/knowyourtarget/status/857860999205888000"/>
    <hyperlink ref="X855" r:id="rId5367" location="!/bestmarkettrend/status/857860999713497088"/>
    <hyperlink ref="X856" r:id="rId5368" location="!/thebizmarketer/status/857861001881845762"/>
    <hyperlink ref="X857" r:id="rId5369" location="!/markettoprofit/status/857861002188029952"/>
    <hyperlink ref="X858" r:id="rId5370" location="!/yourmarkethub/status/857861004130082816"/>
    <hyperlink ref="X859" r:id="rId5371" location="!/getyourmarket/status/857861004884983808"/>
    <hyperlink ref="X860" r:id="rId5372" location="!/marketpatrol/status/857861005136674816"/>
    <hyperlink ref="X861" r:id="rId5373" location="!/businessforthew/status/857861006445338624"/>
    <hyperlink ref="X862" r:id="rId5374" location="!/bandmhour/status/857861007082872832"/>
    <hyperlink ref="X863" r:id="rId5375" location="!/mindyourmarket/status/857861007745495042"/>
    <hyperlink ref="X864" r:id="rId5376" location="!/greatmarketnews/status/857861008282460160"/>
    <hyperlink ref="X865" r:id="rId5377" location="!/thebiztweets/status/857861009893072896"/>
    <hyperlink ref="X866" r:id="rId5378" location="!/themarketblogs/status/857861010115354625"/>
    <hyperlink ref="X867" r:id="rId5379" location="!/marketmindedhub/status/857861010975150080"/>
    <hyperlink ref="X868" r:id="rId5380" location="!/thetopbusiness/status/857861011621031936"/>
    <hyperlink ref="X869" r:id="rId5381" location="!/awisemarketer/status/857861011663077376"/>
    <hyperlink ref="X870" r:id="rId5382" location="!/sparkbstrategy/status/857861011885268992"/>
    <hyperlink ref="X871" r:id="rId5383" location="!/valueurbusiness/status/857861012040568832"/>
    <hyperlink ref="X872" r:id="rId5384" location="!/loveurbizness/status/857861013303042048"/>
    <hyperlink ref="X873" r:id="rId5385" location="!/loveurmarket/status/857861015622438914"/>
    <hyperlink ref="X874" r:id="rId5386" location="!/manmohitsingh3/status/857861806009720832"/>
    <hyperlink ref="X875" r:id="rId5387" location="!/bhatitechnical1/status/857861894975180800"/>
    <hyperlink ref="X876" r:id="rId5388" location="!/lifeandtrendz/status/851431715994304512"/>
    <hyperlink ref="X877" r:id="rId5389" location="!/adityanair20/status/857863173403279361"/>
    <hyperlink ref="X878" r:id="rId5390" location="!/adityanair20/status/857863173403279361"/>
    <hyperlink ref="X879" r:id="rId5391" location="!/jay72221/status/857865147079155712"/>
    <hyperlink ref="X880" r:id="rId5392" location="!/shinuglobal/status/857865482732544004"/>
    <hyperlink ref="X881" r:id="rId5393" location="!/newsstoryindia/status/857841548406411265"/>
    <hyperlink ref="X882" r:id="rId5394" location="!/newsstoryindia/status/857866310851543040"/>
    <hyperlink ref="X883" r:id="rId5395" location="!/madhudawda/status/857867008750309376"/>
    <hyperlink ref="X884" r:id="rId5396" location="!/rajatdhar1/status/857852174386294784"/>
    <hyperlink ref="X885" r:id="rId5397" location="!/rajatdhar1/status/857867208550166528"/>
    <hyperlink ref="X886" r:id="rId5398" location="!/togofogo/status/857868265443471360"/>
    <hyperlink ref="X887" r:id="rId5399" location="!/awesummly/status/857646566424760321"/>
    <hyperlink ref="X888" r:id="rId5400" location="!/awesummly/status/857812421708177409"/>
    <hyperlink ref="X889" r:id="rId5401" location="!/awesummly/status/857867296156430337"/>
    <hyperlink ref="X890" r:id="rId5402" location="!/awesummly/status/857869496538644480"/>
    <hyperlink ref="X891" r:id="rId5403" location="!/hareesh_5554/status/857841550004436992"/>
    <hyperlink ref="X892" r:id="rId5404" location="!/hareesh_5554/status/857869498090532864"/>
    <hyperlink ref="X893" r:id="rId5405" location="!/trader_job/status/857869620375695361"/>
    <hyperlink ref="X894" r:id="rId5406" location="!/danavilcea/status/857869585982177280"/>
    <hyperlink ref="X895" r:id="rId5407" location="!/techsofteu/status/857869714177097728"/>
    <hyperlink ref="X896" r:id="rId5408" location="!/trutax_in/status/857871076751233024"/>
    <hyperlink ref="X897" r:id="rId5409" location="!/gershomheadhunt/status/857872268902318080"/>
    <hyperlink ref="X898" r:id="rId5410" location="!/harikum01552397/status/857872466340794368"/>
    <hyperlink ref="X899" r:id="rId5411" location="!/farahishabina/status/857844555139371008"/>
    <hyperlink ref="X900" r:id="rId5412" location="!/farahishabina/status/857844555139371008"/>
    <hyperlink ref="X901" r:id="rId5413" location="!/farahishabina/status/857872492018319360"/>
    <hyperlink ref="X902" r:id="rId5414" location="!/ladykriish/status/857873101937192960"/>
    <hyperlink ref="X903" r:id="rId5415" location="!/harry007andrew/status/857873102373441536"/>
    <hyperlink ref="X904" r:id="rId5416" location="!/livenews_in/status/857581438035607552"/>
    <hyperlink ref="X905" r:id="rId5417" location="!/livenews_in/status/857873103677906944"/>
    <hyperlink ref="X906" r:id="rId5418" location="!/mrajat4/status/857873108564234240"/>
    <hyperlink ref="X907" r:id="rId5419" location="!/suvodeepchandra/status/857873113232490496"/>
    <hyperlink ref="X908" r:id="rId5420" location="!/mmsiibf4598389/status/857873517773074432"/>
    <hyperlink ref="X909" r:id="rId5421" location="!/mmsiibf4598389/status/857873517773074432"/>
    <hyperlink ref="X910" r:id="rId5422" location="!/charka_/status/857874737636225024"/>
    <hyperlink ref="X911" r:id="rId5423" location="!/makhan360/status/857876181294731264"/>
    <hyperlink ref="X912" r:id="rId5424" location="!/makhan360/status/857876181294731264"/>
    <hyperlink ref="X913" r:id="rId5425" location="!/teja_vemula/status/857877617495724033"/>
    <hyperlink ref="X914" r:id="rId5426" location="!/benzie_prince/status/857879560804851714"/>
    <hyperlink ref="X915" r:id="rId5427" location="!/benzie_prince/status/857879560804851714"/>
    <hyperlink ref="X916" r:id="rId5428" location="!/ycrubhvgibgrqur/status/857880536722939904"/>
    <hyperlink ref="X917" r:id="rId5429" location="!/manoj_gairola/status/857881075938279424"/>
    <hyperlink ref="X918" r:id="rId5430" location="!/manoj_gairola/status/857825060270354432"/>
    <hyperlink ref="X919" r:id="rId5431" location="!/manoj_gairola/status/857881075938279424"/>
    <hyperlink ref="X920" r:id="rId5432" location="!/saravan16102511/status/857881413093269508"/>
    <hyperlink ref="X921" r:id="rId5433" location="!/telsupermarket/status/857881519553077249"/>
    <hyperlink ref="X922" r:id="rId5434" location="!/sahoosatyaban20/status/857882531626201088"/>
    <hyperlink ref="X923" r:id="rId5435" location="!/rishabhanalyst/status/855864253139492864"/>
    <hyperlink ref="X924" r:id="rId5436" location="!/rishabhanalyst/status/855847745046822912"/>
    <hyperlink ref="X925" r:id="rId5437" location="!/rishabhanalyst/status/855842546672517120"/>
    <hyperlink ref="X926" r:id="rId5438" location="!/rrkendre2030/status/857883163384832000"/>
    <hyperlink ref="X927" r:id="rId5439" location="!/rrkendre2030/status/857883219089383424"/>
    <hyperlink ref="X928" r:id="rId5440" location="!/rrkendre2030/status/857883237552664577"/>
    <hyperlink ref="X929" r:id="rId5441" location="!/rrkendre2030/status/857883201779507200"/>
    <hyperlink ref="X930" r:id="rId5442" location="!/rrkendre2030/status/857883201779507200"/>
    <hyperlink ref="X931" r:id="rId5443" location="!/rrkendre2030/status/857883201779507200"/>
    <hyperlink ref="X932" r:id="rId5444" location="!/anil27saini/status/857883370298068992"/>
    <hyperlink ref="X933" r:id="rId5445" location="!/anil27saini/status/857883370298068992"/>
    <hyperlink ref="X934" r:id="rId5446" location="!/anil27saini/status/857883370298068992"/>
    <hyperlink ref="X935" r:id="rId5447" location="!/rajeevag1/status/857883428070596609"/>
    <hyperlink ref="X936" r:id="rId5448" location="!/cocogadgets/status/857606671916335104"/>
    <hyperlink ref="X937" r:id="rId5449" location="!/cocogadgets/status/857845121638735872"/>
    <hyperlink ref="X938" r:id="rId5450" location="!/cocogadgets/status/857885288491700224"/>
    <hyperlink ref="X939" r:id="rId5451" location="!/zeovino/status/857803589435236352"/>
    <hyperlink ref="X940" r:id="rId5452" location="!/zeovino/status/857885445065236482"/>
    <hyperlink ref="X941" r:id="rId5453" location="!/3noviceshyd/status/857803862304059392"/>
    <hyperlink ref="X942" r:id="rId5454" location="!/3noviceshyd/status/857885641568399360"/>
    <hyperlink ref="X943" r:id="rId5455" location="!/shootinstyle/status/857885865036709888"/>
    <hyperlink ref="X944" r:id="rId5456" location="!/shootinstyle/status/857885865036709888"/>
    <hyperlink ref="X945" r:id="rId5457" location="!/yoursvivek/status/857886058473594881"/>
    <hyperlink ref="X946" r:id="rId5458" location="!/codscales/status/857802812993961985"/>
    <hyperlink ref="X947" r:id="rId5459" location="!/codscales/status/857886101243133952"/>
    <hyperlink ref="X948" r:id="rId5460" location="!/janman_tv/status/857886109367320577"/>
    <hyperlink ref="X949" r:id="rId5461" location="!/ashutoshhacker/status/857886241492054016"/>
    <hyperlink ref="X950" r:id="rId5462" location="!/gnarengiri/status/857886257719934976"/>
    <hyperlink ref="X951" r:id="rId5463" location="!/hellomb24/status/857886991165267972"/>
    <hyperlink ref="X952" r:id="rId5464" location="!/rahul0986/status/857887057380868096"/>
    <hyperlink ref="X953" r:id="rId5465" location="!/egovonline/status/856775347588694016"/>
    <hyperlink ref="X954" r:id="rId5466" location="!/egovonline/status/856775347588694016"/>
    <hyperlink ref="X955" r:id="rId5467" location="!/rahul0986/status/857887057380868096"/>
    <hyperlink ref="X956" r:id="rId5468" location="!/rahul0986/status/857887057380868096"/>
    <hyperlink ref="X957" r:id="rId5469" location="!/rahul0986/status/857887057380868096"/>
    <hyperlink ref="X958" r:id="rId5470" location="!/stockmarketpuls/status/857857781004726272"/>
    <hyperlink ref="X959" r:id="rId5471" location="!/stockmarketpuls/status/857887493374586880"/>
    <hyperlink ref="X960" r:id="rId5472" location="!/soundhar1/status/857887706092666880"/>
    <hyperlink ref="X961" r:id="rId5473" location="!/anitaophilia/status/857888816836730885"/>
    <hyperlink ref="X962" r:id="rId5474" location="!/deepakc1020929/status/857889690954997760"/>
    <hyperlink ref="X963" r:id="rId5475" location="!/darshannarola4/status/857890458143469568"/>
    <hyperlink ref="X964" r:id="rId5476" location="!/freegksms/status/857891275961384960"/>
    <hyperlink ref="X965" r:id="rId5477" location="!/femarkets/status/857891693135187968"/>
    <hyperlink ref="X966" r:id="rId5478" location="!/gurumitra4u/status/857892130592829441"/>
    <hyperlink ref="X967" r:id="rId5479" location="!/siddharthjrs/status/857817004392144896"/>
    <hyperlink ref="X968" r:id="rId5480" location="!/siddharthjrs/status/857892592075276288"/>
    <hyperlink ref="X969" r:id="rId5481" location="!/worldsitenews/status/857817020963840001"/>
    <hyperlink ref="X970" r:id="rId5482" location="!/worldsitenews/status/857892599645995008"/>
    <hyperlink ref="X971" r:id="rId5483" location="!/newsonlineltd/status/857893837037084675"/>
    <hyperlink ref="X972" r:id="rId5484" location="!/inspire2rise/status/857895425210273792"/>
    <hyperlink ref="X973" r:id="rId5485" location="!/inspire2rise/status/857895555439222785"/>
    <hyperlink ref="X974" r:id="rId5486" location="!/mihirpatil/status/857880586563735552"/>
    <hyperlink ref="X975" r:id="rId5487" location="!/mihirpatil/status/857895942107799552"/>
    <hyperlink ref="X976" r:id="rId5488" location="!/sk__671/status/857880614640340992"/>
    <hyperlink ref="X977" r:id="rId5489" location="!/sk__671/status/857895960982069248"/>
    <hyperlink ref="X978" r:id="rId5490" location="!/ibtimes_india/status/857822256403185664"/>
    <hyperlink ref="X979" r:id="rId5491" location="!/sriparnaghosh10/status/857896020293713920"/>
    <hyperlink ref="X980" r:id="rId5492" location="!/sriparnaghosh10/status/857896020293713920"/>
    <hyperlink ref="X981" r:id="rId5493" location="!/huffpostindia/status/857893452822065152"/>
    <hyperlink ref="X982" r:id="rId5494" location="!/diwakar911/status/857896266604449792"/>
    <hyperlink ref="X983" r:id="rId5495" location="!/chetanindia99/status/857896414994735104"/>
    <hyperlink ref="X984" r:id="rId5496" location="!/chetanindia99/status/857896414994735104"/>
    <hyperlink ref="X985" r:id="rId5497" location="!/tiwarilalmani/status/857897185937162241"/>
    <hyperlink ref="X986" r:id="rId5498" location="!/ftindianews/status/857897311921475584"/>
    <hyperlink ref="X987" r:id="rId5499" location="!/ftmarkets/status/857897687643021312"/>
    <hyperlink ref="X988" r:id="rId5500" location="!/ftalphaville/status/857897689647853569"/>
    <hyperlink ref="X989" r:id="rId5501" location="!/danielpingarron/status/857897712578056192"/>
    <hyperlink ref="X990" r:id="rId5502" location="!/brownavabrown/status/857897755020275712"/>
    <hyperlink ref="X991" r:id="rId5503" location="!/donaldjolive/status/857897785701675008"/>
    <hyperlink ref="X992" r:id="rId5504" location="!/emilyro55608601/status/857897793331113986"/>
    <hyperlink ref="X993" r:id="rId5505" location="!/financedaily1/status/857897986088738816"/>
    <hyperlink ref="X994" r:id="rId5506" location="!/madelyn34948745/status/857898261998424065"/>
    <hyperlink ref="X995" r:id="rId5507" location="!/behzadon/status/857898794322677760"/>
    <hyperlink ref="X996" r:id="rId5508" location="!/lilylilygarcia/status/857898802568728577"/>
    <hyperlink ref="X997" r:id="rId5509" location="!/zoedavi27387521/status/857898991459213312"/>
    <hyperlink ref="X998" r:id="rId5510" location="!/nitisharya79/status/857899680860078080"/>
    <hyperlink ref="X999" r:id="rId5511" location="!/theeditornews/status/857804716226600960"/>
    <hyperlink ref="X1000" r:id="rId5512" location="!/theeditornews/status/857899696857260032"/>
    <hyperlink ref="X1001" r:id="rId5513" location="!/pastemanju/status/857899994690486272"/>
    <hyperlink ref="X1002" r:id="rId5514" location="!/financialtimes/status/857897687542362113"/>
    <hyperlink ref="X1003" r:id="rId5515" location="!/austilord1599/status/857900271724371970"/>
    <hyperlink ref="X1004" r:id="rId5516" location="!/bucketheadcase/status/857900653066178560"/>
    <hyperlink ref="X1005" r:id="rId5517" location="!/jeroenknowall1/status/857901502102482945"/>
    <hyperlink ref="X1006" r:id="rId5518" location="!/gujaratkhedut/status/857901959910539264"/>
    <hyperlink ref="X1007" r:id="rId5519" location="!/nirmalpanda4516/status/857902543078379521"/>
    <hyperlink ref="X1008" r:id="rId5520" location="!/narayanwal2/status/857902703275630592"/>
    <hyperlink ref="X1009" r:id="rId5521" location="!/mirrormindstech/status/857902775711260672"/>
    <hyperlink ref="X1010" r:id="rId5522" location="!/newsgamaindia/status/857902783525261312"/>
    <hyperlink ref="X1011" r:id="rId5523" location="!/shoobham/status/857902808384782336"/>
    <hyperlink ref="X1012" r:id="rId5524" location="!/ghelaniy/status/857903089369698305"/>
    <hyperlink ref="X1013" r:id="rId5525" location="!/amitshetti007/status/857905294457925633"/>
    <hyperlink ref="X1014" r:id="rId5526" location="!/holder_combes/status/857905516466495488"/>
    <hyperlink ref="X1015" r:id="rId5527" location="!/bsicbocconi/status/857905564038213634"/>
    <hyperlink ref="X1016" r:id="rId5528" location="!/aakashvarma2000/status/857905655776235520"/>
    <hyperlink ref="X1017" r:id="rId5529" location="!/mirchitechcom/status/857906349103083521"/>
    <hyperlink ref="X1018" r:id="rId5530" location="!/jammulinks/status/857906916713873408"/>
    <hyperlink ref="X1019" r:id="rId5531" location="!/shaship41916850/status/857909016445538304"/>
    <hyperlink ref="X1020" r:id="rId5532" location="!/news_nexa/status/857909529455054850"/>
    <hyperlink ref="X1021" r:id="rId5533" location="!/prkpowar/status/857909576678748160"/>
    <hyperlink ref="X1022" r:id="rId5534" location="!/sachins38040096/status/857910279694204928"/>
    <hyperlink ref="X1023" r:id="rId5535" location="!/hkanji/status/857910699447767040"/>
    <hyperlink ref="X1024" r:id="rId5536" location="!/originalanurag/status/857911602313547776"/>
    <hyperlink ref="X1025" r:id="rId5537" location="!/technonews2017/status/857531323434618880"/>
    <hyperlink ref="X1026" r:id="rId5538" location="!/technonews2017/status/857546596917141505"/>
    <hyperlink ref="X1027" r:id="rId5539" location="!/technonews2017/status/857733940781740032"/>
    <hyperlink ref="X1028" r:id="rId5540" location="!/technonews2017/status/857911918115344385"/>
    <hyperlink ref="X1029" r:id="rId5541" location="!/montouche/status/857912817994915841"/>
    <hyperlink ref="X1030" r:id="rId5542" location="!/deccan9/status/857914651727851520"/>
    <hyperlink ref="X1031" r:id="rId5543" location="!/indiacom/status/857539572300906496"/>
    <hyperlink ref="X1032" r:id="rId5544" location="!/indiacom/status/857914831713824768"/>
    <hyperlink ref="X1033" r:id="rId5545" location="!/futurekeralaa/status/857489781533618176"/>
    <hyperlink ref="X1034" r:id="rId5546" location="!/futurekeralaa/status/857915036278419457"/>
    <hyperlink ref="X1035" r:id="rId5547" location="!/kamalnuhiwal/status/857915142360645632"/>
    <hyperlink ref="X1036" r:id="rId5548" location="!/kamalnuhiwal/status/857915196609884161"/>
    <hyperlink ref="X1037" r:id="rId5549" location="!/uasociolog/status/857915584222285825"/>
    <hyperlink ref="X1038" r:id="rId5550" location="!/bitcoinagile/status/857915711448121344"/>
    <hyperlink ref="X1039" r:id="rId5551" location="!/devnullius/status/857915785301422080"/>
    <hyperlink ref="X1040" r:id="rId5552" location="!/mohdsajid199/status/857916142567948293"/>
    <hyperlink ref="X1041" r:id="rId5553" location="!/abitcoinnews/status/857916153347190784"/>
    <hyperlink ref="X1042" r:id="rId5554" location="!/bitcoinkiosk_/status/857916154102382593"/>
    <hyperlink ref="X1043" r:id="rId5555" location="!/manjeetmalav/status/857917048332193793"/>
    <hyperlink ref="X1044" r:id="rId5556" location="!/forex_warrior/status/857918027576356865"/>
    <hyperlink ref="X1045" r:id="rId5557" location="!/laxmi_90/status/857918255880708096"/>
    <hyperlink ref="X1046" r:id="rId5558" location="!/rsinghrss/status/857918616121077763"/>
    <hyperlink ref="X1047" r:id="rId5559" location="!/rsinghrss/status/857918616121077763"/>
    <hyperlink ref="X1048" r:id="rId5560" location="!/chattychd/status/857918982929604608"/>
    <hyperlink ref="X1049" r:id="rId5561" location="!/newsnationtv/status/857920559602167808"/>
    <hyperlink ref="X1050" r:id="rId5562" location="!/happanarinder/status/857921374362402816"/>
    <hyperlink ref="X1051" r:id="rId5563" location="!/raam31/status/857922629071712256"/>
    <hyperlink ref="X1052" r:id="rId5564" location="!/raam31/status/857922629071712256"/>
    <hyperlink ref="X1053" r:id="rId5565" location="!/dj_munoz68/status/857923160318128128"/>
    <hyperlink ref="X1054" r:id="rId5566" location="!/ch0601/status/857923306883829761"/>
    <hyperlink ref="X1055" r:id="rId5567" location="!/iamviyer/status/857924974979547137"/>
    <hyperlink ref="X1056" r:id="rId5568" location="!/erlnmariraymond/status/857926239268601856"/>
    <hyperlink ref="X1057" r:id="rId5569" location="!/maalaimalar/status/857922004728590339"/>
    <hyperlink ref="X1058" r:id="rId5570" location="!/spencerrobies/status/857926946059149312"/>
    <hyperlink ref="X1059" r:id="rId5571" location="!/bitcoinfirehose/status/857925949484126210"/>
    <hyperlink ref="X1060" r:id="rId5572" location="!/blockchain_labs/status/857927247205892097"/>
    <hyperlink ref="X1061" r:id="rId5573" location="!/hemanshu_a/status/857927322225266688"/>
    <hyperlink ref="X1062" r:id="rId5574" location="!/amitsha92735988/status/857927370124165120"/>
    <hyperlink ref="X1063" r:id="rId5575" location="!/classified_pro/status/857928070233288704"/>
    <hyperlink ref="X1064" r:id="rId5576" location="!/upursnani/status/857928153653800960"/>
    <hyperlink ref="X1065" r:id="rId5577" location="!/sanjay99000/status/857557653496659968"/>
    <hyperlink ref="X1066" r:id="rId5578" location="!/sanjay99000/status/857650213833650177"/>
    <hyperlink ref="X1067" r:id="rId5579" location="!/sanjay99000/status/857650213833650177"/>
    <hyperlink ref="X1068" r:id="rId5580" location="!/sanjay99000/status/857871654717980672"/>
    <hyperlink ref="X1069" r:id="rId5581" location="!/sanjay99000/status/857871654717980672"/>
    <hyperlink ref="X1070" r:id="rId5582" location="!/sanjay99000/status/857871770770173952"/>
    <hyperlink ref="X1071" r:id="rId5583" location="!/sanjay99000/status/857929135926259712"/>
    <hyperlink ref="X1072" r:id="rId5584" location="!/_bitcoinaire_/status/857929316377575424"/>
    <hyperlink ref="X1073" r:id="rId5585" location="!/bkvrao_bk/status/857929437454757888"/>
    <hyperlink ref="X1074" r:id="rId5586" location="!/bsindia/status/855751791945949184"/>
    <hyperlink ref="X1075" r:id="rId5587" location="!/bsindia/status/855701461271027714"/>
    <hyperlink ref="X1076" r:id="rId5588" location="!/rdamodare/status/857931550549188608"/>
    <hyperlink ref="X1077" r:id="rId5589" location="!/rdamodare/status/857931550549188608"/>
    <hyperlink ref="X1078" r:id="rId5590" location="!/darth_dyson/status/857933754676817921"/>
    <hyperlink ref="X1079" r:id="rId5591" location="!/aaliyagoyel1/status/857934983608115200"/>
    <hyperlink ref="X1080" r:id="rId5592" location="!/rayeesveeri/status/857936965097803780"/>
    <hyperlink ref="X1081" r:id="rId5593" location="!/watchoutonnet/status/857937220115869696"/>
    <hyperlink ref="X1082" r:id="rId5594" location="!/funviral9871/status/857937964793556992"/>
    <hyperlink ref="X1083" r:id="rId5595" location="!/pradeep_dhawan/status/857938139855429632"/>
    <hyperlink ref="X1084" r:id="rId5596" location="!/pradeep_dhawan/status/857938139855429632"/>
    <hyperlink ref="X1085" r:id="rId5597" location="!/pradeep_dhawan/status/857938139855429632"/>
    <hyperlink ref="X1086" r:id="rId5598" location="!/pradeep_dhawan/status/857938139855429632"/>
    <hyperlink ref="X1087" r:id="rId5599" location="!/shahidnazirbab2/status/857938362161934337"/>
    <hyperlink ref="X1088" r:id="rId5600" location="!/gizbotma/status/857579128983302144"/>
    <hyperlink ref="X1089" r:id="rId5601" location="!/gizbotma/status/857579224009510912"/>
    <hyperlink ref="X1090" r:id="rId5602" location="!/gizbotma/status/857938709337055233"/>
    <hyperlink ref="X1091" r:id="rId5603" location="!/paik_sandip/status/857938723295686657"/>
    <hyperlink ref="X1092" r:id="rId5604" location="!/srinubanoth5/status/857940480771870721"/>
    <hyperlink ref="X1093" r:id="rId5605" location="!/mukulprasad/status/856433951103098884"/>
    <hyperlink ref="X1094" r:id="rId5606" location="!/ambasthaanjan/status/857940985988476929"/>
    <hyperlink ref="X1095" r:id="rId5607" location="!/newsworldin/status/857579112839380992"/>
    <hyperlink ref="X1096" r:id="rId5608" location="!/newsworldin/status/857864910604259329"/>
    <hyperlink ref="X1097" r:id="rId5609" location="!/newsworldin/status/857941069417336833"/>
    <hyperlink ref="X1098" r:id="rId5610" location="!/bhataijaz143/status/857941328306601987"/>
    <hyperlink ref="X1099" r:id="rId5611" location="!/mugilanmail/status/857942224604209153"/>
    <hyperlink ref="X1100" r:id="rId5612" location="!/kevinkevs13/status/857943472161947648"/>
    <hyperlink ref="X1101" r:id="rId5613" location="!/muniappanchenn2/status/857947975246651392"/>
    <hyperlink ref="X1102" r:id="rId5614" location="!/bitcns/status/857948539896320000"/>
    <hyperlink ref="X1103" r:id="rId5615" location="!/lajong11/status/857948778178990083"/>
    <hyperlink ref="X1104" r:id="rId5616" location="!/vgu_jaipur/status/857948810495971328"/>
    <hyperlink ref="X1105" r:id="rId5617" location="!/incrediblebenga/status/857923331827388416"/>
    <hyperlink ref="X1106" r:id="rId5618" location="!/incrediblebenga/status/857928854140329984"/>
    <hyperlink ref="X1107" r:id="rId5619" location="!/incrediblebenga/status/857929116133097472"/>
    <hyperlink ref="X1108" r:id="rId5620" location="!/incrediblebenga/status/857949794349789184"/>
    <hyperlink ref="X1109" r:id="rId5621" location="!/prasadktoi/status/857954114675904512"/>
    <hyperlink ref="X1110" r:id="rId5622" location="!/techiebones/status/857576508331663361"/>
    <hyperlink ref="X1111" r:id="rId5623" location="!/techiebones/status/857954477982322689"/>
    <hyperlink ref="X1112" r:id="rId5624" location="!/negig87/status/857954493685784577"/>
    <hyperlink ref="X1113" r:id="rId5625" location="!/pay_bit/status/857954581166252032"/>
    <hyperlink ref="X1114" r:id="rId5626" location="!/pamanage/status/857954930153234432"/>
    <hyperlink ref="X1115" r:id="rId5627" location="!/technicalmonk/status/857955827256356864"/>
    <hyperlink ref="X1116" r:id="rId5628" location="!/parekhmohit/status/857956219088142336"/>
    <hyperlink ref="X1117" r:id="rId5629" location="!/u_arzoo/status/857956326747537409"/>
    <hyperlink ref="X1118" r:id="rId5630" location="!/somanathmeher2/status/857956396268224512"/>
    <hyperlink ref="X1119" r:id="rId5631" location="!/sameer8092/status/857959345677643776"/>
    <hyperlink ref="X1120" r:id="rId5632" location="!/rajen44373076/status/857492420279193600"/>
    <hyperlink ref="X1121" r:id="rId5633" location="!/rajen44373076/status/857492420279193600"/>
    <hyperlink ref="X1122" r:id="rId5634" location="!/rajen44373076/status/857492420279193600"/>
    <hyperlink ref="X1123" r:id="rId5635" location="!/rajen44373076/status/857959484861292545"/>
    <hyperlink ref="X1124" r:id="rId5636" location="!/timesbridge/status/857960726736011264"/>
    <hyperlink ref="X1125" r:id="rId5637" location="!/timesbridge/status/857960726736011264"/>
    <hyperlink ref="X1126" r:id="rId5638" location="!/itnlive/status/857278420421443584"/>
    <hyperlink ref="X1127" r:id="rId5639" location="!/itnlive/status/857953980999020544"/>
    <hyperlink ref="X1128" r:id="rId5640" location="!/narendra08ph/status/857962178518929408"/>
    <hyperlink ref="X1129" r:id="rId5641" location="!/nothingpossibl/status/857542610465865728"/>
    <hyperlink ref="X1130" r:id="rId5642" location="!/nothingpossibl/status/857542619781517312"/>
    <hyperlink ref="X1131" r:id="rId5643" location="!/nothingpossibl/status/857962256406937601"/>
    <hyperlink ref="X1132" r:id="rId5644" location="!/nothingpossibl/status/857962268880887808"/>
    <hyperlink ref="X1133" r:id="rId5645" location="!/gawlivp/status/857900208298086401"/>
    <hyperlink ref="X1134" r:id="rId5646" location="!/gawlivp/status/857964903470161920"/>
    <hyperlink ref="X1135" r:id="rId5647" location="!/techandnewz/status/857965782122209280"/>
    <hyperlink ref="X1136" r:id="rId5648" location="!/kiranisha1/status/857885606646620160"/>
    <hyperlink ref="X1137" r:id="rId5649" location="!/kiranisha1/status/857966202936737795"/>
    <hyperlink ref="X1138" r:id="rId5650" location="!/gurmits13586049/status/857967023246254080"/>
    <hyperlink ref="X1139" r:id="rId5651" location="!/tanha18022/status/857969174030712832"/>
    <hyperlink ref="X1140" r:id="rId5652" location="!/nihanahmed/status/857970141635760128"/>
    <hyperlink ref="X1141" r:id="rId5653" location="!/boywonderelroy/status/857590060732088320"/>
    <hyperlink ref="X1142" r:id="rId5654" location="!/boywonderelroy/status/857590060732088320"/>
    <hyperlink ref="X1143" r:id="rId5655" location="!/boywonderelroy/status/857970287803068416"/>
    <hyperlink ref="X1144" r:id="rId5656" location="!/theworldinanut/status/857970354505043968"/>
    <hyperlink ref="X1145" r:id="rId5657" location="!/sunil_d143/status/857900656899784704"/>
    <hyperlink ref="X1146" r:id="rId5658" location="!/sunil_d143/status/857971087614902274"/>
    <hyperlink ref="X1147" r:id="rId5659" location="!/savemoneyindiaa/status/857972936149528577"/>
    <hyperlink ref="X1148" r:id="rId5660" location="!/sasmitsunitama1/status/857973123924189184"/>
    <hyperlink ref="X1149" r:id="rId5661" location="!/anilverma4717/status/857973165250793474"/>
    <hyperlink ref="X1150" r:id="rId5662" location="!/mega1daydeals/status/857973197270134784"/>
    <hyperlink ref="X1151" r:id="rId5663" location="!/imersuraj/status/857974677288955905"/>
    <hyperlink ref="X1152" r:id="rId5664" location="!/fayeesadam/status/857974904913670144"/>
    <hyperlink ref="X1153" r:id="rId5665" location="!/jansatta/status/857580805970944000"/>
    <hyperlink ref="X1154" r:id="rId5666" location="!/jansatta/status/857969790438318080"/>
    <hyperlink ref="X1155" r:id="rId5667" location="!/gaurav5shaan/status/857975296900743168"/>
    <hyperlink ref="X1156" r:id="rId5668" location="!/abhi_malik/status/857978792962400256"/>
    <hyperlink ref="X1157" r:id="rId5669" location="!/rokkamarjun/status/857960902926233600"/>
    <hyperlink ref="X1158" r:id="rId5670" location="!/rokkamarjun/status/857980236000108545"/>
    <hyperlink ref="X1159" r:id="rId5671" location="!/foxnode/status/857980299153747968"/>
    <hyperlink ref="X1160" r:id="rId5672" location="!/91395f242e03462/status/857980404682371072"/>
    <hyperlink ref="X1161" r:id="rId5673" location="!/prabhat_dainik/status/857980429009272832"/>
    <hyperlink ref="X1162" r:id="rId5674" location="!/nikhilpawar3795/status/857980517710311425"/>
    <hyperlink ref="X1163" r:id="rId5675" location="!/unknownindiann/status/857980981063692288"/>
    <hyperlink ref="X1164" r:id="rId5676" location="!/naresh71258776/status/857981290649407490"/>
    <hyperlink ref="X1165" r:id="rId5677" location="!/praveenkumar609/status/857980376484126720"/>
    <hyperlink ref="X1166" r:id="rId5678" location="!/praveenkumar609/status/857981625757577216"/>
    <hyperlink ref="X1167" r:id="rId5679" location="!/akharidas/status/857983017645596672"/>
    <hyperlink ref="X1168" r:id="rId5680" location="!/kuruksetra_atom/status/857984246459244544"/>
    <hyperlink ref="X1169" r:id="rId5681" location="!/sanjays00663282/status/857984432518471680"/>
    <hyperlink ref="X1170" r:id="rId5682" location="!/symbianian/status/857985293684621313"/>
    <hyperlink ref="X1171" r:id="rId5683" location="!/vijaych53909407/status/857985770245820416"/>
    <hyperlink ref="X1172" r:id="rId5684" location="!/whoaminarashan/status/857986824559620098"/>
    <hyperlink ref="X1173" r:id="rId5685" location="!/affanr9/status/857988224647438338"/>
    <hyperlink ref="X1174" r:id="rId5686" location="!/goyalrishu03/status/857989476269920259"/>
    <hyperlink ref="X1175" r:id="rId5687" location="!/goyalrishu03/status/857852941381894145"/>
    <hyperlink ref="X1176" r:id="rId5688" location="!/baljeetkuk7/status/857990193021935621"/>
    <hyperlink ref="X1177" r:id="rId5689" location="!/educationhouse1/status/857990941847805955"/>
    <hyperlink ref="X1178" r:id="rId5690" location="!/educationhouse1/status/857991047607181314"/>
    <hyperlink ref="X1179" r:id="rId5691" location="!/somnath38748134/status/857991597933420545"/>
    <hyperlink ref="X1180" r:id="rId5692" location="!/naushad786/status/857992868081930241"/>
    <hyperlink ref="X1181" r:id="rId5693" location="!/sasaruddin/status/857993224543186944"/>
    <hyperlink ref="X1182" r:id="rId5694" location="!/mediaonetvlive/status/857994255658131456"/>
    <hyperlink ref="X1183" r:id="rId5695" location="!/tausif_alhindi/status/857994468179542016"/>
    <hyperlink ref="X1184" r:id="rId5696" location="!/kuttyvinoth9/status/857996521463271424"/>
    <hyperlink ref="X1185" r:id="rId5697" location="!/shishiirrai/status/857997224202063872"/>
    <hyperlink ref="X1186" r:id="rId5698" location="!/shishiirrai/status/857997224202063872"/>
    <hyperlink ref="X1187" r:id="rId5699" location="!/ved1253/status/857945631297601536"/>
    <hyperlink ref="X1188" r:id="rId5700" location="!/ved1253/status/857997763761537026"/>
    <hyperlink ref="X1189" r:id="rId5701" location="!/imchandram/status/857998240121319424"/>
    <hyperlink ref="X1190" r:id="rId5702" location="!/pritamchd7/status/857998267573051392"/>
    <hyperlink ref="X1191" r:id="rId5703" location="!/rcsagar25/status/857994678758776832"/>
    <hyperlink ref="X1192" r:id="rId5704" location="!/rcsagar25/status/857998285256224768"/>
    <hyperlink ref="X1193" r:id="rId5705" location="!/govik343o/status/857998912136859649"/>
    <hyperlink ref="X1194" r:id="rId5706" location="!/imraj4tech/status/857999129959579649"/>
    <hyperlink ref="X1195" r:id="rId5707" location="!/fn/status/858000510019751936"/>
    <hyperlink ref="X1196" r:id="rId5708" location="!/unitedindia_vk/status/858000625526726657"/>
    <hyperlink ref="X1197" r:id="rId5709" location="!/singh_saurabh10/status/858001431445426182"/>
    <hyperlink ref="X1198" r:id="rId5710" location="!/singh_saurabh10/status/858001431445426182"/>
    <hyperlink ref="X1199" r:id="rId5711" location="!/karthisrv/status/857561825327681536"/>
    <hyperlink ref="X1200" r:id="rId5712" location="!/karthisrv/status/857617210298310656"/>
    <hyperlink ref="X1201" r:id="rId5713" location="!/karthisrv/status/857827088291835904"/>
    <hyperlink ref="X1202" r:id="rId5714" location="!/karthisrv/status/858001994472185857"/>
    <hyperlink ref="X1203" r:id="rId5715" location="!/mainmusings/status/858002408416440320"/>
    <hyperlink ref="X1204" r:id="rId5716" location="!/raghven45701151/status/858002813447790592"/>
    <hyperlink ref="X1205" r:id="rId5717" location="!/mandykamboj66/status/858002870117048320"/>
    <hyperlink ref="X1206" r:id="rId5718" location="!/ravendr90538186/status/858002911409786880"/>
    <hyperlink ref="X1207" r:id="rId5719" location="!/ravendr90538186/status/858002911409786880"/>
    <hyperlink ref="X1208" r:id="rId5720" location="!/ravendr90538186/status/858002911409786880"/>
    <hyperlink ref="X1209" r:id="rId5721" location="!/sandeepiroy/status/858003327421829120"/>
    <hyperlink ref="X1210" r:id="rId5722" location="!/rahulpanaik/status/858003379917860864"/>
    <hyperlink ref="X1211" r:id="rId5723" location="!/bomanaogoni/status/857564307508219905"/>
    <hyperlink ref="X1212" r:id="rId5724" location="!/bomanaogoni/status/857623214234542080"/>
    <hyperlink ref="X1213" r:id="rId5725" location="!/bomanaogoni/status/857828631212474368"/>
    <hyperlink ref="X1214" r:id="rId5726" location="!/bomanaogoni/status/858004945647181824"/>
    <hyperlink ref="X1215" r:id="rId5727" location="!/pankajb411/status/858006193880481793"/>
    <hyperlink ref="X1216" r:id="rId5728" location="!/asitcha50571910/status/858007231551332352"/>
    <hyperlink ref="X1217" r:id="rId5729" location="!/iswarsingh15/status/858008787931848704"/>
    <hyperlink ref="X1218" r:id="rId5730" location="!/mayeramit/status/858010829127655426"/>
    <hyperlink ref="X1219" r:id="rId5731" location="!/shahrukhking92/status/858011089950445568"/>
    <hyperlink ref="X1220" r:id="rId5732" location="!/pratikvaidya092/status/858004831444783104"/>
    <hyperlink ref="X1221" r:id="rId5733" location="!/pratikvaidya092/status/858012617553567745"/>
    <hyperlink ref="X1222" r:id="rId5734" location="!/akash_modase/status/858013371844702209"/>
    <hyperlink ref="X1223" r:id="rId5735" location="!/mastertricks2/status/858014051703631874"/>
    <hyperlink ref="X1224" r:id="rId5736" location="!/jahanavi_g/status/858014634636214272"/>
    <hyperlink ref="X1225" r:id="rId5737" location="!/sukalkarakshay/status/858015145422991361"/>
    <hyperlink ref="X1226" r:id="rId5738" location="!/sukalkarakshay/status/858015145422991361"/>
    <hyperlink ref="X1227" r:id="rId5739" location="!/steffenroehn/status/857920891128336385"/>
    <hyperlink ref="X1228" r:id="rId5740" location="!/csensler/status/858015890629156864"/>
    <hyperlink ref="X1229" r:id="rId5741" location="!/rakeshtiwari205/status/858016170859003905"/>
    <hyperlink ref="X1230" r:id="rId5742" location="!/rakeshtiwari205/status/858016873107120128"/>
    <hyperlink ref="X1231" r:id="rId5743" location="!/subrata8575/status/858017186836860934"/>
    <hyperlink ref="X1232" r:id="rId5744" location="!/jgdchandan/status/858017266138591233"/>
    <hyperlink ref="X1233" r:id="rId5745" location="!/mohitgattu27/status/858020661637328899"/>
    <hyperlink ref="X1234" r:id="rId5746" location="!/job_trader/status/857525007139958784"/>
    <hyperlink ref="X1235" r:id="rId5747" location="!/job_trader/status/858023285556170753"/>
    <hyperlink ref="X1236" r:id="rId5748" location="!/halfrebel/status/858023555707097089"/>
    <hyperlink ref="X1237" r:id="rId5749" location="!/halfrebel/status/858023555707097089"/>
    <hyperlink ref="X1238" r:id="rId5750" location="!/chetanhaiiiii/status/858026917605322754"/>
    <hyperlink ref="X1239" r:id="rId5751" location="!/dtaparia86/status/858027284367912960"/>
    <hyperlink ref="X1240" r:id="rId5752" location="!/kediasanjay777/status/858031031777206272"/>
    <hyperlink ref="X1241" r:id="rId5753" location="!/whatanews4u/status/858031228024496128"/>
    <hyperlink ref="X1242" r:id="rId5754" location="!/whatanews4u/status/858031228024496128"/>
    <hyperlink ref="X1243" r:id="rId5755" location="!/paranjape_omkar/status/858031679474196481"/>
    <hyperlink ref="X1244" r:id="rId5756" location="!/paranjape_omkar/status/858031679474196481"/>
    <hyperlink ref="X1245" r:id="rId5757" location="!/tekz24/status/858033903143194624"/>
    <hyperlink ref="X1246" r:id="rId5758" location="!/udaytwitt55/status/858034596490993664"/>
    <hyperlink ref="X1247" r:id="rId5759" location="!/harvinderkumr/status/858038714920054785"/>
    <hyperlink ref="X1248" r:id="rId5760" location="!/harvinderkumr/status/858041224145534977"/>
    <hyperlink ref="X1249" r:id="rId5761" location="!/santanu1999/status/858041547400544260"/>
    <hyperlink ref="X1250" r:id="rId5762" location="!/frmullick1/status/858041989648056324"/>
    <hyperlink ref="X1251" r:id="rId5763" location="!/mohitma33030228/status/858042137543356417"/>
    <hyperlink ref="X1252" r:id="rId5764" location="!/sumanamandal9/status/858042706152566786"/>
    <hyperlink ref="X1253" r:id="rId5765" location="!/techiesaad/status/858043182331940865"/>
    <hyperlink ref="X1254" r:id="rId5766" location="!/techiesaad/status/858043182331940865"/>
    <hyperlink ref="X1255" r:id="rId5767" location="!/raghunathnaik17/status/858044175064981510"/>
    <hyperlink ref="X1256" r:id="rId5768" location="!/rathodsahiba/status/858047739233521665"/>
    <hyperlink ref="X1257" r:id="rId5769" location="!/aliasgar1234/status/858048607496306689"/>
    <hyperlink ref="X1258" r:id="rId5770" location="!/anujsrivas/status/857817163872075777"/>
    <hyperlink ref="X1259" r:id="rId5771" location="!/anivar/status/858050620053389314"/>
    <hyperlink ref="X1260" r:id="rId5772" location="!/bhupesh_ahuja01/status/858052510929518593"/>
    <hyperlink ref="X1261" r:id="rId5773" location="!/techvartha/status/858059341764501505"/>
    <hyperlink ref="X1262" r:id="rId5774" location="!/benlitapinto/status/858066046405586944"/>
    <hyperlink ref="X1263" r:id="rId5775" location="!/yogeshk23725962/status/858066399008350209"/>
    <hyperlink ref="X1264" r:id="rId5776" location="!/news_everyone1/status/857942552682549249"/>
    <hyperlink ref="X1265" r:id="rId5777" location="!/news_everyone1/status/858070850762792960"/>
    <hyperlink ref="X1266" r:id="rId5778" location="!/citispotter/status/857448085454290945"/>
    <hyperlink ref="X1267" r:id="rId5779" location="!/citispotter/status/858075692558422016"/>
    <hyperlink ref="X1268" r:id="rId5780" location="!/sourabh3010/status/858080031456841728"/>
    <hyperlink ref="X1269" r:id="rId5781" location="!/v_hindu_rashtra/status/857685781023866881"/>
    <hyperlink ref="X1270" r:id="rId5782" location="!/v_hindu_rashtra/status/858086015507980288"/>
    <hyperlink ref="X1271" r:id="rId5783" location="!/newkenyan/status/858086861155315713"/>
    <hyperlink ref="X1272" r:id="rId5784" location="!/guide4you258/status/858087782513881089"/>
    <hyperlink ref="X1273" r:id="rId5785" location="!/zyitegadgets/status/857735159755534337"/>
    <hyperlink ref="X1274" r:id="rId5786" location="!/zyitegadgets/status/857870970383720448"/>
    <hyperlink ref="X1275" r:id="rId5787" location="!/zyitegadgets/status/858112907481153536"/>
    <hyperlink ref="X1276" r:id="rId5788" location="!/msn600/status/858118519849922560"/>
    <hyperlink ref="X1277" r:id="rId5789" location="!/gohilvishnu4/status/858119486737723392"/>
    <hyperlink ref="X1278" r:id="rId5790" location="!/lifeoncoin/status/858120005011066880"/>
    <hyperlink ref="X1279" r:id="rId5791" location="!/sanjeevkumar176/status/858120629178048513"/>
    <hyperlink ref="X1280" r:id="rId5792" location="!/ramshar91014577/status/858122070328320000"/>
    <hyperlink ref="X1281" r:id="rId5793" location="!/btcoinswap/status/858124452244054016"/>
    <hyperlink ref="X1282" r:id="rId5794" location="!/irfangsvs1/status/858124673023963136"/>
    <hyperlink ref="X1283" r:id="rId5795" location="!/bombayinformer/status/857319110555914240"/>
    <hyperlink ref="X1284" r:id="rId5796" location="!/bombayinformer/status/857337845404622848"/>
    <hyperlink ref="X1285" r:id="rId5797" location="!/bombayinformer/status/857412567458861058"/>
    <hyperlink ref="X1286" r:id="rId5798" location="!/bombayinformer/status/857737746370093056"/>
    <hyperlink ref="X1287" r:id="rId5799" location="!/bombayinformer/status/857932637868089344"/>
    <hyperlink ref="X1288" r:id="rId5800" location="!/bombayinformer/status/858029995851231233"/>
    <hyperlink ref="X1289" r:id="rId5801" location="!/bombayinformer/status/858126530656030720"/>
    <hyperlink ref="X1290" r:id="rId5802" location="!/ondawoad/status/858130485733597184"/>
    <hyperlink ref="X1291" r:id="rId5803" location="!/hemanta0537/status/858131161851117569"/>
    <hyperlink ref="X1292" r:id="rId5804" location="!/xpktv2000/status/858131878452318208"/>
    <hyperlink ref="X1293" r:id="rId5805" location="!/manureddy22/status/858136053525487616"/>
    <hyperlink ref="X1294" r:id="rId5806" location="!/unsteadyeddie/status/858136523618660352"/>
    <hyperlink ref="X1295" r:id="rId5807" location="!/vshalsopariwala/status/858138833962979328"/>
    <hyperlink ref="X1296" r:id="rId5808" location="!/virfan6/status/858140862370402304"/>
    <hyperlink ref="X1297" r:id="rId5809" location="!/anilkollam/status/858142686473199616"/>
    <hyperlink ref="X1298" r:id="rId5810" location="!/financialxpress/status/843019369101709314"/>
    <hyperlink ref="X1299" r:id="rId5811" location="!/financialxpress/status/857482607948214272"/>
    <hyperlink ref="X1300" r:id="rId5812" location="!/financialxpress/status/857544201143177217"/>
    <hyperlink ref="X1301" r:id="rId5813" location="!/financialxpress/status/857785472298266624"/>
    <hyperlink ref="X1302" r:id="rId5814" location="!/financialxpress/status/857869167206121472"/>
    <hyperlink ref="X1303" r:id="rId5815" location="!/financialxpress/status/857917860345139200"/>
    <hyperlink ref="X1304" r:id="rId5816" location="!/financialxpress/status/858130352644038656"/>
    <hyperlink ref="X1305" r:id="rId5817" location="!/financialxpress/status/858143808030097408"/>
    <hyperlink ref="X1306" r:id="rId5818" location="!/sudhishbhatt/status/858144554918305792"/>
    <hyperlink ref="X1307" r:id="rId5819" location="!/reshmab50434510/status/858145760642080768"/>
    <hyperlink ref="X1308" r:id="rId5820" location="!/reshmab50434510/status/858147754710716416"/>
    <hyperlink ref="X1309" r:id="rId5821" location="!/abhishek1025/status/857995328351490049"/>
    <hyperlink ref="X1310" r:id="rId5822" location="!/abhishek1025/status/857995328351490049"/>
    <hyperlink ref="X1311" r:id="rId5823" location="!/abhishek1025/status/858151376471244800"/>
    <hyperlink ref="X1312" r:id="rId5824" location="!/ratheeshkb1982/status/858152365236641792"/>
    <hyperlink ref="X1313" r:id="rId5825" location="!/sounebulos/status/858152737879412736"/>
    <hyperlink ref="X1314" r:id="rId5826" location="!/biswaji98482151/status/858152174379053056"/>
    <hyperlink ref="X1315" r:id="rId5827" location="!/biswaji98482151/status/858153511644794880"/>
    <hyperlink ref="X1316" r:id="rId5828" location="!/mukeshambani_in/status/858153919393955840"/>
    <hyperlink ref="X1317" r:id="rId5829" location="!/arvindbhansal11/status/858154673261473793"/>
    <hyperlink ref="X1318" r:id="rId5830" location="!/m_libin/status/858155264171802626"/>
    <hyperlink ref="X1319" r:id="rId5831" location="!/m_libin/status/858155264171802626"/>
    <hyperlink ref="X1320" r:id="rId5832" location="!/smahato53/status/857925628934402050"/>
    <hyperlink ref="X1321" r:id="rId5833" location="!/smahato53/status/858156401193099264"/>
    <hyperlink ref="X1322" r:id="rId5834" location="!/sammyji1985/status/858156843138519046"/>
    <hyperlink ref="X1323" r:id="rId5835" location="!/sammyji1985/status/858156848641396737"/>
    <hyperlink ref="X1324" r:id="rId5836" location="!/quickfindseotip/status/857378766833590272"/>
    <hyperlink ref="X1325" r:id="rId5837" location="!/quickfindseotip/status/858158904588423169"/>
    <hyperlink ref="X1326" r:id="rId5838" location="!/smita_shri/status/858160840410894341"/>
    <hyperlink ref="X1327" r:id="rId5839" location="!/yazdjbilimoria/status/857617686762803200"/>
    <hyperlink ref="X1328" r:id="rId5840" location="!/yazdjbilimoria/status/858164496652795905"/>
    <hyperlink ref="X1329" r:id="rId5841" location="!/gp7769001245/status/858166377357684736"/>
    <hyperlink ref="X1330" r:id="rId5842" location="!/karnatakacom/status/858167406014775296"/>
    <hyperlink ref="X1331" r:id="rId5843" location="!/shubhadip_23/status/858167962137763841"/>
    <hyperlink ref="X1332" r:id="rId5844" location="!/prashantarchu/status/857610247850033152"/>
    <hyperlink ref="X1333" r:id="rId5845" location="!/prashantarchu/status/857610247850033152"/>
    <hyperlink ref="X1334" r:id="rId5846" location="!/prashantarchu/status/858168746464210944"/>
    <hyperlink ref="X1335" r:id="rId5847" location="!/sapnilrevankar/status/858174811171831808"/>
    <hyperlink ref="X1336" r:id="rId5848" location="!/ruggerorespigo/status/857873462727249923"/>
    <hyperlink ref="X1337" r:id="rId5849" location="!/ruggerorespigo/status/858175346298019840"/>
    <hyperlink ref="X1338" r:id="rId5850" location="!/sameernagpal/status/858175414228746241"/>
    <hyperlink ref="X1339" r:id="rId5851" location="!/bimtedu/status/858176416214425600"/>
    <hyperlink ref="X1340" r:id="rId5852" location="!/deepakk75628471/status/858173019398787072"/>
    <hyperlink ref="X1341" r:id="rId5853" location="!/deepakk75628471/status/858176500536926208"/>
    <hyperlink ref="X1342" r:id="rId5854" location="!/mnupundit/status/858178251948163075"/>
    <hyperlink ref="X1343" r:id="rId5855" location="!/mnupundit/status/858178252258594816"/>
    <hyperlink ref="X1344" r:id="rId5856" location="!/pk_chaudhary143/status/858183941869666304"/>
    <hyperlink ref="X1345" r:id="rId5857" location="!/rajkallawala/status/858184016901677056"/>
    <hyperlink ref="X1346" r:id="rId5858" location="!/naveenchandel4/status/858184283793440768"/>
    <hyperlink ref="X1347" r:id="rId5859" location="!/sumitra43570886/status/857884817177939968"/>
    <hyperlink ref="X1348" r:id="rId5860" location="!/sumitra43570886/status/858185156250808320"/>
    <hyperlink ref="X1349" r:id="rId5861" location="!/phonegyaanyt/status/858187153129578496"/>
    <hyperlink ref="X1350" r:id="rId5862" location="!/geetara94691767/status/858188813654528001"/>
    <hyperlink ref="X1351" r:id="rId5863" location="!/needitnow_in/status/858189651642904576"/>
    <hyperlink ref="X1352" r:id="rId5864" location="!/samrahul1812200/status/858191926830485506"/>
    <hyperlink ref="X1353" r:id="rId5865" location="!/3d_research/status/858192139607568388"/>
    <hyperlink ref="X1354" r:id="rId5866" location="!/yjoshig/status/858192573487251457"/>
    <hyperlink ref="X1355" r:id="rId5867" location="!/_saurabhbandari/status/858193014996336640"/>
    <hyperlink ref="X1356" r:id="rId5868" location="!/_saurabhbandari/status/858193014996336640"/>
    <hyperlink ref="X1357" r:id="rId5869" location="!/triledge13/status/858198753668235270"/>
    <hyperlink ref="X1358" r:id="rId5870" location="!/girbane/status/858202644225163264"/>
    <hyperlink ref="X1359" r:id="rId5871" location="!/girbane/status/858202644225163264"/>
    <hyperlink ref="X1360" r:id="rId5872" location="!/girbane/status/858202644225163264"/>
    <hyperlink ref="X1361" r:id="rId5873" location="!/girbane/status/858202644225163264"/>
    <hyperlink ref="X1362" r:id="rId5874" location="!/rafiq_dar786/status/858203255616270336"/>
    <hyperlink ref="X1363" r:id="rId5875" location="!/svaradarajan/status/857844508519747584"/>
    <hyperlink ref="X1364" r:id="rId5876" location="!/svaradarajan/status/857872080208969728"/>
    <hyperlink ref="X1365" r:id="rId5877" location="!/ashraftkm20/status/858203438450188288"/>
    <hyperlink ref="X1366" r:id="rId5878" location="!/ashraftkm20/status/858203438450188288"/>
    <hyperlink ref="X1367" r:id="rId5879" location="!/vinurajvarma/status/858206569670037504"/>
    <hyperlink ref="X1368" r:id="rId5880" location="!/nishambastha/status/858207030351323137"/>
    <hyperlink ref="X1369" r:id="rId5881" location="!/ambastharamesh/status/858205985373995008"/>
    <hyperlink ref="X1370" r:id="rId5882" location="!/ambastharamesh/status/858205985373995008"/>
    <hyperlink ref="X1371" r:id="rId5883" location="!/nishambastha/status/858207030351323137"/>
    <hyperlink ref="X1372" r:id="rId5884" location="!/nishambastha/status/858207030351323137"/>
    <hyperlink ref="X1373" r:id="rId5885" location="!/wild_aju_dn_mes/status/858207230054760449"/>
    <hyperlink ref="X1374" r:id="rId5886" location="!/ankitlunia2011/status/858207231753555968"/>
    <hyperlink ref="X1375" r:id="rId5887" location="!/manochasm/status/858208387150098432"/>
    <hyperlink ref="X1376" r:id="rId5888" location="!/datareign/status/858209246785286146"/>
    <hyperlink ref="X1377" r:id="rId5889" location="!/saran_jetharam/status/858209323499089920"/>
    <hyperlink ref="X1378" r:id="rId5890" location="!/setul/status/858209662348427265"/>
    <hyperlink ref="X1379" r:id="rId5891" location="!/balkhiumar/status/858209716907933696"/>
    <hyperlink ref="X1380" r:id="rId5892" location="!/amitkum72125272/status/858209830888255489"/>
    <hyperlink ref="X1381" r:id="rId5893" location="!/theedgymind/status/858210949291016192"/>
    <hyperlink ref="X1382" r:id="rId5894" location="!/shashikantsriv8/status/858211561881686016"/>
    <hyperlink ref="X1383" r:id="rId5895" location="!/iamsanturajput/status/858212077390909441"/>
    <hyperlink ref="X1384" r:id="rId5896" location="!/vrkansagara/status/858212950846328832"/>
    <hyperlink ref="X1385" r:id="rId5897" location="!/im_coaching/status/858213045692190721"/>
    <hyperlink ref="X1386" r:id="rId5898" location="!/sonuthaksen/status/858213161773805568"/>
    <hyperlink ref="X1387" r:id="rId5899" location="!/lother_tenzin/status/858213400320458752"/>
    <hyperlink ref="X1388" r:id="rId5900" location="!/vijaypr45239877/status/858214513254047744"/>
    <hyperlink ref="X1389" r:id="rId5901" location="!/officiparas/status/857595307810594817"/>
    <hyperlink ref="X1390" r:id="rId5902" location="!/officiparas/status/858214848563486720"/>
    <hyperlink ref="X1391" r:id="rId5903" location="!/stewart_langdon/status/858215786338549760"/>
    <hyperlink ref="X1392" r:id="rId5904" location="!/banglanews18/status/857487477178851328"/>
    <hyperlink ref="X1393" r:id="rId5905" location="!/banglanews18/status/858217812451577856"/>
    <hyperlink ref="X1394" r:id="rId5906" location="!/aroradip/status/858218542017204224"/>
    <hyperlink ref="X1395" r:id="rId5907" location="!/acceptorham/status/858219373630304256"/>
    <hyperlink ref="X1396" r:id="rId5908" location="!/mohamma97492199/status/858219490072563712"/>
    <hyperlink ref="X1397" r:id="rId5909" location="!/armanmalik2526/status/858216842086633472"/>
    <hyperlink ref="X1398" r:id="rId5910" location="!/armanmalik2526/status/858220819004006400"/>
    <hyperlink ref="X1399" r:id="rId5911" location="!/sanjaykedia777/status/857895303311089664"/>
    <hyperlink ref="X1400" r:id="rId5912" location="!/sanjaykedia777/status/858221721542836224"/>
    <hyperlink ref="X1401" r:id="rId5913" location="!/mobikwik/status/840127161126154240"/>
    <hyperlink ref="X1402" r:id="rId5914" location="!/4msfup11v1btgqc/status/858221838584958977"/>
    <hyperlink ref="X1403" r:id="rId5915" location="!/4msfup11v1btgqc/status/858221838584958977"/>
    <hyperlink ref="X1404" r:id="rId5916" location="!/technosearchnet/status/858222184900116480"/>
    <hyperlink ref="X1405" r:id="rId5917" location="!/newssummeduphq/status/858224180621389824"/>
    <hyperlink ref="X1406" r:id="rId5918" location="!/the_clippings/status/858225226324357121"/>
    <hyperlink ref="X1407" r:id="rId5919" location="!/ratirama/status/858225435137589249"/>
    <hyperlink ref="X1408" r:id="rId5920" location="!/cool_hemang/status/858226278746517504"/>
    <hyperlink ref="X1409" r:id="rId5921" location="!/indiatoday/status/857901707770056705"/>
    <hyperlink ref="X1410" r:id="rId5922" location="!/indiatoday/status/857995287234793472"/>
    <hyperlink ref="X1411" r:id="rId5923" location="!/indiatoday/status/857995287234793472"/>
    <hyperlink ref="X1412" r:id="rId5924" location="!/indiatoday/status/858192912299020288"/>
    <hyperlink ref="X1413" r:id="rId5925" location="!/indiatoday/status/858192912299020288"/>
    <hyperlink ref="X1414" r:id="rId5926" location="!/indiatoday/status/858227277078962176"/>
    <hyperlink ref="X1415" r:id="rId5927" location="!/a_tech_lover/status/857611927148777472"/>
    <hyperlink ref="X1416" r:id="rId5928" location="!/a_tech_lover/status/857919049342353408"/>
    <hyperlink ref="X1417" r:id="rId5929" location="!/a_tech_lover/status/858227426786070528"/>
    <hyperlink ref="X1418" r:id="rId5930" location="!/hsgovande/status/858227652288626688"/>
    <hyperlink ref="X1419" r:id="rId5931" location="!/santhoshobject/status/857586206489669632"/>
    <hyperlink ref="X1420" r:id="rId5932" location="!/santhoshobject/status/858228236219797504"/>
    <hyperlink ref="X1421" r:id="rId5933" location="!/ultra__news/status/858228340586684416"/>
    <hyperlink ref="X1422" r:id="rId5934" location="!/amrinder1410/status/857556963084836865"/>
    <hyperlink ref="X1423" r:id="rId5935" location="!/amrinder1410/status/858228843835817984"/>
    <hyperlink ref="X1424" r:id="rId5936" location="!/newscell_nc/status/858229182576328704"/>
    <hyperlink ref="X1425" r:id="rId5937" location="!/newscell_nc/status/858229198363688962"/>
    <hyperlink ref="X1426" r:id="rId5938" location="!/theteckmobile/status/858229583031619584"/>
    <hyperlink ref="X1427" r:id="rId5939" location="!/youthensnews/status/858230093973520385"/>
    <hyperlink ref="X1428" r:id="rId5940" location="!/sharebossindia/status/857304788970594304"/>
    <hyperlink ref="X1429" r:id="rId5941" location="!/sharebossindia/status/857665774369988608"/>
    <hyperlink ref="X1430" r:id="rId5942" location="!/sharebossindia/status/857816630201524224"/>
    <hyperlink ref="X1431" r:id="rId5943" location="!/sharebossindia/status/857832870865362944"/>
    <hyperlink ref="X1432" r:id="rId5944" location="!/sharebossindia/status/857849120752455680"/>
    <hyperlink ref="X1433" r:id="rId5945" location="!/sharebossindia/status/858041053718487040"/>
    <hyperlink ref="X1434" r:id="rId5946" location="!/sharebossindia/status/858147127549083649"/>
    <hyperlink ref="X1435" r:id="rId5947" location="!/sharebossindia/status/858230307123642368"/>
    <hyperlink ref="X1436" r:id="rId5948" location="!/jackbuddy93/status/858230877708595200"/>
    <hyperlink ref="X1437" r:id="rId5949" location="!/kapstweeps/status/858231276708524033"/>
    <hyperlink ref="X1438" r:id="rId5950" location="!/sathis_erode/status/858231737356173312"/>
    <hyperlink ref="X1439" r:id="rId5951" location="!/dheerajbhaskar/status/858231882227560448"/>
    <hyperlink ref="X1440" r:id="rId5952" location="!/oneindiahindi/status/857955231321260032"/>
    <hyperlink ref="X1441" r:id="rId5953" location="!/oneindiahindi/status/858232844157669376"/>
    <hyperlink ref="X1442" r:id="rId5954" location="!/anirban4you/status/857927643219480576"/>
    <hyperlink ref="X1443" r:id="rId5955" location="!/anirban4you/status/858233167286722561"/>
    <hyperlink ref="X1444" r:id="rId5956" location="!/danishkh4n/status/857430428914823168"/>
    <hyperlink ref="X1445" r:id="rId5957" location="!/telecomtalk/status/857581558173061121"/>
    <hyperlink ref="X1446" r:id="rId5958" location="!/deepeshar/status/857581925401112576"/>
    <hyperlink ref="X1447" r:id="rId5959" location="!/deepeshar/status/858233313944780800"/>
    <hyperlink ref="X1448" r:id="rId5960" location="!/rpmtechtips/status/858233311797424128"/>
    <hyperlink ref="X1449" r:id="rId5961" location="!/rpmtechtips/status/858233321129639937"/>
    <hyperlink ref="X1450" r:id="rId5962" location="!/dailyo_/status/857901670960967682"/>
    <hyperlink ref="X1451" r:id="rId5963" location="!/rvp/status/858155168159936512"/>
    <hyperlink ref="X1452" r:id="rId5964" location="!/hiralrambhia/status/855861157352980481"/>
    <hyperlink ref="X1453" r:id="rId5965" location="!/rvp/status/858155499799408640"/>
    <hyperlink ref="X1454" r:id="rId5966" location="!/rvp/status/857309200455806976"/>
    <hyperlink ref="X1455" r:id="rId5967" location="!/rvp/status/857535570209366016"/>
    <hyperlink ref="X1456" r:id="rId5968" location="!/rvp/status/857581810221449216"/>
    <hyperlink ref="X1457" r:id="rId5969" location="!/rvp/status/857641291634675714"/>
    <hyperlink ref="X1458" r:id="rId5970" location="!/rvp/status/857680374280925185"/>
    <hyperlink ref="X1459" r:id="rId5971" location="!/rvp/status/857927857120710657"/>
    <hyperlink ref="X1460" r:id="rId5972" location="!/rvp/status/858233940984856576"/>
    <hyperlink ref="X1461" r:id="rId5973" location="!/indian24news/status/857547376676007936"/>
    <hyperlink ref="X1462" r:id="rId5974" location="!/indian24news/status/857947514313609216"/>
    <hyperlink ref="X1463" r:id="rId5975" location="!/vikasgupta39001/status/858234150616281088"/>
    <hyperlink ref="X1464" r:id="rId5976" location="!/wowchiru/status/858235463781535744"/>
    <hyperlink ref="X1465" r:id="rId5977" location="!/fiodidocandanga/status/857916078952927232"/>
    <hyperlink ref="X1466" r:id="rId5978" location="!/fiodidocandanga/status/858235560703401985"/>
    <hyperlink ref="X1467" r:id="rId5979" location="!/dade_murphy2470/status/857915884211392512"/>
    <hyperlink ref="X1468" r:id="rId5980" location="!/dade_murphy2470/status/858235629703905280"/>
    <hyperlink ref="X1469" r:id="rId5981" location="!/palu3124v/status/858171473084661760"/>
    <hyperlink ref="X1470" r:id="rId5982" location="!/palu3124v/status/858236880114130945"/>
    <hyperlink ref="X1471" r:id="rId5983" location="!/manjunatha_mn/status/858237644576145408"/>
    <hyperlink ref="X1472" r:id="rId5984" location="!/vamsikbolla/status/858238225768488960"/>
    <hyperlink ref="X1473" r:id="rId5985" location="!/tech2s/status/857921020182773760"/>
    <hyperlink ref="X1474" r:id="rId5986" location="!/tech2s/status/858238254084014081"/>
    <hyperlink ref="X1475" r:id="rId5987" location="!/offersandtricks/status/858238594653327361"/>
    <hyperlink ref="X1476" r:id="rId5988" location="!/samacharjagat/status/858238638743625732"/>
    <hyperlink ref="X1477" r:id="rId5989" location="!/mkamaal/status/858238780276342784"/>
    <hyperlink ref="X1478" r:id="rId5990" location="!/miltonroyappa/status/858238799985430528"/>
    <hyperlink ref="X1479" r:id="rId5991" location="!/badmedstudent/status/858238889273815040"/>
    <hyperlink ref="X1480" r:id="rId5992" location="!/karthiak47/status/858239464421949440"/>
    <hyperlink ref="X1481" r:id="rId5993" location="!/l0rdvyr3z/status/858240726739468289"/>
    <hyperlink ref="X1482" r:id="rId5994" location="!/usha91989823/status/858240858256289792"/>
    <hyperlink ref="X1483" r:id="rId5995" location="!/banjaran777/status/858241353150418945"/>
    <hyperlink ref="X1484" r:id="rId5996" location="!/jeet_channa/status/858243020826607616"/>
    <hyperlink ref="X1485" r:id="rId5997" location="!/seoanushka/status/858243047007682560"/>
    <hyperlink ref="X1486" r:id="rId5998" location="!/avikacollection/status/858244229310672896"/>
    <hyperlink ref="X1487" r:id="rId5999" location="!/gizbotka/status/857786752743993344"/>
    <hyperlink ref="X1488" r:id="rId6000" location="!/gizbotka/status/857808580384350208"/>
    <hyperlink ref="X1489" r:id="rId6001" location="!/gizbotka/status/857848908218855424"/>
    <hyperlink ref="X1490" r:id="rId6002" location="!/gizbotka/status/857889604132851712"/>
    <hyperlink ref="X1491" r:id="rId6003" location="!/gizbotka/status/858150391711662080"/>
    <hyperlink ref="X1492" r:id="rId6004" location="!/gizbotka/status/858246287090647040"/>
    <hyperlink ref="X1493" r:id="rId6005" location="!/oneindiakannada/status/857786756812480512"/>
    <hyperlink ref="X1494" r:id="rId6006" location="!/oneindiakannada/status/857808584134074368"/>
    <hyperlink ref="X1495" r:id="rId6007" location="!/oneindiakannada/status/857848913772072960"/>
    <hyperlink ref="X1496" r:id="rId6008" location="!/oneindiakannada/status/857889607454740480"/>
    <hyperlink ref="X1497" r:id="rId6009" location="!/oneindiakannada/status/858150395247505409"/>
    <hyperlink ref="X1498" r:id="rId6010" location="!/oneindiakannada/status/858246290416775168"/>
    <hyperlink ref="X1499" r:id="rId6011" location="!/typical_tti/status/857603260978429960"/>
    <hyperlink ref="X1500" r:id="rId6012" location="!/typical_tti/status/858247387466391552"/>
    <hyperlink ref="X1501" r:id="rId6013" location="!/webworldhindi/status/858248039705784321"/>
    <hyperlink ref="X1502" r:id="rId6014" location="!/inextlive/status/858232950646644736"/>
    <hyperlink ref="X1503" r:id="rId6015" location="!/gauravlahari/status/858248381227032576"/>
    <hyperlink ref="X1504" r:id="rId6016" location="!/ebelaonline/status/858185392759099392"/>
    <hyperlink ref="X1505" r:id="rId6017" location="!/ebelaonline/status/858248482062163968"/>
    <hyperlink ref="X1506" r:id="rId6018" location="!/sivamark007/status/857569199203463168"/>
    <hyperlink ref="X1507" r:id="rId6019" location="!/sivamark007/status/858249615841296384"/>
    <hyperlink ref="X1508" r:id="rId6020" location="!/rahul_pattnayak/status/858249878077677569"/>
    <hyperlink ref="X1509" r:id="rId6021" location="!/aandavan_offl/status/858250276251332609"/>
    <hyperlink ref="X1510" r:id="rId6022" location="!/h4x0rd1r3c70ry/status/857915845913092096"/>
    <hyperlink ref="X1511" r:id="rId6023" location="!/h4x0rd1r3c70ry/status/858235628693082113"/>
    <hyperlink ref="X1512" r:id="rId6024" location="!/fragmentedsoul5/status/858250921213603840"/>
    <hyperlink ref="X1513" r:id="rId6025" location="!/sankari_rs/status/858249638675189760"/>
    <hyperlink ref="X1514" r:id="rId6026" location="!/sankari_rs/status/858249951155019776"/>
    <hyperlink ref="X1515" r:id="rId6027" location="!/nareshvijay03/status/858251279574777856"/>
    <hyperlink ref="X1516" r:id="rId6028" location="!/nareshvijay03/status/858251293483188224"/>
    <hyperlink ref="X1517" r:id="rId6029" location="!/sanjay267539/status/858251968174669825"/>
    <hyperlink ref="X1518" r:id="rId6030" location="!/kumar_technical/status/858252673979731968"/>
    <hyperlink ref="X1519" r:id="rId6031" location="!/kumar_technical/status/858252933946802176"/>
    <hyperlink ref="X1520" r:id="rId6032" location="!/iamarmanali/status/858253767191539712"/>
    <hyperlink ref="X1521" r:id="rId6033" location="!/rbatra01/status/858254841063366656"/>
    <hyperlink ref="X1522" r:id="rId6034" location="!/jiocare/status/857954138906390528"/>
    <hyperlink ref="X1523" r:id="rId6035" location="!/jiocare/status/858255051328024576"/>
    <hyperlink ref="X1524" r:id="rId6036" location="!/aroonpurie/status/846978295128317953"/>
    <hyperlink ref="X1525" r:id="rId6037" location="!/bambi437h/status/858256682140352512"/>
    <hyperlink ref="X1526" r:id="rId6038" location="!/digitalation/status/857290676484157442"/>
    <hyperlink ref="X1527" r:id="rId6039" location="!/digitalation/status/857804112229957632"/>
    <hyperlink ref="X1528" r:id="rId6040" location="!/digitalation/status/858258396633604096"/>
    <hyperlink ref="X1529" r:id="rId6041" location="!/gvk_india/status/852130958614474753"/>
    <hyperlink ref="X1530" r:id="rId6042" location="!/deniskkxjnaumov/status/858258518905958402"/>
    <hyperlink ref="X1531" r:id="rId6043" location="!/mannuforall/status/857982760434122753"/>
    <hyperlink ref="X1532" r:id="rId6044" location="!/mannuforall/status/858258824028758016"/>
    <hyperlink ref="X1533" r:id="rId6045" location="!/3noviceschennai/status/857838854153359360"/>
    <hyperlink ref="X1534" r:id="rId6046" location="!/3noviceschennai/status/857866489759662081"/>
    <hyperlink ref="X1535" r:id="rId6047" location="!/3noviceschennai/status/858259127130349568"/>
    <hyperlink ref="X1536" r:id="rId6048" location="!/mkldhawan/status/858259567658102784"/>
    <hyperlink ref="X1537" r:id="rId6049" location="!/rohitkingc/status/858258767246503936"/>
    <hyperlink ref="X1538" r:id="rId6050" location="!/rohitkingc/status/858259738429198337"/>
    <hyperlink ref="X1539" r:id="rId6051" location="!/nishad1305/status/858259963436822529"/>
    <hyperlink ref="X1540" r:id="rId6052" location="!/shailesh16388/status/858259991299584000"/>
    <hyperlink ref="X1541" r:id="rId6053" location="!/atainchennai/status/858260697423261700"/>
    <hyperlink ref="X1542" r:id="rId6054" location="!/mcurie/status/858266697303830528"/>
    <hyperlink ref="X1543" r:id="rId6055" location="!/shayanroy19/status/858266893425278977"/>
    <hyperlink ref="X1544" r:id="rId6056" location="!/poonamparekh12/status/857919178346557440"/>
    <hyperlink ref="X1545" r:id="rId6057" location="!/poonamparekh12/status/858267193351471104"/>
    <hyperlink ref="X1546" r:id="rId6058" location="!/vaadionline/status/857418707651485701"/>
    <hyperlink ref="X1547" r:id="rId6059" location="!/vaadionline/status/858267664090836993"/>
    <hyperlink ref="X1548" r:id="rId6060" location="!/ultimate_banda/status/858267706088411140"/>
    <hyperlink ref="X1549" r:id="rId6061" location="!/ultimate_banda/status/858267706088411140"/>
    <hyperlink ref="X1550" r:id="rId6062" location="!/surajkr7557/status/858268077024317440"/>
    <hyperlink ref="X1551" r:id="rId6063" location="!/indiannewsviews/status/858268359741366272"/>
    <hyperlink ref="X1552" r:id="rId6064" location="!/mayankbothra2/status/768006869436596224"/>
    <hyperlink ref="X1553" r:id="rId6065" location="!/mayankbothra2/status/768006869436596224"/>
    <hyperlink ref="X1554" r:id="rId6066" location="!/bashirbpdan/status/858268518965534720"/>
    <hyperlink ref="X1555" r:id="rId6067" location="!/bashirbpdan/status/858268518965534720"/>
    <hyperlink ref="X1556" r:id="rId6068" location="!/bashirbpdan/status/858268518965534720"/>
    <hyperlink ref="X1557" r:id="rId6069" location="!/viralflowcom/status/857474109445459973"/>
    <hyperlink ref="X1558" r:id="rId6070" location="!/viralflowcom/status/858270982523539456"/>
    <hyperlink ref="X1559" r:id="rId6071" location="!/kashmirthunder/status/858273542139498497"/>
    <hyperlink ref="X1560" r:id="rId6072" location="!/kashmir_thunder/status/858273792690237441"/>
    <hyperlink ref="X1561" r:id="rId6073" location="!/kaisarganie26/status/858273980666400770"/>
    <hyperlink ref="X1562" r:id="rId6074" location="!/sridharcera/status/858202543796527106"/>
    <hyperlink ref="X1563" r:id="rId6075" location="!/sridharcera/status/858203470926446593"/>
    <hyperlink ref="X1564" r:id="rId6076" location="!/sridharcera/status/858267480531140608"/>
    <hyperlink ref="X1565" r:id="rId6077" location="!/sridharcera/status/858267577490915328"/>
    <hyperlink ref="X1566" r:id="rId6078" location="!/edara6/status/858274296074043393"/>
    <hyperlink ref="X1567" r:id="rId6079" location="!/lundy_mate/status/858276919019585536"/>
    <hyperlink ref="X1568" r:id="rId6080" location="!/telugutechguru/status/858277631615225857"/>
    <hyperlink ref="X1569" r:id="rId6081" location="!/vishvagujarat/status/858278251390803968"/>
    <hyperlink ref="X1570" r:id="rId6082" location="!/sathishmechy1/status/858278396983365632"/>
    <hyperlink ref="X1571" r:id="rId6083" location="!/vinubha48672724/status/858278447893708800"/>
    <hyperlink ref="X1572" r:id="rId6084" location="!/ibnebattuta/status/858280406063382529"/>
    <hyperlink ref="X1573" r:id="rId6085" location="!/ketan_2013/status/858237062239203332"/>
    <hyperlink ref="X1574" r:id="rId6086" location="!/ketan_2013/status/858237766303350784"/>
    <hyperlink ref="X1575" r:id="rId6087" location="!/ketan_2013/status/858282350123171840"/>
    <hyperlink ref="X1576" r:id="rId6088" location="!/ketan_2013/status/858282350123171840"/>
    <hyperlink ref="X1577" r:id="rId6089" location="!/aprakash2k5/status/858284154445680640"/>
    <hyperlink ref="X1578" r:id="rId6090" location="!/hariharan618/status/858285788236271616"/>
    <hyperlink ref="X1579" r:id="rId6091" location="!/rayees_official/status/857614574257754112"/>
    <hyperlink ref="X1580" r:id="rId6092" location="!/rayees_official/status/858286731757486080"/>
    <hyperlink ref="X1581" r:id="rId6093" location="!/vaidyabr/status/857982884942155776"/>
    <hyperlink ref="X1582" r:id="rId6094" location="!/vaidyabr/status/858286942219370496"/>
    <hyperlink ref="X1583" r:id="rId6095" location="!/ravishah2222/status/858287474187141121"/>
    <hyperlink ref="X1584" r:id="rId6096" location="!/amaodiakhati/status/858288479364632576"/>
    <hyperlink ref="X1585" r:id="rId6097" location="!/amaodiakhati/status/858289180509691905"/>
    <hyperlink ref="X1586" r:id="rId6098" location="!/shekhar10saxena/status/858289618893942784"/>
    <hyperlink ref="X1587" r:id="rId6099" location="!/primenewslivetv/status/858290073116098560"/>
    <hyperlink ref="X1588" r:id="rId6100" location="!/pmshah1986/status/857158665777893376"/>
    <hyperlink ref="X1589" r:id="rId6101" location="!/madhivananp/status/858290778514178050"/>
    <hyperlink ref="X1590" r:id="rId6102" location="!/madhivananp/status/858290778514178050"/>
    <hyperlink ref="X1591" r:id="rId6103" location="!/newspedia3/status/858296491831635969"/>
    <hyperlink ref="X1592" r:id="rId6104" location="!/memonapple/status/858298548026093568"/>
    <hyperlink ref="X1593" r:id="rId6105" location="!/rajiv1947/status/857836318113632258"/>
    <hyperlink ref="X1594" r:id="rId6106" location="!/rajiv1947/status/858301321715175425"/>
    <hyperlink ref="X1595" r:id="rId6107" location="!/karrama12/status/858301673432854528"/>
    <hyperlink ref="X1596" r:id="rId6108" location="!/ragzzz_93/status/858302177844056064"/>
    <hyperlink ref="X1597" r:id="rId6109" location="!/theyounggossip/status/858304695919558656"/>
    <hyperlink ref="X1598" r:id="rId6110" location="!/theyounggossip/status/858304695919558656"/>
    <hyperlink ref="X1599" r:id="rId6111" location="!/castrofatima28/status/858295891962339328"/>
    <hyperlink ref="X1600" r:id="rId6112" location="!/castrofatima28/status/858304708749950981"/>
    <hyperlink ref="X1601" r:id="rId6113" location="!/meghaltweets/status/858305353351520257"/>
    <hyperlink ref="X1602" r:id="rId6114" location="!/bt_india/status/857234547154538496"/>
    <hyperlink ref="X1603" r:id="rId6115" location="!/bt_india/status/857585216289992704"/>
    <hyperlink ref="X1604" r:id="rId6116" location="!/bt_india/status/858227176277233664"/>
    <hyperlink ref="X1605" r:id="rId6117" location="!/rmanojkumarr/status/858305834169905152"/>
    <hyperlink ref="X1606" r:id="rId6118" location="!/smbalapriyan/status/858306928728051712"/>
    <hyperlink ref="X1607" r:id="rId6119" location="!/srimayank/status/858307315656671233"/>
    <hyperlink ref="X1608" r:id="rId6120" location="!/justkhabar/status/858250598176534532"/>
    <hyperlink ref="X1609" r:id="rId6121" location="!/justkhabar/status/858307574797447169"/>
    <hyperlink ref="X1610" r:id="rId6122" location="!/ranjanprj/status/858307767391723524"/>
    <hyperlink ref="X1611" r:id="rId6123" location="!/kkronline/status/858310088540307456"/>
    <hyperlink ref="X1612" r:id="rId6124" location="!/abhishek/status/858206207923822595"/>
    <hyperlink ref="X1613" r:id="rId6125" location="!/naveencpmysore/status/858310225614471170"/>
    <hyperlink ref="X1614" r:id="rId6126" location="!/jainrounak/status/858237611974041600"/>
    <hyperlink ref="X1615" r:id="rId6127" location="!/bipinbihari_/status/858310496096837632"/>
    <hyperlink ref="X1616" r:id="rId6128" location="!/cyberappy/status/858311044497891329"/>
    <hyperlink ref="X1617" r:id="rId6129" location="!/thetechviral/status/857915781362966529"/>
    <hyperlink ref="X1618" r:id="rId6130" location="!/thetechviral/status/858248359643160576"/>
    <hyperlink ref="X1619" r:id="rId6131" location="!/cyberappy/status/858311044497891329"/>
    <hyperlink ref="X1620" r:id="rId6132" location="!/dainikpunjab/status/858311552704892928"/>
    <hyperlink ref="X1621" r:id="rId6133" location="!/eedepubhasker/status/858314447655280641"/>
    <hyperlink ref="X1622" r:id="rId6134" location="!/commsmaster/status/858316255379554304"/>
    <hyperlink ref="X1623" r:id="rId6135" location="!/tejprakash40/status/858316454621532160"/>
    <hyperlink ref="X1624" r:id="rId6136" location="!/dpktanhai/status/858317131053764608"/>
    <hyperlink ref="X1625" r:id="rId6137" location="!/dpktanhai/status/858317136607023104"/>
    <hyperlink ref="X1626" r:id="rId6138" location="!/jiodthofficial/status/858317889371164672"/>
    <hyperlink ref="X1627" r:id="rId6139" location="!/insanpreet91/status/858319958119501825"/>
    <hyperlink ref="X1628" r:id="rId6140" location="!/insanpreet91/status/858320044358500353"/>
    <hyperlink ref="X1629" r:id="rId6141" location="!/sadar_shisir/status/858324596524806144"/>
    <hyperlink ref="X1630" r:id="rId6142" location="!/jarodjunior1/status/858328034281222144"/>
    <hyperlink ref="X1631" r:id="rId6143" location="!/shaijuvismaya/status/858328287621386240"/>
    <hyperlink ref="X1632" r:id="rId6144" location="!/shaijuvismaya/status/858328287621386240"/>
    <hyperlink ref="X1633" r:id="rId6145" location="!/techsreview/status/858327964764827649"/>
    <hyperlink ref="X1634" r:id="rId6146" location="!/aalbertjac/status/858328743923769345"/>
    <hyperlink ref="X1635" r:id="rId6147" location="!/deepakrkhemani/status/858330175662108672"/>
    <hyperlink ref="X1636" r:id="rId6148" location="!/newsbossindia/status/857677408551313409"/>
    <hyperlink ref="X1637" r:id="rId6149" location="!/newsbossindia/status/857810715477856257"/>
    <hyperlink ref="X1638" r:id="rId6150" location="!/newsbossindia/status/857951994408976384"/>
    <hyperlink ref="X1639" r:id="rId6151" location="!/newsbossindia/status/858151172254834688"/>
    <hyperlink ref="X1640" r:id="rId6152" location="!/newsbossindia/status/858244780865708032"/>
    <hyperlink ref="X1641" r:id="rId6153" location="!/newsbossindia/status/858330188651708416"/>
    <hyperlink ref="X1642" r:id="rId6154" location="!/anshuly99670551/status/857899028150853633"/>
    <hyperlink ref="X1643" r:id="rId6155" location="!/anshuly99670551/status/858331151521296385"/>
    <hyperlink ref="X1644" r:id="rId6156" location="!/bhaskarajay22/status/858333558762606592"/>
    <hyperlink ref="X1645" r:id="rId6157" location="!/techupdate3/status/858333862837067777"/>
    <hyperlink ref="X1646" r:id="rId6158" location="!/gkbiam/status/858337146268078084"/>
    <hyperlink ref="X1647" r:id="rId6159" location="!/phoneapex/status/858340944835477505"/>
    <hyperlink ref="X1648" r:id="rId6160" location="!/thewittyreality/status/858343778196758528"/>
    <hyperlink ref="X1649" r:id="rId6161" location="!/anahita_ramirez/status/858346497527525377"/>
    <hyperlink ref="X1650" r:id="rId6162" location="!/anahita_ramirez/status/858346497527525377"/>
    <hyperlink ref="X1651" r:id="rId6163" location="!/anahita_ramirez/status/858346497527525377"/>
    <hyperlink ref="X1652" r:id="rId6164" location="!/pqmr/status/858348456783499264"/>
    <hyperlink ref="X1653" r:id="rId6165" location="!/telugustartups/status/858353245097533441"/>
    <hyperlink ref="X1654" r:id="rId6166" location="!/pragneshsenva/status/858355945025490945"/>
    <hyperlink ref="X1655" r:id="rId6167" location="!/viratkarani/status/858362866868645888"/>
    <hyperlink ref="X1656" r:id="rId6168" location="!/vanbro9/status/858363350966833152"/>
    <hyperlink ref="X1657" r:id="rId6169" location="!/oneindiagujarat/status/858240976208449537"/>
    <hyperlink ref="X1658" r:id="rId6170" location="!/oneindiagujarat/status/858357717047562241"/>
    <hyperlink ref="X1659" r:id="rId6171" location="!/amit871980/status/858363478146469888"/>
    <hyperlink ref="X1660" r:id="rId6172" location="!/amit871980/status/858363478146469888"/>
    <hyperlink ref="X1661" r:id="rId6173" location="!/mintumondal17/status/858364158919798785"/>
    <hyperlink ref="X1662" r:id="rId6174" location="!/amudhan_3907/status/857820196643500034"/>
    <hyperlink ref="X1663" r:id="rId6175" location="!/amudhan_3907/status/858364558267830274"/>
    <hyperlink ref="X1664" r:id="rId6176" location="!/creativepagal/status/858365605833035776"/>
    <hyperlink ref="X1665" r:id="rId6177" location="!/sukanta77997999/status/858366057475715072"/>
    <hyperlink ref="X1666" r:id="rId6178" location="!/jerrinfrancis1/status/858366129202495491"/>
    <hyperlink ref="X1667" r:id="rId6179" location="!/techmkb/status/858371376578781184"/>
    <hyperlink ref="X1668" r:id="rId6180" location="!/mylucky137276/status/857436758304280576"/>
    <hyperlink ref="X1669" r:id="rId6181" location="!/mylucky137276/status/857889677927383040"/>
    <hyperlink ref="X1670" r:id="rId6182" location="!/mylucky137276/status/858372914411962369"/>
    <hyperlink ref="X1671" r:id="rId6183" location="!/myscribblings/status/858373904498401281"/>
    <hyperlink ref="X1672" r:id="rId6184" location="!/myscribblings/status/858374037482897410"/>
    <hyperlink ref="X1673" r:id="rId6185" location="!/mazedaarcat/status/858375440897114112"/>
    <hyperlink ref="X1674" r:id="rId6186" location="!/mazedaarcat/status/858375580768755714"/>
    <hyperlink ref="X1675" r:id="rId6187" location="!/heypank/status/858375621013110784"/>
    <hyperlink ref="X1676" r:id="rId6188" location="!/kannatelugu/status/858376680875995137"/>
    <hyperlink ref="X1677" r:id="rId6189" location="!/kannatelugu/status/858376845800222720"/>
    <hyperlink ref="X1678" r:id="rId6190" location="!/thewire_in/status/857839296451035137"/>
    <hyperlink ref="X1679" r:id="rId6191" location="!/thewire_in/status/857982741891006465"/>
    <hyperlink ref="X1680" r:id="rId6192" location="!/drruchibhatt/status/858379606667255808"/>
    <hyperlink ref="X1681" r:id="rId6193" location="!/drruchibhatt/status/858379606667255808"/>
    <hyperlink ref="X1682" r:id="rId6194" location="!/loveavasthi/status/857535914616160258"/>
    <hyperlink ref="X1683" r:id="rId6195" location="!/loveavasthi/status/857580768687738880"/>
    <hyperlink ref="X1684" r:id="rId6196" location="!/loveavasthi/status/857580768687738880"/>
    <hyperlink ref="X1685" r:id="rId6197" location="!/loveavasthi/status/858032074439229443"/>
    <hyperlink ref="X1686" r:id="rId6198" location="!/loveavasthi/status/858032074439229443"/>
    <hyperlink ref="X1687" r:id="rId6199" location="!/loveavasthi/status/858383733463941121"/>
    <hyperlink ref="X1688" r:id="rId6200" location="!/loveavasthi/status/857535914616160258"/>
    <hyperlink ref="X1689" r:id="rId6201" location="!/loveavasthi/status/857580768687738880"/>
    <hyperlink ref="X1690" r:id="rId6202" location="!/loveavasthi/status/857580768687738880"/>
    <hyperlink ref="X1691" r:id="rId6203" location="!/loveavasthi/status/857580768687738880"/>
    <hyperlink ref="X1692" r:id="rId6204" location="!/loveavasthi/status/858023617489186817"/>
    <hyperlink ref="X1693" r:id="rId6205" location="!/loveavasthi/status/858032074439229443"/>
    <hyperlink ref="X1694" r:id="rId6206" location="!/loveavasthi/status/858206941717377024"/>
    <hyperlink ref="X1695" r:id="rId6207" location="!/loveavasthi/status/858383733463941121"/>
    <hyperlink ref="X1696" r:id="rId6208" location="!/kartikpujari1/status/857629641372307456"/>
    <hyperlink ref="X1697" r:id="rId6209" location="!/kartikpujari1/status/858311197195739136"/>
    <hyperlink ref="X1698" r:id="rId6210" location="!/kartikpujari1/status/858384334419628032"/>
    <hyperlink ref="X1699" r:id="rId6211" location="!/roshnim79/status/858312993926283264"/>
    <hyperlink ref="X1700" r:id="rId6212" location="!/roshnim79/status/858384945202339840"/>
    <hyperlink ref="X1701" r:id="rId6213" location="!/gadgetstouse/status/857612376576638977"/>
    <hyperlink ref="X1702" r:id="rId6214" location="!/gadgetstouse/status/857891876745105408"/>
    <hyperlink ref="X1703" r:id="rId6215" location="!/gadgetstouse/status/858203572931973120"/>
    <hyperlink ref="X1704" r:id="rId6216" location="!/gadgetstouse/status/858206136020938753"/>
    <hyperlink ref="X1705" r:id="rId6217" location="!/shan26lit/status/858386455751782401"/>
    <hyperlink ref="X1706" r:id="rId6218" location="!/harrymalhotra19/status/857613168301846528"/>
    <hyperlink ref="X1707" r:id="rId6219" location="!/harrymalhotra19/status/858312333604540417"/>
    <hyperlink ref="X1708" r:id="rId6220" location="!/harrymalhotra19/status/858388096676769792"/>
    <hyperlink ref="X1709" r:id="rId6221" location="!/saviolinette/status/857893609009537025"/>
    <hyperlink ref="X1710" r:id="rId6222" location="!/saviolinette/status/858388109972647939"/>
    <hyperlink ref="X1711" r:id="rId6223" location="!/meemislam/status/857881533801213952"/>
    <hyperlink ref="X1712" r:id="rId6224" location="!/meemislam/status/858343219498590208"/>
    <hyperlink ref="X1713" r:id="rId6225" location="!/meemislam/status/858389417123360768"/>
    <hyperlink ref="X1714" r:id="rId6226" location="!/_it_services/status/858389705074724864"/>
    <hyperlink ref="X1715" r:id="rId6227" location="!/dashraths2901/status/858372676431134720"/>
    <hyperlink ref="X1716" r:id="rId6228" location="!/dashraths2901/status/858372676431134720"/>
    <hyperlink ref="X1717" r:id="rId6229" location="!/dashraths2901/status/858373036101124096"/>
    <hyperlink ref="X1718" r:id="rId6230" location="!/dashraths2901/status/858391075701964800"/>
    <hyperlink ref="X1719" r:id="rId6231" location="!/tabletdiscount1/status/858391264139653120"/>
    <hyperlink ref="X1720" r:id="rId6232" location="!/jits_sakariya/status/858394785425522688"/>
    <hyperlink ref="X1721" r:id="rId6233" location="!/bharatpolicy/status/858398268405014528"/>
    <hyperlink ref="X1722" r:id="rId6234" location="!/bharat9xmcool/status/858405195323105280"/>
    <hyperlink ref="X1723" r:id="rId6235" location="!/ashutosh12592/status/858405737470578688"/>
    <hyperlink ref="X1724" r:id="rId6236" location="!/mobigyaan/status/857879632007372800"/>
    <hyperlink ref="X1725" r:id="rId6237" location="!/mobigyaan/status/857895696594239488"/>
    <hyperlink ref="X1726" r:id="rId6238" location="!/vishalgiri13111/status/857927996597915648"/>
    <hyperlink ref="X1727" r:id="rId6239" location="!/vishalgiri13111/status/857928008220332033"/>
    <hyperlink ref="X1728" r:id="rId6240" location="!/vishalgiri13111/status/857650947262103553"/>
    <hyperlink ref="X1729" r:id="rId6241" location="!/vishalgiri13111/status/858314962371960832"/>
    <hyperlink ref="X1730" r:id="rId6242" location="!/vishalgiri13111/status/858405746337251330"/>
    <hyperlink ref="X1731" r:id="rId6243" location="!/mashableng/status/857281022387421184"/>
    <hyperlink ref="X1732" r:id="rId6244" location="!/mashableng/status/857969505523335168"/>
    <hyperlink ref="X1733" r:id="rId6245" location="!/mashableng/status/858052876752629762"/>
    <hyperlink ref="X1734" r:id="rId6246" location="!/mashableng/status/858297593327226880"/>
    <hyperlink ref="X1735" r:id="rId6247" location="!/mashableng/status/858408697856499712"/>
    <hyperlink ref="X1736" r:id="rId6248" location="!/yugashrijoshi/status/858412172291915776"/>
    <hyperlink ref="X1737" r:id="rId6249" location="!/androfyi/status/858412383542411265"/>
    <hyperlink ref="X1738" r:id="rId6250" location="!/rambpredmiltod1/status/858412929623834624"/>
    <hyperlink ref="X1739" r:id="rId6251" location="!/rambpredmiltod1/status/858412929623834624"/>
    <hyperlink ref="X1740" r:id="rId6252" location="!/wirelesstopnews/status/858415371702992896"/>
    <hyperlink ref="X1741" r:id="rId6253" location="!/news_indi/status/858420881328140288"/>
    <hyperlink ref="X1742" r:id="rId6254" location="!/mydealsbucket/status/858427567287795716"/>
    <hyperlink ref="X1743" r:id="rId6255" location="!/sanjayk9088/status/858435982634483713"/>
    <hyperlink ref="X1744" r:id="rId6256" location="!/bizzscout/status/858441730877775873"/>
    <hyperlink ref="X1745" r:id="rId6257" location="!/muralidharan27/status/858460034904109056"/>
    <hyperlink ref="X1746" r:id="rId6258" location="!/gadgetsupdate1/status/857361200283230208"/>
    <hyperlink ref="X1747" r:id="rId6259" location="!/talkuktelecoms/status/857362663894024192"/>
    <hyperlink ref="X1748" r:id="rId6260" location="!/kevinsherratt1/status/857645255642021888"/>
    <hyperlink ref="X1749" r:id="rId6261" location="!/talkuktelecoms/status/857646532316856321"/>
    <hyperlink ref="X1750" r:id="rId6262" location="!/britbusinessuk/status/858463421360164864"/>
    <hyperlink ref="X1751" r:id="rId6263" location="!/talkuktelecoms/status/858464922921033729"/>
    <hyperlink ref="X1752" r:id="rId6264" location="!/talkuktelecoms/status/857646532316856321"/>
    <hyperlink ref="X1753" r:id="rId6265" location="!/l3nd1n3z/status/858481098954866688"/>
    <hyperlink ref="X1754" r:id="rId6266" location="!/l3nd1n3z/status/858481136816803840"/>
    <hyperlink ref="X1755" r:id="rId6267" location="!/l3nd1n3z/status/858481399233486850"/>
    <hyperlink ref="X1756" r:id="rId6268" location="!/techcurations/status/857379582349070337"/>
    <hyperlink ref="X1757" r:id="rId6269" location="!/techcurations/status/857802925233643520"/>
    <hyperlink ref="X1758" r:id="rId6270" location="!/techcurations/status/857887174355820544"/>
    <hyperlink ref="X1759" r:id="rId6271" location="!/techcurations/status/858146534688526340"/>
    <hyperlink ref="X1760" r:id="rId6272" location="!/techcurations/status/858482407653220358"/>
    <hyperlink ref="X1761" r:id="rId6273" location="!/mickoo07/status/858484315226820608"/>
    <hyperlink ref="X1762" r:id="rId6274" location="!/techinfoz/status/857886013607235584"/>
    <hyperlink ref="X1763" r:id="rId6275" location="!/techinfoz/status/858488479197536257"/>
    <hyperlink ref="X1764" r:id="rId6276" location="!/rpramoth/status/858490351912353792"/>
    <hyperlink ref="X1765" r:id="rId6277" location="!/vishal8211/status/857605172935221249"/>
    <hyperlink ref="X1766" r:id="rId6278" location="!/vishal8211/status/858320318913540097"/>
    <hyperlink ref="X1767" r:id="rId6279" location="!/vishal8211/status/858495105468178433"/>
    <hyperlink ref="X1768" r:id="rId6280" location="!/indiamobinews/status/857437808469737476"/>
    <hyperlink ref="X1769" r:id="rId6281" location="!/indiamobinews/status/857767161485443072"/>
    <hyperlink ref="X1770" r:id="rId6282" location="!/indiamobinews/status/858495964134359040"/>
    <hyperlink ref="X1771" r:id="rId6283" location="!/china_3g/status/858498429626052609"/>
    <hyperlink ref="X1772" r:id="rId6284" location="!/digproduct1/status/858500449539944448"/>
    <hyperlink ref="X1773" r:id="rId6285" location="!/ojasinfoindia/status/858501090437849088"/>
    <hyperlink ref="X1774" r:id="rId6286" location="!/nanbansolution/status/857961822430908416"/>
    <hyperlink ref="X1775" r:id="rId6287" location="!/nanbansolution/status/858301719540895744"/>
    <hyperlink ref="X1776" r:id="rId6288" location="!/nanbansolution/status/858352235322908672"/>
    <hyperlink ref="X1777" r:id="rId6289" location="!/nanbansolution/status/858367753408925696"/>
    <hyperlink ref="X1778" r:id="rId6290" location="!/nanbansolution/status/858501255987179520"/>
    <hyperlink ref="X1779" r:id="rId6291" location="!/bhitoraashwin/status/858502690481082368"/>
    <hyperlink ref="X1780" r:id="rId6292" location="!/ratan19831/status/857400681183010817"/>
    <hyperlink ref="X1781" r:id="rId6293" location="!/ratan19831/status/858504074597212160"/>
    <hyperlink ref="X1782" r:id="rId6294" location="!/iamnaving/status/858510582697385984"/>
    <hyperlink ref="X1783" r:id="rId6295" location="!/propshine/status/857401296692822016"/>
    <hyperlink ref="X1784" r:id="rId6296" location="!/propshine/status/857401361062690817"/>
    <hyperlink ref="X1785" r:id="rId6297" location="!/propshine/status/858505185739538434"/>
    <hyperlink ref="X1786" r:id="rId6298" location="!/propshine/status/858511435546210304"/>
    <hyperlink ref="X1787" r:id="rId6299" location="!/propshine/status/858511738089680896"/>
    <hyperlink ref="X1788" r:id="rId6300" location="!/merlin_roc/status/858512020525731840"/>
    <hyperlink ref="X1789" r:id="rId6301" location="!/dazzlingcelebs/status/858512571049152513"/>
    <hyperlink ref="X1790" r:id="rId6302" location="!/imshirishdedhia/status/857442970026614784"/>
    <hyperlink ref="X1791" r:id="rId6303" location="!/imshirishdedhia/status/858512587511791620"/>
    <hyperlink ref="X1792" r:id="rId6304" location="!/indianexpress/status/857802926999298048"/>
    <hyperlink ref="X1793" r:id="rId6305" location="!/indianexpress/status/857905129822932993"/>
    <hyperlink ref="X1794" r:id="rId6306" location="!/indianexpress/status/858159737606504449"/>
    <hyperlink ref="X1795" r:id="rId6307" location="!/amitnew/status/858513269992148992"/>
    <hyperlink ref="X1796" r:id="rId6308" location="!/amitnew/status/858168168946315264"/>
    <hyperlink ref="X1797" r:id="rId6309" location="!/phanindranaidu9/status/858514742951813124"/>
    <hyperlink ref="X1798" r:id="rId6310" location="!/yearning4d_sky/status/856457862788243456"/>
    <hyperlink ref="X1799" r:id="rId6311" location="!/lxropia/status/858518417128673284"/>
    <hyperlink ref="X1800" r:id="rId6312" location="!/chidambar08/status/858327323606736897"/>
    <hyperlink ref="X1801" r:id="rId6313" location="!/chidambar08/status/858519313296146436"/>
    <hyperlink ref="X1802" r:id="rId6314" location="!/santoshbalram/status/858522194938281986"/>
    <hyperlink ref="X1803" r:id="rId6315" location="!/sarvesh_kumar26/status/858524730587885568"/>
    <hyperlink ref="X1804" r:id="rId6316" location="!/sarvesh_kumar26/status/858524730587885568"/>
    <hyperlink ref="X1805" r:id="rId6317" location="!/plyfz/status/858525574037372928"/>
    <hyperlink ref="X1806" r:id="rId6318" location="!/plyfz/status/858525574037372928"/>
    <hyperlink ref="X1807" r:id="rId6319" location="!/4gupdate/status/858526849697173504"/>
    <hyperlink ref="X1808" r:id="rId6320" location="!/baskekebin/status/858528259826491393"/>
    <hyperlink ref="X1809" r:id="rId6321" location="!/bkdaripa/status/858528634306539520"/>
    <hyperlink ref="X1810" r:id="rId6322" location="!/hemantmotadoo/status/858533837646725120"/>
    <hyperlink ref="X1811" r:id="rId6323" location="!/kify_leo/status/858533979284058112"/>
    <hyperlink ref="X1812" r:id="rId6324" location="!/trulychintu/status/858535113713487872"/>
    <hyperlink ref="X1813" r:id="rId6325" location="!/invisibleamit/status/858536009675538432"/>
    <hyperlink ref="X1814" r:id="rId6326" location="!/jitusharma/status/858537900794892288"/>
    <hyperlink ref="X1815" r:id="rId6327" location="!/gizbotta/status/857270560673468416"/>
    <hyperlink ref="X1816" r:id="rId6328" location="!/gizbotta/status/858254481783476224"/>
    <hyperlink ref="X1817" r:id="rId6329" location="!/gizbotta/status/858538907360567296"/>
    <hyperlink ref="X1818" r:id="rId6330" location="!/g83krunal/status/857657730718466049"/>
    <hyperlink ref="X1819" r:id="rId6331" location="!/g83krunal/status/858318763669807111"/>
    <hyperlink ref="X1820" r:id="rId6332" location="!/g83krunal/status/858540959168159745"/>
    <hyperlink ref="X1821" r:id="rId6333" location="!/pawanku94692983/status/858541896377008128"/>
    <hyperlink ref="X1822" r:id="rId6334" location="!/techntricksyt/status/857428382287486976"/>
    <hyperlink ref="X1823" r:id="rId6335" location="!/techntricksyt/status/857542632624406528"/>
    <hyperlink ref="X1824" r:id="rId6336" location="!/techntricksyt/status/858200210467471360"/>
    <hyperlink ref="X1825" r:id="rId6337" location="!/techntricksyt/status/858542200946282496"/>
    <hyperlink ref="X1826" r:id="rId6338" location="!/venkys20/status/858542442353762304"/>
    <hyperlink ref="X1827" r:id="rId6339" location="!/bgaurav211/status/858542614009831424"/>
    <hyperlink ref="X1828" r:id="rId6340" location="!/nilmaypadhye/status/858542835422965760"/>
    <hyperlink ref="X1829" r:id="rId6341" location="!/sachin03550219/status/858543115900268545"/>
    <hyperlink ref="X1830" r:id="rId6342" location="!/techworld3207/status/857429384495472640"/>
    <hyperlink ref="X1831" r:id="rId6343" location="!/techworld3207/status/857543367453954048"/>
    <hyperlink ref="X1832" r:id="rId6344" location="!/techworld3207/status/858200448829804544"/>
    <hyperlink ref="X1833" r:id="rId6345" location="!/techworld3207/status/858543202780930049"/>
    <hyperlink ref="X1834" r:id="rId6346" location="!/shubham_096/status/857519302685073409"/>
    <hyperlink ref="X1835" r:id="rId6347" location="!/shubham_096/status/857519302685073409"/>
    <hyperlink ref="X1836" r:id="rId6348" location="!/shubham_096/status/857603702110134272"/>
    <hyperlink ref="X1837" r:id="rId6349" location="!/shubham_096/status/858547613884325888"/>
    <hyperlink ref="X1838" r:id="rId6350" location="!/shubham_096/status/858547649762385920"/>
    <hyperlink ref="X1839" r:id="rId6351" location="!/bharat_jew/status/857519401628835840"/>
    <hyperlink ref="X1840" r:id="rId6352" location="!/bharat_jew/status/858546616118149120"/>
    <hyperlink ref="X1841" r:id="rId6353" location="!/bharat_jew/status/858548160234483712"/>
    <hyperlink ref="X1842" r:id="rId6354" location="!/sanjaykedia666/status/855663840725520384"/>
    <hyperlink ref="X1843" r:id="rId6355" location="!/sanjaykedia666/status/857865984299991040"/>
    <hyperlink ref="X1844" r:id="rId6356" location="!/sunnyziony777/status/858548779011715072"/>
    <hyperlink ref="X1845" r:id="rId6357" location="!/mrahi2/status/858551439114874880"/>
    <hyperlink ref="X1846" r:id="rId6358" location="!/zapper_ybt/status/858552596092645376"/>
    <hyperlink ref="X1847" r:id="rId6359" location="!/pritamdagar/status/858553697256845313"/>
    <hyperlink ref="X1848" r:id="rId6360" location="!/pmsriram1984/status/858554192763527169"/>
    <hyperlink ref="X1849" r:id="rId6361" location="!/newsbuckets/status/857407554942627841"/>
    <hyperlink ref="X1850" r:id="rId6362" location="!/newsbuckets/status/857514287211872256"/>
    <hyperlink ref="X1851" r:id="rId6363" location="!/newsbuckets/status/857816425754480640"/>
    <hyperlink ref="X1852" r:id="rId6364" location="!/newsbuckets/status/857876151754145793"/>
    <hyperlink ref="X1853" r:id="rId6365" location="!/newsbuckets/status/858208841741291520"/>
    <hyperlink ref="X1854" r:id="rId6366" location="!/newsbuckets/status/858555576997040129"/>
    <hyperlink ref="X1855" r:id="rId6367" location="!/farhanknight/status/858557636631035904"/>
    <hyperlink ref="X1856" r:id="rId6368" location="!/medianama/status/858180295010418688"/>
    <hyperlink ref="X1857" r:id="rId6369" location="!/medianama/status/858554026807488515"/>
    <hyperlink ref="X1858" r:id="rId6370" location="!/jatinjhala/status/858558234105266176"/>
    <hyperlink ref="X1859" r:id="rId6371" location="!/sudharsankiran/status/858558856506605568"/>
    <hyperlink ref="X1860" r:id="rId6372" location="!/sudharsankiran/status/858558856506605568"/>
    <hyperlink ref="X1861" r:id="rId6373" location="!/aletheia_wa/status/858559208207155201"/>
    <hyperlink ref="X1862" r:id="rId6374" location="!/zhenevevakulik1/status/858559517109497856"/>
    <hyperlink ref="X1863" r:id="rId6375" location="!/upendra67175909/status/858560375691902976"/>
    <hyperlink ref="X1864" r:id="rId6376" location="!/itechdude/status/857368716568256513"/>
    <hyperlink ref="X1865" r:id="rId6377" location="!/itechdude/status/857564991259422722"/>
    <hyperlink ref="X1866" r:id="rId6378" location="!/itechdude/status/857821715589615617"/>
    <hyperlink ref="X1867" r:id="rId6379" location="!/itechdude/status/858561578869768193"/>
    <hyperlink ref="X1868" r:id="rId6380" location="!/beingdashing/status/857993838295527428"/>
    <hyperlink ref="X1869" r:id="rId6381" location="!/beingdashing/status/858563341769261056"/>
    <hyperlink ref="X1870" r:id="rId6382" location="!/bhavesh_sgsits/status/858564061407084544"/>
    <hyperlink ref="X1871" r:id="rId6383" location="!/bhavesh_sgsits/status/858564061407084544"/>
    <hyperlink ref="X1872" r:id="rId6384" location="!/sreejeshrayira1/status/858570813435334656"/>
    <hyperlink ref="X1873" r:id="rId6385" location="!/dhyani1811/status/858575082557329409"/>
    <hyperlink ref="X1874" r:id="rId6386" location="!/dhyani1811/status/858575195975462912"/>
    <hyperlink ref="X1875" r:id="rId6387" location="!/monojitrsg/status/858577148663087104"/>
    <hyperlink ref="X1876" r:id="rId6388" location="!/balakrishnanr/status/858300349144121344"/>
    <hyperlink ref="X1877" r:id="rId6389" location="!/nanumrowdy/status/858579119294099457"/>
    <hyperlink ref="X1878" r:id="rId6390" location="!/vikashvikash84/status/857570385008762880"/>
    <hyperlink ref="X1879" r:id="rId6391" location="!/vikashvikash84/status/858581117720555520"/>
    <hyperlink ref="X1880" r:id="rId6392" location="!/sudhirsarnobat/status/858582980545196033"/>
    <hyperlink ref="X1881" r:id="rId6393" location="!/artistaloud/status/858161427852349444"/>
    <hyperlink ref="X1882" r:id="rId6394" location="!/artistaloud/status/858161443627081728"/>
    <hyperlink ref="X1883" r:id="rId6395" location="!/djimit10/status/858584235875024896"/>
    <hyperlink ref="X1884" r:id="rId6396" location="!/djimit10/status/858584270201212930"/>
    <hyperlink ref="X1885" r:id="rId6397" location="!/ourcouponwallet/status/858588421492801536"/>
    <hyperlink ref="X1886" r:id="rId6398" location="!/thesayingtruth/status/856910296786632704"/>
    <hyperlink ref="X1887" r:id="rId6399" location="!/thesayingtruth/status/857222960893100032"/>
    <hyperlink ref="X1888" r:id="rId6400" location="!/sonikabaghla/status/858588514409107456"/>
    <hyperlink ref="X1889" r:id="rId6401" location="!/binujayaraj/status/858588648664596480"/>
    <hyperlink ref="X1890" r:id="rId6402" location="!/binujayaraj/status/858588648664596480"/>
    <hyperlink ref="X1891" r:id="rId6403" location="!/ishaq17456/status/858589463630532608"/>
    <hyperlink ref="X1892" r:id="rId6404" location="!/anitechboy/status/855899320222179335"/>
    <hyperlink ref="X1893" r:id="rId6405" location="!/afali17/status/858591394012835840"/>
    <hyperlink ref="X1894" r:id="rId6406" location="!/afali17/status/858591394012835840"/>
    <hyperlink ref="X1895" r:id="rId6407" location="!/neerajsaini789/status/858593925111533569"/>
    <hyperlink ref="X1896" r:id="rId6408" location="!/neerajsaini789/status/858593925111533569"/>
    <hyperlink ref="X1897" r:id="rId6409" location="!/24_indianews/status/857565854204080129"/>
    <hyperlink ref="X1898" r:id="rId6410" location="!/24_indianews/status/858595009498685440"/>
    <hyperlink ref="X1899" r:id="rId6411" location="!/optionstip/status/857329764390121472"/>
    <hyperlink ref="X1900" r:id="rId6412" location="!/optionstip/status/857420279793975296"/>
    <hyperlink ref="X1901" r:id="rId6413" location="!/optionstip/status/857420384135770112"/>
    <hyperlink ref="X1902" r:id="rId6414" location="!/optionstip/status/857873416384393216"/>
    <hyperlink ref="X1903" r:id="rId6415" location="!/optionstip/status/857873456045731840"/>
    <hyperlink ref="X1904" r:id="rId6416" location="!/optionstip/status/857964151313977344"/>
    <hyperlink ref="X1905" r:id="rId6417" location="!/optionstip/status/858054892711235586"/>
    <hyperlink ref="X1906" r:id="rId6418" location="!/optionstip/status/858145427643912192"/>
    <hyperlink ref="X1907" r:id="rId6419" location="!/optionstip/status/858145540638429184"/>
    <hyperlink ref="X1908" r:id="rId6420" location="!/optionstip/status/858327109063892993"/>
    <hyperlink ref="X1909" r:id="rId6421" location="!/optionstip/status/858327159391342593"/>
    <hyperlink ref="X1910" r:id="rId6422" location="!/optionstip/status/858327303344058368"/>
    <hyperlink ref="X1911" r:id="rId6423" location="!/optionstip/status/858417917775548418"/>
    <hyperlink ref="X1912" r:id="rId6424" location="!/optionstip/status/858508694560100352"/>
    <hyperlink ref="X1913" r:id="rId6425" location="!/optionstip/status/858599336095219712"/>
    <hyperlink ref="X1914" r:id="rId6426" location="!/mirbilal21/status/858602014598713344"/>
    <hyperlink ref="X1915" r:id="rId6427" location="!/sparkhi/status/858383385986772992"/>
    <hyperlink ref="X1916" r:id="rId6428" location="!/sparkhi/status/858602053815287808"/>
    <hyperlink ref="X1917" r:id="rId6429" location="!/umesh1920021/status/858602415356080129"/>
    <hyperlink ref="X1918" r:id="rId6430" location="!/techno_codex/status/858603548346650624"/>
    <hyperlink ref="X1919" r:id="rId6431" location="!/broadbandforum/status/858218505941860353"/>
    <hyperlink ref="X1920" r:id="rId6432" location="!/broadbandforum/status/858398993528700929"/>
    <hyperlink ref="X1921" r:id="rId6433" location="!/broadbandforum/status/858529904484204544"/>
    <hyperlink ref="X1922" r:id="rId6434" location="!/broadbandforum/status/858603853050032128"/>
    <hyperlink ref="X1923" r:id="rId6435" location="!/zeenews/status/857980229297549312"/>
    <hyperlink ref="X1924" r:id="rId6436" location="!/hemantm73161860/status/858606198714761216"/>
    <hyperlink ref="X1925" r:id="rId6437" location="!/banerjeerahul/status/857564011189153795"/>
    <hyperlink ref="X1926" r:id="rId6438" location="!/banerjeerahul/status/857789332798701568"/>
    <hyperlink ref="X1927" r:id="rId6439" location="!/banerjeerahul/status/858606685283373056"/>
    <hyperlink ref="X1928" r:id="rId6440" location="!/coolappsdaily/status/857398908099510272"/>
    <hyperlink ref="X1929" r:id="rId6441" location="!/coolappsdaily/status/857557457031151616"/>
    <hyperlink ref="X1930" r:id="rId6442" location="!/coolappsdaily/status/857640499808681984"/>
    <hyperlink ref="X1931" r:id="rId6443" location="!/coolappsdaily/status/857965138892136448"/>
    <hyperlink ref="X1932" r:id="rId6444" location="!/coolappsdaily/status/858606873238306816"/>
    <hyperlink ref="X1933" r:id="rId6445" location="!/timesofindia/status/850279484313837569"/>
    <hyperlink ref="X1934" r:id="rId6446" location="!/timesofindia/status/857587648633778177"/>
    <hyperlink ref="X1935" r:id="rId6447" location="!/timesofindia/status/857621615403819009"/>
    <hyperlink ref="X1936" r:id="rId6448" location="!/gadgetsnow/status/857693339247890434"/>
    <hyperlink ref="X1937" r:id="rId6449" location="!/gadgetsnow/status/857833632295243779"/>
    <hyperlink ref="X1938" r:id="rId6450" location="!/gadgetsnow/status/857855309511000065"/>
    <hyperlink ref="X1939" r:id="rId6451" location="!/gadgetsnow/status/858323742807605249"/>
    <hyperlink ref="X1940" r:id="rId6452" location="!/news365247live/status/857590416043982849"/>
    <hyperlink ref="X1941" r:id="rId6453" location="!/timesofindia/status/857844442518233088"/>
    <hyperlink ref="X1942" r:id="rId6454" location="!/news365247live/status/857590416043982849"/>
    <hyperlink ref="X1943" r:id="rId6455" location="!/news365247live/status/857791647794450432"/>
    <hyperlink ref="X1944" r:id="rId6456" location="!/news365247live/status/858607019611181056"/>
    <hyperlink ref="X1945" r:id="rId6457" location="!/ravindrabhadu/status/857557730986426368"/>
    <hyperlink ref="X1946" r:id="rId6458" location="!/ravindrabhadu/status/857557733083676674"/>
    <hyperlink ref="X1947" r:id="rId6459" location="!/ravindrabhadu/status/857724922478678017"/>
    <hyperlink ref="X1948" r:id="rId6460" location="!/ravindrabhadu/status/858237065607118849"/>
    <hyperlink ref="X1949" r:id="rId6461" location="!/ravindrabhadu/status/858607049143439360"/>
    <hyperlink ref="X1950" r:id="rId6462" location="!/megameetei/status/857536847689334784"/>
    <hyperlink ref="X1951" r:id="rId6463" location="!/megameetei/status/858607168378945540"/>
    <hyperlink ref="X1952" r:id="rId6464" location="!/indiavspk/status/857536856283422720"/>
    <hyperlink ref="X1953" r:id="rId6465" location="!/indiavspk/status/858607169809260544"/>
    <hyperlink ref="X1954" r:id="rId6466" location="!/kellyjoshi/status/857536857881444352"/>
    <hyperlink ref="X1955" r:id="rId6467" location="!/kellyjoshi/status/858607171646312448"/>
    <hyperlink ref="X1956" r:id="rId6468" location="!/iqabalfaisal/status/857536859768987648"/>
    <hyperlink ref="X1957" r:id="rId6469" location="!/iqabalfaisal/status/858607175635050497"/>
    <hyperlink ref="X1958" r:id="rId6470" location="!/kunalgrewal993/status/857536857256509440"/>
    <hyperlink ref="X1959" r:id="rId6471" location="!/kunalgrewal993/status/858607177841360896"/>
    <hyperlink ref="X1960" r:id="rId6472" location="!/ashishtripatiit/status/857536858665885697"/>
    <hyperlink ref="X1961" r:id="rId6473" location="!/ashishtripatiit/status/858607190910713856"/>
    <hyperlink ref="X1962" r:id="rId6474" location="!/singhveejay/status/857536857881534466"/>
    <hyperlink ref="X1963" r:id="rId6475" location="!/singhveejay/status/858607193066676224"/>
    <hyperlink ref="X1964" r:id="rId6476" location="!/jpwan08/status/858607201400758272"/>
    <hyperlink ref="X1965" r:id="rId6477" location="!/indiafone/status/857309680649076736"/>
    <hyperlink ref="X1966" r:id="rId6478" location="!/indiafone/status/857535003114254338"/>
    <hyperlink ref="X1967" r:id="rId6479" location="!/indiafone/status/857640708236300288"/>
    <hyperlink ref="X1968" r:id="rId6480" location="!/indiafone/status/857679504818483200"/>
    <hyperlink ref="X1969" r:id="rId6481" location="!/indiafone/status/858607251501854720"/>
    <hyperlink ref="X1970" r:id="rId6482" location="!/point_tecno/status/857556594300735488"/>
    <hyperlink ref="X1971" r:id="rId6483" location="!/point_tecno/status/857557751945474049"/>
    <hyperlink ref="X1972" r:id="rId6484" location="!/point_tecno/status/857708745761189889"/>
    <hyperlink ref="X1973" r:id="rId6485" location="!/point_tecno/status/858237258108993536"/>
    <hyperlink ref="X1974" r:id="rId6486" location="!/point_tecno/status/858607723239399424"/>
    <hyperlink ref="X1975" r:id="rId6487" location="!/india7network/status/857557094630924288"/>
    <hyperlink ref="X1976" r:id="rId6488" location="!/india7network/status/857565135237398528"/>
    <hyperlink ref="X1977" r:id="rId6489" location="!/india7network/status/858608267773136896"/>
    <hyperlink ref="X1978" r:id="rId6490" location="!/sandeep93652077/status/857290652765257729"/>
    <hyperlink ref="X1979" r:id="rId6491" location="!/sandeep93652077/status/858608300245569536"/>
    <hyperlink ref="X1980" r:id="rId6492" location="!/shubhamrai21/status/858607133151162370"/>
    <hyperlink ref="X1981" r:id="rId6493" location="!/shubhamrai21/status/858608672901083136"/>
    <hyperlink ref="X1982" r:id="rId6494" location="!/hellodigitigi/status/857561058080370688"/>
    <hyperlink ref="X1983" r:id="rId6495" location="!/hellodigitigi/status/857561060538298368"/>
    <hyperlink ref="X1984" r:id="rId6496" location="!/hellodigitigi/status/857952356893380608"/>
    <hyperlink ref="X1985" r:id="rId6497" location="!/hellodigitigi/status/858608979475398656"/>
    <hyperlink ref="X1986" r:id="rId6498" location="!/sufiy_tech/status/857388844685168641"/>
    <hyperlink ref="X1987" r:id="rId6499" location="!/sufiy_tech/status/858610098687680512"/>
    <hyperlink ref="X1988" r:id="rId6500" location="!/anupamae/status/858610369555595264"/>
    <hyperlink ref="X1989" r:id="rId6501" location="!/_gbhat/status/858610413360955392"/>
    <hyperlink ref="X1990" r:id="rId6502" location="!/noextremes/status/858610910692229120"/>
    <hyperlink ref="X1991" r:id="rId6503" location="!/newsatspeed/status/858611703268769792"/>
    <hyperlink ref="X1992" r:id="rId6504" location="!/amy____jones/status/857536857919246336"/>
    <hyperlink ref="X1993" r:id="rId6505" location="!/amy____jones/status/857537099922198528"/>
    <hyperlink ref="X1994" r:id="rId6506" location="!/amy____jones/status/858611919405502464"/>
    <hyperlink ref="X1995" r:id="rId6507" location="!/amy____jones/status/858612042369908738"/>
    <hyperlink ref="X1996" r:id="rId6508" location="!/nityansingh/status/858613433935253504"/>
    <hyperlink ref="X1997" r:id="rId6509" location="!/dogloose/status/858615006543441921"/>
    <hyperlink ref="X1998" r:id="rId6510" location="!/subham_das07/status/853669506626887680"/>
    <hyperlink ref="X1999" r:id="rId6511" location="!/princeetweets/status/858615264098766848"/>
    <hyperlink ref="X2000" r:id="rId6512" location="!/52mohammedsiam/status/857864841184370688"/>
    <hyperlink ref="X2001" r:id="rId6513" location="!/52mohammedsiam/status/858616956076904449"/>
    <hyperlink ref="X2002" r:id="rId6514" location="!/bakwasbandkar1/status/857563696045801473"/>
    <hyperlink ref="X2003" r:id="rId6515" location="!/bakwasbandkar1/status/858621764300963840"/>
    <hyperlink ref="X2004" r:id="rId6516" location="!/dinumis1983/status/857563667625263104"/>
    <hyperlink ref="X2005" r:id="rId6517" location="!/dinumis1983/status/858621766599557120"/>
    <hyperlink ref="X2006" r:id="rId6518" location="!/laurengwendolyn/status/858622311318130690"/>
    <hyperlink ref="X2007" r:id="rId6519" location="!/nokiafansclub1/status/858622996096745473"/>
    <hyperlink ref="X2008" r:id="rId6520" location="!/webstarinfotech/status/857550045947846656"/>
    <hyperlink ref="X2009" r:id="rId6521" location="!/webstarinfotech/status/857565663480696832"/>
    <hyperlink ref="X2010" r:id="rId6522" location="!/webstarinfotech/status/857867209879760896"/>
    <hyperlink ref="X2011" r:id="rId6523" location="!/webstarinfotech/status/857912480009527296"/>
    <hyperlink ref="X2012" r:id="rId6524" location="!/webstarinfotech/status/858199429530230784"/>
    <hyperlink ref="X2013" r:id="rId6525" location="!/webstarinfotech/status/858562546894241792"/>
    <hyperlink ref="X2014" r:id="rId6526" location="!/webstarinfotech/status/858622149728374784"/>
    <hyperlink ref="X2015" r:id="rId6527" location="!/karenharvey125/status/858623450495279104"/>
    <hyperlink ref="X2016" r:id="rId6528" location="!/akhilesh_vajpai/status/858564340504506369"/>
    <hyperlink ref="X2017" r:id="rId6529" location="!/akhilesh_vajpai/status/858565383376261120"/>
    <hyperlink ref="X2018" r:id="rId6530" location="!/akhilesh_vajpai/status/858626010396454912"/>
    <hyperlink ref="X2019" r:id="rId6531" location="!/iphonenew3/status/858626509866622977"/>
    <hyperlink ref="X2020" r:id="rId6532" location="!/aboutiphone14/status/858626531467304960"/>
    <hyperlink ref="X2021" r:id="rId6533" location="!/bolly_hollywood/status/857318055935746048"/>
    <hyperlink ref="X2022" r:id="rId6534" location="!/bolly_hollywood/status/857989730595618817"/>
    <hyperlink ref="X2023" r:id="rId6535" location="!/bolly_hollywood/status/858054516142292992"/>
    <hyperlink ref="X2024" r:id="rId6536" location="!/bolly_hollywood/status/858628338163662848"/>
    <hyperlink ref="X2025" r:id="rId6537" location="!/shakunsoft/status/858629335711760384"/>
    <hyperlink ref="X2026" r:id="rId6538" location="!/fun20sh/status/857542493524680704"/>
    <hyperlink ref="X2027" r:id="rId6539" location="!/fun20sh/status/857557875010539520"/>
    <hyperlink ref="X2028" r:id="rId6540" location="!/fun20sh/status/857573206156292096"/>
    <hyperlink ref="X2029" r:id="rId6541" location="!/fun20sh/status/857874802534645760"/>
    <hyperlink ref="X2030" r:id="rId6542" location="!/fun20sh/status/857920167325642753"/>
    <hyperlink ref="X2031" r:id="rId6543" location="!/fun20sh/status/857965873788792832"/>
    <hyperlink ref="X2032" r:id="rId6544" location="!/fun20sh/status/858524002666598401"/>
    <hyperlink ref="X2033" r:id="rId6545" location="!/fun20sh/status/858554149365002241"/>
    <hyperlink ref="X2034" r:id="rId6546" location="!/fun20sh/status/858630050291359744"/>
    <hyperlink ref="X2035" r:id="rId6547" location="!/raj_vohra/status/771746075065454592"/>
    <hyperlink ref="X2036" r:id="rId6548" location="!/ndtv/status/857562939745685508"/>
    <hyperlink ref="X2037" r:id="rId6549" location="!/ndtv/status/857786873598443521"/>
    <hyperlink ref="X2038" r:id="rId6550" location="!/ndtv/status/858606589766279170"/>
    <hyperlink ref="X2039" r:id="rId6551" location="!/taisiya9c2k/status/858630104066527232"/>
    <hyperlink ref="X2040" r:id="rId6552" location="!/taisiya9c2k/status/858630104066527232"/>
    <hyperlink ref="X2041" r:id="rId6553" location="!/siddharthsidson/status/858630618896244737"/>
    <hyperlink ref="X2042" r:id="rId6554" location="!/kashmir_rise/status/857211594500997121"/>
    <hyperlink ref="X2043" r:id="rId6555" location="!/soporewala/status/858630862950281216"/>
    <hyperlink ref="X2044" r:id="rId6556" location="!/hindinewspost/status/857646148835835904"/>
    <hyperlink ref="X2045" r:id="rId6557" location="!/hindinewspost/status/858640039147970560"/>
    <hyperlink ref="X2046" r:id="rId6558" location="!/airtel_presence/status/856763297571282945"/>
    <hyperlink ref="X2047" r:id="rId6559" location="!/bala_83831/status/858640214499237888"/>
    <hyperlink ref="X2048" r:id="rId6560" location="!/priyans16736070/status/858641347741442049"/>
    <hyperlink ref="X2049" r:id="rId6561" location="!/priyans16736070/status/858641524279713792"/>
    <hyperlink ref="X2050" r:id="rId6562" location="!/photos_review/status/858642538831503361"/>
    <hyperlink ref="X2051" r:id="rId6563" location="!/firstposthindi/status/858642750106779648"/>
    <hyperlink ref="X2052" r:id="rId6564" location="!/trickymaharaj/status/858644767013580800"/>
    <hyperlink ref="X2053" r:id="rId6565" location="!/slidertech/status/858644913554157568"/>
    <hyperlink ref="X2054" r:id="rId6566" location="!/mediat_tech/status/857484295656660995"/>
    <hyperlink ref="X2055" r:id="rId6567" location="!/mediat_tech/status/857551571550437376"/>
    <hyperlink ref="X2056" r:id="rId6568" location="!/mediat_tech/status/857573707253940224"/>
    <hyperlink ref="X2057" r:id="rId6569" location="!/mediat_tech/status/857914419040440325"/>
    <hyperlink ref="X2058" r:id="rId6570" location="!/mediat_tech/status/857965577322758146"/>
    <hyperlink ref="X2059" r:id="rId6571" location="!/mediat_tech/status/858196925912403968"/>
    <hyperlink ref="X2060" r:id="rId6572" location="!/mediat_tech/status/858565541530935296"/>
    <hyperlink ref="X2061" r:id="rId6573" location="!/mediat_tech/status/858625186551259136"/>
    <hyperlink ref="X2062" r:id="rId6574" location="!/mediat_tech/status/858644928662040576"/>
    <hyperlink ref="X2063" r:id="rId6575" location="!/thesanjaykapoor/status/858647076367814656"/>
    <hyperlink ref="X2064" r:id="rId6576" location="!/ksrtcblog/status/857417775534358528"/>
    <hyperlink ref="X2065" r:id="rId6577" location="!/ksrtcblog/status/857561233439858688"/>
    <hyperlink ref="X2066" r:id="rId6578" location="!/ksrtcblog/status/857644267652628480"/>
    <hyperlink ref="X2067" r:id="rId6579" location="!/ksrtcblog/status/857772625308864512"/>
    <hyperlink ref="X2068" r:id="rId6580" location="!/ksrtcblog/status/857787715848253441"/>
    <hyperlink ref="X2069" r:id="rId6581" location="!/ksrtcblog/status/858078383376355328"/>
    <hyperlink ref="X2070" r:id="rId6582" location="!/ksrtcblog/status/858210497107116032"/>
    <hyperlink ref="X2071" r:id="rId6583" location="!/ksrtcblog/status/858270913153818624"/>
    <hyperlink ref="X2072" r:id="rId6584" location="!/ksrtcblog/status/858504953031122945"/>
    <hyperlink ref="X2073" r:id="rId6585" location="!/ksrtcblog/status/858520042886930432"/>
    <hyperlink ref="X2074" r:id="rId6586" location="!/ksrtcblog/status/858648390829129729"/>
    <hyperlink ref="X2075" r:id="rId6587" location="!/tweetsofrohit/status/857821039916658688"/>
    <hyperlink ref="X2076" r:id="rId6588" location="!/tweetsofrohit/status/858310941993308160"/>
    <hyperlink ref="X2077" r:id="rId6589" location="!/tweetsofrohit/status/858649311814529026"/>
    <hyperlink ref="X2078" r:id="rId6590" location="!/suvarnanewstv/status/858648988156805120"/>
    <hyperlink ref="X2079" r:id="rId6591" location="!/ex_bjymblrmedia/status/858650106588835840"/>
    <hyperlink ref="X2080" r:id="rId6592" location="!/itsavi24/status/858650167322570752"/>
    <hyperlink ref="X2081" r:id="rId6593" location="!/sangbadpratidin/status/858652425082867712"/>
    <hyperlink ref="X2082" r:id="rId6594" location="!/atntamil/status/858653940933677057"/>
    <hyperlink ref="X2083" r:id="rId6595" location="!/sanjaybafna/status/857221796197801988"/>
    <hyperlink ref="X2084" r:id="rId6596" location="!/sanjaybafna/status/856478771951566848"/>
    <hyperlink ref="X2085" r:id="rId6597" location="!/ettelecom/status/857308385699647489"/>
    <hyperlink ref="X2086" r:id="rId6598" location="!/ettelecom/status/857534862466719744"/>
    <hyperlink ref="X2087" r:id="rId6599" location="!/ettelecom/status/857640568582791168"/>
    <hyperlink ref="X2088" r:id="rId6600" location="!/ettelecom/status/857678333210918912"/>
    <hyperlink ref="X2089" r:id="rId6601" location="!/mrrobot28/status/857640635289001985"/>
    <hyperlink ref="X2090" r:id="rId6602" location="!/sanjaybafna/status/856681263700357120"/>
    <hyperlink ref="X2091" r:id="rId6603" location="!/sanjaybafna/status/857221796197801988"/>
    <hyperlink ref="X2092" r:id="rId6604" location="!/sanjaybafna/status/857221796197801988"/>
    <hyperlink ref="X2093" r:id="rId6605" location="!/sanjaybafna/status/856679177168326656"/>
    <hyperlink ref="X2094" r:id="rId6606" location="!/sanjaybafna/status/856506933737664513"/>
    <hyperlink ref="X2095" r:id="rId6607" location="!/sanjaybafna/status/856479546979352576"/>
    <hyperlink ref="X2096" r:id="rId6608" location="!/sanjaybafna/status/856477878229372930"/>
    <hyperlink ref="X2097" r:id="rId6609" location="!/sanjaybafna/status/856682354529665028"/>
    <hyperlink ref="X2098" r:id="rId6610" location="!/sanjaybafna/status/857416600936468480"/>
    <hyperlink ref="X2099" r:id="rId6611" location="!/sanjaybafna/status/857452041173696512"/>
    <hyperlink ref="X2100" r:id="rId6612" location="!/sanjaybafna/status/857592928033792000"/>
    <hyperlink ref="X2101" r:id="rId6613" location="!/sanjaybafna/status/858510478770884609"/>
    <hyperlink ref="X2102" r:id="rId6614" location="!/sanjaybafna/status/858654128624500736"/>
    <hyperlink ref="X2103" r:id="rId6615" location="!/mrrobot28/status/858655083227119616"/>
    <hyperlink ref="X2104" r:id="rId6616" location="!/mobiletech_news/status/858618369200836608"/>
    <hyperlink ref="X2105" r:id="rId6617" location="!/mobiletech_news/status/858656263223357440"/>
    <hyperlink ref="X2106" r:id="rId6618" location="!/itznot_me/status/858656760655204352"/>
    <hyperlink ref="X2107" r:id="rId6619" location="!/itznot_me/status/858656760655204352"/>
    <hyperlink ref="X2108" r:id="rId6620" location="!/rajeshsatpute/status/858656831287074817"/>
    <hyperlink ref="X2109" r:id="rId6621" location="!/rajeshsatpute/status/858656831287074817"/>
    <hyperlink ref="X2110" r:id="rId6622" location="!/geeknewslink/status/858659751445614592"/>
    <hyperlink ref="X2111" r:id="rId6623" location="!/moviejourno/status/858664299178446848"/>
    <hyperlink ref="X2112" r:id="rId6624" location="!/sandip9833/status/858665023778037761"/>
    <hyperlink ref="X2113" r:id="rId6625" location="!/sandip9833/status/858665023778037761"/>
    <hyperlink ref="X2114" r:id="rId6626" location="!/abpnewshindi/status/857254100244869121"/>
    <hyperlink ref="X2115" r:id="rId6627" location="!/abpnewshindi/status/858209241018060800"/>
    <hyperlink ref="X2116" r:id="rId6628" location="!/abpnewshindi/status/858213982842257408"/>
    <hyperlink ref="X2117" r:id="rId6629" location="!/creativeyogesh/status/858666270375456770"/>
    <hyperlink ref="X2118" r:id="rId6630" location="!/meghnabasu2/status/858502497484386304"/>
    <hyperlink ref="X2119" r:id="rId6631" location="!/meghnabasu2/status/858667039514390528"/>
    <hyperlink ref="X2120" r:id="rId6632" location="!/rajivbakshi52/status/858667071789334528"/>
    <hyperlink ref="X2121" r:id="rId6633" location="!/rajivbakshi52/status/858667071789334528"/>
    <hyperlink ref="X2122" r:id="rId6634" location="!/qureshiinfotech/status/858065583954210816"/>
    <hyperlink ref="X2123" r:id="rId6635" location="!/qureshiinfotech/status/858673032860061697"/>
    <hyperlink ref="X2124" r:id="rId6636" location="!/perfectedhacks/status/858673139617865729"/>
    <hyperlink ref="X2125" r:id="rId6637" location="!/avitruvianman/status/858676719728906241"/>
    <hyperlink ref="X2126" r:id="rId6638" location="!/avitruvianman/status/858676719728906241"/>
    <hyperlink ref="X2127" r:id="rId6639" location="!/avitruvianman/status/858676719728906241"/>
    <hyperlink ref="X2128" r:id="rId6640" location="!/avitruvianman/status/858676719728906241"/>
    <hyperlink ref="X2129" r:id="rId6641" location="!/sanjeeev88/status/857293063412219904"/>
    <hyperlink ref="X2130" r:id="rId6642" location="!/sanjeeev88/status/857293063412219904"/>
    <hyperlink ref="X2131" r:id="rId6643" location="!/sanjeeev88/status/858679217323728897"/>
    <hyperlink ref="X2132" r:id="rId6644" location="!/magicalatte/status/858679445556801537"/>
    <hyperlink ref="X2133" r:id="rId6645" location="!/bhavik_bhavsar/status/857426932677431297"/>
    <hyperlink ref="X2134" r:id="rId6646" location="!/bhavik_bhavsar/status/857542680414498816"/>
    <hyperlink ref="X2135" r:id="rId6647" location="!/bhavik_bhavsar/status/857552701131022337"/>
    <hyperlink ref="X2136" r:id="rId6648" location="!/bhavik_bhavsar/status/857567822838411264"/>
    <hyperlink ref="X2137" r:id="rId6649" location="!/bhavik_bhavsar/status/857575427770023936"/>
    <hyperlink ref="X2138" r:id="rId6650" location="!/bhavik_bhavsar/status/858193719421538305"/>
    <hyperlink ref="X2139" r:id="rId6651" location="!/bhavik_bhavsar/status/858207577150287873"/>
    <hyperlink ref="X2140" r:id="rId6652" location="!/bhavik_bhavsar/status/858220093733556224"/>
    <hyperlink ref="X2141" r:id="rId6653" location="!/bhavik_bhavsar/status/858295602160992256"/>
    <hyperlink ref="X2142" r:id="rId6654" location="!/bhavik_bhavsar/status/858494419879809024"/>
    <hyperlink ref="X2143" r:id="rId6655" location="!/bhavik_bhavsar/status/858523472837971971"/>
    <hyperlink ref="X2144" r:id="rId6656" location="!/bhavik_bhavsar/status/858548550082453504"/>
    <hyperlink ref="X2145" r:id="rId6657" location="!/bhavik_bhavsar/status/858549805597032448"/>
    <hyperlink ref="X2146" r:id="rId6658" location="!/bhavik_bhavsar/status/858680657446404097"/>
    <hyperlink ref="X2147" r:id="rId6659" location="!/qanuj/status/857361738689380352"/>
    <hyperlink ref="X2148" r:id="rId6660" location="!/qanuj/status/857369236301369344"/>
    <hyperlink ref="X2149" r:id="rId6661" location="!/qanuj/status/857410787362713601"/>
    <hyperlink ref="X2150" r:id="rId6662" location="!/qanuj/status/857418311663071232"/>
    <hyperlink ref="X2151" r:id="rId6663" location="!/qanuj/status/857425866044952576"/>
    <hyperlink ref="X2152" r:id="rId6664" location="!/qanuj/status/857541750382108672"/>
    <hyperlink ref="X2153" r:id="rId6665" location="!/qanuj/status/857551757555245060"/>
    <hyperlink ref="X2154" r:id="rId6666" location="!/qanuj/status/857568450352480256"/>
    <hyperlink ref="X2155" r:id="rId6667" location="!/qanuj/status/857575611015016448"/>
    <hyperlink ref="X2156" r:id="rId6668" location="!/qanuj/status/858193222094467072"/>
    <hyperlink ref="X2157" r:id="rId6669" location="!/qanuj/status/858208233894424577"/>
    <hyperlink ref="X2158" r:id="rId6670" location="!/qanuj/status/858219644049649667"/>
    <hyperlink ref="X2159" r:id="rId6671" location="!/qanuj/status/858295152934256641"/>
    <hyperlink ref="X2160" r:id="rId6672" location="!/qanuj/status/858495145918029824"/>
    <hyperlink ref="X2161" r:id="rId6673" location="!/qanuj/status/858524139451240449"/>
    <hyperlink ref="X2162" r:id="rId6674" location="!/qanuj/status/858548032903708672"/>
    <hyperlink ref="X2163" r:id="rId6675" location="!/qanuj/status/858549299092869120"/>
    <hyperlink ref="X2164" r:id="rId6676" location="!/qanuj/status/858681382868062208"/>
    <hyperlink ref="X2165" r:id="rId6677" location="!/azuitshi/status/857456800827703296"/>
    <hyperlink ref="X2166" r:id="rId6678" location="!/azuitshi/status/858172228868775938"/>
    <hyperlink ref="X2167" r:id="rId6679" location="!/azuitshi/status/858681745012514819"/>
    <hyperlink ref="X2168" r:id="rId6680" location="!/azuitshi/status/858681745012514819"/>
    <hyperlink ref="X2169" r:id="rId6681" location="!/azuitshi/status/858681762469130240"/>
    <hyperlink ref="X2170" r:id="rId6682" location="!/azuitshi/status/858681762469130240"/>
    <hyperlink ref="X2171" r:id="rId6683" location="!/mpbhushan/status/858683729044271105"/>
    <hyperlink ref="X2172" r:id="rId6684" location="!/patalipataloon/status/858684202837004289"/>
    <hyperlink ref="X2173" r:id="rId6685" location="!/sunilddesai/status/858657584890466304"/>
    <hyperlink ref="X2174" r:id="rId6686" location="!/goeltm_tg/status/858685832261009408"/>
    <hyperlink ref="X2175" r:id="rId6687" location="!/goeltm_tg/status/858685832261009408"/>
    <hyperlink ref="X2176" r:id="rId6688" location="!/itsforhome/status/858686775958667264"/>
    <hyperlink ref="X2177" r:id="rId6689" location="!/sabkuchhsikho/status/858689366163681280"/>
    <hyperlink ref="X2178" r:id="rId6690" location="!/nickjcool/status/858693586610601984"/>
    <hyperlink ref="X2179" r:id="rId6691" location="!/indiatodaytech/status/857995248559157249"/>
    <hyperlink ref="X2180" r:id="rId6692" location="!/indiatodaytech/status/858192786184691712"/>
    <hyperlink ref="X2181" r:id="rId6693" location="!/jjiandani/status/858694938275401728"/>
    <hyperlink ref="X2182" r:id="rId6694" location="!/jjiandani/status/857567057981825025"/>
    <hyperlink ref="X2183" r:id="rId6695" location="!/jjiandani/status/857567096674418694"/>
    <hyperlink ref="X2184" r:id="rId6696" location="!/jjiandani/status/857963664078323712"/>
    <hyperlink ref="X2185" r:id="rId6697" location="!/world_newzroom/status/858294692177485824"/>
    <hyperlink ref="X2186" r:id="rId6698" location="!/world_newzroom/status/858695297404456961"/>
    <hyperlink ref="X2187" r:id="rId6699" location="!/world_newzroom/status/858695553806327809"/>
    <hyperlink ref="X2188" r:id="rId6700" location="!/technosamigos/status/858695711289860096"/>
    <hyperlink ref="X2189" r:id="rId6701" location="!/yogeshkhetani/status/858695741883207682"/>
    <hyperlink ref="X2190" r:id="rId6702" location="!/kirantwit/status/858695845281005569"/>
    <hyperlink ref="X2191" r:id="rId6703" location="!/kirantwit/status/858695845281005569"/>
    <hyperlink ref="X2192" r:id="rId6704" location="!/hvinod24/status/857475430340730880"/>
    <hyperlink ref="X2193" r:id="rId6705" location="!/hvinod24/status/857491544223342592"/>
    <hyperlink ref="X2194" r:id="rId6706" location="!/hvinod24/status/857499828766482432"/>
    <hyperlink ref="X2195" r:id="rId6707" location="!/hvinod24/status/857590413288366080"/>
    <hyperlink ref="X2196" r:id="rId6708" location="!/hvinod24/status/857733024972021760"/>
    <hyperlink ref="X2197" r:id="rId6709" location="!/hvinod24/status/858027615965384704"/>
    <hyperlink ref="X2198" r:id="rId6710" location="!/hvinod24/status/858060418790576128"/>
    <hyperlink ref="X2199" r:id="rId6711" location="!/hvinod24/status/858111957152354304"/>
    <hyperlink ref="X2200" r:id="rId6712" location="!/hvinod24/status/858321084747100160"/>
    <hyperlink ref="X2201" r:id="rId6713" location="!/hvinod24/status/858378905207492608"/>
    <hyperlink ref="X2202" r:id="rId6714" location="!/hvinod24/status/858696105260797953"/>
    <hyperlink ref="X2203" r:id="rId6715" location="!/abhishekksh1985/status/858700400215588865"/>
    <hyperlink ref="X2204" r:id="rId6716" location="!/dksardana/status/858700908552757248"/>
    <hyperlink ref="X2205" r:id="rId6717" location="!/dksardana/status/858700908552757248"/>
    <hyperlink ref="X2206" r:id="rId6718" location="!/abhinandmarkala/status/858348670139461632"/>
    <hyperlink ref="X2207" r:id="rId6719" location="!/abhinandmarkala/status/858551891927719936"/>
    <hyperlink ref="X2208" r:id="rId6720" location="!/abhinandmarkala/status/858702600186810372"/>
    <hyperlink ref="X2209" r:id="rId6721" location="!/pandayjyoti/status/858706353711325185"/>
    <hyperlink ref="X2210" r:id="rId6722" location="!/pandayjyoti/status/858706353711325185"/>
    <hyperlink ref="X2211" r:id="rId6723" location="!/nitedili/status/858711522515841025"/>
    <hyperlink ref="X2212" r:id="rId6724" location="!/nitedili/status/858711794709393409"/>
    <hyperlink ref="X2213" r:id="rId6725" location="!/xerxesparas/status/858715610926075904"/>
    <hyperlink ref="X2214" r:id="rId6726" location="!/techobservor/status/858599525178626049"/>
    <hyperlink ref="X2215" r:id="rId6727" location="!/techobservor/status/858606740811763712"/>
    <hyperlink ref="X2216" r:id="rId6728" location="!/techobservor/status/858716677206396928"/>
    <hyperlink ref="X2217" r:id="rId6729" location="!/bureaucracy_ind/status/858599579859787776"/>
    <hyperlink ref="X2218" r:id="rId6730" location="!/bureaucracy_ind/status/858606785623539712"/>
    <hyperlink ref="X2219" r:id="rId6731" location="!/bureaucracy_ind/status/858716710207184896"/>
    <hyperlink ref="X2220" r:id="rId6732" location="!/cyberstream_/status/858717189561622528"/>
    <hyperlink ref="X2221" r:id="rId6733" location="!/imvenkatram/status/858717288312307712"/>
    <hyperlink ref="X2222" r:id="rId6734" location="!/latesttechnews_/status/857996014917222402"/>
    <hyperlink ref="X2223" r:id="rId6735" location="!/datechbot/status/858112614408364032"/>
    <hyperlink ref="X2224" r:id="rId6736" location="!/sriramhebbar/status/856433074707415040"/>
    <hyperlink ref="X2225" r:id="rId6737" location="!/sriramhebbar/status/857510163527290881"/>
    <hyperlink ref="X2226" r:id="rId6738" location="!/sriramhebbar/status/858210725944111104"/>
    <hyperlink ref="X2227" r:id="rId6739" location="!/sriramhebbar/status/858502698965934080"/>
    <hyperlink ref="X2228" r:id="rId6740" location="!/sriramhebbar/status/858543712250363904"/>
    <hyperlink ref="X2229" r:id="rId6741" location="!/datechbot/status/857520786000814080"/>
    <hyperlink ref="X2230" r:id="rId6742" location="!/datechbot/status/858673657912152065"/>
    <hyperlink ref="X2231" r:id="rId6743" location="!/chhetrivivek/status/856433050665627648"/>
    <hyperlink ref="X2232" r:id="rId6744" location="!/chhetrivivek/status/857413287503253504"/>
    <hyperlink ref="X2233" r:id="rId6745" location="!/chhetrivivek/status/857510167390244864"/>
    <hyperlink ref="X2234" r:id="rId6746" location="!/chhetrivivek/status/858210680066801665"/>
    <hyperlink ref="X2235" r:id="rId6747" location="!/chhetrivivek/status/858502699314065408"/>
    <hyperlink ref="X2236" r:id="rId6748" location="!/chhetrivivek/status/858543718189604865"/>
    <hyperlink ref="X2237" r:id="rId6749" location="!/datechbot/status/857512239645024257"/>
    <hyperlink ref="X2238" r:id="rId6750" location="!/datechbot/status/858673962821308416"/>
    <hyperlink ref="X2239" r:id="rId6751" location="!/gizbotcom/status/857406771203387392"/>
    <hyperlink ref="X2240" r:id="rId6752" location="!/gizbotcom/status/857508671508688896"/>
    <hyperlink ref="X2241" r:id="rId6753" location="!/gizbotcom/status/857831122398564352"/>
    <hyperlink ref="X2242" r:id="rId6754" location="!/gizbotcom/status/857970162116562944"/>
    <hyperlink ref="X2243" r:id="rId6755" location="!/gizbotcom/status/858209001926000640"/>
    <hyperlink ref="X2244" r:id="rId6756" location="!/gizbotcom/status/858493884942487554"/>
    <hyperlink ref="X2245" r:id="rId6757" location="!/gizbotcom/status/858539412703113217"/>
    <hyperlink ref="X2246" r:id="rId6758" location="!/jobokuruvilla/status/856426785545666560"/>
    <hyperlink ref="X2247" r:id="rId6759" location="!/jobokuruvilla/status/857511466118782976"/>
    <hyperlink ref="X2248" r:id="rId6760" location="!/jobokuruvilla/status/858208766277238785"/>
    <hyperlink ref="X2249" r:id="rId6761" location="!/jobokuruvilla/status/858495922065481729"/>
    <hyperlink ref="X2250" r:id="rId6762" location="!/jobokuruvilla/status/858542967421665280"/>
    <hyperlink ref="X2251" r:id="rId6763" location="!/datechbot/status/857264827970064385"/>
    <hyperlink ref="X2252" r:id="rId6764" location="!/datechbot/status/857512239645024257"/>
    <hyperlink ref="X2253" r:id="rId6765" location="!/datechbot/status/857520786000814080"/>
    <hyperlink ref="X2254" r:id="rId6766" location="!/datechbot/status/858673657912152065"/>
    <hyperlink ref="X2255" r:id="rId6767" location="!/datechbot/status/858673962821308416"/>
    <hyperlink ref="X2256" r:id="rId6768" location="!/datechbot/status/858677012822720512"/>
    <hyperlink ref="X2257" r:id="rId6769" location="!/jobokuruvilla/status/857409504626987010"/>
    <hyperlink ref="X2258" r:id="rId6770" location="!/datechbot/status/857264827970064385"/>
    <hyperlink ref="X2259" r:id="rId6771" location="!/datechbot/status/858677012822720512"/>
    <hyperlink ref="X2260" r:id="rId6772" location="!/expresstechie/status/777357749256593408"/>
    <hyperlink ref="X2261" r:id="rId6773" location="!/expresstechie/status/857376326969372673"/>
    <hyperlink ref="X2262" r:id="rId6774" location="!/expresstechie/status/857802719360241665"/>
    <hyperlink ref="X2263" r:id="rId6775" location="!/expresstechie/status/857884792590921728"/>
    <hyperlink ref="X2264" r:id="rId6776" location="!/expresstechie/status/858146418653048832"/>
    <hyperlink ref="X2265" r:id="rId6777" location="!/expresstechie/status/858478555679907841"/>
    <hyperlink ref="X2266" r:id="rId6778" location="!/datechbot/status/858248853497286656"/>
    <hyperlink ref="X2267" r:id="rId6779" location="!/datechbot/status/858379886314049536"/>
    <hyperlink ref="X2268" r:id="rId6780" location="!/datechbot/status/858610680051662848"/>
    <hyperlink ref="X2269" r:id="rId6781" location="!/datechbot/status/858719325582221312"/>
    <hyperlink ref="X2270" r:id="rId6782" location="!/bsindia/status/855701461271027714"/>
    <hyperlink ref="X2271" r:id="rId6783" location="!/bsindia/status/857844157678723072"/>
    <hyperlink ref="X2272" r:id="rId6784" location="!/bsindia/status/857869237418958848"/>
    <hyperlink ref="X2273" r:id="rId6785" location="!/bsindia/status/857929897066549249"/>
    <hyperlink ref="X2274" r:id="rId6786" location="!/kmadhuresh/status/858721538597507072"/>
    <hyperlink ref="X2275" r:id="rId6787" location="!/kmadhuresh/status/858721538597507072"/>
    <hyperlink ref="X2276" r:id="rId6788" location="!/designgeeksorg/status/858705578494918657"/>
    <hyperlink ref="X2277" r:id="rId6789" location="!/designgeeksorg/status/858724387587051520"/>
    <hyperlink ref="X2278" r:id="rId6790" location="!/mobiletechnolo/status/858726405571358721"/>
    <hyperlink ref="X2279" r:id="rId6791" location="!/social_media___/status/858726414916308993"/>
    <hyperlink ref="X2280" r:id="rId6792" location="!/raseth23/status/858727721224032256"/>
    <hyperlink ref="X2281" r:id="rId6793" location="!/sofishahid51/status/858731708727803904"/>
    <hyperlink ref="X2282" r:id="rId6794" location="!/vivarumani/status/858733369676484614"/>
    <hyperlink ref="X2283" r:id="rId6795" location="!/suniltpn/status/858733810447503360"/>
    <hyperlink ref="X2284" r:id="rId6796" location="!/rakesh9475/status/858541722049163264"/>
    <hyperlink ref="X2285" r:id="rId6797" location="!/blueblueman2013/status/858734002685042691"/>
    <hyperlink ref="X2286" r:id="rId6798" location="!/tara_rev/status/858735435727740930"/>
    <hyperlink ref="X2287" r:id="rId6799" location="!/tara_rev/status/858735435727740930"/>
    <hyperlink ref="X2288" r:id="rId6800" location="!/gadgets360/status/855655464184315909"/>
    <hyperlink ref="X2289" r:id="rId6801" location="!/gadgets360/status/857556461127294976"/>
    <hyperlink ref="X2290" r:id="rId6802" location="!/gadgets360/status/857556721794859008"/>
    <hyperlink ref="X2291" r:id="rId6803" location="!/gadgets360/status/857708440306819072"/>
    <hyperlink ref="X2292" r:id="rId6804" location="!/gadgets360/status/858236917019750404"/>
    <hyperlink ref="X2293" r:id="rId6805" location="!/gadgets360/status/858606134399123456"/>
    <hyperlink ref="X2294" r:id="rId6806" location="!/pratikzart/status/858735461703053312"/>
    <hyperlink ref="X2295" r:id="rId6807" location="!/techsandesh/status/857603651329720320"/>
    <hyperlink ref="X2296" r:id="rId6808" location="!/techsandesh/status/858310864495161344"/>
    <hyperlink ref="X2297" r:id="rId6809" location="!/techsandesh/status/858384248969015297"/>
    <hyperlink ref="X2298" r:id="rId6810" location="!/akshaysonker5/status/857645190399627265"/>
    <hyperlink ref="X2299" r:id="rId6811" location="!/akshaysonker5/status/858372271689302016"/>
    <hyperlink ref="X2300" r:id="rId6812" location="!/akshaysonker5/status/858736724020690944"/>
    <hyperlink ref="X2301" r:id="rId6813" location="!/telecomtalk/status/857927643592773632"/>
    <hyperlink ref="X2302" r:id="rId6814" location="!/telecomtalk/status/858233167857065984"/>
    <hyperlink ref="X2303" r:id="rId6815" location="!/kamalsavla/status/858008550588723200"/>
    <hyperlink ref="X2304" r:id="rId6816" location="!/bgrindia/status/857225338002309124"/>
    <hyperlink ref="X2305" r:id="rId6817" location="!/bgrindia/status/857504680867495936"/>
    <hyperlink ref="X2306" r:id="rId6818" location="!/bgrindia/status/857515956758863872"/>
    <hyperlink ref="X2307" r:id="rId6819" location="!/bgrindia/status/857538571103809536"/>
    <hyperlink ref="X2308" r:id="rId6820" location="!/bgrindia/status/857595440866484225"/>
    <hyperlink ref="X2309" r:id="rId6821" location="!/bgrindia/status/857919969149014016"/>
    <hyperlink ref="X2310" r:id="rId6822" location="!/bgrindia/status/858523876237742080"/>
    <hyperlink ref="X2311" r:id="rId6823" location="!/bgrindia/status/858656362892587008"/>
    <hyperlink ref="X2312" r:id="rId6824" location="!/bgrindia/status/858667321883332609"/>
    <hyperlink ref="X2313" r:id="rId6825" location="!/bgrindia/status/858705069067337731"/>
    <hyperlink ref="X2314" r:id="rId6826" location="!/kamalsavla/status/857519590900944896"/>
    <hyperlink ref="X2315" r:id="rId6827" location="!/kamalsavla/status/858738599117942785"/>
    <hyperlink ref="X2316" r:id="rId6828" location="!/kamalsavla/status/857519590900944896"/>
    <hyperlink ref="X2317" r:id="rId6829" location="!/kamalsavla/status/858738599117942785"/>
    <hyperlink ref="X2318" r:id="rId6830" location="!/shafimo3/status/858556851058688000"/>
    <hyperlink ref="X2319" r:id="rId6831" location="!/shafimo3/status/858556851654320128"/>
    <hyperlink ref="X2320" r:id="rId6832" location="!/shafimo3/status/858584004492120064"/>
    <hyperlink ref="X2321" r:id="rId6833" location="!/shafimo3/status/858740320510631936"/>
    <hyperlink ref="X2322" r:id="rId6834" location="!/raajnathsing/status/858742900493910016"/>
    <hyperlink ref="X2323" r:id="rId6835" location="!/white_label_dev/status/858686841742123009"/>
    <hyperlink ref="X2324" r:id="rId6836" location="!/white_label_dev/status/858705623579594753"/>
    <hyperlink ref="X2325" r:id="rId6837" location="!/white_label_dev/status/858724417215623169"/>
    <hyperlink ref="X2326" r:id="rId6838" location="!/white_label_dev/status/858743282247118849"/>
    <hyperlink ref="X2327" r:id="rId6839" location="!/nrajbongshi/status/858745170719895553"/>
    <hyperlink ref="AZ136" r:id="rId6840"/>
    <hyperlink ref="AZ137" r:id="rId6841"/>
    <hyperlink ref="AZ350" r:id="rId6842"/>
    <hyperlink ref="AZ706" r:id="rId6843"/>
    <hyperlink ref="AZ1048" r:id="rId6844"/>
    <hyperlink ref="AZ1057" r:id="rId6845"/>
    <hyperlink ref="AZ1301" r:id="rId6846"/>
    <hyperlink ref="AZ1305" r:id="rId6847"/>
    <hyperlink ref="AZ1331" r:id="rId6848"/>
    <hyperlink ref="AZ1426" r:id="rId6849"/>
    <hyperlink ref="AZ1798" r:id="rId6850"/>
    <hyperlink ref="AZ1809" r:id="rId6851"/>
    <hyperlink ref="AZ1978" r:id="rId6852"/>
    <hyperlink ref="AZ2063" r:id="rId6853"/>
    <hyperlink ref="AZ2319" r:id="rId6854"/>
    <hyperlink ref="AZ2321" r:id="rId6855"/>
  </hyperlinks>
  <pageMargins left="0.7" right="0.7" top="0.75" bottom="0.75" header="0.3" footer="0.3"/>
  <pageSetup orientation="portrait" verticalDpi="0" r:id="rId6856"/>
  <legacyDrawing r:id="rId6857"/>
  <tableParts count="1">
    <tablePart r:id="rId685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O1433"/>
  <sheetViews>
    <sheetView tabSelected="1" workbookViewId="0">
      <pane xSplit="1" ySplit="2" topLeftCell="K3" activePane="bottomRight" state="frozen"/>
      <selection pane="topRight" activeCell="B1" sqref="B1"/>
      <selection pane="bottomLeft" activeCell="A3" sqref="A3"/>
      <selection pane="bottomRight" activeCell="A13" sqref="A13"/>
    </sheetView>
  </sheetViews>
  <sheetFormatPr defaultRowHeight="15" x14ac:dyDescent="0.25"/>
  <cols>
    <col min="1" max="1" width="19.28515625" style="1" bestFit="1" customWidth="1"/>
    <col min="2" max="2" width="16.28515625" bestFit="1"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style="3" hidden="1" customWidth="1"/>
    <col min="28" max="28" width="16" style="3" hidden="1" customWidth="1"/>
    <col min="29" max="29" width="16" style="6" bestFit="1" customWidth="1"/>
    <col min="30" max="30" width="8.5703125" style="2" bestFit="1"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13.42578125" bestFit="1" customWidth="1"/>
    <col min="37" max="37" width="10.7109375" bestFit="1" customWidth="1"/>
    <col min="38" max="38" width="7.42578125" bestFit="1" customWidth="1"/>
    <col min="39" max="39" width="8.140625" bestFit="1" customWidth="1"/>
    <col min="40" max="40" width="16.5703125" bestFit="1" customWidth="1"/>
    <col min="41" max="41" width="12.57031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20.7109375" bestFit="1" customWidth="1"/>
    <col min="48" max="48" width="10.5703125" bestFit="1" customWidth="1"/>
    <col min="49" max="50" width="16.140625" bestFit="1" customWidth="1"/>
    <col min="51" max="51" width="15.140625" bestFit="1" customWidth="1"/>
    <col min="53" max="53" width="17.28515625" bestFit="1" customWidth="1"/>
    <col min="54" max="54" width="19.5703125" bestFit="1" customWidth="1"/>
    <col min="55" max="55" width="17.28515625" bestFit="1" customWidth="1"/>
    <col min="56" max="56" width="19.5703125" bestFit="1" customWidth="1"/>
    <col min="57" max="57" width="17.28515625" bestFit="1" customWidth="1"/>
    <col min="58" max="58" width="19.5703125" bestFit="1" customWidth="1"/>
    <col min="59" max="59" width="17.28515625" bestFit="1" customWidth="1"/>
    <col min="60" max="60" width="19.5703125" bestFit="1" customWidth="1"/>
    <col min="61" max="61" width="18.85546875" bestFit="1" customWidth="1"/>
    <col min="62" max="62" width="19.5703125" bestFit="1" customWidth="1"/>
    <col min="63" max="63" width="9.28515625" bestFit="1" customWidth="1"/>
  </cols>
  <sheetData>
    <row r="1" spans="1:67"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6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10157</v>
      </c>
      <c r="AE2" s="13" t="s">
        <v>10158</v>
      </c>
      <c r="AF2" s="13" t="s">
        <v>10159</v>
      </c>
      <c r="AG2" s="13" t="s">
        <v>10160</v>
      </c>
      <c r="AH2" s="13" t="s">
        <v>10161</v>
      </c>
      <c r="AI2" s="13" t="s">
        <v>10162</v>
      </c>
      <c r="AJ2" s="13" t="s">
        <v>10163</v>
      </c>
      <c r="AK2" s="13" t="s">
        <v>10164</v>
      </c>
      <c r="AL2" s="13" t="s">
        <v>10165</v>
      </c>
      <c r="AM2" s="13" t="s">
        <v>10166</v>
      </c>
      <c r="AN2" s="13" t="s">
        <v>10167</v>
      </c>
      <c r="AO2" s="13" t="s">
        <v>10168</v>
      </c>
      <c r="AP2" s="13" t="s">
        <v>10169</v>
      </c>
      <c r="AQ2" s="13" t="s">
        <v>10170</v>
      </c>
      <c r="AR2" s="13" t="s">
        <v>10171</v>
      </c>
      <c r="AS2" s="13" t="s">
        <v>195</v>
      </c>
      <c r="AT2" s="13" t="s">
        <v>10172</v>
      </c>
      <c r="AU2" s="13" t="s">
        <v>10173</v>
      </c>
      <c r="AV2" s="13" t="s">
        <v>10174</v>
      </c>
      <c r="AW2" s="13" t="s">
        <v>10175</v>
      </c>
      <c r="AX2" s="13" t="s">
        <v>10176</v>
      </c>
      <c r="AY2" s="13" t="s">
        <v>10177</v>
      </c>
      <c r="AZ2" s="11" t="s">
        <v>18395</v>
      </c>
      <c r="BA2" s="105" t="s">
        <v>18443</v>
      </c>
      <c r="BB2" s="105" t="s">
        <v>18497</v>
      </c>
      <c r="BC2" s="105" t="s">
        <v>18500</v>
      </c>
      <c r="BD2" s="105" t="s">
        <v>18527</v>
      </c>
      <c r="BE2" s="105" t="s">
        <v>18533</v>
      </c>
      <c r="BF2" s="105" t="s">
        <v>18547</v>
      </c>
      <c r="BG2" s="105" t="s">
        <v>18556</v>
      </c>
      <c r="BH2" s="105" t="s">
        <v>18924</v>
      </c>
      <c r="BI2" s="105" t="s">
        <v>19000</v>
      </c>
      <c r="BJ2" s="105" t="s">
        <v>19366</v>
      </c>
      <c r="BK2" s="13" t="s">
        <v>19434</v>
      </c>
      <c r="BL2" s="3"/>
    </row>
    <row r="3" spans="1:67" ht="15" customHeight="1" x14ac:dyDescent="0.25">
      <c r="A3" s="64" t="s">
        <v>1544</v>
      </c>
      <c r="B3" s="65"/>
      <c r="C3" s="65"/>
      <c r="D3" s="66"/>
      <c r="E3" s="68"/>
      <c r="F3" s="100" t="s">
        <v>15138</v>
      </c>
      <c r="G3" s="65"/>
      <c r="H3" s="69"/>
      <c r="I3" s="70"/>
      <c r="J3" s="70"/>
      <c r="K3" s="69" t="s">
        <v>16909</v>
      </c>
      <c r="L3" s="73"/>
      <c r="M3" s="74">
        <v>632.61865234375</v>
      </c>
      <c r="N3" s="74">
        <v>7332.70654296875</v>
      </c>
      <c r="O3" s="75"/>
      <c r="P3" s="76"/>
      <c r="Q3" s="76"/>
      <c r="R3" s="86"/>
      <c r="S3" s="48">
        <v>120</v>
      </c>
      <c r="T3" s="48">
        <v>0</v>
      </c>
      <c r="U3" s="49">
        <v>128119.287409</v>
      </c>
      <c r="V3" s="49">
        <v>1E-3</v>
      </c>
      <c r="W3" s="49">
        <v>5.8110000000000002E-2</v>
      </c>
      <c r="X3" s="49">
        <v>29.977755999999999</v>
      </c>
      <c r="Y3" s="49">
        <v>5.2521008403361349E-3</v>
      </c>
      <c r="Z3" s="49">
        <v>0</v>
      </c>
      <c r="AA3" s="71">
        <v>21</v>
      </c>
      <c r="AB3" s="71"/>
      <c r="AC3" s="72"/>
      <c r="AD3" s="78" t="s">
        <v>10195</v>
      </c>
      <c r="AE3" s="78">
        <v>1</v>
      </c>
      <c r="AF3" s="78">
        <v>226127</v>
      </c>
      <c r="AG3" s="78">
        <v>1066</v>
      </c>
      <c r="AH3" s="78">
        <v>68</v>
      </c>
      <c r="AI3" s="78">
        <v>19800</v>
      </c>
      <c r="AJ3" s="78" t="s">
        <v>11573</v>
      </c>
      <c r="AK3" s="78"/>
      <c r="AL3" s="84" t="s">
        <v>13150</v>
      </c>
      <c r="AM3" s="78" t="s">
        <v>10135</v>
      </c>
      <c r="AN3" s="80">
        <v>41219.266747685186</v>
      </c>
      <c r="AO3" s="84" t="s">
        <v>13854</v>
      </c>
      <c r="AP3" s="78" t="b">
        <v>1</v>
      </c>
      <c r="AQ3" s="78" t="b">
        <v>0</v>
      </c>
      <c r="AR3" s="78" t="b">
        <v>1</v>
      </c>
      <c r="AS3" s="78" t="s">
        <v>9963</v>
      </c>
      <c r="AT3" s="78">
        <v>125</v>
      </c>
      <c r="AU3" s="84" t="s">
        <v>14862</v>
      </c>
      <c r="AV3" s="78" t="b">
        <v>1</v>
      </c>
      <c r="AW3" s="78" t="s">
        <v>15459</v>
      </c>
      <c r="AX3" s="84" t="s">
        <v>15478</v>
      </c>
      <c r="AY3" s="78" t="s">
        <v>65</v>
      </c>
      <c r="AZ3" s="102" t="s">
        <v>18401</v>
      </c>
      <c r="BA3" s="48"/>
      <c r="BB3" s="48"/>
      <c r="BC3" s="48"/>
      <c r="BD3" s="48"/>
      <c r="BE3" s="48"/>
      <c r="BF3" s="48"/>
      <c r="BG3" s="48"/>
      <c r="BH3" s="48"/>
      <c r="BI3" s="48"/>
      <c r="BJ3" s="48"/>
      <c r="BK3" s="78" t="str">
        <f>REPLACE(INDEX(GroupVertices[Group], MATCH(Vertices[[#This Row],[Vertex]],GroupVertices[Vertex],0)),1,1,"")</f>
        <v>eneral</v>
      </c>
      <c r="BL3" s="3"/>
    </row>
    <row r="4" spans="1:67" x14ac:dyDescent="0.25">
      <c r="A4" s="64" t="s">
        <v>1549</v>
      </c>
      <c r="B4" s="65"/>
      <c r="C4" s="65"/>
      <c r="D4" s="66"/>
      <c r="E4" s="68"/>
      <c r="F4" s="100" t="s">
        <v>15146</v>
      </c>
      <c r="G4" s="65"/>
      <c r="H4" s="69"/>
      <c r="I4" s="70"/>
      <c r="J4" s="70"/>
      <c r="K4" s="69" t="s">
        <v>16939</v>
      </c>
      <c r="L4" s="73"/>
      <c r="M4" s="74">
        <v>729.26092529296875</v>
      </c>
      <c r="N4" s="74">
        <v>7556.8173828125</v>
      </c>
      <c r="O4" s="75"/>
      <c r="P4" s="76"/>
      <c r="Q4" s="76"/>
      <c r="R4" s="86"/>
      <c r="S4" s="48">
        <v>53</v>
      </c>
      <c r="T4" s="48">
        <v>0</v>
      </c>
      <c r="U4" s="49">
        <v>2956</v>
      </c>
      <c r="V4" s="49">
        <v>1.7544000000000001E-2</v>
      </c>
      <c r="W4" s="49">
        <v>0</v>
      </c>
      <c r="X4" s="49">
        <v>24.029551999999999</v>
      </c>
      <c r="Y4" s="49">
        <v>7.2568940493468795E-4</v>
      </c>
      <c r="Z4" s="49">
        <v>0</v>
      </c>
      <c r="AA4" s="71">
        <v>51</v>
      </c>
      <c r="AB4" s="71"/>
      <c r="AC4" s="72"/>
      <c r="AD4" s="78" t="s">
        <v>10225</v>
      </c>
      <c r="AE4" s="78">
        <v>997</v>
      </c>
      <c r="AF4" s="78">
        <v>68133973</v>
      </c>
      <c r="AG4" s="78">
        <v>19547</v>
      </c>
      <c r="AH4" s="78">
        <v>1601</v>
      </c>
      <c r="AI4" s="78">
        <v>-25200</v>
      </c>
      <c r="AJ4" s="78" t="s">
        <v>11598</v>
      </c>
      <c r="AK4" s="78" t="s">
        <v>12660</v>
      </c>
      <c r="AL4" s="84" t="s">
        <v>13167</v>
      </c>
      <c r="AM4" s="78" t="s">
        <v>13800</v>
      </c>
      <c r="AN4" s="80">
        <v>39399.905393518522</v>
      </c>
      <c r="AO4" s="84" t="s">
        <v>13878</v>
      </c>
      <c r="AP4" s="78" t="b">
        <v>0</v>
      </c>
      <c r="AQ4" s="78" t="b">
        <v>0</v>
      </c>
      <c r="AR4" s="78" t="b">
        <v>1</v>
      </c>
      <c r="AS4" s="78" t="s">
        <v>9963</v>
      </c>
      <c r="AT4" s="78">
        <v>81965</v>
      </c>
      <c r="AU4" s="84" t="s">
        <v>14879</v>
      </c>
      <c r="AV4" s="78" t="b">
        <v>1</v>
      </c>
      <c r="AW4" s="78" t="s">
        <v>15459</v>
      </c>
      <c r="AX4" s="84" t="s">
        <v>15508</v>
      </c>
      <c r="AY4" s="78" t="s">
        <v>65</v>
      </c>
      <c r="AZ4" s="102" t="s">
        <v>18401</v>
      </c>
      <c r="BA4" s="48"/>
      <c r="BB4" s="48"/>
      <c r="BC4" s="48"/>
      <c r="BD4" s="48"/>
      <c r="BE4" s="48"/>
      <c r="BF4" s="48"/>
      <c r="BG4" s="48"/>
      <c r="BH4" s="48"/>
      <c r="BI4" s="48"/>
      <c r="BJ4" s="48"/>
      <c r="BK4" s="78" t="str">
        <f>REPLACE(INDEX(GroupVertices[Group], MATCH(Vertices[[#This Row],[Vertex]],GroupVertices[Vertex],0)),1,1,"")</f>
        <v>eneral</v>
      </c>
      <c r="BL4" s="3"/>
      <c r="BM4" s="3"/>
      <c r="BN4" s="3"/>
      <c r="BO4" s="3"/>
    </row>
    <row r="5" spans="1:67" x14ac:dyDescent="0.25">
      <c r="A5" s="64" t="s">
        <v>1469</v>
      </c>
      <c r="B5" s="65"/>
      <c r="C5" s="65"/>
      <c r="D5" s="66"/>
      <c r="E5" s="68"/>
      <c r="F5" s="100" t="s">
        <v>5719</v>
      </c>
      <c r="G5" s="65"/>
      <c r="H5" s="69"/>
      <c r="I5" s="70"/>
      <c r="J5" s="70"/>
      <c r="K5" s="69" t="s">
        <v>16911</v>
      </c>
      <c r="L5" s="73"/>
      <c r="M5" s="74">
        <v>8121.02783203125</v>
      </c>
      <c r="N5" s="74">
        <v>3595.142333984375</v>
      </c>
      <c r="O5" s="75"/>
      <c r="P5" s="76"/>
      <c r="Q5" s="76"/>
      <c r="R5" s="86"/>
      <c r="S5" s="48">
        <v>41</v>
      </c>
      <c r="T5" s="48">
        <v>4</v>
      </c>
      <c r="U5" s="49">
        <v>20340.836708999999</v>
      </c>
      <c r="V5" s="49">
        <v>7.8100000000000001E-4</v>
      </c>
      <c r="W5" s="49">
        <v>3.1635000000000003E-2</v>
      </c>
      <c r="X5" s="49">
        <v>10.176955</v>
      </c>
      <c r="Y5" s="49">
        <v>4.3434343434343436E-2</v>
      </c>
      <c r="Z5" s="49">
        <v>0</v>
      </c>
      <c r="AA5" s="71">
        <v>23</v>
      </c>
      <c r="AB5" s="71"/>
      <c r="AC5" s="72"/>
      <c r="AD5" s="78" t="s">
        <v>10197</v>
      </c>
      <c r="AE5" s="78">
        <v>686</v>
      </c>
      <c r="AF5" s="78">
        <v>11217</v>
      </c>
      <c r="AG5" s="78">
        <v>44268</v>
      </c>
      <c r="AH5" s="78">
        <v>1968</v>
      </c>
      <c r="AI5" s="78">
        <v>19800</v>
      </c>
      <c r="AJ5" s="78" t="s">
        <v>11575</v>
      </c>
      <c r="AK5" s="78" t="s">
        <v>12643</v>
      </c>
      <c r="AL5" s="84" t="s">
        <v>13152</v>
      </c>
      <c r="AM5" s="78" t="s">
        <v>10140</v>
      </c>
      <c r="AN5" s="80">
        <v>40045.25304398148</v>
      </c>
      <c r="AO5" s="84" t="s">
        <v>13856</v>
      </c>
      <c r="AP5" s="78" t="b">
        <v>0</v>
      </c>
      <c r="AQ5" s="78" t="b">
        <v>0</v>
      </c>
      <c r="AR5" s="78" t="b">
        <v>1</v>
      </c>
      <c r="AS5" s="78" t="s">
        <v>9963</v>
      </c>
      <c r="AT5" s="78">
        <v>263</v>
      </c>
      <c r="AU5" s="84" t="s">
        <v>14869</v>
      </c>
      <c r="AV5" s="78" t="b">
        <v>1</v>
      </c>
      <c r="AW5" s="78" t="s">
        <v>15459</v>
      </c>
      <c r="AX5" s="84" t="s">
        <v>15480</v>
      </c>
      <c r="AY5" s="78" t="s">
        <v>66</v>
      </c>
      <c r="AZ5" s="102" t="s">
        <v>18397</v>
      </c>
      <c r="BA5" s="48" t="s">
        <v>3934</v>
      </c>
      <c r="BB5" s="48" t="s">
        <v>3934</v>
      </c>
      <c r="BC5" s="48" t="s">
        <v>4051</v>
      </c>
      <c r="BD5" s="48" t="s">
        <v>4051</v>
      </c>
      <c r="BE5" s="48" t="s">
        <v>18534</v>
      </c>
      <c r="BF5" s="48" t="s">
        <v>18534</v>
      </c>
      <c r="BG5" s="106" t="s">
        <v>18565</v>
      </c>
      <c r="BH5" s="106" t="s">
        <v>18925</v>
      </c>
      <c r="BI5" s="106" t="s">
        <v>19009</v>
      </c>
      <c r="BJ5" s="106" t="s">
        <v>19367</v>
      </c>
      <c r="BK5" s="85" t="str">
        <f>REPLACE(INDEX(GroupVertices[Group], MATCH(Vertices[[#This Row],[Vertex]],GroupVertices[Vertex],0)),1,1,"")</f>
        <v>EUTRAL</v>
      </c>
      <c r="BL5" s="3"/>
      <c r="BM5" s="3"/>
      <c r="BN5" s="3"/>
      <c r="BO5" s="3"/>
    </row>
    <row r="6" spans="1:67" x14ac:dyDescent="0.25">
      <c r="A6" s="64" t="s">
        <v>1406</v>
      </c>
      <c r="B6" s="65"/>
      <c r="C6" s="65"/>
      <c r="D6" s="66"/>
      <c r="E6" s="68"/>
      <c r="F6" s="100" t="s">
        <v>15160</v>
      </c>
      <c r="G6" s="65"/>
      <c r="H6" s="69"/>
      <c r="I6" s="70"/>
      <c r="J6" s="70"/>
      <c r="K6" s="69" t="s">
        <v>17006</v>
      </c>
      <c r="L6" s="73"/>
      <c r="M6" s="74">
        <v>413.34426879882813</v>
      </c>
      <c r="N6" s="74">
        <v>7306.30126953125</v>
      </c>
      <c r="O6" s="75"/>
      <c r="P6" s="76"/>
      <c r="Q6" s="76"/>
      <c r="R6" s="86"/>
      <c r="S6" s="48">
        <v>36</v>
      </c>
      <c r="T6" s="48">
        <v>1</v>
      </c>
      <c r="U6" s="49">
        <v>32127.133333000002</v>
      </c>
      <c r="V6" s="49">
        <v>8.1400000000000005E-4</v>
      </c>
      <c r="W6" s="49">
        <v>7.3220000000000004E-3</v>
      </c>
      <c r="X6" s="49">
        <v>11.083645000000001</v>
      </c>
      <c r="Y6" s="49">
        <v>1.951951951951952E-2</v>
      </c>
      <c r="Z6" s="49">
        <v>0</v>
      </c>
      <c r="AA6" s="71">
        <v>118</v>
      </c>
      <c r="AB6" s="71"/>
      <c r="AC6" s="72"/>
      <c r="AD6" s="78" t="s">
        <v>10291</v>
      </c>
      <c r="AE6" s="78">
        <v>27</v>
      </c>
      <c r="AF6" s="78">
        <v>54278</v>
      </c>
      <c r="AG6" s="78">
        <v>68037</v>
      </c>
      <c r="AH6" s="78">
        <v>79</v>
      </c>
      <c r="AI6" s="78">
        <v>19800</v>
      </c>
      <c r="AJ6" s="78" t="s">
        <v>11651</v>
      </c>
      <c r="AK6" s="78" t="s">
        <v>10135</v>
      </c>
      <c r="AL6" s="84" t="s">
        <v>13204</v>
      </c>
      <c r="AM6" s="78" t="s">
        <v>10135</v>
      </c>
      <c r="AN6" s="80">
        <v>40388.439212962963</v>
      </c>
      <c r="AO6" s="84" t="s">
        <v>13925</v>
      </c>
      <c r="AP6" s="78" t="b">
        <v>0</v>
      </c>
      <c r="AQ6" s="78" t="b">
        <v>0</v>
      </c>
      <c r="AR6" s="78" t="b">
        <v>1</v>
      </c>
      <c r="AS6" s="78" t="s">
        <v>9963</v>
      </c>
      <c r="AT6" s="78">
        <v>586</v>
      </c>
      <c r="AU6" s="84" t="s">
        <v>14904</v>
      </c>
      <c r="AV6" s="78" t="b">
        <v>1</v>
      </c>
      <c r="AW6" s="78" t="s">
        <v>15459</v>
      </c>
      <c r="AX6" s="84" t="s">
        <v>15575</v>
      </c>
      <c r="AY6" s="78" t="s">
        <v>66</v>
      </c>
      <c r="AZ6" s="102" t="s">
        <v>18401</v>
      </c>
      <c r="BA6" s="48" t="s">
        <v>3364</v>
      </c>
      <c r="BB6" s="48" t="s">
        <v>3364</v>
      </c>
      <c r="BC6" s="48" t="s">
        <v>4048</v>
      </c>
      <c r="BD6" s="48" t="s">
        <v>4048</v>
      </c>
      <c r="BE6" s="48"/>
      <c r="BF6" s="48"/>
      <c r="BG6" s="106" t="s">
        <v>18591</v>
      </c>
      <c r="BH6" s="106" t="s">
        <v>18591</v>
      </c>
      <c r="BI6" s="106" t="s">
        <v>19035</v>
      </c>
      <c r="BJ6" s="106" t="s">
        <v>19035</v>
      </c>
      <c r="BK6" s="85" t="str">
        <f>REPLACE(INDEX(GroupVertices[Group], MATCH(Vertices[[#This Row],[Vertex]],GroupVertices[Vertex],0)),1,1,"")</f>
        <v>eneral</v>
      </c>
      <c r="BL6" s="3"/>
      <c r="BM6" s="3"/>
      <c r="BN6" s="3"/>
      <c r="BO6" s="3"/>
    </row>
    <row r="7" spans="1:67" x14ac:dyDescent="0.25">
      <c r="A7" s="64" t="s">
        <v>1405</v>
      </c>
      <c r="B7" s="65"/>
      <c r="C7" s="65"/>
      <c r="D7" s="66"/>
      <c r="E7" s="68"/>
      <c r="F7" s="100" t="s">
        <v>15197</v>
      </c>
      <c r="G7" s="65"/>
      <c r="H7" s="69"/>
      <c r="I7" s="70"/>
      <c r="J7" s="70"/>
      <c r="K7" s="69" t="s">
        <v>17202</v>
      </c>
      <c r="L7" s="73"/>
      <c r="M7" s="74">
        <v>1393.71484375</v>
      </c>
      <c r="N7" s="74">
        <v>1599.0555419921875</v>
      </c>
      <c r="O7" s="75"/>
      <c r="P7" s="76"/>
      <c r="Q7" s="76"/>
      <c r="R7" s="86"/>
      <c r="S7" s="48">
        <v>34</v>
      </c>
      <c r="T7" s="48">
        <v>1</v>
      </c>
      <c r="U7" s="49">
        <v>12287.719048000001</v>
      </c>
      <c r="V7" s="49">
        <v>6.6299999999999996E-4</v>
      </c>
      <c r="W7" s="49">
        <v>2.2680000000000001E-3</v>
      </c>
      <c r="X7" s="49">
        <v>10.898396</v>
      </c>
      <c r="Y7" s="49">
        <v>1.8487394957983194E-2</v>
      </c>
      <c r="Z7" s="49">
        <v>0</v>
      </c>
      <c r="AA7" s="71">
        <v>314</v>
      </c>
      <c r="AB7" s="71"/>
      <c r="AC7" s="72"/>
      <c r="AD7" s="78" t="s">
        <v>10481</v>
      </c>
      <c r="AE7" s="78">
        <v>497</v>
      </c>
      <c r="AF7" s="78">
        <v>9913421</v>
      </c>
      <c r="AG7" s="78">
        <v>316547</v>
      </c>
      <c r="AH7" s="78">
        <v>255</v>
      </c>
      <c r="AI7" s="78">
        <v>19800</v>
      </c>
      <c r="AJ7" s="78" t="s">
        <v>11805</v>
      </c>
      <c r="AK7" s="78" t="s">
        <v>10135</v>
      </c>
      <c r="AL7" s="84" t="s">
        <v>13306</v>
      </c>
      <c r="AM7" s="78" t="s">
        <v>10135</v>
      </c>
      <c r="AN7" s="80">
        <v>40287.451562499999</v>
      </c>
      <c r="AO7" s="84" t="s">
        <v>14071</v>
      </c>
      <c r="AP7" s="78" t="b">
        <v>0</v>
      </c>
      <c r="AQ7" s="78" t="b">
        <v>0</v>
      </c>
      <c r="AR7" s="78" t="b">
        <v>0</v>
      </c>
      <c r="AS7" s="78" t="s">
        <v>9963</v>
      </c>
      <c r="AT7" s="78">
        <v>10153</v>
      </c>
      <c r="AU7" s="84" t="s">
        <v>14946</v>
      </c>
      <c r="AV7" s="78" t="b">
        <v>1</v>
      </c>
      <c r="AW7" s="78" t="s">
        <v>15459</v>
      </c>
      <c r="AX7" s="84" t="s">
        <v>15771</v>
      </c>
      <c r="AY7" s="78" t="s">
        <v>66</v>
      </c>
      <c r="AZ7" s="102" t="s">
        <v>18398</v>
      </c>
      <c r="BA7" s="48" t="s">
        <v>18446</v>
      </c>
      <c r="BB7" s="48" t="s">
        <v>18446</v>
      </c>
      <c r="BC7" s="48" t="s">
        <v>4048</v>
      </c>
      <c r="BD7" s="48" t="s">
        <v>4048</v>
      </c>
      <c r="BE7" s="48"/>
      <c r="BF7" s="48"/>
      <c r="BG7" s="106" t="s">
        <v>18646</v>
      </c>
      <c r="BH7" s="106" t="s">
        <v>18935</v>
      </c>
      <c r="BI7" s="106" t="s">
        <v>19092</v>
      </c>
      <c r="BJ7" s="106" t="s">
        <v>19375</v>
      </c>
      <c r="BK7" s="85" t="str">
        <f>REPLACE(INDEX(GroupVertices[Group], MATCH(Vertices[[#This Row],[Vertex]],GroupVertices[Vertex],0)),1,1,"")</f>
        <v>OSITIVE</v>
      </c>
      <c r="BL7" s="3"/>
      <c r="BM7" s="3"/>
      <c r="BN7" s="3"/>
      <c r="BO7" s="3"/>
    </row>
    <row r="8" spans="1:67" x14ac:dyDescent="0.25">
      <c r="A8" s="64" t="s">
        <v>1543</v>
      </c>
      <c r="B8" s="65"/>
      <c r="C8" s="65"/>
      <c r="D8" s="66"/>
      <c r="E8" s="68"/>
      <c r="F8" s="100" t="s">
        <v>15137</v>
      </c>
      <c r="G8" s="65"/>
      <c r="H8" s="69"/>
      <c r="I8" s="70"/>
      <c r="J8" s="70"/>
      <c r="K8" s="69" t="s">
        <v>16908</v>
      </c>
      <c r="L8" s="73"/>
      <c r="M8" s="74">
        <v>339.68035888671875</v>
      </c>
      <c r="N8" s="74">
        <v>8335.916015625</v>
      </c>
      <c r="O8" s="75"/>
      <c r="P8" s="76"/>
      <c r="Q8" s="76"/>
      <c r="R8" s="86"/>
      <c r="S8" s="48">
        <v>33</v>
      </c>
      <c r="T8" s="48">
        <v>0</v>
      </c>
      <c r="U8" s="49">
        <v>5937.2786169999999</v>
      </c>
      <c r="V8" s="49">
        <v>6.5799999999999995E-4</v>
      </c>
      <c r="W8" s="49">
        <v>2.4643999999999999E-2</v>
      </c>
      <c r="X8" s="49">
        <v>6.821618</v>
      </c>
      <c r="Y8" s="49">
        <v>2.462121212121212E-2</v>
      </c>
      <c r="Z8" s="49">
        <v>0</v>
      </c>
      <c r="AA8" s="71">
        <v>20</v>
      </c>
      <c r="AB8" s="71"/>
      <c r="AC8" s="72"/>
      <c r="AD8" s="78" t="s">
        <v>10194</v>
      </c>
      <c r="AE8" s="78">
        <v>74521</v>
      </c>
      <c r="AF8" s="78">
        <v>597654</v>
      </c>
      <c r="AG8" s="78">
        <v>770174</v>
      </c>
      <c r="AH8" s="78">
        <v>1239</v>
      </c>
      <c r="AI8" s="78">
        <v>19800</v>
      </c>
      <c r="AJ8" s="78" t="s">
        <v>11572</v>
      </c>
      <c r="AK8" s="78" t="s">
        <v>10111</v>
      </c>
      <c r="AL8" s="84" t="s">
        <v>13149</v>
      </c>
      <c r="AM8" s="78" t="s">
        <v>10135</v>
      </c>
      <c r="AN8" s="80">
        <v>40023.511631944442</v>
      </c>
      <c r="AO8" s="84" t="s">
        <v>13853</v>
      </c>
      <c r="AP8" s="78" t="b">
        <v>0</v>
      </c>
      <c r="AQ8" s="78" t="b">
        <v>0</v>
      </c>
      <c r="AR8" s="78" t="b">
        <v>1</v>
      </c>
      <c r="AS8" s="78" t="s">
        <v>9963</v>
      </c>
      <c r="AT8" s="78">
        <v>775</v>
      </c>
      <c r="AU8" s="84" t="s">
        <v>14867</v>
      </c>
      <c r="AV8" s="78" t="b">
        <v>1</v>
      </c>
      <c r="AW8" s="78" t="s">
        <v>15459</v>
      </c>
      <c r="AX8" s="84" t="s">
        <v>15477</v>
      </c>
      <c r="AY8" s="78" t="s">
        <v>65</v>
      </c>
      <c r="AZ8" s="102" t="s">
        <v>18401</v>
      </c>
      <c r="BA8" s="48"/>
      <c r="BB8" s="48"/>
      <c r="BC8" s="48"/>
      <c r="BD8" s="48"/>
      <c r="BE8" s="48"/>
      <c r="BF8" s="48"/>
      <c r="BG8" s="48"/>
      <c r="BH8" s="48"/>
      <c r="BI8" s="48"/>
      <c r="BJ8" s="48"/>
      <c r="BK8" s="78" t="str">
        <f>REPLACE(INDEX(GroupVertices[Group], MATCH(Vertices[[#This Row],[Vertex]],GroupVertices[Vertex],0)),1,1,"")</f>
        <v>eneral</v>
      </c>
      <c r="BL8" s="3"/>
      <c r="BM8" s="3"/>
      <c r="BN8" s="3"/>
      <c r="BO8" s="3"/>
    </row>
    <row r="9" spans="1:67" x14ac:dyDescent="0.25">
      <c r="A9" s="64" t="s">
        <v>1532</v>
      </c>
      <c r="B9" s="65"/>
      <c r="C9" s="65"/>
      <c r="D9" s="66"/>
      <c r="E9" s="68"/>
      <c r="F9" s="100" t="s">
        <v>5773</v>
      </c>
      <c r="G9" s="65"/>
      <c r="H9" s="69"/>
      <c r="I9" s="70"/>
      <c r="J9" s="70"/>
      <c r="K9" s="69" t="s">
        <v>16991</v>
      </c>
      <c r="L9" s="73"/>
      <c r="M9" s="74">
        <v>583.387939453125</v>
      </c>
      <c r="N9" s="74">
        <v>8251.9599609375</v>
      </c>
      <c r="O9" s="75"/>
      <c r="P9" s="76"/>
      <c r="Q9" s="76"/>
      <c r="R9" s="86"/>
      <c r="S9" s="48">
        <v>32</v>
      </c>
      <c r="T9" s="48">
        <v>0</v>
      </c>
      <c r="U9" s="49">
        <v>26117.355555999999</v>
      </c>
      <c r="V9" s="49">
        <v>6.4499999999999996E-4</v>
      </c>
      <c r="W9" s="49">
        <v>1.0150000000000001E-3</v>
      </c>
      <c r="X9" s="49">
        <v>12.841098000000001</v>
      </c>
      <c r="Y9" s="49">
        <v>0</v>
      </c>
      <c r="Z9" s="49">
        <v>0</v>
      </c>
      <c r="AA9" s="71">
        <v>103</v>
      </c>
      <c r="AB9" s="71"/>
      <c r="AC9" s="72"/>
      <c r="AD9" s="78" t="s">
        <v>10276</v>
      </c>
      <c r="AE9" s="78">
        <v>14</v>
      </c>
      <c r="AF9" s="78">
        <v>234500</v>
      </c>
      <c r="AG9" s="78">
        <v>76701</v>
      </c>
      <c r="AH9" s="78">
        <v>4</v>
      </c>
      <c r="AI9" s="78">
        <v>19800</v>
      </c>
      <c r="AJ9" s="78" t="s">
        <v>11638</v>
      </c>
      <c r="AK9" s="78" t="s">
        <v>12689</v>
      </c>
      <c r="AL9" s="84" t="s">
        <v>13197</v>
      </c>
      <c r="AM9" s="78" t="s">
        <v>10135</v>
      </c>
      <c r="AN9" s="80">
        <v>39961.383333333331</v>
      </c>
      <c r="AO9" s="84" t="s">
        <v>13913</v>
      </c>
      <c r="AP9" s="78" t="b">
        <v>0</v>
      </c>
      <c r="AQ9" s="78" t="b">
        <v>0</v>
      </c>
      <c r="AR9" s="78" t="b">
        <v>0</v>
      </c>
      <c r="AS9" s="78" t="s">
        <v>9963</v>
      </c>
      <c r="AT9" s="78">
        <v>1628</v>
      </c>
      <c r="AU9" s="84" t="s">
        <v>14898</v>
      </c>
      <c r="AV9" s="78" t="b">
        <v>1</v>
      </c>
      <c r="AW9" s="78" t="s">
        <v>15459</v>
      </c>
      <c r="AX9" s="84" t="s">
        <v>15560</v>
      </c>
      <c r="AY9" s="78" t="s">
        <v>66</v>
      </c>
      <c r="AZ9" s="102" t="s">
        <v>18401</v>
      </c>
      <c r="BA9" s="48"/>
      <c r="BB9" s="48"/>
      <c r="BC9" s="48"/>
      <c r="BD9" s="48"/>
      <c r="BE9" s="48"/>
      <c r="BF9" s="48"/>
      <c r="BG9" s="48"/>
      <c r="BH9" s="48"/>
      <c r="BI9" s="48"/>
      <c r="BJ9" s="48"/>
      <c r="BK9" s="78" t="str">
        <f>REPLACE(INDEX(GroupVertices[Group], MATCH(Vertices[[#This Row],[Vertex]],GroupVertices[Vertex],0)),1,1,"")</f>
        <v>eneral</v>
      </c>
      <c r="BL9" s="3"/>
      <c r="BM9" s="3"/>
      <c r="BN9" s="3"/>
      <c r="BO9" s="3"/>
    </row>
    <row r="10" spans="1:67" x14ac:dyDescent="0.25">
      <c r="A10" s="64" t="s">
        <v>1545</v>
      </c>
      <c r="B10" s="65"/>
      <c r="C10" s="65"/>
      <c r="D10" s="66"/>
      <c r="E10" s="68"/>
      <c r="F10" s="100" t="s">
        <v>15139</v>
      </c>
      <c r="G10" s="65"/>
      <c r="H10" s="69"/>
      <c r="I10" s="70"/>
      <c r="J10" s="70"/>
      <c r="K10" s="69" t="s">
        <v>16910</v>
      </c>
      <c r="L10" s="73"/>
      <c r="M10" s="74">
        <v>6372.5166015625</v>
      </c>
      <c r="N10" s="74">
        <v>9038.6240234375</v>
      </c>
      <c r="O10" s="75"/>
      <c r="P10" s="76"/>
      <c r="Q10" s="76"/>
      <c r="R10" s="86"/>
      <c r="S10" s="48">
        <v>27</v>
      </c>
      <c r="T10" s="48">
        <v>0</v>
      </c>
      <c r="U10" s="49">
        <v>159.69999999999999</v>
      </c>
      <c r="V10" s="49">
        <v>6.0300000000000002E-4</v>
      </c>
      <c r="W10" s="49">
        <v>2.2738999999999999E-2</v>
      </c>
      <c r="X10" s="49">
        <v>5.2482280000000001</v>
      </c>
      <c r="Y10" s="49">
        <v>3.7037037037037035E-2</v>
      </c>
      <c r="Z10" s="49">
        <v>0</v>
      </c>
      <c r="AA10" s="71">
        <v>22</v>
      </c>
      <c r="AB10" s="71"/>
      <c r="AC10" s="72"/>
      <c r="AD10" s="78" t="s">
        <v>10196</v>
      </c>
      <c r="AE10" s="78">
        <v>40</v>
      </c>
      <c r="AF10" s="78">
        <v>20096</v>
      </c>
      <c r="AG10" s="78">
        <v>31499</v>
      </c>
      <c r="AH10" s="78">
        <v>1738</v>
      </c>
      <c r="AI10" s="78">
        <v>19800</v>
      </c>
      <c r="AJ10" s="78" t="s">
        <v>11574</v>
      </c>
      <c r="AK10" s="78" t="s">
        <v>12642</v>
      </c>
      <c r="AL10" s="84" t="s">
        <v>13151</v>
      </c>
      <c r="AM10" s="78" t="s">
        <v>10140</v>
      </c>
      <c r="AN10" s="80">
        <v>40830.304965277777</v>
      </c>
      <c r="AO10" s="84" t="s">
        <v>13855</v>
      </c>
      <c r="AP10" s="78" t="b">
        <v>0</v>
      </c>
      <c r="AQ10" s="78" t="b">
        <v>0</v>
      </c>
      <c r="AR10" s="78" t="b">
        <v>1</v>
      </c>
      <c r="AS10" s="78" t="s">
        <v>9963</v>
      </c>
      <c r="AT10" s="78">
        <v>792</v>
      </c>
      <c r="AU10" s="84" t="s">
        <v>14868</v>
      </c>
      <c r="AV10" s="78" t="b">
        <v>0</v>
      </c>
      <c r="AW10" s="78" t="s">
        <v>15459</v>
      </c>
      <c r="AX10" s="84" t="s">
        <v>15479</v>
      </c>
      <c r="AY10" s="78" t="s">
        <v>65</v>
      </c>
      <c r="AZ10" s="102" t="s">
        <v>18399</v>
      </c>
      <c r="BA10" s="48"/>
      <c r="BB10" s="48"/>
      <c r="BC10" s="48"/>
      <c r="BD10" s="48"/>
      <c r="BE10" s="48"/>
      <c r="BF10" s="48"/>
      <c r="BG10" s="48"/>
      <c r="BH10" s="48"/>
      <c r="BI10" s="48"/>
      <c r="BJ10" s="48"/>
      <c r="BK10" s="78" t="str">
        <f>REPLACE(INDEX(GroupVertices[Group], MATCH(Vertices[[#This Row],[Vertex]],GroupVertices[Vertex],0)),1,1,"")</f>
        <v>EGATIVE</v>
      </c>
      <c r="BL10" s="3"/>
      <c r="BM10" s="3"/>
      <c r="BN10" s="3"/>
      <c r="BO10" s="3"/>
    </row>
    <row r="11" spans="1:67" x14ac:dyDescent="0.25">
      <c r="A11" s="64" t="s">
        <v>1281</v>
      </c>
      <c r="B11" s="65"/>
      <c r="C11" s="65"/>
      <c r="D11" s="66"/>
      <c r="E11" s="68"/>
      <c r="F11" s="100" t="s">
        <v>5562</v>
      </c>
      <c r="G11" s="65"/>
      <c r="H11" s="69"/>
      <c r="I11" s="70"/>
      <c r="J11" s="70"/>
      <c r="K11" s="69" t="s">
        <v>17393</v>
      </c>
      <c r="L11" s="73"/>
      <c r="M11" s="74">
        <v>7251.296875</v>
      </c>
      <c r="N11" s="74">
        <v>3088.42138671875</v>
      </c>
      <c r="O11" s="75"/>
      <c r="P11" s="76"/>
      <c r="Q11" s="76"/>
      <c r="R11" s="86"/>
      <c r="S11" s="48">
        <v>24</v>
      </c>
      <c r="T11" s="48">
        <v>0</v>
      </c>
      <c r="U11" s="49">
        <v>578</v>
      </c>
      <c r="V11" s="49">
        <v>3.8462000000000003E-2</v>
      </c>
      <c r="W11" s="49">
        <v>0</v>
      </c>
      <c r="X11" s="49">
        <v>9.764348</v>
      </c>
      <c r="Y11" s="49">
        <v>9.057971014492754E-3</v>
      </c>
      <c r="Z11" s="49">
        <v>0</v>
      </c>
      <c r="AA11" s="71">
        <v>505</v>
      </c>
      <c r="AB11" s="71"/>
      <c r="AC11" s="72"/>
      <c r="AD11" s="78" t="s">
        <v>10667</v>
      </c>
      <c r="AE11" s="78">
        <v>50</v>
      </c>
      <c r="AF11" s="78">
        <v>97039</v>
      </c>
      <c r="AG11" s="78">
        <v>28392</v>
      </c>
      <c r="AH11" s="78">
        <v>60</v>
      </c>
      <c r="AI11" s="78">
        <v>19800</v>
      </c>
      <c r="AJ11" s="78" t="s">
        <v>11955</v>
      </c>
      <c r="AK11" s="78"/>
      <c r="AL11" s="84" t="s">
        <v>13401</v>
      </c>
      <c r="AM11" s="78" t="s">
        <v>10135</v>
      </c>
      <c r="AN11" s="80">
        <v>42106.313958333332</v>
      </c>
      <c r="AO11" s="84" t="s">
        <v>14208</v>
      </c>
      <c r="AP11" s="78" t="b">
        <v>0</v>
      </c>
      <c r="AQ11" s="78" t="b">
        <v>0</v>
      </c>
      <c r="AR11" s="78" t="b">
        <v>0</v>
      </c>
      <c r="AS11" s="78" t="s">
        <v>9963</v>
      </c>
      <c r="AT11" s="78">
        <v>689</v>
      </c>
      <c r="AU11" s="84" t="s">
        <v>14862</v>
      </c>
      <c r="AV11" s="78" t="b">
        <v>1</v>
      </c>
      <c r="AW11" s="78" t="s">
        <v>15459</v>
      </c>
      <c r="AX11" s="84" t="s">
        <v>15962</v>
      </c>
      <c r="AY11" s="78" t="s">
        <v>66</v>
      </c>
      <c r="AZ11" s="102" t="s">
        <v>18397</v>
      </c>
      <c r="BA11" s="48"/>
      <c r="BB11" s="48"/>
      <c r="BC11" s="48"/>
      <c r="BD11" s="48"/>
      <c r="BE11" s="48"/>
      <c r="BF11" s="48"/>
      <c r="BG11" s="48"/>
      <c r="BH11" s="48"/>
      <c r="BI11" s="48"/>
      <c r="BJ11" s="48"/>
      <c r="BK11" s="78" t="str">
        <f>REPLACE(INDEX(GroupVertices[Group], MATCH(Vertices[[#This Row],[Vertex]],GroupVertices[Vertex],0)),1,1,"")</f>
        <v>EUTRAL</v>
      </c>
      <c r="BL11" s="3"/>
      <c r="BM11" s="3"/>
      <c r="BN11" s="3"/>
      <c r="BO11" s="3"/>
    </row>
    <row r="12" spans="1:67" x14ac:dyDescent="0.25">
      <c r="A12" s="64" t="s">
        <v>1537</v>
      </c>
      <c r="B12" s="65"/>
      <c r="C12" s="65"/>
      <c r="D12" s="66"/>
      <c r="E12" s="68"/>
      <c r="F12" s="100" t="s">
        <v>5777</v>
      </c>
      <c r="G12" s="65"/>
      <c r="H12" s="69"/>
      <c r="I12" s="70"/>
      <c r="J12" s="70"/>
      <c r="K12" s="69" t="s">
        <v>17115</v>
      </c>
      <c r="L12" s="73"/>
      <c r="M12" s="74">
        <v>8573.5478515625</v>
      </c>
      <c r="N12" s="74">
        <v>4199.0615234375</v>
      </c>
      <c r="O12" s="75"/>
      <c r="P12" s="76"/>
      <c r="Q12" s="76"/>
      <c r="R12" s="86"/>
      <c r="S12" s="48">
        <v>21</v>
      </c>
      <c r="T12" s="48">
        <v>1</v>
      </c>
      <c r="U12" s="49">
        <v>2303.311111</v>
      </c>
      <c r="V12" s="49">
        <v>7.6499999999999995E-4</v>
      </c>
      <c r="W12" s="49">
        <v>1.2749E-2</v>
      </c>
      <c r="X12" s="49">
        <v>5.5182330000000004</v>
      </c>
      <c r="Y12" s="49">
        <v>4.7619047619047616E-2</v>
      </c>
      <c r="Z12" s="49">
        <v>0</v>
      </c>
      <c r="AA12" s="71">
        <v>227</v>
      </c>
      <c r="AB12" s="71"/>
      <c r="AC12" s="72"/>
      <c r="AD12" s="78" t="s">
        <v>10396</v>
      </c>
      <c r="AE12" s="78">
        <v>218</v>
      </c>
      <c r="AF12" s="78">
        <v>217765</v>
      </c>
      <c r="AG12" s="78">
        <v>30956</v>
      </c>
      <c r="AH12" s="78">
        <v>201</v>
      </c>
      <c r="AI12" s="78">
        <v>19800</v>
      </c>
      <c r="AJ12" s="78" t="s">
        <v>11732</v>
      </c>
      <c r="AK12" s="78" t="s">
        <v>10140</v>
      </c>
      <c r="AL12" s="84" t="s">
        <v>13261</v>
      </c>
      <c r="AM12" s="78" t="s">
        <v>10135</v>
      </c>
      <c r="AN12" s="80">
        <v>40504.280682870369</v>
      </c>
      <c r="AO12" s="84" t="s">
        <v>14003</v>
      </c>
      <c r="AP12" s="78" t="b">
        <v>0</v>
      </c>
      <c r="AQ12" s="78" t="b">
        <v>0</v>
      </c>
      <c r="AR12" s="78" t="b">
        <v>0</v>
      </c>
      <c r="AS12" s="78" t="s">
        <v>9963</v>
      </c>
      <c r="AT12" s="78">
        <v>399</v>
      </c>
      <c r="AU12" s="84" t="s">
        <v>14931</v>
      </c>
      <c r="AV12" s="78" t="b">
        <v>1</v>
      </c>
      <c r="AW12" s="78" t="s">
        <v>15459</v>
      </c>
      <c r="AX12" s="84" t="s">
        <v>15684</v>
      </c>
      <c r="AY12" s="78" t="s">
        <v>66</v>
      </c>
      <c r="AZ12" s="102" t="s">
        <v>18397</v>
      </c>
      <c r="BA12" s="48" t="s">
        <v>18445</v>
      </c>
      <c r="BB12" s="48" t="s">
        <v>18445</v>
      </c>
      <c r="BC12" s="48" t="s">
        <v>18502</v>
      </c>
      <c r="BD12" s="48" t="s">
        <v>18528</v>
      </c>
      <c r="BE12" s="48"/>
      <c r="BF12" s="48"/>
      <c r="BG12" s="106" t="s">
        <v>18618</v>
      </c>
      <c r="BH12" s="106" t="s">
        <v>18931</v>
      </c>
      <c r="BI12" s="106" t="s">
        <v>19063</v>
      </c>
      <c r="BJ12" s="106" t="s">
        <v>19063</v>
      </c>
      <c r="BK12" s="85" t="str">
        <f>REPLACE(INDEX(GroupVertices[Group], MATCH(Vertices[[#This Row],[Vertex]],GroupVertices[Vertex],0)),1,1,"")</f>
        <v>EUTRAL</v>
      </c>
      <c r="BL12" s="3"/>
      <c r="BM12" s="3"/>
      <c r="BN12" s="3"/>
      <c r="BO12" s="3"/>
    </row>
    <row r="13" spans="1:67" x14ac:dyDescent="0.25">
      <c r="A13" s="64" t="s">
        <v>1176</v>
      </c>
      <c r="B13" s="65"/>
      <c r="C13" s="65"/>
      <c r="D13" s="66"/>
      <c r="E13" s="68"/>
      <c r="F13" s="100" t="s">
        <v>5480</v>
      </c>
      <c r="G13" s="65"/>
      <c r="H13" s="69"/>
      <c r="I13" s="70"/>
      <c r="J13" s="70"/>
      <c r="K13" s="69" t="s">
        <v>17238</v>
      </c>
      <c r="L13" s="73"/>
      <c r="M13" s="74">
        <v>773.8009033203125</v>
      </c>
      <c r="N13" s="74">
        <v>7342.92333984375</v>
      </c>
      <c r="O13" s="75"/>
      <c r="P13" s="76"/>
      <c r="Q13" s="76"/>
      <c r="R13" s="86"/>
      <c r="S13" s="48">
        <v>20</v>
      </c>
      <c r="T13" s="48">
        <v>2</v>
      </c>
      <c r="U13" s="49">
        <v>9417.6580720000002</v>
      </c>
      <c r="V13" s="49">
        <v>6.1700000000000004E-4</v>
      </c>
      <c r="W13" s="49">
        <v>4.4739999999999997E-3</v>
      </c>
      <c r="X13" s="49">
        <v>6.8749390000000004</v>
      </c>
      <c r="Y13" s="49">
        <v>0</v>
      </c>
      <c r="Z13" s="49">
        <v>0</v>
      </c>
      <c r="AA13" s="71">
        <v>350</v>
      </c>
      <c r="AB13" s="71"/>
      <c r="AC13" s="72"/>
      <c r="AD13" s="78" t="s">
        <v>10516</v>
      </c>
      <c r="AE13" s="78">
        <v>1</v>
      </c>
      <c r="AF13" s="78">
        <v>151687</v>
      </c>
      <c r="AG13" s="78">
        <v>170101</v>
      </c>
      <c r="AH13" s="78">
        <v>1</v>
      </c>
      <c r="AI13" s="78">
        <v>19800</v>
      </c>
      <c r="AJ13" s="78" t="s">
        <v>11831</v>
      </c>
      <c r="AK13" s="78"/>
      <c r="AL13" s="84" t="s">
        <v>13324</v>
      </c>
      <c r="AM13" s="78" t="s">
        <v>10140</v>
      </c>
      <c r="AN13" s="80">
        <v>41387.232048611113</v>
      </c>
      <c r="AO13" s="84" t="s">
        <v>14096</v>
      </c>
      <c r="AP13" s="78" t="b">
        <v>0</v>
      </c>
      <c r="AQ13" s="78" t="b">
        <v>0</v>
      </c>
      <c r="AR13" s="78" t="b">
        <v>0</v>
      </c>
      <c r="AS13" s="78" t="s">
        <v>9963</v>
      </c>
      <c r="AT13" s="78">
        <v>93</v>
      </c>
      <c r="AU13" s="84" t="s">
        <v>14862</v>
      </c>
      <c r="AV13" s="78" t="b">
        <v>1</v>
      </c>
      <c r="AW13" s="78" t="s">
        <v>15459</v>
      </c>
      <c r="AX13" s="84" t="s">
        <v>15807</v>
      </c>
      <c r="AY13" s="78" t="s">
        <v>66</v>
      </c>
      <c r="AZ13" s="102" t="s">
        <v>18401</v>
      </c>
      <c r="BA13" s="48"/>
      <c r="BB13" s="48"/>
      <c r="BC13" s="48"/>
      <c r="BD13" s="48"/>
      <c r="BE13" s="48"/>
      <c r="BF13" s="48"/>
      <c r="BG13" s="106" t="s">
        <v>18653</v>
      </c>
      <c r="BH13" s="106" t="s">
        <v>18939</v>
      </c>
      <c r="BI13" s="106" t="s">
        <v>19099</v>
      </c>
      <c r="BJ13" s="106" t="s">
        <v>19379</v>
      </c>
      <c r="BK13" s="85" t="str">
        <f>REPLACE(INDEX(GroupVertices[Group], MATCH(Vertices[[#This Row],[Vertex]],GroupVertices[Vertex],0)),1,1,"")</f>
        <v>eneral</v>
      </c>
      <c r="BL13" s="3"/>
      <c r="BM13" s="3"/>
      <c r="BN13" s="3"/>
      <c r="BO13" s="3"/>
    </row>
    <row r="14" spans="1:67" x14ac:dyDescent="0.25">
      <c r="A14" s="64" t="s">
        <v>1520</v>
      </c>
      <c r="B14" s="65"/>
      <c r="C14" s="65"/>
      <c r="D14" s="66"/>
      <c r="E14" s="68"/>
      <c r="F14" s="100" t="s">
        <v>5762</v>
      </c>
      <c r="G14" s="65"/>
      <c r="H14" s="69"/>
      <c r="I14" s="70"/>
      <c r="J14" s="70"/>
      <c r="K14" s="69" t="s">
        <v>16971</v>
      </c>
      <c r="L14" s="73"/>
      <c r="M14" s="74">
        <v>7152.27880859375</v>
      </c>
      <c r="N14" s="74">
        <v>3208.59423828125</v>
      </c>
      <c r="O14" s="75"/>
      <c r="P14" s="76"/>
      <c r="Q14" s="76"/>
      <c r="R14" s="86"/>
      <c r="S14" s="48">
        <v>18</v>
      </c>
      <c r="T14" s="48">
        <v>0</v>
      </c>
      <c r="U14" s="49">
        <v>17088.169048</v>
      </c>
      <c r="V14" s="49">
        <v>6.2200000000000005E-4</v>
      </c>
      <c r="W14" s="49">
        <v>8.2899999999999998E-4</v>
      </c>
      <c r="X14" s="49">
        <v>6.8444450000000003</v>
      </c>
      <c r="Y14" s="49">
        <v>0</v>
      </c>
      <c r="Z14" s="49">
        <v>0</v>
      </c>
      <c r="AA14" s="71">
        <v>83</v>
      </c>
      <c r="AB14" s="71"/>
      <c r="AC14" s="72"/>
      <c r="AD14" s="78" t="s">
        <v>10257</v>
      </c>
      <c r="AE14" s="78">
        <v>135</v>
      </c>
      <c r="AF14" s="78">
        <v>29383</v>
      </c>
      <c r="AG14" s="78">
        <v>20077</v>
      </c>
      <c r="AH14" s="78">
        <v>2</v>
      </c>
      <c r="AI14" s="78"/>
      <c r="AJ14" s="78" t="s">
        <v>11624</v>
      </c>
      <c r="AK14" s="78" t="s">
        <v>12647</v>
      </c>
      <c r="AL14" s="84" t="s">
        <v>13186</v>
      </c>
      <c r="AM14" s="78"/>
      <c r="AN14" s="80">
        <v>42128.185752314814</v>
      </c>
      <c r="AO14" s="84" t="s">
        <v>13899</v>
      </c>
      <c r="AP14" s="78" t="b">
        <v>0</v>
      </c>
      <c r="AQ14" s="78" t="b">
        <v>0</v>
      </c>
      <c r="AR14" s="78" t="b">
        <v>0</v>
      </c>
      <c r="AS14" s="78" t="s">
        <v>9963</v>
      </c>
      <c r="AT14" s="78">
        <v>364</v>
      </c>
      <c r="AU14" s="84" t="s">
        <v>14892</v>
      </c>
      <c r="AV14" s="78" t="b">
        <v>1</v>
      </c>
      <c r="AW14" s="78" t="s">
        <v>15459</v>
      </c>
      <c r="AX14" s="84" t="s">
        <v>15540</v>
      </c>
      <c r="AY14" s="78" t="s">
        <v>66</v>
      </c>
      <c r="AZ14" s="102" t="s">
        <v>18397</v>
      </c>
      <c r="BA14" s="48"/>
      <c r="BB14" s="48"/>
      <c r="BC14" s="48"/>
      <c r="BD14" s="48"/>
      <c r="BE14" s="48"/>
      <c r="BF14" s="48"/>
      <c r="BG14" s="48"/>
      <c r="BH14" s="48"/>
      <c r="BI14" s="48"/>
      <c r="BJ14" s="48"/>
      <c r="BK14" s="78" t="str">
        <f>REPLACE(INDEX(GroupVertices[Group], MATCH(Vertices[[#This Row],[Vertex]],GroupVertices[Vertex],0)),1,1,"")</f>
        <v>EUTRAL</v>
      </c>
      <c r="BL14" s="3"/>
      <c r="BM14" s="3"/>
      <c r="BN14" s="3"/>
      <c r="BO14" s="3"/>
    </row>
    <row r="15" spans="1:67" x14ac:dyDescent="0.25">
      <c r="A15" s="64" t="s">
        <v>1478</v>
      </c>
      <c r="B15" s="65"/>
      <c r="C15" s="65"/>
      <c r="D15" s="66"/>
      <c r="E15" s="68"/>
      <c r="F15" s="100" t="s">
        <v>5727</v>
      </c>
      <c r="G15" s="65"/>
      <c r="H15" s="69"/>
      <c r="I15" s="70"/>
      <c r="J15" s="70"/>
      <c r="K15" s="69" t="s">
        <v>16906</v>
      </c>
      <c r="L15" s="73"/>
      <c r="M15" s="74">
        <v>7908.61181640625</v>
      </c>
      <c r="N15" s="74">
        <v>3461.146728515625</v>
      </c>
      <c r="O15" s="75"/>
      <c r="P15" s="76"/>
      <c r="Q15" s="76"/>
      <c r="R15" s="86"/>
      <c r="S15" s="48">
        <v>17</v>
      </c>
      <c r="T15" s="48">
        <v>0</v>
      </c>
      <c r="U15" s="49">
        <v>272</v>
      </c>
      <c r="V15" s="49">
        <v>5.8824000000000001E-2</v>
      </c>
      <c r="W15" s="49">
        <v>0</v>
      </c>
      <c r="X15" s="49">
        <v>8.3513459999999995</v>
      </c>
      <c r="Y15" s="49">
        <v>0</v>
      </c>
      <c r="Z15" s="49">
        <v>0</v>
      </c>
      <c r="AA15" s="71">
        <v>18</v>
      </c>
      <c r="AB15" s="71"/>
      <c r="AC15" s="72"/>
      <c r="AD15" s="78" t="s">
        <v>10192</v>
      </c>
      <c r="AE15" s="78">
        <v>58</v>
      </c>
      <c r="AF15" s="78">
        <v>644159</v>
      </c>
      <c r="AG15" s="78">
        <v>116029</v>
      </c>
      <c r="AH15" s="78">
        <v>112</v>
      </c>
      <c r="AI15" s="78">
        <v>19800</v>
      </c>
      <c r="AJ15" s="78" t="s">
        <v>11570</v>
      </c>
      <c r="AK15" s="78" t="s">
        <v>10135</v>
      </c>
      <c r="AL15" s="84" t="s">
        <v>13148</v>
      </c>
      <c r="AM15" s="78" t="s">
        <v>10135</v>
      </c>
      <c r="AN15" s="80">
        <v>40736.307997685188</v>
      </c>
      <c r="AO15" s="84" t="s">
        <v>13851</v>
      </c>
      <c r="AP15" s="78" t="b">
        <v>0</v>
      </c>
      <c r="AQ15" s="78" t="b">
        <v>0</v>
      </c>
      <c r="AR15" s="78" t="b">
        <v>1</v>
      </c>
      <c r="AS15" s="78" t="s">
        <v>9963</v>
      </c>
      <c r="AT15" s="78">
        <v>663</v>
      </c>
      <c r="AU15" s="84" t="s">
        <v>14865</v>
      </c>
      <c r="AV15" s="78" t="b">
        <v>1</v>
      </c>
      <c r="AW15" s="78" t="s">
        <v>15459</v>
      </c>
      <c r="AX15" s="84" t="s">
        <v>15475</v>
      </c>
      <c r="AY15" s="78" t="s">
        <v>66</v>
      </c>
      <c r="AZ15" s="102" t="s">
        <v>18397</v>
      </c>
      <c r="BA15" s="48"/>
      <c r="BB15" s="48"/>
      <c r="BC15" s="48"/>
      <c r="BD15" s="48"/>
      <c r="BE15" s="48"/>
      <c r="BF15" s="48"/>
      <c r="BG15" s="48"/>
      <c r="BH15" s="48"/>
      <c r="BI15" s="48"/>
      <c r="BJ15" s="48"/>
      <c r="BK15" s="78" t="str">
        <f>REPLACE(INDEX(GroupVertices[Group], MATCH(Vertices[[#This Row],[Vertex]],GroupVertices[Vertex],0)),1,1,"")</f>
        <v>EUTRAL</v>
      </c>
      <c r="BL15" s="3"/>
      <c r="BM15" s="3"/>
      <c r="BN15" s="3"/>
      <c r="BO15" s="3"/>
    </row>
    <row r="16" spans="1:67" x14ac:dyDescent="0.25">
      <c r="A16" s="64" t="s">
        <v>1534</v>
      </c>
      <c r="B16" s="65"/>
      <c r="C16" s="65"/>
      <c r="D16" s="66"/>
      <c r="E16" s="68"/>
      <c r="F16" s="100" t="s">
        <v>15210</v>
      </c>
      <c r="G16" s="65"/>
      <c r="H16" s="69"/>
      <c r="I16" s="70"/>
      <c r="J16" s="70"/>
      <c r="K16" s="69" t="s">
        <v>17252</v>
      </c>
      <c r="L16" s="73"/>
      <c r="M16" s="74">
        <v>8741.1435546875</v>
      </c>
      <c r="N16" s="74">
        <v>3159.296142578125</v>
      </c>
      <c r="O16" s="75"/>
      <c r="P16" s="76"/>
      <c r="Q16" s="76"/>
      <c r="R16" s="86"/>
      <c r="S16" s="48">
        <v>17</v>
      </c>
      <c r="T16" s="48">
        <v>0</v>
      </c>
      <c r="U16" s="49">
        <v>14268</v>
      </c>
      <c r="V16" s="49">
        <v>5.7600000000000001E-4</v>
      </c>
      <c r="W16" s="49">
        <v>4.3800000000000002E-4</v>
      </c>
      <c r="X16" s="49">
        <v>7.6053550000000003</v>
      </c>
      <c r="Y16" s="49">
        <v>0</v>
      </c>
      <c r="Z16" s="49">
        <v>0</v>
      </c>
      <c r="AA16" s="71">
        <v>364</v>
      </c>
      <c r="AB16" s="71"/>
      <c r="AC16" s="72"/>
      <c r="AD16" s="78" t="s">
        <v>10529</v>
      </c>
      <c r="AE16" s="78">
        <v>3</v>
      </c>
      <c r="AF16" s="78">
        <v>4831</v>
      </c>
      <c r="AG16" s="78">
        <v>571</v>
      </c>
      <c r="AH16" s="78">
        <v>0</v>
      </c>
      <c r="AI16" s="78">
        <v>19800</v>
      </c>
      <c r="AJ16" s="78" t="s">
        <v>11844</v>
      </c>
      <c r="AK16" s="78" t="s">
        <v>12684</v>
      </c>
      <c r="AL16" s="84" t="s">
        <v>13331</v>
      </c>
      <c r="AM16" s="78" t="s">
        <v>10135</v>
      </c>
      <c r="AN16" s="80">
        <v>41753.285046296296</v>
      </c>
      <c r="AO16" s="84" t="s">
        <v>14107</v>
      </c>
      <c r="AP16" s="78" t="b">
        <v>0</v>
      </c>
      <c r="AQ16" s="78" t="b">
        <v>0</v>
      </c>
      <c r="AR16" s="78" t="b">
        <v>0</v>
      </c>
      <c r="AS16" s="78" t="s">
        <v>9963</v>
      </c>
      <c r="AT16" s="78">
        <v>30</v>
      </c>
      <c r="AU16" s="84" t="s">
        <v>14862</v>
      </c>
      <c r="AV16" s="78" t="b">
        <v>0</v>
      </c>
      <c r="AW16" s="78" t="s">
        <v>15459</v>
      </c>
      <c r="AX16" s="84" t="s">
        <v>15821</v>
      </c>
      <c r="AY16" s="78" t="s">
        <v>66</v>
      </c>
      <c r="AZ16" s="102" t="s">
        <v>18397</v>
      </c>
      <c r="BA16" s="48"/>
      <c r="BB16" s="48"/>
      <c r="BC16" s="48"/>
      <c r="BD16" s="48"/>
      <c r="BE16" s="48"/>
      <c r="BF16" s="48"/>
      <c r="BG16" s="48"/>
      <c r="BH16" s="48"/>
      <c r="BI16" s="48"/>
      <c r="BJ16" s="48"/>
      <c r="BK16" s="78" t="str">
        <f>REPLACE(INDEX(GroupVertices[Group], MATCH(Vertices[[#This Row],[Vertex]],GroupVertices[Vertex],0)),1,1,"")</f>
        <v>EUTRAL</v>
      </c>
      <c r="BL16" s="3"/>
      <c r="BM16" s="3"/>
      <c r="BN16" s="3"/>
      <c r="BO16" s="3"/>
    </row>
    <row r="17" spans="1:67" x14ac:dyDescent="0.25">
      <c r="A17" s="64" t="s">
        <v>1401</v>
      </c>
      <c r="B17" s="65"/>
      <c r="C17" s="65"/>
      <c r="D17" s="66"/>
      <c r="E17" s="68"/>
      <c r="F17" s="100" t="s">
        <v>5666</v>
      </c>
      <c r="G17" s="65"/>
      <c r="H17" s="69"/>
      <c r="I17" s="70"/>
      <c r="J17" s="70"/>
      <c r="K17" s="69" t="s">
        <v>17701</v>
      </c>
      <c r="L17" s="73"/>
      <c r="M17" s="74">
        <v>977.34521484375</v>
      </c>
      <c r="N17" s="74">
        <v>7816.86767578125</v>
      </c>
      <c r="O17" s="75"/>
      <c r="P17" s="76"/>
      <c r="Q17" s="76"/>
      <c r="R17" s="86"/>
      <c r="S17" s="48">
        <v>17</v>
      </c>
      <c r="T17" s="48">
        <v>0</v>
      </c>
      <c r="U17" s="49">
        <v>272</v>
      </c>
      <c r="V17" s="49">
        <v>5.8824000000000001E-2</v>
      </c>
      <c r="W17" s="49">
        <v>0</v>
      </c>
      <c r="X17" s="49">
        <v>8.3513459999999995</v>
      </c>
      <c r="Y17" s="49">
        <v>0</v>
      </c>
      <c r="Z17" s="49">
        <v>0</v>
      </c>
      <c r="AA17" s="71">
        <v>813</v>
      </c>
      <c r="AB17" s="71"/>
      <c r="AC17" s="72"/>
      <c r="AD17" s="78" t="s">
        <v>10964</v>
      </c>
      <c r="AE17" s="78">
        <v>111</v>
      </c>
      <c r="AF17" s="78">
        <v>3263569</v>
      </c>
      <c r="AG17" s="78">
        <v>236030</v>
      </c>
      <c r="AH17" s="78">
        <v>21</v>
      </c>
      <c r="AI17" s="78">
        <v>19800</v>
      </c>
      <c r="AJ17" s="78" t="s">
        <v>12182</v>
      </c>
      <c r="AK17" s="78" t="s">
        <v>10111</v>
      </c>
      <c r="AL17" s="84" t="s">
        <v>13523</v>
      </c>
      <c r="AM17" s="78" t="s">
        <v>10135</v>
      </c>
      <c r="AN17" s="80">
        <v>39794.251331018517</v>
      </c>
      <c r="AO17" s="84" t="s">
        <v>14434</v>
      </c>
      <c r="AP17" s="78" t="b">
        <v>0</v>
      </c>
      <c r="AQ17" s="78" t="b">
        <v>0</v>
      </c>
      <c r="AR17" s="78" t="b">
        <v>1</v>
      </c>
      <c r="AS17" s="78" t="s">
        <v>9963</v>
      </c>
      <c r="AT17" s="78">
        <v>2309</v>
      </c>
      <c r="AU17" s="84" t="s">
        <v>15042</v>
      </c>
      <c r="AV17" s="78" t="b">
        <v>1</v>
      </c>
      <c r="AW17" s="78" t="s">
        <v>15459</v>
      </c>
      <c r="AX17" s="84" t="s">
        <v>16270</v>
      </c>
      <c r="AY17" s="78" t="s">
        <v>66</v>
      </c>
      <c r="AZ17" s="102" t="s">
        <v>18401</v>
      </c>
      <c r="BA17" s="48"/>
      <c r="BB17" s="48"/>
      <c r="BC17" s="48"/>
      <c r="BD17" s="48"/>
      <c r="BE17" s="48"/>
      <c r="BF17" s="48"/>
      <c r="BG17" s="48"/>
      <c r="BH17" s="48"/>
      <c r="BI17" s="48"/>
      <c r="BJ17" s="48"/>
      <c r="BK17" s="78" t="str">
        <f>REPLACE(INDEX(GroupVertices[Group], MATCH(Vertices[[#This Row],[Vertex]],GroupVertices[Vertex],0)),1,1,"")</f>
        <v>eneral</v>
      </c>
      <c r="BL17" s="3"/>
      <c r="BM17" s="3"/>
      <c r="BN17" s="3"/>
      <c r="BO17" s="3"/>
    </row>
    <row r="18" spans="1:67" x14ac:dyDescent="0.25">
      <c r="A18" s="64" t="s">
        <v>1561</v>
      </c>
      <c r="B18" s="65"/>
      <c r="C18" s="65"/>
      <c r="D18" s="66"/>
      <c r="E18" s="68"/>
      <c r="F18" s="100" t="s">
        <v>15168</v>
      </c>
      <c r="G18" s="65"/>
      <c r="H18" s="69"/>
      <c r="I18" s="70"/>
      <c r="J18" s="70"/>
      <c r="K18" s="69" t="s">
        <v>17055</v>
      </c>
      <c r="L18" s="73"/>
      <c r="M18" s="74">
        <v>7695.9189453125</v>
      </c>
      <c r="N18" s="74">
        <v>2586.72412109375</v>
      </c>
      <c r="O18" s="75"/>
      <c r="P18" s="76"/>
      <c r="Q18" s="76"/>
      <c r="R18" s="86"/>
      <c r="S18" s="48">
        <v>14</v>
      </c>
      <c r="T18" s="48">
        <v>0</v>
      </c>
      <c r="U18" s="49">
        <v>15620.608974000001</v>
      </c>
      <c r="V18" s="49">
        <v>6.1399999999999996E-4</v>
      </c>
      <c r="W18" s="49">
        <v>9.5379999999999996E-3</v>
      </c>
      <c r="X18" s="49">
        <v>3.1828080000000001</v>
      </c>
      <c r="Y18" s="49">
        <v>4.3956043956043959E-2</v>
      </c>
      <c r="Z18" s="49">
        <v>0</v>
      </c>
      <c r="AA18" s="71">
        <v>167</v>
      </c>
      <c r="AB18" s="71"/>
      <c r="AC18" s="72"/>
      <c r="AD18" s="78" t="s">
        <v>10339</v>
      </c>
      <c r="AE18" s="78">
        <v>49</v>
      </c>
      <c r="AF18" s="78">
        <v>37506</v>
      </c>
      <c r="AG18" s="78">
        <v>210</v>
      </c>
      <c r="AH18" s="78">
        <v>5</v>
      </c>
      <c r="AI18" s="78">
        <v>-25200</v>
      </c>
      <c r="AJ18" s="78" t="s">
        <v>11688</v>
      </c>
      <c r="AK18" s="78" t="s">
        <v>12647</v>
      </c>
      <c r="AL18" s="84" t="s">
        <v>13231</v>
      </c>
      <c r="AM18" s="78" t="s">
        <v>13800</v>
      </c>
      <c r="AN18" s="80">
        <v>42236.393113425926</v>
      </c>
      <c r="AO18" s="84" t="s">
        <v>13959</v>
      </c>
      <c r="AP18" s="78" t="b">
        <v>0</v>
      </c>
      <c r="AQ18" s="78" t="b">
        <v>0</v>
      </c>
      <c r="AR18" s="78" t="b">
        <v>1</v>
      </c>
      <c r="AS18" s="78" t="s">
        <v>9963</v>
      </c>
      <c r="AT18" s="78">
        <v>55</v>
      </c>
      <c r="AU18" s="84" t="s">
        <v>14862</v>
      </c>
      <c r="AV18" s="78" t="b">
        <v>0</v>
      </c>
      <c r="AW18" s="78" t="s">
        <v>15459</v>
      </c>
      <c r="AX18" s="84" t="s">
        <v>15624</v>
      </c>
      <c r="AY18" s="78" t="s">
        <v>65</v>
      </c>
      <c r="AZ18" s="102" t="s">
        <v>18397</v>
      </c>
      <c r="BA18" s="48"/>
      <c r="BB18" s="48"/>
      <c r="BC18" s="48"/>
      <c r="BD18" s="48"/>
      <c r="BE18" s="48"/>
      <c r="BF18" s="48"/>
      <c r="BG18" s="48"/>
      <c r="BH18" s="48"/>
      <c r="BI18" s="48"/>
      <c r="BJ18" s="48"/>
      <c r="BK18" s="78" t="str">
        <f>REPLACE(INDEX(GroupVertices[Group], MATCH(Vertices[[#This Row],[Vertex]],GroupVertices[Vertex],0)),1,1,"")</f>
        <v>EUTRAL</v>
      </c>
      <c r="BL18" s="3"/>
      <c r="BM18" s="3"/>
      <c r="BN18" s="3"/>
      <c r="BO18" s="3"/>
    </row>
    <row r="19" spans="1:67" x14ac:dyDescent="0.25">
      <c r="A19" s="64" t="s">
        <v>878</v>
      </c>
      <c r="B19" s="65"/>
      <c r="C19" s="65"/>
      <c r="D19" s="66"/>
      <c r="E19" s="68"/>
      <c r="F19" s="100" t="s">
        <v>15141</v>
      </c>
      <c r="G19" s="65"/>
      <c r="H19" s="69"/>
      <c r="I19" s="70"/>
      <c r="J19" s="70"/>
      <c r="K19" s="69" t="s">
        <v>16916</v>
      </c>
      <c r="L19" s="73"/>
      <c r="M19" s="74">
        <v>6742.76171875</v>
      </c>
      <c r="N19" s="74">
        <v>9549.515625</v>
      </c>
      <c r="O19" s="75"/>
      <c r="P19" s="76"/>
      <c r="Q19" s="76"/>
      <c r="R19" s="86"/>
      <c r="S19" s="48">
        <v>12</v>
      </c>
      <c r="T19" s="48">
        <v>2</v>
      </c>
      <c r="U19" s="49">
        <v>2023.2214289999999</v>
      </c>
      <c r="V19" s="49">
        <v>7.5699999999999997E-4</v>
      </c>
      <c r="W19" s="49">
        <v>8.7100000000000007E-3</v>
      </c>
      <c r="X19" s="49">
        <v>3.6047229999999999</v>
      </c>
      <c r="Y19" s="49">
        <v>7.1428571428571425E-2</v>
      </c>
      <c r="Z19" s="49">
        <v>0</v>
      </c>
      <c r="AA19" s="71">
        <v>28</v>
      </c>
      <c r="AB19" s="71"/>
      <c r="AC19" s="72"/>
      <c r="AD19" s="78" t="s">
        <v>10202</v>
      </c>
      <c r="AE19" s="78">
        <v>367</v>
      </c>
      <c r="AF19" s="78">
        <v>1285932</v>
      </c>
      <c r="AG19" s="78">
        <v>142700</v>
      </c>
      <c r="AH19" s="78">
        <v>60</v>
      </c>
      <c r="AI19" s="78">
        <v>19800</v>
      </c>
      <c r="AJ19" s="78" t="s">
        <v>11578</v>
      </c>
      <c r="AK19" s="78" t="s">
        <v>10111</v>
      </c>
      <c r="AL19" s="84" t="s">
        <v>13154</v>
      </c>
      <c r="AM19" s="78" t="s">
        <v>10140</v>
      </c>
      <c r="AN19" s="80">
        <v>39965.369537037041</v>
      </c>
      <c r="AO19" s="84" t="s">
        <v>13859</v>
      </c>
      <c r="AP19" s="78" t="b">
        <v>0</v>
      </c>
      <c r="AQ19" s="78" t="b">
        <v>0</v>
      </c>
      <c r="AR19" s="78" t="b">
        <v>1</v>
      </c>
      <c r="AS19" s="78" t="s">
        <v>9963</v>
      </c>
      <c r="AT19" s="78">
        <v>2171</v>
      </c>
      <c r="AU19" s="84" t="s">
        <v>14870</v>
      </c>
      <c r="AV19" s="78" t="b">
        <v>1</v>
      </c>
      <c r="AW19" s="78" t="s">
        <v>15459</v>
      </c>
      <c r="AX19" s="84" t="s">
        <v>15485</v>
      </c>
      <c r="AY19" s="78" t="s">
        <v>66</v>
      </c>
      <c r="AZ19" s="102" t="s">
        <v>18399</v>
      </c>
      <c r="BA19" s="48" t="s">
        <v>18444</v>
      </c>
      <c r="BB19" s="48" t="s">
        <v>18444</v>
      </c>
      <c r="BC19" s="48" t="s">
        <v>4019</v>
      </c>
      <c r="BD19" s="48" t="s">
        <v>4019</v>
      </c>
      <c r="BE19" s="48" t="s">
        <v>18535</v>
      </c>
      <c r="BF19" s="48" t="s">
        <v>18548</v>
      </c>
      <c r="BG19" s="106" t="s">
        <v>18567</v>
      </c>
      <c r="BH19" s="106" t="s">
        <v>18926</v>
      </c>
      <c r="BI19" s="106" t="s">
        <v>19011</v>
      </c>
      <c r="BJ19" s="106" t="s">
        <v>19011</v>
      </c>
      <c r="BK19" s="85" t="str">
        <f>REPLACE(INDEX(GroupVertices[Group], MATCH(Vertices[[#This Row],[Vertex]],GroupVertices[Vertex],0)),1,1,"")</f>
        <v>EGATIVE</v>
      </c>
      <c r="BL19" s="3"/>
      <c r="BM19" s="3"/>
      <c r="BN19" s="3"/>
      <c r="BO19" s="3"/>
    </row>
    <row r="20" spans="1:67" x14ac:dyDescent="0.25">
      <c r="A20" s="64" t="s">
        <v>1229</v>
      </c>
      <c r="B20" s="65"/>
      <c r="C20" s="65"/>
      <c r="D20" s="66"/>
      <c r="E20" s="68"/>
      <c r="F20" s="100" t="s">
        <v>5521</v>
      </c>
      <c r="G20" s="65"/>
      <c r="H20" s="69"/>
      <c r="I20" s="70"/>
      <c r="J20" s="70"/>
      <c r="K20" s="69" t="s">
        <v>16980</v>
      </c>
      <c r="L20" s="73"/>
      <c r="M20" s="74">
        <v>7121.6513671875</v>
      </c>
      <c r="N20" s="74">
        <v>4274.3740234375</v>
      </c>
      <c r="O20" s="75"/>
      <c r="P20" s="76"/>
      <c r="Q20" s="76"/>
      <c r="R20" s="86"/>
      <c r="S20" s="48">
        <v>12</v>
      </c>
      <c r="T20" s="48">
        <v>0</v>
      </c>
      <c r="U20" s="49">
        <v>7534.2587299999996</v>
      </c>
      <c r="V20" s="49">
        <v>6.11E-4</v>
      </c>
      <c r="W20" s="49">
        <v>8.0800000000000002E-4</v>
      </c>
      <c r="X20" s="49">
        <v>4.6294919999999999</v>
      </c>
      <c r="Y20" s="49">
        <v>0</v>
      </c>
      <c r="Z20" s="49">
        <v>0</v>
      </c>
      <c r="AA20" s="71">
        <v>92</v>
      </c>
      <c r="AB20" s="71"/>
      <c r="AC20" s="72"/>
      <c r="AD20" s="78" t="s">
        <v>10266</v>
      </c>
      <c r="AE20" s="78">
        <v>158</v>
      </c>
      <c r="AF20" s="78">
        <v>549607</v>
      </c>
      <c r="AG20" s="78">
        <v>64687</v>
      </c>
      <c r="AH20" s="78">
        <v>189</v>
      </c>
      <c r="AI20" s="78">
        <v>19800</v>
      </c>
      <c r="AJ20" s="78" t="s">
        <v>11631</v>
      </c>
      <c r="AK20" s="78" t="s">
        <v>10111</v>
      </c>
      <c r="AL20" s="84" t="s">
        <v>13192</v>
      </c>
      <c r="AM20" s="78" t="s">
        <v>10135</v>
      </c>
      <c r="AN20" s="80">
        <v>40359.622187499997</v>
      </c>
      <c r="AO20" s="84" t="s">
        <v>13905</v>
      </c>
      <c r="AP20" s="78" t="b">
        <v>0</v>
      </c>
      <c r="AQ20" s="78" t="b">
        <v>0</v>
      </c>
      <c r="AR20" s="78" t="b">
        <v>0</v>
      </c>
      <c r="AS20" s="78" t="s">
        <v>9963</v>
      </c>
      <c r="AT20" s="78">
        <v>1017</v>
      </c>
      <c r="AU20" s="84" t="s">
        <v>14896</v>
      </c>
      <c r="AV20" s="78" t="b">
        <v>1</v>
      </c>
      <c r="AW20" s="78" t="s">
        <v>15459</v>
      </c>
      <c r="AX20" s="84" t="s">
        <v>15549</v>
      </c>
      <c r="AY20" s="78" t="s">
        <v>66</v>
      </c>
      <c r="AZ20" s="102" t="s">
        <v>18397</v>
      </c>
      <c r="BA20" s="48"/>
      <c r="BB20" s="48"/>
      <c r="BC20" s="48"/>
      <c r="BD20" s="48"/>
      <c r="BE20" s="48"/>
      <c r="BF20" s="48"/>
      <c r="BG20" s="48"/>
      <c r="BH20" s="48"/>
      <c r="BI20" s="48"/>
      <c r="BJ20" s="48"/>
      <c r="BK20" s="78" t="str">
        <f>REPLACE(INDEX(GroupVertices[Group], MATCH(Vertices[[#This Row],[Vertex]],GroupVertices[Vertex],0)),1,1,"")</f>
        <v>EUTRAL</v>
      </c>
      <c r="BL20" s="3"/>
      <c r="BM20" s="3"/>
      <c r="BN20" s="3"/>
      <c r="BO20" s="3"/>
    </row>
    <row r="21" spans="1:67" x14ac:dyDescent="0.25">
      <c r="A21" s="64" t="s">
        <v>1131</v>
      </c>
      <c r="B21" s="65"/>
      <c r="C21" s="65"/>
      <c r="D21" s="66"/>
      <c r="E21" s="68"/>
      <c r="F21" s="100" t="s">
        <v>5445</v>
      </c>
      <c r="G21" s="65"/>
      <c r="H21" s="69"/>
      <c r="I21" s="70"/>
      <c r="J21" s="70"/>
      <c r="K21" s="69" t="s">
        <v>17635</v>
      </c>
      <c r="L21" s="73"/>
      <c r="M21" s="74">
        <v>8525.5810546875</v>
      </c>
      <c r="N21" s="74">
        <v>1742.190185546875</v>
      </c>
      <c r="O21" s="75"/>
      <c r="P21" s="76"/>
      <c r="Q21" s="76"/>
      <c r="R21" s="86"/>
      <c r="S21" s="48">
        <v>11</v>
      </c>
      <c r="T21" s="48">
        <v>1</v>
      </c>
      <c r="U21" s="49">
        <v>14966.758065</v>
      </c>
      <c r="V21" s="49">
        <v>6.1200000000000002E-4</v>
      </c>
      <c r="W21" s="49">
        <v>9.8799999999999995E-4</v>
      </c>
      <c r="X21" s="49">
        <v>4.658296</v>
      </c>
      <c r="Y21" s="49">
        <v>7.575757575757576E-3</v>
      </c>
      <c r="Z21" s="49">
        <v>0</v>
      </c>
      <c r="AA21" s="71">
        <v>747</v>
      </c>
      <c r="AB21" s="71"/>
      <c r="AC21" s="72"/>
      <c r="AD21" s="78" t="s">
        <v>10901</v>
      </c>
      <c r="AE21" s="78">
        <v>94</v>
      </c>
      <c r="AF21" s="78">
        <v>34610</v>
      </c>
      <c r="AG21" s="78">
        <v>24695</v>
      </c>
      <c r="AH21" s="78">
        <v>252</v>
      </c>
      <c r="AI21" s="78">
        <v>19800</v>
      </c>
      <c r="AJ21" s="78" t="s">
        <v>12137</v>
      </c>
      <c r="AK21" s="78" t="s">
        <v>10111</v>
      </c>
      <c r="AL21" s="84" t="s">
        <v>13496</v>
      </c>
      <c r="AM21" s="78" t="s">
        <v>10135</v>
      </c>
      <c r="AN21" s="80">
        <v>39865.562037037038</v>
      </c>
      <c r="AO21" s="84" t="s">
        <v>14392</v>
      </c>
      <c r="AP21" s="78" t="b">
        <v>0</v>
      </c>
      <c r="AQ21" s="78" t="b">
        <v>0</v>
      </c>
      <c r="AR21" s="78" t="b">
        <v>0</v>
      </c>
      <c r="AS21" s="78" t="s">
        <v>9963</v>
      </c>
      <c r="AT21" s="78">
        <v>515</v>
      </c>
      <c r="AU21" s="84" t="s">
        <v>15033</v>
      </c>
      <c r="AV21" s="78" t="b">
        <v>1</v>
      </c>
      <c r="AW21" s="78" t="s">
        <v>15459</v>
      </c>
      <c r="AX21" s="84" t="s">
        <v>16204</v>
      </c>
      <c r="AY21" s="78" t="s">
        <v>66</v>
      </c>
      <c r="AZ21" s="102" t="s">
        <v>18397</v>
      </c>
      <c r="BA21" s="48"/>
      <c r="BB21" s="48"/>
      <c r="BC21" s="48"/>
      <c r="BD21" s="48"/>
      <c r="BE21" s="48"/>
      <c r="BF21" s="48"/>
      <c r="BG21" s="106" t="s">
        <v>18597</v>
      </c>
      <c r="BH21" s="106" t="s">
        <v>18597</v>
      </c>
      <c r="BI21" s="106" t="s">
        <v>19041</v>
      </c>
      <c r="BJ21" s="106" t="s">
        <v>19041</v>
      </c>
      <c r="BK21" s="85" t="str">
        <f>REPLACE(INDEX(GroupVertices[Group], MATCH(Vertices[[#This Row],[Vertex]],GroupVertices[Vertex],0)),1,1,"")</f>
        <v>EUTRAL</v>
      </c>
      <c r="BL21" s="3"/>
      <c r="BM21" s="3"/>
      <c r="BN21" s="3"/>
      <c r="BO21" s="3"/>
    </row>
    <row r="22" spans="1:67" x14ac:dyDescent="0.25">
      <c r="A22" s="64" t="s">
        <v>1387</v>
      </c>
      <c r="B22" s="65"/>
      <c r="C22" s="65"/>
      <c r="D22" s="66"/>
      <c r="E22" s="68"/>
      <c r="F22" s="100" t="s">
        <v>5655</v>
      </c>
      <c r="G22" s="65"/>
      <c r="H22" s="69"/>
      <c r="I22" s="70"/>
      <c r="J22" s="70"/>
      <c r="K22" s="69" t="s">
        <v>16894</v>
      </c>
      <c r="L22" s="73"/>
      <c r="M22" s="74">
        <v>8263.6650390625</v>
      </c>
      <c r="N22" s="74">
        <v>2555.059814453125</v>
      </c>
      <c r="O22" s="75"/>
      <c r="P22" s="76"/>
      <c r="Q22" s="76"/>
      <c r="R22" s="86"/>
      <c r="S22" s="48">
        <v>10</v>
      </c>
      <c r="T22" s="48">
        <v>0</v>
      </c>
      <c r="U22" s="49">
        <v>90</v>
      </c>
      <c r="V22" s="49">
        <v>0.1</v>
      </c>
      <c r="W22" s="49">
        <v>0</v>
      </c>
      <c r="X22" s="49">
        <v>5.1351319999999996</v>
      </c>
      <c r="Y22" s="49">
        <v>0</v>
      </c>
      <c r="Z22" s="49">
        <v>0</v>
      </c>
      <c r="AA22" s="71">
        <v>6</v>
      </c>
      <c r="AB22" s="71"/>
      <c r="AC22" s="72"/>
      <c r="AD22" s="78" t="s">
        <v>10181</v>
      </c>
      <c r="AE22" s="78">
        <v>13</v>
      </c>
      <c r="AF22" s="78">
        <v>23760</v>
      </c>
      <c r="AG22" s="78">
        <v>3097</v>
      </c>
      <c r="AH22" s="78">
        <v>173</v>
      </c>
      <c r="AI22" s="78">
        <v>-25200</v>
      </c>
      <c r="AJ22" s="78" t="s">
        <v>11560</v>
      </c>
      <c r="AK22" s="78" t="s">
        <v>10135</v>
      </c>
      <c r="AL22" s="84" t="s">
        <v>13144</v>
      </c>
      <c r="AM22" s="78" t="s">
        <v>13800</v>
      </c>
      <c r="AN22" s="80">
        <v>41599.448946759258</v>
      </c>
      <c r="AO22" s="84" t="s">
        <v>13842</v>
      </c>
      <c r="AP22" s="78" t="b">
        <v>0</v>
      </c>
      <c r="AQ22" s="78" t="b">
        <v>0</v>
      </c>
      <c r="AR22" s="78" t="b">
        <v>0</v>
      </c>
      <c r="AS22" s="78" t="s">
        <v>9963</v>
      </c>
      <c r="AT22" s="78">
        <v>217</v>
      </c>
      <c r="AU22" s="84" t="s">
        <v>14863</v>
      </c>
      <c r="AV22" s="78" t="b">
        <v>0</v>
      </c>
      <c r="AW22" s="78" t="s">
        <v>15459</v>
      </c>
      <c r="AX22" s="84" t="s">
        <v>15463</v>
      </c>
      <c r="AY22" s="78" t="s">
        <v>66</v>
      </c>
      <c r="AZ22" s="102" t="s">
        <v>18397</v>
      </c>
      <c r="BA22" s="48"/>
      <c r="BB22" s="48"/>
      <c r="BC22" s="48"/>
      <c r="BD22" s="48"/>
      <c r="BE22" s="48"/>
      <c r="BF22" s="48"/>
      <c r="BG22" s="48"/>
      <c r="BH22" s="48"/>
      <c r="BI22" s="48"/>
      <c r="BJ22" s="48"/>
      <c r="BK22" s="78" t="str">
        <f>REPLACE(INDEX(GroupVertices[Group], MATCH(Vertices[[#This Row],[Vertex]],GroupVertices[Vertex],0)),1,1,"")</f>
        <v>EUTRAL</v>
      </c>
      <c r="BL22" s="3"/>
      <c r="BM22" s="3"/>
      <c r="BN22" s="3"/>
      <c r="BO22" s="3"/>
    </row>
    <row r="23" spans="1:67" x14ac:dyDescent="0.25">
      <c r="A23" s="64" t="s">
        <v>1453</v>
      </c>
      <c r="B23" s="65"/>
      <c r="C23" s="65"/>
      <c r="D23" s="66"/>
      <c r="E23" s="68"/>
      <c r="F23" s="100" t="s">
        <v>5705</v>
      </c>
      <c r="G23" s="65"/>
      <c r="H23" s="69"/>
      <c r="I23" s="70"/>
      <c r="J23" s="70"/>
      <c r="K23" s="69" t="s">
        <v>16942</v>
      </c>
      <c r="L23" s="73"/>
      <c r="M23" s="74">
        <v>502.5845947265625</v>
      </c>
      <c r="N23" s="74">
        <v>7283.96142578125</v>
      </c>
      <c r="O23" s="75"/>
      <c r="P23" s="76"/>
      <c r="Q23" s="76"/>
      <c r="R23" s="86"/>
      <c r="S23" s="48">
        <v>10</v>
      </c>
      <c r="T23" s="48">
        <v>0</v>
      </c>
      <c r="U23" s="49">
        <v>5137.1665320000002</v>
      </c>
      <c r="V23" s="49">
        <v>6.0599999999999998E-4</v>
      </c>
      <c r="W23" s="49">
        <v>1.3159999999999999E-3</v>
      </c>
      <c r="X23" s="49">
        <v>3.49133</v>
      </c>
      <c r="Y23" s="49">
        <v>1.1111111111111112E-2</v>
      </c>
      <c r="Z23" s="49">
        <v>0</v>
      </c>
      <c r="AA23" s="71">
        <v>54</v>
      </c>
      <c r="AB23" s="71"/>
      <c r="AC23" s="72"/>
      <c r="AD23" s="78" t="s">
        <v>10228</v>
      </c>
      <c r="AE23" s="78">
        <v>78056</v>
      </c>
      <c r="AF23" s="78">
        <v>256906</v>
      </c>
      <c r="AG23" s="78">
        <v>1053826</v>
      </c>
      <c r="AH23" s="78">
        <v>51</v>
      </c>
      <c r="AI23" s="78">
        <v>19800</v>
      </c>
      <c r="AJ23" s="78" t="s">
        <v>11600</v>
      </c>
      <c r="AK23" s="78" t="s">
        <v>12662</v>
      </c>
      <c r="AL23" s="84" t="s">
        <v>13168</v>
      </c>
      <c r="AM23" s="78" t="s">
        <v>10135</v>
      </c>
      <c r="AN23" s="80">
        <v>40187.726018518515</v>
      </c>
      <c r="AO23" s="84" t="s">
        <v>13879</v>
      </c>
      <c r="AP23" s="78" t="b">
        <v>0</v>
      </c>
      <c r="AQ23" s="78" t="b">
        <v>0</v>
      </c>
      <c r="AR23" s="78" t="b">
        <v>1</v>
      </c>
      <c r="AS23" s="78" t="s">
        <v>9963</v>
      </c>
      <c r="AT23" s="78">
        <v>571</v>
      </c>
      <c r="AU23" s="84" t="s">
        <v>14880</v>
      </c>
      <c r="AV23" s="78" t="b">
        <v>1</v>
      </c>
      <c r="AW23" s="78" t="s">
        <v>15459</v>
      </c>
      <c r="AX23" s="84" t="s">
        <v>15511</v>
      </c>
      <c r="AY23" s="78" t="s">
        <v>66</v>
      </c>
      <c r="AZ23" s="102" t="s">
        <v>18401</v>
      </c>
      <c r="BA23" s="48"/>
      <c r="BB23" s="48"/>
      <c r="BC23" s="48"/>
      <c r="BD23" s="48"/>
      <c r="BE23" s="48"/>
      <c r="BF23" s="48"/>
      <c r="BG23" s="48"/>
      <c r="BH23" s="48"/>
      <c r="BI23" s="48"/>
      <c r="BJ23" s="48"/>
      <c r="BK23" s="78" t="str">
        <f>REPLACE(INDEX(GroupVertices[Group], MATCH(Vertices[[#This Row],[Vertex]],GroupVertices[Vertex],0)),1,1,"")</f>
        <v>eneral</v>
      </c>
      <c r="BL23" s="3"/>
      <c r="BM23" s="3"/>
      <c r="BN23" s="3"/>
      <c r="BO23" s="3"/>
    </row>
    <row r="24" spans="1:67" x14ac:dyDescent="0.25">
      <c r="A24" s="64" t="s">
        <v>1518</v>
      </c>
      <c r="B24" s="65"/>
      <c r="C24" s="65"/>
      <c r="D24" s="66"/>
      <c r="E24" s="68"/>
      <c r="F24" s="100" t="s">
        <v>5760</v>
      </c>
      <c r="G24" s="65"/>
      <c r="H24" s="69"/>
      <c r="I24" s="70"/>
      <c r="J24" s="70"/>
      <c r="K24" s="69" t="s">
        <v>16982</v>
      </c>
      <c r="L24" s="73"/>
      <c r="M24" s="74">
        <v>7489.0654296875</v>
      </c>
      <c r="N24" s="74">
        <v>3279.746826171875</v>
      </c>
      <c r="O24" s="75"/>
      <c r="P24" s="76"/>
      <c r="Q24" s="76"/>
      <c r="R24" s="86"/>
      <c r="S24" s="48">
        <v>10</v>
      </c>
      <c r="T24" s="48">
        <v>0</v>
      </c>
      <c r="U24" s="49">
        <v>4507.5333330000003</v>
      </c>
      <c r="V24" s="49">
        <v>4.4499999999999997E-4</v>
      </c>
      <c r="W24" s="49">
        <v>1.2E-5</v>
      </c>
      <c r="X24" s="49">
        <v>3.3768729999999998</v>
      </c>
      <c r="Y24" s="49">
        <v>5.5555555555555552E-2</v>
      </c>
      <c r="Z24" s="49">
        <v>0</v>
      </c>
      <c r="AA24" s="71">
        <v>94</v>
      </c>
      <c r="AB24" s="71"/>
      <c r="AC24" s="72"/>
      <c r="AD24" s="78" t="s">
        <v>10268</v>
      </c>
      <c r="AE24" s="78">
        <v>698</v>
      </c>
      <c r="AF24" s="78">
        <v>15355</v>
      </c>
      <c r="AG24" s="78">
        <v>51858</v>
      </c>
      <c r="AH24" s="78">
        <v>223</v>
      </c>
      <c r="AI24" s="78">
        <v>19800</v>
      </c>
      <c r="AJ24" s="78" t="s">
        <v>11633</v>
      </c>
      <c r="AK24" s="78"/>
      <c r="AL24" s="84" t="s">
        <v>13193</v>
      </c>
      <c r="AM24" s="78" t="s">
        <v>10135</v>
      </c>
      <c r="AN24" s="80">
        <v>40847.5003125</v>
      </c>
      <c r="AO24" s="84" t="s">
        <v>13907</v>
      </c>
      <c r="AP24" s="78" t="b">
        <v>0</v>
      </c>
      <c r="AQ24" s="78" t="b">
        <v>0</v>
      </c>
      <c r="AR24" s="78" t="b">
        <v>1</v>
      </c>
      <c r="AS24" s="78" t="s">
        <v>9963</v>
      </c>
      <c r="AT24" s="78">
        <v>412</v>
      </c>
      <c r="AU24" s="84" t="s">
        <v>14897</v>
      </c>
      <c r="AV24" s="78" t="b">
        <v>1</v>
      </c>
      <c r="AW24" s="78" t="s">
        <v>15459</v>
      </c>
      <c r="AX24" s="84" t="s">
        <v>15551</v>
      </c>
      <c r="AY24" s="78" t="s">
        <v>66</v>
      </c>
      <c r="AZ24" s="102" t="s">
        <v>18397</v>
      </c>
      <c r="BA24" s="48"/>
      <c r="BB24" s="48"/>
      <c r="BC24" s="48"/>
      <c r="BD24" s="48"/>
      <c r="BE24" s="48"/>
      <c r="BF24" s="48"/>
      <c r="BG24" s="48"/>
      <c r="BH24" s="48"/>
      <c r="BI24" s="48"/>
      <c r="BJ24" s="48"/>
      <c r="BK24" s="78" t="str">
        <f>REPLACE(INDEX(GroupVertices[Group], MATCH(Vertices[[#This Row],[Vertex]],GroupVertices[Vertex],0)),1,1,"")</f>
        <v>EUTRAL</v>
      </c>
      <c r="BL24" s="3"/>
      <c r="BM24" s="3"/>
      <c r="BN24" s="3"/>
      <c r="BO24" s="3"/>
    </row>
    <row r="25" spans="1:67" x14ac:dyDescent="0.25">
      <c r="A25" s="64" t="s">
        <v>572</v>
      </c>
      <c r="B25" s="65"/>
      <c r="C25" s="65"/>
      <c r="D25" s="66"/>
      <c r="E25" s="68"/>
      <c r="F25" s="100" t="s">
        <v>5051</v>
      </c>
      <c r="G25" s="65"/>
      <c r="H25" s="69"/>
      <c r="I25" s="70"/>
      <c r="J25" s="70"/>
      <c r="K25" s="69" t="s">
        <v>17244</v>
      </c>
      <c r="L25" s="73"/>
      <c r="M25" s="74">
        <v>7650.35205078125</v>
      </c>
      <c r="N25" s="74">
        <v>2118.564697265625</v>
      </c>
      <c r="O25" s="75"/>
      <c r="P25" s="76"/>
      <c r="Q25" s="76"/>
      <c r="R25" s="86"/>
      <c r="S25" s="48">
        <v>10</v>
      </c>
      <c r="T25" s="48">
        <v>0</v>
      </c>
      <c r="U25" s="49">
        <v>90</v>
      </c>
      <c r="V25" s="49">
        <v>0.1</v>
      </c>
      <c r="W25" s="49">
        <v>0</v>
      </c>
      <c r="X25" s="49">
        <v>5.1351319999999996</v>
      </c>
      <c r="Y25" s="49">
        <v>0</v>
      </c>
      <c r="Z25" s="49">
        <v>0</v>
      </c>
      <c r="AA25" s="71">
        <v>356</v>
      </c>
      <c r="AB25" s="71"/>
      <c r="AC25" s="72"/>
      <c r="AD25" s="78" t="s">
        <v>10522</v>
      </c>
      <c r="AE25" s="78">
        <v>401</v>
      </c>
      <c r="AF25" s="78">
        <v>187948</v>
      </c>
      <c r="AG25" s="78">
        <v>49860</v>
      </c>
      <c r="AH25" s="78">
        <v>52</v>
      </c>
      <c r="AI25" s="78">
        <v>19800</v>
      </c>
      <c r="AJ25" s="78" t="s">
        <v>11837</v>
      </c>
      <c r="AK25" s="78" t="s">
        <v>12755</v>
      </c>
      <c r="AL25" s="84" t="s">
        <v>13327</v>
      </c>
      <c r="AM25" s="78" t="s">
        <v>10135</v>
      </c>
      <c r="AN25" s="80">
        <v>41850.252800925926</v>
      </c>
      <c r="AO25" s="84" t="s">
        <v>14101</v>
      </c>
      <c r="AP25" s="78" t="b">
        <v>0</v>
      </c>
      <c r="AQ25" s="78" t="b">
        <v>0</v>
      </c>
      <c r="AR25" s="78" t="b">
        <v>1</v>
      </c>
      <c r="AS25" s="78" t="s">
        <v>9963</v>
      </c>
      <c r="AT25" s="78">
        <v>298</v>
      </c>
      <c r="AU25" s="84" t="s">
        <v>14902</v>
      </c>
      <c r="AV25" s="78" t="b">
        <v>0</v>
      </c>
      <c r="AW25" s="78" t="s">
        <v>15459</v>
      </c>
      <c r="AX25" s="84" t="s">
        <v>15813</v>
      </c>
      <c r="AY25" s="78" t="s">
        <v>66</v>
      </c>
      <c r="AZ25" s="102" t="s">
        <v>18397</v>
      </c>
      <c r="BA25" s="48"/>
      <c r="BB25" s="48"/>
      <c r="BC25" s="48"/>
      <c r="BD25" s="48"/>
      <c r="BE25" s="48"/>
      <c r="BF25" s="48"/>
      <c r="BG25" s="48"/>
      <c r="BH25" s="48"/>
      <c r="BI25" s="48"/>
      <c r="BJ25" s="48"/>
      <c r="BK25" s="78" t="str">
        <f>REPLACE(INDEX(GroupVertices[Group], MATCH(Vertices[[#This Row],[Vertex]],GroupVertices[Vertex],0)),1,1,"")</f>
        <v>EUTRAL</v>
      </c>
      <c r="BL25" s="3"/>
      <c r="BM25" s="3"/>
      <c r="BN25" s="3"/>
      <c r="BO25" s="3"/>
    </row>
    <row r="26" spans="1:67" x14ac:dyDescent="0.25">
      <c r="A26" s="64" t="s">
        <v>1529</v>
      </c>
      <c r="B26" s="65"/>
      <c r="C26" s="65"/>
      <c r="D26" s="66"/>
      <c r="E26" s="68"/>
      <c r="F26" s="100" t="s">
        <v>5770</v>
      </c>
      <c r="G26" s="65"/>
      <c r="H26" s="69"/>
      <c r="I26" s="70"/>
      <c r="J26" s="70"/>
      <c r="K26" s="69" t="s">
        <v>18144</v>
      </c>
      <c r="L26" s="73"/>
      <c r="M26" s="74">
        <v>7069.91259765625</v>
      </c>
      <c r="N26" s="74">
        <v>3739.276611328125</v>
      </c>
      <c r="O26" s="75"/>
      <c r="P26" s="76"/>
      <c r="Q26" s="76"/>
      <c r="R26" s="86"/>
      <c r="S26" s="48">
        <v>10</v>
      </c>
      <c r="T26" s="48">
        <v>0</v>
      </c>
      <c r="U26" s="49">
        <v>90</v>
      </c>
      <c r="V26" s="49">
        <v>0.1</v>
      </c>
      <c r="W26" s="49">
        <v>0</v>
      </c>
      <c r="X26" s="49">
        <v>5.1351319999999996</v>
      </c>
      <c r="Y26" s="49">
        <v>0</v>
      </c>
      <c r="Z26" s="49">
        <v>0</v>
      </c>
      <c r="AA26" s="71">
        <v>1256</v>
      </c>
      <c r="AB26" s="71"/>
      <c r="AC26" s="72"/>
      <c r="AD26" s="78" t="s">
        <v>11389</v>
      </c>
      <c r="AE26" s="78">
        <v>20</v>
      </c>
      <c r="AF26" s="78">
        <v>331</v>
      </c>
      <c r="AG26" s="78">
        <v>381</v>
      </c>
      <c r="AH26" s="78">
        <v>4</v>
      </c>
      <c r="AI26" s="78"/>
      <c r="AJ26" s="78"/>
      <c r="AK26" s="78"/>
      <c r="AL26" s="78"/>
      <c r="AM26" s="78"/>
      <c r="AN26" s="80">
        <v>42826.142951388887</v>
      </c>
      <c r="AO26" s="84" t="s">
        <v>14726</v>
      </c>
      <c r="AP26" s="78" t="b">
        <v>1</v>
      </c>
      <c r="AQ26" s="78" t="b">
        <v>0</v>
      </c>
      <c r="AR26" s="78" t="b">
        <v>0</v>
      </c>
      <c r="AS26" s="78" t="s">
        <v>9963</v>
      </c>
      <c r="AT26" s="78">
        <v>0</v>
      </c>
      <c r="AU26" s="78"/>
      <c r="AV26" s="78" t="b">
        <v>0</v>
      </c>
      <c r="AW26" s="78" t="s">
        <v>15459</v>
      </c>
      <c r="AX26" s="84" t="s">
        <v>16713</v>
      </c>
      <c r="AY26" s="78" t="s">
        <v>66</v>
      </c>
      <c r="AZ26" s="102" t="s">
        <v>18397</v>
      </c>
      <c r="BA26" s="48"/>
      <c r="BB26" s="48"/>
      <c r="BC26" s="48"/>
      <c r="BD26" s="48"/>
      <c r="BE26" s="48"/>
      <c r="BF26" s="48"/>
      <c r="BG26" s="48"/>
      <c r="BH26" s="48"/>
      <c r="BI26" s="48"/>
      <c r="BJ26" s="48"/>
      <c r="BK26" s="78" t="str">
        <f>REPLACE(INDEX(GroupVertices[Group], MATCH(Vertices[[#This Row],[Vertex]],GroupVertices[Vertex],0)),1,1,"")</f>
        <v>EUTRAL</v>
      </c>
      <c r="BL26" s="3"/>
      <c r="BM26" s="3"/>
      <c r="BN26" s="3"/>
      <c r="BO26" s="3"/>
    </row>
    <row r="27" spans="1:67" x14ac:dyDescent="0.25">
      <c r="A27" s="64" t="s">
        <v>1286</v>
      </c>
      <c r="B27" s="65"/>
      <c r="C27" s="65"/>
      <c r="D27" s="66"/>
      <c r="E27" s="68"/>
      <c r="F27" s="100" t="s">
        <v>5567</v>
      </c>
      <c r="G27" s="65"/>
      <c r="H27" s="69"/>
      <c r="I27" s="70"/>
      <c r="J27" s="70"/>
      <c r="K27" s="69" t="s">
        <v>17590</v>
      </c>
      <c r="L27" s="73"/>
      <c r="M27" s="74">
        <v>8493.8916015625</v>
      </c>
      <c r="N27" s="74">
        <v>1932.2152099609375</v>
      </c>
      <c r="O27" s="75"/>
      <c r="P27" s="76"/>
      <c r="Q27" s="76"/>
      <c r="R27" s="86"/>
      <c r="S27" s="48">
        <v>8</v>
      </c>
      <c r="T27" s="48">
        <v>0</v>
      </c>
      <c r="U27" s="49">
        <v>11086</v>
      </c>
      <c r="V27" s="49">
        <v>6.0700000000000001E-4</v>
      </c>
      <c r="W27" s="49">
        <v>5.5199999999999997E-4</v>
      </c>
      <c r="X27" s="49">
        <v>3.1700379999999999</v>
      </c>
      <c r="Y27" s="49">
        <v>1.7857142857142856E-2</v>
      </c>
      <c r="Z27" s="49">
        <v>0</v>
      </c>
      <c r="AA27" s="71">
        <v>702</v>
      </c>
      <c r="AB27" s="71"/>
      <c r="AC27" s="72"/>
      <c r="AD27" s="78" t="s">
        <v>10859</v>
      </c>
      <c r="AE27" s="78">
        <v>66</v>
      </c>
      <c r="AF27" s="78">
        <v>28250</v>
      </c>
      <c r="AG27" s="78">
        <v>12553</v>
      </c>
      <c r="AH27" s="78">
        <v>112</v>
      </c>
      <c r="AI27" s="78">
        <v>19800</v>
      </c>
      <c r="AJ27" s="78" t="s">
        <v>12102</v>
      </c>
      <c r="AK27" s="78" t="s">
        <v>12669</v>
      </c>
      <c r="AL27" s="84" t="s">
        <v>13468</v>
      </c>
      <c r="AM27" s="78" t="s">
        <v>10135</v>
      </c>
      <c r="AN27" s="80">
        <v>40153.482546296298</v>
      </c>
      <c r="AO27" s="84" t="s">
        <v>14359</v>
      </c>
      <c r="AP27" s="78" t="b">
        <v>1</v>
      </c>
      <c r="AQ27" s="78" t="b">
        <v>0</v>
      </c>
      <c r="AR27" s="78" t="b">
        <v>0</v>
      </c>
      <c r="AS27" s="78" t="s">
        <v>9963</v>
      </c>
      <c r="AT27" s="78">
        <v>71</v>
      </c>
      <c r="AU27" s="84" t="s">
        <v>14862</v>
      </c>
      <c r="AV27" s="78" t="b">
        <v>0</v>
      </c>
      <c r="AW27" s="78" t="s">
        <v>15459</v>
      </c>
      <c r="AX27" s="84" t="s">
        <v>16159</v>
      </c>
      <c r="AY27" s="78" t="s">
        <v>66</v>
      </c>
      <c r="AZ27" s="102" t="s">
        <v>18397</v>
      </c>
      <c r="BA27" s="48"/>
      <c r="BB27" s="48"/>
      <c r="BC27" s="48"/>
      <c r="BD27" s="48"/>
      <c r="BE27" s="48"/>
      <c r="BF27" s="48"/>
      <c r="BG27" s="48"/>
      <c r="BH27" s="48"/>
      <c r="BI27" s="48"/>
      <c r="BJ27" s="48"/>
      <c r="BK27" s="78" t="str">
        <f>REPLACE(INDEX(GroupVertices[Group], MATCH(Vertices[[#This Row],[Vertex]],GroupVertices[Vertex],0)),1,1,"")</f>
        <v>EUTRAL</v>
      </c>
      <c r="BL27" s="3"/>
      <c r="BM27" s="3"/>
      <c r="BN27" s="3"/>
      <c r="BO27" s="3"/>
    </row>
    <row r="28" spans="1:67" x14ac:dyDescent="0.25">
      <c r="A28" s="64" t="s">
        <v>1236</v>
      </c>
      <c r="B28" s="65"/>
      <c r="C28" s="65"/>
      <c r="D28" s="66"/>
      <c r="E28" s="68"/>
      <c r="F28" s="100" t="s">
        <v>15368</v>
      </c>
      <c r="G28" s="65"/>
      <c r="H28" s="69"/>
      <c r="I28" s="70"/>
      <c r="J28" s="70"/>
      <c r="K28" s="69" t="s">
        <v>17867</v>
      </c>
      <c r="L28" s="73"/>
      <c r="M28" s="74">
        <v>8370.0009765625</v>
      </c>
      <c r="N28" s="74">
        <v>1927.8577880859375</v>
      </c>
      <c r="O28" s="75"/>
      <c r="P28" s="76"/>
      <c r="Q28" s="76"/>
      <c r="R28" s="86"/>
      <c r="S28" s="48">
        <v>8</v>
      </c>
      <c r="T28" s="48">
        <v>0</v>
      </c>
      <c r="U28" s="49">
        <v>4830</v>
      </c>
      <c r="V28" s="49">
        <v>4.1199999999999999E-4</v>
      </c>
      <c r="W28" s="49">
        <v>6.9999999999999999E-6</v>
      </c>
      <c r="X28" s="49">
        <v>3.4746800000000002</v>
      </c>
      <c r="Y28" s="49">
        <v>1.7857142857142856E-2</v>
      </c>
      <c r="Z28" s="49">
        <v>0</v>
      </c>
      <c r="AA28" s="71">
        <v>979</v>
      </c>
      <c r="AB28" s="71"/>
      <c r="AC28" s="72"/>
      <c r="AD28" s="78" t="s">
        <v>11124</v>
      </c>
      <c r="AE28" s="78">
        <v>951</v>
      </c>
      <c r="AF28" s="78">
        <v>30558</v>
      </c>
      <c r="AG28" s="78">
        <v>45219</v>
      </c>
      <c r="AH28" s="78">
        <v>1149</v>
      </c>
      <c r="AI28" s="78">
        <v>19800</v>
      </c>
      <c r="AJ28" s="78" t="s">
        <v>12295</v>
      </c>
      <c r="AK28" s="78" t="s">
        <v>13006</v>
      </c>
      <c r="AL28" s="84" t="s">
        <v>13581</v>
      </c>
      <c r="AM28" s="78" t="s">
        <v>10135</v>
      </c>
      <c r="AN28" s="80">
        <v>39119.60728009259</v>
      </c>
      <c r="AO28" s="84" t="s">
        <v>14538</v>
      </c>
      <c r="AP28" s="78" t="b">
        <v>0</v>
      </c>
      <c r="AQ28" s="78" t="b">
        <v>0</v>
      </c>
      <c r="AR28" s="78" t="b">
        <v>1</v>
      </c>
      <c r="AS28" s="78" t="s">
        <v>9963</v>
      </c>
      <c r="AT28" s="78">
        <v>302</v>
      </c>
      <c r="AU28" s="84" t="s">
        <v>15062</v>
      </c>
      <c r="AV28" s="78" t="b">
        <v>0</v>
      </c>
      <c r="AW28" s="78" t="s">
        <v>15459</v>
      </c>
      <c r="AX28" s="84" t="s">
        <v>16436</v>
      </c>
      <c r="AY28" s="78" t="s">
        <v>66</v>
      </c>
      <c r="AZ28" s="102" t="s">
        <v>18397</v>
      </c>
      <c r="BA28" s="48"/>
      <c r="BB28" s="48"/>
      <c r="BC28" s="48"/>
      <c r="BD28" s="48"/>
      <c r="BE28" s="48"/>
      <c r="BF28" s="48"/>
      <c r="BG28" s="48"/>
      <c r="BH28" s="48"/>
      <c r="BI28" s="48"/>
      <c r="BJ28" s="48"/>
      <c r="BK28" s="78" t="str">
        <f>REPLACE(INDEX(GroupVertices[Group], MATCH(Vertices[[#This Row],[Vertex]],GroupVertices[Vertex],0)),1,1,"")</f>
        <v>EUTRAL</v>
      </c>
      <c r="BL28" s="3"/>
      <c r="BM28" s="3"/>
      <c r="BN28" s="3"/>
      <c r="BO28" s="3"/>
    </row>
    <row r="29" spans="1:67" x14ac:dyDescent="0.25">
      <c r="A29" s="64" t="s">
        <v>1039</v>
      </c>
      <c r="B29" s="65"/>
      <c r="C29" s="65"/>
      <c r="D29" s="66"/>
      <c r="E29" s="68"/>
      <c r="F29" s="100" t="s">
        <v>5380</v>
      </c>
      <c r="G29" s="65"/>
      <c r="H29" s="69"/>
      <c r="I29" s="70"/>
      <c r="J29" s="70"/>
      <c r="K29" s="69" t="s">
        <v>17053</v>
      </c>
      <c r="L29" s="73"/>
      <c r="M29" s="74">
        <v>883.309326171875</v>
      </c>
      <c r="N29" s="74">
        <v>7593.5029296875</v>
      </c>
      <c r="O29" s="75"/>
      <c r="P29" s="76"/>
      <c r="Q29" s="76"/>
      <c r="R29" s="86"/>
      <c r="S29" s="48">
        <v>7</v>
      </c>
      <c r="T29" s="48">
        <v>0</v>
      </c>
      <c r="U29" s="49">
        <v>4830</v>
      </c>
      <c r="V29" s="49">
        <v>5.8399999999999999E-4</v>
      </c>
      <c r="W29" s="49">
        <v>4.4499999999999997E-4</v>
      </c>
      <c r="X29" s="49">
        <v>3.0607389999999999</v>
      </c>
      <c r="Y29" s="49">
        <v>0</v>
      </c>
      <c r="Z29" s="49">
        <v>0</v>
      </c>
      <c r="AA29" s="71">
        <v>165</v>
      </c>
      <c r="AB29" s="71"/>
      <c r="AC29" s="72"/>
      <c r="AD29" s="78" t="s">
        <v>10337</v>
      </c>
      <c r="AE29" s="78">
        <v>67</v>
      </c>
      <c r="AF29" s="78">
        <v>306382</v>
      </c>
      <c r="AG29" s="78">
        <v>135007</v>
      </c>
      <c r="AH29" s="78">
        <v>101</v>
      </c>
      <c r="AI29" s="78">
        <v>19800</v>
      </c>
      <c r="AJ29" s="78" t="s">
        <v>11686</v>
      </c>
      <c r="AK29" s="78" t="s">
        <v>10114</v>
      </c>
      <c r="AL29" s="84" t="s">
        <v>13230</v>
      </c>
      <c r="AM29" s="78" t="s">
        <v>10140</v>
      </c>
      <c r="AN29" s="80">
        <v>39988.478692129633</v>
      </c>
      <c r="AO29" s="84" t="s">
        <v>13957</v>
      </c>
      <c r="AP29" s="78" t="b">
        <v>0</v>
      </c>
      <c r="AQ29" s="78" t="b">
        <v>0</v>
      </c>
      <c r="AR29" s="78" t="b">
        <v>1</v>
      </c>
      <c r="AS29" s="78" t="s">
        <v>9963</v>
      </c>
      <c r="AT29" s="78">
        <v>1551</v>
      </c>
      <c r="AU29" s="84" t="s">
        <v>14862</v>
      </c>
      <c r="AV29" s="78" t="b">
        <v>1</v>
      </c>
      <c r="AW29" s="78" t="s">
        <v>15459</v>
      </c>
      <c r="AX29" s="84" t="s">
        <v>15622</v>
      </c>
      <c r="AY29" s="78" t="s">
        <v>66</v>
      </c>
      <c r="AZ29" s="102" t="s">
        <v>18401</v>
      </c>
      <c r="BA29" s="48"/>
      <c r="BB29" s="48"/>
      <c r="BC29" s="48"/>
      <c r="BD29" s="48"/>
      <c r="BE29" s="48"/>
      <c r="BF29" s="48"/>
      <c r="BG29" s="48"/>
      <c r="BH29" s="48"/>
      <c r="BI29" s="48"/>
      <c r="BJ29" s="48"/>
      <c r="BK29" s="78" t="str">
        <f>REPLACE(INDEX(GroupVertices[Group], MATCH(Vertices[[#This Row],[Vertex]],GroupVertices[Vertex],0)),1,1,"")</f>
        <v>eneral</v>
      </c>
      <c r="BL29" s="3"/>
      <c r="BM29" s="3"/>
      <c r="BN29" s="3"/>
      <c r="BO29" s="3"/>
    </row>
    <row r="30" spans="1:67" x14ac:dyDescent="0.25">
      <c r="A30" s="64" t="s">
        <v>1497</v>
      </c>
      <c r="B30" s="65"/>
      <c r="C30" s="65"/>
      <c r="D30" s="66"/>
      <c r="E30" s="68"/>
      <c r="F30" s="100" t="s">
        <v>5743</v>
      </c>
      <c r="G30" s="65"/>
      <c r="H30" s="69"/>
      <c r="I30" s="70"/>
      <c r="J30" s="70"/>
      <c r="K30" s="69" t="s">
        <v>17725</v>
      </c>
      <c r="L30" s="73"/>
      <c r="M30" s="74">
        <v>1621.989501953125</v>
      </c>
      <c r="N30" s="74">
        <v>2312.83984375</v>
      </c>
      <c r="O30" s="75"/>
      <c r="P30" s="76"/>
      <c r="Q30" s="76"/>
      <c r="R30" s="86"/>
      <c r="S30" s="48">
        <v>7</v>
      </c>
      <c r="T30" s="48">
        <v>1</v>
      </c>
      <c r="U30" s="49">
        <v>998.53333299999997</v>
      </c>
      <c r="V30" s="49">
        <v>7.3700000000000002E-4</v>
      </c>
      <c r="W30" s="49">
        <v>6.5649999999999997E-3</v>
      </c>
      <c r="X30" s="49">
        <v>2.254</v>
      </c>
      <c r="Y30" s="49">
        <v>0.10714285714285714</v>
      </c>
      <c r="Z30" s="49">
        <v>0</v>
      </c>
      <c r="AA30" s="71">
        <v>837</v>
      </c>
      <c r="AB30" s="71"/>
      <c r="AC30" s="72"/>
      <c r="AD30" s="78" t="s">
        <v>10987</v>
      </c>
      <c r="AE30" s="78">
        <v>10</v>
      </c>
      <c r="AF30" s="78">
        <v>8806</v>
      </c>
      <c r="AG30" s="78">
        <v>7513</v>
      </c>
      <c r="AH30" s="78">
        <v>0</v>
      </c>
      <c r="AI30" s="78">
        <v>-25200</v>
      </c>
      <c r="AJ30" s="78" t="s">
        <v>12198</v>
      </c>
      <c r="AK30" s="78" t="s">
        <v>12774</v>
      </c>
      <c r="AL30" s="84" t="s">
        <v>13530</v>
      </c>
      <c r="AM30" s="78" t="s">
        <v>13800</v>
      </c>
      <c r="AN30" s="80">
        <v>42411.295729166668</v>
      </c>
      <c r="AO30" s="84" t="s">
        <v>14449</v>
      </c>
      <c r="AP30" s="78" t="b">
        <v>1</v>
      </c>
      <c r="AQ30" s="78" t="b">
        <v>0</v>
      </c>
      <c r="AR30" s="78" t="b">
        <v>0</v>
      </c>
      <c r="AS30" s="78" t="s">
        <v>9963</v>
      </c>
      <c r="AT30" s="78">
        <v>83</v>
      </c>
      <c r="AU30" s="78"/>
      <c r="AV30" s="78" t="b">
        <v>1</v>
      </c>
      <c r="AW30" s="78" t="s">
        <v>15459</v>
      </c>
      <c r="AX30" s="84" t="s">
        <v>16294</v>
      </c>
      <c r="AY30" s="78" t="s">
        <v>66</v>
      </c>
      <c r="AZ30" s="102" t="s">
        <v>18398</v>
      </c>
      <c r="BA30" s="48" t="s">
        <v>3578</v>
      </c>
      <c r="BB30" s="48" t="s">
        <v>3578</v>
      </c>
      <c r="BC30" s="48" t="s">
        <v>4166</v>
      </c>
      <c r="BD30" s="48" t="s">
        <v>4166</v>
      </c>
      <c r="BE30" s="48" t="s">
        <v>4382</v>
      </c>
      <c r="BF30" s="48" t="s">
        <v>4382</v>
      </c>
      <c r="BG30" s="106" t="s">
        <v>18772</v>
      </c>
      <c r="BH30" s="106" t="s">
        <v>18772</v>
      </c>
      <c r="BI30" s="106" t="s">
        <v>19217</v>
      </c>
      <c r="BJ30" s="106" t="s">
        <v>19217</v>
      </c>
      <c r="BK30" s="85" t="str">
        <f>REPLACE(INDEX(GroupVertices[Group], MATCH(Vertices[[#This Row],[Vertex]],GroupVertices[Vertex],0)),1,1,"")</f>
        <v>OSITIVE</v>
      </c>
      <c r="BL30" s="3"/>
      <c r="BM30" s="3"/>
      <c r="BN30" s="3"/>
      <c r="BO30" s="3"/>
    </row>
    <row r="31" spans="1:67" x14ac:dyDescent="0.25">
      <c r="A31" s="64" t="s">
        <v>1360</v>
      </c>
      <c r="B31" s="65"/>
      <c r="C31" s="65"/>
      <c r="D31" s="66"/>
      <c r="E31" s="68"/>
      <c r="F31" s="100" t="s">
        <v>5632</v>
      </c>
      <c r="G31" s="65"/>
      <c r="H31" s="69"/>
      <c r="I31" s="70"/>
      <c r="J31" s="70"/>
      <c r="K31" s="69" t="s">
        <v>17769</v>
      </c>
      <c r="L31" s="73"/>
      <c r="M31" s="74">
        <v>1473.307861328125</v>
      </c>
      <c r="N31" s="74">
        <v>1209.583740234375</v>
      </c>
      <c r="O31" s="75"/>
      <c r="P31" s="76"/>
      <c r="Q31" s="76"/>
      <c r="R31" s="86"/>
      <c r="S31" s="48">
        <v>7</v>
      </c>
      <c r="T31" s="48">
        <v>0</v>
      </c>
      <c r="U31" s="49">
        <v>42</v>
      </c>
      <c r="V31" s="49">
        <v>0.14285700000000001</v>
      </c>
      <c r="W31" s="49">
        <v>0</v>
      </c>
      <c r="X31" s="49">
        <v>3.7567539999999999</v>
      </c>
      <c r="Y31" s="49">
        <v>0</v>
      </c>
      <c r="Z31" s="49">
        <v>0</v>
      </c>
      <c r="AA31" s="71">
        <v>881</v>
      </c>
      <c r="AB31" s="71"/>
      <c r="AC31" s="72"/>
      <c r="AD31" s="78" t="s">
        <v>11031</v>
      </c>
      <c r="AE31" s="78">
        <v>5004</v>
      </c>
      <c r="AF31" s="78">
        <v>4462</v>
      </c>
      <c r="AG31" s="78">
        <v>6992</v>
      </c>
      <c r="AH31" s="78">
        <v>4607</v>
      </c>
      <c r="AI31" s="78"/>
      <c r="AJ31" s="78" t="s">
        <v>12224</v>
      </c>
      <c r="AK31" s="78" t="s">
        <v>12661</v>
      </c>
      <c r="AL31" s="84" t="s">
        <v>13547</v>
      </c>
      <c r="AM31" s="78"/>
      <c r="AN31" s="80">
        <v>41391.42391203704</v>
      </c>
      <c r="AO31" s="84" t="s">
        <v>14472</v>
      </c>
      <c r="AP31" s="78" t="b">
        <v>1</v>
      </c>
      <c r="AQ31" s="78" t="b">
        <v>0</v>
      </c>
      <c r="AR31" s="78" t="b">
        <v>1</v>
      </c>
      <c r="AS31" s="78" t="s">
        <v>9963</v>
      </c>
      <c r="AT31" s="78">
        <v>14</v>
      </c>
      <c r="AU31" s="84" t="s">
        <v>14862</v>
      </c>
      <c r="AV31" s="78" t="b">
        <v>0</v>
      </c>
      <c r="AW31" s="78" t="s">
        <v>15459</v>
      </c>
      <c r="AX31" s="84" t="s">
        <v>16338</v>
      </c>
      <c r="AY31" s="78" t="s">
        <v>66</v>
      </c>
      <c r="AZ31" s="102" t="s">
        <v>18398</v>
      </c>
      <c r="BA31" s="48"/>
      <c r="BB31" s="48"/>
      <c r="BC31" s="48"/>
      <c r="BD31" s="48"/>
      <c r="BE31" s="48"/>
      <c r="BF31" s="48"/>
      <c r="BG31" s="48"/>
      <c r="BH31" s="48"/>
      <c r="BI31" s="48"/>
      <c r="BJ31" s="48"/>
      <c r="BK31" s="78" t="str">
        <f>REPLACE(INDEX(GroupVertices[Group], MATCH(Vertices[[#This Row],[Vertex]],GroupVertices[Vertex],0)),1,1,"")</f>
        <v>OSITIVE</v>
      </c>
      <c r="BL31" s="3"/>
      <c r="BM31" s="3"/>
      <c r="BN31" s="3"/>
      <c r="BO31" s="3"/>
    </row>
    <row r="32" spans="1:67" x14ac:dyDescent="0.25">
      <c r="A32" s="64" t="s">
        <v>1470</v>
      </c>
      <c r="B32" s="65"/>
      <c r="C32" s="65"/>
      <c r="D32" s="66"/>
      <c r="E32" s="68"/>
      <c r="F32" s="100" t="s">
        <v>5720</v>
      </c>
      <c r="G32" s="65"/>
      <c r="H32" s="69"/>
      <c r="I32" s="70"/>
      <c r="J32" s="70"/>
      <c r="K32" s="69" t="s">
        <v>16955</v>
      </c>
      <c r="L32" s="73"/>
      <c r="M32" s="74">
        <v>7898.19189453125</v>
      </c>
      <c r="N32" s="74">
        <v>3043.937255859375</v>
      </c>
      <c r="O32" s="75"/>
      <c r="P32" s="76"/>
      <c r="Q32" s="76"/>
      <c r="R32" s="86"/>
      <c r="S32" s="48">
        <v>6</v>
      </c>
      <c r="T32" s="48">
        <v>0</v>
      </c>
      <c r="U32" s="49">
        <v>4028</v>
      </c>
      <c r="V32" s="49">
        <v>4.84E-4</v>
      </c>
      <c r="W32" s="49">
        <v>1.83E-4</v>
      </c>
      <c r="X32" s="49">
        <v>2.4373749999999998</v>
      </c>
      <c r="Y32" s="49">
        <v>3.3333333333333333E-2</v>
      </c>
      <c r="Z32" s="49">
        <v>0</v>
      </c>
      <c r="AA32" s="71">
        <v>67</v>
      </c>
      <c r="AB32" s="71"/>
      <c r="AC32" s="72"/>
      <c r="AD32" s="78" t="s">
        <v>10241</v>
      </c>
      <c r="AE32" s="78">
        <v>9</v>
      </c>
      <c r="AF32" s="78">
        <v>24634</v>
      </c>
      <c r="AG32" s="78">
        <v>36262</v>
      </c>
      <c r="AH32" s="78">
        <v>77</v>
      </c>
      <c r="AI32" s="78">
        <v>19800</v>
      </c>
      <c r="AJ32" s="78" t="s">
        <v>11611</v>
      </c>
      <c r="AK32" s="78" t="s">
        <v>10114</v>
      </c>
      <c r="AL32" s="84" t="s">
        <v>13177</v>
      </c>
      <c r="AM32" s="78" t="s">
        <v>10135</v>
      </c>
      <c r="AN32" s="80">
        <v>40095.459502314814</v>
      </c>
      <c r="AO32" s="84" t="s">
        <v>13888</v>
      </c>
      <c r="AP32" s="78" t="b">
        <v>0</v>
      </c>
      <c r="AQ32" s="78" t="b">
        <v>0</v>
      </c>
      <c r="AR32" s="78" t="b">
        <v>1</v>
      </c>
      <c r="AS32" s="78" t="s">
        <v>9963</v>
      </c>
      <c r="AT32" s="78">
        <v>333</v>
      </c>
      <c r="AU32" s="84" t="s">
        <v>14885</v>
      </c>
      <c r="AV32" s="78" t="b">
        <v>1</v>
      </c>
      <c r="AW32" s="78" t="s">
        <v>15459</v>
      </c>
      <c r="AX32" s="84" t="s">
        <v>15524</v>
      </c>
      <c r="AY32" s="78" t="s">
        <v>66</v>
      </c>
      <c r="AZ32" s="102" t="s">
        <v>18397</v>
      </c>
      <c r="BA32" s="48"/>
      <c r="BB32" s="48"/>
      <c r="BC32" s="48"/>
      <c r="BD32" s="48"/>
      <c r="BE32" s="48"/>
      <c r="BF32" s="48"/>
      <c r="BG32" s="48"/>
      <c r="BH32" s="48"/>
      <c r="BI32" s="48"/>
      <c r="BJ32" s="48"/>
      <c r="BK32" s="78" t="str">
        <f>REPLACE(INDEX(GroupVertices[Group], MATCH(Vertices[[#This Row],[Vertex]],GroupVertices[Vertex],0)),1,1,"")</f>
        <v>EUTRAL</v>
      </c>
      <c r="BL32" s="3"/>
      <c r="BM32" s="3"/>
      <c r="BN32" s="3"/>
      <c r="BO32" s="3"/>
    </row>
    <row r="33" spans="1:67" x14ac:dyDescent="0.25">
      <c r="A33" s="64" t="s">
        <v>1130</v>
      </c>
      <c r="B33" s="65"/>
      <c r="C33" s="65"/>
      <c r="D33" s="66"/>
      <c r="E33" s="68"/>
      <c r="F33" s="100" t="s">
        <v>5444</v>
      </c>
      <c r="G33" s="65"/>
      <c r="H33" s="69"/>
      <c r="I33" s="70"/>
      <c r="J33" s="70"/>
      <c r="K33" s="69" t="s">
        <v>17025</v>
      </c>
      <c r="L33" s="73"/>
      <c r="M33" s="74">
        <v>7623.21337890625</v>
      </c>
      <c r="N33" s="74">
        <v>1651.2645263671875</v>
      </c>
      <c r="O33" s="75"/>
      <c r="P33" s="76"/>
      <c r="Q33" s="76"/>
      <c r="R33" s="86"/>
      <c r="S33" s="48">
        <v>6</v>
      </c>
      <c r="T33" s="48">
        <v>0</v>
      </c>
      <c r="U33" s="49">
        <v>7188</v>
      </c>
      <c r="V33" s="49">
        <v>4.95E-4</v>
      </c>
      <c r="W33" s="49">
        <v>8.2000000000000001E-5</v>
      </c>
      <c r="X33" s="49">
        <v>2.5252050000000001</v>
      </c>
      <c r="Y33" s="49">
        <v>3.3333333333333333E-2</v>
      </c>
      <c r="Z33" s="49">
        <v>0</v>
      </c>
      <c r="AA33" s="71">
        <v>137</v>
      </c>
      <c r="AB33" s="71"/>
      <c r="AC33" s="72"/>
      <c r="AD33" s="78" t="s">
        <v>10309</v>
      </c>
      <c r="AE33" s="78">
        <v>984</v>
      </c>
      <c r="AF33" s="78">
        <v>3145</v>
      </c>
      <c r="AG33" s="78">
        <v>23299</v>
      </c>
      <c r="AH33" s="78">
        <v>983</v>
      </c>
      <c r="AI33" s="78">
        <v>19800</v>
      </c>
      <c r="AJ33" s="78" t="s">
        <v>11661</v>
      </c>
      <c r="AK33" s="78" t="s">
        <v>10114</v>
      </c>
      <c r="AL33" s="84" t="s">
        <v>13215</v>
      </c>
      <c r="AM33" s="78" t="s">
        <v>10135</v>
      </c>
      <c r="AN33" s="80">
        <v>39920.428854166668</v>
      </c>
      <c r="AO33" s="84" t="s">
        <v>13938</v>
      </c>
      <c r="AP33" s="78" t="b">
        <v>0</v>
      </c>
      <c r="AQ33" s="78" t="b">
        <v>0</v>
      </c>
      <c r="AR33" s="78" t="b">
        <v>1</v>
      </c>
      <c r="AS33" s="78" t="s">
        <v>9963</v>
      </c>
      <c r="AT33" s="78">
        <v>114</v>
      </c>
      <c r="AU33" s="84" t="s">
        <v>14883</v>
      </c>
      <c r="AV33" s="78" t="b">
        <v>1</v>
      </c>
      <c r="AW33" s="78" t="s">
        <v>15459</v>
      </c>
      <c r="AX33" s="84" t="s">
        <v>15594</v>
      </c>
      <c r="AY33" s="78" t="s">
        <v>66</v>
      </c>
      <c r="AZ33" s="102" t="s">
        <v>18397</v>
      </c>
      <c r="BA33" s="48"/>
      <c r="BB33" s="48"/>
      <c r="BC33" s="48"/>
      <c r="BD33" s="48"/>
      <c r="BE33" s="48"/>
      <c r="BF33" s="48"/>
      <c r="BG33" s="48"/>
      <c r="BH33" s="48"/>
      <c r="BI33" s="48"/>
      <c r="BJ33" s="48"/>
      <c r="BK33" s="78" t="str">
        <f>REPLACE(INDEX(GroupVertices[Group], MATCH(Vertices[[#This Row],[Vertex]],GroupVertices[Vertex],0)),1,1,"")</f>
        <v>EUTRAL</v>
      </c>
      <c r="BL33" s="3"/>
      <c r="BM33" s="3"/>
      <c r="BN33" s="3"/>
      <c r="BO33" s="3"/>
    </row>
    <row r="34" spans="1:67" x14ac:dyDescent="0.25">
      <c r="A34" s="64" t="s">
        <v>1380</v>
      </c>
      <c r="B34" s="65"/>
      <c r="C34" s="65"/>
      <c r="D34" s="66"/>
      <c r="E34" s="68"/>
      <c r="F34" s="100" t="s">
        <v>5650</v>
      </c>
      <c r="G34" s="65"/>
      <c r="H34" s="69"/>
      <c r="I34" s="70"/>
      <c r="J34" s="70"/>
      <c r="K34" s="69" t="s">
        <v>18008</v>
      </c>
      <c r="L34" s="73"/>
      <c r="M34" s="74">
        <v>8621.7001953125</v>
      </c>
      <c r="N34" s="74">
        <v>2808.18994140625</v>
      </c>
      <c r="O34" s="75"/>
      <c r="P34" s="76"/>
      <c r="Q34" s="76"/>
      <c r="R34" s="86"/>
      <c r="S34" s="48">
        <v>6</v>
      </c>
      <c r="T34" s="48">
        <v>0</v>
      </c>
      <c r="U34" s="49">
        <v>30</v>
      </c>
      <c r="V34" s="49">
        <v>0.16666700000000001</v>
      </c>
      <c r="W34" s="49">
        <v>0</v>
      </c>
      <c r="X34" s="49">
        <v>3.2972950000000001</v>
      </c>
      <c r="Y34" s="49">
        <v>0</v>
      </c>
      <c r="Z34" s="49">
        <v>0</v>
      </c>
      <c r="AA34" s="71">
        <v>1120</v>
      </c>
      <c r="AB34" s="71"/>
      <c r="AC34" s="72"/>
      <c r="AD34" s="78" t="s">
        <v>11261</v>
      </c>
      <c r="AE34" s="78">
        <v>1052</v>
      </c>
      <c r="AF34" s="78">
        <v>9921</v>
      </c>
      <c r="AG34" s="78">
        <v>62314</v>
      </c>
      <c r="AH34" s="78">
        <v>3896</v>
      </c>
      <c r="AI34" s="78">
        <v>19800</v>
      </c>
      <c r="AJ34" s="78" t="s">
        <v>12396</v>
      </c>
      <c r="AK34" s="78" t="s">
        <v>12651</v>
      </c>
      <c r="AL34" s="84" t="s">
        <v>13645</v>
      </c>
      <c r="AM34" s="78" t="s">
        <v>12690</v>
      </c>
      <c r="AN34" s="80">
        <v>39899.290069444447</v>
      </c>
      <c r="AO34" s="78"/>
      <c r="AP34" s="78" t="b">
        <v>1</v>
      </c>
      <c r="AQ34" s="78" t="b">
        <v>0</v>
      </c>
      <c r="AR34" s="78" t="b">
        <v>1</v>
      </c>
      <c r="AS34" s="78" t="s">
        <v>9963</v>
      </c>
      <c r="AT34" s="78">
        <v>193</v>
      </c>
      <c r="AU34" s="84" t="s">
        <v>14862</v>
      </c>
      <c r="AV34" s="78" t="b">
        <v>0</v>
      </c>
      <c r="AW34" s="78" t="s">
        <v>15459</v>
      </c>
      <c r="AX34" s="84" t="s">
        <v>16577</v>
      </c>
      <c r="AY34" s="78" t="s">
        <v>66</v>
      </c>
      <c r="AZ34" s="102" t="s">
        <v>18397</v>
      </c>
      <c r="BA34" s="48"/>
      <c r="BB34" s="48"/>
      <c r="BC34" s="48"/>
      <c r="BD34" s="48"/>
      <c r="BE34" s="48"/>
      <c r="BF34" s="48"/>
      <c r="BG34" s="48"/>
      <c r="BH34" s="48"/>
      <c r="BI34" s="48"/>
      <c r="BJ34" s="48"/>
      <c r="BK34" s="78" t="str">
        <f>REPLACE(INDEX(GroupVertices[Group], MATCH(Vertices[[#This Row],[Vertex]],GroupVertices[Vertex],0)),1,1,"")</f>
        <v>EUTRAL</v>
      </c>
      <c r="BL34" s="3"/>
      <c r="BM34" s="3"/>
      <c r="BN34" s="3"/>
      <c r="BO34" s="3"/>
    </row>
    <row r="35" spans="1:67" x14ac:dyDescent="0.25">
      <c r="A35" s="64" t="s">
        <v>501</v>
      </c>
      <c r="B35" s="65"/>
      <c r="C35" s="65"/>
      <c r="D35" s="66"/>
      <c r="E35" s="68"/>
      <c r="F35" s="100" t="s">
        <v>15193</v>
      </c>
      <c r="G35" s="65"/>
      <c r="H35" s="69"/>
      <c r="I35" s="70"/>
      <c r="J35" s="70"/>
      <c r="K35" s="69" t="s">
        <v>17186</v>
      </c>
      <c r="L35" s="73"/>
      <c r="M35" s="74">
        <v>8279.3466796875</v>
      </c>
      <c r="N35" s="74">
        <v>756.33795166015625</v>
      </c>
      <c r="O35" s="75"/>
      <c r="P35" s="76"/>
      <c r="Q35" s="76"/>
      <c r="R35" s="86"/>
      <c r="S35" s="48">
        <v>5</v>
      </c>
      <c r="T35" s="48">
        <v>0</v>
      </c>
      <c r="U35" s="49">
        <v>3228</v>
      </c>
      <c r="V35" s="49">
        <v>4.9799999999999996E-4</v>
      </c>
      <c r="W35" s="49">
        <v>5.5000000000000002E-5</v>
      </c>
      <c r="X35" s="49">
        <v>2.2727629999999999</v>
      </c>
      <c r="Y35" s="49">
        <v>0</v>
      </c>
      <c r="Z35" s="49">
        <v>0</v>
      </c>
      <c r="AA35" s="71">
        <v>298</v>
      </c>
      <c r="AB35" s="71"/>
      <c r="AC35" s="72"/>
      <c r="AD35" s="78" t="s">
        <v>10465</v>
      </c>
      <c r="AE35" s="78">
        <v>330</v>
      </c>
      <c r="AF35" s="78">
        <v>1621272</v>
      </c>
      <c r="AG35" s="78">
        <v>385221</v>
      </c>
      <c r="AH35" s="78">
        <v>84</v>
      </c>
      <c r="AI35" s="78">
        <v>19800</v>
      </c>
      <c r="AJ35" s="78" t="s">
        <v>11790</v>
      </c>
      <c r="AK35" s="78" t="s">
        <v>10111</v>
      </c>
      <c r="AL35" s="84" t="s">
        <v>13295</v>
      </c>
      <c r="AM35" s="78" t="s">
        <v>10135</v>
      </c>
      <c r="AN35" s="80">
        <v>39780.65252314815</v>
      </c>
      <c r="AO35" s="84" t="s">
        <v>14055</v>
      </c>
      <c r="AP35" s="78" t="b">
        <v>0</v>
      </c>
      <c r="AQ35" s="78" t="b">
        <v>0</v>
      </c>
      <c r="AR35" s="78" t="b">
        <v>0</v>
      </c>
      <c r="AS35" s="78" t="s">
        <v>9963</v>
      </c>
      <c r="AT35" s="78">
        <v>3342</v>
      </c>
      <c r="AU35" s="84" t="s">
        <v>14943</v>
      </c>
      <c r="AV35" s="78" t="b">
        <v>1</v>
      </c>
      <c r="AW35" s="78" t="s">
        <v>15459</v>
      </c>
      <c r="AX35" s="84" t="s">
        <v>15755</v>
      </c>
      <c r="AY35" s="78" t="s">
        <v>66</v>
      </c>
      <c r="AZ35" s="102" t="s">
        <v>18397</v>
      </c>
      <c r="BA35" s="48"/>
      <c r="BB35" s="48"/>
      <c r="BC35" s="48"/>
      <c r="BD35" s="48"/>
      <c r="BE35" s="48"/>
      <c r="BF35" s="48"/>
      <c r="BG35" s="48"/>
      <c r="BH35" s="48"/>
      <c r="BI35" s="48"/>
      <c r="BJ35" s="48"/>
      <c r="BK35" s="78" t="str">
        <f>REPLACE(INDEX(GroupVertices[Group], MATCH(Vertices[[#This Row],[Vertex]],GroupVertices[Vertex],0)),1,1,"")</f>
        <v>EUTRAL</v>
      </c>
      <c r="BL35" s="3"/>
      <c r="BM35" s="3"/>
      <c r="BN35" s="3"/>
      <c r="BO35" s="3"/>
    </row>
    <row r="36" spans="1:67" x14ac:dyDescent="0.25">
      <c r="A36" s="64" t="s">
        <v>1078</v>
      </c>
      <c r="B36" s="65"/>
      <c r="C36" s="65"/>
      <c r="D36" s="66"/>
      <c r="E36" s="68"/>
      <c r="F36" s="100" t="s">
        <v>5414</v>
      </c>
      <c r="G36" s="65"/>
      <c r="H36" s="69"/>
      <c r="I36" s="70"/>
      <c r="J36" s="70"/>
      <c r="K36" s="69" t="s">
        <v>17456</v>
      </c>
      <c r="L36" s="73"/>
      <c r="M36" s="74">
        <v>6889.95361328125</v>
      </c>
      <c r="N36" s="74">
        <v>3505.20361328125</v>
      </c>
      <c r="O36" s="75"/>
      <c r="P36" s="76"/>
      <c r="Q36" s="76"/>
      <c r="R36" s="86"/>
      <c r="S36" s="48">
        <v>5</v>
      </c>
      <c r="T36" s="48">
        <v>1</v>
      </c>
      <c r="U36" s="49">
        <v>10</v>
      </c>
      <c r="V36" s="49">
        <v>2.2221999999999999E-2</v>
      </c>
      <c r="W36" s="49">
        <v>0</v>
      </c>
      <c r="X36" s="49">
        <v>2.2167829999999999</v>
      </c>
      <c r="Y36" s="49">
        <v>0.16666666666666666</v>
      </c>
      <c r="Z36" s="49">
        <v>0</v>
      </c>
      <c r="AA36" s="71">
        <v>568</v>
      </c>
      <c r="AB36" s="71"/>
      <c r="AC36" s="72"/>
      <c r="AD36" s="78" t="s">
        <v>10728</v>
      </c>
      <c r="AE36" s="78">
        <v>655</v>
      </c>
      <c r="AF36" s="78">
        <v>348041</v>
      </c>
      <c r="AG36" s="78">
        <v>21120</v>
      </c>
      <c r="AH36" s="78">
        <v>91</v>
      </c>
      <c r="AI36" s="78">
        <v>19800</v>
      </c>
      <c r="AJ36" s="78" t="s">
        <v>12001</v>
      </c>
      <c r="AK36" s="78" t="s">
        <v>10114</v>
      </c>
      <c r="AL36" s="84" t="s">
        <v>13397</v>
      </c>
      <c r="AM36" s="78" t="s">
        <v>10135</v>
      </c>
      <c r="AN36" s="80">
        <v>39860.793321759258</v>
      </c>
      <c r="AO36" s="84" t="s">
        <v>14249</v>
      </c>
      <c r="AP36" s="78" t="b">
        <v>0</v>
      </c>
      <c r="AQ36" s="78" t="b">
        <v>0</v>
      </c>
      <c r="AR36" s="78" t="b">
        <v>1</v>
      </c>
      <c r="AS36" s="78" t="s">
        <v>9963</v>
      </c>
      <c r="AT36" s="78">
        <v>1186</v>
      </c>
      <c r="AU36" s="84" t="s">
        <v>15001</v>
      </c>
      <c r="AV36" s="78" t="b">
        <v>1</v>
      </c>
      <c r="AW36" s="78" t="s">
        <v>15459</v>
      </c>
      <c r="AX36" s="84" t="s">
        <v>16025</v>
      </c>
      <c r="AY36" s="78" t="s">
        <v>66</v>
      </c>
      <c r="AZ36" s="102" t="s">
        <v>18397</v>
      </c>
      <c r="BA36" s="48" t="s">
        <v>3419</v>
      </c>
      <c r="BB36" s="48" t="s">
        <v>3419</v>
      </c>
      <c r="BC36" s="48" t="s">
        <v>4111</v>
      </c>
      <c r="BD36" s="48" t="s">
        <v>4111</v>
      </c>
      <c r="BE36" s="48" t="s">
        <v>4343</v>
      </c>
      <c r="BF36" s="48" t="s">
        <v>4343</v>
      </c>
      <c r="BG36" s="106" t="s">
        <v>18717</v>
      </c>
      <c r="BH36" s="106" t="s">
        <v>18952</v>
      </c>
      <c r="BI36" s="106" t="s">
        <v>19163</v>
      </c>
      <c r="BJ36" s="106" t="s">
        <v>19391</v>
      </c>
      <c r="BK36" s="85" t="str">
        <f>REPLACE(INDEX(GroupVertices[Group], MATCH(Vertices[[#This Row],[Vertex]],GroupVertices[Vertex],0)),1,1,"")</f>
        <v>EUTRAL</v>
      </c>
      <c r="BL36" s="3"/>
      <c r="BM36" s="3"/>
      <c r="BN36" s="3"/>
      <c r="BO36" s="3"/>
    </row>
    <row r="37" spans="1:67" x14ac:dyDescent="0.25">
      <c r="A37" s="64" t="s">
        <v>1450</v>
      </c>
      <c r="B37" s="65"/>
      <c r="C37" s="65"/>
      <c r="D37" s="66"/>
      <c r="E37" s="68"/>
      <c r="F37" s="100" t="s">
        <v>5702</v>
      </c>
      <c r="G37" s="65"/>
      <c r="H37" s="69"/>
      <c r="I37" s="70"/>
      <c r="J37" s="70"/>
      <c r="K37" s="69" t="s">
        <v>16903</v>
      </c>
      <c r="L37" s="73"/>
      <c r="M37" s="74">
        <v>7124.44873046875</v>
      </c>
      <c r="N37" s="74">
        <v>2519.80029296875</v>
      </c>
      <c r="O37" s="75"/>
      <c r="P37" s="76"/>
      <c r="Q37" s="76"/>
      <c r="R37" s="86"/>
      <c r="S37" s="48">
        <v>4</v>
      </c>
      <c r="T37" s="48">
        <v>0</v>
      </c>
      <c r="U37" s="49">
        <v>12</v>
      </c>
      <c r="V37" s="49">
        <v>0.25</v>
      </c>
      <c r="W37" s="49">
        <v>0</v>
      </c>
      <c r="X37" s="49">
        <v>2.378377</v>
      </c>
      <c r="Y37" s="49">
        <v>0</v>
      </c>
      <c r="Z37" s="49">
        <v>0</v>
      </c>
      <c r="AA37" s="71">
        <v>15</v>
      </c>
      <c r="AB37" s="71"/>
      <c r="AC37" s="72"/>
      <c r="AD37" s="78" t="s">
        <v>10189</v>
      </c>
      <c r="AE37" s="78">
        <v>154</v>
      </c>
      <c r="AF37" s="78">
        <v>10524</v>
      </c>
      <c r="AG37" s="78">
        <v>65902</v>
      </c>
      <c r="AH37" s="78">
        <v>16584</v>
      </c>
      <c r="AI37" s="78">
        <v>-25200</v>
      </c>
      <c r="AJ37" s="78" t="s">
        <v>11567</v>
      </c>
      <c r="AK37" s="78" t="s">
        <v>12638</v>
      </c>
      <c r="AL37" s="78"/>
      <c r="AM37" s="78" t="s">
        <v>13800</v>
      </c>
      <c r="AN37" s="80">
        <v>41783.628159722219</v>
      </c>
      <c r="AO37" s="84" t="s">
        <v>13848</v>
      </c>
      <c r="AP37" s="78" t="b">
        <v>0</v>
      </c>
      <c r="AQ37" s="78" t="b">
        <v>0</v>
      </c>
      <c r="AR37" s="78" t="b">
        <v>1</v>
      </c>
      <c r="AS37" s="78" t="s">
        <v>9963</v>
      </c>
      <c r="AT37" s="78">
        <v>93</v>
      </c>
      <c r="AU37" s="84" t="s">
        <v>14862</v>
      </c>
      <c r="AV37" s="78" t="b">
        <v>0</v>
      </c>
      <c r="AW37" s="78" t="s">
        <v>15459</v>
      </c>
      <c r="AX37" s="84" t="s">
        <v>15472</v>
      </c>
      <c r="AY37" s="78" t="s">
        <v>66</v>
      </c>
      <c r="AZ37" s="102" t="s">
        <v>18397</v>
      </c>
      <c r="BA37" s="48"/>
      <c r="BB37" s="48"/>
      <c r="BC37" s="48"/>
      <c r="BD37" s="48"/>
      <c r="BE37" s="48"/>
      <c r="BF37" s="48"/>
      <c r="BG37" s="48"/>
      <c r="BH37" s="48"/>
      <c r="BI37" s="48"/>
      <c r="BJ37" s="48"/>
      <c r="BK37" s="78" t="str">
        <f>REPLACE(INDEX(GroupVertices[Group], MATCH(Vertices[[#This Row],[Vertex]],GroupVertices[Vertex],0)),1,1,"")</f>
        <v>EUTRAL</v>
      </c>
      <c r="BL37" s="3"/>
      <c r="BM37" s="3"/>
      <c r="BN37" s="3"/>
      <c r="BO37" s="3"/>
    </row>
    <row r="38" spans="1:67" x14ac:dyDescent="0.25">
      <c r="A38" s="64" t="s">
        <v>1547</v>
      </c>
      <c r="B38" s="65"/>
      <c r="C38" s="65"/>
      <c r="D38" s="66"/>
      <c r="E38" s="68"/>
      <c r="F38" s="100" t="s">
        <v>15144</v>
      </c>
      <c r="G38" s="65"/>
      <c r="H38" s="69"/>
      <c r="I38" s="70"/>
      <c r="J38" s="70"/>
      <c r="K38" s="69" t="s">
        <v>16929</v>
      </c>
      <c r="L38" s="73"/>
      <c r="M38" s="74">
        <v>7081.2490234375</v>
      </c>
      <c r="N38" s="74">
        <v>426.99697875976563</v>
      </c>
      <c r="O38" s="75"/>
      <c r="P38" s="76"/>
      <c r="Q38" s="76"/>
      <c r="R38" s="86"/>
      <c r="S38" s="48">
        <v>4</v>
      </c>
      <c r="T38" s="48">
        <v>0</v>
      </c>
      <c r="U38" s="49">
        <v>12</v>
      </c>
      <c r="V38" s="49">
        <v>0.25</v>
      </c>
      <c r="W38" s="49">
        <v>0</v>
      </c>
      <c r="X38" s="49">
        <v>2.378377</v>
      </c>
      <c r="Y38" s="49">
        <v>0</v>
      </c>
      <c r="Z38" s="49">
        <v>0</v>
      </c>
      <c r="AA38" s="71">
        <v>41</v>
      </c>
      <c r="AB38" s="71"/>
      <c r="AC38" s="72"/>
      <c r="AD38" s="78" t="s">
        <v>10215</v>
      </c>
      <c r="AE38" s="78">
        <v>228</v>
      </c>
      <c r="AF38" s="78">
        <v>17114</v>
      </c>
      <c r="AG38" s="78">
        <v>3886</v>
      </c>
      <c r="AH38" s="78">
        <v>106</v>
      </c>
      <c r="AI38" s="78">
        <v>-14400</v>
      </c>
      <c r="AJ38" s="78" t="s">
        <v>11589</v>
      </c>
      <c r="AK38" s="78" t="s">
        <v>12654</v>
      </c>
      <c r="AL38" s="84" t="s">
        <v>13159</v>
      </c>
      <c r="AM38" s="78" t="s">
        <v>13802</v>
      </c>
      <c r="AN38" s="80">
        <v>40459.211493055554</v>
      </c>
      <c r="AO38" s="84" t="s">
        <v>13870</v>
      </c>
      <c r="AP38" s="78" t="b">
        <v>0</v>
      </c>
      <c r="AQ38" s="78" t="b">
        <v>0</v>
      </c>
      <c r="AR38" s="78" t="b">
        <v>1</v>
      </c>
      <c r="AS38" s="78" t="s">
        <v>9963</v>
      </c>
      <c r="AT38" s="78">
        <v>23</v>
      </c>
      <c r="AU38" s="84" t="s">
        <v>14875</v>
      </c>
      <c r="AV38" s="78" t="b">
        <v>0</v>
      </c>
      <c r="AW38" s="78" t="s">
        <v>15459</v>
      </c>
      <c r="AX38" s="84" t="s">
        <v>15498</v>
      </c>
      <c r="AY38" s="78" t="s">
        <v>65</v>
      </c>
      <c r="AZ38" s="102" t="s">
        <v>18397</v>
      </c>
      <c r="BA38" s="48"/>
      <c r="BB38" s="48"/>
      <c r="BC38" s="48"/>
      <c r="BD38" s="48"/>
      <c r="BE38" s="48"/>
      <c r="BF38" s="48"/>
      <c r="BG38" s="48"/>
      <c r="BH38" s="48"/>
      <c r="BI38" s="48"/>
      <c r="BJ38" s="48"/>
      <c r="BK38" s="78" t="str">
        <f>REPLACE(INDEX(GroupVertices[Group], MATCH(Vertices[[#This Row],[Vertex]],GroupVertices[Vertex],0)),1,1,"")</f>
        <v>EUTRAL</v>
      </c>
      <c r="BL38" s="3"/>
      <c r="BM38" s="3"/>
      <c r="BN38" s="3"/>
      <c r="BO38" s="3"/>
    </row>
    <row r="39" spans="1:67" x14ac:dyDescent="0.25">
      <c r="A39" s="64" t="s">
        <v>533</v>
      </c>
      <c r="B39" s="65"/>
      <c r="C39" s="65"/>
      <c r="D39" s="66"/>
      <c r="E39" s="68"/>
      <c r="F39" s="100" t="s">
        <v>5020</v>
      </c>
      <c r="G39" s="65"/>
      <c r="H39" s="69"/>
      <c r="I39" s="70"/>
      <c r="J39" s="70"/>
      <c r="K39" s="69" t="s">
        <v>17109</v>
      </c>
      <c r="L39" s="73"/>
      <c r="M39" s="74">
        <v>7150.38427734375</v>
      </c>
      <c r="N39" s="74">
        <v>2983.614013671875</v>
      </c>
      <c r="O39" s="75"/>
      <c r="P39" s="76"/>
      <c r="Q39" s="76"/>
      <c r="R39" s="86"/>
      <c r="S39" s="48">
        <v>4</v>
      </c>
      <c r="T39" s="48">
        <v>0</v>
      </c>
      <c r="U39" s="49">
        <v>12</v>
      </c>
      <c r="V39" s="49">
        <v>0.25</v>
      </c>
      <c r="W39" s="49">
        <v>0</v>
      </c>
      <c r="X39" s="49">
        <v>2.378377</v>
      </c>
      <c r="Y39" s="49">
        <v>0</v>
      </c>
      <c r="Z39" s="49">
        <v>0</v>
      </c>
      <c r="AA39" s="71">
        <v>221</v>
      </c>
      <c r="AB39" s="71"/>
      <c r="AC39" s="72"/>
      <c r="AD39" s="78" t="s">
        <v>10390</v>
      </c>
      <c r="AE39" s="78">
        <v>239</v>
      </c>
      <c r="AF39" s="78">
        <v>530345</v>
      </c>
      <c r="AG39" s="78">
        <v>122979</v>
      </c>
      <c r="AH39" s="78">
        <v>860</v>
      </c>
      <c r="AI39" s="78">
        <v>19800</v>
      </c>
      <c r="AJ39" s="78" t="s">
        <v>11728</v>
      </c>
      <c r="AK39" s="78" t="s">
        <v>10111</v>
      </c>
      <c r="AL39" s="84" t="s">
        <v>13258</v>
      </c>
      <c r="AM39" s="78" t="s">
        <v>10135</v>
      </c>
      <c r="AN39" s="80">
        <v>40380.419537037036</v>
      </c>
      <c r="AO39" s="84" t="s">
        <v>13998</v>
      </c>
      <c r="AP39" s="78" t="b">
        <v>0</v>
      </c>
      <c r="AQ39" s="78" t="b">
        <v>0</v>
      </c>
      <c r="AR39" s="78" t="b">
        <v>1</v>
      </c>
      <c r="AS39" s="78" t="s">
        <v>9963</v>
      </c>
      <c r="AT39" s="78">
        <v>620</v>
      </c>
      <c r="AU39" s="84" t="s">
        <v>14930</v>
      </c>
      <c r="AV39" s="78" t="b">
        <v>1</v>
      </c>
      <c r="AW39" s="78" t="s">
        <v>15459</v>
      </c>
      <c r="AX39" s="84" t="s">
        <v>15678</v>
      </c>
      <c r="AY39" s="78" t="s">
        <v>66</v>
      </c>
      <c r="AZ39" s="102" t="s">
        <v>18397</v>
      </c>
      <c r="BA39" s="48"/>
      <c r="BB39" s="48"/>
      <c r="BC39" s="48"/>
      <c r="BD39" s="48"/>
      <c r="BE39" s="48"/>
      <c r="BF39" s="48"/>
      <c r="BG39" s="48"/>
      <c r="BH39" s="48"/>
      <c r="BI39" s="48"/>
      <c r="BJ39" s="48"/>
      <c r="BK39" s="78" t="str">
        <f>REPLACE(INDEX(GroupVertices[Group], MATCH(Vertices[[#This Row],[Vertex]],GroupVertices[Vertex],0)),1,1,"")</f>
        <v>EUTRAL</v>
      </c>
      <c r="BL39" s="3"/>
      <c r="BM39" s="3"/>
      <c r="BN39" s="3"/>
      <c r="BO39" s="3"/>
    </row>
    <row r="40" spans="1:67" x14ac:dyDescent="0.25">
      <c r="A40" s="64" t="s">
        <v>621</v>
      </c>
      <c r="B40" s="65"/>
      <c r="C40" s="65"/>
      <c r="D40" s="66"/>
      <c r="E40" s="68"/>
      <c r="F40" s="100" t="s">
        <v>5094</v>
      </c>
      <c r="G40" s="65"/>
      <c r="H40" s="69"/>
      <c r="I40" s="70"/>
      <c r="J40" s="70"/>
      <c r="K40" s="69" t="s">
        <v>17162</v>
      </c>
      <c r="L40" s="73"/>
      <c r="M40" s="74">
        <v>8495.7763671875</v>
      </c>
      <c r="N40" s="74">
        <v>5011.673828125</v>
      </c>
      <c r="O40" s="75"/>
      <c r="P40" s="76"/>
      <c r="Q40" s="76"/>
      <c r="R40" s="86"/>
      <c r="S40" s="48">
        <v>4</v>
      </c>
      <c r="T40" s="48">
        <v>0</v>
      </c>
      <c r="U40" s="49">
        <v>12</v>
      </c>
      <c r="V40" s="49">
        <v>0.25</v>
      </c>
      <c r="W40" s="49">
        <v>0</v>
      </c>
      <c r="X40" s="49">
        <v>2.378377</v>
      </c>
      <c r="Y40" s="49">
        <v>0</v>
      </c>
      <c r="Z40" s="49">
        <v>0</v>
      </c>
      <c r="AA40" s="71">
        <v>274</v>
      </c>
      <c r="AB40" s="71"/>
      <c r="AC40" s="72"/>
      <c r="AD40" s="78" t="s">
        <v>10442</v>
      </c>
      <c r="AE40" s="78">
        <v>61</v>
      </c>
      <c r="AF40" s="78">
        <v>153078</v>
      </c>
      <c r="AG40" s="78">
        <v>103445</v>
      </c>
      <c r="AH40" s="78">
        <v>4</v>
      </c>
      <c r="AI40" s="78">
        <v>19800</v>
      </c>
      <c r="AJ40" s="78" t="s">
        <v>11770</v>
      </c>
      <c r="AK40" s="78" t="s">
        <v>12690</v>
      </c>
      <c r="AL40" s="84" t="s">
        <v>13283</v>
      </c>
      <c r="AM40" s="78" t="s">
        <v>12690</v>
      </c>
      <c r="AN40" s="80">
        <v>40547.47042824074</v>
      </c>
      <c r="AO40" s="84" t="s">
        <v>14037</v>
      </c>
      <c r="AP40" s="78" t="b">
        <v>0</v>
      </c>
      <c r="AQ40" s="78" t="b">
        <v>0</v>
      </c>
      <c r="AR40" s="78" t="b">
        <v>1</v>
      </c>
      <c r="AS40" s="78" t="s">
        <v>9963</v>
      </c>
      <c r="AT40" s="78">
        <v>230</v>
      </c>
      <c r="AU40" s="84" t="s">
        <v>14937</v>
      </c>
      <c r="AV40" s="78" t="b">
        <v>0</v>
      </c>
      <c r="AW40" s="78" t="s">
        <v>15459</v>
      </c>
      <c r="AX40" s="84" t="s">
        <v>15731</v>
      </c>
      <c r="AY40" s="78" t="s">
        <v>66</v>
      </c>
      <c r="AZ40" s="102" t="s">
        <v>18397</v>
      </c>
      <c r="BA40" s="48"/>
      <c r="BB40" s="48"/>
      <c r="BC40" s="48"/>
      <c r="BD40" s="48"/>
      <c r="BE40" s="48"/>
      <c r="BF40" s="48"/>
      <c r="BG40" s="48"/>
      <c r="BH40" s="48"/>
      <c r="BI40" s="48"/>
      <c r="BJ40" s="48"/>
      <c r="BK40" s="78" t="str">
        <f>REPLACE(INDEX(GroupVertices[Group], MATCH(Vertices[[#This Row],[Vertex]],GroupVertices[Vertex],0)),1,1,"")</f>
        <v>EUTRAL</v>
      </c>
      <c r="BL40" s="3"/>
      <c r="BM40" s="3"/>
      <c r="BN40" s="3"/>
      <c r="BO40" s="3"/>
    </row>
    <row r="41" spans="1:67" x14ac:dyDescent="0.25">
      <c r="A41" s="64" t="s">
        <v>1569</v>
      </c>
      <c r="B41" s="65"/>
      <c r="C41" s="65"/>
      <c r="D41" s="66"/>
      <c r="E41" s="68"/>
      <c r="F41" s="100" t="s">
        <v>15188</v>
      </c>
      <c r="G41" s="65"/>
      <c r="H41" s="69"/>
      <c r="I41" s="70"/>
      <c r="J41" s="70"/>
      <c r="K41" s="69" t="s">
        <v>17170</v>
      </c>
      <c r="L41" s="73"/>
      <c r="M41" s="74">
        <v>222.07072448730469</v>
      </c>
      <c r="N41" s="74">
        <v>7730.11865234375</v>
      </c>
      <c r="O41" s="75"/>
      <c r="P41" s="76"/>
      <c r="Q41" s="76"/>
      <c r="R41" s="86"/>
      <c r="S41" s="48">
        <v>4</v>
      </c>
      <c r="T41" s="48">
        <v>0</v>
      </c>
      <c r="U41" s="49">
        <v>2419</v>
      </c>
      <c r="V41" s="49">
        <v>4.1300000000000001E-4</v>
      </c>
      <c r="W41" s="49">
        <v>5.5000000000000002E-5</v>
      </c>
      <c r="X41" s="49">
        <v>1.3758900000000001</v>
      </c>
      <c r="Y41" s="49">
        <v>0.16666666666666666</v>
      </c>
      <c r="Z41" s="49">
        <v>0</v>
      </c>
      <c r="AA41" s="71">
        <v>282</v>
      </c>
      <c r="AB41" s="71"/>
      <c r="AC41" s="72"/>
      <c r="AD41" s="78" t="s">
        <v>10450</v>
      </c>
      <c r="AE41" s="78">
        <v>1729</v>
      </c>
      <c r="AF41" s="78">
        <v>29528046</v>
      </c>
      <c r="AG41" s="78">
        <v>14940</v>
      </c>
      <c r="AH41" s="78">
        <v>0</v>
      </c>
      <c r="AI41" s="78">
        <v>19800</v>
      </c>
      <c r="AJ41" s="78" t="s">
        <v>11777</v>
      </c>
      <c r="AK41" s="78" t="s">
        <v>10111</v>
      </c>
      <c r="AL41" s="84" t="s">
        <v>13286</v>
      </c>
      <c r="AM41" s="78" t="s">
        <v>10135</v>
      </c>
      <c r="AN41" s="80">
        <v>39823.72148148148</v>
      </c>
      <c r="AO41" s="84" t="s">
        <v>14042</v>
      </c>
      <c r="AP41" s="78" t="b">
        <v>0</v>
      </c>
      <c r="AQ41" s="78" t="b">
        <v>0</v>
      </c>
      <c r="AR41" s="78" t="b">
        <v>0</v>
      </c>
      <c r="AS41" s="78" t="s">
        <v>9963</v>
      </c>
      <c r="AT41" s="78">
        <v>20652</v>
      </c>
      <c r="AU41" s="84" t="s">
        <v>14939</v>
      </c>
      <c r="AV41" s="78" t="b">
        <v>1</v>
      </c>
      <c r="AW41" s="78" t="s">
        <v>15459</v>
      </c>
      <c r="AX41" s="84" t="s">
        <v>15739</v>
      </c>
      <c r="AY41" s="78" t="s">
        <v>65</v>
      </c>
      <c r="AZ41" s="102" t="s">
        <v>18401</v>
      </c>
      <c r="BA41" s="48"/>
      <c r="BB41" s="48"/>
      <c r="BC41" s="48"/>
      <c r="BD41" s="48"/>
      <c r="BE41" s="48"/>
      <c r="BF41" s="48"/>
      <c r="BG41" s="48"/>
      <c r="BH41" s="48"/>
      <c r="BI41" s="48"/>
      <c r="BJ41" s="48"/>
      <c r="BK41" s="78" t="str">
        <f>REPLACE(INDEX(GroupVertices[Group], MATCH(Vertices[[#This Row],[Vertex]],GroupVertices[Vertex],0)),1,1,"")</f>
        <v>eneral</v>
      </c>
      <c r="BL41" s="3"/>
      <c r="BM41" s="3"/>
      <c r="BN41" s="3"/>
      <c r="BO41" s="3"/>
    </row>
    <row r="42" spans="1:67" x14ac:dyDescent="0.25">
      <c r="A42" s="64" t="s">
        <v>1571</v>
      </c>
      <c r="B42" s="65"/>
      <c r="C42" s="65"/>
      <c r="D42" s="66"/>
      <c r="E42" s="68"/>
      <c r="F42" s="100" t="s">
        <v>15191</v>
      </c>
      <c r="G42" s="65"/>
      <c r="H42" s="69"/>
      <c r="I42" s="70"/>
      <c r="J42" s="70"/>
      <c r="K42" s="69" t="s">
        <v>17176</v>
      </c>
      <c r="L42" s="73"/>
      <c r="M42" s="74">
        <v>7112.10009765625</v>
      </c>
      <c r="N42" s="74">
        <v>5352.482421875</v>
      </c>
      <c r="O42" s="75"/>
      <c r="P42" s="76"/>
      <c r="Q42" s="76"/>
      <c r="R42" s="86"/>
      <c r="S42" s="48">
        <v>4</v>
      </c>
      <c r="T42" s="48">
        <v>0</v>
      </c>
      <c r="U42" s="49">
        <v>166.77369400000001</v>
      </c>
      <c r="V42" s="49">
        <v>5.6899999999999995E-4</v>
      </c>
      <c r="W42" s="49">
        <v>1.1800000000000001E-3</v>
      </c>
      <c r="X42" s="49">
        <v>1.0720959999999999</v>
      </c>
      <c r="Y42" s="49">
        <v>0.16666666666666666</v>
      </c>
      <c r="Z42" s="49">
        <v>0</v>
      </c>
      <c r="AA42" s="71">
        <v>288</v>
      </c>
      <c r="AB42" s="71"/>
      <c r="AC42" s="72"/>
      <c r="AD42" s="78" t="s">
        <v>10456</v>
      </c>
      <c r="AE42" s="78">
        <v>2611</v>
      </c>
      <c r="AF42" s="78">
        <v>2407095</v>
      </c>
      <c r="AG42" s="78">
        <v>36686</v>
      </c>
      <c r="AH42" s="78">
        <v>1384</v>
      </c>
      <c r="AI42" s="78">
        <v>19800</v>
      </c>
      <c r="AJ42" s="78" t="s">
        <v>11781</v>
      </c>
      <c r="AK42" s="78" t="s">
        <v>10111</v>
      </c>
      <c r="AL42" s="84" t="s">
        <v>13288</v>
      </c>
      <c r="AM42" s="78" t="s">
        <v>10135</v>
      </c>
      <c r="AN42" s="80">
        <v>40221.448344907411</v>
      </c>
      <c r="AO42" s="84" t="s">
        <v>14047</v>
      </c>
      <c r="AP42" s="78" t="b">
        <v>0</v>
      </c>
      <c r="AQ42" s="78" t="b">
        <v>0</v>
      </c>
      <c r="AR42" s="78" t="b">
        <v>0</v>
      </c>
      <c r="AS42" s="78" t="s">
        <v>9963</v>
      </c>
      <c r="AT42" s="78">
        <v>206</v>
      </c>
      <c r="AU42" s="84" t="s">
        <v>14940</v>
      </c>
      <c r="AV42" s="78" t="b">
        <v>1</v>
      </c>
      <c r="AW42" s="78" t="s">
        <v>15459</v>
      </c>
      <c r="AX42" s="84" t="s">
        <v>15745</v>
      </c>
      <c r="AY42" s="78" t="s">
        <v>65</v>
      </c>
      <c r="AZ42" s="102" t="s">
        <v>18397</v>
      </c>
      <c r="BA42" s="48"/>
      <c r="BB42" s="48"/>
      <c r="BC42" s="48"/>
      <c r="BD42" s="48"/>
      <c r="BE42" s="48"/>
      <c r="BF42" s="48"/>
      <c r="BG42" s="48"/>
      <c r="BH42" s="48"/>
      <c r="BI42" s="48"/>
      <c r="BJ42" s="48"/>
      <c r="BK42" s="78" t="str">
        <f>REPLACE(INDEX(GroupVertices[Group], MATCH(Vertices[[#This Row],[Vertex]],GroupVertices[Vertex],0)),1,1,"")</f>
        <v>EUTRAL</v>
      </c>
      <c r="BL42" s="3"/>
      <c r="BM42" s="3"/>
      <c r="BN42" s="3"/>
      <c r="BO42" s="3"/>
    </row>
    <row r="43" spans="1:67" x14ac:dyDescent="0.25">
      <c r="A43" s="64" t="s">
        <v>1438</v>
      </c>
      <c r="B43" s="65"/>
      <c r="C43" s="65"/>
      <c r="D43" s="66"/>
      <c r="E43" s="68"/>
      <c r="F43" s="100" t="s">
        <v>5691</v>
      </c>
      <c r="G43" s="65"/>
      <c r="H43" s="69"/>
      <c r="I43" s="70"/>
      <c r="J43" s="70"/>
      <c r="K43" s="69" t="s">
        <v>17184</v>
      </c>
      <c r="L43" s="73"/>
      <c r="M43" s="74">
        <v>8668.12890625</v>
      </c>
      <c r="N43" s="74">
        <v>4963.8447265625</v>
      </c>
      <c r="O43" s="75"/>
      <c r="P43" s="76"/>
      <c r="Q43" s="76"/>
      <c r="R43" s="86"/>
      <c r="S43" s="48">
        <v>4</v>
      </c>
      <c r="T43" s="48">
        <v>0</v>
      </c>
      <c r="U43" s="49">
        <v>18</v>
      </c>
      <c r="V43" s="49">
        <v>0.16666700000000001</v>
      </c>
      <c r="W43" s="49">
        <v>0</v>
      </c>
      <c r="X43" s="49">
        <v>2.2641520000000002</v>
      </c>
      <c r="Y43" s="49">
        <v>0</v>
      </c>
      <c r="Z43" s="49">
        <v>0</v>
      </c>
      <c r="AA43" s="71">
        <v>296</v>
      </c>
      <c r="AB43" s="71"/>
      <c r="AC43" s="72"/>
      <c r="AD43" s="78" t="s">
        <v>10463</v>
      </c>
      <c r="AE43" s="78">
        <v>303</v>
      </c>
      <c r="AF43" s="78">
        <v>1673</v>
      </c>
      <c r="AG43" s="78">
        <v>54496</v>
      </c>
      <c r="AH43" s="78">
        <v>166</v>
      </c>
      <c r="AI43" s="78"/>
      <c r="AJ43" s="78" t="s">
        <v>11788</v>
      </c>
      <c r="AK43" s="78" t="s">
        <v>12761</v>
      </c>
      <c r="AL43" s="84" t="s">
        <v>13294</v>
      </c>
      <c r="AM43" s="78"/>
      <c r="AN43" s="80">
        <v>41672.189884259256</v>
      </c>
      <c r="AO43" s="84" t="s">
        <v>14053</v>
      </c>
      <c r="AP43" s="78" t="b">
        <v>0</v>
      </c>
      <c r="AQ43" s="78" t="b">
        <v>0</v>
      </c>
      <c r="AR43" s="78" t="b">
        <v>1</v>
      </c>
      <c r="AS43" s="78" t="s">
        <v>9963</v>
      </c>
      <c r="AT43" s="78">
        <v>350</v>
      </c>
      <c r="AU43" s="84" t="s">
        <v>14942</v>
      </c>
      <c r="AV43" s="78" t="b">
        <v>0</v>
      </c>
      <c r="AW43" s="78" t="s">
        <v>15459</v>
      </c>
      <c r="AX43" s="84" t="s">
        <v>15753</v>
      </c>
      <c r="AY43" s="78" t="s">
        <v>66</v>
      </c>
      <c r="AZ43" s="102" t="s">
        <v>18397</v>
      </c>
      <c r="BA43" s="48"/>
      <c r="BB43" s="48"/>
      <c r="BC43" s="48"/>
      <c r="BD43" s="48"/>
      <c r="BE43" s="48"/>
      <c r="BF43" s="48"/>
      <c r="BG43" s="48"/>
      <c r="BH43" s="48"/>
      <c r="BI43" s="48"/>
      <c r="BJ43" s="48"/>
      <c r="BK43" s="78" t="str">
        <f>REPLACE(INDEX(GroupVertices[Group], MATCH(Vertices[[#This Row],[Vertex]],GroupVertices[Vertex],0)),1,1,"")</f>
        <v>EUTRAL</v>
      </c>
      <c r="BL43" s="3"/>
      <c r="BM43" s="3"/>
      <c r="BN43" s="3"/>
      <c r="BO43" s="3"/>
    </row>
    <row r="44" spans="1:67" x14ac:dyDescent="0.25">
      <c r="A44" s="64" t="s">
        <v>1577</v>
      </c>
      <c r="B44" s="65"/>
      <c r="C44" s="65"/>
      <c r="D44" s="66"/>
      <c r="E44" s="68"/>
      <c r="F44" s="100" t="s">
        <v>15212</v>
      </c>
      <c r="G44" s="65"/>
      <c r="H44" s="69"/>
      <c r="I44" s="70"/>
      <c r="J44" s="70"/>
      <c r="K44" s="69" t="s">
        <v>17264</v>
      </c>
      <c r="L44" s="73"/>
      <c r="M44" s="74">
        <v>961.79473876953125</v>
      </c>
      <c r="N44" s="74">
        <v>7616.45361328125</v>
      </c>
      <c r="O44" s="75"/>
      <c r="P44" s="76"/>
      <c r="Q44" s="76"/>
      <c r="R44" s="86"/>
      <c r="S44" s="48">
        <v>4</v>
      </c>
      <c r="T44" s="48">
        <v>0</v>
      </c>
      <c r="U44" s="49">
        <v>921.17431699999997</v>
      </c>
      <c r="V44" s="49">
        <v>6.0099999999999997E-4</v>
      </c>
      <c r="W44" s="49">
        <v>1.3849999999999999E-3</v>
      </c>
      <c r="X44" s="49">
        <v>1.2391430000000001</v>
      </c>
      <c r="Y44" s="49">
        <v>0</v>
      </c>
      <c r="Z44" s="49">
        <v>0</v>
      </c>
      <c r="AA44" s="71">
        <v>376</v>
      </c>
      <c r="AB44" s="71"/>
      <c r="AC44" s="72"/>
      <c r="AD44" s="78" t="s">
        <v>10541</v>
      </c>
      <c r="AE44" s="78">
        <v>8</v>
      </c>
      <c r="AF44" s="78">
        <v>2108216</v>
      </c>
      <c r="AG44" s="78">
        <v>41462</v>
      </c>
      <c r="AH44" s="78">
        <v>764</v>
      </c>
      <c r="AI44" s="78">
        <v>19800</v>
      </c>
      <c r="AJ44" s="78" t="s">
        <v>11851</v>
      </c>
      <c r="AK44" s="78"/>
      <c r="AL44" s="84" t="s">
        <v>13336</v>
      </c>
      <c r="AM44" s="78" t="s">
        <v>10135</v>
      </c>
      <c r="AN44" s="80">
        <v>40399.383634259262</v>
      </c>
      <c r="AO44" s="84" t="s">
        <v>14115</v>
      </c>
      <c r="AP44" s="78" t="b">
        <v>0</v>
      </c>
      <c r="AQ44" s="78" t="b">
        <v>0</v>
      </c>
      <c r="AR44" s="78" t="b">
        <v>1</v>
      </c>
      <c r="AS44" s="78" t="s">
        <v>9963</v>
      </c>
      <c r="AT44" s="78">
        <v>447</v>
      </c>
      <c r="AU44" s="84" t="s">
        <v>14955</v>
      </c>
      <c r="AV44" s="78" t="b">
        <v>1</v>
      </c>
      <c r="AW44" s="78" t="s">
        <v>15459</v>
      </c>
      <c r="AX44" s="84" t="s">
        <v>15833</v>
      </c>
      <c r="AY44" s="78" t="s">
        <v>65</v>
      </c>
      <c r="AZ44" s="102" t="s">
        <v>18401</v>
      </c>
      <c r="BA44" s="48"/>
      <c r="BB44" s="48"/>
      <c r="BC44" s="48"/>
      <c r="BD44" s="48"/>
      <c r="BE44" s="48"/>
      <c r="BF44" s="48"/>
      <c r="BG44" s="48"/>
      <c r="BH44" s="48"/>
      <c r="BI44" s="48"/>
      <c r="BJ44" s="48"/>
      <c r="BK44" s="78" t="str">
        <f>REPLACE(INDEX(GroupVertices[Group], MATCH(Vertices[[#This Row],[Vertex]],GroupVertices[Vertex],0)),1,1,"")</f>
        <v>eneral</v>
      </c>
      <c r="BL44" s="3"/>
      <c r="BM44" s="3"/>
      <c r="BN44" s="3"/>
      <c r="BO44" s="3"/>
    </row>
    <row r="45" spans="1:67" x14ac:dyDescent="0.25">
      <c r="A45" s="64" t="s">
        <v>1581</v>
      </c>
      <c r="B45" s="65"/>
      <c r="C45" s="65"/>
      <c r="D45" s="66"/>
      <c r="E45" s="68"/>
      <c r="F45" s="100" t="s">
        <v>15223</v>
      </c>
      <c r="G45" s="65"/>
      <c r="H45" s="69"/>
      <c r="I45" s="70"/>
      <c r="J45" s="70"/>
      <c r="K45" s="69" t="s">
        <v>17283</v>
      </c>
      <c r="L45" s="73"/>
      <c r="M45" s="74">
        <v>7806.48193359375</v>
      </c>
      <c r="N45" s="74">
        <v>4330.2734375</v>
      </c>
      <c r="O45" s="75"/>
      <c r="P45" s="76"/>
      <c r="Q45" s="76"/>
      <c r="R45" s="86"/>
      <c r="S45" s="48">
        <v>4</v>
      </c>
      <c r="T45" s="48">
        <v>0</v>
      </c>
      <c r="U45" s="49">
        <v>4801</v>
      </c>
      <c r="V45" s="49">
        <v>3.1399999999999999E-4</v>
      </c>
      <c r="W45" s="49">
        <v>0</v>
      </c>
      <c r="X45" s="49">
        <v>1.157648</v>
      </c>
      <c r="Y45" s="49">
        <v>8.3333333333333329E-2</v>
      </c>
      <c r="Z45" s="49">
        <v>0</v>
      </c>
      <c r="AA45" s="71">
        <v>395</v>
      </c>
      <c r="AB45" s="71"/>
      <c r="AC45" s="72"/>
      <c r="AD45" s="78" t="s">
        <v>10560</v>
      </c>
      <c r="AE45" s="78">
        <v>304</v>
      </c>
      <c r="AF45" s="78">
        <v>15846</v>
      </c>
      <c r="AG45" s="78">
        <v>16168</v>
      </c>
      <c r="AH45" s="78">
        <v>1</v>
      </c>
      <c r="AI45" s="78"/>
      <c r="AJ45" s="78" t="s">
        <v>11866</v>
      </c>
      <c r="AK45" s="78" t="s">
        <v>10135</v>
      </c>
      <c r="AL45" s="84" t="s">
        <v>13346</v>
      </c>
      <c r="AM45" s="78"/>
      <c r="AN45" s="80">
        <v>40867.285393518519</v>
      </c>
      <c r="AO45" s="84" t="s">
        <v>14130</v>
      </c>
      <c r="AP45" s="78" t="b">
        <v>1</v>
      </c>
      <c r="AQ45" s="78" t="b">
        <v>0</v>
      </c>
      <c r="AR45" s="78" t="b">
        <v>1</v>
      </c>
      <c r="AS45" s="78" t="s">
        <v>9963</v>
      </c>
      <c r="AT45" s="78">
        <v>266</v>
      </c>
      <c r="AU45" s="84" t="s">
        <v>14862</v>
      </c>
      <c r="AV45" s="78" t="b">
        <v>1</v>
      </c>
      <c r="AW45" s="78" t="s">
        <v>15459</v>
      </c>
      <c r="AX45" s="84" t="s">
        <v>15852</v>
      </c>
      <c r="AY45" s="78" t="s">
        <v>65</v>
      </c>
      <c r="AZ45" s="102" t="s">
        <v>18397</v>
      </c>
      <c r="BA45" s="48"/>
      <c r="BB45" s="48"/>
      <c r="BC45" s="48"/>
      <c r="BD45" s="48"/>
      <c r="BE45" s="48"/>
      <c r="BF45" s="48"/>
      <c r="BG45" s="48"/>
      <c r="BH45" s="48"/>
      <c r="BI45" s="48"/>
      <c r="BJ45" s="48"/>
      <c r="BK45" s="78" t="str">
        <f>REPLACE(INDEX(GroupVertices[Group], MATCH(Vertices[[#This Row],[Vertex]],GroupVertices[Vertex],0)),1,1,"")</f>
        <v>EUTRAL</v>
      </c>
      <c r="BL45" s="3"/>
      <c r="BM45" s="3"/>
      <c r="BN45" s="3"/>
      <c r="BO45" s="3"/>
    </row>
    <row r="46" spans="1:67" x14ac:dyDescent="0.25">
      <c r="A46" s="64" t="s">
        <v>1384</v>
      </c>
      <c r="B46" s="65"/>
      <c r="C46" s="65"/>
      <c r="D46" s="66"/>
      <c r="E46" s="68"/>
      <c r="F46" s="100" t="s">
        <v>15417</v>
      </c>
      <c r="G46" s="65"/>
      <c r="H46" s="69"/>
      <c r="I46" s="70"/>
      <c r="J46" s="70"/>
      <c r="K46" s="69" t="s">
        <v>18064</v>
      </c>
      <c r="L46" s="73"/>
      <c r="M46" s="74">
        <v>6406.5654296875</v>
      </c>
      <c r="N46" s="74">
        <v>3327.1474609375</v>
      </c>
      <c r="O46" s="75"/>
      <c r="P46" s="76"/>
      <c r="Q46" s="76"/>
      <c r="R46" s="86"/>
      <c r="S46" s="48">
        <v>4</v>
      </c>
      <c r="T46" s="48">
        <v>0</v>
      </c>
      <c r="U46" s="49">
        <v>12</v>
      </c>
      <c r="V46" s="49">
        <v>0.25</v>
      </c>
      <c r="W46" s="49">
        <v>0</v>
      </c>
      <c r="X46" s="49">
        <v>2.378377</v>
      </c>
      <c r="Y46" s="49">
        <v>0</v>
      </c>
      <c r="Z46" s="49">
        <v>0</v>
      </c>
      <c r="AA46" s="71">
        <v>1176</v>
      </c>
      <c r="AB46" s="71"/>
      <c r="AC46" s="72"/>
      <c r="AD46" s="78" t="s">
        <v>11315</v>
      </c>
      <c r="AE46" s="78">
        <v>6381</v>
      </c>
      <c r="AF46" s="78">
        <v>17248</v>
      </c>
      <c r="AG46" s="78">
        <v>15987</v>
      </c>
      <c r="AH46" s="78">
        <v>9122</v>
      </c>
      <c r="AI46" s="78">
        <v>19800</v>
      </c>
      <c r="AJ46" s="78" t="s">
        <v>12441</v>
      </c>
      <c r="AK46" s="78" t="s">
        <v>10119</v>
      </c>
      <c r="AL46" s="84" t="s">
        <v>13676</v>
      </c>
      <c r="AM46" s="78" t="s">
        <v>13806</v>
      </c>
      <c r="AN46" s="80">
        <v>40064.534895833334</v>
      </c>
      <c r="AO46" s="84" t="s">
        <v>14671</v>
      </c>
      <c r="AP46" s="78" t="b">
        <v>0</v>
      </c>
      <c r="AQ46" s="78" t="b">
        <v>0</v>
      </c>
      <c r="AR46" s="78" t="b">
        <v>1</v>
      </c>
      <c r="AS46" s="78" t="s">
        <v>9963</v>
      </c>
      <c r="AT46" s="78">
        <v>95</v>
      </c>
      <c r="AU46" s="84" t="s">
        <v>14916</v>
      </c>
      <c r="AV46" s="78" t="b">
        <v>1</v>
      </c>
      <c r="AW46" s="78" t="s">
        <v>15459</v>
      </c>
      <c r="AX46" s="84" t="s">
        <v>16633</v>
      </c>
      <c r="AY46" s="78" t="s">
        <v>66</v>
      </c>
      <c r="AZ46" s="102" t="s">
        <v>18397</v>
      </c>
      <c r="BA46" s="48"/>
      <c r="BB46" s="48"/>
      <c r="BC46" s="48"/>
      <c r="BD46" s="48"/>
      <c r="BE46" s="48"/>
      <c r="BF46" s="48"/>
      <c r="BG46" s="48"/>
      <c r="BH46" s="48"/>
      <c r="BI46" s="48"/>
      <c r="BJ46" s="48"/>
      <c r="BK46" s="78" t="str">
        <f>REPLACE(INDEX(GroupVertices[Group], MATCH(Vertices[[#This Row],[Vertex]],GroupVertices[Vertex],0)),1,1,"")</f>
        <v>EUTRAL</v>
      </c>
      <c r="BL46" s="3"/>
      <c r="BM46" s="3"/>
      <c r="BN46" s="3"/>
      <c r="BO46" s="3"/>
    </row>
    <row r="47" spans="1:67" x14ac:dyDescent="0.25">
      <c r="A47" s="64" t="s">
        <v>508</v>
      </c>
      <c r="B47" s="65"/>
      <c r="C47" s="65"/>
      <c r="D47" s="66"/>
      <c r="E47" s="68"/>
      <c r="F47" s="100" t="s">
        <v>15135</v>
      </c>
      <c r="G47" s="65"/>
      <c r="H47" s="69"/>
      <c r="I47" s="70"/>
      <c r="J47" s="70"/>
      <c r="K47" s="69" t="s">
        <v>16900</v>
      </c>
      <c r="L47" s="73"/>
      <c r="M47" s="74">
        <v>7973.18408203125</v>
      </c>
      <c r="N47" s="74">
        <v>1113.773193359375</v>
      </c>
      <c r="O47" s="75"/>
      <c r="P47" s="76"/>
      <c r="Q47" s="76"/>
      <c r="R47" s="86"/>
      <c r="S47" s="48">
        <v>3</v>
      </c>
      <c r="T47" s="48">
        <v>1</v>
      </c>
      <c r="U47" s="49">
        <v>7</v>
      </c>
      <c r="V47" s="49">
        <v>0.25</v>
      </c>
      <c r="W47" s="49">
        <v>0</v>
      </c>
      <c r="X47" s="49">
        <v>1.6242099999999999</v>
      </c>
      <c r="Y47" s="49">
        <v>0.16666666666666666</v>
      </c>
      <c r="Z47" s="49">
        <v>0</v>
      </c>
      <c r="AA47" s="71">
        <v>12</v>
      </c>
      <c r="AB47" s="71"/>
      <c r="AC47" s="72"/>
      <c r="AD47" s="78" t="s">
        <v>10187</v>
      </c>
      <c r="AE47" s="78">
        <v>319</v>
      </c>
      <c r="AF47" s="78">
        <v>12176</v>
      </c>
      <c r="AG47" s="78">
        <v>24704</v>
      </c>
      <c r="AH47" s="78">
        <v>24</v>
      </c>
      <c r="AI47" s="78"/>
      <c r="AJ47" s="78" t="s">
        <v>11564</v>
      </c>
      <c r="AK47" s="78" t="s">
        <v>10119</v>
      </c>
      <c r="AL47" s="84" t="s">
        <v>13145</v>
      </c>
      <c r="AM47" s="78"/>
      <c r="AN47" s="80">
        <v>42458.354849537034</v>
      </c>
      <c r="AO47" s="84" t="s">
        <v>13845</v>
      </c>
      <c r="AP47" s="78" t="b">
        <v>0</v>
      </c>
      <c r="AQ47" s="78" t="b">
        <v>0</v>
      </c>
      <c r="AR47" s="78" t="b">
        <v>1</v>
      </c>
      <c r="AS47" s="78" t="s">
        <v>9963</v>
      </c>
      <c r="AT47" s="78">
        <v>267</v>
      </c>
      <c r="AU47" s="84" t="s">
        <v>14862</v>
      </c>
      <c r="AV47" s="78" t="b">
        <v>1</v>
      </c>
      <c r="AW47" s="78" t="s">
        <v>15459</v>
      </c>
      <c r="AX47" s="84" t="s">
        <v>15469</v>
      </c>
      <c r="AY47" s="78" t="s">
        <v>66</v>
      </c>
      <c r="AZ47" s="102" t="s">
        <v>18397</v>
      </c>
      <c r="BA47" s="48" t="s">
        <v>3354</v>
      </c>
      <c r="BB47" s="48" t="s">
        <v>3354</v>
      </c>
      <c r="BC47" s="48" t="s">
        <v>4091</v>
      </c>
      <c r="BD47" s="48" t="s">
        <v>4091</v>
      </c>
      <c r="BE47" s="48"/>
      <c r="BF47" s="48"/>
      <c r="BG47" s="106" t="s">
        <v>18560</v>
      </c>
      <c r="BH47" s="106" t="s">
        <v>18560</v>
      </c>
      <c r="BI47" s="106" t="s">
        <v>19004</v>
      </c>
      <c r="BJ47" s="106" t="s">
        <v>19004</v>
      </c>
      <c r="BK47" s="85" t="str">
        <f>REPLACE(INDEX(GroupVertices[Group], MATCH(Vertices[[#This Row],[Vertex]],GroupVertices[Vertex],0)),1,1,"")</f>
        <v>EUTRAL</v>
      </c>
      <c r="BL47" s="3"/>
      <c r="BM47" s="3"/>
      <c r="BN47" s="3"/>
      <c r="BO47" s="3"/>
    </row>
    <row r="48" spans="1:67" x14ac:dyDescent="0.25">
      <c r="A48" s="64" t="s">
        <v>1546</v>
      </c>
      <c r="B48" s="65"/>
      <c r="C48" s="65"/>
      <c r="D48" s="66"/>
      <c r="E48" s="68"/>
      <c r="F48" s="100" t="s">
        <v>15140</v>
      </c>
      <c r="G48" s="65"/>
      <c r="H48" s="69"/>
      <c r="I48" s="70"/>
      <c r="J48" s="70"/>
      <c r="K48" s="69" t="s">
        <v>16915</v>
      </c>
      <c r="L48" s="73"/>
      <c r="M48" s="74">
        <v>8912.7978515625</v>
      </c>
      <c r="N48" s="74">
        <v>2666.418212890625</v>
      </c>
      <c r="O48" s="75"/>
      <c r="P48" s="76"/>
      <c r="Q48" s="76"/>
      <c r="R48" s="86"/>
      <c r="S48" s="48">
        <v>3</v>
      </c>
      <c r="T48" s="48">
        <v>0</v>
      </c>
      <c r="U48" s="49">
        <v>2</v>
      </c>
      <c r="V48" s="49">
        <v>5.8E-4</v>
      </c>
      <c r="W48" s="49">
        <v>1.088E-3</v>
      </c>
      <c r="X48" s="49">
        <v>0.88006200000000001</v>
      </c>
      <c r="Y48" s="49">
        <v>0.33333333333333331</v>
      </c>
      <c r="Z48" s="49">
        <v>0</v>
      </c>
      <c r="AA48" s="71">
        <v>27</v>
      </c>
      <c r="AB48" s="71"/>
      <c r="AC48" s="72"/>
      <c r="AD48" s="78" t="s">
        <v>10201</v>
      </c>
      <c r="AE48" s="78">
        <v>230</v>
      </c>
      <c r="AF48" s="78">
        <v>154</v>
      </c>
      <c r="AG48" s="78">
        <v>161</v>
      </c>
      <c r="AH48" s="78">
        <v>94</v>
      </c>
      <c r="AI48" s="78">
        <v>19800</v>
      </c>
      <c r="AJ48" s="78" t="s">
        <v>11577</v>
      </c>
      <c r="AK48" s="78" t="s">
        <v>10114</v>
      </c>
      <c r="AL48" s="84" t="s">
        <v>13153</v>
      </c>
      <c r="AM48" s="78" t="s">
        <v>10135</v>
      </c>
      <c r="AN48" s="80">
        <v>40254.510150462964</v>
      </c>
      <c r="AO48" s="84" t="s">
        <v>13858</v>
      </c>
      <c r="AP48" s="78" t="b">
        <v>0</v>
      </c>
      <c r="AQ48" s="78" t="b">
        <v>0</v>
      </c>
      <c r="AR48" s="78" t="b">
        <v>0</v>
      </c>
      <c r="AS48" s="78" t="s">
        <v>9963</v>
      </c>
      <c r="AT48" s="78">
        <v>1</v>
      </c>
      <c r="AU48" s="84" t="s">
        <v>14862</v>
      </c>
      <c r="AV48" s="78" t="b">
        <v>0</v>
      </c>
      <c r="AW48" s="78" t="s">
        <v>15459</v>
      </c>
      <c r="AX48" s="84" t="s">
        <v>15484</v>
      </c>
      <c r="AY48" s="78" t="s">
        <v>65</v>
      </c>
      <c r="AZ48" s="102" t="s">
        <v>18397</v>
      </c>
      <c r="BA48" s="48"/>
      <c r="BB48" s="48"/>
      <c r="BC48" s="48"/>
      <c r="BD48" s="48"/>
      <c r="BE48" s="48"/>
      <c r="BF48" s="48"/>
      <c r="BG48" s="48"/>
      <c r="BH48" s="48"/>
      <c r="BI48" s="48"/>
      <c r="BJ48" s="48"/>
      <c r="BK48" s="78" t="str">
        <f>REPLACE(INDEX(GroupVertices[Group], MATCH(Vertices[[#This Row],[Vertex]],GroupVertices[Vertex],0)),1,1,"")</f>
        <v>EUTRAL</v>
      </c>
      <c r="BL48" s="3"/>
      <c r="BM48" s="3"/>
      <c r="BN48" s="3"/>
      <c r="BO48" s="3"/>
    </row>
    <row r="49" spans="1:67" x14ac:dyDescent="0.25">
      <c r="A49" s="64" t="s">
        <v>1567</v>
      </c>
      <c r="B49" s="65"/>
      <c r="C49" s="65"/>
      <c r="D49" s="66"/>
      <c r="E49" s="68"/>
      <c r="F49" s="100" t="s">
        <v>15187</v>
      </c>
      <c r="G49" s="65"/>
      <c r="H49" s="69"/>
      <c r="I49" s="70"/>
      <c r="J49" s="70"/>
      <c r="K49" s="69" t="s">
        <v>17154</v>
      </c>
      <c r="L49" s="73"/>
      <c r="M49" s="74">
        <v>6211.185546875</v>
      </c>
      <c r="N49" s="74">
        <v>3402.812744140625</v>
      </c>
      <c r="O49" s="75"/>
      <c r="P49" s="76"/>
      <c r="Q49" s="76"/>
      <c r="R49" s="86"/>
      <c r="S49" s="48">
        <v>3</v>
      </c>
      <c r="T49" s="48">
        <v>0</v>
      </c>
      <c r="U49" s="49">
        <v>1</v>
      </c>
      <c r="V49" s="49">
        <v>0.33333299999999999</v>
      </c>
      <c r="W49" s="49">
        <v>0</v>
      </c>
      <c r="X49" s="49">
        <v>1.18085</v>
      </c>
      <c r="Y49" s="49">
        <v>0.33333333333333331</v>
      </c>
      <c r="Z49" s="49">
        <v>0</v>
      </c>
      <c r="AA49" s="71">
        <v>266</v>
      </c>
      <c r="AB49" s="71"/>
      <c r="AC49" s="72"/>
      <c r="AD49" s="78" t="s">
        <v>10434</v>
      </c>
      <c r="AE49" s="78">
        <v>40</v>
      </c>
      <c r="AF49" s="78">
        <v>129704</v>
      </c>
      <c r="AG49" s="78">
        <v>11151</v>
      </c>
      <c r="AH49" s="78">
        <v>345</v>
      </c>
      <c r="AI49" s="78">
        <v>19800</v>
      </c>
      <c r="AJ49" s="78" t="s">
        <v>11763</v>
      </c>
      <c r="AK49" s="78" t="s">
        <v>12750</v>
      </c>
      <c r="AL49" s="84" t="s">
        <v>13278</v>
      </c>
      <c r="AM49" s="78" t="s">
        <v>10135</v>
      </c>
      <c r="AN49" s="80">
        <v>40791.323888888888</v>
      </c>
      <c r="AO49" s="84" t="s">
        <v>14029</v>
      </c>
      <c r="AP49" s="78" t="b">
        <v>0</v>
      </c>
      <c r="AQ49" s="78" t="b">
        <v>0</v>
      </c>
      <c r="AR49" s="78" t="b">
        <v>0</v>
      </c>
      <c r="AS49" s="78" t="s">
        <v>9963</v>
      </c>
      <c r="AT49" s="78">
        <v>171</v>
      </c>
      <c r="AU49" s="84" t="s">
        <v>14936</v>
      </c>
      <c r="AV49" s="78" t="b">
        <v>1</v>
      </c>
      <c r="AW49" s="78" t="s">
        <v>15459</v>
      </c>
      <c r="AX49" s="84" t="s">
        <v>15723</v>
      </c>
      <c r="AY49" s="78" t="s">
        <v>65</v>
      </c>
      <c r="AZ49" s="102" t="s">
        <v>18397</v>
      </c>
      <c r="BA49" s="48"/>
      <c r="BB49" s="48"/>
      <c r="BC49" s="48"/>
      <c r="BD49" s="48"/>
      <c r="BE49" s="48"/>
      <c r="BF49" s="48"/>
      <c r="BG49" s="48"/>
      <c r="BH49" s="48"/>
      <c r="BI49" s="48"/>
      <c r="BJ49" s="48"/>
      <c r="BK49" s="78" t="str">
        <f>REPLACE(INDEX(GroupVertices[Group], MATCH(Vertices[[#This Row],[Vertex]],GroupVertices[Vertex],0)),1,1,"")</f>
        <v>EUTRAL</v>
      </c>
      <c r="BL49" s="3"/>
      <c r="BM49" s="3"/>
      <c r="BN49" s="3"/>
      <c r="BO49" s="3"/>
    </row>
    <row r="50" spans="1:67" x14ac:dyDescent="0.25">
      <c r="A50" s="64" t="s">
        <v>540</v>
      </c>
      <c r="B50" s="65"/>
      <c r="C50" s="65"/>
      <c r="D50" s="66"/>
      <c r="E50" s="68"/>
      <c r="F50" s="100" t="s">
        <v>15208</v>
      </c>
      <c r="G50" s="65"/>
      <c r="H50" s="69"/>
      <c r="I50" s="70"/>
      <c r="J50" s="70"/>
      <c r="K50" s="69" t="s">
        <v>17236</v>
      </c>
      <c r="L50" s="73"/>
      <c r="M50" s="74">
        <v>6759.912109375</v>
      </c>
      <c r="N50" s="74">
        <v>4933.9833984375</v>
      </c>
      <c r="O50" s="75"/>
      <c r="P50" s="76"/>
      <c r="Q50" s="76"/>
      <c r="R50" s="86"/>
      <c r="S50" s="48">
        <v>3</v>
      </c>
      <c r="T50" s="48">
        <v>0</v>
      </c>
      <c r="U50" s="49">
        <v>6</v>
      </c>
      <c r="V50" s="49">
        <v>0.33333299999999999</v>
      </c>
      <c r="W50" s="49">
        <v>0</v>
      </c>
      <c r="X50" s="49">
        <v>1.9189179999999999</v>
      </c>
      <c r="Y50" s="49">
        <v>0</v>
      </c>
      <c r="Z50" s="49">
        <v>0</v>
      </c>
      <c r="AA50" s="71">
        <v>348</v>
      </c>
      <c r="AB50" s="71"/>
      <c r="AC50" s="72"/>
      <c r="AD50" s="78" t="s">
        <v>10514</v>
      </c>
      <c r="AE50" s="78">
        <v>225</v>
      </c>
      <c r="AF50" s="78">
        <v>15135</v>
      </c>
      <c r="AG50" s="78">
        <v>65747</v>
      </c>
      <c r="AH50" s="78">
        <v>0</v>
      </c>
      <c r="AI50" s="78">
        <v>19800</v>
      </c>
      <c r="AJ50" s="78" t="s">
        <v>11830</v>
      </c>
      <c r="AK50" s="78"/>
      <c r="AL50" s="84" t="s">
        <v>13323</v>
      </c>
      <c r="AM50" s="78" t="s">
        <v>12690</v>
      </c>
      <c r="AN50" s="80">
        <v>41439.626608796294</v>
      </c>
      <c r="AO50" s="84" t="s">
        <v>14095</v>
      </c>
      <c r="AP50" s="78" t="b">
        <v>0</v>
      </c>
      <c r="AQ50" s="78" t="b">
        <v>0</v>
      </c>
      <c r="AR50" s="78" t="b">
        <v>1</v>
      </c>
      <c r="AS50" s="78" t="s">
        <v>14858</v>
      </c>
      <c r="AT50" s="78">
        <v>285</v>
      </c>
      <c r="AU50" s="84" t="s">
        <v>14951</v>
      </c>
      <c r="AV50" s="78" t="b">
        <v>0</v>
      </c>
      <c r="AW50" s="78" t="s">
        <v>15459</v>
      </c>
      <c r="AX50" s="84" t="s">
        <v>15805</v>
      </c>
      <c r="AY50" s="78" t="s">
        <v>66</v>
      </c>
      <c r="AZ50" s="102" t="s">
        <v>18397</v>
      </c>
      <c r="BA50" s="48"/>
      <c r="BB50" s="48"/>
      <c r="BC50" s="48"/>
      <c r="BD50" s="48"/>
      <c r="BE50" s="48"/>
      <c r="BF50" s="48"/>
      <c r="BG50" s="48"/>
      <c r="BH50" s="48"/>
      <c r="BI50" s="48"/>
      <c r="BJ50" s="48"/>
      <c r="BK50" s="78" t="str">
        <f>REPLACE(INDEX(GroupVertices[Group], MATCH(Vertices[[#This Row],[Vertex]],GroupVertices[Vertex],0)),1,1,"")</f>
        <v>EUTRAL</v>
      </c>
      <c r="BL50" s="3"/>
      <c r="BM50" s="3"/>
      <c r="BN50" s="3"/>
      <c r="BO50" s="3"/>
    </row>
    <row r="51" spans="1:67" x14ac:dyDescent="0.25">
      <c r="A51" s="64" t="s">
        <v>1580</v>
      </c>
      <c r="B51" s="65"/>
      <c r="C51" s="65"/>
      <c r="D51" s="66"/>
      <c r="E51" s="68"/>
      <c r="F51" s="100" t="s">
        <v>15222</v>
      </c>
      <c r="G51" s="65"/>
      <c r="H51" s="69"/>
      <c r="I51" s="70"/>
      <c r="J51" s="70"/>
      <c r="K51" s="69" t="s">
        <v>17282</v>
      </c>
      <c r="L51" s="73"/>
      <c r="M51" s="74">
        <v>6640.04736328125</v>
      </c>
      <c r="N51" s="74">
        <v>4913.03173828125</v>
      </c>
      <c r="O51" s="75"/>
      <c r="P51" s="76"/>
      <c r="Q51" s="76"/>
      <c r="R51" s="86"/>
      <c r="S51" s="48">
        <v>3</v>
      </c>
      <c r="T51" s="48">
        <v>0</v>
      </c>
      <c r="U51" s="49">
        <v>1</v>
      </c>
      <c r="V51" s="49">
        <v>2.5099999999999998E-4</v>
      </c>
      <c r="W51" s="49">
        <v>0</v>
      </c>
      <c r="X51" s="49">
        <v>0.84121800000000002</v>
      </c>
      <c r="Y51" s="49">
        <v>0.16666666666666666</v>
      </c>
      <c r="Z51" s="49">
        <v>0</v>
      </c>
      <c r="AA51" s="71">
        <v>394</v>
      </c>
      <c r="AB51" s="71"/>
      <c r="AC51" s="72"/>
      <c r="AD51" s="78" t="s">
        <v>10559</v>
      </c>
      <c r="AE51" s="78">
        <v>41</v>
      </c>
      <c r="AF51" s="78">
        <v>48178</v>
      </c>
      <c r="AG51" s="78">
        <v>7062</v>
      </c>
      <c r="AH51" s="78">
        <v>389</v>
      </c>
      <c r="AI51" s="78">
        <v>19800</v>
      </c>
      <c r="AJ51" s="78" t="s">
        <v>11865</v>
      </c>
      <c r="AK51" s="78" t="s">
        <v>10135</v>
      </c>
      <c r="AL51" s="84" t="s">
        <v>13345</v>
      </c>
      <c r="AM51" s="78" t="s">
        <v>12690</v>
      </c>
      <c r="AN51" s="80">
        <v>41470.750439814816</v>
      </c>
      <c r="AO51" s="84" t="s">
        <v>14129</v>
      </c>
      <c r="AP51" s="78" t="b">
        <v>0</v>
      </c>
      <c r="AQ51" s="78" t="b">
        <v>0</v>
      </c>
      <c r="AR51" s="78" t="b">
        <v>0</v>
      </c>
      <c r="AS51" s="78" t="s">
        <v>9963</v>
      </c>
      <c r="AT51" s="78">
        <v>94</v>
      </c>
      <c r="AU51" s="84" t="s">
        <v>14862</v>
      </c>
      <c r="AV51" s="78" t="b">
        <v>1</v>
      </c>
      <c r="AW51" s="78" t="s">
        <v>15459</v>
      </c>
      <c r="AX51" s="84" t="s">
        <v>15851</v>
      </c>
      <c r="AY51" s="78" t="s">
        <v>65</v>
      </c>
      <c r="AZ51" s="102" t="s">
        <v>18397</v>
      </c>
      <c r="BA51" s="48"/>
      <c r="BB51" s="48"/>
      <c r="BC51" s="48"/>
      <c r="BD51" s="48"/>
      <c r="BE51" s="48"/>
      <c r="BF51" s="48"/>
      <c r="BG51" s="48"/>
      <c r="BH51" s="48"/>
      <c r="BI51" s="48"/>
      <c r="BJ51" s="48"/>
      <c r="BK51" s="78" t="str">
        <f>REPLACE(INDEX(GroupVertices[Group], MATCH(Vertices[[#This Row],[Vertex]],GroupVertices[Vertex],0)),1,1,"")</f>
        <v>EUTRAL</v>
      </c>
      <c r="BL51" s="3"/>
      <c r="BM51" s="3"/>
      <c r="BN51" s="3"/>
      <c r="BO51" s="3"/>
    </row>
    <row r="52" spans="1:67" x14ac:dyDescent="0.25">
      <c r="A52" s="64" t="s">
        <v>1582</v>
      </c>
      <c r="B52" s="65"/>
      <c r="C52" s="65"/>
      <c r="D52" s="66"/>
      <c r="E52" s="68"/>
      <c r="F52" s="100" t="s">
        <v>15224</v>
      </c>
      <c r="G52" s="65"/>
      <c r="H52" s="69"/>
      <c r="I52" s="70"/>
      <c r="J52" s="70"/>
      <c r="K52" s="69" t="s">
        <v>17284</v>
      </c>
      <c r="L52" s="73"/>
      <c r="M52" s="74">
        <v>6516.84130859375</v>
      </c>
      <c r="N52" s="74">
        <v>4006.21484375</v>
      </c>
      <c r="O52" s="75"/>
      <c r="P52" s="76"/>
      <c r="Q52" s="76"/>
      <c r="R52" s="86"/>
      <c r="S52" s="48">
        <v>3</v>
      </c>
      <c r="T52" s="48">
        <v>0</v>
      </c>
      <c r="U52" s="49">
        <v>1</v>
      </c>
      <c r="V52" s="49">
        <v>2.5099999999999998E-4</v>
      </c>
      <c r="W52" s="49">
        <v>0</v>
      </c>
      <c r="X52" s="49">
        <v>0.84121800000000002</v>
      </c>
      <c r="Y52" s="49">
        <v>0.16666666666666666</v>
      </c>
      <c r="Z52" s="49">
        <v>0</v>
      </c>
      <c r="AA52" s="71">
        <v>396</v>
      </c>
      <c r="AB52" s="71"/>
      <c r="AC52" s="72"/>
      <c r="AD52" s="78" t="s">
        <v>10561</v>
      </c>
      <c r="AE52" s="78">
        <v>320</v>
      </c>
      <c r="AF52" s="78">
        <v>106775</v>
      </c>
      <c r="AG52" s="78">
        <v>15076</v>
      </c>
      <c r="AH52" s="78">
        <v>53</v>
      </c>
      <c r="AI52" s="78">
        <v>19800</v>
      </c>
      <c r="AJ52" s="78" t="s">
        <v>11867</v>
      </c>
      <c r="AK52" s="78" t="s">
        <v>10140</v>
      </c>
      <c r="AL52" s="84" t="s">
        <v>13347</v>
      </c>
      <c r="AM52" s="78" t="s">
        <v>13813</v>
      </c>
      <c r="AN52" s="80">
        <v>40312.451932870368</v>
      </c>
      <c r="AO52" s="78"/>
      <c r="AP52" s="78" t="b">
        <v>1</v>
      </c>
      <c r="AQ52" s="78" t="b">
        <v>0</v>
      </c>
      <c r="AR52" s="78" t="b">
        <v>1</v>
      </c>
      <c r="AS52" s="78" t="s">
        <v>9963</v>
      </c>
      <c r="AT52" s="78">
        <v>790</v>
      </c>
      <c r="AU52" s="84" t="s">
        <v>14862</v>
      </c>
      <c r="AV52" s="78" t="b">
        <v>0</v>
      </c>
      <c r="AW52" s="78" t="s">
        <v>15459</v>
      </c>
      <c r="AX52" s="84" t="s">
        <v>15853</v>
      </c>
      <c r="AY52" s="78" t="s">
        <v>65</v>
      </c>
      <c r="AZ52" s="102" t="s">
        <v>18397</v>
      </c>
      <c r="BA52" s="48"/>
      <c r="BB52" s="48"/>
      <c r="BC52" s="48"/>
      <c r="BD52" s="48"/>
      <c r="BE52" s="48"/>
      <c r="BF52" s="48"/>
      <c r="BG52" s="48"/>
      <c r="BH52" s="48"/>
      <c r="BI52" s="48"/>
      <c r="BJ52" s="48"/>
      <c r="BK52" s="78" t="str">
        <f>REPLACE(INDEX(GroupVertices[Group], MATCH(Vertices[[#This Row],[Vertex]],GroupVertices[Vertex],0)),1,1,"")</f>
        <v>EUTRAL</v>
      </c>
      <c r="BL52" s="3"/>
      <c r="BM52" s="3"/>
      <c r="BN52" s="3"/>
      <c r="BO52" s="3"/>
    </row>
    <row r="53" spans="1:67" x14ac:dyDescent="0.25">
      <c r="A53" s="64" t="s">
        <v>1583</v>
      </c>
      <c r="B53" s="65"/>
      <c r="C53" s="65"/>
      <c r="D53" s="66"/>
      <c r="E53" s="68"/>
      <c r="F53" s="100" t="s">
        <v>15225</v>
      </c>
      <c r="G53" s="65"/>
      <c r="H53" s="69"/>
      <c r="I53" s="70"/>
      <c r="J53" s="70"/>
      <c r="K53" s="69" t="s">
        <v>17285</v>
      </c>
      <c r="L53" s="73"/>
      <c r="M53" s="74">
        <v>6823.576171875</v>
      </c>
      <c r="N53" s="74">
        <v>3782.806884765625</v>
      </c>
      <c r="O53" s="75"/>
      <c r="P53" s="76"/>
      <c r="Q53" s="76"/>
      <c r="R53" s="86"/>
      <c r="S53" s="48">
        <v>3</v>
      </c>
      <c r="T53" s="48">
        <v>0</v>
      </c>
      <c r="U53" s="49">
        <v>1</v>
      </c>
      <c r="V53" s="49">
        <v>2.5099999999999998E-4</v>
      </c>
      <c r="W53" s="49">
        <v>0</v>
      </c>
      <c r="X53" s="49">
        <v>0.84121800000000002</v>
      </c>
      <c r="Y53" s="49">
        <v>0.16666666666666666</v>
      </c>
      <c r="Z53" s="49">
        <v>0</v>
      </c>
      <c r="AA53" s="71">
        <v>397</v>
      </c>
      <c r="AB53" s="71"/>
      <c r="AC53" s="72"/>
      <c r="AD53" s="78" t="s">
        <v>10562</v>
      </c>
      <c r="AE53" s="78">
        <v>152</v>
      </c>
      <c r="AF53" s="78">
        <v>26098</v>
      </c>
      <c r="AG53" s="78">
        <v>50397</v>
      </c>
      <c r="AH53" s="78">
        <v>11780</v>
      </c>
      <c r="AI53" s="78"/>
      <c r="AJ53" s="78" t="s">
        <v>11868</v>
      </c>
      <c r="AK53" s="78"/>
      <c r="AL53" s="84" t="s">
        <v>13348</v>
      </c>
      <c r="AM53" s="78"/>
      <c r="AN53" s="80">
        <v>40865.425023148149</v>
      </c>
      <c r="AO53" s="84" t="s">
        <v>14131</v>
      </c>
      <c r="AP53" s="78" t="b">
        <v>1</v>
      </c>
      <c r="AQ53" s="78" t="b">
        <v>0</v>
      </c>
      <c r="AR53" s="78" t="b">
        <v>1</v>
      </c>
      <c r="AS53" s="78" t="s">
        <v>9963</v>
      </c>
      <c r="AT53" s="78">
        <v>235</v>
      </c>
      <c r="AU53" s="84" t="s">
        <v>14862</v>
      </c>
      <c r="AV53" s="78" t="b">
        <v>0</v>
      </c>
      <c r="AW53" s="78" t="s">
        <v>15459</v>
      </c>
      <c r="AX53" s="84" t="s">
        <v>15854</v>
      </c>
      <c r="AY53" s="78" t="s">
        <v>65</v>
      </c>
      <c r="AZ53" s="102" t="s">
        <v>18397</v>
      </c>
      <c r="BA53" s="48"/>
      <c r="BB53" s="48"/>
      <c r="BC53" s="48"/>
      <c r="BD53" s="48"/>
      <c r="BE53" s="48"/>
      <c r="BF53" s="48"/>
      <c r="BG53" s="48"/>
      <c r="BH53" s="48"/>
      <c r="BI53" s="48"/>
      <c r="BJ53" s="48"/>
      <c r="BK53" s="78" t="str">
        <f>REPLACE(INDEX(GroupVertices[Group], MATCH(Vertices[[#This Row],[Vertex]],GroupVertices[Vertex],0)),1,1,"")</f>
        <v>EUTRAL</v>
      </c>
      <c r="BL53" s="3"/>
      <c r="BM53" s="3"/>
      <c r="BN53" s="3"/>
      <c r="BO53" s="3"/>
    </row>
    <row r="54" spans="1:67" x14ac:dyDescent="0.25">
      <c r="A54" s="64" t="s">
        <v>1584</v>
      </c>
      <c r="B54" s="65"/>
      <c r="C54" s="65"/>
      <c r="D54" s="66"/>
      <c r="E54" s="68"/>
      <c r="F54" s="100" t="s">
        <v>15227</v>
      </c>
      <c r="G54" s="65"/>
      <c r="H54" s="69"/>
      <c r="I54" s="70"/>
      <c r="J54" s="70"/>
      <c r="K54" s="69" t="s">
        <v>17294</v>
      </c>
      <c r="L54" s="73"/>
      <c r="M54" s="74">
        <v>265.366943359375</v>
      </c>
      <c r="N54" s="74">
        <v>7907.79736328125</v>
      </c>
      <c r="O54" s="75"/>
      <c r="P54" s="76"/>
      <c r="Q54" s="76"/>
      <c r="R54" s="86"/>
      <c r="S54" s="48">
        <v>3</v>
      </c>
      <c r="T54" s="48">
        <v>0</v>
      </c>
      <c r="U54" s="49">
        <v>14</v>
      </c>
      <c r="V54" s="49">
        <v>0.14285700000000001</v>
      </c>
      <c r="W54" s="49">
        <v>0</v>
      </c>
      <c r="X54" s="49">
        <v>1.723403</v>
      </c>
      <c r="Y54" s="49">
        <v>0</v>
      </c>
      <c r="Z54" s="49">
        <v>0</v>
      </c>
      <c r="AA54" s="71">
        <v>406</v>
      </c>
      <c r="AB54" s="71"/>
      <c r="AC54" s="72"/>
      <c r="AD54" s="78" t="s">
        <v>10571</v>
      </c>
      <c r="AE54" s="78">
        <v>1</v>
      </c>
      <c r="AF54" s="78">
        <v>44960</v>
      </c>
      <c r="AG54" s="78">
        <v>104</v>
      </c>
      <c r="AH54" s="78">
        <v>3</v>
      </c>
      <c r="AI54" s="78">
        <v>19800</v>
      </c>
      <c r="AJ54" s="78" t="s">
        <v>11874</v>
      </c>
      <c r="AK54" s="78" t="s">
        <v>10111</v>
      </c>
      <c r="AL54" s="84" t="s">
        <v>13350</v>
      </c>
      <c r="AM54" s="78" t="s">
        <v>12690</v>
      </c>
      <c r="AN54" s="80">
        <v>42229.482847222222</v>
      </c>
      <c r="AO54" s="84" t="s">
        <v>14135</v>
      </c>
      <c r="AP54" s="78" t="b">
        <v>1</v>
      </c>
      <c r="AQ54" s="78" t="b">
        <v>0</v>
      </c>
      <c r="AR54" s="78" t="b">
        <v>0</v>
      </c>
      <c r="AS54" s="78" t="s">
        <v>9963</v>
      </c>
      <c r="AT54" s="78">
        <v>2</v>
      </c>
      <c r="AU54" s="84" t="s">
        <v>14862</v>
      </c>
      <c r="AV54" s="78" t="b">
        <v>0</v>
      </c>
      <c r="AW54" s="78" t="s">
        <v>15459</v>
      </c>
      <c r="AX54" s="84" t="s">
        <v>15863</v>
      </c>
      <c r="AY54" s="78" t="s">
        <v>65</v>
      </c>
      <c r="AZ54" s="102" t="s">
        <v>18401</v>
      </c>
      <c r="BA54" s="48"/>
      <c r="BB54" s="48"/>
      <c r="BC54" s="48"/>
      <c r="BD54" s="48"/>
      <c r="BE54" s="48"/>
      <c r="BF54" s="48"/>
      <c r="BG54" s="48"/>
      <c r="BH54" s="48"/>
      <c r="BI54" s="48"/>
      <c r="BJ54" s="48"/>
      <c r="BK54" s="78" t="str">
        <f>REPLACE(INDEX(GroupVertices[Group], MATCH(Vertices[[#This Row],[Vertex]],GroupVertices[Vertex],0)),1,1,"")</f>
        <v>eneral</v>
      </c>
      <c r="BL54" s="3"/>
      <c r="BM54" s="3"/>
      <c r="BN54" s="3"/>
      <c r="BO54" s="3"/>
    </row>
    <row r="55" spans="1:67" x14ac:dyDescent="0.25">
      <c r="A55" s="64" t="s">
        <v>1589</v>
      </c>
      <c r="B55" s="65"/>
      <c r="C55" s="65"/>
      <c r="D55" s="66"/>
      <c r="E55" s="68"/>
      <c r="F55" s="100" t="s">
        <v>15235</v>
      </c>
      <c r="G55" s="65"/>
      <c r="H55" s="69"/>
      <c r="I55" s="70"/>
      <c r="J55" s="70"/>
      <c r="K55" s="69" t="s">
        <v>17357</v>
      </c>
      <c r="L55" s="73"/>
      <c r="M55" s="74">
        <v>7871.7216796875</v>
      </c>
      <c r="N55" s="74">
        <v>5001.17236328125</v>
      </c>
      <c r="O55" s="75"/>
      <c r="P55" s="76"/>
      <c r="Q55" s="76"/>
      <c r="R55" s="86"/>
      <c r="S55" s="48">
        <v>3</v>
      </c>
      <c r="T55" s="48">
        <v>0</v>
      </c>
      <c r="U55" s="49">
        <v>22.104264000000001</v>
      </c>
      <c r="V55" s="49">
        <v>5.7600000000000001E-4</v>
      </c>
      <c r="W55" s="49">
        <v>1.0740000000000001E-3</v>
      </c>
      <c r="X55" s="49">
        <v>0.90803299999999998</v>
      </c>
      <c r="Y55" s="49">
        <v>0</v>
      </c>
      <c r="Z55" s="49">
        <v>0</v>
      </c>
      <c r="AA55" s="71">
        <v>469</v>
      </c>
      <c r="AB55" s="71"/>
      <c r="AC55" s="72"/>
      <c r="AD55" s="78" t="s">
        <v>10631</v>
      </c>
      <c r="AE55" s="78">
        <v>389</v>
      </c>
      <c r="AF55" s="78">
        <v>1500707</v>
      </c>
      <c r="AG55" s="78">
        <v>7702</v>
      </c>
      <c r="AH55" s="78">
        <v>2904</v>
      </c>
      <c r="AI55" s="78">
        <v>19800</v>
      </c>
      <c r="AJ55" s="78" t="s">
        <v>11922</v>
      </c>
      <c r="AK55" s="78" t="s">
        <v>10111</v>
      </c>
      <c r="AL55" s="84" t="s">
        <v>13384</v>
      </c>
      <c r="AM55" s="78" t="s">
        <v>10135</v>
      </c>
      <c r="AN55" s="80">
        <v>41608.321342592593</v>
      </c>
      <c r="AO55" s="84" t="s">
        <v>14177</v>
      </c>
      <c r="AP55" s="78" t="b">
        <v>0</v>
      </c>
      <c r="AQ55" s="78" t="b">
        <v>0</v>
      </c>
      <c r="AR55" s="78" t="b">
        <v>1</v>
      </c>
      <c r="AS55" s="78" t="s">
        <v>9963</v>
      </c>
      <c r="AT55" s="78">
        <v>1242</v>
      </c>
      <c r="AU55" s="84" t="s">
        <v>14974</v>
      </c>
      <c r="AV55" s="78" t="b">
        <v>1</v>
      </c>
      <c r="AW55" s="78" t="s">
        <v>15459</v>
      </c>
      <c r="AX55" s="84" t="s">
        <v>15926</v>
      </c>
      <c r="AY55" s="78" t="s">
        <v>65</v>
      </c>
      <c r="AZ55" s="102" t="s">
        <v>18397</v>
      </c>
      <c r="BA55" s="48"/>
      <c r="BB55" s="48"/>
      <c r="BC55" s="48"/>
      <c r="BD55" s="48"/>
      <c r="BE55" s="48"/>
      <c r="BF55" s="48"/>
      <c r="BG55" s="48"/>
      <c r="BH55" s="48"/>
      <c r="BI55" s="48"/>
      <c r="BJ55" s="48"/>
      <c r="BK55" s="78" t="str">
        <f>REPLACE(INDEX(GroupVertices[Group], MATCH(Vertices[[#This Row],[Vertex]],GroupVertices[Vertex],0)),1,1,"")</f>
        <v>EUTRAL</v>
      </c>
      <c r="BL55" s="3"/>
      <c r="BM55" s="3"/>
      <c r="BN55" s="3"/>
      <c r="BO55" s="3"/>
    </row>
    <row r="56" spans="1:67" x14ac:dyDescent="0.25">
      <c r="A56" s="64" t="s">
        <v>662</v>
      </c>
      <c r="B56" s="65"/>
      <c r="C56" s="65"/>
      <c r="D56" s="66"/>
      <c r="E56" s="68"/>
      <c r="F56" s="100" t="s">
        <v>5129</v>
      </c>
      <c r="G56" s="65"/>
      <c r="H56" s="69"/>
      <c r="I56" s="70"/>
      <c r="J56" s="70"/>
      <c r="K56" s="69" t="s">
        <v>17386</v>
      </c>
      <c r="L56" s="73"/>
      <c r="M56" s="74">
        <v>8248.3095703125</v>
      </c>
      <c r="N56" s="74">
        <v>958.28271484375</v>
      </c>
      <c r="O56" s="75"/>
      <c r="P56" s="76"/>
      <c r="Q56" s="76"/>
      <c r="R56" s="86"/>
      <c r="S56" s="48">
        <v>3</v>
      </c>
      <c r="T56" s="48">
        <v>0</v>
      </c>
      <c r="U56" s="49">
        <v>6</v>
      </c>
      <c r="V56" s="49">
        <v>0.33333299999999999</v>
      </c>
      <c r="W56" s="49">
        <v>0</v>
      </c>
      <c r="X56" s="49">
        <v>1.9189179999999999</v>
      </c>
      <c r="Y56" s="49">
        <v>0</v>
      </c>
      <c r="Z56" s="49">
        <v>0</v>
      </c>
      <c r="AA56" s="71">
        <v>498</v>
      </c>
      <c r="AB56" s="71"/>
      <c r="AC56" s="72"/>
      <c r="AD56" s="78" t="s">
        <v>10660</v>
      </c>
      <c r="AE56" s="78">
        <v>315</v>
      </c>
      <c r="AF56" s="78">
        <v>24376</v>
      </c>
      <c r="AG56" s="78">
        <v>7149</v>
      </c>
      <c r="AH56" s="78">
        <v>40</v>
      </c>
      <c r="AI56" s="78"/>
      <c r="AJ56" s="78" t="s">
        <v>11948</v>
      </c>
      <c r="AK56" s="78" t="s">
        <v>12828</v>
      </c>
      <c r="AL56" s="84" t="s">
        <v>13397</v>
      </c>
      <c r="AM56" s="78"/>
      <c r="AN56" s="80">
        <v>40982.476342592592</v>
      </c>
      <c r="AO56" s="84" t="s">
        <v>14201</v>
      </c>
      <c r="AP56" s="78" t="b">
        <v>1</v>
      </c>
      <c r="AQ56" s="78" t="b">
        <v>0</v>
      </c>
      <c r="AR56" s="78" t="b">
        <v>0</v>
      </c>
      <c r="AS56" s="78" t="s">
        <v>9963</v>
      </c>
      <c r="AT56" s="78">
        <v>258</v>
      </c>
      <c r="AU56" s="84" t="s">
        <v>14862</v>
      </c>
      <c r="AV56" s="78" t="b">
        <v>1</v>
      </c>
      <c r="AW56" s="78" t="s">
        <v>15459</v>
      </c>
      <c r="AX56" s="84" t="s">
        <v>15955</v>
      </c>
      <c r="AY56" s="78" t="s">
        <v>66</v>
      </c>
      <c r="AZ56" s="102" t="s">
        <v>18397</v>
      </c>
      <c r="BA56" s="48"/>
      <c r="BB56" s="48"/>
      <c r="BC56" s="48"/>
      <c r="BD56" s="48"/>
      <c r="BE56" s="48"/>
      <c r="BF56" s="48"/>
      <c r="BG56" s="48"/>
      <c r="BH56" s="48"/>
      <c r="BI56" s="48"/>
      <c r="BJ56" s="48"/>
      <c r="BK56" s="78" t="str">
        <f>REPLACE(INDEX(GroupVertices[Group], MATCH(Vertices[[#This Row],[Vertex]],GroupVertices[Vertex],0)),1,1,"")</f>
        <v>EUTRAL</v>
      </c>
      <c r="BL56" s="3"/>
      <c r="BM56" s="3"/>
      <c r="BN56" s="3"/>
      <c r="BO56" s="3"/>
    </row>
    <row r="57" spans="1:67" x14ac:dyDescent="0.25">
      <c r="A57" s="64" t="s">
        <v>799</v>
      </c>
      <c r="B57" s="65"/>
      <c r="C57" s="65"/>
      <c r="D57" s="66"/>
      <c r="E57" s="68"/>
      <c r="F57" s="100" t="s">
        <v>5189</v>
      </c>
      <c r="G57" s="65"/>
      <c r="H57" s="69"/>
      <c r="I57" s="70"/>
      <c r="J57" s="70"/>
      <c r="K57" s="69" t="s">
        <v>17402</v>
      </c>
      <c r="L57" s="73"/>
      <c r="M57" s="74">
        <v>7012.0322265625</v>
      </c>
      <c r="N57" s="74">
        <v>5068.9052734375</v>
      </c>
      <c r="O57" s="75"/>
      <c r="P57" s="76"/>
      <c r="Q57" s="76"/>
      <c r="R57" s="86"/>
      <c r="S57" s="48">
        <v>3</v>
      </c>
      <c r="T57" s="48">
        <v>1</v>
      </c>
      <c r="U57" s="49">
        <v>3</v>
      </c>
      <c r="V57" s="49">
        <v>7.1299999999999998E-4</v>
      </c>
      <c r="W57" s="49">
        <v>5.4130000000000003E-3</v>
      </c>
      <c r="X57" s="49">
        <v>1.1306700000000001</v>
      </c>
      <c r="Y57" s="49">
        <v>0.25</v>
      </c>
      <c r="Z57" s="49">
        <v>0</v>
      </c>
      <c r="AA57" s="71">
        <v>514</v>
      </c>
      <c r="AB57" s="71"/>
      <c r="AC57" s="72"/>
      <c r="AD57" s="78" t="s">
        <v>10676</v>
      </c>
      <c r="AE57" s="78">
        <v>78</v>
      </c>
      <c r="AF57" s="78">
        <v>7532</v>
      </c>
      <c r="AG57" s="78">
        <v>77742</v>
      </c>
      <c r="AH57" s="78">
        <v>70</v>
      </c>
      <c r="AI57" s="78">
        <v>19800</v>
      </c>
      <c r="AJ57" s="78" t="s">
        <v>11963</v>
      </c>
      <c r="AK57" s="78" t="s">
        <v>10111</v>
      </c>
      <c r="AL57" s="84" t="s">
        <v>13407</v>
      </c>
      <c r="AM57" s="78" t="s">
        <v>10135</v>
      </c>
      <c r="AN57" s="80">
        <v>40849.86546296296</v>
      </c>
      <c r="AO57" s="84" t="s">
        <v>14213</v>
      </c>
      <c r="AP57" s="78" t="b">
        <v>0</v>
      </c>
      <c r="AQ57" s="78" t="b">
        <v>0</v>
      </c>
      <c r="AR57" s="78" t="b">
        <v>0</v>
      </c>
      <c r="AS57" s="78" t="s">
        <v>9963</v>
      </c>
      <c r="AT57" s="78">
        <v>373</v>
      </c>
      <c r="AU57" s="84" t="s">
        <v>14987</v>
      </c>
      <c r="AV57" s="78" t="b">
        <v>1</v>
      </c>
      <c r="AW57" s="78" t="s">
        <v>15459</v>
      </c>
      <c r="AX57" s="84" t="s">
        <v>15971</v>
      </c>
      <c r="AY57" s="78" t="s">
        <v>66</v>
      </c>
      <c r="AZ57" s="102" t="s">
        <v>18397</v>
      </c>
      <c r="BA57" s="48" t="s">
        <v>3494</v>
      </c>
      <c r="BB57" s="48" t="s">
        <v>3494</v>
      </c>
      <c r="BC57" s="48" t="s">
        <v>4073</v>
      </c>
      <c r="BD57" s="48" t="s">
        <v>4073</v>
      </c>
      <c r="BE57" s="48" t="s">
        <v>4334</v>
      </c>
      <c r="BF57" s="48" t="s">
        <v>4334</v>
      </c>
      <c r="BG57" s="106" t="s">
        <v>18701</v>
      </c>
      <c r="BH57" s="106" t="s">
        <v>18701</v>
      </c>
      <c r="BI57" s="106" t="s">
        <v>19148</v>
      </c>
      <c r="BJ57" s="106" t="s">
        <v>19148</v>
      </c>
      <c r="BK57" s="85" t="str">
        <f>REPLACE(INDEX(GroupVertices[Group], MATCH(Vertices[[#This Row],[Vertex]],GroupVertices[Vertex],0)),1,1,"")</f>
        <v>EUTRAL</v>
      </c>
      <c r="BL57" s="3"/>
      <c r="BM57" s="3"/>
      <c r="BN57" s="3"/>
      <c r="BO57" s="3"/>
    </row>
    <row r="58" spans="1:67" x14ac:dyDescent="0.25">
      <c r="A58" s="64" t="s">
        <v>1159</v>
      </c>
      <c r="B58" s="65"/>
      <c r="C58" s="65"/>
      <c r="D58" s="66"/>
      <c r="E58" s="68"/>
      <c r="F58" s="100" t="s">
        <v>5466</v>
      </c>
      <c r="G58" s="65"/>
      <c r="H58" s="69"/>
      <c r="I58" s="70"/>
      <c r="J58" s="70"/>
      <c r="K58" s="69" t="s">
        <v>17547</v>
      </c>
      <c r="L58" s="73"/>
      <c r="M58" s="74">
        <v>228.02932739257813</v>
      </c>
      <c r="N58" s="74">
        <v>8067.7978515625</v>
      </c>
      <c r="O58" s="75"/>
      <c r="P58" s="76"/>
      <c r="Q58" s="76"/>
      <c r="R58" s="86"/>
      <c r="S58" s="48">
        <v>3</v>
      </c>
      <c r="T58" s="48">
        <v>0</v>
      </c>
      <c r="U58" s="49">
        <v>6</v>
      </c>
      <c r="V58" s="49">
        <v>0.33333299999999999</v>
      </c>
      <c r="W58" s="49">
        <v>0</v>
      </c>
      <c r="X58" s="49">
        <v>1.9189179999999999</v>
      </c>
      <c r="Y58" s="49">
        <v>0</v>
      </c>
      <c r="Z58" s="49">
        <v>0</v>
      </c>
      <c r="AA58" s="71">
        <v>659</v>
      </c>
      <c r="AB58" s="71"/>
      <c r="AC58" s="72"/>
      <c r="AD58" s="78" t="s">
        <v>10068</v>
      </c>
      <c r="AE58" s="78">
        <v>2633</v>
      </c>
      <c r="AF58" s="78">
        <v>38727</v>
      </c>
      <c r="AG58" s="78">
        <v>104949</v>
      </c>
      <c r="AH58" s="78">
        <v>4350</v>
      </c>
      <c r="AI58" s="78">
        <v>19800</v>
      </c>
      <c r="AJ58" s="78" t="s">
        <v>12069</v>
      </c>
      <c r="AK58" s="78" t="s">
        <v>12683</v>
      </c>
      <c r="AL58" s="84" t="s">
        <v>13448</v>
      </c>
      <c r="AM58" s="78" t="s">
        <v>10135</v>
      </c>
      <c r="AN58" s="80">
        <v>39799.336875000001</v>
      </c>
      <c r="AO58" s="84" t="s">
        <v>14322</v>
      </c>
      <c r="AP58" s="78" t="b">
        <v>0</v>
      </c>
      <c r="AQ58" s="78" t="b">
        <v>0</v>
      </c>
      <c r="AR58" s="78" t="b">
        <v>1</v>
      </c>
      <c r="AS58" s="78" t="s">
        <v>9963</v>
      </c>
      <c r="AT58" s="78">
        <v>602</v>
      </c>
      <c r="AU58" s="84" t="s">
        <v>15014</v>
      </c>
      <c r="AV58" s="78" t="b">
        <v>1</v>
      </c>
      <c r="AW58" s="78" t="s">
        <v>15459</v>
      </c>
      <c r="AX58" s="84" t="s">
        <v>16116</v>
      </c>
      <c r="AY58" s="78" t="s">
        <v>66</v>
      </c>
      <c r="AZ58" s="102" t="s">
        <v>18401</v>
      </c>
      <c r="BA58" s="48"/>
      <c r="BB58" s="48"/>
      <c r="BC58" s="48"/>
      <c r="BD58" s="48"/>
      <c r="BE58" s="48"/>
      <c r="BF58" s="48"/>
      <c r="BG58" s="48"/>
      <c r="BH58" s="48"/>
      <c r="BI58" s="48"/>
      <c r="BJ58" s="48"/>
      <c r="BK58" s="78" t="str">
        <f>REPLACE(INDEX(GroupVertices[Group], MATCH(Vertices[[#This Row],[Vertex]],GroupVertices[Vertex],0)),1,1,"")</f>
        <v>eneral</v>
      </c>
      <c r="BL58" s="3"/>
      <c r="BM58" s="3"/>
      <c r="BN58" s="3"/>
      <c r="BO58" s="3"/>
    </row>
    <row r="59" spans="1:67" x14ac:dyDescent="0.25">
      <c r="A59" s="64" t="s">
        <v>1134</v>
      </c>
      <c r="B59" s="65"/>
      <c r="C59" s="65"/>
      <c r="D59" s="66"/>
      <c r="E59" s="68"/>
      <c r="F59" s="100" t="s">
        <v>15323</v>
      </c>
      <c r="G59" s="65"/>
      <c r="H59" s="69"/>
      <c r="I59" s="70"/>
      <c r="J59" s="70"/>
      <c r="K59" s="69" t="s">
        <v>17583</v>
      </c>
      <c r="L59" s="73"/>
      <c r="M59" s="74">
        <v>8705.7041015625</v>
      </c>
      <c r="N59" s="74">
        <v>5139.72265625</v>
      </c>
      <c r="O59" s="75"/>
      <c r="P59" s="76"/>
      <c r="Q59" s="76"/>
      <c r="R59" s="86"/>
      <c r="S59" s="48">
        <v>3</v>
      </c>
      <c r="T59" s="48">
        <v>0</v>
      </c>
      <c r="U59" s="49">
        <v>2422</v>
      </c>
      <c r="V59" s="49">
        <v>5.6400000000000005E-4</v>
      </c>
      <c r="W59" s="49">
        <v>3.7300000000000001E-4</v>
      </c>
      <c r="X59" s="49">
        <v>1.2924370000000001</v>
      </c>
      <c r="Y59" s="49">
        <v>0</v>
      </c>
      <c r="Z59" s="49">
        <v>0</v>
      </c>
      <c r="AA59" s="71">
        <v>695</v>
      </c>
      <c r="AB59" s="71"/>
      <c r="AC59" s="72"/>
      <c r="AD59" s="78" t="s">
        <v>10852</v>
      </c>
      <c r="AE59" s="78">
        <v>51</v>
      </c>
      <c r="AF59" s="78">
        <v>46558</v>
      </c>
      <c r="AG59" s="78">
        <v>27952</v>
      </c>
      <c r="AH59" s="78">
        <v>46</v>
      </c>
      <c r="AI59" s="78">
        <v>-25200</v>
      </c>
      <c r="AJ59" s="78" t="s">
        <v>12096</v>
      </c>
      <c r="AK59" s="78" t="s">
        <v>12647</v>
      </c>
      <c r="AL59" s="84" t="s">
        <v>13465</v>
      </c>
      <c r="AM59" s="78" t="s">
        <v>13800</v>
      </c>
      <c r="AN59" s="80">
        <v>41851.305254629631</v>
      </c>
      <c r="AO59" s="84" t="s">
        <v>14353</v>
      </c>
      <c r="AP59" s="78" t="b">
        <v>1</v>
      </c>
      <c r="AQ59" s="78" t="b">
        <v>0</v>
      </c>
      <c r="AR59" s="78" t="b">
        <v>1</v>
      </c>
      <c r="AS59" s="78" t="s">
        <v>9963</v>
      </c>
      <c r="AT59" s="78">
        <v>638</v>
      </c>
      <c r="AU59" s="84" t="s">
        <v>14862</v>
      </c>
      <c r="AV59" s="78" t="b">
        <v>1</v>
      </c>
      <c r="AW59" s="78" t="s">
        <v>15459</v>
      </c>
      <c r="AX59" s="84" t="s">
        <v>16152</v>
      </c>
      <c r="AY59" s="78" t="s">
        <v>66</v>
      </c>
      <c r="AZ59" s="102" t="s">
        <v>18397</v>
      </c>
      <c r="BA59" s="48"/>
      <c r="BB59" s="48"/>
      <c r="BC59" s="48"/>
      <c r="BD59" s="48"/>
      <c r="BE59" s="48"/>
      <c r="BF59" s="48"/>
      <c r="BG59" s="48"/>
      <c r="BH59" s="48"/>
      <c r="BI59" s="48"/>
      <c r="BJ59" s="48"/>
      <c r="BK59" s="78" t="str">
        <f>REPLACE(INDEX(GroupVertices[Group], MATCH(Vertices[[#This Row],[Vertex]],GroupVertices[Vertex],0)),1,1,"")</f>
        <v>EUTRAL</v>
      </c>
      <c r="BL59" s="3"/>
      <c r="BM59" s="3"/>
      <c r="BN59" s="3"/>
      <c r="BO59" s="3"/>
    </row>
    <row r="60" spans="1:67" x14ac:dyDescent="0.25">
      <c r="A60" s="64" t="s">
        <v>867</v>
      </c>
      <c r="B60" s="65"/>
      <c r="C60" s="65"/>
      <c r="D60" s="66"/>
      <c r="E60" s="68"/>
      <c r="F60" s="100" t="s">
        <v>5243</v>
      </c>
      <c r="G60" s="65"/>
      <c r="H60" s="69"/>
      <c r="I60" s="70"/>
      <c r="J60" s="70"/>
      <c r="K60" s="69" t="s">
        <v>17625</v>
      </c>
      <c r="L60" s="73"/>
      <c r="M60" s="74">
        <v>418.98257446289063</v>
      </c>
      <c r="N60" s="74">
        <v>8374.2529296875</v>
      </c>
      <c r="O60" s="75"/>
      <c r="P60" s="76"/>
      <c r="Q60" s="76"/>
      <c r="R60" s="86"/>
      <c r="S60" s="48">
        <v>3</v>
      </c>
      <c r="T60" s="48">
        <v>0</v>
      </c>
      <c r="U60" s="49">
        <v>6</v>
      </c>
      <c r="V60" s="49">
        <v>0.33333299999999999</v>
      </c>
      <c r="W60" s="49">
        <v>0</v>
      </c>
      <c r="X60" s="49">
        <v>1.9189179999999999</v>
      </c>
      <c r="Y60" s="49">
        <v>0</v>
      </c>
      <c r="Z60" s="49">
        <v>0</v>
      </c>
      <c r="AA60" s="71">
        <v>737</v>
      </c>
      <c r="AB60" s="71"/>
      <c r="AC60" s="72"/>
      <c r="AD60" s="78" t="s">
        <v>10892</v>
      </c>
      <c r="AE60" s="78">
        <v>1828</v>
      </c>
      <c r="AF60" s="78">
        <v>141331</v>
      </c>
      <c r="AG60" s="78">
        <v>134664</v>
      </c>
      <c r="AH60" s="78">
        <v>151</v>
      </c>
      <c r="AI60" s="78">
        <v>19800</v>
      </c>
      <c r="AJ60" s="78" t="s">
        <v>12130</v>
      </c>
      <c r="AK60" s="78" t="s">
        <v>12755</v>
      </c>
      <c r="AL60" s="84" t="s">
        <v>13492</v>
      </c>
      <c r="AM60" s="78" t="s">
        <v>12690</v>
      </c>
      <c r="AN60" s="80">
        <v>40269.704571759263</v>
      </c>
      <c r="AO60" s="84" t="s">
        <v>14385</v>
      </c>
      <c r="AP60" s="78" t="b">
        <v>0</v>
      </c>
      <c r="AQ60" s="78" t="b">
        <v>0</v>
      </c>
      <c r="AR60" s="78" t="b">
        <v>1</v>
      </c>
      <c r="AS60" s="78" t="s">
        <v>9963</v>
      </c>
      <c r="AT60" s="78">
        <v>487</v>
      </c>
      <c r="AU60" s="84" t="s">
        <v>14862</v>
      </c>
      <c r="AV60" s="78" t="b">
        <v>0</v>
      </c>
      <c r="AW60" s="78" t="s">
        <v>15459</v>
      </c>
      <c r="AX60" s="84" t="s">
        <v>16194</v>
      </c>
      <c r="AY60" s="78" t="s">
        <v>66</v>
      </c>
      <c r="AZ60" s="102" t="s">
        <v>18401</v>
      </c>
      <c r="BA60" s="48"/>
      <c r="BB60" s="48"/>
      <c r="BC60" s="48"/>
      <c r="BD60" s="48"/>
      <c r="BE60" s="48"/>
      <c r="BF60" s="48"/>
      <c r="BG60" s="48"/>
      <c r="BH60" s="48"/>
      <c r="BI60" s="48"/>
      <c r="BJ60" s="48"/>
      <c r="BK60" s="78" t="str">
        <f>REPLACE(INDEX(GroupVertices[Group], MATCH(Vertices[[#This Row],[Vertex]],GroupVertices[Vertex],0)),1,1,"")</f>
        <v>eneral</v>
      </c>
      <c r="BL60" s="3"/>
      <c r="BM60" s="3"/>
      <c r="BN60" s="3"/>
      <c r="BO60" s="3"/>
    </row>
    <row r="61" spans="1:67" x14ac:dyDescent="0.25">
      <c r="A61" s="64" t="s">
        <v>931</v>
      </c>
      <c r="B61" s="65"/>
      <c r="C61" s="65"/>
      <c r="D61" s="66"/>
      <c r="E61" s="68"/>
      <c r="F61" s="100" t="s">
        <v>5296</v>
      </c>
      <c r="G61" s="65"/>
      <c r="H61" s="69"/>
      <c r="I61" s="70"/>
      <c r="J61" s="70"/>
      <c r="K61" s="69" t="s">
        <v>17686</v>
      </c>
      <c r="L61" s="73"/>
      <c r="M61" s="74">
        <v>8864.40234375</v>
      </c>
      <c r="N61" s="74">
        <v>3218.4208984375</v>
      </c>
      <c r="O61" s="75"/>
      <c r="P61" s="76"/>
      <c r="Q61" s="76"/>
      <c r="R61" s="86"/>
      <c r="S61" s="48">
        <v>3</v>
      </c>
      <c r="T61" s="48">
        <v>0</v>
      </c>
      <c r="U61" s="49">
        <v>1618</v>
      </c>
      <c r="V61" s="49">
        <v>4.9600000000000002E-4</v>
      </c>
      <c r="W61" s="49">
        <v>5.5000000000000002E-5</v>
      </c>
      <c r="X61" s="49">
        <v>1.3574409999999999</v>
      </c>
      <c r="Y61" s="49">
        <v>0</v>
      </c>
      <c r="Z61" s="49">
        <v>0</v>
      </c>
      <c r="AA61" s="71">
        <v>798</v>
      </c>
      <c r="AB61" s="71"/>
      <c r="AC61" s="72"/>
      <c r="AD61" s="78" t="s">
        <v>10949</v>
      </c>
      <c r="AE61" s="78">
        <v>128</v>
      </c>
      <c r="AF61" s="78">
        <v>27095</v>
      </c>
      <c r="AG61" s="78">
        <v>70666</v>
      </c>
      <c r="AH61" s="78">
        <v>9</v>
      </c>
      <c r="AI61" s="78">
        <v>19800</v>
      </c>
      <c r="AJ61" s="78" t="s">
        <v>12172</v>
      </c>
      <c r="AK61" s="78" t="s">
        <v>10135</v>
      </c>
      <c r="AL61" s="84" t="s">
        <v>13517</v>
      </c>
      <c r="AM61" s="78" t="s">
        <v>10135</v>
      </c>
      <c r="AN61" s="80">
        <v>40953.236550925925</v>
      </c>
      <c r="AO61" s="84" t="s">
        <v>14425</v>
      </c>
      <c r="AP61" s="78" t="b">
        <v>0</v>
      </c>
      <c r="AQ61" s="78" t="b">
        <v>0</v>
      </c>
      <c r="AR61" s="78" t="b">
        <v>0</v>
      </c>
      <c r="AS61" s="78" t="s">
        <v>9963</v>
      </c>
      <c r="AT61" s="78">
        <v>206</v>
      </c>
      <c r="AU61" s="84" t="s">
        <v>14862</v>
      </c>
      <c r="AV61" s="78" t="b">
        <v>0</v>
      </c>
      <c r="AW61" s="78" t="s">
        <v>15459</v>
      </c>
      <c r="AX61" s="84" t="s">
        <v>16255</v>
      </c>
      <c r="AY61" s="78" t="s">
        <v>66</v>
      </c>
      <c r="AZ61" s="102" t="s">
        <v>18397</v>
      </c>
      <c r="BA61" s="48"/>
      <c r="BB61" s="48"/>
      <c r="BC61" s="48"/>
      <c r="BD61" s="48"/>
      <c r="BE61" s="48"/>
      <c r="BF61" s="48"/>
      <c r="BG61" s="48"/>
      <c r="BH61" s="48"/>
      <c r="BI61" s="48"/>
      <c r="BJ61" s="48"/>
      <c r="BK61" s="78" t="str">
        <f>REPLACE(INDEX(GroupVertices[Group], MATCH(Vertices[[#This Row],[Vertex]],GroupVertices[Vertex],0)),1,1,"")</f>
        <v>EUTRAL</v>
      </c>
      <c r="BL61" s="3"/>
      <c r="BM61" s="3"/>
      <c r="BN61" s="3"/>
      <c r="BO61" s="3"/>
    </row>
    <row r="62" spans="1:67" x14ac:dyDescent="0.25">
      <c r="A62" s="64" t="s">
        <v>223</v>
      </c>
      <c r="B62" s="65"/>
      <c r="C62" s="65"/>
      <c r="D62" s="66"/>
      <c r="E62" s="68"/>
      <c r="F62" s="100" t="s">
        <v>4771</v>
      </c>
      <c r="G62" s="65"/>
      <c r="H62" s="69"/>
      <c r="I62" s="70"/>
      <c r="J62" s="70"/>
      <c r="K62" s="69" t="s">
        <v>16901</v>
      </c>
      <c r="L62" s="73"/>
      <c r="M62" s="74">
        <v>7673.65185546875</v>
      </c>
      <c r="N62" s="74">
        <v>1411.1265869140625</v>
      </c>
      <c r="O62" s="75"/>
      <c r="P62" s="76"/>
      <c r="Q62" s="76"/>
      <c r="R62" s="86"/>
      <c r="S62" s="48">
        <v>2</v>
      </c>
      <c r="T62" s="48">
        <v>1</v>
      </c>
      <c r="U62" s="49">
        <v>1</v>
      </c>
      <c r="V62" s="49">
        <v>0.2</v>
      </c>
      <c r="W62" s="49">
        <v>0</v>
      </c>
      <c r="X62" s="49">
        <v>1.206609</v>
      </c>
      <c r="Y62" s="49">
        <v>0.33333333333333331</v>
      </c>
      <c r="Z62" s="49">
        <v>0</v>
      </c>
      <c r="AA62" s="71">
        <v>13</v>
      </c>
      <c r="AB62" s="71"/>
      <c r="AC62" s="72"/>
      <c r="AD62" s="78" t="s">
        <v>10188</v>
      </c>
      <c r="AE62" s="78">
        <v>216</v>
      </c>
      <c r="AF62" s="78">
        <v>159643</v>
      </c>
      <c r="AG62" s="78">
        <v>112274</v>
      </c>
      <c r="AH62" s="78">
        <v>174</v>
      </c>
      <c r="AI62" s="78">
        <v>19800</v>
      </c>
      <c r="AJ62" s="78" t="s">
        <v>11565</v>
      </c>
      <c r="AK62" s="78"/>
      <c r="AL62" s="84" t="s">
        <v>13146</v>
      </c>
      <c r="AM62" s="78" t="s">
        <v>10135</v>
      </c>
      <c r="AN62" s="80">
        <v>42018.405104166668</v>
      </c>
      <c r="AO62" s="84" t="s">
        <v>13846</v>
      </c>
      <c r="AP62" s="78" t="b">
        <v>0</v>
      </c>
      <c r="AQ62" s="78" t="b">
        <v>0</v>
      </c>
      <c r="AR62" s="78" t="b">
        <v>0</v>
      </c>
      <c r="AS62" s="78" t="s">
        <v>9963</v>
      </c>
      <c r="AT62" s="78">
        <v>805</v>
      </c>
      <c r="AU62" s="84" t="s">
        <v>14862</v>
      </c>
      <c r="AV62" s="78" t="b">
        <v>1</v>
      </c>
      <c r="AW62" s="78" t="s">
        <v>15459</v>
      </c>
      <c r="AX62" s="84" t="s">
        <v>15470</v>
      </c>
      <c r="AY62" s="78" t="s">
        <v>66</v>
      </c>
      <c r="AZ62" s="102" t="s">
        <v>18397</v>
      </c>
      <c r="BA62" s="48" t="s">
        <v>3173</v>
      </c>
      <c r="BB62" s="48" t="s">
        <v>3173</v>
      </c>
      <c r="BC62" s="48" t="s">
        <v>4016</v>
      </c>
      <c r="BD62" s="48" t="s">
        <v>4016</v>
      </c>
      <c r="BE62" s="48"/>
      <c r="BF62" s="48"/>
      <c r="BG62" s="106" t="s">
        <v>18561</v>
      </c>
      <c r="BH62" s="106" t="s">
        <v>18561</v>
      </c>
      <c r="BI62" s="106" t="s">
        <v>19005</v>
      </c>
      <c r="BJ62" s="106" t="s">
        <v>19005</v>
      </c>
      <c r="BK62" s="85" t="str">
        <f>REPLACE(INDEX(GroupVertices[Group], MATCH(Vertices[[#This Row],[Vertex]],GroupVertices[Vertex],0)),1,1,"")</f>
        <v>EUTRAL</v>
      </c>
      <c r="BL62" s="3"/>
      <c r="BM62" s="3"/>
      <c r="BN62" s="3"/>
      <c r="BO62" s="3"/>
    </row>
    <row r="63" spans="1:67" x14ac:dyDescent="0.25">
      <c r="A63" s="64" t="s">
        <v>1548</v>
      </c>
      <c r="B63" s="65"/>
      <c r="C63" s="65"/>
      <c r="D63" s="66"/>
      <c r="E63" s="68"/>
      <c r="F63" s="100" t="s">
        <v>15145</v>
      </c>
      <c r="G63" s="65"/>
      <c r="H63" s="69"/>
      <c r="I63" s="70"/>
      <c r="J63" s="70"/>
      <c r="K63" s="69" t="s">
        <v>16931</v>
      </c>
      <c r="L63" s="73"/>
      <c r="M63" s="74">
        <v>8586.955078125</v>
      </c>
      <c r="N63" s="74">
        <v>1390.8641357421875</v>
      </c>
      <c r="O63" s="75"/>
      <c r="P63" s="76"/>
      <c r="Q63" s="76"/>
      <c r="R63" s="86"/>
      <c r="S63" s="48">
        <v>2</v>
      </c>
      <c r="T63" s="48">
        <v>0</v>
      </c>
      <c r="U63" s="49">
        <v>810</v>
      </c>
      <c r="V63" s="49">
        <v>5.5500000000000005E-4</v>
      </c>
      <c r="W63" s="49">
        <v>3.3100000000000002E-4</v>
      </c>
      <c r="X63" s="49">
        <v>0.95872800000000002</v>
      </c>
      <c r="Y63" s="49">
        <v>0</v>
      </c>
      <c r="Z63" s="49">
        <v>0</v>
      </c>
      <c r="AA63" s="71">
        <v>43</v>
      </c>
      <c r="AB63" s="71"/>
      <c r="AC63" s="72"/>
      <c r="AD63" s="78" t="s">
        <v>10217</v>
      </c>
      <c r="AE63" s="78">
        <v>118</v>
      </c>
      <c r="AF63" s="78">
        <v>411024</v>
      </c>
      <c r="AG63" s="78">
        <v>89993</v>
      </c>
      <c r="AH63" s="78">
        <v>2</v>
      </c>
      <c r="AI63" s="78">
        <v>19800</v>
      </c>
      <c r="AJ63" s="78" t="s">
        <v>11591</v>
      </c>
      <c r="AK63" s="78" t="s">
        <v>10135</v>
      </c>
      <c r="AL63" s="84" t="s">
        <v>13161</v>
      </c>
      <c r="AM63" s="78" t="s">
        <v>10135</v>
      </c>
      <c r="AN63" s="80">
        <v>39683.239120370374</v>
      </c>
      <c r="AO63" s="84" t="s">
        <v>13872</v>
      </c>
      <c r="AP63" s="78" t="b">
        <v>0</v>
      </c>
      <c r="AQ63" s="78" t="b">
        <v>0</v>
      </c>
      <c r="AR63" s="78" t="b">
        <v>0</v>
      </c>
      <c r="AS63" s="78" t="s">
        <v>9963</v>
      </c>
      <c r="AT63" s="78">
        <v>6189</v>
      </c>
      <c r="AU63" s="84" t="s">
        <v>14876</v>
      </c>
      <c r="AV63" s="78" t="b">
        <v>1</v>
      </c>
      <c r="AW63" s="78" t="s">
        <v>15459</v>
      </c>
      <c r="AX63" s="84" t="s">
        <v>15500</v>
      </c>
      <c r="AY63" s="78" t="s">
        <v>65</v>
      </c>
      <c r="AZ63" s="102" t="s">
        <v>18397</v>
      </c>
      <c r="BA63" s="48"/>
      <c r="BB63" s="48"/>
      <c r="BC63" s="48"/>
      <c r="BD63" s="48"/>
      <c r="BE63" s="48"/>
      <c r="BF63" s="48"/>
      <c r="BG63" s="48"/>
      <c r="BH63" s="48"/>
      <c r="BI63" s="48"/>
      <c r="BJ63" s="48"/>
      <c r="BK63" s="78" t="str">
        <f>REPLACE(INDEX(GroupVertices[Group], MATCH(Vertices[[#This Row],[Vertex]],GroupVertices[Vertex],0)),1,1,"")</f>
        <v>EUTRAL</v>
      </c>
      <c r="BL63" s="3"/>
      <c r="BM63" s="3"/>
      <c r="BN63" s="3"/>
      <c r="BO63" s="3"/>
    </row>
    <row r="64" spans="1:67" x14ac:dyDescent="0.25">
      <c r="A64" s="64" t="s">
        <v>297</v>
      </c>
      <c r="B64" s="65"/>
      <c r="C64" s="65"/>
      <c r="D64" s="66"/>
      <c r="E64" s="68"/>
      <c r="F64" s="100" t="s">
        <v>4833</v>
      </c>
      <c r="G64" s="65"/>
      <c r="H64" s="69"/>
      <c r="I64" s="70"/>
      <c r="J64" s="70"/>
      <c r="K64" s="69" t="s">
        <v>16953</v>
      </c>
      <c r="L64" s="73"/>
      <c r="M64" s="74">
        <v>1601.0682373046875</v>
      </c>
      <c r="N64" s="74">
        <v>916.70635986328125</v>
      </c>
      <c r="O64" s="75"/>
      <c r="P64" s="76"/>
      <c r="Q64" s="76"/>
      <c r="R64" s="86"/>
      <c r="S64" s="48">
        <v>2</v>
      </c>
      <c r="T64" s="48">
        <v>0</v>
      </c>
      <c r="U64" s="49">
        <v>2</v>
      </c>
      <c r="V64" s="49">
        <v>0.5</v>
      </c>
      <c r="W64" s="49">
        <v>0</v>
      </c>
      <c r="X64" s="49">
        <v>1.4594590000000001</v>
      </c>
      <c r="Y64" s="49">
        <v>0</v>
      </c>
      <c r="Z64" s="49">
        <v>0</v>
      </c>
      <c r="AA64" s="71">
        <v>65</v>
      </c>
      <c r="AB64" s="71"/>
      <c r="AC64" s="72"/>
      <c r="AD64" s="78" t="s">
        <v>10239</v>
      </c>
      <c r="AE64" s="78">
        <v>127</v>
      </c>
      <c r="AF64" s="78">
        <v>3521</v>
      </c>
      <c r="AG64" s="78">
        <v>2733</v>
      </c>
      <c r="AH64" s="78">
        <v>333</v>
      </c>
      <c r="AI64" s="78"/>
      <c r="AJ64" s="78" t="s">
        <v>11609</v>
      </c>
      <c r="AK64" s="78" t="s">
        <v>10111</v>
      </c>
      <c r="AL64" s="84" t="s">
        <v>13175</v>
      </c>
      <c r="AM64" s="78"/>
      <c r="AN64" s="80">
        <v>42751.227442129632</v>
      </c>
      <c r="AO64" s="78"/>
      <c r="AP64" s="78" t="b">
        <v>1</v>
      </c>
      <c r="AQ64" s="78" t="b">
        <v>0</v>
      </c>
      <c r="AR64" s="78" t="b">
        <v>0</v>
      </c>
      <c r="AS64" s="78" t="s">
        <v>9963</v>
      </c>
      <c r="AT64" s="78">
        <v>2</v>
      </c>
      <c r="AU64" s="78"/>
      <c r="AV64" s="78" t="b">
        <v>0</v>
      </c>
      <c r="AW64" s="78" t="s">
        <v>15459</v>
      </c>
      <c r="AX64" s="84" t="s">
        <v>15522</v>
      </c>
      <c r="AY64" s="78" t="s">
        <v>66</v>
      </c>
      <c r="AZ64" s="102" t="s">
        <v>18398</v>
      </c>
      <c r="BA64" s="48"/>
      <c r="BB64" s="48"/>
      <c r="BC64" s="48"/>
      <c r="BD64" s="48"/>
      <c r="BE64" s="48"/>
      <c r="BF64" s="48"/>
      <c r="BG64" s="48"/>
      <c r="BH64" s="48"/>
      <c r="BI64" s="48"/>
      <c r="BJ64" s="48"/>
      <c r="BK64" s="78" t="str">
        <f>REPLACE(INDEX(GroupVertices[Group], MATCH(Vertices[[#This Row],[Vertex]],GroupVertices[Vertex],0)),1,1,"")</f>
        <v>OSITIVE</v>
      </c>
      <c r="BL64" s="3"/>
      <c r="BM64" s="3"/>
      <c r="BN64" s="3"/>
      <c r="BO64" s="3"/>
    </row>
    <row r="65" spans="1:67" x14ac:dyDescent="0.25">
      <c r="A65" s="64" t="s">
        <v>1552</v>
      </c>
      <c r="B65" s="65"/>
      <c r="C65" s="65"/>
      <c r="D65" s="66"/>
      <c r="E65" s="68"/>
      <c r="F65" s="100" t="s">
        <v>15151</v>
      </c>
      <c r="G65" s="65"/>
      <c r="H65" s="69"/>
      <c r="I65" s="70"/>
      <c r="J65" s="70"/>
      <c r="K65" s="69" t="s">
        <v>16966</v>
      </c>
      <c r="L65" s="73"/>
      <c r="M65" s="74">
        <v>206.39384460449219</v>
      </c>
      <c r="N65" s="74">
        <v>7642.71044921875</v>
      </c>
      <c r="O65" s="75"/>
      <c r="P65" s="76"/>
      <c r="Q65" s="76"/>
      <c r="R65" s="86"/>
      <c r="S65" s="48">
        <v>2</v>
      </c>
      <c r="T65" s="48">
        <v>0</v>
      </c>
      <c r="U65" s="49">
        <v>2</v>
      </c>
      <c r="V65" s="49">
        <v>0.5</v>
      </c>
      <c r="W65" s="49">
        <v>0</v>
      </c>
      <c r="X65" s="49">
        <v>1.4594590000000001</v>
      </c>
      <c r="Y65" s="49">
        <v>0</v>
      </c>
      <c r="Z65" s="49">
        <v>0</v>
      </c>
      <c r="AA65" s="71">
        <v>78</v>
      </c>
      <c r="AB65" s="71"/>
      <c r="AC65" s="72"/>
      <c r="AD65" s="78" t="s">
        <v>10252</v>
      </c>
      <c r="AE65" s="78">
        <v>239</v>
      </c>
      <c r="AF65" s="78">
        <v>658561</v>
      </c>
      <c r="AG65" s="78">
        <v>21859</v>
      </c>
      <c r="AH65" s="78">
        <v>4415</v>
      </c>
      <c r="AI65" s="78">
        <v>19800</v>
      </c>
      <c r="AJ65" s="78" t="s">
        <v>11619</v>
      </c>
      <c r="AK65" s="78" t="s">
        <v>10111</v>
      </c>
      <c r="AL65" s="84" t="s">
        <v>13184</v>
      </c>
      <c r="AM65" s="78" t="s">
        <v>10135</v>
      </c>
      <c r="AN65" s="80">
        <v>41353.445011574076</v>
      </c>
      <c r="AO65" s="84" t="s">
        <v>13894</v>
      </c>
      <c r="AP65" s="78" t="b">
        <v>0</v>
      </c>
      <c r="AQ65" s="78" t="b">
        <v>0</v>
      </c>
      <c r="AR65" s="78" t="b">
        <v>1</v>
      </c>
      <c r="AS65" s="78" t="s">
        <v>9963</v>
      </c>
      <c r="AT65" s="78">
        <v>507</v>
      </c>
      <c r="AU65" s="84" t="s">
        <v>14889</v>
      </c>
      <c r="AV65" s="78" t="b">
        <v>1</v>
      </c>
      <c r="AW65" s="78" t="s">
        <v>15459</v>
      </c>
      <c r="AX65" s="84" t="s">
        <v>15535</v>
      </c>
      <c r="AY65" s="78" t="s">
        <v>65</v>
      </c>
      <c r="AZ65" s="102" t="s">
        <v>18401</v>
      </c>
      <c r="BA65" s="48"/>
      <c r="BB65" s="48"/>
      <c r="BC65" s="48"/>
      <c r="BD65" s="48"/>
      <c r="BE65" s="48"/>
      <c r="BF65" s="48"/>
      <c r="BG65" s="48"/>
      <c r="BH65" s="48"/>
      <c r="BI65" s="48"/>
      <c r="BJ65" s="48"/>
      <c r="BK65" s="78" t="str">
        <f>REPLACE(INDEX(GroupVertices[Group], MATCH(Vertices[[#This Row],[Vertex]],GroupVertices[Vertex],0)),1,1,"")</f>
        <v>eneral</v>
      </c>
      <c r="BL65" s="3"/>
      <c r="BM65" s="3"/>
      <c r="BN65" s="3"/>
      <c r="BO65" s="3"/>
    </row>
    <row r="66" spans="1:67" x14ac:dyDescent="0.25">
      <c r="A66" s="64" t="s">
        <v>328</v>
      </c>
      <c r="B66" s="65"/>
      <c r="C66" s="65"/>
      <c r="D66" s="66"/>
      <c r="E66" s="68"/>
      <c r="F66" s="100" t="s">
        <v>4860</v>
      </c>
      <c r="G66" s="65"/>
      <c r="H66" s="69"/>
      <c r="I66" s="70"/>
      <c r="J66" s="70"/>
      <c r="K66" s="69" t="s">
        <v>17037</v>
      </c>
      <c r="L66" s="73"/>
      <c r="M66" s="74">
        <v>8497.6845703125</v>
      </c>
      <c r="N66" s="74">
        <v>5525.64013671875</v>
      </c>
      <c r="O66" s="75"/>
      <c r="P66" s="76"/>
      <c r="Q66" s="76"/>
      <c r="R66" s="86"/>
      <c r="S66" s="48">
        <v>2</v>
      </c>
      <c r="T66" s="48">
        <v>0</v>
      </c>
      <c r="U66" s="49">
        <v>2</v>
      </c>
      <c r="V66" s="49">
        <v>0.5</v>
      </c>
      <c r="W66" s="49">
        <v>0</v>
      </c>
      <c r="X66" s="49">
        <v>1.4594590000000001</v>
      </c>
      <c r="Y66" s="49">
        <v>0</v>
      </c>
      <c r="Z66" s="49">
        <v>0</v>
      </c>
      <c r="AA66" s="71">
        <v>149</v>
      </c>
      <c r="AB66" s="71"/>
      <c r="AC66" s="72"/>
      <c r="AD66" s="78" t="s">
        <v>10321</v>
      </c>
      <c r="AE66" s="78">
        <v>146</v>
      </c>
      <c r="AF66" s="78">
        <v>310</v>
      </c>
      <c r="AG66" s="78">
        <v>2742</v>
      </c>
      <c r="AH66" s="78">
        <v>53</v>
      </c>
      <c r="AI66" s="78"/>
      <c r="AJ66" s="78" t="s">
        <v>11670</v>
      </c>
      <c r="AK66" s="78" t="s">
        <v>10134</v>
      </c>
      <c r="AL66" s="84" t="s">
        <v>13223</v>
      </c>
      <c r="AM66" s="78"/>
      <c r="AN66" s="80">
        <v>42037.423472222225</v>
      </c>
      <c r="AO66" s="84" t="s">
        <v>13947</v>
      </c>
      <c r="AP66" s="78" t="b">
        <v>1</v>
      </c>
      <c r="AQ66" s="78" t="b">
        <v>0</v>
      </c>
      <c r="AR66" s="78" t="b">
        <v>0</v>
      </c>
      <c r="AS66" s="78" t="s">
        <v>9963</v>
      </c>
      <c r="AT66" s="78">
        <v>50</v>
      </c>
      <c r="AU66" s="84" t="s">
        <v>14862</v>
      </c>
      <c r="AV66" s="78" t="b">
        <v>0</v>
      </c>
      <c r="AW66" s="78" t="s">
        <v>15459</v>
      </c>
      <c r="AX66" s="84" t="s">
        <v>15606</v>
      </c>
      <c r="AY66" s="78" t="s">
        <v>66</v>
      </c>
      <c r="AZ66" s="102" t="s">
        <v>18397</v>
      </c>
      <c r="BA66" s="48"/>
      <c r="BB66" s="48"/>
      <c r="BC66" s="48"/>
      <c r="BD66" s="48"/>
      <c r="BE66" s="48"/>
      <c r="BF66" s="48"/>
      <c r="BG66" s="48"/>
      <c r="BH66" s="48"/>
      <c r="BI66" s="48"/>
      <c r="BJ66" s="48"/>
      <c r="BK66" s="78" t="str">
        <f>REPLACE(INDEX(GroupVertices[Group], MATCH(Vertices[[#This Row],[Vertex]],GroupVertices[Vertex],0)),1,1,"")</f>
        <v>EUTRAL</v>
      </c>
      <c r="BL66" s="3"/>
      <c r="BM66" s="3"/>
      <c r="BN66" s="3"/>
      <c r="BO66" s="3"/>
    </row>
    <row r="67" spans="1:67" x14ac:dyDescent="0.25">
      <c r="A67" s="64" t="s">
        <v>386</v>
      </c>
      <c r="B67" s="65"/>
      <c r="C67" s="65"/>
      <c r="D67" s="66"/>
      <c r="E67" s="68"/>
      <c r="F67" s="100" t="s">
        <v>15172</v>
      </c>
      <c r="G67" s="65"/>
      <c r="H67" s="69"/>
      <c r="I67" s="70"/>
      <c r="J67" s="70"/>
      <c r="K67" s="69" t="s">
        <v>17067</v>
      </c>
      <c r="L67" s="73"/>
      <c r="M67" s="74">
        <v>9287.2529296875</v>
      </c>
      <c r="N67" s="74">
        <v>3319.2158203125</v>
      </c>
      <c r="O67" s="75"/>
      <c r="P67" s="76"/>
      <c r="Q67" s="76"/>
      <c r="R67" s="86"/>
      <c r="S67" s="48">
        <v>2</v>
      </c>
      <c r="T67" s="48">
        <v>0</v>
      </c>
      <c r="U67" s="49">
        <v>2</v>
      </c>
      <c r="V67" s="49">
        <v>0.5</v>
      </c>
      <c r="W67" s="49">
        <v>0</v>
      </c>
      <c r="X67" s="49">
        <v>1.4594590000000001</v>
      </c>
      <c r="Y67" s="49">
        <v>0</v>
      </c>
      <c r="Z67" s="49">
        <v>0</v>
      </c>
      <c r="AA67" s="71">
        <v>179</v>
      </c>
      <c r="AB67" s="71"/>
      <c r="AC67" s="72"/>
      <c r="AD67" s="78" t="s">
        <v>10351</v>
      </c>
      <c r="AE67" s="78">
        <v>527</v>
      </c>
      <c r="AF67" s="78">
        <v>5268</v>
      </c>
      <c r="AG67" s="78">
        <v>13806</v>
      </c>
      <c r="AH67" s="78">
        <v>805</v>
      </c>
      <c r="AI67" s="78">
        <v>19800</v>
      </c>
      <c r="AJ67" s="78" t="s">
        <v>11696</v>
      </c>
      <c r="AK67" s="78" t="s">
        <v>12644</v>
      </c>
      <c r="AL67" s="84" t="s">
        <v>13238</v>
      </c>
      <c r="AM67" s="78" t="s">
        <v>10140</v>
      </c>
      <c r="AN67" s="80">
        <v>39542.178900462961</v>
      </c>
      <c r="AO67" s="84" t="s">
        <v>13964</v>
      </c>
      <c r="AP67" s="78" t="b">
        <v>0</v>
      </c>
      <c r="AQ67" s="78" t="b">
        <v>0</v>
      </c>
      <c r="AR67" s="78" t="b">
        <v>0</v>
      </c>
      <c r="AS67" s="78" t="s">
        <v>9963</v>
      </c>
      <c r="AT67" s="78">
        <v>298</v>
      </c>
      <c r="AU67" s="84" t="s">
        <v>14918</v>
      </c>
      <c r="AV67" s="78" t="b">
        <v>0</v>
      </c>
      <c r="AW67" s="78" t="s">
        <v>15459</v>
      </c>
      <c r="AX67" s="84" t="s">
        <v>15636</v>
      </c>
      <c r="AY67" s="78" t="s">
        <v>66</v>
      </c>
      <c r="AZ67" s="102" t="s">
        <v>18397</v>
      </c>
      <c r="BA67" s="48"/>
      <c r="BB67" s="48"/>
      <c r="BC67" s="48"/>
      <c r="BD67" s="48"/>
      <c r="BE67" s="48"/>
      <c r="BF67" s="48"/>
      <c r="BG67" s="48"/>
      <c r="BH67" s="48"/>
      <c r="BI67" s="48"/>
      <c r="BJ67" s="48"/>
      <c r="BK67" s="78" t="str">
        <f>REPLACE(INDEX(GroupVertices[Group], MATCH(Vertices[[#This Row],[Vertex]],GroupVertices[Vertex],0)),1,1,"")</f>
        <v>EUTRAL</v>
      </c>
      <c r="BL67" s="3"/>
      <c r="BM67" s="3"/>
      <c r="BN67" s="3"/>
      <c r="BO67" s="3"/>
    </row>
    <row r="68" spans="1:67" x14ac:dyDescent="0.25">
      <c r="A68" s="64" t="s">
        <v>382</v>
      </c>
      <c r="B68" s="65"/>
      <c r="C68" s="65"/>
      <c r="D68" s="66"/>
      <c r="E68" s="68"/>
      <c r="F68" s="100" t="s">
        <v>4904</v>
      </c>
      <c r="G68" s="65"/>
      <c r="H68" s="69"/>
      <c r="I68" s="70"/>
      <c r="J68" s="70"/>
      <c r="K68" s="69" t="s">
        <v>17094</v>
      </c>
      <c r="L68" s="73"/>
      <c r="M68" s="74">
        <v>7402.86669921875</v>
      </c>
      <c r="N68" s="74">
        <v>4639.81103515625</v>
      </c>
      <c r="O68" s="75"/>
      <c r="P68" s="76"/>
      <c r="Q68" s="76"/>
      <c r="R68" s="86"/>
      <c r="S68" s="48">
        <v>2</v>
      </c>
      <c r="T68" s="48">
        <v>1</v>
      </c>
      <c r="U68" s="49">
        <v>1</v>
      </c>
      <c r="V68" s="49">
        <v>3.77E-4</v>
      </c>
      <c r="W68" s="49">
        <v>9.9999999999999995E-7</v>
      </c>
      <c r="X68" s="49">
        <v>1.0650010000000001</v>
      </c>
      <c r="Y68" s="49">
        <v>0.33333333333333331</v>
      </c>
      <c r="Z68" s="49">
        <v>0</v>
      </c>
      <c r="AA68" s="71">
        <v>206</v>
      </c>
      <c r="AB68" s="71"/>
      <c r="AC68" s="72"/>
      <c r="AD68" s="78" t="s">
        <v>10376</v>
      </c>
      <c r="AE68" s="78">
        <v>490</v>
      </c>
      <c r="AF68" s="78">
        <v>4393</v>
      </c>
      <c r="AG68" s="78">
        <v>10781</v>
      </c>
      <c r="AH68" s="78">
        <v>1743</v>
      </c>
      <c r="AI68" s="78">
        <v>19800</v>
      </c>
      <c r="AJ68" s="78" t="s">
        <v>11716</v>
      </c>
      <c r="AK68" s="78" t="s">
        <v>12692</v>
      </c>
      <c r="AL68" s="78"/>
      <c r="AM68" s="78" t="s">
        <v>10135</v>
      </c>
      <c r="AN68" s="80">
        <v>40369.254143518519</v>
      </c>
      <c r="AO68" s="84" t="s">
        <v>13987</v>
      </c>
      <c r="AP68" s="78" t="b">
        <v>1</v>
      </c>
      <c r="AQ68" s="78" t="b">
        <v>0</v>
      </c>
      <c r="AR68" s="78" t="b">
        <v>0</v>
      </c>
      <c r="AS68" s="78" t="s">
        <v>9963</v>
      </c>
      <c r="AT68" s="78">
        <v>131</v>
      </c>
      <c r="AU68" s="84" t="s">
        <v>14862</v>
      </c>
      <c r="AV68" s="78" t="b">
        <v>0</v>
      </c>
      <c r="AW68" s="78" t="s">
        <v>15459</v>
      </c>
      <c r="AX68" s="84" t="s">
        <v>15663</v>
      </c>
      <c r="AY68" s="78" t="s">
        <v>66</v>
      </c>
      <c r="AZ68" s="102" t="s">
        <v>18397</v>
      </c>
      <c r="BA68" s="48" t="s">
        <v>3259</v>
      </c>
      <c r="BB68" s="48" t="s">
        <v>3259</v>
      </c>
      <c r="BC68" s="48" t="s">
        <v>4041</v>
      </c>
      <c r="BD68" s="48" t="s">
        <v>4041</v>
      </c>
      <c r="BE68" s="48" t="s">
        <v>4283</v>
      </c>
      <c r="BF68" s="48" t="s">
        <v>4283</v>
      </c>
      <c r="BG68" s="106" t="s">
        <v>18588</v>
      </c>
      <c r="BH68" s="106" t="s">
        <v>18588</v>
      </c>
      <c r="BI68" s="106" t="s">
        <v>19032</v>
      </c>
      <c r="BJ68" s="106" t="s">
        <v>19032</v>
      </c>
      <c r="BK68" s="85" t="str">
        <f>REPLACE(INDEX(GroupVertices[Group], MATCH(Vertices[[#This Row],[Vertex]],GroupVertices[Vertex],0)),1,1,"")</f>
        <v>EUTRAL</v>
      </c>
      <c r="BL68" s="3"/>
      <c r="BM68" s="3"/>
      <c r="BN68" s="3"/>
      <c r="BO68" s="3"/>
    </row>
    <row r="69" spans="1:67" x14ac:dyDescent="0.25">
      <c r="A69" s="64" t="s">
        <v>738</v>
      </c>
      <c r="B69" s="65"/>
      <c r="C69" s="65"/>
      <c r="D69" s="66"/>
      <c r="E69" s="68"/>
      <c r="F69" s="100" t="s">
        <v>5149</v>
      </c>
      <c r="G69" s="65"/>
      <c r="H69" s="69"/>
      <c r="I69" s="70"/>
      <c r="J69" s="70"/>
      <c r="K69" s="69" t="s">
        <v>17155</v>
      </c>
      <c r="L69" s="73"/>
      <c r="M69" s="74">
        <v>6397.91650390625</v>
      </c>
      <c r="N69" s="74">
        <v>3990.26123046875</v>
      </c>
      <c r="O69" s="75"/>
      <c r="P69" s="76"/>
      <c r="Q69" s="76"/>
      <c r="R69" s="86"/>
      <c r="S69" s="48">
        <v>2</v>
      </c>
      <c r="T69" s="48">
        <v>1</v>
      </c>
      <c r="U69" s="49">
        <v>1</v>
      </c>
      <c r="V69" s="49">
        <v>0.33333299999999999</v>
      </c>
      <c r="W69" s="49">
        <v>0</v>
      </c>
      <c r="X69" s="49">
        <v>1.18085</v>
      </c>
      <c r="Y69" s="49">
        <v>0.33333333333333331</v>
      </c>
      <c r="Z69" s="49">
        <v>0</v>
      </c>
      <c r="AA69" s="71">
        <v>267</v>
      </c>
      <c r="AB69" s="71"/>
      <c r="AC69" s="72"/>
      <c r="AD69" s="78" t="s">
        <v>10435</v>
      </c>
      <c r="AE69" s="78">
        <v>524</v>
      </c>
      <c r="AF69" s="78">
        <v>1040</v>
      </c>
      <c r="AG69" s="78">
        <v>3661</v>
      </c>
      <c r="AH69" s="78">
        <v>151</v>
      </c>
      <c r="AI69" s="78">
        <v>19800</v>
      </c>
      <c r="AJ69" s="78" t="s">
        <v>11764</v>
      </c>
      <c r="AK69" s="78" t="s">
        <v>10111</v>
      </c>
      <c r="AL69" s="84" t="s">
        <v>13279</v>
      </c>
      <c r="AM69" s="78" t="s">
        <v>10135</v>
      </c>
      <c r="AN69" s="80">
        <v>41337.272141203706</v>
      </c>
      <c r="AO69" s="84" t="s">
        <v>14030</v>
      </c>
      <c r="AP69" s="78" t="b">
        <v>0</v>
      </c>
      <c r="AQ69" s="78" t="b">
        <v>0</v>
      </c>
      <c r="AR69" s="78" t="b">
        <v>1</v>
      </c>
      <c r="AS69" s="78" t="s">
        <v>9963</v>
      </c>
      <c r="AT69" s="78">
        <v>71</v>
      </c>
      <c r="AU69" s="84" t="s">
        <v>14910</v>
      </c>
      <c r="AV69" s="78" t="b">
        <v>0</v>
      </c>
      <c r="AW69" s="78" t="s">
        <v>15459</v>
      </c>
      <c r="AX69" s="84" t="s">
        <v>15724</v>
      </c>
      <c r="AY69" s="78" t="s">
        <v>66</v>
      </c>
      <c r="AZ69" s="102" t="s">
        <v>18397</v>
      </c>
      <c r="BA69" s="48" t="s">
        <v>3306</v>
      </c>
      <c r="BB69" s="48" t="s">
        <v>3306</v>
      </c>
      <c r="BC69" s="48" t="s">
        <v>4075</v>
      </c>
      <c r="BD69" s="48" t="s">
        <v>4075</v>
      </c>
      <c r="BE69" s="48" t="s">
        <v>4301</v>
      </c>
      <c r="BF69" s="48" t="s">
        <v>4301</v>
      </c>
      <c r="BG69" s="106" t="s">
        <v>18629</v>
      </c>
      <c r="BH69" s="106" t="s">
        <v>18629</v>
      </c>
      <c r="BI69" s="106" t="s">
        <v>19075</v>
      </c>
      <c r="BJ69" s="106" t="s">
        <v>19075</v>
      </c>
      <c r="BK69" s="85" t="str">
        <f>REPLACE(INDEX(GroupVertices[Group], MATCH(Vertices[[#This Row],[Vertex]],GroupVertices[Vertex],0)),1,1,"")</f>
        <v>EUTRAL</v>
      </c>
      <c r="BL69" s="3"/>
      <c r="BM69" s="3"/>
      <c r="BN69" s="3"/>
      <c r="BO69" s="3"/>
    </row>
    <row r="70" spans="1:67" x14ac:dyDescent="0.25">
      <c r="A70" s="64" t="s">
        <v>668</v>
      </c>
      <c r="B70" s="65"/>
      <c r="C70" s="65"/>
      <c r="D70" s="66"/>
      <c r="E70" s="68"/>
      <c r="F70" s="100" t="s">
        <v>5134</v>
      </c>
      <c r="G70" s="65"/>
      <c r="H70" s="69"/>
      <c r="I70" s="70"/>
      <c r="J70" s="70"/>
      <c r="K70" s="69" t="s">
        <v>17164</v>
      </c>
      <c r="L70" s="73"/>
      <c r="M70" s="74">
        <v>8033.20361328125</v>
      </c>
      <c r="N70" s="74">
        <v>1218.80078125</v>
      </c>
      <c r="O70" s="75"/>
      <c r="P70" s="76"/>
      <c r="Q70" s="76"/>
      <c r="R70" s="86"/>
      <c r="S70" s="48">
        <v>2</v>
      </c>
      <c r="T70" s="48">
        <v>0</v>
      </c>
      <c r="U70" s="49">
        <v>810</v>
      </c>
      <c r="V70" s="49">
        <v>3.1100000000000002E-4</v>
      </c>
      <c r="W70" s="49">
        <v>0</v>
      </c>
      <c r="X70" s="49">
        <v>1.0927180000000001</v>
      </c>
      <c r="Y70" s="49">
        <v>0</v>
      </c>
      <c r="Z70" s="49">
        <v>0</v>
      </c>
      <c r="AA70" s="71">
        <v>276</v>
      </c>
      <c r="AB70" s="71"/>
      <c r="AC70" s="72"/>
      <c r="AD70" s="78" t="s">
        <v>10444</v>
      </c>
      <c r="AE70" s="78">
        <v>317</v>
      </c>
      <c r="AF70" s="78">
        <v>597</v>
      </c>
      <c r="AG70" s="78">
        <v>2926</v>
      </c>
      <c r="AH70" s="78">
        <v>132</v>
      </c>
      <c r="AI70" s="78"/>
      <c r="AJ70" s="78" t="s">
        <v>11772</v>
      </c>
      <c r="AK70" s="78"/>
      <c r="AL70" s="78"/>
      <c r="AM70" s="78"/>
      <c r="AN70" s="80">
        <v>42275.253564814811</v>
      </c>
      <c r="AO70" s="78"/>
      <c r="AP70" s="78" t="b">
        <v>1</v>
      </c>
      <c r="AQ70" s="78" t="b">
        <v>0</v>
      </c>
      <c r="AR70" s="78" t="b">
        <v>0</v>
      </c>
      <c r="AS70" s="78" t="s">
        <v>14858</v>
      </c>
      <c r="AT70" s="78">
        <v>19</v>
      </c>
      <c r="AU70" s="84" t="s">
        <v>14862</v>
      </c>
      <c r="AV70" s="78" t="b">
        <v>0</v>
      </c>
      <c r="AW70" s="78" t="s">
        <v>15459</v>
      </c>
      <c r="AX70" s="84" t="s">
        <v>15733</v>
      </c>
      <c r="AY70" s="78" t="s">
        <v>66</v>
      </c>
      <c r="AZ70" s="102" t="s">
        <v>18397</v>
      </c>
      <c r="BA70" s="48"/>
      <c r="BB70" s="48"/>
      <c r="BC70" s="48"/>
      <c r="BD70" s="48"/>
      <c r="BE70" s="48"/>
      <c r="BF70" s="48"/>
      <c r="BG70" s="48"/>
      <c r="BH70" s="48"/>
      <c r="BI70" s="48"/>
      <c r="BJ70" s="48"/>
      <c r="BK70" s="78" t="str">
        <f>REPLACE(INDEX(GroupVertices[Group], MATCH(Vertices[[#This Row],[Vertex]],GroupVertices[Vertex],0)),1,1,"")</f>
        <v>EUTRAL</v>
      </c>
      <c r="BL70" s="3"/>
      <c r="BM70" s="3"/>
      <c r="BN70" s="3"/>
      <c r="BO70" s="3"/>
    </row>
    <row r="71" spans="1:67" x14ac:dyDescent="0.25">
      <c r="A71" s="64" t="s">
        <v>1570</v>
      </c>
      <c r="B71" s="65"/>
      <c r="C71" s="65"/>
      <c r="D71" s="66"/>
      <c r="E71" s="68"/>
      <c r="F71" s="100" t="s">
        <v>15190</v>
      </c>
      <c r="G71" s="65"/>
      <c r="H71" s="69"/>
      <c r="I71" s="70"/>
      <c r="J71" s="70"/>
      <c r="K71" s="69" t="s">
        <v>17175</v>
      </c>
      <c r="L71" s="73"/>
      <c r="M71" s="74">
        <v>927.36260986328125</v>
      </c>
      <c r="N71" s="74">
        <v>8207.70703125</v>
      </c>
      <c r="O71" s="75"/>
      <c r="P71" s="76"/>
      <c r="Q71" s="76"/>
      <c r="R71" s="86"/>
      <c r="S71" s="48">
        <v>2</v>
      </c>
      <c r="T71" s="48">
        <v>0</v>
      </c>
      <c r="U71" s="49">
        <v>0.5</v>
      </c>
      <c r="V71" s="49">
        <v>5.5599999999999996E-4</v>
      </c>
      <c r="W71" s="49">
        <v>7.2999999999999996E-4</v>
      </c>
      <c r="X71" s="49">
        <v>0.60537300000000005</v>
      </c>
      <c r="Y71" s="49">
        <v>0</v>
      </c>
      <c r="Z71" s="49">
        <v>0</v>
      </c>
      <c r="AA71" s="71">
        <v>287</v>
      </c>
      <c r="AB71" s="71"/>
      <c r="AC71" s="72"/>
      <c r="AD71" s="78" t="s">
        <v>10455</v>
      </c>
      <c r="AE71" s="78">
        <v>28</v>
      </c>
      <c r="AF71" s="78">
        <v>7</v>
      </c>
      <c r="AG71" s="78">
        <v>11</v>
      </c>
      <c r="AH71" s="78">
        <v>0</v>
      </c>
      <c r="AI71" s="78">
        <v>-25200</v>
      </c>
      <c r="AJ71" s="78"/>
      <c r="AK71" s="78"/>
      <c r="AL71" s="78"/>
      <c r="AM71" s="78" t="s">
        <v>13800</v>
      </c>
      <c r="AN71" s="80">
        <v>39912.147337962961</v>
      </c>
      <c r="AO71" s="78"/>
      <c r="AP71" s="78" t="b">
        <v>0</v>
      </c>
      <c r="AQ71" s="78" t="b">
        <v>0</v>
      </c>
      <c r="AR71" s="78" t="b">
        <v>0</v>
      </c>
      <c r="AS71" s="78" t="s">
        <v>9963</v>
      </c>
      <c r="AT71" s="78">
        <v>0</v>
      </c>
      <c r="AU71" s="84" t="s">
        <v>14872</v>
      </c>
      <c r="AV71" s="78" t="b">
        <v>0</v>
      </c>
      <c r="AW71" s="78" t="s">
        <v>15459</v>
      </c>
      <c r="AX71" s="84" t="s">
        <v>15744</v>
      </c>
      <c r="AY71" s="78" t="s">
        <v>65</v>
      </c>
      <c r="AZ71" s="102" t="s">
        <v>18401</v>
      </c>
      <c r="BA71" s="48"/>
      <c r="BB71" s="48"/>
      <c r="BC71" s="48"/>
      <c r="BD71" s="48"/>
      <c r="BE71" s="48"/>
      <c r="BF71" s="48"/>
      <c r="BG71" s="48"/>
      <c r="BH71" s="48"/>
      <c r="BI71" s="48"/>
      <c r="BJ71" s="48"/>
      <c r="BK71" s="78" t="str">
        <f>REPLACE(INDEX(GroupVertices[Group], MATCH(Vertices[[#This Row],[Vertex]],GroupVertices[Vertex],0)),1,1,"")</f>
        <v>eneral</v>
      </c>
      <c r="BL71" s="3"/>
      <c r="BM71" s="3"/>
      <c r="BN71" s="3"/>
      <c r="BO71" s="3"/>
    </row>
    <row r="72" spans="1:67" x14ac:dyDescent="0.25">
      <c r="A72" s="64" t="s">
        <v>642</v>
      </c>
      <c r="B72" s="65"/>
      <c r="C72" s="65"/>
      <c r="D72" s="66"/>
      <c r="E72" s="68"/>
      <c r="F72" s="100" t="s">
        <v>5112</v>
      </c>
      <c r="G72" s="65"/>
      <c r="H72" s="69"/>
      <c r="I72" s="70"/>
      <c r="J72" s="70"/>
      <c r="K72" s="69" t="s">
        <v>17177</v>
      </c>
      <c r="L72" s="73"/>
      <c r="M72" s="74">
        <v>6695.68359375</v>
      </c>
      <c r="N72" s="74">
        <v>5263.30126953125</v>
      </c>
      <c r="O72" s="75"/>
      <c r="P72" s="76"/>
      <c r="Q72" s="76"/>
      <c r="R72" s="86"/>
      <c r="S72" s="48">
        <v>2</v>
      </c>
      <c r="T72" s="48">
        <v>3</v>
      </c>
      <c r="U72" s="49">
        <v>674.58027100000004</v>
      </c>
      <c r="V72" s="49">
        <v>7.1599999999999995E-4</v>
      </c>
      <c r="W72" s="49">
        <v>5.2209999999999999E-3</v>
      </c>
      <c r="X72" s="49">
        <v>1.317769</v>
      </c>
      <c r="Y72" s="49">
        <v>0.2</v>
      </c>
      <c r="Z72" s="49">
        <v>0</v>
      </c>
      <c r="AA72" s="71">
        <v>289</v>
      </c>
      <c r="AB72" s="71"/>
      <c r="AC72" s="72"/>
      <c r="AD72" s="78" t="s">
        <v>10457</v>
      </c>
      <c r="AE72" s="78">
        <v>1869</v>
      </c>
      <c r="AF72" s="78">
        <v>4907</v>
      </c>
      <c r="AG72" s="78">
        <v>10446</v>
      </c>
      <c r="AH72" s="78">
        <v>165</v>
      </c>
      <c r="AI72" s="78">
        <v>19800</v>
      </c>
      <c r="AJ72" s="78" t="s">
        <v>11782</v>
      </c>
      <c r="AK72" s="78" t="s">
        <v>10114</v>
      </c>
      <c r="AL72" s="84" t="s">
        <v>13289</v>
      </c>
      <c r="AM72" s="78" t="s">
        <v>10135</v>
      </c>
      <c r="AN72" s="80">
        <v>39936.491539351853</v>
      </c>
      <c r="AO72" s="84" t="s">
        <v>14048</v>
      </c>
      <c r="AP72" s="78" t="b">
        <v>0</v>
      </c>
      <c r="AQ72" s="78" t="b">
        <v>0</v>
      </c>
      <c r="AR72" s="78" t="b">
        <v>1</v>
      </c>
      <c r="AS72" s="78" t="s">
        <v>9963</v>
      </c>
      <c r="AT72" s="78">
        <v>138</v>
      </c>
      <c r="AU72" s="84" t="s">
        <v>14941</v>
      </c>
      <c r="AV72" s="78" t="b">
        <v>0</v>
      </c>
      <c r="AW72" s="78" t="s">
        <v>15459</v>
      </c>
      <c r="AX72" s="84" t="s">
        <v>15746</v>
      </c>
      <c r="AY72" s="78" t="s">
        <v>66</v>
      </c>
      <c r="AZ72" s="102" t="s">
        <v>18397</v>
      </c>
      <c r="BA72" s="48" t="s">
        <v>3320</v>
      </c>
      <c r="BB72" s="48" t="s">
        <v>3320</v>
      </c>
      <c r="BC72" s="48" t="s">
        <v>4078</v>
      </c>
      <c r="BD72" s="48" t="s">
        <v>4078</v>
      </c>
      <c r="BE72" s="48"/>
      <c r="BF72" s="48"/>
      <c r="BG72" s="106" t="s">
        <v>18636</v>
      </c>
      <c r="BH72" s="106" t="s">
        <v>18636</v>
      </c>
      <c r="BI72" s="106" t="s">
        <v>19082</v>
      </c>
      <c r="BJ72" s="106" t="s">
        <v>19082</v>
      </c>
      <c r="BK72" s="85" t="str">
        <f>REPLACE(INDEX(GroupVertices[Group], MATCH(Vertices[[#This Row],[Vertex]],GroupVertices[Vertex],0)),1,1,"")</f>
        <v>EUTRAL</v>
      </c>
      <c r="BL72" s="3"/>
      <c r="BM72" s="3"/>
      <c r="BN72" s="3"/>
      <c r="BO72" s="3"/>
    </row>
    <row r="73" spans="1:67" x14ac:dyDescent="0.25">
      <c r="A73" s="64" t="s">
        <v>473</v>
      </c>
      <c r="B73" s="65"/>
      <c r="C73" s="65"/>
      <c r="D73" s="66"/>
      <c r="E73" s="68"/>
      <c r="F73" s="100" t="s">
        <v>15199</v>
      </c>
      <c r="G73" s="65"/>
      <c r="H73" s="69"/>
      <c r="I73" s="70"/>
      <c r="J73" s="70"/>
      <c r="K73" s="69" t="s">
        <v>17205</v>
      </c>
      <c r="L73" s="73"/>
      <c r="M73" s="74">
        <v>941.71044921875</v>
      </c>
      <c r="N73" s="74">
        <v>7945.3515625</v>
      </c>
      <c r="O73" s="75"/>
      <c r="P73" s="76"/>
      <c r="Q73" s="76"/>
      <c r="R73" s="86"/>
      <c r="S73" s="48">
        <v>2</v>
      </c>
      <c r="T73" s="48">
        <v>0</v>
      </c>
      <c r="U73" s="49">
        <v>2</v>
      </c>
      <c r="V73" s="49">
        <v>0.5</v>
      </c>
      <c r="W73" s="49">
        <v>0</v>
      </c>
      <c r="X73" s="49">
        <v>1.4594590000000001</v>
      </c>
      <c r="Y73" s="49">
        <v>0</v>
      </c>
      <c r="Z73" s="49">
        <v>0</v>
      </c>
      <c r="AA73" s="71">
        <v>317</v>
      </c>
      <c r="AB73" s="71"/>
      <c r="AC73" s="72"/>
      <c r="AD73" s="78" t="s">
        <v>10484</v>
      </c>
      <c r="AE73" s="78">
        <v>4</v>
      </c>
      <c r="AF73" s="78">
        <v>46563</v>
      </c>
      <c r="AG73" s="78">
        <v>5108</v>
      </c>
      <c r="AH73" s="78">
        <v>0</v>
      </c>
      <c r="AI73" s="78">
        <v>19800</v>
      </c>
      <c r="AJ73" s="78" t="s">
        <v>11808</v>
      </c>
      <c r="AK73" s="78"/>
      <c r="AL73" s="84" t="s">
        <v>13308</v>
      </c>
      <c r="AM73" s="78" t="s">
        <v>10135</v>
      </c>
      <c r="AN73" s="80">
        <v>42191.320694444446</v>
      </c>
      <c r="AO73" s="78"/>
      <c r="AP73" s="78" t="b">
        <v>1</v>
      </c>
      <c r="AQ73" s="78" t="b">
        <v>0</v>
      </c>
      <c r="AR73" s="78" t="b">
        <v>0</v>
      </c>
      <c r="AS73" s="78" t="s">
        <v>9963</v>
      </c>
      <c r="AT73" s="78">
        <v>42</v>
      </c>
      <c r="AU73" s="84" t="s">
        <v>14862</v>
      </c>
      <c r="AV73" s="78" t="b">
        <v>0</v>
      </c>
      <c r="AW73" s="78" t="s">
        <v>15459</v>
      </c>
      <c r="AX73" s="84" t="s">
        <v>15774</v>
      </c>
      <c r="AY73" s="78" t="s">
        <v>66</v>
      </c>
      <c r="AZ73" s="102" t="s">
        <v>18401</v>
      </c>
      <c r="BA73" s="48"/>
      <c r="BB73" s="48"/>
      <c r="BC73" s="48"/>
      <c r="BD73" s="48"/>
      <c r="BE73" s="48"/>
      <c r="BF73" s="48"/>
      <c r="BG73" s="48"/>
      <c r="BH73" s="48"/>
      <c r="BI73" s="48"/>
      <c r="BJ73" s="48"/>
      <c r="BK73" s="78" t="str">
        <f>REPLACE(INDEX(GroupVertices[Group], MATCH(Vertices[[#This Row],[Vertex]],GroupVertices[Vertex],0)),1,1,"")</f>
        <v>eneral</v>
      </c>
      <c r="BL73" s="3"/>
      <c r="BM73" s="3"/>
      <c r="BN73" s="3"/>
      <c r="BO73" s="3"/>
    </row>
    <row r="74" spans="1:67" x14ac:dyDescent="0.25">
      <c r="A74" s="64" t="s">
        <v>1573</v>
      </c>
      <c r="B74" s="65"/>
      <c r="C74" s="65"/>
      <c r="D74" s="66"/>
      <c r="E74" s="68"/>
      <c r="F74" s="100" t="s">
        <v>15202</v>
      </c>
      <c r="G74" s="65"/>
      <c r="H74" s="69"/>
      <c r="I74" s="70"/>
      <c r="J74" s="70"/>
      <c r="K74" s="69" t="s">
        <v>17224</v>
      </c>
      <c r="L74" s="73"/>
      <c r="M74" s="74">
        <v>7040.373046875</v>
      </c>
      <c r="N74" s="74">
        <v>4661.939453125</v>
      </c>
      <c r="O74" s="75"/>
      <c r="P74" s="76"/>
      <c r="Q74" s="76"/>
      <c r="R74" s="86"/>
      <c r="S74" s="48">
        <v>2</v>
      </c>
      <c r="T74" s="48">
        <v>0</v>
      </c>
      <c r="U74" s="49">
        <v>2</v>
      </c>
      <c r="V74" s="49">
        <v>0.5</v>
      </c>
      <c r="W74" s="49">
        <v>0</v>
      </c>
      <c r="X74" s="49">
        <v>1.4594590000000001</v>
      </c>
      <c r="Y74" s="49">
        <v>0</v>
      </c>
      <c r="Z74" s="49">
        <v>0</v>
      </c>
      <c r="AA74" s="71">
        <v>336</v>
      </c>
      <c r="AB74" s="71"/>
      <c r="AC74" s="72"/>
      <c r="AD74" s="78" t="s">
        <v>10502</v>
      </c>
      <c r="AE74" s="78">
        <v>50</v>
      </c>
      <c r="AF74" s="78">
        <v>8412</v>
      </c>
      <c r="AG74" s="78">
        <v>2367</v>
      </c>
      <c r="AH74" s="78">
        <v>462</v>
      </c>
      <c r="AI74" s="78"/>
      <c r="AJ74" s="78" t="s">
        <v>11822</v>
      </c>
      <c r="AK74" s="78"/>
      <c r="AL74" s="84" t="s">
        <v>13317</v>
      </c>
      <c r="AM74" s="78"/>
      <c r="AN74" s="80">
        <v>42411.365567129629</v>
      </c>
      <c r="AO74" s="84" t="s">
        <v>14085</v>
      </c>
      <c r="AP74" s="78" t="b">
        <v>0</v>
      </c>
      <c r="AQ74" s="78" t="b">
        <v>0</v>
      </c>
      <c r="AR74" s="78" t="b">
        <v>0</v>
      </c>
      <c r="AS74" s="78" t="s">
        <v>9963</v>
      </c>
      <c r="AT74" s="78">
        <v>14</v>
      </c>
      <c r="AU74" s="84" t="s">
        <v>14862</v>
      </c>
      <c r="AV74" s="78" t="b">
        <v>0</v>
      </c>
      <c r="AW74" s="78" t="s">
        <v>15459</v>
      </c>
      <c r="AX74" s="84" t="s">
        <v>15793</v>
      </c>
      <c r="AY74" s="78" t="s">
        <v>65</v>
      </c>
      <c r="AZ74" s="102" t="s">
        <v>18397</v>
      </c>
      <c r="BA74" s="48"/>
      <c r="BB74" s="48"/>
      <c r="BC74" s="48"/>
      <c r="BD74" s="48"/>
      <c r="BE74" s="48"/>
      <c r="BF74" s="48"/>
      <c r="BG74" s="48"/>
      <c r="BH74" s="48"/>
      <c r="BI74" s="48"/>
      <c r="BJ74" s="48"/>
      <c r="BK74" s="78" t="str">
        <f>REPLACE(INDEX(GroupVertices[Group], MATCH(Vertices[[#This Row],[Vertex]],GroupVertices[Vertex],0)),1,1,"")</f>
        <v>EUTRAL</v>
      </c>
      <c r="BL74" s="3"/>
      <c r="BM74" s="3"/>
      <c r="BN74" s="3"/>
      <c r="BO74" s="3"/>
    </row>
    <row r="75" spans="1:67" x14ac:dyDescent="0.25">
      <c r="A75" s="64" t="s">
        <v>1578</v>
      </c>
      <c r="B75" s="65"/>
      <c r="C75" s="65"/>
      <c r="D75" s="66"/>
      <c r="E75" s="68"/>
      <c r="F75" s="100" t="s">
        <v>15214</v>
      </c>
      <c r="G75" s="65"/>
      <c r="H75" s="69"/>
      <c r="I75" s="70"/>
      <c r="J75" s="70"/>
      <c r="K75" s="69" t="s">
        <v>17267</v>
      </c>
      <c r="L75" s="73"/>
      <c r="M75" s="74">
        <v>8950.615234375</v>
      </c>
      <c r="N75" s="74">
        <v>1724.58740234375</v>
      </c>
      <c r="O75" s="75"/>
      <c r="P75" s="76"/>
      <c r="Q75" s="76"/>
      <c r="R75" s="86"/>
      <c r="S75" s="48">
        <v>2</v>
      </c>
      <c r="T75" s="48">
        <v>0</v>
      </c>
      <c r="U75" s="49">
        <v>115.714286</v>
      </c>
      <c r="V75" s="49">
        <v>5.04E-4</v>
      </c>
      <c r="W75" s="49">
        <v>2.04E-4</v>
      </c>
      <c r="X75" s="49">
        <v>0.73908099999999999</v>
      </c>
      <c r="Y75" s="49">
        <v>0</v>
      </c>
      <c r="Z75" s="49">
        <v>0</v>
      </c>
      <c r="AA75" s="71">
        <v>379</v>
      </c>
      <c r="AB75" s="71"/>
      <c r="AC75" s="72"/>
      <c r="AD75" s="78" t="s">
        <v>10544</v>
      </c>
      <c r="AE75" s="78">
        <v>293</v>
      </c>
      <c r="AF75" s="78">
        <v>34468</v>
      </c>
      <c r="AG75" s="78">
        <v>2109</v>
      </c>
      <c r="AH75" s="78">
        <v>122</v>
      </c>
      <c r="AI75" s="78">
        <v>-21600</v>
      </c>
      <c r="AJ75" s="78" t="s">
        <v>11854</v>
      </c>
      <c r="AK75" s="78" t="s">
        <v>12789</v>
      </c>
      <c r="AL75" s="84" t="s">
        <v>13338</v>
      </c>
      <c r="AM75" s="78" t="s">
        <v>13807</v>
      </c>
      <c r="AN75" s="80">
        <v>39961.620312500003</v>
      </c>
      <c r="AO75" s="84" t="s">
        <v>14118</v>
      </c>
      <c r="AP75" s="78" t="b">
        <v>0</v>
      </c>
      <c r="AQ75" s="78" t="b">
        <v>0</v>
      </c>
      <c r="AR75" s="78" t="b">
        <v>0</v>
      </c>
      <c r="AS75" s="78" t="s">
        <v>9963</v>
      </c>
      <c r="AT75" s="78">
        <v>397</v>
      </c>
      <c r="AU75" s="84" t="s">
        <v>14956</v>
      </c>
      <c r="AV75" s="78" t="b">
        <v>0</v>
      </c>
      <c r="AW75" s="78" t="s">
        <v>15459</v>
      </c>
      <c r="AX75" s="84" t="s">
        <v>15836</v>
      </c>
      <c r="AY75" s="78" t="s">
        <v>65</v>
      </c>
      <c r="AZ75" s="102" t="s">
        <v>18397</v>
      </c>
      <c r="BA75" s="48"/>
      <c r="BB75" s="48"/>
      <c r="BC75" s="48"/>
      <c r="BD75" s="48"/>
      <c r="BE75" s="48"/>
      <c r="BF75" s="48"/>
      <c r="BG75" s="48"/>
      <c r="BH75" s="48"/>
      <c r="BI75" s="48"/>
      <c r="BJ75" s="48"/>
      <c r="BK75" s="78" t="str">
        <f>REPLACE(INDEX(GroupVertices[Group], MATCH(Vertices[[#This Row],[Vertex]],GroupVertices[Vertex],0)),1,1,"")</f>
        <v>EUTRAL</v>
      </c>
      <c r="BL75" s="3"/>
      <c r="BM75" s="3"/>
      <c r="BN75" s="3"/>
      <c r="BO75" s="3"/>
    </row>
    <row r="76" spans="1:67" x14ac:dyDescent="0.25">
      <c r="A76" s="64" t="s">
        <v>1579</v>
      </c>
      <c r="B76" s="65"/>
      <c r="C76" s="65"/>
      <c r="D76" s="66"/>
      <c r="E76" s="68"/>
      <c r="F76" s="100" t="s">
        <v>15220</v>
      </c>
      <c r="G76" s="65"/>
      <c r="H76" s="69"/>
      <c r="I76" s="70"/>
      <c r="J76" s="70"/>
      <c r="K76" s="69" t="s">
        <v>17276</v>
      </c>
      <c r="L76" s="73"/>
      <c r="M76" s="74">
        <v>767.36328125</v>
      </c>
      <c r="N76" s="74">
        <v>8399.869140625</v>
      </c>
      <c r="O76" s="75"/>
      <c r="P76" s="76"/>
      <c r="Q76" s="76"/>
      <c r="R76" s="86"/>
      <c r="S76" s="48">
        <v>2</v>
      </c>
      <c r="T76" s="48">
        <v>0</v>
      </c>
      <c r="U76" s="49">
        <v>2</v>
      </c>
      <c r="V76" s="49">
        <v>5.5400000000000002E-4</v>
      </c>
      <c r="W76" s="49">
        <v>6.5899999999999997E-4</v>
      </c>
      <c r="X76" s="49">
        <v>0.73674899999999999</v>
      </c>
      <c r="Y76" s="49">
        <v>0</v>
      </c>
      <c r="Z76" s="49">
        <v>0</v>
      </c>
      <c r="AA76" s="71">
        <v>388</v>
      </c>
      <c r="AB76" s="71"/>
      <c r="AC76" s="72"/>
      <c r="AD76" s="78" t="s">
        <v>10553</v>
      </c>
      <c r="AE76" s="78">
        <v>566</v>
      </c>
      <c r="AF76" s="78">
        <v>2110016</v>
      </c>
      <c r="AG76" s="78">
        <v>34725</v>
      </c>
      <c r="AH76" s="78">
        <v>2911</v>
      </c>
      <c r="AI76" s="78">
        <v>19800</v>
      </c>
      <c r="AJ76" s="78" t="s">
        <v>11861</v>
      </c>
      <c r="AK76" s="78" t="s">
        <v>12695</v>
      </c>
      <c r="AL76" s="84" t="s">
        <v>13342</v>
      </c>
      <c r="AM76" s="78" t="s">
        <v>10135</v>
      </c>
      <c r="AN76" s="80">
        <v>40058.42863425926</v>
      </c>
      <c r="AO76" s="84" t="s">
        <v>14126</v>
      </c>
      <c r="AP76" s="78" t="b">
        <v>0</v>
      </c>
      <c r="AQ76" s="78" t="b">
        <v>0</v>
      </c>
      <c r="AR76" s="78" t="b">
        <v>0</v>
      </c>
      <c r="AS76" s="78" t="s">
        <v>9963</v>
      </c>
      <c r="AT76" s="78">
        <v>1378</v>
      </c>
      <c r="AU76" s="84" t="s">
        <v>14957</v>
      </c>
      <c r="AV76" s="78" t="b">
        <v>1</v>
      </c>
      <c r="AW76" s="78" t="s">
        <v>15459</v>
      </c>
      <c r="AX76" s="84" t="s">
        <v>15845</v>
      </c>
      <c r="AY76" s="78" t="s">
        <v>65</v>
      </c>
      <c r="AZ76" s="102" t="s">
        <v>18401</v>
      </c>
      <c r="BA76" s="48"/>
      <c r="BB76" s="48"/>
      <c r="BC76" s="48"/>
      <c r="BD76" s="48"/>
      <c r="BE76" s="48"/>
      <c r="BF76" s="48"/>
      <c r="BG76" s="48"/>
      <c r="BH76" s="48"/>
      <c r="BI76" s="48"/>
      <c r="BJ76" s="48"/>
      <c r="BK76" s="78" t="str">
        <f>REPLACE(INDEX(GroupVertices[Group], MATCH(Vertices[[#This Row],[Vertex]],GroupVertices[Vertex],0)),1,1,"")</f>
        <v>eneral</v>
      </c>
      <c r="BL76" s="3"/>
      <c r="BM76" s="3"/>
      <c r="BN76" s="3"/>
      <c r="BO76" s="3"/>
    </row>
    <row r="77" spans="1:67" x14ac:dyDescent="0.25">
      <c r="A77" s="64" t="s">
        <v>890</v>
      </c>
      <c r="B77" s="65"/>
      <c r="C77" s="65"/>
      <c r="D77" s="66"/>
      <c r="E77" s="68"/>
      <c r="F77" s="100" t="s">
        <v>5263</v>
      </c>
      <c r="G77" s="65"/>
      <c r="H77" s="69"/>
      <c r="I77" s="70"/>
      <c r="J77" s="70"/>
      <c r="K77" s="69" t="s">
        <v>17291</v>
      </c>
      <c r="L77" s="73"/>
      <c r="M77" s="74">
        <v>7002.35693359375</v>
      </c>
      <c r="N77" s="74">
        <v>2314.638916015625</v>
      </c>
      <c r="O77" s="75"/>
      <c r="P77" s="76"/>
      <c r="Q77" s="76"/>
      <c r="R77" s="86"/>
      <c r="S77" s="48">
        <v>2</v>
      </c>
      <c r="T77" s="48">
        <v>0</v>
      </c>
      <c r="U77" s="49">
        <v>2</v>
      </c>
      <c r="V77" s="49">
        <v>0.5</v>
      </c>
      <c r="W77" s="49">
        <v>0</v>
      </c>
      <c r="X77" s="49">
        <v>1.4594590000000001</v>
      </c>
      <c r="Y77" s="49">
        <v>0</v>
      </c>
      <c r="Z77" s="49">
        <v>0</v>
      </c>
      <c r="AA77" s="71">
        <v>403</v>
      </c>
      <c r="AB77" s="71"/>
      <c r="AC77" s="72"/>
      <c r="AD77" s="78" t="s">
        <v>10568</v>
      </c>
      <c r="AE77" s="78">
        <v>660</v>
      </c>
      <c r="AF77" s="78">
        <v>362</v>
      </c>
      <c r="AG77" s="78">
        <v>699</v>
      </c>
      <c r="AH77" s="78">
        <v>350</v>
      </c>
      <c r="AI77" s="78"/>
      <c r="AJ77" s="78" t="s">
        <v>11872</v>
      </c>
      <c r="AK77" s="78" t="s">
        <v>12683</v>
      </c>
      <c r="AL77" s="78"/>
      <c r="AM77" s="78"/>
      <c r="AN77" s="80">
        <v>39786.039502314816</v>
      </c>
      <c r="AO77" s="78"/>
      <c r="AP77" s="78" t="b">
        <v>1</v>
      </c>
      <c r="AQ77" s="78" t="b">
        <v>0</v>
      </c>
      <c r="AR77" s="78" t="b">
        <v>0</v>
      </c>
      <c r="AS77" s="78" t="s">
        <v>9963</v>
      </c>
      <c r="AT77" s="78">
        <v>0</v>
      </c>
      <c r="AU77" s="84" t="s">
        <v>14862</v>
      </c>
      <c r="AV77" s="78" t="b">
        <v>0</v>
      </c>
      <c r="AW77" s="78" t="s">
        <v>15459</v>
      </c>
      <c r="AX77" s="84" t="s">
        <v>15860</v>
      </c>
      <c r="AY77" s="78" t="s">
        <v>66</v>
      </c>
      <c r="AZ77" s="102" t="s">
        <v>18397</v>
      </c>
      <c r="BA77" s="48"/>
      <c r="BB77" s="48"/>
      <c r="BC77" s="48"/>
      <c r="BD77" s="48"/>
      <c r="BE77" s="48"/>
      <c r="BF77" s="48"/>
      <c r="BG77" s="48"/>
      <c r="BH77" s="48"/>
      <c r="BI77" s="48"/>
      <c r="BJ77" s="48"/>
      <c r="BK77" s="78" t="str">
        <f>REPLACE(INDEX(GroupVertices[Group], MATCH(Vertices[[#This Row],[Vertex]],GroupVertices[Vertex],0)),1,1,"")</f>
        <v>EUTRAL</v>
      </c>
      <c r="BL77" s="3"/>
      <c r="BM77" s="3"/>
      <c r="BN77" s="3"/>
      <c r="BO77" s="3"/>
    </row>
    <row r="78" spans="1:67" x14ac:dyDescent="0.25">
      <c r="A78" s="64" t="s">
        <v>563</v>
      </c>
      <c r="B78" s="65"/>
      <c r="C78" s="65"/>
      <c r="D78" s="66"/>
      <c r="E78" s="68"/>
      <c r="F78" s="100" t="s">
        <v>5044</v>
      </c>
      <c r="G78" s="65"/>
      <c r="H78" s="69"/>
      <c r="I78" s="70"/>
      <c r="J78" s="70"/>
      <c r="K78" s="69" t="s">
        <v>17308</v>
      </c>
      <c r="L78" s="73"/>
      <c r="M78" s="74">
        <v>300.28173828125</v>
      </c>
      <c r="N78" s="74">
        <v>7414.9521484375</v>
      </c>
      <c r="O78" s="75"/>
      <c r="P78" s="76"/>
      <c r="Q78" s="76"/>
      <c r="R78" s="86"/>
      <c r="S78" s="48">
        <v>2</v>
      </c>
      <c r="T78" s="48">
        <v>0</v>
      </c>
      <c r="U78" s="49">
        <v>2</v>
      </c>
      <c r="V78" s="49">
        <v>0.5</v>
      </c>
      <c r="W78" s="49">
        <v>0</v>
      </c>
      <c r="X78" s="49">
        <v>1.4594590000000001</v>
      </c>
      <c r="Y78" s="49">
        <v>0</v>
      </c>
      <c r="Z78" s="49">
        <v>0</v>
      </c>
      <c r="AA78" s="71">
        <v>420</v>
      </c>
      <c r="AB78" s="71"/>
      <c r="AC78" s="72"/>
      <c r="AD78" s="78" t="s">
        <v>10585</v>
      </c>
      <c r="AE78" s="78">
        <v>344</v>
      </c>
      <c r="AF78" s="78">
        <v>1532540</v>
      </c>
      <c r="AG78" s="78">
        <v>205989</v>
      </c>
      <c r="AH78" s="78">
        <v>437</v>
      </c>
      <c r="AI78" s="78">
        <v>19800</v>
      </c>
      <c r="AJ78" s="78" t="s">
        <v>11885</v>
      </c>
      <c r="AK78" s="78" t="s">
        <v>10111</v>
      </c>
      <c r="AL78" s="84" t="s">
        <v>13357</v>
      </c>
      <c r="AM78" s="78" t="s">
        <v>10135</v>
      </c>
      <c r="AN78" s="80">
        <v>39779.380300925928</v>
      </c>
      <c r="AO78" s="84" t="s">
        <v>14145</v>
      </c>
      <c r="AP78" s="78" t="b">
        <v>0</v>
      </c>
      <c r="AQ78" s="78" t="b">
        <v>0</v>
      </c>
      <c r="AR78" s="78" t="b">
        <v>1</v>
      </c>
      <c r="AS78" s="78" t="s">
        <v>9963</v>
      </c>
      <c r="AT78" s="78">
        <v>2672</v>
      </c>
      <c r="AU78" s="84" t="s">
        <v>14862</v>
      </c>
      <c r="AV78" s="78" t="b">
        <v>1</v>
      </c>
      <c r="AW78" s="78" t="s">
        <v>15459</v>
      </c>
      <c r="AX78" s="84" t="s">
        <v>15877</v>
      </c>
      <c r="AY78" s="78" t="s">
        <v>66</v>
      </c>
      <c r="AZ78" s="102" t="s">
        <v>18401</v>
      </c>
      <c r="BA78" s="48"/>
      <c r="BB78" s="48"/>
      <c r="BC78" s="48"/>
      <c r="BD78" s="48"/>
      <c r="BE78" s="48"/>
      <c r="BF78" s="48"/>
      <c r="BG78" s="48"/>
      <c r="BH78" s="48"/>
      <c r="BI78" s="48"/>
      <c r="BJ78" s="48"/>
      <c r="BK78" s="78" t="str">
        <f>REPLACE(INDEX(GroupVertices[Group], MATCH(Vertices[[#This Row],[Vertex]],GroupVertices[Vertex],0)),1,1,"")</f>
        <v>eneral</v>
      </c>
      <c r="BL78" s="3"/>
      <c r="BM78" s="3"/>
      <c r="BN78" s="3"/>
      <c r="BO78" s="3"/>
    </row>
    <row r="79" spans="1:67" x14ac:dyDescent="0.25">
      <c r="A79" s="64" t="s">
        <v>1335</v>
      </c>
      <c r="B79" s="65"/>
      <c r="C79" s="65"/>
      <c r="D79" s="66"/>
      <c r="E79" s="68"/>
      <c r="F79" s="100" t="s">
        <v>5610</v>
      </c>
      <c r="G79" s="65"/>
      <c r="H79" s="69"/>
      <c r="I79" s="70"/>
      <c r="J79" s="70"/>
      <c r="K79" s="69" t="s">
        <v>17351</v>
      </c>
      <c r="L79" s="73"/>
      <c r="M79" s="74">
        <v>1898.361083984375</v>
      </c>
      <c r="N79" s="74">
        <v>2476.3779296875</v>
      </c>
      <c r="O79" s="75"/>
      <c r="P79" s="76"/>
      <c r="Q79" s="76"/>
      <c r="R79" s="86"/>
      <c r="S79" s="48">
        <v>2</v>
      </c>
      <c r="T79" s="48">
        <v>0</v>
      </c>
      <c r="U79" s="49">
        <v>2</v>
      </c>
      <c r="V79" s="49">
        <v>0.5</v>
      </c>
      <c r="W79" s="49">
        <v>0</v>
      </c>
      <c r="X79" s="49">
        <v>1.4594590000000001</v>
      </c>
      <c r="Y79" s="49">
        <v>0</v>
      </c>
      <c r="Z79" s="49">
        <v>0</v>
      </c>
      <c r="AA79" s="71">
        <v>463</v>
      </c>
      <c r="AB79" s="71"/>
      <c r="AC79" s="72"/>
      <c r="AD79" s="78" t="s">
        <v>10625</v>
      </c>
      <c r="AE79" s="78">
        <v>1557</v>
      </c>
      <c r="AF79" s="78">
        <v>8170</v>
      </c>
      <c r="AG79" s="78">
        <v>110747</v>
      </c>
      <c r="AH79" s="78">
        <v>2504</v>
      </c>
      <c r="AI79" s="78">
        <v>19800</v>
      </c>
      <c r="AJ79" s="78" t="s">
        <v>11918</v>
      </c>
      <c r="AK79" s="78"/>
      <c r="AL79" s="78"/>
      <c r="AM79" s="78" t="s">
        <v>10140</v>
      </c>
      <c r="AN79" s="80">
        <v>39905.435972222222</v>
      </c>
      <c r="AO79" s="84" t="s">
        <v>14173</v>
      </c>
      <c r="AP79" s="78" t="b">
        <v>0</v>
      </c>
      <c r="AQ79" s="78" t="b">
        <v>0</v>
      </c>
      <c r="AR79" s="78" t="b">
        <v>1</v>
      </c>
      <c r="AS79" s="78" t="s">
        <v>9963</v>
      </c>
      <c r="AT79" s="78">
        <v>690</v>
      </c>
      <c r="AU79" s="84" t="s">
        <v>14972</v>
      </c>
      <c r="AV79" s="78" t="b">
        <v>0</v>
      </c>
      <c r="AW79" s="78" t="s">
        <v>15459</v>
      </c>
      <c r="AX79" s="84" t="s">
        <v>15920</v>
      </c>
      <c r="AY79" s="78" t="s">
        <v>66</v>
      </c>
      <c r="AZ79" s="102" t="s">
        <v>18398</v>
      </c>
      <c r="BA79" s="48"/>
      <c r="BB79" s="48"/>
      <c r="BC79" s="48"/>
      <c r="BD79" s="48"/>
      <c r="BE79" s="48"/>
      <c r="BF79" s="48"/>
      <c r="BG79" s="48"/>
      <c r="BH79" s="48"/>
      <c r="BI79" s="48"/>
      <c r="BJ79" s="48"/>
      <c r="BK79" s="78" t="str">
        <f>REPLACE(INDEX(GroupVertices[Group], MATCH(Vertices[[#This Row],[Vertex]],GroupVertices[Vertex],0)),1,1,"")</f>
        <v>OSITIVE</v>
      </c>
      <c r="BL79" s="3"/>
      <c r="BM79" s="3"/>
      <c r="BN79" s="3"/>
      <c r="BO79" s="3"/>
    </row>
    <row r="80" spans="1:67" x14ac:dyDescent="0.25">
      <c r="A80" s="64" t="s">
        <v>618</v>
      </c>
      <c r="B80" s="65"/>
      <c r="C80" s="65"/>
      <c r="D80" s="66"/>
      <c r="E80" s="68"/>
      <c r="F80" s="100" t="s">
        <v>5091</v>
      </c>
      <c r="G80" s="65"/>
      <c r="H80" s="69"/>
      <c r="I80" s="70"/>
      <c r="J80" s="70"/>
      <c r="K80" s="69" t="s">
        <v>17359</v>
      </c>
      <c r="L80" s="73"/>
      <c r="M80" s="74">
        <v>7971.1806640625</v>
      </c>
      <c r="N80" s="74">
        <v>5329.3505859375</v>
      </c>
      <c r="O80" s="75"/>
      <c r="P80" s="76"/>
      <c r="Q80" s="76"/>
      <c r="R80" s="86"/>
      <c r="S80" s="48">
        <v>2</v>
      </c>
      <c r="T80" s="48">
        <v>0</v>
      </c>
      <c r="U80" s="49">
        <v>2</v>
      </c>
      <c r="V80" s="49">
        <v>0.5</v>
      </c>
      <c r="W80" s="49">
        <v>0</v>
      </c>
      <c r="X80" s="49">
        <v>1.4594590000000001</v>
      </c>
      <c r="Y80" s="49">
        <v>0</v>
      </c>
      <c r="Z80" s="49">
        <v>0</v>
      </c>
      <c r="AA80" s="71">
        <v>471</v>
      </c>
      <c r="AB80" s="71"/>
      <c r="AC80" s="72"/>
      <c r="AD80" s="78" t="s">
        <v>10633</v>
      </c>
      <c r="AE80" s="78">
        <v>1250</v>
      </c>
      <c r="AF80" s="78">
        <v>4514</v>
      </c>
      <c r="AG80" s="78">
        <v>24564</v>
      </c>
      <c r="AH80" s="78">
        <v>1286</v>
      </c>
      <c r="AI80" s="78">
        <v>19800</v>
      </c>
      <c r="AJ80" s="78" t="s">
        <v>11924</v>
      </c>
      <c r="AK80" s="78" t="s">
        <v>10113</v>
      </c>
      <c r="AL80" s="78"/>
      <c r="AM80" s="78" t="s">
        <v>10135</v>
      </c>
      <c r="AN80" s="80">
        <v>40544.796030092592</v>
      </c>
      <c r="AO80" s="84" t="s">
        <v>14179</v>
      </c>
      <c r="AP80" s="78" t="b">
        <v>0</v>
      </c>
      <c r="AQ80" s="78" t="b">
        <v>0</v>
      </c>
      <c r="AR80" s="78" t="b">
        <v>0</v>
      </c>
      <c r="AS80" s="78" t="s">
        <v>9963</v>
      </c>
      <c r="AT80" s="78">
        <v>59</v>
      </c>
      <c r="AU80" s="84" t="s">
        <v>14976</v>
      </c>
      <c r="AV80" s="78" t="b">
        <v>0</v>
      </c>
      <c r="AW80" s="78" t="s">
        <v>15459</v>
      </c>
      <c r="AX80" s="84" t="s">
        <v>15928</v>
      </c>
      <c r="AY80" s="78" t="s">
        <v>66</v>
      </c>
      <c r="AZ80" s="102" t="s">
        <v>18397</v>
      </c>
      <c r="BA80" s="48"/>
      <c r="BB80" s="48"/>
      <c r="BC80" s="48"/>
      <c r="BD80" s="48"/>
      <c r="BE80" s="48"/>
      <c r="BF80" s="48"/>
      <c r="BG80" s="48"/>
      <c r="BH80" s="48"/>
      <c r="BI80" s="48"/>
      <c r="BJ80" s="48"/>
      <c r="BK80" s="78" t="str">
        <f>REPLACE(INDEX(GroupVertices[Group], MATCH(Vertices[[#This Row],[Vertex]],GroupVertices[Vertex],0)),1,1,"")</f>
        <v>EUTRAL</v>
      </c>
      <c r="BL80" s="3"/>
      <c r="BM80" s="3"/>
      <c r="BN80" s="3"/>
      <c r="BO80" s="3"/>
    </row>
    <row r="81" spans="1:67" x14ac:dyDescent="0.25">
      <c r="A81" s="64" t="s">
        <v>631</v>
      </c>
      <c r="B81" s="65"/>
      <c r="C81" s="65"/>
      <c r="D81" s="66"/>
      <c r="E81" s="68"/>
      <c r="F81" s="100" t="s">
        <v>5103</v>
      </c>
      <c r="G81" s="65"/>
      <c r="H81" s="69"/>
      <c r="I81" s="70"/>
      <c r="J81" s="70"/>
      <c r="K81" s="69" t="s">
        <v>17381</v>
      </c>
      <c r="L81" s="73"/>
      <c r="M81" s="74">
        <v>7666.94873046875</v>
      </c>
      <c r="N81" s="74">
        <v>314.72250366210938</v>
      </c>
      <c r="O81" s="75"/>
      <c r="P81" s="76"/>
      <c r="Q81" s="76"/>
      <c r="R81" s="86"/>
      <c r="S81" s="48">
        <v>2</v>
      </c>
      <c r="T81" s="48">
        <v>3</v>
      </c>
      <c r="U81" s="49">
        <v>3226</v>
      </c>
      <c r="V81" s="49">
        <v>3.5599999999999998E-4</v>
      </c>
      <c r="W81" s="49">
        <v>0</v>
      </c>
      <c r="X81" s="49">
        <v>1.9786999999999999</v>
      </c>
      <c r="Y81" s="49">
        <v>0</v>
      </c>
      <c r="Z81" s="49">
        <v>0.25</v>
      </c>
      <c r="AA81" s="71">
        <v>493</v>
      </c>
      <c r="AB81" s="71"/>
      <c r="AC81" s="72"/>
      <c r="AD81" s="78" t="s">
        <v>10655</v>
      </c>
      <c r="AE81" s="78">
        <v>379</v>
      </c>
      <c r="AF81" s="78">
        <v>1161</v>
      </c>
      <c r="AG81" s="78">
        <v>4102</v>
      </c>
      <c r="AH81" s="78">
        <v>19</v>
      </c>
      <c r="AI81" s="78">
        <v>19800</v>
      </c>
      <c r="AJ81" s="78" t="s">
        <v>11944</v>
      </c>
      <c r="AK81" s="78" t="s">
        <v>10135</v>
      </c>
      <c r="AL81" s="78"/>
      <c r="AM81" s="78" t="s">
        <v>10135</v>
      </c>
      <c r="AN81" s="80">
        <v>40140.507488425923</v>
      </c>
      <c r="AO81" s="78"/>
      <c r="AP81" s="78" t="b">
        <v>1</v>
      </c>
      <c r="AQ81" s="78" t="b">
        <v>0</v>
      </c>
      <c r="AR81" s="78" t="b">
        <v>1</v>
      </c>
      <c r="AS81" s="78" t="s">
        <v>9963</v>
      </c>
      <c r="AT81" s="78">
        <v>42</v>
      </c>
      <c r="AU81" s="84" t="s">
        <v>14862</v>
      </c>
      <c r="AV81" s="78" t="b">
        <v>0</v>
      </c>
      <c r="AW81" s="78" t="s">
        <v>15459</v>
      </c>
      <c r="AX81" s="84" t="s">
        <v>15950</v>
      </c>
      <c r="AY81" s="78" t="s">
        <v>66</v>
      </c>
      <c r="AZ81" s="102" t="s">
        <v>18397</v>
      </c>
      <c r="BA81" s="48" t="s">
        <v>18453</v>
      </c>
      <c r="BB81" s="48" t="s">
        <v>18453</v>
      </c>
      <c r="BC81" s="48" t="s">
        <v>4021</v>
      </c>
      <c r="BD81" s="48" t="s">
        <v>4021</v>
      </c>
      <c r="BE81" s="48" t="s">
        <v>1470</v>
      </c>
      <c r="BF81" s="48" t="s">
        <v>1470</v>
      </c>
      <c r="BG81" s="106" t="s">
        <v>18694</v>
      </c>
      <c r="BH81" s="106" t="s">
        <v>18945</v>
      </c>
      <c r="BI81" s="106" t="s">
        <v>19140</v>
      </c>
      <c r="BJ81" s="106" t="s">
        <v>19385</v>
      </c>
      <c r="BK81" s="85" t="str">
        <f>REPLACE(INDEX(GroupVertices[Group], MATCH(Vertices[[#This Row],[Vertex]],GroupVertices[Vertex],0)),1,1,"")</f>
        <v>EUTRAL</v>
      </c>
      <c r="BL81" s="3"/>
      <c r="BM81" s="3"/>
      <c r="BN81" s="3"/>
      <c r="BO81" s="3"/>
    </row>
    <row r="82" spans="1:67" x14ac:dyDescent="0.25">
      <c r="A82" s="64" t="s">
        <v>1591</v>
      </c>
      <c r="B82" s="65"/>
      <c r="C82" s="65"/>
      <c r="D82" s="66"/>
      <c r="E82" s="68"/>
      <c r="F82" s="100" t="s">
        <v>15241</v>
      </c>
      <c r="G82" s="65"/>
      <c r="H82" s="69"/>
      <c r="I82" s="70"/>
      <c r="J82" s="70"/>
      <c r="K82" s="69" t="s">
        <v>17395</v>
      </c>
      <c r="L82" s="73"/>
      <c r="M82" s="74">
        <v>6234.41748046875</v>
      </c>
      <c r="N82" s="74">
        <v>3734.829833984375</v>
      </c>
      <c r="O82" s="75"/>
      <c r="P82" s="76"/>
      <c r="Q82" s="76"/>
      <c r="R82" s="86"/>
      <c r="S82" s="48">
        <v>2</v>
      </c>
      <c r="T82" s="48">
        <v>0</v>
      </c>
      <c r="U82" s="49">
        <v>6.1265660000000004</v>
      </c>
      <c r="V82" s="49">
        <v>5.6400000000000005E-4</v>
      </c>
      <c r="W82" s="49">
        <v>7.4700000000000005E-4</v>
      </c>
      <c r="X82" s="49">
        <v>0.64054800000000001</v>
      </c>
      <c r="Y82" s="49">
        <v>0</v>
      </c>
      <c r="Z82" s="49">
        <v>0</v>
      </c>
      <c r="AA82" s="71">
        <v>507</v>
      </c>
      <c r="AB82" s="71"/>
      <c r="AC82" s="72"/>
      <c r="AD82" s="78" t="s">
        <v>10669</v>
      </c>
      <c r="AE82" s="78">
        <v>0</v>
      </c>
      <c r="AF82" s="78">
        <v>14584</v>
      </c>
      <c r="AG82" s="78">
        <v>62</v>
      </c>
      <c r="AH82" s="78">
        <v>2</v>
      </c>
      <c r="AI82" s="78"/>
      <c r="AJ82" s="78" t="s">
        <v>11957</v>
      </c>
      <c r="AK82" s="78" t="s">
        <v>12833</v>
      </c>
      <c r="AL82" s="78"/>
      <c r="AM82" s="78"/>
      <c r="AN82" s="80">
        <v>42614.288587962961</v>
      </c>
      <c r="AO82" s="84" t="s">
        <v>14209</v>
      </c>
      <c r="AP82" s="78" t="b">
        <v>1</v>
      </c>
      <c r="AQ82" s="78" t="b">
        <v>0</v>
      </c>
      <c r="AR82" s="78" t="b">
        <v>0</v>
      </c>
      <c r="AS82" s="78" t="s">
        <v>9963</v>
      </c>
      <c r="AT82" s="78">
        <v>5</v>
      </c>
      <c r="AU82" s="78"/>
      <c r="AV82" s="78" t="b">
        <v>0</v>
      </c>
      <c r="AW82" s="78" t="s">
        <v>15459</v>
      </c>
      <c r="AX82" s="84" t="s">
        <v>15964</v>
      </c>
      <c r="AY82" s="78" t="s">
        <v>65</v>
      </c>
      <c r="AZ82" s="102" t="s">
        <v>18397</v>
      </c>
      <c r="BA82" s="48"/>
      <c r="BB82" s="48"/>
      <c r="BC82" s="48"/>
      <c r="BD82" s="48"/>
      <c r="BE82" s="48"/>
      <c r="BF82" s="48"/>
      <c r="BG82" s="48"/>
      <c r="BH82" s="48"/>
      <c r="BI82" s="48"/>
      <c r="BJ82" s="48"/>
      <c r="BK82" s="78" t="str">
        <f>REPLACE(INDEX(GroupVertices[Group], MATCH(Vertices[[#This Row],[Vertex]],GroupVertices[Vertex],0)),1,1,"")</f>
        <v>EUTRAL</v>
      </c>
      <c r="BL82" s="3"/>
      <c r="BM82" s="3"/>
      <c r="BN82" s="3"/>
      <c r="BO82" s="3"/>
    </row>
    <row r="83" spans="1:67" x14ac:dyDescent="0.25">
      <c r="A83" s="64" t="s">
        <v>1594</v>
      </c>
      <c r="B83" s="65"/>
      <c r="C83" s="65"/>
      <c r="D83" s="66"/>
      <c r="E83" s="68"/>
      <c r="F83" s="100" t="s">
        <v>15309</v>
      </c>
      <c r="G83" s="65"/>
      <c r="H83" s="69"/>
      <c r="I83" s="70"/>
      <c r="J83" s="70"/>
      <c r="K83" s="69" t="s">
        <v>17521</v>
      </c>
      <c r="L83" s="73"/>
      <c r="M83" s="74">
        <v>906.37957763671875</v>
      </c>
      <c r="N83" s="74">
        <v>7759.81640625</v>
      </c>
      <c r="O83" s="75"/>
      <c r="P83" s="76"/>
      <c r="Q83" s="76"/>
      <c r="R83" s="86"/>
      <c r="S83" s="48">
        <v>2</v>
      </c>
      <c r="T83" s="48">
        <v>0</v>
      </c>
      <c r="U83" s="49">
        <v>7146</v>
      </c>
      <c r="V83" s="49">
        <v>4.17E-4</v>
      </c>
      <c r="W83" s="49">
        <v>5.3999999999999998E-5</v>
      </c>
      <c r="X83" s="49">
        <v>0.76317100000000004</v>
      </c>
      <c r="Y83" s="49">
        <v>0</v>
      </c>
      <c r="Z83" s="49">
        <v>0</v>
      </c>
      <c r="AA83" s="71">
        <v>633</v>
      </c>
      <c r="AB83" s="71"/>
      <c r="AC83" s="72"/>
      <c r="AD83" s="78" t="s">
        <v>10792</v>
      </c>
      <c r="AE83" s="78">
        <v>384</v>
      </c>
      <c r="AF83" s="78">
        <v>17679969</v>
      </c>
      <c r="AG83" s="78">
        <v>14830</v>
      </c>
      <c r="AH83" s="78">
        <v>0</v>
      </c>
      <c r="AI83" s="78">
        <v>19800</v>
      </c>
      <c r="AJ83" s="78" t="s">
        <v>12052</v>
      </c>
      <c r="AK83" s="78" t="s">
        <v>12813</v>
      </c>
      <c r="AL83" s="84" t="s">
        <v>13436</v>
      </c>
      <c r="AM83" s="78" t="s">
        <v>10135</v>
      </c>
      <c r="AN83" s="80">
        <v>40931.267268518517</v>
      </c>
      <c r="AO83" s="84" t="s">
        <v>14305</v>
      </c>
      <c r="AP83" s="78" t="b">
        <v>0</v>
      </c>
      <c r="AQ83" s="78" t="b">
        <v>0</v>
      </c>
      <c r="AR83" s="78" t="b">
        <v>0</v>
      </c>
      <c r="AS83" s="78" t="s">
        <v>9963</v>
      </c>
      <c r="AT83" s="78">
        <v>7045</v>
      </c>
      <c r="AU83" s="84" t="s">
        <v>15009</v>
      </c>
      <c r="AV83" s="78" t="b">
        <v>1</v>
      </c>
      <c r="AW83" s="78" t="s">
        <v>15459</v>
      </c>
      <c r="AX83" s="84" t="s">
        <v>16090</v>
      </c>
      <c r="AY83" s="78" t="s">
        <v>65</v>
      </c>
      <c r="AZ83" s="102" t="s">
        <v>18401</v>
      </c>
      <c r="BA83" s="48"/>
      <c r="BB83" s="48"/>
      <c r="BC83" s="48"/>
      <c r="BD83" s="48"/>
      <c r="BE83" s="48"/>
      <c r="BF83" s="48"/>
      <c r="BG83" s="48"/>
      <c r="BH83" s="48"/>
      <c r="BI83" s="48"/>
      <c r="BJ83" s="48"/>
      <c r="BK83" s="78" t="str">
        <f>REPLACE(INDEX(GroupVertices[Group], MATCH(Vertices[[#This Row],[Vertex]],GroupVertices[Vertex],0)),1,1,"")</f>
        <v>eneral</v>
      </c>
      <c r="BL83" s="3"/>
      <c r="BM83" s="3"/>
      <c r="BN83" s="3"/>
      <c r="BO83" s="3"/>
    </row>
    <row r="84" spans="1:67" x14ac:dyDescent="0.25">
      <c r="A84" s="64" t="s">
        <v>1298</v>
      </c>
      <c r="B84" s="65"/>
      <c r="C84" s="65"/>
      <c r="D84" s="66"/>
      <c r="E84" s="68"/>
      <c r="F84" s="100" t="s">
        <v>5578</v>
      </c>
      <c r="G84" s="65"/>
      <c r="H84" s="69"/>
      <c r="I84" s="70"/>
      <c r="J84" s="70"/>
      <c r="K84" s="69" t="s">
        <v>17600</v>
      </c>
      <c r="L84" s="73"/>
      <c r="M84" s="74">
        <v>9256.736328125</v>
      </c>
      <c r="N84" s="74">
        <v>3364.27734375</v>
      </c>
      <c r="O84" s="75"/>
      <c r="P84" s="76"/>
      <c r="Q84" s="76"/>
      <c r="R84" s="86"/>
      <c r="S84" s="48">
        <v>2</v>
      </c>
      <c r="T84" s="48">
        <v>0</v>
      </c>
      <c r="U84" s="49">
        <v>810</v>
      </c>
      <c r="V84" s="49">
        <v>3.9399999999999998E-4</v>
      </c>
      <c r="W84" s="49">
        <v>1.9999999999999999E-6</v>
      </c>
      <c r="X84" s="49">
        <v>1.097656</v>
      </c>
      <c r="Y84" s="49">
        <v>0</v>
      </c>
      <c r="Z84" s="49">
        <v>0</v>
      </c>
      <c r="AA84" s="71">
        <v>712</v>
      </c>
      <c r="AB84" s="71"/>
      <c r="AC84" s="72"/>
      <c r="AD84" s="78" t="s">
        <v>10869</v>
      </c>
      <c r="AE84" s="78">
        <v>72</v>
      </c>
      <c r="AF84" s="78">
        <v>13304</v>
      </c>
      <c r="AG84" s="78">
        <v>25580</v>
      </c>
      <c r="AH84" s="78">
        <v>102</v>
      </c>
      <c r="AI84" s="78">
        <v>19800</v>
      </c>
      <c r="AJ84" s="78" t="s">
        <v>12110</v>
      </c>
      <c r="AK84" s="78"/>
      <c r="AL84" s="84" t="s">
        <v>13475</v>
      </c>
      <c r="AM84" s="78" t="s">
        <v>10140</v>
      </c>
      <c r="AN84" s="80">
        <v>39855.219097222223</v>
      </c>
      <c r="AO84" s="84" t="s">
        <v>14365</v>
      </c>
      <c r="AP84" s="78" t="b">
        <v>1</v>
      </c>
      <c r="AQ84" s="78" t="b">
        <v>0</v>
      </c>
      <c r="AR84" s="78" t="b">
        <v>1</v>
      </c>
      <c r="AS84" s="78" t="s">
        <v>9963</v>
      </c>
      <c r="AT84" s="78">
        <v>172</v>
      </c>
      <c r="AU84" s="84" t="s">
        <v>14862</v>
      </c>
      <c r="AV84" s="78" t="b">
        <v>0</v>
      </c>
      <c r="AW84" s="78" t="s">
        <v>15459</v>
      </c>
      <c r="AX84" s="84" t="s">
        <v>16169</v>
      </c>
      <c r="AY84" s="78" t="s">
        <v>66</v>
      </c>
      <c r="AZ84" s="102" t="s">
        <v>18397</v>
      </c>
      <c r="BA84" s="48"/>
      <c r="BB84" s="48"/>
      <c r="BC84" s="48"/>
      <c r="BD84" s="48"/>
      <c r="BE84" s="48"/>
      <c r="BF84" s="48"/>
      <c r="BG84" s="48"/>
      <c r="BH84" s="48"/>
      <c r="BI84" s="48"/>
      <c r="BJ84" s="48"/>
      <c r="BK84" s="78" t="str">
        <f>REPLACE(INDEX(GroupVertices[Group], MATCH(Vertices[[#This Row],[Vertex]],GroupVertices[Vertex],0)),1,1,"")</f>
        <v>EUTRAL</v>
      </c>
      <c r="BL84" s="3"/>
      <c r="BM84" s="3"/>
      <c r="BN84" s="3"/>
      <c r="BO84" s="3"/>
    </row>
    <row r="85" spans="1:67" x14ac:dyDescent="0.25">
      <c r="A85" s="64" t="s">
        <v>1349</v>
      </c>
      <c r="B85" s="65"/>
      <c r="C85" s="65"/>
      <c r="D85" s="66"/>
      <c r="E85" s="68"/>
      <c r="F85" s="100" t="s">
        <v>15387</v>
      </c>
      <c r="G85" s="65"/>
      <c r="H85" s="69"/>
      <c r="I85" s="70"/>
      <c r="J85" s="70"/>
      <c r="K85" s="69" t="s">
        <v>17910</v>
      </c>
      <c r="L85" s="73"/>
      <c r="M85" s="74">
        <v>9634.609375</v>
      </c>
      <c r="N85" s="74">
        <v>3953.27978515625</v>
      </c>
      <c r="O85" s="75"/>
      <c r="P85" s="76"/>
      <c r="Q85" s="76"/>
      <c r="R85" s="86"/>
      <c r="S85" s="48">
        <v>2</v>
      </c>
      <c r="T85" s="48">
        <v>0</v>
      </c>
      <c r="U85" s="49">
        <v>2</v>
      </c>
      <c r="V85" s="49">
        <v>0.5</v>
      </c>
      <c r="W85" s="49">
        <v>0</v>
      </c>
      <c r="X85" s="49">
        <v>1.4594590000000001</v>
      </c>
      <c r="Y85" s="49">
        <v>0</v>
      </c>
      <c r="Z85" s="49">
        <v>0</v>
      </c>
      <c r="AA85" s="71">
        <v>1022</v>
      </c>
      <c r="AB85" s="71"/>
      <c r="AC85" s="72"/>
      <c r="AD85" s="78" t="s">
        <v>11166</v>
      </c>
      <c r="AE85" s="78">
        <v>139</v>
      </c>
      <c r="AF85" s="78">
        <v>2414</v>
      </c>
      <c r="AG85" s="78">
        <v>8977</v>
      </c>
      <c r="AH85" s="78">
        <v>4</v>
      </c>
      <c r="AI85" s="78">
        <v>19800</v>
      </c>
      <c r="AJ85" s="78" t="s">
        <v>12326</v>
      </c>
      <c r="AK85" s="78" t="s">
        <v>12683</v>
      </c>
      <c r="AL85" s="84" t="s">
        <v>13603</v>
      </c>
      <c r="AM85" s="78" t="s">
        <v>12690</v>
      </c>
      <c r="AN85" s="80">
        <v>40893.487928240742</v>
      </c>
      <c r="AO85" s="84" t="s">
        <v>14566</v>
      </c>
      <c r="AP85" s="78" t="b">
        <v>0</v>
      </c>
      <c r="AQ85" s="78" t="b">
        <v>0</v>
      </c>
      <c r="AR85" s="78" t="b">
        <v>0</v>
      </c>
      <c r="AS85" s="78" t="s">
        <v>9963</v>
      </c>
      <c r="AT85" s="78">
        <v>140</v>
      </c>
      <c r="AU85" s="84" t="s">
        <v>14862</v>
      </c>
      <c r="AV85" s="78" t="b">
        <v>0</v>
      </c>
      <c r="AW85" s="78" t="s">
        <v>15459</v>
      </c>
      <c r="AX85" s="84" t="s">
        <v>16479</v>
      </c>
      <c r="AY85" s="78" t="s">
        <v>66</v>
      </c>
      <c r="AZ85" s="102" t="s">
        <v>18397</v>
      </c>
      <c r="BA85" s="48"/>
      <c r="BB85" s="48"/>
      <c r="BC85" s="48"/>
      <c r="BD85" s="48"/>
      <c r="BE85" s="48"/>
      <c r="BF85" s="48"/>
      <c r="BG85" s="48"/>
      <c r="BH85" s="48"/>
      <c r="BI85" s="48"/>
      <c r="BJ85" s="48"/>
      <c r="BK85" s="78" t="str">
        <f>REPLACE(INDEX(GroupVertices[Group], MATCH(Vertices[[#This Row],[Vertex]],GroupVertices[Vertex],0)),1,1,"")</f>
        <v>EUTRAL</v>
      </c>
      <c r="BL85" s="3"/>
      <c r="BM85" s="3"/>
      <c r="BN85" s="3"/>
      <c r="BO85" s="3"/>
    </row>
    <row r="86" spans="1:67" x14ac:dyDescent="0.25">
      <c r="A86" s="64" t="s">
        <v>1238</v>
      </c>
      <c r="B86" s="65"/>
      <c r="C86" s="65"/>
      <c r="D86" s="66"/>
      <c r="E86" s="68"/>
      <c r="F86" s="100" t="s">
        <v>5525</v>
      </c>
      <c r="G86" s="65"/>
      <c r="H86" s="69"/>
      <c r="I86" s="70"/>
      <c r="J86" s="70"/>
      <c r="K86" s="69" t="s">
        <v>17931</v>
      </c>
      <c r="L86" s="73"/>
      <c r="M86" s="74">
        <v>9284.6142578125</v>
      </c>
      <c r="N86" s="74">
        <v>4342.80078125</v>
      </c>
      <c r="O86" s="75"/>
      <c r="P86" s="76"/>
      <c r="Q86" s="76"/>
      <c r="R86" s="86"/>
      <c r="S86" s="48">
        <v>2</v>
      </c>
      <c r="T86" s="48">
        <v>0</v>
      </c>
      <c r="U86" s="49">
        <v>2</v>
      </c>
      <c r="V86" s="49">
        <v>0.5</v>
      </c>
      <c r="W86" s="49">
        <v>0</v>
      </c>
      <c r="X86" s="49">
        <v>1.4594590000000001</v>
      </c>
      <c r="Y86" s="49">
        <v>0</v>
      </c>
      <c r="Z86" s="49">
        <v>0</v>
      </c>
      <c r="AA86" s="71">
        <v>1043</v>
      </c>
      <c r="AB86" s="71"/>
      <c r="AC86" s="72"/>
      <c r="AD86" s="78" t="s">
        <v>11187</v>
      </c>
      <c r="AE86" s="78">
        <v>397</v>
      </c>
      <c r="AF86" s="78">
        <v>1272</v>
      </c>
      <c r="AG86" s="78">
        <v>2095</v>
      </c>
      <c r="AH86" s="78">
        <v>1400</v>
      </c>
      <c r="AI86" s="78">
        <v>19800</v>
      </c>
      <c r="AJ86" s="78" t="s">
        <v>12345</v>
      </c>
      <c r="AK86" s="78" t="s">
        <v>10111</v>
      </c>
      <c r="AL86" s="84" t="s">
        <v>13615</v>
      </c>
      <c r="AM86" s="78" t="s">
        <v>10135</v>
      </c>
      <c r="AN86" s="80">
        <v>40255.707673611112</v>
      </c>
      <c r="AO86" s="84" t="s">
        <v>14582</v>
      </c>
      <c r="AP86" s="78" t="b">
        <v>1</v>
      </c>
      <c r="AQ86" s="78" t="b">
        <v>0</v>
      </c>
      <c r="AR86" s="78" t="b">
        <v>1</v>
      </c>
      <c r="AS86" s="78" t="s">
        <v>9963</v>
      </c>
      <c r="AT86" s="78">
        <v>32</v>
      </c>
      <c r="AU86" s="84" t="s">
        <v>14862</v>
      </c>
      <c r="AV86" s="78" t="b">
        <v>0</v>
      </c>
      <c r="AW86" s="78" t="s">
        <v>15459</v>
      </c>
      <c r="AX86" s="84" t="s">
        <v>16500</v>
      </c>
      <c r="AY86" s="78" t="s">
        <v>66</v>
      </c>
      <c r="AZ86" s="102" t="s">
        <v>18397</v>
      </c>
      <c r="BA86" s="48"/>
      <c r="BB86" s="48"/>
      <c r="BC86" s="48"/>
      <c r="BD86" s="48"/>
      <c r="BE86" s="48"/>
      <c r="BF86" s="48"/>
      <c r="BG86" s="48"/>
      <c r="BH86" s="48"/>
      <c r="BI86" s="48"/>
      <c r="BJ86" s="48"/>
      <c r="BK86" s="78" t="str">
        <f>REPLACE(INDEX(GroupVertices[Group], MATCH(Vertices[[#This Row],[Vertex]],GroupVertices[Vertex],0)),1,1,"")</f>
        <v>EUTRAL</v>
      </c>
      <c r="BL86" s="3"/>
      <c r="BM86" s="3"/>
      <c r="BN86" s="3"/>
      <c r="BO86" s="3"/>
    </row>
    <row r="87" spans="1:67" x14ac:dyDescent="0.25">
      <c r="A87" s="64" t="s">
        <v>1170</v>
      </c>
      <c r="B87" s="65"/>
      <c r="C87" s="65"/>
      <c r="D87" s="66"/>
      <c r="E87" s="68"/>
      <c r="F87" s="100" t="s">
        <v>5474</v>
      </c>
      <c r="G87" s="65"/>
      <c r="H87" s="69"/>
      <c r="I87" s="70"/>
      <c r="J87" s="70"/>
      <c r="K87" s="69" t="s">
        <v>17947</v>
      </c>
      <c r="L87" s="73"/>
      <c r="M87" s="74">
        <v>6009.15380859375</v>
      </c>
      <c r="N87" s="74">
        <v>3047.412353515625</v>
      </c>
      <c r="O87" s="75"/>
      <c r="P87" s="76"/>
      <c r="Q87" s="76"/>
      <c r="R87" s="86"/>
      <c r="S87" s="48">
        <v>2</v>
      </c>
      <c r="T87" s="48">
        <v>0</v>
      </c>
      <c r="U87" s="49">
        <v>2</v>
      </c>
      <c r="V87" s="49">
        <v>0.5</v>
      </c>
      <c r="W87" s="49">
        <v>0</v>
      </c>
      <c r="X87" s="49">
        <v>1.4594590000000001</v>
      </c>
      <c r="Y87" s="49">
        <v>0</v>
      </c>
      <c r="Z87" s="49">
        <v>0</v>
      </c>
      <c r="AA87" s="71">
        <v>1059</v>
      </c>
      <c r="AB87" s="71"/>
      <c r="AC87" s="72"/>
      <c r="AD87" s="78" t="s">
        <v>11202</v>
      </c>
      <c r="AE87" s="78">
        <v>392</v>
      </c>
      <c r="AF87" s="78">
        <v>1781</v>
      </c>
      <c r="AG87" s="78">
        <v>22284</v>
      </c>
      <c r="AH87" s="78">
        <v>1592</v>
      </c>
      <c r="AI87" s="78">
        <v>19800</v>
      </c>
      <c r="AJ87" s="78" t="s">
        <v>12354</v>
      </c>
      <c r="AK87" s="78" t="s">
        <v>13033</v>
      </c>
      <c r="AL87" s="84" t="s">
        <v>13621</v>
      </c>
      <c r="AM87" s="78" t="s">
        <v>10135</v>
      </c>
      <c r="AN87" s="80">
        <v>41988.415625000001</v>
      </c>
      <c r="AO87" s="84" t="s">
        <v>14593</v>
      </c>
      <c r="AP87" s="78" t="b">
        <v>0</v>
      </c>
      <c r="AQ87" s="78" t="b">
        <v>0</v>
      </c>
      <c r="AR87" s="78" t="b">
        <v>1</v>
      </c>
      <c r="AS87" s="78" t="s">
        <v>9963</v>
      </c>
      <c r="AT87" s="78">
        <v>20</v>
      </c>
      <c r="AU87" s="84" t="s">
        <v>14893</v>
      </c>
      <c r="AV87" s="78" t="b">
        <v>0</v>
      </c>
      <c r="AW87" s="78" t="s">
        <v>15459</v>
      </c>
      <c r="AX87" s="84" t="s">
        <v>16516</v>
      </c>
      <c r="AY87" s="78" t="s">
        <v>66</v>
      </c>
      <c r="AZ87" s="102" t="s">
        <v>18397</v>
      </c>
      <c r="BA87" s="48"/>
      <c r="BB87" s="48"/>
      <c r="BC87" s="48"/>
      <c r="BD87" s="48"/>
      <c r="BE87" s="48"/>
      <c r="BF87" s="48"/>
      <c r="BG87" s="48"/>
      <c r="BH87" s="48"/>
      <c r="BI87" s="48"/>
      <c r="BJ87" s="48"/>
      <c r="BK87" s="78" t="str">
        <f>REPLACE(INDEX(GroupVertices[Group], MATCH(Vertices[[#This Row],[Vertex]],GroupVertices[Vertex],0)),1,1,"")</f>
        <v>EUTRAL</v>
      </c>
      <c r="BL87" s="3"/>
      <c r="BM87" s="3"/>
      <c r="BN87" s="3"/>
      <c r="BO87" s="3"/>
    </row>
    <row r="88" spans="1:67" x14ac:dyDescent="0.25">
      <c r="A88" s="64" t="s">
        <v>1622</v>
      </c>
      <c r="B88" s="65"/>
      <c r="C88" s="65"/>
      <c r="D88" s="66"/>
      <c r="E88" s="68"/>
      <c r="F88" s="100" t="s">
        <v>15405</v>
      </c>
      <c r="G88" s="65"/>
      <c r="H88" s="69"/>
      <c r="I88" s="70"/>
      <c r="J88" s="70"/>
      <c r="K88" s="69" t="s">
        <v>18002</v>
      </c>
      <c r="L88" s="73"/>
      <c r="M88" s="74">
        <v>8717.18359375</v>
      </c>
      <c r="N88" s="74">
        <v>4861.984375</v>
      </c>
      <c r="O88" s="75"/>
      <c r="P88" s="76"/>
      <c r="Q88" s="76"/>
      <c r="R88" s="86"/>
      <c r="S88" s="48">
        <v>2</v>
      </c>
      <c r="T88" s="48">
        <v>0</v>
      </c>
      <c r="U88" s="49">
        <v>0</v>
      </c>
      <c r="V88" s="49">
        <v>0.5</v>
      </c>
      <c r="W88" s="49">
        <v>0</v>
      </c>
      <c r="X88" s="49">
        <v>0.99999899999999997</v>
      </c>
      <c r="Y88" s="49">
        <v>0.5</v>
      </c>
      <c r="Z88" s="49">
        <v>0</v>
      </c>
      <c r="AA88" s="71">
        <v>1114</v>
      </c>
      <c r="AB88" s="71"/>
      <c r="AC88" s="72"/>
      <c r="AD88" s="78" t="s">
        <v>11255</v>
      </c>
      <c r="AE88" s="78">
        <v>1638</v>
      </c>
      <c r="AF88" s="78">
        <v>59735</v>
      </c>
      <c r="AG88" s="78">
        <v>8149</v>
      </c>
      <c r="AH88" s="78">
        <v>7204</v>
      </c>
      <c r="AI88" s="78">
        <v>-25200</v>
      </c>
      <c r="AJ88" s="78" t="s">
        <v>12393</v>
      </c>
      <c r="AK88" s="78" t="s">
        <v>13050</v>
      </c>
      <c r="AL88" s="84" t="s">
        <v>13644</v>
      </c>
      <c r="AM88" s="78" t="s">
        <v>13800</v>
      </c>
      <c r="AN88" s="80">
        <v>40004.643182870372</v>
      </c>
      <c r="AO88" s="84" t="s">
        <v>14633</v>
      </c>
      <c r="AP88" s="78" t="b">
        <v>0</v>
      </c>
      <c r="AQ88" s="78" t="b">
        <v>0</v>
      </c>
      <c r="AR88" s="78" t="b">
        <v>1</v>
      </c>
      <c r="AS88" s="78" t="s">
        <v>9963</v>
      </c>
      <c r="AT88" s="78">
        <v>803</v>
      </c>
      <c r="AU88" s="84" t="s">
        <v>15081</v>
      </c>
      <c r="AV88" s="78" t="b">
        <v>1</v>
      </c>
      <c r="AW88" s="78" t="s">
        <v>15459</v>
      </c>
      <c r="AX88" s="84" t="s">
        <v>16571</v>
      </c>
      <c r="AY88" s="78" t="s">
        <v>65</v>
      </c>
      <c r="AZ88" s="102" t="s">
        <v>18397</v>
      </c>
      <c r="BA88" s="48"/>
      <c r="BB88" s="48"/>
      <c r="BC88" s="48"/>
      <c r="BD88" s="48"/>
      <c r="BE88" s="48"/>
      <c r="BF88" s="48"/>
      <c r="BG88" s="48"/>
      <c r="BH88" s="48"/>
      <c r="BI88" s="48"/>
      <c r="BJ88" s="48"/>
      <c r="BK88" s="78" t="str">
        <f>REPLACE(INDEX(GroupVertices[Group], MATCH(Vertices[[#This Row],[Vertex]],GroupVertices[Vertex],0)),1,1,"")</f>
        <v>EUTRAL</v>
      </c>
      <c r="BL88" s="3"/>
      <c r="BM88" s="3"/>
      <c r="BN88" s="3"/>
      <c r="BO88" s="3"/>
    </row>
    <row r="89" spans="1:67" x14ac:dyDescent="0.25">
      <c r="A89" s="64" t="s">
        <v>1252</v>
      </c>
      <c r="B89" s="65"/>
      <c r="C89" s="65"/>
      <c r="D89" s="66"/>
      <c r="E89" s="68"/>
      <c r="F89" s="100" t="s">
        <v>5538</v>
      </c>
      <c r="G89" s="65"/>
      <c r="H89" s="69"/>
      <c r="I89" s="70"/>
      <c r="J89" s="70"/>
      <c r="K89" s="69" t="s">
        <v>18034</v>
      </c>
      <c r="L89" s="73"/>
      <c r="M89" s="74">
        <v>6679.99462890625</v>
      </c>
      <c r="N89" s="74">
        <v>1773.5751953125</v>
      </c>
      <c r="O89" s="75"/>
      <c r="P89" s="76"/>
      <c r="Q89" s="76"/>
      <c r="R89" s="86"/>
      <c r="S89" s="48">
        <v>2</v>
      </c>
      <c r="T89" s="48">
        <v>0</v>
      </c>
      <c r="U89" s="49">
        <v>2</v>
      </c>
      <c r="V89" s="49">
        <v>0.5</v>
      </c>
      <c r="W89" s="49">
        <v>0</v>
      </c>
      <c r="X89" s="49">
        <v>1.4594590000000001</v>
      </c>
      <c r="Y89" s="49">
        <v>0</v>
      </c>
      <c r="Z89" s="49">
        <v>0</v>
      </c>
      <c r="AA89" s="71">
        <v>1146</v>
      </c>
      <c r="AB89" s="71"/>
      <c r="AC89" s="72"/>
      <c r="AD89" s="78" t="s">
        <v>11287</v>
      </c>
      <c r="AE89" s="78">
        <v>1444</v>
      </c>
      <c r="AF89" s="78">
        <v>989</v>
      </c>
      <c r="AG89" s="78">
        <v>8917</v>
      </c>
      <c r="AH89" s="78">
        <v>499</v>
      </c>
      <c r="AI89" s="78"/>
      <c r="AJ89" s="78" t="s">
        <v>12417</v>
      </c>
      <c r="AK89" s="78" t="s">
        <v>10111</v>
      </c>
      <c r="AL89" s="78"/>
      <c r="AM89" s="78"/>
      <c r="AN89" s="80">
        <v>42520.184467592589</v>
      </c>
      <c r="AO89" s="78"/>
      <c r="AP89" s="78" t="b">
        <v>1</v>
      </c>
      <c r="AQ89" s="78" t="b">
        <v>0</v>
      </c>
      <c r="AR89" s="78" t="b">
        <v>0</v>
      </c>
      <c r="AS89" s="78" t="s">
        <v>9963</v>
      </c>
      <c r="AT89" s="78">
        <v>13</v>
      </c>
      <c r="AU89" s="78"/>
      <c r="AV89" s="78" t="b">
        <v>0</v>
      </c>
      <c r="AW89" s="78" t="s">
        <v>15459</v>
      </c>
      <c r="AX89" s="84" t="s">
        <v>16603</v>
      </c>
      <c r="AY89" s="78" t="s">
        <v>66</v>
      </c>
      <c r="AZ89" s="102" t="s">
        <v>18397</v>
      </c>
      <c r="BA89" s="48"/>
      <c r="BB89" s="48"/>
      <c r="BC89" s="48"/>
      <c r="BD89" s="48"/>
      <c r="BE89" s="48"/>
      <c r="BF89" s="48"/>
      <c r="BG89" s="48"/>
      <c r="BH89" s="48"/>
      <c r="BI89" s="48"/>
      <c r="BJ89" s="48"/>
      <c r="BK89" s="78" t="str">
        <f>REPLACE(INDEX(GroupVertices[Group], MATCH(Vertices[[#This Row],[Vertex]],GroupVertices[Vertex],0)),1,1,"")</f>
        <v>EUTRAL</v>
      </c>
      <c r="BL89" s="3"/>
      <c r="BM89" s="3"/>
      <c r="BN89" s="3"/>
      <c r="BO89" s="3"/>
    </row>
    <row r="90" spans="1:67" x14ac:dyDescent="0.25">
      <c r="A90" s="64" t="s">
        <v>1637</v>
      </c>
      <c r="B90" s="65"/>
      <c r="C90" s="65"/>
      <c r="D90" s="66"/>
      <c r="E90" s="68"/>
      <c r="F90" s="100" t="s">
        <v>15426</v>
      </c>
      <c r="G90" s="65"/>
      <c r="H90" s="69"/>
      <c r="I90" s="70"/>
      <c r="J90" s="70"/>
      <c r="K90" s="69" t="s">
        <v>18090</v>
      </c>
      <c r="L90" s="73"/>
      <c r="M90" s="74">
        <v>271.92343139648438</v>
      </c>
      <c r="N90" s="74">
        <v>8272.3486328125</v>
      </c>
      <c r="O90" s="75"/>
      <c r="P90" s="76"/>
      <c r="Q90" s="76"/>
      <c r="R90" s="86"/>
      <c r="S90" s="48">
        <v>2</v>
      </c>
      <c r="T90" s="48">
        <v>0</v>
      </c>
      <c r="U90" s="49">
        <v>2</v>
      </c>
      <c r="V90" s="49">
        <v>0.5</v>
      </c>
      <c r="W90" s="49">
        <v>0</v>
      </c>
      <c r="X90" s="49">
        <v>1.4594590000000001</v>
      </c>
      <c r="Y90" s="49">
        <v>0</v>
      </c>
      <c r="Z90" s="49">
        <v>0</v>
      </c>
      <c r="AA90" s="71">
        <v>1202</v>
      </c>
      <c r="AB90" s="71"/>
      <c r="AC90" s="72"/>
      <c r="AD90" s="78" t="s">
        <v>10847</v>
      </c>
      <c r="AE90" s="78">
        <v>741</v>
      </c>
      <c r="AF90" s="78">
        <v>2795654</v>
      </c>
      <c r="AG90" s="78">
        <v>160410</v>
      </c>
      <c r="AH90" s="78">
        <v>29</v>
      </c>
      <c r="AI90" s="78">
        <v>3600</v>
      </c>
      <c r="AJ90" s="78" t="s">
        <v>12456</v>
      </c>
      <c r="AK90" s="78" t="s">
        <v>12879</v>
      </c>
      <c r="AL90" s="84" t="s">
        <v>13688</v>
      </c>
      <c r="AM90" s="78" t="s">
        <v>12879</v>
      </c>
      <c r="AN90" s="80">
        <v>39826.811388888891</v>
      </c>
      <c r="AO90" s="84" t="s">
        <v>14689</v>
      </c>
      <c r="AP90" s="78" t="b">
        <v>0</v>
      </c>
      <c r="AQ90" s="78" t="b">
        <v>0</v>
      </c>
      <c r="AR90" s="78" t="b">
        <v>0</v>
      </c>
      <c r="AS90" s="78" t="s">
        <v>9963</v>
      </c>
      <c r="AT90" s="78">
        <v>31327</v>
      </c>
      <c r="AU90" s="84" t="s">
        <v>15092</v>
      </c>
      <c r="AV90" s="78" t="b">
        <v>1</v>
      </c>
      <c r="AW90" s="78" t="s">
        <v>15459</v>
      </c>
      <c r="AX90" s="84" t="s">
        <v>16659</v>
      </c>
      <c r="AY90" s="78" t="s">
        <v>65</v>
      </c>
      <c r="AZ90" s="102" t="s">
        <v>18401</v>
      </c>
      <c r="BA90" s="48"/>
      <c r="BB90" s="48"/>
      <c r="BC90" s="48"/>
      <c r="BD90" s="48"/>
      <c r="BE90" s="48"/>
      <c r="BF90" s="48"/>
      <c r="BG90" s="48"/>
      <c r="BH90" s="48"/>
      <c r="BI90" s="48"/>
      <c r="BJ90" s="48"/>
      <c r="BK90" s="78" t="str">
        <f>REPLACE(INDEX(GroupVertices[Group], MATCH(Vertices[[#This Row],[Vertex]],GroupVertices[Vertex],0)),1,1,"")</f>
        <v>eneral</v>
      </c>
      <c r="BL90" s="3"/>
      <c r="BM90" s="3"/>
      <c r="BN90" s="3"/>
      <c r="BO90" s="3"/>
    </row>
    <row r="91" spans="1:67" x14ac:dyDescent="0.25">
      <c r="A91" s="64" t="s">
        <v>1368</v>
      </c>
      <c r="B91" s="65"/>
      <c r="C91" s="65"/>
      <c r="D91" s="66"/>
      <c r="E91" s="68"/>
      <c r="F91" s="100" t="s">
        <v>5639</v>
      </c>
      <c r="G91" s="65"/>
      <c r="H91" s="69"/>
      <c r="I91" s="70"/>
      <c r="J91" s="70"/>
      <c r="K91" s="69" t="s">
        <v>18161</v>
      </c>
      <c r="L91" s="73"/>
      <c r="M91" s="74">
        <v>1383.5548095703125</v>
      </c>
      <c r="N91" s="74">
        <v>1846.85302734375</v>
      </c>
      <c r="O91" s="75"/>
      <c r="P91" s="76"/>
      <c r="Q91" s="76"/>
      <c r="R91" s="86"/>
      <c r="S91" s="48">
        <v>2</v>
      </c>
      <c r="T91" s="48">
        <v>0</v>
      </c>
      <c r="U91" s="49">
        <v>2</v>
      </c>
      <c r="V91" s="49">
        <v>0.5</v>
      </c>
      <c r="W91" s="49">
        <v>0</v>
      </c>
      <c r="X91" s="49">
        <v>1.4594590000000001</v>
      </c>
      <c r="Y91" s="49">
        <v>0</v>
      </c>
      <c r="Z91" s="49">
        <v>0</v>
      </c>
      <c r="AA91" s="71">
        <v>1273</v>
      </c>
      <c r="AB91" s="71"/>
      <c r="AC91" s="72"/>
      <c r="AD91" s="78" t="s">
        <v>11405</v>
      </c>
      <c r="AE91" s="78">
        <v>414</v>
      </c>
      <c r="AF91" s="78">
        <v>246117</v>
      </c>
      <c r="AG91" s="78">
        <v>33211</v>
      </c>
      <c r="AH91" s="78">
        <v>636</v>
      </c>
      <c r="AI91" s="78">
        <v>19800</v>
      </c>
      <c r="AJ91" s="78" t="s">
        <v>12509</v>
      </c>
      <c r="AK91" s="78" t="s">
        <v>10111</v>
      </c>
      <c r="AL91" s="84" t="s">
        <v>13721</v>
      </c>
      <c r="AM91" s="78" t="s">
        <v>10135</v>
      </c>
      <c r="AN91" s="80">
        <v>39557.682870370372</v>
      </c>
      <c r="AO91" s="84" t="s">
        <v>14740</v>
      </c>
      <c r="AP91" s="78" t="b">
        <v>0</v>
      </c>
      <c r="AQ91" s="78" t="b">
        <v>0</v>
      </c>
      <c r="AR91" s="78" t="b">
        <v>0</v>
      </c>
      <c r="AS91" s="78" t="s">
        <v>9963</v>
      </c>
      <c r="AT91" s="78">
        <v>895</v>
      </c>
      <c r="AU91" s="84" t="s">
        <v>15103</v>
      </c>
      <c r="AV91" s="78" t="b">
        <v>1</v>
      </c>
      <c r="AW91" s="78" t="s">
        <v>15459</v>
      </c>
      <c r="AX91" s="84" t="s">
        <v>16730</v>
      </c>
      <c r="AY91" s="78" t="s">
        <v>66</v>
      </c>
      <c r="AZ91" s="102" t="s">
        <v>18398</v>
      </c>
      <c r="BA91" s="48"/>
      <c r="BB91" s="48"/>
      <c r="BC91" s="48"/>
      <c r="BD91" s="48"/>
      <c r="BE91" s="48"/>
      <c r="BF91" s="48"/>
      <c r="BG91" s="48"/>
      <c r="BH91" s="48"/>
      <c r="BI91" s="48"/>
      <c r="BJ91" s="48"/>
      <c r="BK91" s="78" t="str">
        <f>REPLACE(INDEX(GroupVertices[Group], MATCH(Vertices[[#This Row],[Vertex]],GroupVertices[Vertex],0)),1,1,"")</f>
        <v>OSITIVE</v>
      </c>
      <c r="BL91" s="3"/>
      <c r="BM91" s="3"/>
      <c r="BN91" s="3"/>
      <c r="BO91" s="3"/>
    </row>
    <row r="92" spans="1:67" x14ac:dyDescent="0.25">
      <c r="A92" s="64" t="s">
        <v>1447</v>
      </c>
      <c r="B92" s="65"/>
      <c r="C92" s="65"/>
      <c r="D92" s="66"/>
      <c r="E92" s="68"/>
      <c r="F92" s="100" t="s">
        <v>5699</v>
      </c>
      <c r="G92" s="65"/>
      <c r="H92" s="69"/>
      <c r="I92" s="70"/>
      <c r="J92" s="70"/>
      <c r="K92" s="69" t="s">
        <v>18235</v>
      </c>
      <c r="L92" s="73"/>
      <c r="M92" s="74">
        <v>665.30316162109375</v>
      </c>
      <c r="N92" s="74">
        <v>8286.212890625</v>
      </c>
      <c r="O92" s="75"/>
      <c r="P92" s="76"/>
      <c r="Q92" s="76"/>
      <c r="R92" s="86"/>
      <c r="S92" s="48">
        <v>2</v>
      </c>
      <c r="T92" s="48">
        <v>1</v>
      </c>
      <c r="U92" s="49">
        <v>1616</v>
      </c>
      <c r="V92" s="49">
        <v>5.1199999999999998E-4</v>
      </c>
      <c r="W92" s="49">
        <v>7.7000000000000001E-5</v>
      </c>
      <c r="X92" s="49">
        <v>1.226566</v>
      </c>
      <c r="Y92" s="49">
        <v>0.16666666666666666</v>
      </c>
      <c r="Z92" s="49">
        <v>0</v>
      </c>
      <c r="AA92" s="71">
        <v>1347</v>
      </c>
      <c r="AB92" s="71"/>
      <c r="AC92" s="72"/>
      <c r="AD92" s="78" t="s">
        <v>11474</v>
      </c>
      <c r="AE92" s="78">
        <v>19</v>
      </c>
      <c r="AF92" s="78">
        <v>9394936</v>
      </c>
      <c r="AG92" s="78">
        <v>345881</v>
      </c>
      <c r="AH92" s="78">
        <v>0</v>
      </c>
      <c r="AI92" s="78">
        <v>19800</v>
      </c>
      <c r="AJ92" s="78" t="s">
        <v>12566</v>
      </c>
      <c r="AK92" s="78" t="s">
        <v>10111</v>
      </c>
      <c r="AL92" s="84" t="s">
        <v>13749</v>
      </c>
      <c r="AM92" s="78" t="s">
        <v>10135</v>
      </c>
      <c r="AN92" s="80">
        <v>39934.857499999998</v>
      </c>
      <c r="AO92" s="84" t="s">
        <v>14795</v>
      </c>
      <c r="AP92" s="78" t="b">
        <v>0</v>
      </c>
      <c r="AQ92" s="78" t="b">
        <v>0</v>
      </c>
      <c r="AR92" s="78" t="b">
        <v>1</v>
      </c>
      <c r="AS92" s="78" t="s">
        <v>9963</v>
      </c>
      <c r="AT92" s="78">
        <v>11255</v>
      </c>
      <c r="AU92" s="84" t="s">
        <v>15112</v>
      </c>
      <c r="AV92" s="78" t="b">
        <v>1</v>
      </c>
      <c r="AW92" s="78" t="s">
        <v>15459</v>
      </c>
      <c r="AX92" s="84" t="s">
        <v>16804</v>
      </c>
      <c r="AY92" s="78" t="s">
        <v>66</v>
      </c>
      <c r="AZ92" s="102" t="s">
        <v>18401</v>
      </c>
      <c r="BA92" s="48" t="s">
        <v>18489</v>
      </c>
      <c r="BB92" s="48" t="s">
        <v>18489</v>
      </c>
      <c r="BC92" s="48" t="s">
        <v>4022</v>
      </c>
      <c r="BD92" s="48" t="s">
        <v>4022</v>
      </c>
      <c r="BE92" s="48" t="s">
        <v>1544</v>
      </c>
      <c r="BF92" s="48" t="s">
        <v>1544</v>
      </c>
      <c r="BG92" s="106" t="s">
        <v>18897</v>
      </c>
      <c r="BH92" s="106" t="s">
        <v>18991</v>
      </c>
      <c r="BI92" s="106" t="s">
        <v>19340</v>
      </c>
      <c r="BJ92" s="106" t="s">
        <v>19423</v>
      </c>
      <c r="BK92" s="85" t="str">
        <f>REPLACE(INDEX(GroupVertices[Group], MATCH(Vertices[[#This Row],[Vertex]],GroupVertices[Vertex],0)),1,1,"")</f>
        <v>eneral</v>
      </c>
      <c r="BL92" s="3"/>
      <c r="BM92" s="3"/>
      <c r="BN92" s="3"/>
      <c r="BO92" s="3"/>
    </row>
    <row r="93" spans="1:67" x14ac:dyDescent="0.25">
      <c r="A93" s="64" t="s">
        <v>1492</v>
      </c>
      <c r="B93" s="65"/>
      <c r="C93" s="65"/>
      <c r="D93" s="66"/>
      <c r="E93" s="68"/>
      <c r="F93" s="100" t="s">
        <v>5740</v>
      </c>
      <c r="G93" s="65"/>
      <c r="H93" s="69"/>
      <c r="I93" s="70"/>
      <c r="J93" s="70"/>
      <c r="K93" s="69" t="s">
        <v>18265</v>
      </c>
      <c r="L93" s="73"/>
      <c r="M93" s="74">
        <v>7552.90771484375</v>
      </c>
      <c r="N93" s="74">
        <v>4351.56005859375</v>
      </c>
      <c r="O93" s="75"/>
      <c r="P93" s="76"/>
      <c r="Q93" s="76"/>
      <c r="R93" s="86"/>
      <c r="S93" s="48">
        <v>2</v>
      </c>
      <c r="T93" s="48">
        <v>1</v>
      </c>
      <c r="U93" s="49">
        <v>1</v>
      </c>
      <c r="V93" s="49">
        <v>3.5399999999999999E-4</v>
      </c>
      <c r="W93" s="49">
        <v>5.0000000000000004E-6</v>
      </c>
      <c r="X93" s="49">
        <v>1.07802</v>
      </c>
      <c r="Y93" s="49">
        <v>0.33333333333333331</v>
      </c>
      <c r="Z93" s="49">
        <v>0</v>
      </c>
      <c r="AA93" s="71">
        <v>1377</v>
      </c>
      <c r="AB93" s="71"/>
      <c r="AC93" s="72"/>
      <c r="AD93" s="78" t="s">
        <v>11503</v>
      </c>
      <c r="AE93" s="78">
        <v>4131</v>
      </c>
      <c r="AF93" s="78">
        <v>5225</v>
      </c>
      <c r="AG93" s="78">
        <v>136641</v>
      </c>
      <c r="AH93" s="78">
        <v>364</v>
      </c>
      <c r="AI93" s="78">
        <v>19800</v>
      </c>
      <c r="AJ93" s="78" t="s">
        <v>12590</v>
      </c>
      <c r="AK93" s="78" t="s">
        <v>13129</v>
      </c>
      <c r="AL93" s="78"/>
      <c r="AM93" s="78" t="s">
        <v>13806</v>
      </c>
      <c r="AN93" s="80">
        <v>40277.734409722223</v>
      </c>
      <c r="AO93" s="84" t="s">
        <v>14819</v>
      </c>
      <c r="AP93" s="78" t="b">
        <v>0</v>
      </c>
      <c r="AQ93" s="78" t="b">
        <v>0</v>
      </c>
      <c r="AR93" s="78" t="b">
        <v>1</v>
      </c>
      <c r="AS93" s="78" t="s">
        <v>9963</v>
      </c>
      <c r="AT93" s="78">
        <v>356</v>
      </c>
      <c r="AU93" s="84" t="s">
        <v>15117</v>
      </c>
      <c r="AV93" s="78" t="b">
        <v>0</v>
      </c>
      <c r="AW93" s="78" t="s">
        <v>15459</v>
      </c>
      <c r="AX93" s="84" t="s">
        <v>16834</v>
      </c>
      <c r="AY93" s="78" t="s">
        <v>66</v>
      </c>
      <c r="AZ93" s="102" t="s">
        <v>18397</v>
      </c>
      <c r="BA93" s="48"/>
      <c r="BB93" s="48"/>
      <c r="BC93" s="48"/>
      <c r="BD93" s="48"/>
      <c r="BE93" s="48"/>
      <c r="BF93" s="48"/>
      <c r="BG93" s="106" t="s">
        <v>18912</v>
      </c>
      <c r="BH93" s="106" t="s">
        <v>18912</v>
      </c>
      <c r="BI93" s="106" t="s">
        <v>19355</v>
      </c>
      <c r="BJ93" s="106" t="s">
        <v>19355</v>
      </c>
      <c r="BK93" s="85" t="str">
        <f>REPLACE(INDEX(GroupVertices[Group], MATCH(Vertices[[#This Row],[Vertex]],GroupVertices[Vertex],0)),1,1,"")</f>
        <v>EUTRAL</v>
      </c>
      <c r="BL93" s="3"/>
      <c r="BM93" s="3"/>
      <c r="BN93" s="3"/>
      <c r="BO93" s="3"/>
    </row>
    <row r="94" spans="1:67" x14ac:dyDescent="0.25">
      <c r="A94" s="64" t="s">
        <v>1542</v>
      </c>
      <c r="B94" s="65"/>
      <c r="C94" s="65"/>
      <c r="D94" s="66"/>
      <c r="E94" s="68"/>
      <c r="F94" s="100" t="s">
        <v>15133</v>
      </c>
      <c r="G94" s="65"/>
      <c r="H94" s="69"/>
      <c r="I94" s="70"/>
      <c r="J94" s="70"/>
      <c r="K94" s="69" t="s">
        <v>16892</v>
      </c>
      <c r="L94" s="73"/>
      <c r="M94" s="74">
        <v>6507.923828125</v>
      </c>
      <c r="N94" s="74">
        <v>3031.884033203125</v>
      </c>
      <c r="O94" s="75"/>
      <c r="P94" s="76"/>
      <c r="Q94" s="76"/>
      <c r="R94" s="86"/>
      <c r="S94" s="48">
        <v>1</v>
      </c>
      <c r="T94" s="48">
        <v>0</v>
      </c>
      <c r="U94" s="49">
        <v>0</v>
      </c>
      <c r="V94" s="49">
        <v>1</v>
      </c>
      <c r="W94" s="49">
        <v>0</v>
      </c>
      <c r="X94" s="49">
        <v>0.99999899999999997</v>
      </c>
      <c r="Y94" s="49">
        <v>0</v>
      </c>
      <c r="Z94" s="49">
        <v>0</v>
      </c>
      <c r="AA94" s="71">
        <v>4</v>
      </c>
      <c r="AB94" s="71"/>
      <c r="AC94" s="72"/>
      <c r="AD94" s="78" t="s">
        <v>10179</v>
      </c>
      <c r="AE94" s="78">
        <v>132</v>
      </c>
      <c r="AF94" s="78">
        <v>170</v>
      </c>
      <c r="AG94" s="78">
        <v>996</v>
      </c>
      <c r="AH94" s="78">
        <v>0</v>
      </c>
      <c r="AI94" s="78">
        <v>19800</v>
      </c>
      <c r="AJ94" s="78" t="s">
        <v>11558</v>
      </c>
      <c r="AK94" s="78" t="s">
        <v>10114</v>
      </c>
      <c r="AL94" s="84" t="s">
        <v>13143</v>
      </c>
      <c r="AM94" s="78" t="s">
        <v>10135</v>
      </c>
      <c r="AN94" s="80">
        <v>42378.071238425924</v>
      </c>
      <c r="AO94" s="78"/>
      <c r="AP94" s="78" t="b">
        <v>1</v>
      </c>
      <c r="AQ94" s="78" t="b">
        <v>0</v>
      </c>
      <c r="AR94" s="78" t="b">
        <v>0</v>
      </c>
      <c r="AS94" s="78" t="s">
        <v>9963</v>
      </c>
      <c r="AT94" s="78">
        <v>2</v>
      </c>
      <c r="AU94" s="78"/>
      <c r="AV94" s="78" t="b">
        <v>0</v>
      </c>
      <c r="AW94" s="78" t="s">
        <v>15459</v>
      </c>
      <c r="AX94" s="84" t="s">
        <v>15461</v>
      </c>
      <c r="AY94" s="78" t="s">
        <v>65</v>
      </c>
      <c r="AZ94" s="102" t="s">
        <v>18397</v>
      </c>
      <c r="BA94" s="48"/>
      <c r="BB94" s="48"/>
      <c r="BC94" s="48"/>
      <c r="BD94" s="48"/>
      <c r="BE94" s="48"/>
      <c r="BF94" s="48"/>
      <c r="BG94" s="48"/>
      <c r="BH94" s="48"/>
      <c r="BI94" s="48"/>
      <c r="BJ94" s="48"/>
      <c r="BK94" s="78" t="str">
        <f>REPLACE(INDEX(GroupVertices[Group], MATCH(Vertices[[#This Row],[Vertex]],GroupVertices[Vertex],0)),1,1,"")</f>
        <v>EUTRAL</v>
      </c>
      <c r="BL94" s="3"/>
      <c r="BM94" s="3"/>
      <c r="BN94" s="3"/>
      <c r="BO94" s="3"/>
    </row>
    <row r="95" spans="1:67" x14ac:dyDescent="0.25">
      <c r="A95" s="64" t="s">
        <v>245</v>
      </c>
      <c r="B95" s="65"/>
      <c r="C95" s="65"/>
      <c r="D95" s="66"/>
      <c r="E95" s="68"/>
      <c r="F95" s="100" t="s">
        <v>4789</v>
      </c>
      <c r="G95" s="65"/>
      <c r="H95" s="69"/>
      <c r="I95" s="70"/>
      <c r="J95" s="70"/>
      <c r="K95" s="69" t="s">
        <v>16934</v>
      </c>
      <c r="L95" s="73"/>
      <c r="M95" s="74">
        <v>7356.5654296875</v>
      </c>
      <c r="N95" s="74">
        <v>5227.4072265625</v>
      </c>
      <c r="O95" s="75"/>
      <c r="P95" s="76"/>
      <c r="Q95" s="76"/>
      <c r="R95" s="86"/>
      <c r="S95" s="48">
        <v>1</v>
      </c>
      <c r="T95" s="48">
        <v>0</v>
      </c>
      <c r="U95" s="49">
        <v>0</v>
      </c>
      <c r="V95" s="49">
        <v>1</v>
      </c>
      <c r="W95" s="49">
        <v>0</v>
      </c>
      <c r="X95" s="49">
        <v>0.99999899999999997</v>
      </c>
      <c r="Y95" s="49">
        <v>0</v>
      </c>
      <c r="Z95" s="49">
        <v>0</v>
      </c>
      <c r="AA95" s="71">
        <v>46</v>
      </c>
      <c r="AB95" s="71"/>
      <c r="AC95" s="72"/>
      <c r="AD95" s="78" t="s">
        <v>10220</v>
      </c>
      <c r="AE95" s="78">
        <v>348</v>
      </c>
      <c r="AF95" s="78">
        <v>1544</v>
      </c>
      <c r="AG95" s="78">
        <v>72061</v>
      </c>
      <c r="AH95" s="78">
        <v>19</v>
      </c>
      <c r="AI95" s="78"/>
      <c r="AJ95" s="78" t="s">
        <v>11593</v>
      </c>
      <c r="AK95" s="78" t="s">
        <v>12657</v>
      </c>
      <c r="AL95" s="84" t="s">
        <v>13163</v>
      </c>
      <c r="AM95" s="78"/>
      <c r="AN95" s="80">
        <v>41798.556701388887</v>
      </c>
      <c r="AO95" s="84" t="s">
        <v>13873</v>
      </c>
      <c r="AP95" s="78" t="b">
        <v>1</v>
      </c>
      <c r="AQ95" s="78" t="b">
        <v>0</v>
      </c>
      <c r="AR95" s="78" t="b">
        <v>1</v>
      </c>
      <c r="AS95" s="78" t="s">
        <v>9963</v>
      </c>
      <c r="AT95" s="78">
        <v>750</v>
      </c>
      <c r="AU95" s="84" t="s">
        <v>14862</v>
      </c>
      <c r="AV95" s="78" t="b">
        <v>0</v>
      </c>
      <c r="AW95" s="78" t="s">
        <v>15459</v>
      </c>
      <c r="AX95" s="84" t="s">
        <v>15503</v>
      </c>
      <c r="AY95" s="78" t="s">
        <v>66</v>
      </c>
      <c r="AZ95" s="102" t="s">
        <v>18397</v>
      </c>
      <c r="BA95" s="48"/>
      <c r="BB95" s="48"/>
      <c r="BC95" s="48"/>
      <c r="BD95" s="48"/>
      <c r="BE95" s="48"/>
      <c r="BF95" s="48"/>
      <c r="BG95" s="48"/>
      <c r="BH95" s="48"/>
      <c r="BI95" s="48"/>
      <c r="BJ95" s="48"/>
      <c r="BK95" s="78" t="str">
        <f>REPLACE(INDEX(GroupVertices[Group], MATCH(Vertices[[#This Row],[Vertex]],GroupVertices[Vertex],0)),1,1,"")</f>
        <v>EUTRAL</v>
      </c>
      <c r="BL95" s="3"/>
      <c r="BM95" s="3"/>
      <c r="BN95" s="3"/>
      <c r="BO95" s="3"/>
    </row>
    <row r="96" spans="1:67" x14ac:dyDescent="0.25">
      <c r="A96" s="64" t="s">
        <v>247</v>
      </c>
      <c r="B96" s="65"/>
      <c r="C96" s="65"/>
      <c r="D96" s="66"/>
      <c r="E96" s="68"/>
      <c r="F96" s="100" t="s">
        <v>4791</v>
      </c>
      <c r="G96" s="65"/>
      <c r="H96" s="69"/>
      <c r="I96" s="70"/>
      <c r="J96" s="70"/>
      <c r="K96" s="69" t="s">
        <v>16936</v>
      </c>
      <c r="L96" s="73"/>
      <c r="M96" s="74">
        <v>6517.2978515625</v>
      </c>
      <c r="N96" s="74">
        <v>3476.329345703125</v>
      </c>
      <c r="O96" s="75"/>
      <c r="P96" s="76"/>
      <c r="Q96" s="76"/>
      <c r="R96" s="86"/>
      <c r="S96" s="48">
        <v>1</v>
      </c>
      <c r="T96" s="48">
        <v>0</v>
      </c>
      <c r="U96" s="49">
        <v>0</v>
      </c>
      <c r="V96" s="49">
        <v>1</v>
      </c>
      <c r="W96" s="49">
        <v>0</v>
      </c>
      <c r="X96" s="49">
        <v>0.99999899999999997</v>
      </c>
      <c r="Y96" s="49">
        <v>0</v>
      </c>
      <c r="Z96" s="49">
        <v>0</v>
      </c>
      <c r="AA96" s="71">
        <v>48</v>
      </c>
      <c r="AB96" s="71"/>
      <c r="AC96" s="72"/>
      <c r="AD96" s="78" t="s">
        <v>10222</v>
      </c>
      <c r="AE96" s="78">
        <v>929</v>
      </c>
      <c r="AF96" s="78">
        <v>5144</v>
      </c>
      <c r="AG96" s="78">
        <v>97212</v>
      </c>
      <c r="AH96" s="78">
        <v>16137</v>
      </c>
      <c r="AI96" s="78">
        <v>19800</v>
      </c>
      <c r="AJ96" s="78" t="s">
        <v>11595</v>
      </c>
      <c r="AK96" s="78" t="s">
        <v>10119</v>
      </c>
      <c r="AL96" s="84" t="s">
        <v>13164</v>
      </c>
      <c r="AM96" s="78" t="s">
        <v>10135</v>
      </c>
      <c r="AN96" s="80">
        <v>39789.239178240743</v>
      </c>
      <c r="AO96" s="84" t="s">
        <v>13875</v>
      </c>
      <c r="AP96" s="78" t="b">
        <v>0</v>
      </c>
      <c r="AQ96" s="78" t="b">
        <v>0</v>
      </c>
      <c r="AR96" s="78" t="b">
        <v>1</v>
      </c>
      <c r="AS96" s="78" t="s">
        <v>9963</v>
      </c>
      <c r="AT96" s="78">
        <v>173</v>
      </c>
      <c r="AU96" s="84" t="s">
        <v>14877</v>
      </c>
      <c r="AV96" s="78" t="b">
        <v>1</v>
      </c>
      <c r="AW96" s="78" t="s">
        <v>15459</v>
      </c>
      <c r="AX96" s="84" t="s">
        <v>15505</v>
      </c>
      <c r="AY96" s="78" t="s">
        <v>66</v>
      </c>
      <c r="AZ96" s="102" t="s">
        <v>18397</v>
      </c>
      <c r="BA96" s="48"/>
      <c r="BB96" s="48"/>
      <c r="BC96" s="48"/>
      <c r="BD96" s="48"/>
      <c r="BE96" s="48"/>
      <c r="BF96" s="48"/>
      <c r="BG96" s="48"/>
      <c r="BH96" s="48"/>
      <c r="BI96" s="48"/>
      <c r="BJ96" s="48"/>
      <c r="BK96" s="78" t="str">
        <f>REPLACE(INDEX(GroupVertices[Group], MATCH(Vertices[[#This Row],[Vertex]],GroupVertices[Vertex],0)),1,1,"")</f>
        <v>EUTRAL</v>
      </c>
      <c r="BL96" s="3"/>
      <c r="BM96" s="3"/>
      <c r="BN96" s="3"/>
      <c r="BO96" s="3"/>
    </row>
    <row r="97" spans="1:67" x14ac:dyDescent="0.25">
      <c r="A97" s="64" t="s">
        <v>254</v>
      </c>
      <c r="B97" s="65"/>
      <c r="C97" s="65"/>
      <c r="D97" s="66"/>
      <c r="E97" s="68"/>
      <c r="F97" s="100" t="s">
        <v>4797</v>
      </c>
      <c r="G97" s="65"/>
      <c r="H97" s="69"/>
      <c r="I97" s="70"/>
      <c r="J97" s="70"/>
      <c r="K97" s="69" t="s">
        <v>16945</v>
      </c>
      <c r="L97" s="73"/>
      <c r="M97" s="74">
        <v>1766.8314208984375</v>
      </c>
      <c r="N97" s="74">
        <v>836.77728271484375</v>
      </c>
      <c r="O97" s="75"/>
      <c r="P97" s="76"/>
      <c r="Q97" s="76"/>
      <c r="R97" s="86"/>
      <c r="S97" s="48">
        <v>1</v>
      </c>
      <c r="T97" s="48">
        <v>0</v>
      </c>
      <c r="U97" s="49">
        <v>0</v>
      </c>
      <c r="V97" s="49">
        <v>1</v>
      </c>
      <c r="W97" s="49">
        <v>0</v>
      </c>
      <c r="X97" s="49">
        <v>0.99999899999999997</v>
      </c>
      <c r="Y97" s="49">
        <v>0</v>
      </c>
      <c r="Z97" s="49">
        <v>0</v>
      </c>
      <c r="AA97" s="71">
        <v>57</v>
      </c>
      <c r="AB97" s="71"/>
      <c r="AC97" s="72"/>
      <c r="AD97" s="78" t="s">
        <v>10231</v>
      </c>
      <c r="AE97" s="78">
        <v>3363</v>
      </c>
      <c r="AF97" s="78">
        <v>657</v>
      </c>
      <c r="AG97" s="78">
        <v>1902</v>
      </c>
      <c r="AH97" s="78">
        <v>5</v>
      </c>
      <c r="AI97" s="78">
        <v>19800</v>
      </c>
      <c r="AJ97" s="78" t="s">
        <v>11602</v>
      </c>
      <c r="AK97" s="78" t="s">
        <v>12663</v>
      </c>
      <c r="AL97" s="84" t="s">
        <v>13170</v>
      </c>
      <c r="AM97" s="78" t="s">
        <v>10135</v>
      </c>
      <c r="AN97" s="80">
        <v>39955.373888888891</v>
      </c>
      <c r="AO97" s="84" t="s">
        <v>13881</v>
      </c>
      <c r="AP97" s="78" t="b">
        <v>0</v>
      </c>
      <c r="AQ97" s="78" t="b">
        <v>0</v>
      </c>
      <c r="AR97" s="78" t="b">
        <v>0</v>
      </c>
      <c r="AS97" s="78" t="s">
        <v>9963</v>
      </c>
      <c r="AT97" s="78">
        <v>13</v>
      </c>
      <c r="AU97" s="84" t="s">
        <v>14882</v>
      </c>
      <c r="AV97" s="78" t="b">
        <v>0</v>
      </c>
      <c r="AW97" s="78" t="s">
        <v>15459</v>
      </c>
      <c r="AX97" s="84" t="s">
        <v>15514</v>
      </c>
      <c r="AY97" s="78" t="s">
        <v>66</v>
      </c>
      <c r="AZ97" s="102" t="s">
        <v>18398</v>
      </c>
      <c r="BA97" s="48"/>
      <c r="BB97" s="48"/>
      <c r="BC97" s="48"/>
      <c r="BD97" s="48"/>
      <c r="BE97" s="48"/>
      <c r="BF97" s="48"/>
      <c r="BG97" s="48"/>
      <c r="BH97" s="48"/>
      <c r="BI97" s="48"/>
      <c r="BJ97" s="48"/>
      <c r="BK97" s="78" t="str">
        <f>REPLACE(INDEX(GroupVertices[Group], MATCH(Vertices[[#This Row],[Vertex]],GroupVertices[Vertex],0)),1,1,"")</f>
        <v>OSITIVE</v>
      </c>
      <c r="BL97" s="3"/>
      <c r="BM97" s="3"/>
      <c r="BN97" s="3"/>
      <c r="BO97" s="3"/>
    </row>
    <row r="98" spans="1:67" x14ac:dyDescent="0.25">
      <c r="A98" s="64" t="s">
        <v>258</v>
      </c>
      <c r="B98" s="65"/>
      <c r="C98" s="65"/>
      <c r="D98" s="66"/>
      <c r="E98" s="68"/>
      <c r="F98" s="100" t="s">
        <v>4801</v>
      </c>
      <c r="G98" s="65"/>
      <c r="H98" s="69"/>
      <c r="I98" s="70"/>
      <c r="J98" s="70"/>
      <c r="K98" s="69" t="s">
        <v>16949</v>
      </c>
      <c r="L98" s="73"/>
      <c r="M98" s="74">
        <v>9770.0244140625</v>
      </c>
      <c r="N98" s="74">
        <v>3476.568115234375</v>
      </c>
      <c r="O98" s="75"/>
      <c r="P98" s="76"/>
      <c r="Q98" s="76"/>
      <c r="R98" s="86"/>
      <c r="S98" s="48">
        <v>1</v>
      </c>
      <c r="T98" s="48">
        <v>0</v>
      </c>
      <c r="U98" s="49">
        <v>0</v>
      </c>
      <c r="V98" s="49">
        <v>1</v>
      </c>
      <c r="W98" s="49">
        <v>0</v>
      </c>
      <c r="X98" s="49">
        <v>0.99999899999999997</v>
      </c>
      <c r="Y98" s="49">
        <v>0</v>
      </c>
      <c r="Z98" s="49">
        <v>0</v>
      </c>
      <c r="AA98" s="71">
        <v>61</v>
      </c>
      <c r="AB98" s="71"/>
      <c r="AC98" s="72"/>
      <c r="AD98" s="78" t="s">
        <v>10235</v>
      </c>
      <c r="AE98" s="78">
        <v>635</v>
      </c>
      <c r="AF98" s="78">
        <v>78748</v>
      </c>
      <c r="AG98" s="78">
        <v>120839</v>
      </c>
      <c r="AH98" s="78">
        <v>85946</v>
      </c>
      <c r="AI98" s="78">
        <v>-14400</v>
      </c>
      <c r="AJ98" s="78" t="s">
        <v>11606</v>
      </c>
      <c r="AK98" s="78"/>
      <c r="AL98" s="84" t="s">
        <v>13172</v>
      </c>
      <c r="AM98" s="78" t="s">
        <v>13803</v>
      </c>
      <c r="AN98" s="80">
        <v>40305.847407407404</v>
      </c>
      <c r="AO98" s="84" t="s">
        <v>13883</v>
      </c>
      <c r="AP98" s="78" t="b">
        <v>0</v>
      </c>
      <c r="AQ98" s="78" t="b">
        <v>0</v>
      </c>
      <c r="AR98" s="78" t="b">
        <v>0</v>
      </c>
      <c r="AS98" s="78" t="s">
        <v>9963</v>
      </c>
      <c r="AT98" s="78">
        <v>3449</v>
      </c>
      <c r="AU98" s="84" t="s">
        <v>14883</v>
      </c>
      <c r="AV98" s="78" t="b">
        <v>0</v>
      </c>
      <c r="AW98" s="78" t="s">
        <v>15459</v>
      </c>
      <c r="AX98" s="84" t="s">
        <v>15518</v>
      </c>
      <c r="AY98" s="78" t="s">
        <v>66</v>
      </c>
      <c r="AZ98" s="102" t="s">
        <v>18397</v>
      </c>
      <c r="BA98" s="48"/>
      <c r="BB98" s="48"/>
      <c r="BC98" s="48"/>
      <c r="BD98" s="48"/>
      <c r="BE98" s="48"/>
      <c r="BF98" s="48"/>
      <c r="BG98" s="48"/>
      <c r="BH98" s="48"/>
      <c r="BI98" s="48"/>
      <c r="BJ98" s="48"/>
      <c r="BK98" s="78" t="str">
        <f>REPLACE(INDEX(GroupVertices[Group], MATCH(Vertices[[#This Row],[Vertex]],GroupVertices[Vertex],0)),1,1,"")</f>
        <v>EUTRAL</v>
      </c>
      <c r="BL98" s="3"/>
      <c r="BM98" s="3"/>
      <c r="BN98" s="3"/>
      <c r="BO98" s="3"/>
    </row>
    <row r="99" spans="1:67" x14ac:dyDescent="0.25">
      <c r="A99" s="64" t="s">
        <v>1550</v>
      </c>
      <c r="B99" s="65"/>
      <c r="C99" s="65"/>
      <c r="D99" s="66"/>
      <c r="E99" s="68"/>
      <c r="F99" s="100" t="s">
        <v>15148</v>
      </c>
      <c r="G99" s="65"/>
      <c r="H99" s="69"/>
      <c r="I99" s="70"/>
      <c r="J99" s="70"/>
      <c r="K99" s="69" t="s">
        <v>16960</v>
      </c>
      <c r="L99" s="73"/>
      <c r="M99" s="74">
        <v>6783.47216796875</v>
      </c>
      <c r="N99" s="74">
        <v>4680.19189453125</v>
      </c>
      <c r="O99" s="75"/>
      <c r="P99" s="76"/>
      <c r="Q99" s="76"/>
      <c r="R99" s="86"/>
      <c r="S99" s="48">
        <v>1</v>
      </c>
      <c r="T99" s="48">
        <v>0</v>
      </c>
      <c r="U99" s="49">
        <v>0</v>
      </c>
      <c r="V99" s="49">
        <v>0.33333299999999999</v>
      </c>
      <c r="W99" s="49">
        <v>0</v>
      </c>
      <c r="X99" s="49">
        <v>0.77027000000000001</v>
      </c>
      <c r="Y99" s="49">
        <v>0</v>
      </c>
      <c r="Z99" s="49">
        <v>0</v>
      </c>
      <c r="AA99" s="71">
        <v>72</v>
      </c>
      <c r="AB99" s="71"/>
      <c r="AC99" s="72"/>
      <c r="AD99" s="78" t="s">
        <v>10246</v>
      </c>
      <c r="AE99" s="78">
        <v>9</v>
      </c>
      <c r="AF99" s="78">
        <v>8596</v>
      </c>
      <c r="AG99" s="78">
        <v>5696</v>
      </c>
      <c r="AH99" s="78">
        <v>25</v>
      </c>
      <c r="AI99" s="78">
        <v>19800</v>
      </c>
      <c r="AJ99" s="78" t="s">
        <v>11615</v>
      </c>
      <c r="AK99" s="78" t="s">
        <v>12674</v>
      </c>
      <c r="AL99" s="84" t="s">
        <v>13180</v>
      </c>
      <c r="AM99" s="78" t="s">
        <v>10135</v>
      </c>
      <c r="AN99" s="80">
        <v>40192.630393518521</v>
      </c>
      <c r="AO99" s="84" t="s">
        <v>13890</v>
      </c>
      <c r="AP99" s="78" t="b">
        <v>0</v>
      </c>
      <c r="AQ99" s="78" t="b">
        <v>0</v>
      </c>
      <c r="AR99" s="78" t="b">
        <v>0</v>
      </c>
      <c r="AS99" s="78" t="s">
        <v>9963</v>
      </c>
      <c r="AT99" s="78">
        <v>39</v>
      </c>
      <c r="AU99" s="84" t="s">
        <v>14887</v>
      </c>
      <c r="AV99" s="78" t="b">
        <v>0</v>
      </c>
      <c r="AW99" s="78" t="s">
        <v>15459</v>
      </c>
      <c r="AX99" s="84" t="s">
        <v>15529</v>
      </c>
      <c r="AY99" s="78" t="s">
        <v>65</v>
      </c>
      <c r="AZ99" s="102" t="s">
        <v>18397</v>
      </c>
      <c r="BA99" s="48"/>
      <c r="BB99" s="48"/>
      <c r="BC99" s="48"/>
      <c r="BD99" s="48"/>
      <c r="BE99" s="48"/>
      <c r="BF99" s="48"/>
      <c r="BG99" s="48"/>
      <c r="BH99" s="48"/>
      <c r="BI99" s="48"/>
      <c r="BJ99" s="48"/>
      <c r="BK99" s="78" t="str">
        <f>REPLACE(INDEX(GroupVertices[Group], MATCH(Vertices[[#This Row],[Vertex]],GroupVertices[Vertex],0)),1,1,"")</f>
        <v>EUTRAL</v>
      </c>
      <c r="BL99" s="3"/>
      <c r="BM99" s="3"/>
      <c r="BN99" s="3"/>
      <c r="BO99" s="3"/>
    </row>
    <row r="100" spans="1:67" x14ac:dyDescent="0.25">
      <c r="A100" s="64" t="s">
        <v>1551</v>
      </c>
      <c r="B100" s="65"/>
      <c r="C100" s="65"/>
      <c r="D100" s="66"/>
      <c r="E100" s="68"/>
      <c r="F100" s="100" t="s">
        <v>15149</v>
      </c>
      <c r="G100" s="65"/>
      <c r="H100" s="69"/>
      <c r="I100" s="70"/>
      <c r="J100" s="70"/>
      <c r="K100" s="69" t="s">
        <v>16961</v>
      </c>
      <c r="L100" s="73"/>
      <c r="M100" s="74">
        <v>1496.909423828125</v>
      </c>
      <c r="N100" s="74">
        <v>1149.0587158203125</v>
      </c>
      <c r="O100" s="75"/>
      <c r="P100" s="76"/>
      <c r="Q100" s="76"/>
      <c r="R100" s="86"/>
      <c r="S100" s="48">
        <v>1</v>
      </c>
      <c r="T100" s="48">
        <v>0</v>
      </c>
      <c r="U100" s="49">
        <v>0</v>
      </c>
      <c r="V100" s="49">
        <v>0.33333299999999999</v>
      </c>
      <c r="W100" s="49">
        <v>0</v>
      </c>
      <c r="X100" s="49">
        <v>0.77027000000000001</v>
      </c>
      <c r="Y100" s="49">
        <v>0</v>
      </c>
      <c r="Z100" s="49">
        <v>0</v>
      </c>
      <c r="AA100" s="71">
        <v>73</v>
      </c>
      <c r="AB100" s="71"/>
      <c r="AC100" s="72"/>
      <c r="AD100" s="78" t="s">
        <v>10247</v>
      </c>
      <c r="AE100" s="78">
        <v>0</v>
      </c>
      <c r="AF100" s="78">
        <v>17193</v>
      </c>
      <c r="AG100" s="78">
        <v>0</v>
      </c>
      <c r="AH100" s="78">
        <v>0</v>
      </c>
      <c r="AI100" s="78">
        <v>19800</v>
      </c>
      <c r="AJ100" s="78" t="s">
        <v>11616</v>
      </c>
      <c r="AK100" s="78"/>
      <c r="AL100" s="84" t="s">
        <v>13181</v>
      </c>
      <c r="AM100" s="78" t="s">
        <v>10135</v>
      </c>
      <c r="AN100" s="80">
        <v>41835.275312500002</v>
      </c>
      <c r="AO100" s="84" t="s">
        <v>13891</v>
      </c>
      <c r="AP100" s="78" t="b">
        <v>1</v>
      </c>
      <c r="AQ100" s="78" t="b">
        <v>0</v>
      </c>
      <c r="AR100" s="78" t="b">
        <v>0</v>
      </c>
      <c r="AS100" s="78" t="s">
        <v>9963</v>
      </c>
      <c r="AT100" s="78">
        <v>51</v>
      </c>
      <c r="AU100" s="84" t="s">
        <v>14862</v>
      </c>
      <c r="AV100" s="78" t="b">
        <v>1</v>
      </c>
      <c r="AW100" s="78" t="s">
        <v>15459</v>
      </c>
      <c r="AX100" s="84" t="s">
        <v>15530</v>
      </c>
      <c r="AY100" s="78" t="s">
        <v>65</v>
      </c>
      <c r="AZ100" s="102" t="s">
        <v>18398</v>
      </c>
      <c r="BA100" s="48"/>
      <c r="BB100" s="48"/>
      <c r="BC100" s="48"/>
      <c r="BD100" s="48"/>
      <c r="BE100" s="48"/>
      <c r="BF100" s="48"/>
      <c r="BG100" s="48"/>
      <c r="BH100" s="48"/>
      <c r="BI100" s="48"/>
      <c r="BJ100" s="48"/>
      <c r="BK100" s="78" t="str">
        <f>REPLACE(INDEX(GroupVertices[Group], MATCH(Vertices[[#This Row],[Vertex]],GroupVertices[Vertex],0)),1,1,"")</f>
        <v>OSITIVE</v>
      </c>
      <c r="BL100" s="3"/>
      <c r="BM100" s="3"/>
      <c r="BN100" s="3"/>
      <c r="BO100" s="3"/>
    </row>
    <row r="101" spans="1:67" x14ac:dyDescent="0.25">
      <c r="A101" s="64" t="s">
        <v>276</v>
      </c>
      <c r="B101" s="65"/>
      <c r="C101" s="65"/>
      <c r="D101" s="66"/>
      <c r="E101" s="68"/>
      <c r="F101" s="100" t="s">
        <v>4817</v>
      </c>
      <c r="G101" s="65"/>
      <c r="H101" s="69"/>
      <c r="I101" s="70"/>
      <c r="J101" s="70"/>
      <c r="K101" s="69" t="s">
        <v>16973</v>
      </c>
      <c r="L101" s="73"/>
      <c r="M101" s="74">
        <v>9700.0341796875</v>
      </c>
      <c r="N101" s="74">
        <v>3381.198974609375</v>
      </c>
      <c r="O101" s="75"/>
      <c r="P101" s="76"/>
      <c r="Q101" s="76"/>
      <c r="R101" s="86"/>
      <c r="S101" s="48">
        <v>1</v>
      </c>
      <c r="T101" s="48">
        <v>0</v>
      </c>
      <c r="U101" s="49">
        <v>0</v>
      </c>
      <c r="V101" s="49">
        <v>1</v>
      </c>
      <c r="W101" s="49">
        <v>0</v>
      </c>
      <c r="X101" s="49">
        <v>0.99999899999999997</v>
      </c>
      <c r="Y101" s="49">
        <v>0</v>
      </c>
      <c r="Z101" s="49">
        <v>0</v>
      </c>
      <c r="AA101" s="71">
        <v>85</v>
      </c>
      <c r="AB101" s="71"/>
      <c r="AC101" s="72"/>
      <c r="AD101" s="78" t="s">
        <v>10259</v>
      </c>
      <c r="AE101" s="78">
        <v>179</v>
      </c>
      <c r="AF101" s="78">
        <v>8316</v>
      </c>
      <c r="AG101" s="78">
        <v>156338</v>
      </c>
      <c r="AH101" s="78">
        <v>10019</v>
      </c>
      <c r="AI101" s="78">
        <v>19800</v>
      </c>
      <c r="AJ101" s="78" t="s">
        <v>11626</v>
      </c>
      <c r="AK101" s="78" t="s">
        <v>12679</v>
      </c>
      <c r="AL101" s="84" t="s">
        <v>13188</v>
      </c>
      <c r="AM101" s="78" t="s">
        <v>10135</v>
      </c>
      <c r="AN101" s="80">
        <v>40294.356249999997</v>
      </c>
      <c r="AO101" s="84" t="s">
        <v>13901</v>
      </c>
      <c r="AP101" s="78" t="b">
        <v>0</v>
      </c>
      <c r="AQ101" s="78" t="b">
        <v>0</v>
      </c>
      <c r="AR101" s="78" t="b">
        <v>0</v>
      </c>
      <c r="AS101" s="78" t="s">
        <v>9963</v>
      </c>
      <c r="AT101" s="78">
        <v>65</v>
      </c>
      <c r="AU101" s="84" t="s">
        <v>14893</v>
      </c>
      <c r="AV101" s="78" t="b">
        <v>0</v>
      </c>
      <c r="AW101" s="78" t="s">
        <v>15459</v>
      </c>
      <c r="AX101" s="84" t="s">
        <v>15542</v>
      </c>
      <c r="AY101" s="78" t="s">
        <v>66</v>
      </c>
      <c r="AZ101" s="102" t="s">
        <v>18397</v>
      </c>
      <c r="BA101" s="48"/>
      <c r="BB101" s="48"/>
      <c r="BC101" s="48"/>
      <c r="BD101" s="48"/>
      <c r="BE101" s="48"/>
      <c r="BF101" s="48"/>
      <c r="BG101" s="48"/>
      <c r="BH101" s="48"/>
      <c r="BI101" s="48"/>
      <c r="BJ101" s="48"/>
      <c r="BK101" s="78" t="str">
        <f>REPLACE(INDEX(GroupVertices[Group], MATCH(Vertices[[#This Row],[Vertex]],GroupVertices[Vertex],0)),1,1,"")</f>
        <v>EUTRAL</v>
      </c>
      <c r="BL101" s="3"/>
      <c r="BM101" s="3"/>
      <c r="BN101" s="3"/>
      <c r="BO101" s="3"/>
    </row>
    <row r="102" spans="1:67" x14ac:dyDescent="0.25">
      <c r="A102" s="64" t="s">
        <v>1553</v>
      </c>
      <c r="B102" s="65"/>
      <c r="C102" s="65"/>
      <c r="D102" s="66"/>
      <c r="E102" s="68"/>
      <c r="F102" s="100" t="s">
        <v>15152</v>
      </c>
      <c r="G102" s="65"/>
      <c r="H102" s="69"/>
      <c r="I102" s="70"/>
      <c r="J102" s="70"/>
      <c r="K102" s="69" t="s">
        <v>16976</v>
      </c>
      <c r="L102" s="73"/>
      <c r="M102" s="74">
        <v>2379.740966796875</v>
      </c>
      <c r="N102" s="74">
        <v>2154.071044921875</v>
      </c>
      <c r="O102" s="75"/>
      <c r="P102" s="76"/>
      <c r="Q102" s="76"/>
      <c r="R102" s="86"/>
      <c r="S102" s="48">
        <v>1</v>
      </c>
      <c r="T102" s="48">
        <v>0</v>
      </c>
      <c r="U102" s="49">
        <v>0</v>
      </c>
      <c r="V102" s="49">
        <v>5.5400000000000002E-4</v>
      </c>
      <c r="W102" s="49">
        <v>3.2899999999999997E-4</v>
      </c>
      <c r="X102" s="49">
        <v>0.48488799999999999</v>
      </c>
      <c r="Y102" s="49">
        <v>0</v>
      </c>
      <c r="Z102" s="49">
        <v>0</v>
      </c>
      <c r="AA102" s="71">
        <v>88</v>
      </c>
      <c r="AB102" s="71"/>
      <c r="AC102" s="72"/>
      <c r="AD102" s="78" t="s">
        <v>10262</v>
      </c>
      <c r="AE102" s="78">
        <v>373</v>
      </c>
      <c r="AF102" s="78">
        <v>950</v>
      </c>
      <c r="AG102" s="78">
        <v>230</v>
      </c>
      <c r="AH102" s="78">
        <v>260</v>
      </c>
      <c r="AI102" s="78">
        <v>-25200</v>
      </c>
      <c r="AJ102" s="78" t="s">
        <v>11629</v>
      </c>
      <c r="AK102" s="78" t="s">
        <v>12682</v>
      </c>
      <c r="AL102" s="84" t="s">
        <v>13191</v>
      </c>
      <c r="AM102" s="78" t="s">
        <v>13800</v>
      </c>
      <c r="AN102" s="80">
        <v>40337.86445601852</v>
      </c>
      <c r="AO102" s="78"/>
      <c r="AP102" s="78" t="b">
        <v>1</v>
      </c>
      <c r="AQ102" s="78" t="b">
        <v>0</v>
      </c>
      <c r="AR102" s="78" t="b">
        <v>0</v>
      </c>
      <c r="AS102" s="78" t="s">
        <v>9963</v>
      </c>
      <c r="AT102" s="78">
        <v>32</v>
      </c>
      <c r="AU102" s="84" t="s">
        <v>14862</v>
      </c>
      <c r="AV102" s="78" t="b">
        <v>0</v>
      </c>
      <c r="AW102" s="78" t="s">
        <v>15459</v>
      </c>
      <c r="AX102" s="84" t="s">
        <v>15545</v>
      </c>
      <c r="AY102" s="78" t="s">
        <v>65</v>
      </c>
      <c r="AZ102" s="102" t="s">
        <v>18398</v>
      </c>
      <c r="BA102" s="48"/>
      <c r="BB102" s="48"/>
      <c r="BC102" s="48"/>
      <c r="BD102" s="48"/>
      <c r="BE102" s="48"/>
      <c r="BF102" s="48"/>
      <c r="BG102" s="48"/>
      <c r="BH102" s="48"/>
      <c r="BI102" s="48"/>
      <c r="BJ102" s="48"/>
      <c r="BK102" s="78" t="str">
        <f>REPLACE(INDEX(GroupVertices[Group], MATCH(Vertices[[#This Row],[Vertex]],GroupVertices[Vertex],0)),1,1,"")</f>
        <v>OSITIVE</v>
      </c>
      <c r="BL102" s="3"/>
      <c r="BM102" s="3"/>
      <c r="BN102" s="3"/>
      <c r="BO102" s="3"/>
    </row>
    <row r="103" spans="1:67" x14ac:dyDescent="0.25">
      <c r="A103" s="64" t="s">
        <v>287</v>
      </c>
      <c r="B103" s="65"/>
      <c r="C103" s="65"/>
      <c r="D103" s="66"/>
      <c r="E103" s="68"/>
      <c r="F103" s="100" t="s">
        <v>4824</v>
      </c>
      <c r="G103" s="65"/>
      <c r="H103" s="69"/>
      <c r="I103" s="70"/>
      <c r="J103" s="70"/>
      <c r="K103" s="69" t="s">
        <v>16987</v>
      </c>
      <c r="L103" s="73"/>
      <c r="M103" s="74">
        <v>9129.74609375</v>
      </c>
      <c r="N103" s="74">
        <v>979.63970947265625</v>
      </c>
      <c r="O103" s="75"/>
      <c r="P103" s="76"/>
      <c r="Q103" s="76"/>
      <c r="R103" s="86"/>
      <c r="S103" s="48">
        <v>1</v>
      </c>
      <c r="T103" s="48">
        <v>0</v>
      </c>
      <c r="U103" s="49">
        <v>0</v>
      </c>
      <c r="V103" s="49">
        <v>1</v>
      </c>
      <c r="W103" s="49">
        <v>0</v>
      </c>
      <c r="X103" s="49">
        <v>0.99999899999999997</v>
      </c>
      <c r="Y103" s="49">
        <v>0</v>
      </c>
      <c r="Z103" s="49">
        <v>0</v>
      </c>
      <c r="AA103" s="71">
        <v>99</v>
      </c>
      <c r="AB103" s="71"/>
      <c r="AC103" s="72"/>
      <c r="AD103" s="78" t="s">
        <v>10273</v>
      </c>
      <c r="AE103" s="78">
        <v>199</v>
      </c>
      <c r="AF103" s="78">
        <v>3146</v>
      </c>
      <c r="AG103" s="78">
        <v>7318</v>
      </c>
      <c r="AH103" s="78">
        <v>76</v>
      </c>
      <c r="AI103" s="78"/>
      <c r="AJ103" s="78" t="s">
        <v>11635</v>
      </c>
      <c r="AK103" s="78" t="s">
        <v>12685</v>
      </c>
      <c r="AL103" s="84" t="s">
        <v>13196</v>
      </c>
      <c r="AM103" s="78"/>
      <c r="AN103" s="80">
        <v>42037.427523148152</v>
      </c>
      <c r="AO103" s="84" t="s">
        <v>13910</v>
      </c>
      <c r="AP103" s="78" t="b">
        <v>1</v>
      </c>
      <c r="AQ103" s="78" t="b">
        <v>0</v>
      </c>
      <c r="AR103" s="78" t="b">
        <v>0</v>
      </c>
      <c r="AS103" s="78" t="s">
        <v>9963</v>
      </c>
      <c r="AT103" s="78">
        <v>133</v>
      </c>
      <c r="AU103" s="84" t="s">
        <v>14862</v>
      </c>
      <c r="AV103" s="78" t="b">
        <v>0</v>
      </c>
      <c r="AW103" s="78" t="s">
        <v>15459</v>
      </c>
      <c r="AX103" s="84" t="s">
        <v>15556</v>
      </c>
      <c r="AY103" s="78" t="s">
        <v>66</v>
      </c>
      <c r="AZ103" s="102" t="s">
        <v>18397</v>
      </c>
      <c r="BA103" s="48"/>
      <c r="BB103" s="48"/>
      <c r="BC103" s="48"/>
      <c r="BD103" s="48"/>
      <c r="BE103" s="48"/>
      <c r="BF103" s="48"/>
      <c r="BG103" s="48"/>
      <c r="BH103" s="48"/>
      <c r="BI103" s="48"/>
      <c r="BJ103" s="48"/>
      <c r="BK103" s="78" t="str">
        <f>REPLACE(INDEX(GroupVertices[Group], MATCH(Vertices[[#This Row],[Vertex]],GroupVertices[Vertex],0)),1,1,"")</f>
        <v>EUTRAL</v>
      </c>
      <c r="BL103" s="3"/>
      <c r="BM103" s="3"/>
      <c r="BN103" s="3"/>
      <c r="BO103" s="3"/>
    </row>
    <row r="104" spans="1:67" x14ac:dyDescent="0.25">
      <c r="A104" s="64" t="s">
        <v>1554</v>
      </c>
      <c r="B104" s="65"/>
      <c r="C104" s="65"/>
      <c r="D104" s="66"/>
      <c r="E104" s="68"/>
      <c r="F104" s="100" t="s">
        <v>15155</v>
      </c>
      <c r="G104" s="65"/>
      <c r="H104" s="69"/>
      <c r="I104" s="70"/>
      <c r="J104" s="70"/>
      <c r="K104" s="69" t="s">
        <v>16994</v>
      </c>
      <c r="L104" s="73"/>
      <c r="M104" s="74">
        <v>6247.1396484375</v>
      </c>
      <c r="N104" s="74">
        <v>4253.849609375</v>
      </c>
      <c r="O104" s="75"/>
      <c r="P104" s="76"/>
      <c r="Q104" s="76"/>
      <c r="R104" s="86"/>
      <c r="S104" s="48">
        <v>1</v>
      </c>
      <c r="T104" s="48">
        <v>0</v>
      </c>
      <c r="U104" s="49">
        <v>0</v>
      </c>
      <c r="V104" s="49">
        <v>1</v>
      </c>
      <c r="W104" s="49">
        <v>0</v>
      </c>
      <c r="X104" s="49">
        <v>0.99999899999999997</v>
      </c>
      <c r="Y104" s="49">
        <v>0</v>
      </c>
      <c r="Z104" s="49">
        <v>0</v>
      </c>
      <c r="AA104" s="71">
        <v>106</v>
      </c>
      <c r="AB104" s="71"/>
      <c r="AC104" s="72"/>
      <c r="AD104" s="78" t="s">
        <v>10279</v>
      </c>
      <c r="AE104" s="78">
        <v>1178</v>
      </c>
      <c r="AF104" s="78">
        <v>6426</v>
      </c>
      <c r="AG104" s="78">
        <v>25557</v>
      </c>
      <c r="AH104" s="78">
        <v>451</v>
      </c>
      <c r="AI104" s="78">
        <v>19800</v>
      </c>
      <c r="AJ104" s="78" t="s">
        <v>11641</v>
      </c>
      <c r="AK104" s="78" t="s">
        <v>10111</v>
      </c>
      <c r="AL104" s="84" t="s">
        <v>13198</v>
      </c>
      <c r="AM104" s="78" t="s">
        <v>10135</v>
      </c>
      <c r="AN104" s="80">
        <v>40199.450775462959</v>
      </c>
      <c r="AO104" s="84" t="s">
        <v>13915</v>
      </c>
      <c r="AP104" s="78" t="b">
        <v>0</v>
      </c>
      <c r="AQ104" s="78" t="b">
        <v>0</v>
      </c>
      <c r="AR104" s="78" t="b">
        <v>1</v>
      </c>
      <c r="AS104" s="78" t="s">
        <v>9963</v>
      </c>
      <c r="AT104" s="78">
        <v>124</v>
      </c>
      <c r="AU104" s="84" t="s">
        <v>14883</v>
      </c>
      <c r="AV104" s="78" t="b">
        <v>1</v>
      </c>
      <c r="AW104" s="78" t="s">
        <v>15459</v>
      </c>
      <c r="AX104" s="84" t="s">
        <v>15563</v>
      </c>
      <c r="AY104" s="78" t="s">
        <v>65</v>
      </c>
      <c r="AZ104" s="102" t="s">
        <v>18397</v>
      </c>
      <c r="BA104" s="48"/>
      <c r="BB104" s="48"/>
      <c r="BC104" s="48"/>
      <c r="BD104" s="48"/>
      <c r="BE104" s="48"/>
      <c r="BF104" s="48"/>
      <c r="BG104" s="48"/>
      <c r="BH104" s="48"/>
      <c r="BI104" s="48"/>
      <c r="BJ104" s="48"/>
      <c r="BK104" s="78" t="str">
        <f>REPLACE(INDEX(GroupVertices[Group], MATCH(Vertices[[#This Row],[Vertex]],GroupVertices[Vertex],0)),1,1,"")</f>
        <v>EUTRAL</v>
      </c>
      <c r="BL104" s="3"/>
      <c r="BM104" s="3"/>
      <c r="BN104" s="3"/>
      <c r="BO104" s="3"/>
    </row>
    <row r="105" spans="1:67" x14ac:dyDescent="0.25">
      <c r="A105" s="64" t="s">
        <v>1555</v>
      </c>
      <c r="B105" s="65"/>
      <c r="C105" s="65"/>
      <c r="D105" s="66"/>
      <c r="E105" s="68"/>
      <c r="F105" s="100" t="s">
        <v>15156</v>
      </c>
      <c r="G105" s="65"/>
      <c r="H105" s="69"/>
      <c r="I105" s="70"/>
      <c r="J105" s="70"/>
      <c r="K105" s="69" t="s">
        <v>16996</v>
      </c>
      <c r="L105" s="73"/>
      <c r="M105" s="74">
        <v>7629.79931640625</v>
      </c>
      <c r="N105" s="74">
        <v>5325.54833984375</v>
      </c>
      <c r="O105" s="75"/>
      <c r="P105" s="76"/>
      <c r="Q105" s="76"/>
      <c r="R105" s="86"/>
      <c r="S105" s="48">
        <v>1</v>
      </c>
      <c r="T105" s="48">
        <v>0</v>
      </c>
      <c r="U105" s="49">
        <v>0</v>
      </c>
      <c r="V105" s="49">
        <v>5.5400000000000002E-4</v>
      </c>
      <c r="W105" s="49">
        <v>3.3100000000000002E-4</v>
      </c>
      <c r="X105" s="49">
        <v>0.49549300000000002</v>
      </c>
      <c r="Y105" s="49">
        <v>0</v>
      </c>
      <c r="Z105" s="49">
        <v>0</v>
      </c>
      <c r="AA105" s="71">
        <v>108</v>
      </c>
      <c r="AB105" s="71"/>
      <c r="AC105" s="72"/>
      <c r="AD105" s="78" t="s">
        <v>10281</v>
      </c>
      <c r="AE105" s="78">
        <v>2586</v>
      </c>
      <c r="AF105" s="78">
        <v>2213</v>
      </c>
      <c r="AG105" s="78">
        <v>18596</v>
      </c>
      <c r="AH105" s="78">
        <v>11959</v>
      </c>
      <c r="AI105" s="78">
        <v>19800</v>
      </c>
      <c r="AJ105" s="78" t="s">
        <v>11643</v>
      </c>
      <c r="AK105" s="78" t="s">
        <v>10111</v>
      </c>
      <c r="AL105" s="84" t="s">
        <v>13200</v>
      </c>
      <c r="AM105" s="78" t="s">
        <v>10135</v>
      </c>
      <c r="AN105" s="80">
        <v>40053.474756944444</v>
      </c>
      <c r="AO105" s="84" t="s">
        <v>13917</v>
      </c>
      <c r="AP105" s="78" t="b">
        <v>0</v>
      </c>
      <c r="AQ105" s="78" t="b">
        <v>0</v>
      </c>
      <c r="AR105" s="78" t="b">
        <v>0</v>
      </c>
      <c r="AS105" s="78" t="s">
        <v>9963</v>
      </c>
      <c r="AT105" s="78">
        <v>368</v>
      </c>
      <c r="AU105" s="84" t="s">
        <v>14865</v>
      </c>
      <c r="AV105" s="78" t="b">
        <v>0</v>
      </c>
      <c r="AW105" s="78" t="s">
        <v>15459</v>
      </c>
      <c r="AX105" s="84" t="s">
        <v>15565</v>
      </c>
      <c r="AY105" s="78" t="s">
        <v>65</v>
      </c>
      <c r="AZ105" s="102" t="s">
        <v>18397</v>
      </c>
      <c r="BA105" s="48"/>
      <c r="BB105" s="48"/>
      <c r="BC105" s="48"/>
      <c r="BD105" s="48"/>
      <c r="BE105" s="48"/>
      <c r="BF105" s="48"/>
      <c r="BG105" s="48"/>
      <c r="BH105" s="48"/>
      <c r="BI105" s="48"/>
      <c r="BJ105" s="48"/>
      <c r="BK105" s="78" t="str">
        <f>REPLACE(INDEX(GroupVertices[Group], MATCH(Vertices[[#This Row],[Vertex]],GroupVertices[Vertex],0)),1,1,"")</f>
        <v>EUTRAL</v>
      </c>
      <c r="BL105" s="3"/>
      <c r="BM105" s="3"/>
      <c r="BN105" s="3"/>
      <c r="BO105" s="3"/>
    </row>
    <row r="106" spans="1:67" x14ac:dyDescent="0.25">
      <c r="A106" s="64" t="s">
        <v>1556</v>
      </c>
      <c r="B106" s="65"/>
      <c r="C106" s="65"/>
      <c r="D106" s="66"/>
      <c r="E106" s="68"/>
      <c r="F106" s="100" t="s">
        <v>15157</v>
      </c>
      <c r="G106" s="65"/>
      <c r="H106" s="69"/>
      <c r="I106" s="70"/>
      <c r="J106" s="70"/>
      <c r="K106" s="69" t="s">
        <v>16997</v>
      </c>
      <c r="L106" s="73"/>
      <c r="M106" s="74">
        <v>6256.07421875</v>
      </c>
      <c r="N106" s="74">
        <v>4661.0595703125</v>
      </c>
      <c r="O106" s="75"/>
      <c r="P106" s="76"/>
      <c r="Q106" s="76"/>
      <c r="R106" s="86"/>
      <c r="S106" s="48">
        <v>1</v>
      </c>
      <c r="T106" s="48">
        <v>0</v>
      </c>
      <c r="U106" s="49">
        <v>0</v>
      </c>
      <c r="V106" s="49">
        <v>5.5400000000000002E-4</v>
      </c>
      <c r="W106" s="49">
        <v>3.3100000000000002E-4</v>
      </c>
      <c r="X106" s="49">
        <v>0.49549300000000002</v>
      </c>
      <c r="Y106" s="49">
        <v>0</v>
      </c>
      <c r="Z106" s="49">
        <v>0</v>
      </c>
      <c r="AA106" s="71">
        <v>109</v>
      </c>
      <c r="AB106" s="71"/>
      <c r="AC106" s="72"/>
      <c r="AD106" s="78" t="s">
        <v>10282</v>
      </c>
      <c r="AE106" s="78">
        <v>151</v>
      </c>
      <c r="AF106" s="78">
        <v>1493</v>
      </c>
      <c r="AG106" s="78">
        <v>3296</v>
      </c>
      <c r="AH106" s="78">
        <v>185</v>
      </c>
      <c r="AI106" s="78"/>
      <c r="AJ106" s="78" t="s">
        <v>11644</v>
      </c>
      <c r="AK106" s="78"/>
      <c r="AL106" s="84" t="s">
        <v>13201</v>
      </c>
      <c r="AM106" s="78"/>
      <c r="AN106" s="80">
        <v>41185.3674537037</v>
      </c>
      <c r="AO106" s="84" t="s">
        <v>13918</v>
      </c>
      <c r="AP106" s="78" t="b">
        <v>0</v>
      </c>
      <c r="AQ106" s="78" t="b">
        <v>0</v>
      </c>
      <c r="AR106" s="78" t="b">
        <v>0</v>
      </c>
      <c r="AS106" s="78" t="s">
        <v>9963</v>
      </c>
      <c r="AT106" s="78">
        <v>41</v>
      </c>
      <c r="AU106" s="84" t="s">
        <v>14900</v>
      </c>
      <c r="AV106" s="78" t="b">
        <v>0</v>
      </c>
      <c r="AW106" s="78" t="s">
        <v>15459</v>
      </c>
      <c r="AX106" s="84" t="s">
        <v>15566</v>
      </c>
      <c r="AY106" s="78" t="s">
        <v>65</v>
      </c>
      <c r="AZ106" s="102" t="s">
        <v>18397</v>
      </c>
      <c r="BA106" s="48"/>
      <c r="BB106" s="48"/>
      <c r="BC106" s="48"/>
      <c r="BD106" s="48"/>
      <c r="BE106" s="48"/>
      <c r="BF106" s="48"/>
      <c r="BG106" s="48"/>
      <c r="BH106" s="48"/>
      <c r="BI106" s="48"/>
      <c r="BJ106" s="48"/>
      <c r="BK106" s="78" t="str">
        <f>REPLACE(INDEX(GroupVertices[Group], MATCH(Vertices[[#This Row],[Vertex]],GroupVertices[Vertex],0)),1,1,"")</f>
        <v>EUTRAL</v>
      </c>
      <c r="BL106" s="3"/>
      <c r="BM106" s="3"/>
      <c r="BN106" s="3"/>
      <c r="BO106" s="3"/>
    </row>
    <row r="107" spans="1:67" x14ac:dyDescent="0.25">
      <c r="A107" s="64" t="s">
        <v>1557</v>
      </c>
      <c r="B107" s="65"/>
      <c r="C107" s="65"/>
      <c r="D107" s="66"/>
      <c r="E107" s="68"/>
      <c r="F107" s="100" t="s">
        <v>15158</v>
      </c>
      <c r="G107" s="65"/>
      <c r="H107" s="69"/>
      <c r="I107" s="70"/>
      <c r="J107" s="70"/>
      <c r="K107" s="69" t="s">
        <v>16998</v>
      </c>
      <c r="L107" s="73"/>
      <c r="M107" s="74">
        <v>6219.853515625</v>
      </c>
      <c r="N107" s="74">
        <v>3622.262939453125</v>
      </c>
      <c r="O107" s="75"/>
      <c r="P107" s="76"/>
      <c r="Q107" s="76"/>
      <c r="R107" s="86"/>
      <c r="S107" s="48">
        <v>1</v>
      </c>
      <c r="T107" s="48">
        <v>0</v>
      </c>
      <c r="U107" s="49">
        <v>0</v>
      </c>
      <c r="V107" s="49">
        <v>5.5400000000000002E-4</v>
      </c>
      <c r="W107" s="49">
        <v>3.3100000000000002E-4</v>
      </c>
      <c r="X107" s="49">
        <v>0.49549300000000002</v>
      </c>
      <c r="Y107" s="49">
        <v>0</v>
      </c>
      <c r="Z107" s="49">
        <v>0</v>
      </c>
      <c r="AA107" s="71">
        <v>110</v>
      </c>
      <c r="AB107" s="71"/>
      <c r="AC107" s="72"/>
      <c r="AD107" s="78" t="s">
        <v>10283</v>
      </c>
      <c r="AE107" s="78">
        <v>4062</v>
      </c>
      <c r="AF107" s="78">
        <v>8120</v>
      </c>
      <c r="AG107" s="78">
        <v>7169</v>
      </c>
      <c r="AH107" s="78">
        <v>301</v>
      </c>
      <c r="AI107" s="78">
        <v>19800</v>
      </c>
      <c r="AJ107" s="78" t="s">
        <v>11645</v>
      </c>
      <c r="AK107" s="78" t="s">
        <v>10111</v>
      </c>
      <c r="AL107" s="84" t="s">
        <v>13202</v>
      </c>
      <c r="AM107" s="78" t="s">
        <v>10135</v>
      </c>
      <c r="AN107" s="80">
        <v>40191.479641203703</v>
      </c>
      <c r="AO107" s="84" t="s">
        <v>13919</v>
      </c>
      <c r="AP107" s="78" t="b">
        <v>0</v>
      </c>
      <c r="AQ107" s="78" t="b">
        <v>0</v>
      </c>
      <c r="AR107" s="78" t="b">
        <v>1</v>
      </c>
      <c r="AS107" s="78" t="s">
        <v>9963</v>
      </c>
      <c r="AT107" s="78">
        <v>248</v>
      </c>
      <c r="AU107" s="84" t="s">
        <v>14901</v>
      </c>
      <c r="AV107" s="78" t="b">
        <v>0</v>
      </c>
      <c r="AW107" s="78" t="s">
        <v>15459</v>
      </c>
      <c r="AX107" s="84" t="s">
        <v>15567</v>
      </c>
      <c r="AY107" s="78" t="s">
        <v>65</v>
      </c>
      <c r="AZ107" s="102" t="s">
        <v>18397</v>
      </c>
      <c r="BA107" s="48"/>
      <c r="BB107" s="48"/>
      <c r="BC107" s="48"/>
      <c r="BD107" s="48"/>
      <c r="BE107" s="48"/>
      <c r="BF107" s="48"/>
      <c r="BG107" s="48"/>
      <c r="BH107" s="48"/>
      <c r="BI107" s="48"/>
      <c r="BJ107" s="48"/>
      <c r="BK107" s="78" t="str">
        <f>REPLACE(INDEX(GroupVertices[Group], MATCH(Vertices[[#This Row],[Vertex]],GroupVertices[Vertex],0)),1,1,"")</f>
        <v>EUTRAL</v>
      </c>
      <c r="BL107" s="3"/>
      <c r="BM107" s="3"/>
      <c r="BN107" s="3"/>
      <c r="BO107" s="3"/>
    </row>
    <row r="108" spans="1:67" x14ac:dyDescent="0.25">
      <c r="A108" s="64" t="s">
        <v>1558</v>
      </c>
      <c r="B108" s="65"/>
      <c r="C108" s="65"/>
      <c r="D108" s="66"/>
      <c r="E108" s="68"/>
      <c r="F108" s="100" t="s">
        <v>15161</v>
      </c>
      <c r="G108" s="65"/>
      <c r="H108" s="69"/>
      <c r="I108" s="70"/>
      <c r="J108" s="70"/>
      <c r="K108" s="69" t="s">
        <v>17012</v>
      </c>
      <c r="L108" s="73"/>
      <c r="M108" s="74">
        <v>9771.3837890625</v>
      </c>
      <c r="N108" s="74">
        <v>2821.5458984375</v>
      </c>
      <c r="O108" s="75"/>
      <c r="P108" s="76"/>
      <c r="Q108" s="76"/>
      <c r="R108" s="86"/>
      <c r="S108" s="48">
        <v>1</v>
      </c>
      <c r="T108" s="48">
        <v>0</v>
      </c>
      <c r="U108" s="49">
        <v>0</v>
      </c>
      <c r="V108" s="49">
        <v>1</v>
      </c>
      <c r="W108" s="49">
        <v>0</v>
      </c>
      <c r="X108" s="49">
        <v>0.99999899999999997</v>
      </c>
      <c r="Y108" s="49">
        <v>0</v>
      </c>
      <c r="Z108" s="49">
        <v>0</v>
      </c>
      <c r="AA108" s="71">
        <v>124</v>
      </c>
      <c r="AB108" s="71"/>
      <c r="AC108" s="72"/>
      <c r="AD108" s="78" t="s">
        <v>10297</v>
      </c>
      <c r="AE108" s="78">
        <v>78</v>
      </c>
      <c r="AF108" s="78">
        <v>14992</v>
      </c>
      <c r="AG108" s="78">
        <v>30815</v>
      </c>
      <c r="AH108" s="78">
        <v>9</v>
      </c>
      <c r="AI108" s="78">
        <v>19800</v>
      </c>
      <c r="AJ108" s="78" t="s">
        <v>11654</v>
      </c>
      <c r="AK108" s="78" t="s">
        <v>12683</v>
      </c>
      <c r="AL108" s="84" t="s">
        <v>13207</v>
      </c>
      <c r="AM108" s="78" t="s">
        <v>10135</v>
      </c>
      <c r="AN108" s="80">
        <v>40955.57135416667</v>
      </c>
      <c r="AO108" s="84" t="s">
        <v>13929</v>
      </c>
      <c r="AP108" s="78" t="b">
        <v>0</v>
      </c>
      <c r="AQ108" s="78" t="b">
        <v>0</v>
      </c>
      <c r="AR108" s="78" t="b">
        <v>0</v>
      </c>
      <c r="AS108" s="78" t="s">
        <v>14858</v>
      </c>
      <c r="AT108" s="78">
        <v>73</v>
      </c>
      <c r="AU108" s="84" t="s">
        <v>14905</v>
      </c>
      <c r="AV108" s="78" t="b">
        <v>0</v>
      </c>
      <c r="AW108" s="78" t="s">
        <v>15459</v>
      </c>
      <c r="AX108" s="84" t="s">
        <v>15581</v>
      </c>
      <c r="AY108" s="78" t="s">
        <v>65</v>
      </c>
      <c r="AZ108" s="102" t="s">
        <v>18397</v>
      </c>
      <c r="BA108" s="48"/>
      <c r="BB108" s="48"/>
      <c r="BC108" s="48"/>
      <c r="BD108" s="48"/>
      <c r="BE108" s="48"/>
      <c r="BF108" s="48"/>
      <c r="BG108" s="48"/>
      <c r="BH108" s="48"/>
      <c r="BI108" s="48"/>
      <c r="BJ108" s="48"/>
      <c r="BK108" s="78" t="str">
        <f>REPLACE(INDEX(GroupVertices[Group], MATCH(Vertices[[#This Row],[Vertex]],GroupVertices[Vertex],0)),1,1,"")</f>
        <v>EUTRAL</v>
      </c>
      <c r="BL108" s="3"/>
      <c r="BM108" s="3"/>
      <c r="BN108" s="3"/>
      <c r="BO108" s="3"/>
    </row>
    <row r="109" spans="1:67" x14ac:dyDescent="0.25">
      <c r="A109" s="64" t="s">
        <v>1559</v>
      </c>
      <c r="B109" s="65"/>
      <c r="C109" s="65"/>
      <c r="D109" s="66"/>
      <c r="E109" s="68"/>
      <c r="F109" s="100" t="s">
        <v>15163</v>
      </c>
      <c r="G109" s="65"/>
      <c r="H109" s="69"/>
      <c r="I109" s="70"/>
      <c r="J109" s="70"/>
      <c r="K109" s="69" t="s">
        <v>17028</v>
      </c>
      <c r="L109" s="73"/>
      <c r="M109" s="74">
        <v>7672.80078125</v>
      </c>
      <c r="N109" s="74">
        <v>466.87225341796875</v>
      </c>
      <c r="O109" s="75"/>
      <c r="P109" s="76"/>
      <c r="Q109" s="76"/>
      <c r="R109" s="86"/>
      <c r="S109" s="48">
        <v>1</v>
      </c>
      <c r="T109" s="48">
        <v>0</v>
      </c>
      <c r="U109" s="49">
        <v>0</v>
      </c>
      <c r="V109" s="49">
        <v>0.33333299999999999</v>
      </c>
      <c r="W109" s="49">
        <v>0</v>
      </c>
      <c r="X109" s="49">
        <v>0.77027000000000001</v>
      </c>
      <c r="Y109" s="49">
        <v>0</v>
      </c>
      <c r="Z109" s="49">
        <v>0</v>
      </c>
      <c r="AA109" s="71">
        <v>140</v>
      </c>
      <c r="AB109" s="71"/>
      <c r="AC109" s="72"/>
      <c r="AD109" s="78" t="s">
        <v>10312</v>
      </c>
      <c r="AE109" s="78">
        <v>15</v>
      </c>
      <c r="AF109" s="78">
        <v>16013</v>
      </c>
      <c r="AG109" s="78">
        <v>710</v>
      </c>
      <c r="AH109" s="78">
        <v>0</v>
      </c>
      <c r="AI109" s="78">
        <v>19800</v>
      </c>
      <c r="AJ109" s="78" t="s">
        <v>11662</v>
      </c>
      <c r="AK109" s="78" t="s">
        <v>12649</v>
      </c>
      <c r="AL109" s="84" t="s">
        <v>13216</v>
      </c>
      <c r="AM109" s="78" t="s">
        <v>10135</v>
      </c>
      <c r="AN109" s="80">
        <v>42116.443287037036</v>
      </c>
      <c r="AO109" s="84" t="s">
        <v>13939</v>
      </c>
      <c r="AP109" s="78" t="b">
        <v>0</v>
      </c>
      <c r="AQ109" s="78" t="b">
        <v>0</v>
      </c>
      <c r="AR109" s="78" t="b">
        <v>1</v>
      </c>
      <c r="AS109" s="78" t="s">
        <v>9963</v>
      </c>
      <c r="AT109" s="78">
        <v>62</v>
      </c>
      <c r="AU109" s="84" t="s">
        <v>14862</v>
      </c>
      <c r="AV109" s="78" t="b">
        <v>0</v>
      </c>
      <c r="AW109" s="78" t="s">
        <v>15459</v>
      </c>
      <c r="AX109" s="84" t="s">
        <v>15597</v>
      </c>
      <c r="AY109" s="78" t="s">
        <v>65</v>
      </c>
      <c r="AZ109" s="102" t="s">
        <v>18397</v>
      </c>
      <c r="BA109" s="48"/>
      <c r="BB109" s="48"/>
      <c r="BC109" s="48"/>
      <c r="BD109" s="48"/>
      <c r="BE109" s="48"/>
      <c r="BF109" s="48"/>
      <c r="BG109" s="48"/>
      <c r="BH109" s="48"/>
      <c r="BI109" s="48"/>
      <c r="BJ109" s="48"/>
      <c r="BK109" s="78" t="str">
        <f>REPLACE(INDEX(GroupVertices[Group], MATCH(Vertices[[#This Row],[Vertex]],GroupVertices[Vertex],0)),1,1,"")</f>
        <v>EUTRAL</v>
      </c>
      <c r="BL109" s="3"/>
      <c r="BM109" s="3"/>
      <c r="BN109" s="3"/>
      <c r="BO109" s="3"/>
    </row>
    <row r="110" spans="1:67" x14ac:dyDescent="0.25">
      <c r="A110" s="64" t="s">
        <v>1560</v>
      </c>
      <c r="B110" s="65"/>
      <c r="C110" s="65"/>
      <c r="D110" s="66"/>
      <c r="E110" s="68"/>
      <c r="F110" s="100" t="s">
        <v>15164</v>
      </c>
      <c r="G110" s="65"/>
      <c r="H110" s="69"/>
      <c r="I110" s="70"/>
      <c r="J110" s="70"/>
      <c r="K110" s="69" t="s">
        <v>17029</v>
      </c>
      <c r="L110" s="73"/>
      <c r="M110" s="74">
        <v>9112.1796875</v>
      </c>
      <c r="N110" s="74">
        <v>1946.0804443359375</v>
      </c>
      <c r="O110" s="75"/>
      <c r="P110" s="76"/>
      <c r="Q110" s="76"/>
      <c r="R110" s="86"/>
      <c r="S110" s="48">
        <v>1</v>
      </c>
      <c r="T110" s="48">
        <v>0</v>
      </c>
      <c r="U110" s="49">
        <v>0</v>
      </c>
      <c r="V110" s="49">
        <v>0.33333299999999999</v>
      </c>
      <c r="W110" s="49">
        <v>0</v>
      </c>
      <c r="X110" s="49">
        <v>0.77027000000000001</v>
      </c>
      <c r="Y110" s="49">
        <v>0</v>
      </c>
      <c r="Z110" s="49">
        <v>0</v>
      </c>
      <c r="AA110" s="71">
        <v>141</v>
      </c>
      <c r="AB110" s="71"/>
      <c r="AC110" s="72"/>
      <c r="AD110" s="78" t="s">
        <v>10313</v>
      </c>
      <c r="AE110" s="78">
        <v>10</v>
      </c>
      <c r="AF110" s="78">
        <v>8723</v>
      </c>
      <c r="AG110" s="78">
        <v>6838</v>
      </c>
      <c r="AH110" s="78">
        <v>1</v>
      </c>
      <c r="AI110" s="78"/>
      <c r="AJ110" s="78"/>
      <c r="AK110" s="78"/>
      <c r="AL110" s="78"/>
      <c r="AM110" s="78"/>
      <c r="AN110" s="80">
        <v>42332.599490740744</v>
      </c>
      <c r="AO110" s="78"/>
      <c r="AP110" s="78" t="b">
        <v>1</v>
      </c>
      <c r="AQ110" s="78" t="b">
        <v>0</v>
      </c>
      <c r="AR110" s="78" t="b">
        <v>0</v>
      </c>
      <c r="AS110" s="78" t="s">
        <v>9963</v>
      </c>
      <c r="AT110" s="78">
        <v>31</v>
      </c>
      <c r="AU110" s="84" t="s">
        <v>14862</v>
      </c>
      <c r="AV110" s="78" t="b">
        <v>0</v>
      </c>
      <c r="AW110" s="78" t="s">
        <v>15459</v>
      </c>
      <c r="AX110" s="84" t="s">
        <v>15598</v>
      </c>
      <c r="AY110" s="78" t="s">
        <v>65</v>
      </c>
      <c r="AZ110" s="102" t="s">
        <v>18397</v>
      </c>
      <c r="BA110" s="48"/>
      <c r="BB110" s="48"/>
      <c r="BC110" s="48"/>
      <c r="BD110" s="48"/>
      <c r="BE110" s="48"/>
      <c r="BF110" s="48"/>
      <c r="BG110" s="48"/>
      <c r="BH110" s="48"/>
      <c r="BI110" s="48"/>
      <c r="BJ110" s="48"/>
      <c r="BK110" s="78" t="str">
        <f>REPLACE(INDEX(GroupVertices[Group], MATCH(Vertices[[#This Row],[Vertex]],GroupVertices[Vertex],0)),1,1,"")</f>
        <v>EUTRAL</v>
      </c>
      <c r="BL110" s="3"/>
      <c r="BM110" s="3"/>
      <c r="BN110" s="3"/>
      <c r="BO110" s="3"/>
    </row>
    <row r="111" spans="1:67" x14ac:dyDescent="0.25">
      <c r="A111" s="64" t="s">
        <v>323</v>
      </c>
      <c r="B111" s="65"/>
      <c r="C111" s="65"/>
      <c r="D111" s="66"/>
      <c r="E111" s="68"/>
      <c r="F111" s="100" t="s">
        <v>4855</v>
      </c>
      <c r="G111" s="65"/>
      <c r="H111" s="69"/>
      <c r="I111" s="70"/>
      <c r="J111" s="70"/>
      <c r="K111" s="69" t="s">
        <v>17032</v>
      </c>
      <c r="L111" s="73"/>
      <c r="M111" s="74">
        <v>9561.875</v>
      </c>
      <c r="N111" s="74">
        <v>4542.5078125</v>
      </c>
      <c r="O111" s="75"/>
      <c r="P111" s="76"/>
      <c r="Q111" s="76"/>
      <c r="R111" s="86"/>
      <c r="S111" s="48">
        <v>1</v>
      </c>
      <c r="T111" s="48">
        <v>0</v>
      </c>
      <c r="U111" s="49">
        <v>0</v>
      </c>
      <c r="V111" s="49">
        <v>1</v>
      </c>
      <c r="W111" s="49">
        <v>0</v>
      </c>
      <c r="X111" s="49">
        <v>0.99999899999999997</v>
      </c>
      <c r="Y111" s="49">
        <v>0</v>
      </c>
      <c r="Z111" s="49">
        <v>0</v>
      </c>
      <c r="AA111" s="71">
        <v>144</v>
      </c>
      <c r="AB111" s="71"/>
      <c r="AC111" s="72"/>
      <c r="AD111" s="78" t="s">
        <v>10316</v>
      </c>
      <c r="AE111" s="78">
        <v>109</v>
      </c>
      <c r="AF111" s="78">
        <v>548</v>
      </c>
      <c r="AG111" s="78">
        <v>2785</v>
      </c>
      <c r="AH111" s="78">
        <v>496</v>
      </c>
      <c r="AI111" s="78"/>
      <c r="AJ111" s="78" t="s">
        <v>11665</v>
      </c>
      <c r="AK111" s="78" t="s">
        <v>10140</v>
      </c>
      <c r="AL111" s="84" t="s">
        <v>13218</v>
      </c>
      <c r="AM111" s="78"/>
      <c r="AN111" s="80">
        <v>41955.404143518521</v>
      </c>
      <c r="AO111" s="84" t="s">
        <v>13942</v>
      </c>
      <c r="AP111" s="78" t="b">
        <v>1</v>
      </c>
      <c r="AQ111" s="78" t="b">
        <v>0</v>
      </c>
      <c r="AR111" s="78" t="b">
        <v>0</v>
      </c>
      <c r="AS111" s="78" t="s">
        <v>9963</v>
      </c>
      <c r="AT111" s="78">
        <v>319</v>
      </c>
      <c r="AU111" s="84" t="s">
        <v>14862</v>
      </c>
      <c r="AV111" s="78" t="b">
        <v>0</v>
      </c>
      <c r="AW111" s="78" t="s">
        <v>15459</v>
      </c>
      <c r="AX111" s="84" t="s">
        <v>15601</v>
      </c>
      <c r="AY111" s="78" t="s">
        <v>66</v>
      </c>
      <c r="AZ111" s="102" t="s">
        <v>18397</v>
      </c>
      <c r="BA111" s="48"/>
      <c r="BB111" s="48"/>
      <c r="BC111" s="48"/>
      <c r="BD111" s="48"/>
      <c r="BE111" s="48"/>
      <c r="BF111" s="48"/>
      <c r="BG111" s="48"/>
      <c r="BH111" s="48"/>
      <c r="BI111" s="48"/>
      <c r="BJ111" s="48"/>
      <c r="BK111" s="78" t="str">
        <f>REPLACE(INDEX(GroupVertices[Group], MATCH(Vertices[[#This Row],[Vertex]],GroupVertices[Vertex],0)),1,1,"")</f>
        <v>EUTRAL</v>
      </c>
      <c r="BL111" s="3"/>
      <c r="BM111" s="3"/>
      <c r="BN111" s="3"/>
      <c r="BO111" s="3"/>
    </row>
    <row r="112" spans="1:67" x14ac:dyDescent="0.25">
      <c r="A112" s="64" t="s">
        <v>1562</v>
      </c>
      <c r="B112" s="65"/>
      <c r="C112" s="65"/>
      <c r="D112" s="66"/>
      <c r="E112" s="68"/>
      <c r="F112" s="100" t="s">
        <v>15175</v>
      </c>
      <c r="G112" s="65"/>
      <c r="H112" s="69"/>
      <c r="I112" s="70"/>
      <c r="J112" s="70"/>
      <c r="K112" s="69" t="s">
        <v>17090</v>
      </c>
      <c r="L112" s="73"/>
      <c r="M112" s="74">
        <v>6582.94580078125</v>
      </c>
      <c r="N112" s="74">
        <v>1031.808837890625</v>
      </c>
      <c r="O112" s="75"/>
      <c r="P112" s="76"/>
      <c r="Q112" s="76"/>
      <c r="R112" s="86"/>
      <c r="S112" s="48">
        <v>1</v>
      </c>
      <c r="T112" s="48">
        <v>0</v>
      </c>
      <c r="U112" s="49">
        <v>0</v>
      </c>
      <c r="V112" s="49">
        <v>0.2</v>
      </c>
      <c r="W112" s="49">
        <v>0</v>
      </c>
      <c r="X112" s="49">
        <v>0.693693</v>
      </c>
      <c r="Y112" s="49">
        <v>0</v>
      </c>
      <c r="Z112" s="49">
        <v>0</v>
      </c>
      <c r="AA112" s="71">
        <v>202</v>
      </c>
      <c r="AB112" s="71"/>
      <c r="AC112" s="72"/>
      <c r="AD112" s="78" t="s">
        <v>10372</v>
      </c>
      <c r="AE112" s="78">
        <v>297</v>
      </c>
      <c r="AF112" s="78">
        <v>15218</v>
      </c>
      <c r="AG112" s="78">
        <v>72631</v>
      </c>
      <c r="AH112" s="78">
        <v>9191</v>
      </c>
      <c r="AI112" s="78">
        <v>19800</v>
      </c>
      <c r="AJ112" s="78" t="s">
        <v>11712</v>
      </c>
      <c r="AK112" s="78" t="s">
        <v>12726</v>
      </c>
      <c r="AL112" s="84" t="s">
        <v>13246</v>
      </c>
      <c r="AM112" s="78" t="s">
        <v>12690</v>
      </c>
      <c r="AN112" s="80">
        <v>41285.967094907406</v>
      </c>
      <c r="AO112" s="84" t="s">
        <v>13983</v>
      </c>
      <c r="AP112" s="78" t="b">
        <v>1</v>
      </c>
      <c r="AQ112" s="78" t="b">
        <v>0</v>
      </c>
      <c r="AR112" s="78" t="b">
        <v>1</v>
      </c>
      <c r="AS112" s="78" t="s">
        <v>9963</v>
      </c>
      <c r="AT112" s="78">
        <v>162</v>
      </c>
      <c r="AU112" s="84" t="s">
        <v>14862</v>
      </c>
      <c r="AV112" s="78" t="b">
        <v>0</v>
      </c>
      <c r="AW112" s="78" t="s">
        <v>15459</v>
      </c>
      <c r="AX112" s="84" t="s">
        <v>15659</v>
      </c>
      <c r="AY112" s="78" t="s">
        <v>65</v>
      </c>
      <c r="AZ112" s="102" t="s">
        <v>18397</v>
      </c>
      <c r="BA112" s="48"/>
      <c r="BB112" s="48"/>
      <c r="BC112" s="48"/>
      <c r="BD112" s="48"/>
      <c r="BE112" s="48"/>
      <c r="BF112" s="48"/>
      <c r="BG112" s="48"/>
      <c r="BH112" s="48"/>
      <c r="BI112" s="48"/>
      <c r="BJ112" s="48"/>
      <c r="BK112" s="78" t="str">
        <f>REPLACE(INDEX(GroupVertices[Group], MATCH(Vertices[[#This Row],[Vertex]],GroupVertices[Vertex],0)),1,1,"")</f>
        <v>EUTRAL</v>
      </c>
      <c r="BL112" s="3"/>
      <c r="BM112" s="3"/>
      <c r="BN112" s="3"/>
      <c r="BO112" s="3"/>
    </row>
    <row r="113" spans="1:67" x14ac:dyDescent="0.25">
      <c r="A113" s="64" t="s">
        <v>1563</v>
      </c>
      <c r="B113" s="65"/>
      <c r="C113" s="65"/>
      <c r="D113" s="66"/>
      <c r="E113" s="68"/>
      <c r="F113" s="100" t="s">
        <v>15176</v>
      </c>
      <c r="G113" s="65"/>
      <c r="H113" s="69"/>
      <c r="I113" s="70"/>
      <c r="J113" s="70"/>
      <c r="K113" s="69" t="s">
        <v>17091</v>
      </c>
      <c r="L113" s="73"/>
      <c r="M113" s="74">
        <v>8822.09375</v>
      </c>
      <c r="N113" s="74">
        <v>594.1229248046875</v>
      </c>
      <c r="O113" s="75"/>
      <c r="P113" s="76"/>
      <c r="Q113" s="76"/>
      <c r="R113" s="86"/>
      <c r="S113" s="48">
        <v>1</v>
      </c>
      <c r="T113" s="48">
        <v>0</v>
      </c>
      <c r="U113" s="49">
        <v>0</v>
      </c>
      <c r="V113" s="49">
        <v>0.2</v>
      </c>
      <c r="W113" s="49">
        <v>0</v>
      </c>
      <c r="X113" s="49">
        <v>0.693693</v>
      </c>
      <c r="Y113" s="49">
        <v>0</v>
      </c>
      <c r="Z113" s="49">
        <v>0</v>
      </c>
      <c r="AA113" s="71">
        <v>203</v>
      </c>
      <c r="AB113" s="71"/>
      <c r="AC113" s="72"/>
      <c r="AD113" s="78" t="s">
        <v>10373</v>
      </c>
      <c r="AE113" s="78">
        <v>580</v>
      </c>
      <c r="AF113" s="78">
        <v>2622</v>
      </c>
      <c r="AG113" s="78">
        <v>8261</v>
      </c>
      <c r="AH113" s="78">
        <v>1632</v>
      </c>
      <c r="AI113" s="78">
        <v>19800</v>
      </c>
      <c r="AJ113" s="78" t="s">
        <v>11713</v>
      </c>
      <c r="AK113" s="78"/>
      <c r="AL113" s="84" t="s">
        <v>13247</v>
      </c>
      <c r="AM113" s="78" t="s">
        <v>10140</v>
      </c>
      <c r="AN113" s="80">
        <v>39901.871724537035</v>
      </c>
      <c r="AO113" s="84" t="s">
        <v>13984</v>
      </c>
      <c r="AP113" s="78" t="b">
        <v>0</v>
      </c>
      <c r="AQ113" s="78" t="b">
        <v>0</v>
      </c>
      <c r="AR113" s="78" t="b">
        <v>1</v>
      </c>
      <c r="AS113" s="78" t="s">
        <v>9963</v>
      </c>
      <c r="AT113" s="78">
        <v>154</v>
      </c>
      <c r="AU113" s="84" t="s">
        <v>14922</v>
      </c>
      <c r="AV113" s="78" t="b">
        <v>1</v>
      </c>
      <c r="AW113" s="78" t="s">
        <v>15459</v>
      </c>
      <c r="AX113" s="84" t="s">
        <v>15660</v>
      </c>
      <c r="AY113" s="78" t="s">
        <v>65</v>
      </c>
      <c r="AZ113" s="102" t="s">
        <v>18397</v>
      </c>
      <c r="BA113" s="48"/>
      <c r="BB113" s="48"/>
      <c r="BC113" s="48"/>
      <c r="BD113" s="48"/>
      <c r="BE113" s="48"/>
      <c r="BF113" s="48"/>
      <c r="BG113" s="48"/>
      <c r="BH113" s="48"/>
      <c r="BI113" s="48"/>
      <c r="BJ113" s="48"/>
      <c r="BK113" s="78" t="str">
        <f>REPLACE(INDEX(GroupVertices[Group], MATCH(Vertices[[#This Row],[Vertex]],GroupVertices[Vertex],0)),1,1,"")</f>
        <v>EUTRAL</v>
      </c>
      <c r="BL113" s="3"/>
      <c r="BM113" s="3"/>
      <c r="BN113" s="3"/>
      <c r="BO113" s="3"/>
    </row>
    <row r="114" spans="1:67" x14ac:dyDescent="0.25">
      <c r="A114" s="64" t="s">
        <v>1564</v>
      </c>
      <c r="B114" s="65"/>
      <c r="C114" s="65"/>
      <c r="D114" s="66"/>
      <c r="E114" s="68"/>
      <c r="F114" s="100" t="s">
        <v>15177</v>
      </c>
      <c r="G114" s="65"/>
      <c r="H114" s="69"/>
      <c r="I114" s="70"/>
      <c r="J114" s="70"/>
      <c r="K114" s="69" t="s">
        <v>17092</v>
      </c>
      <c r="L114" s="73"/>
      <c r="M114" s="74">
        <v>7217.18212890625</v>
      </c>
      <c r="N114" s="74">
        <v>496.86703491210938</v>
      </c>
      <c r="O114" s="75"/>
      <c r="P114" s="76"/>
      <c r="Q114" s="76"/>
      <c r="R114" s="86"/>
      <c r="S114" s="48">
        <v>1</v>
      </c>
      <c r="T114" s="48">
        <v>0</v>
      </c>
      <c r="U114" s="49">
        <v>0</v>
      </c>
      <c r="V114" s="49">
        <v>0.2</v>
      </c>
      <c r="W114" s="49">
        <v>0</v>
      </c>
      <c r="X114" s="49">
        <v>0.693693</v>
      </c>
      <c r="Y114" s="49">
        <v>0</v>
      </c>
      <c r="Z114" s="49">
        <v>0</v>
      </c>
      <c r="AA114" s="71">
        <v>204</v>
      </c>
      <c r="AB114" s="71"/>
      <c r="AC114" s="72"/>
      <c r="AD114" s="78" t="s">
        <v>10374</v>
      </c>
      <c r="AE114" s="78">
        <v>1019</v>
      </c>
      <c r="AF114" s="78">
        <v>577</v>
      </c>
      <c r="AG114" s="78">
        <v>15969</v>
      </c>
      <c r="AH114" s="78">
        <v>1478</v>
      </c>
      <c r="AI114" s="78">
        <v>19800</v>
      </c>
      <c r="AJ114" s="78" t="s">
        <v>11714</v>
      </c>
      <c r="AK114" s="78" t="s">
        <v>10140</v>
      </c>
      <c r="AL114" s="78"/>
      <c r="AM114" s="78" t="s">
        <v>10140</v>
      </c>
      <c r="AN114" s="80">
        <v>39807.213055555556</v>
      </c>
      <c r="AO114" s="84" t="s">
        <v>13985</v>
      </c>
      <c r="AP114" s="78" t="b">
        <v>0</v>
      </c>
      <c r="AQ114" s="78" t="b">
        <v>0</v>
      </c>
      <c r="AR114" s="78" t="b">
        <v>0</v>
      </c>
      <c r="AS114" s="78" t="s">
        <v>9963</v>
      </c>
      <c r="AT114" s="78">
        <v>37</v>
      </c>
      <c r="AU114" s="84" t="s">
        <v>14892</v>
      </c>
      <c r="AV114" s="78" t="b">
        <v>0</v>
      </c>
      <c r="AW114" s="78" t="s">
        <v>15459</v>
      </c>
      <c r="AX114" s="84" t="s">
        <v>15661</v>
      </c>
      <c r="AY114" s="78" t="s">
        <v>65</v>
      </c>
      <c r="AZ114" s="102" t="s">
        <v>18397</v>
      </c>
      <c r="BA114" s="48"/>
      <c r="BB114" s="48"/>
      <c r="BC114" s="48"/>
      <c r="BD114" s="48"/>
      <c r="BE114" s="48"/>
      <c r="BF114" s="48"/>
      <c r="BG114" s="48"/>
      <c r="BH114" s="48"/>
      <c r="BI114" s="48"/>
      <c r="BJ114" s="48"/>
      <c r="BK114" s="78" t="str">
        <f>REPLACE(INDEX(GroupVertices[Group], MATCH(Vertices[[#This Row],[Vertex]],GroupVertices[Vertex],0)),1,1,"")</f>
        <v>EUTRAL</v>
      </c>
      <c r="BL114" s="3"/>
      <c r="BM114" s="3"/>
      <c r="BN114" s="3"/>
      <c r="BO114" s="3"/>
    </row>
    <row r="115" spans="1:67" x14ac:dyDescent="0.25">
      <c r="A115" s="64" t="s">
        <v>1565</v>
      </c>
      <c r="B115" s="65"/>
      <c r="C115" s="65"/>
      <c r="D115" s="66"/>
      <c r="E115" s="68"/>
      <c r="F115" s="100" t="s">
        <v>15180</v>
      </c>
      <c r="G115" s="65"/>
      <c r="H115" s="69"/>
      <c r="I115" s="70"/>
      <c r="J115" s="70"/>
      <c r="K115" s="69" t="s">
        <v>17107</v>
      </c>
      <c r="L115" s="73"/>
      <c r="M115" s="74">
        <v>6097.30517578125</v>
      </c>
      <c r="N115" s="74">
        <v>2188.298095703125</v>
      </c>
      <c r="O115" s="75"/>
      <c r="P115" s="76"/>
      <c r="Q115" s="76"/>
      <c r="R115" s="86"/>
      <c r="S115" s="48">
        <v>1</v>
      </c>
      <c r="T115" s="48">
        <v>0</v>
      </c>
      <c r="U115" s="49">
        <v>0</v>
      </c>
      <c r="V115" s="49">
        <v>1</v>
      </c>
      <c r="W115" s="49">
        <v>0</v>
      </c>
      <c r="X115" s="49">
        <v>0.99999899999999997</v>
      </c>
      <c r="Y115" s="49">
        <v>0</v>
      </c>
      <c r="Z115" s="49">
        <v>0</v>
      </c>
      <c r="AA115" s="71">
        <v>219</v>
      </c>
      <c r="AB115" s="71"/>
      <c r="AC115" s="72"/>
      <c r="AD115" s="78" t="s">
        <v>10003</v>
      </c>
      <c r="AE115" s="78">
        <v>1124</v>
      </c>
      <c r="AF115" s="78">
        <v>1381638</v>
      </c>
      <c r="AG115" s="78">
        <v>15585</v>
      </c>
      <c r="AH115" s="78">
        <v>3298</v>
      </c>
      <c r="AI115" s="78">
        <v>-25200</v>
      </c>
      <c r="AJ115" s="78" t="s">
        <v>11726</v>
      </c>
      <c r="AK115" s="78" t="s">
        <v>12732</v>
      </c>
      <c r="AL115" s="84" t="s">
        <v>13256</v>
      </c>
      <c r="AM115" s="78" t="s">
        <v>13800</v>
      </c>
      <c r="AN115" s="80">
        <v>39482.765289351853</v>
      </c>
      <c r="AO115" s="84" t="s">
        <v>13996</v>
      </c>
      <c r="AP115" s="78" t="b">
        <v>0</v>
      </c>
      <c r="AQ115" s="78" t="b">
        <v>0</v>
      </c>
      <c r="AR115" s="78" t="b">
        <v>1</v>
      </c>
      <c r="AS115" s="78" t="s">
        <v>9963</v>
      </c>
      <c r="AT115" s="78">
        <v>18222</v>
      </c>
      <c r="AU115" s="84" t="s">
        <v>14929</v>
      </c>
      <c r="AV115" s="78" t="b">
        <v>1</v>
      </c>
      <c r="AW115" s="78" t="s">
        <v>15459</v>
      </c>
      <c r="AX115" s="84" t="s">
        <v>15676</v>
      </c>
      <c r="AY115" s="78" t="s">
        <v>65</v>
      </c>
      <c r="AZ115" s="102" t="s">
        <v>18397</v>
      </c>
      <c r="BA115" s="48"/>
      <c r="BB115" s="48"/>
      <c r="BC115" s="48"/>
      <c r="BD115" s="48"/>
      <c r="BE115" s="48"/>
      <c r="BF115" s="48"/>
      <c r="BG115" s="48"/>
      <c r="BH115" s="48"/>
      <c r="BI115" s="48"/>
      <c r="BJ115" s="48"/>
      <c r="BK115" s="78" t="str">
        <f>REPLACE(INDEX(GroupVertices[Group], MATCH(Vertices[[#This Row],[Vertex]],GroupVertices[Vertex],0)),1,1,"")</f>
        <v>EUTRAL</v>
      </c>
      <c r="BL115" s="3"/>
      <c r="BM115" s="3"/>
      <c r="BN115" s="3"/>
      <c r="BO115" s="3"/>
    </row>
    <row r="116" spans="1:67" x14ac:dyDescent="0.25">
      <c r="A116" s="64" t="s">
        <v>1566</v>
      </c>
      <c r="B116" s="65"/>
      <c r="C116" s="65"/>
      <c r="D116" s="66"/>
      <c r="E116" s="68"/>
      <c r="F116" s="100" t="s">
        <v>15184</v>
      </c>
      <c r="G116" s="65"/>
      <c r="H116" s="69"/>
      <c r="I116" s="70"/>
      <c r="J116" s="70"/>
      <c r="K116" s="69" t="s">
        <v>17141</v>
      </c>
      <c r="L116" s="73"/>
      <c r="M116" s="74">
        <v>7972.11865234375</v>
      </c>
      <c r="N116" s="74">
        <v>5663.79345703125</v>
      </c>
      <c r="O116" s="75"/>
      <c r="P116" s="76"/>
      <c r="Q116" s="76"/>
      <c r="R116" s="86"/>
      <c r="S116" s="48">
        <v>1</v>
      </c>
      <c r="T116" s="48">
        <v>0</v>
      </c>
      <c r="U116" s="49">
        <v>0</v>
      </c>
      <c r="V116" s="49">
        <v>1</v>
      </c>
      <c r="W116" s="49">
        <v>0</v>
      </c>
      <c r="X116" s="49">
        <v>0.99999899999999997</v>
      </c>
      <c r="Y116" s="49">
        <v>0</v>
      </c>
      <c r="Z116" s="49">
        <v>0</v>
      </c>
      <c r="AA116" s="71">
        <v>253</v>
      </c>
      <c r="AB116" s="71"/>
      <c r="AC116" s="72"/>
      <c r="AD116" s="78" t="s">
        <v>10421</v>
      </c>
      <c r="AE116" s="78">
        <v>15</v>
      </c>
      <c r="AF116" s="78">
        <v>26880</v>
      </c>
      <c r="AG116" s="78">
        <v>1828</v>
      </c>
      <c r="AH116" s="78">
        <v>580</v>
      </c>
      <c r="AI116" s="78">
        <v>19800</v>
      </c>
      <c r="AJ116" s="78" t="s">
        <v>11753</v>
      </c>
      <c r="AK116" s="78" t="s">
        <v>12647</v>
      </c>
      <c r="AL116" s="84" t="s">
        <v>13272</v>
      </c>
      <c r="AM116" s="78" t="s">
        <v>10135</v>
      </c>
      <c r="AN116" s="80">
        <v>42307.419120370374</v>
      </c>
      <c r="AO116" s="84" t="s">
        <v>14021</v>
      </c>
      <c r="AP116" s="78" t="b">
        <v>0</v>
      </c>
      <c r="AQ116" s="78" t="b">
        <v>0</v>
      </c>
      <c r="AR116" s="78" t="b">
        <v>0</v>
      </c>
      <c r="AS116" s="78" t="s">
        <v>9963</v>
      </c>
      <c r="AT116" s="78">
        <v>28</v>
      </c>
      <c r="AU116" s="84" t="s">
        <v>14862</v>
      </c>
      <c r="AV116" s="78" t="b">
        <v>1</v>
      </c>
      <c r="AW116" s="78" t="s">
        <v>15459</v>
      </c>
      <c r="AX116" s="84" t="s">
        <v>15710</v>
      </c>
      <c r="AY116" s="78" t="s">
        <v>65</v>
      </c>
      <c r="AZ116" s="102" t="s">
        <v>18397</v>
      </c>
      <c r="BA116" s="48"/>
      <c r="BB116" s="48"/>
      <c r="BC116" s="48"/>
      <c r="BD116" s="48"/>
      <c r="BE116" s="48"/>
      <c r="BF116" s="48"/>
      <c r="BG116" s="48"/>
      <c r="BH116" s="48"/>
      <c r="BI116" s="48"/>
      <c r="BJ116" s="48"/>
      <c r="BK116" s="78" t="str">
        <f>REPLACE(INDEX(GroupVertices[Group], MATCH(Vertices[[#This Row],[Vertex]],GroupVertices[Vertex],0)),1,1,"")</f>
        <v>EUTRAL</v>
      </c>
      <c r="BL116" s="3"/>
      <c r="BM116" s="3"/>
      <c r="BN116" s="3"/>
      <c r="BO116" s="3"/>
    </row>
    <row r="117" spans="1:67" x14ac:dyDescent="0.25">
      <c r="A117" s="64" t="s">
        <v>1568</v>
      </c>
      <c r="B117" s="65"/>
      <c r="C117" s="65"/>
      <c r="D117" s="66"/>
      <c r="E117" s="68"/>
      <c r="F117" s="100" t="s">
        <v>4787</v>
      </c>
      <c r="G117" s="65"/>
      <c r="H117" s="69"/>
      <c r="I117" s="70"/>
      <c r="J117" s="70"/>
      <c r="K117" s="69" t="s">
        <v>17169</v>
      </c>
      <c r="L117" s="73"/>
      <c r="M117" s="74">
        <v>6439.22119140625</v>
      </c>
      <c r="N117" s="74">
        <v>2564.019775390625</v>
      </c>
      <c r="O117" s="75"/>
      <c r="P117" s="76"/>
      <c r="Q117" s="76"/>
      <c r="R117" s="86"/>
      <c r="S117" s="48">
        <v>1</v>
      </c>
      <c r="T117" s="48">
        <v>0</v>
      </c>
      <c r="U117" s="49">
        <v>0</v>
      </c>
      <c r="V117" s="49">
        <v>4.1199999999999999E-4</v>
      </c>
      <c r="W117" s="49">
        <v>5.3999999999999998E-5</v>
      </c>
      <c r="X117" s="49">
        <v>0.43480799999999997</v>
      </c>
      <c r="Y117" s="49">
        <v>0</v>
      </c>
      <c r="Z117" s="49">
        <v>0</v>
      </c>
      <c r="AA117" s="71">
        <v>281</v>
      </c>
      <c r="AB117" s="71"/>
      <c r="AC117" s="72"/>
      <c r="AD117" s="78" t="s">
        <v>10449</v>
      </c>
      <c r="AE117" s="78">
        <v>0</v>
      </c>
      <c r="AF117" s="78">
        <v>6</v>
      </c>
      <c r="AG117" s="78">
        <v>0</v>
      </c>
      <c r="AH117" s="78">
        <v>0</v>
      </c>
      <c r="AI117" s="78"/>
      <c r="AJ117" s="78"/>
      <c r="AK117" s="78"/>
      <c r="AL117" s="78"/>
      <c r="AM117" s="78"/>
      <c r="AN117" s="80">
        <v>39982.086655092593</v>
      </c>
      <c r="AO117" s="78"/>
      <c r="AP117" s="78" t="b">
        <v>1</v>
      </c>
      <c r="AQ117" s="78" t="b">
        <v>1</v>
      </c>
      <c r="AR117" s="78" t="b">
        <v>0</v>
      </c>
      <c r="AS117" s="78" t="s">
        <v>9963</v>
      </c>
      <c r="AT117" s="78">
        <v>0</v>
      </c>
      <c r="AU117" s="84" t="s">
        <v>14862</v>
      </c>
      <c r="AV117" s="78" t="b">
        <v>0</v>
      </c>
      <c r="AW117" s="78" t="s">
        <v>15459</v>
      </c>
      <c r="AX117" s="84" t="s">
        <v>15738</v>
      </c>
      <c r="AY117" s="78" t="s">
        <v>65</v>
      </c>
      <c r="AZ117" s="102" t="s">
        <v>18397</v>
      </c>
      <c r="BA117" s="48"/>
      <c r="BB117" s="48"/>
      <c r="BC117" s="48"/>
      <c r="BD117" s="48"/>
      <c r="BE117" s="48"/>
      <c r="BF117" s="48"/>
      <c r="BG117" s="48"/>
      <c r="BH117" s="48"/>
      <c r="BI117" s="48"/>
      <c r="BJ117" s="48"/>
      <c r="BK117" s="78" t="str">
        <f>REPLACE(INDEX(GroupVertices[Group], MATCH(Vertices[[#This Row],[Vertex]],GroupVertices[Vertex],0)),1,1,"")</f>
        <v>EUTRAL</v>
      </c>
      <c r="BL117" s="3"/>
      <c r="BM117" s="3"/>
      <c r="BN117" s="3"/>
      <c r="BO117" s="3"/>
    </row>
    <row r="118" spans="1:67" x14ac:dyDescent="0.25">
      <c r="A118" s="64" t="s">
        <v>455</v>
      </c>
      <c r="B118" s="65"/>
      <c r="C118" s="65"/>
      <c r="D118" s="66"/>
      <c r="E118" s="68"/>
      <c r="F118" s="100" t="s">
        <v>4965</v>
      </c>
      <c r="G118" s="65"/>
      <c r="H118" s="69"/>
      <c r="I118" s="70"/>
      <c r="J118" s="70"/>
      <c r="K118" s="69" t="s">
        <v>17182</v>
      </c>
      <c r="L118" s="73"/>
      <c r="M118" s="74">
        <v>6293.69384765625</v>
      </c>
      <c r="N118" s="74">
        <v>8908.6806640625</v>
      </c>
      <c r="O118" s="75"/>
      <c r="P118" s="76"/>
      <c r="Q118" s="76"/>
      <c r="R118" s="86"/>
      <c r="S118" s="48">
        <v>1</v>
      </c>
      <c r="T118" s="48">
        <v>0</v>
      </c>
      <c r="U118" s="49">
        <v>0</v>
      </c>
      <c r="V118" s="49">
        <v>8.3333000000000004E-2</v>
      </c>
      <c r="W118" s="49">
        <v>0</v>
      </c>
      <c r="X118" s="49">
        <v>0.65476500000000004</v>
      </c>
      <c r="Y118" s="49">
        <v>0</v>
      </c>
      <c r="Z118" s="49">
        <v>0</v>
      </c>
      <c r="AA118" s="71">
        <v>294</v>
      </c>
      <c r="AB118" s="71"/>
      <c r="AC118" s="72"/>
      <c r="AD118" s="78" t="s">
        <v>10461</v>
      </c>
      <c r="AE118" s="78">
        <v>19</v>
      </c>
      <c r="AF118" s="78">
        <v>762</v>
      </c>
      <c r="AG118" s="78">
        <v>1709</v>
      </c>
      <c r="AH118" s="78">
        <v>1</v>
      </c>
      <c r="AI118" s="78">
        <v>19800</v>
      </c>
      <c r="AJ118" s="78" t="s">
        <v>11786</v>
      </c>
      <c r="AK118" s="78" t="s">
        <v>10111</v>
      </c>
      <c r="AL118" s="84" t="s">
        <v>13292</v>
      </c>
      <c r="AM118" s="78" t="s">
        <v>10135</v>
      </c>
      <c r="AN118" s="80">
        <v>40460.58829861111</v>
      </c>
      <c r="AO118" s="78"/>
      <c r="AP118" s="78" t="b">
        <v>1</v>
      </c>
      <c r="AQ118" s="78" t="b">
        <v>0</v>
      </c>
      <c r="AR118" s="78" t="b">
        <v>0</v>
      </c>
      <c r="AS118" s="78" t="s">
        <v>9963</v>
      </c>
      <c r="AT118" s="78">
        <v>3</v>
      </c>
      <c r="AU118" s="84" t="s">
        <v>14862</v>
      </c>
      <c r="AV118" s="78" t="b">
        <v>0</v>
      </c>
      <c r="AW118" s="78" t="s">
        <v>15459</v>
      </c>
      <c r="AX118" s="84" t="s">
        <v>15751</v>
      </c>
      <c r="AY118" s="78" t="s">
        <v>66</v>
      </c>
      <c r="AZ118" s="102" t="s">
        <v>18399</v>
      </c>
      <c r="BA118" s="48"/>
      <c r="BB118" s="48"/>
      <c r="BC118" s="48"/>
      <c r="BD118" s="48"/>
      <c r="BE118" s="48"/>
      <c r="BF118" s="48"/>
      <c r="BG118" s="48"/>
      <c r="BH118" s="48"/>
      <c r="BI118" s="48"/>
      <c r="BJ118" s="48"/>
      <c r="BK118" s="78" t="str">
        <f>REPLACE(INDEX(GroupVertices[Group], MATCH(Vertices[[#This Row],[Vertex]],GroupVertices[Vertex],0)),1,1,"")</f>
        <v>EGATIVE</v>
      </c>
      <c r="BL118" s="3"/>
      <c r="BM118" s="3"/>
      <c r="BN118" s="3"/>
      <c r="BO118" s="3"/>
    </row>
    <row r="119" spans="1:67" x14ac:dyDescent="0.25">
      <c r="A119" s="64" t="s">
        <v>1572</v>
      </c>
      <c r="B119" s="65"/>
      <c r="C119" s="65"/>
      <c r="D119" s="66"/>
      <c r="E119" s="68"/>
      <c r="F119" s="100" t="s">
        <v>15196</v>
      </c>
      <c r="G119" s="65"/>
      <c r="H119" s="69"/>
      <c r="I119" s="70"/>
      <c r="J119" s="70"/>
      <c r="K119" s="69" t="s">
        <v>17193</v>
      </c>
      <c r="L119" s="73"/>
      <c r="M119" s="74">
        <v>194.0361328125</v>
      </c>
      <c r="N119" s="74">
        <v>7844.5224609375</v>
      </c>
      <c r="O119" s="75"/>
      <c r="P119" s="76"/>
      <c r="Q119" s="76"/>
      <c r="R119" s="86"/>
      <c r="S119" s="48">
        <v>1</v>
      </c>
      <c r="T119" s="48">
        <v>0</v>
      </c>
      <c r="U119" s="49">
        <v>0</v>
      </c>
      <c r="V119" s="49">
        <v>5.53E-4</v>
      </c>
      <c r="W119" s="49">
        <v>3.2699999999999998E-4</v>
      </c>
      <c r="X119" s="49">
        <v>0.47592200000000001</v>
      </c>
      <c r="Y119" s="49">
        <v>0</v>
      </c>
      <c r="Z119" s="49">
        <v>0</v>
      </c>
      <c r="AA119" s="71">
        <v>305</v>
      </c>
      <c r="AB119" s="71"/>
      <c r="AC119" s="72"/>
      <c r="AD119" s="78" t="s">
        <v>10472</v>
      </c>
      <c r="AE119" s="78">
        <v>36</v>
      </c>
      <c r="AF119" s="78">
        <v>2580381</v>
      </c>
      <c r="AG119" s="78">
        <v>272420</v>
      </c>
      <c r="AH119" s="78">
        <v>240</v>
      </c>
      <c r="AI119" s="78">
        <v>19800</v>
      </c>
      <c r="AJ119" s="78" t="s">
        <v>11796</v>
      </c>
      <c r="AK119" s="78"/>
      <c r="AL119" s="84" t="s">
        <v>13299</v>
      </c>
      <c r="AM119" s="78" t="s">
        <v>10135</v>
      </c>
      <c r="AN119" s="80">
        <v>39946.538171296299</v>
      </c>
      <c r="AO119" s="84" t="s">
        <v>14062</v>
      </c>
      <c r="AP119" s="78" t="b">
        <v>0</v>
      </c>
      <c r="AQ119" s="78" t="b">
        <v>0</v>
      </c>
      <c r="AR119" s="78" t="b">
        <v>1</v>
      </c>
      <c r="AS119" s="78" t="s">
        <v>9963</v>
      </c>
      <c r="AT119" s="78">
        <v>7006</v>
      </c>
      <c r="AU119" s="84" t="s">
        <v>14944</v>
      </c>
      <c r="AV119" s="78" t="b">
        <v>1</v>
      </c>
      <c r="AW119" s="78" t="s">
        <v>15459</v>
      </c>
      <c r="AX119" s="84" t="s">
        <v>15762</v>
      </c>
      <c r="AY119" s="78" t="s">
        <v>65</v>
      </c>
      <c r="AZ119" s="102" t="s">
        <v>18401</v>
      </c>
      <c r="BA119" s="48"/>
      <c r="BB119" s="48"/>
      <c r="BC119" s="48"/>
      <c r="BD119" s="48"/>
      <c r="BE119" s="48"/>
      <c r="BF119" s="48"/>
      <c r="BG119" s="48"/>
      <c r="BH119" s="48"/>
      <c r="BI119" s="48"/>
      <c r="BJ119" s="48"/>
      <c r="BK119" s="78" t="str">
        <f>REPLACE(INDEX(GroupVertices[Group], MATCH(Vertices[[#This Row],[Vertex]],GroupVertices[Vertex],0)),1,1,"")</f>
        <v>eneral</v>
      </c>
      <c r="BL119" s="3"/>
      <c r="BM119" s="3"/>
      <c r="BN119" s="3"/>
      <c r="BO119" s="3"/>
    </row>
    <row r="120" spans="1:67" x14ac:dyDescent="0.25">
      <c r="A120" s="64" t="s">
        <v>1419</v>
      </c>
      <c r="B120" s="65"/>
      <c r="C120" s="65"/>
      <c r="D120" s="66"/>
      <c r="E120" s="68"/>
      <c r="F120" s="100" t="s">
        <v>5675</v>
      </c>
      <c r="G120" s="65"/>
      <c r="H120" s="69"/>
      <c r="I120" s="70"/>
      <c r="J120" s="70"/>
      <c r="K120" s="69" t="s">
        <v>17199</v>
      </c>
      <c r="L120" s="73"/>
      <c r="M120" s="74">
        <v>6130.6953125</v>
      </c>
      <c r="N120" s="74">
        <v>3916.3623046875</v>
      </c>
      <c r="O120" s="75"/>
      <c r="P120" s="76"/>
      <c r="Q120" s="76"/>
      <c r="R120" s="86"/>
      <c r="S120" s="48">
        <v>1</v>
      </c>
      <c r="T120" s="48">
        <v>0</v>
      </c>
      <c r="U120" s="49">
        <v>0</v>
      </c>
      <c r="V120" s="49">
        <v>1</v>
      </c>
      <c r="W120" s="49">
        <v>0</v>
      </c>
      <c r="X120" s="49">
        <v>0.99999899999999997</v>
      </c>
      <c r="Y120" s="49">
        <v>0</v>
      </c>
      <c r="Z120" s="49">
        <v>0</v>
      </c>
      <c r="AA120" s="71">
        <v>311</v>
      </c>
      <c r="AB120" s="71"/>
      <c r="AC120" s="72"/>
      <c r="AD120" s="78" t="s">
        <v>10478</v>
      </c>
      <c r="AE120" s="78">
        <v>71</v>
      </c>
      <c r="AF120" s="78">
        <v>71</v>
      </c>
      <c r="AG120" s="78">
        <v>780</v>
      </c>
      <c r="AH120" s="78">
        <v>0</v>
      </c>
      <c r="AI120" s="78">
        <v>19800</v>
      </c>
      <c r="AJ120" s="78" t="s">
        <v>11802</v>
      </c>
      <c r="AK120" s="78" t="s">
        <v>10111</v>
      </c>
      <c r="AL120" s="84" t="s">
        <v>13304</v>
      </c>
      <c r="AM120" s="78" t="s">
        <v>12690</v>
      </c>
      <c r="AN120" s="80">
        <v>41585.942824074074</v>
      </c>
      <c r="AO120" s="84" t="s">
        <v>14068</v>
      </c>
      <c r="AP120" s="78" t="b">
        <v>1</v>
      </c>
      <c r="AQ120" s="78" t="b">
        <v>0</v>
      </c>
      <c r="AR120" s="78" t="b">
        <v>0</v>
      </c>
      <c r="AS120" s="78" t="s">
        <v>9963</v>
      </c>
      <c r="AT120" s="78">
        <v>0</v>
      </c>
      <c r="AU120" s="84" t="s">
        <v>14862</v>
      </c>
      <c r="AV120" s="78" t="b">
        <v>0</v>
      </c>
      <c r="AW120" s="78" t="s">
        <v>15459</v>
      </c>
      <c r="AX120" s="84" t="s">
        <v>15768</v>
      </c>
      <c r="AY120" s="78" t="s">
        <v>66</v>
      </c>
      <c r="AZ120" s="102" t="s">
        <v>18397</v>
      </c>
      <c r="BA120" s="48"/>
      <c r="BB120" s="48"/>
      <c r="BC120" s="48"/>
      <c r="BD120" s="48"/>
      <c r="BE120" s="48"/>
      <c r="BF120" s="48"/>
      <c r="BG120" s="48"/>
      <c r="BH120" s="48"/>
      <c r="BI120" s="48"/>
      <c r="BJ120" s="48"/>
      <c r="BK120" s="78" t="str">
        <f>REPLACE(INDEX(GroupVertices[Group], MATCH(Vertices[[#This Row],[Vertex]],GroupVertices[Vertex],0)),1,1,"")</f>
        <v>EUTRAL</v>
      </c>
      <c r="BL120" s="3"/>
      <c r="BM120" s="3"/>
      <c r="BN120" s="3"/>
      <c r="BO120" s="3"/>
    </row>
    <row r="121" spans="1:67" x14ac:dyDescent="0.25">
      <c r="A121" s="64" t="s">
        <v>475</v>
      </c>
      <c r="B121" s="65"/>
      <c r="C121" s="65"/>
      <c r="D121" s="66"/>
      <c r="E121" s="68"/>
      <c r="F121" s="100" t="s">
        <v>15201</v>
      </c>
      <c r="G121" s="65"/>
      <c r="H121" s="69"/>
      <c r="I121" s="70"/>
      <c r="J121" s="70"/>
      <c r="K121" s="69" t="s">
        <v>17207</v>
      </c>
      <c r="L121" s="73"/>
      <c r="M121" s="74">
        <v>6563.12255859375</v>
      </c>
      <c r="N121" s="74">
        <v>8971.984375</v>
      </c>
      <c r="O121" s="75"/>
      <c r="P121" s="76"/>
      <c r="Q121" s="76"/>
      <c r="R121" s="86"/>
      <c r="S121" s="48">
        <v>1</v>
      </c>
      <c r="T121" s="48">
        <v>0</v>
      </c>
      <c r="U121" s="49">
        <v>0</v>
      </c>
      <c r="V121" s="49">
        <v>4.9399999999999997E-4</v>
      </c>
      <c r="W121" s="49">
        <v>5.3999999999999998E-5</v>
      </c>
      <c r="X121" s="49">
        <v>0.447378</v>
      </c>
      <c r="Y121" s="49">
        <v>0</v>
      </c>
      <c r="Z121" s="49">
        <v>0</v>
      </c>
      <c r="AA121" s="71">
        <v>319</v>
      </c>
      <c r="AB121" s="71"/>
      <c r="AC121" s="72"/>
      <c r="AD121" s="78" t="s">
        <v>10486</v>
      </c>
      <c r="AE121" s="78">
        <v>887</v>
      </c>
      <c r="AF121" s="78">
        <v>43439</v>
      </c>
      <c r="AG121" s="78">
        <v>244441</v>
      </c>
      <c r="AH121" s="78">
        <v>129</v>
      </c>
      <c r="AI121" s="78">
        <v>19800</v>
      </c>
      <c r="AJ121" s="78" t="s">
        <v>11809</v>
      </c>
      <c r="AK121" s="78" t="s">
        <v>10111</v>
      </c>
      <c r="AL121" s="84" t="s">
        <v>13309</v>
      </c>
      <c r="AM121" s="78" t="s">
        <v>10135</v>
      </c>
      <c r="AN121" s="80">
        <v>39839.177881944444</v>
      </c>
      <c r="AO121" s="84" t="s">
        <v>14073</v>
      </c>
      <c r="AP121" s="78" t="b">
        <v>0</v>
      </c>
      <c r="AQ121" s="78" t="b">
        <v>0</v>
      </c>
      <c r="AR121" s="78" t="b">
        <v>0</v>
      </c>
      <c r="AS121" s="78" t="s">
        <v>9963</v>
      </c>
      <c r="AT121" s="78">
        <v>768</v>
      </c>
      <c r="AU121" s="84" t="s">
        <v>14947</v>
      </c>
      <c r="AV121" s="78" t="b">
        <v>1</v>
      </c>
      <c r="AW121" s="78" t="s">
        <v>15459</v>
      </c>
      <c r="AX121" s="84" t="s">
        <v>15776</v>
      </c>
      <c r="AY121" s="78" t="s">
        <v>66</v>
      </c>
      <c r="AZ121" s="102" t="s">
        <v>18399</v>
      </c>
      <c r="BA121" s="48"/>
      <c r="BB121" s="48"/>
      <c r="BC121" s="48"/>
      <c r="BD121" s="48"/>
      <c r="BE121" s="48"/>
      <c r="BF121" s="48"/>
      <c r="BG121" s="48"/>
      <c r="BH121" s="48"/>
      <c r="BI121" s="48"/>
      <c r="BJ121" s="48"/>
      <c r="BK121" s="78" t="str">
        <f>REPLACE(INDEX(GroupVertices[Group], MATCH(Vertices[[#This Row],[Vertex]],GroupVertices[Vertex],0)),1,1,"")</f>
        <v>EGATIVE</v>
      </c>
      <c r="BL121" s="3"/>
      <c r="BM121" s="3"/>
      <c r="BN121" s="3"/>
      <c r="BO121" s="3"/>
    </row>
    <row r="122" spans="1:67" x14ac:dyDescent="0.25">
      <c r="A122" s="64" t="s">
        <v>480</v>
      </c>
      <c r="B122" s="65"/>
      <c r="C122" s="65"/>
      <c r="D122" s="66"/>
      <c r="E122" s="68"/>
      <c r="F122" s="100" t="s">
        <v>4787</v>
      </c>
      <c r="G122" s="65"/>
      <c r="H122" s="69"/>
      <c r="I122" s="70"/>
      <c r="J122" s="70"/>
      <c r="K122" s="69" t="s">
        <v>17212</v>
      </c>
      <c r="L122" s="73"/>
      <c r="M122" s="74">
        <v>6579.46142578125</v>
      </c>
      <c r="N122" s="74">
        <v>8801.279296875</v>
      </c>
      <c r="O122" s="75"/>
      <c r="P122" s="76"/>
      <c r="Q122" s="76"/>
      <c r="R122" s="86"/>
      <c r="S122" s="48">
        <v>1</v>
      </c>
      <c r="T122" s="48">
        <v>2</v>
      </c>
      <c r="U122" s="49">
        <v>0</v>
      </c>
      <c r="V122" s="49">
        <v>7.1299999999999998E-4</v>
      </c>
      <c r="W122" s="49">
        <v>5.7289999999999997E-3</v>
      </c>
      <c r="X122" s="49">
        <v>0.80308900000000005</v>
      </c>
      <c r="Y122" s="49">
        <v>0.5</v>
      </c>
      <c r="Z122" s="49">
        <v>0</v>
      </c>
      <c r="AA122" s="71">
        <v>324</v>
      </c>
      <c r="AB122" s="71"/>
      <c r="AC122" s="72"/>
      <c r="AD122" s="78" t="s">
        <v>10491</v>
      </c>
      <c r="AE122" s="78">
        <v>37</v>
      </c>
      <c r="AF122" s="78">
        <v>21</v>
      </c>
      <c r="AG122" s="78">
        <v>9716</v>
      </c>
      <c r="AH122" s="78">
        <v>997</v>
      </c>
      <c r="AI122" s="78">
        <v>-25200</v>
      </c>
      <c r="AJ122" s="78"/>
      <c r="AK122" s="78"/>
      <c r="AL122" s="78"/>
      <c r="AM122" s="78" t="s">
        <v>13800</v>
      </c>
      <c r="AN122" s="80">
        <v>41639.160624999997</v>
      </c>
      <c r="AO122" s="78"/>
      <c r="AP122" s="78" t="b">
        <v>0</v>
      </c>
      <c r="AQ122" s="78" t="b">
        <v>1</v>
      </c>
      <c r="AR122" s="78" t="b">
        <v>0</v>
      </c>
      <c r="AS122" s="78" t="s">
        <v>9963</v>
      </c>
      <c r="AT122" s="78">
        <v>13</v>
      </c>
      <c r="AU122" s="84" t="s">
        <v>14882</v>
      </c>
      <c r="AV122" s="78" t="b">
        <v>0</v>
      </c>
      <c r="AW122" s="78" t="s">
        <v>15459</v>
      </c>
      <c r="AX122" s="84" t="s">
        <v>15781</v>
      </c>
      <c r="AY122" s="78" t="s">
        <v>66</v>
      </c>
      <c r="AZ122" s="102" t="s">
        <v>18399</v>
      </c>
      <c r="BA122" s="48" t="s">
        <v>3272</v>
      </c>
      <c r="BB122" s="48" t="s">
        <v>3272</v>
      </c>
      <c r="BC122" s="48" t="s">
        <v>4066</v>
      </c>
      <c r="BD122" s="48" t="s">
        <v>4066</v>
      </c>
      <c r="BE122" s="48"/>
      <c r="BF122" s="48"/>
      <c r="BG122" s="106" t="s">
        <v>18617</v>
      </c>
      <c r="BH122" s="106" t="s">
        <v>18617</v>
      </c>
      <c r="BI122" s="106" t="s">
        <v>19062</v>
      </c>
      <c r="BJ122" s="106" t="s">
        <v>19062</v>
      </c>
      <c r="BK122" s="85" t="str">
        <f>REPLACE(INDEX(GroupVertices[Group], MATCH(Vertices[[#This Row],[Vertex]],GroupVertices[Vertex],0)),1,1,"")</f>
        <v>EGATIVE</v>
      </c>
      <c r="BL122" s="3"/>
      <c r="BM122" s="3"/>
      <c r="BN122" s="3"/>
      <c r="BO122" s="3"/>
    </row>
    <row r="123" spans="1:67" x14ac:dyDescent="0.25">
      <c r="A123" s="64" t="s">
        <v>1574</v>
      </c>
      <c r="B123" s="65"/>
      <c r="C123" s="65"/>
      <c r="D123" s="66"/>
      <c r="E123" s="68"/>
      <c r="F123" s="100" t="s">
        <v>15209</v>
      </c>
      <c r="G123" s="65"/>
      <c r="H123" s="69"/>
      <c r="I123" s="70"/>
      <c r="J123" s="70"/>
      <c r="K123" s="69" t="s">
        <v>17242</v>
      </c>
      <c r="L123" s="73"/>
      <c r="M123" s="74">
        <v>8751.033203125</v>
      </c>
      <c r="N123" s="74">
        <v>569.99993896484375</v>
      </c>
      <c r="O123" s="75"/>
      <c r="P123" s="76"/>
      <c r="Q123" s="76"/>
      <c r="R123" s="86"/>
      <c r="S123" s="48">
        <v>1</v>
      </c>
      <c r="T123" s="48">
        <v>0</v>
      </c>
      <c r="U123" s="49">
        <v>0</v>
      </c>
      <c r="V123" s="49">
        <v>0.14285700000000001</v>
      </c>
      <c r="W123" s="49">
        <v>0</v>
      </c>
      <c r="X123" s="49">
        <v>0.495145</v>
      </c>
      <c r="Y123" s="49">
        <v>0</v>
      </c>
      <c r="Z123" s="49">
        <v>0</v>
      </c>
      <c r="AA123" s="71">
        <v>354</v>
      </c>
      <c r="AB123" s="71"/>
      <c r="AC123" s="72"/>
      <c r="AD123" s="78" t="s">
        <v>10520</v>
      </c>
      <c r="AE123" s="78">
        <v>241</v>
      </c>
      <c r="AF123" s="78">
        <v>1522</v>
      </c>
      <c r="AG123" s="78">
        <v>16769</v>
      </c>
      <c r="AH123" s="78">
        <v>95</v>
      </c>
      <c r="AI123" s="78">
        <v>19800</v>
      </c>
      <c r="AJ123" s="78" t="s">
        <v>11835</v>
      </c>
      <c r="AK123" s="78" t="s">
        <v>12776</v>
      </c>
      <c r="AL123" s="78"/>
      <c r="AM123" s="78" t="s">
        <v>10135</v>
      </c>
      <c r="AN123" s="80">
        <v>39967.253518518519</v>
      </c>
      <c r="AO123" s="84" t="s">
        <v>14099</v>
      </c>
      <c r="AP123" s="78" t="b">
        <v>0</v>
      </c>
      <c r="AQ123" s="78" t="b">
        <v>0</v>
      </c>
      <c r="AR123" s="78" t="b">
        <v>1</v>
      </c>
      <c r="AS123" s="78" t="s">
        <v>9963</v>
      </c>
      <c r="AT123" s="78">
        <v>48</v>
      </c>
      <c r="AU123" s="84" t="s">
        <v>14952</v>
      </c>
      <c r="AV123" s="78" t="b">
        <v>1</v>
      </c>
      <c r="AW123" s="78" t="s">
        <v>15459</v>
      </c>
      <c r="AX123" s="84" t="s">
        <v>15811</v>
      </c>
      <c r="AY123" s="78" t="s">
        <v>65</v>
      </c>
      <c r="AZ123" s="102" t="s">
        <v>18397</v>
      </c>
      <c r="BA123" s="48"/>
      <c r="BB123" s="48"/>
      <c r="BC123" s="48"/>
      <c r="BD123" s="48"/>
      <c r="BE123" s="48"/>
      <c r="BF123" s="48"/>
      <c r="BG123" s="48"/>
      <c r="BH123" s="48"/>
      <c r="BI123" s="48"/>
      <c r="BJ123" s="48"/>
      <c r="BK123" s="78" t="str">
        <f>REPLACE(INDEX(GroupVertices[Group], MATCH(Vertices[[#This Row],[Vertex]],GroupVertices[Vertex],0)),1,1,"")</f>
        <v>EUTRAL</v>
      </c>
      <c r="BL123" s="3"/>
      <c r="BM123" s="3"/>
      <c r="BN123" s="3"/>
      <c r="BO123" s="3"/>
    </row>
    <row r="124" spans="1:67" x14ac:dyDescent="0.25">
      <c r="A124" s="64" t="s">
        <v>1575</v>
      </c>
      <c r="B124" s="65"/>
      <c r="C124" s="65"/>
      <c r="D124" s="66"/>
      <c r="E124" s="68"/>
      <c r="F124" s="100" t="s">
        <v>15211</v>
      </c>
      <c r="G124" s="65"/>
      <c r="H124" s="69"/>
      <c r="I124" s="70"/>
      <c r="J124" s="70"/>
      <c r="K124" s="69" t="s">
        <v>17261</v>
      </c>
      <c r="L124" s="73"/>
      <c r="M124" s="74">
        <v>697.73846435546875</v>
      </c>
      <c r="N124" s="74">
        <v>7369.5888671875</v>
      </c>
      <c r="O124" s="75"/>
      <c r="P124" s="76"/>
      <c r="Q124" s="76"/>
      <c r="R124" s="86"/>
      <c r="S124" s="48">
        <v>1</v>
      </c>
      <c r="T124" s="48">
        <v>0</v>
      </c>
      <c r="U124" s="49">
        <v>0</v>
      </c>
      <c r="V124" s="49">
        <v>1</v>
      </c>
      <c r="W124" s="49">
        <v>0</v>
      </c>
      <c r="X124" s="49">
        <v>0.99999899999999997</v>
      </c>
      <c r="Y124" s="49">
        <v>0</v>
      </c>
      <c r="Z124" s="49">
        <v>0</v>
      </c>
      <c r="AA124" s="71">
        <v>373</v>
      </c>
      <c r="AB124" s="71"/>
      <c r="AC124" s="72"/>
      <c r="AD124" s="78" t="s">
        <v>10538</v>
      </c>
      <c r="AE124" s="78">
        <v>322</v>
      </c>
      <c r="AF124" s="78">
        <v>400960</v>
      </c>
      <c r="AG124" s="78">
        <v>10636</v>
      </c>
      <c r="AH124" s="78">
        <v>1869</v>
      </c>
      <c r="AI124" s="78">
        <v>19800</v>
      </c>
      <c r="AJ124" s="78" t="s">
        <v>11850</v>
      </c>
      <c r="AK124" s="78"/>
      <c r="AL124" s="84" t="s">
        <v>13335</v>
      </c>
      <c r="AM124" s="78" t="s">
        <v>10135</v>
      </c>
      <c r="AN124" s="80">
        <v>40409.585127314815</v>
      </c>
      <c r="AO124" s="84" t="s">
        <v>14114</v>
      </c>
      <c r="AP124" s="78" t="b">
        <v>0</v>
      </c>
      <c r="AQ124" s="78" t="b">
        <v>0</v>
      </c>
      <c r="AR124" s="78" t="b">
        <v>1</v>
      </c>
      <c r="AS124" s="78" t="s">
        <v>9963</v>
      </c>
      <c r="AT124" s="78">
        <v>497</v>
      </c>
      <c r="AU124" s="84" t="s">
        <v>14954</v>
      </c>
      <c r="AV124" s="78" t="b">
        <v>1</v>
      </c>
      <c r="AW124" s="78" t="s">
        <v>15459</v>
      </c>
      <c r="AX124" s="84" t="s">
        <v>15830</v>
      </c>
      <c r="AY124" s="78" t="s">
        <v>65</v>
      </c>
      <c r="AZ124" s="102" t="s">
        <v>18401</v>
      </c>
      <c r="BA124" s="48"/>
      <c r="BB124" s="48"/>
      <c r="BC124" s="48"/>
      <c r="BD124" s="48"/>
      <c r="BE124" s="48"/>
      <c r="BF124" s="48"/>
      <c r="BG124" s="48"/>
      <c r="BH124" s="48"/>
      <c r="BI124" s="48"/>
      <c r="BJ124" s="48"/>
      <c r="BK124" s="78" t="str">
        <f>REPLACE(INDEX(GroupVertices[Group], MATCH(Vertices[[#This Row],[Vertex]],GroupVertices[Vertex],0)),1,1,"")</f>
        <v>eneral</v>
      </c>
      <c r="BL124" s="3"/>
      <c r="BM124" s="3"/>
      <c r="BN124" s="3"/>
      <c r="BO124" s="3"/>
    </row>
    <row r="125" spans="1:67" x14ac:dyDescent="0.25">
      <c r="A125" s="64" t="s">
        <v>1576</v>
      </c>
      <c r="B125" s="65"/>
      <c r="C125" s="65"/>
      <c r="D125" s="66"/>
      <c r="E125" s="68"/>
      <c r="F125" s="100" t="s">
        <v>4787</v>
      </c>
      <c r="G125" s="65"/>
      <c r="H125" s="69"/>
      <c r="I125" s="70"/>
      <c r="J125" s="70"/>
      <c r="K125" s="69" t="s">
        <v>17263</v>
      </c>
      <c r="L125" s="73"/>
      <c r="M125" s="74">
        <v>682.97247314453125</v>
      </c>
      <c r="N125" s="74">
        <v>8442.578125</v>
      </c>
      <c r="O125" s="75"/>
      <c r="P125" s="76"/>
      <c r="Q125" s="76"/>
      <c r="R125" s="86"/>
      <c r="S125" s="48">
        <v>1</v>
      </c>
      <c r="T125" s="48">
        <v>0</v>
      </c>
      <c r="U125" s="49">
        <v>0</v>
      </c>
      <c r="V125" s="49">
        <v>5.6700000000000001E-4</v>
      </c>
      <c r="W125" s="49">
        <v>3.6699999999999998E-4</v>
      </c>
      <c r="X125" s="49">
        <v>0.41141800000000001</v>
      </c>
      <c r="Y125" s="49">
        <v>0</v>
      </c>
      <c r="Z125" s="49">
        <v>0</v>
      </c>
      <c r="AA125" s="71">
        <v>375</v>
      </c>
      <c r="AB125" s="71"/>
      <c r="AC125" s="72"/>
      <c r="AD125" s="78" t="s">
        <v>10540</v>
      </c>
      <c r="AE125" s="78">
        <v>0</v>
      </c>
      <c r="AF125" s="78">
        <v>3463</v>
      </c>
      <c r="AG125" s="78">
        <v>0</v>
      </c>
      <c r="AH125" s="78">
        <v>0</v>
      </c>
      <c r="AI125" s="78">
        <v>-36000</v>
      </c>
      <c r="AJ125" s="78"/>
      <c r="AK125" s="78"/>
      <c r="AL125" s="78"/>
      <c r="AM125" s="78" t="s">
        <v>13801</v>
      </c>
      <c r="AN125" s="80">
        <v>40066.026076388887</v>
      </c>
      <c r="AO125" s="78"/>
      <c r="AP125" s="78" t="b">
        <v>1</v>
      </c>
      <c r="AQ125" s="78" t="b">
        <v>1</v>
      </c>
      <c r="AR125" s="78" t="b">
        <v>0</v>
      </c>
      <c r="AS125" s="78" t="s">
        <v>9963</v>
      </c>
      <c r="AT125" s="78">
        <v>26</v>
      </c>
      <c r="AU125" s="84" t="s">
        <v>14862</v>
      </c>
      <c r="AV125" s="78" t="b">
        <v>0</v>
      </c>
      <c r="AW125" s="78" t="s">
        <v>15459</v>
      </c>
      <c r="AX125" s="84" t="s">
        <v>15832</v>
      </c>
      <c r="AY125" s="78" t="s">
        <v>65</v>
      </c>
      <c r="AZ125" s="102" t="s">
        <v>18401</v>
      </c>
      <c r="BA125" s="48"/>
      <c r="BB125" s="48"/>
      <c r="BC125" s="48"/>
      <c r="BD125" s="48"/>
      <c r="BE125" s="48"/>
      <c r="BF125" s="48"/>
      <c r="BG125" s="48"/>
      <c r="BH125" s="48"/>
      <c r="BI125" s="48"/>
      <c r="BJ125" s="48"/>
      <c r="BK125" s="78" t="str">
        <f>REPLACE(INDEX(GroupVertices[Group], MATCH(Vertices[[#This Row],[Vertex]],GroupVertices[Vertex],0)),1,1,"")</f>
        <v>eneral</v>
      </c>
      <c r="BL125" s="3"/>
      <c r="BM125" s="3"/>
      <c r="BN125" s="3"/>
      <c r="BO125" s="3"/>
    </row>
    <row r="126" spans="1:67" x14ac:dyDescent="0.25">
      <c r="A126" s="64" t="s">
        <v>542</v>
      </c>
      <c r="B126" s="65"/>
      <c r="C126" s="65"/>
      <c r="D126" s="66"/>
      <c r="E126" s="68"/>
      <c r="F126" s="100" t="s">
        <v>5026</v>
      </c>
      <c r="G126" s="65"/>
      <c r="H126" s="69"/>
      <c r="I126" s="70"/>
      <c r="J126" s="70"/>
      <c r="K126" s="69" t="s">
        <v>17281</v>
      </c>
      <c r="L126" s="73"/>
      <c r="M126" s="74">
        <v>6840.66748046875</v>
      </c>
      <c r="N126" s="74">
        <v>4442.8564453125</v>
      </c>
      <c r="O126" s="75"/>
      <c r="P126" s="76"/>
      <c r="Q126" s="76"/>
      <c r="R126" s="86"/>
      <c r="S126" s="48">
        <v>1</v>
      </c>
      <c r="T126" s="48">
        <v>4</v>
      </c>
      <c r="U126" s="49">
        <v>804</v>
      </c>
      <c r="V126" s="49">
        <v>2.7900000000000001E-4</v>
      </c>
      <c r="W126" s="49">
        <v>0</v>
      </c>
      <c r="X126" s="49">
        <v>1.338597</v>
      </c>
      <c r="Y126" s="49">
        <v>0.2</v>
      </c>
      <c r="Z126" s="49">
        <v>0</v>
      </c>
      <c r="AA126" s="71">
        <v>393</v>
      </c>
      <c r="AB126" s="71"/>
      <c r="AC126" s="72"/>
      <c r="AD126" s="78" t="s">
        <v>10558</v>
      </c>
      <c r="AE126" s="78">
        <v>269</v>
      </c>
      <c r="AF126" s="78">
        <v>852</v>
      </c>
      <c r="AG126" s="78">
        <v>15644</v>
      </c>
      <c r="AH126" s="78">
        <v>19</v>
      </c>
      <c r="AI126" s="78">
        <v>19800</v>
      </c>
      <c r="AJ126" s="78"/>
      <c r="AK126" s="78" t="s">
        <v>10558</v>
      </c>
      <c r="AL126" s="78"/>
      <c r="AM126" s="78" t="s">
        <v>10135</v>
      </c>
      <c r="AN126" s="80">
        <v>39815.357766203706</v>
      </c>
      <c r="AO126" s="84" t="s">
        <v>14128</v>
      </c>
      <c r="AP126" s="78" t="b">
        <v>0</v>
      </c>
      <c r="AQ126" s="78" t="b">
        <v>0</v>
      </c>
      <c r="AR126" s="78" t="b">
        <v>0</v>
      </c>
      <c r="AS126" s="78" t="s">
        <v>9963</v>
      </c>
      <c r="AT126" s="78">
        <v>48</v>
      </c>
      <c r="AU126" s="84" t="s">
        <v>14883</v>
      </c>
      <c r="AV126" s="78" t="b">
        <v>0</v>
      </c>
      <c r="AW126" s="78" t="s">
        <v>15459</v>
      </c>
      <c r="AX126" s="84" t="s">
        <v>15850</v>
      </c>
      <c r="AY126" s="78" t="s">
        <v>66</v>
      </c>
      <c r="AZ126" s="102" t="s">
        <v>18397</v>
      </c>
      <c r="BA126" s="48" t="s">
        <v>3368</v>
      </c>
      <c r="BB126" s="48" t="s">
        <v>3368</v>
      </c>
      <c r="BC126" s="48" t="s">
        <v>4051</v>
      </c>
      <c r="BD126" s="48" t="s">
        <v>4051</v>
      </c>
      <c r="BE126" s="48"/>
      <c r="BF126" s="48"/>
      <c r="BG126" s="106" t="s">
        <v>18663</v>
      </c>
      <c r="BH126" s="106" t="s">
        <v>18663</v>
      </c>
      <c r="BI126" s="106" t="s">
        <v>19109</v>
      </c>
      <c r="BJ126" s="106" t="s">
        <v>19109</v>
      </c>
      <c r="BK126" s="85" t="str">
        <f>REPLACE(INDEX(GroupVertices[Group], MATCH(Vertices[[#This Row],[Vertex]],GroupVertices[Vertex],0)),1,1,"")</f>
        <v>EUTRAL</v>
      </c>
      <c r="BL126" s="3"/>
      <c r="BM126" s="3"/>
      <c r="BN126" s="3"/>
      <c r="BO126" s="3"/>
    </row>
    <row r="127" spans="1:67" x14ac:dyDescent="0.25">
      <c r="A127" s="64" t="s">
        <v>544</v>
      </c>
      <c r="B127" s="65"/>
      <c r="C127" s="65"/>
      <c r="D127" s="66"/>
      <c r="E127" s="68"/>
      <c r="F127" s="100" t="s">
        <v>5028</v>
      </c>
      <c r="G127" s="65"/>
      <c r="H127" s="69"/>
      <c r="I127" s="70"/>
      <c r="J127" s="70"/>
      <c r="K127" s="69" t="s">
        <v>17287</v>
      </c>
      <c r="L127" s="73"/>
      <c r="M127" s="74">
        <v>9353.400390625</v>
      </c>
      <c r="N127" s="74">
        <v>3506.105712890625</v>
      </c>
      <c r="O127" s="75"/>
      <c r="P127" s="76"/>
      <c r="Q127" s="76"/>
      <c r="R127" s="86"/>
      <c r="S127" s="48">
        <v>1</v>
      </c>
      <c r="T127" s="48">
        <v>0</v>
      </c>
      <c r="U127" s="49">
        <v>0</v>
      </c>
      <c r="V127" s="49">
        <v>1</v>
      </c>
      <c r="W127" s="49">
        <v>0</v>
      </c>
      <c r="X127" s="49">
        <v>0.99999899999999997</v>
      </c>
      <c r="Y127" s="49">
        <v>0</v>
      </c>
      <c r="Z127" s="49">
        <v>0</v>
      </c>
      <c r="AA127" s="71">
        <v>399</v>
      </c>
      <c r="AB127" s="71"/>
      <c r="AC127" s="72"/>
      <c r="AD127" s="78" t="s">
        <v>10564</v>
      </c>
      <c r="AE127" s="78">
        <v>1</v>
      </c>
      <c r="AF127" s="78">
        <v>436146</v>
      </c>
      <c r="AG127" s="78">
        <v>22725</v>
      </c>
      <c r="AH127" s="78">
        <v>6817</v>
      </c>
      <c r="AI127" s="78">
        <v>19800</v>
      </c>
      <c r="AJ127" s="78" t="s">
        <v>11870</v>
      </c>
      <c r="AK127" s="78" t="s">
        <v>10111</v>
      </c>
      <c r="AL127" s="84" t="s">
        <v>13349</v>
      </c>
      <c r="AM127" s="78" t="s">
        <v>12690</v>
      </c>
      <c r="AN127" s="80">
        <v>41293.274930555555</v>
      </c>
      <c r="AO127" s="84" t="s">
        <v>14132</v>
      </c>
      <c r="AP127" s="78" t="b">
        <v>1</v>
      </c>
      <c r="AQ127" s="78" t="b">
        <v>0</v>
      </c>
      <c r="AR127" s="78" t="b">
        <v>0</v>
      </c>
      <c r="AS127" s="78" t="s">
        <v>9963</v>
      </c>
      <c r="AT127" s="78">
        <v>835</v>
      </c>
      <c r="AU127" s="84" t="s">
        <v>14862</v>
      </c>
      <c r="AV127" s="78" t="b">
        <v>0</v>
      </c>
      <c r="AW127" s="78" t="s">
        <v>15459</v>
      </c>
      <c r="AX127" s="84" t="s">
        <v>15856</v>
      </c>
      <c r="AY127" s="78" t="s">
        <v>66</v>
      </c>
      <c r="AZ127" s="102" t="s">
        <v>18397</v>
      </c>
      <c r="BA127" s="48"/>
      <c r="BB127" s="48"/>
      <c r="BC127" s="48"/>
      <c r="BD127" s="48"/>
      <c r="BE127" s="48"/>
      <c r="BF127" s="48"/>
      <c r="BG127" s="48"/>
      <c r="BH127" s="48"/>
      <c r="BI127" s="48"/>
      <c r="BJ127" s="48"/>
      <c r="BK127" s="78" t="str">
        <f>REPLACE(INDEX(GroupVertices[Group], MATCH(Vertices[[#This Row],[Vertex]],GroupVertices[Vertex],0)),1,1,"")</f>
        <v>EUTRAL</v>
      </c>
      <c r="BL127" s="3"/>
      <c r="BM127" s="3"/>
      <c r="BN127" s="3"/>
      <c r="BO127" s="3"/>
    </row>
    <row r="128" spans="1:67" x14ac:dyDescent="0.25">
      <c r="A128" s="64" t="s">
        <v>1101</v>
      </c>
      <c r="B128" s="65"/>
      <c r="C128" s="65"/>
      <c r="D128" s="66"/>
      <c r="E128" s="68"/>
      <c r="F128" s="100" t="s">
        <v>5425</v>
      </c>
      <c r="G128" s="65"/>
      <c r="H128" s="69"/>
      <c r="I128" s="70"/>
      <c r="J128" s="70"/>
      <c r="K128" s="69" t="s">
        <v>17304</v>
      </c>
      <c r="L128" s="73"/>
      <c r="M128" s="74">
        <v>8485.9287109375</v>
      </c>
      <c r="N128" s="74">
        <v>613.3287353515625</v>
      </c>
      <c r="O128" s="75"/>
      <c r="P128" s="76"/>
      <c r="Q128" s="76"/>
      <c r="R128" s="86"/>
      <c r="S128" s="48">
        <v>1</v>
      </c>
      <c r="T128" s="48">
        <v>0</v>
      </c>
      <c r="U128" s="49">
        <v>0</v>
      </c>
      <c r="V128" s="49">
        <v>1</v>
      </c>
      <c r="W128" s="49">
        <v>0</v>
      </c>
      <c r="X128" s="49">
        <v>0.99999899999999997</v>
      </c>
      <c r="Y128" s="49">
        <v>0</v>
      </c>
      <c r="Z128" s="49">
        <v>0</v>
      </c>
      <c r="AA128" s="71">
        <v>416</v>
      </c>
      <c r="AB128" s="71"/>
      <c r="AC128" s="72"/>
      <c r="AD128" s="78" t="s">
        <v>10581</v>
      </c>
      <c r="AE128" s="78">
        <v>118</v>
      </c>
      <c r="AF128" s="78">
        <v>1155</v>
      </c>
      <c r="AG128" s="78">
        <v>12183</v>
      </c>
      <c r="AH128" s="78">
        <v>10</v>
      </c>
      <c r="AI128" s="78">
        <v>-25200</v>
      </c>
      <c r="AJ128" s="78" t="s">
        <v>11881</v>
      </c>
      <c r="AK128" s="78" t="s">
        <v>10118</v>
      </c>
      <c r="AL128" s="84" t="s">
        <v>13354</v>
      </c>
      <c r="AM128" s="78" t="s">
        <v>13800</v>
      </c>
      <c r="AN128" s="80">
        <v>42087.463738425926</v>
      </c>
      <c r="AO128" s="84" t="s">
        <v>14141</v>
      </c>
      <c r="AP128" s="78" t="b">
        <v>0</v>
      </c>
      <c r="AQ128" s="78" t="b">
        <v>0</v>
      </c>
      <c r="AR128" s="78" t="b">
        <v>0</v>
      </c>
      <c r="AS128" s="78" t="s">
        <v>9963</v>
      </c>
      <c r="AT128" s="78">
        <v>81</v>
      </c>
      <c r="AU128" s="84" t="s">
        <v>14862</v>
      </c>
      <c r="AV128" s="78" t="b">
        <v>0</v>
      </c>
      <c r="AW128" s="78" t="s">
        <v>15459</v>
      </c>
      <c r="AX128" s="84" t="s">
        <v>15873</v>
      </c>
      <c r="AY128" s="78" t="s">
        <v>66</v>
      </c>
      <c r="AZ128" s="102" t="s">
        <v>18397</v>
      </c>
      <c r="BA128" s="48"/>
      <c r="BB128" s="48"/>
      <c r="BC128" s="48"/>
      <c r="BD128" s="48"/>
      <c r="BE128" s="48"/>
      <c r="BF128" s="48"/>
      <c r="BG128" s="48"/>
      <c r="BH128" s="48"/>
      <c r="BI128" s="48"/>
      <c r="BJ128" s="48"/>
      <c r="BK128" s="78" t="str">
        <f>REPLACE(INDEX(GroupVertices[Group], MATCH(Vertices[[#This Row],[Vertex]],GroupVertices[Vertex],0)),1,1,"")</f>
        <v>EUTRAL</v>
      </c>
      <c r="BL128" s="3"/>
      <c r="BM128" s="3"/>
      <c r="BN128" s="3"/>
      <c r="BO128" s="3"/>
    </row>
    <row r="129" spans="1:67" x14ac:dyDescent="0.25">
      <c r="A129" s="64" t="s">
        <v>574</v>
      </c>
      <c r="B129" s="65"/>
      <c r="C129" s="65"/>
      <c r="D129" s="66"/>
      <c r="E129" s="68"/>
      <c r="F129" s="100" t="s">
        <v>5053</v>
      </c>
      <c r="G129" s="65"/>
      <c r="H129" s="69"/>
      <c r="I129" s="70"/>
      <c r="J129" s="70"/>
      <c r="K129" s="69" t="s">
        <v>17319</v>
      </c>
      <c r="L129" s="73"/>
      <c r="M129" s="74">
        <v>6848.90087890625</v>
      </c>
      <c r="N129" s="74">
        <v>447.908935546875</v>
      </c>
      <c r="O129" s="75"/>
      <c r="P129" s="76"/>
      <c r="Q129" s="76"/>
      <c r="R129" s="86"/>
      <c r="S129" s="48">
        <v>1</v>
      </c>
      <c r="T129" s="48">
        <v>0</v>
      </c>
      <c r="U129" s="49">
        <v>0</v>
      </c>
      <c r="V129" s="49">
        <v>1</v>
      </c>
      <c r="W129" s="49">
        <v>0</v>
      </c>
      <c r="X129" s="49">
        <v>0.99999899999999997</v>
      </c>
      <c r="Y129" s="49">
        <v>0</v>
      </c>
      <c r="Z129" s="49">
        <v>0</v>
      </c>
      <c r="AA129" s="71">
        <v>431</v>
      </c>
      <c r="AB129" s="71"/>
      <c r="AC129" s="72"/>
      <c r="AD129" s="78" t="s">
        <v>10596</v>
      </c>
      <c r="AE129" s="78">
        <v>179</v>
      </c>
      <c r="AF129" s="78">
        <v>2467</v>
      </c>
      <c r="AG129" s="78">
        <v>28696</v>
      </c>
      <c r="AH129" s="78">
        <v>202</v>
      </c>
      <c r="AI129" s="78">
        <v>-18000</v>
      </c>
      <c r="AJ129" s="78" t="s">
        <v>11893</v>
      </c>
      <c r="AK129" s="78"/>
      <c r="AL129" s="84" t="s">
        <v>13363</v>
      </c>
      <c r="AM129" s="78" t="s">
        <v>13815</v>
      </c>
      <c r="AN129" s="80">
        <v>40653.784282407411</v>
      </c>
      <c r="AO129" s="84" t="s">
        <v>14152</v>
      </c>
      <c r="AP129" s="78" t="b">
        <v>0</v>
      </c>
      <c r="AQ129" s="78" t="b">
        <v>0</v>
      </c>
      <c r="AR129" s="78" t="b">
        <v>0</v>
      </c>
      <c r="AS129" s="78" t="s">
        <v>9963</v>
      </c>
      <c r="AT129" s="78">
        <v>181</v>
      </c>
      <c r="AU129" s="84" t="s">
        <v>14964</v>
      </c>
      <c r="AV129" s="78" t="b">
        <v>0</v>
      </c>
      <c r="AW129" s="78" t="s">
        <v>15459</v>
      </c>
      <c r="AX129" s="84" t="s">
        <v>15888</v>
      </c>
      <c r="AY129" s="78" t="s">
        <v>66</v>
      </c>
      <c r="AZ129" s="102" t="s">
        <v>18397</v>
      </c>
      <c r="BA129" s="48"/>
      <c r="BB129" s="48"/>
      <c r="BC129" s="48"/>
      <c r="BD129" s="48"/>
      <c r="BE129" s="48"/>
      <c r="BF129" s="48"/>
      <c r="BG129" s="48"/>
      <c r="BH129" s="48"/>
      <c r="BI129" s="48"/>
      <c r="BJ129" s="48"/>
      <c r="BK129" s="78" t="str">
        <f>REPLACE(INDEX(GroupVertices[Group], MATCH(Vertices[[#This Row],[Vertex]],GroupVertices[Vertex],0)),1,1,"")</f>
        <v>EUTRAL</v>
      </c>
      <c r="BL129" s="3"/>
      <c r="BM129" s="3"/>
      <c r="BN129" s="3"/>
      <c r="BO129" s="3"/>
    </row>
    <row r="130" spans="1:67" x14ac:dyDescent="0.25">
      <c r="A130" s="64" t="s">
        <v>1585</v>
      </c>
      <c r="B130" s="65"/>
      <c r="C130" s="65"/>
      <c r="D130" s="66"/>
      <c r="E130" s="68"/>
      <c r="F130" s="100" t="s">
        <v>15229</v>
      </c>
      <c r="G130" s="65"/>
      <c r="H130" s="69"/>
      <c r="I130" s="70"/>
      <c r="J130" s="70"/>
      <c r="K130" s="69" t="s">
        <v>17326</v>
      </c>
      <c r="L130" s="73"/>
      <c r="M130" s="74">
        <v>905.458251953125</v>
      </c>
      <c r="N130" s="74">
        <v>8027.876953125</v>
      </c>
      <c r="O130" s="75"/>
      <c r="P130" s="76"/>
      <c r="Q130" s="76"/>
      <c r="R130" s="86"/>
      <c r="S130" s="48">
        <v>1</v>
      </c>
      <c r="T130" s="48">
        <v>0</v>
      </c>
      <c r="U130" s="49">
        <v>0</v>
      </c>
      <c r="V130" s="49">
        <v>0.33333299999999999</v>
      </c>
      <c r="W130" s="49">
        <v>0</v>
      </c>
      <c r="X130" s="49">
        <v>0.77027000000000001</v>
      </c>
      <c r="Y130" s="49">
        <v>0</v>
      </c>
      <c r="Z130" s="49">
        <v>0</v>
      </c>
      <c r="AA130" s="71">
        <v>438</v>
      </c>
      <c r="AB130" s="71"/>
      <c r="AC130" s="72"/>
      <c r="AD130" s="78" t="s">
        <v>10602</v>
      </c>
      <c r="AE130" s="78">
        <v>164</v>
      </c>
      <c r="AF130" s="78">
        <v>108915</v>
      </c>
      <c r="AG130" s="78">
        <v>61531</v>
      </c>
      <c r="AH130" s="78">
        <v>4317</v>
      </c>
      <c r="AI130" s="78">
        <v>19800</v>
      </c>
      <c r="AJ130" s="78" t="s">
        <v>11900</v>
      </c>
      <c r="AK130" s="78" t="s">
        <v>10119</v>
      </c>
      <c r="AL130" s="84" t="s">
        <v>13367</v>
      </c>
      <c r="AM130" s="78" t="s">
        <v>10140</v>
      </c>
      <c r="AN130" s="80">
        <v>41062.197708333333</v>
      </c>
      <c r="AO130" s="84" t="s">
        <v>14156</v>
      </c>
      <c r="AP130" s="78" t="b">
        <v>1</v>
      </c>
      <c r="AQ130" s="78" t="b">
        <v>0</v>
      </c>
      <c r="AR130" s="78" t="b">
        <v>1</v>
      </c>
      <c r="AS130" s="78" t="s">
        <v>9963</v>
      </c>
      <c r="AT130" s="78">
        <v>82</v>
      </c>
      <c r="AU130" s="84" t="s">
        <v>14862</v>
      </c>
      <c r="AV130" s="78" t="b">
        <v>0</v>
      </c>
      <c r="AW130" s="78" t="s">
        <v>15459</v>
      </c>
      <c r="AX130" s="84" t="s">
        <v>15895</v>
      </c>
      <c r="AY130" s="78" t="s">
        <v>65</v>
      </c>
      <c r="AZ130" s="102" t="s">
        <v>18401</v>
      </c>
      <c r="BA130" s="48"/>
      <c r="BB130" s="48"/>
      <c r="BC130" s="48"/>
      <c r="BD130" s="48"/>
      <c r="BE130" s="48"/>
      <c r="BF130" s="48"/>
      <c r="BG130" s="48"/>
      <c r="BH130" s="48"/>
      <c r="BI130" s="48"/>
      <c r="BJ130" s="48"/>
      <c r="BK130" s="78" t="str">
        <f>REPLACE(INDEX(GroupVertices[Group], MATCH(Vertices[[#This Row],[Vertex]],GroupVertices[Vertex],0)),1,1,"")</f>
        <v>eneral</v>
      </c>
      <c r="BL130" s="3"/>
      <c r="BM130" s="3"/>
      <c r="BN130" s="3"/>
      <c r="BO130" s="3"/>
    </row>
    <row r="131" spans="1:67" x14ac:dyDescent="0.25">
      <c r="A131" s="64" t="s">
        <v>1586</v>
      </c>
      <c r="B131" s="65"/>
      <c r="C131" s="65"/>
      <c r="D131" s="66"/>
      <c r="E131" s="68"/>
      <c r="F131" s="100" t="s">
        <v>15230</v>
      </c>
      <c r="G131" s="65"/>
      <c r="H131" s="69"/>
      <c r="I131" s="70"/>
      <c r="J131" s="70"/>
      <c r="K131" s="69" t="s">
        <v>17327</v>
      </c>
      <c r="L131" s="73"/>
      <c r="M131" s="74">
        <v>345.4320068359375</v>
      </c>
      <c r="N131" s="74">
        <v>7478.9150390625</v>
      </c>
      <c r="O131" s="75"/>
      <c r="P131" s="76"/>
      <c r="Q131" s="76"/>
      <c r="R131" s="86"/>
      <c r="S131" s="48">
        <v>1</v>
      </c>
      <c r="T131" s="48">
        <v>0</v>
      </c>
      <c r="U131" s="49">
        <v>0</v>
      </c>
      <c r="V131" s="49">
        <v>0.33333299999999999</v>
      </c>
      <c r="W131" s="49">
        <v>0</v>
      </c>
      <c r="X131" s="49">
        <v>0.77027000000000001</v>
      </c>
      <c r="Y131" s="49">
        <v>0</v>
      </c>
      <c r="Z131" s="49">
        <v>0</v>
      </c>
      <c r="AA131" s="71">
        <v>439</v>
      </c>
      <c r="AB131" s="71"/>
      <c r="AC131" s="72"/>
      <c r="AD131" s="78" t="s">
        <v>10603</v>
      </c>
      <c r="AE131" s="78">
        <v>112</v>
      </c>
      <c r="AF131" s="78">
        <v>4756428</v>
      </c>
      <c r="AG131" s="78">
        <v>48136</v>
      </c>
      <c r="AH131" s="78">
        <v>92</v>
      </c>
      <c r="AI131" s="78">
        <v>19800</v>
      </c>
      <c r="AJ131" s="78" t="s">
        <v>11901</v>
      </c>
      <c r="AK131" s="78" t="s">
        <v>10119</v>
      </c>
      <c r="AL131" s="84" t="s">
        <v>13368</v>
      </c>
      <c r="AM131" s="78" t="s">
        <v>10140</v>
      </c>
      <c r="AN131" s="80">
        <v>39658.017835648148</v>
      </c>
      <c r="AO131" s="84" t="s">
        <v>14157</v>
      </c>
      <c r="AP131" s="78" t="b">
        <v>0</v>
      </c>
      <c r="AQ131" s="78" t="b">
        <v>0</v>
      </c>
      <c r="AR131" s="78" t="b">
        <v>0</v>
      </c>
      <c r="AS131" s="78" t="s">
        <v>9963</v>
      </c>
      <c r="AT131" s="78">
        <v>3939</v>
      </c>
      <c r="AU131" s="84" t="s">
        <v>14966</v>
      </c>
      <c r="AV131" s="78" t="b">
        <v>1</v>
      </c>
      <c r="AW131" s="78" t="s">
        <v>15459</v>
      </c>
      <c r="AX131" s="84" t="s">
        <v>15896</v>
      </c>
      <c r="AY131" s="78" t="s">
        <v>65</v>
      </c>
      <c r="AZ131" s="102" t="s">
        <v>18401</v>
      </c>
      <c r="BA131" s="48"/>
      <c r="BB131" s="48"/>
      <c r="BC131" s="48"/>
      <c r="BD131" s="48"/>
      <c r="BE131" s="48"/>
      <c r="BF131" s="48"/>
      <c r="BG131" s="48"/>
      <c r="BH131" s="48"/>
      <c r="BI131" s="48"/>
      <c r="BJ131" s="48"/>
      <c r="BK131" s="78" t="str">
        <f>REPLACE(INDEX(GroupVertices[Group], MATCH(Vertices[[#This Row],[Vertex]],GroupVertices[Vertex],0)),1,1,"")</f>
        <v>eneral</v>
      </c>
      <c r="BL131" s="3"/>
      <c r="BM131" s="3"/>
      <c r="BN131" s="3"/>
      <c r="BO131" s="3"/>
    </row>
    <row r="132" spans="1:67" x14ac:dyDescent="0.25">
      <c r="A132" s="64" t="s">
        <v>583</v>
      </c>
      <c r="B132" s="65"/>
      <c r="C132" s="65"/>
      <c r="D132" s="66"/>
      <c r="E132" s="68"/>
      <c r="F132" s="100" t="s">
        <v>5062</v>
      </c>
      <c r="G132" s="65"/>
      <c r="H132" s="69"/>
      <c r="I132" s="70"/>
      <c r="J132" s="70"/>
      <c r="K132" s="69" t="s">
        <v>17330</v>
      </c>
      <c r="L132" s="73"/>
      <c r="M132" s="74">
        <v>6726.1494140625</v>
      </c>
      <c r="N132" s="74">
        <v>2801.887451171875</v>
      </c>
      <c r="O132" s="75"/>
      <c r="P132" s="76"/>
      <c r="Q132" s="76"/>
      <c r="R132" s="86"/>
      <c r="S132" s="48">
        <v>1</v>
      </c>
      <c r="T132" s="48">
        <v>0</v>
      </c>
      <c r="U132" s="49">
        <v>0</v>
      </c>
      <c r="V132" s="49">
        <v>1</v>
      </c>
      <c r="W132" s="49">
        <v>0</v>
      </c>
      <c r="X132" s="49">
        <v>0.99999899999999997</v>
      </c>
      <c r="Y132" s="49">
        <v>0</v>
      </c>
      <c r="Z132" s="49">
        <v>0</v>
      </c>
      <c r="AA132" s="71">
        <v>442</v>
      </c>
      <c r="AB132" s="71"/>
      <c r="AC132" s="72"/>
      <c r="AD132" s="78" t="s">
        <v>10606</v>
      </c>
      <c r="AE132" s="78">
        <v>38</v>
      </c>
      <c r="AF132" s="78">
        <v>9</v>
      </c>
      <c r="AG132" s="78">
        <v>3</v>
      </c>
      <c r="AH132" s="78">
        <v>3</v>
      </c>
      <c r="AI132" s="78">
        <v>32400</v>
      </c>
      <c r="AJ132" s="78" t="s">
        <v>11903</v>
      </c>
      <c r="AK132" s="78" t="s">
        <v>12806</v>
      </c>
      <c r="AL132" s="84" t="s">
        <v>13371</v>
      </c>
      <c r="AM132" s="78" t="s">
        <v>13816</v>
      </c>
      <c r="AN132" s="80">
        <v>39920.249085648145</v>
      </c>
      <c r="AO132" s="78"/>
      <c r="AP132" s="78" t="b">
        <v>1</v>
      </c>
      <c r="AQ132" s="78" t="b">
        <v>0</v>
      </c>
      <c r="AR132" s="78" t="b">
        <v>0</v>
      </c>
      <c r="AS132" s="78" t="s">
        <v>9963</v>
      </c>
      <c r="AT132" s="78">
        <v>1</v>
      </c>
      <c r="AU132" s="84" t="s">
        <v>14862</v>
      </c>
      <c r="AV132" s="78" t="b">
        <v>0</v>
      </c>
      <c r="AW132" s="78" t="s">
        <v>15459</v>
      </c>
      <c r="AX132" s="84" t="s">
        <v>15899</v>
      </c>
      <c r="AY132" s="78" t="s">
        <v>66</v>
      </c>
      <c r="AZ132" s="102" t="s">
        <v>18397</v>
      </c>
      <c r="BA132" s="48"/>
      <c r="BB132" s="48"/>
      <c r="BC132" s="48"/>
      <c r="BD132" s="48"/>
      <c r="BE132" s="48"/>
      <c r="BF132" s="48"/>
      <c r="BG132" s="48"/>
      <c r="BH132" s="48"/>
      <c r="BI132" s="48"/>
      <c r="BJ132" s="48"/>
      <c r="BK132" s="78" t="str">
        <f>REPLACE(INDEX(GroupVertices[Group], MATCH(Vertices[[#This Row],[Vertex]],GroupVertices[Vertex],0)),1,1,"")</f>
        <v>EUTRAL</v>
      </c>
      <c r="BL132" s="3"/>
      <c r="BM132" s="3"/>
      <c r="BN132" s="3"/>
      <c r="BO132" s="3"/>
    </row>
    <row r="133" spans="1:67" x14ac:dyDescent="0.25">
      <c r="A133" s="64" t="s">
        <v>1587</v>
      </c>
      <c r="B133" s="65"/>
      <c r="C133" s="65"/>
      <c r="D133" s="66"/>
      <c r="E133" s="68"/>
      <c r="F133" s="100" t="s">
        <v>15233</v>
      </c>
      <c r="G133" s="65"/>
      <c r="H133" s="69"/>
      <c r="I133" s="70"/>
      <c r="J133" s="70"/>
      <c r="K133" s="69" t="s">
        <v>17346</v>
      </c>
      <c r="L133" s="73"/>
      <c r="M133" s="74">
        <v>8043.404296875</v>
      </c>
      <c r="N133" s="74">
        <v>449.21246337890625</v>
      </c>
      <c r="O133" s="75"/>
      <c r="P133" s="76"/>
      <c r="Q133" s="76"/>
      <c r="R133" s="86"/>
      <c r="S133" s="48">
        <v>1</v>
      </c>
      <c r="T133" s="48">
        <v>0</v>
      </c>
      <c r="U133" s="49">
        <v>0</v>
      </c>
      <c r="V133" s="49">
        <v>1</v>
      </c>
      <c r="W133" s="49">
        <v>0</v>
      </c>
      <c r="X133" s="49">
        <v>0.99999899999999997</v>
      </c>
      <c r="Y133" s="49">
        <v>0</v>
      </c>
      <c r="Z133" s="49">
        <v>0</v>
      </c>
      <c r="AA133" s="71">
        <v>458</v>
      </c>
      <c r="AB133" s="71"/>
      <c r="AC133" s="72"/>
      <c r="AD133" s="78" t="s">
        <v>10620</v>
      </c>
      <c r="AE133" s="78">
        <v>26</v>
      </c>
      <c r="AF133" s="78">
        <v>522</v>
      </c>
      <c r="AG133" s="78">
        <v>44333</v>
      </c>
      <c r="AH133" s="78">
        <v>362</v>
      </c>
      <c r="AI133" s="78">
        <v>-14400</v>
      </c>
      <c r="AJ133" s="78" t="s">
        <v>11914</v>
      </c>
      <c r="AK133" s="78" t="s">
        <v>12808</v>
      </c>
      <c r="AL133" s="78"/>
      <c r="AM133" s="78" t="s">
        <v>13803</v>
      </c>
      <c r="AN133" s="80">
        <v>41273.374791666669</v>
      </c>
      <c r="AO133" s="78"/>
      <c r="AP133" s="78" t="b">
        <v>1</v>
      </c>
      <c r="AQ133" s="78" t="b">
        <v>0</v>
      </c>
      <c r="AR133" s="78" t="b">
        <v>0</v>
      </c>
      <c r="AS133" s="78" t="s">
        <v>9963</v>
      </c>
      <c r="AT133" s="78">
        <v>33</v>
      </c>
      <c r="AU133" s="84" t="s">
        <v>14862</v>
      </c>
      <c r="AV133" s="78" t="b">
        <v>0</v>
      </c>
      <c r="AW133" s="78" t="s">
        <v>15459</v>
      </c>
      <c r="AX133" s="84" t="s">
        <v>15915</v>
      </c>
      <c r="AY133" s="78" t="s">
        <v>65</v>
      </c>
      <c r="AZ133" s="102" t="s">
        <v>18397</v>
      </c>
      <c r="BA133" s="48"/>
      <c r="BB133" s="48"/>
      <c r="BC133" s="48"/>
      <c r="BD133" s="48"/>
      <c r="BE133" s="48"/>
      <c r="BF133" s="48"/>
      <c r="BG133" s="48"/>
      <c r="BH133" s="48"/>
      <c r="BI133" s="48"/>
      <c r="BJ133" s="48"/>
      <c r="BK133" s="78" t="str">
        <f>REPLACE(INDEX(GroupVertices[Group], MATCH(Vertices[[#This Row],[Vertex]],GroupVertices[Vertex],0)),1,1,"")</f>
        <v>EUTRAL</v>
      </c>
      <c r="BL133" s="3"/>
      <c r="BM133" s="3"/>
      <c r="BN133" s="3"/>
      <c r="BO133" s="3"/>
    </row>
    <row r="134" spans="1:67" x14ac:dyDescent="0.25">
      <c r="A134" s="64" t="s">
        <v>600</v>
      </c>
      <c r="B134" s="65"/>
      <c r="C134" s="65"/>
      <c r="D134" s="66"/>
      <c r="E134" s="68"/>
      <c r="F134" s="100" t="s">
        <v>5076</v>
      </c>
      <c r="G134" s="65"/>
      <c r="H134" s="69"/>
      <c r="I134" s="70"/>
      <c r="J134" s="70"/>
      <c r="K134" s="69" t="s">
        <v>17348</v>
      </c>
      <c r="L134" s="73"/>
      <c r="M134" s="74">
        <v>8954.98046875</v>
      </c>
      <c r="N134" s="74">
        <v>2665.3349609375</v>
      </c>
      <c r="O134" s="75"/>
      <c r="P134" s="76"/>
      <c r="Q134" s="76"/>
      <c r="R134" s="86"/>
      <c r="S134" s="48">
        <v>1</v>
      </c>
      <c r="T134" s="48">
        <v>1</v>
      </c>
      <c r="U134" s="49">
        <v>0</v>
      </c>
      <c r="V134" s="49">
        <v>4.0499999999999998E-4</v>
      </c>
      <c r="W134" s="49">
        <v>1.5E-5</v>
      </c>
      <c r="X134" s="49">
        <v>0.86138199999999998</v>
      </c>
      <c r="Y134" s="49">
        <v>0.5</v>
      </c>
      <c r="Z134" s="49">
        <v>0</v>
      </c>
      <c r="AA134" s="71">
        <v>460</v>
      </c>
      <c r="AB134" s="71"/>
      <c r="AC134" s="72"/>
      <c r="AD134" s="78" t="s">
        <v>10622</v>
      </c>
      <c r="AE134" s="78">
        <v>725</v>
      </c>
      <c r="AF134" s="78">
        <v>5555</v>
      </c>
      <c r="AG134" s="78">
        <v>7449</v>
      </c>
      <c r="AH134" s="78">
        <v>1324</v>
      </c>
      <c r="AI134" s="78">
        <v>-14400</v>
      </c>
      <c r="AJ134" s="78" t="s">
        <v>11916</v>
      </c>
      <c r="AK134" s="78" t="s">
        <v>12809</v>
      </c>
      <c r="AL134" s="84" t="s">
        <v>13381</v>
      </c>
      <c r="AM134" s="78" t="s">
        <v>13803</v>
      </c>
      <c r="AN134" s="80">
        <v>41039.61246527778</v>
      </c>
      <c r="AO134" s="84" t="s">
        <v>14171</v>
      </c>
      <c r="AP134" s="78" t="b">
        <v>0</v>
      </c>
      <c r="AQ134" s="78" t="b">
        <v>0</v>
      </c>
      <c r="AR134" s="78" t="b">
        <v>1</v>
      </c>
      <c r="AS134" s="78" t="s">
        <v>9963</v>
      </c>
      <c r="AT134" s="78">
        <v>265</v>
      </c>
      <c r="AU134" s="84" t="s">
        <v>14971</v>
      </c>
      <c r="AV134" s="78" t="b">
        <v>0</v>
      </c>
      <c r="AW134" s="78" t="s">
        <v>15459</v>
      </c>
      <c r="AX134" s="84" t="s">
        <v>15917</v>
      </c>
      <c r="AY134" s="78" t="s">
        <v>66</v>
      </c>
      <c r="AZ134" s="102" t="s">
        <v>18397</v>
      </c>
      <c r="BA134" s="48" t="s">
        <v>3187</v>
      </c>
      <c r="BB134" s="48" t="s">
        <v>3187</v>
      </c>
      <c r="BC134" s="48" t="s">
        <v>4021</v>
      </c>
      <c r="BD134" s="48" t="s">
        <v>4021</v>
      </c>
      <c r="BE134" s="48"/>
      <c r="BF134" s="48"/>
      <c r="BG134" s="106" t="s">
        <v>18684</v>
      </c>
      <c r="BH134" s="106" t="s">
        <v>18684</v>
      </c>
      <c r="BI134" s="106" t="s">
        <v>19130</v>
      </c>
      <c r="BJ134" s="106" t="s">
        <v>19130</v>
      </c>
      <c r="BK134" s="85" t="str">
        <f>REPLACE(INDEX(GroupVertices[Group], MATCH(Vertices[[#This Row],[Vertex]],GroupVertices[Vertex],0)),1,1,"")</f>
        <v>EUTRAL</v>
      </c>
      <c r="BL134" s="3"/>
      <c r="BM134" s="3"/>
      <c r="BN134" s="3"/>
      <c r="BO134" s="3"/>
    </row>
    <row r="135" spans="1:67" x14ac:dyDescent="0.25">
      <c r="A135" s="64" t="s">
        <v>1588</v>
      </c>
      <c r="B135" s="65"/>
      <c r="C135" s="65"/>
      <c r="D135" s="66"/>
      <c r="E135" s="68"/>
      <c r="F135" s="100" t="s">
        <v>15234</v>
      </c>
      <c r="G135" s="65"/>
      <c r="H135" s="69"/>
      <c r="I135" s="70"/>
      <c r="J135" s="70"/>
      <c r="K135" s="69" t="s">
        <v>17356</v>
      </c>
      <c r="L135" s="73"/>
      <c r="M135" s="74">
        <v>5969.8388671875</v>
      </c>
      <c r="N135" s="74">
        <v>3377.33447265625</v>
      </c>
      <c r="O135" s="75"/>
      <c r="P135" s="76"/>
      <c r="Q135" s="76"/>
      <c r="R135" s="86"/>
      <c r="S135" s="48">
        <v>1</v>
      </c>
      <c r="T135" s="48">
        <v>0</v>
      </c>
      <c r="U135" s="49">
        <v>0</v>
      </c>
      <c r="V135" s="49">
        <v>5.6700000000000001E-4</v>
      </c>
      <c r="W135" s="49">
        <v>3.8699999999999997E-4</v>
      </c>
      <c r="X135" s="49">
        <v>0.39387699999999998</v>
      </c>
      <c r="Y135" s="49">
        <v>0</v>
      </c>
      <c r="Z135" s="49">
        <v>0</v>
      </c>
      <c r="AA135" s="71">
        <v>468</v>
      </c>
      <c r="AB135" s="71"/>
      <c r="AC135" s="72"/>
      <c r="AD135" s="78" t="s">
        <v>10630</v>
      </c>
      <c r="AE135" s="78">
        <v>12</v>
      </c>
      <c r="AF135" s="78">
        <v>33095</v>
      </c>
      <c r="AG135" s="78">
        <v>17205</v>
      </c>
      <c r="AH135" s="78">
        <v>18</v>
      </c>
      <c r="AI135" s="78">
        <v>19800</v>
      </c>
      <c r="AJ135" s="78" t="s">
        <v>11921</v>
      </c>
      <c r="AK135" s="78"/>
      <c r="AL135" s="84" t="s">
        <v>13383</v>
      </c>
      <c r="AM135" s="78" t="s">
        <v>10140</v>
      </c>
      <c r="AN135" s="80">
        <v>42143.383425925924</v>
      </c>
      <c r="AO135" s="84" t="s">
        <v>14176</v>
      </c>
      <c r="AP135" s="78" t="b">
        <v>1</v>
      </c>
      <c r="AQ135" s="78" t="b">
        <v>0</v>
      </c>
      <c r="AR135" s="78" t="b">
        <v>0</v>
      </c>
      <c r="AS135" s="78" t="s">
        <v>9963</v>
      </c>
      <c r="AT135" s="78">
        <v>48</v>
      </c>
      <c r="AU135" s="84" t="s">
        <v>14862</v>
      </c>
      <c r="AV135" s="78" t="b">
        <v>1</v>
      </c>
      <c r="AW135" s="78" t="s">
        <v>15459</v>
      </c>
      <c r="AX135" s="84" t="s">
        <v>15925</v>
      </c>
      <c r="AY135" s="78" t="s">
        <v>65</v>
      </c>
      <c r="AZ135" s="102" t="s">
        <v>18397</v>
      </c>
      <c r="BA135" s="48"/>
      <c r="BB135" s="48"/>
      <c r="BC135" s="48"/>
      <c r="BD135" s="48"/>
      <c r="BE135" s="48"/>
      <c r="BF135" s="48"/>
      <c r="BG135" s="48"/>
      <c r="BH135" s="48"/>
      <c r="BI135" s="48"/>
      <c r="BJ135" s="48"/>
      <c r="BK135" s="78" t="str">
        <f>REPLACE(INDEX(GroupVertices[Group], MATCH(Vertices[[#This Row],[Vertex]],GroupVertices[Vertex],0)),1,1,"")</f>
        <v>EUTRAL</v>
      </c>
      <c r="BL135" s="3"/>
      <c r="BM135" s="3"/>
      <c r="BN135" s="3"/>
      <c r="BO135" s="3"/>
    </row>
    <row r="136" spans="1:67" x14ac:dyDescent="0.25">
      <c r="A136" s="64" t="s">
        <v>626</v>
      </c>
      <c r="B136" s="65"/>
      <c r="C136" s="65"/>
      <c r="D136" s="66"/>
      <c r="E136" s="68"/>
      <c r="F136" s="100" t="s">
        <v>15237</v>
      </c>
      <c r="G136" s="65"/>
      <c r="H136" s="69"/>
      <c r="I136" s="70"/>
      <c r="J136" s="70"/>
      <c r="K136" s="69" t="s">
        <v>17376</v>
      </c>
      <c r="L136" s="73"/>
      <c r="M136" s="74">
        <v>8188.78564453125</v>
      </c>
      <c r="N136" s="74">
        <v>478.45196533203125</v>
      </c>
      <c r="O136" s="75"/>
      <c r="P136" s="76"/>
      <c r="Q136" s="76"/>
      <c r="R136" s="86"/>
      <c r="S136" s="48">
        <v>1</v>
      </c>
      <c r="T136" s="48">
        <v>0</v>
      </c>
      <c r="U136" s="49">
        <v>0</v>
      </c>
      <c r="V136" s="49">
        <v>4.7899999999999999E-4</v>
      </c>
      <c r="W136" s="49">
        <v>1.7799999999999999E-4</v>
      </c>
      <c r="X136" s="49">
        <v>0.46254099999999998</v>
      </c>
      <c r="Y136" s="49">
        <v>0</v>
      </c>
      <c r="Z136" s="49">
        <v>0</v>
      </c>
      <c r="AA136" s="71">
        <v>488</v>
      </c>
      <c r="AB136" s="71"/>
      <c r="AC136" s="72"/>
      <c r="AD136" s="78" t="s">
        <v>10650</v>
      </c>
      <c r="AE136" s="78">
        <v>710</v>
      </c>
      <c r="AF136" s="78">
        <v>47860</v>
      </c>
      <c r="AG136" s="78">
        <v>46431</v>
      </c>
      <c r="AH136" s="78">
        <v>356</v>
      </c>
      <c r="AI136" s="78">
        <v>19800</v>
      </c>
      <c r="AJ136" s="78" t="s">
        <v>11939</v>
      </c>
      <c r="AK136" s="78" t="s">
        <v>12823</v>
      </c>
      <c r="AL136" s="84" t="s">
        <v>13394</v>
      </c>
      <c r="AM136" s="78" t="s">
        <v>13806</v>
      </c>
      <c r="AN136" s="80">
        <v>39630.062418981484</v>
      </c>
      <c r="AO136" s="84" t="s">
        <v>14192</v>
      </c>
      <c r="AP136" s="78" t="b">
        <v>0</v>
      </c>
      <c r="AQ136" s="78" t="b">
        <v>0</v>
      </c>
      <c r="AR136" s="78" t="b">
        <v>1</v>
      </c>
      <c r="AS136" s="78" t="s">
        <v>9963</v>
      </c>
      <c r="AT136" s="78">
        <v>819</v>
      </c>
      <c r="AU136" s="84" t="s">
        <v>14979</v>
      </c>
      <c r="AV136" s="78" t="b">
        <v>0</v>
      </c>
      <c r="AW136" s="78" t="s">
        <v>15459</v>
      </c>
      <c r="AX136" s="84" t="s">
        <v>15945</v>
      </c>
      <c r="AY136" s="78" t="s">
        <v>66</v>
      </c>
      <c r="AZ136" s="102" t="s">
        <v>18397</v>
      </c>
      <c r="BA136" s="48"/>
      <c r="BB136" s="48"/>
      <c r="BC136" s="48"/>
      <c r="BD136" s="48"/>
      <c r="BE136" s="48"/>
      <c r="BF136" s="48"/>
      <c r="BG136" s="48"/>
      <c r="BH136" s="48"/>
      <c r="BI136" s="48"/>
      <c r="BJ136" s="48"/>
      <c r="BK136" s="78" t="str">
        <f>REPLACE(INDEX(GroupVertices[Group], MATCH(Vertices[[#This Row],[Vertex]],GroupVertices[Vertex],0)),1,1,"")</f>
        <v>EUTRAL</v>
      </c>
      <c r="BL136" s="3"/>
      <c r="BM136" s="3"/>
      <c r="BN136" s="3"/>
      <c r="BO136" s="3"/>
    </row>
    <row r="137" spans="1:67" x14ac:dyDescent="0.25">
      <c r="A137" s="64" t="s">
        <v>1590</v>
      </c>
      <c r="B137" s="65"/>
      <c r="C137" s="65"/>
      <c r="D137" s="66"/>
      <c r="E137" s="68"/>
      <c r="F137" s="100" t="s">
        <v>15238</v>
      </c>
      <c r="G137" s="65"/>
      <c r="H137" s="69"/>
      <c r="I137" s="70"/>
      <c r="J137" s="70"/>
      <c r="K137" s="69" t="s">
        <v>17379</v>
      </c>
      <c r="L137" s="73"/>
      <c r="M137" s="74">
        <v>8495.501953125</v>
      </c>
      <c r="N137" s="74">
        <v>572.57281494140625</v>
      </c>
      <c r="O137" s="75"/>
      <c r="P137" s="76"/>
      <c r="Q137" s="76"/>
      <c r="R137" s="86"/>
      <c r="S137" s="48">
        <v>1</v>
      </c>
      <c r="T137" s="48">
        <v>0</v>
      </c>
      <c r="U137" s="49">
        <v>0</v>
      </c>
      <c r="V137" s="49">
        <v>1</v>
      </c>
      <c r="W137" s="49">
        <v>0</v>
      </c>
      <c r="X137" s="49">
        <v>0.99999899999999997</v>
      </c>
      <c r="Y137" s="49">
        <v>0</v>
      </c>
      <c r="Z137" s="49">
        <v>0</v>
      </c>
      <c r="AA137" s="71">
        <v>491</v>
      </c>
      <c r="AB137" s="71"/>
      <c r="AC137" s="72"/>
      <c r="AD137" s="78" t="s">
        <v>10653</v>
      </c>
      <c r="AE137" s="78">
        <v>467</v>
      </c>
      <c r="AF137" s="78">
        <v>389</v>
      </c>
      <c r="AG137" s="78">
        <v>11153</v>
      </c>
      <c r="AH137" s="78">
        <v>10795</v>
      </c>
      <c r="AI137" s="78">
        <v>19800</v>
      </c>
      <c r="AJ137" s="78" t="s">
        <v>11942</v>
      </c>
      <c r="AK137" s="78" t="s">
        <v>10111</v>
      </c>
      <c r="AL137" s="78"/>
      <c r="AM137" s="78" t="s">
        <v>10135</v>
      </c>
      <c r="AN137" s="80">
        <v>41592.185196759259</v>
      </c>
      <c r="AO137" s="84" t="s">
        <v>14195</v>
      </c>
      <c r="AP137" s="78" t="b">
        <v>0</v>
      </c>
      <c r="AQ137" s="78" t="b">
        <v>0</v>
      </c>
      <c r="AR137" s="78" t="b">
        <v>1</v>
      </c>
      <c r="AS137" s="78" t="s">
        <v>9963</v>
      </c>
      <c r="AT137" s="78">
        <v>6</v>
      </c>
      <c r="AU137" s="84" t="s">
        <v>14980</v>
      </c>
      <c r="AV137" s="78" t="b">
        <v>0</v>
      </c>
      <c r="AW137" s="78" t="s">
        <v>15459</v>
      </c>
      <c r="AX137" s="84" t="s">
        <v>15948</v>
      </c>
      <c r="AY137" s="78" t="s">
        <v>65</v>
      </c>
      <c r="AZ137" s="102" t="s">
        <v>18397</v>
      </c>
      <c r="BA137" s="48"/>
      <c r="BB137" s="48"/>
      <c r="BC137" s="48"/>
      <c r="BD137" s="48"/>
      <c r="BE137" s="48"/>
      <c r="BF137" s="48"/>
      <c r="BG137" s="48"/>
      <c r="BH137" s="48"/>
      <c r="BI137" s="48"/>
      <c r="BJ137" s="48"/>
      <c r="BK137" s="78" t="str">
        <f>REPLACE(INDEX(GroupVertices[Group], MATCH(Vertices[[#This Row],[Vertex]],GroupVertices[Vertex],0)),1,1,"")</f>
        <v>EUTRAL</v>
      </c>
      <c r="BL137" s="3"/>
      <c r="BM137" s="3"/>
      <c r="BN137" s="3"/>
      <c r="BO137" s="3"/>
    </row>
    <row r="138" spans="1:67" x14ac:dyDescent="0.25">
      <c r="A138" s="64" t="s">
        <v>630</v>
      </c>
      <c r="B138" s="65"/>
      <c r="C138" s="65"/>
      <c r="D138" s="66"/>
      <c r="E138" s="68"/>
      <c r="F138" s="100" t="s">
        <v>5102</v>
      </c>
      <c r="G138" s="65"/>
      <c r="H138" s="69"/>
      <c r="I138" s="70"/>
      <c r="J138" s="70"/>
      <c r="K138" s="69" t="s">
        <v>17382</v>
      </c>
      <c r="L138" s="73"/>
      <c r="M138" s="74">
        <v>6626.42919921875</v>
      </c>
      <c r="N138" s="74">
        <v>9750.0625</v>
      </c>
      <c r="O138" s="75"/>
      <c r="P138" s="76"/>
      <c r="Q138" s="76"/>
      <c r="R138" s="86"/>
      <c r="S138" s="48">
        <v>1</v>
      </c>
      <c r="T138" s="48">
        <v>0</v>
      </c>
      <c r="U138" s="49">
        <v>0</v>
      </c>
      <c r="V138" s="49">
        <v>3.1100000000000002E-4</v>
      </c>
      <c r="W138" s="49">
        <v>0</v>
      </c>
      <c r="X138" s="49">
        <v>0.57047400000000004</v>
      </c>
      <c r="Y138" s="49">
        <v>0</v>
      </c>
      <c r="Z138" s="49">
        <v>0</v>
      </c>
      <c r="AA138" s="71">
        <v>494</v>
      </c>
      <c r="AB138" s="71"/>
      <c r="AC138" s="72"/>
      <c r="AD138" s="78" t="s">
        <v>10656</v>
      </c>
      <c r="AE138" s="78">
        <v>14</v>
      </c>
      <c r="AF138" s="78">
        <v>690</v>
      </c>
      <c r="AG138" s="78">
        <v>6026</v>
      </c>
      <c r="AH138" s="78">
        <v>497</v>
      </c>
      <c r="AI138" s="78">
        <v>19800</v>
      </c>
      <c r="AJ138" s="78" t="s">
        <v>11945</v>
      </c>
      <c r="AK138" s="78" t="s">
        <v>12825</v>
      </c>
      <c r="AL138" s="84" t="s">
        <v>13395</v>
      </c>
      <c r="AM138" s="78" t="s">
        <v>10135</v>
      </c>
      <c r="AN138" s="80">
        <v>40088.621215277781</v>
      </c>
      <c r="AO138" s="84" t="s">
        <v>14197</v>
      </c>
      <c r="AP138" s="78" t="b">
        <v>0</v>
      </c>
      <c r="AQ138" s="78" t="b">
        <v>0</v>
      </c>
      <c r="AR138" s="78" t="b">
        <v>0</v>
      </c>
      <c r="AS138" s="78" t="s">
        <v>9963</v>
      </c>
      <c r="AT138" s="78">
        <v>74</v>
      </c>
      <c r="AU138" s="84" t="s">
        <v>14982</v>
      </c>
      <c r="AV138" s="78" t="b">
        <v>1</v>
      </c>
      <c r="AW138" s="78" t="s">
        <v>15459</v>
      </c>
      <c r="AX138" s="84" t="s">
        <v>15951</v>
      </c>
      <c r="AY138" s="78" t="s">
        <v>66</v>
      </c>
      <c r="AZ138" s="102" t="s">
        <v>18399</v>
      </c>
      <c r="BA138" s="48"/>
      <c r="BB138" s="48"/>
      <c r="BC138" s="48"/>
      <c r="BD138" s="48"/>
      <c r="BE138" s="48"/>
      <c r="BF138" s="48"/>
      <c r="BG138" s="48"/>
      <c r="BH138" s="48"/>
      <c r="BI138" s="48"/>
      <c r="BJ138" s="48"/>
      <c r="BK138" s="78" t="str">
        <f>REPLACE(INDEX(GroupVertices[Group], MATCH(Vertices[[#This Row],[Vertex]],GroupVertices[Vertex],0)),1,1,"")</f>
        <v>EGATIVE</v>
      </c>
      <c r="BL138" s="3"/>
      <c r="BM138" s="3"/>
      <c r="BN138" s="3"/>
      <c r="BO138" s="3"/>
    </row>
    <row r="139" spans="1:67" x14ac:dyDescent="0.25">
      <c r="A139" s="64" t="s">
        <v>632</v>
      </c>
      <c r="B139" s="65"/>
      <c r="C139" s="65"/>
      <c r="D139" s="66"/>
      <c r="E139" s="68"/>
      <c r="F139" s="100" t="s">
        <v>5104</v>
      </c>
      <c r="G139" s="65"/>
      <c r="H139" s="69"/>
      <c r="I139" s="70"/>
      <c r="J139" s="70"/>
      <c r="K139" s="69" t="s">
        <v>17383</v>
      </c>
      <c r="L139" s="73"/>
      <c r="M139" s="74">
        <v>7500.24951171875</v>
      </c>
      <c r="N139" s="74">
        <v>594.143798828125</v>
      </c>
      <c r="O139" s="75"/>
      <c r="P139" s="76"/>
      <c r="Q139" s="76"/>
      <c r="R139" s="86"/>
      <c r="S139" s="48">
        <v>1</v>
      </c>
      <c r="T139" s="48">
        <v>2</v>
      </c>
      <c r="U139" s="49">
        <v>4010</v>
      </c>
      <c r="V139" s="49">
        <v>4.1399999999999998E-4</v>
      </c>
      <c r="W139" s="49">
        <v>6.0000000000000002E-6</v>
      </c>
      <c r="X139" s="49">
        <v>0.92821100000000001</v>
      </c>
      <c r="Y139" s="49">
        <v>0</v>
      </c>
      <c r="Z139" s="49">
        <v>0.5</v>
      </c>
      <c r="AA139" s="71">
        <v>495</v>
      </c>
      <c r="AB139" s="71"/>
      <c r="AC139" s="72"/>
      <c r="AD139" s="78" t="s">
        <v>10657</v>
      </c>
      <c r="AE139" s="78">
        <v>391</v>
      </c>
      <c r="AF139" s="78">
        <v>1053</v>
      </c>
      <c r="AG139" s="78">
        <v>3168</v>
      </c>
      <c r="AH139" s="78">
        <v>831</v>
      </c>
      <c r="AI139" s="78">
        <v>-25200</v>
      </c>
      <c r="AJ139" s="78" t="s">
        <v>11946</v>
      </c>
      <c r="AK139" s="78" t="s">
        <v>12826</v>
      </c>
      <c r="AL139" s="78"/>
      <c r="AM139" s="78" t="s">
        <v>13800</v>
      </c>
      <c r="AN139" s="80">
        <v>41220.613194444442</v>
      </c>
      <c r="AO139" s="84" t="s">
        <v>14198</v>
      </c>
      <c r="AP139" s="78" t="b">
        <v>0</v>
      </c>
      <c r="AQ139" s="78" t="b">
        <v>0</v>
      </c>
      <c r="AR139" s="78" t="b">
        <v>0</v>
      </c>
      <c r="AS139" s="78" t="s">
        <v>9963</v>
      </c>
      <c r="AT139" s="78">
        <v>48</v>
      </c>
      <c r="AU139" s="84" t="s">
        <v>14901</v>
      </c>
      <c r="AV139" s="78" t="b">
        <v>0</v>
      </c>
      <c r="AW139" s="78" t="s">
        <v>15459</v>
      </c>
      <c r="AX139" s="84" t="s">
        <v>15952</v>
      </c>
      <c r="AY139" s="78" t="s">
        <v>66</v>
      </c>
      <c r="AZ139" s="102" t="s">
        <v>18397</v>
      </c>
      <c r="BA139" s="48" t="s">
        <v>3236</v>
      </c>
      <c r="BB139" s="48" t="s">
        <v>3236</v>
      </c>
      <c r="BC139" s="48" t="s">
        <v>4021</v>
      </c>
      <c r="BD139" s="48" t="s">
        <v>4021</v>
      </c>
      <c r="BE139" s="48" t="s">
        <v>1470</v>
      </c>
      <c r="BF139" s="48" t="s">
        <v>1470</v>
      </c>
      <c r="BG139" s="106" t="s">
        <v>18695</v>
      </c>
      <c r="BH139" s="106" t="s">
        <v>18946</v>
      </c>
      <c r="BI139" s="106" t="s">
        <v>19141</v>
      </c>
      <c r="BJ139" s="106" t="s">
        <v>19386</v>
      </c>
      <c r="BK139" s="85" t="str">
        <f>REPLACE(INDEX(GroupVertices[Group], MATCH(Vertices[[#This Row],[Vertex]],GroupVertices[Vertex],0)),1,1,"")</f>
        <v>EUTRAL</v>
      </c>
      <c r="BL139" s="3"/>
      <c r="BM139" s="3"/>
      <c r="BN139" s="3"/>
      <c r="BO139" s="3"/>
    </row>
    <row r="140" spans="1:67" x14ac:dyDescent="0.25">
      <c r="A140" s="64" t="s">
        <v>1592</v>
      </c>
      <c r="B140" s="65"/>
      <c r="C140" s="65"/>
      <c r="D140" s="66"/>
      <c r="E140" s="68"/>
      <c r="F140" s="100" t="s">
        <v>15242</v>
      </c>
      <c r="G140" s="65"/>
      <c r="H140" s="69"/>
      <c r="I140" s="70"/>
      <c r="J140" s="70"/>
      <c r="K140" s="69" t="s">
        <v>17397</v>
      </c>
      <c r="L140" s="73"/>
      <c r="M140" s="74">
        <v>7001.5615234375</v>
      </c>
      <c r="N140" s="74">
        <v>601.13812255859375</v>
      </c>
      <c r="O140" s="75"/>
      <c r="P140" s="76"/>
      <c r="Q140" s="76"/>
      <c r="R140" s="86"/>
      <c r="S140" s="48">
        <v>1</v>
      </c>
      <c r="T140" s="48">
        <v>0</v>
      </c>
      <c r="U140" s="49">
        <v>0</v>
      </c>
      <c r="V140" s="49">
        <v>5.6099999999999998E-4</v>
      </c>
      <c r="W140" s="49">
        <v>3.5599999999999998E-4</v>
      </c>
      <c r="X140" s="49">
        <v>0.41652699999999998</v>
      </c>
      <c r="Y140" s="49">
        <v>0</v>
      </c>
      <c r="Z140" s="49">
        <v>0</v>
      </c>
      <c r="AA140" s="71">
        <v>509</v>
      </c>
      <c r="AB140" s="71"/>
      <c r="AC140" s="72"/>
      <c r="AD140" s="78" t="s">
        <v>10671</v>
      </c>
      <c r="AE140" s="78">
        <v>15</v>
      </c>
      <c r="AF140" s="78">
        <v>98276</v>
      </c>
      <c r="AG140" s="78">
        <v>4</v>
      </c>
      <c r="AH140" s="78">
        <v>0</v>
      </c>
      <c r="AI140" s="78"/>
      <c r="AJ140" s="78" t="s">
        <v>11958</v>
      </c>
      <c r="AK140" s="78"/>
      <c r="AL140" s="78"/>
      <c r="AM140" s="78"/>
      <c r="AN140" s="80">
        <v>41393.343773148146</v>
      </c>
      <c r="AO140" s="78"/>
      <c r="AP140" s="78" t="b">
        <v>1</v>
      </c>
      <c r="AQ140" s="78" t="b">
        <v>0</v>
      </c>
      <c r="AR140" s="78" t="b">
        <v>0</v>
      </c>
      <c r="AS140" s="78" t="s">
        <v>9963</v>
      </c>
      <c r="AT140" s="78">
        <v>56</v>
      </c>
      <c r="AU140" s="84" t="s">
        <v>14862</v>
      </c>
      <c r="AV140" s="78" t="b">
        <v>0</v>
      </c>
      <c r="AW140" s="78" t="s">
        <v>15459</v>
      </c>
      <c r="AX140" s="84" t="s">
        <v>15966</v>
      </c>
      <c r="AY140" s="78" t="s">
        <v>65</v>
      </c>
      <c r="AZ140" s="102" t="s">
        <v>18397</v>
      </c>
      <c r="BA140" s="48"/>
      <c r="BB140" s="48"/>
      <c r="BC140" s="48"/>
      <c r="BD140" s="48"/>
      <c r="BE140" s="48"/>
      <c r="BF140" s="48"/>
      <c r="BG140" s="48"/>
      <c r="BH140" s="48"/>
      <c r="BI140" s="48"/>
      <c r="BJ140" s="48"/>
      <c r="BK140" s="78" t="str">
        <f>REPLACE(INDEX(GroupVertices[Group], MATCH(Vertices[[#This Row],[Vertex]],GroupVertices[Vertex],0)),1,1,"")</f>
        <v>EUTRAL</v>
      </c>
      <c r="BL140" s="3"/>
      <c r="BM140" s="3"/>
      <c r="BN140" s="3"/>
      <c r="BO140" s="3"/>
    </row>
    <row r="141" spans="1:67" x14ac:dyDescent="0.25">
      <c r="A141" s="64" t="s">
        <v>670</v>
      </c>
      <c r="B141" s="65"/>
      <c r="C141" s="65"/>
      <c r="D141" s="66"/>
      <c r="E141" s="68"/>
      <c r="F141" s="100" t="s">
        <v>15246</v>
      </c>
      <c r="G141" s="65"/>
      <c r="H141" s="69"/>
      <c r="I141" s="70"/>
      <c r="J141" s="70"/>
      <c r="K141" s="69" t="s">
        <v>17423</v>
      </c>
      <c r="L141" s="73"/>
      <c r="M141" s="74">
        <v>6280.57958984375</v>
      </c>
      <c r="N141" s="74">
        <v>4291.25390625</v>
      </c>
      <c r="O141" s="75"/>
      <c r="P141" s="76"/>
      <c r="Q141" s="76"/>
      <c r="R141" s="86"/>
      <c r="S141" s="48">
        <v>1</v>
      </c>
      <c r="T141" s="48">
        <v>0</v>
      </c>
      <c r="U141" s="49">
        <v>0</v>
      </c>
      <c r="V141" s="49">
        <v>1</v>
      </c>
      <c r="W141" s="49">
        <v>0</v>
      </c>
      <c r="X141" s="49">
        <v>0.99999899999999997</v>
      </c>
      <c r="Y141" s="49">
        <v>0</v>
      </c>
      <c r="Z141" s="49">
        <v>0</v>
      </c>
      <c r="AA141" s="71">
        <v>535</v>
      </c>
      <c r="AB141" s="71"/>
      <c r="AC141" s="72"/>
      <c r="AD141" s="78" t="s">
        <v>10696</v>
      </c>
      <c r="AE141" s="78">
        <v>152</v>
      </c>
      <c r="AF141" s="78">
        <v>1307</v>
      </c>
      <c r="AG141" s="78">
        <v>11986</v>
      </c>
      <c r="AH141" s="78">
        <v>67</v>
      </c>
      <c r="AI141" s="78">
        <v>19800</v>
      </c>
      <c r="AJ141" s="78" t="s">
        <v>11977</v>
      </c>
      <c r="AK141" s="78" t="s">
        <v>10135</v>
      </c>
      <c r="AL141" s="84" t="s">
        <v>13418</v>
      </c>
      <c r="AM141" s="78" t="s">
        <v>10135</v>
      </c>
      <c r="AN141" s="80">
        <v>40196.376805555556</v>
      </c>
      <c r="AO141" s="84" t="s">
        <v>14230</v>
      </c>
      <c r="AP141" s="78" t="b">
        <v>0</v>
      </c>
      <c r="AQ141" s="78" t="b">
        <v>0</v>
      </c>
      <c r="AR141" s="78" t="b">
        <v>1</v>
      </c>
      <c r="AS141" s="78" t="s">
        <v>9963</v>
      </c>
      <c r="AT141" s="78">
        <v>116</v>
      </c>
      <c r="AU141" s="84" t="s">
        <v>14994</v>
      </c>
      <c r="AV141" s="78" t="b">
        <v>0</v>
      </c>
      <c r="AW141" s="78" t="s">
        <v>15459</v>
      </c>
      <c r="AX141" s="84" t="s">
        <v>15992</v>
      </c>
      <c r="AY141" s="78" t="s">
        <v>66</v>
      </c>
      <c r="AZ141" s="102" t="s">
        <v>18397</v>
      </c>
      <c r="BA141" s="48"/>
      <c r="BB141" s="48"/>
      <c r="BC141" s="48"/>
      <c r="BD141" s="48"/>
      <c r="BE141" s="48"/>
      <c r="BF141" s="48"/>
      <c r="BG141" s="48"/>
      <c r="BH141" s="48"/>
      <c r="BI141" s="48"/>
      <c r="BJ141" s="48"/>
      <c r="BK141" s="78" t="str">
        <f>REPLACE(INDEX(GroupVertices[Group], MATCH(Vertices[[#This Row],[Vertex]],GroupVertices[Vertex],0)),1,1,"")</f>
        <v>EUTRAL</v>
      </c>
      <c r="BL141" s="3"/>
      <c r="BM141" s="3"/>
      <c r="BN141" s="3"/>
      <c r="BO141" s="3"/>
    </row>
    <row r="142" spans="1:67" x14ac:dyDescent="0.25">
      <c r="A142" s="64" t="s">
        <v>694</v>
      </c>
      <c r="B142" s="65"/>
      <c r="C142" s="65"/>
      <c r="D142" s="66"/>
      <c r="E142" s="68"/>
      <c r="F142" s="100" t="s">
        <v>5140</v>
      </c>
      <c r="G142" s="65"/>
      <c r="H142" s="69"/>
      <c r="I142" s="70"/>
      <c r="J142" s="70"/>
      <c r="K142" s="69" t="s">
        <v>17447</v>
      </c>
      <c r="L142" s="73"/>
      <c r="M142" s="74">
        <v>8853.0927734375</v>
      </c>
      <c r="N142" s="74">
        <v>3745.198486328125</v>
      </c>
      <c r="O142" s="75"/>
      <c r="P142" s="76"/>
      <c r="Q142" s="76"/>
      <c r="R142" s="86"/>
      <c r="S142" s="48">
        <v>1</v>
      </c>
      <c r="T142" s="48">
        <v>1</v>
      </c>
      <c r="U142" s="49">
        <v>0</v>
      </c>
      <c r="V142" s="49">
        <v>6.1300000000000005E-4</v>
      </c>
      <c r="W142" s="49">
        <v>5.9199999999999997E-4</v>
      </c>
      <c r="X142" s="49">
        <v>0.70369400000000004</v>
      </c>
      <c r="Y142" s="49">
        <v>0.5</v>
      </c>
      <c r="Z142" s="49">
        <v>0</v>
      </c>
      <c r="AA142" s="71">
        <v>559</v>
      </c>
      <c r="AB142" s="71"/>
      <c r="AC142" s="72"/>
      <c r="AD142" s="78" t="s">
        <v>10719</v>
      </c>
      <c r="AE142" s="78">
        <v>874</v>
      </c>
      <c r="AF142" s="78">
        <v>4907</v>
      </c>
      <c r="AG142" s="78">
        <v>46907</v>
      </c>
      <c r="AH142" s="78">
        <v>8267</v>
      </c>
      <c r="AI142" s="78">
        <v>19800</v>
      </c>
      <c r="AJ142" s="78" t="s">
        <v>11993</v>
      </c>
      <c r="AK142" s="78" t="s">
        <v>12848</v>
      </c>
      <c r="AL142" s="84" t="s">
        <v>13426</v>
      </c>
      <c r="AM142" s="78" t="s">
        <v>10140</v>
      </c>
      <c r="AN142" s="80">
        <v>40177.732777777775</v>
      </c>
      <c r="AO142" s="84" t="s">
        <v>14243</v>
      </c>
      <c r="AP142" s="78" t="b">
        <v>0</v>
      </c>
      <c r="AQ142" s="78" t="b">
        <v>0</v>
      </c>
      <c r="AR142" s="78" t="b">
        <v>0</v>
      </c>
      <c r="AS142" s="78" t="s">
        <v>9963</v>
      </c>
      <c r="AT142" s="78">
        <v>60</v>
      </c>
      <c r="AU142" s="84" t="s">
        <v>14999</v>
      </c>
      <c r="AV142" s="78" t="b">
        <v>0</v>
      </c>
      <c r="AW142" s="78" t="s">
        <v>15459</v>
      </c>
      <c r="AX142" s="84" t="s">
        <v>16016</v>
      </c>
      <c r="AY142" s="78" t="s">
        <v>66</v>
      </c>
      <c r="AZ142" s="102" t="s">
        <v>18397</v>
      </c>
      <c r="BA142" s="48" t="s">
        <v>3454</v>
      </c>
      <c r="BB142" s="48" t="s">
        <v>3454</v>
      </c>
      <c r="BC142" s="48" t="s">
        <v>4018</v>
      </c>
      <c r="BD142" s="48" t="s">
        <v>4018</v>
      </c>
      <c r="BE142" s="48"/>
      <c r="BF142" s="48"/>
      <c r="BG142" s="106" t="s">
        <v>18714</v>
      </c>
      <c r="BH142" s="106" t="s">
        <v>18714</v>
      </c>
      <c r="BI142" s="106" t="s">
        <v>19160</v>
      </c>
      <c r="BJ142" s="106" t="s">
        <v>19160</v>
      </c>
      <c r="BK142" s="85" t="str">
        <f>REPLACE(INDEX(GroupVertices[Group], MATCH(Vertices[[#This Row],[Vertex]],GroupVertices[Vertex],0)),1,1,"")</f>
        <v>EUTRAL</v>
      </c>
      <c r="BL142" s="3"/>
      <c r="BM142" s="3"/>
      <c r="BN142" s="3"/>
      <c r="BO142" s="3"/>
    </row>
    <row r="143" spans="1:67" x14ac:dyDescent="0.25">
      <c r="A143" s="64" t="s">
        <v>749</v>
      </c>
      <c r="B143" s="65"/>
      <c r="C143" s="65"/>
      <c r="D143" s="66"/>
      <c r="E143" s="68"/>
      <c r="F143" s="100" t="s">
        <v>5156</v>
      </c>
      <c r="G143" s="65"/>
      <c r="H143" s="69"/>
      <c r="I143" s="70"/>
      <c r="J143" s="70"/>
      <c r="K143" s="69" t="s">
        <v>17502</v>
      </c>
      <c r="L143" s="73"/>
      <c r="M143" s="74">
        <v>6087.42626953125</v>
      </c>
      <c r="N143" s="74">
        <v>2609.700439453125</v>
      </c>
      <c r="O143" s="75"/>
      <c r="P143" s="76"/>
      <c r="Q143" s="76"/>
      <c r="R143" s="86"/>
      <c r="S143" s="48">
        <v>1</v>
      </c>
      <c r="T143" s="48">
        <v>0</v>
      </c>
      <c r="U143" s="49">
        <v>0</v>
      </c>
      <c r="V143" s="49">
        <v>1</v>
      </c>
      <c r="W143" s="49">
        <v>0</v>
      </c>
      <c r="X143" s="49">
        <v>0.99999899999999997</v>
      </c>
      <c r="Y143" s="49">
        <v>0</v>
      </c>
      <c r="Z143" s="49">
        <v>0</v>
      </c>
      <c r="AA143" s="71">
        <v>614</v>
      </c>
      <c r="AB143" s="71"/>
      <c r="AC143" s="72"/>
      <c r="AD143" s="78" t="s">
        <v>10773</v>
      </c>
      <c r="AE143" s="78">
        <v>4356</v>
      </c>
      <c r="AF143" s="78">
        <v>7107</v>
      </c>
      <c r="AG143" s="78">
        <v>98556</v>
      </c>
      <c r="AH143" s="78">
        <v>14373</v>
      </c>
      <c r="AI143" s="78">
        <v>10800</v>
      </c>
      <c r="AJ143" s="78" t="s">
        <v>12039</v>
      </c>
      <c r="AK143" s="78" t="s">
        <v>12860</v>
      </c>
      <c r="AL143" s="84" t="s">
        <v>13434</v>
      </c>
      <c r="AM143" s="78" t="s">
        <v>13808</v>
      </c>
      <c r="AN143" s="80">
        <v>41744.826412037037</v>
      </c>
      <c r="AO143" s="84" t="s">
        <v>14290</v>
      </c>
      <c r="AP143" s="78" t="b">
        <v>0</v>
      </c>
      <c r="AQ143" s="78" t="b">
        <v>0</v>
      </c>
      <c r="AR143" s="78" t="b">
        <v>0</v>
      </c>
      <c r="AS143" s="78" t="s">
        <v>9963</v>
      </c>
      <c r="AT143" s="78">
        <v>1496</v>
      </c>
      <c r="AU143" s="84" t="s">
        <v>15005</v>
      </c>
      <c r="AV143" s="78" t="b">
        <v>0</v>
      </c>
      <c r="AW143" s="78" t="s">
        <v>15459</v>
      </c>
      <c r="AX143" s="84" t="s">
        <v>16071</v>
      </c>
      <c r="AY143" s="78" t="s">
        <v>66</v>
      </c>
      <c r="AZ143" s="102" t="s">
        <v>18397</v>
      </c>
      <c r="BA143" s="48"/>
      <c r="BB143" s="48"/>
      <c r="BC143" s="48"/>
      <c r="BD143" s="48"/>
      <c r="BE143" s="48"/>
      <c r="BF143" s="48"/>
      <c r="BG143" s="48"/>
      <c r="BH143" s="48"/>
      <c r="BI143" s="48"/>
      <c r="BJ143" s="48"/>
      <c r="BK143" s="78" t="str">
        <f>REPLACE(INDEX(GroupVertices[Group], MATCH(Vertices[[#This Row],[Vertex]],GroupVertices[Vertex],0)),1,1,"")</f>
        <v>EUTRAL</v>
      </c>
      <c r="BL143" s="3"/>
      <c r="BM143" s="3"/>
      <c r="BN143" s="3"/>
      <c r="BO143" s="3"/>
    </row>
    <row r="144" spans="1:67" x14ac:dyDescent="0.25">
      <c r="A144" s="64" t="s">
        <v>1593</v>
      </c>
      <c r="B144" s="65"/>
      <c r="C144" s="65"/>
      <c r="D144" s="66"/>
      <c r="E144" s="68"/>
      <c r="F144" s="100" t="s">
        <v>15308</v>
      </c>
      <c r="G144" s="65"/>
      <c r="H144" s="69"/>
      <c r="I144" s="70"/>
      <c r="J144" s="70"/>
      <c r="K144" s="69" t="s">
        <v>17520</v>
      </c>
      <c r="L144" s="73"/>
      <c r="M144" s="74">
        <v>9495.392578125</v>
      </c>
      <c r="N144" s="74">
        <v>1742.3370361328125</v>
      </c>
      <c r="O144" s="75"/>
      <c r="P144" s="76"/>
      <c r="Q144" s="76"/>
      <c r="R144" s="86"/>
      <c r="S144" s="48">
        <v>1</v>
      </c>
      <c r="T144" s="48">
        <v>0</v>
      </c>
      <c r="U144" s="49">
        <v>0</v>
      </c>
      <c r="V144" s="49">
        <v>3.1300000000000002E-4</v>
      </c>
      <c r="W144" s="49">
        <v>0</v>
      </c>
      <c r="X144" s="49">
        <v>0.46643099999999998</v>
      </c>
      <c r="Y144" s="49">
        <v>0</v>
      </c>
      <c r="Z144" s="49">
        <v>0</v>
      </c>
      <c r="AA144" s="71">
        <v>632</v>
      </c>
      <c r="AB144" s="71"/>
      <c r="AC144" s="72"/>
      <c r="AD144" s="78" t="s">
        <v>10791</v>
      </c>
      <c r="AE144" s="78">
        <v>24</v>
      </c>
      <c r="AF144" s="78">
        <v>29841</v>
      </c>
      <c r="AG144" s="78">
        <v>22988</v>
      </c>
      <c r="AH144" s="78">
        <v>279</v>
      </c>
      <c r="AI144" s="78">
        <v>19800</v>
      </c>
      <c r="AJ144" s="78" t="s">
        <v>12051</v>
      </c>
      <c r="AK144" s="78"/>
      <c r="AL144" s="78"/>
      <c r="AM144" s="78" t="s">
        <v>10135</v>
      </c>
      <c r="AN144" s="80">
        <v>42515.285497685189</v>
      </c>
      <c r="AO144" s="84" t="s">
        <v>14304</v>
      </c>
      <c r="AP144" s="78" t="b">
        <v>1</v>
      </c>
      <c r="AQ144" s="78" t="b">
        <v>0</v>
      </c>
      <c r="AR144" s="78" t="b">
        <v>0</v>
      </c>
      <c r="AS144" s="78" t="s">
        <v>9963</v>
      </c>
      <c r="AT144" s="78">
        <v>59</v>
      </c>
      <c r="AU144" s="78"/>
      <c r="AV144" s="78" t="b">
        <v>1</v>
      </c>
      <c r="AW144" s="78" t="s">
        <v>15459</v>
      </c>
      <c r="AX144" s="84" t="s">
        <v>16089</v>
      </c>
      <c r="AY144" s="78" t="s">
        <v>65</v>
      </c>
      <c r="AZ144" s="102" t="s">
        <v>18397</v>
      </c>
      <c r="BA144" s="48"/>
      <c r="BB144" s="48"/>
      <c r="BC144" s="48"/>
      <c r="BD144" s="48"/>
      <c r="BE144" s="48"/>
      <c r="BF144" s="48"/>
      <c r="BG144" s="48"/>
      <c r="BH144" s="48"/>
      <c r="BI144" s="48"/>
      <c r="BJ144" s="48"/>
      <c r="BK144" s="78" t="str">
        <f>REPLACE(INDEX(GroupVertices[Group], MATCH(Vertices[[#This Row],[Vertex]],GroupVertices[Vertex],0)),1,1,"")</f>
        <v>EUTRAL</v>
      </c>
      <c r="BL144" s="3"/>
      <c r="BM144" s="3"/>
      <c r="BN144" s="3"/>
      <c r="BO144" s="3"/>
    </row>
    <row r="145" spans="1:67" x14ac:dyDescent="0.25">
      <c r="A145" s="64" t="s">
        <v>770</v>
      </c>
      <c r="B145" s="65"/>
      <c r="C145" s="65"/>
      <c r="D145" s="66"/>
      <c r="E145" s="68"/>
      <c r="F145" s="100" t="s">
        <v>5167</v>
      </c>
      <c r="G145" s="65"/>
      <c r="H145" s="69"/>
      <c r="I145" s="70"/>
      <c r="J145" s="70"/>
      <c r="K145" s="69" t="s">
        <v>17525</v>
      </c>
      <c r="L145" s="73"/>
      <c r="M145" s="74">
        <v>8388.134765625</v>
      </c>
      <c r="N145" s="74">
        <v>5339.1826171875</v>
      </c>
      <c r="O145" s="75"/>
      <c r="P145" s="76"/>
      <c r="Q145" s="76"/>
      <c r="R145" s="86"/>
      <c r="S145" s="48">
        <v>1</v>
      </c>
      <c r="T145" s="48">
        <v>0</v>
      </c>
      <c r="U145" s="49">
        <v>0</v>
      </c>
      <c r="V145" s="49">
        <v>5.5400000000000002E-4</v>
      </c>
      <c r="W145" s="49">
        <v>3.8200000000000002E-4</v>
      </c>
      <c r="X145" s="49">
        <v>0.39846500000000001</v>
      </c>
      <c r="Y145" s="49">
        <v>0</v>
      </c>
      <c r="Z145" s="49">
        <v>0</v>
      </c>
      <c r="AA145" s="71">
        <v>637</v>
      </c>
      <c r="AB145" s="71"/>
      <c r="AC145" s="72"/>
      <c r="AD145" s="78" t="s">
        <v>10796</v>
      </c>
      <c r="AE145" s="78">
        <v>168806</v>
      </c>
      <c r="AF145" s="78">
        <v>168643</v>
      </c>
      <c r="AG145" s="78">
        <v>4693</v>
      </c>
      <c r="AH145" s="78">
        <v>0</v>
      </c>
      <c r="AI145" s="78">
        <v>19800</v>
      </c>
      <c r="AJ145" s="78" t="s">
        <v>12054</v>
      </c>
      <c r="AK145" s="78" t="s">
        <v>12774</v>
      </c>
      <c r="AL145" s="84" t="s">
        <v>13438</v>
      </c>
      <c r="AM145" s="78" t="s">
        <v>12690</v>
      </c>
      <c r="AN145" s="80">
        <v>41502.767604166664</v>
      </c>
      <c r="AO145" s="84" t="s">
        <v>14308</v>
      </c>
      <c r="AP145" s="78" t="b">
        <v>0</v>
      </c>
      <c r="AQ145" s="78" t="b">
        <v>0</v>
      </c>
      <c r="AR145" s="78" t="b">
        <v>1</v>
      </c>
      <c r="AS145" s="78" t="s">
        <v>9963</v>
      </c>
      <c r="AT145" s="78">
        <v>271</v>
      </c>
      <c r="AU145" s="84" t="s">
        <v>14883</v>
      </c>
      <c r="AV145" s="78" t="b">
        <v>0</v>
      </c>
      <c r="AW145" s="78" t="s">
        <v>15459</v>
      </c>
      <c r="AX145" s="84" t="s">
        <v>16094</v>
      </c>
      <c r="AY145" s="78" t="s">
        <v>66</v>
      </c>
      <c r="AZ145" s="102" t="s">
        <v>18397</v>
      </c>
      <c r="BA145" s="48"/>
      <c r="BB145" s="48"/>
      <c r="BC145" s="48"/>
      <c r="BD145" s="48"/>
      <c r="BE145" s="48"/>
      <c r="BF145" s="48"/>
      <c r="BG145" s="48"/>
      <c r="BH145" s="48"/>
      <c r="BI145" s="48"/>
      <c r="BJ145" s="48"/>
      <c r="BK145" s="78" t="str">
        <f>REPLACE(INDEX(GroupVertices[Group], MATCH(Vertices[[#This Row],[Vertex]],GroupVertices[Vertex],0)),1,1,"")</f>
        <v>EUTRAL</v>
      </c>
      <c r="BL145" s="3"/>
      <c r="BM145" s="3"/>
      <c r="BN145" s="3"/>
      <c r="BO145" s="3"/>
    </row>
    <row r="146" spans="1:67" x14ac:dyDescent="0.25">
      <c r="A146" s="64" t="s">
        <v>1595</v>
      </c>
      <c r="B146" s="65"/>
      <c r="C146" s="65"/>
      <c r="D146" s="66"/>
      <c r="E146" s="68"/>
      <c r="F146" s="100" t="s">
        <v>15311</v>
      </c>
      <c r="G146" s="65"/>
      <c r="H146" s="69"/>
      <c r="I146" s="70"/>
      <c r="J146" s="70"/>
      <c r="K146" s="69" t="s">
        <v>17528</v>
      </c>
      <c r="L146" s="73"/>
      <c r="M146" s="74">
        <v>7824.12939453125</v>
      </c>
      <c r="N146" s="74">
        <v>670.583984375</v>
      </c>
      <c r="O146" s="75"/>
      <c r="P146" s="76"/>
      <c r="Q146" s="76"/>
      <c r="R146" s="86"/>
      <c r="S146" s="48">
        <v>1</v>
      </c>
      <c r="T146" s="48">
        <v>0</v>
      </c>
      <c r="U146" s="49">
        <v>0</v>
      </c>
      <c r="V146" s="49">
        <v>4.1399999999999998E-4</v>
      </c>
      <c r="W146" s="49">
        <v>5.3999999999999998E-5</v>
      </c>
      <c r="X146" s="49">
        <v>0.44674000000000003</v>
      </c>
      <c r="Y146" s="49">
        <v>0</v>
      </c>
      <c r="Z146" s="49">
        <v>0</v>
      </c>
      <c r="AA146" s="71">
        <v>640</v>
      </c>
      <c r="AB146" s="71"/>
      <c r="AC146" s="72"/>
      <c r="AD146" s="78" t="s">
        <v>10799</v>
      </c>
      <c r="AE146" s="78">
        <v>81</v>
      </c>
      <c r="AF146" s="78">
        <v>85225</v>
      </c>
      <c r="AG146" s="78">
        <v>5875</v>
      </c>
      <c r="AH146" s="78">
        <v>1256</v>
      </c>
      <c r="AI146" s="78">
        <v>19800</v>
      </c>
      <c r="AJ146" s="78" t="s">
        <v>12057</v>
      </c>
      <c r="AK146" s="78" t="s">
        <v>10135</v>
      </c>
      <c r="AL146" s="84" t="s">
        <v>13440</v>
      </c>
      <c r="AM146" s="78" t="s">
        <v>12690</v>
      </c>
      <c r="AN146" s="80">
        <v>41733.438171296293</v>
      </c>
      <c r="AO146" s="84" t="s">
        <v>14310</v>
      </c>
      <c r="AP146" s="78" t="b">
        <v>0</v>
      </c>
      <c r="AQ146" s="78" t="b">
        <v>0</v>
      </c>
      <c r="AR146" s="78" t="b">
        <v>1</v>
      </c>
      <c r="AS146" s="78" t="s">
        <v>9963</v>
      </c>
      <c r="AT146" s="78">
        <v>241</v>
      </c>
      <c r="AU146" s="84" t="s">
        <v>15010</v>
      </c>
      <c r="AV146" s="78" t="b">
        <v>1</v>
      </c>
      <c r="AW146" s="78" t="s">
        <v>15459</v>
      </c>
      <c r="AX146" s="84" t="s">
        <v>16097</v>
      </c>
      <c r="AY146" s="78" t="s">
        <v>65</v>
      </c>
      <c r="AZ146" s="102" t="s">
        <v>18397</v>
      </c>
      <c r="BA146" s="48"/>
      <c r="BB146" s="48"/>
      <c r="BC146" s="48"/>
      <c r="BD146" s="48"/>
      <c r="BE146" s="48"/>
      <c r="BF146" s="48"/>
      <c r="BG146" s="48"/>
      <c r="BH146" s="48"/>
      <c r="BI146" s="48"/>
      <c r="BJ146" s="48"/>
      <c r="BK146" s="78" t="str">
        <f>REPLACE(INDEX(GroupVertices[Group], MATCH(Vertices[[#This Row],[Vertex]],GroupVertices[Vertex],0)),1,1,"")</f>
        <v>EUTRAL</v>
      </c>
      <c r="BL146" s="3"/>
      <c r="BM146" s="3"/>
      <c r="BN146" s="3"/>
      <c r="BO146" s="3"/>
    </row>
    <row r="147" spans="1:67" x14ac:dyDescent="0.25">
      <c r="A147" s="64" t="s">
        <v>801</v>
      </c>
      <c r="B147" s="65"/>
      <c r="C147" s="65"/>
      <c r="D147" s="66"/>
      <c r="E147" s="68"/>
      <c r="F147" s="100" t="s">
        <v>15318</v>
      </c>
      <c r="G147" s="65"/>
      <c r="H147" s="69"/>
      <c r="I147" s="70"/>
      <c r="J147" s="70"/>
      <c r="K147" s="69" t="s">
        <v>17557</v>
      </c>
      <c r="L147" s="73"/>
      <c r="M147" s="74">
        <v>522.93475341796875</v>
      </c>
      <c r="N147" s="74">
        <v>8404.990234375</v>
      </c>
      <c r="O147" s="75"/>
      <c r="P147" s="76"/>
      <c r="Q147" s="76"/>
      <c r="R147" s="86"/>
      <c r="S147" s="48">
        <v>1</v>
      </c>
      <c r="T147" s="48">
        <v>0</v>
      </c>
      <c r="U147" s="49">
        <v>0</v>
      </c>
      <c r="V147" s="49">
        <v>1</v>
      </c>
      <c r="W147" s="49">
        <v>0</v>
      </c>
      <c r="X147" s="49">
        <v>0.99999899999999997</v>
      </c>
      <c r="Y147" s="49">
        <v>0</v>
      </c>
      <c r="Z147" s="49">
        <v>0</v>
      </c>
      <c r="AA147" s="71">
        <v>669</v>
      </c>
      <c r="AB147" s="71"/>
      <c r="AC147" s="72"/>
      <c r="AD147" s="78" t="s">
        <v>10826</v>
      </c>
      <c r="AE147" s="78">
        <v>101</v>
      </c>
      <c r="AF147" s="78">
        <v>101772</v>
      </c>
      <c r="AG147" s="78">
        <v>42068</v>
      </c>
      <c r="AH147" s="78">
        <v>82</v>
      </c>
      <c r="AI147" s="78">
        <v>19800</v>
      </c>
      <c r="AJ147" s="78" t="s">
        <v>12077</v>
      </c>
      <c r="AK147" s="78"/>
      <c r="AL147" s="84" t="s">
        <v>13454</v>
      </c>
      <c r="AM147" s="78" t="s">
        <v>10135</v>
      </c>
      <c r="AN147" s="80">
        <v>41855.751597222225</v>
      </c>
      <c r="AO147" s="84" t="s">
        <v>14331</v>
      </c>
      <c r="AP147" s="78" t="b">
        <v>1</v>
      </c>
      <c r="AQ147" s="78" t="b">
        <v>0</v>
      </c>
      <c r="AR147" s="78" t="b">
        <v>0</v>
      </c>
      <c r="AS147" s="78" t="s">
        <v>9963</v>
      </c>
      <c r="AT147" s="78">
        <v>635</v>
      </c>
      <c r="AU147" s="84" t="s">
        <v>14862</v>
      </c>
      <c r="AV147" s="78" t="b">
        <v>1</v>
      </c>
      <c r="AW147" s="78" t="s">
        <v>15459</v>
      </c>
      <c r="AX147" s="84" t="s">
        <v>16126</v>
      </c>
      <c r="AY147" s="78" t="s">
        <v>66</v>
      </c>
      <c r="AZ147" s="102" t="s">
        <v>18401</v>
      </c>
      <c r="BA147" s="48"/>
      <c r="BB147" s="48"/>
      <c r="BC147" s="48"/>
      <c r="BD147" s="48"/>
      <c r="BE147" s="48"/>
      <c r="BF147" s="48"/>
      <c r="BG147" s="48"/>
      <c r="BH147" s="48"/>
      <c r="BI147" s="48"/>
      <c r="BJ147" s="48"/>
      <c r="BK147" s="78" t="str">
        <f>REPLACE(INDEX(GroupVertices[Group], MATCH(Vertices[[#This Row],[Vertex]],GroupVertices[Vertex],0)),1,1,"")</f>
        <v>eneral</v>
      </c>
      <c r="BL147" s="3"/>
      <c r="BM147" s="3"/>
      <c r="BN147" s="3"/>
      <c r="BO147" s="3"/>
    </row>
    <row r="148" spans="1:67" x14ac:dyDescent="0.25">
      <c r="A148" s="64" t="s">
        <v>1596</v>
      </c>
      <c r="B148" s="65"/>
      <c r="C148" s="65"/>
      <c r="D148" s="66"/>
      <c r="E148" s="68"/>
      <c r="F148" s="100" t="s">
        <v>15320</v>
      </c>
      <c r="G148" s="65"/>
      <c r="H148" s="69"/>
      <c r="I148" s="70"/>
      <c r="J148" s="70"/>
      <c r="K148" s="69" t="s">
        <v>17560</v>
      </c>
      <c r="L148" s="73"/>
      <c r="M148" s="74">
        <v>8827.787109375</v>
      </c>
      <c r="N148" s="74">
        <v>3602.436767578125</v>
      </c>
      <c r="O148" s="75"/>
      <c r="P148" s="76"/>
      <c r="Q148" s="76"/>
      <c r="R148" s="86"/>
      <c r="S148" s="48">
        <v>1</v>
      </c>
      <c r="T148" s="48">
        <v>0</v>
      </c>
      <c r="U148" s="49">
        <v>0</v>
      </c>
      <c r="V148" s="49">
        <v>0.33333299999999999</v>
      </c>
      <c r="W148" s="49">
        <v>0</v>
      </c>
      <c r="X148" s="49">
        <v>0.77027000000000001</v>
      </c>
      <c r="Y148" s="49">
        <v>0</v>
      </c>
      <c r="Z148" s="49">
        <v>0</v>
      </c>
      <c r="AA148" s="71">
        <v>672</v>
      </c>
      <c r="AB148" s="71"/>
      <c r="AC148" s="72"/>
      <c r="AD148" s="78" t="s">
        <v>10829</v>
      </c>
      <c r="AE148" s="78">
        <v>257</v>
      </c>
      <c r="AF148" s="78">
        <v>2675946</v>
      </c>
      <c r="AG148" s="78">
        <v>8453</v>
      </c>
      <c r="AH148" s="78">
        <v>93</v>
      </c>
      <c r="AI148" s="78">
        <v>19800</v>
      </c>
      <c r="AJ148" s="78" t="s">
        <v>12079</v>
      </c>
      <c r="AK148" s="78" t="s">
        <v>12684</v>
      </c>
      <c r="AL148" s="84" t="s">
        <v>13455</v>
      </c>
      <c r="AM148" s="78" t="s">
        <v>10135</v>
      </c>
      <c r="AN148" s="80">
        <v>40215.515972222223</v>
      </c>
      <c r="AO148" s="84" t="s">
        <v>14334</v>
      </c>
      <c r="AP148" s="78" t="b">
        <v>0</v>
      </c>
      <c r="AQ148" s="78" t="b">
        <v>0</v>
      </c>
      <c r="AR148" s="78" t="b">
        <v>1</v>
      </c>
      <c r="AS148" s="78" t="s">
        <v>9963</v>
      </c>
      <c r="AT148" s="78">
        <v>2852</v>
      </c>
      <c r="AU148" s="84" t="s">
        <v>15016</v>
      </c>
      <c r="AV148" s="78" t="b">
        <v>1</v>
      </c>
      <c r="AW148" s="78" t="s">
        <v>15459</v>
      </c>
      <c r="AX148" s="84" t="s">
        <v>16129</v>
      </c>
      <c r="AY148" s="78" t="s">
        <v>65</v>
      </c>
      <c r="AZ148" s="102" t="s">
        <v>18397</v>
      </c>
      <c r="BA148" s="48"/>
      <c r="BB148" s="48"/>
      <c r="BC148" s="48"/>
      <c r="BD148" s="48"/>
      <c r="BE148" s="48"/>
      <c r="BF148" s="48"/>
      <c r="BG148" s="48"/>
      <c r="BH148" s="48"/>
      <c r="BI148" s="48"/>
      <c r="BJ148" s="48"/>
      <c r="BK148" s="78" t="str">
        <f>REPLACE(INDEX(GroupVertices[Group], MATCH(Vertices[[#This Row],[Vertex]],GroupVertices[Vertex],0)),1,1,"")</f>
        <v>EUTRAL</v>
      </c>
      <c r="BL148" s="3"/>
      <c r="BM148" s="3"/>
      <c r="BN148" s="3"/>
      <c r="BO148" s="3"/>
    </row>
    <row r="149" spans="1:67" x14ac:dyDescent="0.25">
      <c r="A149" s="64" t="s">
        <v>1597</v>
      </c>
      <c r="B149" s="65"/>
      <c r="C149" s="65"/>
      <c r="D149" s="66"/>
      <c r="E149" s="68"/>
      <c r="F149" s="100" t="s">
        <v>15321</v>
      </c>
      <c r="G149" s="65"/>
      <c r="H149" s="69"/>
      <c r="I149" s="70"/>
      <c r="J149" s="70"/>
      <c r="K149" s="69" t="s">
        <v>17561</v>
      </c>
      <c r="L149" s="73"/>
      <c r="M149" s="74">
        <v>6196.3759765625</v>
      </c>
      <c r="N149" s="74">
        <v>1668.2032470703125</v>
      </c>
      <c r="O149" s="75"/>
      <c r="P149" s="76"/>
      <c r="Q149" s="76"/>
      <c r="R149" s="86"/>
      <c r="S149" s="48">
        <v>1</v>
      </c>
      <c r="T149" s="48">
        <v>0</v>
      </c>
      <c r="U149" s="49">
        <v>0</v>
      </c>
      <c r="V149" s="49">
        <v>0.33333299999999999</v>
      </c>
      <c r="W149" s="49">
        <v>0</v>
      </c>
      <c r="X149" s="49">
        <v>0.77027000000000001</v>
      </c>
      <c r="Y149" s="49">
        <v>0</v>
      </c>
      <c r="Z149" s="49">
        <v>0</v>
      </c>
      <c r="AA149" s="71">
        <v>673</v>
      </c>
      <c r="AB149" s="71"/>
      <c r="AC149" s="72"/>
      <c r="AD149" s="78" t="s">
        <v>10830</v>
      </c>
      <c r="AE149" s="78">
        <v>984</v>
      </c>
      <c r="AF149" s="78">
        <v>140691</v>
      </c>
      <c r="AG149" s="78">
        <v>17901</v>
      </c>
      <c r="AH149" s="78">
        <v>898</v>
      </c>
      <c r="AI149" s="78">
        <v>19800</v>
      </c>
      <c r="AJ149" s="78" t="s">
        <v>12080</v>
      </c>
      <c r="AK149" s="78" t="s">
        <v>12878</v>
      </c>
      <c r="AL149" s="84" t="s">
        <v>13456</v>
      </c>
      <c r="AM149" s="78" t="s">
        <v>10135</v>
      </c>
      <c r="AN149" s="80">
        <v>39794.266111111108</v>
      </c>
      <c r="AO149" s="84" t="s">
        <v>14335</v>
      </c>
      <c r="AP149" s="78" t="b">
        <v>0</v>
      </c>
      <c r="AQ149" s="78" t="b">
        <v>0</v>
      </c>
      <c r="AR149" s="78" t="b">
        <v>1</v>
      </c>
      <c r="AS149" s="78" t="s">
        <v>9963</v>
      </c>
      <c r="AT149" s="78">
        <v>195</v>
      </c>
      <c r="AU149" s="84" t="s">
        <v>15017</v>
      </c>
      <c r="AV149" s="78" t="b">
        <v>1</v>
      </c>
      <c r="AW149" s="78" t="s">
        <v>15459</v>
      </c>
      <c r="AX149" s="84" t="s">
        <v>16130</v>
      </c>
      <c r="AY149" s="78" t="s">
        <v>65</v>
      </c>
      <c r="AZ149" s="102" t="s">
        <v>18397</v>
      </c>
      <c r="BA149" s="48"/>
      <c r="BB149" s="48"/>
      <c r="BC149" s="48"/>
      <c r="BD149" s="48"/>
      <c r="BE149" s="48"/>
      <c r="BF149" s="48"/>
      <c r="BG149" s="48"/>
      <c r="BH149" s="48"/>
      <c r="BI149" s="48"/>
      <c r="BJ149" s="48"/>
      <c r="BK149" s="78" t="str">
        <f>REPLACE(INDEX(GroupVertices[Group], MATCH(Vertices[[#This Row],[Vertex]],GroupVertices[Vertex],0)),1,1,"")</f>
        <v>EUTRAL</v>
      </c>
      <c r="BL149" s="3"/>
      <c r="BM149" s="3"/>
      <c r="BN149" s="3"/>
      <c r="BO149" s="3"/>
    </row>
    <row r="150" spans="1:67" x14ac:dyDescent="0.25">
      <c r="A150" s="64" t="s">
        <v>820</v>
      </c>
      <c r="B150" s="65"/>
      <c r="C150" s="65"/>
      <c r="D150" s="66"/>
      <c r="E150" s="68"/>
      <c r="F150" s="100" t="s">
        <v>5208</v>
      </c>
      <c r="G150" s="65"/>
      <c r="H150" s="69"/>
      <c r="I150" s="70"/>
      <c r="J150" s="70"/>
      <c r="K150" s="69" t="s">
        <v>17578</v>
      </c>
      <c r="L150" s="73"/>
      <c r="M150" s="74">
        <v>274.8115234375</v>
      </c>
      <c r="N150" s="74">
        <v>7567.9306640625</v>
      </c>
      <c r="O150" s="75"/>
      <c r="P150" s="76"/>
      <c r="Q150" s="76"/>
      <c r="R150" s="86"/>
      <c r="S150" s="48">
        <v>1</v>
      </c>
      <c r="T150" s="48">
        <v>0</v>
      </c>
      <c r="U150" s="49">
        <v>0</v>
      </c>
      <c r="V150" s="49">
        <v>1</v>
      </c>
      <c r="W150" s="49">
        <v>0</v>
      </c>
      <c r="X150" s="49">
        <v>0.99999899999999997</v>
      </c>
      <c r="Y150" s="49">
        <v>0</v>
      </c>
      <c r="Z150" s="49">
        <v>0</v>
      </c>
      <c r="AA150" s="71">
        <v>690</v>
      </c>
      <c r="AB150" s="71"/>
      <c r="AC150" s="72"/>
      <c r="AD150" s="78" t="s">
        <v>10847</v>
      </c>
      <c r="AE150" s="78">
        <v>778</v>
      </c>
      <c r="AF150" s="78">
        <v>5696849</v>
      </c>
      <c r="AG150" s="78">
        <v>188474</v>
      </c>
      <c r="AH150" s="78">
        <v>5</v>
      </c>
      <c r="AI150" s="78">
        <v>3600</v>
      </c>
      <c r="AJ150" s="78" t="s">
        <v>12092</v>
      </c>
      <c r="AK150" s="78" t="s">
        <v>12885</v>
      </c>
      <c r="AL150" s="84" t="s">
        <v>13463</v>
      </c>
      <c r="AM150" s="78" t="s">
        <v>12879</v>
      </c>
      <c r="AN150" s="80">
        <v>39188.704386574071</v>
      </c>
      <c r="AO150" s="84" t="s">
        <v>14350</v>
      </c>
      <c r="AP150" s="78" t="b">
        <v>0</v>
      </c>
      <c r="AQ150" s="78" t="b">
        <v>0</v>
      </c>
      <c r="AR150" s="78" t="b">
        <v>0</v>
      </c>
      <c r="AS150" s="78" t="s">
        <v>9963</v>
      </c>
      <c r="AT150" s="78">
        <v>37476</v>
      </c>
      <c r="AU150" s="84" t="s">
        <v>15022</v>
      </c>
      <c r="AV150" s="78" t="b">
        <v>1</v>
      </c>
      <c r="AW150" s="78" t="s">
        <v>15459</v>
      </c>
      <c r="AX150" s="84" t="s">
        <v>16147</v>
      </c>
      <c r="AY150" s="78" t="s">
        <v>66</v>
      </c>
      <c r="AZ150" s="102" t="s">
        <v>18401</v>
      </c>
      <c r="BA150" s="48"/>
      <c r="BB150" s="48"/>
      <c r="BC150" s="48"/>
      <c r="BD150" s="48"/>
      <c r="BE150" s="48"/>
      <c r="BF150" s="48"/>
      <c r="BG150" s="48"/>
      <c r="BH150" s="48"/>
      <c r="BI150" s="48"/>
      <c r="BJ150" s="48"/>
      <c r="BK150" s="78" t="str">
        <f>REPLACE(INDEX(GroupVertices[Group], MATCH(Vertices[[#This Row],[Vertex]],GroupVertices[Vertex],0)),1,1,"")</f>
        <v>eneral</v>
      </c>
      <c r="BL150" s="3"/>
      <c r="BM150" s="3"/>
      <c r="BN150" s="3"/>
      <c r="BO150" s="3"/>
    </row>
    <row r="151" spans="1:67" x14ac:dyDescent="0.25">
      <c r="A151" s="64" t="s">
        <v>850</v>
      </c>
      <c r="B151" s="65"/>
      <c r="C151" s="65"/>
      <c r="D151" s="66"/>
      <c r="E151" s="68"/>
      <c r="F151" s="100" t="s">
        <v>15330</v>
      </c>
      <c r="G151" s="65"/>
      <c r="H151" s="69"/>
      <c r="I151" s="70"/>
      <c r="J151" s="70"/>
      <c r="K151" s="69" t="s">
        <v>17611</v>
      </c>
      <c r="L151" s="73"/>
      <c r="M151" s="74">
        <v>1712.3575439453125</v>
      </c>
      <c r="N151" s="74">
        <v>929.17877197265625</v>
      </c>
      <c r="O151" s="75"/>
      <c r="P151" s="76"/>
      <c r="Q151" s="76"/>
      <c r="R151" s="86"/>
      <c r="S151" s="48">
        <v>1</v>
      </c>
      <c r="T151" s="48">
        <v>0</v>
      </c>
      <c r="U151" s="49">
        <v>0</v>
      </c>
      <c r="V151" s="49">
        <v>1</v>
      </c>
      <c r="W151" s="49">
        <v>0</v>
      </c>
      <c r="X151" s="49">
        <v>0.99999899999999997</v>
      </c>
      <c r="Y151" s="49">
        <v>0</v>
      </c>
      <c r="Z151" s="49">
        <v>0</v>
      </c>
      <c r="AA151" s="71">
        <v>723</v>
      </c>
      <c r="AB151" s="71"/>
      <c r="AC151" s="72"/>
      <c r="AD151" s="78" t="s">
        <v>10879</v>
      </c>
      <c r="AE151" s="78">
        <v>9800</v>
      </c>
      <c r="AF151" s="78">
        <v>21447</v>
      </c>
      <c r="AG151" s="78">
        <v>511983</v>
      </c>
      <c r="AH151" s="78">
        <v>868</v>
      </c>
      <c r="AI151" s="78">
        <v>-14400</v>
      </c>
      <c r="AJ151" s="78" t="s">
        <v>12117</v>
      </c>
      <c r="AK151" s="78" t="s">
        <v>12904</v>
      </c>
      <c r="AL151" s="84" t="s">
        <v>13484</v>
      </c>
      <c r="AM151" s="78" t="s">
        <v>13803</v>
      </c>
      <c r="AN151" s="80">
        <v>41646.994976851849</v>
      </c>
      <c r="AO151" s="84" t="s">
        <v>14374</v>
      </c>
      <c r="AP151" s="78" t="b">
        <v>0</v>
      </c>
      <c r="AQ151" s="78" t="b">
        <v>0</v>
      </c>
      <c r="AR151" s="78" t="b">
        <v>0</v>
      </c>
      <c r="AS151" s="78" t="s">
        <v>9963</v>
      </c>
      <c r="AT151" s="78">
        <v>7688</v>
      </c>
      <c r="AU151" s="84" t="s">
        <v>14862</v>
      </c>
      <c r="AV151" s="78" t="b">
        <v>0</v>
      </c>
      <c r="AW151" s="78" t="s">
        <v>15459</v>
      </c>
      <c r="AX151" s="84" t="s">
        <v>16180</v>
      </c>
      <c r="AY151" s="78" t="s">
        <v>66</v>
      </c>
      <c r="AZ151" s="102" t="s">
        <v>18398</v>
      </c>
      <c r="BA151" s="48"/>
      <c r="BB151" s="48"/>
      <c r="BC151" s="48"/>
      <c r="BD151" s="48"/>
      <c r="BE151" s="48"/>
      <c r="BF151" s="48"/>
      <c r="BG151" s="48"/>
      <c r="BH151" s="48"/>
      <c r="BI151" s="48"/>
      <c r="BJ151" s="48"/>
      <c r="BK151" s="78" t="str">
        <f>REPLACE(INDEX(GroupVertices[Group], MATCH(Vertices[[#This Row],[Vertex]],GroupVertices[Vertex],0)),1,1,"")</f>
        <v>OSITIVE</v>
      </c>
      <c r="BL151" s="3"/>
      <c r="BM151" s="3"/>
      <c r="BN151" s="3"/>
      <c r="BO151" s="3"/>
    </row>
    <row r="152" spans="1:67" x14ac:dyDescent="0.25">
      <c r="A152" s="64" t="s">
        <v>869</v>
      </c>
      <c r="B152" s="65"/>
      <c r="C152" s="65"/>
      <c r="D152" s="66"/>
      <c r="E152" s="68"/>
      <c r="F152" s="100" t="s">
        <v>5245</v>
      </c>
      <c r="G152" s="65"/>
      <c r="H152" s="69"/>
      <c r="I152" s="70"/>
      <c r="J152" s="70"/>
      <c r="K152" s="69" t="s">
        <v>17630</v>
      </c>
      <c r="L152" s="73"/>
      <c r="M152" s="74">
        <v>7378.75048828125</v>
      </c>
      <c r="N152" s="74">
        <v>656.75238037109375</v>
      </c>
      <c r="O152" s="75"/>
      <c r="P152" s="76"/>
      <c r="Q152" s="76"/>
      <c r="R152" s="86"/>
      <c r="S152" s="48">
        <v>1</v>
      </c>
      <c r="T152" s="48">
        <v>0</v>
      </c>
      <c r="U152" s="49">
        <v>0</v>
      </c>
      <c r="V152" s="49">
        <v>1</v>
      </c>
      <c r="W152" s="49">
        <v>0</v>
      </c>
      <c r="X152" s="49">
        <v>0.99999899999999997</v>
      </c>
      <c r="Y152" s="49">
        <v>0</v>
      </c>
      <c r="Z152" s="49">
        <v>0</v>
      </c>
      <c r="AA152" s="71">
        <v>742</v>
      </c>
      <c r="AB152" s="71"/>
      <c r="AC152" s="72"/>
      <c r="AD152" s="78" t="s">
        <v>10897</v>
      </c>
      <c r="AE152" s="78">
        <v>1</v>
      </c>
      <c r="AF152" s="78">
        <v>2689</v>
      </c>
      <c r="AG152" s="78">
        <v>276299</v>
      </c>
      <c r="AH152" s="78">
        <v>53</v>
      </c>
      <c r="AI152" s="78">
        <v>-18000</v>
      </c>
      <c r="AJ152" s="78" t="s">
        <v>12133</v>
      </c>
      <c r="AK152" s="78" t="s">
        <v>12916</v>
      </c>
      <c r="AL152" s="78"/>
      <c r="AM152" s="78" t="s">
        <v>13825</v>
      </c>
      <c r="AN152" s="80">
        <v>41711.948252314818</v>
      </c>
      <c r="AO152" s="78"/>
      <c r="AP152" s="78" t="b">
        <v>1</v>
      </c>
      <c r="AQ152" s="78" t="b">
        <v>0</v>
      </c>
      <c r="AR152" s="78" t="b">
        <v>0</v>
      </c>
      <c r="AS152" s="78" t="s">
        <v>9963</v>
      </c>
      <c r="AT152" s="78">
        <v>655</v>
      </c>
      <c r="AU152" s="84" t="s">
        <v>14862</v>
      </c>
      <c r="AV152" s="78" t="b">
        <v>0</v>
      </c>
      <c r="AW152" s="78" t="s">
        <v>15459</v>
      </c>
      <c r="AX152" s="84" t="s">
        <v>16199</v>
      </c>
      <c r="AY152" s="78" t="s">
        <v>66</v>
      </c>
      <c r="AZ152" s="102" t="s">
        <v>18397</v>
      </c>
      <c r="BA152" s="48"/>
      <c r="BB152" s="48"/>
      <c r="BC152" s="48"/>
      <c r="BD152" s="48"/>
      <c r="BE152" s="48"/>
      <c r="BF152" s="48"/>
      <c r="BG152" s="48"/>
      <c r="BH152" s="48"/>
      <c r="BI152" s="48"/>
      <c r="BJ152" s="48"/>
      <c r="BK152" s="78" t="str">
        <f>REPLACE(INDEX(GroupVertices[Group], MATCH(Vertices[[#This Row],[Vertex]],GroupVertices[Vertex],0)),1,1,"")</f>
        <v>EUTRAL</v>
      </c>
      <c r="BL152" s="3"/>
      <c r="BM152" s="3"/>
      <c r="BN152" s="3"/>
      <c r="BO152" s="3"/>
    </row>
    <row r="153" spans="1:67" x14ac:dyDescent="0.25">
      <c r="A153" s="64" t="s">
        <v>1598</v>
      </c>
      <c r="B153" s="65"/>
      <c r="C153" s="65"/>
      <c r="D153" s="66"/>
      <c r="E153" s="68"/>
      <c r="F153" s="100" t="s">
        <v>15334</v>
      </c>
      <c r="G153" s="65"/>
      <c r="H153" s="69"/>
      <c r="I153" s="70"/>
      <c r="J153" s="70"/>
      <c r="K153" s="69" t="s">
        <v>17664</v>
      </c>
      <c r="L153" s="73"/>
      <c r="M153" s="74">
        <v>6925.52197265625</v>
      </c>
      <c r="N153" s="74">
        <v>9322.4130859375</v>
      </c>
      <c r="O153" s="75"/>
      <c r="P153" s="76"/>
      <c r="Q153" s="76"/>
      <c r="R153" s="86"/>
      <c r="S153" s="48">
        <v>1</v>
      </c>
      <c r="T153" s="48">
        <v>0</v>
      </c>
      <c r="U153" s="49">
        <v>0</v>
      </c>
      <c r="V153" s="49">
        <v>1</v>
      </c>
      <c r="W153" s="49">
        <v>0</v>
      </c>
      <c r="X153" s="49">
        <v>0.99999899999999997</v>
      </c>
      <c r="Y153" s="49">
        <v>0</v>
      </c>
      <c r="Z153" s="49">
        <v>0</v>
      </c>
      <c r="AA153" s="71">
        <v>776</v>
      </c>
      <c r="AB153" s="71"/>
      <c r="AC153" s="72"/>
      <c r="AD153" s="78" t="s">
        <v>10929</v>
      </c>
      <c r="AE153" s="78">
        <v>98</v>
      </c>
      <c r="AF153" s="78">
        <v>42311</v>
      </c>
      <c r="AG153" s="78">
        <v>11028</v>
      </c>
      <c r="AH153" s="78">
        <v>5452</v>
      </c>
      <c r="AI153" s="78">
        <v>-25200</v>
      </c>
      <c r="AJ153" s="78" t="s">
        <v>12156</v>
      </c>
      <c r="AK153" s="78" t="s">
        <v>12803</v>
      </c>
      <c r="AL153" s="78"/>
      <c r="AM153" s="78" t="s">
        <v>13800</v>
      </c>
      <c r="AN153" s="80">
        <v>40366.439085648148</v>
      </c>
      <c r="AO153" s="84" t="s">
        <v>14410</v>
      </c>
      <c r="AP153" s="78" t="b">
        <v>0</v>
      </c>
      <c r="AQ153" s="78" t="b">
        <v>0</v>
      </c>
      <c r="AR153" s="78" t="b">
        <v>0</v>
      </c>
      <c r="AS153" s="78" t="s">
        <v>9963</v>
      </c>
      <c r="AT153" s="78">
        <v>94</v>
      </c>
      <c r="AU153" s="84" t="s">
        <v>14902</v>
      </c>
      <c r="AV153" s="78" t="b">
        <v>1</v>
      </c>
      <c r="AW153" s="78" t="s">
        <v>15459</v>
      </c>
      <c r="AX153" s="84" t="s">
        <v>16233</v>
      </c>
      <c r="AY153" s="78" t="s">
        <v>65</v>
      </c>
      <c r="AZ153" s="102" t="s">
        <v>18399</v>
      </c>
      <c r="BA153" s="48"/>
      <c r="BB153" s="48"/>
      <c r="BC153" s="48"/>
      <c r="BD153" s="48"/>
      <c r="BE153" s="48"/>
      <c r="BF153" s="48"/>
      <c r="BG153" s="48"/>
      <c r="BH153" s="48"/>
      <c r="BI153" s="48"/>
      <c r="BJ153" s="48"/>
      <c r="BK153" s="78" t="str">
        <f>REPLACE(INDEX(GroupVertices[Group], MATCH(Vertices[[#This Row],[Vertex]],GroupVertices[Vertex],0)),1,1,"")</f>
        <v>EGATIVE</v>
      </c>
      <c r="BL153" s="3"/>
      <c r="BM153" s="3"/>
      <c r="BN153" s="3"/>
      <c r="BO153" s="3"/>
    </row>
    <row r="154" spans="1:67" x14ac:dyDescent="0.25">
      <c r="A154" s="64" t="s">
        <v>1599</v>
      </c>
      <c r="B154" s="65"/>
      <c r="C154" s="65"/>
      <c r="D154" s="66"/>
      <c r="E154" s="68"/>
      <c r="F154" s="100" t="s">
        <v>15335</v>
      </c>
      <c r="G154" s="65"/>
      <c r="H154" s="69"/>
      <c r="I154" s="70"/>
      <c r="J154" s="70"/>
      <c r="K154" s="69" t="s">
        <v>17667</v>
      </c>
      <c r="L154" s="73"/>
      <c r="M154" s="74">
        <v>9610.515625</v>
      </c>
      <c r="N154" s="74">
        <v>1897.2742919921875</v>
      </c>
      <c r="O154" s="75"/>
      <c r="P154" s="76"/>
      <c r="Q154" s="76"/>
      <c r="R154" s="86"/>
      <c r="S154" s="48">
        <v>1</v>
      </c>
      <c r="T154" s="48">
        <v>0</v>
      </c>
      <c r="U154" s="49">
        <v>0</v>
      </c>
      <c r="V154" s="49">
        <v>1</v>
      </c>
      <c r="W154" s="49">
        <v>0</v>
      </c>
      <c r="X154" s="49">
        <v>0.99999899999999997</v>
      </c>
      <c r="Y154" s="49">
        <v>0</v>
      </c>
      <c r="Z154" s="49">
        <v>0</v>
      </c>
      <c r="AA154" s="71">
        <v>779</v>
      </c>
      <c r="AB154" s="71"/>
      <c r="AC154" s="72"/>
      <c r="AD154" s="78" t="s">
        <v>10932</v>
      </c>
      <c r="AE154" s="78">
        <v>519</v>
      </c>
      <c r="AF154" s="78">
        <v>1070</v>
      </c>
      <c r="AG154" s="78">
        <v>13198</v>
      </c>
      <c r="AH154" s="78">
        <v>143</v>
      </c>
      <c r="AI154" s="78">
        <v>25200</v>
      </c>
      <c r="AJ154" s="78" t="s">
        <v>12159</v>
      </c>
      <c r="AK154" s="78" t="s">
        <v>12933</v>
      </c>
      <c r="AL154" s="78"/>
      <c r="AM154" s="78" t="s">
        <v>13827</v>
      </c>
      <c r="AN154" s="80">
        <v>41127.061238425929</v>
      </c>
      <c r="AO154" s="84" t="s">
        <v>14413</v>
      </c>
      <c r="AP154" s="78" t="b">
        <v>0</v>
      </c>
      <c r="AQ154" s="78" t="b">
        <v>0</v>
      </c>
      <c r="AR154" s="78" t="b">
        <v>1</v>
      </c>
      <c r="AS154" s="78" t="s">
        <v>9963</v>
      </c>
      <c r="AT154" s="78">
        <v>0</v>
      </c>
      <c r="AU154" s="84" t="s">
        <v>15038</v>
      </c>
      <c r="AV154" s="78" t="b">
        <v>0</v>
      </c>
      <c r="AW154" s="78" t="s">
        <v>15459</v>
      </c>
      <c r="AX154" s="84" t="s">
        <v>16236</v>
      </c>
      <c r="AY154" s="78" t="s">
        <v>65</v>
      </c>
      <c r="AZ154" s="102" t="s">
        <v>18397</v>
      </c>
      <c r="BA154" s="48"/>
      <c r="BB154" s="48"/>
      <c r="BC154" s="48"/>
      <c r="BD154" s="48"/>
      <c r="BE154" s="48"/>
      <c r="BF154" s="48"/>
      <c r="BG154" s="48"/>
      <c r="BH154" s="48"/>
      <c r="BI154" s="48"/>
      <c r="BJ154" s="48"/>
      <c r="BK154" s="78" t="str">
        <f>REPLACE(INDEX(GroupVertices[Group], MATCH(Vertices[[#This Row],[Vertex]],GroupVertices[Vertex],0)),1,1,"")</f>
        <v>EUTRAL</v>
      </c>
      <c r="BL154" s="3"/>
      <c r="BM154" s="3"/>
      <c r="BN154" s="3"/>
      <c r="BO154" s="3"/>
    </row>
    <row r="155" spans="1:67" x14ac:dyDescent="0.25">
      <c r="A155" s="64" t="s">
        <v>1600</v>
      </c>
      <c r="B155" s="65"/>
      <c r="C155" s="65"/>
      <c r="D155" s="66"/>
      <c r="E155" s="68"/>
      <c r="F155" s="100" t="s">
        <v>15336</v>
      </c>
      <c r="G155" s="65"/>
      <c r="H155" s="69"/>
      <c r="I155" s="70"/>
      <c r="J155" s="70"/>
      <c r="K155" s="69" t="s">
        <v>17674</v>
      </c>
      <c r="L155" s="73"/>
      <c r="M155" s="74">
        <v>9615.263671875</v>
      </c>
      <c r="N155" s="74">
        <v>3607.8193359375</v>
      </c>
      <c r="O155" s="75"/>
      <c r="P155" s="76"/>
      <c r="Q155" s="76"/>
      <c r="R155" s="86"/>
      <c r="S155" s="48">
        <v>1</v>
      </c>
      <c r="T155" s="48">
        <v>0</v>
      </c>
      <c r="U155" s="49">
        <v>0</v>
      </c>
      <c r="V155" s="49">
        <v>5.5400000000000002E-4</v>
      </c>
      <c r="W155" s="49">
        <v>3.3100000000000002E-4</v>
      </c>
      <c r="X155" s="49">
        <v>0.44967800000000002</v>
      </c>
      <c r="Y155" s="49">
        <v>0</v>
      </c>
      <c r="Z155" s="49">
        <v>0</v>
      </c>
      <c r="AA155" s="71">
        <v>786</v>
      </c>
      <c r="AB155" s="71"/>
      <c r="AC155" s="72"/>
      <c r="AD155" s="78" t="s">
        <v>10938</v>
      </c>
      <c r="AE155" s="78">
        <v>97</v>
      </c>
      <c r="AF155" s="78">
        <v>223286</v>
      </c>
      <c r="AG155" s="78">
        <v>5429</v>
      </c>
      <c r="AH155" s="78">
        <v>388</v>
      </c>
      <c r="AI155" s="78">
        <v>19800</v>
      </c>
      <c r="AJ155" s="78" t="s">
        <v>12163</v>
      </c>
      <c r="AK155" s="78" t="s">
        <v>12935</v>
      </c>
      <c r="AL155" s="84" t="s">
        <v>13510</v>
      </c>
      <c r="AM155" s="78" t="s">
        <v>10135</v>
      </c>
      <c r="AN155" s="80">
        <v>42363.309247685182</v>
      </c>
      <c r="AO155" s="84" t="s">
        <v>14417</v>
      </c>
      <c r="AP155" s="78" t="b">
        <v>0</v>
      </c>
      <c r="AQ155" s="78" t="b">
        <v>0</v>
      </c>
      <c r="AR155" s="78" t="b">
        <v>1</v>
      </c>
      <c r="AS155" s="78" t="s">
        <v>9963</v>
      </c>
      <c r="AT155" s="78">
        <v>173</v>
      </c>
      <c r="AU155" s="84" t="s">
        <v>14862</v>
      </c>
      <c r="AV155" s="78" t="b">
        <v>1</v>
      </c>
      <c r="AW155" s="78" t="s">
        <v>15459</v>
      </c>
      <c r="AX155" s="84" t="s">
        <v>16243</v>
      </c>
      <c r="AY155" s="78" t="s">
        <v>65</v>
      </c>
      <c r="AZ155" s="102" t="s">
        <v>18397</v>
      </c>
      <c r="BA155" s="48"/>
      <c r="BB155" s="48"/>
      <c r="BC155" s="48"/>
      <c r="BD155" s="48"/>
      <c r="BE155" s="48"/>
      <c r="BF155" s="48"/>
      <c r="BG155" s="48"/>
      <c r="BH155" s="48"/>
      <c r="BI155" s="48"/>
      <c r="BJ155" s="48"/>
      <c r="BK155" s="78" t="str">
        <f>REPLACE(INDEX(GroupVertices[Group], MATCH(Vertices[[#This Row],[Vertex]],GroupVertices[Vertex],0)),1,1,"")</f>
        <v>EUTRAL</v>
      </c>
      <c r="BL155" s="3"/>
      <c r="BM155" s="3"/>
      <c r="BN155" s="3"/>
      <c r="BO155" s="3"/>
    </row>
    <row r="156" spans="1:67" x14ac:dyDescent="0.25">
      <c r="A156" s="64" t="s">
        <v>913</v>
      </c>
      <c r="B156" s="65"/>
      <c r="C156" s="65"/>
      <c r="D156" s="66"/>
      <c r="E156" s="68"/>
      <c r="F156" s="100" t="s">
        <v>15338</v>
      </c>
      <c r="G156" s="65"/>
      <c r="H156" s="69"/>
      <c r="I156" s="70"/>
      <c r="J156" s="70"/>
      <c r="K156" s="69" t="s">
        <v>17676</v>
      </c>
      <c r="L156" s="73"/>
      <c r="M156" s="74">
        <v>9647.1533203125</v>
      </c>
      <c r="N156" s="74">
        <v>2591.137939453125</v>
      </c>
      <c r="O156" s="75"/>
      <c r="P156" s="76"/>
      <c r="Q156" s="76"/>
      <c r="R156" s="86"/>
      <c r="S156" s="48">
        <v>1</v>
      </c>
      <c r="T156" s="48">
        <v>0</v>
      </c>
      <c r="U156" s="49">
        <v>0</v>
      </c>
      <c r="V156" s="49">
        <v>1</v>
      </c>
      <c r="W156" s="49">
        <v>0</v>
      </c>
      <c r="X156" s="49">
        <v>0.99999899999999997</v>
      </c>
      <c r="Y156" s="49">
        <v>0</v>
      </c>
      <c r="Z156" s="49">
        <v>0</v>
      </c>
      <c r="AA156" s="71">
        <v>788</v>
      </c>
      <c r="AB156" s="71"/>
      <c r="AC156" s="72"/>
      <c r="AD156" s="78" t="s">
        <v>10940</v>
      </c>
      <c r="AE156" s="78">
        <v>177</v>
      </c>
      <c r="AF156" s="78">
        <v>16292</v>
      </c>
      <c r="AG156" s="78">
        <v>38466</v>
      </c>
      <c r="AH156" s="78">
        <v>0</v>
      </c>
      <c r="AI156" s="78">
        <v>19800</v>
      </c>
      <c r="AJ156" s="78" t="s">
        <v>12165</v>
      </c>
      <c r="AK156" s="78" t="s">
        <v>12858</v>
      </c>
      <c r="AL156" s="84" t="s">
        <v>13512</v>
      </c>
      <c r="AM156" s="78" t="s">
        <v>10135</v>
      </c>
      <c r="AN156" s="80">
        <v>42130.412175925929</v>
      </c>
      <c r="AO156" s="84" t="s">
        <v>14419</v>
      </c>
      <c r="AP156" s="78" t="b">
        <v>0</v>
      </c>
      <c r="AQ156" s="78" t="b">
        <v>0</v>
      </c>
      <c r="AR156" s="78" t="b">
        <v>1</v>
      </c>
      <c r="AS156" s="78" t="s">
        <v>9963</v>
      </c>
      <c r="AT156" s="78">
        <v>286</v>
      </c>
      <c r="AU156" s="84" t="s">
        <v>15039</v>
      </c>
      <c r="AV156" s="78" t="b">
        <v>0</v>
      </c>
      <c r="AW156" s="78" t="s">
        <v>15459</v>
      </c>
      <c r="AX156" s="84" t="s">
        <v>16245</v>
      </c>
      <c r="AY156" s="78" t="s">
        <v>66</v>
      </c>
      <c r="AZ156" s="102" t="s">
        <v>18397</v>
      </c>
      <c r="BA156" s="48"/>
      <c r="BB156" s="48"/>
      <c r="BC156" s="48"/>
      <c r="BD156" s="48"/>
      <c r="BE156" s="48"/>
      <c r="BF156" s="48"/>
      <c r="BG156" s="48"/>
      <c r="BH156" s="48"/>
      <c r="BI156" s="48"/>
      <c r="BJ156" s="48"/>
      <c r="BK156" s="78" t="str">
        <f>REPLACE(INDEX(GroupVertices[Group], MATCH(Vertices[[#This Row],[Vertex]],GroupVertices[Vertex],0)),1,1,"")</f>
        <v>EUTRAL</v>
      </c>
      <c r="BL156" s="3"/>
      <c r="BM156" s="3"/>
      <c r="BN156" s="3"/>
      <c r="BO156" s="3"/>
    </row>
    <row r="157" spans="1:67" x14ac:dyDescent="0.25">
      <c r="A157" s="64" t="s">
        <v>1128</v>
      </c>
      <c r="B157" s="65"/>
      <c r="C157" s="65"/>
      <c r="D157" s="66"/>
      <c r="E157" s="68"/>
      <c r="F157" s="100" t="s">
        <v>5442</v>
      </c>
      <c r="G157" s="65"/>
      <c r="H157" s="69"/>
      <c r="I157" s="70"/>
      <c r="J157" s="70"/>
      <c r="K157" s="69" t="s">
        <v>17691</v>
      </c>
      <c r="L157" s="73"/>
      <c r="M157" s="74">
        <v>927.36260986328125</v>
      </c>
      <c r="N157" s="74">
        <v>8207.70703125</v>
      </c>
      <c r="O157" s="75"/>
      <c r="P157" s="76"/>
      <c r="Q157" s="76"/>
      <c r="R157" s="86"/>
      <c r="S157" s="48">
        <v>1</v>
      </c>
      <c r="T157" s="48">
        <v>0</v>
      </c>
      <c r="U157" s="49">
        <v>0</v>
      </c>
      <c r="V157" s="49">
        <v>1</v>
      </c>
      <c r="W157" s="49">
        <v>0</v>
      </c>
      <c r="X157" s="49">
        <v>0.99999899999999997</v>
      </c>
      <c r="Y157" s="49">
        <v>0</v>
      </c>
      <c r="Z157" s="49">
        <v>0</v>
      </c>
      <c r="AA157" s="71">
        <v>803</v>
      </c>
      <c r="AB157" s="71"/>
      <c r="AC157" s="72"/>
      <c r="AD157" s="78" t="s">
        <v>10954</v>
      </c>
      <c r="AE157" s="78">
        <v>45</v>
      </c>
      <c r="AF157" s="78">
        <v>23182</v>
      </c>
      <c r="AG157" s="78">
        <v>125426</v>
      </c>
      <c r="AH157" s="78">
        <v>127</v>
      </c>
      <c r="AI157" s="78">
        <v>19800</v>
      </c>
      <c r="AJ157" s="78" t="s">
        <v>12175</v>
      </c>
      <c r="AK157" s="78" t="s">
        <v>12683</v>
      </c>
      <c r="AL157" s="84" t="s">
        <v>13520</v>
      </c>
      <c r="AM157" s="78" t="s">
        <v>10140</v>
      </c>
      <c r="AN157" s="80">
        <v>39799.433263888888</v>
      </c>
      <c r="AO157" s="84" t="s">
        <v>14428</v>
      </c>
      <c r="AP157" s="78" t="b">
        <v>0</v>
      </c>
      <c r="AQ157" s="78" t="b">
        <v>0</v>
      </c>
      <c r="AR157" s="78" t="b">
        <v>1</v>
      </c>
      <c r="AS157" s="78" t="s">
        <v>9963</v>
      </c>
      <c r="AT157" s="78">
        <v>448</v>
      </c>
      <c r="AU157" s="84" t="s">
        <v>15040</v>
      </c>
      <c r="AV157" s="78" t="b">
        <v>1</v>
      </c>
      <c r="AW157" s="78" t="s">
        <v>15459</v>
      </c>
      <c r="AX157" s="84" t="s">
        <v>16260</v>
      </c>
      <c r="AY157" s="78" t="s">
        <v>66</v>
      </c>
      <c r="AZ157" s="102" t="s">
        <v>18401</v>
      </c>
      <c r="BA157" s="48"/>
      <c r="BB157" s="48"/>
      <c r="BC157" s="48"/>
      <c r="BD157" s="48"/>
      <c r="BE157" s="48"/>
      <c r="BF157" s="48"/>
      <c r="BG157" s="48"/>
      <c r="BH157" s="48"/>
      <c r="BI157" s="48"/>
      <c r="BJ157" s="48"/>
      <c r="BK157" s="78" t="str">
        <f>REPLACE(INDEX(GroupVertices[Group], MATCH(Vertices[[#This Row],[Vertex]],GroupVertices[Vertex],0)),1,1,"")</f>
        <v>eneral</v>
      </c>
      <c r="BL157" s="3"/>
      <c r="BM157" s="3"/>
      <c r="BN157" s="3"/>
      <c r="BO157" s="3"/>
    </row>
    <row r="158" spans="1:67" x14ac:dyDescent="0.25">
      <c r="A158" s="64" t="s">
        <v>1601</v>
      </c>
      <c r="B158" s="65"/>
      <c r="C158" s="65"/>
      <c r="D158" s="66"/>
      <c r="E158" s="68"/>
      <c r="F158" s="100" t="s">
        <v>15342</v>
      </c>
      <c r="G158" s="65"/>
      <c r="H158" s="69"/>
      <c r="I158" s="70"/>
      <c r="J158" s="70"/>
      <c r="K158" s="69" t="s">
        <v>17715</v>
      </c>
      <c r="L158" s="73"/>
      <c r="M158" s="74">
        <v>8722.3642578125</v>
      </c>
      <c r="N158" s="74">
        <v>896.97003173828125</v>
      </c>
      <c r="O158" s="75"/>
      <c r="P158" s="76"/>
      <c r="Q158" s="76"/>
      <c r="R158" s="86"/>
      <c r="S158" s="48">
        <v>1</v>
      </c>
      <c r="T158" s="48">
        <v>0</v>
      </c>
      <c r="U158" s="49">
        <v>0</v>
      </c>
      <c r="V158" s="49">
        <v>1</v>
      </c>
      <c r="W158" s="49">
        <v>0</v>
      </c>
      <c r="X158" s="49">
        <v>0.99999899999999997</v>
      </c>
      <c r="Y158" s="49">
        <v>0</v>
      </c>
      <c r="Z158" s="49">
        <v>0</v>
      </c>
      <c r="AA158" s="71">
        <v>827</v>
      </c>
      <c r="AB158" s="71"/>
      <c r="AC158" s="72"/>
      <c r="AD158" s="78" t="s">
        <v>1601</v>
      </c>
      <c r="AE158" s="78">
        <v>221</v>
      </c>
      <c r="AF158" s="78">
        <v>78</v>
      </c>
      <c r="AG158" s="78">
        <v>494</v>
      </c>
      <c r="AH158" s="78">
        <v>18</v>
      </c>
      <c r="AI158" s="78">
        <v>-7200</v>
      </c>
      <c r="AJ158" s="84" t="s">
        <v>12192</v>
      </c>
      <c r="AK158" s="78" t="s">
        <v>12954</v>
      </c>
      <c r="AL158" s="84" t="s">
        <v>13526</v>
      </c>
      <c r="AM158" s="78" t="s">
        <v>13828</v>
      </c>
      <c r="AN158" s="80">
        <v>39572.910752314812</v>
      </c>
      <c r="AO158" s="84" t="s">
        <v>14442</v>
      </c>
      <c r="AP158" s="78" t="b">
        <v>1</v>
      </c>
      <c r="AQ158" s="78" t="b">
        <v>0</v>
      </c>
      <c r="AR158" s="78" t="b">
        <v>1</v>
      </c>
      <c r="AS158" s="78" t="s">
        <v>9963</v>
      </c>
      <c r="AT158" s="78">
        <v>1</v>
      </c>
      <c r="AU158" s="84" t="s">
        <v>14862</v>
      </c>
      <c r="AV158" s="78" t="b">
        <v>0</v>
      </c>
      <c r="AW158" s="78" t="s">
        <v>15459</v>
      </c>
      <c r="AX158" s="84" t="s">
        <v>16284</v>
      </c>
      <c r="AY158" s="78" t="s">
        <v>65</v>
      </c>
      <c r="AZ158" s="102" t="s">
        <v>18397</v>
      </c>
      <c r="BA158" s="48"/>
      <c r="BB158" s="48"/>
      <c r="BC158" s="48"/>
      <c r="BD158" s="48"/>
      <c r="BE158" s="48"/>
      <c r="BF158" s="48"/>
      <c r="BG158" s="48"/>
      <c r="BH158" s="48"/>
      <c r="BI158" s="48"/>
      <c r="BJ158" s="48"/>
      <c r="BK158" s="78" t="str">
        <f>REPLACE(INDEX(GroupVertices[Group], MATCH(Vertices[[#This Row],[Vertex]],GroupVertices[Vertex],0)),1,1,"")</f>
        <v>EUTRAL</v>
      </c>
      <c r="BL158" s="3"/>
      <c r="BM158" s="3"/>
      <c r="BN158" s="3"/>
      <c r="BO158" s="3"/>
    </row>
    <row r="159" spans="1:67" x14ac:dyDescent="0.25">
      <c r="A159" s="64" t="s">
        <v>1602</v>
      </c>
      <c r="B159" s="65"/>
      <c r="C159" s="65"/>
      <c r="D159" s="66"/>
      <c r="E159" s="68"/>
      <c r="F159" s="100" t="s">
        <v>15345</v>
      </c>
      <c r="G159" s="65"/>
      <c r="H159" s="69"/>
      <c r="I159" s="70"/>
      <c r="J159" s="70"/>
      <c r="K159" s="69" t="s">
        <v>17737</v>
      </c>
      <c r="L159" s="73"/>
      <c r="M159" s="74">
        <v>7511.69384765625</v>
      </c>
      <c r="N159" s="74">
        <v>5755.6728515625</v>
      </c>
      <c r="O159" s="75"/>
      <c r="P159" s="76"/>
      <c r="Q159" s="76"/>
      <c r="R159" s="86"/>
      <c r="S159" s="48">
        <v>1</v>
      </c>
      <c r="T159" s="48">
        <v>0</v>
      </c>
      <c r="U159" s="49">
        <v>0</v>
      </c>
      <c r="V159" s="49">
        <v>1</v>
      </c>
      <c r="W159" s="49">
        <v>0</v>
      </c>
      <c r="X159" s="49">
        <v>0.99999899999999997</v>
      </c>
      <c r="Y159" s="49">
        <v>0</v>
      </c>
      <c r="Z159" s="49">
        <v>0</v>
      </c>
      <c r="AA159" s="71">
        <v>849</v>
      </c>
      <c r="AB159" s="71"/>
      <c r="AC159" s="72"/>
      <c r="AD159" s="78" t="s">
        <v>10999</v>
      </c>
      <c r="AE159" s="78">
        <v>11490</v>
      </c>
      <c r="AF159" s="78">
        <v>38036</v>
      </c>
      <c r="AG159" s="78">
        <v>3242</v>
      </c>
      <c r="AH159" s="78">
        <v>4904</v>
      </c>
      <c r="AI159" s="78">
        <v>-14400</v>
      </c>
      <c r="AJ159" s="78" t="s">
        <v>12205</v>
      </c>
      <c r="AK159" s="78" t="s">
        <v>12698</v>
      </c>
      <c r="AL159" s="78"/>
      <c r="AM159" s="78" t="s">
        <v>13803</v>
      </c>
      <c r="AN159" s="80">
        <v>42486.028599537036</v>
      </c>
      <c r="AO159" s="84" t="s">
        <v>14455</v>
      </c>
      <c r="AP159" s="78" t="b">
        <v>1</v>
      </c>
      <c r="AQ159" s="78" t="b">
        <v>0</v>
      </c>
      <c r="AR159" s="78" t="b">
        <v>0</v>
      </c>
      <c r="AS159" s="78" t="s">
        <v>9963</v>
      </c>
      <c r="AT159" s="78">
        <v>287</v>
      </c>
      <c r="AU159" s="78"/>
      <c r="AV159" s="78" t="b">
        <v>0</v>
      </c>
      <c r="AW159" s="78" t="s">
        <v>15459</v>
      </c>
      <c r="AX159" s="84" t="s">
        <v>16306</v>
      </c>
      <c r="AY159" s="78" t="s">
        <v>65</v>
      </c>
      <c r="AZ159" s="102" t="s">
        <v>18397</v>
      </c>
      <c r="BA159" s="48"/>
      <c r="BB159" s="48"/>
      <c r="BC159" s="48"/>
      <c r="BD159" s="48"/>
      <c r="BE159" s="48"/>
      <c r="BF159" s="48"/>
      <c r="BG159" s="48"/>
      <c r="BH159" s="48"/>
      <c r="BI159" s="48"/>
      <c r="BJ159" s="48"/>
      <c r="BK159" s="78" t="str">
        <f>REPLACE(INDEX(GroupVertices[Group], MATCH(Vertices[[#This Row],[Vertex]],GroupVertices[Vertex],0)),1,1,"")</f>
        <v>EUTRAL</v>
      </c>
      <c r="BL159" s="3"/>
      <c r="BM159" s="3"/>
      <c r="BN159" s="3"/>
      <c r="BO159" s="3"/>
    </row>
    <row r="160" spans="1:67" x14ac:dyDescent="0.25">
      <c r="A160" s="64" t="s">
        <v>1603</v>
      </c>
      <c r="B160" s="65"/>
      <c r="C160" s="65"/>
      <c r="D160" s="66"/>
      <c r="E160" s="68"/>
      <c r="F160" s="100" t="s">
        <v>15346</v>
      </c>
      <c r="G160" s="65"/>
      <c r="H160" s="69"/>
      <c r="I160" s="70"/>
      <c r="J160" s="70"/>
      <c r="K160" s="69" t="s">
        <v>17741</v>
      </c>
      <c r="L160" s="73"/>
      <c r="M160" s="74">
        <v>9064.4912109375</v>
      </c>
      <c r="N160" s="74">
        <v>5310.50244140625</v>
      </c>
      <c r="O160" s="75"/>
      <c r="P160" s="76"/>
      <c r="Q160" s="76"/>
      <c r="R160" s="86"/>
      <c r="S160" s="48">
        <v>1</v>
      </c>
      <c r="T160" s="48">
        <v>0</v>
      </c>
      <c r="U160" s="49">
        <v>0</v>
      </c>
      <c r="V160" s="49">
        <v>9.0909000000000004E-2</v>
      </c>
      <c r="W160" s="49">
        <v>0</v>
      </c>
      <c r="X160" s="49">
        <v>0.63829800000000003</v>
      </c>
      <c r="Y160" s="49">
        <v>0</v>
      </c>
      <c r="Z160" s="49">
        <v>0</v>
      </c>
      <c r="AA160" s="71">
        <v>853</v>
      </c>
      <c r="AB160" s="71"/>
      <c r="AC160" s="72"/>
      <c r="AD160" s="78" t="s">
        <v>11003</v>
      </c>
      <c r="AE160" s="78">
        <v>68</v>
      </c>
      <c r="AF160" s="78">
        <v>89693</v>
      </c>
      <c r="AG160" s="78">
        <v>1387</v>
      </c>
      <c r="AH160" s="78">
        <v>22</v>
      </c>
      <c r="AI160" s="78">
        <v>-14400</v>
      </c>
      <c r="AJ160" s="78"/>
      <c r="AK160" s="78" t="s">
        <v>12675</v>
      </c>
      <c r="AL160" s="84" t="s">
        <v>13536</v>
      </c>
      <c r="AM160" s="78" t="s">
        <v>13803</v>
      </c>
      <c r="AN160" s="80">
        <v>40941.801678240743</v>
      </c>
      <c r="AO160" s="78"/>
      <c r="AP160" s="78" t="b">
        <v>0</v>
      </c>
      <c r="AQ160" s="78" t="b">
        <v>0</v>
      </c>
      <c r="AR160" s="78" t="b">
        <v>1</v>
      </c>
      <c r="AS160" s="78" t="s">
        <v>9963</v>
      </c>
      <c r="AT160" s="78">
        <v>1720</v>
      </c>
      <c r="AU160" s="84" t="s">
        <v>15046</v>
      </c>
      <c r="AV160" s="78" t="b">
        <v>1</v>
      </c>
      <c r="AW160" s="78" t="s">
        <v>15459</v>
      </c>
      <c r="AX160" s="84" t="s">
        <v>16310</v>
      </c>
      <c r="AY160" s="78" t="s">
        <v>65</v>
      </c>
      <c r="AZ160" s="102" t="s">
        <v>18397</v>
      </c>
      <c r="BA160" s="48"/>
      <c r="BB160" s="48"/>
      <c r="BC160" s="48"/>
      <c r="BD160" s="48"/>
      <c r="BE160" s="48"/>
      <c r="BF160" s="48"/>
      <c r="BG160" s="48"/>
      <c r="BH160" s="48"/>
      <c r="BI160" s="48"/>
      <c r="BJ160" s="48"/>
      <c r="BK160" s="78" t="str">
        <f>REPLACE(INDEX(GroupVertices[Group], MATCH(Vertices[[#This Row],[Vertex]],GroupVertices[Vertex],0)),1,1,"")</f>
        <v>EUTRAL</v>
      </c>
      <c r="BL160" s="3"/>
      <c r="BM160" s="3"/>
      <c r="BN160" s="3"/>
      <c r="BO160" s="3"/>
    </row>
    <row r="161" spans="1:67" x14ac:dyDescent="0.25">
      <c r="A161" s="64" t="s">
        <v>1604</v>
      </c>
      <c r="B161" s="65"/>
      <c r="C161" s="65"/>
      <c r="D161" s="66"/>
      <c r="E161" s="68"/>
      <c r="F161" s="100" t="s">
        <v>15347</v>
      </c>
      <c r="G161" s="65"/>
      <c r="H161" s="69"/>
      <c r="I161" s="70"/>
      <c r="J161" s="70"/>
      <c r="K161" s="69" t="s">
        <v>17742</v>
      </c>
      <c r="L161" s="73"/>
      <c r="M161" s="74">
        <v>6969.80517578125</v>
      </c>
      <c r="N161" s="74">
        <v>5294.1787109375</v>
      </c>
      <c r="O161" s="75"/>
      <c r="P161" s="76"/>
      <c r="Q161" s="76"/>
      <c r="R161" s="86"/>
      <c r="S161" s="48">
        <v>1</v>
      </c>
      <c r="T161" s="48">
        <v>0</v>
      </c>
      <c r="U161" s="49">
        <v>0</v>
      </c>
      <c r="V161" s="49">
        <v>9.0909000000000004E-2</v>
      </c>
      <c r="W161" s="49">
        <v>0</v>
      </c>
      <c r="X161" s="49">
        <v>0.63829800000000003</v>
      </c>
      <c r="Y161" s="49">
        <v>0</v>
      </c>
      <c r="Z161" s="49">
        <v>0</v>
      </c>
      <c r="AA161" s="71">
        <v>854</v>
      </c>
      <c r="AB161" s="71"/>
      <c r="AC161" s="72"/>
      <c r="AD161" s="78" t="s">
        <v>11004</v>
      </c>
      <c r="AE161" s="78">
        <v>16516</v>
      </c>
      <c r="AF161" s="78">
        <v>146633</v>
      </c>
      <c r="AG161" s="78">
        <v>115678</v>
      </c>
      <c r="AH161" s="78">
        <v>143</v>
      </c>
      <c r="AI161" s="78">
        <v>19800</v>
      </c>
      <c r="AJ161" s="78" t="s">
        <v>12206</v>
      </c>
      <c r="AK161" s="78" t="s">
        <v>10119</v>
      </c>
      <c r="AL161" s="84" t="s">
        <v>13537</v>
      </c>
      <c r="AM161" s="78" t="s">
        <v>10135</v>
      </c>
      <c r="AN161" s="80">
        <v>40032.650023148148</v>
      </c>
      <c r="AO161" s="84" t="s">
        <v>14457</v>
      </c>
      <c r="AP161" s="78" t="b">
        <v>0</v>
      </c>
      <c r="AQ161" s="78" t="b">
        <v>0</v>
      </c>
      <c r="AR161" s="78" t="b">
        <v>1</v>
      </c>
      <c r="AS161" s="78" t="s">
        <v>9963</v>
      </c>
      <c r="AT161" s="78">
        <v>248</v>
      </c>
      <c r="AU161" s="84" t="s">
        <v>15047</v>
      </c>
      <c r="AV161" s="78" t="b">
        <v>1</v>
      </c>
      <c r="AW161" s="78" t="s">
        <v>15459</v>
      </c>
      <c r="AX161" s="84" t="s">
        <v>16311</v>
      </c>
      <c r="AY161" s="78" t="s">
        <v>65</v>
      </c>
      <c r="AZ161" s="102" t="s">
        <v>18397</v>
      </c>
      <c r="BA161" s="48"/>
      <c r="BB161" s="48"/>
      <c r="BC161" s="48"/>
      <c r="BD161" s="48"/>
      <c r="BE161" s="48"/>
      <c r="BF161" s="48"/>
      <c r="BG161" s="48"/>
      <c r="BH161" s="48"/>
      <c r="BI161" s="48"/>
      <c r="BJ161" s="48"/>
      <c r="BK161" s="78" t="str">
        <f>REPLACE(INDEX(GroupVertices[Group], MATCH(Vertices[[#This Row],[Vertex]],GroupVertices[Vertex],0)),1,1,"")</f>
        <v>EUTRAL</v>
      </c>
      <c r="BL161" s="3"/>
      <c r="BM161" s="3"/>
      <c r="BN161" s="3"/>
      <c r="BO161" s="3"/>
    </row>
    <row r="162" spans="1:67" x14ac:dyDescent="0.25">
      <c r="A162" s="64" t="s">
        <v>1605</v>
      </c>
      <c r="B162" s="65"/>
      <c r="C162" s="65"/>
      <c r="D162" s="66"/>
      <c r="E162" s="68"/>
      <c r="F162" s="100" t="s">
        <v>15349</v>
      </c>
      <c r="G162" s="65"/>
      <c r="H162" s="69"/>
      <c r="I162" s="70"/>
      <c r="J162" s="70"/>
      <c r="K162" s="69" t="s">
        <v>17756</v>
      </c>
      <c r="L162" s="73"/>
      <c r="M162" s="74">
        <v>9787.4755859375</v>
      </c>
      <c r="N162" s="74">
        <v>3308.64453125</v>
      </c>
      <c r="O162" s="75"/>
      <c r="P162" s="76"/>
      <c r="Q162" s="76"/>
      <c r="R162" s="86"/>
      <c r="S162" s="48">
        <v>1</v>
      </c>
      <c r="T162" s="48">
        <v>0</v>
      </c>
      <c r="U162" s="49">
        <v>0</v>
      </c>
      <c r="V162" s="49">
        <v>0.33333299999999999</v>
      </c>
      <c r="W162" s="49">
        <v>0</v>
      </c>
      <c r="X162" s="49">
        <v>0.77027000000000001</v>
      </c>
      <c r="Y162" s="49">
        <v>0</v>
      </c>
      <c r="Z162" s="49">
        <v>0</v>
      </c>
      <c r="AA162" s="71">
        <v>868</v>
      </c>
      <c r="AB162" s="71"/>
      <c r="AC162" s="72"/>
      <c r="AD162" s="78" t="s">
        <v>11018</v>
      </c>
      <c r="AE162" s="78">
        <v>723</v>
      </c>
      <c r="AF162" s="78">
        <v>145020</v>
      </c>
      <c r="AG162" s="78">
        <v>26425</v>
      </c>
      <c r="AH162" s="78">
        <v>9942</v>
      </c>
      <c r="AI162" s="78">
        <v>19800</v>
      </c>
      <c r="AJ162" s="78" t="s">
        <v>12213</v>
      </c>
      <c r="AK162" s="78" t="s">
        <v>10135</v>
      </c>
      <c r="AL162" s="78"/>
      <c r="AM162" s="78" t="s">
        <v>10135</v>
      </c>
      <c r="AN162" s="80">
        <v>39759.907673611109</v>
      </c>
      <c r="AO162" s="84" t="s">
        <v>14463</v>
      </c>
      <c r="AP162" s="78" t="b">
        <v>1</v>
      </c>
      <c r="AQ162" s="78" t="b">
        <v>0</v>
      </c>
      <c r="AR162" s="78" t="b">
        <v>1</v>
      </c>
      <c r="AS162" s="78" t="s">
        <v>9963</v>
      </c>
      <c r="AT162" s="78">
        <v>651</v>
      </c>
      <c r="AU162" s="84" t="s">
        <v>14862</v>
      </c>
      <c r="AV162" s="78" t="b">
        <v>1</v>
      </c>
      <c r="AW162" s="78" t="s">
        <v>15459</v>
      </c>
      <c r="AX162" s="84" t="s">
        <v>16325</v>
      </c>
      <c r="AY162" s="78" t="s">
        <v>65</v>
      </c>
      <c r="AZ162" s="102" t="s">
        <v>18397</v>
      </c>
      <c r="BA162" s="48"/>
      <c r="BB162" s="48"/>
      <c r="BC162" s="48"/>
      <c r="BD162" s="48"/>
      <c r="BE162" s="48"/>
      <c r="BF162" s="48"/>
      <c r="BG162" s="48"/>
      <c r="BH162" s="48"/>
      <c r="BI162" s="48"/>
      <c r="BJ162" s="48"/>
      <c r="BK162" s="78" t="str">
        <f>REPLACE(INDEX(GroupVertices[Group], MATCH(Vertices[[#This Row],[Vertex]],GroupVertices[Vertex],0)),1,1,"")</f>
        <v>EUTRAL</v>
      </c>
      <c r="BL162" s="3"/>
      <c r="BM162" s="3"/>
      <c r="BN162" s="3"/>
      <c r="BO162" s="3"/>
    </row>
    <row r="163" spans="1:67" x14ac:dyDescent="0.25">
      <c r="A163" s="64" t="s">
        <v>1606</v>
      </c>
      <c r="B163" s="65"/>
      <c r="C163" s="65"/>
      <c r="D163" s="66"/>
      <c r="E163" s="68"/>
      <c r="F163" s="100" t="s">
        <v>15350</v>
      </c>
      <c r="G163" s="65"/>
      <c r="H163" s="69"/>
      <c r="I163" s="70"/>
      <c r="J163" s="70"/>
      <c r="K163" s="69" t="s">
        <v>17757</v>
      </c>
      <c r="L163" s="73"/>
      <c r="M163" s="74">
        <v>597.5262451171875</v>
      </c>
      <c r="N163" s="74">
        <v>8443.140625</v>
      </c>
      <c r="O163" s="75"/>
      <c r="P163" s="76"/>
      <c r="Q163" s="76"/>
      <c r="R163" s="86"/>
      <c r="S163" s="48">
        <v>1</v>
      </c>
      <c r="T163" s="48">
        <v>0</v>
      </c>
      <c r="U163" s="49">
        <v>0</v>
      </c>
      <c r="V163" s="49">
        <v>0.33333299999999999</v>
      </c>
      <c r="W163" s="49">
        <v>0</v>
      </c>
      <c r="X163" s="49">
        <v>0.77027000000000001</v>
      </c>
      <c r="Y163" s="49">
        <v>0</v>
      </c>
      <c r="Z163" s="49">
        <v>0</v>
      </c>
      <c r="AA163" s="71">
        <v>869</v>
      </c>
      <c r="AB163" s="71"/>
      <c r="AC163" s="72"/>
      <c r="AD163" s="78" t="s">
        <v>11019</v>
      </c>
      <c r="AE163" s="78">
        <v>14148</v>
      </c>
      <c r="AF163" s="78">
        <v>110063</v>
      </c>
      <c r="AG163" s="78">
        <v>451281</v>
      </c>
      <c r="AH163" s="78">
        <v>37</v>
      </c>
      <c r="AI163" s="78">
        <v>19800</v>
      </c>
      <c r="AJ163" s="78" t="s">
        <v>12214</v>
      </c>
      <c r="AK163" s="78" t="s">
        <v>10111</v>
      </c>
      <c r="AL163" s="84" t="s">
        <v>13542</v>
      </c>
      <c r="AM163" s="78" t="s">
        <v>13806</v>
      </c>
      <c r="AN163" s="80">
        <v>41762.422581018516</v>
      </c>
      <c r="AO163" s="84" t="s">
        <v>14464</v>
      </c>
      <c r="AP163" s="78" t="b">
        <v>0</v>
      </c>
      <c r="AQ163" s="78" t="b">
        <v>0</v>
      </c>
      <c r="AR163" s="78" t="b">
        <v>0</v>
      </c>
      <c r="AS163" s="78" t="s">
        <v>9963</v>
      </c>
      <c r="AT163" s="78">
        <v>82</v>
      </c>
      <c r="AU163" s="84" t="s">
        <v>14862</v>
      </c>
      <c r="AV163" s="78" t="b">
        <v>0</v>
      </c>
      <c r="AW163" s="78" t="s">
        <v>15459</v>
      </c>
      <c r="AX163" s="84" t="s">
        <v>16326</v>
      </c>
      <c r="AY163" s="78" t="s">
        <v>65</v>
      </c>
      <c r="AZ163" s="102" t="s">
        <v>18401</v>
      </c>
      <c r="BA163" s="48"/>
      <c r="BB163" s="48"/>
      <c r="BC163" s="48"/>
      <c r="BD163" s="48"/>
      <c r="BE163" s="48"/>
      <c r="BF163" s="48"/>
      <c r="BG163" s="48"/>
      <c r="BH163" s="48"/>
      <c r="BI163" s="48"/>
      <c r="BJ163" s="48"/>
      <c r="BK163" s="78" t="str">
        <f>REPLACE(INDEX(GroupVertices[Group], MATCH(Vertices[[#This Row],[Vertex]],GroupVertices[Vertex],0)),1,1,"")</f>
        <v>eneral</v>
      </c>
      <c r="BL163" s="3"/>
      <c r="BM163" s="3"/>
      <c r="BN163" s="3"/>
      <c r="BO163" s="3"/>
    </row>
    <row r="164" spans="1:67" x14ac:dyDescent="0.25">
      <c r="A164" s="64" t="s">
        <v>986</v>
      </c>
      <c r="B164" s="65"/>
      <c r="C164" s="65"/>
      <c r="D164" s="66"/>
      <c r="E164" s="68"/>
      <c r="F164" s="100" t="s">
        <v>5337</v>
      </c>
      <c r="G164" s="65"/>
      <c r="H164" s="69"/>
      <c r="I164" s="70"/>
      <c r="J164" s="70"/>
      <c r="K164" s="69" t="s">
        <v>17758</v>
      </c>
      <c r="L164" s="73"/>
      <c r="M164" s="74">
        <v>8278.978515625</v>
      </c>
      <c r="N164" s="74">
        <v>5024.9814453125</v>
      </c>
      <c r="O164" s="75"/>
      <c r="P164" s="76"/>
      <c r="Q164" s="76"/>
      <c r="R164" s="86"/>
      <c r="S164" s="48">
        <v>1</v>
      </c>
      <c r="T164" s="48">
        <v>0</v>
      </c>
      <c r="U164" s="49">
        <v>0</v>
      </c>
      <c r="V164" s="49">
        <v>1</v>
      </c>
      <c r="W164" s="49">
        <v>0</v>
      </c>
      <c r="X164" s="49">
        <v>0.99999899999999997</v>
      </c>
      <c r="Y164" s="49">
        <v>0</v>
      </c>
      <c r="Z164" s="49">
        <v>0</v>
      </c>
      <c r="AA164" s="71">
        <v>870</v>
      </c>
      <c r="AB164" s="71"/>
      <c r="AC164" s="72"/>
      <c r="AD164" s="78" t="s">
        <v>11020</v>
      </c>
      <c r="AE164" s="78">
        <v>123</v>
      </c>
      <c r="AF164" s="78">
        <v>304</v>
      </c>
      <c r="AG164" s="78">
        <v>622</v>
      </c>
      <c r="AH164" s="78">
        <v>30</v>
      </c>
      <c r="AI164" s="78">
        <v>7200</v>
      </c>
      <c r="AJ164" s="78" t="s">
        <v>12215</v>
      </c>
      <c r="AK164" s="78" t="s">
        <v>12963</v>
      </c>
      <c r="AL164" s="78"/>
      <c r="AM164" s="78" t="s">
        <v>13821</v>
      </c>
      <c r="AN164" s="80">
        <v>40638.697129629632</v>
      </c>
      <c r="AO164" s="78"/>
      <c r="AP164" s="78" t="b">
        <v>1</v>
      </c>
      <c r="AQ164" s="78" t="b">
        <v>0</v>
      </c>
      <c r="AR164" s="78" t="b">
        <v>0</v>
      </c>
      <c r="AS164" s="78" t="s">
        <v>9982</v>
      </c>
      <c r="AT164" s="78">
        <v>34</v>
      </c>
      <c r="AU164" s="84" t="s">
        <v>14862</v>
      </c>
      <c r="AV164" s="78" t="b">
        <v>0</v>
      </c>
      <c r="AW164" s="78" t="s">
        <v>15459</v>
      </c>
      <c r="AX164" s="84" t="s">
        <v>16327</v>
      </c>
      <c r="AY164" s="78" t="s">
        <v>66</v>
      </c>
      <c r="AZ164" s="102" t="s">
        <v>18397</v>
      </c>
      <c r="BA164" s="48"/>
      <c r="BB164" s="48"/>
      <c r="BC164" s="48"/>
      <c r="BD164" s="48"/>
      <c r="BE164" s="48"/>
      <c r="BF164" s="48"/>
      <c r="BG164" s="48"/>
      <c r="BH164" s="48"/>
      <c r="BI164" s="48"/>
      <c r="BJ164" s="48"/>
      <c r="BK164" s="78" t="str">
        <f>REPLACE(INDEX(GroupVertices[Group], MATCH(Vertices[[#This Row],[Vertex]],GroupVertices[Vertex],0)),1,1,"")</f>
        <v>EUTRAL</v>
      </c>
      <c r="BL164" s="3"/>
      <c r="BM164" s="3"/>
      <c r="BN164" s="3"/>
      <c r="BO164" s="3"/>
    </row>
    <row r="165" spans="1:67" x14ac:dyDescent="0.25">
      <c r="A165" s="64" t="s">
        <v>1607</v>
      </c>
      <c r="B165" s="65"/>
      <c r="C165" s="65"/>
      <c r="D165" s="66"/>
      <c r="E165" s="68"/>
      <c r="F165" s="100" t="s">
        <v>15353</v>
      </c>
      <c r="G165" s="65"/>
      <c r="H165" s="69"/>
      <c r="I165" s="70"/>
      <c r="J165" s="70"/>
      <c r="K165" s="69" t="s">
        <v>17772</v>
      </c>
      <c r="L165" s="73"/>
      <c r="M165" s="74">
        <v>6289.62060546875</v>
      </c>
      <c r="N165" s="74">
        <v>2092.118408203125</v>
      </c>
      <c r="O165" s="75"/>
      <c r="P165" s="76"/>
      <c r="Q165" s="76"/>
      <c r="R165" s="86"/>
      <c r="S165" s="48">
        <v>1</v>
      </c>
      <c r="T165" s="48">
        <v>0</v>
      </c>
      <c r="U165" s="49">
        <v>0</v>
      </c>
      <c r="V165" s="49">
        <v>0.33333299999999999</v>
      </c>
      <c r="W165" s="49">
        <v>0</v>
      </c>
      <c r="X165" s="49">
        <v>0.77027000000000001</v>
      </c>
      <c r="Y165" s="49">
        <v>0</v>
      </c>
      <c r="Z165" s="49">
        <v>0</v>
      </c>
      <c r="AA165" s="71">
        <v>884</v>
      </c>
      <c r="AB165" s="71"/>
      <c r="AC165" s="72"/>
      <c r="AD165" s="78" t="s">
        <v>11034</v>
      </c>
      <c r="AE165" s="78">
        <v>914</v>
      </c>
      <c r="AF165" s="78">
        <v>7005</v>
      </c>
      <c r="AG165" s="78">
        <v>23846</v>
      </c>
      <c r="AH165" s="78">
        <v>26897</v>
      </c>
      <c r="AI165" s="78"/>
      <c r="AJ165" s="78" t="s">
        <v>12227</v>
      </c>
      <c r="AK165" s="78" t="s">
        <v>12969</v>
      </c>
      <c r="AL165" s="84" t="s">
        <v>13549</v>
      </c>
      <c r="AM165" s="78"/>
      <c r="AN165" s="80">
        <v>40488.269444444442</v>
      </c>
      <c r="AO165" s="78"/>
      <c r="AP165" s="78" t="b">
        <v>1</v>
      </c>
      <c r="AQ165" s="78" t="b">
        <v>0</v>
      </c>
      <c r="AR165" s="78" t="b">
        <v>0</v>
      </c>
      <c r="AS165" s="78" t="s">
        <v>9963</v>
      </c>
      <c r="AT165" s="78">
        <v>120</v>
      </c>
      <c r="AU165" s="84" t="s">
        <v>14862</v>
      </c>
      <c r="AV165" s="78" t="b">
        <v>0</v>
      </c>
      <c r="AW165" s="78" t="s">
        <v>15459</v>
      </c>
      <c r="AX165" s="84" t="s">
        <v>16341</v>
      </c>
      <c r="AY165" s="78" t="s">
        <v>65</v>
      </c>
      <c r="AZ165" s="102" t="s">
        <v>18397</v>
      </c>
      <c r="BA165" s="48"/>
      <c r="BB165" s="48"/>
      <c r="BC165" s="48"/>
      <c r="BD165" s="48"/>
      <c r="BE165" s="48"/>
      <c r="BF165" s="48"/>
      <c r="BG165" s="48"/>
      <c r="BH165" s="48"/>
      <c r="BI165" s="48"/>
      <c r="BJ165" s="48"/>
      <c r="BK165" s="78" t="str">
        <f>REPLACE(INDEX(GroupVertices[Group], MATCH(Vertices[[#This Row],[Vertex]],GroupVertices[Vertex],0)),1,1,"")</f>
        <v>EUTRAL</v>
      </c>
      <c r="BL165" s="3"/>
      <c r="BM165" s="3"/>
      <c r="BN165" s="3"/>
      <c r="BO165" s="3"/>
    </row>
    <row r="166" spans="1:67" x14ac:dyDescent="0.25">
      <c r="A166" s="64" t="s">
        <v>1608</v>
      </c>
      <c r="B166" s="65"/>
      <c r="C166" s="65"/>
      <c r="D166" s="66"/>
      <c r="E166" s="68"/>
      <c r="F166" s="100" t="s">
        <v>15354</v>
      </c>
      <c r="G166" s="65"/>
      <c r="H166" s="69"/>
      <c r="I166" s="70"/>
      <c r="J166" s="70"/>
      <c r="K166" s="69" t="s">
        <v>17773</v>
      </c>
      <c r="L166" s="73"/>
      <c r="M166" s="74">
        <v>6305.02294921875</v>
      </c>
      <c r="N166" s="74">
        <v>1487.137451171875</v>
      </c>
      <c r="O166" s="75"/>
      <c r="P166" s="76"/>
      <c r="Q166" s="76"/>
      <c r="R166" s="86"/>
      <c r="S166" s="48">
        <v>1</v>
      </c>
      <c r="T166" s="48">
        <v>0</v>
      </c>
      <c r="U166" s="49">
        <v>0</v>
      </c>
      <c r="V166" s="49">
        <v>0.33333299999999999</v>
      </c>
      <c r="W166" s="49">
        <v>0</v>
      </c>
      <c r="X166" s="49">
        <v>0.77027000000000001</v>
      </c>
      <c r="Y166" s="49">
        <v>0</v>
      </c>
      <c r="Z166" s="49">
        <v>0</v>
      </c>
      <c r="AA166" s="71">
        <v>885</v>
      </c>
      <c r="AB166" s="71"/>
      <c r="AC166" s="72"/>
      <c r="AD166" s="78" t="s">
        <v>11035</v>
      </c>
      <c r="AE166" s="78">
        <v>921</v>
      </c>
      <c r="AF166" s="78">
        <v>8058</v>
      </c>
      <c r="AG166" s="78">
        <v>32159</v>
      </c>
      <c r="AH166" s="78">
        <v>8948</v>
      </c>
      <c r="AI166" s="78">
        <v>19800</v>
      </c>
      <c r="AJ166" s="78" t="s">
        <v>12228</v>
      </c>
      <c r="AK166" s="78" t="s">
        <v>10114</v>
      </c>
      <c r="AL166" s="84" t="s">
        <v>13550</v>
      </c>
      <c r="AM166" s="78" t="s">
        <v>10135</v>
      </c>
      <c r="AN166" s="80">
        <v>39815.33902777778</v>
      </c>
      <c r="AO166" s="84" t="s">
        <v>14474</v>
      </c>
      <c r="AP166" s="78" t="b">
        <v>0</v>
      </c>
      <c r="AQ166" s="78" t="b">
        <v>0</v>
      </c>
      <c r="AR166" s="78" t="b">
        <v>1</v>
      </c>
      <c r="AS166" s="78" t="s">
        <v>9963</v>
      </c>
      <c r="AT166" s="78">
        <v>117</v>
      </c>
      <c r="AU166" s="84" t="s">
        <v>15049</v>
      </c>
      <c r="AV166" s="78" t="b">
        <v>1</v>
      </c>
      <c r="AW166" s="78" t="s">
        <v>15459</v>
      </c>
      <c r="AX166" s="84" t="s">
        <v>16342</v>
      </c>
      <c r="AY166" s="78" t="s">
        <v>65</v>
      </c>
      <c r="AZ166" s="102" t="s">
        <v>18397</v>
      </c>
      <c r="BA166" s="48"/>
      <c r="BB166" s="48"/>
      <c r="BC166" s="48"/>
      <c r="BD166" s="48"/>
      <c r="BE166" s="48"/>
      <c r="BF166" s="48"/>
      <c r="BG166" s="48"/>
      <c r="BH166" s="48"/>
      <c r="BI166" s="48"/>
      <c r="BJ166" s="48"/>
      <c r="BK166" s="78" t="str">
        <f>REPLACE(INDEX(GroupVertices[Group], MATCH(Vertices[[#This Row],[Vertex]],GroupVertices[Vertex],0)),1,1,"")</f>
        <v>EUTRAL</v>
      </c>
      <c r="BL166" s="3"/>
      <c r="BM166" s="3"/>
      <c r="BN166" s="3"/>
      <c r="BO166" s="3"/>
    </row>
    <row r="167" spans="1:67" x14ac:dyDescent="0.25">
      <c r="A167" s="64" t="s">
        <v>1609</v>
      </c>
      <c r="B167" s="65"/>
      <c r="C167" s="65"/>
      <c r="D167" s="66"/>
      <c r="E167" s="68"/>
      <c r="F167" s="100" t="s">
        <v>15355</v>
      </c>
      <c r="G167" s="65"/>
      <c r="H167" s="69"/>
      <c r="I167" s="70"/>
      <c r="J167" s="70"/>
      <c r="K167" s="69" t="s">
        <v>17782</v>
      </c>
      <c r="L167" s="73"/>
      <c r="M167" s="74">
        <v>1765.1922607421875</v>
      </c>
      <c r="N167" s="74">
        <v>2530.869873046875</v>
      </c>
      <c r="O167" s="75"/>
      <c r="P167" s="76"/>
      <c r="Q167" s="76"/>
      <c r="R167" s="86"/>
      <c r="S167" s="48">
        <v>1</v>
      </c>
      <c r="T167" s="48">
        <v>0</v>
      </c>
      <c r="U167" s="49">
        <v>0</v>
      </c>
      <c r="V167" s="49">
        <v>0.33333299999999999</v>
      </c>
      <c r="W167" s="49">
        <v>0</v>
      </c>
      <c r="X167" s="49">
        <v>0.77027000000000001</v>
      </c>
      <c r="Y167" s="49">
        <v>0</v>
      </c>
      <c r="Z167" s="49">
        <v>0</v>
      </c>
      <c r="AA167" s="71">
        <v>894</v>
      </c>
      <c r="AB167" s="71"/>
      <c r="AC167" s="72"/>
      <c r="AD167" s="78" t="s">
        <v>11044</v>
      </c>
      <c r="AE167" s="78">
        <v>102</v>
      </c>
      <c r="AF167" s="78">
        <v>10023</v>
      </c>
      <c r="AG167" s="78">
        <v>9575</v>
      </c>
      <c r="AH167" s="78">
        <v>902</v>
      </c>
      <c r="AI167" s="78">
        <v>19800</v>
      </c>
      <c r="AJ167" s="78" t="s">
        <v>12234</v>
      </c>
      <c r="AK167" s="78" t="s">
        <v>10140</v>
      </c>
      <c r="AL167" s="84" t="s">
        <v>13551</v>
      </c>
      <c r="AM167" s="78" t="s">
        <v>10135</v>
      </c>
      <c r="AN167" s="80">
        <v>41952.236747685187</v>
      </c>
      <c r="AO167" s="84" t="s">
        <v>14480</v>
      </c>
      <c r="AP167" s="78" t="b">
        <v>0</v>
      </c>
      <c r="AQ167" s="78" t="b">
        <v>0</v>
      </c>
      <c r="AR167" s="78" t="b">
        <v>0</v>
      </c>
      <c r="AS167" s="78" t="s">
        <v>9963</v>
      </c>
      <c r="AT167" s="78">
        <v>26</v>
      </c>
      <c r="AU167" s="84" t="s">
        <v>14862</v>
      </c>
      <c r="AV167" s="78" t="b">
        <v>0</v>
      </c>
      <c r="AW167" s="78" t="s">
        <v>15459</v>
      </c>
      <c r="AX167" s="84" t="s">
        <v>16351</v>
      </c>
      <c r="AY167" s="78" t="s">
        <v>65</v>
      </c>
      <c r="AZ167" s="102" t="s">
        <v>18398</v>
      </c>
      <c r="BA167" s="48"/>
      <c r="BB167" s="48"/>
      <c r="BC167" s="48"/>
      <c r="BD167" s="48"/>
      <c r="BE167" s="48"/>
      <c r="BF167" s="48"/>
      <c r="BG167" s="48"/>
      <c r="BH167" s="48"/>
      <c r="BI167" s="48"/>
      <c r="BJ167" s="48"/>
      <c r="BK167" s="78" t="str">
        <f>REPLACE(INDEX(GroupVertices[Group], MATCH(Vertices[[#This Row],[Vertex]],GroupVertices[Vertex],0)),1,1,"")</f>
        <v>OSITIVE</v>
      </c>
      <c r="BL167" s="3"/>
      <c r="BM167" s="3"/>
      <c r="BN167" s="3"/>
      <c r="BO167" s="3"/>
    </row>
    <row r="168" spans="1:67" x14ac:dyDescent="0.25">
      <c r="A168" s="64" t="s">
        <v>1610</v>
      </c>
      <c r="B168" s="65"/>
      <c r="C168" s="65"/>
      <c r="D168" s="66"/>
      <c r="E168" s="68"/>
      <c r="F168" s="100" t="s">
        <v>15356</v>
      </c>
      <c r="G168" s="65"/>
      <c r="H168" s="69"/>
      <c r="I168" s="70"/>
      <c r="J168" s="70"/>
      <c r="K168" s="69" t="s">
        <v>17783</v>
      </c>
      <c r="L168" s="73"/>
      <c r="M168" s="74">
        <v>8050.92041015625</v>
      </c>
      <c r="N168" s="74">
        <v>680.3834228515625</v>
      </c>
      <c r="O168" s="75"/>
      <c r="P168" s="76"/>
      <c r="Q168" s="76"/>
      <c r="R168" s="86"/>
      <c r="S168" s="48">
        <v>1</v>
      </c>
      <c r="T168" s="48">
        <v>0</v>
      </c>
      <c r="U168" s="49">
        <v>0</v>
      </c>
      <c r="V168" s="49">
        <v>0.33333299999999999</v>
      </c>
      <c r="W168" s="49">
        <v>0</v>
      </c>
      <c r="X168" s="49">
        <v>0.77027000000000001</v>
      </c>
      <c r="Y168" s="49">
        <v>0</v>
      </c>
      <c r="Z168" s="49">
        <v>0</v>
      </c>
      <c r="AA168" s="71">
        <v>895</v>
      </c>
      <c r="AB168" s="71"/>
      <c r="AC168" s="72"/>
      <c r="AD168" s="78" t="s">
        <v>11045</v>
      </c>
      <c r="AE168" s="78">
        <v>576</v>
      </c>
      <c r="AF168" s="78">
        <v>501</v>
      </c>
      <c r="AG168" s="78">
        <v>19728</v>
      </c>
      <c r="AH168" s="78">
        <v>13098</v>
      </c>
      <c r="AI168" s="78"/>
      <c r="AJ168" s="78" t="s">
        <v>12235</v>
      </c>
      <c r="AK168" s="78" t="s">
        <v>12972</v>
      </c>
      <c r="AL168" s="78"/>
      <c r="AM168" s="78"/>
      <c r="AN168" s="80">
        <v>41873.473194444443</v>
      </c>
      <c r="AO168" s="84" t="s">
        <v>14481</v>
      </c>
      <c r="AP168" s="78" t="b">
        <v>1</v>
      </c>
      <c r="AQ168" s="78" t="b">
        <v>0</v>
      </c>
      <c r="AR168" s="78" t="b">
        <v>1</v>
      </c>
      <c r="AS168" s="78" t="s">
        <v>9963</v>
      </c>
      <c r="AT168" s="78">
        <v>41</v>
      </c>
      <c r="AU168" s="84" t="s">
        <v>14862</v>
      </c>
      <c r="AV168" s="78" t="b">
        <v>0</v>
      </c>
      <c r="AW168" s="78" t="s">
        <v>15459</v>
      </c>
      <c r="AX168" s="84" t="s">
        <v>16352</v>
      </c>
      <c r="AY168" s="78" t="s">
        <v>65</v>
      </c>
      <c r="AZ168" s="102" t="s">
        <v>18397</v>
      </c>
      <c r="BA168" s="48"/>
      <c r="BB168" s="48"/>
      <c r="BC168" s="48"/>
      <c r="BD168" s="48"/>
      <c r="BE168" s="48"/>
      <c r="BF168" s="48"/>
      <c r="BG168" s="48"/>
      <c r="BH168" s="48"/>
      <c r="BI168" s="48"/>
      <c r="BJ168" s="48"/>
      <c r="BK168" s="78" t="str">
        <f>REPLACE(INDEX(GroupVertices[Group], MATCH(Vertices[[#This Row],[Vertex]],GroupVertices[Vertex],0)),1,1,"")</f>
        <v>EUTRAL</v>
      </c>
      <c r="BL168" s="3"/>
      <c r="BM168" s="3"/>
      <c r="BN168" s="3"/>
      <c r="BO168" s="3"/>
    </row>
    <row r="169" spans="1:67" x14ac:dyDescent="0.25">
      <c r="A169" s="64" t="s">
        <v>1010</v>
      </c>
      <c r="B169" s="65"/>
      <c r="C169" s="65"/>
      <c r="D169" s="66"/>
      <c r="E169" s="68"/>
      <c r="F169" s="100" t="s">
        <v>5356</v>
      </c>
      <c r="G169" s="65"/>
      <c r="H169" s="69"/>
      <c r="I169" s="70"/>
      <c r="J169" s="70"/>
      <c r="K169" s="69" t="s">
        <v>17787</v>
      </c>
      <c r="L169" s="73"/>
      <c r="M169" s="74">
        <v>6362.0009765625</v>
      </c>
      <c r="N169" s="74">
        <v>3164.848388671875</v>
      </c>
      <c r="O169" s="75"/>
      <c r="P169" s="76"/>
      <c r="Q169" s="76"/>
      <c r="R169" s="86"/>
      <c r="S169" s="48">
        <v>1</v>
      </c>
      <c r="T169" s="48">
        <v>0</v>
      </c>
      <c r="U169" s="49">
        <v>0</v>
      </c>
      <c r="V169" s="49">
        <v>1</v>
      </c>
      <c r="W169" s="49">
        <v>0</v>
      </c>
      <c r="X169" s="49">
        <v>0.99999899999999997</v>
      </c>
      <c r="Y169" s="49">
        <v>0</v>
      </c>
      <c r="Z169" s="49">
        <v>0</v>
      </c>
      <c r="AA169" s="71">
        <v>899</v>
      </c>
      <c r="AB169" s="71"/>
      <c r="AC169" s="72"/>
      <c r="AD169" s="78" t="s">
        <v>11049</v>
      </c>
      <c r="AE169" s="78">
        <v>141</v>
      </c>
      <c r="AF169" s="78">
        <v>616</v>
      </c>
      <c r="AG169" s="78">
        <v>1603</v>
      </c>
      <c r="AH169" s="78">
        <v>530</v>
      </c>
      <c r="AI169" s="78">
        <v>19800</v>
      </c>
      <c r="AJ169" s="78" t="s">
        <v>12237</v>
      </c>
      <c r="AK169" s="78" t="s">
        <v>10114</v>
      </c>
      <c r="AL169" s="84" t="s">
        <v>13552</v>
      </c>
      <c r="AM169" s="78" t="s">
        <v>12690</v>
      </c>
      <c r="AN169" s="80">
        <v>39934.607268518521</v>
      </c>
      <c r="AO169" s="84" t="s">
        <v>14483</v>
      </c>
      <c r="AP169" s="78" t="b">
        <v>0</v>
      </c>
      <c r="AQ169" s="78" t="b">
        <v>0</v>
      </c>
      <c r="AR169" s="78" t="b">
        <v>0</v>
      </c>
      <c r="AS169" s="78" t="s">
        <v>9963</v>
      </c>
      <c r="AT169" s="78">
        <v>25</v>
      </c>
      <c r="AU169" s="84" t="s">
        <v>15050</v>
      </c>
      <c r="AV169" s="78" t="b">
        <v>1</v>
      </c>
      <c r="AW169" s="78" t="s">
        <v>15459</v>
      </c>
      <c r="AX169" s="84" t="s">
        <v>16356</v>
      </c>
      <c r="AY169" s="78" t="s">
        <v>66</v>
      </c>
      <c r="AZ169" s="102" t="s">
        <v>18397</v>
      </c>
      <c r="BA169" s="48"/>
      <c r="BB169" s="48"/>
      <c r="BC169" s="48"/>
      <c r="BD169" s="48"/>
      <c r="BE169" s="48"/>
      <c r="BF169" s="48"/>
      <c r="BG169" s="48"/>
      <c r="BH169" s="48"/>
      <c r="BI169" s="48"/>
      <c r="BJ169" s="48"/>
      <c r="BK169" s="78" t="str">
        <f>REPLACE(INDEX(GroupVertices[Group], MATCH(Vertices[[#This Row],[Vertex]],GroupVertices[Vertex],0)),1,1,"")</f>
        <v>EUTRAL</v>
      </c>
      <c r="BL169" s="3"/>
      <c r="BM169" s="3"/>
      <c r="BN169" s="3"/>
      <c r="BO169" s="3"/>
    </row>
    <row r="170" spans="1:67" x14ac:dyDescent="0.25">
      <c r="A170" s="64" t="s">
        <v>1046</v>
      </c>
      <c r="B170" s="65"/>
      <c r="C170" s="65"/>
      <c r="D170" s="66"/>
      <c r="E170" s="68"/>
      <c r="F170" s="100" t="s">
        <v>5386</v>
      </c>
      <c r="G170" s="65"/>
      <c r="H170" s="69"/>
      <c r="I170" s="70"/>
      <c r="J170" s="70"/>
      <c r="K170" s="69" t="s">
        <v>17822</v>
      </c>
      <c r="L170" s="73"/>
      <c r="M170" s="74">
        <v>8961.6962890625</v>
      </c>
      <c r="N170" s="74">
        <v>4915.17822265625</v>
      </c>
      <c r="O170" s="75"/>
      <c r="P170" s="76"/>
      <c r="Q170" s="76"/>
      <c r="R170" s="86"/>
      <c r="S170" s="48">
        <v>1</v>
      </c>
      <c r="T170" s="48">
        <v>0</v>
      </c>
      <c r="U170" s="49">
        <v>0</v>
      </c>
      <c r="V170" s="49">
        <v>1</v>
      </c>
      <c r="W170" s="49">
        <v>0</v>
      </c>
      <c r="X170" s="49">
        <v>0.99999899999999997</v>
      </c>
      <c r="Y170" s="49">
        <v>0</v>
      </c>
      <c r="Z170" s="49">
        <v>0</v>
      </c>
      <c r="AA170" s="71">
        <v>934</v>
      </c>
      <c r="AB170" s="71"/>
      <c r="AC170" s="72"/>
      <c r="AD170" s="78" t="s">
        <v>10669</v>
      </c>
      <c r="AE170" s="78">
        <v>11</v>
      </c>
      <c r="AF170" s="78">
        <v>1854</v>
      </c>
      <c r="AG170" s="78">
        <v>9</v>
      </c>
      <c r="AH170" s="78">
        <v>11</v>
      </c>
      <c r="AI170" s="78"/>
      <c r="AJ170" s="78" t="s">
        <v>12259</v>
      </c>
      <c r="AK170" s="78" t="s">
        <v>12740</v>
      </c>
      <c r="AL170" s="78"/>
      <c r="AM170" s="78"/>
      <c r="AN170" s="80">
        <v>42787.414768518516</v>
      </c>
      <c r="AO170" s="84" t="s">
        <v>14505</v>
      </c>
      <c r="AP170" s="78" t="b">
        <v>1</v>
      </c>
      <c r="AQ170" s="78" t="b">
        <v>0</v>
      </c>
      <c r="AR170" s="78" t="b">
        <v>0</v>
      </c>
      <c r="AS170" s="78" t="s">
        <v>14858</v>
      </c>
      <c r="AT170" s="78">
        <v>0</v>
      </c>
      <c r="AU170" s="78"/>
      <c r="AV170" s="78" t="b">
        <v>0</v>
      </c>
      <c r="AW170" s="78" t="s">
        <v>15459</v>
      </c>
      <c r="AX170" s="84" t="s">
        <v>16391</v>
      </c>
      <c r="AY170" s="78" t="s">
        <v>66</v>
      </c>
      <c r="AZ170" s="102" t="s">
        <v>18397</v>
      </c>
      <c r="BA170" s="48"/>
      <c r="BB170" s="48"/>
      <c r="BC170" s="48"/>
      <c r="BD170" s="48"/>
      <c r="BE170" s="48"/>
      <c r="BF170" s="48"/>
      <c r="BG170" s="48"/>
      <c r="BH170" s="48"/>
      <c r="BI170" s="48"/>
      <c r="BJ170" s="48"/>
      <c r="BK170" s="78" t="str">
        <f>REPLACE(INDEX(GroupVertices[Group], MATCH(Vertices[[#This Row],[Vertex]],GroupVertices[Vertex],0)),1,1,"")</f>
        <v>EUTRAL</v>
      </c>
      <c r="BL170" s="3"/>
      <c r="BM170" s="3"/>
      <c r="BN170" s="3"/>
      <c r="BO170" s="3"/>
    </row>
    <row r="171" spans="1:67" x14ac:dyDescent="0.25">
      <c r="A171" s="64" t="s">
        <v>1158</v>
      </c>
      <c r="B171" s="65"/>
      <c r="C171" s="65"/>
      <c r="D171" s="66"/>
      <c r="E171" s="68"/>
      <c r="F171" s="100" t="s">
        <v>5465</v>
      </c>
      <c r="G171" s="65"/>
      <c r="H171" s="69"/>
      <c r="I171" s="70"/>
      <c r="J171" s="70"/>
      <c r="K171" s="69" t="s">
        <v>17832</v>
      </c>
      <c r="L171" s="73"/>
      <c r="M171" s="74">
        <v>9579.1630859375</v>
      </c>
      <c r="N171" s="74">
        <v>4528.70166015625</v>
      </c>
      <c r="O171" s="75"/>
      <c r="P171" s="76"/>
      <c r="Q171" s="76"/>
      <c r="R171" s="86"/>
      <c r="S171" s="48">
        <v>1</v>
      </c>
      <c r="T171" s="48">
        <v>0</v>
      </c>
      <c r="U171" s="49">
        <v>0</v>
      </c>
      <c r="V171" s="49">
        <v>1</v>
      </c>
      <c r="W171" s="49">
        <v>0</v>
      </c>
      <c r="X171" s="49">
        <v>0.99999899999999997</v>
      </c>
      <c r="Y171" s="49">
        <v>0</v>
      </c>
      <c r="Z171" s="49">
        <v>0</v>
      </c>
      <c r="AA171" s="71">
        <v>944</v>
      </c>
      <c r="AB171" s="71"/>
      <c r="AC171" s="72"/>
      <c r="AD171" s="78" t="s">
        <v>10067</v>
      </c>
      <c r="AE171" s="78">
        <v>116</v>
      </c>
      <c r="AF171" s="78">
        <v>439</v>
      </c>
      <c r="AG171" s="78">
        <v>10064</v>
      </c>
      <c r="AH171" s="78">
        <v>5</v>
      </c>
      <c r="AI171" s="78">
        <v>19800</v>
      </c>
      <c r="AJ171" s="78" t="s">
        <v>12267</v>
      </c>
      <c r="AK171" s="78" t="s">
        <v>10134</v>
      </c>
      <c r="AL171" s="84" t="s">
        <v>13565</v>
      </c>
      <c r="AM171" s="78" t="s">
        <v>12690</v>
      </c>
      <c r="AN171" s="80">
        <v>40924.297858796293</v>
      </c>
      <c r="AO171" s="84" t="s">
        <v>14513</v>
      </c>
      <c r="AP171" s="78" t="b">
        <v>0</v>
      </c>
      <c r="AQ171" s="78" t="b">
        <v>0</v>
      </c>
      <c r="AR171" s="78" t="b">
        <v>0</v>
      </c>
      <c r="AS171" s="78" t="s">
        <v>9963</v>
      </c>
      <c r="AT171" s="78">
        <v>166</v>
      </c>
      <c r="AU171" s="84" t="s">
        <v>14862</v>
      </c>
      <c r="AV171" s="78" t="b">
        <v>0</v>
      </c>
      <c r="AW171" s="78" t="s">
        <v>15459</v>
      </c>
      <c r="AX171" s="84" t="s">
        <v>16401</v>
      </c>
      <c r="AY171" s="78" t="s">
        <v>66</v>
      </c>
      <c r="AZ171" s="102" t="s">
        <v>18397</v>
      </c>
      <c r="BA171" s="48"/>
      <c r="BB171" s="48"/>
      <c r="BC171" s="48"/>
      <c r="BD171" s="48"/>
      <c r="BE171" s="48"/>
      <c r="BF171" s="48"/>
      <c r="BG171" s="48"/>
      <c r="BH171" s="48"/>
      <c r="BI171" s="48"/>
      <c r="BJ171" s="48"/>
      <c r="BK171" s="78" t="str">
        <f>REPLACE(INDEX(GroupVertices[Group], MATCH(Vertices[[#This Row],[Vertex]],GroupVertices[Vertex],0)),1,1,"")</f>
        <v>EUTRAL</v>
      </c>
      <c r="BL171" s="3"/>
      <c r="BM171" s="3"/>
      <c r="BN171" s="3"/>
      <c r="BO171" s="3"/>
    </row>
    <row r="172" spans="1:67" x14ac:dyDescent="0.25">
      <c r="A172" s="64" t="s">
        <v>1611</v>
      </c>
      <c r="B172" s="65"/>
      <c r="C172" s="65"/>
      <c r="D172" s="66"/>
      <c r="E172" s="68"/>
      <c r="F172" s="100" t="s">
        <v>15360</v>
      </c>
      <c r="G172" s="65"/>
      <c r="H172" s="69"/>
      <c r="I172" s="70"/>
      <c r="J172" s="70"/>
      <c r="K172" s="69" t="s">
        <v>17848</v>
      </c>
      <c r="L172" s="73"/>
      <c r="M172" s="74">
        <v>7706.9873046875</v>
      </c>
      <c r="N172" s="74">
        <v>469.25454711914063</v>
      </c>
      <c r="O172" s="75"/>
      <c r="P172" s="76"/>
      <c r="Q172" s="76"/>
      <c r="R172" s="86"/>
      <c r="S172" s="48">
        <v>1</v>
      </c>
      <c r="T172" s="48">
        <v>0</v>
      </c>
      <c r="U172" s="49">
        <v>0</v>
      </c>
      <c r="V172" s="49">
        <v>1</v>
      </c>
      <c r="W172" s="49">
        <v>0</v>
      </c>
      <c r="X172" s="49">
        <v>0.99999899999999997</v>
      </c>
      <c r="Y172" s="49">
        <v>0</v>
      </c>
      <c r="Z172" s="49">
        <v>0</v>
      </c>
      <c r="AA172" s="71">
        <v>960</v>
      </c>
      <c r="AB172" s="71"/>
      <c r="AC172" s="72"/>
      <c r="AD172" s="78" t="s">
        <v>11106</v>
      </c>
      <c r="AE172" s="78">
        <v>3</v>
      </c>
      <c r="AF172" s="78">
        <v>6</v>
      </c>
      <c r="AG172" s="78">
        <v>15</v>
      </c>
      <c r="AH172" s="78">
        <v>0</v>
      </c>
      <c r="AI172" s="78">
        <v>-25200</v>
      </c>
      <c r="AJ172" s="78" t="s">
        <v>12277</v>
      </c>
      <c r="AK172" s="78" t="s">
        <v>10111</v>
      </c>
      <c r="AL172" s="84" t="s">
        <v>13572</v>
      </c>
      <c r="AM172" s="78" t="s">
        <v>13800</v>
      </c>
      <c r="AN172" s="80">
        <v>42707.492129629631</v>
      </c>
      <c r="AO172" s="84" t="s">
        <v>14522</v>
      </c>
      <c r="AP172" s="78" t="b">
        <v>1</v>
      </c>
      <c r="AQ172" s="78" t="b">
        <v>0</v>
      </c>
      <c r="AR172" s="78" t="b">
        <v>0</v>
      </c>
      <c r="AS172" s="78" t="s">
        <v>9963</v>
      </c>
      <c r="AT172" s="78">
        <v>1</v>
      </c>
      <c r="AU172" s="78"/>
      <c r="AV172" s="78" t="b">
        <v>0</v>
      </c>
      <c r="AW172" s="78" t="s">
        <v>15459</v>
      </c>
      <c r="AX172" s="84" t="s">
        <v>16417</v>
      </c>
      <c r="AY172" s="78" t="s">
        <v>65</v>
      </c>
      <c r="AZ172" s="102" t="s">
        <v>18397</v>
      </c>
      <c r="BA172" s="48"/>
      <c r="BB172" s="48"/>
      <c r="BC172" s="48"/>
      <c r="BD172" s="48"/>
      <c r="BE172" s="48"/>
      <c r="BF172" s="48"/>
      <c r="BG172" s="48"/>
      <c r="BH172" s="48"/>
      <c r="BI172" s="48"/>
      <c r="BJ172" s="48"/>
      <c r="BK172" s="78" t="str">
        <f>REPLACE(INDEX(GroupVertices[Group], MATCH(Vertices[[#This Row],[Vertex]],GroupVertices[Vertex],0)),1,1,"")</f>
        <v>EUTRAL</v>
      </c>
      <c r="BL172" s="3"/>
      <c r="BM172" s="3"/>
      <c r="BN172" s="3"/>
      <c r="BO172" s="3"/>
    </row>
    <row r="173" spans="1:67" x14ac:dyDescent="0.25">
      <c r="A173" s="64" t="s">
        <v>1612</v>
      </c>
      <c r="B173" s="65"/>
      <c r="C173" s="65"/>
      <c r="D173" s="66"/>
      <c r="E173" s="68"/>
      <c r="F173" s="100" t="s">
        <v>15361</v>
      </c>
      <c r="G173" s="65"/>
      <c r="H173" s="69"/>
      <c r="I173" s="70"/>
      <c r="J173" s="70"/>
      <c r="K173" s="69" t="s">
        <v>17855</v>
      </c>
      <c r="L173" s="73"/>
      <c r="M173" s="74">
        <v>8324.337890625</v>
      </c>
      <c r="N173" s="74">
        <v>559.94720458984375</v>
      </c>
      <c r="O173" s="75"/>
      <c r="P173" s="76"/>
      <c r="Q173" s="76"/>
      <c r="R173" s="86"/>
      <c r="S173" s="48">
        <v>1</v>
      </c>
      <c r="T173" s="48">
        <v>0</v>
      </c>
      <c r="U173" s="49">
        <v>0</v>
      </c>
      <c r="V173" s="49">
        <v>0.14285700000000001</v>
      </c>
      <c r="W173" s="49">
        <v>0</v>
      </c>
      <c r="X173" s="49">
        <v>0.65540500000000002</v>
      </c>
      <c r="Y173" s="49">
        <v>0</v>
      </c>
      <c r="Z173" s="49">
        <v>0</v>
      </c>
      <c r="AA173" s="71">
        <v>967</v>
      </c>
      <c r="AB173" s="71"/>
      <c r="AC173" s="72"/>
      <c r="AD173" s="78" t="s">
        <v>11113</v>
      </c>
      <c r="AE173" s="78">
        <v>163</v>
      </c>
      <c r="AF173" s="78">
        <v>1556</v>
      </c>
      <c r="AG173" s="78">
        <v>1750</v>
      </c>
      <c r="AH173" s="78">
        <v>722</v>
      </c>
      <c r="AI173" s="78"/>
      <c r="AJ173" s="78" t="s">
        <v>12284</v>
      </c>
      <c r="AK173" s="78" t="s">
        <v>12877</v>
      </c>
      <c r="AL173" s="78"/>
      <c r="AM173" s="78"/>
      <c r="AN173" s="80">
        <v>40883.51902777778</v>
      </c>
      <c r="AO173" s="78"/>
      <c r="AP173" s="78" t="b">
        <v>1</v>
      </c>
      <c r="AQ173" s="78" t="b">
        <v>0</v>
      </c>
      <c r="AR173" s="78" t="b">
        <v>1</v>
      </c>
      <c r="AS173" s="78" t="s">
        <v>9963</v>
      </c>
      <c r="AT173" s="78">
        <v>96</v>
      </c>
      <c r="AU173" s="84" t="s">
        <v>14862</v>
      </c>
      <c r="AV173" s="78" t="b">
        <v>0</v>
      </c>
      <c r="AW173" s="78" t="s">
        <v>15459</v>
      </c>
      <c r="AX173" s="84" t="s">
        <v>16424</v>
      </c>
      <c r="AY173" s="78" t="s">
        <v>65</v>
      </c>
      <c r="AZ173" s="102" t="s">
        <v>18397</v>
      </c>
      <c r="BA173" s="48"/>
      <c r="BB173" s="48"/>
      <c r="BC173" s="48"/>
      <c r="BD173" s="48"/>
      <c r="BE173" s="48"/>
      <c r="BF173" s="48"/>
      <c r="BG173" s="48"/>
      <c r="BH173" s="48"/>
      <c r="BI173" s="48"/>
      <c r="BJ173" s="48"/>
      <c r="BK173" s="78" t="str">
        <f>REPLACE(INDEX(GroupVertices[Group], MATCH(Vertices[[#This Row],[Vertex]],GroupVertices[Vertex],0)),1,1,"")</f>
        <v>EUTRAL</v>
      </c>
      <c r="BL173" s="3"/>
      <c r="BM173" s="3"/>
      <c r="BN173" s="3"/>
      <c r="BO173" s="3"/>
    </row>
    <row r="174" spans="1:67" x14ac:dyDescent="0.25">
      <c r="A174" s="64" t="s">
        <v>1613</v>
      </c>
      <c r="B174" s="65"/>
      <c r="C174" s="65"/>
      <c r="D174" s="66"/>
      <c r="E174" s="68"/>
      <c r="F174" s="100" t="s">
        <v>15362</v>
      </c>
      <c r="G174" s="65"/>
      <c r="H174" s="69"/>
      <c r="I174" s="70"/>
      <c r="J174" s="70"/>
      <c r="K174" s="69" t="s">
        <v>17856</v>
      </c>
      <c r="L174" s="73"/>
      <c r="M174" s="74">
        <v>9148.375</v>
      </c>
      <c r="N174" s="74">
        <v>2178.115478515625</v>
      </c>
      <c r="O174" s="75"/>
      <c r="P174" s="76"/>
      <c r="Q174" s="76"/>
      <c r="R174" s="86"/>
      <c r="S174" s="48">
        <v>1</v>
      </c>
      <c r="T174" s="48">
        <v>0</v>
      </c>
      <c r="U174" s="49">
        <v>0</v>
      </c>
      <c r="V174" s="49">
        <v>0.14285700000000001</v>
      </c>
      <c r="W174" s="49">
        <v>0</v>
      </c>
      <c r="X174" s="49">
        <v>0.65540500000000002</v>
      </c>
      <c r="Y174" s="49">
        <v>0</v>
      </c>
      <c r="Z174" s="49">
        <v>0</v>
      </c>
      <c r="AA174" s="71">
        <v>968</v>
      </c>
      <c r="AB174" s="71"/>
      <c r="AC174" s="72"/>
      <c r="AD174" s="78" t="s">
        <v>11114</v>
      </c>
      <c r="AE174" s="78">
        <v>201</v>
      </c>
      <c r="AF174" s="78">
        <v>39653</v>
      </c>
      <c r="AG174" s="78">
        <v>17563</v>
      </c>
      <c r="AH174" s="78">
        <v>1080</v>
      </c>
      <c r="AI174" s="78">
        <v>19800</v>
      </c>
      <c r="AJ174" s="78" t="s">
        <v>12285</v>
      </c>
      <c r="AK174" s="78" t="s">
        <v>13000</v>
      </c>
      <c r="AL174" s="84" t="s">
        <v>13575</v>
      </c>
      <c r="AM174" s="78" t="s">
        <v>10135</v>
      </c>
      <c r="AN174" s="80">
        <v>39958.603020833332</v>
      </c>
      <c r="AO174" s="84" t="s">
        <v>14529</v>
      </c>
      <c r="AP174" s="78" t="b">
        <v>0</v>
      </c>
      <c r="AQ174" s="78" t="b">
        <v>0</v>
      </c>
      <c r="AR174" s="78" t="b">
        <v>0</v>
      </c>
      <c r="AS174" s="78" t="s">
        <v>9963</v>
      </c>
      <c r="AT174" s="78">
        <v>427</v>
      </c>
      <c r="AU174" s="84" t="s">
        <v>15057</v>
      </c>
      <c r="AV174" s="78" t="b">
        <v>1</v>
      </c>
      <c r="AW174" s="78" t="s">
        <v>15459</v>
      </c>
      <c r="AX174" s="84" t="s">
        <v>16425</v>
      </c>
      <c r="AY174" s="78" t="s">
        <v>65</v>
      </c>
      <c r="AZ174" s="102" t="s">
        <v>18397</v>
      </c>
      <c r="BA174" s="48"/>
      <c r="BB174" s="48"/>
      <c r="BC174" s="48"/>
      <c r="BD174" s="48"/>
      <c r="BE174" s="48"/>
      <c r="BF174" s="48"/>
      <c r="BG174" s="48"/>
      <c r="BH174" s="48"/>
      <c r="BI174" s="48"/>
      <c r="BJ174" s="48"/>
      <c r="BK174" s="78" t="str">
        <f>REPLACE(INDEX(GroupVertices[Group], MATCH(Vertices[[#This Row],[Vertex]],GroupVertices[Vertex],0)),1,1,"")</f>
        <v>EUTRAL</v>
      </c>
      <c r="BL174" s="3"/>
      <c r="BM174" s="3"/>
      <c r="BN174" s="3"/>
      <c r="BO174" s="3"/>
    </row>
    <row r="175" spans="1:67" x14ac:dyDescent="0.25">
      <c r="A175" s="64" t="s">
        <v>1614</v>
      </c>
      <c r="B175" s="65"/>
      <c r="C175" s="65"/>
      <c r="D175" s="66"/>
      <c r="E175" s="68"/>
      <c r="F175" s="100" t="s">
        <v>15363</v>
      </c>
      <c r="G175" s="65"/>
      <c r="H175" s="69"/>
      <c r="I175" s="70"/>
      <c r="J175" s="70"/>
      <c r="K175" s="69" t="s">
        <v>17857</v>
      </c>
      <c r="L175" s="73"/>
      <c r="M175" s="74">
        <v>7426.6865234375</v>
      </c>
      <c r="N175" s="74">
        <v>512.773193359375</v>
      </c>
      <c r="O175" s="75"/>
      <c r="P175" s="76"/>
      <c r="Q175" s="76"/>
      <c r="R175" s="86"/>
      <c r="S175" s="48">
        <v>1</v>
      </c>
      <c r="T175" s="48">
        <v>0</v>
      </c>
      <c r="U175" s="49">
        <v>0</v>
      </c>
      <c r="V175" s="49">
        <v>0.14285700000000001</v>
      </c>
      <c r="W175" s="49">
        <v>0</v>
      </c>
      <c r="X175" s="49">
        <v>0.65540500000000002</v>
      </c>
      <c r="Y175" s="49">
        <v>0</v>
      </c>
      <c r="Z175" s="49">
        <v>0</v>
      </c>
      <c r="AA175" s="71">
        <v>969</v>
      </c>
      <c r="AB175" s="71"/>
      <c r="AC175" s="72"/>
      <c r="AD175" s="78" t="s">
        <v>11115</v>
      </c>
      <c r="AE175" s="78">
        <v>322</v>
      </c>
      <c r="AF175" s="78">
        <v>3655</v>
      </c>
      <c r="AG175" s="78">
        <v>5404</v>
      </c>
      <c r="AH175" s="78">
        <v>1471</v>
      </c>
      <c r="AI175" s="78">
        <v>19800</v>
      </c>
      <c r="AJ175" s="78" t="s">
        <v>12286</v>
      </c>
      <c r="AK175" s="78" t="s">
        <v>12644</v>
      </c>
      <c r="AL175" s="84" t="s">
        <v>13576</v>
      </c>
      <c r="AM175" s="78" t="s">
        <v>10139</v>
      </c>
      <c r="AN175" s="80">
        <v>40630.426041666666</v>
      </c>
      <c r="AO175" s="84" t="s">
        <v>14530</v>
      </c>
      <c r="AP175" s="78" t="b">
        <v>0</v>
      </c>
      <c r="AQ175" s="78" t="b">
        <v>0</v>
      </c>
      <c r="AR175" s="78" t="b">
        <v>1</v>
      </c>
      <c r="AS175" s="78" t="s">
        <v>9963</v>
      </c>
      <c r="AT175" s="78">
        <v>214</v>
      </c>
      <c r="AU175" s="84" t="s">
        <v>15058</v>
      </c>
      <c r="AV175" s="78" t="b">
        <v>0</v>
      </c>
      <c r="AW175" s="78" t="s">
        <v>15459</v>
      </c>
      <c r="AX175" s="84" t="s">
        <v>16426</v>
      </c>
      <c r="AY175" s="78" t="s">
        <v>65</v>
      </c>
      <c r="AZ175" s="102" t="s">
        <v>18397</v>
      </c>
      <c r="BA175" s="48"/>
      <c r="BB175" s="48"/>
      <c r="BC175" s="48"/>
      <c r="BD175" s="48"/>
      <c r="BE175" s="48"/>
      <c r="BF175" s="48"/>
      <c r="BG175" s="48"/>
      <c r="BH175" s="48"/>
      <c r="BI175" s="48"/>
      <c r="BJ175" s="48"/>
      <c r="BK175" s="78" t="str">
        <f>REPLACE(INDEX(GroupVertices[Group], MATCH(Vertices[[#This Row],[Vertex]],GroupVertices[Vertex],0)),1,1,"")</f>
        <v>EUTRAL</v>
      </c>
      <c r="BL175" s="3"/>
      <c r="BM175" s="3"/>
      <c r="BN175" s="3"/>
      <c r="BO175" s="3"/>
    </row>
    <row r="176" spans="1:67" x14ac:dyDescent="0.25">
      <c r="A176" s="64" t="s">
        <v>1615</v>
      </c>
      <c r="B176" s="65"/>
      <c r="C176" s="65"/>
      <c r="D176" s="66"/>
      <c r="E176" s="68"/>
      <c r="F176" s="100" t="s">
        <v>15364</v>
      </c>
      <c r="G176" s="65"/>
      <c r="H176" s="69"/>
      <c r="I176" s="70"/>
      <c r="J176" s="70"/>
      <c r="K176" s="69" t="s">
        <v>17858</v>
      </c>
      <c r="L176" s="73"/>
      <c r="M176" s="74">
        <v>7213.49462890625</v>
      </c>
      <c r="N176" s="74">
        <v>544.10565185546875</v>
      </c>
      <c r="O176" s="75"/>
      <c r="P176" s="76"/>
      <c r="Q176" s="76"/>
      <c r="R176" s="86"/>
      <c r="S176" s="48">
        <v>1</v>
      </c>
      <c r="T176" s="48">
        <v>0</v>
      </c>
      <c r="U176" s="49">
        <v>0</v>
      </c>
      <c r="V176" s="49">
        <v>0.14285700000000001</v>
      </c>
      <c r="W176" s="49">
        <v>0</v>
      </c>
      <c r="X176" s="49">
        <v>0.65540500000000002</v>
      </c>
      <c r="Y176" s="49">
        <v>0</v>
      </c>
      <c r="Z176" s="49">
        <v>0</v>
      </c>
      <c r="AA176" s="71">
        <v>970</v>
      </c>
      <c r="AB176" s="71"/>
      <c r="AC176" s="72"/>
      <c r="AD176" s="78" t="s">
        <v>11116</v>
      </c>
      <c r="AE176" s="78">
        <v>234</v>
      </c>
      <c r="AF176" s="78">
        <v>1698110</v>
      </c>
      <c r="AG176" s="78">
        <v>2065</v>
      </c>
      <c r="AH176" s="78">
        <v>124</v>
      </c>
      <c r="AI176" s="78">
        <v>-25200</v>
      </c>
      <c r="AJ176" s="78" t="s">
        <v>12287</v>
      </c>
      <c r="AK176" s="78" t="s">
        <v>10134</v>
      </c>
      <c r="AL176" s="84" t="s">
        <v>13577</v>
      </c>
      <c r="AM176" s="78" t="s">
        <v>13800</v>
      </c>
      <c r="AN176" s="80">
        <v>41532.582002314812</v>
      </c>
      <c r="AO176" s="84" t="s">
        <v>14531</v>
      </c>
      <c r="AP176" s="78" t="b">
        <v>0</v>
      </c>
      <c r="AQ176" s="78" t="b">
        <v>0</v>
      </c>
      <c r="AR176" s="78" t="b">
        <v>1</v>
      </c>
      <c r="AS176" s="78" t="s">
        <v>9963</v>
      </c>
      <c r="AT176" s="78">
        <v>829</v>
      </c>
      <c r="AU176" s="84" t="s">
        <v>15059</v>
      </c>
      <c r="AV176" s="78" t="b">
        <v>1</v>
      </c>
      <c r="AW176" s="78" t="s">
        <v>15459</v>
      </c>
      <c r="AX176" s="84" t="s">
        <v>16427</v>
      </c>
      <c r="AY176" s="78" t="s">
        <v>65</v>
      </c>
      <c r="AZ176" s="102" t="s">
        <v>18397</v>
      </c>
      <c r="BA176" s="48"/>
      <c r="BB176" s="48"/>
      <c r="BC176" s="48"/>
      <c r="BD176" s="48"/>
      <c r="BE176" s="48"/>
      <c r="BF176" s="48"/>
      <c r="BG176" s="48"/>
      <c r="BH176" s="48"/>
      <c r="BI176" s="48"/>
      <c r="BJ176" s="48"/>
      <c r="BK176" s="78" t="str">
        <f>REPLACE(INDEX(GroupVertices[Group], MATCH(Vertices[[#This Row],[Vertex]],GroupVertices[Vertex],0)),1,1,"")</f>
        <v>EUTRAL</v>
      </c>
      <c r="BL176" s="3"/>
      <c r="BM176" s="3"/>
      <c r="BN176" s="3"/>
      <c r="BO176" s="3"/>
    </row>
    <row r="177" spans="1:67" x14ac:dyDescent="0.25">
      <c r="A177" s="64" t="s">
        <v>1616</v>
      </c>
      <c r="B177" s="65"/>
      <c r="C177" s="65"/>
      <c r="D177" s="66"/>
      <c r="E177" s="68"/>
      <c r="F177" s="100" t="s">
        <v>15365</v>
      </c>
      <c r="G177" s="65"/>
      <c r="H177" s="69"/>
      <c r="I177" s="70"/>
      <c r="J177" s="70"/>
      <c r="K177" s="69" t="s">
        <v>17860</v>
      </c>
      <c r="L177" s="73"/>
      <c r="M177" s="74">
        <v>9594.01171875</v>
      </c>
      <c r="N177" s="74">
        <v>3957.08935546875</v>
      </c>
      <c r="O177" s="75"/>
      <c r="P177" s="76"/>
      <c r="Q177" s="76"/>
      <c r="R177" s="86"/>
      <c r="S177" s="48">
        <v>1</v>
      </c>
      <c r="T177" s="48">
        <v>0</v>
      </c>
      <c r="U177" s="49">
        <v>0</v>
      </c>
      <c r="V177" s="49">
        <v>1</v>
      </c>
      <c r="W177" s="49">
        <v>0</v>
      </c>
      <c r="X177" s="49">
        <v>0.99999899999999997</v>
      </c>
      <c r="Y177" s="49">
        <v>0</v>
      </c>
      <c r="Z177" s="49">
        <v>0</v>
      </c>
      <c r="AA177" s="71">
        <v>972</v>
      </c>
      <c r="AB177" s="71"/>
      <c r="AC177" s="72"/>
      <c r="AD177" s="78" t="s">
        <v>11118</v>
      </c>
      <c r="AE177" s="78">
        <v>1044</v>
      </c>
      <c r="AF177" s="78">
        <v>11339</v>
      </c>
      <c r="AG177" s="78">
        <v>11696</v>
      </c>
      <c r="AH177" s="78">
        <v>1765</v>
      </c>
      <c r="AI177" s="78">
        <v>-25200</v>
      </c>
      <c r="AJ177" s="78" t="s">
        <v>12289</v>
      </c>
      <c r="AK177" s="78" t="s">
        <v>13002</v>
      </c>
      <c r="AL177" s="84" t="s">
        <v>13578</v>
      </c>
      <c r="AM177" s="78" t="s">
        <v>13800</v>
      </c>
      <c r="AN177" s="80">
        <v>41050.882453703707</v>
      </c>
      <c r="AO177" s="84" t="s">
        <v>14533</v>
      </c>
      <c r="AP177" s="78" t="b">
        <v>1</v>
      </c>
      <c r="AQ177" s="78" t="b">
        <v>0</v>
      </c>
      <c r="AR177" s="78" t="b">
        <v>0</v>
      </c>
      <c r="AS177" s="78" t="s">
        <v>9963</v>
      </c>
      <c r="AT177" s="78">
        <v>383</v>
      </c>
      <c r="AU177" s="84" t="s">
        <v>14862</v>
      </c>
      <c r="AV177" s="78" t="b">
        <v>1</v>
      </c>
      <c r="AW177" s="78" t="s">
        <v>15459</v>
      </c>
      <c r="AX177" s="84" t="s">
        <v>16429</v>
      </c>
      <c r="AY177" s="78" t="s">
        <v>65</v>
      </c>
      <c r="AZ177" s="102" t="s">
        <v>18397</v>
      </c>
      <c r="BA177" s="48"/>
      <c r="BB177" s="48"/>
      <c r="BC177" s="48"/>
      <c r="BD177" s="48"/>
      <c r="BE177" s="48"/>
      <c r="BF177" s="48"/>
      <c r="BG177" s="48"/>
      <c r="BH177" s="48"/>
      <c r="BI177" s="48"/>
      <c r="BJ177" s="48"/>
      <c r="BK177" s="78" t="str">
        <f>REPLACE(INDEX(GroupVertices[Group], MATCH(Vertices[[#This Row],[Vertex]],GroupVertices[Vertex],0)),1,1,"")</f>
        <v>EUTRAL</v>
      </c>
      <c r="BL177" s="3"/>
      <c r="BM177" s="3"/>
      <c r="BN177" s="3"/>
      <c r="BO177" s="3"/>
    </row>
    <row r="178" spans="1:67" x14ac:dyDescent="0.25">
      <c r="A178" s="64" t="s">
        <v>1617</v>
      </c>
      <c r="B178" s="65"/>
      <c r="C178" s="65"/>
      <c r="D178" s="66"/>
      <c r="E178" s="68"/>
      <c r="F178" s="100" t="s">
        <v>15366</v>
      </c>
      <c r="G178" s="65"/>
      <c r="H178" s="69"/>
      <c r="I178" s="70"/>
      <c r="J178" s="70"/>
      <c r="K178" s="69" t="s">
        <v>17864</v>
      </c>
      <c r="L178" s="73"/>
      <c r="M178" s="74">
        <v>7145.08642578125</v>
      </c>
      <c r="N178" s="74">
        <v>841.513427734375</v>
      </c>
      <c r="O178" s="75"/>
      <c r="P178" s="76"/>
      <c r="Q178" s="76"/>
      <c r="R178" s="86"/>
      <c r="S178" s="48">
        <v>1</v>
      </c>
      <c r="T178" s="48">
        <v>0</v>
      </c>
      <c r="U178" s="49">
        <v>0</v>
      </c>
      <c r="V178" s="49">
        <v>4.7100000000000001E-4</v>
      </c>
      <c r="W178" s="49">
        <v>3.3000000000000003E-5</v>
      </c>
      <c r="X178" s="49">
        <v>0.46760600000000002</v>
      </c>
      <c r="Y178" s="49">
        <v>0</v>
      </c>
      <c r="Z178" s="49">
        <v>0</v>
      </c>
      <c r="AA178" s="71">
        <v>976</v>
      </c>
      <c r="AB178" s="71"/>
      <c r="AC178" s="72"/>
      <c r="AD178" s="78" t="s">
        <v>11121</v>
      </c>
      <c r="AE178" s="78">
        <v>52</v>
      </c>
      <c r="AF178" s="78">
        <v>10889</v>
      </c>
      <c r="AG178" s="78">
        <v>191</v>
      </c>
      <c r="AH178" s="78">
        <v>0</v>
      </c>
      <c r="AI178" s="78">
        <v>3600</v>
      </c>
      <c r="AJ178" s="78" t="s">
        <v>12293</v>
      </c>
      <c r="AK178" s="78" t="s">
        <v>13004</v>
      </c>
      <c r="AL178" s="84" t="s">
        <v>13580</v>
      </c>
      <c r="AM178" s="78" t="s">
        <v>13832</v>
      </c>
      <c r="AN178" s="80">
        <v>39160.733287037037</v>
      </c>
      <c r="AO178" s="78"/>
      <c r="AP178" s="78" t="b">
        <v>0</v>
      </c>
      <c r="AQ178" s="78" t="b">
        <v>0</v>
      </c>
      <c r="AR178" s="78" t="b">
        <v>1</v>
      </c>
      <c r="AS178" s="78" t="s">
        <v>9963</v>
      </c>
      <c r="AT178" s="78">
        <v>45</v>
      </c>
      <c r="AU178" s="84" t="s">
        <v>15061</v>
      </c>
      <c r="AV178" s="78" t="b">
        <v>0</v>
      </c>
      <c r="AW178" s="78" t="s">
        <v>15459</v>
      </c>
      <c r="AX178" s="84" t="s">
        <v>16433</v>
      </c>
      <c r="AY178" s="78" t="s">
        <v>65</v>
      </c>
      <c r="AZ178" s="102" t="s">
        <v>18397</v>
      </c>
      <c r="BA178" s="48"/>
      <c r="BB178" s="48"/>
      <c r="BC178" s="48"/>
      <c r="BD178" s="48"/>
      <c r="BE178" s="48"/>
      <c r="BF178" s="48"/>
      <c r="BG178" s="48"/>
      <c r="BH178" s="48"/>
      <c r="BI178" s="48"/>
      <c r="BJ178" s="48"/>
      <c r="BK178" s="78" t="str">
        <f>REPLACE(INDEX(GroupVertices[Group], MATCH(Vertices[[#This Row],[Vertex]],GroupVertices[Vertex],0)),1,1,"")</f>
        <v>EUTRAL</v>
      </c>
      <c r="BL178" s="3"/>
      <c r="BM178" s="3"/>
      <c r="BN178" s="3"/>
      <c r="BO178" s="3"/>
    </row>
    <row r="179" spans="1:67" x14ac:dyDescent="0.25">
      <c r="A179" s="64" t="s">
        <v>1082</v>
      </c>
      <c r="B179" s="65"/>
      <c r="C179" s="65"/>
      <c r="D179" s="66"/>
      <c r="E179" s="68"/>
      <c r="F179" s="100" t="s">
        <v>5418</v>
      </c>
      <c r="G179" s="65"/>
      <c r="H179" s="69"/>
      <c r="I179" s="70"/>
      <c r="J179" s="70"/>
      <c r="K179" s="69" t="s">
        <v>17865</v>
      </c>
      <c r="L179" s="73"/>
      <c r="M179" s="74">
        <v>6400.27587890625</v>
      </c>
      <c r="N179" s="74">
        <v>4640.572265625</v>
      </c>
      <c r="O179" s="75"/>
      <c r="P179" s="76"/>
      <c r="Q179" s="76"/>
      <c r="R179" s="86"/>
      <c r="S179" s="48">
        <v>1</v>
      </c>
      <c r="T179" s="48">
        <v>2</v>
      </c>
      <c r="U179" s="49">
        <v>2783.1224360000001</v>
      </c>
      <c r="V179" s="49">
        <v>7.2199999999999999E-4</v>
      </c>
      <c r="W179" s="49">
        <v>4.4780000000000002E-3</v>
      </c>
      <c r="X179" s="49">
        <v>0.97671200000000002</v>
      </c>
      <c r="Y179" s="49">
        <v>0.16666666666666666</v>
      </c>
      <c r="Z179" s="49">
        <v>0</v>
      </c>
      <c r="AA179" s="71">
        <v>977</v>
      </c>
      <c r="AB179" s="71"/>
      <c r="AC179" s="72"/>
      <c r="AD179" s="78" t="s">
        <v>11122</v>
      </c>
      <c r="AE179" s="78">
        <v>9</v>
      </c>
      <c r="AF179" s="78">
        <v>3</v>
      </c>
      <c r="AG179" s="78">
        <v>6</v>
      </c>
      <c r="AH179" s="78">
        <v>0</v>
      </c>
      <c r="AI179" s="78"/>
      <c r="AJ179" s="78"/>
      <c r="AK179" s="78"/>
      <c r="AL179" s="78"/>
      <c r="AM179" s="78"/>
      <c r="AN179" s="80">
        <v>42853.632476851853</v>
      </c>
      <c r="AO179" s="84" t="s">
        <v>14536</v>
      </c>
      <c r="AP179" s="78" t="b">
        <v>1</v>
      </c>
      <c r="AQ179" s="78" t="b">
        <v>0</v>
      </c>
      <c r="AR179" s="78" t="b">
        <v>0</v>
      </c>
      <c r="AS179" s="78" t="s">
        <v>9963</v>
      </c>
      <c r="AT179" s="78">
        <v>0</v>
      </c>
      <c r="AU179" s="78"/>
      <c r="AV179" s="78" t="b">
        <v>0</v>
      </c>
      <c r="AW179" s="78" t="s">
        <v>15459</v>
      </c>
      <c r="AX179" s="84" t="s">
        <v>16434</v>
      </c>
      <c r="AY179" s="78" t="s">
        <v>66</v>
      </c>
      <c r="AZ179" s="102" t="s">
        <v>18397</v>
      </c>
      <c r="BA179" s="48"/>
      <c r="BB179" s="48"/>
      <c r="BC179" s="48"/>
      <c r="BD179" s="48"/>
      <c r="BE179" s="48"/>
      <c r="BF179" s="48"/>
      <c r="BG179" s="106" t="s">
        <v>18800</v>
      </c>
      <c r="BH179" s="106" t="s">
        <v>18800</v>
      </c>
      <c r="BI179" s="106" t="s">
        <v>19245</v>
      </c>
      <c r="BJ179" s="106" t="s">
        <v>19245</v>
      </c>
      <c r="BK179" s="85" t="str">
        <f>REPLACE(INDEX(GroupVertices[Group], MATCH(Vertices[[#This Row],[Vertex]],GroupVertices[Vertex],0)),1,1,"")</f>
        <v>EUTRAL</v>
      </c>
      <c r="BL179" s="3"/>
      <c r="BM179" s="3"/>
      <c r="BN179" s="3"/>
      <c r="BO179" s="3"/>
    </row>
    <row r="180" spans="1:67" x14ac:dyDescent="0.25">
      <c r="A180" s="64" t="s">
        <v>1107</v>
      </c>
      <c r="B180" s="65"/>
      <c r="C180" s="65"/>
      <c r="D180" s="66"/>
      <c r="E180" s="68"/>
      <c r="F180" s="100" t="s">
        <v>15380</v>
      </c>
      <c r="G180" s="65"/>
      <c r="H180" s="69"/>
      <c r="I180" s="70"/>
      <c r="J180" s="70"/>
      <c r="K180" s="69" t="s">
        <v>17890</v>
      </c>
      <c r="L180" s="73"/>
      <c r="M180" s="74">
        <v>9731.4775390625</v>
      </c>
      <c r="N180" s="74">
        <v>3897.67431640625</v>
      </c>
      <c r="O180" s="75"/>
      <c r="P180" s="76"/>
      <c r="Q180" s="76"/>
      <c r="R180" s="86"/>
      <c r="S180" s="48">
        <v>1</v>
      </c>
      <c r="T180" s="48">
        <v>1</v>
      </c>
      <c r="U180" s="49">
        <v>0</v>
      </c>
      <c r="V180" s="49">
        <v>7.1199999999999996E-4</v>
      </c>
      <c r="W180" s="49">
        <v>4.6979999999999999E-3</v>
      </c>
      <c r="X180" s="49">
        <v>0.63016099999999997</v>
      </c>
      <c r="Y180" s="49">
        <v>0.5</v>
      </c>
      <c r="Z180" s="49">
        <v>0</v>
      </c>
      <c r="AA180" s="71">
        <v>1002</v>
      </c>
      <c r="AB180" s="71"/>
      <c r="AC180" s="72"/>
      <c r="AD180" s="78" t="s">
        <v>11146</v>
      </c>
      <c r="AE180" s="78">
        <v>2045</v>
      </c>
      <c r="AF180" s="78">
        <v>109238</v>
      </c>
      <c r="AG180" s="78">
        <v>16290</v>
      </c>
      <c r="AH180" s="78">
        <v>2150</v>
      </c>
      <c r="AI180" s="78">
        <v>19800</v>
      </c>
      <c r="AJ180" s="78" t="s">
        <v>12310</v>
      </c>
      <c r="AK180" s="78" t="s">
        <v>10111</v>
      </c>
      <c r="AL180" s="84" t="s">
        <v>13589</v>
      </c>
      <c r="AM180" s="78" t="s">
        <v>10135</v>
      </c>
      <c r="AN180" s="80">
        <v>39962.23642361111</v>
      </c>
      <c r="AO180" s="84" t="s">
        <v>14553</v>
      </c>
      <c r="AP180" s="78" t="b">
        <v>0</v>
      </c>
      <c r="AQ180" s="78" t="b">
        <v>0</v>
      </c>
      <c r="AR180" s="78" t="b">
        <v>1</v>
      </c>
      <c r="AS180" s="78" t="s">
        <v>9963</v>
      </c>
      <c r="AT180" s="78">
        <v>229</v>
      </c>
      <c r="AU180" s="84" t="s">
        <v>15068</v>
      </c>
      <c r="AV180" s="78" t="b">
        <v>1</v>
      </c>
      <c r="AW180" s="78" t="s">
        <v>15459</v>
      </c>
      <c r="AX180" s="84" t="s">
        <v>16459</v>
      </c>
      <c r="AY180" s="78" t="s">
        <v>66</v>
      </c>
      <c r="AZ180" s="102" t="s">
        <v>18397</v>
      </c>
      <c r="BA180" s="48"/>
      <c r="BB180" s="48"/>
      <c r="BC180" s="48"/>
      <c r="BD180" s="48"/>
      <c r="BE180" s="48" t="s">
        <v>4392</v>
      </c>
      <c r="BF180" s="48" t="s">
        <v>4392</v>
      </c>
      <c r="BG180" s="106" t="s">
        <v>18807</v>
      </c>
      <c r="BH180" s="106" t="s">
        <v>18807</v>
      </c>
      <c r="BI180" s="106" t="s">
        <v>19252</v>
      </c>
      <c r="BJ180" s="106" t="s">
        <v>19252</v>
      </c>
      <c r="BK180" s="85" t="str">
        <f>REPLACE(INDEX(GroupVertices[Group], MATCH(Vertices[[#This Row],[Vertex]],GroupVertices[Vertex],0)),1,1,"")</f>
        <v>EUTRAL</v>
      </c>
      <c r="BL180" s="3"/>
      <c r="BM180" s="3"/>
      <c r="BN180" s="3"/>
      <c r="BO180" s="3"/>
    </row>
    <row r="181" spans="1:67" x14ac:dyDescent="0.25">
      <c r="A181" s="64" t="s">
        <v>1136</v>
      </c>
      <c r="B181" s="65"/>
      <c r="C181" s="65"/>
      <c r="D181" s="66"/>
      <c r="E181" s="68"/>
      <c r="F181" s="100" t="s">
        <v>5448</v>
      </c>
      <c r="G181" s="65"/>
      <c r="H181" s="69"/>
      <c r="I181" s="70"/>
      <c r="J181" s="70"/>
      <c r="K181" s="69" t="s">
        <v>17916</v>
      </c>
      <c r="L181" s="73"/>
      <c r="M181" s="74">
        <v>9140.5625</v>
      </c>
      <c r="N181" s="74">
        <v>5059.578125</v>
      </c>
      <c r="O181" s="75"/>
      <c r="P181" s="76"/>
      <c r="Q181" s="76"/>
      <c r="R181" s="86"/>
      <c r="S181" s="48">
        <v>1</v>
      </c>
      <c r="T181" s="48">
        <v>0</v>
      </c>
      <c r="U181" s="49">
        <v>0</v>
      </c>
      <c r="V181" s="49">
        <v>3.88E-4</v>
      </c>
      <c r="W181" s="49">
        <v>1.9999999999999999E-6</v>
      </c>
      <c r="X181" s="49">
        <v>0.578287</v>
      </c>
      <c r="Y181" s="49">
        <v>0</v>
      </c>
      <c r="Z181" s="49">
        <v>0</v>
      </c>
      <c r="AA181" s="71">
        <v>1028</v>
      </c>
      <c r="AB181" s="71"/>
      <c r="AC181" s="72"/>
      <c r="AD181" s="78" t="s">
        <v>11172</v>
      </c>
      <c r="AE181" s="78">
        <v>295</v>
      </c>
      <c r="AF181" s="78">
        <v>26</v>
      </c>
      <c r="AG181" s="78">
        <v>36</v>
      </c>
      <c r="AH181" s="78">
        <v>91</v>
      </c>
      <c r="AI181" s="78"/>
      <c r="AJ181" s="78"/>
      <c r="AK181" s="78"/>
      <c r="AL181" s="78"/>
      <c r="AM181" s="78"/>
      <c r="AN181" s="80">
        <v>41398.61822916667</v>
      </c>
      <c r="AO181" s="84" t="s">
        <v>14569</v>
      </c>
      <c r="AP181" s="78" t="b">
        <v>1</v>
      </c>
      <c r="AQ181" s="78" t="b">
        <v>0</v>
      </c>
      <c r="AR181" s="78" t="b">
        <v>0</v>
      </c>
      <c r="AS181" s="78" t="s">
        <v>9963</v>
      </c>
      <c r="AT181" s="78">
        <v>0</v>
      </c>
      <c r="AU181" s="84" t="s">
        <v>14862</v>
      </c>
      <c r="AV181" s="78" t="b">
        <v>0</v>
      </c>
      <c r="AW181" s="78" t="s">
        <v>15459</v>
      </c>
      <c r="AX181" s="84" t="s">
        <v>16485</v>
      </c>
      <c r="AY181" s="78" t="s">
        <v>66</v>
      </c>
      <c r="AZ181" s="102" t="s">
        <v>18397</v>
      </c>
      <c r="BA181" s="48"/>
      <c r="BB181" s="48"/>
      <c r="BC181" s="48"/>
      <c r="BD181" s="48"/>
      <c r="BE181" s="48"/>
      <c r="BF181" s="48"/>
      <c r="BG181" s="48"/>
      <c r="BH181" s="48"/>
      <c r="BI181" s="48"/>
      <c r="BJ181" s="48"/>
      <c r="BK181" s="78" t="str">
        <f>REPLACE(INDEX(GroupVertices[Group], MATCH(Vertices[[#This Row],[Vertex]],GroupVertices[Vertex],0)),1,1,"")</f>
        <v>EUTRAL</v>
      </c>
      <c r="BL181" s="3"/>
      <c r="BM181" s="3"/>
      <c r="BN181" s="3"/>
      <c r="BO181" s="3"/>
    </row>
    <row r="182" spans="1:67" x14ac:dyDescent="0.25">
      <c r="A182" s="64" t="s">
        <v>1137</v>
      </c>
      <c r="B182" s="65"/>
      <c r="C182" s="65"/>
      <c r="D182" s="66"/>
      <c r="E182" s="68"/>
      <c r="F182" s="100" t="s">
        <v>5450</v>
      </c>
      <c r="G182" s="65"/>
      <c r="H182" s="69"/>
      <c r="I182" s="70"/>
      <c r="J182" s="70"/>
      <c r="K182" s="69" t="s">
        <v>17917</v>
      </c>
      <c r="L182" s="73"/>
      <c r="M182" s="74">
        <v>233.42510986328125</v>
      </c>
      <c r="N182" s="74">
        <v>8168.08935546875</v>
      </c>
      <c r="O182" s="75"/>
      <c r="P182" s="76"/>
      <c r="Q182" s="76"/>
      <c r="R182" s="86"/>
      <c r="S182" s="48">
        <v>1</v>
      </c>
      <c r="T182" s="48">
        <v>0</v>
      </c>
      <c r="U182" s="49">
        <v>0</v>
      </c>
      <c r="V182" s="49">
        <v>1</v>
      </c>
      <c r="W182" s="49">
        <v>0</v>
      </c>
      <c r="X182" s="49">
        <v>0.99999899999999997</v>
      </c>
      <c r="Y182" s="49">
        <v>0</v>
      </c>
      <c r="Z182" s="49">
        <v>0</v>
      </c>
      <c r="AA182" s="71">
        <v>1029</v>
      </c>
      <c r="AB182" s="71"/>
      <c r="AC182" s="72"/>
      <c r="AD182" s="78" t="s">
        <v>11173</v>
      </c>
      <c r="AE182" s="78">
        <v>42241</v>
      </c>
      <c r="AF182" s="78">
        <v>50417</v>
      </c>
      <c r="AG182" s="78">
        <v>116470</v>
      </c>
      <c r="AH182" s="78">
        <v>38627</v>
      </c>
      <c r="AI182" s="78">
        <v>19800</v>
      </c>
      <c r="AJ182" s="78" t="s">
        <v>12332</v>
      </c>
      <c r="AK182" s="78" t="s">
        <v>10111</v>
      </c>
      <c r="AL182" s="84" t="s">
        <v>13608</v>
      </c>
      <c r="AM182" s="78" t="s">
        <v>10135</v>
      </c>
      <c r="AN182" s="80">
        <v>42053.879733796297</v>
      </c>
      <c r="AO182" s="84" t="s">
        <v>14570</v>
      </c>
      <c r="AP182" s="78" t="b">
        <v>0</v>
      </c>
      <c r="AQ182" s="78" t="b">
        <v>0</v>
      </c>
      <c r="AR182" s="78" t="b">
        <v>0</v>
      </c>
      <c r="AS182" s="78" t="s">
        <v>14860</v>
      </c>
      <c r="AT182" s="78">
        <v>366</v>
      </c>
      <c r="AU182" s="84" t="s">
        <v>14862</v>
      </c>
      <c r="AV182" s="78" t="b">
        <v>0</v>
      </c>
      <c r="AW182" s="78" t="s">
        <v>15459</v>
      </c>
      <c r="AX182" s="84" t="s">
        <v>16486</v>
      </c>
      <c r="AY182" s="78" t="s">
        <v>66</v>
      </c>
      <c r="AZ182" s="102" t="s">
        <v>18401</v>
      </c>
      <c r="BA182" s="48"/>
      <c r="BB182" s="48"/>
      <c r="BC182" s="48"/>
      <c r="BD182" s="48"/>
      <c r="BE182" s="48"/>
      <c r="BF182" s="48"/>
      <c r="BG182" s="48"/>
      <c r="BH182" s="48"/>
      <c r="BI182" s="48"/>
      <c r="BJ182" s="48"/>
      <c r="BK182" s="78" t="str">
        <f>REPLACE(INDEX(GroupVertices[Group], MATCH(Vertices[[#This Row],[Vertex]],GroupVertices[Vertex],0)),1,1,"")</f>
        <v>eneral</v>
      </c>
      <c r="BL182" s="3"/>
      <c r="BM182" s="3"/>
      <c r="BN182" s="3"/>
      <c r="BO182" s="3"/>
    </row>
    <row r="183" spans="1:67" x14ac:dyDescent="0.25">
      <c r="A183" s="64" t="s">
        <v>1162</v>
      </c>
      <c r="B183" s="65"/>
      <c r="C183" s="65"/>
      <c r="D183" s="66"/>
      <c r="E183" s="68"/>
      <c r="F183" s="100" t="s">
        <v>15394</v>
      </c>
      <c r="G183" s="65"/>
      <c r="H183" s="69"/>
      <c r="I183" s="70"/>
      <c r="J183" s="70"/>
      <c r="K183" s="69" t="s">
        <v>17941</v>
      </c>
      <c r="L183" s="73"/>
      <c r="M183" s="74">
        <v>8526.740234375</v>
      </c>
      <c r="N183" s="74">
        <v>617.413330078125</v>
      </c>
      <c r="O183" s="75"/>
      <c r="P183" s="76"/>
      <c r="Q183" s="76"/>
      <c r="R183" s="86"/>
      <c r="S183" s="48">
        <v>1</v>
      </c>
      <c r="T183" s="48">
        <v>0</v>
      </c>
      <c r="U183" s="49">
        <v>0</v>
      </c>
      <c r="V183" s="49">
        <v>1</v>
      </c>
      <c r="W183" s="49">
        <v>0</v>
      </c>
      <c r="X183" s="49">
        <v>0.99999899999999997</v>
      </c>
      <c r="Y183" s="49">
        <v>0</v>
      </c>
      <c r="Z183" s="49">
        <v>0</v>
      </c>
      <c r="AA183" s="71">
        <v>1053</v>
      </c>
      <c r="AB183" s="71"/>
      <c r="AC183" s="72"/>
      <c r="AD183" s="78" t="s">
        <v>1162</v>
      </c>
      <c r="AE183" s="78">
        <v>238</v>
      </c>
      <c r="AF183" s="78">
        <v>2316</v>
      </c>
      <c r="AG183" s="78">
        <v>59765</v>
      </c>
      <c r="AH183" s="78">
        <v>46</v>
      </c>
      <c r="AI183" s="78">
        <v>19800</v>
      </c>
      <c r="AJ183" s="78" t="s">
        <v>12350</v>
      </c>
      <c r="AK183" s="78"/>
      <c r="AL183" s="84" t="s">
        <v>13619</v>
      </c>
      <c r="AM183" s="78" t="s">
        <v>10135</v>
      </c>
      <c r="AN183" s="80">
        <v>40661.387962962966</v>
      </c>
      <c r="AO183" s="84" t="s">
        <v>14588</v>
      </c>
      <c r="AP183" s="78" t="b">
        <v>0</v>
      </c>
      <c r="AQ183" s="78" t="b">
        <v>0</v>
      </c>
      <c r="AR183" s="78" t="b">
        <v>0</v>
      </c>
      <c r="AS183" s="78" t="s">
        <v>9963</v>
      </c>
      <c r="AT183" s="78">
        <v>28</v>
      </c>
      <c r="AU183" s="84" t="s">
        <v>14882</v>
      </c>
      <c r="AV183" s="78" t="b">
        <v>0</v>
      </c>
      <c r="AW183" s="78" t="s">
        <v>15459</v>
      </c>
      <c r="AX183" s="84" t="s">
        <v>16510</v>
      </c>
      <c r="AY183" s="78" t="s">
        <v>66</v>
      </c>
      <c r="AZ183" s="102" t="s">
        <v>18397</v>
      </c>
      <c r="BA183" s="48"/>
      <c r="BB183" s="48"/>
      <c r="BC183" s="48"/>
      <c r="BD183" s="48"/>
      <c r="BE183" s="48"/>
      <c r="BF183" s="48"/>
      <c r="BG183" s="48"/>
      <c r="BH183" s="48"/>
      <c r="BI183" s="48"/>
      <c r="BJ183" s="48"/>
      <c r="BK183" s="78" t="str">
        <f>REPLACE(INDEX(GroupVertices[Group], MATCH(Vertices[[#This Row],[Vertex]],GroupVertices[Vertex],0)),1,1,"")</f>
        <v>EUTRAL</v>
      </c>
      <c r="BL183" s="3"/>
      <c r="BM183" s="3"/>
      <c r="BN183" s="3"/>
      <c r="BO183" s="3"/>
    </row>
    <row r="184" spans="1:67" x14ac:dyDescent="0.25">
      <c r="A184" s="64" t="s">
        <v>1168</v>
      </c>
      <c r="B184" s="65"/>
      <c r="C184" s="65"/>
      <c r="D184" s="66"/>
      <c r="E184" s="68"/>
      <c r="F184" s="100" t="s">
        <v>5472</v>
      </c>
      <c r="G184" s="65"/>
      <c r="H184" s="69"/>
      <c r="I184" s="70"/>
      <c r="J184" s="70"/>
      <c r="K184" s="69" t="s">
        <v>17948</v>
      </c>
      <c r="L184" s="73"/>
      <c r="M184" s="74">
        <v>7672.01708984375</v>
      </c>
      <c r="N184" s="74">
        <v>4906.98583984375</v>
      </c>
      <c r="O184" s="75"/>
      <c r="P184" s="76"/>
      <c r="Q184" s="76"/>
      <c r="R184" s="86"/>
      <c r="S184" s="48">
        <v>1</v>
      </c>
      <c r="T184" s="48">
        <v>0</v>
      </c>
      <c r="U184" s="49">
        <v>0</v>
      </c>
      <c r="V184" s="49">
        <v>1</v>
      </c>
      <c r="W184" s="49">
        <v>0</v>
      </c>
      <c r="X184" s="49">
        <v>0.99999899999999997</v>
      </c>
      <c r="Y184" s="49">
        <v>0</v>
      </c>
      <c r="Z184" s="49">
        <v>0</v>
      </c>
      <c r="AA184" s="71">
        <v>1060</v>
      </c>
      <c r="AB184" s="71"/>
      <c r="AC184" s="72"/>
      <c r="AD184" s="78" t="s">
        <v>11203</v>
      </c>
      <c r="AE184" s="78">
        <v>2181</v>
      </c>
      <c r="AF184" s="78">
        <v>2022</v>
      </c>
      <c r="AG184" s="78">
        <v>23458</v>
      </c>
      <c r="AH184" s="78">
        <v>76</v>
      </c>
      <c r="AI184" s="78"/>
      <c r="AJ184" s="78" t="s">
        <v>12355</v>
      </c>
      <c r="AK184" s="78" t="s">
        <v>13034</v>
      </c>
      <c r="AL184" s="84" t="s">
        <v>13622</v>
      </c>
      <c r="AM184" s="78"/>
      <c r="AN184" s="80">
        <v>42077.252800925926</v>
      </c>
      <c r="AO184" s="84" t="s">
        <v>14594</v>
      </c>
      <c r="AP184" s="78" t="b">
        <v>0</v>
      </c>
      <c r="AQ184" s="78" t="b">
        <v>0</v>
      </c>
      <c r="AR184" s="78" t="b">
        <v>0</v>
      </c>
      <c r="AS184" s="78" t="s">
        <v>9963</v>
      </c>
      <c r="AT184" s="78">
        <v>127</v>
      </c>
      <c r="AU184" s="84" t="s">
        <v>15074</v>
      </c>
      <c r="AV184" s="78" t="b">
        <v>0</v>
      </c>
      <c r="AW184" s="78" t="s">
        <v>15459</v>
      </c>
      <c r="AX184" s="84" t="s">
        <v>16517</v>
      </c>
      <c r="AY184" s="78" t="s">
        <v>66</v>
      </c>
      <c r="AZ184" s="102" t="s">
        <v>18397</v>
      </c>
      <c r="BA184" s="48"/>
      <c r="BB184" s="48"/>
      <c r="BC184" s="48"/>
      <c r="BD184" s="48"/>
      <c r="BE184" s="48"/>
      <c r="BF184" s="48"/>
      <c r="BG184" s="48"/>
      <c r="BH184" s="48"/>
      <c r="BI184" s="48"/>
      <c r="BJ184" s="48"/>
      <c r="BK184" s="78" t="str">
        <f>REPLACE(INDEX(GroupVertices[Group], MATCH(Vertices[[#This Row],[Vertex]],GroupVertices[Vertex],0)),1,1,"")</f>
        <v>EUTRAL</v>
      </c>
      <c r="BL184" s="3"/>
      <c r="BM184" s="3"/>
      <c r="BN184" s="3"/>
      <c r="BO184" s="3"/>
    </row>
    <row r="185" spans="1:67" x14ac:dyDescent="0.25">
      <c r="A185" s="64" t="s">
        <v>1618</v>
      </c>
      <c r="B185" s="65"/>
      <c r="C185" s="65"/>
      <c r="D185" s="66"/>
      <c r="E185" s="68"/>
      <c r="F185" s="100" t="s">
        <v>15395</v>
      </c>
      <c r="G185" s="65"/>
      <c r="H185" s="69"/>
      <c r="I185" s="70"/>
      <c r="J185" s="70"/>
      <c r="K185" s="69" t="s">
        <v>17955</v>
      </c>
      <c r="L185" s="73"/>
      <c r="M185" s="74">
        <v>9065.6435546875</v>
      </c>
      <c r="N185" s="74">
        <v>4614.02685546875</v>
      </c>
      <c r="O185" s="75"/>
      <c r="P185" s="76"/>
      <c r="Q185" s="76"/>
      <c r="R185" s="86"/>
      <c r="S185" s="48">
        <v>1</v>
      </c>
      <c r="T185" s="48">
        <v>0</v>
      </c>
      <c r="U185" s="49">
        <v>0</v>
      </c>
      <c r="V185" s="49">
        <v>4.9299999999999995E-4</v>
      </c>
      <c r="W185" s="49">
        <v>3.3500000000000001E-4</v>
      </c>
      <c r="X185" s="49">
        <v>0.41562300000000002</v>
      </c>
      <c r="Y185" s="49">
        <v>0</v>
      </c>
      <c r="Z185" s="49">
        <v>0</v>
      </c>
      <c r="AA185" s="71">
        <v>1067</v>
      </c>
      <c r="AB185" s="71"/>
      <c r="AC185" s="72"/>
      <c r="AD185" s="78" t="s">
        <v>11209</v>
      </c>
      <c r="AE185" s="78">
        <v>328</v>
      </c>
      <c r="AF185" s="78">
        <v>44781</v>
      </c>
      <c r="AG185" s="78">
        <v>50379</v>
      </c>
      <c r="AH185" s="78">
        <v>8471</v>
      </c>
      <c r="AI185" s="78"/>
      <c r="AJ185" s="78" t="s">
        <v>12362</v>
      </c>
      <c r="AK185" s="78" t="s">
        <v>13038</v>
      </c>
      <c r="AL185" s="78"/>
      <c r="AM185" s="78"/>
      <c r="AN185" s="80">
        <v>42139.304872685185</v>
      </c>
      <c r="AO185" s="84" t="s">
        <v>14601</v>
      </c>
      <c r="AP185" s="78" t="b">
        <v>1</v>
      </c>
      <c r="AQ185" s="78" t="b">
        <v>0</v>
      </c>
      <c r="AR185" s="78" t="b">
        <v>1</v>
      </c>
      <c r="AS185" s="78" t="s">
        <v>9963</v>
      </c>
      <c r="AT185" s="78">
        <v>28</v>
      </c>
      <c r="AU185" s="84" t="s">
        <v>14862</v>
      </c>
      <c r="AV185" s="78" t="b">
        <v>0</v>
      </c>
      <c r="AW185" s="78" t="s">
        <v>15459</v>
      </c>
      <c r="AX185" s="84" t="s">
        <v>16524</v>
      </c>
      <c r="AY185" s="78" t="s">
        <v>65</v>
      </c>
      <c r="AZ185" s="102" t="s">
        <v>18397</v>
      </c>
      <c r="BA185" s="48"/>
      <c r="BB185" s="48"/>
      <c r="BC185" s="48"/>
      <c r="BD185" s="48"/>
      <c r="BE185" s="48"/>
      <c r="BF185" s="48"/>
      <c r="BG185" s="48"/>
      <c r="BH185" s="48"/>
      <c r="BI185" s="48"/>
      <c r="BJ185" s="48"/>
      <c r="BK185" s="78" t="str">
        <f>REPLACE(INDEX(GroupVertices[Group], MATCH(Vertices[[#This Row],[Vertex]],GroupVertices[Vertex],0)),1,1,"")</f>
        <v>EUTRAL</v>
      </c>
      <c r="BL185" s="3"/>
      <c r="BM185" s="3"/>
      <c r="BN185" s="3"/>
      <c r="BO185" s="3"/>
    </row>
    <row r="186" spans="1:67" x14ac:dyDescent="0.25">
      <c r="A186" s="64" t="s">
        <v>1619</v>
      </c>
      <c r="B186" s="65"/>
      <c r="C186" s="65"/>
      <c r="D186" s="66"/>
      <c r="E186" s="68"/>
      <c r="F186" s="100" t="s">
        <v>15396</v>
      </c>
      <c r="G186" s="65"/>
      <c r="H186" s="69"/>
      <c r="I186" s="70"/>
      <c r="J186" s="70"/>
      <c r="K186" s="69" t="s">
        <v>17956</v>
      </c>
      <c r="L186" s="73"/>
      <c r="M186" s="74">
        <v>5986.2900390625</v>
      </c>
      <c r="N186" s="74">
        <v>2729.809814453125</v>
      </c>
      <c r="O186" s="75"/>
      <c r="P186" s="76"/>
      <c r="Q186" s="76"/>
      <c r="R186" s="86"/>
      <c r="S186" s="48">
        <v>1</v>
      </c>
      <c r="T186" s="48">
        <v>0</v>
      </c>
      <c r="U186" s="49">
        <v>0</v>
      </c>
      <c r="V186" s="49">
        <v>4.9299999999999995E-4</v>
      </c>
      <c r="W186" s="49">
        <v>3.3500000000000001E-4</v>
      </c>
      <c r="X186" s="49">
        <v>0.41562300000000002</v>
      </c>
      <c r="Y186" s="49">
        <v>0</v>
      </c>
      <c r="Z186" s="49">
        <v>0</v>
      </c>
      <c r="AA186" s="71">
        <v>1068</v>
      </c>
      <c r="AB186" s="71"/>
      <c r="AC186" s="72"/>
      <c r="AD186" s="78" t="s">
        <v>11210</v>
      </c>
      <c r="AE186" s="78">
        <v>19</v>
      </c>
      <c r="AF186" s="78">
        <v>26</v>
      </c>
      <c r="AG186" s="78">
        <v>21</v>
      </c>
      <c r="AH186" s="78">
        <v>1</v>
      </c>
      <c r="AI186" s="78"/>
      <c r="AJ186" s="78" t="s">
        <v>12363</v>
      </c>
      <c r="AK186" s="78" t="s">
        <v>10113</v>
      </c>
      <c r="AL186" s="84" t="s">
        <v>13625</v>
      </c>
      <c r="AM186" s="78"/>
      <c r="AN186" s="80">
        <v>42427.763032407405</v>
      </c>
      <c r="AO186" s="78"/>
      <c r="AP186" s="78" t="b">
        <v>1</v>
      </c>
      <c r="AQ186" s="78" t="b">
        <v>0</v>
      </c>
      <c r="AR186" s="78" t="b">
        <v>0</v>
      </c>
      <c r="AS186" s="78" t="s">
        <v>9963</v>
      </c>
      <c r="AT186" s="78">
        <v>0</v>
      </c>
      <c r="AU186" s="78"/>
      <c r="AV186" s="78" t="b">
        <v>0</v>
      </c>
      <c r="AW186" s="78" t="s">
        <v>15459</v>
      </c>
      <c r="AX186" s="84" t="s">
        <v>16525</v>
      </c>
      <c r="AY186" s="78" t="s">
        <v>65</v>
      </c>
      <c r="AZ186" s="102" t="s">
        <v>18397</v>
      </c>
      <c r="BA186" s="48"/>
      <c r="BB186" s="48"/>
      <c r="BC186" s="48"/>
      <c r="BD186" s="48"/>
      <c r="BE186" s="48"/>
      <c r="BF186" s="48"/>
      <c r="BG186" s="48"/>
      <c r="BH186" s="48"/>
      <c r="BI186" s="48"/>
      <c r="BJ186" s="48"/>
      <c r="BK186" s="78" t="str">
        <f>REPLACE(INDEX(GroupVertices[Group], MATCH(Vertices[[#This Row],[Vertex]],GroupVertices[Vertex],0)),1,1,"")</f>
        <v>EUTRAL</v>
      </c>
      <c r="BL186" s="3"/>
      <c r="BM186" s="3"/>
      <c r="BN186" s="3"/>
      <c r="BO186" s="3"/>
    </row>
    <row r="187" spans="1:67" x14ac:dyDescent="0.25">
      <c r="A187" s="64" t="s">
        <v>1177</v>
      </c>
      <c r="B187" s="65"/>
      <c r="C187" s="65"/>
      <c r="D187" s="66"/>
      <c r="E187" s="68"/>
      <c r="F187" s="100" t="s">
        <v>5481</v>
      </c>
      <c r="G187" s="65"/>
      <c r="H187" s="69"/>
      <c r="I187" s="70"/>
      <c r="J187" s="70"/>
      <c r="K187" s="69" t="s">
        <v>17957</v>
      </c>
      <c r="L187" s="73"/>
      <c r="M187" s="74">
        <v>9585.046875</v>
      </c>
      <c r="N187" s="74">
        <v>3152.3681640625</v>
      </c>
      <c r="O187" s="75"/>
      <c r="P187" s="76"/>
      <c r="Q187" s="76"/>
      <c r="R187" s="86"/>
      <c r="S187" s="48">
        <v>1</v>
      </c>
      <c r="T187" s="48">
        <v>0</v>
      </c>
      <c r="U187" s="49">
        <v>0</v>
      </c>
      <c r="V187" s="49">
        <v>1</v>
      </c>
      <c r="W187" s="49">
        <v>0</v>
      </c>
      <c r="X187" s="49">
        <v>0.99999899999999997</v>
      </c>
      <c r="Y187" s="49">
        <v>0</v>
      </c>
      <c r="Z187" s="49">
        <v>0</v>
      </c>
      <c r="AA187" s="71">
        <v>1069</v>
      </c>
      <c r="AB187" s="71"/>
      <c r="AC187" s="72"/>
      <c r="AD187" s="78" t="s">
        <v>11211</v>
      </c>
      <c r="AE187" s="78">
        <v>36</v>
      </c>
      <c r="AF187" s="78">
        <v>50491</v>
      </c>
      <c r="AG187" s="78">
        <v>476</v>
      </c>
      <c r="AH187" s="78">
        <v>2</v>
      </c>
      <c r="AI187" s="78">
        <v>19800</v>
      </c>
      <c r="AJ187" s="78" t="s">
        <v>12364</v>
      </c>
      <c r="AK187" s="78"/>
      <c r="AL187" s="78"/>
      <c r="AM187" s="78" t="s">
        <v>10135</v>
      </c>
      <c r="AN187" s="80">
        <v>41887.251203703701</v>
      </c>
      <c r="AO187" s="84" t="s">
        <v>14602</v>
      </c>
      <c r="AP187" s="78" t="b">
        <v>0</v>
      </c>
      <c r="AQ187" s="78" t="b">
        <v>0</v>
      </c>
      <c r="AR187" s="78" t="b">
        <v>0</v>
      </c>
      <c r="AS187" s="78" t="s">
        <v>9963</v>
      </c>
      <c r="AT187" s="78">
        <v>218</v>
      </c>
      <c r="AU187" s="84" t="s">
        <v>14862</v>
      </c>
      <c r="AV187" s="78" t="b">
        <v>1</v>
      </c>
      <c r="AW187" s="78" t="s">
        <v>15459</v>
      </c>
      <c r="AX187" s="84" t="s">
        <v>16526</v>
      </c>
      <c r="AY187" s="78" t="s">
        <v>66</v>
      </c>
      <c r="AZ187" s="102" t="s">
        <v>18397</v>
      </c>
      <c r="BA187" s="48"/>
      <c r="BB187" s="48"/>
      <c r="BC187" s="48"/>
      <c r="BD187" s="48"/>
      <c r="BE187" s="48"/>
      <c r="BF187" s="48"/>
      <c r="BG187" s="48"/>
      <c r="BH187" s="48"/>
      <c r="BI187" s="48"/>
      <c r="BJ187" s="48"/>
      <c r="BK187" s="78" t="str">
        <f>REPLACE(INDEX(GroupVertices[Group], MATCH(Vertices[[#This Row],[Vertex]],GroupVertices[Vertex],0)),1,1,"")</f>
        <v>EUTRAL</v>
      </c>
      <c r="BL187" s="3"/>
      <c r="BM187" s="3"/>
      <c r="BN187" s="3"/>
      <c r="BO187" s="3"/>
    </row>
    <row r="188" spans="1:67" x14ac:dyDescent="0.25">
      <c r="A188" s="64" t="s">
        <v>1180</v>
      </c>
      <c r="B188" s="65"/>
      <c r="C188" s="65"/>
      <c r="D188" s="66"/>
      <c r="E188" s="68"/>
      <c r="F188" s="100" t="s">
        <v>5483</v>
      </c>
      <c r="G188" s="65"/>
      <c r="H188" s="69"/>
      <c r="I188" s="70"/>
      <c r="J188" s="70"/>
      <c r="K188" s="69" t="s">
        <v>17960</v>
      </c>
      <c r="L188" s="73"/>
      <c r="M188" s="74">
        <v>7098.833984375</v>
      </c>
      <c r="N188" s="74">
        <v>4500.42236328125</v>
      </c>
      <c r="O188" s="75"/>
      <c r="P188" s="76"/>
      <c r="Q188" s="76"/>
      <c r="R188" s="86"/>
      <c r="S188" s="48">
        <v>1</v>
      </c>
      <c r="T188" s="48">
        <v>0</v>
      </c>
      <c r="U188" s="49">
        <v>0</v>
      </c>
      <c r="V188" s="49">
        <v>1</v>
      </c>
      <c r="W188" s="49">
        <v>0</v>
      </c>
      <c r="X188" s="49">
        <v>0.99999899999999997</v>
      </c>
      <c r="Y188" s="49">
        <v>0</v>
      </c>
      <c r="Z188" s="49">
        <v>0</v>
      </c>
      <c r="AA188" s="71">
        <v>1072</v>
      </c>
      <c r="AB188" s="71"/>
      <c r="AC188" s="72"/>
      <c r="AD188" s="78" t="s">
        <v>11214</v>
      </c>
      <c r="AE188" s="78">
        <v>5004</v>
      </c>
      <c r="AF188" s="78">
        <v>368</v>
      </c>
      <c r="AG188" s="78">
        <v>450</v>
      </c>
      <c r="AH188" s="78">
        <v>335</v>
      </c>
      <c r="AI188" s="78">
        <v>19800</v>
      </c>
      <c r="AJ188" s="78" t="s">
        <v>12366</v>
      </c>
      <c r="AK188" s="78"/>
      <c r="AL188" s="78"/>
      <c r="AM188" s="78" t="s">
        <v>10135</v>
      </c>
      <c r="AN188" s="80">
        <v>40189.296967592592</v>
      </c>
      <c r="AO188" s="84" t="s">
        <v>14605</v>
      </c>
      <c r="AP188" s="78" t="b">
        <v>0</v>
      </c>
      <c r="AQ188" s="78" t="b">
        <v>0</v>
      </c>
      <c r="AR188" s="78" t="b">
        <v>0</v>
      </c>
      <c r="AS188" s="78" t="s">
        <v>9963</v>
      </c>
      <c r="AT188" s="78">
        <v>0</v>
      </c>
      <c r="AU188" s="84" t="s">
        <v>14893</v>
      </c>
      <c r="AV188" s="78" t="b">
        <v>0</v>
      </c>
      <c r="AW188" s="78" t="s">
        <v>15459</v>
      </c>
      <c r="AX188" s="84" t="s">
        <v>16529</v>
      </c>
      <c r="AY188" s="78" t="s">
        <v>66</v>
      </c>
      <c r="AZ188" s="102" t="s">
        <v>18397</v>
      </c>
      <c r="BA188" s="48"/>
      <c r="BB188" s="48"/>
      <c r="BC188" s="48"/>
      <c r="BD188" s="48"/>
      <c r="BE188" s="48"/>
      <c r="BF188" s="48"/>
      <c r="BG188" s="48"/>
      <c r="BH188" s="48"/>
      <c r="BI188" s="48"/>
      <c r="BJ188" s="48"/>
      <c r="BK188" s="78" t="str">
        <f>REPLACE(INDEX(GroupVertices[Group], MATCH(Vertices[[#This Row],[Vertex]],GroupVertices[Vertex],0)),1,1,"")</f>
        <v>EUTRAL</v>
      </c>
      <c r="BL188" s="3"/>
      <c r="BM188" s="3"/>
      <c r="BN188" s="3"/>
      <c r="BO188" s="3"/>
    </row>
    <row r="189" spans="1:67" x14ac:dyDescent="0.25">
      <c r="A189" s="64" t="s">
        <v>1620</v>
      </c>
      <c r="B189" s="65"/>
      <c r="C189" s="65"/>
      <c r="D189" s="66"/>
      <c r="E189" s="68"/>
      <c r="F189" s="100" t="s">
        <v>15399</v>
      </c>
      <c r="G189" s="65"/>
      <c r="H189" s="69"/>
      <c r="I189" s="70"/>
      <c r="J189" s="70"/>
      <c r="K189" s="69" t="s">
        <v>17970</v>
      </c>
      <c r="L189" s="73"/>
      <c r="M189" s="74">
        <v>180.43238830566406</v>
      </c>
      <c r="N189" s="74">
        <v>7974.2431640625</v>
      </c>
      <c r="O189" s="75"/>
      <c r="P189" s="76"/>
      <c r="Q189" s="76"/>
      <c r="R189" s="86"/>
      <c r="S189" s="48">
        <v>1</v>
      </c>
      <c r="T189" s="48">
        <v>0</v>
      </c>
      <c r="U189" s="49">
        <v>0</v>
      </c>
      <c r="V189" s="49">
        <v>1</v>
      </c>
      <c r="W189" s="49">
        <v>0</v>
      </c>
      <c r="X189" s="49">
        <v>0.99999899999999997</v>
      </c>
      <c r="Y189" s="49">
        <v>0</v>
      </c>
      <c r="Z189" s="49">
        <v>0</v>
      </c>
      <c r="AA189" s="71">
        <v>1082</v>
      </c>
      <c r="AB189" s="71"/>
      <c r="AC189" s="72"/>
      <c r="AD189" s="78" t="s">
        <v>11223</v>
      </c>
      <c r="AE189" s="78">
        <v>818</v>
      </c>
      <c r="AF189" s="78">
        <v>3054332</v>
      </c>
      <c r="AG189" s="78">
        <v>19311</v>
      </c>
      <c r="AH189" s="78">
        <v>9209</v>
      </c>
      <c r="AI189" s="78">
        <v>-25200</v>
      </c>
      <c r="AJ189" s="78" t="s">
        <v>12374</v>
      </c>
      <c r="AK189" s="78" t="s">
        <v>13041</v>
      </c>
      <c r="AL189" s="84" t="s">
        <v>13631</v>
      </c>
      <c r="AM189" s="78" t="s">
        <v>13800</v>
      </c>
      <c r="AN189" s="80">
        <v>39724.177974537037</v>
      </c>
      <c r="AO189" s="84" t="s">
        <v>14613</v>
      </c>
      <c r="AP189" s="78" t="b">
        <v>0</v>
      </c>
      <c r="AQ189" s="78" t="b">
        <v>0</v>
      </c>
      <c r="AR189" s="78" t="b">
        <v>1</v>
      </c>
      <c r="AS189" s="78" t="s">
        <v>9963</v>
      </c>
      <c r="AT189" s="78">
        <v>12685</v>
      </c>
      <c r="AU189" s="84" t="s">
        <v>15077</v>
      </c>
      <c r="AV189" s="78" t="b">
        <v>1</v>
      </c>
      <c r="AW189" s="78" t="s">
        <v>15459</v>
      </c>
      <c r="AX189" s="84" t="s">
        <v>16539</v>
      </c>
      <c r="AY189" s="78" t="s">
        <v>65</v>
      </c>
      <c r="AZ189" s="102" t="s">
        <v>18401</v>
      </c>
      <c r="BA189" s="48"/>
      <c r="BB189" s="48"/>
      <c r="BC189" s="48"/>
      <c r="BD189" s="48"/>
      <c r="BE189" s="48"/>
      <c r="BF189" s="48"/>
      <c r="BG189" s="48"/>
      <c r="BH189" s="48"/>
      <c r="BI189" s="48"/>
      <c r="BJ189" s="48"/>
      <c r="BK189" s="78" t="str">
        <f>REPLACE(INDEX(GroupVertices[Group], MATCH(Vertices[[#This Row],[Vertex]],GroupVertices[Vertex],0)),1,1,"")</f>
        <v>eneral</v>
      </c>
      <c r="BL189" s="3"/>
      <c r="BM189" s="3"/>
      <c r="BN189" s="3"/>
      <c r="BO189" s="3"/>
    </row>
    <row r="190" spans="1:67" x14ac:dyDescent="0.25">
      <c r="A190" s="64" t="s">
        <v>1196</v>
      </c>
      <c r="B190" s="65"/>
      <c r="C190" s="65"/>
      <c r="D190" s="66"/>
      <c r="E190" s="68"/>
      <c r="F190" s="100" t="s">
        <v>5496</v>
      </c>
      <c r="G190" s="65"/>
      <c r="H190" s="69"/>
      <c r="I190" s="70"/>
      <c r="J190" s="70"/>
      <c r="K190" s="69" t="s">
        <v>17977</v>
      </c>
      <c r="L190" s="73"/>
      <c r="M190" s="74">
        <v>9010.9580078125</v>
      </c>
      <c r="N190" s="74">
        <v>2168.43310546875</v>
      </c>
      <c r="O190" s="75"/>
      <c r="P190" s="76"/>
      <c r="Q190" s="76"/>
      <c r="R190" s="86"/>
      <c r="S190" s="48">
        <v>1</v>
      </c>
      <c r="T190" s="48">
        <v>2</v>
      </c>
      <c r="U190" s="49">
        <v>2786</v>
      </c>
      <c r="V190" s="49">
        <v>4.9100000000000001E-4</v>
      </c>
      <c r="W190" s="49">
        <v>4.5000000000000003E-5</v>
      </c>
      <c r="X190" s="49">
        <v>1.19442</v>
      </c>
      <c r="Y190" s="49">
        <v>0.33333333333333331</v>
      </c>
      <c r="Z190" s="49">
        <v>0</v>
      </c>
      <c r="AA190" s="71">
        <v>1089</v>
      </c>
      <c r="AB190" s="71"/>
      <c r="AC190" s="72"/>
      <c r="AD190" s="78" t="s">
        <v>11230</v>
      </c>
      <c r="AE190" s="78">
        <v>15</v>
      </c>
      <c r="AF190" s="78">
        <v>4</v>
      </c>
      <c r="AG190" s="78">
        <v>4</v>
      </c>
      <c r="AH190" s="78">
        <v>2</v>
      </c>
      <c r="AI190" s="78"/>
      <c r="AJ190" s="78" t="s">
        <v>12378</v>
      </c>
      <c r="AK190" s="78" t="s">
        <v>13043</v>
      </c>
      <c r="AL190" s="78"/>
      <c r="AM190" s="78"/>
      <c r="AN190" s="80">
        <v>42605.289861111109</v>
      </c>
      <c r="AO190" s="84" t="s">
        <v>14618</v>
      </c>
      <c r="AP190" s="78" t="b">
        <v>1</v>
      </c>
      <c r="AQ190" s="78" t="b">
        <v>0</v>
      </c>
      <c r="AR190" s="78" t="b">
        <v>0</v>
      </c>
      <c r="AS190" s="78" t="s">
        <v>9963</v>
      </c>
      <c r="AT190" s="78">
        <v>0</v>
      </c>
      <c r="AU190" s="78"/>
      <c r="AV190" s="78" t="b">
        <v>0</v>
      </c>
      <c r="AW190" s="78" t="s">
        <v>15459</v>
      </c>
      <c r="AX190" s="84" t="s">
        <v>16546</v>
      </c>
      <c r="AY190" s="78" t="s">
        <v>66</v>
      </c>
      <c r="AZ190" s="102" t="s">
        <v>18397</v>
      </c>
      <c r="BA190" s="48"/>
      <c r="BB190" s="48"/>
      <c r="BC190" s="48"/>
      <c r="BD190" s="48"/>
      <c r="BE190" s="48"/>
      <c r="BF190" s="48"/>
      <c r="BG190" s="106" t="s">
        <v>18837</v>
      </c>
      <c r="BH190" s="106" t="s">
        <v>18837</v>
      </c>
      <c r="BI190" s="106" t="s">
        <v>19280</v>
      </c>
      <c r="BJ190" s="106" t="s">
        <v>19280</v>
      </c>
      <c r="BK190" s="85" t="str">
        <f>REPLACE(INDEX(GroupVertices[Group], MATCH(Vertices[[#This Row],[Vertex]],GroupVertices[Vertex],0)),1,1,"")</f>
        <v>EUTRAL</v>
      </c>
      <c r="BL190" s="3"/>
      <c r="BM190" s="3"/>
      <c r="BN190" s="3"/>
      <c r="BO190" s="3"/>
    </row>
    <row r="191" spans="1:67" x14ac:dyDescent="0.25">
      <c r="A191" s="64" t="s">
        <v>1200</v>
      </c>
      <c r="B191" s="65"/>
      <c r="C191" s="65"/>
      <c r="D191" s="66"/>
      <c r="E191" s="68"/>
      <c r="F191" s="100" t="s">
        <v>5499</v>
      </c>
      <c r="G191" s="65"/>
      <c r="H191" s="69"/>
      <c r="I191" s="70"/>
      <c r="J191" s="70"/>
      <c r="K191" s="69" t="s">
        <v>17981</v>
      </c>
      <c r="L191" s="73"/>
      <c r="M191" s="74">
        <v>2300.01416015625</v>
      </c>
      <c r="N191" s="74">
        <v>1108.2724609375</v>
      </c>
      <c r="O191" s="75"/>
      <c r="P191" s="76"/>
      <c r="Q191" s="76"/>
      <c r="R191" s="86"/>
      <c r="S191" s="48">
        <v>1</v>
      </c>
      <c r="T191" s="48">
        <v>0</v>
      </c>
      <c r="U191" s="49">
        <v>0</v>
      </c>
      <c r="V191" s="49">
        <v>1</v>
      </c>
      <c r="W191" s="49">
        <v>0</v>
      </c>
      <c r="X191" s="49">
        <v>0.99999899999999997</v>
      </c>
      <c r="Y191" s="49">
        <v>0</v>
      </c>
      <c r="Z191" s="49">
        <v>0</v>
      </c>
      <c r="AA191" s="71">
        <v>1093</v>
      </c>
      <c r="AB191" s="71"/>
      <c r="AC191" s="72"/>
      <c r="AD191" s="78" t="s">
        <v>11234</v>
      </c>
      <c r="AE191" s="78">
        <v>15</v>
      </c>
      <c r="AF191" s="78">
        <v>13</v>
      </c>
      <c r="AG191" s="78">
        <v>84</v>
      </c>
      <c r="AH191" s="78">
        <v>230</v>
      </c>
      <c r="AI191" s="78"/>
      <c r="AJ191" s="78" t="s">
        <v>12380</v>
      </c>
      <c r="AK191" s="78" t="s">
        <v>13044</v>
      </c>
      <c r="AL191" s="78"/>
      <c r="AM191" s="78"/>
      <c r="AN191" s="80">
        <v>42828.479513888888</v>
      </c>
      <c r="AO191" s="84" t="s">
        <v>14619</v>
      </c>
      <c r="AP191" s="78" t="b">
        <v>1</v>
      </c>
      <c r="AQ191" s="78" t="b">
        <v>0</v>
      </c>
      <c r="AR191" s="78" t="b">
        <v>0</v>
      </c>
      <c r="AS191" s="78" t="s">
        <v>9963</v>
      </c>
      <c r="AT191" s="78">
        <v>0</v>
      </c>
      <c r="AU191" s="78"/>
      <c r="AV191" s="78" t="b">
        <v>0</v>
      </c>
      <c r="AW191" s="78" t="s">
        <v>15459</v>
      </c>
      <c r="AX191" s="84" t="s">
        <v>16550</v>
      </c>
      <c r="AY191" s="78" t="s">
        <v>66</v>
      </c>
      <c r="AZ191" s="102" t="s">
        <v>18398</v>
      </c>
      <c r="BA191" s="48"/>
      <c r="BB191" s="48"/>
      <c r="BC191" s="48"/>
      <c r="BD191" s="48"/>
      <c r="BE191" s="48"/>
      <c r="BF191" s="48"/>
      <c r="BG191" s="48"/>
      <c r="BH191" s="48"/>
      <c r="BI191" s="48"/>
      <c r="BJ191" s="48"/>
      <c r="BK191" s="78" t="str">
        <f>REPLACE(INDEX(GroupVertices[Group], MATCH(Vertices[[#This Row],[Vertex]],GroupVertices[Vertex],0)),1,1,"")</f>
        <v>OSITIVE</v>
      </c>
      <c r="BL191" s="3"/>
      <c r="BM191" s="3"/>
      <c r="BN191" s="3"/>
      <c r="BO191" s="3"/>
    </row>
    <row r="192" spans="1:67" x14ac:dyDescent="0.25">
      <c r="A192" s="64" t="s">
        <v>1202</v>
      </c>
      <c r="B192" s="65"/>
      <c r="C192" s="65"/>
      <c r="D192" s="66"/>
      <c r="E192" s="68"/>
      <c r="F192" s="100" t="s">
        <v>5501</v>
      </c>
      <c r="G192" s="65"/>
      <c r="H192" s="69"/>
      <c r="I192" s="70"/>
      <c r="J192" s="70"/>
      <c r="K192" s="69" t="s">
        <v>17983</v>
      </c>
      <c r="L192" s="73"/>
      <c r="M192" s="74">
        <v>7931.36865234375</v>
      </c>
      <c r="N192" s="74">
        <v>476.15133666992188</v>
      </c>
      <c r="O192" s="75"/>
      <c r="P192" s="76"/>
      <c r="Q192" s="76"/>
      <c r="R192" s="86"/>
      <c r="S192" s="48">
        <v>1</v>
      </c>
      <c r="T192" s="48">
        <v>0</v>
      </c>
      <c r="U192" s="49">
        <v>0</v>
      </c>
      <c r="V192" s="49">
        <v>1</v>
      </c>
      <c r="W192" s="49">
        <v>0</v>
      </c>
      <c r="X192" s="49">
        <v>0.99999899999999997</v>
      </c>
      <c r="Y192" s="49">
        <v>0</v>
      </c>
      <c r="Z192" s="49">
        <v>0</v>
      </c>
      <c r="AA192" s="71">
        <v>1095</v>
      </c>
      <c r="AB192" s="71"/>
      <c r="AC192" s="72"/>
      <c r="AD192" s="78" t="s">
        <v>11236</v>
      </c>
      <c r="AE192" s="78">
        <v>0</v>
      </c>
      <c r="AF192" s="78">
        <v>2460</v>
      </c>
      <c r="AG192" s="78">
        <v>13943</v>
      </c>
      <c r="AH192" s="78">
        <v>3</v>
      </c>
      <c r="AI192" s="78">
        <v>19800</v>
      </c>
      <c r="AJ192" s="78" t="s">
        <v>12382</v>
      </c>
      <c r="AK192" s="78" t="s">
        <v>12731</v>
      </c>
      <c r="AL192" s="84" t="s">
        <v>13636</v>
      </c>
      <c r="AM192" s="78" t="s">
        <v>13813</v>
      </c>
      <c r="AN192" s="80">
        <v>39891.601631944446</v>
      </c>
      <c r="AO192" s="84" t="s">
        <v>14621</v>
      </c>
      <c r="AP192" s="78" t="b">
        <v>0</v>
      </c>
      <c r="AQ192" s="78" t="b">
        <v>0</v>
      </c>
      <c r="AR192" s="78" t="b">
        <v>0</v>
      </c>
      <c r="AS192" s="78" t="s">
        <v>9963</v>
      </c>
      <c r="AT192" s="78">
        <v>30</v>
      </c>
      <c r="AU192" s="84" t="s">
        <v>15078</v>
      </c>
      <c r="AV192" s="78" t="b">
        <v>0</v>
      </c>
      <c r="AW192" s="78" t="s">
        <v>15459</v>
      </c>
      <c r="AX192" s="84" t="s">
        <v>16552</v>
      </c>
      <c r="AY192" s="78" t="s">
        <v>66</v>
      </c>
      <c r="AZ192" s="102" t="s">
        <v>18397</v>
      </c>
      <c r="BA192" s="48"/>
      <c r="BB192" s="48"/>
      <c r="BC192" s="48"/>
      <c r="BD192" s="48"/>
      <c r="BE192" s="48"/>
      <c r="BF192" s="48"/>
      <c r="BG192" s="48"/>
      <c r="BH192" s="48"/>
      <c r="BI192" s="48"/>
      <c r="BJ192" s="48"/>
      <c r="BK192" s="78" t="str">
        <f>REPLACE(INDEX(GroupVertices[Group], MATCH(Vertices[[#This Row],[Vertex]],GroupVertices[Vertex],0)),1,1,"")</f>
        <v>EUTRAL</v>
      </c>
      <c r="BL192" s="3"/>
      <c r="BM192" s="3"/>
      <c r="BN192" s="3"/>
      <c r="BO192" s="3"/>
    </row>
    <row r="193" spans="1:67" x14ac:dyDescent="0.25">
      <c r="A193" s="64" t="s">
        <v>1621</v>
      </c>
      <c r="B193" s="65"/>
      <c r="C193" s="65"/>
      <c r="D193" s="66"/>
      <c r="E193" s="68"/>
      <c r="F193" s="100" t="s">
        <v>15401</v>
      </c>
      <c r="G193" s="65"/>
      <c r="H193" s="69"/>
      <c r="I193" s="70"/>
      <c r="J193" s="70"/>
      <c r="K193" s="69" t="s">
        <v>17986</v>
      </c>
      <c r="L193" s="73"/>
      <c r="M193" s="74">
        <v>7589.48046875</v>
      </c>
      <c r="N193" s="74">
        <v>5268.43115234375</v>
      </c>
      <c r="O193" s="75"/>
      <c r="P193" s="76"/>
      <c r="Q193" s="76"/>
      <c r="R193" s="86"/>
      <c r="S193" s="48">
        <v>1</v>
      </c>
      <c r="T193" s="48">
        <v>0</v>
      </c>
      <c r="U193" s="49">
        <v>0</v>
      </c>
      <c r="V193" s="49">
        <v>1</v>
      </c>
      <c r="W193" s="49">
        <v>0</v>
      </c>
      <c r="X193" s="49">
        <v>0.99999899999999997</v>
      </c>
      <c r="Y193" s="49">
        <v>0</v>
      </c>
      <c r="Z193" s="49">
        <v>0</v>
      </c>
      <c r="AA193" s="71">
        <v>1098</v>
      </c>
      <c r="AB193" s="71"/>
      <c r="AC193" s="72"/>
      <c r="AD193" s="78" t="s">
        <v>11239</v>
      </c>
      <c r="AE193" s="78">
        <v>168</v>
      </c>
      <c r="AF193" s="78">
        <v>2246</v>
      </c>
      <c r="AG193" s="78">
        <v>1781</v>
      </c>
      <c r="AH193" s="78">
        <v>37</v>
      </c>
      <c r="AI193" s="78">
        <v>19800</v>
      </c>
      <c r="AJ193" s="78" t="s">
        <v>12384</v>
      </c>
      <c r="AK193" s="78" t="s">
        <v>10111</v>
      </c>
      <c r="AL193" s="84" t="s">
        <v>13637</v>
      </c>
      <c r="AM193" s="78" t="s">
        <v>12690</v>
      </c>
      <c r="AN193" s="80">
        <v>41294.64267361111</v>
      </c>
      <c r="AO193" s="84" t="s">
        <v>14623</v>
      </c>
      <c r="AP193" s="78" t="b">
        <v>0</v>
      </c>
      <c r="AQ193" s="78" t="b">
        <v>0</v>
      </c>
      <c r="AR193" s="78" t="b">
        <v>0</v>
      </c>
      <c r="AS193" s="78" t="s">
        <v>9963</v>
      </c>
      <c r="AT193" s="78">
        <v>22</v>
      </c>
      <c r="AU193" s="84" t="s">
        <v>14898</v>
      </c>
      <c r="AV193" s="78" t="b">
        <v>0</v>
      </c>
      <c r="AW193" s="78" t="s">
        <v>15459</v>
      </c>
      <c r="AX193" s="84" t="s">
        <v>16555</v>
      </c>
      <c r="AY193" s="78" t="s">
        <v>65</v>
      </c>
      <c r="AZ193" s="102" t="s">
        <v>18397</v>
      </c>
      <c r="BA193" s="48"/>
      <c r="BB193" s="48"/>
      <c r="BC193" s="48"/>
      <c r="BD193" s="48"/>
      <c r="BE193" s="48"/>
      <c r="BF193" s="48"/>
      <c r="BG193" s="48"/>
      <c r="BH193" s="48"/>
      <c r="BI193" s="48"/>
      <c r="BJ193" s="48"/>
      <c r="BK193" s="78" t="str">
        <f>REPLACE(INDEX(GroupVertices[Group], MATCH(Vertices[[#This Row],[Vertex]],GroupVertices[Vertex],0)),1,1,"")</f>
        <v>EUTRAL</v>
      </c>
      <c r="BL193" s="3"/>
      <c r="BM193" s="3"/>
      <c r="BN193" s="3"/>
      <c r="BO193" s="3"/>
    </row>
    <row r="194" spans="1:67" x14ac:dyDescent="0.25">
      <c r="A194" s="64" t="s">
        <v>1219</v>
      </c>
      <c r="B194" s="65"/>
      <c r="C194" s="65"/>
      <c r="D194" s="66"/>
      <c r="E194" s="68"/>
      <c r="F194" s="100" t="s">
        <v>4787</v>
      </c>
      <c r="G194" s="65"/>
      <c r="H194" s="69"/>
      <c r="I194" s="70"/>
      <c r="J194" s="70"/>
      <c r="K194" s="69" t="s">
        <v>18001</v>
      </c>
      <c r="L194" s="73"/>
      <c r="M194" s="74">
        <v>9095.1611328125</v>
      </c>
      <c r="N194" s="74">
        <v>4562.7705078125</v>
      </c>
      <c r="O194" s="75"/>
      <c r="P194" s="76"/>
      <c r="Q194" s="76"/>
      <c r="R194" s="86"/>
      <c r="S194" s="48">
        <v>1</v>
      </c>
      <c r="T194" s="48">
        <v>1</v>
      </c>
      <c r="U194" s="49">
        <v>0</v>
      </c>
      <c r="V194" s="49">
        <v>0.5</v>
      </c>
      <c r="W194" s="49">
        <v>0</v>
      </c>
      <c r="X194" s="49">
        <v>0.99999899999999997</v>
      </c>
      <c r="Y194" s="49">
        <v>0.5</v>
      </c>
      <c r="Z194" s="49">
        <v>0</v>
      </c>
      <c r="AA194" s="71">
        <v>1113</v>
      </c>
      <c r="AB194" s="71"/>
      <c r="AC194" s="72"/>
      <c r="AD194" s="78" t="s">
        <v>11254</v>
      </c>
      <c r="AE194" s="78">
        <v>27</v>
      </c>
      <c r="AF194" s="78">
        <v>17</v>
      </c>
      <c r="AG194" s="78">
        <v>15</v>
      </c>
      <c r="AH194" s="78">
        <v>12</v>
      </c>
      <c r="AI194" s="78">
        <v>-36000</v>
      </c>
      <c r="AJ194" s="78"/>
      <c r="AK194" s="78" t="s">
        <v>10111</v>
      </c>
      <c r="AL194" s="84" t="s">
        <v>13643</v>
      </c>
      <c r="AM194" s="78" t="s">
        <v>13801</v>
      </c>
      <c r="AN194" s="80">
        <v>40187.317210648151</v>
      </c>
      <c r="AO194" s="78"/>
      <c r="AP194" s="78" t="b">
        <v>1</v>
      </c>
      <c r="AQ194" s="78" t="b">
        <v>1</v>
      </c>
      <c r="AR194" s="78" t="b">
        <v>0</v>
      </c>
      <c r="AS194" s="78" t="s">
        <v>9963</v>
      </c>
      <c r="AT194" s="78">
        <v>0</v>
      </c>
      <c r="AU194" s="84" t="s">
        <v>14862</v>
      </c>
      <c r="AV194" s="78" t="b">
        <v>0</v>
      </c>
      <c r="AW194" s="78" t="s">
        <v>15459</v>
      </c>
      <c r="AX194" s="84" t="s">
        <v>16570</v>
      </c>
      <c r="AY194" s="78" t="s">
        <v>66</v>
      </c>
      <c r="AZ194" s="102" t="s">
        <v>18397</v>
      </c>
      <c r="BA194" s="48" t="s">
        <v>3727</v>
      </c>
      <c r="BB194" s="48" t="s">
        <v>3727</v>
      </c>
      <c r="BC194" s="48" t="s">
        <v>4051</v>
      </c>
      <c r="BD194" s="48" t="s">
        <v>4051</v>
      </c>
      <c r="BE194" s="48"/>
      <c r="BF194" s="48"/>
      <c r="BG194" s="106" t="s">
        <v>18846</v>
      </c>
      <c r="BH194" s="106" t="s">
        <v>18846</v>
      </c>
      <c r="BI194" s="106" t="s">
        <v>19288</v>
      </c>
      <c r="BJ194" s="106" t="s">
        <v>19288</v>
      </c>
      <c r="BK194" s="85" t="str">
        <f>REPLACE(INDEX(GroupVertices[Group], MATCH(Vertices[[#This Row],[Vertex]],GroupVertices[Vertex],0)),1,1,"")</f>
        <v>EUTRAL</v>
      </c>
      <c r="BL194" s="3"/>
      <c r="BM194" s="3"/>
      <c r="BN194" s="3"/>
      <c r="BO194" s="3"/>
    </row>
    <row r="195" spans="1:67" x14ac:dyDescent="0.25">
      <c r="A195" s="64" t="s">
        <v>1623</v>
      </c>
      <c r="B195" s="65"/>
      <c r="C195" s="65"/>
      <c r="D195" s="66"/>
      <c r="E195" s="68"/>
      <c r="F195" s="100" t="s">
        <v>15410</v>
      </c>
      <c r="G195" s="65"/>
      <c r="H195" s="69"/>
      <c r="I195" s="70"/>
      <c r="J195" s="70"/>
      <c r="K195" s="69" t="s">
        <v>18022</v>
      </c>
      <c r="L195" s="73"/>
      <c r="M195" s="74">
        <v>430.074951171875</v>
      </c>
      <c r="N195" s="74">
        <v>8315.1298828125</v>
      </c>
      <c r="O195" s="75"/>
      <c r="P195" s="76"/>
      <c r="Q195" s="76"/>
      <c r="R195" s="86"/>
      <c r="S195" s="48">
        <v>1</v>
      </c>
      <c r="T195" s="48">
        <v>0</v>
      </c>
      <c r="U195" s="49">
        <v>0</v>
      </c>
      <c r="V195" s="49">
        <v>0.33333299999999999</v>
      </c>
      <c r="W195" s="49">
        <v>0</v>
      </c>
      <c r="X195" s="49">
        <v>0.77027000000000001</v>
      </c>
      <c r="Y195" s="49">
        <v>0</v>
      </c>
      <c r="Z195" s="49">
        <v>0</v>
      </c>
      <c r="AA195" s="71">
        <v>1134</v>
      </c>
      <c r="AB195" s="71"/>
      <c r="AC195" s="72"/>
      <c r="AD195" s="78" t="s">
        <v>11275</v>
      </c>
      <c r="AE195" s="78">
        <v>86</v>
      </c>
      <c r="AF195" s="78">
        <v>72617</v>
      </c>
      <c r="AG195" s="78">
        <v>48280</v>
      </c>
      <c r="AH195" s="78">
        <v>2043</v>
      </c>
      <c r="AI195" s="78">
        <v>19800</v>
      </c>
      <c r="AJ195" s="78" t="s">
        <v>12408</v>
      </c>
      <c r="AK195" s="78" t="s">
        <v>10111</v>
      </c>
      <c r="AL195" s="84" t="s">
        <v>13653</v>
      </c>
      <c r="AM195" s="78" t="s">
        <v>10135</v>
      </c>
      <c r="AN195" s="80">
        <v>41626.223599537036</v>
      </c>
      <c r="AO195" s="84" t="s">
        <v>14645</v>
      </c>
      <c r="AP195" s="78" t="b">
        <v>0</v>
      </c>
      <c r="AQ195" s="78" t="b">
        <v>0</v>
      </c>
      <c r="AR195" s="78" t="b">
        <v>0</v>
      </c>
      <c r="AS195" s="78" t="s">
        <v>9963</v>
      </c>
      <c r="AT195" s="78">
        <v>115</v>
      </c>
      <c r="AU195" s="84" t="s">
        <v>15082</v>
      </c>
      <c r="AV195" s="78" t="b">
        <v>1</v>
      </c>
      <c r="AW195" s="78" t="s">
        <v>15459</v>
      </c>
      <c r="AX195" s="84" t="s">
        <v>16591</v>
      </c>
      <c r="AY195" s="78" t="s">
        <v>65</v>
      </c>
      <c r="AZ195" s="102" t="s">
        <v>18401</v>
      </c>
      <c r="BA195" s="48"/>
      <c r="BB195" s="48"/>
      <c r="BC195" s="48"/>
      <c r="BD195" s="48"/>
      <c r="BE195" s="48"/>
      <c r="BF195" s="48"/>
      <c r="BG195" s="48"/>
      <c r="BH195" s="48"/>
      <c r="BI195" s="48"/>
      <c r="BJ195" s="48"/>
      <c r="BK195" s="78" t="str">
        <f>REPLACE(INDEX(GroupVertices[Group], MATCH(Vertices[[#This Row],[Vertex]],GroupVertices[Vertex],0)),1,1,"")</f>
        <v>eneral</v>
      </c>
      <c r="BL195" s="3"/>
      <c r="BM195" s="3"/>
      <c r="BN195" s="3"/>
      <c r="BO195" s="3"/>
    </row>
    <row r="196" spans="1:67" x14ac:dyDescent="0.25">
      <c r="A196" s="64" t="s">
        <v>1241</v>
      </c>
      <c r="B196" s="65"/>
      <c r="C196" s="65"/>
      <c r="D196" s="66"/>
      <c r="E196" s="68"/>
      <c r="F196" s="100" t="s">
        <v>5528</v>
      </c>
      <c r="G196" s="65"/>
      <c r="H196" s="69"/>
      <c r="I196" s="70"/>
      <c r="J196" s="70"/>
      <c r="K196" s="69" t="s">
        <v>18023</v>
      </c>
      <c r="L196" s="73"/>
      <c r="M196" s="74">
        <v>8239.001953125</v>
      </c>
      <c r="N196" s="74">
        <v>671.4930419921875</v>
      </c>
      <c r="O196" s="75"/>
      <c r="P196" s="76"/>
      <c r="Q196" s="76"/>
      <c r="R196" s="86"/>
      <c r="S196" s="48">
        <v>1</v>
      </c>
      <c r="T196" s="48">
        <v>0</v>
      </c>
      <c r="U196" s="49">
        <v>0</v>
      </c>
      <c r="V196" s="49">
        <v>0.33333299999999999</v>
      </c>
      <c r="W196" s="49">
        <v>0</v>
      </c>
      <c r="X196" s="49">
        <v>0.77027000000000001</v>
      </c>
      <c r="Y196" s="49">
        <v>0</v>
      </c>
      <c r="Z196" s="49">
        <v>0</v>
      </c>
      <c r="AA196" s="71">
        <v>1135</v>
      </c>
      <c r="AB196" s="71"/>
      <c r="AC196" s="72"/>
      <c r="AD196" s="78" t="s">
        <v>11276</v>
      </c>
      <c r="AE196" s="78">
        <v>1856</v>
      </c>
      <c r="AF196" s="78">
        <v>2313</v>
      </c>
      <c r="AG196" s="78">
        <v>5005</v>
      </c>
      <c r="AH196" s="78">
        <v>370</v>
      </c>
      <c r="AI196" s="78">
        <v>-25200</v>
      </c>
      <c r="AJ196" s="78" t="s">
        <v>12409</v>
      </c>
      <c r="AK196" s="78" t="s">
        <v>12721</v>
      </c>
      <c r="AL196" s="84" t="s">
        <v>13654</v>
      </c>
      <c r="AM196" s="78" t="s">
        <v>13800</v>
      </c>
      <c r="AN196" s="80">
        <v>41265.710393518515</v>
      </c>
      <c r="AO196" s="84" t="s">
        <v>14646</v>
      </c>
      <c r="AP196" s="78" t="b">
        <v>0</v>
      </c>
      <c r="AQ196" s="78" t="b">
        <v>0</v>
      </c>
      <c r="AR196" s="78" t="b">
        <v>0</v>
      </c>
      <c r="AS196" s="78" t="s">
        <v>9963</v>
      </c>
      <c r="AT196" s="78">
        <v>246</v>
      </c>
      <c r="AU196" s="84" t="s">
        <v>14862</v>
      </c>
      <c r="AV196" s="78" t="b">
        <v>0</v>
      </c>
      <c r="AW196" s="78" t="s">
        <v>15459</v>
      </c>
      <c r="AX196" s="84" t="s">
        <v>16592</v>
      </c>
      <c r="AY196" s="78" t="s">
        <v>66</v>
      </c>
      <c r="AZ196" s="102" t="s">
        <v>18397</v>
      </c>
      <c r="BA196" s="48"/>
      <c r="BB196" s="48"/>
      <c r="BC196" s="48"/>
      <c r="BD196" s="48"/>
      <c r="BE196" s="48"/>
      <c r="BF196" s="48"/>
      <c r="BG196" s="48"/>
      <c r="BH196" s="48"/>
      <c r="BI196" s="48"/>
      <c r="BJ196" s="48"/>
      <c r="BK196" s="78" t="str">
        <f>REPLACE(INDEX(GroupVertices[Group], MATCH(Vertices[[#This Row],[Vertex]],GroupVertices[Vertex],0)),1,1,"")</f>
        <v>EUTRAL</v>
      </c>
      <c r="BL196" s="3"/>
      <c r="BM196" s="3"/>
      <c r="BN196" s="3"/>
      <c r="BO196" s="3"/>
    </row>
    <row r="197" spans="1:67" x14ac:dyDescent="0.25">
      <c r="A197" s="64" t="s">
        <v>1624</v>
      </c>
      <c r="B197" s="65"/>
      <c r="C197" s="65"/>
      <c r="D197" s="66"/>
      <c r="E197" s="68"/>
      <c r="F197" s="100" t="s">
        <v>15411</v>
      </c>
      <c r="G197" s="65"/>
      <c r="H197" s="69"/>
      <c r="I197" s="70"/>
      <c r="J197" s="70"/>
      <c r="K197" s="69" t="s">
        <v>18026</v>
      </c>
      <c r="L197" s="73"/>
      <c r="M197" s="74">
        <v>8172.27001953125</v>
      </c>
      <c r="N197" s="74">
        <v>5117.69873046875</v>
      </c>
      <c r="O197" s="75"/>
      <c r="P197" s="76"/>
      <c r="Q197" s="76"/>
      <c r="R197" s="86"/>
      <c r="S197" s="48">
        <v>1</v>
      </c>
      <c r="T197" s="48">
        <v>0</v>
      </c>
      <c r="U197" s="49">
        <v>0</v>
      </c>
      <c r="V197" s="49">
        <v>1</v>
      </c>
      <c r="W197" s="49">
        <v>0</v>
      </c>
      <c r="X197" s="49">
        <v>0.99999899999999997</v>
      </c>
      <c r="Y197" s="49">
        <v>0</v>
      </c>
      <c r="Z197" s="49">
        <v>0</v>
      </c>
      <c r="AA197" s="71">
        <v>1138</v>
      </c>
      <c r="AB197" s="71"/>
      <c r="AC197" s="72"/>
      <c r="AD197" s="78" t="s">
        <v>11279</v>
      </c>
      <c r="AE197" s="78">
        <v>15295</v>
      </c>
      <c r="AF197" s="78">
        <v>218784</v>
      </c>
      <c r="AG197" s="78">
        <v>1632808</v>
      </c>
      <c r="AH197" s="78">
        <v>250</v>
      </c>
      <c r="AI197" s="78">
        <v>-18000</v>
      </c>
      <c r="AJ197" s="78" t="s">
        <v>12411</v>
      </c>
      <c r="AK197" s="78"/>
      <c r="AL197" s="84" t="s">
        <v>13656</v>
      </c>
      <c r="AM197" s="78" t="s">
        <v>13825</v>
      </c>
      <c r="AN197" s="80">
        <v>40028.817974537036</v>
      </c>
      <c r="AO197" s="84" t="s">
        <v>14648</v>
      </c>
      <c r="AP197" s="78" t="b">
        <v>0</v>
      </c>
      <c r="AQ197" s="78" t="b">
        <v>0</v>
      </c>
      <c r="AR197" s="78" t="b">
        <v>1</v>
      </c>
      <c r="AS197" s="78" t="s">
        <v>9963</v>
      </c>
      <c r="AT197" s="78">
        <v>1455</v>
      </c>
      <c r="AU197" s="84" t="s">
        <v>15083</v>
      </c>
      <c r="AV197" s="78" t="b">
        <v>1</v>
      </c>
      <c r="AW197" s="78" t="s">
        <v>15459</v>
      </c>
      <c r="AX197" s="84" t="s">
        <v>16595</v>
      </c>
      <c r="AY197" s="78" t="s">
        <v>65</v>
      </c>
      <c r="AZ197" s="102" t="s">
        <v>18397</v>
      </c>
      <c r="BA197" s="48"/>
      <c r="BB197" s="48"/>
      <c r="BC197" s="48"/>
      <c r="BD197" s="48"/>
      <c r="BE197" s="48"/>
      <c r="BF197" s="48"/>
      <c r="BG197" s="48"/>
      <c r="BH197" s="48"/>
      <c r="BI197" s="48"/>
      <c r="BJ197" s="48"/>
      <c r="BK197" s="78" t="str">
        <f>REPLACE(INDEX(GroupVertices[Group], MATCH(Vertices[[#This Row],[Vertex]],GroupVertices[Vertex],0)),1,1,"")</f>
        <v>EUTRAL</v>
      </c>
      <c r="BL197" s="3"/>
      <c r="BM197" s="3"/>
      <c r="BN197" s="3"/>
      <c r="BO197" s="3"/>
    </row>
    <row r="198" spans="1:67" x14ac:dyDescent="0.25">
      <c r="A198" s="64" t="s">
        <v>1625</v>
      </c>
      <c r="B198" s="65"/>
      <c r="C198" s="65"/>
      <c r="D198" s="66"/>
      <c r="E198" s="68"/>
      <c r="F198" s="100" t="s">
        <v>15413</v>
      </c>
      <c r="G198" s="65"/>
      <c r="H198" s="69"/>
      <c r="I198" s="70"/>
      <c r="J198" s="70"/>
      <c r="K198" s="69" t="s">
        <v>18046</v>
      </c>
      <c r="L198" s="73"/>
      <c r="M198" s="74">
        <v>8721.95703125</v>
      </c>
      <c r="N198" s="74">
        <v>793.60430908203125</v>
      </c>
      <c r="O198" s="75"/>
      <c r="P198" s="76"/>
      <c r="Q198" s="76"/>
      <c r="R198" s="86"/>
      <c r="S198" s="48">
        <v>1</v>
      </c>
      <c r="T198" s="48">
        <v>0</v>
      </c>
      <c r="U198" s="49">
        <v>0</v>
      </c>
      <c r="V198" s="49">
        <v>0.2</v>
      </c>
      <c r="W198" s="49">
        <v>0</v>
      </c>
      <c r="X198" s="49">
        <v>0.693693</v>
      </c>
      <c r="Y198" s="49">
        <v>0</v>
      </c>
      <c r="Z198" s="49">
        <v>0</v>
      </c>
      <c r="AA198" s="71">
        <v>1158</v>
      </c>
      <c r="AB198" s="71"/>
      <c r="AC198" s="72"/>
      <c r="AD198" s="78" t="s">
        <v>11297</v>
      </c>
      <c r="AE198" s="78">
        <v>29</v>
      </c>
      <c r="AF198" s="78">
        <v>898739</v>
      </c>
      <c r="AG198" s="78">
        <v>2432</v>
      </c>
      <c r="AH198" s="78">
        <v>2</v>
      </c>
      <c r="AI198" s="78">
        <v>19800</v>
      </c>
      <c r="AJ198" s="78" t="s">
        <v>12427</v>
      </c>
      <c r="AK198" s="78" t="s">
        <v>10118</v>
      </c>
      <c r="AL198" s="84" t="s">
        <v>13667</v>
      </c>
      <c r="AM198" s="78" t="s">
        <v>10135</v>
      </c>
      <c r="AN198" s="80">
        <v>41786.300081018519</v>
      </c>
      <c r="AO198" s="84" t="s">
        <v>14660</v>
      </c>
      <c r="AP198" s="78" t="b">
        <v>1</v>
      </c>
      <c r="AQ198" s="78" t="b">
        <v>0</v>
      </c>
      <c r="AR198" s="78" t="b">
        <v>1</v>
      </c>
      <c r="AS198" s="78" t="s">
        <v>9963</v>
      </c>
      <c r="AT198" s="78">
        <v>445</v>
      </c>
      <c r="AU198" s="84" t="s">
        <v>14862</v>
      </c>
      <c r="AV198" s="78" t="b">
        <v>1</v>
      </c>
      <c r="AW198" s="78" t="s">
        <v>15459</v>
      </c>
      <c r="AX198" s="84" t="s">
        <v>16615</v>
      </c>
      <c r="AY198" s="78" t="s">
        <v>65</v>
      </c>
      <c r="AZ198" s="102" t="s">
        <v>18397</v>
      </c>
      <c r="BA198" s="48"/>
      <c r="BB198" s="48"/>
      <c r="BC198" s="48"/>
      <c r="BD198" s="48"/>
      <c r="BE198" s="48"/>
      <c r="BF198" s="48"/>
      <c r="BG198" s="48"/>
      <c r="BH198" s="48"/>
      <c r="BI198" s="48"/>
      <c r="BJ198" s="48"/>
      <c r="BK198" s="78" t="str">
        <f>REPLACE(INDEX(GroupVertices[Group], MATCH(Vertices[[#This Row],[Vertex]],GroupVertices[Vertex],0)),1,1,"")</f>
        <v>EUTRAL</v>
      </c>
      <c r="BL198" s="3"/>
      <c r="BM198" s="3"/>
      <c r="BN198" s="3"/>
      <c r="BO198" s="3"/>
    </row>
    <row r="199" spans="1:67" x14ac:dyDescent="0.25">
      <c r="A199" s="64" t="s">
        <v>1626</v>
      </c>
      <c r="B199" s="65"/>
      <c r="C199" s="65"/>
      <c r="D199" s="66"/>
      <c r="E199" s="68"/>
      <c r="F199" s="100" t="s">
        <v>15414</v>
      </c>
      <c r="G199" s="65"/>
      <c r="H199" s="69"/>
      <c r="I199" s="70"/>
      <c r="J199" s="70"/>
      <c r="K199" s="69" t="s">
        <v>18047</v>
      </c>
      <c r="L199" s="73"/>
      <c r="M199" s="74">
        <v>9772.271484375</v>
      </c>
      <c r="N199" s="74">
        <v>2564.279296875</v>
      </c>
      <c r="O199" s="75"/>
      <c r="P199" s="76"/>
      <c r="Q199" s="76"/>
      <c r="R199" s="86"/>
      <c r="S199" s="48">
        <v>1</v>
      </c>
      <c r="T199" s="48">
        <v>0</v>
      </c>
      <c r="U199" s="49">
        <v>0</v>
      </c>
      <c r="V199" s="49">
        <v>0.2</v>
      </c>
      <c r="W199" s="49">
        <v>0</v>
      </c>
      <c r="X199" s="49">
        <v>0.693693</v>
      </c>
      <c r="Y199" s="49">
        <v>0</v>
      </c>
      <c r="Z199" s="49">
        <v>0</v>
      </c>
      <c r="AA199" s="71">
        <v>1159</v>
      </c>
      <c r="AB199" s="71"/>
      <c r="AC199" s="72"/>
      <c r="AD199" s="78" t="s">
        <v>11298</v>
      </c>
      <c r="AE199" s="78">
        <v>2</v>
      </c>
      <c r="AF199" s="78">
        <v>4921920</v>
      </c>
      <c r="AG199" s="78">
        <v>160752</v>
      </c>
      <c r="AH199" s="78">
        <v>0</v>
      </c>
      <c r="AI199" s="78">
        <v>19800</v>
      </c>
      <c r="AJ199" s="78" t="s">
        <v>12428</v>
      </c>
      <c r="AK199" s="78"/>
      <c r="AL199" s="84" t="s">
        <v>13529</v>
      </c>
      <c r="AM199" s="78" t="s">
        <v>10135</v>
      </c>
      <c r="AN199" s="80">
        <v>40477.096608796295</v>
      </c>
      <c r="AO199" s="84" t="s">
        <v>14661</v>
      </c>
      <c r="AP199" s="78" t="b">
        <v>0</v>
      </c>
      <c r="AQ199" s="78" t="b">
        <v>0</v>
      </c>
      <c r="AR199" s="78" t="b">
        <v>1</v>
      </c>
      <c r="AS199" s="78" t="s">
        <v>9963</v>
      </c>
      <c r="AT199" s="78">
        <v>1694</v>
      </c>
      <c r="AU199" s="84" t="s">
        <v>15086</v>
      </c>
      <c r="AV199" s="78" t="b">
        <v>1</v>
      </c>
      <c r="AW199" s="78" t="s">
        <v>15459</v>
      </c>
      <c r="AX199" s="84" t="s">
        <v>16616</v>
      </c>
      <c r="AY199" s="78" t="s">
        <v>65</v>
      </c>
      <c r="AZ199" s="102" t="s">
        <v>18397</v>
      </c>
      <c r="BA199" s="48"/>
      <c r="BB199" s="48"/>
      <c r="BC199" s="48"/>
      <c r="BD199" s="48"/>
      <c r="BE199" s="48"/>
      <c r="BF199" s="48"/>
      <c r="BG199" s="48"/>
      <c r="BH199" s="48"/>
      <c r="BI199" s="48"/>
      <c r="BJ199" s="48"/>
      <c r="BK199" s="78" t="str">
        <f>REPLACE(INDEX(GroupVertices[Group], MATCH(Vertices[[#This Row],[Vertex]],GroupVertices[Vertex],0)),1,1,"")</f>
        <v>EUTRAL</v>
      </c>
      <c r="BL199" s="3"/>
      <c r="BM199" s="3"/>
      <c r="BN199" s="3"/>
      <c r="BO199" s="3"/>
    </row>
    <row r="200" spans="1:67" x14ac:dyDescent="0.25">
      <c r="A200" s="64" t="s">
        <v>1627</v>
      </c>
      <c r="B200" s="65"/>
      <c r="C200" s="65"/>
      <c r="D200" s="66"/>
      <c r="E200" s="68"/>
      <c r="F200" s="100" t="s">
        <v>15415</v>
      </c>
      <c r="G200" s="65"/>
      <c r="H200" s="69"/>
      <c r="I200" s="70"/>
      <c r="J200" s="70"/>
      <c r="K200" s="69" t="s">
        <v>18048</v>
      </c>
      <c r="L200" s="73"/>
      <c r="M200" s="74">
        <v>8989.9423828125</v>
      </c>
      <c r="N200" s="74">
        <v>985.8477783203125</v>
      </c>
      <c r="O200" s="75"/>
      <c r="P200" s="76"/>
      <c r="Q200" s="76"/>
      <c r="R200" s="86"/>
      <c r="S200" s="48">
        <v>1</v>
      </c>
      <c r="T200" s="48">
        <v>0</v>
      </c>
      <c r="U200" s="49">
        <v>0</v>
      </c>
      <c r="V200" s="49">
        <v>0.2</v>
      </c>
      <c r="W200" s="49">
        <v>0</v>
      </c>
      <c r="X200" s="49">
        <v>0.693693</v>
      </c>
      <c r="Y200" s="49">
        <v>0</v>
      </c>
      <c r="Z200" s="49">
        <v>0</v>
      </c>
      <c r="AA200" s="71">
        <v>1160</v>
      </c>
      <c r="AB200" s="71"/>
      <c r="AC200" s="72"/>
      <c r="AD200" s="78" t="s">
        <v>11299</v>
      </c>
      <c r="AE200" s="78">
        <v>437</v>
      </c>
      <c r="AF200" s="78">
        <v>315</v>
      </c>
      <c r="AG200" s="78">
        <v>1013</v>
      </c>
      <c r="AH200" s="78">
        <v>99</v>
      </c>
      <c r="AI200" s="78">
        <v>19800</v>
      </c>
      <c r="AJ200" s="78" t="s">
        <v>12429</v>
      </c>
      <c r="AK200" s="78" t="s">
        <v>12684</v>
      </c>
      <c r="AL200" s="84" t="s">
        <v>13668</v>
      </c>
      <c r="AM200" s="78" t="s">
        <v>10140</v>
      </c>
      <c r="AN200" s="80">
        <v>42440.284259259257</v>
      </c>
      <c r="AO200" s="84" t="s">
        <v>14662</v>
      </c>
      <c r="AP200" s="78" t="b">
        <v>1</v>
      </c>
      <c r="AQ200" s="78" t="b">
        <v>0</v>
      </c>
      <c r="AR200" s="78" t="b">
        <v>0</v>
      </c>
      <c r="AS200" s="78" t="s">
        <v>9963</v>
      </c>
      <c r="AT200" s="78">
        <v>12</v>
      </c>
      <c r="AU200" s="78"/>
      <c r="AV200" s="78" t="b">
        <v>0</v>
      </c>
      <c r="AW200" s="78" t="s">
        <v>15459</v>
      </c>
      <c r="AX200" s="84" t="s">
        <v>16617</v>
      </c>
      <c r="AY200" s="78" t="s">
        <v>65</v>
      </c>
      <c r="AZ200" s="102" t="s">
        <v>18397</v>
      </c>
      <c r="BA200" s="48"/>
      <c r="BB200" s="48"/>
      <c r="BC200" s="48"/>
      <c r="BD200" s="48"/>
      <c r="BE200" s="48"/>
      <c r="BF200" s="48"/>
      <c r="BG200" s="48"/>
      <c r="BH200" s="48"/>
      <c r="BI200" s="48"/>
      <c r="BJ200" s="48"/>
      <c r="BK200" s="78" t="str">
        <f>REPLACE(INDEX(GroupVertices[Group], MATCH(Vertices[[#This Row],[Vertex]],GroupVertices[Vertex],0)),1,1,"")</f>
        <v>EUTRAL</v>
      </c>
      <c r="BL200" s="3"/>
      <c r="BM200" s="3"/>
      <c r="BN200" s="3"/>
      <c r="BO200" s="3"/>
    </row>
    <row r="201" spans="1:67" x14ac:dyDescent="0.25">
      <c r="A201" s="64" t="s">
        <v>1268</v>
      </c>
      <c r="B201" s="65"/>
      <c r="C201" s="65"/>
      <c r="D201" s="66"/>
      <c r="E201" s="68"/>
      <c r="F201" s="100" t="s">
        <v>5551</v>
      </c>
      <c r="G201" s="65"/>
      <c r="H201" s="69"/>
      <c r="I201" s="70"/>
      <c r="J201" s="70"/>
      <c r="K201" s="69" t="s">
        <v>18054</v>
      </c>
      <c r="L201" s="73"/>
      <c r="M201" s="74">
        <v>886.35589599609375</v>
      </c>
      <c r="N201" s="74">
        <v>7426.53955078125</v>
      </c>
      <c r="O201" s="75"/>
      <c r="P201" s="76"/>
      <c r="Q201" s="76"/>
      <c r="R201" s="86"/>
      <c r="S201" s="48">
        <v>1</v>
      </c>
      <c r="T201" s="48">
        <v>1</v>
      </c>
      <c r="U201" s="49">
        <v>0</v>
      </c>
      <c r="V201" s="49">
        <v>7.1199999999999996E-4</v>
      </c>
      <c r="W201" s="49">
        <v>4.6979999999999999E-3</v>
      </c>
      <c r="X201" s="49">
        <v>0.63016099999999997</v>
      </c>
      <c r="Y201" s="49">
        <v>0.5</v>
      </c>
      <c r="Z201" s="49">
        <v>0</v>
      </c>
      <c r="AA201" s="71">
        <v>1166</v>
      </c>
      <c r="AB201" s="71"/>
      <c r="AC201" s="72"/>
      <c r="AD201" s="78" t="s">
        <v>11305</v>
      </c>
      <c r="AE201" s="78">
        <v>975</v>
      </c>
      <c r="AF201" s="78">
        <v>11159</v>
      </c>
      <c r="AG201" s="78">
        <v>44124</v>
      </c>
      <c r="AH201" s="78">
        <v>1467</v>
      </c>
      <c r="AI201" s="78"/>
      <c r="AJ201" s="78" t="s">
        <v>12434</v>
      </c>
      <c r="AK201" s="78"/>
      <c r="AL201" s="84" t="s">
        <v>13671</v>
      </c>
      <c r="AM201" s="78"/>
      <c r="AN201" s="80">
        <v>41137.20417824074</v>
      </c>
      <c r="AO201" s="84" t="s">
        <v>14665</v>
      </c>
      <c r="AP201" s="78" t="b">
        <v>0</v>
      </c>
      <c r="AQ201" s="78" t="b">
        <v>0</v>
      </c>
      <c r="AR201" s="78" t="b">
        <v>0</v>
      </c>
      <c r="AS201" s="78" t="s">
        <v>9963</v>
      </c>
      <c r="AT201" s="78">
        <v>285</v>
      </c>
      <c r="AU201" s="84" t="s">
        <v>15087</v>
      </c>
      <c r="AV201" s="78" t="b">
        <v>0</v>
      </c>
      <c r="AW201" s="78" t="s">
        <v>15459</v>
      </c>
      <c r="AX201" s="84" t="s">
        <v>16623</v>
      </c>
      <c r="AY201" s="78" t="s">
        <v>66</v>
      </c>
      <c r="AZ201" s="102" t="s">
        <v>18401</v>
      </c>
      <c r="BA201" s="48" t="s">
        <v>3754</v>
      </c>
      <c r="BB201" s="48" t="s">
        <v>3754</v>
      </c>
      <c r="BC201" s="48" t="s">
        <v>4051</v>
      </c>
      <c r="BD201" s="48" t="s">
        <v>4051</v>
      </c>
      <c r="BE201" s="48" t="s">
        <v>4411</v>
      </c>
      <c r="BF201" s="48" t="s">
        <v>4411</v>
      </c>
      <c r="BG201" s="106" t="s">
        <v>18861</v>
      </c>
      <c r="BH201" s="106" t="s">
        <v>18861</v>
      </c>
      <c r="BI201" s="106" t="s">
        <v>19303</v>
      </c>
      <c r="BJ201" s="106" t="s">
        <v>19303</v>
      </c>
      <c r="BK201" s="85" t="str">
        <f>REPLACE(INDEX(GroupVertices[Group], MATCH(Vertices[[#This Row],[Vertex]],GroupVertices[Vertex],0)),1,1,"")</f>
        <v>eneral</v>
      </c>
      <c r="BL201" s="3"/>
      <c r="BM201" s="3"/>
      <c r="BN201" s="3"/>
      <c r="BO201" s="3"/>
    </row>
    <row r="202" spans="1:67" x14ac:dyDescent="0.25">
      <c r="A202" s="64" t="s">
        <v>1628</v>
      </c>
      <c r="B202" s="65"/>
      <c r="C202" s="65"/>
      <c r="D202" s="66"/>
      <c r="E202" s="68"/>
      <c r="F202" s="100" t="s">
        <v>15418</v>
      </c>
      <c r="G202" s="65"/>
      <c r="H202" s="69"/>
      <c r="I202" s="70"/>
      <c r="J202" s="70"/>
      <c r="K202" s="69" t="s">
        <v>18067</v>
      </c>
      <c r="L202" s="73"/>
      <c r="M202" s="74">
        <v>6978.11181640625</v>
      </c>
      <c r="N202" s="74">
        <v>1124.5869140625</v>
      </c>
      <c r="O202" s="75"/>
      <c r="P202" s="76"/>
      <c r="Q202" s="76"/>
      <c r="R202" s="86"/>
      <c r="S202" s="48">
        <v>1</v>
      </c>
      <c r="T202" s="48">
        <v>0</v>
      </c>
      <c r="U202" s="49">
        <v>0</v>
      </c>
      <c r="V202" s="49">
        <v>1</v>
      </c>
      <c r="W202" s="49">
        <v>0</v>
      </c>
      <c r="X202" s="49">
        <v>0.99999899999999997</v>
      </c>
      <c r="Y202" s="49">
        <v>0</v>
      </c>
      <c r="Z202" s="49">
        <v>0</v>
      </c>
      <c r="AA202" s="71">
        <v>1179</v>
      </c>
      <c r="AB202" s="71"/>
      <c r="AC202" s="72"/>
      <c r="AD202" s="78" t="s">
        <v>11318</v>
      </c>
      <c r="AE202" s="78">
        <v>175</v>
      </c>
      <c r="AF202" s="78">
        <v>11203095</v>
      </c>
      <c r="AG202" s="78">
        <v>19906</v>
      </c>
      <c r="AH202" s="78">
        <v>185</v>
      </c>
      <c r="AI202" s="78">
        <v>19800</v>
      </c>
      <c r="AJ202" s="78" t="s">
        <v>12444</v>
      </c>
      <c r="AK202" s="78" t="s">
        <v>10111</v>
      </c>
      <c r="AL202" s="84" t="s">
        <v>13677</v>
      </c>
      <c r="AM202" s="78" t="s">
        <v>10139</v>
      </c>
      <c r="AN202" s="80">
        <v>40852.385509259257</v>
      </c>
      <c r="AO202" s="78"/>
      <c r="AP202" s="78" t="b">
        <v>1</v>
      </c>
      <c r="AQ202" s="78" t="b">
        <v>0</v>
      </c>
      <c r="AR202" s="78" t="b">
        <v>0</v>
      </c>
      <c r="AS202" s="78" t="s">
        <v>9963</v>
      </c>
      <c r="AT202" s="78">
        <v>5396</v>
      </c>
      <c r="AU202" s="84" t="s">
        <v>14862</v>
      </c>
      <c r="AV202" s="78" t="b">
        <v>1</v>
      </c>
      <c r="AW202" s="78" t="s">
        <v>15459</v>
      </c>
      <c r="AX202" s="84" t="s">
        <v>16636</v>
      </c>
      <c r="AY202" s="78" t="s">
        <v>65</v>
      </c>
      <c r="AZ202" s="102" t="s">
        <v>18397</v>
      </c>
      <c r="BA202" s="48"/>
      <c r="BB202" s="48"/>
      <c r="BC202" s="48"/>
      <c r="BD202" s="48"/>
      <c r="BE202" s="48"/>
      <c r="BF202" s="48"/>
      <c r="BG202" s="48"/>
      <c r="BH202" s="48"/>
      <c r="BI202" s="48"/>
      <c r="BJ202" s="48"/>
      <c r="BK202" s="78" t="str">
        <f>REPLACE(INDEX(GroupVertices[Group], MATCH(Vertices[[#This Row],[Vertex]],GroupVertices[Vertex],0)),1,1,"")</f>
        <v>EUTRAL</v>
      </c>
      <c r="BL202" s="3"/>
      <c r="BM202" s="3"/>
      <c r="BN202" s="3"/>
      <c r="BO202" s="3"/>
    </row>
    <row r="203" spans="1:67" x14ac:dyDescent="0.25">
      <c r="A203" s="64" t="s">
        <v>1629</v>
      </c>
      <c r="B203" s="65"/>
      <c r="C203" s="65"/>
      <c r="D203" s="66"/>
      <c r="E203" s="68"/>
      <c r="F203" s="100" t="s">
        <v>15419</v>
      </c>
      <c r="G203" s="65"/>
      <c r="H203" s="69"/>
      <c r="I203" s="70"/>
      <c r="J203" s="70"/>
      <c r="K203" s="69" t="s">
        <v>18070</v>
      </c>
      <c r="L203" s="73"/>
      <c r="M203" s="74">
        <v>861.72039794921875</v>
      </c>
      <c r="N203" s="74">
        <v>8209.298828125</v>
      </c>
      <c r="O203" s="75"/>
      <c r="P203" s="76"/>
      <c r="Q203" s="76"/>
      <c r="R203" s="86"/>
      <c r="S203" s="48">
        <v>1</v>
      </c>
      <c r="T203" s="48">
        <v>0</v>
      </c>
      <c r="U203" s="49">
        <v>0</v>
      </c>
      <c r="V203" s="49">
        <v>1.3889E-2</v>
      </c>
      <c r="W203" s="49">
        <v>0</v>
      </c>
      <c r="X203" s="49">
        <v>0.56473399999999996</v>
      </c>
      <c r="Y203" s="49">
        <v>0</v>
      </c>
      <c r="Z203" s="49">
        <v>0</v>
      </c>
      <c r="AA203" s="71">
        <v>1182</v>
      </c>
      <c r="AB203" s="71"/>
      <c r="AC203" s="72"/>
      <c r="AD203" s="78" t="s">
        <v>11321</v>
      </c>
      <c r="AE203" s="78">
        <v>86</v>
      </c>
      <c r="AF203" s="78">
        <v>322</v>
      </c>
      <c r="AG203" s="78">
        <v>29564</v>
      </c>
      <c r="AH203" s="78">
        <v>0</v>
      </c>
      <c r="AI203" s="78">
        <v>19800</v>
      </c>
      <c r="AJ203" s="78"/>
      <c r="AK203" s="78"/>
      <c r="AL203" s="84" t="s">
        <v>13679</v>
      </c>
      <c r="AM203" s="78" t="s">
        <v>12690</v>
      </c>
      <c r="AN203" s="80">
        <v>41097.273263888892</v>
      </c>
      <c r="AO203" s="78"/>
      <c r="AP203" s="78" t="b">
        <v>1</v>
      </c>
      <c r="AQ203" s="78" t="b">
        <v>0</v>
      </c>
      <c r="AR203" s="78" t="b">
        <v>0</v>
      </c>
      <c r="AS203" s="78" t="s">
        <v>9963</v>
      </c>
      <c r="AT203" s="78">
        <v>8</v>
      </c>
      <c r="AU203" s="84" t="s">
        <v>14862</v>
      </c>
      <c r="AV203" s="78" t="b">
        <v>0</v>
      </c>
      <c r="AW203" s="78" t="s">
        <v>15459</v>
      </c>
      <c r="AX203" s="84" t="s">
        <v>16639</v>
      </c>
      <c r="AY203" s="78" t="s">
        <v>65</v>
      </c>
      <c r="AZ203" s="102" t="s">
        <v>18401</v>
      </c>
      <c r="BA203" s="48"/>
      <c r="BB203" s="48"/>
      <c r="BC203" s="48"/>
      <c r="BD203" s="48"/>
      <c r="BE203" s="48"/>
      <c r="BF203" s="48"/>
      <c r="BG203" s="48"/>
      <c r="BH203" s="48"/>
      <c r="BI203" s="48"/>
      <c r="BJ203" s="48"/>
      <c r="BK203" s="78" t="str">
        <f>REPLACE(INDEX(GroupVertices[Group], MATCH(Vertices[[#This Row],[Vertex]],GroupVertices[Vertex],0)),1,1,"")</f>
        <v>eneral</v>
      </c>
      <c r="BL203" s="3"/>
      <c r="BM203" s="3"/>
      <c r="BN203" s="3"/>
      <c r="BO203" s="3"/>
    </row>
    <row r="204" spans="1:67" x14ac:dyDescent="0.25">
      <c r="A204" s="64" t="s">
        <v>1630</v>
      </c>
      <c r="B204" s="65"/>
      <c r="C204" s="65"/>
      <c r="D204" s="66"/>
      <c r="E204" s="68"/>
      <c r="F204" s="100" t="s">
        <v>15420</v>
      </c>
      <c r="G204" s="65"/>
      <c r="H204" s="69"/>
      <c r="I204" s="70"/>
      <c r="J204" s="70"/>
      <c r="K204" s="69" t="s">
        <v>18072</v>
      </c>
      <c r="L204" s="73"/>
      <c r="M204" s="74">
        <v>6409.20654296875</v>
      </c>
      <c r="N204" s="74">
        <v>1543.27978515625</v>
      </c>
      <c r="O204" s="75"/>
      <c r="P204" s="76"/>
      <c r="Q204" s="76"/>
      <c r="R204" s="86"/>
      <c r="S204" s="48">
        <v>1</v>
      </c>
      <c r="T204" s="48">
        <v>0</v>
      </c>
      <c r="U204" s="49">
        <v>0</v>
      </c>
      <c r="V204" s="49">
        <v>5.9699999999999998E-4</v>
      </c>
      <c r="W204" s="49">
        <v>5.2899999999999996E-4</v>
      </c>
      <c r="X204" s="49">
        <v>0.42423</v>
      </c>
      <c r="Y204" s="49">
        <v>0</v>
      </c>
      <c r="Z204" s="49">
        <v>0</v>
      </c>
      <c r="AA204" s="71">
        <v>1184</v>
      </c>
      <c r="AB204" s="71"/>
      <c r="AC204" s="72"/>
      <c r="AD204" s="78" t="s">
        <v>11323</v>
      </c>
      <c r="AE204" s="78">
        <v>1830</v>
      </c>
      <c r="AF204" s="78">
        <v>613</v>
      </c>
      <c r="AG204" s="78">
        <v>13894</v>
      </c>
      <c r="AH204" s="78">
        <v>32156</v>
      </c>
      <c r="AI204" s="78">
        <v>19800</v>
      </c>
      <c r="AJ204" s="78" t="s">
        <v>12447</v>
      </c>
      <c r="AK204" s="78" t="s">
        <v>12750</v>
      </c>
      <c r="AL204" s="78"/>
      <c r="AM204" s="78" t="s">
        <v>10135</v>
      </c>
      <c r="AN204" s="80">
        <v>40157.703715277778</v>
      </c>
      <c r="AO204" s="84" t="s">
        <v>14674</v>
      </c>
      <c r="AP204" s="78" t="b">
        <v>1</v>
      </c>
      <c r="AQ204" s="78" t="b">
        <v>0</v>
      </c>
      <c r="AR204" s="78" t="b">
        <v>1</v>
      </c>
      <c r="AS204" s="78" t="s">
        <v>9963</v>
      </c>
      <c r="AT204" s="78">
        <v>7</v>
      </c>
      <c r="AU204" s="84" t="s">
        <v>14862</v>
      </c>
      <c r="AV204" s="78" t="b">
        <v>0</v>
      </c>
      <c r="AW204" s="78" t="s">
        <v>15459</v>
      </c>
      <c r="AX204" s="84" t="s">
        <v>16641</v>
      </c>
      <c r="AY204" s="78" t="s">
        <v>65</v>
      </c>
      <c r="AZ204" s="102" t="s">
        <v>18397</v>
      </c>
      <c r="BA204" s="48"/>
      <c r="BB204" s="48"/>
      <c r="BC204" s="48"/>
      <c r="BD204" s="48"/>
      <c r="BE204" s="48"/>
      <c r="BF204" s="48"/>
      <c r="BG204" s="48"/>
      <c r="BH204" s="48"/>
      <c r="BI204" s="48"/>
      <c r="BJ204" s="48"/>
      <c r="BK204" s="78" t="str">
        <f>REPLACE(INDEX(GroupVertices[Group], MATCH(Vertices[[#This Row],[Vertex]],GroupVertices[Vertex],0)),1,1,"")</f>
        <v>EUTRAL</v>
      </c>
      <c r="BL204" s="3"/>
      <c r="BM204" s="3"/>
      <c r="BN204" s="3"/>
      <c r="BO204" s="3"/>
    </row>
    <row r="205" spans="1:67" x14ac:dyDescent="0.25">
      <c r="A205" s="64" t="s">
        <v>1631</v>
      </c>
      <c r="B205" s="65"/>
      <c r="C205" s="65"/>
      <c r="D205" s="66"/>
      <c r="E205" s="68"/>
      <c r="F205" s="100" t="s">
        <v>15421</v>
      </c>
      <c r="G205" s="65"/>
      <c r="H205" s="69"/>
      <c r="I205" s="70"/>
      <c r="J205" s="70"/>
      <c r="K205" s="69" t="s">
        <v>18073</v>
      </c>
      <c r="L205" s="73"/>
      <c r="M205" s="74">
        <v>8475.828125</v>
      </c>
      <c r="N205" s="74">
        <v>2765.38671875</v>
      </c>
      <c r="O205" s="75"/>
      <c r="P205" s="76"/>
      <c r="Q205" s="76"/>
      <c r="R205" s="86"/>
      <c r="S205" s="48">
        <v>1</v>
      </c>
      <c r="T205" s="48">
        <v>0</v>
      </c>
      <c r="U205" s="49">
        <v>0</v>
      </c>
      <c r="V205" s="49">
        <v>5.9699999999999998E-4</v>
      </c>
      <c r="W205" s="49">
        <v>5.2899999999999996E-4</v>
      </c>
      <c r="X205" s="49">
        <v>0.42423</v>
      </c>
      <c r="Y205" s="49">
        <v>0</v>
      </c>
      <c r="Z205" s="49">
        <v>0</v>
      </c>
      <c r="AA205" s="71">
        <v>1185</v>
      </c>
      <c r="AB205" s="71"/>
      <c r="AC205" s="72"/>
      <c r="AD205" s="78" t="s">
        <v>11324</v>
      </c>
      <c r="AE205" s="78">
        <v>236</v>
      </c>
      <c r="AF205" s="78">
        <v>41</v>
      </c>
      <c r="AG205" s="78">
        <v>327</v>
      </c>
      <c r="AH205" s="78">
        <v>337</v>
      </c>
      <c r="AI205" s="78">
        <v>19800</v>
      </c>
      <c r="AJ205" s="78"/>
      <c r="AK205" s="78" t="s">
        <v>10119</v>
      </c>
      <c r="AL205" s="78"/>
      <c r="AM205" s="78" t="s">
        <v>10139</v>
      </c>
      <c r="AN205" s="80">
        <v>40214.74523148148</v>
      </c>
      <c r="AO205" s="78"/>
      <c r="AP205" s="78" t="b">
        <v>0</v>
      </c>
      <c r="AQ205" s="78" t="b">
        <v>0</v>
      </c>
      <c r="AR205" s="78" t="b">
        <v>0</v>
      </c>
      <c r="AS205" s="78" t="s">
        <v>9963</v>
      </c>
      <c r="AT205" s="78">
        <v>1</v>
      </c>
      <c r="AU205" s="84" t="s">
        <v>14902</v>
      </c>
      <c r="AV205" s="78" t="b">
        <v>0</v>
      </c>
      <c r="AW205" s="78" t="s">
        <v>15459</v>
      </c>
      <c r="AX205" s="84" t="s">
        <v>16642</v>
      </c>
      <c r="AY205" s="78" t="s">
        <v>65</v>
      </c>
      <c r="AZ205" s="102" t="s">
        <v>18397</v>
      </c>
      <c r="BA205" s="48"/>
      <c r="BB205" s="48"/>
      <c r="BC205" s="48"/>
      <c r="BD205" s="48"/>
      <c r="BE205" s="48"/>
      <c r="BF205" s="48"/>
      <c r="BG205" s="48"/>
      <c r="BH205" s="48"/>
      <c r="BI205" s="48"/>
      <c r="BJ205" s="48"/>
      <c r="BK205" s="78" t="str">
        <f>REPLACE(INDEX(GroupVertices[Group], MATCH(Vertices[[#This Row],[Vertex]],GroupVertices[Vertex],0)),1,1,"")</f>
        <v>EUTRAL</v>
      </c>
      <c r="BL205" s="3"/>
      <c r="BM205" s="3"/>
      <c r="BN205" s="3"/>
      <c r="BO205" s="3"/>
    </row>
    <row r="206" spans="1:67" x14ac:dyDescent="0.25">
      <c r="A206" s="64" t="s">
        <v>1632</v>
      </c>
      <c r="B206" s="65"/>
      <c r="C206" s="65"/>
      <c r="D206" s="66"/>
      <c r="E206" s="68"/>
      <c r="F206" s="100" t="s">
        <v>15422</v>
      </c>
      <c r="G206" s="65"/>
      <c r="H206" s="69"/>
      <c r="I206" s="70"/>
      <c r="J206" s="70"/>
      <c r="K206" s="69" t="s">
        <v>18074</v>
      </c>
      <c r="L206" s="73"/>
      <c r="M206" s="74">
        <v>6233.916015625</v>
      </c>
      <c r="N206" s="74">
        <v>4084.827880859375</v>
      </c>
      <c r="O206" s="75"/>
      <c r="P206" s="76"/>
      <c r="Q206" s="76"/>
      <c r="R206" s="86"/>
      <c r="S206" s="48">
        <v>1</v>
      </c>
      <c r="T206" s="48">
        <v>0</v>
      </c>
      <c r="U206" s="49">
        <v>0</v>
      </c>
      <c r="V206" s="49">
        <v>5.9699999999999998E-4</v>
      </c>
      <c r="W206" s="49">
        <v>5.2899999999999996E-4</v>
      </c>
      <c r="X206" s="49">
        <v>0.42423</v>
      </c>
      <c r="Y206" s="49">
        <v>0</v>
      </c>
      <c r="Z206" s="49">
        <v>0</v>
      </c>
      <c r="AA206" s="71">
        <v>1186</v>
      </c>
      <c r="AB206" s="71"/>
      <c r="AC206" s="72"/>
      <c r="AD206" s="78" t="s">
        <v>11325</v>
      </c>
      <c r="AE206" s="78">
        <v>362</v>
      </c>
      <c r="AF206" s="78">
        <v>129</v>
      </c>
      <c r="AG206" s="78">
        <v>6792</v>
      </c>
      <c r="AH206" s="78">
        <v>1554</v>
      </c>
      <c r="AI206" s="78">
        <v>19800</v>
      </c>
      <c r="AJ206" s="78"/>
      <c r="AK206" s="78" t="s">
        <v>12644</v>
      </c>
      <c r="AL206" s="78"/>
      <c r="AM206" s="78" t="s">
        <v>12690</v>
      </c>
      <c r="AN206" s="80">
        <v>40807.662743055553</v>
      </c>
      <c r="AO206" s="84" t="s">
        <v>14675</v>
      </c>
      <c r="AP206" s="78" t="b">
        <v>0</v>
      </c>
      <c r="AQ206" s="78" t="b">
        <v>0</v>
      </c>
      <c r="AR206" s="78" t="b">
        <v>1</v>
      </c>
      <c r="AS206" s="78" t="s">
        <v>9963</v>
      </c>
      <c r="AT206" s="78">
        <v>13</v>
      </c>
      <c r="AU206" s="84" t="s">
        <v>14893</v>
      </c>
      <c r="AV206" s="78" t="b">
        <v>0</v>
      </c>
      <c r="AW206" s="78" t="s">
        <v>15459</v>
      </c>
      <c r="AX206" s="84" t="s">
        <v>16643</v>
      </c>
      <c r="AY206" s="78" t="s">
        <v>65</v>
      </c>
      <c r="AZ206" s="102" t="s">
        <v>18397</v>
      </c>
      <c r="BA206" s="48"/>
      <c r="BB206" s="48"/>
      <c r="BC206" s="48"/>
      <c r="BD206" s="48"/>
      <c r="BE206" s="48"/>
      <c r="BF206" s="48"/>
      <c r="BG206" s="48"/>
      <c r="BH206" s="48"/>
      <c r="BI206" s="48"/>
      <c r="BJ206" s="48"/>
      <c r="BK206" s="78" t="str">
        <f>REPLACE(INDEX(GroupVertices[Group], MATCH(Vertices[[#This Row],[Vertex]],GroupVertices[Vertex],0)),1,1,"")</f>
        <v>EUTRAL</v>
      </c>
      <c r="BL206" s="3"/>
      <c r="BM206" s="3"/>
      <c r="BN206" s="3"/>
      <c r="BO206" s="3"/>
    </row>
    <row r="207" spans="1:67" x14ac:dyDescent="0.25">
      <c r="A207" s="64" t="s">
        <v>1633</v>
      </c>
      <c r="B207" s="65"/>
      <c r="C207" s="65"/>
      <c r="D207" s="66"/>
      <c r="E207" s="68"/>
      <c r="F207" s="100" t="s">
        <v>15423</v>
      </c>
      <c r="G207" s="65"/>
      <c r="H207" s="69"/>
      <c r="I207" s="70"/>
      <c r="J207" s="70"/>
      <c r="K207" s="69" t="s">
        <v>18075</v>
      </c>
      <c r="L207" s="73"/>
      <c r="M207" s="74">
        <v>6277.51416015625</v>
      </c>
      <c r="N207" s="74">
        <v>3923.55712890625</v>
      </c>
      <c r="O207" s="75"/>
      <c r="P207" s="76"/>
      <c r="Q207" s="76"/>
      <c r="R207" s="86"/>
      <c r="S207" s="48">
        <v>1</v>
      </c>
      <c r="T207" s="48">
        <v>0</v>
      </c>
      <c r="U207" s="49">
        <v>0</v>
      </c>
      <c r="V207" s="49">
        <v>5.9699999999999998E-4</v>
      </c>
      <c r="W207" s="49">
        <v>5.2899999999999996E-4</v>
      </c>
      <c r="X207" s="49">
        <v>0.42423</v>
      </c>
      <c r="Y207" s="49">
        <v>0</v>
      </c>
      <c r="Z207" s="49">
        <v>0</v>
      </c>
      <c r="AA207" s="71">
        <v>1187</v>
      </c>
      <c r="AB207" s="71"/>
      <c r="AC207" s="72"/>
      <c r="AD207" s="78" t="s">
        <v>11326</v>
      </c>
      <c r="AE207" s="78">
        <v>170</v>
      </c>
      <c r="AF207" s="78">
        <v>2517</v>
      </c>
      <c r="AG207" s="78">
        <v>61099</v>
      </c>
      <c r="AH207" s="78">
        <v>17483</v>
      </c>
      <c r="AI207" s="78">
        <v>19800</v>
      </c>
      <c r="AJ207" s="78" t="s">
        <v>12448</v>
      </c>
      <c r="AK207" s="78" t="s">
        <v>13068</v>
      </c>
      <c r="AL207" s="84" t="s">
        <v>13681</v>
      </c>
      <c r="AM207" s="78" t="s">
        <v>10135</v>
      </c>
      <c r="AN207" s="80">
        <v>41441.375347222223</v>
      </c>
      <c r="AO207" s="84" t="s">
        <v>14676</v>
      </c>
      <c r="AP207" s="78" t="b">
        <v>0</v>
      </c>
      <c r="AQ207" s="78" t="b">
        <v>0</v>
      </c>
      <c r="AR207" s="78" t="b">
        <v>1</v>
      </c>
      <c r="AS207" s="78" t="s">
        <v>9963</v>
      </c>
      <c r="AT207" s="78">
        <v>37</v>
      </c>
      <c r="AU207" s="84" t="s">
        <v>14862</v>
      </c>
      <c r="AV207" s="78" t="b">
        <v>0</v>
      </c>
      <c r="AW207" s="78" t="s">
        <v>15459</v>
      </c>
      <c r="AX207" s="84" t="s">
        <v>16644</v>
      </c>
      <c r="AY207" s="78" t="s">
        <v>65</v>
      </c>
      <c r="AZ207" s="102" t="s">
        <v>18397</v>
      </c>
      <c r="BA207" s="48"/>
      <c r="BB207" s="48"/>
      <c r="BC207" s="48"/>
      <c r="BD207" s="48"/>
      <c r="BE207" s="48"/>
      <c r="BF207" s="48"/>
      <c r="BG207" s="48"/>
      <c r="BH207" s="48"/>
      <c r="BI207" s="48"/>
      <c r="BJ207" s="48"/>
      <c r="BK207" s="78" t="str">
        <f>REPLACE(INDEX(GroupVertices[Group], MATCH(Vertices[[#This Row],[Vertex]],GroupVertices[Vertex],0)),1,1,"")</f>
        <v>EUTRAL</v>
      </c>
      <c r="BL207" s="3"/>
      <c r="BM207" s="3"/>
      <c r="BN207" s="3"/>
      <c r="BO207" s="3"/>
    </row>
    <row r="208" spans="1:67" x14ac:dyDescent="0.25">
      <c r="A208" s="64" t="s">
        <v>1634</v>
      </c>
      <c r="B208" s="65"/>
      <c r="C208" s="65"/>
      <c r="D208" s="66"/>
      <c r="E208" s="68"/>
      <c r="F208" s="100" t="s">
        <v>15424</v>
      </c>
      <c r="G208" s="65"/>
      <c r="H208" s="69"/>
      <c r="I208" s="70"/>
      <c r="J208" s="70"/>
      <c r="K208" s="69" t="s">
        <v>18076</v>
      </c>
      <c r="L208" s="73"/>
      <c r="M208" s="74">
        <v>6601.45166015625</v>
      </c>
      <c r="N208" s="74">
        <v>4684.54296875</v>
      </c>
      <c r="O208" s="75"/>
      <c r="P208" s="76"/>
      <c r="Q208" s="76"/>
      <c r="R208" s="86"/>
      <c r="S208" s="48">
        <v>1</v>
      </c>
      <c r="T208" s="48">
        <v>0</v>
      </c>
      <c r="U208" s="49">
        <v>0</v>
      </c>
      <c r="V208" s="49">
        <v>5.9699999999999998E-4</v>
      </c>
      <c r="W208" s="49">
        <v>5.2899999999999996E-4</v>
      </c>
      <c r="X208" s="49">
        <v>0.42423</v>
      </c>
      <c r="Y208" s="49">
        <v>0</v>
      </c>
      <c r="Z208" s="49">
        <v>0</v>
      </c>
      <c r="AA208" s="71">
        <v>1188</v>
      </c>
      <c r="AB208" s="71"/>
      <c r="AC208" s="72"/>
      <c r="AD208" s="78" t="s">
        <v>11327</v>
      </c>
      <c r="AE208" s="78">
        <v>294</v>
      </c>
      <c r="AF208" s="78">
        <v>3240</v>
      </c>
      <c r="AG208" s="78">
        <v>15390</v>
      </c>
      <c r="AH208" s="78">
        <v>12763</v>
      </c>
      <c r="AI208" s="78">
        <v>19800</v>
      </c>
      <c r="AJ208" s="78" t="s">
        <v>12449</v>
      </c>
      <c r="AK208" s="78" t="s">
        <v>13069</v>
      </c>
      <c r="AL208" s="84" t="s">
        <v>13682</v>
      </c>
      <c r="AM208" s="78" t="s">
        <v>10140</v>
      </c>
      <c r="AN208" s="80">
        <v>39936.63449074074</v>
      </c>
      <c r="AO208" s="84" t="s">
        <v>14677</v>
      </c>
      <c r="AP208" s="78" t="b">
        <v>0</v>
      </c>
      <c r="AQ208" s="78" t="b">
        <v>0</v>
      </c>
      <c r="AR208" s="78" t="b">
        <v>1</v>
      </c>
      <c r="AS208" s="78" t="s">
        <v>9963</v>
      </c>
      <c r="AT208" s="78">
        <v>38</v>
      </c>
      <c r="AU208" s="84" t="s">
        <v>14910</v>
      </c>
      <c r="AV208" s="78" t="b">
        <v>0</v>
      </c>
      <c r="AW208" s="78" t="s">
        <v>15459</v>
      </c>
      <c r="AX208" s="84" t="s">
        <v>16645</v>
      </c>
      <c r="AY208" s="78" t="s">
        <v>65</v>
      </c>
      <c r="AZ208" s="102" t="s">
        <v>18397</v>
      </c>
      <c r="BA208" s="48"/>
      <c r="BB208" s="48"/>
      <c r="BC208" s="48"/>
      <c r="BD208" s="48"/>
      <c r="BE208" s="48"/>
      <c r="BF208" s="48"/>
      <c r="BG208" s="48"/>
      <c r="BH208" s="48"/>
      <c r="BI208" s="48"/>
      <c r="BJ208" s="48"/>
      <c r="BK208" s="78" t="str">
        <f>REPLACE(INDEX(GroupVertices[Group], MATCH(Vertices[[#This Row],[Vertex]],GroupVertices[Vertex],0)),1,1,"")</f>
        <v>EUTRAL</v>
      </c>
      <c r="BL208" s="3"/>
      <c r="BM208" s="3"/>
      <c r="BN208" s="3"/>
      <c r="BO208" s="3"/>
    </row>
    <row r="209" spans="1:67" x14ac:dyDescent="0.25">
      <c r="A209" s="64" t="s">
        <v>1635</v>
      </c>
      <c r="B209" s="65"/>
      <c r="C209" s="65"/>
      <c r="D209" s="66"/>
      <c r="E209" s="68"/>
      <c r="F209" s="100" t="s">
        <v>15425</v>
      </c>
      <c r="G209" s="65"/>
      <c r="H209" s="69"/>
      <c r="I209" s="70"/>
      <c r="J209" s="70"/>
      <c r="K209" s="69" t="s">
        <v>18077</v>
      </c>
      <c r="L209" s="73"/>
      <c r="M209" s="74">
        <v>6082.5185546875</v>
      </c>
      <c r="N209" s="74">
        <v>2465.8408203125</v>
      </c>
      <c r="O209" s="75"/>
      <c r="P209" s="76"/>
      <c r="Q209" s="76"/>
      <c r="R209" s="86"/>
      <c r="S209" s="48">
        <v>1</v>
      </c>
      <c r="T209" s="48">
        <v>0</v>
      </c>
      <c r="U209" s="49">
        <v>0</v>
      </c>
      <c r="V209" s="49">
        <v>5.9699999999999998E-4</v>
      </c>
      <c r="W209" s="49">
        <v>5.2899999999999996E-4</v>
      </c>
      <c r="X209" s="49">
        <v>0.42423</v>
      </c>
      <c r="Y209" s="49">
        <v>0</v>
      </c>
      <c r="Z209" s="49">
        <v>0</v>
      </c>
      <c r="AA209" s="71">
        <v>1189</v>
      </c>
      <c r="AB209" s="71"/>
      <c r="AC209" s="72"/>
      <c r="AD209" s="78" t="s">
        <v>11328</v>
      </c>
      <c r="AE209" s="78">
        <v>591</v>
      </c>
      <c r="AF209" s="78">
        <v>800</v>
      </c>
      <c r="AG209" s="78">
        <v>18162</v>
      </c>
      <c r="AH209" s="78">
        <v>884</v>
      </c>
      <c r="AI209" s="78">
        <v>19800</v>
      </c>
      <c r="AJ209" s="78" t="s">
        <v>12450</v>
      </c>
      <c r="AK209" s="78" t="s">
        <v>10119</v>
      </c>
      <c r="AL209" s="84" t="s">
        <v>13683</v>
      </c>
      <c r="AM209" s="78" t="s">
        <v>10135</v>
      </c>
      <c r="AN209" s="80">
        <v>39871.766516203701</v>
      </c>
      <c r="AO209" s="84" t="s">
        <v>14678</v>
      </c>
      <c r="AP209" s="78" t="b">
        <v>0</v>
      </c>
      <c r="AQ209" s="78" t="b">
        <v>0</v>
      </c>
      <c r="AR209" s="78" t="b">
        <v>1</v>
      </c>
      <c r="AS209" s="78" t="s">
        <v>9963</v>
      </c>
      <c r="AT209" s="78">
        <v>0</v>
      </c>
      <c r="AU209" s="84" t="s">
        <v>15090</v>
      </c>
      <c r="AV209" s="78" t="b">
        <v>0</v>
      </c>
      <c r="AW209" s="78" t="s">
        <v>15459</v>
      </c>
      <c r="AX209" s="84" t="s">
        <v>16646</v>
      </c>
      <c r="AY209" s="78" t="s">
        <v>65</v>
      </c>
      <c r="AZ209" s="102" t="s">
        <v>18397</v>
      </c>
      <c r="BA209" s="48"/>
      <c r="BB209" s="48"/>
      <c r="BC209" s="48"/>
      <c r="BD209" s="48"/>
      <c r="BE209" s="48"/>
      <c r="BF209" s="48"/>
      <c r="BG209" s="48"/>
      <c r="BH209" s="48"/>
      <c r="BI209" s="48"/>
      <c r="BJ209" s="48"/>
      <c r="BK209" s="78" t="str">
        <f>REPLACE(INDEX(GroupVertices[Group], MATCH(Vertices[[#This Row],[Vertex]],GroupVertices[Vertex],0)),1,1,"")</f>
        <v>EUTRAL</v>
      </c>
      <c r="BL209" s="3"/>
      <c r="BM209" s="3"/>
      <c r="BN209" s="3"/>
      <c r="BO209" s="3"/>
    </row>
    <row r="210" spans="1:67" x14ac:dyDescent="0.25">
      <c r="A210" s="64" t="s">
        <v>1636</v>
      </c>
      <c r="B210" s="65"/>
      <c r="C210" s="65"/>
      <c r="D210" s="66"/>
      <c r="E210" s="68"/>
      <c r="F210" s="100" t="s">
        <v>4787</v>
      </c>
      <c r="G210" s="65"/>
      <c r="H210" s="69"/>
      <c r="I210" s="70"/>
      <c r="J210" s="70"/>
      <c r="K210" s="69" t="s">
        <v>18086</v>
      </c>
      <c r="L210" s="73"/>
      <c r="M210" s="74">
        <v>6641.673828125</v>
      </c>
      <c r="N210" s="74">
        <v>2654.745361328125</v>
      </c>
      <c r="O210" s="75"/>
      <c r="P210" s="76"/>
      <c r="Q210" s="76"/>
      <c r="R210" s="86"/>
      <c r="S210" s="48">
        <v>1</v>
      </c>
      <c r="T210" s="48">
        <v>0</v>
      </c>
      <c r="U210" s="49">
        <v>0</v>
      </c>
      <c r="V210" s="49">
        <v>4.08E-4</v>
      </c>
      <c r="W210" s="49">
        <v>1.5E-5</v>
      </c>
      <c r="X210" s="49">
        <v>0.46259899999999998</v>
      </c>
      <c r="Y210" s="49">
        <v>0</v>
      </c>
      <c r="Z210" s="49">
        <v>0</v>
      </c>
      <c r="AA210" s="71">
        <v>1198</v>
      </c>
      <c r="AB210" s="71"/>
      <c r="AC210" s="72"/>
      <c r="AD210" s="78" t="s">
        <v>11337</v>
      </c>
      <c r="AE210" s="78">
        <v>1</v>
      </c>
      <c r="AF210" s="78">
        <v>1</v>
      </c>
      <c r="AG210" s="78">
        <v>0</v>
      </c>
      <c r="AH210" s="78">
        <v>0</v>
      </c>
      <c r="AI210" s="78"/>
      <c r="AJ210" s="78"/>
      <c r="AK210" s="78"/>
      <c r="AL210" s="78"/>
      <c r="AM210" s="78"/>
      <c r="AN210" s="80">
        <v>40172.755277777775</v>
      </c>
      <c r="AO210" s="78"/>
      <c r="AP210" s="78" t="b">
        <v>1</v>
      </c>
      <c r="AQ210" s="78" t="b">
        <v>1</v>
      </c>
      <c r="AR210" s="78" t="b">
        <v>0</v>
      </c>
      <c r="AS210" s="78" t="s">
        <v>9963</v>
      </c>
      <c r="AT210" s="78">
        <v>0</v>
      </c>
      <c r="AU210" s="84" t="s">
        <v>14862</v>
      </c>
      <c r="AV210" s="78" t="b">
        <v>0</v>
      </c>
      <c r="AW210" s="78" t="s">
        <v>15459</v>
      </c>
      <c r="AX210" s="84" t="s">
        <v>16655</v>
      </c>
      <c r="AY210" s="78" t="s">
        <v>65</v>
      </c>
      <c r="AZ210" s="102" t="s">
        <v>18397</v>
      </c>
      <c r="BA210" s="48"/>
      <c r="BB210" s="48"/>
      <c r="BC210" s="48"/>
      <c r="BD210" s="48"/>
      <c r="BE210" s="48"/>
      <c r="BF210" s="48"/>
      <c r="BG210" s="48"/>
      <c r="BH210" s="48"/>
      <c r="BI210" s="48"/>
      <c r="BJ210" s="48"/>
      <c r="BK210" s="78" t="str">
        <f>REPLACE(INDEX(GroupVertices[Group], MATCH(Vertices[[#This Row],[Vertex]],GroupVertices[Vertex],0)),1,1,"")</f>
        <v>EUTRAL</v>
      </c>
      <c r="BL210" s="3"/>
      <c r="BM210" s="3"/>
      <c r="BN210" s="3"/>
      <c r="BO210" s="3"/>
    </row>
    <row r="211" spans="1:67" x14ac:dyDescent="0.25">
      <c r="A211" s="64" t="s">
        <v>1310</v>
      </c>
      <c r="B211" s="65"/>
      <c r="C211" s="65"/>
      <c r="D211" s="66"/>
      <c r="E211" s="68"/>
      <c r="F211" s="100" t="s">
        <v>5590</v>
      </c>
      <c r="G211" s="65"/>
      <c r="H211" s="69"/>
      <c r="I211" s="70"/>
      <c r="J211" s="70"/>
      <c r="K211" s="69" t="s">
        <v>18104</v>
      </c>
      <c r="L211" s="73"/>
      <c r="M211" s="74">
        <v>8928.0830078125</v>
      </c>
      <c r="N211" s="74">
        <v>2934.218505859375</v>
      </c>
      <c r="O211" s="75"/>
      <c r="P211" s="76"/>
      <c r="Q211" s="76"/>
      <c r="R211" s="86"/>
      <c r="S211" s="48">
        <v>1</v>
      </c>
      <c r="T211" s="48">
        <v>0</v>
      </c>
      <c r="U211" s="49">
        <v>0</v>
      </c>
      <c r="V211" s="49">
        <v>6.2500000000000003E-3</v>
      </c>
      <c r="W211" s="49">
        <v>0</v>
      </c>
      <c r="X211" s="49">
        <v>0.54440599999999995</v>
      </c>
      <c r="Y211" s="49">
        <v>0</v>
      </c>
      <c r="Z211" s="49">
        <v>0</v>
      </c>
      <c r="AA211" s="71">
        <v>1216</v>
      </c>
      <c r="AB211" s="71"/>
      <c r="AC211" s="72"/>
      <c r="AD211" s="78" t="s">
        <v>11352</v>
      </c>
      <c r="AE211" s="78">
        <v>2209</v>
      </c>
      <c r="AF211" s="78">
        <v>3324</v>
      </c>
      <c r="AG211" s="78">
        <v>21226</v>
      </c>
      <c r="AH211" s="78">
        <v>0</v>
      </c>
      <c r="AI211" s="78">
        <v>28800</v>
      </c>
      <c r="AJ211" s="78" t="s">
        <v>12467</v>
      </c>
      <c r="AK211" s="78" t="s">
        <v>13076</v>
      </c>
      <c r="AL211" s="78"/>
      <c r="AM211" s="78" t="s">
        <v>13820</v>
      </c>
      <c r="AN211" s="80">
        <v>41238.224803240744</v>
      </c>
      <c r="AO211" s="78"/>
      <c r="AP211" s="78" t="b">
        <v>0</v>
      </c>
      <c r="AQ211" s="78" t="b">
        <v>0</v>
      </c>
      <c r="AR211" s="78" t="b">
        <v>0</v>
      </c>
      <c r="AS211" s="78" t="s">
        <v>9963</v>
      </c>
      <c r="AT211" s="78">
        <v>51</v>
      </c>
      <c r="AU211" s="84" t="s">
        <v>15093</v>
      </c>
      <c r="AV211" s="78" t="b">
        <v>0</v>
      </c>
      <c r="AW211" s="78" t="s">
        <v>15459</v>
      </c>
      <c r="AX211" s="84" t="s">
        <v>16673</v>
      </c>
      <c r="AY211" s="78" t="s">
        <v>66</v>
      </c>
      <c r="AZ211" s="102" t="s">
        <v>18397</v>
      </c>
      <c r="BA211" s="48"/>
      <c r="BB211" s="48"/>
      <c r="BC211" s="48"/>
      <c r="BD211" s="48"/>
      <c r="BE211" s="48"/>
      <c r="BF211" s="48"/>
      <c r="BG211" s="48"/>
      <c r="BH211" s="48"/>
      <c r="BI211" s="48"/>
      <c r="BJ211" s="48"/>
      <c r="BK211" s="78" t="str">
        <f>REPLACE(INDEX(GroupVertices[Group], MATCH(Vertices[[#This Row],[Vertex]],GroupVertices[Vertex],0)),1,1,"")</f>
        <v>EUTRAL</v>
      </c>
      <c r="BL211" s="3"/>
      <c r="BM211" s="3"/>
      <c r="BN211" s="3"/>
      <c r="BO211" s="3"/>
    </row>
    <row r="212" spans="1:67" x14ac:dyDescent="0.25">
      <c r="A212" s="64" t="s">
        <v>1312</v>
      </c>
      <c r="B212" s="65"/>
      <c r="C212" s="65"/>
      <c r="D212" s="66"/>
      <c r="E212" s="68"/>
      <c r="F212" s="100" t="s">
        <v>5592</v>
      </c>
      <c r="G212" s="65"/>
      <c r="H212" s="69"/>
      <c r="I212" s="70"/>
      <c r="J212" s="70"/>
      <c r="K212" s="69" t="s">
        <v>18106</v>
      </c>
      <c r="L212" s="73"/>
      <c r="M212" s="74">
        <v>7012.9814453125</v>
      </c>
      <c r="N212" s="74">
        <v>772.38531494140625</v>
      </c>
      <c r="O212" s="75"/>
      <c r="P212" s="76"/>
      <c r="Q212" s="76"/>
      <c r="R212" s="86"/>
      <c r="S212" s="48">
        <v>1</v>
      </c>
      <c r="T212" s="48">
        <v>1</v>
      </c>
      <c r="U212" s="49">
        <v>0</v>
      </c>
      <c r="V212" s="49">
        <v>9.2589999999999999E-3</v>
      </c>
      <c r="W212" s="49">
        <v>0</v>
      </c>
      <c r="X212" s="49">
        <v>0.929786</v>
      </c>
      <c r="Y212" s="49">
        <v>0.5</v>
      </c>
      <c r="Z212" s="49">
        <v>0</v>
      </c>
      <c r="AA212" s="71">
        <v>1218</v>
      </c>
      <c r="AB212" s="71"/>
      <c r="AC212" s="72"/>
      <c r="AD212" s="78" t="s">
        <v>11354</v>
      </c>
      <c r="AE212" s="78">
        <v>4043</v>
      </c>
      <c r="AF212" s="78">
        <v>1873</v>
      </c>
      <c r="AG212" s="78">
        <v>8226</v>
      </c>
      <c r="AH212" s="78">
        <v>194</v>
      </c>
      <c r="AI212" s="78">
        <v>3600</v>
      </c>
      <c r="AJ212" s="78" t="s">
        <v>12469</v>
      </c>
      <c r="AK212" s="78" t="s">
        <v>13078</v>
      </c>
      <c r="AL212" s="84" t="s">
        <v>13696</v>
      </c>
      <c r="AM212" s="78" t="s">
        <v>12879</v>
      </c>
      <c r="AN212" s="80">
        <v>40938.513333333336</v>
      </c>
      <c r="AO212" s="84" t="s">
        <v>14698</v>
      </c>
      <c r="AP212" s="78" t="b">
        <v>0</v>
      </c>
      <c r="AQ212" s="78" t="b">
        <v>0</v>
      </c>
      <c r="AR212" s="78" t="b">
        <v>1</v>
      </c>
      <c r="AS212" s="78" t="s">
        <v>9963</v>
      </c>
      <c r="AT212" s="78">
        <v>8</v>
      </c>
      <c r="AU212" s="84" t="s">
        <v>15094</v>
      </c>
      <c r="AV212" s="78" t="b">
        <v>0</v>
      </c>
      <c r="AW212" s="78" t="s">
        <v>15459</v>
      </c>
      <c r="AX212" s="84" t="s">
        <v>16675</v>
      </c>
      <c r="AY212" s="78" t="s">
        <v>66</v>
      </c>
      <c r="AZ212" s="102" t="s">
        <v>18397</v>
      </c>
      <c r="BA212" s="48" t="s">
        <v>3332</v>
      </c>
      <c r="BB212" s="48" t="s">
        <v>3332</v>
      </c>
      <c r="BC212" s="48" t="s">
        <v>4027</v>
      </c>
      <c r="BD212" s="48" t="s">
        <v>4027</v>
      </c>
      <c r="BE212" s="48"/>
      <c r="BF212" s="48"/>
      <c r="BG212" s="106" t="s">
        <v>18877</v>
      </c>
      <c r="BH212" s="106" t="s">
        <v>18877</v>
      </c>
      <c r="BI212" s="106" t="s">
        <v>19319</v>
      </c>
      <c r="BJ212" s="106" t="s">
        <v>19319</v>
      </c>
      <c r="BK212" s="85" t="str">
        <f>REPLACE(INDEX(GroupVertices[Group], MATCH(Vertices[[#This Row],[Vertex]],GroupVertices[Vertex],0)),1,1,"")</f>
        <v>EUTRAL</v>
      </c>
      <c r="BL212" s="3"/>
      <c r="BM212" s="3"/>
      <c r="BN212" s="3"/>
      <c r="BO212" s="3"/>
    </row>
    <row r="213" spans="1:67" x14ac:dyDescent="0.25">
      <c r="A213" s="64" t="s">
        <v>1313</v>
      </c>
      <c r="B213" s="65"/>
      <c r="C213" s="65"/>
      <c r="D213" s="66"/>
      <c r="E213" s="68"/>
      <c r="F213" s="100" t="s">
        <v>5593</v>
      </c>
      <c r="G213" s="65"/>
      <c r="H213" s="69"/>
      <c r="I213" s="70"/>
      <c r="J213" s="70"/>
      <c r="K213" s="69" t="s">
        <v>18107</v>
      </c>
      <c r="L213" s="73"/>
      <c r="M213" s="74">
        <v>8045.19921875</v>
      </c>
      <c r="N213" s="74">
        <v>966.85845947265625</v>
      </c>
      <c r="O213" s="75"/>
      <c r="P213" s="76"/>
      <c r="Q213" s="76"/>
      <c r="R213" s="86"/>
      <c r="S213" s="48">
        <v>1</v>
      </c>
      <c r="T213" s="48">
        <v>0</v>
      </c>
      <c r="U213" s="49">
        <v>0</v>
      </c>
      <c r="V213" s="49">
        <v>6.2500000000000003E-3</v>
      </c>
      <c r="W213" s="49">
        <v>0</v>
      </c>
      <c r="X213" s="49">
        <v>0.54440599999999995</v>
      </c>
      <c r="Y213" s="49">
        <v>0</v>
      </c>
      <c r="Z213" s="49">
        <v>0</v>
      </c>
      <c r="AA213" s="71">
        <v>1219</v>
      </c>
      <c r="AB213" s="71"/>
      <c r="AC213" s="72"/>
      <c r="AD213" s="78" t="s">
        <v>11355</v>
      </c>
      <c r="AE213" s="78">
        <v>5002</v>
      </c>
      <c r="AF213" s="78">
        <v>2807</v>
      </c>
      <c r="AG213" s="78">
        <v>23897</v>
      </c>
      <c r="AH213" s="78">
        <v>31903</v>
      </c>
      <c r="AI213" s="78">
        <v>3600</v>
      </c>
      <c r="AJ213" s="78" t="s">
        <v>12470</v>
      </c>
      <c r="AK213" s="78" t="s">
        <v>13077</v>
      </c>
      <c r="AL213" s="84" t="s">
        <v>13697</v>
      </c>
      <c r="AM213" s="78" t="s">
        <v>12879</v>
      </c>
      <c r="AN213" s="80">
        <v>41330.756053240744</v>
      </c>
      <c r="AO213" s="84" t="s">
        <v>14699</v>
      </c>
      <c r="AP213" s="78" t="b">
        <v>1</v>
      </c>
      <c r="AQ213" s="78" t="b">
        <v>0</v>
      </c>
      <c r="AR213" s="78" t="b">
        <v>0</v>
      </c>
      <c r="AS213" s="78" t="s">
        <v>9963</v>
      </c>
      <c r="AT213" s="78">
        <v>275</v>
      </c>
      <c r="AU213" s="84" t="s">
        <v>14862</v>
      </c>
      <c r="AV213" s="78" t="b">
        <v>0</v>
      </c>
      <c r="AW213" s="78" t="s">
        <v>15459</v>
      </c>
      <c r="AX213" s="84" t="s">
        <v>16676</v>
      </c>
      <c r="AY213" s="78" t="s">
        <v>66</v>
      </c>
      <c r="AZ213" s="102" t="s">
        <v>18397</v>
      </c>
      <c r="BA213" s="48"/>
      <c r="BB213" s="48"/>
      <c r="BC213" s="48"/>
      <c r="BD213" s="48"/>
      <c r="BE213" s="48"/>
      <c r="BF213" s="48"/>
      <c r="BG213" s="48"/>
      <c r="BH213" s="48"/>
      <c r="BI213" s="48"/>
      <c r="BJ213" s="48"/>
      <c r="BK213" s="78" t="str">
        <f>REPLACE(INDEX(GroupVertices[Group], MATCH(Vertices[[#This Row],[Vertex]],GroupVertices[Vertex],0)),1,1,"")</f>
        <v>EUTRAL</v>
      </c>
      <c r="BL213" s="3"/>
      <c r="BM213" s="3"/>
      <c r="BN213" s="3"/>
      <c r="BO213" s="3"/>
    </row>
    <row r="214" spans="1:67" x14ac:dyDescent="0.25">
      <c r="A214" s="64" t="s">
        <v>1332</v>
      </c>
      <c r="B214" s="65"/>
      <c r="C214" s="65"/>
      <c r="D214" s="66"/>
      <c r="E214" s="68"/>
      <c r="F214" s="100" t="s">
        <v>5607</v>
      </c>
      <c r="G214" s="65"/>
      <c r="H214" s="69"/>
      <c r="I214" s="70"/>
      <c r="J214" s="70"/>
      <c r="K214" s="69" t="s">
        <v>18126</v>
      </c>
      <c r="L214" s="73"/>
      <c r="M214" s="74">
        <v>577.50640869140625</v>
      </c>
      <c r="N214" s="74">
        <v>7281.43212890625</v>
      </c>
      <c r="O214" s="75"/>
      <c r="P214" s="76"/>
      <c r="Q214" s="76"/>
      <c r="R214" s="86"/>
      <c r="S214" s="48">
        <v>1</v>
      </c>
      <c r="T214" s="48">
        <v>1</v>
      </c>
      <c r="U214" s="49">
        <v>810</v>
      </c>
      <c r="V214" s="49">
        <v>4.9700000000000005E-4</v>
      </c>
      <c r="W214" s="49">
        <v>6.2000000000000003E-5</v>
      </c>
      <c r="X214" s="49">
        <v>0.940446</v>
      </c>
      <c r="Y214" s="49">
        <v>0</v>
      </c>
      <c r="Z214" s="49">
        <v>0</v>
      </c>
      <c r="AA214" s="71">
        <v>1238</v>
      </c>
      <c r="AB214" s="71"/>
      <c r="AC214" s="72"/>
      <c r="AD214" s="78" t="s">
        <v>11371</v>
      </c>
      <c r="AE214" s="78">
        <v>750</v>
      </c>
      <c r="AF214" s="78">
        <v>2439505</v>
      </c>
      <c r="AG214" s="78">
        <v>309158</v>
      </c>
      <c r="AH214" s="78">
        <v>400</v>
      </c>
      <c r="AI214" s="78">
        <v>19800</v>
      </c>
      <c r="AJ214" s="78" t="s">
        <v>12479</v>
      </c>
      <c r="AK214" s="78" t="s">
        <v>10111</v>
      </c>
      <c r="AL214" s="84" t="s">
        <v>13707</v>
      </c>
      <c r="AM214" s="78" t="s">
        <v>10135</v>
      </c>
      <c r="AN214" s="80">
        <v>39941.478645833333</v>
      </c>
      <c r="AO214" s="84" t="s">
        <v>14711</v>
      </c>
      <c r="AP214" s="78" t="b">
        <v>0</v>
      </c>
      <c r="AQ214" s="78" t="b">
        <v>0</v>
      </c>
      <c r="AR214" s="78" t="b">
        <v>1</v>
      </c>
      <c r="AS214" s="78" t="s">
        <v>9963</v>
      </c>
      <c r="AT214" s="78">
        <v>4019</v>
      </c>
      <c r="AU214" s="84" t="s">
        <v>15097</v>
      </c>
      <c r="AV214" s="78" t="b">
        <v>1</v>
      </c>
      <c r="AW214" s="78" t="s">
        <v>15459</v>
      </c>
      <c r="AX214" s="84" t="s">
        <v>16695</v>
      </c>
      <c r="AY214" s="78" t="s">
        <v>66</v>
      </c>
      <c r="AZ214" s="102" t="s">
        <v>18401</v>
      </c>
      <c r="BA214" s="48" t="s">
        <v>18480</v>
      </c>
      <c r="BB214" s="48" t="s">
        <v>18499</v>
      </c>
      <c r="BC214" s="48" t="s">
        <v>4037</v>
      </c>
      <c r="BD214" s="48" t="s">
        <v>4037</v>
      </c>
      <c r="BE214" s="48" t="s">
        <v>18546</v>
      </c>
      <c r="BF214" s="48" t="s">
        <v>18555</v>
      </c>
      <c r="BG214" s="106" t="s">
        <v>18732</v>
      </c>
      <c r="BH214" s="106" t="s">
        <v>18986</v>
      </c>
      <c r="BI214" s="106" t="s">
        <v>19178</v>
      </c>
      <c r="BJ214" s="106" t="s">
        <v>19418</v>
      </c>
      <c r="BK214" s="85" t="str">
        <f>REPLACE(INDEX(GroupVertices[Group], MATCH(Vertices[[#This Row],[Vertex]],GroupVertices[Vertex],0)),1,1,"")</f>
        <v>eneral</v>
      </c>
      <c r="BL214" s="3"/>
      <c r="BM214" s="3"/>
      <c r="BN214" s="3"/>
      <c r="BO214" s="3"/>
    </row>
    <row r="215" spans="1:67" x14ac:dyDescent="0.25">
      <c r="A215" s="64" t="s">
        <v>1638</v>
      </c>
      <c r="B215" s="65"/>
      <c r="C215" s="65"/>
      <c r="D215" s="66"/>
      <c r="E215" s="68"/>
      <c r="F215" s="100" t="s">
        <v>15431</v>
      </c>
      <c r="G215" s="65"/>
      <c r="H215" s="69"/>
      <c r="I215" s="70"/>
      <c r="J215" s="70"/>
      <c r="K215" s="69" t="s">
        <v>18155</v>
      </c>
      <c r="L215" s="73"/>
      <c r="M215" s="74">
        <v>2174.065673828125</v>
      </c>
      <c r="N215" s="74">
        <v>2283.83935546875</v>
      </c>
      <c r="O215" s="75"/>
      <c r="P215" s="76"/>
      <c r="Q215" s="76"/>
      <c r="R215" s="86"/>
      <c r="S215" s="48">
        <v>1</v>
      </c>
      <c r="T215" s="48">
        <v>0</v>
      </c>
      <c r="U215" s="49">
        <v>0</v>
      </c>
      <c r="V215" s="49">
        <v>1</v>
      </c>
      <c r="W215" s="49">
        <v>0</v>
      </c>
      <c r="X215" s="49">
        <v>0.99999899999999997</v>
      </c>
      <c r="Y215" s="49">
        <v>0</v>
      </c>
      <c r="Z215" s="49">
        <v>0</v>
      </c>
      <c r="AA215" s="71">
        <v>1267</v>
      </c>
      <c r="AB215" s="71"/>
      <c r="AC215" s="72"/>
      <c r="AD215" s="78" t="s">
        <v>11399</v>
      </c>
      <c r="AE215" s="78">
        <v>382</v>
      </c>
      <c r="AF215" s="78">
        <v>2350</v>
      </c>
      <c r="AG215" s="78">
        <v>8023</v>
      </c>
      <c r="AH215" s="78">
        <v>5346</v>
      </c>
      <c r="AI215" s="78"/>
      <c r="AJ215" s="78" t="s">
        <v>12503</v>
      </c>
      <c r="AK215" s="78" t="s">
        <v>12644</v>
      </c>
      <c r="AL215" s="84" t="s">
        <v>13718</v>
      </c>
      <c r="AM215" s="78"/>
      <c r="AN215" s="80">
        <v>41327.652812499997</v>
      </c>
      <c r="AO215" s="84" t="s">
        <v>14734</v>
      </c>
      <c r="AP215" s="78" t="b">
        <v>0</v>
      </c>
      <c r="AQ215" s="78" t="b">
        <v>0</v>
      </c>
      <c r="AR215" s="78" t="b">
        <v>1</v>
      </c>
      <c r="AS215" s="78" t="s">
        <v>9963</v>
      </c>
      <c r="AT215" s="78">
        <v>42</v>
      </c>
      <c r="AU215" s="84" t="s">
        <v>14902</v>
      </c>
      <c r="AV215" s="78" t="b">
        <v>0</v>
      </c>
      <c r="AW215" s="78" t="s">
        <v>15459</v>
      </c>
      <c r="AX215" s="84" t="s">
        <v>16724</v>
      </c>
      <c r="AY215" s="78" t="s">
        <v>65</v>
      </c>
      <c r="AZ215" s="102" t="s">
        <v>18398</v>
      </c>
      <c r="BA215" s="48"/>
      <c r="BB215" s="48"/>
      <c r="BC215" s="48"/>
      <c r="BD215" s="48"/>
      <c r="BE215" s="48"/>
      <c r="BF215" s="48"/>
      <c r="BG215" s="48"/>
      <c r="BH215" s="48"/>
      <c r="BI215" s="48"/>
      <c r="BJ215" s="48"/>
      <c r="BK215" s="78" t="str">
        <f>REPLACE(INDEX(GroupVertices[Group], MATCH(Vertices[[#This Row],[Vertex]],GroupVertices[Vertex],0)),1,1,"")</f>
        <v>OSITIVE</v>
      </c>
      <c r="BL215" s="3"/>
      <c r="BM215" s="3"/>
      <c r="BN215" s="3"/>
      <c r="BO215" s="3"/>
    </row>
    <row r="216" spans="1:67" x14ac:dyDescent="0.25">
      <c r="A216" s="64" t="s">
        <v>1639</v>
      </c>
      <c r="B216" s="65"/>
      <c r="C216" s="65"/>
      <c r="D216" s="66"/>
      <c r="E216" s="68"/>
      <c r="F216" s="100" t="s">
        <v>15433</v>
      </c>
      <c r="G216" s="65"/>
      <c r="H216" s="69"/>
      <c r="I216" s="70"/>
      <c r="J216" s="70"/>
      <c r="K216" s="69" t="s">
        <v>18170</v>
      </c>
      <c r="L216" s="73"/>
      <c r="M216" s="74">
        <v>1358.0799560546875</v>
      </c>
      <c r="N216" s="74">
        <v>1292.0496826171875</v>
      </c>
      <c r="O216" s="75"/>
      <c r="P216" s="76"/>
      <c r="Q216" s="76"/>
      <c r="R216" s="86"/>
      <c r="S216" s="48">
        <v>1</v>
      </c>
      <c r="T216" s="48">
        <v>0</v>
      </c>
      <c r="U216" s="49">
        <v>0</v>
      </c>
      <c r="V216" s="49">
        <v>0.33333299999999999</v>
      </c>
      <c r="W216" s="49">
        <v>0</v>
      </c>
      <c r="X216" s="49">
        <v>0.77027000000000001</v>
      </c>
      <c r="Y216" s="49">
        <v>0</v>
      </c>
      <c r="Z216" s="49">
        <v>0</v>
      </c>
      <c r="AA216" s="71">
        <v>1282</v>
      </c>
      <c r="AB216" s="71"/>
      <c r="AC216" s="72"/>
      <c r="AD216" s="78" t="s">
        <v>11412</v>
      </c>
      <c r="AE216" s="78">
        <v>90</v>
      </c>
      <c r="AF216" s="78">
        <v>2834464</v>
      </c>
      <c r="AG216" s="78">
        <v>34408</v>
      </c>
      <c r="AH216" s="78">
        <v>224</v>
      </c>
      <c r="AI216" s="78"/>
      <c r="AJ216" s="78" t="s">
        <v>12515</v>
      </c>
      <c r="AK216" s="78" t="s">
        <v>10111</v>
      </c>
      <c r="AL216" s="84" t="s">
        <v>13723</v>
      </c>
      <c r="AM216" s="78"/>
      <c r="AN216" s="80">
        <v>40305.543622685182</v>
      </c>
      <c r="AO216" s="84" t="s">
        <v>14746</v>
      </c>
      <c r="AP216" s="78" t="b">
        <v>1</v>
      </c>
      <c r="AQ216" s="78" t="b">
        <v>0</v>
      </c>
      <c r="AR216" s="78" t="b">
        <v>0</v>
      </c>
      <c r="AS216" s="78" t="s">
        <v>9963</v>
      </c>
      <c r="AT216" s="78">
        <v>1635</v>
      </c>
      <c r="AU216" s="84" t="s">
        <v>14862</v>
      </c>
      <c r="AV216" s="78" t="b">
        <v>1</v>
      </c>
      <c r="AW216" s="78" t="s">
        <v>15459</v>
      </c>
      <c r="AX216" s="84" t="s">
        <v>16739</v>
      </c>
      <c r="AY216" s="78" t="s">
        <v>65</v>
      </c>
      <c r="AZ216" s="102" t="s">
        <v>18398</v>
      </c>
      <c r="BA216" s="48"/>
      <c r="BB216" s="48"/>
      <c r="BC216" s="48"/>
      <c r="BD216" s="48"/>
      <c r="BE216" s="48"/>
      <c r="BF216" s="48"/>
      <c r="BG216" s="48"/>
      <c r="BH216" s="48"/>
      <c r="BI216" s="48"/>
      <c r="BJ216" s="48"/>
      <c r="BK216" s="78" t="str">
        <f>REPLACE(INDEX(GroupVertices[Group], MATCH(Vertices[[#This Row],[Vertex]],GroupVertices[Vertex],0)),1,1,"")</f>
        <v>OSITIVE</v>
      </c>
      <c r="BL216" s="3"/>
      <c r="BM216" s="3"/>
      <c r="BN216" s="3"/>
      <c r="BO216" s="3"/>
    </row>
    <row r="217" spans="1:67" x14ac:dyDescent="0.25">
      <c r="A217" s="64" t="s">
        <v>1640</v>
      </c>
      <c r="B217" s="65"/>
      <c r="C217" s="65"/>
      <c r="D217" s="66"/>
      <c r="E217" s="68"/>
      <c r="F217" s="100" t="s">
        <v>15434</v>
      </c>
      <c r="G217" s="65"/>
      <c r="H217" s="69"/>
      <c r="I217" s="70"/>
      <c r="J217" s="70"/>
      <c r="K217" s="69" t="s">
        <v>18171</v>
      </c>
      <c r="L217" s="73"/>
      <c r="M217" s="74">
        <v>2004.682373046875</v>
      </c>
      <c r="N217" s="74">
        <v>2346.063720703125</v>
      </c>
      <c r="O217" s="75"/>
      <c r="P217" s="76"/>
      <c r="Q217" s="76"/>
      <c r="R217" s="86"/>
      <c r="S217" s="48">
        <v>1</v>
      </c>
      <c r="T217" s="48">
        <v>0</v>
      </c>
      <c r="U217" s="49">
        <v>0</v>
      </c>
      <c r="V217" s="49">
        <v>0.33333299999999999</v>
      </c>
      <c r="W217" s="49">
        <v>0</v>
      </c>
      <c r="X217" s="49">
        <v>0.77027000000000001</v>
      </c>
      <c r="Y217" s="49">
        <v>0</v>
      </c>
      <c r="Z217" s="49">
        <v>0</v>
      </c>
      <c r="AA217" s="71">
        <v>1283</v>
      </c>
      <c r="AB217" s="71"/>
      <c r="AC217" s="72"/>
      <c r="AD217" s="78" t="s">
        <v>11413</v>
      </c>
      <c r="AE217" s="78">
        <v>33</v>
      </c>
      <c r="AF217" s="78">
        <v>757</v>
      </c>
      <c r="AG217" s="78">
        <v>442</v>
      </c>
      <c r="AH217" s="78">
        <v>45</v>
      </c>
      <c r="AI217" s="78">
        <v>19800</v>
      </c>
      <c r="AJ217" s="78"/>
      <c r="AK217" s="78"/>
      <c r="AL217" s="78"/>
      <c r="AM217" s="78" t="s">
        <v>10140</v>
      </c>
      <c r="AN217" s="80">
        <v>42371.247604166667</v>
      </c>
      <c r="AO217" s="84" t="s">
        <v>14747</v>
      </c>
      <c r="AP217" s="78" t="b">
        <v>0</v>
      </c>
      <c r="AQ217" s="78" t="b">
        <v>0</v>
      </c>
      <c r="AR217" s="78" t="b">
        <v>0</v>
      </c>
      <c r="AS217" s="78" t="s">
        <v>9963</v>
      </c>
      <c r="AT217" s="78">
        <v>1</v>
      </c>
      <c r="AU217" s="84" t="s">
        <v>14902</v>
      </c>
      <c r="AV217" s="78" t="b">
        <v>0</v>
      </c>
      <c r="AW217" s="78" t="s">
        <v>15459</v>
      </c>
      <c r="AX217" s="84" t="s">
        <v>16740</v>
      </c>
      <c r="AY217" s="78" t="s">
        <v>65</v>
      </c>
      <c r="AZ217" s="102" t="s">
        <v>18398</v>
      </c>
      <c r="BA217" s="48"/>
      <c r="BB217" s="48"/>
      <c r="BC217" s="48"/>
      <c r="BD217" s="48"/>
      <c r="BE217" s="48"/>
      <c r="BF217" s="48"/>
      <c r="BG217" s="48"/>
      <c r="BH217" s="48"/>
      <c r="BI217" s="48"/>
      <c r="BJ217" s="48"/>
      <c r="BK217" s="78" t="str">
        <f>REPLACE(INDEX(GroupVertices[Group], MATCH(Vertices[[#This Row],[Vertex]],GroupVertices[Vertex],0)),1,1,"")</f>
        <v>OSITIVE</v>
      </c>
      <c r="BL217" s="3"/>
      <c r="BM217" s="3"/>
      <c r="BN217" s="3"/>
      <c r="BO217" s="3"/>
    </row>
    <row r="218" spans="1:67" x14ac:dyDescent="0.25">
      <c r="A218" s="64" t="s">
        <v>1391</v>
      </c>
      <c r="B218" s="65"/>
      <c r="C218" s="65"/>
      <c r="D218" s="66"/>
      <c r="E218" s="68"/>
      <c r="F218" s="100" t="s">
        <v>5659</v>
      </c>
      <c r="G218" s="65"/>
      <c r="H218" s="69"/>
      <c r="I218" s="70"/>
      <c r="J218" s="70"/>
      <c r="K218" s="69" t="s">
        <v>18183</v>
      </c>
      <c r="L218" s="73"/>
      <c r="M218" s="74">
        <v>7263.1728515625</v>
      </c>
      <c r="N218" s="74">
        <v>4953.482421875</v>
      </c>
      <c r="O218" s="75"/>
      <c r="P218" s="76"/>
      <c r="Q218" s="76"/>
      <c r="R218" s="86"/>
      <c r="S218" s="48">
        <v>1</v>
      </c>
      <c r="T218" s="48">
        <v>1</v>
      </c>
      <c r="U218" s="49">
        <v>0</v>
      </c>
      <c r="V218" s="49">
        <v>9.0910000000000001E-3</v>
      </c>
      <c r="W218" s="49">
        <v>0</v>
      </c>
      <c r="X218" s="49">
        <v>0.93109500000000001</v>
      </c>
      <c r="Y218" s="49">
        <v>0.5</v>
      </c>
      <c r="Z218" s="49">
        <v>0</v>
      </c>
      <c r="AA218" s="71">
        <v>1295</v>
      </c>
      <c r="AB218" s="71"/>
      <c r="AC218" s="72"/>
      <c r="AD218" s="78" t="s">
        <v>11425</v>
      </c>
      <c r="AE218" s="78">
        <v>57</v>
      </c>
      <c r="AF218" s="78">
        <v>25</v>
      </c>
      <c r="AG218" s="78">
        <v>96</v>
      </c>
      <c r="AH218" s="78">
        <v>38</v>
      </c>
      <c r="AI218" s="78"/>
      <c r="AJ218" s="78" t="s">
        <v>12524</v>
      </c>
      <c r="AK218" s="78" t="s">
        <v>13101</v>
      </c>
      <c r="AL218" s="84" t="s">
        <v>13725</v>
      </c>
      <c r="AM218" s="78"/>
      <c r="AN218" s="80">
        <v>42617.413043981483</v>
      </c>
      <c r="AO218" s="84" t="s">
        <v>14757</v>
      </c>
      <c r="AP218" s="78" t="b">
        <v>1</v>
      </c>
      <c r="AQ218" s="78" t="b">
        <v>0</v>
      </c>
      <c r="AR218" s="78" t="b">
        <v>1</v>
      </c>
      <c r="AS218" s="78" t="s">
        <v>9963</v>
      </c>
      <c r="AT218" s="78">
        <v>2</v>
      </c>
      <c r="AU218" s="78"/>
      <c r="AV218" s="78" t="b">
        <v>0</v>
      </c>
      <c r="AW218" s="78" t="s">
        <v>15459</v>
      </c>
      <c r="AX218" s="84" t="s">
        <v>16752</v>
      </c>
      <c r="AY218" s="78" t="s">
        <v>66</v>
      </c>
      <c r="AZ218" s="102" t="s">
        <v>18397</v>
      </c>
      <c r="BA218" s="48" t="s">
        <v>3838</v>
      </c>
      <c r="BB218" s="48" t="s">
        <v>3838</v>
      </c>
      <c r="BC218" s="48" t="s">
        <v>4027</v>
      </c>
      <c r="BD218" s="48" t="s">
        <v>4027</v>
      </c>
      <c r="BE218" s="48"/>
      <c r="BF218" s="48"/>
      <c r="BG218" s="106" t="s">
        <v>18894</v>
      </c>
      <c r="BH218" s="106" t="s">
        <v>18894</v>
      </c>
      <c r="BI218" s="106" t="s">
        <v>19337</v>
      </c>
      <c r="BJ218" s="106" t="s">
        <v>19337</v>
      </c>
      <c r="BK218" s="85" t="str">
        <f>REPLACE(INDEX(GroupVertices[Group], MATCH(Vertices[[#This Row],[Vertex]],GroupVertices[Vertex],0)),1,1,"")</f>
        <v>EUTRAL</v>
      </c>
      <c r="BL218" s="3"/>
      <c r="BM218" s="3"/>
      <c r="BN218" s="3"/>
      <c r="BO218" s="3"/>
    </row>
    <row r="219" spans="1:67" x14ac:dyDescent="0.25">
      <c r="A219" s="64" t="s">
        <v>1641</v>
      </c>
      <c r="B219" s="65"/>
      <c r="C219" s="65"/>
      <c r="D219" s="66"/>
      <c r="E219" s="68"/>
      <c r="F219" s="100" t="s">
        <v>15438</v>
      </c>
      <c r="G219" s="65"/>
      <c r="H219" s="69"/>
      <c r="I219" s="70"/>
      <c r="J219" s="70"/>
      <c r="K219" s="69" t="s">
        <v>18189</v>
      </c>
      <c r="L219" s="73"/>
      <c r="M219" s="74">
        <v>416.09539794921875</v>
      </c>
      <c r="N219" s="74">
        <v>7370.10693359375</v>
      </c>
      <c r="O219" s="75"/>
      <c r="P219" s="76"/>
      <c r="Q219" s="76"/>
      <c r="R219" s="86"/>
      <c r="S219" s="48">
        <v>1</v>
      </c>
      <c r="T219" s="48">
        <v>0</v>
      </c>
      <c r="U219" s="49">
        <v>0</v>
      </c>
      <c r="V219" s="49">
        <v>1</v>
      </c>
      <c r="W219" s="49">
        <v>0</v>
      </c>
      <c r="X219" s="49">
        <v>0.99999899999999997</v>
      </c>
      <c r="Y219" s="49">
        <v>0</v>
      </c>
      <c r="Z219" s="49">
        <v>0</v>
      </c>
      <c r="AA219" s="71">
        <v>1301</v>
      </c>
      <c r="AB219" s="71"/>
      <c r="AC219" s="72"/>
      <c r="AD219" s="78" t="s">
        <v>11431</v>
      </c>
      <c r="AE219" s="78">
        <v>3</v>
      </c>
      <c r="AF219" s="78">
        <v>192744</v>
      </c>
      <c r="AG219" s="78">
        <v>31644</v>
      </c>
      <c r="AH219" s="78">
        <v>31</v>
      </c>
      <c r="AI219" s="78">
        <v>19800</v>
      </c>
      <c r="AJ219" s="78" t="s">
        <v>12529</v>
      </c>
      <c r="AK219" s="78"/>
      <c r="AL219" s="84" t="s">
        <v>13728</v>
      </c>
      <c r="AM219" s="78" t="s">
        <v>10135</v>
      </c>
      <c r="AN219" s="80">
        <v>39992.237268518518</v>
      </c>
      <c r="AO219" s="84" t="s">
        <v>14763</v>
      </c>
      <c r="AP219" s="78" t="b">
        <v>0</v>
      </c>
      <c r="AQ219" s="78" t="b">
        <v>0</v>
      </c>
      <c r="AR219" s="78" t="b">
        <v>1</v>
      </c>
      <c r="AS219" s="78" t="s">
        <v>9963</v>
      </c>
      <c r="AT219" s="78">
        <v>247</v>
      </c>
      <c r="AU219" s="84" t="s">
        <v>15107</v>
      </c>
      <c r="AV219" s="78" t="b">
        <v>1</v>
      </c>
      <c r="AW219" s="78" t="s">
        <v>15459</v>
      </c>
      <c r="AX219" s="84" t="s">
        <v>16758</v>
      </c>
      <c r="AY219" s="78" t="s">
        <v>65</v>
      </c>
      <c r="AZ219" s="102" t="s">
        <v>18401</v>
      </c>
      <c r="BA219" s="48"/>
      <c r="BB219" s="48"/>
      <c r="BC219" s="48"/>
      <c r="BD219" s="48"/>
      <c r="BE219" s="48"/>
      <c r="BF219" s="48"/>
      <c r="BG219" s="48"/>
      <c r="BH219" s="48"/>
      <c r="BI219" s="48"/>
      <c r="BJ219" s="48"/>
      <c r="BK219" s="78" t="str">
        <f>REPLACE(INDEX(GroupVertices[Group], MATCH(Vertices[[#This Row],[Vertex]],GroupVertices[Vertex],0)),1,1,"")</f>
        <v>eneral</v>
      </c>
      <c r="BL219" s="3"/>
      <c r="BM219" s="3"/>
      <c r="BN219" s="3"/>
      <c r="BO219" s="3"/>
    </row>
    <row r="220" spans="1:67" x14ac:dyDescent="0.25">
      <c r="A220" s="64" t="s">
        <v>1425</v>
      </c>
      <c r="B220" s="65"/>
      <c r="C220" s="65"/>
      <c r="D220" s="66"/>
      <c r="E220" s="68"/>
      <c r="F220" s="100" t="s">
        <v>5681</v>
      </c>
      <c r="G220" s="65"/>
      <c r="H220" s="69"/>
      <c r="I220" s="70"/>
      <c r="J220" s="70"/>
      <c r="K220" s="69" t="s">
        <v>18214</v>
      </c>
      <c r="L220" s="73"/>
      <c r="M220" s="74">
        <v>9711.939453125</v>
      </c>
      <c r="N220" s="74">
        <v>3815.015380859375</v>
      </c>
      <c r="O220" s="75"/>
      <c r="P220" s="76"/>
      <c r="Q220" s="76"/>
      <c r="R220" s="86"/>
      <c r="S220" s="48">
        <v>1</v>
      </c>
      <c r="T220" s="48">
        <v>0</v>
      </c>
      <c r="U220" s="49">
        <v>0</v>
      </c>
      <c r="V220" s="49">
        <v>1</v>
      </c>
      <c r="W220" s="49">
        <v>0</v>
      </c>
      <c r="X220" s="49">
        <v>0.99999899999999997</v>
      </c>
      <c r="Y220" s="49">
        <v>0</v>
      </c>
      <c r="Z220" s="49">
        <v>0</v>
      </c>
      <c r="AA220" s="71">
        <v>1326</v>
      </c>
      <c r="AB220" s="71"/>
      <c r="AC220" s="72"/>
      <c r="AD220" s="78" t="s">
        <v>11454</v>
      </c>
      <c r="AE220" s="78">
        <v>232</v>
      </c>
      <c r="AF220" s="78">
        <v>3640</v>
      </c>
      <c r="AG220" s="78">
        <v>101875</v>
      </c>
      <c r="AH220" s="78">
        <v>163</v>
      </c>
      <c r="AI220" s="78">
        <v>19800</v>
      </c>
      <c r="AJ220" s="78" t="s">
        <v>12549</v>
      </c>
      <c r="AK220" s="78" t="s">
        <v>12641</v>
      </c>
      <c r="AL220" s="84" t="s">
        <v>13740</v>
      </c>
      <c r="AM220" s="78" t="s">
        <v>10135</v>
      </c>
      <c r="AN220" s="80">
        <v>40190.373900462961</v>
      </c>
      <c r="AO220" s="84" t="s">
        <v>14780</v>
      </c>
      <c r="AP220" s="78" t="b">
        <v>0</v>
      </c>
      <c r="AQ220" s="78" t="b">
        <v>0</v>
      </c>
      <c r="AR220" s="78" t="b">
        <v>0</v>
      </c>
      <c r="AS220" s="78" t="s">
        <v>9963</v>
      </c>
      <c r="AT220" s="78">
        <v>63</v>
      </c>
      <c r="AU220" s="84" t="s">
        <v>15110</v>
      </c>
      <c r="AV220" s="78" t="b">
        <v>0</v>
      </c>
      <c r="AW220" s="78" t="s">
        <v>15459</v>
      </c>
      <c r="AX220" s="84" t="s">
        <v>16783</v>
      </c>
      <c r="AY220" s="78" t="s">
        <v>66</v>
      </c>
      <c r="AZ220" s="102" t="s">
        <v>18397</v>
      </c>
      <c r="BA220" s="48"/>
      <c r="BB220" s="48"/>
      <c r="BC220" s="48"/>
      <c r="BD220" s="48"/>
      <c r="BE220" s="48"/>
      <c r="BF220" s="48"/>
      <c r="BG220" s="48"/>
      <c r="BH220" s="48"/>
      <c r="BI220" s="48"/>
      <c r="BJ220" s="48"/>
      <c r="BK220" s="78" t="str">
        <f>REPLACE(INDEX(GroupVertices[Group], MATCH(Vertices[[#This Row],[Vertex]],GroupVertices[Vertex],0)),1,1,"")</f>
        <v>EUTRAL</v>
      </c>
      <c r="BL220" s="3"/>
      <c r="BM220" s="3"/>
      <c r="BN220" s="3"/>
      <c r="BO220" s="3"/>
    </row>
    <row r="221" spans="1:67" x14ac:dyDescent="0.25">
      <c r="A221" s="64" t="s">
        <v>1431</v>
      </c>
      <c r="B221" s="65"/>
      <c r="C221" s="65"/>
      <c r="D221" s="66"/>
      <c r="E221" s="68"/>
      <c r="F221" s="100" t="s">
        <v>15446</v>
      </c>
      <c r="G221" s="65"/>
      <c r="H221" s="69"/>
      <c r="I221" s="70"/>
      <c r="J221" s="70"/>
      <c r="K221" s="69" t="s">
        <v>18220</v>
      </c>
      <c r="L221" s="73"/>
      <c r="M221" s="74">
        <v>9501.0732421875</v>
      </c>
      <c r="N221" s="74">
        <v>3266.80908203125</v>
      </c>
      <c r="O221" s="75"/>
      <c r="P221" s="76"/>
      <c r="Q221" s="76"/>
      <c r="R221" s="86"/>
      <c r="S221" s="48">
        <v>1</v>
      </c>
      <c r="T221" s="48">
        <v>0</v>
      </c>
      <c r="U221" s="49">
        <v>0</v>
      </c>
      <c r="V221" s="49">
        <v>1</v>
      </c>
      <c r="W221" s="49">
        <v>0</v>
      </c>
      <c r="X221" s="49">
        <v>0.99999899999999997</v>
      </c>
      <c r="Y221" s="49">
        <v>0</v>
      </c>
      <c r="Z221" s="49">
        <v>0</v>
      </c>
      <c r="AA221" s="71">
        <v>1332</v>
      </c>
      <c r="AB221" s="71"/>
      <c r="AC221" s="72"/>
      <c r="AD221" s="78" t="s">
        <v>11459</v>
      </c>
      <c r="AE221" s="78">
        <v>1389</v>
      </c>
      <c r="AF221" s="78">
        <v>2682</v>
      </c>
      <c r="AG221" s="78">
        <v>116134</v>
      </c>
      <c r="AH221" s="78">
        <v>32799</v>
      </c>
      <c r="AI221" s="78"/>
      <c r="AJ221" s="78" t="s">
        <v>12554</v>
      </c>
      <c r="AK221" s="78" t="s">
        <v>12662</v>
      </c>
      <c r="AL221" s="78"/>
      <c r="AM221" s="78"/>
      <c r="AN221" s="80">
        <v>41119.582002314812</v>
      </c>
      <c r="AO221" s="84" t="s">
        <v>14785</v>
      </c>
      <c r="AP221" s="78" t="b">
        <v>1</v>
      </c>
      <c r="AQ221" s="78" t="b">
        <v>0</v>
      </c>
      <c r="AR221" s="78" t="b">
        <v>1</v>
      </c>
      <c r="AS221" s="78" t="s">
        <v>9963</v>
      </c>
      <c r="AT221" s="78">
        <v>72</v>
      </c>
      <c r="AU221" s="84" t="s">
        <v>14862</v>
      </c>
      <c r="AV221" s="78" t="b">
        <v>0</v>
      </c>
      <c r="AW221" s="78" t="s">
        <v>15459</v>
      </c>
      <c r="AX221" s="84" t="s">
        <v>16789</v>
      </c>
      <c r="AY221" s="78" t="s">
        <v>66</v>
      </c>
      <c r="AZ221" s="102" t="s">
        <v>18397</v>
      </c>
      <c r="BA221" s="48"/>
      <c r="BB221" s="48"/>
      <c r="BC221" s="48"/>
      <c r="BD221" s="48"/>
      <c r="BE221" s="48"/>
      <c r="BF221" s="48"/>
      <c r="BG221" s="48"/>
      <c r="BH221" s="48"/>
      <c r="BI221" s="48"/>
      <c r="BJ221" s="48"/>
      <c r="BK221" s="78" t="str">
        <f>REPLACE(INDEX(GroupVertices[Group], MATCH(Vertices[[#This Row],[Vertex]],GroupVertices[Vertex],0)),1,1,"")</f>
        <v>EUTRAL</v>
      </c>
      <c r="BL221" s="3"/>
      <c r="BM221" s="3"/>
      <c r="BN221" s="3"/>
      <c r="BO221" s="3"/>
    </row>
    <row r="222" spans="1:67" x14ac:dyDescent="0.25">
      <c r="A222" s="64" t="s">
        <v>1446</v>
      </c>
      <c r="B222" s="65"/>
      <c r="C222" s="65"/>
      <c r="D222" s="66"/>
      <c r="E222" s="68"/>
      <c r="F222" s="100" t="s">
        <v>5698</v>
      </c>
      <c r="G222" s="65"/>
      <c r="H222" s="69"/>
      <c r="I222" s="70"/>
      <c r="J222" s="70"/>
      <c r="K222" s="69" t="s">
        <v>18234</v>
      </c>
      <c r="L222" s="73"/>
      <c r="M222" s="74">
        <v>7297.8896484375</v>
      </c>
      <c r="N222" s="74">
        <v>5690.3349609375</v>
      </c>
      <c r="O222" s="75"/>
      <c r="P222" s="76"/>
      <c r="Q222" s="76"/>
      <c r="R222" s="86"/>
      <c r="S222" s="48">
        <v>1</v>
      </c>
      <c r="T222" s="48">
        <v>1</v>
      </c>
      <c r="U222" s="49">
        <v>0</v>
      </c>
      <c r="V222" s="49">
        <v>4.2400000000000001E-4</v>
      </c>
      <c r="W222" s="49">
        <v>6.0000000000000002E-6</v>
      </c>
      <c r="X222" s="49">
        <v>0.86526400000000003</v>
      </c>
      <c r="Y222" s="49">
        <v>0.5</v>
      </c>
      <c r="Z222" s="49">
        <v>0</v>
      </c>
      <c r="AA222" s="71">
        <v>1346</v>
      </c>
      <c r="AB222" s="71"/>
      <c r="AC222" s="72"/>
      <c r="AD222" s="78" t="s">
        <v>11473</v>
      </c>
      <c r="AE222" s="78">
        <v>122</v>
      </c>
      <c r="AF222" s="78">
        <v>29</v>
      </c>
      <c r="AG222" s="78">
        <v>106</v>
      </c>
      <c r="AH222" s="78">
        <v>24</v>
      </c>
      <c r="AI222" s="78">
        <v>19800</v>
      </c>
      <c r="AJ222" s="78"/>
      <c r="AK222" s="78" t="s">
        <v>13119</v>
      </c>
      <c r="AL222" s="78"/>
      <c r="AM222" s="78" t="s">
        <v>12690</v>
      </c>
      <c r="AN222" s="80">
        <v>41193.441643518519</v>
      </c>
      <c r="AO222" s="78"/>
      <c r="AP222" s="78" t="b">
        <v>1</v>
      </c>
      <c r="AQ222" s="78" t="b">
        <v>0</v>
      </c>
      <c r="AR222" s="78" t="b">
        <v>1</v>
      </c>
      <c r="AS222" s="78" t="s">
        <v>9963</v>
      </c>
      <c r="AT222" s="78">
        <v>0</v>
      </c>
      <c r="AU222" s="84" t="s">
        <v>14862</v>
      </c>
      <c r="AV222" s="78" t="b">
        <v>0</v>
      </c>
      <c r="AW222" s="78" t="s">
        <v>15459</v>
      </c>
      <c r="AX222" s="84" t="s">
        <v>16803</v>
      </c>
      <c r="AY222" s="78" t="s">
        <v>66</v>
      </c>
      <c r="AZ222" s="102" t="s">
        <v>18397</v>
      </c>
      <c r="BA222" s="48" t="s">
        <v>3903</v>
      </c>
      <c r="BB222" s="48" t="s">
        <v>3903</v>
      </c>
      <c r="BC222" s="48" t="s">
        <v>4022</v>
      </c>
      <c r="BD222" s="48" t="s">
        <v>4022</v>
      </c>
      <c r="BE222" s="48"/>
      <c r="BF222" s="48"/>
      <c r="BG222" s="106" t="s">
        <v>18904</v>
      </c>
      <c r="BH222" s="106" t="s">
        <v>18904</v>
      </c>
      <c r="BI222" s="106" t="s">
        <v>19347</v>
      </c>
      <c r="BJ222" s="106" t="s">
        <v>19347</v>
      </c>
      <c r="BK222" s="85" t="str">
        <f>REPLACE(INDEX(GroupVertices[Group], MATCH(Vertices[[#This Row],[Vertex]],GroupVertices[Vertex],0)),1,1,"")</f>
        <v>EUTRAL</v>
      </c>
      <c r="BL222" s="3"/>
      <c r="BM222" s="3"/>
      <c r="BN222" s="3"/>
      <c r="BO222" s="3"/>
    </row>
    <row r="223" spans="1:67" x14ac:dyDescent="0.25">
      <c r="A223" s="64" t="s">
        <v>1464</v>
      </c>
      <c r="B223" s="65"/>
      <c r="C223" s="65"/>
      <c r="D223" s="66"/>
      <c r="E223" s="68"/>
      <c r="F223" s="100" t="s">
        <v>5715</v>
      </c>
      <c r="G223" s="65"/>
      <c r="H223" s="69"/>
      <c r="I223" s="70"/>
      <c r="J223" s="70"/>
      <c r="K223" s="69" t="s">
        <v>18250</v>
      </c>
      <c r="L223" s="73"/>
      <c r="M223" s="74">
        <v>6480.30078125</v>
      </c>
      <c r="N223" s="74">
        <v>2324.043212890625</v>
      </c>
      <c r="O223" s="75"/>
      <c r="P223" s="76"/>
      <c r="Q223" s="76"/>
      <c r="R223" s="86"/>
      <c r="S223" s="48">
        <v>1</v>
      </c>
      <c r="T223" s="48">
        <v>0</v>
      </c>
      <c r="U223" s="49">
        <v>0</v>
      </c>
      <c r="V223" s="49">
        <v>1</v>
      </c>
      <c r="W223" s="49">
        <v>0</v>
      </c>
      <c r="X223" s="49">
        <v>0.99999899999999997</v>
      </c>
      <c r="Y223" s="49">
        <v>0</v>
      </c>
      <c r="Z223" s="49">
        <v>0</v>
      </c>
      <c r="AA223" s="71">
        <v>1362</v>
      </c>
      <c r="AB223" s="71"/>
      <c r="AC223" s="72"/>
      <c r="AD223" s="78" t="s">
        <v>11488</v>
      </c>
      <c r="AE223" s="78">
        <v>362</v>
      </c>
      <c r="AF223" s="78">
        <v>44614</v>
      </c>
      <c r="AG223" s="78">
        <v>59818</v>
      </c>
      <c r="AH223" s="78">
        <v>31</v>
      </c>
      <c r="AI223" s="78">
        <v>19800</v>
      </c>
      <c r="AJ223" s="78" t="s">
        <v>12577</v>
      </c>
      <c r="AK223" s="78" t="s">
        <v>10134</v>
      </c>
      <c r="AL223" s="84" t="s">
        <v>13760</v>
      </c>
      <c r="AM223" s="78" t="s">
        <v>10135</v>
      </c>
      <c r="AN223" s="80">
        <v>40665.34815972222</v>
      </c>
      <c r="AO223" s="84" t="s">
        <v>14806</v>
      </c>
      <c r="AP223" s="78" t="b">
        <v>0</v>
      </c>
      <c r="AQ223" s="78" t="b">
        <v>0</v>
      </c>
      <c r="AR223" s="78" t="b">
        <v>1</v>
      </c>
      <c r="AS223" s="78" t="s">
        <v>9963</v>
      </c>
      <c r="AT223" s="78">
        <v>176</v>
      </c>
      <c r="AU223" s="84" t="s">
        <v>14893</v>
      </c>
      <c r="AV223" s="78" t="b">
        <v>1</v>
      </c>
      <c r="AW223" s="78" t="s">
        <v>15459</v>
      </c>
      <c r="AX223" s="84" t="s">
        <v>16819</v>
      </c>
      <c r="AY223" s="78" t="s">
        <v>66</v>
      </c>
      <c r="AZ223" s="102" t="s">
        <v>18397</v>
      </c>
      <c r="BA223" s="48"/>
      <c r="BB223" s="48"/>
      <c r="BC223" s="48"/>
      <c r="BD223" s="48"/>
      <c r="BE223" s="48"/>
      <c r="BF223" s="48"/>
      <c r="BG223" s="48"/>
      <c r="BH223" s="48"/>
      <c r="BI223" s="48"/>
      <c r="BJ223" s="48"/>
      <c r="BK223" s="78" t="str">
        <f>REPLACE(INDEX(GroupVertices[Group], MATCH(Vertices[[#This Row],[Vertex]],GroupVertices[Vertex],0)),1,1,"")</f>
        <v>EUTRAL</v>
      </c>
      <c r="BL223" s="3"/>
      <c r="BM223" s="3"/>
      <c r="BN223" s="3"/>
      <c r="BO223" s="3"/>
    </row>
    <row r="224" spans="1:67" x14ac:dyDescent="0.25">
      <c r="A224" s="64" t="s">
        <v>1642</v>
      </c>
      <c r="B224" s="65"/>
      <c r="C224" s="65"/>
      <c r="D224" s="66"/>
      <c r="E224" s="68"/>
      <c r="F224" s="100" t="s">
        <v>15452</v>
      </c>
      <c r="G224" s="65"/>
      <c r="H224" s="69"/>
      <c r="I224" s="70"/>
      <c r="J224" s="70"/>
      <c r="K224" s="69" t="s">
        <v>18269</v>
      </c>
      <c r="L224" s="73"/>
      <c r="M224" s="74">
        <v>7894.74755859375</v>
      </c>
      <c r="N224" s="74">
        <v>332.321533203125</v>
      </c>
      <c r="O224" s="75"/>
      <c r="P224" s="76"/>
      <c r="Q224" s="76"/>
      <c r="R224" s="86"/>
      <c r="S224" s="48">
        <v>1</v>
      </c>
      <c r="T224" s="48">
        <v>0</v>
      </c>
      <c r="U224" s="49">
        <v>0</v>
      </c>
      <c r="V224" s="49">
        <v>5.5699999999999999E-4</v>
      </c>
      <c r="W224" s="49">
        <v>4.73E-4</v>
      </c>
      <c r="X224" s="49">
        <v>0.39089600000000002</v>
      </c>
      <c r="Y224" s="49">
        <v>0</v>
      </c>
      <c r="Z224" s="49">
        <v>0</v>
      </c>
      <c r="AA224" s="71">
        <v>1381</v>
      </c>
      <c r="AB224" s="71"/>
      <c r="AC224" s="72"/>
      <c r="AD224" s="78" t="s">
        <v>11507</v>
      </c>
      <c r="AE224" s="78">
        <v>996</v>
      </c>
      <c r="AF224" s="78">
        <v>172459</v>
      </c>
      <c r="AG224" s="78">
        <v>25371</v>
      </c>
      <c r="AH224" s="78">
        <v>4082</v>
      </c>
      <c r="AI224" s="78">
        <v>-14400</v>
      </c>
      <c r="AJ224" s="78" t="s">
        <v>12594</v>
      </c>
      <c r="AK224" s="78" t="s">
        <v>13130</v>
      </c>
      <c r="AL224" s="84" t="s">
        <v>13771</v>
      </c>
      <c r="AM224" s="78" t="s">
        <v>13803</v>
      </c>
      <c r="AN224" s="80">
        <v>39101.057349537034</v>
      </c>
      <c r="AO224" s="84" t="s">
        <v>14823</v>
      </c>
      <c r="AP224" s="78" t="b">
        <v>0</v>
      </c>
      <c r="AQ224" s="78" t="b">
        <v>0</v>
      </c>
      <c r="AR224" s="78" t="b">
        <v>1</v>
      </c>
      <c r="AS224" s="78" t="s">
        <v>9979</v>
      </c>
      <c r="AT224" s="78">
        <v>721</v>
      </c>
      <c r="AU224" s="84" t="s">
        <v>15118</v>
      </c>
      <c r="AV224" s="78" t="b">
        <v>0</v>
      </c>
      <c r="AW224" s="78" t="s">
        <v>15459</v>
      </c>
      <c r="AX224" s="84" t="s">
        <v>16838</v>
      </c>
      <c r="AY224" s="78" t="s">
        <v>65</v>
      </c>
      <c r="AZ224" s="102" t="s">
        <v>18397</v>
      </c>
      <c r="BA224" s="48"/>
      <c r="BB224" s="48"/>
      <c r="BC224" s="48"/>
      <c r="BD224" s="48"/>
      <c r="BE224" s="48"/>
      <c r="BF224" s="48"/>
      <c r="BG224" s="48"/>
      <c r="BH224" s="48"/>
      <c r="BI224" s="48"/>
      <c r="BJ224" s="48"/>
      <c r="BK224" s="78" t="str">
        <f>REPLACE(INDEX(GroupVertices[Group], MATCH(Vertices[[#This Row],[Vertex]],GroupVertices[Vertex],0)),1,1,"")</f>
        <v>EUTRAL</v>
      </c>
      <c r="BL224" s="3"/>
      <c r="BM224" s="3"/>
      <c r="BN224" s="3"/>
      <c r="BO224" s="3"/>
    </row>
    <row r="225" spans="1:67" x14ac:dyDescent="0.25">
      <c r="A225" s="64" t="s">
        <v>1514</v>
      </c>
      <c r="B225" s="65"/>
      <c r="C225" s="65"/>
      <c r="D225" s="66"/>
      <c r="E225" s="68"/>
      <c r="F225" s="100" t="s">
        <v>5757</v>
      </c>
      <c r="G225" s="65"/>
      <c r="H225" s="69"/>
      <c r="I225" s="70"/>
      <c r="J225" s="70"/>
      <c r="K225" s="69" t="s">
        <v>18297</v>
      </c>
      <c r="L225" s="73"/>
      <c r="M225" s="74">
        <v>7541.04833984375</v>
      </c>
      <c r="N225" s="74">
        <v>1468.6856689453125</v>
      </c>
      <c r="O225" s="75"/>
      <c r="P225" s="76"/>
      <c r="Q225" s="76"/>
      <c r="R225" s="86"/>
      <c r="S225" s="48">
        <v>1</v>
      </c>
      <c r="T225" s="48">
        <v>0</v>
      </c>
      <c r="U225" s="49">
        <v>0</v>
      </c>
      <c r="V225" s="49">
        <v>4.28E-4</v>
      </c>
      <c r="W225" s="49">
        <v>5.0000000000000004E-6</v>
      </c>
      <c r="X225" s="49">
        <v>0.44286900000000001</v>
      </c>
      <c r="Y225" s="49">
        <v>0</v>
      </c>
      <c r="Z225" s="49">
        <v>0</v>
      </c>
      <c r="AA225" s="71">
        <v>1409</v>
      </c>
      <c r="AB225" s="71"/>
      <c r="AC225" s="72"/>
      <c r="AD225" s="78" t="s">
        <v>11533</v>
      </c>
      <c r="AE225" s="78">
        <v>1830</v>
      </c>
      <c r="AF225" s="78">
        <v>1180</v>
      </c>
      <c r="AG225" s="78">
        <v>31575</v>
      </c>
      <c r="AH225" s="78">
        <v>5175</v>
      </c>
      <c r="AI225" s="78">
        <v>3600</v>
      </c>
      <c r="AJ225" s="78" t="s">
        <v>12614</v>
      </c>
      <c r="AK225" s="78" t="s">
        <v>13135</v>
      </c>
      <c r="AL225" s="78"/>
      <c r="AM225" s="78" t="s">
        <v>12879</v>
      </c>
      <c r="AN225" s="80">
        <v>42540.677199074074</v>
      </c>
      <c r="AO225" s="84" t="s">
        <v>14838</v>
      </c>
      <c r="AP225" s="78" t="b">
        <v>0</v>
      </c>
      <c r="AQ225" s="78" t="b">
        <v>0</v>
      </c>
      <c r="AR225" s="78" t="b">
        <v>0</v>
      </c>
      <c r="AS225" s="78" t="s">
        <v>9963</v>
      </c>
      <c r="AT225" s="78">
        <v>69</v>
      </c>
      <c r="AU225" s="84" t="s">
        <v>14862</v>
      </c>
      <c r="AV225" s="78" t="b">
        <v>0</v>
      </c>
      <c r="AW225" s="78" t="s">
        <v>15459</v>
      </c>
      <c r="AX225" s="84" t="s">
        <v>16866</v>
      </c>
      <c r="AY225" s="78" t="s">
        <v>66</v>
      </c>
      <c r="AZ225" s="102" t="s">
        <v>18397</v>
      </c>
      <c r="BA225" s="48"/>
      <c r="BB225" s="48"/>
      <c r="BC225" s="48"/>
      <c r="BD225" s="48"/>
      <c r="BE225" s="48"/>
      <c r="BF225" s="48"/>
      <c r="BG225" s="48"/>
      <c r="BH225" s="48"/>
      <c r="BI225" s="48"/>
      <c r="BJ225" s="48"/>
      <c r="BK225" s="78" t="str">
        <f>REPLACE(INDEX(GroupVertices[Group], MATCH(Vertices[[#This Row],[Vertex]],GroupVertices[Vertex],0)),1,1,"")</f>
        <v>EUTRAL</v>
      </c>
      <c r="BL225" s="3"/>
      <c r="BM225" s="3"/>
      <c r="BN225" s="3"/>
      <c r="BO225" s="3"/>
    </row>
    <row r="226" spans="1:67" x14ac:dyDescent="0.25">
      <c r="A226" s="64" t="s">
        <v>1516</v>
      </c>
      <c r="B226" s="65"/>
      <c r="C226" s="65"/>
      <c r="D226" s="66"/>
      <c r="E226" s="68"/>
      <c r="F226" s="100" t="s">
        <v>15454</v>
      </c>
      <c r="G226" s="65"/>
      <c r="H226" s="69"/>
      <c r="I226" s="70"/>
      <c r="J226" s="70"/>
      <c r="K226" s="69" t="s">
        <v>18299</v>
      </c>
      <c r="L226" s="73"/>
      <c r="M226" s="74">
        <v>7529.6923828125</v>
      </c>
      <c r="N226" s="74">
        <v>3369.84130859375</v>
      </c>
      <c r="O226" s="75"/>
      <c r="P226" s="76"/>
      <c r="Q226" s="76"/>
      <c r="R226" s="86"/>
      <c r="S226" s="48">
        <v>1</v>
      </c>
      <c r="T226" s="48">
        <v>1</v>
      </c>
      <c r="U226" s="49">
        <v>0</v>
      </c>
      <c r="V226" s="49">
        <v>4.3600000000000003E-4</v>
      </c>
      <c r="W226" s="49">
        <v>6.0000000000000002E-6</v>
      </c>
      <c r="X226" s="49">
        <v>0.72990299999999997</v>
      </c>
      <c r="Y226" s="49">
        <v>0.5</v>
      </c>
      <c r="Z226" s="49">
        <v>0</v>
      </c>
      <c r="AA226" s="71">
        <v>1411</v>
      </c>
      <c r="AB226" s="71"/>
      <c r="AC226" s="72"/>
      <c r="AD226" s="78" t="s">
        <v>11535</v>
      </c>
      <c r="AE226" s="78">
        <v>323</v>
      </c>
      <c r="AF226" s="78">
        <v>1003</v>
      </c>
      <c r="AG226" s="78">
        <v>23398</v>
      </c>
      <c r="AH226" s="78">
        <v>8</v>
      </c>
      <c r="AI226" s="78">
        <v>19800</v>
      </c>
      <c r="AJ226" s="78" t="s">
        <v>12616</v>
      </c>
      <c r="AK226" s="78" t="s">
        <v>12683</v>
      </c>
      <c r="AL226" s="84" t="s">
        <v>13787</v>
      </c>
      <c r="AM226" s="78" t="s">
        <v>10140</v>
      </c>
      <c r="AN226" s="80">
        <v>39800.226712962962</v>
      </c>
      <c r="AO226" s="78"/>
      <c r="AP226" s="78" t="b">
        <v>0</v>
      </c>
      <c r="AQ226" s="78" t="b">
        <v>0</v>
      </c>
      <c r="AR226" s="78" t="b">
        <v>0</v>
      </c>
      <c r="AS226" s="78" t="s">
        <v>9963</v>
      </c>
      <c r="AT226" s="78">
        <v>29</v>
      </c>
      <c r="AU226" s="84" t="s">
        <v>15124</v>
      </c>
      <c r="AV226" s="78" t="b">
        <v>0</v>
      </c>
      <c r="AW226" s="78" t="s">
        <v>15459</v>
      </c>
      <c r="AX226" s="84" t="s">
        <v>16868</v>
      </c>
      <c r="AY226" s="78" t="s">
        <v>66</v>
      </c>
      <c r="AZ226" s="102" t="s">
        <v>18397</v>
      </c>
      <c r="BA226" s="48" t="s">
        <v>18493</v>
      </c>
      <c r="BB226" s="48" t="s">
        <v>18493</v>
      </c>
      <c r="BC226" s="48" t="s">
        <v>4133</v>
      </c>
      <c r="BD226" s="48" t="s">
        <v>4133</v>
      </c>
      <c r="BE226" s="48" t="s">
        <v>4355</v>
      </c>
      <c r="BF226" s="48" t="s">
        <v>4355</v>
      </c>
      <c r="BG226" s="106" t="s">
        <v>18918</v>
      </c>
      <c r="BH226" s="106" t="s">
        <v>18998</v>
      </c>
      <c r="BI226" s="106" t="s">
        <v>19361</v>
      </c>
      <c r="BJ226" s="106" t="s">
        <v>19430</v>
      </c>
      <c r="BK226" s="85" t="str">
        <f>REPLACE(INDEX(GroupVertices[Group], MATCH(Vertices[[#This Row],[Vertex]],GroupVertices[Vertex],0)),1,1,"")</f>
        <v>EUTRAL</v>
      </c>
      <c r="BL226" s="3"/>
      <c r="BM226" s="3"/>
      <c r="BN226" s="3"/>
      <c r="BO226" s="3"/>
    </row>
    <row r="227" spans="1:67" x14ac:dyDescent="0.25">
      <c r="A227" s="64" t="s">
        <v>1517</v>
      </c>
      <c r="B227" s="65"/>
      <c r="C227" s="65"/>
      <c r="D227" s="66"/>
      <c r="E227" s="68"/>
      <c r="F227" s="100" t="s">
        <v>5759</v>
      </c>
      <c r="G227" s="65"/>
      <c r="H227" s="69"/>
      <c r="I227" s="70"/>
      <c r="J227" s="70"/>
      <c r="K227" s="69" t="s">
        <v>18300</v>
      </c>
      <c r="L227" s="73"/>
      <c r="M227" s="74">
        <v>7397.990234375</v>
      </c>
      <c r="N227" s="74">
        <v>3357.17138671875</v>
      </c>
      <c r="O227" s="75"/>
      <c r="P227" s="76"/>
      <c r="Q227" s="76"/>
      <c r="R227" s="86"/>
      <c r="S227" s="48">
        <v>1</v>
      </c>
      <c r="T227" s="48">
        <v>1</v>
      </c>
      <c r="U227" s="49">
        <v>0</v>
      </c>
      <c r="V227" s="49">
        <v>4.3600000000000003E-4</v>
      </c>
      <c r="W227" s="49">
        <v>6.0000000000000002E-6</v>
      </c>
      <c r="X227" s="49">
        <v>0.72990299999999997</v>
      </c>
      <c r="Y227" s="49">
        <v>0.5</v>
      </c>
      <c r="Z227" s="49">
        <v>0</v>
      </c>
      <c r="AA227" s="71">
        <v>1412</v>
      </c>
      <c r="AB227" s="71"/>
      <c r="AC227" s="72"/>
      <c r="AD227" s="78" t="s">
        <v>11536</v>
      </c>
      <c r="AE227" s="78">
        <v>233</v>
      </c>
      <c r="AF227" s="78">
        <v>288</v>
      </c>
      <c r="AG227" s="78">
        <v>21873</v>
      </c>
      <c r="AH227" s="78">
        <v>14</v>
      </c>
      <c r="AI227" s="78">
        <v>-25200</v>
      </c>
      <c r="AJ227" s="78" t="s">
        <v>12617</v>
      </c>
      <c r="AK227" s="78" t="s">
        <v>10111</v>
      </c>
      <c r="AL227" s="84" t="s">
        <v>13788</v>
      </c>
      <c r="AM227" s="78" t="s">
        <v>13800</v>
      </c>
      <c r="AN227" s="80">
        <v>40814.38386574074</v>
      </c>
      <c r="AO227" s="84" t="s">
        <v>14840</v>
      </c>
      <c r="AP227" s="78" t="b">
        <v>0</v>
      </c>
      <c r="AQ227" s="78" t="b">
        <v>0</v>
      </c>
      <c r="AR227" s="78" t="b">
        <v>0</v>
      </c>
      <c r="AS227" s="78" t="s">
        <v>9963</v>
      </c>
      <c r="AT227" s="78">
        <v>35</v>
      </c>
      <c r="AU227" s="84" t="s">
        <v>15125</v>
      </c>
      <c r="AV227" s="78" t="b">
        <v>0</v>
      </c>
      <c r="AW227" s="78" t="s">
        <v>15459</v>
      </c>
      <c r="AX227" s="84" t="s">
        <v>16869</v>
      </c>
      <c r="AY227" s="78" t="s">
        <v>66</v>
      </c>
      <c r="AZ227" s="102" t="s">
        <v>18397</v>
      </c>
      <c r="BA227" s="48" t="s">
        <v>18494</v>
      </c>
      <c r="BB227" s="48" t="s">
        <v>18494</v>
      </c>
      <c r="BC227" s="48" t="s">
        <v>4041</v>
      </c>
      <c r="BD227" s="48" t="s">
        <v>4041</v>
      </c>
      <c r="BE227" s="48" t="s">
        <v>4355</v>
      </c>
      <c r="BF227" s="48" t="s">
        <v>4355</v>
      </c>
      <c r="BG227" s="106" t="s">
        <v>18919</v>
      </c>
      <c r="BH227" s="106" t="s">
        <v>18998</v>
      </c>
      <c r="BI227" s="106" t="s">
        <v>19362</v>
      </c>
      <c r="BJ227" s="106" t="s">
        <v>19431</v>
      </c>
      <c r="BK227" s="85" t="str">
        <f>REPLACE(INDEX(GroupVertices[Group], MATCH(Vertices[[#This Row],[Vertex]],GroupVertices[Vertex],0)),1,1,"")</f>
        <v>EUTRAL</v>
      </c>
      <c r="BL227" s="3"/>
      <c r="BM227" s="3"/>
      <c r="BN227" s="3"/>
      <c r="BO227" s="3"/>
    </row>
    <row r="228" spans="1:67" x14ac:dyDescent="0.25">
      <c r="A228" s="64" t="s">
        <v>1519</v>
      </c>
      <c r="B228" s="65"/>
      <c r="C228" s="65"/>
      <c r="D228" s="66"/>
      <c r="E228" s="68"/>
      <c r="F228" s="100" t="s">
        <v>5761</v>
      </c>
      <c r="G228" s="65"/>
      <c r="H228" s="69"/>
      <c r="I228" s="70"/>
      <c r="J228" s="70"/>
      <c r="K228" s="69" t="s">
        <v>18301</v>
      </c>
      <c r="L228" s="73"/>
      <c r="M228" s="74">
        <v>7430.23779296875</v>
      </c>
      <c r="N228" s="74">
        <v>3205.053955078125</v>
      </c>
      <c r="O228" s="75"/>
      <c r="P228" s="76"/>
      <c r="Q228" s="76"/>
      <c r="R228" s="86"/>
      <c r="S228" s="48">
        <v>1</v>
      </c>
      <c r="T228" s="48">
        <v>1</v>
      </c>
      <c r="U228" s="49">
        <v>0</v>
      </c>
      <c r="V228" s="49">
        <v>4.3600000000000003E-4</v>
      </c>
      <c r="W228" s="49">
        <v>6.0000000000000002E-6</v>
      </c>
      <c r="X228" s="49">
        <v>0.72990299999999997</v>
      </c>
      <c r="Y228" s="49">
        <v>0.5</v>
      </c>
      <c r="Z228" s="49">
        <v>0</v>
      </c>
      <c r="AA228" s="71">
        <v>1413</v>
      </c>
      <c r="AB228" s="71"/>
      <c r="AC228" s="72"/>
      <c r="AD228" s="78" t="s">
        <v>11537</v>
      </c>
      <c r="AE228" s="78">
        <v>148</v>
      </c>
      <c r="AF228" s="78">
        <v>656</v>
      </c>
      <c r="AG228" s="78">
        <v>80354</v>
      </c>
      <c r="AH228" s="78">
        <v>416</v>
      </c>
      <c r="AI228" s="78">
        <v>-36000</v>
      </c>
      <c r="AJ228" s="78" t="s">
        <v>12618</v>
      </c>
      <c r="AK228" s="78" t="s">
        <v>12683</v>
      </c>
      <c r="AL228" s="84" t="s">
        <v>13789</v>
      </c>
      <c r="AM228" s="78" t="s">
        <v>13801</v>
      </c>
      <c r="AN228" s="80">
        <v>40333.143240740741</v>
      </c>
      <c r="AO228" s="84" t="s">
        <v>14841</v>
      </c>
      <c r="AP228" s="78" t="b">
        <v>0</v>
      </c>
      <c r="AQ228" s="78" t="b">
        <v>0</v>
      </c>
      <c r="AR228" s="78" t="b">
        <v>1</v>
      </c>
      <c r="AS228" s="78" t="s">
        <v>9963</v>
      </c>
      <c r="AT228" s="78">
        <v>203</v>
      </c>
      <c r="AU228" s="84" t="s">
        <v>15126</v>
      </c>
      <c r="AV228" s="78" t="b">
        <v>0</v>
      </c>
      <c r="AW228" s="78" t="s">
        <v>15459</v>
      </c>
      <c r="AX228" s="84" t="s">
        <v>16870</v>
      </c>
      <c r="AY228" s="78" t="s">
        <v>66</v>
      </c>
      <c r="AZ228" s="102" t="s">
        <v>18397</v>
      </c>
      <c r="BA228" s="48" t="s">
        <v>18495</v>
      </c>
      <c r="BB228" s="48" t="s">
        <v>18495</v>
      </c>
      <c r="BC228" s="48" t="s">
        <v>4041</v>
      </c>
      <c r="BD228" s="48" t="s">
        <v>4041</v>
      </c>
      <c r="BE228" s="48" t="s">
        <v>4355</v>
      </c>
      <c r="BF228" s="48" t="s">
        <v>4355</v>
      </c>
      <c r="BG228" s="106" t="s">
        <v>18920</v>
      </c>
      <c r="BH228" s="106" t="s">
        <v>18998</v>
      </c>
      <c r="BI228" s="106" t="s">
        <v>19363</v>
      </c>
      <c r="BJ228" s="106" t="s">
        <v>19432</v>
      </c>
      <c r="BK228" s="85" t="str">
        <f>REPLACE(INDEX(GroupVertices[Group], MATCH(Vertices[[#This Row],[Vertex]],GroupVertices[Vertex],0)),1,1,"")</f>
        <v>EUTRAL</v>
      </c>
      <c r="BL228" s="3"/>
      <c r="BM228" s="3"/>
      <c r="BN228" s="3"/>
      <c r="BO228" s="3"/>
    </row>
    <row r="229" spans="1:67" x14ac:dyDescent="0.25">
      <c r="A229" s="64" t="s">
        <v>1643</v>
      </c>
      <c r="B229" s="65"/>
      <c r="C229" s="65"/>
      <c r="D229" s="66"/>
      <c r="E229" s="68"/>
      <c r="F229" s="100" t="s">
        <v>15456</v>
      </c>
      <c r="G229" s="65"/>
      <c r="H229" s="69"/>
      <c r="I229" s="70"/>
      <c r="J229" s="70"/>
      <c r="K229" s="69" t="s">
        <v>18310</v>
      </c>
      <c r="L229" s="73"/>
      <c r="M229" s="74">
        <v>9684.2529296875</v>
      </c>
      <c r="N229" s="74">
        <v>2371.6826171875</v>
      </c>
      <c r="O229" s="75"/>
      <c r="P229" s="76"/>
      <c r="Q229" s="76"/>
      <c r="R229" s="86"/>
      <c r="S229" s="48">
        <v>1</v>
      </c>
      <c r="T229" s="48">
        <v>0</v>
      </c>
      <c r="U229" s="49">
        <v>0</v>
      </c>
      <c r="V229" s="49">
        <v>1</v>
      </c>
      <c r="W229" s="49">
        <v>0</v>
      </c>
      <c r="X229" s="49">
        <v>0.99999899999999997</v>
      </c>
      <c r="Y229" s="49">
        <v>0</v>
      </c>
      <c r="Z229" s="49">
        <v>0</v>
      </c>
      <c r="AA229" s="71">
        <v>1422</v>
      </c>
      <c r="AB229" s="71"/>
      <c r="AC229" s="72"/>
      <c r="AD229" s="78" t="s">
        <v>11546</v>
      </c>
      <c r="AE229" s="78">
        <v>986</v>
      </c>
      <c r="AF229" s="78">
        <v>214601</v>
      </c>
      <c r="AG229" s="78">
        <v>110892</v>
      </c>
      <c r="AH229" s="78">
        <v>8775</v>
      </c>
      <c r="AI229" s="78">
        <v>-25200</v>
      </c>
      <c r="AJ229" s="78" t="s">
        <v>12625</v>
      </c>
      <c r="AK229" s="78"/>
      <c r="AL229" s="84" t="s">
        <v>13793</v>
      </c>
      <c r="AM229" s="78" t="s">
        <v>13800</v>
      </c>
      <c r="AN229" s="80">
        <v>39156.731249999997</v>
      </c>
      <c r="AO229" s="84" t="s">
        <v>14847</v>
      </c>
      <c r="AP229" s="78" t="b">
        <v>0</v>
      </c>
      <c r="AQ229" s="78" t="b">
        <v>0</v>
      </c>
      <c r="AR229" s="78" t="b">
        <v>1</v>
      </c>
      <c r="AS229" s="78" t="s">
        <v>9963</v>
      </c>
      <c r="AT229" s="78">
        <v>5990</v>
      </c>
      <c r="AU229" s="84" t="s">
        <v>15129</v>
      </c>
      <c r="AV229" s="78" t="b">
        <v>1</v>
      </c>
      <c r="AW229" s="78" t="s">
        <v>15459</v>
      </c>
      <c r="AX229" s="84" t="s">
        <v>16879</v>
      </c>
      <c r="AY229" s="78" t="s">
        <v>65</v>
      </c>
      <c r="AZ229" s="102" t="s">
        <v>18397</v>
      </c>
      <c r="BA229" s="48"/>
      <c r="BB229" s="48"/>
      <c r="BC229" s="48"/>
      <c r="BD229" s="48"/>
      <c r="BE229" s="48"/>
      <c r="BF229" s="48"/>
      <c r="BG229" s="48"/>
      <c r="BH229" s="48"/>
      <c r="BI229" s="48"/>
      <c r="BJ229" s="48"/>
      <c r="BK229" s="78" t="str">
        <f>REPLACE(INDEX(GroupVertices[Group], MATCH(Vertices[[#This Row],[Vertex]],GroupVertices[Vertex],0)),1,1,"")</f>
        <v>EUTRAL</v>
      </c>
      <c r="BL229" s="3"/>
      <c r="BM229" s="3"/>
      <c r="BN229" s="3"/>
      <c r="BO229" s="3"/>
    </row>
    <row r="230" spans="1:67" x14ac:dyDescent="0.25">
      <c r="A230" s="64" t="s">
        <v>1644</v>
      </c>
      <c r="B230" s="65"/>
      <c r="C230" s="65"/>
      <c r="D230" s="66"/>
      <c r="E230" s="68"/>
      <c r="F230" s="100" t="s">
        <v>15457</v>
      </c>
      <c r="G230" s="65"/>
      <c r="H230" s="69"/>
      <c r="I230" s="70"/>
      <c r="J230" s="70"/>
      <c r="K230" s="69" t="s">
        <v>18313</v>
      </c>
      <c r="L230" s="73"/>
      <c r="M230" s="74">
        <v>8322.705078125</v>
      </c>
      <c r="N230" s="74">
        <v>5637.22802734375</v>
      </c>
      <c r="O230" s="75"/>
      <c r="P230" s="76"/>
      <c r="Q230" s="76"/>
      <c r="R230" s="86"/>
      <c r="S230" s="48">
        <v>1</v>
      </c>
      <c r="T230" s="48">
        <v>0</v>
      </c>
      <c r="U230" s="49">
        <v>0</v>
      </c>
      <c r="V230" s="49">
        <v>0.33333299999999999</v>
      </c>
      <c r="W230" s="49">
        <v>0</v>
      </c>
      <c r="X230" s="49">
        <v>0.77027000000000001</v>
      </c>
      <c r="Y230" s="49">
        <v>0</v>
      </c>
      <c r="Z230" s="49">
        <v>0</v>
      </c>
      <c r="AA230" s="71">
        <v>1425</v>
      </c>
      <c r="AB230" s="71"/>
      <c r="AC230" s="72"/>
      <c r="AD230" s="78" t="s">
        <v>11549</v>
      </c>
      <c r="AE230" s="78">
        <v>240</v>
      </c>
      <c r="AF230" s="78">
        <v>446108</v>
      </c>
      <c r="AG230" s="78">
        <v>24139</v>
      </c>
      <c r="AH230" s="78">
        <v>449</v>
      </c>
      <c r="AI230" s="78">
        <v>19800</v>
      </c>
      <c r="AJ230" s="78" t="s">
        <v>12627</v>
      </c>
      <c r="AK230" s="78" t="s">
        <v>10140</v>
      </c>
      <c r="AL230" s="84" t="s">
        <v>13794</v>
      </c>
      <c r="AM230" s="78" t="s">
        <v>10140</v>
      </c>
      <c r="AN230" s="80">
        <v>40278.344872685186</v>
      </c>
      <c r="AO230" s="84" t="s">
        <v>14850</v>
      </c>
      <c r="AP230" s="78" t="b">
        <v>0</v>
      </c>
      <c r="AQ230" s="78" t="b">
        <v>0</v>
      </c>
      <c r="AR230" s="78" t="b">
        <v>1</v>
      </c>
      <c r="AS230" s="78" t="s">
        <v>9963</v>
      </c>
      <c r="AT230" s="78">
        <v>1013</v>
      </c>
      <c r="AU230" s="84" t="s">
        <v>15131</v>
      </c>
      <c r="AV230" s="78" t="b">
        <v>1</v>
      </c>
      <c r="AW230" s="78" t="s">
        <v>15459</v>
      </c>
      <c r="AX230" s="84" t="s">
        <v>16882</v>
      </c>
      <c r="AY230" s="78" t="s">
        <v>65</v>
      </c>
      <c r="AZ230" s="102" t="s">
        <v>18397</v>
      </c>
      <c r="BA230" s="48"/>
      <c r="BB230" s="48"/>
      <c r="BC230" s="48"/>
      <c r="BD230" s="48"/>
      <c r="BE230" s="48"/>
      <c r="BF230" s="48"/>
      <c r="BG230" s="48"/>
      <c r="BH230" s="48"/>
      <c r="BI230" s="48"/>
      <c r="BJ230" s="48"/>
      <c r="BK230" s="78" t="str">
        <f>REPLACE(INDEX(GroupVertices[Group], MATCH(Vertices[[#This Row],[Vertex]],GroupVertices[Vertex],0)),1,1,"")</f>
        <v>EUTRAL</v>
      </c>
      <c r="BL230" s="3"/>
      <c r="BM230" s="3"/>
      <c r="BN230" s="3"/>
      <c r="BO230" s="3"/>
    </row>
    <row r="231" spans="1:67" x14ac:dyDescent="0.25">
      <c r="A231" s="64" t="s">
        <v>1645</v>
      </c>
      <c r="B231" s="65"/>
      <c r="C231" s="65"/>
      <c r="D231" s="66"/>
      <c r="E231" s="68"/>
      <c r="F231" s="100" t="s">
        <v>15458</v>
      </c>
      <c r="G231" s="65"/>
      <c r="H231" s="69"/>
      <c r="I231" s="70"/>
      <c r="J231" s="70"/>
      <c r="K231" s="69" t="s">
        <v>18314</v>
      </c>
      <c r="L231" s="73"/>
      <c r="M231" s="74">
        <v>6777.9189453125</v>
      </c>
      <c r="N231" s="74">
        <v>2670.71630859375</v>
      </c>
      <c r="O231" s="75"/>
      <c r="P231" s="76"/>
      <c r="Q231" s="76"/>
      <c r="R231" s="86"/>
      <c r="S231" s="48">
        <v>1</v>
      </c>
      <c r="T231" s="48">
        <v>0</v>
      </c>
      <c r="U231" s="49">
        <v>0</v>
      </c>
      <c r="V231" s="49">
        <v>0.33333299999999999</v>
      </c>
      <c r="W231" s="49">
        <v>0</v>
      </c>
      <c r="X231" s="49">
        <v>0.77027000000000001</v>
      </c>
      <c r="Y231" s="49">
        <v>0</v>
      </c>
      <c r="Z231" s="49">
        <v>0</v>
      </c>
      <c r="AA231" s="71">
        <v>1426</v>
      </c>
      <c r="AB231" s="71"/>
      <c r="AC231" s="72"/>
      <c r="AD231" s="78" t="s">
        <v>11550</v>
      </c>
      <c r="AE231" s="78">
        <v>45</v>
      </c>
      <c r="AF231" s="78">
        <v>1846899</v>
      </c>
      <c r="AG231" s="78">
        <v>3942</v>
      </c>
      <c r="AH231" s="78">
        <v>50</v>
      </c>
      <c r="AI231" s="78">
        <v>-36000</v>
      </c>
      <c r="AJ231" s="78" t="s">
        <v>12628</v>
      </c>
      <c r="AK231" s="78"/>
      <c r="AL231" s="84" t="s">
        <v>13795</v>
      </c>
      <c r="AM231" s="78" t="s">
        <v>13801</v>
      </c>
      <c r="AN231" s="80">
        <v>40536.488217592596</v>
      </c>
      <c r="AO231" s="78"/>
      <c r="AP231" s="78" t="b">
        <v>0</v>
      </c>
      <c r="AQ231" s="78" t="b">
        <v>0</v>
      </c>
      <c r="AR231" s="78" t="b">
        <v>1</v>
      </c>
      <c r="AS231" s="78" t="s">
        <v>9963</v>
      </c>
      <c r="AT231" s="78">
        <v>1793</v>
      </c>
      <c r="AU231" s="84" t="s">
        <v>14892</v>
      </c>
      <c r="AV231" s="78" t="b">
        <v>1</v>
      </c>
      <c r="AW231" s="78" t="s">
        <v>15459</v>
      </c>
      <c r="AX231" s="84" t="s">
        <v>16883</v>
      </c>
      <c r="AY231" s="78" t="s">
        <v>65</v>
      </c>
      <c r="AZ231" s="102" t="s">
        <v>18397</v>
      </c>
      <c r="BA231" s="48"/>
      <c r="BB231" s="48"/>
      <c r="BC231" s="48"/>
      <c r="BD231" s="48"/>
      <c r="BE231" s="48"/>
      <c r="BF231" s="48"/>
      <c r="BG231" s="48"/>
      <c r="BH231" s="48"/>
      <c r="BI231" s="48"/>
      <c r="BJ231" s="48"/>
      <c r="BK231" s="78" t="str">
        <f>REPLACE(INDEX(GroupVertices[Group], MATCH(Vertices[[#This Row],[Vertex]],GroupVertices[Vertex],0)),1,1,"")</f>
        <v>EUTRAL</v>
      </c>
      <c r="BL231" s="3"/>
      <c r="BM231" s="3"/>
      <c r="BN231" s="3"/>
      <c r="BO231" s="3"/>
    </row>
    <row r="232" spans="1:67" x14ac:dyDescent="0.25">
      <c r="A232" s="64" t="s">
        <v>215</v>
      </c>
      <c r="B232" s="65"/>
      <c r="C232" s="65"/>
      <c r="D232" s="66"/>
      <c r="E232" s="68"/>
      <c r="F232" s="100" t="s">
        <v>4764</v>
      </c>
      <c r="G232" s="65"/>
      <c r="H232" s="69"/>
      <c r="I232" s="70"/>
      <c r="J232" s="70"/>
      <c r="K232" s="69" t="s">
        <v>16891</v>
      </c>
      <c r="L232" s="73"/>
      <c r="M232" s="74">
        <v>6383.68359375</v>
      </c>
      <c r="N232" s="74">
        <v>4467.30126953125</v>
      </c>
      <c r="O232" s="75"/>
      <c r="P232" s="76"/>
      <c r="Q232" s="76"/>
      <c r="R232" s="48"/>
      <c r="S232" s="48">
        <v>0</v>
      </c>
      <c r="T232" s="48">
        <v>1</v>
      </c>
      <c r="U232" s="49">
        <v>0</v>
      </c>
      <c r="V232" s="49">
        <v>1</v>
      </c>
      <c r="W232" s="49">
        <v>0</v>
      </c>
      <c r="X232" s="49">
        <v>0.99999899999999997</v>
      </c>
      <c r="Y232" s="49">
        <v>0</v>
      </c>
      <c r="Z232" s="49">
        <v>0</v>
      </c>
      <c r="AA232" s="71">
        <v>3</v>
      </c>
      <c r="AB232" s="71"/>
      <c r="AC232" s="72"/>
      <c r="AD232" s="78" t="s">
        <v>10178</v>
      </c>
      <c r="AE232" s="78">
        <v>5</v>
      </c>
      <c r="AF232" s="78">
        <v>4541</v>
      </c>
      <c r="AG232" s="78">
        <v>883</v>
      </c>
      <c r="AH232" s="78">
        <v>0</v>
      </c>
      <c r="AI232" s="78">
        <v>19800</v>
      </c>
      <c r="AJ232" s="78" t="s">
        <v>11557</v>
      </c>
      <c r="AK232" s="78" t="s">
        <v>10111</v>
      </c>
      <c r="AL232" s="84" t="s">
        <v>13142</v>
      </c>
      <c r="AM232" s="78" t="s">
        <v>10135</v>
      </c>
      <c r="AN232" s="80">
        <v>42309.738587962966</v>
      </c>
      <c r="AO232" s="84" t="s">
        <v>13841</v>
      </c>
      <c r="AP232" s="78" t="b">
        <v>1</v>
      </c>
      <c r="AQ232" s="78" t="b">
        <v>0</v>
      </c>
      <c r="AR232" s="78" t="b">
        <v>0</v>
      </c>
      <c r="AS232" s="78" t="s">
        <v>9963</v>
      </c>
      <c r="AT232" s="78">
        <v>32</v>
      </c>
      <c r="AU232" s="84" t="s">
        <v>14862</v>
      </c>
      <c r="AV232" s="78" t="b">
        <v>0</v>
      </c>
      <c r="AW232" s="78" t="s">
        <v>15459</v>
      </c>
      <c r="AX232" s="84" t="s">
        <v>15460</v>
      </c>
      <c r="AY232" s="78" t="s">
        <v>66</v>
      </c>
      <c r="AZ232" s="102" t="s">
        <v>18397</v>
      </c>
      <c r="BA232" s="48" t="s">
        <v>3171</v>
      </c>
      <c r="BB232" s="48" t="s">
        <v>3171</v>
      </c>
      <c r="BC232" s="48" t="s">
        <v>4014</v>
      </c>
      <c r="BD232" s="48" t="s">
        <v>4014</v>
      </c>
      <c r="BE232" s="48"/>
      <c r="BF232" s="48"/>
      <c r="BG232" s="106" t="s">
        <v>18557</v>
      </c>
      <c r="BH232" s="106" t="s">
        <v>18557</v>
      </c>
      <c r="BI232" s="106" t="s">
        <v>19001</v>
      </c>
      <c r="BJ232" s="106" t="s">
        <v>19001</v>
      </c>
      <c r="BK232" s="85" t="str">
        <f>REPLACE(INDEX(GroupVertices[Group], MATCH(Vertices[[#This Row],[Vertex]],GroupVertices[Vertex],0)),1,1,"")</f>
        <v>EUTRAL</v>
      </c>
      <c r="BL232" s="3"/>
      <c r="BM232" s="3"/>
      <c r="BN232" s="3"/>
      <c r="BO232" s="3"/>
    </row>
    <row r="233" spans="1:67" x14ac:dyDescent="0.25">
      <c r="A233" s="64" t="s">
        <v>216</v>
      </c>
      <c r="B233" s="65"/>
      <c r="C233" s="65"/>
      <c r="D233" s="66"/>
      <c r="E233" s="68"/>
      <c r="F233" s="100" t="s">
        <v>4765</v>
      </c>
      <c r="G233" s="65"/>
      <c r="H233" s="69"/>
      <c r="I233" s="70"/>
      <c r="J233" s="70"/>
      <c r="K233" s="69" t="s">
        <v>16893</v>
      </c>
      <c r="L233" s="73"/>
      <c r="M233" s="74">
        <v>9058.6025390625</v>
      </c>
      <c r="N233" s="74">
        <v>1596.585205078125</v>
      </c>
      <c r="O233" s="75"/>
      <c r="P233" s="76"/>
      <c r="Q233" s="76"/>
      <c r="R233" s="86"/>
      <c r="S233" s="48">
        <v>0</v>
      </c>
      <c r="T233" s="48">
        <v>1</v>
      </c>
      <c r="U233" s="49">
        <v>0</v>
      </c>
      <c r="V233" s="49">
        <v>5.2631999999999998E-2</v>
      </c>
      <c r="W233" s="49">
        <v>0</v>
      </c>
      <c r="X233" s="49">
        <v>0.58648599999999995</v>
      </c>
      <c r="Y233" s="49">
        <v>0</v>
      </c>
      <c r="Z233" s="49">
        <v>0</v>
      </c>
      <c r="AA233" s="71">
        <v>5</v>
      </c>
      <c r="AB233" s="71"/>
      <c r="AC233" s="72"/>
      <c r="AD233" s="78" t="s">
        <v>10180</v>
      </c>
      <c r="AE233" s="78">
        <v>34</v>
      </c>
      <c r="AF233" s="78">
        <v>79</v>
      </c>
      <c r="AG233" s="78">
        <v>3556</v>
      </c>
      <c r="AH233" s="78">
        <v>1743</v>
      </c>
      <c r="AI233" s="78"/>
      <c r="AJ233" s="78" t="s">
        <v>11559</v>
      </c>
      <c r="AK233" s="78" t="s">
        <v>12635</v>
      </c>
      <c r="AL233" s="78"/>
      <c r="AM233" s="78"/>
      <c r="AN233" s="80">
        <v>42778.638715277775</v>
      </c>
      <c r="AO233" s="78"/>
      <c r="AP233" s="78" t="b">
        <v>1</v>
      </c>
      <c r="AQ233" s="78" t="b">
        <v>0</v>
      </c>
      <c r="AR233" s="78" t="b">
        <v>0</v>
      </c>
      <c r="AS233" s="78" t="s">
        <v>9963</v>
      </c>
      <c r="AT233" s="78">
        <v>0</v>
      </c>
      <c r="AU233" s="78"/>
      <c r="AV233" s="78" t="b">
        <v>0</v>
      </c>
      <c r="AW233" s="78" t="s">
        <v>15459</v>
      </c>
      <c r="AX233" s="84" t="s">
        <v>15462</v>
      </c>
      <c r="AY233" s="78" t="s">
        <v>66</v>
      </c>
      <c r="AZ233" s="102" t="s">
        <v>18397</v>
      </c>
      <c r="BA233" s="48"/>
      <c r="BB233" s="48"/>
      <c r="BC233" s="48"/>
      <c r="BD233" s="48"/>
      <c r="BE233" s="48" t="s">
        <v>4259</v>
      </c>
      <c r="BF233" s="48" t="s">
        <v>4259</v>
      </c>
      <c r="BG233" s="106" t="s">
        <v>18558</v>
      </c>
      <c r="BH233" s="106" t="s">
        <v>18558</v>
      </c>
      <c r="BI233" s="106" t="s">
        <v>19002</v>
      </c>
      <c r="BJ233" s="106" t="s">
        <v>19002</v>
      </c>
      <c r="BK233" s="85" t="str">
        <f>REPLACE(INDEX(GroupVertices[Group], MATCH(Vertices[[#This Row],[Vertex]],GroupVertices[Vertex],0)),1,1,"")</f>
        <v>EUTRAL</v>
      </c>
      <c r="BL233" s="3"/>
      <c r="BM233" s="3"/>
      <c r="BN233" s="3"/>
      <c r="BO233" s="3"/>
    </row>
    <row r="234" spans="1:67" x14ac:dyDescent="0.25">
      <c r="A234" s="64" t="s">
        <v>217</v>
      </c>
      <c r="B234" s="65"/>
      <c r="C234" s="65"/>
      <c r="D234" s="66"/>
      <c r="E234" s="68"/>
      <c r="F234" s="100" t="s">
        <v>4766</v>
      </c>
      <c r="G234" s="65"/>
      <c r="H234" s="69"/>
      <c r="I234" s="70"/>
      <c r="J234" s="70"/>
      <c r="K234" s="69" t="s">
        <v>16895</v>
      </c>
      <c r="L234" s="73"/>
      <c r="M234" s="74">
        <v>1607.339111328125</v>
      </c>
      <c r="N234" s="74">
        <v>2437.47998046875</v>
      </c>
      <c r="O234" s="75"/>
      <c r="P234" s="76"/>
      <c r="Q234" s="76"/>
      <c r="R234" s="86"/>
      <c r="S234" s="48">
        <v>0</v>
      </c>
      <c r="T234" s="48">
        <v>1</v>
      </c>
      <c r="U234" s="49">
        <v>0</v>
      </c>
      <c r="V234" s="49">
        <v>5.2631999999999998E-2</v>
      </c>
      <c r="W234" s="49">
        <v>0</v>
      </c>
      <c r="X234" s="49">
        <v>0.58648599999999995</v>
      </c>
      <c r="Y234" s="49">
        <v>0</v>
      </c>
      <c r="Z234" s="49">
        <v>0</v>
      </c>
      <c r="AA234" s="71">
        <v>7</v>
      </c>
      <c r="AB234" s="71"/>
      <c r="AC234" s="72"/>
      <c r="AD234" s="78" t="s">
        <v>10182</v>
      </c>
      <c r="AE234" s="78">
        <v>44</v>
      </c>
      <c r="AF234" s="78">
        <v>170</v>
      </c>
      <c r="AG234" s="78">
        <v>15196</v>
      </c>
      <c r="AH234" s="78">
        <v>9885</v>
      </c>
      <c r="AI234" s="78"/>
      <c r="AJ234" s="78" t="s">
        <v>11561</v>
      </c>
      <c r="AK234" s="78" t="s">
        <v>12636</v>
      </c>
      <c r="AL234" s="78"/>
      <c r="AM234" s="78"/>
      <c r="AN234" s="80">
        <v>42624.189618055556</v>
      </c>
      <c r="AO234" s="84" t="s">
        <v>13843</v>
      </c>
      <c r="AP234" s="78" t="b">
        <v>1</v>
      </c>
      <c r="AQ234" s="78" t="b">
        <v>0</v>
      </c>
      <c r="AR234" s="78" t="b">
        <v>1</v>
      </c>
      <c r="AS234" s="78" t="s">
        <v>9963</v>
      </c>
      <c r="AT234" s="78">
        <v>13</v>
      </c>
      <c r="AU234" s="78"/>
      <c r="AV234" s="78" t="b">
        <v>0</v>
      </c>
      <c r="AW234" s="78" t="s">
        <v>15459</v>
      </c>
      <c r="AX234" s="84" t="s">
        <v>15464</v>
      </c>
      <c r="AY234" s="78" t="s">
        <v>66</v>
      </c>
      <c r="AZ234" s="102" t="s">
        <v>18398</v>
      </c>
      <c r="BA234" s="48"/>
      <c r="BB234" s="48"/>
      <c r="BC234" s="48"/>
      <c r="BD234" s="48"/>
      <c r="BE234" s="48" t="s">
        <v>4259</v>
      </c>
      <c r="BF234" s="48" t="s">
        <v>4259</v>
      </c>
      <c r="BG234" s="106" t="s">
        <v>18558</v>
      </c>
      <c r="BH234" s="106" t="s">
        <v>18558</v>
      </c>
      <c r="BI234" s="106" t="s">
        <v>19002</v>
      </c>
      <c r="BJ234" s="106" t="s">
        <v>19002</v>
      </c>
      <c r="BK234" s="85" t="str">
        <f>REPLACE(INDEX(GroupVertices[Group], MATCH(Vertices[[#This Row],[Vertex]],GroupVertices[Vertex],0)),1,1,"")</f>
        <v>OSITIVE</v>
      </c>
      <c r="BL234" s="3"/>
      <c r="BM234" s="3"/>
      <c r="BN234" s="3"/>
      <c r="BO234" s="3"/>
    </row>
    <row r="235" spans="1:67" x14ac:dyDescent="0.25">
      <c r="A235" s="64" t="s">
        <v>218</v>
      </c>
      <c r="B235" s="65"/>
      <c r="C235" s="65"/>
      <c r="D235" s="66"/>
      <c r="E235" s="68"/>
      <c r="F235" s="100" t="s">
        <v>4767</v>
      </c>
      <c r="G235" s="65"/>
      <c r="H235" s="69"/>
      <c r="I235" s="70"/>
      <c r="J235" s="70"/>
      <c r="K235" s="69" t="s">
        <v>16896</v>
      </c>
      <c r="L235" s="73"/>
      <c r="M235" s="74">
        <v>6883.76171875</v>
      </c>
      <c r="N235" s="74">
        <v>1522.0753173828125</v>
      </c>
      <c r="O235" s="75"/>
      <c r="P235" s="76"/>
      <c r="Q235" s="76"/>
      <c r="R235" s="86"/>
      <c r="S235" s="48">
        <v>0</v>
      </c>
      <c r="T235" s="48">
        <v>1</v>
      </c>
      <c r="U235" s="49">
        <v>0</v>
      </c>
      <c r="V235" s="49">
        <v>5.2631999999999998E-2</v>
      </c>
      <c r="W235" s="49">
        <v>0</v>
      </c>
      <c r="X235" s="49">
        <v>0.58648599999999995</v>
      </c>
      <c r="Y235" s="49">
        <v>0</v>
      </c>
      <c r="Z235" s="49">
        <v>0</v>
      </c>
      <c r="AA235" s="71">
        <v>8</v>
      </c>
      <c r="AB235" s="71"/>
      <c r="AC235" s="72"/>
      <c r="AD235" s="78" t="s">
        <v>10183</v>
      </c>
      <c r="AE235" s="78">
        <v>47</v>
      </c>
      <c r="AF235" s="78">
        <v>62</v>
      </c>
      <c r="AG235" s="78">
        <v>7067</v>
      </c>
      <c r="AH235" s="78">
        <v>8835</v>
      </c>
      <c r="AI235" s="78"/>
      <c r="AJ235" s="78"/>
      <c r="AK235" s="78"/>
      <c r="AL235" s="78"/>
      <c r="AM235" s="78"/>
      <c r="AN235" s="80">
        <v>42243.513182870367</v>
      </c>
      <c r="AO235" s="84" t="s">
        <v>13844</v>
      </c>
      <c r="AP235" s="78" t="b">
        <v>1</v>
      </c>
      <c r="AQ235" s="78" t="b">
        <v>0</v>
      </c>
      <c r="AR235" s="78" t="b">
        <v>0</v>
      </c>
      <c r="AS235" s="78" t="s">
        <v>9963</v>
      </c>
      <c r="AT235" s="78">
        <v>33</v>
      </c>
      <c r="AU235" s="84" t="s">
        <v>14862</v>
      </c>
      <c r="AV235" s="78" t="b">
        <v>0</v>
      </c>
      <c r="AW235" s="78" t="s">
        <v>15459</v>
      </c>
      <c r="AX235" s="84" t="s">
        <v>15465</v>
      </c>
      <c r="AY235" s="78" t="s">
        <v>66</v>
      </c>
      <c r="AZ235" s="102" t="s">
        <v>18397</v>
      </c>
      <c r="BA235" s="48"/>
      <c r="BB235" s="48"/>
      <c r="BC235" s="48"/>
      <c r="BD235" s="48"/>
      <c r="BE235" s="48" t="s">
        <v>4259</v>
      </c>
      <c r="BF235" s="48" t="s">
        <v>4259</v>
      </c>
      <c r="BG235" s="106" t="s">
        <v>18558</v>
      </c>
      <c r="BH235" s="106" t="s">
        <v>18558</v>
      </c>
      <c r="BI235" s="106" t="s">
        <v>19002</v>
      </c>
      <c r="BJ235" s="106" t="s">
        <v>19002</v>
      </c>
      <c r="BK235" s="85" t="str">
        <f>REPLACE(INDEX(GroupVertices[Group], MATCH(Vertices[[#This Row],[Vertex]],GroupVertices[Vertex],0)),1,1,"")</f>
        <v>EUTRAL</v>
      </c>
      <c r="BL235" s="3"/>
      <c r="BM235" s="3"/>
      <c r="BN235" s="3"/>
      <c r="BO235" s="3"/>
    </row>
    <row r="236" spans="1:67" x14ac:dyDescent="0.25">
      <c r="A236" s="64" t="s">
        <v>221</v>
      </c>
      <c r="B236" s="65"/>
      <c r="C236" s="65"/>
      <c r="D236" s="66"/>
      <c r="E236" s="68"/>
      <c r="F236" s="100" t="s">
        <v>4769</v>
      </c>
      <c r="G236" s="65"/>
      <c r="H236" s="69"/>
      <c r="I236" s="70"/>
      <c r="J236" s="70"/>
      <c r="K236" s="69" t="s">
        <v>16899</v>
      </c>
      <c r="L236" s="73"/>
      <c r="M236" s="74">
        <v>7216.9736328125</v>
      </c>
      <c r="N236" s="74">
        <v>1706.6590576171875</v>
      </c>
      <c r="O236" s="75"/>
      <c r="P236" s="76"/>
      <c r="Q236" s="76"/>
      <c r="R236" s="86"/>
      <c r="S236" s="48">
        <v>0</v>
      </c>
      <c r="T236" s="48">
        <v>2</v>
      </c>
      <c r="U236" s="49">
        <v>0</v>
      </c>
      <c r="V236" s="49">
        <v>0.16666700000000001</v>
      </c>
      <c r="W236" s="49">
        <v>0</v>
      </c>
      <c r="X236" s="49">
        <v>0.83701700000000001</v>
      </c>
      <c r="Y236" s="49">
        <v>0.5</v>
      </c>
      <c r="Z236" s="49">
        <v>0</v>
      </c>
      <c r="AA236" s="71">
        <v>11</v>
      </c>
      <c r="AB236" s="71"/>
      <c r="AC236" s="72"/>
      <c r="AD236" s="78" t="s">
        <v>10186</v>
      </c>
      <c r="AE236" s="78">
        <v>1115</v>
      </c>
      <c r="AF236" s="78">
        <v>1062</v>
      </c>
      <c r="AG236" s="78">
        <v>39714</v>
      </c>
      <c r="AH236" s="78">
        <v>89351</v>
      </c>
      <c r="AI236" s="78"/>
      <c r="AJ236" s="78" t="s">
        <v>11563</v>
      </c>
      <c r="AK236" s="78"/>
      <c r="AL236" s="78"/>
      <c r="AM236" s="78"/>
      <c r="AN236" s="80">
        <v>41850.321863425925</v>
      </c>
      <c r="AO236" s="78"/>
      <c r="AP236" s="78" t="b">
        <v>1</v>
      </c>
      <c r="AQ236" s="78" t="b">
        <v>0</v>
      </c>
      <c r="AR236" s="78" t="b">
        <v>1</v>
      </c>
      <c r="AS236" s="78" t="s">
        <v>9963</v>
      </c>
      <c r="AT236" s="78">
        <v>561</v>
      </c>
      <c r="AU236" s="84" t="s">
        <v>14862</v>
      </c>
      <c r="AV236" s="78" t="b">
        <v>0</v>
      </c>
      <c r="AW236" s="78" t="s">
        <v>15459</v>
      </c>
      <c r="AX236" s="84" t="s">
        <v>15468</v>
      </c>
      <c r="AY236" s="78" t="s">
        <v>66</v>
      </c>
      <c r="AZ236" s="102" t="s">
        <v>18397</v>
      </c>
      <c r="BA236" s="48"/>
      <c r="BB236" s="48"/>
      <c r="BC236" s="48"/>
      <c r="BD236" s="48"/>
      <c r="BE236" s="48"/>
      <c r="BF236" s="48"/>
      <c r="BG236" s="106" t="s">
        <v>18559</v>
      </c>
      <c r="BH236" s="106" t="s">
        <v>18559</v>
      </c>
      <c r="BI236" s="106" t="s">
        <v>19003</v>
      </c>
      <c r="BJ236" s="106" t="s">
        <v>19003</v>
      </c>
      <c r="BK236" s="85" t="str">
        <f>REPLACE(INDEX(GroupVertices[Group], MATCH(Vertices[[#This Row],[Vertex]],GroupVertices[Vertex],0)),1,1,"")</f>
        <v>EUTRAL</v>
      </c>
      <c r="BL236" s="3"/>
      <c r="BM236" s="3"/>
      <c r="BN236" s="3"/>
      <c r="BO236" s="3"/>
    </row>
    <row r="237" spans="1:67" x14ac:dyDescent="0.25">
      <c r="A237" s="64" t="s">
        <v>222</v>
      </c>
      <c r="B237" s="65"/>
      <c r="C237" s="65"/>
      <c r="D237" s="66"/>
      <c r="E237" s="68"/>
      <c r="F237" s="100" t="s">
        <v>4770</v>
      </c>
      <c r="G237" s="65"/>
      <c r="H237" s="69"/>
      <c r="I237" s="70"/>
      <c r="J237" s="70"/>
      <c r="K237" s="69" t="s">
        <v>16902</v>
      </c>
      <c r="L237" s="73"/>
      <c r="M237" s="74">
        <v>6554.7314453125</v>
      </c>
      <c r="N237" s="74">
        <v>1604.7962646484375</v>
      </c>
      <c r="O237" s="75"/>
      <c r="P237" s="76"/>
      <c r="Q237" s="76"/>
      <c r="R237" s="86"/>
      <c r="S237" s="48">
        <v>0</v>
      </c>
      <c r="T237" s="48">
        <v>1</v>
      </c>
      <c r="U237" s="49">
        <v>0</v>
      </c>
      <c r="V237" s="49">
        <v>0.14285700000000001</v>
      </c>
      <c r="W237" s="49">
        <v>0</v>
      </c>
      <c r="X237" s="49">
        <v>0.65540500000000002</v>
      </c>
      <c r="Y237" s="49">
        <v>0</v>
      </c>
      <c r="Z237" s="49">
        <v>0</v>
      </c>
      <c r="AA237" s="71">
        <v>14</v>
      </c>
      <c r="AB237" s="71"/>
      <c r="AC237" s="72"/>
      <c r="AD237" s="78" t="s">
        <v>222</v>
      </c>
      <c r="AE237" s="78">
        <v>93</v>
      </c>
      <c r="AF237" s="78">
        <v>601</v>
      </c>
      <c r="AG237" s="78">
        <v>5963</v>
      </c>
      <c r="AH237" s="78">
        <v>6592</v>
      </c>
      <c r="AI237" s="78"/>
      <c r="AJ237" s="78" t="s">
        <v>11566</v>
      </c>
      <c r="AK237" s="78" t="s">
        <v>12637</v>
      </c>
      <c r="AL237" s="78"/>
      <c r="AM237" s="78"/>
      <c r="AN237" s="80">
        <v>41721.382777777777</v>
      </c>
      <c r="AO237" s="84" t="s">
        <v>13847</v>
      </c>
      <c r="AP237" s="78" t="b">
        <v>1</v>
      </c>
      <c r="AQ237" s="78" t="b">
        <v>0</v>
      </c>
      <c r="AR237" s="78" t="b">
        <v>0</v>
      </c>
      <c r="AS237" s="78" t="s">
        <v>9963</v>
      </c>
      <c r="AT237" s="78">
        <v>7</v>
      </c>
      <c r="AU237" s="84" t="s">
        <v>14862</v>
      </c>
      <c r="AV237" s="78" t="b">
        <v>0</v>
      </c>
      <c r="AW237" s="78" t="s">
        <v>15459</v>
      </c>
      <c r="AX237" s="84" t="s">
        <v>15471</v>
      </c>
      <c r="AY237" s="78" t="s">
        <v>66</v>
      </c>
      <c r="AZ237" s="102" t="s">
        <v>18397</v>
      </c>
      <c r="BA237" s="48"/>
      <c r="BB237" s="48"/>
      <c r="BC237" s="48"/>
      <c r="BD237" s="48"/>
      <c r="BE237" s="48" t="s">
        <v>4260</v>
      </c>
      <c r="BF237" s="48" t="s">
        <v>4260</v>
      </c>
      <c r="BG237" s="106" t="s">
        <v>18562</v>
      </c>
      <c r="BH237" s="106" t="s">
        <v>18562</v>
      </c>
      <c r="BI237" s="106" t="s">
        <v>19006</v>
      </c>
      <c r="BJ237" s="106" t="s">
        <v>19006</v>
      </c>
      <c r="BK237" s="85" t="str">
        <f>REPLACE(INDEX(GroupVertices[Group], MATCH(Vertices[[#This Row],[Vertex]],GroupVertices[Vertex],0)),1,1,"")</f>
        <v>EUTRAL</v>
      </c>
      <c r="BL237" s="3"/>
      <c r="BM237" s="3"/>
      <c r="BN237" s="3"/>
      <c r="BO237" s="3"/>
    </row>
    <row r="238" spans="1:67" x14ac:dyDescent="0.25">
      <c r="A238" s="64" t="s">
        <v>224</v>
      </c>
      <c r="B238" s="65"/>
      <c r="C238" s="65"/>
      <c r="D238" s="66"/>
      <c r="E238" s="68"/>
      <c r="F238" s="100" t="s">
        <v>4772</v>
      </c>
      <c r="G238" s="65"/>
      <c r="H238" s="69"/>
      <c r="I238" s="70"/>
      <c r="J238" s="70"/>
      <c r="K238" s="69" t="s">
        <v>16904</v>
      </c>
      <c r="L238" s="73"/>
      <c r="M238" s="74">
        <v>8352.609375</v>
      </c>
      <c r="N238" s="74">
        <v>1966.0059814453125</v>
      </c>
      <c r="O238" s="75"/>
      <c r="P238" s="76"/>
      <c r="Q238" s="76"/>
      <c r="R238" s="86"/>
      <c r="S238" s="48">
        <v>0</v>
      </c>
      <c r="T238" s="48">
        <v>2</v>
      </c>
      <c r="U238" s="49">
        <v>0</v>
      </c>
      <c r="V238" s="49">
        <v>0.16666700000000001</v>
      </c>
      <c r="W238" s="49">
        <v>0</v>
      </c>
      <c r="X238" s="49">
        <v>0.83701700000000001</v>
      </c>
      <c r="Y238" s="49">
        <v>0.5</v>
      </c>
      <c r="Z238" s="49">
        <v>0</v>
      </c>
      <c r="AA238" s="71">
        <v>16</v>
      </c>
      <c r="AB238" s="71"/>
      <c r="AC238" s="72"/>
      <c r="AD238" s="78" t="s">
        <v>10190</v>
      </c>
      <c r="AE238" s="78">
        <v>375</v>
      </c>
      <c r="AF238" s="78">
        <v>226</v>
      </c>
      <c r="AG238" s="78">
        <v>592</v>
      </c>
      <c r="AH238" s="78">
        <v>21932</v>
      </c>
      <c r="AI238" s="78"/>
      <c r="AJ238" s="78" t="s">
        <v>11568</v>
      </c>
      <c r="AK238" s="78" t="s">
        <v>12639</v>
      </c>
      <c r="AL238" s="84" t="s">
        <v>13147</v>
      </c>
      <c r="AM238" s="78"/>
      <c r="AN238" s="80">
        <v>42187.744641203702</v>
      </c>
      <c r="AO238" s="84" t="s">
        <v>13849</v>
      </c>
      <c r="AP238" s="78" t="b">
        <v>1</v>
      </c>
      <c r="AQ238" s="78" t="b">
        <v>0</v>
      </c>
      <c r="AR238" s="78" t="b">
        <v>0</v>
      </c>
      <c r="AS238" s="78" t="s">
        <v>9963</v>
      </c>
      <c r="AT238" s="78">
        <v>3</v>
      </c>
      <c r="AU238" s="84" t="s">
        <v>14862</v>
      </c>
      <c r="AV238" s="78" t="b">
        <v>0</v>
      </c>
      <c r="AW238" s="78" t="s">
        <v>15459</v>
      </c>
      <c r="AX238" s="84" t="s">
        <v>15473</v>
      </c>
      <c r="AY238" s="78" t="s">
        <v>66</v>
      </c>
      <c r="AZ238" s="102" t="s">
        <v>18397</v>
      </c>
      <c r="BA238" s="48"/>
      <c r="BB238" s="48"/>
      <c r="BC238" s="48"/>
      <c r="BD238" s="48"/>
      <c r="BE238" s="48"/>
      <c r="BF238" s="48"/>
      <c r="BG238" s="106" t="s">
        <v>18559</v>
      </c>
      <c r="BH238" s="106" t="s">
        <v>18559</v>
      </c>
      <c r="BI238" s="106" t="s">
        <v>19003</v>
      </c>
      <c r="BJ238" s="106" t="s">
        <v>19003</v>
      </c>
      <c r="BK238" s="85" t="str">
        <f>REPLACE(INDEX(GroupVertices[Group], MATCH(Vertices[[#This Row],[Vertex]],GroupVertices[Vertex],0)),1,1,"")</f>
        <v>EUTRAL</v>
      </c>
      <c r="BL238" s="3"/>
      <c r="BM238" s="3"/>
      <c r="BN238" s="3"/>
      <c r="BO238" s="3"/>
    </row>
    <row r="239" spans="1:67" x14ac:dyDescent="0.25">
      <c r="A239" s="64" t="s">
        <v>225</v>
      </c>
      <c r="B239" s="65"/>
      <c r="C239" s="65"/>
      <c r="D239" s="66"/>
      <c r="E239" s="68"/>
      <c r="F239" s="100" t="s">
        <v>15136</v>
      </c>
      <c r="G239" s="65"/>
      <c r="H239" s="69"/>
      <c r="I239" s="70"/>
      <c r="J239" s="70"/>
      <c r="K239" s="69" t="s">
        <v>16905</v>
      </c>
      <c r="L239" s="73"/>
      <c r="M239" s="74">
        <v>6840.6435546875</v>
      </c>
      <c r="N239" s="74">
        <v>4246.56298828125</v>
      </c>
      <c r="O239" s="75"/>
      <c r="P239" s="76"/>
      <c r="Q239" s="76"/>
      <c r="R239" s="86"/>
      <c r="S239" s="48">
        <v>0</v>
      </c>
      <c r="T239" s="48">
        <v>1</v>
      </c>
      <c r="U239" s="49">
        <v>0</v>
      </c>
      <c r="V239" s="49">
        <v>3.0303E-2</v>
      </c>
      <c r="W239" s="49">
        <v>0</v>
      </c>
      <c r="X239" s="49">
        <v>0.56756700000000004</v>
      </c>
      <c r="Y239" s="49">
        <v>0</v>
      </c>
      <c r="Z239" s="49">
        <v>0</v>
      </c>
      <c r="AA239" s="71">
        <v>17</v>
      </c>
      <c r="AB239" s="71"/>
      <c r="AC239" s="72"/>
      <c r="AD239" s="78" t="s">
        <v>10191</v>
      </c>
      <c r="AE239" s="78">
        <v>175</v>
      </c>
      <c r="AF239" s="78">
        <v>2158</v>
      </c>
      <c r="AG239" s="78">
        <v>43678</v>
      </c>
      <c r="AH239" s="78">
        <v>18852</v>
      </c>
      <c r="AI239" s="78">
        <v>19800</v>
      </c>
      <c r="AJ239" s="78" t="s">
        <v>11569</v>
      </c>
      <c r="AK239" s="78" t="s">
        <v>12640</v>
      </c>
      <c r="AL239" s="78"/>
      <c r="AM239" s="78" t="s">
        <v>12690</v>
      </c>
      <c r="AN239" s="80">
        <v>40910.747581018521</v>
      </c>
      <c r="AO239" s="84" t="s">
        <v>13850</v>
      </c>
      <c r="AP239" s="78" t="b">
        <v>1</v>
      </c>
      <c r="AQ239" s="78" t="b">
        <v>0</v>
      </c>
      <c r="AR239" s="78" t="b">
        <v>1</v>
      </c>
      <c r="AS239" s="78" t="s">
        <v>9963</v>
      </c>
      <c r="AT239" s="78">
        <v>50</v>
      </c>
      <c r="AU239" s="84" t="s">
        <v>14862</v>
      </c>
      <c r="AV239" s="78" t="b">
        <v>0</v>
      </c>
      <c r="AW239" s="78" t="s">
        <v>15459</v>
      </c>
      <c r="AX239" s="84" t="s">
        <v>15474</v>
      </c>
      <c r="AY239" s="78" t="s">
        <v>66</v>
      </c>
      <c r="AZ239" s="102" t="s">
        <v>18397</v>
      </c>
      <c r="BA239" s="48" t="s">
        <v>3174</v>
      </c>
      <c r="BB239" s="48" t="s">
        <v>3174</v>
      </c>
      <c r="BC239" s="48" t="s">
        <v>4017</v>
      </c>
      <c r="BD239" s="48" t="s">
        <v>4017</v>
      </c>
      <c r="BE239" s="48"/>
      <c r="BF239" s="48"/>
      <c r="BG239" s="106" t="s">
        <v>18563</v>
      </c>
      <c r="BH239" s="106" t="s">
        <v>18563</v>
      </c>
      <c r="BI239" s="106" t="s">
        <v>19007</v>
      </c>
      <c r="BJ239" s="106" t="s">
        <v>19007</v>
      </c>
      <c r="BK239" s="85" t="str">
        <f>REPLACE(INDEX(GroupVertices[Group], MATCH(Vertices[[#This Row],[Vertex]],GroupVertices[Vertex],0)),1,1,"")</f>
        <v>EUTRAL</v>
      </c>
      <c r="BL239" s="3"/>
      <c r="BM239" s="3"/>
      <c r="BN239" s="3"/>
      <c r="BO239" s="3"/>
    </row>
    <row r="240" spans="1:67" x14ac:dyDescent="0.25">
      <c r="A240" s="64" t="s">
        <v>226</v>
      </c>
      <c r="B240" s="65"/>
      <c r="C240" s="65"/>
      <c r="D240" s="66"/>
      <c r="E240" s="68"/>
      <c r="F240" s="100" t="s">
        <v>4773</v>
      </c>
      <c r="G240" s="65"/>
      <c r="H240" s="69"/>
      <c r="I240" s="70"/>
      <c r="J240" s="70"/>
      <c r="K240" s="69" t="s">
        <v>16907</v>
      </c>
      <c r="L240" s="73"/>
      <c r="M240" s="74">
        <v>6366.4814453125</v>
      </c>
      <c r="N240" s="74">
        <v>9663.384765625</v>
      </c>
      <c r="O240" s="75"/>
      <c r="P240" s="76"/>
      <c r="Q240" s="76"/>
      <c r="R240" s="86"/>
      <c r="S240" s="48">
        <v>0</v>
      </c>
      <c r="T240" s="48">
        <v>4</v>
      </c>
      <c r="U240" s="49">
        <v>94.393862999999996</v>
      </c>
      <c r="V240" s="49">
        <v>7.4100000000000001E-4</v>
      </c>
      <c r="W240" s="49">
        <v>1.0257E-2</v>
      </c>
      <c r="X240" s="49">
        <v>0.89550399999999997</v>
      </c>
      <c r="Y240" s="49">
        <v>0.25</v>
      </c>
      <c r="Z240" s="49">
        <v>0</v>
      </c>
      <c r="AA240" s="71">
        <v>19</v>
      </c>
      <c r="AB240" s="71"/>
      <c r="AC240" s="72"/>
      <c r="AD240" s="78" t="s">
        <v>10193</v>
      </c>
      <c r="AE240" s="78">
        <v>99</v>
      </c>
      <c r="AF240" s="78">
        <v>41</v>
      </c>
      <c r="AG240" s="78">
        <v>722</v>
      </c>
      <c r="AH240" s="78">
        <v>733</v>
      </c>
      <c r="AI240" s="78">
        <v>19800</v>
      </c>
      <c r="AJ240" s="78" t="s">
        <v>11571</v>
      </c>
      <c r="AK240" s="78" t="s">
        <v>12641</v>
      </c>
      <c r="AL240" s="78"/>
      <c r="AM240" s="78" t="s">
        <v>10135</v>
      </c>
      <c r="AN240" s="80">
        <v>40074.202303240738</v>
      </c>
      <c r="AO240" s="84" t="s">
        <v>13852</v>
      </c>
      <c r="AP240" s="78" t="b">
        <v>0</v>
      </c>
      <c r="AQ240" s="78" t="b">
        <v>0</v>
      </c>
      <c r="AR240" s="78" t="b">
        <v>0</v>
      </c>
      <c r="AS240" s="78" t="s">
        <v>9963</v>
      </c>
      <c r="AT240" s="78">
        <v>2</v>
      </c>
      <c r="AU240" s="84" t="s">
        <v>14866</v>
      </c>
      <c r="AV240" s="78" t="b">
        <v>0</v>
      </c>
      <c r="AW240" s="78" t="s">
        <v>15459</v>
      </c>
      <c r="AX240" s="84" t="s">
        <v>15476</v>
      </c>
      <c r="AY240" s="78" t="s">
        <v>66</v>
      </c>
      <c r="AZ240" s="102" t="s">
        <v>18399</v>
      </c>
      <c r="BA240" s="48"/>
      <c r="BB240" s="48"/>
      <c r="BC240" s="48"/>
      <c r="BD240" s="48"/>
      <c r="BE240" s="48" t="s">
        <v>4261</v>
      </c>
      <c r="BF240" s="48" t="s">
        <v>4261</v>
      </c>
      <c r="BG240" s="106" t="s">
        <v>18564</v>
      </c>
      <c r="BH240" s="106" t="s">
        <v>18564</v>
      </c>
      <c r="BI240" s="106" t="s">
        <v>19008</v>
      </c>
      <c r="BJ240" s="106" t="s">
        <v>19008</v>
      </c>
      <c r="BK240" s="85" t="str">
        <f>REPLACE(INDEX(GroupVertices[Group], MATCH(Vertices[[#This Row],[Vertex]],GroupVertices[Vertex],0)),1,1,"")</f>
        <v>EGATIVE</v>
      </c>
      <c r="BL240" s="3"/>
      <c r="BM240" s="3"/>
      <c r="BN240" s="3"/>
      <c r="BO240" s="3"/>
    </row>
    <row r="241" spans="1:67" x14ac:dyDescent="0.25">
      <c r="A241" s="64" t="s">
        <v>229</v>
      </c>
      <c r="B241" s="65"/>
      <c r="C241" s="65"/>
      <c r="D241" s="66"/>
      <c r="E241" s="68"/>
      <c r="F241" s="100" t="s">
        <v>4775</v>
      </c>
      <c r="G241" s="65"/>
      <c r="H241" s="69"/>
      <c r="I241" s="70"/>
      <c r="J241" s="70"/>
      <c r="K241" s="69" t="s">
        <v>16914</v>
      </c>
      <c r="L241" s="73"/>
      <c r="M241" s="74">
        <v>8998.7890625</v>
      </c>
      <c r="N241" s="74">
        <v>768.16143798828125</v>
      </c>
      <c r="O241" s="75"/>
      <c r="P241" s="76"/>
      <c r="Q241" s="76"/>
      <c r="R241" s="86"/>
      <c r="S241" s="48">
        <v>0</v>
      </c>
      <c r="T241" s="48">
        <v>2</v>
      </c>
      <c r="U241" s="49">
        <v>0</v>
      </c>
      <c r="V241" s="49">
        <v>5.8E-4</v>
      </c>
      <c r="W241" s="49">
        <v>7.3300000000000004E-4</v>
      </c>
      <c r="X241" s="49">
        <v>0.61820900000000001</v>
      </c>
      <c r="Y241" s="49">
        <v>0.5</v>
      </c>
      <c r="Z241" s="49">
        <v>0</v>
      </c>
      <c r="AA241" s="71">
        <v>26</v>
      </c>
      <c r="AB241" s="71"/>
      <c r="AC241" s="72"/>
      <c r="AD241" s="78" t="s">
        <v>10200</v>
      </c>
      <c r="AE241" s="78">
        <v>292</v>
      </c>
      <c r="AF241" s="78">
        <v>36</v>
      </c>
      <c r="AG241" s="78">
        <v>510</v>
      </c>
      <c r="AH241" s="78">
        <v>582</v>
      </c>
      <c r="AI241" s="78"/>
      <c r="AJ241" s="78"/>
      <c r="AK241" s="78"/>
      <c r="AL241" s="78"/>
      <c r="AM241" s="78"/>
      <c r="AN241" s="80">
        <v>42796.015219907407</v>
      </c>
      <c r="AO241" s="78"/>
      <c r="AP241" s="78" t="b">
        <v>1</v>
      </c>
      <c r="AQ241" s="78" t="b">
        <v>0</v>
      </c>
      <c r="AR241" s="78" t="b">
        <v>0</v>
      </c>
      <c r="AS241" s="78" t="s">
        <v>14857</v>
      </c>
      <c r="AT241" s="78">
        <v>1</v>
      </c>
      <c r="AU241" s="78"/>
      <c r="AV241" s="78" t="b">
        <v>0</v>
      </c>
      <c r="AW241" s="78" t="s">
        <v>15459</v>
      </c>
      <c r="AX241" s="84" t="s">
        <v>15483</v>
      </c>
      <c r="AY241" s="78" t="s">
        <v>66</v>
      </c>
      <c r="AZ241" s="102" t="s">
        <v>18397</v>
      </c>
      <c r="BA241" s="48" t="s">
        <v>3176</v>
      </c>
      <c r="BB241" s="48" t="s">
        <v>3176</v>
      </c>
      <c r="BC241" s="48" t="s">
        <v>4019</v>
      </c>
      <c r="BD241" s="48" t="s">
        <v>4019</v>
      </c>
      <c r="BE241" s="48" t="s">
        <v>4262</v>
      </c>
      <c r="BF241" s="48" t="s">
        <v>4262</v>
      </c>
      <c r="BG241" s="106" t="s">
        <v>18566</v>
      </c>
      <c r="BH241" s="106" t="s">
        <v>18566</v>
      </c>
      <c r="BI241" s="106" t="s">
        <v>19010</v>
      </c>
      <c r="BJ241" s="106" t="s">
        <v>19010</v>
      </c>
      <c r="BK241" s="85" t="str">
        <f>REPLACE(INDEX(GroupVertices[Group], MATCH(Vertices[[#This Row],[Vertex]],GroupVertices[Vertex],0)),1,1,"")</f>
        <v>EUTRAL</v>
      </c>
      <c r="BL241" s="3"/>
      <c r="BM241" s="3"/>
      <c r="BN241" s="3"/>
      <c r="BO241" s="3"/>
    </row>
    <row r="242" spans="1:67" x14ac:dyDescent="0.25">
      <c r="A242" s="64" t="s">
        <v>230</v>
      </c>
      <c r="B242" s="65"/>
      <c r="C242" s="65"/>
      <c r="D242" s="66"/>
      <c r="E242" s="68"/>
      <c r="F242" s="100" t="s">
        <v>4776</v>
      </c>
      <c r="G242" s="65"/>
      <c r="H242" s="69"/>
      <c r="I242" s="70"/>
      <c r="J242" s="70"/>
      <c r="K242" s="69" t="s">
        <v>16917</v>
      </c>
      <c r="L242" s="73"/>
      <c r="M242" s="74">
        <v>8575.505859375</v>
      </c>
      <c r="N242" s="74">
        <v>5660.56884765625</v>
      </c>
      <c r="O242" s="75"/>
      <c r="P242" s="76"/>
      <c r="Q242" s="76"/>
      <c r="R242" s="86"/>
      <c r="S242" s="48">
        <v>0</v>
      </c>
      <c r="T242" s="48">
        <v>4</v>
      </c>
      <c r="U242" s="49">
        <v>94.393862999999996</v>
      </c>
      <c r="V242" s="49">
        <v>7.4100000000000001E-4</v>
      </c>
      <c r="W242" s="49">
        <v>1.0257E-2</v>
      </c>
      <c r="X242" s="49">
        <v>0.89550399999999997</v>
      </c>
      <c r="Y242" s="49">
        <v>0.25</v>
      </c>
      <c r="Z242" s="49">
        <v>0</v>
      </c>
      <c r="AA242" s="71">
        <v>29</v>
      </c>
      <c r="AB242" s="71"/>
      <c r="AC242" s="72"/>
      <c r="AD242" s="78" t="s">
        <v>10203</v>
      </c>
      <c r="AE242" s="78">
        <v>546</v>
      </c>
      <c r="AF242" s="78">
        <v>155</v>
      </c>
      <c r="AG242" s="78">
        <v>27471</v>
      </c>
      <c r="AH242" s="78">
        <v>19559</v>
      </c>
      <c r="AI242" s="78">
        <v>19800</v>
      </c>
      <c r="AJ242" s="78" t="s">
        <v>11579</v>
      </c>
      <c r="AK242" s="78" t="s">
        <v>12645</v>
      </c>
      <c r="AL242" s="84" t="s">
        <v>13155</v>
      </c>
      <c r="AM242" s="78" t="s">
        <v>10135</v>
      </c>
      <c r="AN242" s="80">
        <v>40304.797395833331</v>
      </c>
      <c r="AO242" s="84" t="s">
        <v>13860</v>
      </c>
      <c r="AP242" s="78" t="b">
        <v>0</v>
      </c>
      <c r="AQ242" s="78" t="b">
        <v>0</v>
      </c>
      <c r="AR242" s="78" t="b">
        <v>1</v>
      </c>
      <c r="AS242" s="78" t="s">
        <v>9963</v>
      </c>
      <c r="AT242" s="78">
        <v>70</v>
      </c>
      <c r="AU242" s="84" t="s">
        <v>14871</v>
      </c>
      <c r="AV242" s="78" t="b">
        <v>0</v>
      </c>
      <c r="AW242" s="78" t="s">
        <v>15459</v>
      </c>
      <c r="AX242" s="84" t="s">
        <v>15486</v>
      </c>
      <c r="AY242" s="78" t="s">
        <v>66</v>
      </c>
      <c r="AZ242" s="102" t="s">
        <v>18397</v>
      </c>
      <c r="BA242" s="48"/>
      <c r="BB242" s="48"/>
      <c r="BC242" s="48"/>
      <c r="BD242" s="48"/>
      <c r="BE242" s="48" t="s">
        <v>4261</v>
      </c>
      <c r="BF242" s="48" t="s">
        <v>4261</v>
      </c>
      <c r="BG242" s="106" t="s">
        <v>18564</v>
      </c>
      <c r="BH242" s="106" t="s">
        <v>18564</v>
      </c>
      <c r="BI242" s="106" t="s">
        <v>19008</v>
      </c>
      <c r="BJ242" s="106" t="s">
        <v>19008</v>
      </c>
      <c r="BK242" s="85" t="str">
        <f>REPLACE(INDEX(GroupVertices[Group], MATCH(Vertices[[#This Row],[Vertex]],GroupVertices[Vertex],0)),1,1,"")</f>
        <v>EUTRAL</v>
      </c>
      <c r="BL242" s="3"/>
      <c r="BM242" s="3"/>
      <c r="BN242" s="3"/>
      <c r="BO242" s="3"/>
    </row>
    <row r="243" spans="1:67" x14ac:dyDescent="0.25">
      <c r="A243" s="64" t="s">
        <v>231</v>
      </c>
      <c r="B243" s="65"/>
      <c r="C243" s="65"/>
      <c r="D243" s="66"/>
      <c r="E243" s="68"/>
      <c r="F243" s="100" t="s">
        <v>4777</v>
      </c>
      <c r="G243" s="65"/>
      <c r="H243" s="69"/>
      <c r="I243" s="70"/>
      <c r="J243" s="70"/>
      <c r="K243" s="69" t="s">
        <v>16918</v>
      </c>
      <c r="L243" s="73"/>
      <c r="M243" s="74">
        <v>9367.25390625</v>
      </c>
      <c r="N243" s="74">
        <v>1338.445068359375</v>
      </c>
      <c r="O243" s="75"/>
      <c r="P243" s="76"/>
      <c r="Q243" s="76"/>
      <c r="R243" s="86"/>
      <c r="S243" s="48">
        <v>0</v>
      </c>
      <c r="T243" s="48">
        <v>1</v>
      </c>
      <c r="U243" s="49">
        <v>0</v>
      </c>
      <c r="V243" s="49">
        <v>5.2631999999999998E-2</v>
      </c>
      <c r="W243" s="49">
        <v>0</v>
      </c>
      <c r="X243" s="49">
        <v>0.58648599999999995</v>
      </c>
      <c r="Y243" s="49">
        <v>0</v>
      </c>
      <c r="Z243" s="49">
        <v>0</v>
      </c>
      <c r="AA243" s="71">
        <v>30</v>
      </c>
      <c r="AB243" s="71"/>
      <c r="AC243" s="72"/>
      <c r="AD243" s="78" t="s">
        <v>10204</v>
      </c>
      <c r="AE243" s="78">
        <v>113</v>
      </c>
      <c r="AF243" s="78">
        <v>167</v>
      </c>
      <c r="AG243" s="78">
        <v>17458</v>
      </c>
      <c r="AH243" s="78">
        <v>2633</v>
      </c>
      <c r="AI243" s="78"/>
      <c r="AJ243" s="78" t="s">
        <v>11580</v>
      </c>
      <c r="AK243" s="78" t="s">
        <v>12646</v>
      </c>
      <c r="AL243" s="78"/>
      <c r="AM243" s="78"/>
      <c r="AN243" s="80">
        <v>42434.749456018515</v>
      </c>
      <c r="AO243" s="84" t="s">
        <v>13861</v>
      </c>
      <c r="AP243" s="78" t="b">
        <v>1</v>
      </c>
      <c r="AQ243" s="78" t="b">
        <v>0</v>
      </c>
      <c r="AR243" s="78" t="b">
        <v>0</v>
      </c>
      <c r="AS243" s="78" t="s">
        <v>9963</v>
      </c>
      <c r="AT243" s="78">
        <v>9</v>
      </c>
      <c r="AU243" s="78"/>
      <c r="AV243" s="78" t="b">
        <v>0</v>
      </c>
      <c r="AW243" s="78" t="s">
        <v>15459</v>
      </c>
      <c r="AX243" s="84" t="s">
        <v>15487</v>
      </c>
      <c r="AY243" s="78" t="s">
        <v>66</v>
      </c>
      <c r="AZ243" s="102" t="s">
        <v>18397</v>
      </c>
      <c r="BA243" s="48"/>
      <c r="BB243" s="48"/>
      <c r="BC243" s="48"/>
      <c r="BD243" s="48"/>
      <c r="BE243" s="48" t="s">
        <v>4263</v>
      </c>
      <c r="BF243" s="48" t="s">
        <v>4263</v>
      </c>
      <c r="BG243" s="106" t="s">
        <v>18568</v>
      </c>
      <c r="BH243" s="106" t="s">
        <v>18568</v>
      </c>
      <c r="BI243" s="106" t="s">
        <v>19012</v>
      </c>
      <c r="BJ243" s="106" t="s">
        <v>19012</v>
      </c>
      <c r="BK243" s="85" t="str">
        <f>REPLACE(INDEX(GroupVertices[Group], MATCH(Vertices[[#This Row],[Vertex]],GroupVertices[Vertex],0)),1,1,"")</f>
        <v>EUTRAL</v>
      </c>
      <c r="BL243" s="3"/>
      <c r="BM243" s="3"/>
      <c r="BN243" s="3"/>
      <c r="BO243" s="3"/>
    </row>
    <row r="244" spans="1:67" x14ac:dyDescent="0.25">
      <c r="A244" s="64" t="s">
        <v>236</v>
      </c>
      <c r="B244" s="65"/>
      <c r="C244" s="65"/>
      <c r="D244" s="66"/>
      <c r="E244" s="68"/>
      <c r="F244" s="100" t="s">
        <v>4781</v>
      </c>
      <c r="G244" s="65"/>
      <c r="H244" s="69"/>
      <c r="I244" s="70"/>
      <c r="J244" s="70"/>
      <c r="K244" s="69" t="s">
        <v>16923</v>
      </c>
      <c r="L244" s="73"/>
      <c r="M244" s="74">
        <v>9025.6953125</v>
      </c>
      <c r="N244" s="74">
        <v>5321.24072265625</v>
      </c>
      <c r="O244" s="75"/>
      <c r="P244" s="76"/>
      <c r="Q244" s="76"/>
      <c r="R244" s="86"/>
      <c r="S244" s="48">
        <v>0</v>
      </c>
      <c r="T244" s="48">
        <v>4</v>
      </c>
      <c r="U244" s="49">
        <v>94.393862999999996</v>
      </c>
      <c r="V244" s="49">
        <v>7.4100000000000001E-4</v>
      </c>
      <c r="W244" s="49">
        <v>1.0257E-2</v>
      </c>
      <c r="X244" s="49">
        <v>0.89550399999999997</v>
      </c>
      <c r="Y244" s="49">
        <v>0.25</v>
      </c>
      <c r="Z244" s="49">
        <v>0</v>
      </c>
      <c r="AA244" s="71">
        <v>35</v>
      </c>
      <c r="AB244" s="71"/>
      <c r="AC244" s="72"/>
      <c r="AD244" s="78" t="s">
        <v>10209</v>
      </c>
      <c r="AE244" s="78">
        <v>1203</v>
      </c>
      <c r="AF244" s="78">
        <v>449</v>
      </c>
      <c r="AG244" s="78">
        <v>2919</v>
      </c>
      <c r="AH244" s="78">
        <v>9</v>
      </c>
      <c r="AI244" s="78">
        <v>-25200</v>
      </c>
      <c r="AJ244" s="78" t="s">
        <v>11585</v>
      </c>
      <c r="AK244" s="78" t="s">
        <v>12650</v>
      </c>
      <c r="AL244" s="84" t="s">
        <v>13158</v>
      </c>
      <c r="AM244" s="78" t="s">
        <v>13800</v>
      </c>
      <c r="AN244" s="80">
        <v>42208.426307870373</v>
      </c>
      <c r="AO244" s="84" t="s">
        <v>13865</v>
      </c>
      <c r="AP244" s="78" t="b">
        <v>0</v>
      </c>
      <c r="AQ244" s="78" t="b">
        <v>0</v>
      </c>
      <c r="AR244" s="78" t="b">
        <v>0</v>
      </c>
      <c r="AS244" s="78" t="s">
        <v>9963</v>
      </c>
      <c r="AT244" s="78">
        <v>187</v>
      </c>
      <c r="AU244" s="84" t="s">
        <v>14873</v>
      </c>
      <c r="AV244" s="78" t="b">
        <v>0</v>
      </c>
      <c r="AW244" s="78" t="s">
        <v>15459</v>
      </c>
      <c r="AX244" s="84" t="s">
        <v>15492</v>
      </c>
      <c r="AY244" s="78" t="s">
        <v>66</v>
      </c>
      <c r="AZ244" s="102" t="s">
        <v>18397</v>
      </c>
      <c r="BA244" s="48"/>
      <c r="BB244" s="48"/>
      <c r="BC244" s="48"/>
      <c r="BD244" s="48"/>
      <c r="BE244" s="48" t="s">
        <v>4261</v>
      </c>
      <c r="BF244" s="48" t="s">
        <v>4261</v>
      </c>
      <c r="BG244" s="106" t="s">
        <v>18564</v>
      </c>
      <c r="BH244" s="106" t="s">
        <v>18564</v>
      </c>
      <c r="BI244" s="106" t="s">
        <v>19008</v>
      </c>
      <c r="BJ244" s="106" t="s">
        <v>19008</v>
      </c>
      <c r="BK244" s="85" t="str">
        <f>REPLACE(INDEX(GroupVertices[Group], MATCH(Vertices[[#This Row],[Vertex]],GroupVertices[Vertex],0)),1,1,"")</f>
        <v>EUTRAL</v>
      </c>
      <c r="BL244" s="3"/>
      <c r="BM244" s="3"/>
      <c r="BN244" s="3"/>
      <c r="BO244" s="3"/>
    </row>
    <row r="245" spans="1:67" x14ac:dyDescent="0.25">
      <c r="A245" s="64" t="s">
        <v>241</v>
      </c>
      <c r="B245" s="65"/>
      <c r="C245" s="65"/>
      <c r="D245" s="66"/>
      <c r="E245" s="68"/>
      <c r="F245" s="100" t="s">
        <v>4785</v>
      </c>
      <c r="G245" s="65"/>
      <c r="H245" s="69"/>
      <c r="I245" s="70"/>
      <c r="J245" s="70"/>
      <c r="K245" s="69" t="s">
        <v>16928</v>
      </c>
      <c r="L245" s="73"/>
      <c r="M245" s="74">
        <v>7088.255859375</v>
      </c>
      <c r="N245" s="74">
        <v>1142.0264892578125</v>
      </c>
      <c r="O245" s="75"/>
      <c r="P245" s="76"/>
      <c r="Q245" s="76"/>
      <c r="R245" s="86"/>
      <c r="S245" s="48">
        <v>0</v>
      </c>
      <c r="T245" s="48">
        <v>1</v>
      </c>
      <c r="U245" s="49">
        <v>0</v>
      </c>
      <c r="V245" s="49">
        <v>0.14285700000000001</v>
      </c>
      <c r="W245" s="49">
        <v>0</v>
      </c>
      <c r="X245" s="49">
        <v>0.65540500000000002</v>
      </c>
      <c r="Y245" s="49">
        <v>0</v>
      </c>
      <c r="Z245" s="49">
        <v>0</v>
      </c>
      <c r="AA245" s="71">
        <v>40</v>
      </c>
      <c r="AB245" s="71"/>
      <c r="AC245" s="72"/>
      <c r="AD245" s="78" t="s">
        <v>10214</v>
      </c>
      <c r="AE245" s="78">
        <v>338</v>
      </c>
      <c r="AF245" s="78">
        <v>77</v>
      </c>
      <c r="AG245" s="78">
        <v>110</v>
      </c>
      <c r="AH245" s="78">
        <v>657</v>
      </c>
      <c r="AI245" s="78">
        <v>-25200</v>
      </c>
      <c r="AJ245" s="78" t="s">
        <v>11588</v>
      </c>
      <c r="AK245" s="78" t="s">
        <v>10114</v>
      </c>
      <c r="AL245" s="78"/>
      <c r="AM245" s="78" t="s">
        <v>13800</v>
      </c>
      <c r="AN245" s="80">
        <v>42334.40148148148</v>
      </c>
      <c r="AO245" s="84" t="s">
        <v>13869</v>
      </c>
      <c r="AP245" s="78" t="b">
        <v>1</v>
      </c>
      <c r="AQ245" s="78" t="b">
        <v>0</v>
      </c>
      <c r="AR245" s="78" t="b">
        <v>0</v>
      </c>
      <c r="AS245" s="78" t="s">
        <v>9963</v>
      </c>
      <c r="AT245" s="78">
        <v>0</v>
      </c>
      <c r="AU245" s="84" t="s">
        <v>14862</v>
      </c>
      <c r="AV245" s="78" t="b">
        <v>0</v>
      </c>
      <c r="AW245" s="78" t="s">
        <v>15459</v>
      </c>
      <c r="AX245" s="84" t="s">
        <v>15497</v>
      </c>
      <c r="AY245" s="78" t="s">
        <v>66</v>
      </c>
      <c r="AZ245" s="102" t="s">
        <v>18397</v>
      </c>
      <c r="BA245" s="48" t="s">
        <v>3183</v>
      </c>
      <c r="BB245" s="48" t="s">
        <v>3183</v>
      </c>
      <c r="BC245" s="48" t="s">
        <v>4024</v>
      </c>
      <c r="BD245" s="48" t="s">
        <v>4024</v>
      </c>
      <c r="BE245" s="48" t="s">
        <v>4266</v>
      </c>
      <c r="BF245" s="48" t="s">
        <v>4266</v>
      </c>
      <c r="BG245" s="106" t="s">
        <v>18569</v>
      </c>
      <c r="BH245" s="106" t="s">
        <v>18569</v>
      </c>
      <c r="BI245" s="106" t="s">
        <v>19013</v>
      </c>
      <c r="BJ245" s="106" t="s">
        <v>19013</v>
      </c>
      <c r="BK245" s="85" t="str">
        <f>REPLACE(INDEX(GroupVertices[Group], MATCH(Vertices[[#This Row],[Vertex]],GroupVertices[Vertex],0)),1,1,"")</f>
        <v>EUTRAL</v>
      </c>
      <c r="BL245" s="3"/>
      <c r="BM245" s="3"/>
      <c r="BN245" s="3"/>
      <c r="BO245" s="3"/>
    </row>
    <row r="246" spans="1:67" x14ac:dyDescent="0.25">
      <c r="A246" s="64" t="s">
        <v>242</v>
      </c>
      <c r="B246" s="65"/>
      <c r="C246" s="65"/>
      <c r="D246" s="66"/>
      <c r="E246" s="68"/>
      <c r="F246" s="100" t="s">
        <v>4786</v>
      </c>
      <c r="G246" s="65"/>
      <c r="H246" s="69"/>
      <c r="I246" s="70"/>
      <c r="J246" s="70"/>
      <c r="K246" s="69" t="s">
        <v>16930</v>
      </c>
      <c r="L246" s="73"/>
      <c r="M246" s="74">
        <v>9099.7666015625</v>
      </c>
      <c r="N246" s="74">
        <v>1894.9425048828125</v>
      </c>
      <c r="O246" s="75"/>
      <c r="P246" s="76"/>
      <c r="Q246" s="76"/>
      <c r="R246" s="86"/>
      <c r="S246" s="48">
        <v>0</v>
      </c>
      <c r="T246" s="48">
        <v>1</v>
      </c>
      <c r="U246" s="49">
        <v>0</v>
      </c>
      <c r="V246" s="49">
        <v>4.5300000000000001E-4</v>
      </c>
      <c r="W246" s="49">
        <v>2.5000000000000001E-5</v>
      </c>
      <c r="X246" s="49">
        <v>0.55745900000000004</v>
      </c>
      <c r="Y246" s="49">
        <v>0</v>
      </c>
      <c r="Z246" s="49">
        <v>0</v>
      </c>
      <c r="AA246" s="71">
        <v>42</v>
      </c>
      <c r="AB246" s="71"/>
      <c r="AC246" s="72"/>
      <c r="AD246" s="78" t="s">
        <v>10216</v>
      </c>
      <c r="AE246" s="78">
        <v>217</v>
      </c>
      <c r="AF246" s="78">
        <v>143</v>
      </c>
      <c r="AG246" s="78">
        <v>12976</v>
      </c>
      <c r="AH246" s="78">
        <v>316</v>
      </c>
      <c r="AI246" s="78">
        <v>19800</v>
      </c>
      <c r="AJ246" s="78" t="s">
        <v>11590</v>
      </c>
      <c r="AK246" s="78" t="s">
        <v>12655</v>
      </c>
      <c r="AL246" s="84" t="s">
        <v>13160</v>
      </c>
      <c r="AM246" s="78" t="s">
        <v>10135</v>
      </c>
      <c r="AN246" s="80">
        <v>39779.602210648147</v>
      </c>
      <c r="AO246" s="84" t="s">
        <v>13871</v>
      </c>
      <c r="AP246" s="78" t="b">
        <v>1</v>
      </c>
      <c r="AQ246" s="78" t="b">
        <v>0</v>
      </c>
      <c r="AR246" s="78" t="b">
        <v>1</v>
      </c>
      <c r="AS246" s="78" t="s">
        <v>9963</v>
      </c>
      <c r="AT246" s="78">
        <v>44</v>
      </c>
      <c r="AU246" s="84" t="s">
        <v>14862</v>
      </c>
      <c r="AV246" s="78" t="b">
        <v>0</v>
      </c>
      <c r="AW246" s="78" t="s">
        <v>15459</v>
      </c>
      <c r="AX246" s="84" t="s">
        <v>15499</v>
      </c>
      <c r="AY246" s="78" t="s">
        <v>66</v>
      </c>
      <c r="AZ246" s="102" t="s">
        <v>18397</v>
      </c>
      <c r="BA246" s="48" t="s">
        <v>3184</v>
      </c>
      <c r="BB246" s="48" t="s">
        <v>3184</v>
      </c>
      <c r="BC246" s="48" t="s">
        <v>4025</v>
      </c>
      <c r="BD246" s="48" t="s">
        <v>4025</v>
      </c>
      <c r="BE246" s="48"/>
      <c r="BF246" s="48"/>
      <c r="BG246" s="106" t="s">
        <v>18570</v>
      </c>
      <c r="BH246" s="106" t="s">
        <v>18570</v>
      </c>
      <c r="BI246" s="106" t="s">
        <v>19014</v>
      </c>
      <c r="BJ246" s="106" t="s">
        <v>19014</v>
      </c>
      <c r="BK246" s="85" t="str">
        <f>REPLACE(INDEX(GroupVertices[Group], MATCH(Vertices[[#This Row],[Vertex]],GroupVertices[Vertex],0)),1,1,"")</f>
        <v>EUTRAL</v>
      </c>
      <c r="BL246" s="3"/>
      <c r="BM246" s="3"/>
      <c r="BN246" s="3"/>
      <c r="BO246" s="3"/>
    </row>
    <row r="247" spans="1:67" x14ac:dyDescent="0.25">
      <c r="A247" s="64" t="s">
        <v>246</v>
      </c>
      <c r="B247" s="65"/>
      <c r="C247" s="65"/>
      <c r="D247" s="66"/>
      <c r="E247" s="68"/>
      <c r="F247" s="100" t="s">
        <v>4790</v>
      </c>
      <c r="G247" s="65"/>
      <c r="H247" s="69"/>
      <c r="I247" s="70"/>
      <c r="J247" s="70"/>
      <c r="K247" s="69" t="s">
        <v>16935</v>
      </c>
      <c r="L247" s="73"/>
      <c r="M247" s="74">
        <v>8046.88037109375</v>
      </c>
      <c r="N247" s="74">
        <v>5036.1005859375</v>
      </c>
      <c r="O247" s="75"/>
      <c r="P247" s="76"/>
      <c r="Q247" s="76"/>
      <c r="R247" s="86"/>
      <c r="S247" s="48">
        <v>0</v>
      </c>
      <c r="T247" s="48">
        <v>1</v>
      </c>
      <c r="U247" s="49">
        <v>0</v>
      </c>
      <c r="V247" s="49">
        <v>1</v>
      </c>
      <c r="W247" s="49">
        <v>0</v>
      </c>
      <c r="X247" s="49">
        <v>0.99999899999999997</v>
      </c>
      <c r="Y247" s="49">
        <v>0</v>
      </c>
      <c r="Z247" s="49">
        <v>0</v>
      </c>
      <c r="AA247" s="71">
        <v>47</v>
      </c>
      <c r="AB247" s="71"/>
      <c r="AC247" s="72"/>
      <c r="AD247" s="78" t="s">
        <v>10221</v>
      </c>
      <c r="AE247" s="78">
        <v>2426</v>
      </c>
      <c r="AF247" s="78">
        <v>58</v>
      </c>
      <c r="AG247" s="78">
        <v>825</v>
      </c>
      <c r="AH247" s="78">
        <v>682</v>
      </c>
      <c r="AI247" s="78"/>
      <c r="AJ247" s="78" t="s">
        <v>11594</v>
      </c>
      <c r="AK247" s="78" t="s">
        <v>12658</v>
      </c>
      <c r="AL247" s="78"/>
      <c r="AM247" s="78"/>
      <c r="AN247" s="80">
        <v>41084.382627314815</v>
      </c>
      <c r="AO247" s="84" t="s">
        <v>13874</v>
      </c>
      <c r="AP247" s="78" t="b">
        <v>1</v>
      </c>
      <c r="AQ247" s="78" t="b">
        <v>0</v>
      </c>
      <c r="AR247" s="78" t="b">
        <v>0</v>
      </c>
      <c r="AS247" s="78" t="s">
        <v>9963</v>
      </c>
      <c r="AT247" s="78">
        <v>15</v>
      </c>
      <c r="AU247" s="84" t="s">
        <v>14862</v>
      </c>
      <c r="AV247" s="78" t="b">
        <v>0</v>
      </c>
      <c r="AW247" s="78" t="s">
        <v>15459</v>
      </c>
      <c r="AX247" s="84" t="s">
        <v>15504</v>
      </c>
      <c r="AY247" s="78" t="s">
        <v>66</v>
      </c>
      <c r="AZ247" s="102" t="s">
        <v>18397</v>
      </c>
      <c r="BA247" s="48" t="s">
        <v>3187</v>
      </c>
      <c r="BB247" s="48" t="s">
        <v>3187</v>
      </c>
      <c r="BC247" s="48" t="s">
        <v>4021</v>
      </c>
      <c r="BD247" s="48" t="s">
        <v>4021</v>
      </c>
      <c r="BE247" s="48" t="s">
        <v>4267</v>
      </c>
      <c r="BF247" s="48" t="s">
        <v>4267</v>
      </c>
      <c r="BG247" s="106" t="s">
        <v>18571</v>
      </c>
      <c r="BH247" s="106" t="s">
        <v>18571</v>
      </c>
      <c r="BI247" s="106" t="s">
        <v>19015</v>
      </c>
      <c r="BJ247" s="106" t="s">
        <v>19015</v>
      </c>
      <c r="BK247" s="85" t="str">
        <f>REPLACE(INDEX(GroupVertices[Group], MATCH(Vertices[[#This Row],[Vertex]],GroupVertices[Vertex],0)),1,1,"")</f>
        <v>EUTRAL</v>
      </c>
      <c r="BL247" s="3"/>
      <c r="BM247" s="3"/>
      <c r="BN247" s="3"/>
      <c r="BO247" s="3"/>
    </row>
    <row r="248" spans="1:67" x14ac:dyDescent="0.25">
      <c r="A248" s="64" t="s">
        <v>248</v>
      </c>
      <c r="B248" s="65"/>
      <c r="C248" s="65"/>
      <c r="D248" s="66"/>
      <c r="E248" s="68"/>
      <c r="F248" s="100" t="s">
        <v>4792</v>
      </c>
      <c r="G248" s="65"/>
      <c r="H248" s="69"/>
      <c r="I248" s="70"/>
      <c r="J248" s="70"/>
      <c r="K248" s="69" t="s">
        <v>16937</v>
      </c>
      <c r="L248" s="73"/>
      <c r="M248" s="74">
        <v>6831.06982421875</v>
      </c>
      <c r="N248" s="74">
        <v>4683.8076171875</v>
      </c>
      <c r="O248" s="75"/>
      <c r="P248" s="76"/>
      <c r="Q248" s="76"/>
      <c r="R248" s="86"/>
      <c r="S248" s="48">
        <v>0</v>
      </c>
      <c r="T248" s="48">
        <v>1</v>
      </c>
      <c r="U248" s="49">
        <v>0</v>
      </c>
      <c r="V248" s="49">
        <v>1</v>
      </c>
      <c r="W248" s="49">
        <v>0</v>
      </c>
      <c r="X248" s="49">
        <v>0.99999899999999997</v>
      </c>
      <c r="Y248" s="49">
        <v>0</v>
      </c>
      <c r="Z248" s="49">
        <v>0</v>
      </c>
      <c r="AA248" s="71">
        <v>49</v>
      </c>
      <c r="AB248" s="71"/>
      <c r="AC248" s="72"/>
      <c r="AD248" s="78" t="s">
        <v>10223</v>
      </c>
      <c r="AE248" s="78">
        <v>1153</v>
      </c>
      <c r="AF248" s="78">
        <v>528</v>
      </c>
      <c r="AG248" s="78">
        <v>4236</v>
      </c>
      <c r="AH248" s="78">
        <v>945</v>
      </c>
      <c r="AI248" s="78">
        <v>19800</v>
      </c>
      <c r="AJ248" s="78" t="s">
        <v>11596</v>
      </c>
      <c r="AK248" s="78" t="s">
        <v>10114</v>
      </c>
      <c r="AL248" s="84" t="s">
        <v>13165</v>
      </c>
      <c r="AM248" s="78" t="s">
        <v>10135</v>
      </c>
      <c r="AN248" s="80">
        <v>39952.550300925926</v>
      </c>
      <c r="AO248" s="84" t="s">
        <v>13876</v>
      </c>
      <c r="AP248" s="78" t="b">
        <v>0</v>
      </c>
      <c r="AQ248" s="78" t="b">
        <v>0</v>
      </c>
      <c r="AR248" s="78" t="b">
        <v>1</v>
      </c>
      <c r="AS248" s="78" t="s">
        <v>9963</v>
      </c>
      <c r="AT248" s="78">
        <v>35</v>
      </c>
      <c r="AU248" s="84" t="s">
        <v>14878</v>
      </c>
      <c r="AV248" s="78" t="b">
        <v>0</v>
      </c>
      <c r="AW248" s="78" t="s">
        <v>15459</v>
      </c>
      <c r="AX248" s="84" t="s">
        <v>15506</v>
      </c>
      <c r="AY248" s="78" t="s">
        <v>66</v>
      </c>
      <c r="AZ248" s="102" t="s">
        <v>18397</v>
      </c>
      <c r="BA248" s="48"/>
      <c r="BB248" s="48"/>
      <c r="BC248" s="48"/>
      <c r="BD248" s="48"/>
      <c r="BE248" s="48"/>
      <c r="BF248" s="48"/>
      <c r="BG248" s="106" t="s">
        <v>18572</v>
      </c>
      <c r="BH248" s="106" t="s">
        <v>18572</v>
      </c>
      <c r="BI248" s="106" t="s">
        <v>19016</v>
      </c>
      <c r="BJ248" s="106" t="s">
        <v>19016</v>
      </c>
      <c r="BK248" s="85" t="str">
        <f>REPLACE(INDEX(GroupVertices[Group], MATCH(Vertices[[#This Row],[Vertex]],GroupVertices[Vertex],0)),1,1,"")</f>
        <v>EUTRAL</v>
      </c>
      <c r="BL248" s="3"/>
      <c r="BM248" s="3"/>
      <c r="BN248" s="3"/>
      <c r="BO248" s="3"/>
    </row>
    <row r="249" spans="1:67" x14ac:dyDescent="0.25">
      <c r="A249" s="64" t="s">
        <v>249</v>
      </c>
      <c r="B249" s="65"/>
      <c r="C249" s="65"/>
      <c r="D249" s="66"/>
      <c r="E249" s="68"/>
      <c r="F249" s="100" t="s">
        <v>4793</v>
      </c>
      <c r="G249" s="65"/>
      <c r="H249" s="69"/>
      <c r="I249" s="70"/>
      <c r="J249" s="70"/>
      <c r="K249" s="69" t="s">
        <v>16938</v>
      </c>
      <c r="L249" s="73"/>
      <c r="M249" s="74">
        <v>7404.32861328125</v>
      </c>
      <c r="N249" s="74">
        <v>5576.486328125</v>
      </c>
      <c r="O249" s="75"/>
      <c r="P249" s="76"/>
      <c r="Q249" s="76"/>
      <c r="R249" s="86"/>
      <c r="S249" s="48">
        <v>0</v>
      </c>
      <c r="T249" s="48">
        <v>1</v>
      </c>
      <c r="U249" s="49">
        <v>0</v>
      </c>
      <c r="V249" s="49">
        <v>9.0089999999999996E-3</v>
      </c>
      <c r="W249" s="49">
        <v>0</v>
      </c>
      <c r="X249" s="49">
        <v>0.53537999999999997</v>
      </c>
      <c r="Y249" s="49">
        <v>0</v>
      </c>
      <c r="Z249" s="49">
        <v>0</v>
      </c>
      <c r="AA249" s="71">
        <v>50</v>
      </c>
      <c r="AB249" s="71"/>
      <c r="AC249" s="72"/>
      <c r="AD249" s="78" t="s">
        <v>10224</v>
      </c>
      <c r="AE249" s="78">
        <v>4712</v>
      </c>
      <c r="AF249" s="78">
        <v>2229</v>
      </c>
      <c r="AG249" s="78">
        <v>248</v>
      </c>
      <c r="AH249" s="78">
        <v>326</v>
      </c>
      <c r="AI249" s="78">
        <v>-25200</v>
      </c>
      <c r="AJ249" s="78" t="s">
        <v>11597</v>
      </c>
      <c r="AK249" s="78" t="s">
        <v>12659</v>
      </c>
      <c r="AL249" s="84" t="s">
        <v>13166</v>
      </c>
      <c r="AM249" s="78" t="s">
        <v>13800</v>
      </c>
      <c r="AN249" s="80">
        <v>41663.795844907407</v>
      </c>
      <c r="AO249" s="84" t="s">
        <v>13877</v>
      </c>
      <c r="AP249" s="78" t="b">
        <v>1</v>
      </c>
      <c r="AQ249" s="78" t="b">
        <v>0</v>
      </c>
      <c r="AR249" s="78" t="b">
        <v>1</v>
      </c>
      <c r="AS249" s="78" t="s">
        <v>9963</v>
      </c>
      <c r="AT249" s="78">
        <v>4</v>
      </c>
      <c r="AU249" s="84" t="s">
        <v>14862</v>
      </c>
      <c r="AV249" s="78" t="b">
        <v>0</v>
      </c>
      <c r="AW249" s="78" t="s">
        <v>15459</v>
      </c>
      <c r="AX249" s="84" t="s">
        <v>15507</v>
      </c>
      <c r="AY249" s="78" t="s">
        <v>66</v>
      </c>
      <c r="AZ249" s="102" t="s">
        <v>18397</v>
      </c>
      <c r="BA249" s="48" t="s">
        <v>3189</v>
      </c>
      <c r="BB249" s="48" t="s">
        <v>3189</v>
      </c>
      <c r="BC249" s="48" t="s">
        <v>4027</v>
      </c>
      <c r="BD249" s="48" t="s">
        <v>4027</v>
      </c>
      <c r="BE249" s="48"/>
      <c r="BF249" s="48"/>
      <c r="BG249" s="106" t="s">
        <v>18573</v>
      </c>
      <c r="BH249" s="106" t="s">
        <v>18573</v>
      </c>
      <c r="BI249" s="106" t="s">
        <v>19017</v>
      </c>
      <c r="BJ249" s="106" t="s">
        <v>19017</v>
      </c>
      <c r="BK249" s="85" t="str">
        <f>REPLACE(INDEX(GroupVertices[Group], MATCH(Vertices[[#This Row],[Vertex]],GroupVertices[Vertex],0)),1,1,"")</f>
        <v>EUTRAL</v>
      </c>
      <c r="BL249" s="3"/>
      <c r="BM249" s="3"/>
      <c r="BN249" s="3"/>
      <c r="BO249" s="3"/>
    </row>
    <row r="250" spans="1:67" x14ac:dyDescent="0.25">
      <c r="A250" s="64" t="s">
        <v>251</v>
      </c>
      <c r="B250" s="65"/>
      <c r="C250" s="65"/>
      <c r="D250" s="66"/>
      <c r="E250" s="68"/>
      <c r="F250" s="100" t="s">
        <v>4795</v>
      </c>
      <c r="G250" s="65"/>
      <c r="H250" s="69"/>
      <c r="I250" s="70"/>
      <c r="J250" s="70"/>
      <c r="K250" s="69" t="s">
        <v>16941</v>
      </c>
      <c r="L250" s="73"/>
      <c r="M250" s="74">
        <v>1831.5916748046875</v>
      </c>
      <c r="N250" s="74">
        <v>898.576171875</v>
      </c>
      <c r="O250" s="75"/>
      <c r="P250" s="76"/>
      <c r="Q250" s="76"/>
      <c r="R250" s="86"/>
      <c r="S250" s="48">
        <v>0</v>
      </c>
      <c r="T250" s="48">
        <v>1</v>
      </c>
      <c r="U250" s="49">
        <v>0</v>
      </c>
      <c r="V250" s="49">
        <v>4.86E-4</v>
      </c>
      <c r="W250" s="49">
        <v>9.7999999999999997E-5</v>
      </c>
      <c r="X250" s="49">
        <v>0.44676300000000002</v>
      </c>
      <c r="Y250" s="49">
        <v>0</v>
      </c>
      <c r="Z250" s="49">
        <v>0</v>
      </c>
      <c r="AA250" s="71">
        <v>53</v>
      </c>
      <c r="AB250" s="71"/>
      <c r="AC250" s="72"/>
      <c r="AD250" s="78" t="s">
        <v>10227</v>
      </c>
      <c r="AE250" s="78">
        <v>306</v>
      </c>
      <c r="AF250" s="78">
        <v>30</v>
      </c>
      <c r="AG250" s="78">
        <v>67</v>
      </c>
      <c r="AH250" s="78">
        <v>265</v>
      </c>
      <c r="AI250" s="78"/>
      <c r="AJ250" s="78"/>
      <c r="AK250" s="78"/>
      <c r="AL250" s="78"/>
      <c r="AM250" s="78"/>
      <c r="AN250" s="80">
        <v>42406.844594907408</v>
      </c>
      <c r="AO250" s="78"/>
      <c r="AP250" s="78" t="b">
        <v>1</v>
      </c>
      <c r="AQ250" s="78" t="b">
        <v>0</v>
      </c>
      <c r="AR250" s="78" t="b">
        <v>1</v>
      </c>
      <c r="AS250" s="78" t="s">
        <v>9963</v>
      </c>
      <c r="AT250" s="78">
        <v>0</v>
      </c>
      <c r="AU250" s="78"/>
      <c r="AV250" s="78" t="b">
        <v>0</v>
      </c>
      <c r="AW250" s="78" t="s">
        <v>15459</v>
      </c>
      <c r="AX250" s="84" t="s">
        <v>15510</v>
      </c>
      <c r="AY250" s="78" t="s">
        <v>66</v>
      </c>
      <c r="AZ250" s="102" t="s">
        <v>18398</v>
      </c>
      <c r="BA250" s="48" t="s">
        <v>3190</v>
      </c>
      <c r="BB250" s="48" t="s">
        <v>3190</v>
      </c>
      <c r="BC250" s="48" t="s">
        <v>18501</v>
      </c>
      <c r="BD250" s="48" t="s">
        <v>18501</v>
      </c>
      <c r="BE250" s="48"/>
      <c r="BF250" s="48"/>
      <c r="BG250" s="106" t="s">
        <v>18574</v>
      </c>
      <c r="BH250" s="106" t="s">
        <v>18574</v>
      </c>
      <c r="BI250" s="106" t="s">
        <v>19018</v>
      </c>
      <c r="BJ250" s="106" t="s">
        <v>19018</v>
      </c>
      <c r="BK250" s="85" t="str">
        <f>REPLACE(INDEX(GroupVertices[Group], MATCH(Vertices[[#This Row],[Vertex]],GroupVertices[Vertex],0)),1,1,"")</f>
        <v>OSITIVE</v>
      </c>
      <c r="BL250" s="3"/>
      <c r="BM250" s="3"/>
      <c r="BN250" s="3"/>
      <c r="BO250" s="3"/>
    </row>
    <row r="251" spans="1:67" x14ac:dyDescent="0.25">
      <c r="A251" s="64" t="s">
        <v>255</v>
      </c>
      <c r="B251" s="65"/>
      <c r="C251" s="65"/>
      <c r="D251" s="66"/>
      <c r="E251" s="68"/>
      <c r="F251" s="100" t="s">
        <v>4798</v>
      </c>
      <c r="G251" s="65"/>
      <c r="H251" s="69"/>
      <c r="I251" s="70"/>
      <c r="J251" s="70"/>
      <c r="K251" s="69" t="s">
        <v>16946</v>
      </c>
      <c r="L251" s="73"/>
      <c r="M251" s="74">
        <v>1974.1201171875</v>
      </c>
      <c r="N251" s="74">
        <v>1035.8529052734375</v>
      </c>
      <c r="O251" s="75"/>
      <c r="P251" s="76"/>
      <c r="Q251" s="76"/>
      <c r="R251" s="86"/>
      <c r="S251" s="48">
        <v>0</v>
      </c>
      <c r="T251" s="48">
        <v>1</v>
      </c>
      <c r="U251" s="49">
        <v>0</v>
      </c>
      <c r="V251" s="49">
        <v>1</v>
      </c>
      <c r="W251" s="49">
        <v>0</v>
      </c>
      <c r="X251" s="49">
        <v>0.99999899999999997</v>
      </c>
      <c r="Y251" s="49">
        <v>0</v>
      </c>
      <c r="Z251" s="49">
        <v>0</v>
      </c>
      <c r="AA251" s="71">
        <v>58</v>
      </c>
      <c r="AB251" s="71"/>
      <c r="AC251" s="72"/>
      <c r="AD251" s="78" t="s">
        <v>10232</v>
      </c>
      <c r="AE251" s="78">
        <v>213</v>
      </c>
      <c r="AF251" s="78">
        <v>47</v>
      </c>
      <c r="AG251" s="78">
        <v>1601</v>
      </c>
      <c r="AH251" s="78">
        <v>127</v>
      </c>
      <c r="AI251" s="78">
        <v>19800</v>
      </c>
      <c r="AJ251" s="78" t="s">
        <v>11603</v>
      </c>
      <c r="AK251" s="78" t="s">
        <v>12664</v>
      </c>
      <c r="AL251" s="78"/>
      <c r="AM251" s="78" t="s">
        <v>12690</v>
      </c>
      <c r="AN251" s="80">
        <v>40177.397511574076</v>
      </c>
      <c r="AO251" s="78"/>
      <c r="AP251" s="78" t="b">
        <v>1</v>
      </c>
      <c r="AQ251" s="78" t="b">
        <v>0</v>
      </c>
      <c r="AR251" s="78" t="b">
        <v>0</v>
      </c>
      <c r="AS251" s="78" t="s">
        <v>9963</v>
      </c>
      <c r="AT251" s="78">
        <v>6</v>
      </c>
      <c r="AU251" s="84" t="s">
        <v>14862</v>
      </c>
      <c r="AV251" s="78" t="b">
        <v>0</v>
      </c>
      <c r="AW251" s="78" t="s">
        <v>15459</v>
      </c>
      <c r="AX251" s="84" t="s">
        <v>15515</v>
      </c>
      <c r="AY251" s="78" t="s">
        <v>66</v>
      </c>
      <c r="AZ251" s="102" t="s">
        <v>18398</v>
      </c>
      <c r="BA251" s="48" t="s">
        <v>3193</v>
      </c>
      <c r="BB251" s="48" t="s">
        <v>3193</v>
      </c>
      <c r="BC251" s="48" t="s">
        <v>4029</v>
      </c>
      <c r="BD251" s="48" t="s">
        <v>4029</v>
      </c>
      <c r="BE251" s="48"/>
      <c r="BF251" s="48"/>
      <c r="BG251" s="106" t="s">
        <v>18575</v>
      </c>
      <c r="BH251" s="106" t="s">
        <v>18575</v>
      </c>
      <c r="BI251" s="106" t="s">
        <v>19019</v>
      </c>
      <c r="BJ251" s="106" t="s">
        <v>19019</v>
      </c>
      <c r="BK251" s="85" t="str">
        <f>REPLACE(INDEX(GroupVertices[Group], MATCH(Vertices[[#This Row],[Vertex]],GroupVertices[Vertex],0)),1,1,"")</f>
        <v>OSITIVE</v>
      </c>
      <c r="BL251" s="3"/>
      <c r="BM251" s="3"/>
      <c r="BN251" s="3"/>
      <c r="BO251" s="3"/>
    </row>
    <row r="252" spans="1:67" x14ac:dyDescent="0.25">
      <c r="A252" s="64" t="s">
        <v>257</v>
      </c>
      <c r="B252" s="65"/>
      <c r="C252" s="65"/>
      <c r="D252" s="66"/>
      <c r="E252" s="68"/>
      <c r="F252" s="100" t="s">
        <v>4800</v>
      </c>
      <c r="G252" s="65"/>
      <c r="H252" s="69"/>
      <c r="I252" s="70"/>
      <c r="J252" s="70"/>
      <c r="K252" s="69" t="s">
        <v>16948</v>
      </c>
      <c r="L252" s="73"/>
      <c r="M252" s="74">
        <v>1340.98876953125</v>
      </c>
      <c r="N252" s="74">
        <v>1382.4315185546875</v>
      </c>
      <c r="O252" s="75"/>
      <c r="P252" s="76"/>
      <c r="Q252" s="76"/>
      <c r="R252" s="86"/>
      <c r="S252" s="48">
        <v>0</v>
      </c>
      <c r="T252" s="48">
        <v>1</v>
      </c>
      <c r="U252" s="49">
        <v>0</v>
      </c>
      <c r="V252" s="49">
        <v>0.14285700000000001</v>
      </c>
      <c r="W252" s="49">
        <v>0</v>
      </c>
      <c r="X252" s="49">
        <v>0.65540500000000002</v>
      </c>
      <c r="Y252" s="49">
        <v>0</v>
      </c>
      <c r="Z252" s="49">
        <v>0</v>
      </c>
      <c r="AA252" s="71">
        <v>60</v>
      </c>
      <c r="AB252" s="71"/>
      <c r="AC252" s="72"/>
      <c r="AD252" s="78" t="s">
        <v>10234</v>
      </c>
      <c r="AE252" s="78">
        <v>91</v>
      </c>
      <c r="AF252" s="78">
        <v>106</v>
      </c>
      <c r="AG252" s="78">
        <v>9846</v>
      </c>
      <c r="AH252" s="78">
        <v>14432</v>
      </c>
      <c r="AI252" s="78"/>
      <c r="AJ252" s="78" t="s">
        <v>11605</v>
      </c>
      <c r="AK252" s="78" t="s">
        <v>12665</v>
      </c>
      <c r="AL252" s="78"/>
      <c r="AM252" s="78"/>
      <c r="AN252" s="80">
        <v>42191.318020833336</v>
      </c>
      <c r="AO252" s="78"/>
      <c r="AP252" s="78" t="b">
        <v>1</v>
      </c>
      <c r="AQ252" s="78" t="b">
        <v>0</v>
      </c>
      <c r="AR252" s="78" t="b">
        <v>0</v>
      </c>
      <c r="AS252" s="78" t="s">
        <v>9963</v>
      </c>
      <c r="AT252" s="78">
        <v>7</v>
      </c>
      <c r="AU252" s="84" t="s">
        <v>14862</v>
      </c>
      <c r="AV252" s="78" t="b">
        <v>0</v>
      </c>
      <c r="AW252" s="78" t="s">
        <v>15459</v>
      </c>
      <c r="AX252" s="84" t="s">
        <v>15517</v>
      </c>
      <c r="AY252" s="78" t="s">
        <v>66</v>
      </c>
      <c r="AZ252" s="102" t="s">
        <v>18398</v>
      </c>
      <c r="BA252" s="48"/>
      <c r="BB252" s="48"/>
      <c r="BC252" s="48"/>
      <c r="BD252" s="48"/>
      <c r="BE252" s="48" t="s">
        <v>4260</v>
      </c>
      <c r="BF252" s="48" t="s">
        <v>4260</v>
      </c>
      <c r="BG252" s="106" t="s">
        <v>18562</v>
      </c>
      <c r="BH252" s="106" t="s">
        <v>18562</v>
      </c>
      <c r="BI252" s="106" t="s">
        <v>19006</v>
      </c>
      <c r="BJ252" s="106" t="s">
        <v>19006</v>
      </c>
      <c r="BK252" s="85" t="str">
        <f>REPLACE(INDEX(GroupVertices[Group], MATCH(Vertices[[#This Row],[Vertex]],GroupVertices[Vertex],0)),1,1,"")</f>
        <v>OSITIVE</v>
      </c>
      <c r="BL252" s="3"/>
      <c r="BM252" s="3"/>
      <c r="BN252" s="3"/>
      <c r="BO252" s="3"/>
    </row>
    <row r="253" spans="1:67" x14ac:dyDescent="0.25">
      <c r="A253" s="64" t="s">
        <v>259</v>
      </c>
      <c r="B253" s="65"/>
      <c r="C253" s="65"/>
      <c r="D253" s="66"/>
      <c r="E253" s="68"/>
      <c r="F253" s="100" t="s">
        <v>4802</v>
      </c>
      <c r="G253" s="65"/>
      <c r="H253" s="69"/>
      <c r="I253" s="70"/>
      <c r="J253" s="70"/>
      <c r="K253" s="69" t="s">
        <v>16950</v>
      </c>
      <c r="L253" s="73"/>
      <c r="M253" s="74">
        <v>9533.99609375</v>
      </c>
      <c r="N253" s="74">
        <v>4726.400390625</v>
      </c>
      <c r="O253" s="75"/>
      <c r="P253" s="76"/>
      <c r="Q253" s="76"/>
      <c r="R253" s="86"/>
      <c r="S253" s="48">
        <v>0</v>
      </c>
      <c r="T253" s="48">
        <v>1</v>
      </c>
      <c r="U253" s="49">
        <v>0</v>
      </c>
      <c r="V253" s="49">
        <v>1</v>
      </c>
      <c r="W253" s="49">
        <v>0</v>
      </c>
      <c r="X253" s="49">
        <v>0.99999899999999997</v>
      </c>
      <c r="Y253" s="49">
        <v>0</v>
      </c>
      <c r="Z253" s="49">
        <v>0</v>
      </c>
      <c r="AA253" s="71">
        <v>62</v>
      </c>
      <c r="AB253" s="71"/>
      <c r="AC253" s="72"/>
      <c r="AD253" s="78" t="s">
        <v>10236</v>
      </c>
      <c r="AE253" s="78">
        <v>4037</v>
      </c>
      <c r="AF253" s="78">
        <v>4085</v>
      </c>
      <c r="AG253" s="78">
        <v>20014</v>
      </c>
      <c r="AH253" s="78">
        <v>319</v>
      </c>
      <c r="AI253" s="78">
        <v>-14400</v>
      </c>
      <c r="AJ253" s="78" t="s">
        <v>11607</v>
      </c>
      <c r="AK253" s="78" t="s">
        <v>12666</v>
      </c>
      <c r="AL253" s="84" t="s">
        <v>13173</v>
      </c>
      <c r="AM253" s="78" t="s">
        <v>13803</v>
      </c>
      <c r="AN253" s="80">
        <v>39679.604594907411</v>
      </c>
      <c r="AO253" s="84" t="s">
        <v>13884</v>
      </c>
      <c r="AP253" s="78" t="b">
        <v>0</v>
      </c>
      <c r="AQ253" s="78" t="b">
        <v>0</v>
      </c>
      <c r="AR253" s="78" t="b">
        <v>1</v>
      </c>
      <c r="AS253" s="78" t="s">
        <v>9963</v>
      </c>
      <c r="AT253" s="78">
        <v>184</v>
      </c>
      <c r="AU253" s="84" t="s">
        <v>14874</v>
      </c>
      <c r="AV253" s="78" t="b">
        <v>0</v>
      </c>
      <c r="AW253" s="78" t="s">
        <v>15459</v>
      </c>
      <c r="AX253" s="84" t="s">
        <v>15519</v>
      </c>
      <c r="AY253" s="78" t="s">
        <v>66</v>
      </c>
      <c r="AZ253" s="102" t="s">
        <v>18397</v>
      </c>
      <c r="BA253" s="48" t="s">
        <v>3195</v>
      </c>
      <c r="BB253" s="48" t="s">
        <v>3195</v>
      </c>
      <c r="BC253" s="48" t="s">
        <v>4031</v>
      </c>
      <c r="BD253" s="48" t="s">
        <v>4031</v>
      </c>
      <c r="BE253" s="48" t="s">
        <v>4269</v>
      </c>
      <c r="BF253" s="48" t="s">
        <v>4269</v>
      </c>
      <c r="BG253" s="106" t="s">
        <v>18576</v>
      </c>
      <c r="BH253" s="106" t="s">
        <v>18576</v>
      </c>
      <c r="BI253" s="106" t="s">
        <v>19020</v>
      </c>
      <c r="BJ253" s="106" t="s">
        <v>19020</v>
      </c>
      <c r="BK253" s="85" t="str">
        <f>REPLACE(INDEX(GroupVertices[Group], MATCH(Vertices[[#This Row],[Vertex]],GroupVertices[Vertex],0)),1,1,"")</f>
        <v>EUTRAL</v>
      </c>
      <c r="BL253" s="3"/>
      <c r="BM253" s="3"/>
      <c r="BN253" s="3"/>
      <c r="BO253" s="3"/>
    </row>
    <row r="254" spans="1:67" x14ac:dyDescent="0.25">
      <c r="A254" s="64" t="s">
        <v>261</v>
      </c>
      <c r="B254" s="65"/>
      <c r="C254" s="65"/>
      <c r="D254" s="66"/>
      <c r="E254" s="68"/>
      <c r="F254" s="100" t="s">
        <v>4804</v>
      </c>
      <c r="G254" s="65"/>
      <c r="H254" s="69"/>
      <c r="I254" s="70"/>
      <c r="J254" s="70"/>
      <c r="K254" s="69" t="s">
        <v>16952</v>
      </c>
      <c r="L254" s="73"/>
      <c r="M254" s="74">
        <v>1293.103271484375</v>
      </c>
      <c r="N254" s="74">
        <v>1715.203857421875</v>
      </c>
      <c r="O254" s="75"/>
      <c r="P254" s="76"/>
      <c r="Q254" s="76"/>
      <c r="R254" s="86"/>
      <c r="S254" s="48">
        <v>0</v>
      </c>
      <c r="T254" s="48">
        <v>1</v>
      </c>
      <c r="U254" s="49">
        <v>0</v>
      </c>
      <c r="V254" s="49">
        <v>0.33333299999999999</v>
      </c>
      <c r="W254" s="49">
        <v>0</v>
      </c>
      <c r="X254" s="49">
        <v>0.77027000000000001</v>
      </c>
      <c r="Y254" s="49">
        <v>0</v>
      </c>
      <c r="Z254" s="49">
        <v>0</v>
      </c>
      <c r="AA254" s="71">
        <v>64</v>
      </c>
      <c r="AB254" s="71"/>
      <c r="AC254" s="72"/>
      <c r="AD254" s="78" t="s">
        <v>10238</v>
      </c>
      <c r="AE254" s="78">
        <v>220</v>
      </c>
      <c r="AF254" s="78">
        <v>48</v>
      </c>
      <c r="AG254" s="78">
        <v>28</v>
      </c>
      <c r="AH254" s="78">
        <v>16</v>
      </c>
      <c r="AI254" s="78"/>
      <c r="AJ254" s="78"/>
      <c r="AK254" s="78" t="s">
        <v>12668</v>
      </c>
      <c r="AL254" s="78"/>
      <c r="AM254" s="78"/>
      <c r="AN254" s="80">
        <v>42253.366388888891</v>
      </c>
      <c r="AO254" s="84" t="s">
        <v>13886</v>
      </c>
      <c r="AP254" s="78" t="b">
        <v>0</v>
      </c>
      <c r="AQ254" s="78" t="b">
        <v>0</v>
      </c>
      <c r="AR254" s="78" t="b">
        <v>1</v>
      </c>
      <c r="AS254" s="78" t="s">
        <v>9963</v>
      </c>
      <c r="AT254" s="78">
        <v>0</v>
      </c>
      <c r="AU254" s="84" t="s">
        <v>14862</v>
      </c>
      <c r="AV254" s="78" t="b">
        <v>0</v>
      </c>
      <c r="AW254" s="78" t="s">
        <v>15459</v>
      </c>
      <c r="AX254" s="84" t="s">
        <v>15521</v>
      </c>
      <c r="AY254" s="78" t="s">
        <v>66</v>
      </c>
      <c r="AZ254" s="102" t="s">
        <v>18398</v>
      </c>
      <c r="BA254" s="48"/>
      <c r="BB254" s="48"/>
      <c r="BC254" s="48"/>
      <c r="BD254" s="48"/>
      <c r="BE254" s="48" t="s">
        <v>4270</v>
      </c>
      <c r="BF254" s="48" t="s">
        <v>4270</v>
      </c>
      <c r="BG254" s="106" t="s">
        <v>18577</v>
      </c>
      <c r="BH254" s="106" t="s">
        <v>18577</v>
      </c>
      <c r="BI254" s="106" t="s">
        <v>19021</v>
      </c>
      <c r="BJ254" s="106" t="s">
        <v>19021</v>
      </c>
      <c r="BK254" s="85" t="str">
        <f>REPLACE(INDEX(GroupVertices[Group], MATCH(Vertices[[#This Row],[Vertex]],GroupVertices[Vertex],0)),1,1,"")</f>
        <v>OSITIVE</v>
      </c>
      <c r="BL254" s="3"/>
      <c r="BM254" s="3"/>
      <c r="BN254" s="3"/>
      <c r="BO254" s="3"/>
    </row>
    <row r="255" spans="1:67" x14ac:dyDescent="0.25">
      <c r="A255" s="64" t="s">
        <v>262</v>
      </c>
      <c r="B255" s="65"/>
      <c r="C255" s="65"/>
      <c r="D255" s="66"/>
      <c r="E255" s="68"/>
      <c r="F255" s="100" t="s">
        <v>4805</v>
      </c>
      <c r="G255" s="65"/>
      <c r="H255" s="69"/>
      <c r="I255" s="70"/>
      <c r="J255" s="70"/>
      <c r="K255" s="69" t="s">
        <v>16954</v>
      </c>
      <c r="L255" s="73"/>
      <c r="M255" s="74">
        <v>2131.303466796875</v>
      </c>
      <c r="N255" s="74">
        <v>1018.4127807617188</v>
      </c>
      <c r="O255" s="75"/>
      <c r="P255" s="76"/>
      <c r="Q255" s="76"/>
      <c r="R255" s="86"/>
      <c r="S255" s="48">
        <v>0</v>
      </c>
      <c r="T255" s="48">
        <v>1</v>
      </c>
      <c r="U255" s="49">
        <v>0</v>
      </c>
      <c r="V255" s="49">
        <v>4.0400000000000001E-4</v>
      </c>
      <c r="W255" s="49">
        <v>1.4E-5</v>
      </c>
      <c r="X255" s="49">
        <v>0.49529499999999999</v>
      </c>
      <c r="Y255" s="49">
        <v>0</v>
      </c>
      <c r="Z255" s="49">
        <v>0</v>
      </c>
      <c r="AA255" s="71">
        <v>66</v>
      </c>
      <c r="AB255" s="71"/>
      <c r="AC255" s="72"/>
      <c r="AD255" s="78" t="s">
        <v>10240</v>
      </c>
      <c r="AE255" s="78">
        <v>491</v>
      </c>
      <c r="AF255" s="78">
        <v>483</v>
      </c>
      <c r="AG255" s="78">
        <v>40211</v>
      </c>
      <c r="AH255" s="78">
        <v>32053</v>
      </c>
      <c r="AI255" s="78">
        <v>19800</v>
      </c>
      <c r="AJ255" s="78" t="s">
        <v>11610</v>
      </c>
      <c r="AK255" s="78" t="s">
        <v>12669</v>
      </c>
      <c r="AL255" s="84" t="s">
        <v>13176</v>
      </c>
      <c r="AM255" s="78" t="s">
        <v>10135</v>
      </c>
      <c r="AN255" s="80">
        <v>41167.830706018518</v>
      </c>
      <c r="AO255" s="84" t="s">
        <v>13887</v>
      </c>
      <c r="AP255" s="78" t="b">
        <v>1</v>
      </c>
      <c r="AQ255" s="78" t="b">
        <v>0</v>
      </c>
      <c r="AR255" s="78" t="b">
        <v>1</v>
      </c>
      <c r="AS255" s="78" t="s">
        <v>9963</v>
      </c>
      <c r="AT255" s="78">
        <v>38</v>
      </c>
      <c r="AU255" s="84" t="s">
        <v>14862</v>
      </c>
      <c r="AV255" s="78" t="b">
        <v>0</v>
      </c>
      <c r="AW255" s="78" t="s">
        <v>15459</v>
      </c>
      <c r="AX255" s="84" t="s">
        <v>15523</v>
      </c>
      <c r="AY255" s="78" t="s">
        <v>66</v>
      </c>
      <c r="AZ255" s="102" t="s">
        <v>18398</v>
      </c>
      <c r="BA255" s="48"/>
      <c r="BB255" s="48"/>
      <c r="BC255" s="48"/>
      <c r="BD255" s="48"/>
      <c r="BE255" s="48"/>
      <c r="BF255" s="48"/>
      <c r="BG255" s="106" t="s">
        <v>18578</v>
      </c>
      <c r="BH255" s="106" t="s">
        <v>18578</v>
      </c>
      <c r="BI255" s="106" t="s">
        <v>19022</v>
      </c>
      <c r="BJ255" s="106" t="s">
        <v>19022</v>
      </c>
      <c r="BK255" s="85" t="str">
        <f>REPLACE(INDEX(GroupVertices[Group], MATCH(Vertices[[#This Row],[Vertex]],GroupVertices[Vertex],0)),1,1,"")</f>
        <v>OSITIVE</v>
      </c>
      <c r="BL255" s="3"/>
      <c r="BM255" s="3"/>
      <c r="BN255" s="3"/>
      <c r="BO255" s="3"/>
    </row>
    <row r="256" spans="1:67" x14ac:dyDescent="0.25">
      <c r="A256" s="64" t="s">
        <v>265</v>
      </c>
      <c r="B256" s="65"/>
      <c r="C256" s="65"/>
      <c r="D256" s="66"/>
      <c r="E256" s="68"/>
      <c r="F256" s="100" t="s">
        <v>4808</v>
      </c>
      <c r="G256" s="65"/>
      <c r="H256" s="69"/>
      <c r="I256" s="70"/>
      <c r="J256" s="70"/>
      <c r="K256" s="69" t="s">
        <v>16958</v>
      </c>
      <c r="L256" s="73"/>
      <c r="M256" s="74">
        <v>6134.4736328125</v>
      </c>
      <c r="N256" s="74">
        <v>3946.710205078125</v>
      </c>
      <c r="O256" s="75"/>
      <c r="P256" s="76"/>
      <c r="Q256" s="76"/>
      <c r="R256" s="86"/>
      <c r="S256" s="48">
        <v>0</v>
      </c>
      <c r="T256" s="48">
        <v>1</v>
      </c>
      <c r="U256" s="49">
        <v>0</v>
      </c>
      <c r="V256" s="49">
        <v>0.14285700000000001</v>
      </c>
      <c r="W256" s="49">
        <v>0</v>
      </c>
      <c r="X256" s="49">
        <v>0.65540500000000002</v>
      </c>
      <c r="Y256" s="49">
        <v>0</v>
      </c>
      <c r="Z256" s="49">
        <v>0</v>
      </c>
      <c r="AA256" s="71">
        <v>70</v>
      </c>
      <c r="AB256" s="71"/>
      <c r="AC256" s="72"/>
      <c r="AD256" s="78" t="s">
        <v>10244</v>
      </c>
      <c r="AE256" s="78">
        <v>1011</v>
      </c>
      <c r="AF256" s="78">
        <v>150</v>
      </c>
      <c r="AG256" s="78">
        <v>1490</v>
      </c>
      <c r="AH256" s="78">
        <v>757</v>
      </c>
      <c r="AI256" s="78"/>
      <c r="AJ256" s="78"/>
      <c r="AK256" s="78" t="s">
        <v>12672</v>
      </c>
      <c r="AL256" s="78"/>
      <c r="AM256" s="78"/>
      <c r="AN256" s="80">
        <v>42826.631793981483</v>
      </c>
      <c r="AO256" s="78"/>
      <c r="AP256" s="78" t="b">
        <v>1</v>
      </c>
      <c r="AQ256" s="78" t="b">
        <v>0</v>
      </c>
      <c r="AR256" s="78" t="b">
        <v>0</v>
      </c>
      <c r="AS256" s="78" t="s">
        <v>9963</v>
      </c>
      <c r="AT256" s="78">
        <v>0</v>
      </c>
      <c r="AU256" s="78"/>
      <c r="AV256" s="78" t="b">
        <v>0</v>
      </c>
      <c r="AW256" s="78" t="s">
        <v>15459</v>
      </c>
      <c r="AX256" s="84" t="s">
        <v>15527</v>
      </c>
      <c r="AY256" s="78" t="s">
        <v>66</v>
      </c>
      <c r="AZ256" s="102" t="s">
        <v>18397</v>
      </c>
      <c r="BA256" s="48"/>
      <c r="BB256" s="48"/>
      <c r="BC256" s="48"/>
      <c r="BD256" s="48"/>
      <c r="BE256" s="48" t="s">
        <v>4260</v>
      </c>
      <c r="BF256" s="48" t="s">
        <v>4260</v>
      </c>
      <c r="BG256" s="106" t="s">
        <v>18562</v>
      </c>
      <c r="BH256" s="106" t="s">
        <v>18562</v>
      </c>
      <c r="BI256" s="106" t="s">
        <v>19006</v>
      </c>
      <c r="BJ256" s="106" t="s">
        <v>19006</v>
      </c>
      <c r="BK256" s="85" t="str">
        <f>REPLACE(INDEX(GroupVertices[Group], MATCH(Vertices[[#This Row],[Vertex]],GroupVertices[Vertex],0)),1,1,"")</f>
        <v>EUTRAL</v>
      </c>
      <c r="BL256" s="3"/>
      <c r="BM256" s="3"/>
      <c r="BN256" s="3"/>
      <c r="BO256" s="3"/>
    </row>
    <row r="257" spans="1:67" x14ac:dyDescent="0.25">
      <c r="A257" s="64" t="s">
        <v>266</v>
      </c>
      <c r="B257" s="65"/>
      <c r="C257" s="65"/>
      <c r="D257" s="66"/>
      <c r="E257" s="68"/>
      <c r="F257" s="100" t="s">
        <v>4809</v>
      </c>
      <c r="G257" s="65"/>
      <c r="H257" s="69"/>
      <c r="I257" s="70"/>
      <c r="J257" s="70"/>
      <c r="K257" s="69" t="s">
        <v>16959</v>
      </c>
      <c r="L257" s="73"/>
      <c r="M257" s="74">
        <v>6239.20166015625</v>
      </c>
      <c r="N257" s="74">
        <v>4414.07373046875</v>
      </c>
      <c r="O257" s="75"/>
      <c r="P257" s="76"/>
      <c r="Q257" s="76"/>
      <c r="R257" s="86"/>
      <c r="S257" s="48">
        <v>0</v>
      </c>
      <c r="T257" s="48">
        <v>2</v>
      </c>
      <c r="U257" s="49">
        <v>2</v>
      </c>
      <c r="V257" s="49">
        <v>0.5</v>
      </c>
      <c r="W257" s="49">
        <v>0</v>
      </c>
      <c r="X257" s="49">
        <v>1.4594590000000001</v>
      </c>
      <c r="Y257" s="49">
        <v>0</v>
      </c>
      <c r="Z257" s="49">
        <v>0</v>
      </c>
      <c r="AA257" s="71">
        <v>71</v>
      </c>
      <c r="AB257" s="71"/>
      <c r="AC257" s="72"/>
      <c r="AD257" s="78" t="s">
        <v>10245</v>
      </c>
      <c r="AE257" s="78">
        <v>260</v>
      </c>
      <c r="AF257" s="78">
        <v>425</v>
      </c>
      <c r="AG257" s="78">
        <v>714</v>
      </c>
      <c r="AH257" s="78">
        <v>517</v>
      </c>
      <c r="AI257" s="78">
        <v>-25200</v>
      </c>
      <c r="AJ257" s="78" t="s">
        <v>11614</v>
      </c>
      <c r="AK257" s="78" t="s">
        <v>12673</v>
      </c>
      <c r="AL257" s="84" t="s">
        <v>13179</v>
      </c>
      <c r="AM257" s="78" t="s">
        <v>13800</v>
      </c>
      <c r="AN257" s="80">
        <v>41510.481504629628</v>
      </c>
      <c r="AO257" s="84" t="s">
        <v>13889</v>
      </c>
      <c r="AP257" s="78" t="b">
        <v>1</v>
      </c>
      <c r="AQ257" s="78" t="b">
        <v>0</v>
      </c>
      <c r="AR257" s="78" t="b">
        <v>1</v>
      </c>
      <c r="AS257" s="78" t="s">
        <v>9963</v>
      </c>
      <c r="AT257" s="78">
        <v>1</v>
      </c>
      <c r="AU257" s="84" t="s">
        <v>14862</v>
      </c>
      <c r="AV257" s="78" t="b">
        <v>0</v>
      </c>
      <c r="AW257" s="78" t="s">
        <v>15459</v>
      </c>
      <c r="AX257" s="84" t="s">
        <v>15528</v>
      </c>
      <c r="AY257" s="78" t="s">
        <v>66</v>
      </c>
      <c r="AZ257" s="102" t="s">
        <v>18397</v>
      </c>
      <c r="BA257" s="48"/>
      <c r="BB257" s="48"/>
      <c r="BC257" s="48"/>
      <c r="BD257" s="48"/>
      <c r="BE257" s="48" t="s">
        <v>4271</v>
      </c>
      <c r="BF257" s="48" t="s">
        <v>4271</v>
      </c>
      <c r="BG257" s="106" t="s">
        <v>18579</v>
      </c>
      <c r="BH257" s="106" t="s">
        <v>18579</v>
      </c>
      <c r="BI257" s="106" t="s">
        <v>19023</v>
      </c>
      <c r="BJ257" s="106" t="s">
        <v>19023</v>
      </c>
      <c r="BK257" s="85" t="str">
        <f>REPLACE(INDEX(GroupVertices[Group], MATCH(Vertices[[#This Row],[Vertex]],GroupVertices[Vertex],0)),1,1,"")</f>
        <v>EUTRAL</v>
      </c>
      <c r="BL257" s="3"/>
      <c r="BM257" s="3"/>
      <c r="BN257" s="3"/>
      <c r="BO257" s="3"/>
    </row>
    <row r="258" spans="1:67" x14ac:dyDescent="0.25">
      <c r="A258" s="64" t="s">
        <v>270</v>
      </c>
      <c r="B258" s="65"/>
      <c r="C258" s="65"/>
      <c r="D258" s="66"/>
      <c r="E258" s="68"/>
      <c r="F258" s="100" t="s">
        <v>4787</v>
      </c>
      <c r="G258" s="65"/>
      <c r="H258" s="69"/>
      <c r="I258" s="70"/>
      <c r="J258" s="70"/>
      <c r="K258" s="69" t="s">
        <v>16965</v>
      </c>
      <c r="L258" s="73"/>
      <c r="M258" s="74">
        <v>9583.7548828125</v>
      </c>
      <c r="N258" s="74">
        <v>1385.9058837890625</v>
      </c>
      <c r="O258" s="75"/>
      <c r="P258" s="76"/>
      <c r="Q258" s="76"/>
      <c r="R258" s="86"/>
      <c r="S258" s="48">
        <v>0</v>
      </c>
      <c r="T258" s="48">
        <v>1</v>
      </c>
      <c r="U258" s="49">
        <v>0</v>
      </c>
      <c r="V258" s="49">
        <v>0.33333299999999999</v>
      </c>
      <c r="W258" s="49">
        <v>0</v>
      </c>
      <c r="X258" s="49">
        <v>0.77027000000000001</v>
      </c>
      <c r="Y258" s="49">
        <v>0</v>
      </c>
      <c r="Z258" s="49">
        <v>0</v>
      </c>
      <c r="AA258" s="71">
        <v>77</v>
      </c>
      <c r="AB258" s="71"/>
      <c r="AC258" s="72"/>
      <c r="AD258" s="78" t="s">
        <v>10251</v>
      </c>
      <c r="AE258" s="78">
        <v>27</v>
      </c>
      <c r="AF258" s="78">
        <v>7</v>
      </c>
      <c r="AG258" s="78">
        <v>3</v>
      </c>
      <c r="AH258" s="78">
        <v>0</v>
      </c>
      <c r="AI258" s="78"/>
      <c r="AJ258" s="78"/>
      <c r="AK258" s="78"/>
      <c r="AL258" s="78"/>
      <c r="AM258" s="78"/>
      <c r="AN258" s="80">
        <v>42851.132881944446</v>
      </c>
      <c r="AO258" s="78"/>
      <c r="AP258" s="78" t="b">
        <v>1</v>
      </c>
      <c r="AQ258" s="78" t="b">
        <v>1</v>
      </c>
      <c r="AR258" s="78" t="b">
        <v>0</v>
      </c>
      <c r="AS258" s="78" t="s">
        <v>9964</v>
      </c>
      <c r="AT258" s="78">
        <v>0</v>
      </c>
      <c r="AU258" s="78"/>
      <c r="AV258" s="78" t="b">
        <v>0</v>
      </c>
      <c r="AW258" s="78" t="s">
        <v>15459</v>
      </c>
      <c r="AX258" s="84" t="s">
        <v>15534</v>
      </c>
      <c r="AY258" s="78" t="s">
        <v>66</v>
      </c>
      <c r="AZ258" s="102" t="s">
        <v>18397</v>
      </c>
      <c r="BA258" s="48" t="s">
        <v>3200</v>
      </c>
      <c r="BB258" s="48" t="s">
        <v>3200</v>
      </c>
      <c r="BC258" s="48" t="s">
        <v>4035</v>
      </c>
      <c r="BD258" s="48" t="s">
        <v>4035</v>
      </c>
      <c r="BE258" s="48"/>
      <c r="BF258" s="48"/>
      <c r="BG258" s="106" t="s">
        <v>18580</v>
      </c>
      <c r="BH258" s="106" t="s">
        <v>18580</v>
      </c>
      <c r="BI258" s="106" t="s">
        <v>19024</v>
      </c>
      <c r="BJ258" s="106" t="s">
        <v>19024</v>
      </c>
      <c r="BK258" s="85" t="str">
        <f>REPLACE(INDEX(GroupVertices[Group], MATCH(Vertices[[#This Row],[Vertex]],GroupVertices[Vertex],0)),1,1,"")</f>
        <v>EUTRAL</v>
      </c>
      <c r="BL258" s="3"/>
      <c r="BM258" s="3"/>
      <c r="BN258" s="3"/>
      <c r="BO258" s="3"/>
    </row>
    <row r="259" spans="1:67" x14ac:dyDescent="0.25">
      <c r="A259" s="64" t="s">
        <v>273</v>
      </c>
      <c r="B259" s="65"/>
      <c r="C259" s="65"/>
      <c r="D259" s="66"/>
      <c r="E259" s="68"/>
      <c r="F259" s="100" t="s">
        <v>4814</v>
      </c>
      <c r="G259" s="65"/>
      <c r="H259" s="69"/>
      <c r="I259" s="70"/>
      <c r="J259" s="70"/>
      <c r="K259" s="69" t="s">
        <v>16969</v>
      </c>
      <c r="L259" s="73"/>
      <c r="M259" s="74">
        <v>9404.8125</v>
      </c>
      <c r="N259" s="74">
        <v>3338.8310546875</v>
      </c>
      <c r="O259" s="75"/>
      <c r="P259" s="76"/>
      <c r="Q259" s="76"/>
      <c r="R259" s="86"/>
      <c r="S259" s="48">
        <v>0</v>
      </c>
      <c r="T259" s="48">
        <v>1</v>
      </c>
      <c r="U259" s="49">
        <v>0</v>
      </c>
      <c r="V259" s="49">
        <v>5.2631999999999998E-2</v>
      </c>
      <c r="W259" s="49">
        <v>0</v>
      </c>
      <c r="X259" s="49">
        <v>0.58648599999999995</v>
      </c>
      <c r="Y259" s="49">
        <v>0</v>
      </c>
      <c r="Z259" s="49">
        <v>0</v>
      </c>
      <c r="AA259" s="71">
        <v>81</v>
      </c>
      <c r="AB259" s="71"/>
      <c r="AC259" s="72"/>
      <c r="AD259" s="78" t="s">
        <v>10255</v>
      </c>
      <c r="AE259" s="78">
        <v>63</v>
      </c>
      <c r="AF259" s="78">
        <v>96</v>
      </c>
      <c r="AG259" s="78">
        <v>16133</v>
      </c>
      <c r="AH259" s="78">
        <v>205</v>
      </c>
      <c r="AI259" s="78"/>
      <c r="AJ259" s="78" t="s">
        <v>11622</v>
      </c>
      <c r="AK259" s="78" t="s">
        <v>10114</v>
      </c>
      <c r="AL259" s="78"/>
      <c r="AM259" s="78"/>
      <c r="AN259" s="80">
        <v>42708.538032407407</v>
      </c>
      <c r="AO259" s="84" t="s">
        <v>13897</v>
      </c>
      <c r="AP259" s="78" t="b">
        <v>1</v>
      </c>
      <c r="AQ259" s="78" t="b">
        <v>0</v>
      </c>
      <c r="AR259" s="78" t="b">
        <v>1</v>
      </c>
      <c r="AS259" s="78" t="s">
        <v>9963</v>
      </c>
      <c r="AT259" s="78">
        <v>43</v>
      </c>
      <c r="AU259" s="78"/>
      <c r="AV259" s="78" t="b">
        <v>0</v>
      </c>
      <c r="AW259" s="78" t="s">
        <v>15459</v>
      </c>
      <c r="AX259" s="84" t="s">
        <v>15538</v>
      </c>
      <c r="AY259" s="78" t="s">
        <v>66</v>
      </c>
      <c r="AZ259" s="102" t="s">
        <v>18397</v>
      </c>
      <c r="BA259" s="48"/>
      <c r="BB259" s="48"/>
      <c r="BC259" s="48"/>
      <c r="BD259" s="48"/>
      <c r="BE259" s="48" t="s">
        <v>4259</v>
      </c>
      <c r="BF259" s="48" t="s">
        <v>4259</v>
      </c>
      <c r="BG259" s="106" t="s">
        <v>18558</v>
      </c>
      <c r="BH259" s="106" t="s">
        <v>18558</v>
      </c>
      <c r="BI259" s="106" t="s">
        <v>19002</v>
      </c>
      <c r="BJ259" s="106" t="s">
        <v>19002</v>
      </c>
      <c r="BK259" s="85" t="str">
        <f>REPLACE(INDEX(GroupVertices[Group], MATCH(Vertices[[#This Row],[Vertex]],GroupVertices[Vertex],0)),1,1,"")</f>
        <v>EUTRAL</v>
      </c>
      <c r="BL259" s="3"/>
      <c r="BM259" s="3"/>
      <c r="BN259" s="3"/>
      <c r="BO259" s="3"/>
    </row>
    <row r="260" spans="1:67" x14ac:dyDescent="0.25">
      <c r="A260" s="64" t="s">
        <v>274</v>
      </c>
      <c r="B260" s="65"/>
      <c r="C260" s="65"/>
      <c r="D260" s="66"/>
      <c r="E260" s="68"/>
      <c r="F260" s="100" t="s">
        <v>4815</v>
      </c>
      <c r="G260" s="65"/>
      <c r="H260" s="69"/>
      <c r="I260" s="70"/>
      <c r="J260" s="70"/>
      <c r="K260" s="69" t="s">
        <v>16970</v>
      </c>
      <c r="L260" s="73"/>
      <c r="M260" s="74">
        <v>6121.841796875</v>
      </c>
      <c r="N260" s="74">
        <v>4171.97314453125</v>
      </c>
      <c r="O260" s="75"/>
      <c r="P260" s="76"/>
      <c r="Q260" s="76"/>
      <c r="R260" s="86"/>
      <c r="S260" s="48">
        <v>0</v>
      </c>
      <c r="T260" s="48">
        <v>1</v>
      </c>
      <c r="U260" s="49">
        <v>0</v>
      </c>
      <c r="V260" s="49">
        <v>4.9700000000000005E-4</v>
      </c>
      <c r="W260" s="49">
        <v>6.2000000000000003E-5</v>
      </c>
      <c r="X260" s="49">
        <v>0.47321000000000002</v>
      </c>
      <c r="Y260" s="49">
        <v>0</v>
      </c>
      <c r="Z260" s="49">
        <v>0</v>
      </c>
      <c r="AA260" s="71">
        <v>82</v>
      </c>
      <c r="AB260" s="71"/>
      <c r="AC260" s="72"/>
      <c r="AD260" s="78" t="s">
        <v>10256</v>
      </c>
      <c r="AE260" s="78">
        <v>61</v>
      </c>
      <c r="AF260" s="78">
        <v>34</v>
      </c>
      <c r="AG260" s="78">
        <v>1414</v>
      </c>
      <c r="AH260" s="78">
        <v>281</v>
      </c>
      <c r="AI260" s="78"/>
      <c r="AJ260" s="78" t="s">
        <v>11623</v>
      </c>
      <c r="AK260" s="78" t="s">
        <v>12677</v>
      </c>
      <c r="AL260" s="78"/>
      <c r="AM260" s="78"/>
      <c r="AN260" s="80">
        <v>41554.705324074072</v>
      </c>
      <c r="AO260" s="84" t="s">
        <v>13898</v>
      </c>
      <c r="AP260" s="78" t="b">
        <v>0</v>
      </c>
      <c r="AQ260" s="78" t="b">
        <v>0</v>
      </c>
      <c r="AR260" s="78" t="b">
        <v>1</v>
      </c>
      <c r="AS260" s="78" t="s">
        <v>9963</v>
      </c>
      <c r="AT260" s="78">
        <v>5</v>
      </c>
      <c r="AU260" s="84" t="s">
        <v>14862</v>
      </c>
      <c r="AV260" s="78" t="b">
        <v>0</v>
      </c>
      <c r="AW260" s="78" t="s">
        <v>15459</v>
      </c>
      <c r="AX260" s="84" t="s">
        <v>15539</v>
      </c>
      <c r="AY260" s="78" t="s">
        <v>66</v>
      </c>
      <c r="AZ260" s="102" t="s">
        <v>18397</v>
      </c>
      <c r="BA260" s="48" t="s">
        <v>3202</v>
      </c>
      <c r="BB260" s="48" t="s">
        <v>3202</v>
      </c>
      <c r="BC260" s="48" t="s">
        <v>4037</v>
      </c>
      <c r="BD260" s="48" t="s">
        <v>4037</v>
      </c>
      <c r="BE260" s="48"/>
      <c r="BF260" s="48"/>
      <c r="BG260" s="106" t="s">
        <v>18581</v>
      </c>
      <c r="BH260" s="106" t="s">
        <v>18581</v>
      </c>
      <c r="BI260" s="106" t="s">
        <v>19025</v>
      </c>
      <c r="BJ260" s="106" t="s">
        <v>19025</v>
      </c>
      <c r="BK260" s="85" t="str">
        <f>REPLACE(INDEX(GroupVertices[Group], MATCH(Vertices[[#This Row],[Vertex]],GroupVertices[Vertex],0)),1,1,"")</f>
        <v>EUTRAL</v>
      </c>
      <c r="BL260" s="3"/>
      <c r="BM260" s="3"/>
      <c r="BN260" s="3"/>
      <c r="BO260" s="3"/>
    </row>
    <row r="261" spans="1:67" x14ac:dyDescent="0.25">
      <c r="A261" s="64" t="s">
        <v>277</v>
      </c>
      <c r="B261" s="65"/>
      <c r="C261" s="65"/>
      <c r="D261" s="66"/>
      <c r="E261" s="68"/>
      <c r="F261" s="100" t="s">
        <v>4818</v>
      </c>
      <c r="G261" s="65"/>
      <c r="H261" s="69"/>
      <c r="I261" s="70"/>
      <c r="J261" s="70"/>
      <c r="K261" s="69" t="s">
        <v>16974</v>
      </c>
      <c r="L261" s="73"/>
      <c r="M261" s="74">
        <v>9136.255859375</v>
      </c>
      <c r="N261" s="74">
        <v>2366.22314453125</v>
      </c>
      <c r="O261" s="75"/>
      <c r="P261" s="76"/>
      <c r="Q261" s="76"/>
      <c r="R261" s="86"/>
      <c r="S261" s="48">
        <v>0</v>
      </c>
      <c r="T261" s="48">
        <v>1</v>
      </c>
      <c r="U261" s="49">
        <v>0</v>
      </c>
      <c r="V261" s="49">
        <v>1</v>
      </c>
      <c r="W261" s="49">
        <v>0</v>
      </c>
      <c r="X261" s="49">
        <v>0.99999899999999997</v>
      </c>
      <c r="Y261" s="49">
        <v>0</v>
      </c>
      <c r="Z261" s="49">
        <v>0</v>
      </c>
      <c r="AA261" s="71">
        <v>86</v>
      </c>
      <c r="AB261" s="71"/>
      <c r="AC261" s="72"/>
      <c r="AD261" s="78" t="s">
        <v>10260</v>
      </c>
      <c r="AE261" s="78">
        <v>33</v>
      </c>
      <c r="AF261" s="78">
        <v>1304</v>
      </c>
      <c r="AG261" s="78">
        <v>13816</v>
      </c>
      <c r="AH261" s="78">
        <v>1567</v>
      </c>
      <c r="AI261" s="78"/>
      <c r="AJ261" s="78" t="s">
        <v>11627</v>
      </c>
      <c r="AK261" s="78" t="s">
        <v>12680</v>
      </c>
      <c r="AL261" s="84" t="s">
        <v>13189</v>
      </c>
      <c r="AM261" s="78"/>
      <c r="AN261" s="80">
        <v>42271.651053240741</v>
      </c>
      <c r="AO261" s="84" t="s">
        <v>13902</v>
      </c>
      <c r="AP261" s="78" t="b">
        <v>1</v>
      </c>
      <c r="AQ261" s="78" t="b">
        <v>0</v>
      </c>
      <c r="AR261" s="78" t="b">
        <v>1</v>
      </c>
      <c r="AS261" s="78" t="s">
        <v>9963</v>
      </c>
      <c r="AT261" s="78">
        <v>11</v>
      </c>
      <c r="AU261" s="84" t="s">
        <v>14862</v>
      </c>
      <c r="AV261" s="78" t="b">
        <v>0</v>
      </c>
      <c r="AW261" s="78" t="s">
        <v>15459</v>
      </c>
      <c r="AX261" s="84" t="s">
        <v>15543</v>
      </c>
      <c r="AY261" s="78" t="s">
        <v>66</v>
      </c>
      <c r="AZ261" s="102" t="s">
        <v>18397</v>
      </c>
      <c r="BA261" s="48" t="s">
        <v>3204</v>
      </c>
      <c r="BB261" s="48" t="s">
        <v>3204</v>
      </c>
      <c r="BC261" s="48" t="s">
        <v>4038</v>
      </c>
      <c r="BD261" s="48" t="s">
        <v>4038</v>
      </c>
      <c r="BE261" s="48"/>
      <c r="BF261" s="48"/>
      <c r="BG261" s="106" t="s">
        <v>18582</v>
      </c>
      <c r="BH261" s="106" t="s">
        <v>18582</v>
      </c>
      <c r="BI261" s="106" t="s">
        <v>19026</v>
      </c>
      <c r="BJ261" s="106" t="s">
        <v>19026</v>
      </c>
      <c r="BK261" s="85" t="str">
        <f>REPLACE(INDEX(GroupVertices[Group], MATCH(Vertices[[#This Row],[Vertex]],GroupVertices[Vertex],0)),1,1,"")</f>
        <v>EUTRAL</v>
      </c>
      <c r="BL261" s="3"/>
      <c r="BM261" s="3"/>
      <c r="BN261" s="3"/>
      <c r="BO261" s="3"/>
    </row>
    <row r="262" spans="1:67" x14ac:dyDescent="0.25">
      <c r="A262" s="64" t="s">
        <v>278</v>
      </c>
      <c r="B262" s="65"/>
      <c r="C262" s="65"/>
      <c r="D262" s="66"/>
      <c r="E262" s="68"/>
      <c r="F262" s="100" t="s">
        <v>4819</v>
      </c>
      <c r="G262" s="65"/>
      <c r="H262" s="69"/>
      <c r="I262" s="70"/>
      <c r="J262" s="70"/>
      <c r="K262" s="69" t="s">
        <v>16975</v>
      </c>
      <c r="L262" s="73"/>
      <c r="M262" s="74">
        <v>2317.2314453125</v>
      </c>
      <c r="N262" s="74">
        <v>1351.287109375</v>
      </c>
      <c r="O262" s="75"/>
      <c r="P262" s="76"/>
      <c r="Q262" s="76"/>
      <c r="R262" s="86"/>
      <c r="S262" s="48">
        <v>0</v>
      </c>
      <c r="T262" s="48">
        <v>3</v>
      </c>
      <c r="U262" s="49">
        <v>2422</v>
      </c>
      <c r="V262" s="49">
        <v>7.1500000000000003E-4</v>
      </c>
      <c r="W262" s="49">
        <v>4.3959999999999997E-3</v>
      </c>
      <c r="X262" s="49">
        <v>1.181956</v>
      </c>
      <c r="Y262" s="49">
        <v>0</v>
      </c>
      <c r="Z262" s="49">
        <v>0</v>
      </c>
      <c r="AA262" s="71">
        <v>87</v>
      </c>
      <c r="AB262" s="71"/>
      <c r="AC262" s="72"/>
      <c r="AD262" s="78" t="s">
        <v>10261</v>
      </c>
      <c r="AE262" s="78">
        <v>1702</v>
      </c>
      <c r="AF262" s="78">
        <v>731</v>
      </c>
      <c r="AG262" s="78">
        <v>4686</v>
      </c>
      <c r="AH262" s="78">
        <v>1387</v>
      </c>
      <c r="AI262" s="78">
        <v>-25200</v>
      </c>
      <c r="AJ262" s="78" t="s">
        <v>11628</v>
      </c>
      <c r="AK262" s="78" t="s">
        <v>12681</v>
      </c>
      <c r="AL262" s="84" t="s">
        <v>13190</v>
      </c>
      <c r="AM262" s="78" t="s">
        <v>13800</v>
      </c>
      <c r="AN262" s="80">
        <v>39634.827372685184</v>
      </c>
      <c r="AO262" s="84" t="s">
        <v>13903</v>
      </c>
      <c r="AP262" s="78" t="b">
        <v>0</v>
      </c>
      <c r="AQ262" s="78" t="b">
        <v>0</v>
      </c>
      <c r="AR262" s="78" t="b">
        <v>1</v>
      </c>
      <c r="AS262" s="78" t="s">
        <v>9963</v>
      </c>
      <c r="AT262" s="78">
        <v>170</v>
      </c>
      <c r="AU262" s="84" t="s">
        <v>14894</v>
      </c>
      <c r="AV262" s="78" t="b">
        <v>0</v>
      </c>
      <c r="AW262" s="78" t="s">
        <v>15459</v>
      </c>
      <c r="AX262" s="84" t="s">
        <v>15544</v>
      </c>
      <c r="AY262" s="78" t="s">
        <v>66</v>
      </c>
      <c r="AZ262" s="102" t="s">
        <v>18398</v>
      </c>
      <c r="BA262" s="48" t="s">
        <v>3205</v>
      </c>
      <c r="BB262" s="48" t="s">
        <v>3205</v>
      </c>
      <c r="BC262" s="48" t="s">
        <v>4025</v>
      </c>
      <c r="BD262" s="48" t="s">
        <v>4025</v>
      </c>
      <c r="BE262" s="48"/>
      <c r="BF262" s="48"/>
      <c r="BG262" s="106" t="s">
        <v>18570</v>
      </c>
      <c r="BH262" s="106" t="s">
        <v>18570</v>
      </c>
      <c r="BI262" s="106" t="s">
        <v>19014</v>
      </c>
      <c r="BJ262" s="106" t="s">
        <v>19014</v>
      </c>
      <c r="BK262" s="85" t="str">
        <f>REPLACE(INDEX(GroupVertices[Group], MATCH(Vertices[[#This Row],[Vertex]],GroupVertices[Vertex],0)),1,1,"")</f>
        <v>OSITIVE</v>
      </c>
      <c r="BL262" s="3"/>
      <c r="BM262" s="3"/>
      <c r="BN262" s="3"/>
      <c r="BO262" s="3"/>
    </row>
    <row r="263" spans="1:67" x14ac:dyDescent="0.25">
      <c r="A263" s="64" t="s">
        <v>281</v>
      </c>
      <c r="B263" s="65"/>
      <c r="C263" s="65"/>
      <c r="D263" s="66"/>
      <c r="E263" s="68"/>
      <c r="F263" s="100" t="s">
        <v>4821</v>
      </c>
      <c r="G263" s="65"/>
      <c r="H263" s="69"/>
      <c r="I263" s="70"/>
      <c r="J263" s="70"/>
      <c r="K263" s="69" t="s">
        <v>16979</v>
      </c>
      <c r="L263" s="73"/>
      <c r="M263" s="74">
        <v>7386.26025390625</v>
      </c>
      <c r="N263" s="74">
        <v>5098.65625</v>
      </c>
      <c r="O263" s="75"/>
      <c r="P263" s="76"/>
      <c r="Q263" s="76"/>
      <c r="R263" s="86"/>
      <c r="S263" s="48">
        <v>0</v>
      </c>
      <c r="T263" s="48">
        <v>1</v>
      </c>
      <c r="U263" s="49">
        <v>0</v>
      </c>
      <c r="V263" s="49">
        <v>4.8999999999999998E-4</v>
      </c>
      <c r="W263" s="49">
        <v>6.0000000000000002E-5</v>
      </c>
      <c r="X263" s="49">
        <v>0.47792200000000001</v>
      </c>
      <c r="Y263" s="49">
        <v>0</v>
      </c>
      <c r="Z263" s="49">
        <v>0</v>
      </c>
      <c r="AA263" s="71">
        <v>91</v>
      </c>
      <c r="AB263" s="71"/>
      <c r="AC263" s="72"/>
      <c r="AD263" s="78" t="s">
        <v>10265</v>
      </c>
      <c r="AE263" s="78">
        <v>768</v>
      </c>
      <c r="AF263" s="78">
        <v>63</v>
      </c>
      <c r="AG263" s="78">
        <v>4380</v>
      </c>
      <c r="AH263" s="78">
        <v>6626</v>
      </c>
      <c r="AI263" s="78"/>
      <c r="AJ263" s="78" t="s">
        <v>11630</v>
      </c>
      <c r="AK263" s="78"/>
      <c r="AL263" s="78"/>
      <c r="AM263" s="78"/>
      <c r="AN263" s="80">
        <v>40884.621481481481</v>
      </c>
      <c r="AO263" s="84" t="s">
        <v>13904</v>
      </c>
      <c r="AP263" s="78" t="b">
        <v>0</v>
      </c>
      <c r="AQ263" s="78" t="b">
        <v>0</v>
      </c>
      <c r="AR263" s="78" t="b">
        <v>0</v>
      </c>
      <c r="AS263" s="78" t="s">
        <v>9963</v>
      </c>
      <c r="AT263" s="78">
        <v>2</v>
      </c>
      <c r="AU263" s="84" t="s">
        <v>14895</v>
      </c>
      <c r="AV263" s="78" t="b">
        <v>0</v>
      </c>
      <c r="AW263" s="78" t="s">
        <v>15459</v>
      </c>
      <c r="AX263" s="84" t="s">
        <v>15548</v>
      </c>
      <c r="AY263" s="78" t="s">
        <v>66</v>
      </c>
      <c r="AZ263" s="102" t="s">
        <v>18397</v>
      </c>
      <c r="BA263" s="48" t="s">
        <v>3208</v>
      </c>
      <c r="BB263" s="48" t="s">
        <v>3208</v>
      </c>
      <c r="BC263" s="48" t="s">
        <v>4040</v>
      </c>
      <c r="BD263" s="48" t="s">
        <v>4040</v>
      </c>
      <c r="BE263" s="48"/>
      <c r="BF263" s="48"/>
      <c r="BG263" s="106" t="s">
        <v>18583</v>
      </c>
      <c r="BH263" s="106" t="s">
        <v>18583</v>
      </c>
      <c r="BI263" s="106" t="s">
        <v>19027</v>
      </c>
      <c r="BJ263" s="106" t="s">
        <v>19027</v>
      </c>
      <c r="BK263" s="85" t="str">
        <f>REPLACE(INDEX(GroupVertices[Group], MATCH(Vertices[[#This Row],[Vertex]],GroupVertices[Vertex],0)),1,1,"")</f>
        <v>EUTRAL</v>
      </c>
      <c r="BL263" s="3"/>
      <c r="BM263" s="3"/>
      <c r="BN263" s="3"/>
      <c r="BO263" s="3"/>
    </row>
    <row r="264" spans="1:67" x14ac:dyDescent="0.25">
      <c r="A264" s="64" t="s">
        <v>282</v>
      </c>
      <c r="B264" s="65"/>
      <c r="C264" s="65"/>
      <c r="D264" s="66"/>
      <c r="E264" s="68"/>
      <c r="F264" s="100" t="s">
        <v>4822</v>
      </c>
      <c r="G264" s="65"/>
      <c r="H264" s="69"/>
      <c r="I264" s="70"/>
      <c r="J264" s="70"/>
      <c r="K264" s="69" t="s">
        <v>16981</v>
      </c>
      <c r="L264" s="73"/>
      <c r="M264" s="74">
        <v>6580.13623046875</v>
      </c>
      <c r="N264" s="74">
        <v>4416.6494140625</v>
      </c>
      <c r="O264" s="75"/>
      <c r="P264" s="76"/>
      <c r="Q264" s="76"/>
      <c r="R264" s="86"/>
      <c r="S264" s="48">
        <v>0</v>
      </c>
      <c r="T264" s="48">
        <v>1</v>
      </c>
      <c r="U264" s="49">
        <v>0</v>
      </c>
      <c r="V264" s="49">
        <v>3.77E-4</v>
      </c>
      <c r="W264" s="49">
        <v>9.9999999999999995E-7</v>
      </c>
      <c r="X264" s="49">
        <v>0.43703399999999998</v>
      </c>
      <c r="Y264" s="49">
        <v>0</v>
      </c>
      <c r="Z264" s="49">
        <v>0</v>
      </c>
      <c r="AA264" s="71">
        <v>93</v>
      </c>
      <c r="AB264" s="71"/>
      <c r="AC264" s="72"/>
      <c r="AD264" s="78" t="s">
        <v>10267</v>
      </c>
      <c r="AE264" s="78">
        <v>1146</v>
      </c>
      <c r="AF264" s="78">
        <v>760</v>
      </c>
      <c r="AG264" s="78">
        <v>56172</v>
      </c>
      <c r="AH264" s="78">
        <v>56616</v>
      </c>
      <c r="AI264" s="78"/>
      <c r="AJ264" s="78" t="s">
        <v>11632</v>
      </c>
      <c r="AK264" s="78" t="s">
        <v>12683</v>
      </c>
      <c r="AL264" s="78"/>
      <c r="AM264" s="78"/>
      <c r="AN264" s="80">
        <v>39955.501087962963</v>
      </c>
      <c r="AO264" s="84" t="s">
        <v>13906</v>
      </c>
      <c r="AP264" s="78" t="b">
        <v>0</v>
      </c>
      <c r="AQ264" s="78" t="b">
        <v>0</v>
      </c>
      <c r="AR264" s="78" t="b">
        <v>1</v>
      </c>
      <c r="AS264" s="78" t="s">
        <v>9963</v>
      </c>
      <c r="AT264" s="78">
        <v>65</v>
      </c>
      <c r="AU264" s="84" t="s">
        <v>14883</v>
      </c>
      <c r="AV264" s="78" t="b">
        <v>0</v>
      </c>
      <c r="AW264" s="78" t="s">
        <v>15459</v>
      </c>
      <c r="AX264" s="84" t="s">
        <v>15550</v>
      </c>
      <c r="AY264" s="78" t="s">
        <v>66</v>
      </c>
      <c r="AZ264" s="102" t="s">
        <v>18397</v>
      </c>
      <c r="BA264" s="48" t="s">
        <v>3209</v>
      </c>
      <c r="BB264" s="48" t="s">
        <v>3209</v>
      </c>
      <c r="BC264" s="48" t="s">
        <v>4041</v>
      </c>
      <c r="BD264" s="48" t="s">
        <v>4041</v>
      </c>
      <c r="BE264" s="48" t="s">
        <v>1629</v>
      </c>
      <c r="BF264" s="48" t="s">
        <v>1629</v>
      </c>
      <c r="BG264" s="106" t="s">
        <v>18584</v>
      </c>
      <c r="BH264" s="106" t="s">
        <v>18584</v>
      </c>
      <c r="BI264" s="106" t="s">
        <v>19028</v>
      </c>
      <c r="BJ264" s="106" t="s">
        <v>19028</v>
      </c>
      <c r="BK264" s="85" t="str">
        <f>REPLACE(INDEX(GroupVertices[Group], MATCH(Vertices[[#This Row],[Vertex]],GroupVertices[Vertex],0)),1,1,"")</f>
        <v>EUTRAL</v>
      </c>
      <c r="BL264" s="3"/>
      <c r="BM264" s="3"/>
      <c r="BN264" s="3"/>
      <c r="BO264" s="3"/>
    </row>
    <row r="265" spans="1:67" x14ac:dyDescent="0.25">
      <c r="A265" s="64" t="s">
        <v>288</v>
      </c>
      <c r="B265" s="65"/>
      <c r="C265" s="65"/>
      <c r="D265" s="66"/>
      <c r="E265" s="68"/>
      <c r="F265" s="100" t="s">
        <v>4825</v>
      </c>
      <c r="G265" s="65"/>
      <c r="H265" s="69"/>
      <c r="I265" s="70"/>
      <c r="J265" s="70"/>
      <c r="K265" s="69" t="s">
        <v>16988</v>
      </c>
      <c r="L265" s="73"/>
      <c r="M265" s="74">
        <v>8390.177734375</v>
      </c>
      <c r="N265" s="74">
        <v>507.76043701171875</v>
      </c>
      <c r="O265" s="75"/>
      <c r="P265" s="76"/>
      <c r="Q265" s="76"/>
      <c r="R265" s="86"/>
      <c r="S265" s="48">
        <v>0</v>
      </c>
      <c r="T265" s="48">
        <v>1</v>
      </c>
      <c r="U265" s="49">
        <v>0</v>
      </c>
      <c r="V265" s="49">
        <v>1</v>
      </c>
      <c r="W265" s="49">
        <v>0</v>
      </c>
      <c r="X265" s="49">
        <v>0.99999899999999997</v>
      </c>
      <c r="Y265" s="49">
        <v>0</v>
      </c>
      <c r="Z265" s="49">
        <v>0</v>
      </c>
      <c r="AA265" s="71">
        <v>100</v>
      </c>
      <c r="AB265" s="71"/>
      <c r="AC265" s="72"/>
      <c r="AD265" s="78" t="s">
        <v>10274</v>
      </c>
      <c r="AE265" s="78">
        <v>36</v>
      </c>
      <c r="AF265" s="78">
        <v>230</v>
      </c>
      <c r="AG265" s="78">
        <v>10510</v>
      </c>
      <c r="AH265" s="78">
        <v>23606</v>
      </c>
      <c r="AI265" s="78"/>
      <c r="AJ265" s="78" t="s">
        <v>11636</v>
      </c>
      <c r="AK265" s="78" t="s">
        <v>12686</v>
      </c>
      <c r="AL265" s="78"/>
      <c r="AM265" s="78"/>
      <c r="AN265" s="80">
        <v>41323.604421296295</v>
      </c>
      <c r="AO265" s="84" t="s">
        <v>13911</v>
      </c>
      <c r="AP265" s="78" t="b">
        <v>1</v>
      </c>
      <c r="AQ265" s="78" t="b">
        <v>0</v>
      </c>
      <c r="AR265" s="78" t="b">
        <v>1</v>
      </c>
      <c r="AS265" s="78" t="s">
        <v>9963</v>
      </c>
      <c r="AT265" s="78">
        <v>2</v>
      </c>
      <c r="AU265" s="84" t="s">
        <v>14862</v>
      </c>
      <c r="AV265" s="78" t="b">
        <v>0</v>
      </c>
      <c r="AW265" s="78" t="s">
        <v>15459</v>
      </c>
      <c r="AX265" s="84" t="s">
        <v>15557</v>
      </c>
      <c r="AY265" s="78" t="s">
        <v>66</v>
      </c>
      <c r="AZ265" s="102" t="s">
        <v>18397</v>
      </c>
      <c r="BA265" s="48"/>
      <c r="BB265" s="48"/>
      <c r="BC265" s="48"/>
      <c r="BD265" s="48"/>
      <c r="BE265" s="48"/>
      <c r="BF265" s="48"/>
      <c r="BG265" s="106" t="s">
        <v>18585</v>
      </c>
      <c r="BH265" s="106" t="s">
        <v>18585</v>
      </c>
      <c r="BI265" s="106" t="s">
        <v>19029</v>
      </c>
      <c r="BJ265" s="106" t="s">
        <v>19029</v>
      </c>
      <c r="BK265" s="85" t="str">
        <f>REPLACE(INDEX(GroupVertices[Group], MATCH(Vertices[[#This Row],[Vertex]],GroupVertices[Vertex],0)),1,1,"")</f>
        <v>EUTRAL</v>
      </c>
      <c r="BL265" s="3"/>
      <c r="BM265" s="3"/>
      <c r="BN265" s="3"/>
      <c r="BO265" s="3"/>
    </row>
    <row r="266" spans="1:67" x14ac:dyDescent="0.25">
      <c r="A266" s="64" t="s">
        <v>289</v>
      </c>
      <c r="B266" s="65"/>
      <c r="C266" s="65"/>
      <c r="D266" s="66"/>
      <c r="E266" s="68"/>
      <c r="F266" s="100" t="s">
        <v>4826</v>
      </c>
      <c r="G266" s="65"/>
      <c r="H266" s="69"/>
      <c r="I266" s="70"/>
      <c r="J266" s="70"/>
      <c r="K266" s="69" t="s">
        <v>16989</v>
      </c>
      <c r="L266" s="73"/>
      <c r="M266" s="74">
        <v>6475.21875</v>
      </c>
      <c r="N266" s="74">
        <v>5179.11962890625</v>
      </c>
      <c r="O266" s="75"/>
      <c r="P266" s="76"/>
      <c r="Q266" s="76"/>
      <c r="R266" s="86"/>
      <c r="S266" s="48">
        <v>0</v>
      </c>
      <c r="T266" s="48">
        <v>1</v>
      </c>
      <c r="U266" s="49">
        <v>0</v>
      </c>
      <c r="V266" s="49">
        <v>4.8999999999999998E-4</v>
      </c>
      <c r="W266" s="49">
        <v>6.0000000000000002E-5</v>
      </c>
      <c r="X266" s="49">
        <v>0.47792200000000001</v>
      </c>
      <c r="Y266" s="49">
        <v>0</v>
      </c>
      <c r="Z266" s="49">
        <v>0</v>
      </c>
      <c r="AA266" s="71">
        <v>101</v>
      </c>
      <c r="AB266" s="71"/>
      <c r="AC266" s="72"/>
      <c r="AD266" s="78" t="s">
        <v>10275</v>
      </c>
      <c r="AE266" s="78">
        <v>19</v>
      </c>
      <c r="AF266" s="78">
        <v>8</v>
      </c>
      <c r="AG266" s="78">
        <v>8</v>
      </c>
      <c r="AH266" s="78">
        <v>24</v>
      </c>
      <c r="AI266" s="78"/>
      <c r="AJ266" s="78"/>
      <c r="AK266" s="78" t="s">
        <v>12687</v>
      </c>
      <c r="AL266" s="78"/>
      <c r="AM266" s="78"/>
      <c r="AN266" s="80">
        <v>42851.243159722224</v>
      </c>
      <c r="AO266" s="78"/>
      <c r="AP266" s="78" t="b">
        <v>1</v>
      </c>
      <c r="AQ266" s="78" t="b">
        <v>0</v>
      </c>
      <c r="AR266" s="78" t="b">
        <v>0</v>
      </c>
      <c r="AS266" s="78" t="s">
        <v>9963</v>
      </c>
      <c r="AT266" s="78">
        <v>0</v>
      </c>
      <c r="AU266" s="78"/>
      <c r="AV266" s="78" t="b">
        <v>0</v>
      </c>
      <c r="AW266" s="78" t="s">
        <v>15459</v>
      </c>
      <c r="AX266" s="84" t="s">
        <v>15558</v>
      </c>
      <c r="AY266" s="78" t="s">
        <v>66</v>
      </c>
      <c r="AZ266" s="102" t="s">
        <v>18397</v>
      </c>
      <c r="BA266" s="48" t="s">
        <v>3208</v>
      </c>
      <c r="BB266" s="48" t="s">
        <v>3208</v>
      </c>
      <c r="BC266" s="48" t="s">
        <v>4040</v>
      </c>
      <c r="BD266" s="48" t="s">
        <v>4040</v>
      </c>
      <c r="BE266" s="48"/>
      <c r="BF266" s="48"/>
      <c r="BG266" s="106" t="s">
        <v>18583</v>
      </c>
      <c r="BH266" s="106" t="s">
        <v>18583</v>
      </c>
      <c r="BI266" s="106" t="s">
        <v>19027</v>
      </c>
      <c r="BJ266" s="106" t="s">
        <v>19027</v>
      </c>
      <c r="BK266" s="85" t="str">
        <f>REPLACE(INDEX(GroupVertices[Group], MATCH(Vertices[[#This Row],[Vertex]],GroupVertices[Vertex],0)),1,1,"")</f>
        <v>EUTRAL</v>
      </c>
      <c r="BL266" s="3"/>
      <c r="BM266" s="3"/>
      <c r="BN266" s="3"/>
      <c r="BO266" s="3"/>
    </row>
    <row r="267" spans="1:67" x14ac:dyDescent="0.25">
      <c r="A267" s="64" t="s">
        <v>290</v>
      </c>
      <c r="B267" s="65"/>
      <c r="C267" s="65"/>
      <c r="D267" s="66"/>
      <c r="E267" s="68"/>
      <c r="F267" s="100" t="s">
        <v>4827</v>
      </c>
      <c r="G267" s="65"/>
      <c r="H267" s="69"/>
      <c r="I267" s="70"/>
      <c r="J267" s="70"/>
      <c r="K267" s="69" t="s">
        <v>16990</v>
      </c>
      <c r="L267" s="73"/>
      <c r="M267" s="74">
        <v>9449.611328125</v>
      </c>
      <c r="N267" s="74">
        <v>4631.66162109375</v>
      </c>
      <c r="O267" s="75"/>
      <c r="P267" s="76"/>
      <c r="Q267" s="76"/>
      <c r="R267" s="86"/>
      <c r="S267" s="48">
        <v>0</v>
      </c>
      <c r="T267" s="48">
        <v>1</v>
      </c>
      <c r="U267" s="49">
        <v>0</v>
      </c>
      <c r="V267" s="49">
        <v>5.1099999999999995E-4</v>
      </c>
      <c r="W267" s="49">
        <v>7.6000000000000004E-5</v>
      </c>
      <c r="X267" s="49">
        <v>0.49109199999999997</v>
      </c>
      <c r="Y267" s="49">
        <v>0</v>
      </c>
      <c r="Z267" s="49">
        <v>0</v>
      </c>
      <c r="AA267" s="71">
        <v>102</v>
      </c>
      <c r="AB267" s="71"/>
      <c r="AC267" s="72"/>
      <c r="AD267" s="78" t="s">
        <v>290</v>
      </c>
      <c r="AE267" s="78">
        <v>273</v>
      </c>
      <c r="AF267" s="78">
        <v>195</v>
      </c>
      <c r="AG267" s="78">
        <v>67</v>
      </c>
      <c r="AH267" s="78">
        <v>117</v>
      </c>
      <c r="AI267" s="78">
        <v>19800</v>
      </c>
      <c r="AJ267" s="78" t="s">
        <v>11637</v>
      </c>
      <c r="AK267" s="78" t="s">
        <v>12688</v>
      </c>
      <c r="AL267" s="78"/>
      <c r="AM267" s="78" t="s">
        <v>10135</v>
      </c>
      <c r="AN267" s="80">
        <v>40672.618113425924</v>
      </c>
      <c r="AO267" s="84" t="s">
        <v>13912</v>
      </c>
      <c r="AP267" s="78" t="b">
        <v>1</v>
      </c>
      <c r="AQ267" s="78" t="b">
        <v>0</v>
      </c>
      <c r="AR267" s="78" t="b">
        <v>0</v>
      </c>
      <c r="AS267" s="78" t="s">
        <v>9963</v>
      </c>
      <c r="AT267" s="78">
        <v>0</v>
      </c>
      <c r="AU267" s="84" t="s">
        <v>14862</v>
      </c>
      <c r="AV267" s="78" t="b">
        <v>0</v>
      </c>
      <c r="AW267" s="78" t="s">
        <v>15459</v>
      </c>
      <c r="AX267" s="84" t="s">
        <v>15559</v>
      </c>
      <c r="AY267" s="78" t="s">
        <v>66</v>
      </c>
      <c r="AZ267" s="102" t="s">
        <v>18397</v>
      </c>
      <c r="BA267" s="48" t="s">
        <v>3213</v>
      </c>
      <c r="BB267" s="48" t="s">
        <v>3213</v>
      </c>
      <c r="BC267" s="48" t="s">
        <v>4022</v>
      </c>
      <c r="BD267" s="48" t="s">
        <v>4022</v>
      </c>
      <c r="BE267" s="48"/>
      <c r="BF267" s="48"/>
      <c r="BG267" s="106" t="s">
        <v>18586</v>
      </c>
      <c r="BH267" s="106" t="s">
        <v>18586</v>
      </c>
      <c r="BI267" s="106" t="s">
        <v>19030</v>
      </c>
      <c r="BJ267" s="106" t="s">
        <v>19030</v>
      </c>
      <c r="BK267" s="85" t="str">
        <f>REPLACE(INDEX(GroupVertices[Group], MATCH(Vertices[[#This Row],[Vertex]],GroupVertices[Vertex],0)),1,1,"")</f>
        <v>EUTRAL</v>
      </c>
      <c r="BL267" s="3"/>
      <c r="BM267" s="3"/>
      <c r="BN267" s="3"/>
      <c r="BO267" s="3"/>
    </row>
    <row r="268" spans="1:67" x14ac:dyDescent="0.25">
      <c r="A268" s="64" t="s">
        <v>291</v>
      </c>
      <c r="B268" s="65"/>
      <c r="C268" s="65"/>
      <c r="D268" s="66"/>
      <c r="E268" s="68"/>
      <c r="F268" s="100" t="s">
        <v>4828</v>
      </c>
      <c r="G268" s="65"/>
      <c r="H268" s="69"/>
      <c r="I268" s="70"/>
      <c r="J268" s="70"/>
      <c r="K268" s="69" t="s">
        <v>16992</v>
      </c>
      <c r="L268" s="73"/>
      <c r="M268" s="74">
        <v>9702.880859375</v>
      </c>
      <c r="N268" s="74">
        <v>3328.09716796875</v>
      </c>
      <c r="O268" s="75"/>
      <c r="P268" s="76"/>
      <c r="Q268" s="76"/>
      <c r="R268" s="86"/>
      <c r="S268" s="48">
        <v>0</v>
      </c>
      <c r="T268" s="48">
        <v>1</v>
      </c>
      <c r="U268" s="49">
        <v>0</v>
      </c>
      <c r="V268" s="49">
        <v>9.0089999999999996E-3</v>
      </c>
      <c r="W268" s="49">
        <v>0</v>
      </c>
      <c r="X268" s="49">
        <v>0.53537999999999997</v>
      </c>
      <c r="Y268" s="49">
        <v>0</v>
      </c>
      <c r="Z268" s="49">
        <v>0</v>
      </c>
      <c r="AA268" s="71">
        <v>104</v>
      </c>
      <c r="AB268" s="71"/>
      <c r="AC268" s="72"/>
      <c r="AD268" s="78" t="s">
        <v>10277</v>
      </c>
      <c r="AE268" s="78">
        <v>1997</v>
      </c>
      <c r="AF268" s="78">
        <v>2054</v>
      </c>
      <c r="AG268" s="78">
        <v>3762</v>
      </c>
      <c r="AH268" s="78">
        <v>15</v>
      </c>
      <c r="AI268" s="78">
        <v>19800</v>
      </c>
      <c r="AJ268" s="78" t="s">
        <v>11639</v>
      </c>
      <c r="AK268" s="78" t="s">
        <v>12690</v>
      </c>
      <c r="AL268" s="78"/>
      <c r="AM268" s="78" t="s">
        <v>12690</v>
      </c>
      <c r="AN268" s="80">
        <v>40088.103217592594</v>
      </c>
      <c r="AO268" s="78"/>
      <c r="AP268" s="78" t="b">
        <v>1</v>
      </c>
      <c r="AQ268" s="78" t="b">
        <v>0</v>
      </c>
      <c r="AR268" s="78" t="b">
        <v>0</v>
      </c>
      <c r="AS268" s="78" t="s">
        <v>9963</v>
      </c>
      <c r="AT268" s="78">
        <v>19</v>
      </c>
      <c r="AU268" s="84" t="s">
        <v>14862</v>
      </c>
      <c r="AV268" s="78" t="b">
        <v>0</v>
      </c>
      <c r="AW268" s="78" t="s">
        <v>15459</v>
      </c>
      <c r="AX268" s="84" t="s">
        <v>15561</v>
      </c>
      <c r="AY268" s="78" t="s">
        <v>66</v>
      </c>
      <c r="AZ268" s="102" t="s">
        <v>18397</v>
      </c>
      <c r="BA268" s="48" t="s">
        <v>3214</v>
      </c>
      <c r="BB268" s="48" t="s">
        <v>3214</v>
      </c>
      <c r="BC268" s="48" t="s">
        <v>4027</v>
      </c>
      <c r="BD268" s="48" t="s">
        <v>4027</v>
      </c>
      <c r="BE268" s="48"/>
      <c r="BF268" s="48"/>
      <c r="BG268" s="106" t="s">
        <v>18587</v>
      </c>
      <c r="BH268" s="106" t="s">
        <v>18587</v>
      </c>
      <c r="BI268" s="106" t="s">
        <v>19031</v>
      </c>
      <c r="BJ268" s="106" t="s">
        <v>19031</v>
      </c>
      <c r="BK268" s="85" t="str">
        <f>REPLACE(INDEX(GroupVertices[Group], MATCH(Vertices[[#This Row],[Vertex]],GroupVertices[Vertex],0)),1,1,"")</f>
        <v>EUTRAL</v>
      </c>
      <c r="BL268" s="3"/>
      <c r="BM268" s="3"/>
      <c r="BN268" s="3"/>
      <c r="BO268" s="3"/>
    </row>
    <row r="269" spans="1:67" x14ac:dyDescent="0.25">
      <c r="A269" s="64" t="s">
        <v>292</v>
      </c>
      <c r="B269" s="65"/>
      <c r="C269" s="65"/>
      <c r="D269" s="66"/>
      <c r="E269" s="68"/>
      <c r="F269" s="100" t="s">
        <v>4829</v>
      </c>
      <c r="G269" s="65"/>
      <c r="H269" s="69"/>
      <c r="I269" s="70"/>
      <c r="J269" s="70"/>
      <c r="K269" s="69" t="s">
        <v>16993</v>
      </c>
      <c r="L269" s="73"/>
      <c r="M269" s="74">
        <v>6785.38623046875</v>
      </c>
      <c r="N269" s="74">
        <v>5200.197265625</v>
      </c>
      <c r="O269" s="75"/>
      <c r="P269" s="76"/>
      <c r="Q269" s="76"/>
      <c r="R269" s="86"/>
      <c r="S269" s="48">
        <v>0</v>
      </c>
      <c r="T269" s="48">
        <v>1</v>
      </c>
      <c r="U269" s="49">
        <v>0</v>
      </c>
      <c r="V269" s="49">
        <v>1</v>
      </c>
      <c r="W269" s="49">
        <v>0</v>
      </c>
      <c r="X269" s="49">
        <v>0.99999899999999997</v>
      </c>
      <c r="Y269" s="49">
        <v>0</v>
      </c>
      <c r="Z269" s="49">
        <v>0</v>
      </c>
      <c r="AA269" s="71">
        <v>105</v>
      </c>
      <c r="AB269" s="71"/>
      <c r="AC269" s="72"/>
      <c r="AD269" s="78" t="s">
        <v>10278</v>
      </c>
      <c r="AE269" s="78">
        <v>76</v>
      </c>
      <c r="AF269" s="78">
        <v>97</v>
      </c>
      <c r="AG269" s="78">
        <v>6507</v>
      </c>
      <c r="AH269" s="78">
        <v>25</v>
      </c>
      <c r="AI269" s="78">
        <v>19800</v>
      </c>
      <c r="AJ269" s="78" t="s">
        <v>11640</v>
      </c>
      <c r="AK269" s="78" t="s">
        <v>12691</v>
      </c>
      <c r="AL269" s="78"/>
      <c r="AM269" s="78" t="s">
        <v>10135</v>
      </c>
      <c r="AN269" s="80">
        <v>40781.663252314815</v>
      </c>
      <c r="AO269" s="84" t="s">
        <v>13914</v>
      </c>
      <c r="AP269" s="78" t="b">
        <v>0</v>
      </c>
      <c r="AQ269" s="78" t="b">
        <v>0</v>
      </c>
      <c r="AR269" s="78" t="b">
        <v>1</v>
      </c>
      <c r="AS269" s="78" t="s">
        <v>9963</v>
      </c>
      <c r="AT269" s="78">
        <v>8</v>
      </c>
      <c r="AU269" s="84" t="s">
        <v>14863</v>
      </c>
      <c r="AV269" s="78" t="b">
        <v>0</v>
      </c>
      <c r="AW269" s="78" t="s">
        <v>15459</v>
      </c>
      <c r="AX269" s="84" t="s">
        <v>15562</v>
      </c>
      <c r="AY269" s="78" t="s">
        <v>66</v>
      </c>
      <c r="AZ269" s="102" t="s">
        <v>18397</v>
      </c>
      <c r="BA269" s="48" t="s">
        <v>3215</v>
      </c>
      <c r="BB269" s="48" t="s">
        <v>3215</v>
      </c>
      <c r="BC269" s="48" t="s">
        <v>4045</v>
      </c>
      <c r="BD269" s="48" t="s">
        <v>4045</v>
      </c>
      <c r="BE269" s="48"/>
      <c r="BF269" s="48"/>
      <c r="BG269" s="106" t="s">
        <v>18588</v>
      </c>
      <c r="BH269" s="106" t="s">
        <v>18588</v>
      </c>
      <c r="BI269" s="106" t="s">
        <v>19032</v>
      </c>
      <c r="BJ269" s="106" t="s">
        <v>19032</v>
      </c>
      <c r="BK269" s="85" t="str">
        <f>REPLACE(INDEX(GroupVertices[Group], MATCH(Vertices[[#This Row],[Vertex]],GroupVertices[Vertex],0)),1,1,"")</f>
        <v>EUTRAL</v>
      </c>
      <c r="BL269" s="3"/>
      <c r="BM269" s="3"/>
      <c r="BN269" s="3"/>
      <c r="BO269" s="3"/>
    </row>
    <row r="270" spans="1:67" x14ac:dyDescent="0.25">
      <c r="A270" s="64" t="s">
        <v>293</v>
      </c>
      <c r="B270" s="65"/>
      <c r="C270" s="65"/>
      <c r="D270" s="66"/>
      <c r="E270" s="68"/>
      <c r="F270" s="100" t="s">
        <v>4830</v>
      </c>
      <c r="G270" s="65"/>
      <c r="H270" s="69"/>
      <c r="I270" s="70"/>
      <c r="J270" s="70"/>
      <c r="K270" s="69" t="s">
        <v>16995</v>
      </c>
      <c r="L270" s="73"/>
      <c r="M270" s="74">
        <v>6741.5791015625</v>
      </c>
      <c r="N270" s="74">
        <v>4645.263671875</v>
      </c>
      <c r="O270" s="75"/>
      <c r="P270" s="76"/>
      <c r="Q270" s="76"/>
      <c r="R270" s="86"/>
      <c r="S270" s="48">
        <v>0</v>
      </c>
      <c r="T270" s="48">
        <v>4</v>
      </c>
      <c r="U270" s="49">
        <v>2424</v>
      </c>
      <c r="V270" s="49">
        <v>7.1500000000000003E-4</v>
      </c>
      <c r="W270" s="49">
        <v>4.4209999999999996E-3</v>
      </c>
      <c r="X270" s="49">
        <v>1.6258490000000001</v>
      </c>
      <c r="Y270" s="49">
        <v>0</v>
      </c>
      <c r="Z270" s="49">
        <v>0</v>
      </c>
      <c r="AA270" s="71">
        <v>107</v>
      </c>
      <c r="AB270" s="71"/>
      <c r="AC270" s="72"/>
      <c r="AD270" s="78" t="s">
        <v>10280</v>
      </c>
      <c r="AE270" s="78">
        <v>518</v>
      </c>
      <c r="AF270" s="78">
        <v>1345</v>
      </c>
      <c r="AG270" s="78">
        <v>7270</v>
      </c>
      <c r="AH270" s="78">
        <v>954</v>
      </c>
      <c r="AI270" s="78">
        <v>19800</v>
      </c>
      <c r="AJ270" s="78" t="s">
        <v>11642</v>
      </c>
      <c r="AK270" s="78" t="s">
        <v>12692</v>
      </c>
      <c r="AL270" s="84" t="s">
        <v>13199</v>
      </c>
      <c r="AM270" s="78" t="s">
        <v>13806</v>
      </c>
      <c r="AN270" s="80">
        <v>39890.708055555559</v>
      </c>
      <c r="AO270" s="84" t="s">
        <v>13916</v>
      </c>
      <c r="AP270" s="78" t="b">
        <v>0</v>
      </c>
      <c r="AQ270" s="78" t="b">
        <v>0</v>
      </c>
      <c r="AR270" s="78" t="b">
        <v>0</v>
      </c>
      <c r="AS270" s="78" t="s">
        <v>9963</v>
      </c>
      <c r="AT270" s="78">
        <v>102</v>
      </c>
      <c r="AU270" s="84" t="s">
        <v>14899</v>
      </c>
      <c r="AV270" s="78" t="b">
        <v>0</v>
      </c>
      <c r="AW270" s="78" t="s">
        <v>15459</v>
      </c>
      <c r="AX270" s="84" t="s">
        <v>15564</v>
      </c>
      <c r="AY270" s="78" t="s">
        <v>66</v>
      </c>
      <c r="AZ270" s="102" t="s">
        <v>18397</v>
      </c>
      <c r="BA270" s="48" t="s">
        <v>3206</v>
      </c>
      <c r="BB270" s="48" t="s">
        <v>3206</v>
      </c>
      <c r="BC270" s="48" t="s">
        <v>4019</v>
      </c>
      <c r="BD270" s="48" t="s">
        <v>4019</v>
      </c>
      <c r="BE270" s="48" t="s">
        <v>4273</v>
      </c>
      <c r="BF270" s="48" t="s">
        <v>4273</v>
      </c>
      <c r="BG270" s="106" t="s">
        <v>18589</v>
      </c>
      <c r="BH270" s="106" t="s">
        <v>18589</v>
      </c>
      <c r="BI270" s="106" t="s">
        <v>19033</v>
      </c>
      <c r="BJ270" s="106" t="s">
        <v>19033</v>
      </c>
      <c r="BK270" s="85" t="str">
        <f>REPLACE(INDEX(GroupVertices[Group], MATCH(Vertices[[#This Row],[Vertex]],GroupVertices[Vertex],0)),1,1,"")</f>
        <v>EUTRAL</v>
      </c>
      <c r="BL270" s="3"/>
      <c r="BM270" s="3"/>
      <c r="BN270" s="3"/>
      <c r="BO270" s="3"/>
    </row>
    <row r="271" spans="1:67" x14ac:dyDescent="0.25">
      <c r="A271" s="64" t="s">
        <v>296</v>
      </c>
      <c r="B271" s="65"/>
      <c r="C271" s="65"/>
      <c r="D271" s="66"/>
      <c r="E271" s="68"/>
      <c r="F271" s="100" t="s">
        <v>4832</v>
      </c>
      <c r="G271" s="65"/>
      <c r="H271" s="69"/>
      <c r="I271" s="70"/>
      <c r="J271" s="70"/>
      <c r="K271" s="69" t="s">
        <v>17001</v>
      </c>
      <c r="L271" s="73"/>
      <c r="M271" s="74">
        <v>9277.517578125</v>
      </c>
      <c r="N271" s="74">
        <v>4784.88720703125</v>
      </c>
      <c r="O271" s="75"/>
      <c r="P271" s="76"/>
      <c r="Q271" s="76"/>
      <c r="R271" s="86"/>
      <c r="S271" s="48">
        <v>0</v>
      </c>
      <c r="T271" s="48">
        <v>4</v>
      </c>
      <c r="U271" s="49">
        <v>94.393862999999996</v>
      </c>
      <c r="V271" s="49">
        <v>7.4100000000000001E-4</v>
      </c>
      <c r="W271" s="49">
        <v>1.0257E-2</v>
      </c>
      <c r="X271" s="49">
        <v>0.89550399999999997</v>
      </c>
      <c r="Y271" s="49">
        <v>0.25</v>
      </c>
      <c r="Z271" s="49">
        <v>0</v>
      </c>
      <c r="AA271" s="71">
        <v>113</v>
      </c>
      <c r="AB271" s="71"/>
      <c r="AC271" s="72"/>
      <c r="AD271" s="78" t="s">
        <v>10286</v>
      </c>
      <c r="AE271" s="78">
        <v>2064</v>
      </c>
      <c r="AF271" s="78">
        <v>99</v>
      </c>
      <c r="AG271" s="78">
        <v>4674</v>
      </c>
      <c r="AH271" s="78">
        <v>7856</v>
      </c>
      <c r="AI271" s="78">
        <v>19800</v>
      </c>
      <c r="AJ271" s="78" t="s">
        <v>11648</v>
      </c>
      <c r="AK271" s="78" t="s">
        <v>10111</v>
      </c>
      <c r="AL271" s="78"/>
      <c r="AM271" s="78" t="s">
        <v>10135</v>
      </c>
      <c r="AN271" s="80">
        <v>40408.60052083333</v>
      </c>
      <c r="AO271" s="84" t="s">
        <v>13922</v>
      </c>
      <c r="AP271" s="78" t="b">
        <v>0</v>
      </c>
      <c r="AQ271" s="78" t="b">
        <v>0</v>
      </c>
      <c r="AR271" s="78" t="b">
        <v>1</v>
      </c>
      <c r="AS271" s="78" t="s">
        <v>9963</v>
      </c>
      <c r="AT271" s="78">
        <v>2</v>
      </c>
      <c r="AU271" s="84" t="s">
        <v>14902</v>
      </c>
      <c r="AV271" s="78" t="b">
        <v>0</v>
      </c>
      <c r="AW271" s="78" t="s">
        <v>15459</v>
      </c>
      <c r="AX271" s="84" t="s">
        <v>15570</v>
      </c>
      <c r="AY271" s="78" t="s">
        <v>66</v>
      </c>
      <c r="AZ271" s="102" t="s">
        <v>18397</v>
      </c>
      <c r="BA271" s="48"/>
      <c r="BB271" s="48"/>
      <c r="BC271" s="48"/>
      <c r="BD271" s="48"/>
      <c r="BE271" s="48" t="s">
        <v>4261</v>
      </c>
      <c r="BF271" s="48" t="s">
        <v>4261</v>
      </c>
      <c r="BG271" s="106" t="s">
        <v>18564</v>
      </c>
      <c r="BH271" s="106" t="s">
        <v>18564</v>
      </c>
      <c r="BI271" s="106" t="s">
        <v>19008</v>
      </c>
      <c r="BJ271" s="106" t="s">
        <v>19008</v>
      </c>
      <c r="BK271" s="85" t="str">
        <f>REPLACE(INDEX(GroupVertices[Group], MATCH(Vertices[[#This Row],[Vertex]],GroupVertices[Vertex],0)),1,1,"")</f>
        <v>EUTRAL</v>
      </c>
      <c r="BL271" s="3"/>
      <c r="BM271" s="3"/>
      <c r="BN271" s="3"/>
      <c r="BO271" s="3"/>
    </row>
    <row r="272" spans="1:67" x14ac:dyDescent="0.25">
      <c r="A272" s="64" t="s">
        <v>298</v>
      </c>
      <c r="B272" s="65"/>
      <c r="C272" s="65"/>
      <c r="D272" s="66"/>
      <c r="E272" s="68"/>
      <c r="F272" s="100" t="s">
        <v>4787</v>
      </c>
      <c r="G272" s="65"/>
      <c r="H272" s="69"/>
      <c r="I272" s="70"/>
      <c r="J272" s="70"/>
      <c r="K272" s="69" t="s">
        <v>17002</v>
      </c>
      <c r="L272" s="73"/>
      <c r="M272" s="74">
        <v>6538.7060546875</v>
      </c>
      <c r="N272" s="74">
        <v>992.90283203125</v>
      </c>
      <c r="O272" s="75"/>
      <c r="P272" s="76"/>
      <c r="Q272" s="76"/>
      <c r="R272" s="86"/>
      <c r="S272" s="48">
        <v>0</v>
      </c>
      <c r="T272" s="48">
        <v>1</v>
      </c>
      <c r="U272" s="49">
        <v>0</v>
      </c>
      <c r="V272" s="49">
        <v>0.33333299999999999</v>
      </c>
      <c r="W272" s="49">
        <v>0</v>
      </c>
      <c r="X272" s="49">
        <v>0.77027000000000001</v>
      </c>
      <c r="Y272" s="49">
        <v>0</v>
      </c>
      <c r="Z272" s="49">
        <v>0</v>
      </c>
      <c r="AA272" s="71">
        <v>114</v>
      </c>
      <c r="AB272" s="71"/>
      <c r="AC272" s="72"/>
      <c r="AD272" s="78" t="s">
        <v>10287</v>
      </c>
      <c r="AE272" s="78">
        <v>9</v>
      </c>
      <c r="AF272" s="78">
        <v>1</v>
      </c>
      <c r="AG272" s="78">
        <v>25</v>
      </c>
      <c r="AH272" s="78">
        <v>0</v>
      </c>
      <c r="AI272" s="78"/>
      <c r="AJ272" s="78"/>
      <c r="AK272" s="78"/>
      <c r="AL272" s="78"/>
      <c r="AM272" s="78"/>
      <c r="AN272" s="80">
        <v>42851.607106481482</v>
      </c>
      <c r="AO272" s="78"/>
      <c r="AP272" s="78" t="b">
        <v>1</v>
      </c>
      <c r="AQ272" s="78" t="b">
        <v>1</v>
      </c>
      <c r="AR272" s="78" t="b">
        <v>0</v>
      </c>
      <c r="AS272" s="78" t="s">
        <v>9963</v>
      </c>
      <c r="AT272" s="78">
        <v>0</v>
      </c>
      <c r="AU272" s="78"/>
      <c r="AV272" s="78" t="b">
        <v>0</v>
      </c>
      <c r="AW272" s="78" t="s">
        <v>15459</v>
      </c>
      <c r="AX272" s="84" t="s">
        <v>15571</v>
      </c>
      <c r="AY272" s="78" t="s">
        <v>66</v>
      </c>
      <c r="AZ272" s="102" t="s">
        <v>18397</v>
      </c>
      <c r="BA272" s="48"/>
      <c r="BB272" s="48"/>
      <c r="BC272" s="48"/>
      <c r="BD272" s="48"/>
      <c r="BE272" s="48" t="s">
        <v>4270</v>
      </c>
      <c r="BF272" s="48" t="s">
        <v>4270</v>
      </c>
      <c r="BG272" s="106" t="s">
        <v>18577</v>
      </c>
      <c r="BH272" s="106" t="s">
        <v>18577</v>
      </c>
      <c r="BI272" s="106" t="s">
        <v>19021</v>
      </c>
      <c r="BJ272" s="106" t="s">
        <v>19021</v>
      </c>
      <c r="BK272" s="85" t="str">
        <f>REPLACE(INDEX(GroupVertices[Group], MATCH(Vertices[[#This Row],[Vertex]],GroupVertices[Vertex],0)),1,1,"")</f>
        <v>EUTRAL</v>
      </c>
      <c r="BL272" s="3"/>
      <c r="BM272" s="3"/>
      <c r="BN272" s="3"/>
      <c r="BO272" s="3"/>
    </row>
    <row r="273" spans="1:67" x14ac:dyDescent="0.25">
      <c r="A273" s="64" t="s">
        <v>301</v>
      </c>
      <c r="B273" s="65"/>
      <c r="C273" s="65"/>
      <c r="D273" s="66"/>
      <c r="E273" s="68"/>
      <c r="F273" s="100" t="s">
        <v>4836</v>
      </c>
      <c r="G273" s="65"/>
      <c r="H273" s="69"/>
      <c r="I273" s="70"/>
      <c r="J273" s="70"/>
      <c r="K273" s="69" t="s">
        <v>17005</v>
      </c>
      <c r="L273" s="73"/>
      <c r="M273" s="74">
        <v>9741.6279296875</v>
      </c>
      <c r="N273" s="74">
        <v>3954.273681640625</v>
      </c>
      <c r="O273" s="75"/>
      <c r="P273" s="76"/>
      <c r="Q273" s="76"/>
      <c r="R273" s="86"/>
      <c r="S273" s="48">
        <v>0</v>
      </c>
      <c r="T273" s="48">
        <v>1</v>
      </c>
      <c r="U273" s="49">
        <v>0</v>
      </c>
      <c r="V273" s="49">
        <v>6.1200000000000002E-4</v>
      </c>
      <c r="W273" s="49">
        <v>5.4799999999999998E-4</v>
      </c>
      <c r="X273" s="49">
        <v>0.40462399999999998</v>
      </c>
      <c r="Y273" s="49">
        <v>0</v>
      </c>
      <c r="Z273" s="49">
        <v>0</v>
      </c>
      <c r="AA273" s="71">
        <v>117</v>
      </c>
      <c r="AB273" s="71"/>
      <c r="AC273" s="72"/>
      <c r="AD273" s="78" t="s">
        <v>10290</v>
      </c>
      <c r="AE273" s="78">
        <v>217</v>
      </c>
      <c r="AF273" s="78">
        <v>228</v>
      </c>
      <c r="AG273" s="78">
        <v>4265</v>
      </c>
      <c r="AH273" s="78">
        <v>3295</v>
      </c>
      <c r="AI273" s="78"/>
      <c r="AJ273" s="78" t="s">
        <v>11650</v>
      </c>
      <c r="AK273" s="78" t="s">
        <v>12695</v>
      </c>
      <c r="AL273" s="78"/>
      <c r="AM273" s="78"/>
      <c r="AN273" s="80">
        <v>39968.435474537036</v>
      </c>
      <c r="AO273" s="78"/>
      <c r="AP273" s="78" t="b">
        <v>0</v>
      </c>
      <c r="AQ273" s="78" t="b">
        <v>0</v>
      </c>
      <c r="AR273" s="78" t="b">
        <v>1</v>
      </c>
      <c r="AS273" s="78" t="s">
        <v>9963</v>
      </c>
      <c r="AT273" s="78">
        <v>9</v>
      </c>
      <c r="AU273" s="84" t="s">
        <v>14903</v>
      </c>
      <c r="AV273" s="78" t="b">
        <v>0</v>
      </c>
      <c r="AW273" s="78" t="s">
        <v>15459</v>
      </c>
      <c r="AX273" s="84" t="s">
        <v>15574</v>
      </c>
      <c r="AY273" s="78" t="s">
        <v>66</v>
      </c>
      <c r="AZ273" s="102" t="s">
        <v>18397</v>
      </c>
      <c r="BA273" s="48" t="s">
        <v>3221</v>
      </c>
      <c r="BB273" s="48" t="s">
        <v>3221</v>
      </c>
      <c r="BC273" s="48" t="s">
        <v>4048</v>
      </c>
      <c r="BD273" s="48" t="s">
        <v>4048</v>
      </c>
      <c r="BE273" s="48"/>
      <c r="BF273" s="48"/>
      <c r="BG273" s="106" t="s">
        <v>18590</v>
      </c>
      <c r="BH273" s="106" t="s">
        <v>18590</v>
      </c>
      <c r="BI273" s="106" t="s">
        <v>19034</v>
      </c>
      <c r="BJ273" s="106" t="s">
        <v>19034</v>
      </c>
      <c r="BK273" s="85" t="str">
        <f>REPLACE(INDEX(GroupVertices[Group], MATCH(Vertices[[#This Row],[Vertex]],GroupVertices[Vertex],0)),1,1,"")</f>
        <v>EUTRAL</v>
      </c>
      <c r="BL273" s="3"/>
      <c r="BM273" s="3"/>
      <c r="BN273" s="3"/>
      <c r="BO273" s="3"/>
    </row>
    <row r="274" spans="1:67" x14ac:dyDescent="0.25">
      <c r="A274" s="64" t="s">
        <v>305</v>
      </c>
      <c r="B274" s="65"/>
      <c r="C274" s="65"/>
      <c r="D274" s="66"/>
      <c r="E274" s="68"/>
      <c r="F274" s="100" t="s">
        <v>4787</v>
      </c>
      <c r="G274" s="65"/>
      <c r="H274" s="69"/>
      <c r="I274" s="70"/>
      <c r="J274" s="70"/>
      <c r="K274" s="69" t="s">
        <v>17010</v>
      </c>
      <c r="L274" s="73"/>
      <c r="M274" s="74">
        <v>9744.5634765625</v>
      </c>
      <c r="N274" s="74">
        <v>2198.474853515625</v>
      </c>
      <c r="O274" s="75"/>
      <c r="P274" s="76"/>
      <c r="Q274" s="76"/>
      <c r="R274" s="86"/>
      <c r="S274" s="48">
        <v>0</v>
      </c>
      <c r="T274" s="48">
        <v>1</v>
      </c>
      <c r="U274" s="49">
        <v>0</v>
      </c>
      <c r="V274" s="49">
        <v>5.1900000000000004E-4</v>
      </c>
      <c r="W274" s="49">
        <v>1.843E-3</v>
      </c>
      <c r="X274" s="49">
        <v>0.325708</v>
      </c>
      <c r="Y274" s="49">
        <v>0</v>
      </c>
      <c r="Z274" s="49">
        <v>0</v>
      </c>
      <c r="AA274" s="71">
        <v>122</v>
      </c>
      <c r="AB274" s="71"/>
      <c r="AC274" s="72"/>
      <c r="AD274" s="78" t="s">
        <v>10295</v>
      </c>
      <c r="AE274" s="78">
        <v>27</v>
      </c>
      <c r="AF274" s="78">
        <v>2</v>
      </c>
      <c r="AG274" s="78">
        <v>4</v>
      </c>
      <c r="AH274" s="78">
        <v>0</v>
      </c>
      <c r="AI274" s="78"/>
      <c r="AJ274" s="78"/>
      <c r="AK274" s="78"/>
      <c r="AL274" s="78"/>
      <c r="AM274" s="78"/>
      <c r="AN274" s="80">
        <v>42780.507060185184</v>
      </c>
      <c r="AO274" s="78"/>
      <c r="AP274" s="78" t="b">
        <v>1</v>
      </c>
      <c r="AQ274" s="78" t="b">
        <v>1</v>
      </c>
      <c r="AR274" s="78" t="b">
        <v>0</v>
      </c>
      <c r="AS274" s="78" t="s">
        <v>9963</v>
      </c>
      <c r="AT274" s="78">
        <v>0</v>
      </c>
      <c r="AU274" s="78"/>
      <c r="AV274" s="78" t="b">
        <v>0</v>
      </c>
      <c r="AW274" s="78" t="s">
        <v>15459</v>
      </c>
      <c r="AX274" s="84" t="s">
        <v>15579</v>
      </c>
      <c r="AY274" s="78" t="s">
        <v>66</v>
      </c>
      <c r="AZ274" s="102" t="s">
        <v>18397</v>
      </c>
      <c r="BA274" s="48"/>
      <c r="BB274" s="48"/>
      <c r="BC274" s="48"/>
      <c r="BD274" s="48"/>
      <c r="BE274" s="48"/>
      <c r="BF274" s="48"/>
      <c r="BG274" s="106" t="s">
        <v>18592</v>
      </c>
      <c r="BH274" s="106" t="s">
        <v>18592</v>
      </c>
      <c r="BI274" s="106" t="s">
        <v>19036</v>
      </c>
      <c r="BJ274" s="106" t="s">
        <v>19036</v>
      </c>
      <c r="BK274" s="85" t="str">
        <f>REPLACE(INDEX(GroupVertices[Group], MATCH(Vertices[[#This Row],[Vertex]],GroupVertices[Vertex],0)),1,1,"")</f>
        <v>EUTRAL</v>
      </c>
      <c r="BL274" s="3"/>
      <c r="BM274" s="3"/>
      <c r="BN274" s="3"/>
      <c r="BO274" s="3"/>
    </row>
    <row r="275" spans="1:67" x14ac:dyDescent="0.25">
      <c r="A275" s="64" t="s">
        <v>306</v>
      </c>
      <c r="B275" s="65"/>
      <c r="C275" s="65"/>
      <c r="D275" s="66"/>
      <c r="E275" s="68"/>
      <c r="F275" s="100" t="s">
        <v>4840</v>
      </c>
      <c r="G275" s="65"/>
      <c r="H275" s="69"/>
      <c r="I275" s="70"/>
      <c r="J275" s="70"/>
      <c r="K275" s="69" t="s">
        <v>17011</v>
      </c>
      <c r="L275" s="73"/>
      <c r="M275" s="74">
        <v>9548.880859375</v>
      </c>
      <c r="N275" s="74">
        <v>1837.261962890625</v>
      </c>
      <c r="O275" s="75"/>
      <c r="P275" s="76"/>
      <c r="Q275" s="76"/>
      <c r="R275" s="86"/>
      <c r="S275" s="48">
        <v>0</v>
      </c>
      <c r="T275" s="48">
        <v>1</v>
      </c>
      <c r="U275" s="49">
        <v>0</v>
      </c>
      <c r="V275" s="49">
        <v>1</v>
      </c>
      <c r="W275" s="49">
        <v>0</v>
      </c>
      <c r="X275" s="49">
        <v>0.99999899999999997</v>
      </c>
      <c r="Y275" s="49">
        <v>0</v>
      </c>
      <c r="Z275" s="49">
        <v>0</v>
      </c>
      <c r="AA275" s="71">
        <v>123</v>
      </c>
      <c r="AB275" s="71"/>
      <c r="AC275" s="72"/>
      <c r="AD275" s="78" t="s">
        <v>10296</v>
      </c>
      <c r="AE275" s="78">
        <v>36</v>
      </c>
      <c r="AF275" s="78">
        <v>4</v>
      </c>
      <c r="AG275" s="78">
        <v>91</v>
      </c>
      <c r="AH275" s="78">
        <v>0</v>
      </c>
      <c r="AI275" s="78"/>
      <c r="AJ275" s="78"/>
      <c r="AK275" s="78" t="s">
        <v>12697</v>
      </c>
      <c r="AL275" s="78"/>
      <c r="AM275" s="78"/>
      <c r="AN275" s="80">
        <v>42806.212835648148</v>
      </c>
      <c r="AO275" s="78"/>
      <c r="AP275" s="78" t="b">
        <v>1</v>
      </c>
      <c r="AQ275" s="78" t="b">
        <v>0</v>
      </c>
      <c r="AR275" s="78" t="b">
        <v>1</v>
      </c>
      <c r="AS275" s="78" t="s">
        <v>9963</v>
      </c>
      <c r="AT275" s="78">
        <v>0</v>
      </c>
      <c r="AU275" s="78"/>
      <c r="AV275" s="78" t="b">
        <v>0</v>
      </c>
      <c r="AW275" s="78" t="s">
        <v>15459</v>
      </c>
      <c r="AX275" s="84" t="s">
        <v>15580</v>
      </c>
      <c r="AY275" s="78" t="s">
        <v>66</v>
      </c>
      <c r="AZ275" s="102" t="s">
        <v>18397</v>
      </c>
      <c r="BA275" s="48" t="s">
        <v>3223</v>
      </c>
      <c r="BB275" s="48" t="s">
        <v>3223</v>
      </c>
      <c r="BC275" s="48" t="s">
        <v>4049</v>
      </c>
      <c r="BD275" s="48" t="s">
        <v>4049</v>
      </c>
      <c r="BE275" s="48"/>
      <c r="BF275" s="48"/>
      <c r="BG275" s="106" t="s">
        <v>18593</v>
      </c>
      <c r="BH275" s="106" t="s">
        <v>18593</v>
      </c>
      <c r="BI275" s="106" t="s">
        <v>19037</v>
      </c>
      <c r="BJ275" s="106" t="s">
        <v>19037</v>
      </c>
      <c r="BK275" s="85" t="str">
        <f>REPLACE(INDEX(GroupVertices[Group], MATCH(Vertices[[#This Row],[Vertex]],GroupVertices[Vertex],0)),1,1,"")</f>
        <v>EUTRAL</v>
      </c>
      <c r="BL275" s="3"/>
      <c r="BM275" s="3"/>
      <c r="BN275" s="3"/>
      <c r="BO275" s="3"/>
    </row>
    <row r="276" spans="1:67" x14ac:dyDescent="0.25">
      <c r="A276" s="64" t="s">
        <v>310</v>
      </c>
      <c r="B276" s="65"/>
      <c r="C276" s="65"/>
      <c r="D276" s="66"/>
      <c r="E276" s="68"/>
      <c r="F276" s="100" t="s">
        <v>4843</v>
      </c>
      <c r="G276" s="65"/>
      <c r="H276" s="69"/>
      <c r="I276" s="70"/>
      <c r="J276" s="70"/>
      <c r="K276" s="69" t="s">
        <v>17016</v>
      </c>
      <c r="L276" s="73"/>
      <c r="M276" s="74">
        <v>8547.9814453125</v>
      </c>
      <c r="N276" s="74">
        <v>4216.27978515625</v>
      </c>
      <c r="O276" s="75"/>
      <c r="P276" s="76"/>
      <c r="Q276" s="76"/>
      <c r="R276" s="86"/>
      <c r="S276" s="48">
        <v>0</v>
      </c>
      <c r="T276" s="48">
        <v>1</v>
      </c>
      <c r="U276" s="49">
        <v>0</v>
      </c>
      <c r="V276" s="49">
        <v>5.2631999999999998E-2</v>
      </c>
      <c r="W276" s="49">
        <v>0</v>
      </c>
      <c r="X276" s="49">
        <v>0.58648599999999995</v>
      </c>
      <c r="Y276" s="49">
        <v>0</v>
      </c>
      <c r="Z276" s="49">
        <v>0</v>
      </c>
      <c r="AA276" s="71">
        <v>128</v>
      </c>
      <c r="AB276" s="71"/>
      <c r="AC276" s="72"/>
      <c r="AD276" s="78" t="s">
        <v>10301</v>
      </c>
      <c r="AE276" s="78">
        <v>276</v>
      </c>
      <c r="AF276" s="78">
        <v>190</v>
      </c>
      <c r="AG276" s="78">
        <v>29156</v>
      </c>
      <c r="AH276" s="78">
        <v>4731</v>
      </c>
      <c r="AI276" s="78"/>
      <c r="AJ276" s="78" t="s">
        <v>11657</v>
      </c>
      <c r="AK276" s="78" t="s">
        <v>12701</v>
      </c>
      <c r="AL276" s="78"/>
      <c r="AM276" s="78"/>
      <c r="AN276" s="80">
        <v>42219.490810185183</v>
      </c>
      <c r="AO276" s="84" t="s">
        <v>13932</v>
      </c>
      <c r="AP276" s="78" t="b">
        <v>1</v>
      </c>
      <c r="AQ276" s="78" t="b">
        <v>0</v>
      </c>
      <c r="AR276" s="78" t="b">
        <v>1</v>
      </c>
      <c r="AS276" s="78" t="s">
        <v>9963</v>
      </c>
      <c r="AT276" s="78">
        <v>13</v>
      </c>
      <c r="AU276" s="84" t="s">
        <v>14862</v>
      </c>
      <c r="AV276" s="78" t="b">
        <v>0</v>
      </c>
      <c r="AW276" s="78" t="s">
        <v>15459</v>
      </c>
      <c r="AX276" s="84" t="s">
        <v>15585</v>
      </c>
      <c r="AY276" s="78" t="s">
        <v>66</v>
      </c>
      <c r="AZ276" s="102" t="s">
        <v>18397</v>
      </c>
      <c r="BA276" s="48"/>
      <c r="BB276" s="48"/>
      <c r="BC276" s="48"/>
      <c r="BD276" s="48"/>
      <c r="BE276" s="48" t="s">
        <v>4259</v>
      </c>
      <c r="BF276" s="48" t="s">
        <v>4259</v>
      </c>
      <c r="BG276" s="106" t="s">
        <v>18558</v>
      </c>
      <c r="BH276" s="106" t="s">
        <v>18558</v>
      </c>
      <c r="BI276" s="106" t="s">
        <v>19002</v>
      </c>
      <c r="BJ276" s="106" t="s">
        <v>19002</v>
      </c>
      <c r="BK276" s="85" t="str">
        <f>REPLACE(INDEX(GroupVertices[Group], MATCH(Vertices[[#This Row],[Vertex]],GroupVertices[Vertex],0)),1,1,"")</f>
        <v>EUTRAL</v>
      </c>
      <c r="BL276" s="3"/>
      <c r="BM276" s="3"/>
      <c r="BN276" s="3"/>
      <c r="BO276" s="3"/>
    </row>
    <row r="277" spans="1:67" x14ac:dyDescent="0.25">
      <c r="A277" s="64" t="s">
        <v>312</v>
      </c>
      <c r="B277" s="65"/>
      <c r="C277" s="65"/>
      <c r="D277" s="66"/>
      <c r="E277" s="68"/>
      <c r="F277" s="100" t="s">
        <v>4845</v>
      </c>
      <c r="G277" s="65"/>
      <c r="H277" s="69"/>
      <c r="I277" s="70"/>
      <c r="J277" s="70"/>
      <c r="K277" s="69" t="s">
        <v>17018</v>
      </c>
      <c r="L277" s="73"/>
      <c r="M277" s="74">
        <v>1336.616943359375</v>
      </c>
      <c r="N277" s="74">
        <v>1579.5679931640625</v>
      </c>
      <c r="O277" s="75"/>
      <c r="P277" s="76"/>
      <c r="Q277" s="76"/>
      <c r="R277" s="86"/>
      <c r="S277" s="48">
        <v>0</v>
      </c>
      <c r="T277" s="48">
        <v>1</v>
      </c>
      <c r="U277" s="49">
        <v>0</v>
      </c>
      <c r="V277" s="49">
        <v>5.9299999999999999E-4</v>
      </c>
      <c r="W277" s="49">
        <v>2.366E-3</v>
      </c>
      <c r="X277" s="49">
        <v>0.34223100000000001</v>
      </c>
      <c r="Y277" s="49">
        <v>0</v>
      </c>
      <c r="Z277" s="49">
        <v>0</v>
      </c>
      <c r="AA277" s="71">
        <v>130</v>
      </c>
      <c r="AB277" s="71"/>
      <c r="AC277" s="72"/>
      <c r="AD277" s="78" t="s">
        <v>10303</v>
      </c>
      <c r="AE277" s="78">
        <v>268</v>
      </c>
      <c r="AF277" s="78">
        <v>1142</v>
      </c>
      <c r="AG277" s="78">
        <v>3608</v>
      </c>
      <c r="AH277" s="78">
        <v>191</v>
      </c>
      <c r="AI277" s="78">
        <v>19800</v>
      </c>
      <c r="AJ277" s="78" t="s">
        <v>11658</v>
      </c>
      <c r="AK277" s="78" t="s">
        <v>12702</v>
      </c>
      <c r="AL277" s="84" t="s">
        <v>13211</v>
      </c>
      <c r="AM277" s="78" t="s">
        <v>10135</v>
      </c>
      <c r="AN277" s="80">
        <v>40205.687361111108</v>
      </c>
      <c r="AO277" s="84" t="s">
        <v>13933</v>
      </c>
      <c r="AP277" s="78" t="b">
        <v>0</v>
      </c>
      <c r="AQ277" s="78" t="b">
        <v>0</v>
      </c>
      <c r="AR277" s="78" t="b">
        <v>1</v>
      </c>
      <c r="AS277" s="78" t="s">
        <v>9963</v>
      </c>
      <c r="AT277" s="78">
        <v>25</v>
      </c>
      <c r="AU277" s="84" t="s">
        <v>14908</v>
      </c>
      <c r="AV277" s="78" t="b">
        <v>0</v>
      </c>
      <c r="AW277" s="78" t="s">
        <v>15459</v>
      </c>
      <c r="AX277" s="84" t="s">
        <v>15587</v>
      </c>
      <c r="AY277" s="78" t="s">
        <v>66</v>
      </c>
      <c r="AZ277" s="102" t="s">
        <v>18398</v>
      </c>
      <c r="BA277" s="48"/>
      <c r="BB277" s="48"/>
      <c r="BC277" s="48"/>
      <c r="BD277" s="48"/>
      <c r="BE277" s="48" t="s">
        <v>4277</v>
      </c>
      <c r="BF277" s="48" t="s">
        <v>4277</v>
      </c>
      <c r="BG277" s="106" t="s">
        <v>18594</v>
      </c>
      <c r="BH277" s="106" t="s">
        <v>18594</v>
      </c>
      <c r="BI277" s="106" t="s">
        <v>19038</v>
      </c>
      <c r="BJ277" s="106" t="s">
        <v>19038</v>
      </c>
      <c r="BK277" s="85" t="str">
        <f>REPLACE(INDEX(GroupVertices[Group], MATCH(Vertices[[#This Row],[Vertex]],GroupVertices[Vertex],0)),1,1,"")</f>
        <v>OSITIVE</v>
      </c>
      <c r="BL277" s="3"/>
      <c r="BM277" s="3"/>
      <c r="BN277" s="3"/>
      <c r="BO277" s="3"/>
    </row>
    <row r="278" spans="1:67" x14ac:dyDescent="0.25">
      <c r="A278" s="64" t="s">
        <v>313</v>
      </c>
      <c r="B278" s="65"/>
      <c r="C278" s="65"/>
      <c r="D278" s="66"/>
      <c r="E278" s="68"/>
      <c r="F278" s="100" t="s">
        <v>4846</v>
      </c>
      <c r="G278" s="65"/>
      <c r="H278" s="69"/>
      <c r="I278" s="70"/>
      <c r="J278" s="70"/>
      <c r="K278" s="69" t="s">
        <v>17019</v>
      </c>
      <c r="L278" s="73"/>
      <c r="M278" s="74">
        <v>7378.01416015625</v>
      </c>
      <c r="N278" s="74">
        <v>5563.57177734375</v>
      </c>
      <c r="O278" s="75"/>
      <c r="P278" s="76"/>
      <c r="Q278" s="76"/>
      <c r="R278" s="86"/>
      <c r="S278" s="48">
        <v>0</v>
      </c>
      <c r="T278" s="48">
        <v>1</v>
      </c>
      <c r="U278" s="49">
        <v>0</v>
      </c>
      <c r="V278" s="49">
        <v>5.9299999999999999E-4</v>
      </c>
      <c r="W278" s="49">
        <v>2.366E-3</v>
      </c>
      <c r="X278" s="49">
        <v>0.34223100000000001</v>
      </c>
      <c r="Y278" s="49">
        <v>0</v>
      </c>
      <c r="Z278" s="49">
        <v>0</v>
      </c>
      <c r="AA278" s="71">
        <v>131</v>
      </c>
      <c r="AB278" s="71"/>
      <c r="AC278" s="72"/>
      <c r="AD278" s="78" t="s">
        <v>313</v>
      </c>
      <c r="AE278" s="78">
        <v>267</v>
      </c>
      <c r="AF278" s="78">
        <v>406</v>
      </c>
      <c r="AG278" s="78">
        <v>8093</v>
      </c>
      <c r="AH278" s="78">
        <v>2</v>
      </c>
      <c r="AI278" s="78"/>
      <c r="AJ278" s="78" t="s">
        <v>11659</v>
      </c>
      <c r="AK278" s="78" t="s">
        <v>10140</v>
      </c>
      <c r="AL278" s="78"/>
      <c r="AM278" s="78"/>
      <c r="AN278" s="80">
        <v>40238.368495370371</v>
      </c>
      <c r="AO278" s="84" t="s">
        <v>13934</v>
      </c>
      <c r="AP278" s="78" t="b">
        <v>1</v>
      </c>
      <c r="AQ278" s="78" t="b">
        <v>0</v>
      </c>
      <c r="AR278" s="78" t="b">
        <v>0</v>
      </c>
      <c r="AS278" s="78" t="s">
        <v>9963</v>
      </c>
      <c r="AT278" s="78">
        <v>27</v>
      </c>
      <c r="AU278" s="84" t="s">
        <v>14862</v>
      </c>
      <c r="AV278" s="78" t="b">
        <v>0</v>
      </c>
      <c r="AW278" s="78" t="s">
        <v>15459</v>
      </c>
      <c r="AX278" s="84" t="s">
        <v>15588</v>
      </c>
      <c r="AY278" s="78" t="s">
        <v>66</v>
      </c>
      <c r="AZ278" s="102" t="s">
        <v>18397</v>
      </c>
      <c r="BA278" s="48"/>
      <c r="BB278" s="48"/>
      <c r="BC278" s="48"/>
      <c r="BD278" s="48"/>
      <c r="BE278" s="48" t="s">
        <v>4277</v>
      </c>
      <c r="BF278" s="48" t="s">
        <v>4277</v>
      </c>
      <c r="BG278" s="106" t="s">
        <v>18594</v>
      </c>
      <c r="BH278" s="106" t="s">
        <v>18594</v>
      </c>
      <c r="BI278" s="106" t="s">
        <v>19038</v>
      </c>
      <c r="BJ278" s="106" t="s">
        <v>19038</v>
      </c>
      <c r="BK278" s="85" t="str">
        <f>REPLACE(INDEX(GroupVertices[Group], MATCH(Vertices[[#This Row],[Vertex]],GroupVertices[Vertex],0)),1,1,"")</f>
        <v>EUTRAL</v>
      </c>
      <c r="BL278" s="3"/>
      <c r="BM278" s="3"/>
      <c r="BN278" s="3"/>
      <c r="BO278" s="3"/>
    </row>
    <row r="279" spans="1:67" x14ac:dyDescent="0.25">
      <c r="A279" s="64" t="s">
        <v>315</v>
      </c>
      <c r="B279" s="65"/>
      <c r="C279" s="65"/>
      <c r="D279" s="66"/>
      <c r="E279" s="68"/>
      <c r="F279" s="100" t="s">
        <v>4848</v>
      </c>
      <c r="G279" s="65"/>
      <c r="H279" s="69"/>
      <c r="I279" s="70"/>
      <c r="J279" s="70"/>
      <c r="K279" s="69" t="s">
        <v>17021</v>
      </c>
      <c r="L279" s="73"/>
      <c r="M279" s="74">
        <v>2306.595458984375</v>
      </c>
      <c r="N279" s="74">
        <v>2234.9453125</v>
      </c>
      <c r="O279" s="75"/>
      <c r="P279" s="76"/>
      <c r="Q279" s="76"/>
      <c r="R279" s="86"/>
      <c r="S279" s="48">
        <v>0</v>
      </c>
      <c r="T279" s="48">
        <v>1</v>
      </c>
      <c r="U279" s="49">
        <v>0</v>
      </c>
      <c r="V279" s="49">
        <v>9.0089999999999996E-3</v>
      </c>
      <c r="W279" s="49">
        <v>0</v>
      </c>
      <c r="X279" s="49">
        <v>0.53537999999999997</v>
      </c>
      <c r="Y279" s="49">
        <v>0</v>
      </c>
      <c r="Z279" s="49">
        <v>0</v>
      </c>
      <c r="AA279" s="71">
        <v>133</v>
      </c>
      <c r="AB279" s="71"/>
      <c r="AC279" s="72"/>
      <c r="AD279" s="78" t="s">
        <v>10305</v>
      </c>
      <c r="AE279" s="78">
        <v>690</v>
      </c>
      <c r="AF279" s="78">
        <v>211</v>
      </c>
      <c r="AG279" s="78">
        <v>8996</v>
      </c>
      <c r="AH279" s="78">
        <v>3</v>
      </c>
      <c r="AI279" s="78"/>
      <c r="AJ279" s="78"/>
      <c r="AK279" s="78"/>
      <c r="AL279" s="84" t="s">
        <v>13213</v>
      </c>
      <c r="AM279" s="78"/>
      <c r="AN279" s="80">
        <v>41815.246770833335</v>
      </c>
      <c r="AO279" s="84" t="s">
        <v>13935</v>
      </c>
      <c r="AP279" s="78" t="b">
        <v>0</v>
      </c>
      <c r="AQ279" s="78" t="b">
        <v>0</v>
      </c>
      <c r="AR279" s="78" t="b">
        <v>0</v>
      </c>
      <c r="AS279" s="78" t="s">
        <v>9963</v>
      </c>
      <c r="AT279" s="78">
        <v>0</v>
      </c>
      <c r="AU279" s="84" t="s">
        <v>14910</v>
      </c>
      <c r="AV279" s="78" t="b">
        <v>0</v>
      </c>
      <c r="AW279" s="78" t="s">
        <v>15459</v>
      </c>
      <c r="AX279" s="84" t="s">
        <v>15590</v>
      </c>
      <c r="AY279" s="78" t="s">
        <v>66</v>
      </c>
      <c r="AZ279" s="102" t="s">
        <v>18398</v>
      </c>
      <c r="BA279" s="48" t="s">
        <v>3229</v>
      </c>
      <c r="BB279" s="48" t="s">
        <v>3229</v>
      </c>
      <c r="BC279" s="48" t="s">
        <v>4027</v>
      </c>
      <c r="BD279" s="48" t="s">
        <v>4027</v>
      </c>
      <c r="BE279" s="48"/>
      <c r="BF279" s="48"/>
      <c r="BG279" s="106" t="s">
        <v>18595</v>
      </c>
      <c r="BH279" s="106" t="s">
        <v>18595</v>
      </c>
      <c r="BI279" s="106" t="s">
        <v>19039</v>
      </c>
      <c r="BJ279" s="106" t="s">
        <v>19039</v>
      </c>
      <c r="BK279" s="85" t="str">
        <f>REPLACE(INDEX(GroupVertices[Group], MATCH(Vertices[[#This Row],[Vertex]],GroupVertices[Vertex],0)),1,1,"")</f>
        <v>OSITIVE</v>
      </c>
      <c r="BL279" s="3"/>
      <c r="BM279" s="3"/>
      <c r="BN279" s="3"/>
      <c r="BO279" s="3"/>
    </row>
    <row r="280" spans="1:67" x14ac:dyDescent="0.25">
      <c r="A280" s="64" t="s">
        <v>317</v>
      </c>
      <c r="B280" s="65"/>
      <c r="C280" s="65"/>
      <c r="D280" s="66"/>
      <c r="E280" s="68"/>
      <c r="F280" s="100" t="s">
        <v>4850</v>
      </c>
      <c r="G280" s="65"/>
      <c r="H280" s="69"/>
      <c r="I280" s="70"/>
      <c r="J280" s="70"/>
      <c r="K280" s="69" t="s">
        <v>17023</v>
      </c>
      <c r="L280" s="73"/>
      <c r="M280" s="74">
        <v>6643.748046875</v>
      </c>
      <c r="N280" s="74">
        <v>5286.49951171875</v>
      </c>
      <c r="O280" s="75"/>
      <c r="P280" s="76"/>
      <c r="Q280" s="76"/>
      <c r="R280" s="86"/>
      <c r="S280" s="48">
        <v>0</v>
      </c>
      <c r="T280" s="48">
        <v>1</v>
      </c>
      <c r="U280" s="49">
        <v>0</v>
      </c>
      <c r="V280" s="49">
        <v>9.0089999999999996E-3</v>
      </c>
      <c r="W280" s="49">
        <v>0</v>
      </c>
      <c r="X280" s="49">
        <v>0.53537999999999997</v>
      </c>
      <c r="Y280" s="49">
        <v>0</v>
      </c>
      <c r="Z280" s="49">
        <v>0</v>
      </c>
      <c r="AA280" s="71">
        <v>135</v>
      </c>
      <c r="AB280" s="71"/>
      <c r="AC280" s="72"/>
      <c r="AD280" s="78" t="s">
        <v>10307</v>
      </c>
      <c r="AE280" s="78">
        <v>12</v>
      </c>
      <c r="AF280" s="78">
        <v>2</v>
      </c>
      <c r="AG280" s="78">
        <v>172</v>
      </c>
      <c r="AH280" s="78">
        <v>4</v>
      </c>
      <c r="AI280" s="78"/>
      <c r="AJ280" s="78"/>
      <c r="AK280" s="78" t="s">
        <v>10111</v>
      </c>
      <c r="AL280" s="78"/>
      <c r="AM280" s="78"/>
      <c r="AN280" s="80">
        <v>42741.628506944442</v>
      </c>
      <c r="AO280" s="78"/>
      <c r="AP280" s="78" t="b">
        <v>1</v>
      </c>
      <c r="AQ280" s="78" t="b">
        <v>0</v>
      </c>
      <c r="AR280" s="78" t="b">
        <v>0</v>
      </c>
      <c r="AS280" s="78" t="s">
        <v>9963</v>
      </c>
      <c r="AT280" s="78">
        <v>0</v>
      </c>
      <c r="AU280" s="78"/>
      <c r="AV280" s="78" t="b">
        <v>0</v>
      </c>
      <c r="AW280" s="78" t="s">
        <v>15459</v>
      </c>
      <c r="AX280" s="84" t="s">
        <v>15592</v>
      </c>
      <c r="AY280" s="78" t="s">
        <v>66</v>
      </c>
      <c r="AZ280" s="102" t="s">
        <v>18397</v>
      </c>
      <c r="BA280" s="48" t="s">
        <v>3230</v>
      </c>
      <c r="BB280" s="48" t="s">
        <v>3230</v>
      </c>
      <c r="BC280" s="48" t="s">
        <v>4027</v>
      </c>
      <c r="BD280" s="48" t="s">
        <v>4027</v>
      </c>
      <c r="BE280" s="48"/>
      <c r="BF280" s="48"/>
      <c r="BG280" s="106" t="s">
        <v>18596</v>
      </c>
      <c r="BH280" s="106" t="s">
        <v>18596</v>
      </c>
      <c r="BI280" s="106" t="s">
        <v>19040</v>
      </c>
      <c r="BJ280" s="106" t="s">
        <v>19040</v>
      </c>
      <c r="BK280" s="85" t="str">
        <f>REPLACE(INDEX(GroupVertices[Group], MATCH(Vertices[[#This Row],[Vertex]],GroupVertices[Vertex],0)),1,1,"")</f>
        <v>EUTRAL</v>
      </c>
      <c r="BL280" s="3"/>
      <c r="BM280" s="3"/>
      <c r="BN280" s="3"/>
      <c r="BO280" s="3"/>
    </row>
    <row r="281" spans="1:67" x14ac:dyDescent="0.25">
      <c r="A281" s="64" t="s">
        <v>318</v>
      </c>
      <c r="B281" s="65"/>
      <c r="C281" s="65"/>
      <c r="D281" s="66"/>
      <c r="E281" s="68"/>
      <c r="F281" s="100" t="s">
        <v>4851</v>
      </c>
      <c r="G281" s="65"/>
      <c r="H281" s="69"/>
      <c r="I281" s="70"/>
      <c r="J281" s="70"/>
      <c r="K281" s="69" t="s">
        <v>17024</v>
      </c>
      <c r="L281" s="73"/>
      <c r="M281" s="74">
        <v>2408.051025390625</v>
      </c>
      <c r="N281" s="74">
        <v>1782.9100341796875</v>
      </c>
      <c r="O281" s="75"/>
      <c r="P281" s="76"/>
      <c r="Q281" s="76"/>
      <c r="R281" s="86"/>
      <c r="S281" s="48">
        <v>0</v>
      </c>
      <c r="T281" s="48">
        <v>1</v>
      </c>
      <c r="U281" s="49">
        <v>0</v>
      </c>
      <c r="V281" s="49">
        <v>4.1199999999999999E-4</v>
      </c>
      <c r="W281" s="49">
        <v>6.0000000000000002E-6</v>
      </c>
      <c r="X281" s="49">
        <v>0.50773699999999999</v>
      </c>
      <c r="Y281" s="49">
        <v>0</v>
      </c>
      <c r="Z281" s="49">
        <v>0</v>
      </c>
      <c r="AA281" s="71">
        <v>136</v>
      </c>
      <c r="AB281" s="71"/>
      <c r="AC281" s="72"/>
      <c r="AD281" s="78" t="s">
        <v>10308</v>
      </c>
      <c r="AE281" s="78">
        <v>269</v>
      </c>
      <c r="AF281" s="78">
        <v>51</v>
      </c>
      <c r="AG281" s="78">
        <v>730</v>
      </c>
      <c r="AH281" s="78">
        <v>102</v>
      </c>
      <c r="AI281" s="78">
        <v>-14400</v>
      </c>
      <c r="AJ281" s="78" t="s">
        <v>11660</v>
      </c>
      <c r="AK281" s="78" t="s">
        <v>12662</v>
      </c>
      <c r="AL281" s="78"/>
      <c r="AM281" s="78" t="s">
        <v>13802</v>
      </c>
      <c r="AN281" s="80">
        <v>40661.892546296294</v>
      </c>
      <c r="AO281" s="84" t="s">
        <v>13937</v>
      </c>
      <c r="AP281" s="78" t="b">
        <v>0</v>
      </c>
      <c r="AQ281" s="78" t="b">
        <v>0</v>
      </c>
      <c r="AR281" s="78" t="b">
        <v>1</v>
      </c>
      <c r="AS281" s="78" t="s">
        <v>9963</v>
      </c>
      <c r="AT281" s="78">
        <v>1</v>
      </c>
      <c r="AU281" s="84" t="s">
        <v>14911</v>
      </c>
      <c r="AV281" s="78" t="b">
        <v>0</v>
      </c>
      <c r="AW281" s="78" t="s">
        <v>15459</v>
      </c>
      <c r="AX281" s="84" t="s">
        <v>15593</v>
      </c>
      <c r="AY281" s="78" t="s">
        <v>66</v>
      </c>
      <c r="AZ281" s="102" t="s">
        <v>18398</v>
      </c>
      <c r="BA281" s="48"/>
      <c r="BB281" s="48"/>
      <c r="BC281" s="48"/>
      <c r="BD281" s="48"/>
      <c r="BE281" s="48"/>
      <c r="BF281" s="48"/>
      <c r="BG281" s="106" t="s">
        <v>18597</v>
      </c>
      <c r="BH281" s="106" t="s">
        <v>18597</v>
      </c>
      <c r="BI281" s="106" t="s">
        <v>19041</v>
      </c>
      <c r="BJ281" s="106" t="s">
        <v>19041</v>
      </c>
      <c r="BK281" s="85" t="str">
        <f>REPLACE(INDEX(GroupVertices[Group], MATCH(Vertices[[#This Row],[Vertex]],GroupVertices[Vertex],0)),1,1,"")</f>
        <v>OSITIVE</v>
      </c>
      <c r="BL281" s="3"/>
      <c r="BM281" s="3"/>
      <c r="BN281" s="3"/>
      <c r="BO281" s="3"/>
    </row>
    <row r="282" spans="1:67" x14ac:dyDescent="0.25">
      <c r="A282" s="64" t="s">
        <v>319</v>
      </c>
      <c r="B282" s="65"/>
      <c r="C282" s="65"/>
      <c r="D282" s="66"/>
      <c r="E282" s="68"/>
      <c r="F282" s="100" t="s">
        <v>4852</v>
      </c>
      <c r="G282" s="65"/>
      <c r="H282" s="69"/>
      <c r="I282" s="70"/>
      <c r="J282" s="70"/>
      <c r="K282" s="69" t="s">
        <v>17026</v>
      </c>
      <c r="L282" s="73"/>
      <c r="M282" s="74">
        <v>2168.42431640625</v>
      </c>
      <c r="N282" s="74">
        <v>927.16168212890625</v>
      </c>
      <c r="O282" s="75"/>
      <c r="P282" s="76"/>
      <c r="Q282" s="76"/>
      <c r="R282" s="86"/>
      <c r="S282" s="48">
        <v>0</v>
      </c>
      <c r="T282" s="48">
        <v>1</v>
      </c>
      <c r="U282" s="49">
        <v>0</v>
      </c>
      <c r="V282" s="49">
        <v>9.0089999999999996E-3</v>
      </c>
      <c r="W282" s="49">
        <v>0</v>
      </c>
      <c r="X282" s="49">
        <v>0.53537999999999997</v>
      </c>
      <c r="Y282" s="49">
        <v>0</v>
      </c>
      <c r="Z282" s="49">
        <v>0</v>
      </c>
      <c r="AA282" s="71">
        <v>138</v>
      </c>
      <c r="AB282" s="71"/>
      <c r="AC282" s="72"/>
      <c r="AD282" s="78" t="s">
        <v>10310</v>
      </c>
      <c r="AE282" s="78">
        <v>167</v>
      </c>
      <c r="AF282" s="78">
        <v>5</v>
      </c>
      <c r="AG282" s="78">
        <v>113</v>
      </c>
      <c r="AH282" s="78">
        <v>87</v>
      </c>
      <c r="AI282" s="78">
        <v>10800</v>
      </c>
      <c r="AJ282" s="78"/>
      <c r="AK282" s="78" t="s">
        <v>12704</v>
      </c>
      <c r="AL282" s="78"/>
      <c r="AM282" s="78" t="s">
        <v>13808</v>
      </c>
      <c r="AN282" s="80">
        <v>41074.575358796297</v>
      </c>
      <c r="AO282" s="78"/>
      <c r="AP282" s="78" t="b">
        <v>1</v>
      </c>
      <c r="AQ282" s="78" t="b">
        <v>0</v>
      </c>
      <c r="AR282" s="78" t="b">
        <v>1</v>
      </c>
      <c r="AS282" s="78" t="s">
        <v>9963</v>
      </c>
      <c r="AT282" s="78">
        <v>0</v>
      </c>
      <c r="AU282" s="84" t="s">
        <v>14862</v>
      </c>
      <c r="AV282" s="78" t="b">
        <v>0</v>
      </c>
      <c r="AW282" s="78" t="s">
        <v>15459</v>
      </c>
      <c r="AX282" s="84" t="s">
        <v>15595</v>
      </c>
      <c r="AY282" s="78" t="s">
        <v>66</v>
      </c>
      <c r="AZ282" s="102" t="s">
        <v>18398</v>
      </c>
      <c r="BA282" s="48" t="s">
        <v>3231</v>
      </c>
      <c r="BB282" s="48" t="s">
        <v>3231</v>
      </c>
      <c r="BC282" s="48" t="s">
        <v>4027</v>
      </c>
      <c r="BD282" s="48" t="s">
        <v>4027</v>
      </c>
      <c r="BE282" s="48"/>
      <c r="BF282" s="48"/>
      <c r="BG282" s="106" t="s">
        <v>18598</v>
      </c>
      <c r="BH282" s="106" t="s">
        <v>18598</v>
      </c>
      <c r="BI282" s="106" t="s">
        <v>19042</v>
      </c>
      <c r="BJ282" s="106" t="s">
        <v>19042</v>
      </c>
      <c r="BK282" s="85" t="str">
        <f>REPLACE(INDEX(GroupVertices[Group], MATCH(Vertices[[#This Row],[Vertex]],GroupVertices[Vertex],0)),1,1,"")</f>
        <v>OSITIVE</v>
      </c>
      <c r="BL282" s="3"/>
      <c r="BM282" s="3"/>
      <c r="BN282" s="3"/>
      <c r="BO282" s="3"/>
    </row>
    <row r="283" spans="1:67" x14ac:dyDescent="0.25">
      <c r="A283" s="64" t="s">
        <v>320</v>
      </c>
      <c r="B283" s="65"/>
      <c r="C283" s="65"/>
      <c r="D283" s="66"/>
      <c r="E283" s="68"/>
      <c r="F283" s="100" t="s">
        <v>4853</v>
      </c>
      <c r="G283" s="65"/>
      <c r="H283" s="69"/>
      <c r="I283" s="70"/>
      <c r="J283" s="70"/>
      <c r="K283" s="69" t="s">
        <v>17027</v>
      </c>
      <c r="L283" s="73"/>
      <c r="M283" s="74">
        <v>8363.06640625</v>
      </c>
      <c r="N283" s="74">
        <v>1141.1268310546875</v>
      </c>
      <c r="O283" s="75"/>
      <c r="P283" s="76"/>
      <c r="Q283" s="76"/>
      <c r="R283" s="86"/>
      <c r="S283" s="48">
        <v>0</v>
      </c>
      <c r="T283" s="48">
        <v>2</v>
      </c>
      <c r="U283" s="49">
        <v>2</v>
      </c>
      <c r="V283" s="49">
        <v>0.5</v>
      </c>
      <c r="W283" s="49">
        <v>0</v>
      </c>
      <c r="X283" s="49">
        <v>1.4594590000000001</v>
      </c>
      <c r="Y283" s="49">
        <v>0</v>
      </c>
      <c r="Z283" s="49">
        <v>0</v>
      </c>
      <c r="AA283" s="71">
        <v>139</v>
      </c>
      <c r="AB283" s="71"/>
      <c r="AC283" s="72"/>
      <c r="AD283" s="78" t="s">
        <v>10311</v>
      </c>
      <c r="AE283" s="78">
        <v>64</v>
      </c>
      <c r="AF283" s="78">
        <v>28</v>
      </c>
      <c r="AG283" s="78">
        <v>92</v>
      </c>
      <c r="AH283" s="78">
        <v>35</v>
      </c>
      <c r="AI283" s="78">
        <v>19800</v>
      </c>
      <c r="AJ283" s="78"/>
      <c r="AK283" s="78" t="s">
        <v>12683</v>
      </c>
      <c r="AL283" s="78"/>
      <c r="AM283" s="78" t="s">
        <v>12690</v>
      </c>
      <c r="AN283" s="80">
        <v>40915.754363425927</v>
      </c>
      <c r="AO283" s="78"/>
      <c r="AP283" s="78" t="b">
        <v>1</v>
      </c>
      <c r="AQ283" s="78" t="b">
        <v>0</v>
      </c>
      <c r="AR283" s="78" t="b">
        <v>1</v>
      </c>
      <c r="AS283" s="78" t="s">
        <v>9963</v>
      </c>
      <c r="AT283" s="78">
        <v>0</v>
      </c>
      <c r="AU283" s="84" t="s">
        <v>14862</v>
      </c>
      <c r="AV283" s="78" t="b">
        <v>0</v>
      </c>
      <c r="AW283" s="78" t="s">
        <v>15459</v>
      </c>
      <c r="AX283" s="84" t="s">
        <v>15596</v>
      </c>
      <c r="AY283" s="78" t="s">
        <v>66</v>
      </c>
      <c r="AZ283" s="102" t="s">
        <v>18397</v>
      </c>
      <c r="BA283" s="48" t="s">
        <v>3232</v>
      </c>
      <c r="BB283" s="48" t="s">
        <v>3232</v>
      </c>
      <c r="BC283" s="48" t="s">
        <v>4051</v>
      </c>
      <c r="BD283" s="48" t="s">
        <v>4051</v>
      </c>
      <c r="BE283" s="48"/>
      <c r="BF283" s="48"/>
      <c r="BG283" s="106" t="s">
        <v>18599</v>
      </c>
      <c r="BH283" s="106" t="s">
        <v>18599</v>
      </c>
      <c r="BI283" s="106" t="s">
        <v>19043</v>
      </c>
      <c r="BJ283" s="106" t="s">
        <v>19043</v>
      </c>
      <c r="BK283" s="85" t="str">
        <f>REPLACE(INDEX(GroupVertices[Group], MATCH(Vertices[[#This Row],[Vertex]],GroupVertices[Vertex],0)),1,1,"")</f>
        <v>EUTRAL</v>
      </c>
      <c r="BL283" s="3"/>
      <c r="BM283" s="3"/>
      <c r="BN283" s="3"/>
      <c r="BO283" s="3"/>
    </row>
    <row r="284" spans="1:67" x14ac:dyDescent="0.25">
      <c r="A284" s="64" t="s">
        <v>324</v>
      </c>
      <c r="B284" s="65"/>
      <c r="C284" s="65"/>
      <c r="D284" s="66"/>
      <c r="E284" s="68"/>
      <c r="F284" s="100" t="s">
        <v>4856</v>
      </c>
      <c r="G284" s="65"/>
      <c r="H284" s="69"/>
      <c r="I284" s="70"/>
      <c r="J284" s="70"/>
      <c r="K284" s="69" t="s">
        <v>17033</v>
      </c>
      <c r="L284" s="73"/>
      <c r="M284" s="74">
        <v>9629.94921875</v>
      </c>
      <c r="N284" s="74">
        <v>3309.50244140625</v>
      </c>
      <c r="O284" s="75"/>
      <c r="P284" s="76"/>
      <c r="Q284" s="76"/>
      <c r="R284" s="86"/>
      <c r="S284" s="48">
        <v>0</v>
      </c>
      <c r="T284" s="48">
        <v>1</v>
      </c>
      <c r="U284" s="49">
        <v>0</v>
      </c>
      <c r="V284" s="49">
        <v>1</v>
      </c>
      <c r="W284" s="49">
        <v>0</v>
      </c>
      <c r="X284" s="49">
        <v>0.99999899999999997</v>
      </c>
      <c r="Y284" s="49">
        <v>0</v>
      </c>
      <c r="Z284" s="49">
        <v>0</v>
      </c>
      <c r="AA284" s="71">
        <v>145</v>
      </c>
      <c r="AB284" s="71"/>
      <c r="AC284" s="72"/>
      <c r="AD284" s="78" t="s">
        <v>10317</v>
      </c>
      <c r="AE284" s="78">
        <v>208</v>
      </c>
      <c r="AF284" s="78">
        <v>1577</v>
      </c>
      <c r="AG284" s="78">
        <v>38152</v>
      </c>
      <c r="AH284" s="78">
        <v>57</v>
      </c>
      <c r="AI284" s="78">
        <v>-14400</v>
      </c>
      <c r="AJ284" s="78" t="s">
        <v>11666</v>
      </c>
      <c r="AK284" s="78" t="s">
        <v>12707</v>
      </c>
      <c r="AL284" s="84" t="s">
        <v>13219</v>
      </c>
      <c r="AM284" s="78" t="s">
        <v>13803</v>
      </c>
      <c r="AN284" s="80">
        <v>39945.823854166665</v>
      </c>
      <c r="AO284" s="84" t="s">
        <v>13943</v>
      </c>
      <c r="AP284" s="78" t="b">
        <v>0</v>
      </c>
      <c r="AQ284" s="78" t="b">
        <v>0</v>
      </c>
      <c r="AR284" s="78" t="b">
        <v>0</v>
      </c>
      <c r="AS284" s="78" t="s">
        <v>9963</v>
      </c>
      <c r="AT284" s="78">
        <v>4709</v>
      </c>
      <c r="AU284" s="84" t="s">
        <v>14913</v>
      </c>
      <c r="AV284" s="78" t="b">
        <v>0</v>
      </c>
      <c r="AW284" s="78" t="s">
        <v>15459</v>
      </c>
      <c r="AX284" s="84" t="s">
        <v>15602</v>
      </c>
      <c r="AY284" s="78" t="s">
        <v>66</v>
      </c>
      <c r="AZ284" s="102" t="s">
        <v>18397</v>
      </c>
      <c r="BA284" s="48"/>
      <c r="BB284" s="48"/>
      <c r="BC284" s="48"/>
      <c r="BD284" s="48"/>
      <c r="BE284" s="48" t="s">
        <v>4278</v>
      </c>
      <c r="BF284" s="48" t="s">
        <v>4278</v>
      </c>
      <c r="BG284" s="106" t="s">
        <v>18600</v>
      </c>
      <c r="BH284" s="106" t="s">
        <v>18600</v>
      </c>
      <c r="BI284" s="106" t="s">
        <v>19044</v>
      </c>
      <c r="BJ284" s="106" t="s">
        <v>19044</v>
      </c>
      <c r="BK284" s="85" t="str">
        <f>REPLACE(INDEX(GroupVertices[Group], MATCH(Vertices[[#This Row],[Vertex]],GroupVertices[Vertex],0)),1,1,"")</f>
        <v>EUTRAL</v>
      </c>
      <c r="BL284" s="3"/>
      <c r="BM284" s="3"/>
      <c r="BN284" s="3"/>
      <c r="BO284" s="3"/>
    </row>
    <row r="285" spans="1:67" x14ac:dyDescent="0.25">
      <c r="A285" s="64" t="s">
        <v>327</v>
      </c>
      <c r="B285" s="65"/>
      <c r="C285" s="65"/>
      <c r="D285" s="66"/>
      <c r="E285" s="68"/>
      <c r="F285" s="100" t="s">
        <v>4859</v>
      </c>
      <c r="G285" s="65"/>
      <c r="H285" s="69"/>
      <c r="I285" s="70"/>
      <c r="J285" s="70"/>
      <c r="K285" s="69" t="s">
        <v>17036</v>
      </c>
      <c r="L285" s="73"/>
      <c r="M285" s="74">
        <v>7622.7841796875</v>
      </c>
      <c r="N285" s="74">
        <v>5573.58447265625</v>
      </c>
      <c r="O285" s="75"/>
      <c r="P285" s="76"/>
      <c r="Q285" s="76"/>
      <c r="R285" s="86"/>
      <c r="S285" s="48">
        <v>0</v>
      </c>
      <c r="T285" s="48">
        <v>1</v>
      </c>
      <c r="U285" s="49">
        <v>0</v>
      </c>
      <c r="V285" s="49">
        <v>0.33333299999999999</v>
      </c>
      <c r="W285" s="49">
        <v>0</v>
      </c>
      <c r="X285" s="49">
        <v>0.77027000000000001</v>
      </c>
      <c r="Y285" s="49">
        <v>0</v>
      </c>
      <c r="Z285" s="49">
        <v>0</v>
      </c>
      <c r="AA285" s="71">
        <v>148</v>
      </c>
      <c r="AB285" s="71"/>
      <c r="AC285" s="72"/>
      <c r="AD285" s="78" t="s">
        <v>10320</v>
      </c>
      <c r="AE285" s="78">
        <v>347</v>
      </c>
      <c r="AF285" s="78">
        <v>65</v>
      </c>
      <c r="AG285" s="78">
        <v>586</v>
      </c>
      <c r="AH285" s="78">
        <v>241</v>
      </c>
      <c r="AI285" s="78">
        <v>19800</v>
      </c>
      <c r="AJ285" s="78" t="s">
        <v>11669</v>
      </c>
      <c r="AK285" s="78" t="s">
        <v>10113</v>
      </c>
      <c r="AL285" s="84" t="s">
        <v>13222</v>
      </c>
      <c r="AM285" s="78" t="s">
        <v>10135</v>
      </c>
      <c r="AN285" s="80">
        <v>42490.328576388885</v>
      </c>
      <c r="AO285" s="84" t="s">
        <v>13946</v>
      </c>
      <c r="AP285" s="78" t="b">
        <v>0</v>
      </c>
      <c r="AQ285" s="78" t="b">
        <v>0</v>
      </c>
      <c r="AR285" s="78" t="b">
        <v>0</v>
      </c>
      <c r="AS285" s="78" t="s">
        <v>9963</v>
      </c>
      <c r="AT285" s="78">
        <v>0</v>
      </c>
      <c r="AU285" s="84" t="s">
        <v>14862</v>
      </c>
      <c r="AV285" s="78" t="b">
        <v>0</v>
      </c>
      <c r="AW285" s="78" t="s">
        <v>15459</v>
      </c>
      <c r="AX285" s="84" t="s">
        <v>15605</v>
      </c>
      <c r="AY285" s="78" t="s">
        <v>66</v>
      </c>
      <c r="AZ285" s="102" t="s">
        <v>18397</v>
      </c>
      <c r="BA285" s="48" t="s">
        <v>3237</v>
      </c>
      <c r="BB285" s="48" t="s">
        <v>3237</v>
      </c>
      <c r="BC285" s="48" t="s">
        <v>4044</v>
      </c>
      <c r="BD285" s="48" t="s">
        <v>4044</v>
      </c>
      <c r="BE285" s="48" t="s">
        <v>4279</v>
      </c>
      <c r="BF285" s="48" t="s">
        <v>4279</v>
      </c>
      <c r="BG285" s="106" t="s">
        <v>18601</v>
      </c>
      <c r="BH285" s="106" t="s">
        <v>18601</v>
      </c>
      <c r="BI285" s="106" t="s">
        <v>19045</v>
      </c>
      <c r="BJ285" s="106" t="s">
        <v>19045</v>
      </c>
      <c r="BK285" s="85" t="str">
        <f>REPLACE(INDEX(GroupVertices[Group], MATCH(Vertices[[#This Row],[Vertex]],GroupVertices[Vertex],0)),1,1,"")</f>
        <v>EUTRAL</v>
      </c>
      <c r="BL285" s="3"/>
      <c r="BM285" s="3"/>
      <c r="BN285" s="3"/>
      <c r="BO285" s="3"/>
    </row>
    <row r="286" spans="1:67" x14ac:dyDescent="0.25">
      <c r="A286" s="64" t="s">
        <v>329</v>
      </c>
      <c r="B286" s="65"/>
      <c r="C286" s="65"/>
      <c r="D286" s="66"/>
      <c r="E286" s="68"/>
      <c r="F286" s="100" t="s">
        <v>4861</v>
      </c>
      <c r="G286" s="65"/>
      <c r="H286" s="69"/>
      <c r="I286" s="70"/>
      <c r="J286" s="70"/>
      <c r="K286" s="69" t="s">
        <v>17038</v>
      </c>
      <c r="L286" s="73"/>
      <c r="M286" s="74">
        <v>1992.09130859375</v>
      </c>
      <c r="N286" s="74">
        <v>935.62286376953125</v>
      </c>
      <c r="O286" s="75"/>
      <c r="P286" s="76"/>
      <c r="Q286" s="76"/>
      <c r="R286" s="86"/>
      <c r="S286" s="48">
        <v>0</v>
      </c>
      <c r="T286" s="48">
        <v>1</v>
      </c>
      <c r="U286" s="49">
        <v>0</v>
      </c>
      <c r="V286" s="49">
        <v>0.33333299999999999</v>
      </c>
      <c r="W286" s="49">
        <v>0</v>
      </c>
      <c r="X286" s="49">
        <v>0.77027000000000001</v>
      </c>
      <c r="Y286" s="49">
        <v>0</v>
      </c>
      <c r="Z286" s="49">
        <v>0</v>
      </c>
      <c r="AA286" s="71">
        <v>150</v>
      </c>
      <c r="AB286" s="71"/>
      <c r="AC286" s="72"/>
      <c r="AD286" s="78" t="s">
        <v>10322</v>
      </c>
      <c r="AE286" s="78">
        <v>485</v>
      </c>
      <c r="AF286" s="78">
        <v>210</v>
      </c>
      <c r="AG286" s="78">
        <v>3646</v>
      </c>
      <c r="AH286" s="78">
        <v>497</v>
      </c>
      <c r="AI286" s="78"/>
      <c r="AJ286" s="78" t="s">
        <v>11671</v>
      </c>
      <c r="AK286" s="78" t="s">
        <v>12709</v>
      </c>
      <c r="AL286" s="84" t="s">
        <v>13224</v>
      </c>
      <c r="AM286" s="78"/>
      <c r="AN286" s="80">
        <v>42630.578668981485</v>
      </c>
      <c r="AO286" s="78"/>
      <c r="AP286" s="78" t="b">
        <v>1</v>
      </c>
      <c r="AQ286" s="78" t="b">
        <v>0</v>
      </c>
      <c r="AR286" s="78" t="b">
        <v>0</v>
      </c>
      <c r="AS286" s="78" t="s">
        <v>9963</v>
      </c>
      <c r="AT286" s="78">
        <v>3</v>
      </c>
      <c r="AU286" s="78"/>
      <c r="AV286" s="78" t="b">
        <v>0</v>
      </c>
      <c r="AW286" s="78" t="s">
        <v>15459</v>
      </c>
      <c r="AX286" s="84" t="s">
        <v>15607</v>
      </c>
      <c r="AY286" s="78" t="s">
        <v>66</v>
      </c>
      <c r="AZ286" s="102" t="s">
        <v>18398</v>
      </c>
      <c r="BA286" s="48" t="s">
        <v>3238</v>
      </c>
      <c r="BB286" s="48" t="s">
        <v>3238</v>
      </c>
      <c r="BC286" s="48" t="s">
        <v>4044</v>
      </c>
      <c r="BD286" s="48" t="s">
        <v>4044</v>
      </c>
      <c r="BE286" s="48" t="s">
        <v>4280</v>
      </c>
      <c r="BF286" s="48" t="s">
        <v>4280</v>
      </c>
      <c r="BG286" s="106" t="s">
        <v>18602</v>
      </c>
      <c r="BH286" s="106" t="s">
        <v>18602</v>
      </c>
      <c r="BI286" s="106" t="s">
        <v>19046</v>
      </c>
      <c r="BJ286" s="106" t="s">
        <v>19046</v>
      </c>
      <c r="BK286" s="85" t="str">
        <f>REPLACE(INDEX(GroupVertices[Group], MATCH(Vertices[[#This Row],[Vertex]],GroupVertices[Vertex],0)),1,1,"")</f>
        <v>OSITIVE</v>
      </c>
      <c r="BL286" s="3"/>
      <c r="BM286" s="3"/>
      <c r="BN286" s="3"/>
      <c r="BO286" s="3"/>
    </row>
    <row r="287" spans="1:67" x14ac:dyDescent="0.25">
      <c r="A287" s="64" t="s">
        <v>330</v>
      </c>
      <c r="B287" s="65"/>
      <c r="C287" s="65"/>
      <c r="D287" s="66"/>
      <c r="E287" s="68"/>
      <c r="F287" s="100" t="s">
        <v>4862</v>
      </c>
      <c r="G287" s="65"/>
      <c r="H287" s="69"/>
      <c r="I287" s="70"/>
      <c r="J287" s="70"/>
      <c r="K287" s="69" t="s">
        <v>17039</v>
      </c>
      <c r="L287" s="73"/>
      <c r="M287" s="74">
        <v>2035.3670654296875</v>
      </c>
      <c r="N287" s="74">
        <v>2521.8154296875</v>
      </c>
      <c r="O287" s="75"/>
      <c r="P287" s="76"/>
      <c r="Q287" s="76"/>
      <c r="R287" s="86"/>
      <c r="S287" s="48">
        <v>0</v>
      </c>
      <c r="T287" s="48">
        <v>4</v>
      </c>
      <c r="U287" s="49">
        <v>94.393862999999996</v>
      </c>
      <c r="V287" s="49">
        <v>7.4100000000000001E-4</v>
      </c>
      <c r="W287" s="49">
        <v>1.0257E-2</v>
      </c>
      <c r="X287" s="49">
        <v>0.89550399999999997</v>
      </c>
      <c r="Y287" s="49">
        <v>0.25</v>
      </c>
      <c r="Z287" s="49">
        <v>0</v>
      </c>
      <c r="AA287" s="71">
        <v>151</v>
      </c>
      <c r="AB287" s="71"/>
      <c r="AC287" s="72"/>
      <c r="AD287" s="78" t="s">
        <v>10323</v>
      </c>
      <c r="AE287" s="78">
        <v>35</v>
      </c>
      <c r="AF287" s="78">
        <v>133</v>
      </c>
      <c r="AG287" s="78">
        <v>9095</v>
      </c>
      <c r="AH287" s="78">
        <v>2808</v>
      </c>
      <c r="AI287" s="78"/>
      <c r="AJ287" s="78" t="s">
        <v>11672</v>
      </c>
      <c r="AK287" s="78" t="s">
        <v>10140</v>
      </c>
      <c r="AL287" s="78"/>
      <c r="AM287" s="78"/>
      <c r="AN287" s="80">
        <v>40302.501423611109</v>
      </c>
      <c r="AO287" s="84" t="s">
        <v>13948</v>
      </c>
      <c r="AP287" s="78" t="b">
        <v>1</v>
      </c>
      <c r="AQ287" s="78" t="b">
        <v>0</v>
      </c>
      <c r="AR287" s="78" t="b">
        <v>1</v>
      </c>
      <c r="AS287" s="78" t="s">
        <v>9963</v>
      </c>
      <c r="AT287" s="78">
        <v>37</v>
      </c>
      <c r="AU287" s="84" t="s">
        <v>14862</v>
      </c>
      <c r="AV287" s="78" t="b">
        <v>0</v>
      </c>
      <c r="AW287" s="78" t="s">
        <v>15459</v>
      </c>
      <c r="AX287" s="84" t="s">
        <v>15608</v>
      </c>
      <c r="AY287" s="78" t="s">
        <v>66</v>
      </c>
      <c r="AZ287" s="102" t="s">
        <v>18398</v>
      </c>
      <c r="BA287" s="48"/>
      <c r="BB287" s="48"/>
      <c r="BC287" s="48"/>
      <c r="BD287" s="48"/>
      <c r="BE287" s="48" t="s">
        <v>18536</v>
      </c>
      <c r="BF287" s="48" t="s">
        <v>18536</v>
      </c>
      <c r="BG287" s="106" t="s">
        <v>18603</v>
      </c>
      <c r="BH287" s="106" t="s">
        <v>18927</v>
      </c>
      <c r="BI287" s="106" t="s">
        <v>19047</v>
      </c>
      <c r="BJ287" s="106" t="s">
        <v>19368</v>
      </c>
      <c r="BK287" s="85" t="str">
        <f>REPLACE(INDEX(GroupVertices[Group], MATCH(Vertices[[#This Row],[Vertex]],GroupVertices[Vertex],0)),1,1,"")</f>
        <v>OSITIVE</v>
      </c>
      <c r="BL287" s="3"/>
      <c r="BM287" s="3"/>
      <c r="BN287" s="3"/>
      <c r="BO287" s="3"/>
    </row>
    <row r="288" spans="1:67" x14ac:dyDescent="0.25">
      <c r="A288" s="64" t="s">
        <v>332</v>
      </c>
      <c r="B288" s="65"/>
      <c r="C288" s="65"/>
      <c r="D288" s="66"/>
      <c r="E288" s="68"/>
      <c r="F288" s="100" t="s">
        <v>4864</v>
      </c>
      <c r="G288" s="65"/>
      <c r="H288" s="69"/>
      <c r="I288" s="70"/>
      <c r="J288" s="70"/>
      <c r="K288" s="69" t="s">
        <v>17041</v>
      </c>
      <c r="L288" s="73"/>
      <c r="M288" s="74">
        <v>8187.06103515625</v>
      </c>
      <c r="N288" s="74">
        <v>3245.37109375</v>
      </c>
      <c r="O288" s="75"/>
      <c r="P288" s="76"/>
      <c r="Q288" s="76"/>
      <c r="R288" s="86"/>
      <c r="S288" s="48">
        <v>0</v>
      </c>
      <c r="T288" s="48">
        <v>4</v>
      </c>
      <c r="U288" s="49">
        <v>94.393862999999996</v>
      </c>
      <c r="V288" s="49">
        <v>7.4100000000000001E-4</v>
      </c>
      <c r="W288" s="49">
        <v>1.0257E-2</v>
      </c>
      <c r="X288" s="49">
        <v>0.89550399999999997</v>
      </c>
      <c r="Y288" s="49">
        <v>0.25</v>
      </c>
      <c r="Z288" s="49">
        <v>0</v>
      </c>
      <c r="AA288" s="71">
        <v>153</v>
      </c>
      <c r="AB288" s="71"/>
      <c r="AC288" s="72"/>
      <c r="AD288" s="78" t="s">
        <v>10325</v>
      </c>
      <c r="AE288" s="78">
        <v>117</v>
      </c>
      <c r="AF288" s="78">
        <v>110</v>
      </c>
      <c r="AG288" s="78">
        <v>8861</v>
      </c>
      <c r="AH288" s="78">
        <v>2715</v>
      </c>
      <c r="AI288" s="78">
        <v>19800</v>
      </c>
      <c r="AJ288" s="78" t="s">
        <v>11674</v>
      </c>
      <c r="AK288" s="78" t="s">
        <v>10140</v>
      </c>
      <c r="AL288" s="78"/>
      <c r="AM288" s="78" t="s">
        <v>10140</v>
      </c>
      <c r="AN288" s="80">
        <v>40435.300937499997</v>
      </c>
      <c r="AO288" s="78"/>
      <c r="AP288" s="78" t="b">
        <v>0</v>
      </c>
      <c r="AQ288" s="78" t="b">
        <v>0</v>
      </c>
      <c r="AR288" s="78" t="b">
        <v>1</v>
      </c>
      <c r="AS288" s="78" t="s">
        <v>9963</v>
      </c>
      <c r="AT288" s="78">
        <v>36</v>
      </c>
      <c r="AU288" s="84" t="s">
        <v>14915</v>
      </c>
      <c r="AV288" s="78" t="b">
        <v>0</v>
      </c>
      <c r="AW288" s="78" t="s">
        <v>15459</v>
      </c>
      <c r="AX288" s="84" t="s">
        <v>15610</v>
      </c>
      <c r="AY288" s="78" t="s">
        <v>66</v>
      </c>
      <c r="AZ288" s="102" t="s">
        <v>18397</v>
      </c>
      <c r="BA288" s="48"/>
      <c r="BB288" s="48"/>
      <c r="BC288" s="48"/>
      <c r="BD288" s="48"/>
      <c r="BE288" s="48" t="s">
        <v>18536</v>
      </c>
      <c r="BF288" s="48" t="s">
        <v>18536</v>
      </c>
      <c r="BG288" s="106" t="s">
        <v>18603</v>
      </c>
      <c r="BH288" s="106" t="s">
        <v>18927</v>
      </c>
      <c r="BI288" s="106" t="s">
        <v>19047</v>
      </c>
      <c r="BJ288" s="106" t="s">
        <v>19368</v>
      </c>
      <c r="BK288" s="85" t="str">
        <f>REPLACE(INDEX(GroupVertices[Group], MATCH(Vertices[[#This Row],[Vertex]],GroupVertices[Vertex],0)),1,1,"")</f>
        <v>EUTRAL</v>
      </c>
      <c r="BL288" s="3"/>
      <c r="BM288" s="3"/>
      <c r="BN288" s="3"/>
      <c r="BO288" s="3"/>
    </row>
    <row r="289" spans="1:67" x14ac:dyDescent="0.25">
      <c r="A289" s="64" t="s">
        <v>335</v>
      </c>
      <c r="B289" s="65"/>
      <c r="C289" s="65"/>
      <c r="D289" s="66"/>
      <c r="E289" s="68"/>
      <c r="F289" s="100" t="s">
        <v>4865</v>
      </c>
      <c r="G289" s="65"/>
      <c r="H289" s="69"/>
      <c r="I289" s="70"/>
      <c r="J289" s="70"/>
      <c r="K289" s="69" t="s">
        <v>17044</v>
      </c>
      <c r="L289" s="73"/>
      <c r="M289" s="74">
        <v>8282.7587890625</v>
      </c>
      <c r="N289" s="74">
        <v>3762.424560546875</v>
      </c>
      <c r="O289" s="75"/>
      <c r="P289" s="76"/>
      <c r="Q289" s="76"/>
      <c r="R289" s="86"/>
      <c r="S289" s="48">
        <v>0</v>
      </c>
      <c r="T289" s="48">
        <v>4</v>
      </c>
      <c r="U289" s="49">
        <v>94.393862999999996</v>
      </c>
      <c r="V289" s="49">
        <v>7.4100000000000001E-4</v>
      </c>
      <c r="W289" s="49">
        <v>1.0257E-2</v>
      </c>
      <c r="X289" s="49">
        <v>0.89550399999999997</v>
      </c>
      <c r="Y289" s="49">
        <v>0.25</v>
      </c>
      <c r="Z289" s="49">
        <v>0</v>
      </c>
      <c r="AA289" s="71">
        <v>156</v>
      </c>
      <c r="AB289" s="71"/>
      <c r="AC289" s="72"/>
      <c r="AD289" s="78" t="s">
        <v>10328</v>
      </c>
      <c r="AE289" s="78">
        <v>31</v>
      </c>
      <c r="AF289" s="78">
        <v>21</v>
      </c>
      <c r="AG289" s="78">
        <v>5164</v>
      </c>
      <c r="AH289" s="78">
        <v>2466</v>
      </c>
      <c r="AI289" s="78">
        <v>19800</v>
      </c>
      <c r="AJ289" s="78" t="s">
        <v>11677</v>
      </c>
      <c r="AK289" s="78" t="s">
        <v>12692</v>
      </c>
      <c r="AL289" s="78"/>
      <c r="AM289" s="78" t="s">
        <v>12690</v>
      </c>
      <c r="AN289" s="80">
        <v>41566.581342592595</v>
      </c>
      <c r="AO289" s="84" t="s">
        <v>13951</v>
      </c>
      <c r="AP289" s="78" t="b">
        <v>1</v>
      </c>
      <c r="AQ289" s="78" t="b">
        <v>0</v>
      </c>
      <c r="AR289" s="78" t="b">
        <v>0</v>
      </c>
      <c r="AS289" s="78" t="s">
        <v>9963</v>
      </c>
      <c r="AT289" s="78">
        <v>40</v>
      </c>
      <c r="AU289" s="84" t="s">
        <v>14862</v>
      </c>
      <c r="AV289" s="78" t="b">
        <v>0</v>
      </c>
      <c r="AW289" s="78" t="s">
        <v>15459</v>
      </c>
      <c r="AX289" s="84" t="s">
        <v>15613</v>
      </c>
      <c r="AY289" s="78" t="s">
        <v>66</v>
      </c>
      <c r="AZ289" s="102" t="s">
        <v>18397</v>
      </c>
      <c r="BA289" s="48"/>
      <c r="BB289" s="48"/>
      <c r="BC289" s="48"/>
      <c r="BD289" s="48"/>
      <c r="BE289" s="48" t="s">
        <v>18536</v>
      </c>
      <c r="BF289" s="48" t="s">
        <v>18536</v>
      </c>
      <c r="BG289" s="106" t="s">
        <v>18603</v>
      </c>
      <c r="BH289" s="106" t="s">
        <v>18927</v>
      </c>
      <c r="BI289" s="106" t="s">
        <v>19047</v>
      </c>
      <c r="BJ289" s="106" t="s">
        <v>19368</v>
      </c>
      <c r="BK289" s="85" t="str">
        <f>REPLACE(INDEX(GroupVertices[Group], MATCH(Vertices[[#This Row],[Vertex]],GroupVertices[Vertex],0)),1,1,"")</f>
        <v>EUTRAL</v>
      </c>
      <c r="BL289" s="3"/>
      <c r="BM289" s="3"/>
      <c r="BN289" s="3"/>
      <c r="BO289" s="3"/>
    </row>
    <row r="290" spans="1:67" x14ac:dyDescent="0.25">
      <c r="A290" s="64" t="s">
        <v>337</v>
      </c>
      <c r="B290" s="65"/>
      <c r="C290" s="65"/>
      <c r="D290" s="66"/>
      <c r="E290" s="68"/>
      <c r="F290" s="100" t="s">
        <v>4867</v>
      </c>
      <c r="G290" s="65"/>
      <c r="H290" s="69"/>
      <c r="I290" s="70"/>
      <c r="J290" s="70"/>
      <c r="K290" s="69" t="s">
        <v>17046</v>
      </c>
      <c r="L290" s="73"/>
      <c r="M290" s="74">
        <v>2396.466064453125</v>
      </c>
      <c r="N290" s="74">
        <v>1199.7659912109375</v>
      </c>
      <c r="O290" s="75"/>
      <c r="P290" s="76"/>
      <c r="Q290" s="76"/>
      <c r="R290" s="86"/>
      <c r="S290" s="48">
        <v>0</v>
      </c>
      <c r="T290" s="48">
        <v>4</v>
      </c>
      <c r="U290" s="49">
        <v>94.393862999999996</v>
      </c>
      <c r="V290" s="49">
        <v>7.4100000000000001E-4</v>
      </c>
      <c r="W290" s="49">
        <v>1.0257E-2</v>
      </c>
      <c r="X290" s="49">
        <v>0.89550399999999997</v>
      </c>
      <c r="Y290" s="49">
        <v>0.25</v>
      </c>
      <c r="Z290" s="49">
        <v>0</v>
      </c>
      <c r="AA290" s="71">
        <v>158</v>
      </c>
      <c r="AB290" s="71"/>
      <c r="AC290" s="72"/>
      <c r="AD290" s="78" t="s">
        <v>10330</v>
      </c>
      <c r="AE290" s="78">
        <v>106</v>
      </c>
      <c r="AF290" s="78">
        <v>73</v>
      </c>
      <c r="AG290" s="78">
        <v>1821</v>
      </c>
      <c r="AH290" s="78">
        <v>220</v>
      </c>
      <c r="AI290" s="78"/>
      <c r="AJ290" s="78" t="s">
        <v>11679</v>
      </c>
      <c r="AK290" s="78" t="s">
        <v>10119</v>
      </c>
      <c r="AL290" s="78"/>
      <c r="AM290" s="78"/>
      <c r="AN290" s="80">
        <v>41553.326967592591</v>
      </c>
      <c r="AO290" s="84" t="s">
        <v>13953</v>
      </c>
      <c r="AP290" s="78" t="b">
        <v>1</v>
      </c>
      <c r="AQ290" s="78" t="b">
        <v>0</v>
      </c>
      <c r="AR290" s="78" t="b">
        <v>0</v>
      </c>
      <c r="AS290" s="78" t="s">
        <v>9963</v>
      </c>
      <c r="AT290" s="78">
        <v>0</v>
      </c>
      <c r="AU290" s="84" t="s">
        <v>14862</v>
      </c>
      <c r="AV290" s="78" t="b">
        <v>0</v>
      </c>
      <c r="AW290" s="78" t="s">
        <v>15459</v>
      </c>
      <c r="AX290" s="84" t="s">
        <v>15615</v>
      </c>
      <c r="AY290" s="78" t="s">
        <v>66</v>
      </c>
      <c r="AZ290" s="102" t="s">
        <v>18398</v>
      </c>
      <c r="BA290" s="48"/>
      <c r="BB290" s="48"/>
      <c r="BC290" s="48"/>
      <c r="BD290" s="48"/>
      <c r="BE290" s="48" t="s">
        <v>18536</v>
      </c>
      <c r="BF290" s="48" t="s">
        <v>18536</v>
      </c>
      <c r="BG290" s="106" t="s">
        <v>18603</v>
      </c>
      <c r="BH290" s="106" t="s">
        <v>18927</v>
      </c>
      <c r="BI290" s="106" t="s">
        <v>19047</v>
      </c>
      <c r="BJ290" s="106" t="s">
        <v>19368</v>
      </c>
      <c r="BK290" s="85" t="str">
        <f>REPLACE(INDEX(GroupVertices[Group], MATCH(Vertices[[#This Row],[Vertex]],GroupVertices[Vertex],0)),1,1,"")</f>
        <v>OSITIVE</v>
      </c>
      <c r="BL290" s="3"/>
      <c r="BM290" s="3"/>
      <c r="BN290" s="3"/>
      <c r="BO290" s="3"/>
    </row>
    <row r="291" spans="1:67" x14ac:dyDescent="0.25">
      <c r="A291" s="64" t="s">
        <v>338</v>
      </c>
      <c r="B291" s="65"/>
      <c r="C291" s="65"/>
      <c r="D291" s="66"/>
      <c r="E291" s="68"/>
      <c r="F291" s="100" t="s">
        <v>4868</v>
      </c>
      <c r="G291" s="65"/>
      <c r="H291" s="69"/>
      <c r="I291" s="70"/>
      <c r="J291" s="70"/>
      <c r="K291" s="69" t="s">
        <v>17047</v>
      </c>
      <c r="L291" s="73"/>
      <c r="M291" s="74">
        <v>2124.62451171875</v>
      </c>
      <c r="N291" s="74">
        <v>2480.60107421875</v>
      </c>
      <c r="O291" s="75"/>
      <c r="P291" s="76"/>
      <c r="Q291" s="76"/>
      <c r="R291" s="86"/>
      <c r="S291" s="48">
        <v>0</v>
      </c>
      <c r="T291" s="48">
        <v>4</v>
      </c>
      <c r="U291" s="49">
        <v>94.393862999999996</v>
      </c>
      <c r="V291" s="49">
        <v>7.4100000000000001E-4</v>
      </c>
      <c r="W291" s="49">
        <v>1.0257E-2</v>
      </c>
      <c r="X291" s="49">
        <v>0.89550399999999997</v>
      </c>
      <c r="Y291" s="49">
        <v>0.25</v>
      </c>
      <c r="Z291" s="49">
        <v>0</v>
      </c>
      <c r="AA291" s="71">
        <v>159</v>
      </c>
      <c r="AB291" s="71"/>
      <c r="AC291" s="72"/>
      <c r="AD291" s="78" t="s">
        <v>10331</v>
      </c>
      <c r="AE291" s="78">
        <v>49</v>
      </c>
      <c r="AF291" s="78">
        <v>56</v>
      </c>
      <c r="AG291" s="78">
        <v>5428</v>
      </c>
      <c r="AH291" s="78">
        <v>2697</v>
      </c>
      <c r="AI291" s="78"/>
      <c r="AJ291" s="78" t="s">
        <v>11680</v>
      </c>
      <c r="AK291" s="78" t="s">
        <v>12711</v>
      </c>
      <c r="AL291" s="78"/>
      <c r="AM291" s="78"/>
      <c r="AN291" s="80">
        <v>42078.258171296293</v>
      </c>
      <c r="AO291" s="84" t="s">
        <v>13954</v>
      </c>
      <c r="AP291" s="78" t="b">
        <v>1</v>
      </c>
      <c r="AQ291" s="78" t="b">
        <v>0</v>
      </c>
      <c r="AR291" s="78" t="b">
        <v>0</v>
      </c>
      <c r="AS291" s="78" t="s">
        <v>9963</v>
      </c>
      <c r="AT291" s="78">
        <v>35</v>
      </c>
      <c r="AU291" s="84" t="s">
        <v>14862</v>
      </c>
      <c r="AV291" s="78" t="b">
        <v>0</v>
      </c>
      <c r="AW291" s="78" t="s">
        <v>15459</v>
      </c>
      <c r="AX291" s="84" t="s">
        <v>15616</v>
      </c>
      <c r="AY291" s="78" t="s">
        <v>66</v>
      </c>
      <c r="AZ291" s="102" t="s">
        <v>18398</v>
      </c>
      <c r="BA291" s="48"/>
      <c r="BB291" s="48"/>
      <c r="BC291" s="48"/>
      <c r="BD291" s="48"/>
      <c r="BE291" s="48" t="s">
        <v>18536</v>
      </c>
      <c r="BF291" s="48" t="s">
        <v>18536</v>
      </c>
      <c r="BG291" s="106" t="s">
        <v>18603</v>
      </c>
      <c r="BH291" s="106" t="s">
        <v>18927</v>
      </c>
      <c r="BI291" s="106" t="s">
        <v>19047</v>
      </c>
      <c r="BJ291" s="106" t="s">
        <v>19368</v>
      </c>
      <c r="BK291" s="85" t="str">
        <f>REPLACE(INDEX(GroupVertices[Group], MATCH(Vertices[[#This Row],[Vertex]],GroupVertices[Vertex],0)),1,1,"")</f>
        <v>OSITIVE</v>
      </c>
      <c r="BL291" s="3"/>
      <c r="BM291" s="3"/>
      <c r="BN291" s="3"/>
      <c r="BO291" s="3"/>
    </row>
    <row r="292" spans="1:67" x14ac:dyDescent="0.25">
      <c r="A292" s="64" t="s">
        <v>339</v>
      </c>
      <c r="B292" s="65"/>
      <c r="C292" s="65"/>
      <c r="D292" s="66"/>
      <c r="E292" s="68"/>
      <c r="F292" s="100" t="s">
        <v>4869</v>
      </c>
      <c r="G292" s="65"/>
      <c r="H292" s="69"/>
      <c r="I292" s="70"/>
      <c r="J292" s="70"/>
      <c r="K292" s="69" t="s">
        <v>17048</v>
      </c>
      <c r="L292" s="73"/>
      <c r="M292" s="74">
        <v>8047.4208984375</v>
      </c>
      <c r="N292" s="74">
        <v>3930.38818359375</v>
      </c>
      <c r="O292" s="75"/>
      <c r="P292" s="76"/>
      <c r="Q292" s="76"/>
      <c r="R292" s="86"/>
      <c r="S292" s="48">
        <v>0</v>
      </c>
      <c r="T292" s="48">
        <v>4</v>
      </c>
      <c r="U292" s="49">
        <v>94.393862999999996</v>
      </c>
      <c r="V292" s="49">
        <v>7.4100000000000001E-4</v>
      </c>
      <c r="W292" s="49">
        <v>1.0257E-2</v>
      </c>
      <c r="X292" s="49">
        <v>0.89550399999999997</v>
      </c>
      <c r="Y292" s="49">
        <v>0.25</v>
      </c>
      <c r="Z292" s="49">
        <v>0</v>
      </c>
      <c r="AA292" s="71">
        <v>160</v>
      </c>
      <c r="AB292" s="71"/>
      <c r="AC292" s="72"/>
      <c r="AD292" s="78" t="s">
        <v>10332</v>
      </c>
      <c r="AE292" s="78">
        <v>49</v>
      </c>
      <c r="AF292" s="78">
        <v>65</v>
      </c>
      <c r="AG292" s="78">
        <v>6631</v>
      </c>
      <c r="AH292" s="78">
        <v>2399</v>
      </c>
      <c r="AI292" s="78"/>
      <c r="AJ292" s="78" t="s">
        <v>11681</v>
      </c>
      <c r="AK292" s="78" t="s">
        <v>10140</v>
      </c>
      <c r="AL292" s="78"/>
      <c r="AM292" s="78"/>
      <c r="AN292" s="80">
        <v>40435.253333333334</v>
      </c>
      <c r="AO292" s="84" t="s">
        <v>13955</v>
      </c>
      <c r="AP292" s="78" t="b">
        <v>1</v>
      </c>
      <c r="AQ292" s="78" t="b">
        <v>0</v>
      </c>
      <c r="AR292" s="78" t="b">
        <v>0</v>
      </c>
      <c r="AS292" s="78" t="s">
        <v>9963</v>
      </c>
      <c r="AT292" s="78">
        <v>51</v>
      </c>
      <c r="AU292" s="84" t="s">
        <v>14862</v>
      </c>
      <c r="AV292" s="78" t="b">
        <v>0</v>
      </c>
      <c r="AW292" s="78" t="s">
        <v>15459</v>
      </c>
      <c r="AX292" s="84" t="s">
        <v>15617</v>
      </c>
      <c r="AY292" s="78" t="s">
        <v>66</v>
      </c>
      <c r="AZ292" s="102" t="s">
        <v>18397</v>
      </c>
      <c r="BA292" s="48"/>
      <c r="BB292" s="48"/>
      <c r="BC292" s="48"/>
      <c r="BD292" s="48"/>
      <c r="BE292" s="48" t="s">
        <v>18536</v>
      </c>
      <c r="BF292" s="48" t="s">
        <v>18536</v>
      </c>
      <c r="BG292" s="106" t="s">
        <v>18603</v>
      </c>
      <c r="BH292" s="106" t="s">
        <v>18927</v>
      </c>
      <c r="BI292" s="106" t="s">
        <v>19047</v>
      </c>
      <c r="BJ292" s="106" t="s">
        <v>19368</v>
      </c>
      <c r="BK292" s="85" t="str">
        <f>REPLACE(INDEX(GroupVertices[Group], MATCH(Vertices[[#This Row],[Vertex]],GroupVertices[Vertex],0)),1,1,"")</f>
        <v>EUTRAL</v>
      </c>
      <c r="BL292" s="3"/>
      <c r="BM292" s="3"/>
      <c r="BN292" s="3"/>
      <c r="BO292" s="3"/>
    </row>
    <row r="293" spans="1:67" x14ac:dyDescent="0.25">
      <c r="A293" s="64" t="s">
        <v>340</v>
      </c>
      <c r="B293" s="65"/>
      <c r="C293" s="65"/>
      <c r="D293" s="66"/>
      <c r="E293" s="68"/>
      <c r="F293" s="100" t="s">
        <v>4870</v>
      </c>
      <c r="G293" s="65"/>
      <c r="H293" s="69"/>
      <c r="I293" s="70"/>
      <c r="J293" s="70"/>
      <c r="K293" s="69" t="s">
        <v>17049</v>
      </c>
      <c r="L293" s="73"/>
      <c r="M293" s="74">
        <v>8135.56787109375</v>
      </c>
      <c r="N293" s="74">
        <v>3985.92333984375</v>
      </c>
      <c r="O293" s="75"/>
      <c r="P293" s="76"/>
      <c r="Q293" s="76"/>
      <c r="R293" s="86"/>
      <c r="S293" s="48">
        <v>0</v>
      </c>
      <c r="T293" s="48">
        <v>4</v>
      </c>
      <c r="U293" s="49">
        <v>94.393862999999996</v>
      </c>
      <c r="V293" s="49">
        <v>7.4100000000000001E-4</v>
      </c>
      <c r="W293" s="49">
        <v>1.0257E-2</v>
      </c>
      <c r="X293" s="49">
        <v>0.89550399999999997</v>
      </c>
      <c r="Y293" s="49">
        <v>0.25</v>
      </c>
      <c r="Z293" s="49">
        <v>0</v>
      </c>
      <c r="AA293" s="71">
        <v>161</v>
      </c>
      <c r="AB293" s="71"/>
      <c r="AC293" s="72"/>
      <c r="AD293" s="78" t="s">
        <v>10333</v>
      </c>
      <c r="AE293" s="78">
        <v>52</v>
      </c>
      <c r="AF293" s="78">
        <v>71</v>
      </c>
      <c r="AG293" s="78">
        <v>6739</v>
      </c>
      <c r="AH293" s="78">
        <v>2645</v>
      </c>
      <c r="AI293" s="78">
        <v>-36000</v>
      </c>
      <c r="AJ293" s="78" t="s">
        <v>11682</v>
      </c>
      <c r="AK293" s="78" t="s">
        <v>10140</v>
      </c>
      <c r="AL293" s="78"/>
      <c r="AM293" s="78" t="s">
        <v>13801</v>
      </c>
      <c r="AN293" s="80">
        <v>40654.374745370369</v>
      </c>
      <c r="AO293" s="84" t="s">
        <v>13956</v>
      </c>
      <c r="AP293" s="78" t="b">
        <v>0</v>
      </c>
      <c r="AQ293" s="78" t="b">
        <v>0</v>
      </c>
      <c r="AR293" s="78" t="b">
        <v>1</v>
      </c>
      <c r="AS293" s="78" t="s">
        <v>9963</v>
      </c>
      <c r="AT293" s="78">
        <v>38</v>
      </c>
      <c r="AU293" s="84" t="s">
        <v>14882</v>
      </c>
      <c r="AV293" s="78" t="b">
        <v>0</v>
      </c>
      <c r="AW293" s="78" t="s">
        <v>15459</v>
      </c>
      <c r="AX293" s="84" t="s">
        <v>15618</v>
      </c>
      <c r="AY293" s="78" t="s">
        <v>66</v>
      </c>
      <c r="AZ293" s="102" t="s">
        <v>18397</v>
      </c>
      <c r="BA293" s="48"/>
      <c r="BB293" s="48"/>
      <c r="BC293" s="48"/>
      <c r="BD293" s="48"/>
      <c r="BE293" s="48" t="s">
        <v>18536</v>
      </c>
      <c r="BF293" s="48" t="s">
        <v>18536</v>
      </c>
      <c r="BG293" s="106" t="s">
        <v>18603</v>
      </c>
      <c r="BH293" s="106" t="s">
        <v>18927</v>
      </c>
      <c r="BI293" s="106" t="s">
        <v>19047</v>
      </c>
      <c r="BJ293" s="106" t="s">
        <v>19368</v>
      </c>
      <c r="BK293" s="85" t="str">
        <f>REPLACE(INDEX(GroupVertices[Group], MATCH(Vertices[[#This Row],[Vertex]],GroupVertices[Vertex],0)),1,1,"")</f>
        <v>EUTRAL</v>
      </c>
      <c r="BL293" s="3"/>
      <c r="BM293" s="3"/>
      <c r="BN293" s="3"/>
      <c r="BO293" s="3"/>
    </row>
    <row r="294" spans="1:67" x14ac:dyDescent="0.25">
      <c r="A294" s="64" t="s">
        <v>341</v>
      </c>
      <c r="B294" s="65"/>
      <c r="C294" s="65"/>
      <c r="D294" s="66"/>
      <c r="E294" s="68"/>
      <c r="F294" s="100" t="s">
        <v>4871</v>
      </c>
      <c r="G294" s="65"/>
      <c r="H294" s="69"/>
      <c r="I294" s="70"/>
      <c r="J294" s="70"/>
      <c r="K294" s="69" t="s">
        <v>17050</v>
      </c>
      <c r="L294" s="73"/>
      <c r="M294" s="74">
        <v>8356.11328125</v>
      </c>
      <c r="N294" s="74">
        <v>3649.637939453125</v>
      </c>
      <c r="O294" s="75"/>
      <c r="P294" s="76"/>
      <c r="Q294" s="76"/>
      <c r="R294" s="86"/>
      <c r="S294" s="48">
        <v>0</v>
      </c>
      <c r="T294" s="48">
        <v>4</v>
      </c>
      <c r="U294" s="49">
        <v>94.393862999999996</v>
      </c>
      <c r="V294" s="49">
        <v>7.4100000000000001E-4</v>
      </c>
      <c r="W294" s="49">
        <v>1.0257E-2</v>
      </c>
      <c r="X294" s="49">
        <v>0.89550399999999997</v>
      </c>
      <c r="Y294" s="49">
        <v>0.25</v>
      </c>
      <c r="Z294" s="49">
        <v>0</v>
      </c>
      <c r="AA294" s="71">
        <v>162</v>
      </c>
      <c r="AB294" s="71"/>
      <c r="AC294" s="72"/>
      <c r="AD294" s="78" t="s">
        <v>10334</v>
      </c>
      <c r="AE294" s="78">
        <v>60</v>
      </c>
      <c r="AF294" s="78">
        <v>56</v>
      </c>
      <c r="AG294" s="78">
        <v>7925</v>
      </c>
      <c r="AH294" s="78">
        <v>2551</v>
      </c>
      <c r="AI294" s="78">
        <v>-36000</v>
      </c>
      <c r="AJ294" s="78" t="s">
        <v>11683</v>
      </c>
      <c r="AK294" s="78" t="s">
        <v>10140</v>
      </c>
      <c r="AL294" s="78"/>
      <c r="AM294" s="78" t="s">
        <v>13801</v>
      </c>
      <c r="AN294" s="80">
        <v>40310.28361111111</v>
      </c>
      <c r="AO294" s="78"/>
      <c r="AP294" s="78" t="b">
        <v>1</v>
      </c>
      <c r="AQ294" s="78" t="b">
        <v>0</v>
      </c>
      <c r="AR294" s="78" t="b">
        <v>0</v>
      </c>
      <c r="AS294" s="78" t="s">
        <v>9963</v>
      </c>
      <c r="AT294" s="78">
        <v>35</v>
      </c>
      <c r="AU294" s="84" t="s">
        <v>14862</v>
      </c>
      <c r="AV294" s="78" t="b">
        <v>0</v>
      </c>
      <c r="AW294" s="78" t="s">
        <v>15459</v>
      </c>
      <c r="AX294" s="84" t="s">
        <v>15619</v>
      </c>
      <c r="AY294" s="78" t="s">
        <v>66</v>
      </c>
      <c r="AZ294" s="102" t="s">
        <v>18397</v>
      </c>
      <c r="BA294" s="48"/>
      <c r="BB294" s="48"/>
      <c r="BC294" s="48"/>
      <c r="BD294" s="48"/>
      <c r="BE294" s="48" t="s">
        <v>18536</v>
      </c>
      <c r="BF294" s="48" t="s">
        <v>18536</v>
      </c>
      <c r="BG294" s="106" t="s">
        <v>18603</v>
      </c>
      <c r="BH294" s="106" t="s">
        <v>18927</v>
      </c>
      <c r="BI294" s="106" t="s">
        <v>19047</v>
      </c>
      <c r="BJ294" s="106" t="s">
        <v>19368</v>
      </c>
      <c r="BK294" s="85" t="str">
        <f>REPLACE(INDEX(GroupVertices[Group], MATCH(Vertices[[#This Row],[Vertex]],GroupVertices[Vertex],0)),1,1,"")</f>
        <v>EUTRAL</v>
      </c>
      <c r="BL294" s="3"/>
      <c r="BM294" s="3"/>
      <c r="BN294" s="3"/>
      <c r="BO294" s="3"/>
    </row>
    <row r="295" spans="1:67" x14ac:dyDescent="0.25">
      <c r="A295" s="64" t="s">
        <v>342</v>
      </c>
      <c r="B295" s="65"/>
      <c r="C295" s="65"/>
      <c r="D295" s="66"/>
      <c r="E295" s="68"/>
      <c r="F295" s="100" t="s">
        <v>4872</v>
      </c>
      <c r="G295" s="65"/>
      <c r="H295" s="69"/>
      <c r="I295" s="70"/>
      <c r="J295" s="70"/>
      <c r="K295" s="69" t="s">
        <v>17051</v>
      </c>
      <c r="L295" s="73"/>
      <c r="M295" s="74">
        <v>6502.76318359375</v>
      </c>
      <c r="N295" s="74">
        <v>8632.896484375</v>
      </c>
      <c r="O295" s="75"/>
      <c r="P295" s="76"/>
      <c r="Q295" s="76"/>
      <c r="R295" s="86"/>
      <c r="S295" s="48">
        <v>0</v>
      </c>
      <c r="T295" s="48">
        <v>4</v>
      </c>
      <c r="U295" s="49">
        <v>94.393862999999996</v>
      </c>
      <c r="V295" s="49">
        <v>7.4100000000000001E-4</v>
      </c>
      <c r="W295" s="49">
        <v>1.0257E-2</v>
      </c>
      <c r="X295" s="49">
        <v>0.89550399999999997</v>
      </c>
      <c r="Y295" s="49">
        <v>0.25</v>
      </c>
      <c r="Z295" s="49">
        <v>0</v>
      </c>
      <c r="AA295" s="71">
        <v>163</v>
      </c>
      <c r="AB295" s="71"/>
      <c r="AC295" s="72"/>
      <c r="AD295" s="78" t="s">
        <v>10335</v>
      </c>
      <c r="AE295" s="78">
        <v>41</v>
      </c>
      <c r="AF295" s="78">
        <v>24</v>
      </c>
      <c r="AG295" s="78">
        <v>4410</v>
      </c>
      <c r="AH295" s="78">
        <v>2230</v>
      </c>
      <c r="AI295" s="78"/>
      <c r="AJ295" s="78" t="s">
        <v>11684</v>
      </c>
      <c r="AK295" s="78"/>
      <c r="AL295" s="78"/>
      <c r="AM295" s="78"/>
      <c r="AN295" s="80">
        <v>41450.246516203704</v>
      </c>
      <c r="AO295" s="78"/>
      <c r="AP295" s="78" t="b">
        <v>1</v>
      </c>
      <c r="AQ295" s="78" t="b">
        <v>0</v>
      </c>
      <c r="AR295" s="78" t="b">
        <v>0</v>
      </c>
      <c r="AS295" s="78" t="s">
        <v>9963</v>
      </c>
      <c r="AT295" s="78">
        <v>31</v>
      </c>
      <c r="AU295" s="84" t="s">
        <v>14862</v>
      </c>
      <c r="AV295" s="78" t="b">
        <v>0</v>
      </c>
      <c r="AW295" s="78" t="s">
        <v>15459</v>
      </c>
      <c r="AX295" s="84" t="s">
        <v>15620</v>
      </c>
      <c r="AY295" s="78" t="s">
        <v>66</v>
      </c>
      <c r="AZ295" s="102" t="s">
        <v>18399</v>
      </c>
      <c r="BA295" s="48"/>
      <c r="BB295" s="48"/>
      <c r="BC295" s="48"/>
      <c r="BD295" s="48"/>
      <c r="BE295" s="48" t="s">
        <v>18536</v>
      </c>
      <c r="BF295" s="48" t="s">
        <v>18536</v>
      </c>
      <c r="BG295" s="106" t="s">
        <v>18603</v>
      </c>
      <c r="BH295" s="106" t="s">
        <v>18927</v>
      </c>
      <c r="BI295" s="106" t="s">
        <v>19047</v>
      </c>
      <c r="BJ295" s="106" t="s">
        <v>19368</v>
      </c>
      <c r="BK295" s="85" t="str">
        <f>REPLACE(INDEX(GroupVertices[Group], MATCH(Vertices[[#This Row],[Vertex]],GroupVertices[Vertex],0)),1,1,"")</f>
        <v>EGATIVE</v>
      </c>
      <c r="BL295" s="3"/>
      <c r="BM295" s="3"/>
      <c r="BN295" s="3"/>
      <c r="BO295" s="3"/>
    </row>
    <row r="296" spans="1:67" x14ac:dyDescent="0.25">
      <c r="A296" s="64" t="s">
        <v>343</v>
      </c>
      <c r="B296" s="65"/>
      <c r="C296" s="65"/>
      <c r="D296" s="66"/>
      <c r="E296" s="68"/>
      <c r="F296" s="100" t="s">
        <v>4873</v>
      </c>
      <c r="G296" s="65"/>
      <c r="H296" s="69"/>
      <c r="I296" s="70"/>
      <c r="J296" s="70"/>
      <c r="K296" s="69" t="s">
        <v>17052</v>
      </c>
      <c r="L296" s="73"/>
      <c r="M296" s="74">
        <v>1783.870849609375</v>
      </c>
      <c r="N296" s="74">
        <v>1007.3617553710938</v>
      </c>
      <c r="O296" s="75"/>
      <c r="P296" s="76"/>
      <c r="Q296" s="76"/>
      <c r="R296" s="86"/>
      <c r="S296" s="48">
        <v>0</v>
      </c>
      <c r="T296" s="48">
        <v>1</v>
      </c>
      <c r="U296" s="49">
        <v>0</v>
      </c>
      <c r="V296" s="49">
        <v>4.7199999999999998E-4</v>
      </c>
      <c r="W296" s="49">
        <v>3.3000000000000003E-5</v>
      </c>
      <c r="X296" s="49">
        <v>0.52166100000000004</v>
      </c>
      <c r="Y296" s="49">
        <v>0</v>
      </c>
      <c r="Z296" s="49">
        <v>0</v>
      </c>
      <c r="AA296" s="71">
        <v>164</v>
      </c>
      <c r="AB296" s="71"/>
      <c r="AC296" s="72"/>
      <c r="AD296" s="78" t="s">
        <v>10336</v>
      </c>
      <c r="AE296" s="78">
        <v>347</v>
      </c>
      <c r="AF296" s="78">
        <v>78</v>
      </c>
      <c r="AG296" s="78">
        <v>3624</v>
      </c>
      <c r="AH296" s="78">
        <v>4210</v>
      </c>
      <c r="AI296" s="78">
        <v>19800</v>
      </c>
      <c r="AJ296" s="78" t="s">
        <v>11685</v>
      </c>
      <c r="AK296" s="78" t="s">
        <v>12712</v>
      </c>
      <c r="AL296" s="84" t="s">
        <v>13229</v>
      </c>
      <c r="AM296" s="78" t="s">
        <v>10135</v>
      </c>
      <c r="AN296" s="80">
        <v>40347.913564814815</v>
      </c>
      <c r="AO296" s="78"/>
      <c r="AP296" s="78" t="b">
        <v>0</v>
      </c>
      <c r="AQ296" s="78" t="b">
        <v>0</v>
      </c>
      <c r="AR296" s="78" t="b">
        <v>0</v>
      </c>
      <c r="AS296" s="78" t="s">
        <v>9963</v>
      </c>
      <c r="AT296" s="78">
        <v>10</v>
      </c>
      <c r="AU296" s="84" t="s">
        <v>14863</v>
      </c>
      <c r="AV296" s="78" t="b">
        <v>0</v>
      </c>
      <c r="AW296" s="78" t="s">
        <v>15459</v>
      </c>
      <c r="AX296" s="84" t="s">
        <v>15621</v>
      </c>
      <c r="AY296" s="78" t="s">
        <v>66</v>
      </c>
      <c r="AZ296" s="102" t="s">
        <v>18398</v>
      </c>
      <c r="BA296" s="48"/>
      <c r="BB296" s="48"/>
      <c r="BC296" s="48"/>
      <c r="BD296" s="48"/>
      <c r="BE296" s="48" t="s">
        <v>4282</v>
      </c>
      <c r="BF296" s="48" t="s">
        <v>4282</v>
      </c>
      <c r="BG296" s="106" t="s">
        <v>18604</v>
      </c>
      <c r="BH296" s="106" t="s">
        <v>18604</v>
      </c>
      <c r="BI296" s="106" t="s">
        <v>19048</v>
      </c>
      <c r="BJ296" s="106" t="s">
        <v>19048</v>
      </c>
      <c r="BK296" s="85" t="str">
        <f>REPLACE(INDEX(GroupVertices[Group], MATCH(Vertices[[#This Row],[Vertex]],GroupVertices[Vertex],0)),1,1,"")</f>
        <v>OSITIVE</v>
      </c>
      <c r="BL296" s="3"/>
      <c r="BM296" s="3"/>
      <c r="BN296" s="3"/>
      <c r="BO296" s="3"/>
    </row>
    <row r="297" spans="1:67" x14ac:dyDescent="0.25">
      <c r="A297" s="64" t="s">
        <v>344</v>
      </c>
      <c r="B297" s="65"/>
      <c r="C297" s="65"/>
      <c r="D297" s="66"/>
      <c r="E297" s="68"/>
      <c r="F297" s="100" t="s">
        <v>4874</v>
      </c>
      <c r="G297" s="65"/>
      <c r="H297" s="69"/>
      <c r="I297" s="70"/>
      <c r="J297" s="70"/>
      <c r="K297" s="69" t="s">
        <v>17054</v>
      </c>
      <c r="L297" s="73"/>
      <c r="M297" s="74">
        <v>1552.7109375</v>
      </c>
      <c r="N297" s="74">
        <v>934.3712158203125</v>
      </c>
      <c r="O297" s="75"/>
      <c r="P297" s="76"/>
      <c r="Q297" s="76"/>
      <c r="R297" s="86"/>
      <c r="S297" s="48">
        <v>0</v>
      </c>
      <c r="T297" s="48">
        <v>5</v>
      </c>
      <c r="U297" s="49">
        <v>1480.0890890000001</v>
      </c>
      <c r="V297" s="49">
        <v>7.5199999999999996E-4</v>
      </c>
      <c r="W297" s="49">
        <v>1.0970000000000001E-2</v>
      </c>
      <c r="X297" s="49">
        <v>1.088746</v>
      </c>
      <c r="Y297" s="49">
        <v>0.2</v>
      </c>
      <c r="Z297" s="49">
        <v>0</v>
      </c>
      <c r="AA297" s="71">
        <v>166</v>
      </c>
      <c r="AB297" s="71"/>
      <c r="AC297" s="72"/>
      <c r="AD297" s="78" t="s">
        <v>10338</v>
      </c>
      <c r="AE297" s="78">
        <v>45</v>
      </c>
      <c r="AF297" s="78">
        <v>30</v>
      </c>
      <c r="AG297" s="78">
        <v>8405</v>
      </c>
      <c r="AH297" s="78">
        <v>2574</v>
      </c>
      <c r="AI297" s="78"/>
      <c r="AJ297" s="78" t="s">
        <v>11687</v>
      </c>
      <c r="AK297" s="78" t="s">
        <v>12713</v>
      </c>
      <c r="AL297" s="78"/>
      <c r="AM297" s="78"/>
      <c r="AN297" s="80">
        <v>40363.344953703701</v>
      </c>
      <c r="AO297" s="84" t="s">
        <v>13958</v>
      </c>
      <c r="AP297" s="78" t="b">
        <v>1</v>
      </c>
      <c r="AQ297" s="78" t="b">
        <v>0</v>
      </c>
      <c r="AR297" s="78" t="b">
        <v>0</v>
      </c>
      <c r="AS297" s="78" t="s">
        <v>9963</v>
      </c>
      <c r="AT297" s="78">
        <v>40</v>
      </c>
      <c r="AU297" s="84" t="s">
        <v>14862</v>
      </c>
      <c r="AV297" s="78" t="b">
        <v>0</v>
      </c>
      <c r="AW297" s="78" t="s">
        <v>15459</v>
      </c>
      <c r="AX297" s="84" t="s">
        <v>15623</v>
      </c>
      <c r="AY297" s="78" t="s">
        <v>66</v>
      </c>
      <c r="AZ297" s="102" t="s">
        <v>18398</v>
      </c>
      <c r="BA297" s="48" t="s">
        <v>3243</v>
      </c>
      <c r="BB297" s="48" t="s">
        <v>3243</v>
      </c>
      <c r="BC297" s="48" t="s">
        <v>4051</v>
      </c>
      <c r="BD297" s="48" t="s">
        <v>4051</v>
      </c>
      <c r="BE297" s="48" t="s">
        <v>18537</v>
      </c>
      <c r="BF297" s="48" t="s">
        <v>18549</v>
      </c>
      <c r="BG297" s="106" t="s">
        <v>18605</v>
      </c>
      <c r="BH297" s="106" t="s">
        <v>18928</v>
      </c>
      <c r="BI297" s="106" t="s">
        <v>19049</v>
      </c>
      <c r="BJ297" s="106" t="s">
        <v>19369</v>
      </c>
      <c r="BK297" s="85" t="str">
        <f>REPLACE(INDEX(GroupVertices[Group], MATCH(Vertices[[#This Row],[Vertex]],GroupVertices[Vertex],0)),1,1,"")</f>
        <v>OSITIVE</v>
      </c>
      <c r="BL297" s="3"/>
      <c r="BM297" s="3"/>
      <c r="BN297" s="3"/>
      <c r="BO297" s="3"/>
    </row>
    <row r="298" spans="1:67" x14ac:dyDescent="0.25">
      <c r="A298" s="64" t="s">
        <v>346</v>
      </c>
      <c r="B298" s="65"/>
      <c r="C298" s="65"/>
      <c r="D298" s="66"/>
      <c r="E298" s="68"/>
      <c r="F298" s="100" t="s">
        <v>4876</v>
      </c>
      <c r="G298" s="65"/>
      <c r="H298" s="69"/>
      <c r="I298" s="70"/>
      <c r="J298" s="70"/>
      <c r="K298" s="69" t="s">
        <v>17057</v>
      </c>
      <c r="L298" s="73"/>
      <c r="M298" s="74">
        <v>8299.2041015625</v>
      </c>
      <c r="N298" s="74">
        <v>3896.225830078125</v>
      </c>
      <c r="O298" s="75"/>
      <c r="P298" s="76"/>
      <c r="Q298" s="76"/>
      <c r="R298" s="86"/>
      <c r="S298" s="48">
        <v>0</v>
      </c>
      <c r="T298" s="48">
        <v>4</v>
      </c>
      <c r="U298" s="49">
        <v>94.393862999999996</v>
      </c>
      <c r="V298" s="49">
        <v>7.4100000000000001E-4</v>
      </c>
      <c r="W298" s="49">
        <v>1.0257E-2</v>
      </c>
      <c r="X298" s="49">
        <v>0.89550399999999997</v>
      </c>
      <c r="Y298" s="49">
        <v>0.25</v>
      </c>
      <c r="Z298" s="49">
        <v>0</v>
      </c>
      <c r="AA298" s="71">
        <v>169</v>
      </c>
      <c r="AB298" s="71"/>
      <c r="AC298" s="72"/>
      <c r="AD298" s="78" t="s">
        <v>10341</v>
      </c>
      <c r="AE298" s="78">
        <v>56</v>
      </c>
      <c r="AF298" s="78">
        <v>80</v>
      </c>
      <c r="AG298" s="78">
        <v>8007</v>
      </c>
      <c r="AH298" s="78">
        <v>2625</v>
      </c>
      <c r="AI298" s="78"/>
      <c r="AJ298" s="84" t="s">
        <v>11690</v>
      </c>
      <c r="AK298" s="78" t="s">
        <v>12714</v>
      </c>
      <c r="AL298" s="84" t="s">
        <v>13233</v>
      </c>
      <c r="AM298" s="78"/>
      <c r="AN298" s="80">
        <v>40428.562106481484</v>
      </c>
      <c r="AO298" s="78"/>
      <c r="AP298" s="78" t="b">
        <v>1</v>
      </c>
      <c r="AQ298" s="78" t="b">
        <v>0</v>
      </c>
      <c r="AR298" s="78" t="b">
        <v>0</v>
      </c>
      <c r="AS298" s="78" t="s">
        <v>9963</v>
      </c>
      <c r="AT298" s="78">
        <v>33</v>
      </c>
      <c r="AU298" s="84" t="s">
        <v>14862</v>
      </c>
      <c r="AV298" s="78" t="b">
        <v>0</v>
      </c>
      <c r="AW298" s="78" t="s">
        <v>15459</v>
      </c>
      <c r="AX298" s="84" t="s">
        <v>15626</v>
      </c>
      <c r="AY298" s="78" t="s">
        <v>66</v>
      </c>
      <c r="AZ298" s="102" t="s">
        <v>18397</v>
      </c>
      <c r="BA298" s="48"/>
      <c r="BB298" s="48"/>
      <c r="BC298" s="48"/>
      <c r="BD298" s="48"/>
      <c r="BE298" s="48" t="s">
        <v>18536</v>
      </c>
      <c r="BF298" s="48" t="s">
        <v>18536</v>
      </c>
      <c r="BG298" s="106" t="s">
        <v>18603</v>
      </c>
      <c r="BH298" s="106" t="s">
        <v>18927</v>
      </c>
      <c r="BI298" s="106" t="s">
        <v>19047</v>
      </c>
      <c r="BJ298" s="106" t="s">
        <v>19368</v>
      </c>
      <c r="BK298" s="85" t="str">
        <f>REPLACE(INDEX(GroupVertices[Group], MATCH(Vertices[[#This Row],[Vertex]],GroupVertices[Vertex],0)),1,1,"")</f>
        <v>EUTRAL</v>
      </c>
      <c r="BL298" s="3"/>
      <c r="BM298" s="3"/>
      <c r="BN298" s="3"/>
      <c r="BO298" s="3"/>
    </row>
    <row r="299" spans="1:67" x14ac:dyDescent="0.25">
      <c r="A299" s="64" t="s">
        <v>347</v>
      </c>
      <c r="B299" s="65"/>
      <c r="C299" s="65"/>
      <c r="D299" s="66"/>
      <c r="E299" s="68"/>
      <c r="F299" s="100" t="s">
        <v>4877</v>
      </c>
      <c r="G299" s="65"/>
      <c r="H299" s="69"/>
      <c r="I299" s="70"/>
      <c r="J299" s="70"/>
      <c r="K299" s="69" t="s">
        <v>17058</v>
      </c>
      <c r="L299" s="73"/>
      <c r="M299" s="74">
        <v>8299.5380859375</v>
      </c>
      <c r="N299" s="74">
        <v>3569.265869140625</v>
      </c>
      <c r="O299" s="75"/>
      <c r="P299" s="76"/>
      <c r="Q299" s="76"/>
      <c r="R299" s="86"/>
      <c r="S299" s="48">
        <v>0</v>
      </c>
      <c r="T299" s="48">
        <v>4</v>
      </c>
      <c r="U299" s="49">
        <v>94.393862999999996</v>
      </c>
      <c r="V299" s="49">
        <v>7.4100000000000001E-4</v>
      </c>
      <c r="W299" s="49">
        <v>1.0257E-2</v>
      </c>
      <c r="X299" s="49">
        <v>0.89550399999999997</v>
      </c>
      <c r="Y299" s="49">
        <v>0.25</v>
      </c>
      <c r="Z299" s="49">
        <v>0</v>
      </c>
      <c r="AA299" s="71">
        <v>170</v>
      </c>
      <c r="AB299" s="71"/>
      <c r="AC299" s="72"/>
      <c r="AD299" s="78" t="s">
        <v>10342</v>
      </c>
      <c r="AE299" s="78">
        <v>18</v>
      </c>
      <c r="AF299" s="78">
        <v>28</v>
      </c>
      <c r="AG299" s="78">
        <v>3067</v>
      </c>
      <c r="AH299" s="78">
        <v>1824</v>
      </c>
      <c r="AI299" s="78"/>
      <c r="AJ299" s="78"/>
      <c r="AK299" s="78" t="s">
        <v>12692</v>
      </c>
      <c r="AL299" s="78"/>
      <c r="AM299" s="78"/>
      <c r="AN299" s="80">
        <v>42342.866562499999</v>
      </c>
      <c r="AO299" s="84" t="s">
        <v>13961</v>
      </c>
      <c r="AP299" s="78" t="b">
        <v>1</v>
      </c>
      <c r="AQ299" s="78" t="b">
        <v>0</v>
      </c>
      <c r="AR299" s="78" t="b">
        <v>0</v>
      </c>
      <c r="AS299" s="78" t="s">
        <v>9963</v>
      </c>
      <c r="AT299" s="78">
        <v>28</v>
      </c>
      <c r="AU299" s="84" t="s">
        <v>14862</v>
      </c>
      <c r="AV299" s="78" t="b">
        <v>0</v>
      </c>
      <c r="AW299" s="78" t="s">
        <v>15459</v>
      </c>
      <c r="AX299" s="84" t="s">
        <v>15627</v>
      </c>
      <c r="AY299" s="78" t="s">
        <v>66</v>
      </c>
      <c r="AZ299" s="102" t="s">
        <v>18397</v>
      </c>
      <c r="BA299" s="48"/>
      <c r="BB299" s="48"/>
      <c r="BC299" s="48"/>
      <c r="BD299" s="48"/>
      <c r="BE299" s="48" t="s">
        <v>18536</v>
      </c>
      <c r="BF299" s="48" t="s">
        <v>18536</v>
      </c>
      <c r="BG299" s="106" t="s">
        <v>18603</v>
      </c>
      <c r="BH299" s="106" t="s">
        <v>18927</v>
      </c>
      <c r="BI299" s="106" t="s">
        <v>19047</v>
      </c>
      <c r="BJ299" s="106" t="s">
        <v>19368</v>
      </c>
      <c r="BK299" s="85" t="str">
        <f>REPLACE(INDEX(GroupVertices[Group], MATCH(Vertices[[#This Row],[Vertex]],GroupVertices[Vertex],0)),1,1,"")</f>
        <v>EUTRAL</v>
      </c>
      <c r="BL299" s="3"/>
      <c r="BM299" s="3"/>
      <c r="BN299" s="3"/>
      <c r="BO299" s="3"/>
    </row>
    <row r="300" spans="1:67" x14ac:dyDescent="0.25">
      <c r="A300" s="64" t="s">
        <v>348</v>
      </c>
      <c r="B300" s="65"/>
      <c r="C300" s="65"/>
      <c r="D300" s="66"/>
      <c r="E300" s="68"/>
      <c r="F300" s="100" t="s">
        <v>4878</v>
      </c>
      <c r="G300" s="65"/>
      <c r="H300" s="69"/>
      <c r="I300" s="70"/>
      <c r="J300" s="70"/>
      <c r="K300" s="69" t="s">
        <v>17059</v>
      </c>
      <c r="L300" s="73"/>
      <c r="M300" s="74">
        <v>6222.07568359375</v>
      </c>
      <c r="N300" s="74">
        <v>8987.4501953125</v>
      </c>
      <c r="O300" s="75"/>
      <c r="P300" s="76"/>
      <c r="Q300" s="76"/>
      <c r="R300" s="86"/>
      <c r="S300" s="48">
        <v>0</v>
      </c>
      <c r="T300" s="48">
        <v>4</v>
      </c>
      <c r="U300" s="49">
        <v>94.393862999999996</v>
      </c>
      <c r="V300" s="49">
        <v>7.4100000000000001E-4</v>
      </c>
      <c r="W300" s="49">
        <v>1.0257E-2</v>
      </c>
      <c r="X300" s="49">
        <v>0.89550399999999997</v>
      </c>
      <c r="Y300" s="49">
        <v>0.25</v>
      </c>
      <c r="Z300" s="49">
        <v>0</v>
      </c>
      <c r="AA300" s="71">
        <v>171</v>
      </c>
      <c r="AB300" s="71"/>
      <c r="AC300" s="72"/>
      <c r="AD300" s="78" t="s">
        <v>10343</v>
      </c>
      <c r="AE300" s="78">
        <v>34</v>
      </c>
      <c r="AF300" s="78">
        <v>47</v>
      </c>
      <c r="AG300" s="78">
        <v>3823</v>
      </c>
      <c r="AH300" s="78">
        <v>2207</v>
      </c>
      <c r="AI300" s="78"/>
      <c r="AJ300" s="78" t="s">
        <v>11691</v>
      </c>
      <c r="AK300" s="78" t="s">
        <v>12692</v>
      </c>
      <c r="AL300" s="78"/>
      <c r="AM300" s="78"/>
      <c r="AN300" s="80">
        <v>42321.475011574075</v>
      </c>
      <c r="AO300" s="84" t="s">
        <v>13962</v>
      </c>
      <c r="AP300" s="78" t="b">
        <v>1</v>
      </c>
      <c r="AQ300" s="78" t="b">
        <v>0</v>
      </c>
      <c r="AR300" s="78" t="b">
        <v>0</v>
      </c>
      <c r="AS300" s="78" t="s">
        <v>9963</v>
      </c>
      <c r="AT300" s="78">
        <v>32</v>
      </c>
      <c r="AU300" s="84" t="s">
        <v>14862</v>
      </c>
      <c r="AV300" s="78" t="b">
        <v>0</v>
      </c>
      <c r="AW300" s="78" t="s">
        <v>15459</v>
      </c>
      <c r="AX300" s="84" t="s">
        <v>15628</v>
      </c>
      <c r="AY300" s="78" t="s">
        <v>66</v>
      </c>
      <c r="AZ300" s="102" t="s">
        <v>18399</v>
      </c>
      <c r="BA300" s="48"/>
      <c r="BB300" s="48"/>
      <c r="BC300" s="48"/>
      <c r="BD300" s="48"/>
      <c r="BE300" s="48" t="s">
        <v>18536</v>
      </c>
      <c r="BF300" s="48" t="s">
        <v>18536</v>
      </c>
      <c r="BG300" s="106" t="s">
        <v>18603</v>
      </c>
      <c r="BH300" s="106" t="s">
        <v>18927</v>
      </c>
      <c r="BI300" s="106" t="s">
        <v>19047</v>
      </c>
      <c r="BJ300" s="106" t="s">
        <v>19368</v>
      </c>
      <c r="BK300" s="85" t="str">
        <f>REPLACE(INDEX(GroupVertices[Group], MATCH(Vertices[[#This Row],[Vertex]],GroupVertices[Vertex],0)),1,1,"")</f>
        <v>EGATIVE</v>
      </c>
      <c r="BL300" s="3"/>
      <c r="BM300" s="3"/>
      <c r="BN300" s="3"/>
      <c r="BO300" s="3"/>
    </row>
    <row r="301" spans="1:67" x14ac:dyDescent="0.25">
      <c r="A301" s="64" t="s">
        <v>355</v>
      </c>
      <c r="B301" s="65"/>
      <c r="C301" s="65"/>
      <c r="D301" s="66"/>
      <c r="E301" s="68"/>
      <c r="F301" s="100" t="s">
        <v>4880</v>
      </c>
      <c r="G301" s="65"/>
      <c r="H301" s="69"/>
      <c r="I301" s="70"/>
      <c r="J301" s="70"/>
      <c r="K301" s="69" t="s">
        <v>17066</v>
      </c>
      <c r="L301" s="73"/>
      <c r="M301" s="74">
        <v>8859.6650390625</v>
      </c>
      <c r="N301" s="74">
        <v>2075.983642578125</v>
      </c>
      <c r="O301" s="75"/>
      <c r="P301" s="76"/>
      <c r="Q301" s="76"/>
      <c r="R301" s="86"/>
      <c r="S301" s="48">
        <v>0</v>
      </c>
      <c r="T301" s="48">
        <v>1</v>
      </c>
      <c r="U301" s="49">
        <v>0</v>
      </c>
      <c r="V301" s="49">
        <v>0.33333299999999999</v>
      </c>
      <c r="W301" s="49">
        <v>0</v>
      </c>
      <c r="X301" s="49">
        <v>0.77027000000000001</v>
      </c>
      <c r="Y301" s="49">
        <v>0</v>
      </c>
      <c r="Z301" s="49">
        <v>0</v>
      </c>
      <c r="AA301" s="71">
        <v>178</v>
      </c>
      <c r="AB301" s="71"/>
      <c r="AC301" s="72"/>
      <c r="AD301" s="78" t="s">
        <v>10350</v>
      </c>
      <c r="AE301" s="78">
        <v>332</v>
      </c>
      <c r="AF301" s="78">
        <v>7673</v>
      </c>
      <c r="AG301" s="78">
        <v>18730</v>
      </c>
      <c r="AH301" s="78">
        <v>75</v>
      </c>
      <c r="AI301" s="78">
        <v>19800</v>
      </c>
      <c r="AJ301" s="78" t="s">
        <v>11695</v>
      </c>
      <c r="AK301" s="78" t="s">
        <v>12715</v>
      </c>
      <c r="AL301" s="84" t="s">
        <v>13237</v>
      </c>
      <c r="AM301" s="78" t="s">
        <v>10140</v>
      </c>
      <c r="AN301" s="80">
        <v>39657.276828703703</v>
      </c>
      <c r="AO301" s="78"/>
      <c r="AP301" s="78" t="b">
        <v>0</v>
      </c>
      <c r="AQ301" s="78" t="b">
        <v>0</v>
      </c>
      <c r="AR301" s="78" t="b">
        <v>1</v>
      </c>
      <c r="AS301" s="78" t="s">
        <v>9963</v>
      </c>
      <c r="AT301" s="78">
        <v>266</v>
      </c>
      <c r="AU301" s="84" t="s">
        <v>14892</v>
      </c>
      <c r="AV301" s="78" t="b">
        <v>0</v>
      </c>
      <c r="AW301" s="78" t="s">
        <v>15459</v>
      </c>
      <c r="AX301" s="84" t="s">
        <v>15635</v>
      </c>
      <c r="AY301" s="78" t="s">
        <v>66</v>
      </c>
      <c r="AZ301" s="102" t="s">
        <v>18397</v>
      </c>
      <c r="BA301" s="48" t="s">
        <v>3242</v>
      </c>
      <c r="BB301" s="48" t="s">
        <v>3242</v>
      </c>
      <c r="BC301" s="48" t="s">
        <v>4055</v>
      </c>
      <c r="BD301" s="48" t="s">
        <v>4055</v>
      </c>
      <c r="BE301" s="48"/>
      <c r="BF301" s="48"/>
      <c r="BG301" s="106" t="s">
        <v>18606</v>
      </c>
      <c r="BH301" s="106" t="s">
        <v>18606</v>
      </c>
      <c r="BI301" s="106" t="s">
        <v>19050</v>
      </c>
      <c r="BJ301" s="106" t="s">
        <v>19050</v>
      </c>
      <c r="BK301" s="85" t="str">
        <f>REPLACE(INDEX(GroupVertices[Group], MATCH(Vertices[[#This Row],[Vertex]],GroupVertices[Vertex],0)),1,1,"")</f>
        <v>EUTRAL</v>
      </c>
      <c r="BL301" s="3"/>
      <c r="BM301" s="3"/>
      <c r="BN301" s="3"/>
      <c r="BO301" s="3"/>
    </row>
    <row r="302" spans="1:67" x14ac:dyDescent="0.25">
      <c r="A302" s="64" t="s">
        <v>356</v>
      </c>
      <c r="B302" s="65"/>
      <c r="C302" s="65"/>
      <c r="D302" s="66"/>
      <c r="E302" s="68"/>
      <c r="F302" s="100" t="s">
        <v>4881</v>
      </c>
      <c r="G302" s="65"/>
      <c r="H302" s="69"/>
      <c r="I302" s="70"/>
      <c r="J302" s="70"/>
      <c r="K302" s="69" t="s">
        <v>17068</v>
      </c>
      <c r="L302" s="73"/>
      <c r="M302" s="74">
        <v>6194.86767578125</v>
      </c>
      <c r="N302" s="74">
        <v>9355.33203125</v>
      </c>
      <c r="O302" s="75"/>
      <c r="P302" s="76"/>
      <c r="Q302" s="76"/>
      <c r="R302" s="86"/>
      <c r="S302" s="48">
        <v>0</v>
      </c>
      <c r="T302" s="48">
        <v>4</v>
      </c>
      <c r="U302" s="49">
        <v>94.393862999999996</v>
      </c>
      <c r="V302" s="49">
        <v>7.4100000000000001E-4</v>
      </c>
      <c r="W302" s="49">
        <v>1.0257E-2</v>
      </c>
      <c r="X302" s="49">
        <v>0.89550399999999997</v>
      </c>
      <c r="Y302" s="49">
        <v>0.25</v>
      </c>
      <c r="Z302" s="49">
        <v>0</v>
      </c>
      <c r="AA302" s="71">
        <v>180</v>
      </c>
      <c r="AB302" s="71"/>
      <c r="AC302" s="72"/>
      <c r="AD302" s="78" t="s">
        <v>10352</v>
      </c>
      <c r="AE302" s="78">
        <v>22</v>
      </c>
      <c r="AF302" s="78">
        <v>7</v>
      </c>
      <c r="AG302" s="78">
        <v>3424</v>
      </c>
      <c r="AH302" s="78">
        <v>1969</v>
      </c>
      <c r="AI302" s="78"/>
      <c r="AJ302" s="78" t="s">
        <v>11697</v>
      </c>
      <c r="AK302" s="78" t="s">
        <v>12716</v>
      </c>
      <c r="AL302" s="78"/>
      <c r="AM302" s="78"/>
      <c r="AN302" s="80">
        <v>42486.440821759257</v>
      </c>
      <c r="AO302" s="84" t="s">
        <v>13965</v>
      </c>
      <c r="AP302" s="78" t="b">
        <v>1</v>
      </c>
      <c r="AQ302" s="78" t="b">
        <v>0</v>
      </c>
      <c r="AR302" s="78" t="b">
        <v>0</v>
      </c>
      <c r="AS302" s="78" t="s">
        <v>9963</v>
      </c>
      <c r="AT302" s="78">
        <v>32</v>
      </c>
      <c r="AU302" s="78"/>
      <c r="AV302" s="78" t="b">
        <v>0</v>
      </c>
      <c r="AW302" s="78" t="s">
        <v>15459</v>
      </c>
      <c r="AX302" s="84" t="s">
        <v>15637</v>
      </c>
      <c r="AY302" s="78" t="s">
        <v>66</v>
      </c>
      <c r="AZ302" s="102" t="s">
        <v>18399</v>
      </c>
      <c r="BA302" s="48"/>
      <c r="BB302" s="48"/>
      <c r="BC302" s="48"/>
      <c r="BD302" s="48"/>
      <c r="BE302" s="48" t="s">
        <v>18536</v>
      </c>
      <c r="BF302" s="48" t="s">
        <v>18536</v>
      </c>
      <c r="BG302" s="106" t="s">
        <v>18603</v>
      </c>
      <c r="BH302" s="106" t="s">
        <v>18927</v>
      </c>
      <c r="BI302" s="106" t="s">
        <v>19047</v>
      </c>
      <c r="BJ302" s="106" t="s">
        <v>19368</v>
      </c>
      <c r="BK302" s="85" t="str">
        <f>REPLACE(INDEX(GroupVertices[Group], MATCH(Vertices[[#This Row],[Vertex]],GroupVertices[Vertex],0)),1,1,"")</f>
        <v>EGATIVE</v>
      </c>
      <c r="BL302" s="3"/>
      <c r="BM302" s="3"/>
      <c r="BN302" s="3"/>
      <c r="BO302" s="3"/>
    </row>
    <row r="303" spans="1:67" x14ac:dyDescent="0.25">
      <c r="A303" s="64" t="s">
        <v>357</v>
      </c>
      <c r="B303" s="65"/>
      <c r="C303" s="65"/>
      <c r="D303" s="66"/>
      <c r="E303" s="68"/>
      <c r="F303" s="100" t="s">
        <v>4882</v>
      </c>
      <c r="G303" s="65"/>
      <c r="H303" s="69"/>
      <c r="I303" s="70"/>
      <c r="J303" s="70"/>
      <c r="K303" s="69" t="s">
        <v>17069</v>
      </c>
      <c r="L303" s="73"/>
      <c r="M303" s="74">
        <v>6421.3662109375</v>
      </c>
      <c r="N303" s="74">
        <v>8653.5322265625</v>
      </c>
      <c r="O303" s="75"/>
      <c r="P303" s="76"/>
      <c r="Q303" s="76"/>
      <c r="R303" s="86"/>
      <c r="S303" s="48">
        <v>0</v>
      </c>
      <c r="T303" s="48">
        <v>5</v>
      </c>
      <c r="U303" s="49">
        <v>1480.0890890000001</v>
      </c>
      <c r="V303" s="49">
        <v>7.5199999999999996E-4</v>
      </c>
      <c r="W303" s="49">
        <v>1.0970000000000001E-2</v>
      </c>
      <c r="X303" s="49">
        <v>1.088746</v>
      </c>
      <c r="Y303" s="49">
        <v>0.2</v>
      </c>
      <c r="Z303" s="49">
        <v>0</v>
      </c>
      <c r="AA303" s="71">
        <v>181</v>
      </c>
      <c r="AB303" s="71"/>
      <c r="AC303" s="72"/>
      <c r="AD303" s="78" t="s">
        <v>10353</v>
      </c>
      <c r="AE303" s="78">
        <v>128</v>
      </c>
      <c r="AF303" s="78">
        <v>100</v>
      </c>
      <c r="AG303" s="78">
        <v>12605</v>
      </c>
      <c r="AH303" s="78">
        <v>2452</v>
      </c>
      <c r="AI303" s="78">
        <v>19800</v>
      </c>
      <c r="AJ303" s="78"/>
      <c r="AK303" s="78" t="s">
        <v>10119</v>
      </c>
      <c r="AL303" s="78"/>
      <c r="AM303" s="78" t="s">
        <v>10140</v>
      </c>
      <c r="AN303" s="80">
        <v>40537.615578703706</v>
      </c>
      <c r="AO303" s="78"/>
      <c r="AP303" s="78" t="b">
        <v>0</v>
      </c>
      <c r="AQ303" s="78" t="b">
        <v>0</v>
      </c>
      <c r="AR303" s="78" t="b">
        <v>1</v>
      </c>
      <c r="AS303" s="78" t="s">
        <v>9963</v>
      </c>
      <c r="AT303" s="78">
        <v>66</v>
      </c>
      <c r="AU303" s="84" t="s">
        <v>14893</v>
      </c>
      <c r="AV303" s="78" t="b">
        <v>0</v>
      </c>
      <c r="AW303" s="78" t="s">
        <v>15459</v>
      </c>
      <c r="AX303" s="84" t="s">
        <v>15638</v>
      </c>
      <c r="AY303" s="78" t="s">
        <v>66</v>
      </c>
      <c r="AZ303" s="102" t="s">
        <v>18399</v>
      </c>
      <c r="BA303" s="48" t="s">
        <v>3243</v>
      </c>
      <c r="BB303" s="48" t="s">
        <v>3243</v>
      </c>
      <c r="BC303" s="48" t="s">
        <v>4051</v>
      </c>
      <c r="BD303" s="48" t="s">
        <v>4051</v>
      </c>
      <c r="BE303" s="48" t="s">
        <v>18537</v>
      </c>
      <c r="BF303" s="48" t="s">
        <v>18549</v>
      </c>
      <c r="BG303" s="106" t="s">
        <v>18607</v>
      </c>
      <c r="BH303" s="106" t="s">
        <v>18929</v>
      </c>
      <c r="BI303" s="106" t="s">
        <v>19051</v>
      </c>
      <c r="BJ303" s="106" t="s">
        <v>19370</v>
      </c>
      <c r="BK303" s="85" t="str">
        <f>REPLACE(INDEX(GroupVertices[Group], MATCH(Vertices[[#This Row],[Vertex]],GroupVertices[Vertex],0)),1,1,"")</f>
        <v>EGATIVE</v>
      </c>
      <c r="BL303" s="3"/>
      <c r="BM303" s="3"/>
      <c r="BN303" s="3"/>
      <c r="BO303" s="3"/>
    </row>
    <row r="304" spans="1:67" x14ac:dyDescent="0.25">
      <c r="A304" s="64" t="s">
        <v>360</v>
      </c>
      <c r="B304" s="65"/>
      <c r="C304" s="65"/>
      <c r="D304" s="66"/>
      <c r="E304" s="68"/>
      <c r="F304" s="100" t="s">
        <v>4884</v>
      </c>
      <c r="G304" s="65"/>
      <c r="H304" s="69"/>
      <c r="I304" s="70"/>
      <c r="J304" s="70"/>
      <c r="K304" s="69" t="s">
        <v>17072</v>
      </c>
      <c r="L304" s="73"/>
      <c r="M304" s="74">
        <v>8111.35400390625</v>
      </c>
      <c r="N304" s="74">
        <v>3394.56201171875</v>
      </c>
      <c r="O304" s="75"/>
      <c r="P304" s="76"/>
      <c r="Q304" s="76"/>
      <c r="R304" s="86"/>
      <c r="S304" s="48">
        <v>0</v>
      </c>
      <c r="T304" s="48">
        <v>5</v>
      </c>
      <c r="U304" s="49">
        <v>1480.0890890000001</v>
      </c>
      <c r="V304" s="49">
        <v>7.5199999999999996E-4</v>
      </c>
      <c r="W304" s="49">
        <v>1.0970000000000001E-2</v>
      </c>
      <c r="X304" s="49">
        <v>1.088746</v>
      </c>
      <c r="Y304" s="49">
        <v>0.2</v>
      </c>
      <c r="Z304" s="49">
        <v>0</v>
      </c>
      <c r="AA304" s="71">
        <v>184</v>
      </c>
      <c r="AB304" s="71"/>
      <c r="AC304" s="72"/>
      <c r="AD304" s="78" t="s">
        <v>10355</v>
      </c>
      <c r="AE304" s="78">
        <v>54</v>
      </c>
      <c r="AF304" s="78">
        <v>33</v>
      </c>
      <c r="AG304" s="78">
        <v>2125</v>
      </c>
      <c r="AH304" s="78">
        <v>1506</v>
      </c>
      <c r="AI304" s="78"/>
      <c r="AJ304" s="78" t="s">
        <v>11700</v>
      </c>
      <c r="AK304" s="78"/>
      <c r="AL304" s="78"/>
      <c r="AM304" s="78"/>
      <c r="AN304" s="80">
        <v>42588.418923611112</v>
      </c>
      <c r="AO304" s="84" t="s">
        <v>13968</v>
      </c>
      <c r="AP304" s="78" t="b">
        <v>1</v>
      </c>
      <c r="AQ304" s="78" t="b">
        <v>0</v>
      </c>
      <c r="AR304" s="78" t="b">
        <v>0</v>
      </c>
      <c r="AS304" s="78" t="s">
        <v>9963</v>
      </c>
      <c r="AT304" s="78">
        <v>16</v>
      </c>
      <c r="AU304" s="78"/>
      <c r="AV304" s="78" t="b">
        <v>0</v>
      </c>
      <c r="AW304" s="78" t="s">
        <v>15459</v>
      </c>
      <c r="AX304" s="84" t="s">
        <v>15641</v>
      </c>
      <c r="AY304" s="78" t="s">
        <v>66</v>
      </c>
      <c r="AZ304" s="102" t="s">
        <v>18397</v>
      </c>
      <c r="BA304" s="48"/>
      <c r="BB304" s="48"/>
      <c r="BC304" s="48"/>
      <c r="BD304" s="48"/>
      <c r="BE304" s="48" t="s">
        <v>18538</v>
      </c>
      <c r="BF304" s="48" t="s">
        <v>18550</v>
      </c>
      <c r="BG304" s="106" t="s">
        <v>18608</v>
      </c>
      <c r="BH304" s="106" t="s">
        <v>18930</v>
      </c>
      <c r="BI304" s="106" t="s">
        <v>19052</v>
      </c>
      <c r="BJ304" s="106" t="s">
        <v>19371</v>
      </c>
      <c r="BK304" s="85" t="str">
        <f>REPLACE(INDEX(GroupVertices[Group], MATCH(Vertices[[#This Row],[Vertex]],GroupVertices[Vertex],0)),1,1,"")</f>
        <v>EUTRAL</v>
      </c>
      <c r="BL304" s="3"/>
      <c r="BM304" s="3"/>
      <c r="BN304" s="3"/>
      <c r="BO304" s="3"/>
    </row>
    <row r="305" spans="1:67" x14ac:dyDescent="0.25">
      <c r="A305" s="64" t="s">
        <v>362</v>
      </c>
      <c r="B305" s="65"/>
      <c r="C305" s="65"/>
      <c r="D305" s="66"/>
      <c r="E305" s="68"/>
      <c r="F305" s="100" t="s">
        <v>4886</v>
      </c>
      <c r="G305" s="65"/>
      <c r="H305" s="69"/>
      <c r="I305" s="70"/>
      <c r="J305" s="70"/>
      <c r="K305" s="69" t="s">
        <v>17074</v>
      </c>
      <c r="L305" s="73"/>
      <c r="M305" s="74">
        <v>8049.0302734375</v>
      </c>
      <c r="N305" s="74">
        <v>3502.862548828125</v>
      </c>
      <c r="O305" s="75"/>
      <c r="P305" s="76"/>
      <c r="Q305" s="76"/>
      <c r="R305" s="86"/>
      <c r="S305" s="48">
        <v>0</v>
      </c>
      <c r="T305" s="48">
        <v>5</v>
      </c>
      <c r="U305" s="49">
        <v>1480.0890890000001</v>
      </c>
      <c r="V305" s="49">
        <v>7.5199999999999996E-4</v>
      </c>
      <c r="W305" s="49">
        <v>1.0970000000000001E-2</v>
      </c>
      <c r="X305" s="49">
        <v>1.088746</v>
      </c>
      <c r="Y305" s="49">
        <v>0.2</v>
      </c>
      <c r="Z305" s="49">
        <v>0</v>
      </c>
      <c r="AA305" s="71">
        <v>186</v>
      </c>
      <c r="AB305" s="71"/>
      <c r="AC305" s="72"/>
      <c r="AD305" s="78" t="s">
        <v>10357</v>
      </c>
      <c r="AE305" s="78">
        <v>103</v>
      </c>
      <c r="AF305" s="78">
        <v>60</v>
      </c>
      <c r="AG305" s="78">
        <v>7351</v>
      </c>
      <c r="AH305" s="78">
        <v>2045</v>
      </c>
      <c r="AI305" s="78"/>
      <c r="AJ305" s="78" t="s">
        <v>11702</v>
      </c>
      <c r="AK305" s="78" t="s">
        <v>12714</v>
      </c>
      <c r="AL305" s="84" t="s">
        <v>13240</v>
      </c>
      <c r="AM305" s="78"/>
      <c r="AN305" s="80">
        <v>40243.557812500003</v>
      </c>
      <c r="AO305" s="84" t="s">
        <v>13970</v>
      </c>
      <c r="AP305" s="78" t="b">
        <v>1</v>
      </c>
      <c r="AQ305" s="78" t="b">
        <v>0</v>
      </c>
      <c r="AR305" s="78" t="b">
        <v>0</v>
      </c>
      <c r="AS305" s="78" t="s">
        <v>9963</v>
      </c>
      <c r="AT305" s="78">
        <v>31</v>
      </c>
      <c r="AU305" s="84" t="s">
        <v>14862</v>
      </c>
      <c r="AV305" s="78" t="b">
        <v>0</v>
      </c>
      <c r="AW305" s="78" t="s">
        <v>15459</v>
      </c>
      <c r="AX305" s="84" t="s">
        <v>15643</v>
      </c>
      <c r="AY305" s="78" t="s">
        <v>66</v>
      </c>
      <c r="AZ305" s="102" t="s">
        <v>18397</v>
      </c>
      <c r="BA305" s="48" t="s">
        <v>3243</v>
      </c>
      <c r="BB305" s="48" t="s">
        <v>3243</v>
      </c>
      <c r="BC305" s="48" t="s">
        <v>4051</v>
      </c>
      <c r="BD305" s="48" t="s">
        <v>4051</v>
      </c>
      <c r="BE305" s="48" t="s">
        <v>18537</v>
      </c>
      <c r="BF305" s="48" t="s">
        <v>18549</v>
      </c>
      <c r="BG305" s="106" t="s">
        <v>18607</v>
      </c>
      <c r="BH305" s="106" t="s">
        <v>18929</v>
      </c>
      <c r="BI305" s="106" t="s">
        <v>19051</v>
      </c>
      <c r="BJ305" s="106" t="s">
        <v>19370</v>
      </c>
      <c r="BK305" s="85" t="str">
        <f>REPLACE(INDEX(GroupVertices[Group], MATCH(Vertices[[#This Row],[Vertex]],GroupVertices[Vertex],0)),1,1,"")</f>
        <v>EUTRAL</v>
      </c>
      <c r="BL305" s="3"/>
      <c r="BM305" s="3"/>
      <c r="BN305" s="3"/>
      <c r="BO305" s="3"/>
    </row>
    <row r="306" spans="1:67" x14ac:dyDescent="0.25">
      <c r="A306" s="64" t="s">
        <v>364</v>
      </c>
      <c r="B306" s="65"/>
      <c r="C306" s="65"/>
      <c r="D306" s="66"/>
      <c r="E306" s="68"/>
      <c r="F306" s="100" t="s">
        <v>4888</v>
      </c>
      <c r="G306" s="65"/>
      <c r="H306" s="69"/>
      <c r="I306" s="70"/>
      <c r="J306" s="70"/>
      <c r="K306" s="69" t="s">
        <v>17076</v>
      </c>
      <c r="L306" s="73"/>
      <c r="M306" s="74">
        <v>8112.427734375</v>
      </c>
      <c r="N306" s="74">
        <v>3461.321044921875</v>
      </c>
      <c r="O306" s="75"/>
      <c r="P306" s="76"/>
      <c r="Q306" s="76"/>
      <c r="R306" s="86"/>
      <c r="S306" s="48">
        <v>0</v>
      </c>
      <c r="T306" s="48">
        <v>5</v>
      </c>
      <c r="U306" s="49">
        <v>1480.0890890000001</v>
      </c>
      <c r="V306" s="49">
        <v>7.5199999999999996E-4</v>
      </c>
      <c r="W306" s="49">
        <v>1.0970000000000001E-2</v>
      </c>
      <c r="X306" s="49">
        <v>1.088746</v>
      </c>
      <c r="Y306" s="49">
        <v>0.2</v>
      </c>
      <c r="Z306" s="49">
        <v>0</v>
      </c>
      <c r="AA306" s="71">
        <v>188</v>
      </c>
      <c r="AB306" s="71"/>
      <c r="AC306" s="72"/>
      <c r="AD306" s="78" t="s">
        <v>10359</v>
      </c>
      <c r="AE306" s="78">
        <v>49</v>
      </c>
      <c r="AF306" s="78">
        <v>69</v>
      </c>
      <c r="AG306" s="78">
        <v>7035</v>
      </c>
      <c r="AH306" s="78">
        <v>2190</v>
      </c>
      <c r="AI306" s="78"/>
      <c r="AJ306" s="78"/>
      <c r="AK306" s="78" t="s">
        <v>10140</v>
      </c>
      <c r="AL306" s="78"/>
      <c r="AM306" s="78"/>
      <c r="AN306" s="80">
        <v>40362.453310185185</v>
      </c>
      <c r="AO306" s="78"/>
      <c r="AP306" s="78" t="b">
        <v>1</v>
      </c>
      <c r="AQ306" s="78" t="b">
        <v>0</v>
      </c>
      <c r="AR306" s="78" t="b">
        <v>0</v>
      </c>
      <c r="AS306" s="78" t="s">
        <v>9963</v>
      </c>
      <c r="AT306" s="78">
        <v>33</v>
      </c>
      <c r="AU306" s="84" t="s">
        <v>14862</v>
      </c>
      <c r="AV306" s="78" t="b">
        <v>0</v>
      </c>
      <c r="AW306" s="78" t="s">
        <v>15459</v>
      </c>
      <c r="AX306" s="84" t="s">
        <v>15645</v>
      </c>
      <c r="AY306" s="78" t="s">
        <v>66</v>
      </c>
      <c r="AZ306" s="102" t="s">
        <v>18397</v>
      </c>
      <c r="BA306" s="48" t="s">
        <v>3243</v>
      </c>
      <c r="BB306" s="48" t="s">
        <v>3243</v>
      </c>
      <c r="BC306" s="48" t="s">
        <v>4051</v>
      </c>
      <c r="BD306" s="48" t="s">
        <v>4051</v>
      </c>
      <c r="BE306" s="48" t="s">
        <v>18537</v>
      </c>
      <c r="BF306" s="48" t="s">
        <v>18549</v>
      </c>
      <c r="BG306" s="106" t="s">
        <v>18607</v>
      </c>
      <c r="BH306" s="106" t="s">
        <v>18929</v>
      </c>
      <c r="BI306" s="106" t="s">
        <v>19051</v>
      </c>
      <c r="BJ306" s="106" t="s">
        <v>19370</v>
      </c>
      <c r="BK306" s="85" t="str">
        <f>REPLACE(INDEX(GroupVertices[Group], MATCH(Vertices[[#This Row],[Vertex]],GroupVertices[Vertex],0)),1,1,"")</f>
        <v>EUTRAL</v>
      </c>
      <c r="BL306" s="3"/>
      <c r="BM306" s="3"/>
      <c r="BN306" s="3"/>
      <c r="BO306" s="3"/>
    </row>
    <row r="307" spans="1:67" x14ac:dyDescent="0.25">
      <c r="A307" s="64" t="s">
        <v>366</v>
      </c>
      <c r="B307" s="65"/>
      <c r="C307" s="65"/>
      <c r="D307" s="66"/>
      <c r="E307" s="68"/>
      <c r="F307" s="100" t="s">
        <v>4890</v>
      </c>
      <c r="G307" s="65"/>
      <c r="H307" s="69"/>
      <c r="I307" s="70"/>
      <c r="J307" s="70"/>
      <c r="K307" s="69" t="s">
        <v>17078</v>
      </c>
      <c r="L307" s="73"/>
      <c r="M307" s="74">
        <v>8215.6845703125</v>
      </c>
      <c r="N307" s="74">
        <v>3945.48974609375</v>
      </c>
      <c r="O307" s="75"/>
      <c r="P307" s="76"/>
      <c r="Q307" s="76"/>
      <c r="R307" s="86"/>
      <c r="S307" s="48">
        <v>0</v>
      </c>
      <c r="T307" s="48">
        <v>4</v>
      </c>
      <c r="U307" s="49">
        <v>94.393862999999996</v>
      </c>
      <c r="V307" s="49">
        <v>7.4100000000000001E-4</v>
      </c>
      <c r="W307" s="49">
        <v>1.0257E-2</v>
      </c>
      <c r="X307" s="49">
        <v>0.89550399999999997</v>
      </c>
      <c r="Y307" s="49">
        <v>0.25</v>
      </c>
      <c r="Z307" s="49">
        <v>0</v>
      </c>
      <c r="AA307" s="71">
        <v>190</v>
      </c>
      <c r="AB307" s="71"/>
      <c r="AC307" s="72"/>
      <c r="AD307" s="78" t="s">
        <v>10361</v>
      </c>
      <c r="AE307" s="78">
        <v>420</v>
      </c>
      <c r="AF307" s="78">
        <v>144</v>
      </c>
      <c r="AG307" s="78">
        <v>8076</v>
      </c>
      <c r="AH307" s="78">
        <v>3000</v>
      </c>
      <c r="AI307" s="78"/>
      <c r="AJ307" s="78" t="s">
        <v>11705</v>
      </c>
      <c r="AK307" s="78" t="s">
        <v>10140</v>
      </c>
      <c r="AL307" s="78"/>
      <c r="AM307" s="78"/>
      <c r="AN307" s="80">
        <v>40297.287199074075</v>
      </c>
      <c r="AO307" s="84" t="s">
        <v>13973</v>
      </c>
      <c r="AP307" s="78" t="b">
        <v>0</v>
      </c>
      <c r="AQ307" s="78" t="b">
        <v>0</v>
      </c>
      <c r="AR307" s="78" t="b">
        <v>0</v>
      </c>
      <c r="AS307" s="78" t="s">
        <v>9963</v>
      </c>
      <c r="AT307" s="78">
        <v>39</v>
      </c>
      <c r="AU307" s="84" t="s">
        <v>14893</v>
      </c>
      <c r="AV307" s="78" t="b">
        <v>0</v>
      </c>
      <c r="AW307" s="78" t="s">
        <v>15459</v>
      </c>
      <c r="AX307" s="84" t="s">
        <v>15647</v>
      </c>
      <c r="AY307" s="78" t="s">
        <v>66</v>
      </c>
      <c r="AZ307" s="102" t="s">
        <v>18397</v>
      </c>
      <c r="BA307" s="48"/>
      <c r="BB307" s="48"/>
      <c r="BC307" s="48"/>
      <c r="BD307" s="48"/>
      <c r="BE307" s="48" t="s">
        <v>18536</v>
      </c>
      <c r="BF307" s="48" t="s">
        <v>18536</v>
      </c>
      <c r="BG307" s="106" t="s">
        <v>18603</v>
      </c>
      <c r="BH307" s="106" t="s">
        <v>18927</v>
      </c>
      <c r="BI307" s="106" t="s">
        <v>19047</v>
      </c>
      <c r="BJ307" s="106" t="s">
        <v>19368</v>
      </c>
      <c r="BK307" s="85" t="str">
        <f>REPLACE(INDEX(GroupVertices[Group], MATCH(Vertices[[#This Row],[Vertex]],GroupVertices[Vertex],0)),1,1,"")</f>
        <v>EUTRAL</v>
      </c>
      <c r="BL307" s="3"/>
      <c r="BM307" s="3"/>
      <c r="BN307" s="3"/>
      <c r="BO307" s="3"/>
    </row>
    <row r="308" spans="1:67" x14ac:dyDescent="0.25">
      <c r="A308" s="64" t="s">
        <v>367</v>
      </c>
      <c r="B308" s="65"/>
      <c r="C308" s="65"/>
      <c r="D308" s="66"/>
      <c r="E308" s="68"/>
      <c r="F308" s="100" t="s">
        <v>4891</v>
      </c>
      <c r="G308" s="65"/>
      <c r="H308" s="69"/>
      <c r="I308" s="70"/>
      <c r="J308" s="70"/>
      <c r="K308" s="69" t="s">
        <v>17079</v>
      </c>
      <c r="L308" s="73"/>
      <c r="M308" s="74">
        <v>8062.3623046875</v>
      </c>
      <c r="N308" s="74">
        <v>3586.956787109375</v>
      </c>
      <c r="O308" s="75"/>
      <c r="P308" s="76"/>
      <c r="Q308" s="76"/>
      <c r="R308" s="86"/>
      <c r="S308" s="48">
        <v>0</v>
      </c>
      <c r="T308" s="48">
        <v>5</v>
      </c>
      <c r="U308" s="49">
        <v>1480.0890890000001</v>
      </c>
      <c r="V308" s="49">
        <v>7.5199999999999996E-4</v>
      </c>
      <c r="W308" s="49">
        <v>1.0970000000000001E-2</v>
      </c>
      <c r="X308" s="49">
        <v>1.088746</v>
      </c>
      <c r="Y308" s="49">
        <v>0.2</v>
      </c>
      <c r="Z308" s="49">
        <v>0</v>
      </c>
      <c r="AA308" s="71">
        <v>191</v>
      </c>
      <c r="AB308" s="71"/>
      <c r="AC308" s="72"/>
      <c r="AD308" s="78" t="s">
        <v>10362</v>
      </c>
      <c r="AE308" s="78">
        <v>39</v>
      </c>
      <c r="AF308" s="78">
        <v>28</v>
      </c>
      <c r="AG308" s="78">
        <v>6628</v>
      </c>
      <c r="AH308" s="78">
        <v>2621</v>
      </c>
      <c r="AI308" s="78">
        <v>-36000</v>
      </c>
      <c r="AJ308" s="84" t="s">
        <v>11706</v>
      </c>
      <c r="AK308" s="78" t="s">
        <v>10135</v>
      </c>
      <c r="AL308" s="78"/>
      <c r="AM308" s="78" t="s">
        <v>13801</v>
      </c>
      <c r="AN308" s="80">
        <v>40557.40997685185</v>
      </c>
      <c r="AO308" s="84" t="s">
        <v>13974</v>
      </c>
      <c r="AP308" s="78" t="b">
        <v>1</v>
      </c>
      <c r="AQ308" s="78" t="b">
        <v>0</v>
      </c>
      <c r="AR308" s="78" t="b">
        <v>0</v>
      </c>
      <c r="AS308" s="78" t="s">
        <v>9963</v>
      </c>
      <c r="AT308" s="78">
        <v>40</v>
      </c>
      <c r="AU308" s="84" t="s">
        <v>14862</v>
      </c>
      <c r="AV308" s="78" t="b">
        <v>0</v>
      </c>
      <c r="AW308" s="78" t="s">
        <v>15459</v>
      </c>
      <c r="AX308" s="84" t="s">
        <v>15648</v>
      </c>
      <c r="AY308" s="78" t="s">
        <v>66</v>
      </c>
      <c r="AZ308" s="102" t="s">
        <v>18397</v>
      </c>
      <c r="BA308" s="48" t="s">
        <v>3243</v>
      </c>
      <c r="BB308" s="48" t="s">
        <v>3243</v>
      </c>
      <c r="BC308" s="48" t="s">
        <v>4051</v>
      </c>
      <c r="BD308" s="48" t="s">
        <v>4051</v>
      </c>
      <c r="BE308" s="48" t="s">
        <v>18537</v>
      </c>
      <c r="BF308" s="48" t="s">
        <v>18549</v>
      </c>
      <c r="BG308" s="106" t="s">
        <v>18607</v>
      </c>
      <c r="BH308" s="106" t="s">
        <v>18929</v>
      </c>
      <c r="BI308" s="106" t="s">
        <v>19051</v>
      </c>
      <c r="BJ308" s="106" t="s">
        <v>19370</v>
      </c>
      <c r="BK308" s="85" t="str">
        <f>REPLACE(INDEX(GroupVertices[Group], MATCH(Vertices[[#This Row],[Vertex]],GroupVertices[Vertex],0)),1,1,"")</f>
        <v>EUTRAL</v>
      </c>
      <c r="BL308" s="3"/>
      <c r="BM308" s="3"/>
      <c r="BN308" s="3"/>
      <c r="BO308" s="3"/>
    </row>
    <row r="309" spans="1:67" x14ac:dyDescent="0.25">
      <c r="A309" s="64" t="s">
        <v>374</v>
      </c>
      <c r="B309" s="65"/>
      <c r="C309" s="65"/>
      <c r="D309" s="66"/>
      <c r="E309" s="68"/>
      <c r="F309" s="100" t="s">
        <v>4897</v>
      </c>
      <c r="G309" s="65"/>
      <c r="H309" s="69"/>
      <c r="I309" s="70"/>
      <c r="J309" s="70"/>
      <c r="K309" s="69" t="s">
        <v>17086</v>
      </c>
      <c r="L309" s="73"/>
      <c r="M309" s="74">
        <v>6990.140625</v>
      </c>
      <c r="N309" s="74">
        <v>859.23968505859375</v>
      </c>
      <c r="O309" s="75"/>
      <c r="P309" s="76"/>
      <c r="Q309" s="76"/>
      <c r="R309" s="86"/>
      <c r="S309" s="48">
        <v>0</v>
      </c>
      <c r="T309" s="48">
        <v>1</v>
      </c>
      <c r="U309" s="49">
        <v>0</v>
      </c>
      <c r="V309" s="49">
        <v>0.14285700000000001</v>
      </c>
      <c r="W309" s="49">
        <v>0</v>
      </c>
      <c r="X309" s="49">
        <v>0.65540500000000002</v>
      </c>
      <c r="Y309" s="49">
        <v>0</v>
      </c>
      <c r="Z309" s="49">
        <v>0</v>
      </c>
      <c r="AA309" s="71">
        <v>198</v>
      </c>
      <c r="AB309" s="71"/>
      <c r="AC309" s="72"/>
      <c r="AD309" s="78" t="s">
        <v>10368</v>
      </c>
      <c r="AE309" s="78">
        <v>4</v>
      </c>
      <c r="AF309" s="78">
        <v>0</v>
      </c>
      <c r="AG309" s="78">
        <v>17</v>
      </c>
      <c r="AH309" s="78">
        <v>0</v>
      </c>
      <c r="AI309" s="78">
        <v>19800</v>
      </c>
      <c r="AJ309" s="78" t="s">
        <v>11710</v>
      </c>
      <c r="AK309" s="78"/>
      <c r="AL309" s="78"/>
      <c r="AM309" s="78" t="s">
        <v>10140</v>
      </c>
      <c r="AN309" s="80">
        <v>42852.251562500001</v>
      </c>
      <c r="AO309" s="84" t="s">
        <v>13979</v>
      </c>
      <c r="AP309" s="78" t="b">
        <v>1</v>
      </c>
      <c r="AQ309" s="78" t="b">
        <v>0</v>
      </c>
      <c r="AR309" s="78" t="b">
        <v>0</v>
      </c>
      <c r="AS309" s="78" t="s">
        <v>9963</v>
      </c>
      <c r="AT309" s="78">
        <v>0</v>
      </c>
      <c r="AU309" s="78"/>
      <c r="AV309" s="78" t="b">
        <v>0</v>
      </c>
      <c r="AW309" s="78" t="s">
        <v>15459</v>
      </c>
      <c r="AX309" s="84" t="s">
        <v>15655</v>
      </c>
      <c r="AY309" s="78" t="s">
        <v>66</v>
      </c>
      <c r="AZ309" s="102" t="s">
        <v>18397</v>
      </c>
      <c r="BA309" s="48" t="s">
        <v>3255</v>
      </c>
      <c r="BB309" s="48" t="s">
        <v>3255</v>
      </c>
      <c r="BC309" s="48" t="s">
        <v>4024</v>
      </c>
      <c r="BD309" s="48" t="s">
        <v>4024</v>
      </c>
      <c r="BE309" s="48" t="s">
        <v>4266</v>
      </c>
      <c r="BF309" s="48" t="s">
        <v>4266</v>
      </c>
      <c r="BG309" s="106" t="s">
        <v>18569</v>
      </c>
      <c r="BH309" s="106" t="s">
        <v>18569</v>
      </c>
      <c r="BI309" s="106" t="s">
        <v>19013</v>
      </c>
      <c r="BJ309" s="106" t="s">
        <v>19013</v>
      </c>
      <c r="BK309" s="85" t="str">
        <f>REPLACE(INDEX(GroupVertices[Group], MATCH(Vertices[[#This Row],[Vertex]],GroupVertices[Vertex],0)),1,1,"")</f>
        <v>EUTRAL</v>
      </c>
      <c r="BL309" s="3"/>
      <c r="BM309" s="3"/>
      <c r="BN309" s="3"/>
      <c r="BO309" s="3"/>
    </row>
    <row r="310" spans="1:67" x14ac:dyDescent="0.25">
      <c r="A310" s="64" t="s">
        <v>375</v>
      </c>
      <c r="B310" s="65"/>
      <c r="C310" s="65"/>
      <c r="D310" s="66"/>
      <c r="E310" s="68"/>
      <c r="F310" s="100" t="s">
        <v>4898</v>
      </c>
      <c r="G310" s="65"/>
      <c r="H310" s="69"/>
      <c r="I310" s="70"/>
      <c r="J310" s="70"/>
      <c r="K310" s="69" t="s">
        <v>17087</v>
      </c>
      <c r="L310" s="73"/>
      <c r="M310" s="74">
        <v>9626.52734375</v>
      </c>
      <c r="N310" s="74">
        <v>3362.22412109375</v>
      </c>
      <c r="O310" s="75"/>
      <c r="P310" s="76"/>
      <c r="Q310" s="76"/>
      <c r="R310" s="86"/>
      <c r="S310" s="48">
        <v>0</v>
      </c>
      <c r="T310" s="48">
        <v>1</v>
      </c>
      <c r="U310" s="49">
        <v>0</v>
      </c>
      <c r="V310" s="49">
        <v>9.0089999999999996E-3</v>
      </c>
      <c r="W310" s="49">
        <v>0</v>
      </c>
      <c r="X310" s="49">
        <v>0.53537999999999997</v>
      </c>
      <c r="Y310" s="49">
        <v>0</v>
      </c>
      <c r="Z310" s="49">
        <v>0</v>
      </c>
      <c r="AA310" s="71">
        <v>199</v>
      </c>
      <c r="AB310" s="71"/>
      <c r="AC310" s="72"/>
      <c r="AD310" s="78" t="s">
        <v>10369</v>
      </c>
      <c r="AE310" s="78">
        <v>37</v>
      </c>
      <c r="AF310" s="78">
        <v>10</v>
      </c>
      <c r="AG310" s="78">
        <v>15</v>
      </c>
      <c r="AH310" s="78">
        <v>133</v>
      </c>
      <c r="AI310" s="78"/>
      <c r="AJ310" s="78"/>
      <c r="AK310" s="78" t="s">
        <v>12724</v>
      </c>
      <c r="AL310" s="78"/>
      <c r="AM310" s="78"/>
      <c r="AN310" s="80">
        <v>42528.56826388889</v>
      </c>
      <c r="AO310" s="84" t="s">
        <v>13980</v>
      </c>
      <c r="AP310" s="78" t="b">
        <v>0</v>
      </c>
      <c r="AQ310" s="78" t="b">
        <v>0</v>
      </c>
      <c r="AR310" s="78" t="b">
        <v>0</v>
      </c>
      <c r="AS310" s="78" t="s">
        <v>9963</v>
      </c>
      <c r="AT310" s="78">
        <v>0</v>
      </c>
      <c r="AU310" s="84" t="s">
        <v>14862</v>
      </c>
      <c r="AV310" s="78" t="b">
        <v>0</v>
      </c>
      <c r="AW310" s="78" t="s">
        <v>15459</v>
      </c>
      <c r="AX310" s="84" t="s">
        <v>15656</v>
      </c>
      <c r="AY310" s="78" t="s">
        <v>66</v>
      </c>
      <c r="AZ310" s="102" t="s">
        <v>18397</v>
      </c>
      <c r="BA310" s="48" t="s">
        <v>3256</v>
      </c>
      <c r="BB310" s="48" t="s">
        <v>3256</v>
      </c>
      <c r="BC310" s="48" t="s">
        <v>4027</v>
      </c>
      <c r="BD310" s="48" t="s">
        <v>4027</v>
      </c>
      <c r="BE310" s="48"/>
      <c r="BF310" s="48"/>
      <c r="BG310" s="106" t="s">
        <v>18609</v>
      </c>
      <c r="BH310" s="106" t="s">
        <v>18609</v>
      </c>
      <c r="BI310" s="106" t="s">
        <v>19053</v>
      </c>
      <c r="BJ310" s="106" t="s">
        <v>19053</v>
      </c>
      <c r="BK310" s="85" t="str">
        <f>REPLACE(INDEX(GroupVertices[Group], MATCH(Vertices[[#This Row],[Vertex]],GroupVertices[Vertex],0)),1,1,"")</f>
        <v>EUTRAL</v>
      </c>
      <c r="BL310" s="3"/>
      <c r="BM310" s="3"/>
      <c r="BN310" s="3"/>
      <c r="BO310" s="3"/>
    </row>
    <row r="311" spans="1:67" x14ac:dyDescent="0.25">
      <c r="A311" s="64" t="s">
        <v>376</v>
      </c>
      <c r="B311" s="65"/>
      <c r="C311" s="65"/>
      <c r="D311" s="66"/>
      <c r="E311" s="68"/>
      <c r="F311" s="100" t="s">
        <v>4899</v>
      </c>
      <c r="G311" s="65"/>
      <c r="H311" s="69"/>
      <c r="I311" s="70"/>
      <c r="J311" s="70"/>
      <c r="K311" s="69" t="s">
        <v>17088</v>
      </c>
      <c r="L311" s="73"/>
      <c r="M311" s="74">
        <v>6052.89453125</v>
      </c>
      <c r="N311" s="74">
        <v>3759.900634765625</v>
      </c>
      <c r="O311" s="75"/>
      <c r="P311" s="76"/>
      <c r="Q311" s="76"/>
      <c r="R311" s="86"/>
      <c r="S311" s="48">
        <v>0</v>
      </c>
      <c r="T311" s="48">
        <v>1</v>
      </c>
      <c r="U311" s="49">
        <v>0</v>
      </c>
      <c r="V311" s="49">
        <v>4.86E-4</v>
      </c>
      <c r="W311" s="49">
        <v>9.7999999999999997E-5</v>
      </c>
      <c r="X311" s="49">
        <v>0.44676300000000002</v>
      </c>
      <c r="Y311" s="49">
        <v>0</v>
      </c>
      <c r="Z311" s="49">
        <v>0</v>
      </c>
      <c r="AA311" s="71">
        <v>200</v>
      </c>
      <c r="AB311" s="71"/>
      <c r="AC311" s="72"/>
      <c r="AD311" s="78" t="s">
        <v>10370</v>
      </c>
      <c r="AE311" s="78">
        <v>68</v>
      </c>
      <c r="AF311" s="78">
        <v>25</v>
      </c>
      <c r="AG311" s="78">
        <v>120</v>
      </c>
      <c r="AH311" s="78">
        <v>386</v>
      </c>
      <c r="AI311" s="78">
        <v>19800</v>
      </c>
      <c r="AJ311" s="78"/>
      <c r="AK311" s="78" t="s">
        <v>10114</v>
      </c>
      <c r="AL311" s="78"/>
      <c r="AM311" s="78" t="s">
        <v>12690</v>
      </c>
      <c r="AN311" s="80">
        <v>41290.725428240738</v>
      </c>
      <c r="AO311" s="84" t="s">
        <v>13981</v>
      </c>
      <c r="AP311" s="78" t="b">
        <v>0</v>
      </c>
      <c r="AQ311" s="78" t="b">
        <v>0</v>
      </c>
      <c r="AR311" s="78" t="b">
        <v>0</v>
      </c>
      <c r="AS311" s="78" t="s">
        <v>9963</v>
      </c>
      <c r="AT311" s="78">
        <v>1</v>
      </c>
      <c r="AU311" s="84" t="s">
        <v>14920</v>
      </c>
      <c r="AV311" s="78" t="b">
        <v>0</v>
      </c>
      <c r="AW311" s="78" t="s">
        <v>15459</v>
      </c>
      <c r="AX311" s="84" t="s">
        <v>15657</v>
      </c>
      <c r="AY311" s="78" t="s">
        <v>66</v>
      </c>
      <c r="AZ311" s="102" t="s">
        <v>18397</v>
      </c>
      <c r="BA311" s="48" t="s">
        <v>3257</v>
      </c>
      <c r="BB311" s="48" t="s">
        <v>3257</v>
      </c>
      <c r="BC311" s="48" t="s">
        <v>4051</v>
      </c>
      <c r="BD311" s="48" t="s">
        <v>4051</v>
      </c>
      <c r="BE311" s="48"/>
      <c r="BF311" s="48"/>
      <c r="BG311" s="106" t="s">
        <v>18610</v>
      </c>
      <c r="BH311" s="106" t="s">
        <v>18610</v>
      </c>
      <c r="BI311" s="106" t="s">
        <v>19054</v>
      </c>
      <c r="BJ311" s="106" t="s">
        <v>19054</v>
      </c>
      <c r="BK311" s="85" t="str">
        <f>REPLACE(INDEX(GroupVertices[Group], MATCH(Vertices[[#This Row],[Vertex]],GroupVertices[Vertex],0)),1,1,"")</f>
        <v>EUTRAL</v>
      </c>
      <c r="BL311" s="3"/>
      <c r="BM311" s="3"/>
      <c r="BN311" s="3"/>
      <c r="BO311" s="3"/>
    </row>
    <row r="312" spans="1:67" x14ac:dyDescent="0.25">
      <c r="A312" s="64" t="s">
        <v>377</v>
      </c>
      <c r="B312" s="65"/>
      <c r="C312" s="65"/>
      <c r="D312" s="66"/>
      <c r="E312" s="68"/>
      <c r="F312" s="100" t="s">
        <v>4900</v>
      </c>
      <c r="G312" s="65"/>
      <c r="H312" s="69"/>
      <c r="I312" s="70"/>
      <c r="J312" s="70"/>
      <c r="K312" s="69" t="s">
        <v>17089</v>
      </c>
      <c r="L312" s="73"/>
      <c r="M312" s="74">
        <v>7603.21337890625</v>
      </c>
      <c r="N312" s="74">
        <v>369.2276611328125</v>
      </c>
      <c r="O312" s="75"/>
      <c r="P312" s="76"/>
      <c r="Q312" s="76"/>
      <c r="R312" s="86"/>
      <c r="S312" s="48">
        <v>0</v>
      </c>
      <c r="T312" s="48">
        <v>3</v>
      </c>
      <c r="U312" s="49">
        <v>6</v>
      </c>
      <c r="V312" s="49">
        <v>0.33333299999999999</v>
      </c>
      <c r="W312" s="49">
        <v>0</v>
      </c>
      <c r="X312" s="49">
        <v>1.9189179999999999</v>
      </c>
      <c r="Y312" s="49">
        <v>0</v>
      </c>
      <c r="Z312" s="49">
        <v>0</v>
      </c>
      <c r="AA312" s="71">
        <v>201</v>
      </c>
      <c r="AB312" s="71"/>
      <c r="AC312" s="72"/>
      <c r="AD312" s="78" t="s">
        <v>10371</v>
      </c>
      <c r="AE312" s="78">
        <v>650</v>
      </c>
      <c r="AF312" s="78">
        <v>141</v>
      </c>
      <c r="AG312" s="78">
        <v>6782</v>
      </c>
      <c r="AH312" s="78">
        <v>4792</v>
      </c>
      <c r="AI312" s="78">
        <v>19800</v>
      </c>
      <c r="AJ312" s="78" t="s">
        <v>11711</v>
      </c>
      <c r="AK312" s="78" t="s">
        <v>12725</v>
      </c>
      <c r="AL312" s="84" t="s">
        <v>13245</v>
      </c>
      <c r="AM312" s="78" t="s">
        <v>10135</v>
      </c>
      <c r="AN312" s="80">
        <v>40128.69023148148</v>
      </c>
      <c r="AO312" s="84" t="s">
        <v>13982</v>
      </c>
      <c r="AP312" s="78" t="b">
        <v>0</v>
      </c>
      <c r="AQ312" s="78" t="b">
        <v>0</v>
      </c>
      <c r="AR312" s="78" t="b">
        <v>1</v>
      </c>
      <c r="AS312" s="78" t="s">
        <v>9963</v>
      </c>
      <c r="AT312" s="78">
        <v>8</v>
      </c>
      <c r="AU312" s="84" t="s">
        <v>14921</v>
      </c>
      <c r="AV312" s="78" t="b">
        <v>0</v>
      </c>
      <c r="AW312" s="78" t="s">
        <v>15459</v>
      </c>
      <c r="AX312" s="84" t="s">
        <v>15658</v>
      </c>
      <c r="AY312" s="78" t="s">
        <v>66</v>
      </c>
      <c r="AZ312" s="102" t="s">
        <v>18397</v>
      </c>
      <c r="BA312" s="48" t="s">
        <v>3258</v>
      </c>
      <c r="BB312" s="48" t="s">
        <v>3258</v>
      </c>
      <c r="BC312" s="48" t="s">
        <v>4051</v>
      </c>
      <c r="BD312" s="48" t="s">
        <v>4051</v>
      </c>
      <c r="BE312" s="48"/>
      <c r="BF312" s="48"/>
      <c r="BG312" s="106" t="s">
        <v>18611</v>
      </c>
      <c r="BH312" s="106" t="s">
        <v>18611</v>
      </c>
      <c r="BI312" s="106" t="s">
        <v>19055</v>
      </c>
      <c r="BJ312" s="106" t="s">
        <v>19055</v>
      </c>
      <c r="BK312" s="85" t="str">
        <f>REPLACE(INDEX(GroupVertices[Group], MATCH(Vertices[[#This Row],[Vertex]],GroupVertices[Vertex],0)),1,1,"")</f>
        <v>EUTRAL</v>
      </c>
      <c r="BL312" s="3"/>
      <c r="BM312" s="3"/>
      <c r="BN312" s="3"/>
      <c r="BO312" s="3"/>
    </row>
    <row r="313" spans="1:67" x14ac:dyDescent="0.25">
      <c r="A313" s="64" t="s">
        <v>378</v>
      </c>
      <c r="B313" s="65"/>
      <c r="C313" s="65"/>
      <c r="D313" s="66"/>
      <c r="E313" s="68"/>
      <c r="F313" s="100" t="s">
        <v>4901</v>
      </c>
      <c r="G313" s="65"/>
      <c r="H313" s="69"/>
      <c r="I313" s="70"/>
      <c r="J313" s="70"/>
      <c r="K313" s="69" t="s">
        <v>17093</v>
      </c>
      <c r="L313" s="73"/>
      <c r="M313" s="74">
        <v>7789.10009765625</v>
      </c>
      <c r="N313" s="74">
        <v>4502.443359375</v>
      </c>
      <c r="O313" s="75"/>
      <c r="P313" s="76"/>
      <c r="Q313" s="76"/>
      <c r="R313" s="86"/>
      <c r="S313" s="48">
        <v>0</v>
      </c>
      <c r="T313" s="48">
        <v>2</v>
      </c>
      <c r="U313" s="49">
        <v>0</v>
      </c>
      <c r="V313" s="49">
        <v>3.77E-4</v>
      </c>
      <c r="W313" s="49">
        <v>9.9999999999999995E-7</v>
      </c>
      <c r="X313" s="49">
        <v>0.738784</v>
      </c>
      <c r="Y313" s="49">
        <v>0.5</v>
      </c>
      <c r="Z313" s="49">
        <v>0</v>
      </c>
      <c r="AA313" s="71">
        <v>205</v>
      </c>
      <c r="AB313" s="71"/>
      <c r="AC313" s="72"/>
      <c r="AD313" s="78" t="s">
        <v>10375</v>
      </c>
      <c r="AE313" s="78">
        <v>141</v>
      </c>
      <c r="AF313" s="78">
        <v>3332</v>
      </c>
      <c r="AG313" s="78">
        <v>30763</v>
      </c>
      <c r="AH313" s="78">
        <v>11660</v>
      </c>
      <c r="AI313" s="78">
        <v>19800</v>
      </c>
      <c r="AJ313" s="78" t="s">
        <v>11715</v>
      </c>
      <c r="AK313" s="78" t="s">
        <v>12690</v>
      </c>
      <c r="AL313" s="78"/>
      <c r="AM313" s="78" t="s">
        <v>12690</v>
      </c>
      <c r="AN313" s="80">
        <v>41496.227592592593</v>
      </c>
      <c r="AO313" s="84" t="s">
        <v>13986</v>
      </c>
      <c r="AP313" s="78" t="b">
        <v>0</v>
      </c>
      <c r="AQ313" s="78" t="b">
        <v>0</v>
      </c>
      <c r="AR313" s="78" t="b">
        <v>0</v>
      </c>
      <c r="AS313" s="78" t="s">
        <v>9963</v>
      </c>
      <c r="AT313" s="78">
        <v>141</v>
      </c>
      <c r="AU313" s="84" t="s">
        <v>14862</v>
      </c>
      <c r="AV313" s="78" t="b">
        <v>0</v>
      </c>
      <c r="AW313" s="78" t="s">
        <v>15459</v>
      </c>
      <c r="AX313" s="84" t="s">
        <v>15662</v>
      </c>
      <c r="AY313" s="78" t="s">
        <v>66</v>
      </c>
      <c r="AZ313" s="102" t="s">
        <v>18397</v>
      </c>
      <c r="BA313" s="48" t="s">
        <v>3259</v>
      </c>
      <c r="BB313" s="48" t="s">
        <v>3259</v>
      </c>
      <c r="BC313" s="48" t="s">
        <v>4041</v>
      </c>
      <c r="BD313" s="48" t="s">
        <v>4041</v>
      </c>
      <c r="BE313" s="48" t="s">
        <v>4283</v>
      </c>
      <c r="BF313" s="48" t="s">
        <v>4283</v>
      </c>
      <c r="BG313" s="106" t="s">
        <v>18612</v>
      </c>
      <c r="BH313" s="106" t="s">
        <v>18612</v>
      </c>
      <c r="BI313" s="106" t="s">
        <v>19056</v>
      </c>
      <c r="BJ313" s="106" t="s">
        <v>19056</v>
      </c>
      <c r="BK313" s="85" t="str">
        <f>REPLACE(INDEX(GroupVertices[Group], MATCH(Vertices[[#This Row],[Vertex]],GroupVertices[Vertex],0)),1,1,"")</f>
        <v>EUTRAL</v>
      </c>
      <c r="BL313" s="3"/>
      <c r="BM313" s="3"/>
      <c r="BN313" s="3"/>
      <c r="BO313" s="3"/>
    </row>
    <row r="314" spans="1:67" x14ac:dyDescent="0.25">
      <c r="A314" s="64" t="s">
        <v>380</v>
      </c>
      <c r="B314" s="65"/>
      <c r="C314" s="65"/>
      <c r="D314" s="66"/>
      <c r="E314" s="68"/>
      <c r="F314" s="100" t="s">
        <v>15178</v>
      </c>
      <c r="G314" s="65"/>
      <c r="H314" s="69"/>
      <c r="I314" s="70"/>
      <c r="J314" s="70"/>
      <c r="K314" s="69" t="s">
        <v>17096</v>
      </c>
      <c r="L314" s="73"/>
      <c r="M314" s="74">
        <v>6383.6572265625</v>
      </c>
      <c r="N314" s="74">
        <v>4106.68359375</v>
      </c>
      <c r="O314" s="75"/>
      <c r="P314" s="76"/>
      <c r="Q314" s="76"/>
      <c r="R314" s="86"/>
      <c r="S314" s="48">
        <v>0</v>
      </c>
      <c r="T314" s="48">
        <v>1</v>
      </c>
      <c r="U314" s="49">
        <v>0</v>
      </c>
      <c r="V314" s="49">
        <v>7.1199999999999996E-4</v>
      </c>
      <c r="W314" s="49">
        <v>4.346E-3</v>
      </c>
      <c r="X314" s="49">
        <v>0.362342</v>
      </c>
      <c r="Y314" s="49">
        <v>0</v>
      </c>
      <c r="Z314" s="49">
        <v>0</v>
      </c>
      <c r="AA314" s="71">
        <v>208</v>
      </c>
      <c r="AB314" s="71"/>
      <c r="AC314" s="72"/>
      <c r="AD314" s="78" t="s">
        <v>10378</v>
      </c>
      <c r="AE314" s="78">
        <v>259</v>
      </c>
      <c r="AF314" s="78">
        <v>2965</v>
      </c>
      <c r="AG314" s="78">
        <v>31081</v>
      </c>
      <c r="AH314" s="78">
        <v>76</v>
      </c>
      <c r="AI314" s="78">
        <v>19800</v>
      </c>
      <c r="AJ314" s="78" t="s">
        <v>11717</v>
      </c>
      <c r="AK314" s="78"/>
      <c r="AL314" s="84" t="s">
        <v>13248</v>
      </c>
      <c r="AM314" s="78" t="s">
        <v>10135</v>
      </c>
      <c r="AN314" s="80">
        <v>40661.176481481481</v>
      </c>
      <c r="AO314" s="84" t="s">
        <v>13988</v>
      </c>
      <c r="AP314" s="78" t="b">
        <v>0</v>
      </c>
      <c r="AQ314" s="78" t="b">
        <v>0</v>
      </c>
      <c r="AR314" s="78" t="b">
        <v>1</v>
      </c>
      <c r="AS314" s="78" t="s">
        <v>9963</v>
      </c>
      <c r="AT314" s="78">
        <v>47</v>
      </c>
      <c r="AU314" s="84" t="s">
        <v>14923</v>
      </c>
      <c r="AV314" s="78" t="b">
        <v>0</v>
      </c>
      <c r="AW314" s="78" t="s">
        <v>15459</v>
      </c>
      <c r="AX314" s="84" t="s">
        <v>15665</v>
      </c>
      <c r="AY314" s="78" t="s">
        <v>66</v>
      </c>
      <c r="AZ314" s="102" t="s">
        <v>18397</v>
      </c>
      <c r="BA314" s="48" t="s">
        <v>3261</v>
      </c>
      <c r="BB314" s="48" t="s">
        <v>3261</v>
      </c>
      <c r="BC314" s="48" t="s">
        <v>4064</v>
      </c>
      <c r="BD314" s="48" t="s">
        <v>4064</v>
      </c>
      <c r="BE314" s="48" t="s">
        <v>4289</v>
      </c>
      <c r="BF314" s="48" t="s">
        <v>4289</v>
      </c>
      <c r="BG314" s="106" t="s">
        <v>18613</v>
      </c>
      <c r="BH314" s="106" t="s">
        <v>18613</v>
      </c>
      <c r="BI314" s="106" t="s">
        <v>19057</v>
      </c>
      <c r="BJ314" s="106" t="s">
        <v>19057</v>
      </c>
      <c r="BK314" s="85" t="str">
        <f>REPLACE(INDEX(GroupVertices[Group], MATCH(Vertices[[#This Row],[Vertex]],GroupVertices[Vertex],0)),1,1,"")</f>
        <v>EUTRAL</v>
      </c>
      <c r="BL314" s="3"/>
      <c r="BM314" s="3"/>
      <c r="BN314" s="3"/>
      <c r="BO314" s="3"/>
    </row>
    <row r="315" spans="1:67" x14ac:dyDescent="0.25">
      <c r="A315" s="64" t="s">
        <v>383</v>
      </c>
      <c r="B315" s="65"/>
      <c r="C315" s="65"/>
      <c r="D315" s="66"/>
      <c r="E315" s="68"/>
      <c r="F315" s="100" t="s">
        <v>4905</v>
      </c>
      <c r="G315" s="65"/>
      <c r="H315" s="69"/>
      <c r="I315" s="70"/>
      <c r="J315" s="70"/>
      <c r="K315" s="69" t="s">
        <v>17098</v>
      </c>
      <c r="L315" s="73"/>
      <c r="M315" s="74">
        <v>2375.733154296875</v>
      </c>
      <c r="N315" s="74">
        <v>1628.35888671875</v>
      </c>
      <c r="O315" s="75"/>
      <c r="P315" s="76"/>
      <c r="Q315" s="76"/>
      <c r="R315" s="86"/>
      <c r="S315" s="48">
        <v>0</v>
      </c>
      <c r="T315" s="48">
        <v>2</v>
      </c>
      <c r="U315" s="49">
        <v>0</v>
      </c>
      <c r="V315" s="49">
        <v>3.77E-4</v>
      </c>
      <c r="W315" s="49">
        <v>9.9999999999999995E-7</v>
      </c>
      <c r="X315" s="49">
        <v>0.738784</v>
      </c>
      <c r="Y315" s="49">
        <v>0.5</v>
      </c>
      <c r="Z315" s="49">
        <v>0</v>
      </c>
      <c r="AA315" s="71">
        <v>210</v>
      </c>
      <c r="AB315" s="71"/>
      <c r="AC315" s="72"/>
      <c r="AD315" s="78" t="s">
        <v>10380</v>
      </c>
      <c r="AE315" s="78">
        <v>2690</v>
      </c>
      <c r="AF315" s="78">
        <v>1455</v>
      </c>
      <c r="AG315" s="78">
        <v>101226</v>
      </c>
      <c r="AH315" s="78">
        <v>20390</v>
      </c>
      <c r="AI315" s="78"/>
      <c r="AJ315" s="78" t="s">
        <v>11719</v>
      </c>
      <c r="AK315" s="78" t="s">
        <v>12728</v>
      </c>
      <c r="AL315" s="78"/>
      <c r="AM315" s="78"/>
      <c r="AN315" s="80">
        <v>41231.764664351853</v>
      </c>
      <c r="AO315" s="84" t="s">
        <v>13990</v>
      </c>
      <c r="AP315" s="78" t="b">
        <v>1</v>
      </c>
      <c r="AQ315" s="78" t="b">
        <v>0</v>
      </c>
      <c r="AR315" s="78" t="b">
        <v>1</v>
      </c>
      <c r="AS315" s="78" t="s">
        <v>9963</v>
      </c>
      <c r="AT315" s="78">
        <v>171</v>
      </c>
      <c r="AU315" s="84" t="s">
        <v>14862</v>
      </c>
      <c r="AV315" s="78" t="b">
        <v>0</v>
      </c>
      <c r="AW315" s="78" t="s">
        <v>15459</v>
      </c>
      <c r="AX315" s="84" t="s">
        <v>15667</v>
      </c>
      <c r="AY315" s="78" t="s">
        <v>66</v>
      </c>
      <c r="AZ315" s="102" t="s">
        <v>18398</v>
      </c>
      <c r="BA315" s="48" t="s">
        <v>3259</v>
      </c>
      <c r="BB315" s="48" t="s">
        <v>3259</v>
      </c>
      <c r="BC315" s="48" t="s">
        <v>4041</v>
      </c>
      <c r="BD315" s="48" t="s">
        <v>4041</v>
      </c>
      <c r="BE315" s="48" t="s">
        <v>4283</v>
      </c>
      <c r="BF315" s="48" t="s">
        <v>4283</v>
      </c>
      <c r="BG315" s="106" t="s">
        <v>18612</v>
      </c>
      <c r="BH315" s="106" t="s">
        <v>18612</v>
      </c>
      <c r="BI315" s="106" t="s">
        <v>19056</v>
      </c>
      <c r="BJ315" s="106" t="s">
        <v>19056</v>
      </c>
      <c r="BK315" s="85" t="str">
        <f>REPLACE(INDEX(GroupVertices[Group], MATCH(Vertices[[#This Row],[Vertex]],GroupVertices[Vertex],0)),1,1,"")</f>
        <v>OSITIVE</v>
      </c>
      <c r="BL315" s="3"/>
      <c r="BM315" s="3"/>
      <c r="BN315" s="3"/>
      <c r="BO315" s="3"/>
    </row>
    <row r="316" spans="1:67" x14ac:dyDescent="0.25">
      <c r="A316" s="64" t="s">
        <v>387</v>
      </c>
      <c r="B316" s="65"/>
      <c r="C316" s="65"/>
      <c r="D316" s="66"/>
      <c r="E316" s="68"/>
      <c r="F316" s="100" t="s">
        <v>4908</v>
      </c>
      <c r="G316" s="65"/>
      <c r="H316" s="69"/>
      <c r="I316" s="70"/>
      <c r="J316" s="70"/>
      <c r="K316" s="69" t="s">
        <v>17101</v>
      </c>
      <c r="L316" s="73"/>
      <c r="M316" s="74">
        <v>9600.3134765625</v>
      </c>
      <c r="N316" s="74">
        <v>4102.27294921875</v>
      </c>
      <c r="O316" s="75"/>
      <c r="P316" s="76"/>
      <c r="Q316" s="76"/>
      <c r="R316" s="86"/>
      <c r="S316" s="48">
        <v>0</v>
      </c>
      <c r="T316" s="48">
        <v>1</v>
      </c>
      <c r="U316" s="49">
        <v>0</v>
      </c>
      <c r="V316" s="49">
        <v>0.33333299999999999</v>
      </c>
      <c r="W316" s="49">
        <v>0</v>
      </c>
      <c r="X316" s="49">
        <v>0.77027000000000001</v>
      </c>
      <c r="Y316" s="49">
        <v>0</v>
      </c>
      <c r="Z316" s="49">
        <v>0</v>
      </c>
      <c r="AA316" s="71">
        <v>213</v>
      </c>
      <c r="AB316" s="71"/>
      <c r="AC316" s="72"/>
      <c r="AD316" s="78" t="s">
        <v>10383</v>
      </c>
      <c r="AE316" s="78">
        <v>55</v>
      </c>
      <c r="AF316" s="78">
        <v>51</v>
      </c>
      <c r="AG316" s="78">
        <v>3244</v>
      </c>
      <c r="AH316" s="78">
        <v>194</v>
      </c>
      <c r="AI316" s="78"/>
      <c r="AJ316" s="78" t="s">
        <v>11722</v>
      </c>
      <c r="AK316" s="78" t="s">
        <v>12729</v>
      </c>
      <c r="AL316" s="78"/>
      <c r="AM316" s="78"/>
      <c r="AN316" s="80">
        <v>40956.778344907405</v>
      </c>
      <c r="AO316" s="84" t="s">
        <v>13991</v>
      </c>
      <c r="AP316" s="78" t="b">
        <v>1</v>
      </c>
      <c r="AQ316" s="78" t="b">
        <v>0</v>
      </c>
      <c r="AR316" s="78" t="b">
        <v>0</v>
      </c>
      <c r="AS316" s="78" t="s">
        <v>9963</v>
      </c>
      <c r="AT316" s="78">
        <v>14</v>
      </c>
      <c r="AU316" s="84" t="s">
        <v>14862</v>
      </c>
      <c r="AV316" s="78" t="b">
        <v>0</v>
      </c>
      <c r="AW316" s="78" t="s">
        <v>15459</v>
      </c>
      <c r="AX316" s="84" t="s">
        <v>15670</v>
      </c>
      <c r="AY316" s="78" t="s">
        <v>66</v>
      </c>
      <c r="AZ316" s="102" t="s">
        <v>18397</v>
      </c>
      <c r="BA316" s="48" t="s">
        <v>3242</v>
      </c>
      <c r="BB316" s="48" t="s">
        <v>3242</v>
      </c>
      <c r="BC316" s="48" t="s">
        <v>4055</v>
      </c>
      <c r="BD316" s="48" t="s">
        <v>4055</v>
      </c>
      <c r="BE316" s="48"/>
      <c r="BF316" s="48"/>
      <c r="BG316" s="106" t="s">
        <v>18606</v>
      </c>
      <c r="BH316" s="106" t="s">
        <v>18606</v>
      </c>
      <c r="BI316" s="106" t="s">
        <v>19050</v>
      </c>
      <c r="BJ316" s="106" t="s">
        <v>19050</v>
      </c>
      <c r="BK316" s="85" t="str">
        <f>REPLACE(INDEX(GroupVertices[Group], MATCH(Vertices[[#This Row],[Vertex]],GroupVertices[Vertex],0)),1,1,"")</f>
        <v>EUTRAL</v>
      </c>
      <c r="BL316" s="3"/>
      <c r="BM316" s="3"/>
      <c r="BN316" s="3"/>
      <c r="BO316" s="3"/>
    </row>
    <row r="317" spans="1:67" x14ac:dyDescent="0.25">
      <c r="A317" s="64" t="s">
        <v>388</v>
      </c>
      <c r="B317" s="65"/>
      <c r="C317" s="65"/>
      <c r="D317" s="66"/>
      <c r="E317" s="68"/>
      <c r="F317" s="100" t="s">
        <v>4909</v>
      </c>
      <c r="G317" s="65"/>
      <c r="H317" s="69"/>
      <c r="I317" s="70"/>
      <c r="J317" s="70"/>
      <c r="K317" s="69" t="s">
        <v>17102</v>
      </c>
      <c r="L317" s="73"/>
      <c r="M317" s="74">
        <v>6498.43701171875</v>
      </c>
      <c r="N317" s="74">
        <v>2706.18896484375</v>
      </c>
      <c r="O317" s="75"/>
      <c r="P317" s="76"/>
      <c r="Q317" s="76"/>
      <c r="R317" s="86"/>
      <c r="S317" s="48">
        <v>0</v>
      </c>
      <c r="T317" s="48">
        <v>1</v>
      </c>
      <c r="U317" s="49">
        <v>0</v>
      </c>
      <c r="V317" s="49">
        <v>4.8999999999999998E-4</v>
      </c>
      <c r="W317" s="49">
        <v>6.0000000000000002E-5</v>
      </c>
      <c r="X317" s="49">
        <v>0.47792200000000001</v>
      </c>
      <c r="Y317" s="49">
        <v>0</v>
      </c>
      <c r="Z317" s="49">
        <v>0</v>
      </c>
      <c r="AA317" s="71">
        <v>214</v>
      </c>
      <c r="AB317" s="71"/>
      <c r="AC317" s="72"/>
      <c r="AD317" s="78" t="s">
        <v>10384</v>
      </c>
      <c r="AE317" s="78">
        <v>515</v>
      </c>
      <c r="AF317" s="78">
        <v>406</v>
      </c>
      <c r="AG317" s="78">
        <v>2703</v>
      </c>
      <c r="AH317" s="78">
        <v>777</v>
      </c>
      <c r="AI317" s="78">
        <v>19800</v>
      </c>
      <c r="AJ317" s="78" t="s">
        <v>11723</v>
      </c>
      <c r="AK317" s="78" t="s">
        <v>12730</v>
      </c>
      <c r="AL317" s="84" t="s">
        <v>13252</v>
      </c>
      <c r="AM317" s="78" t="s">
        <v>10135</v>
      </c>
      <c r="AN317" s="80">
        <v>40204.382013888891</v>
      </c>
      <c r="AO317" s="84" t="s">
        <v>13992</v>
      </c>
      <c r="AP317" s="78" t="b">
        <v>0</v>
      </c>
      <c r="AQ317" s="78" t="b">
        <v>0</v>
      </c>
      <c r="AR317" s="78" t="b">
        <v>1</v>
      </c>
      <c r="AS317" s="78" t="s">
        <v>9963</v>
      </c>
      <c r="AT317" s="78">
        <v>5</v>
      </c>
      <c r="AU317" s="84" t="s">
        <v>14927</v>
      </c>
      <c r="AV317" s="78" t="b">
        <v>0</v>
      </c>
      <c r="AW317" s="78" t="s">
        <v>15459</v>
      </c>
      <c r="AX317" s="84" t="s">
        <v>15671</v>
      </c>
      <c r="AY317" s="78" t="s">
        <v>66</v>
      </c>
      <c r="AZ317" s="102" t="s">
        <v>18397</v>
      </c>
      <c r="BA317" s="48" t="s">
        <v>3208</v>
      </c>
      <c r="BB317" s="48" t="s">
        <v>3208</v>
      </c>
      <c r="BC317" s="48" t="s">
        <v>4040</v>
      </c>
      <c r="BD317" s="48" t="s">
        <v>4040</v>
      </c>
      <c r="BE317" s="48"/>
      <c r="BF317" s="48"/>
      <c r="BG317" s="106" t="s">
        <v>18583</v>
      </c>
      <c r="BH317" s="106" t="s">
        <v>18583</v>
      </c>
      <c r="BI317" s="106" t="s">
        <v>19027</v>
      </c>
      <c r="BJ317" s="106" t="s">
        <v>19027</v>
      </c>
      <c r="BK317" s="85" t="str">
        <f>REPLACE(INDEX(GroupVertices[Group], MATCH(Vertices[[#This Row],[Vertex]],GroupVertices[Vertex],0)),1,1,"")</f>
        <v>EUTRAL</v>
      </c>
      <c r="BL317" s="3"/>
      <c r="BM317" s="3"/>
      <c r="BN317" s="3"/>
      <c r="BO317" s="3"/>
    </row>
    <row r="318" spans="1:67" x14ac:dyDescent="0.25">
      <c r="A318" s="64" t="s">
        <v>389</v>
      </c>
      <c r="B318" s="65"/>
      <c r="C318" s="65"/>
      <c r="D318" s="66"/>
      <c r="E318" s="68"/>
      <c r="F318" s="100" t="s">
        <v>4910</v>
      </c>
      <c r="G318" s="65"/>
      <c r="H318" s="69"/>
      <c r="I318" s="70"/>
      <c r="J318" s="70"/>
      <c r="K318" s="69" t="s">
        <v>17103</v>
      </c>
      <c r="L318" s="73"/>
      <c r="M318" s="74">
        <v>8008.7412109375</v>
      </c>
      <c r="N318" s="74">
        <v>3511.545166015625</v>
      </c>
      <c r="O318" s="75"/>
      <c r="P318" s="76"/>
      <c r="Q318" s="76"/>
      <c r="R318" s="86"/>
      <c r="S318" s="48">
        <v>0</v>
      </c>
      <c r="T318" s="48">
        <v>5</v>
      </c>
      <c r="U318" s="49">
        <v>1480.0890890000001</v>
      </c>
      <c r="V318" s="49">
        <v>7.5199999999999996E-4</v>
      </c>
      <c r="W318" s="49">
        <v>1.0970000000000001E-2</v>
      </c>
      <c r="X318" s="49">
        <v>1.088746</v>
      </c>
      <c r="Y318" s="49">
        <v>0.2</v>
      </c>
      <c r="Z318" s="49">
        <v>0</v>
      </c>
      <c r="AA318" s="71">
        <v>215</v>
      </c>
      <c r="AB318" s="71"/>
      <c r="AC318" s="72"/>
      <c r="AD318" s="78" t="s">
        <v>10385</v>
      </c>
      <c r="AE318" s="78">
        <v>29</v>
      </c>
      <c r="AF318" s="78">
        <v>22</v>
      </c>
      <c r="AG318" s="78">
        <v>4885</v>
      </c>
      <c r="AH318" s="78">
        <v>2403</v>
      </c>
      <c r="AI318" s="78">
        <v>19800</v>
      </c>
      <c r="AJ318" s="78" t="s">
        <v>11724</v>
      </c>
      <c r="AK318" s="78" t="s">
        <v>10111</v>
      </c>
      <c r="AL318" s="84" t="s">
        <v>13253</v>
      </c>
      <c r="AM318" s="78" t="s">
        <v>12690</v>
      </c>
      <c r="AN318" s="80">
        <v>41604.49490740741</v>
      </c>
      <c r="AO318" s="84" t="s">
        <v>13993</v>
      </c>
      <c r="AP318" s="78" t="b">
        <v>1</v>
      </c>
      <c r="AQ318" s="78" t="b">
        <v>0</v>
      </c>
      <c r="AR318" s="78" t="b">
        <v>0</v>
      </c>
      <c r="AS318" s="78" t="s">
        <v>9963</v>
      </c>
      <c r="AT318" s="78">
        <v>32</v>
      </c>
      <c r="AU318" s="84" t="s">
        <v>14862</v>
      </c>
      <c r="AV318" s="78" t="b">
        <v>0</v>
      </c>
      <c r="AW318" s="78" t="s">
        <v>15459</v>
      </c>
      <c r="AX318" s="84" t="s">
        <v>15672</v>
      </c>
      <c r="AY318" s="78" t="s">
        <v>66</v>
      </c>
      <c r="AZ318" s="102" t="s">
        <v>18397</v>
      </c>
      <c r="BA318" s="48"/>
      <c r="BB318" s="48"/>
      <c r="BC318" s="48"/>
      <c r="BD318" s="48"/>
      <c r="BE318" s="48" t="s">
        <v>18539</v>
      </c>
      <c r="BF318" s="48" t="s">
        <v>18551</v>
      </c>
      <c r="BG318" s="106" t="s">
        <v>18608</v>
      </c>
      <c r="BH318" s="106" t="s">
        <v>18930</v>
      </c>
      <c r="BI318" s="106" t="s">
        <v>19058</v>
      </c>
      <c r="BJ318" s="106" t="s">
        <v>19372</v>
      </c>
      <c r="BK318" s="85" t="str">
        <f>REPLACE(INDEX(GroupVertices[Group], MATCH(Vertices[[#This Row],[Vertex]],GroupVertices[Vertex],0)),1,1,"")</f>
        <v>EUTRAL</v>
      </c>
      <c r="BL318" s="3"/>
      <c r="BM318" s="3"/>
      <c r="BN318" s="3"/>
      <c r="BO318" s="3"/>
    </row>
    <row r="319" spans="1:67" x14ac:dyDescent="0.25">
      <c r="A319" s="64" t="s">
        <v>391</v>
      </c>
      <c r="B319" s="65"/>
      <c r="C319" s="65"/>
      <c r="D319" s="66"/>
      <c r="E319" s="68"/>
      <c r="F319" s="100" t="s">
        <v>4911</v>
      </c>
      <c r="G319" s="65"/>
      <c r="H319" s="69"/>
      <c r="I319" s="70"/>
      <c r="J319" s="70"/>
      <c r="K319" s="69" t="s">
        <v>17105</v>
      </c>
      <c r="L319" s="73"/>
      <c r="M319" s="74">
        <v>8064.908203125</v>
      </c>
      <c r="N319" s="74">
        <v>3442.25439453125</v>
      </c>
      <c r="O319" s="75"/>
      <c r="P319" s="76"/>
      <c r="Q319" s="76"/>
      <c r="R319" s="86"/>
      <c r="S319" s="48">
        <v>0</v>
      </c>
      <c r="T319" s="48">
        <v>5</v>
      </c>
      <c r="U319" s="49">
        <v>1480.0890890000001</v>
      </c>
      <c r="V319" s="49">
        <v>7.5199999999999996E-4</v>
      </c>
      <c r="W319" s="49">
        <v>1.0970000000000001E-2</v>
      </c>
      <c r="X319" s="49">
        <v>1.088746</v>
      </c>
      <c r="Y319" s="49">
        <v>0.2</v>
      </c>
      <c r="Z319" s="49">
        <v>0</v>
      </c>
      <c r="AA319" s="71">
        <v>217</v>
      </c>
      <c r="AB319" s="71"/>
      <c r="AC319" s="72"/>
      <c r="AD319" s="78" t="s">
        <v>10387</v>
      </c>
      <c r="AE319" s="78">
        <v>147</v>
      </c>
      <c r="AF319" s="78">
        <v>49</v>
      </c>
      <c r="AG319" s="78">
        <v>2766</v>
      </c>
      <c r="AH319" s="78">
        <v>1590</v>
      </c>
      <c r="AI319" s="78"/>
      <c r="AJ319" s="78"/>
      <c r="AK319" s="78"/>
      <c r="AL319" s="78"/>
      <c r="AM319" s="78"/>
      <c r="AN319" s="80">
        <v>42476.648321759261</v>
      </c>
      <c r="AO319" s="78"/>
      <c r="AP319" s="78" t="b">
        <v>1</v>
      </c>
      <c r="AQ319" s="78" t="b">
        <v>0</v>
      </c>
      <c r="AR319" s="78" t="b">
        <v>0</v>
      </c>
      <c r="AS319" s="78" t="s">
        <v>9963</v>
      </c>
      <c r="AT319" s="78">
        <v>22</v>
      </c>
      <c r="AU319" s="78"/>
      <c r="AV319" s="78" t="b">
        <v>0</v>
      </c>
      <c r="AW319" s="78" t="s">
        <v>15459</v>
      </c>
      <c r="AX319" s="84" t="s">
        <v>15674</v>
      </c>
      <c r="AY319" s="78" t="s">
        <v>66</v>
      </c>
      <c r="AZ319" s="102" t="s">
        <v>18397</v>
      </c>
      <c r="BA319" s="48"/>
      <c r="BB319" s="48"/>
      <c r="BC319" s="48"/>
      <c r="BD319" s="48"/>
      <c r="BE319" s="48" t="s">
        <v>18538</v>
      </c>
      <c r="BF319" s="48" t="s">
        <v>18550</v>
      </c>
      <c r="BG319" s="106" t="s">
        <v>18608</v>
      </c>
      <c r="BH319" s="106" t="s">
        <v>18930</v>
      </c>
      <c r="BI319" s="106" t="s">
        <v>19052</v>
      </c>
      <c r="BJ319" s="106" t="s">
        <v>19371</v>
      </c>
      <c r="BK319" s="85" t="str">
        <f>REPLACE(INDEX(GroupVertices[Group], MATCH(Vertices[[#This Row],[Vertex]],GroupVertices[Vertex],0)),1,1,"")</f>
        <v>EUTRAL</v>
      </c>
      <c r="BL319" s="3"/>
      <c r="BM319" s="3"/>
      <c r="BN319" s="3"/>
      <c r="BO319" s="3"/>
    </row>
    <row r="320" spans="1:67" x14ac:dyDescent="0.25">
      <c r="A320" s="64" t="s">
        <v>392</v>
      </c>
      <c r="B320" s="65"/>
      <c r="C320" s="65"/>
      <c r="D320" s="66"/>
      <c r="E320" s="68"/>
      <c r="F320" s="100" t="s">
        <v>4912</v>
      </c>
      <c r="G320" s="65"/>
      <c r="H320" s="69"/>
      <c r="I320" s="70"/>
      <c r="J320" s="70"/>
      <c r="K320" s="69" t="s">
        <v>17106</v>
      </c>
      <c r="L320" s="73"/>
      <c r="M320" s="74">
        <v>6482.93310546875</v>
      </c>
      <c r="N320" s="74">
        <v>3610.916748046875</v>
      </c>
      <c r="O320" s="75"/>
      <c r="P320" s="76"/>
      <c r="Q320" s="76"/>
      <c r="R320" s="86"/>
      <c r="S320" s="48">
        <v>0</v>
      </c>
      <c r="T320" s="48">
        <v>1</v>
      </c>
      <c r="U320" s="49">
        <v>0</v>
      </c>
      <c r="V320" s="49">
        <v>1</v>
      </c>
      <c r="W320" s="49">
        <v>0</v>
      </c>
      <c r="X320" s="49">
        <v>0.99999899999999997</v>
      </c>
      <c r="Y320" s="49">
        <v>0</v>
      </c>
      <c r="Z320" s="49">
        <v>0</v>
      </c>
      <c r="AA320" s="71">
        <v>218</v>
      </c>
      <c r="AB320" s="71"/>
      <c r="AC320" s="72"/>
      <c r="AD320" s="78" t="s">
        <v>10388</v>
      </c>
      <c r="AE320" s="78">
        <v>447</v>
      </c>
      <c r="AF320" s="78">
        <v>394</v>
      </c>
      <c r="AG320" s="78">
        <v>487</v>
      </c>
      <c r="AH320" s="78">
        <v>102</v>
      </c>
      <c r="AI320" s="78"/>
      <c r="AJ320" s="78" t="s">
        <v>11725</v>
      </c>
      <c r="AK320" s="78" t="s">
        <v>10113</v>
      </c>
      <c r="AL320" s="84" t="s">
        <v>13255</v>
      </c>
      <c r="AM320" s="78"/>
      <c r="AN320" s="80">
        <v>40102.093263888892</v>
      </c>
      <c r="AO320" s="84" t="s">
        <v>13995</v>
      </c>
      <c r="AP320" s="78" t="b">
        <v>0</v>
      </c>
      <c r="AQ320" s="78" t="b">
        <v>0</v>
      </c>
      <c r="AR320" s="78" t="b">
        <v>1</v>
      </c>
      <c r="AS320" s="78" t="s">
        <v>9963</v>
      </c>
      <c r="AT320" s="78">
        <v>22</v>
      </c>
      <c r="AU320" s="84" t="s">
        <v>14862</v>
      </c>
      <c r="AV320" s="78" t="b">
        <v>0</v>
      </c>
      <c r="AW320" s="78" t="s">
        <v>15459</v>
      </c>
      <c r="AX320" s="84" t="s">
        <v>15675</v>
      </c>
      <c r="AY320" s="78" t="s">
        <v>66</v>
      </c>
      <c r="AZ320" s="102" t="s">
        <v>18397</v>
      </c>
      <c r="BA320" s="48" t="s">
        <v>3264</v>
      </c>
      <c r="BB320" s="48" t="s">
        <v>3264</v>
      </c>
      <c r="BC320" s="48" t="s">
        <v>4032</v>
      </c>
      <c r="BD320" s="48" t="s">
        <v>4032</v>
      </c>
      <c r="BE320" s="48" t="s">
        <v>4290</v>
      </c>
      <c r="BF320" s="48" t="s">
        <v>4290</v>
      </c>
      <c r="BG320" s="106" t="s">
        <v>18614</v>
      </c>
      <c r="BH320" s="106" t="s">
        <v>18614</v>
      </c>
      <c r="BI320" s="106" t="s">
        <v>19059</v>
      </c>
      <c r="BJ320" s="106" t="s">
        <v>19059</v>
      </c>
      <c r="BK320" s="85" t="str">
        <f>REPLACE(INDEX(GroupVertices[Group], MATCH(Vertices[[#This Row],[Vertex]],GroupVertices[Vertex],0)),1,1,"")</f>
        <v>EUTRAL</v>
      </c>
      <c r="BL320" s="3"/>
      <c r="BM320" s="3"/>
      <c r="BN320" s="3"/>
      <c r="BO320" s="3"/>
    </row>
    <row r="321" spans="1:67" x14ac:dyDescent="0.25">
      <c r="A321" s="64" t="s">
        <v>393</v>
      </c>
      <c r="B321" s="65"/>
      <c r="C321" s="65"/>
      <c r="D321" s="66"/>
      <c r="E321" s="68"/>
      <c r="F321" s="100" t="s">
        <v>4913</v>
      </c>
      <c r="G321" s="65"/>
      <c r="H321" s="69"/>
      <c r="I321" s="70"/>
      <c r="J321" s="70"/>
      <c r="K321" s="69" t="s">
        <v>17108</v>
      </c>
      <c r="L321" s="73"/>
      <c r="M321" s="74">
        <v>7065.2216796875</v>
      </c>
      <c r="N321" s="74">
        <v>925.23651123046875</v>
      </c>
      <c r="O321" s="75"/>
      <c r="P321" s="76"/>
      <c r="Q321" s="76"/>
      <c r="R321" s="86"/>
      <c r="S321" s="48">
        <v>0</v>
      </c>
      <c r="T321" s="48">
        <v>1</v>
      </c>
      <c r="U321" s="49">
        <v>0</v>
      </c>
      <c r="V321" s="49">
        <v>0.14285700000000001</v>
      </c>
      <c r="W321" s="49">
        <v>0</v>
      </c>
      <c r="X321" s="49">
        <v>0.65540500000000002</v>
      </c>
      <c r="Y321" s="49">
        <v>0</v>
      </c>
      <c r="Z321" s="49">
        <v>0</v>
      </c>
      <c r="AA321" s="71">
        <v>220</v>
      </c>
      <c r="AB321" s="71"/>
      <c r="AC321" s="72"/>
      <c r="AD321" s="78" t="s">
        <v>10389</v>
      </c>
      <c r="AE321" s="78">
        <v>1189</v>
      </c>
      <c r="AF321" s="78">
        <v>189</v>
      </c>
      <c r="AG321" s="78">
        <v>415</v>
      </c>
      <c r="AH321" s="78">
        <v>552</v>
      </c>
      <c r="AI321" s="78">
        <v>19800</v>
      </c>
      <c r="AJ321" s="78" t="s">
        <v>11727</v>
      </c>
      <c r="AK321" s="78" t="s">
        <v>12733</v>
      </c>
      <c r="AL321" s="84" t="s">
        <v>13257</v>
      </c>
      <c r="AM321" s="78" t="s">
        <v>10135</v>
      </c>
      <c r="AN321" s="80">
        <v>42703.84951388889</v>
      </c>
      <c r="AO321" s="84" t="s">
        <v>13997</v>
      </c>
      <c r="AP321" s="78" t="b">
        <v>0</v>
      </c>
      <c r="AQ321" s="78" t="b">
        <v>0</v>
      </c>
      <c r="AR321" s="78" t="b">
        <v>1</v>
      </c>
      <c r="AS321" s="78" t="s">
        <v>9963</v>
      </c>
      <c r="AT321" s="78">
        <v>0</v>
      </c>
      <c r="AU321" s="84" t="s">
        <v>14862</v>
      </c>
      <c r="AV321" s="78" t="b">
        <v>0</v>
      </c>
      <c r="AW321" s="78" t="s">
        <v>15459</v>
      </c>
      <c r="AX321" s="84" t="s">
        <v>15677</v>
      </c>
      <c r="AY321" s="78" t="s">
        <v>66</v>
      </c>
      <c r="AZ321" s="102" t="s">
        <v>18397</v>
      </c>
      <c r="BA321" s="48" t="s">
        <v>3265</v>
      </c>
      <c r="BB321" s="48" t="s">
        <v>3265</v>
      </c>
      <c r="BC321" s="48" t="s">
        <v>4065</v>
      </c>
      <c r="BD321" s="48" t="s">
        <v>4065</v>
      </c>
      <c r="BE321" s="48" t="s">
        <v>4291</v>
      </c>
      <c r="BF321" s="48" t="s">
        <v>4291</v>
      </c>
      <c r="BG321" s="106" t="s">
        <v>18615</v>
      </c>
      <c r="BH321" s="106" t="s">
        <v>18615</v>
      </c>
      <c r="BI321" s="106" t="s">
        <v>19060</v>
      </c>
      <c r="BJ321" s="106" t="s">
        <v>19060</v>
      </c>
      <c r="BK321" s="85" t="str">
        <f>REPLACE(INDEX(GroupVertices[Group], MATCH(Vertices[[#This Row],[Vertex]],GroupVertices[Vertex],0)),1,1,"")</f>
        <v>EUTRAL</v>
      </c>
      <c r="BL321" s="3"/>
      <c r="BM321" s="3"/>
      <c r="BN321" s="3"/>
      <c r="BO321" s="3"/>
    </row>
    <row r="322" spans="1:67" x14ac:dyDescent="0.25">
      <c r="A322" s="64" t="s">
        <v>394</v>
      </c>
      <c r="B322" s="65"/>
      <c r="C322" s="65"/>
      <c r="D322" s="66"/>
      <c r="E322" s="68"/>
      <c r="F322" s="100" t="s">
        <v>4914</v>
      </c>
      <c r="G322" s="65"/>
      <c r="H322" s="69"/>
      <c r="I322" s="70"/>
      <c r="J322" s="70"/>
      <c r="K322" s="69" t="s">
        <v>17110</v>
      </c>
      <c r="L322" s="73"/>
      <c r="M322" s="74">
        <v>7857.4345703125</v>
      </c>
      <c r="N322" s="74">
        <v>4696.693359375</v>
      </c>
      <c r="O322" s="75"/>
      <c r="P322" s="76"/>
      <c r="Q322" s="76"/>
      <c r="R322" s="86"/>
      <c r="S322" s="48">
        <v>0</v>
      </c>
      <c r="T322" s="48">
        <v>1</v>
      </c>
      <c r="U322" s="49">
        <v>0</v>
      </c>
      <c r="V322" s="49">
        <v>0.14285700000000001</v>
      </c>
      <c r="W322" s="49">
        <v>0</v>
      </c>
      <c r="X322" s="49">
        <v>0.65540500000000002</v>
      </c>
      <c r="Y322" s="49">
        <v>0</v>
      </c>
      <c r="Z322" s="49">
        <v>0</v>
      </c>
      <c r="AA322" s="71">
        <v>222</v>
      </c>
      <c r="AB322" s="71"/>
      <c r="AC322" s="72"/>
      <c r="AD322" s="78" t="s">
        <v>10391</v>
      </c>
      <c r="AE322" s="78">
        <v>132</v>
      </c>
      <c r="AF322" s="78">
        <v>60</v>
      </c>
      <c r="AG322" s="78">
        <v>1718</v>
      </c>
      <c r="AH322" s="78">
        <v>2102</v>
      </c>
      <c r="AI322" s="78"/>
      <c r="AJ322" s="78" t="s">
        <v>11729</v>
      </c>
      <c r="AK322" s="78" t="s">
        <v>12734</v>
      </c>
      <c r="AL322" s="78"/>
      <c r="AM322" s="78"/>
      <c r="AN322" s="80">
        <v>41998.752465277779</v>
      </c>
      <c r="AO322" s="84" t="s">
        <v>13999</v>
      </c>
      <c r="AP322" s="78" t="b">
        <v>1</v>
      </c>
      <c r="AQ322" s="78" t="b">
        <v>0</v>
      </c>
      <c r="AR322" s="78" t="b">
        <v>1</v>
      </c>
      <c r="AS322" s="78" t="s">
        <v>9963</v>
      </c>
      <c r="AT322" s="78">
        <v>2</v>
      </c>
      <c r="AU322" s="84" t="s">
        <v>14862</v>
      </c>
      <c r="AV322" s="78" t="b">
        <v>0</v>
      </c>
      <c r="AW322" s="78" t="s">
        <v>15459</v>
      </c>
      <c r="AX322" s="84" t="s">
        <v>15679</v>
      </c>
      <c r="AY322" s="78" t="s">
        <v>66</v>
      </c>
      <c r="AZ322" s="102" t="s">
        <v>18397</v>
      </c>
      <c r="BA322" s="48" t="s">
        <v>3265</v>
      </c>
      <c r="BB322" s="48" t="s">
        <v>3265</v>
      </c>
      <c r="BC322" s="48" t="s">
        <v>4065</v>
      </c>
      <c r="BD322" s="48" t="s">
        <v>4065</v>
      </c>
      <c r="BE322" s="48" t="s">
        <v>4291</v>
      </c>
      <c r="BF322" s="48" t="s">
        <v>4291</v>
      </c>
      <c r="BG322" s="106" t="s">
        <v>18615</v>
      </c>
      <c r="BH322" s="106" t="s">
        <v>18615</v>
      </c>
      <c r="BI322" s="106" t="s">
        <v>19060</v>
      </c>
      <c r="BJ322" s="106" t="s">
        <v>19060</v>
      </c>
      <c r="BK322" s="85" t="str">
        <f>REPLACE(INDEX(GroupVertices[Group], MATCH(Vertices[[#This Row],[Vertex]],GroupVertices[Vertex],0)),1,1,"")</f>
        <v>EUTRAL</v>
      </c>
      <c r="BL322" s="3"/>
      <c r="BM322" s="3"/>
      <c r="BN322" s="3"/>
      <c r="BO322" s="3"/>
    </row>
    <row r="323" spans="1:67" x14ac:dyDescent="0.25">
      <c r="A323" s="64" t="s">
        <v>395</v>
      </c>
      <c r="B323" s="65"/>
      <c r="C323" s="65"/>
      <c r="D323" s="66"/>
      <c r="E323" s="68"/>
      <c r="F323" s="100" t="s">
        <v>4915</v>
      </c>
      <c r="G323" s="65"/>
      <c r="H323" s="69"/>
      <c r="I323" s="70"/>
      <c r="J323" s="70"/>
      <c r="K323" s="69" t="s">
        <v>17111</v>
      </c>
      <c r="L323" s="73"/>
      <c r="M323" s="74">
        <v>7062.4140625</v>
      </c>
      <c r="N323" s="74">
        <v>5644.41748046875</v>
      </c>
      <c r="O323" s="75"/>
      <c r="P323" s="76"/>
      <c r="Q323" s="76"/>
      <c r="R323" s="86"/>
      <c r="S323" s="48">
        <v>0</v>
      </c>
      <c r="T323" s="48">
        <v>1</v>
      </c>
      <c r="U323" s="49">
        <v>0</v>
      </c>
      <c r="V323" s="49">
        <v>9.0089999999999996E-3</v>
      </c>
      <c r="W323" s="49">
        <v>0</v>
      </c>
      <c r="X323" s="49">
        <v>0.53537999999999997</v>
      </c>
      <c r="Y323" s="49">
        <v>0</v>
      </c>
      <c r="Z323" s="49">
        <v>0</v>
      </c>
      <c r="AA323" s="71">
        <v>223</v>
      </c>
      <c r="AB323" s="71"/>
      <c r="AC323" s="72"/>
      <c r="AD323" s="78" t="s">
        <v>10392</v>
      </c>
      <c r="AE323" s="78">
        <v>5</v>
      </c>
      <c r="AF323" s="78">
        <v>1</v>
      </c>
      <c r="AG323" s="78">
        <v>293</v>
      </c>
      <c r="AH323" s="78">
        <v>0</v>
      </c>
      <c r="AI323" s="78"/>
      <c r="AJ323" s="78" t="s">
        <v>1549</v>
      </c>
      <c r="AK323" s="78"/>
      <c r="AL323" s="84" t="s">
        <v>13259</v>
      </c>
      <c r="AM323" s="78"/>
      <c r="AN323" s="80">
        <v>42687.266076388885</v>
      </c>
      <c r="AO323" s="84" t="s">
        <v>14000</v>
      </c>
      <c r="AP323" s="78" t="b">
        <v>1</v>
      </c>
      <c r="AQ323" s="78" t="b">
        <v>0</v>
      </c>
      <c r="AR323" s="78" t="b">
        <v>0</v>
      </c>
      <c r="AS323" s="78" t="s">
        <v>14858</v>
      </c>
      <c r="AT323" s="78">
        <v>0</v>
      </c>
      <c r="AU323" s="78"/>
      <c r="AV323" s="78" t="b">
        <v>0</v>
      </c>
      <c r="AW323" s="78" t="s">
        <v>15459</v>
      </c>
      <c r="AX323" s="84" t="s">
        <v>15680</v>
      </c>
      <c r="AY323" s="78" t="s">
        <v>66</v>
      </c>
      <c r="AZ323" s="102" t="s">
        <v>18397</v>
      </c>
      <c r="BA323" s="48" t="s">
        <v>3266</v>
      </c>
      <c r="BB323" s="48" t="s">
        <v>3266</v>
      </c>
      <c r="BC323" s="48" t="s">
        <v>4027</v>
      </c>
      <c r="BD323" s="48" t="s">
        <v>4027</v>
      </c>
      <c r="BE323" s="48"/>
      <c r="BF323" s="48"/>
      <c r="BG323" s="106" t="s">
        <v>18616</v>
      </c>
      <c r="BH323" s="106" t="s">
        <v>18616</v>
      </c>
      <c r="BI323" s="106" t="s">
        <v>19061</v>
      </c>
      <c r="BJ323" s="106" t="s">
        <v>19061</v>
      </c>
      <c r="BK323" s="85" t="str">
        <f>REPLACE(INDEX(GroupVertices[Group], MATCH(Vertices[[#This Row],[Vertex]],GroupVertices[Vertex],0)),1,1,"")</f>
        <v>EUTRAL</v>
      </c>
      <c r="BL323" s="3"/>
      <c r="BM323" s="3"/>
      <c r="BN323" s="3"/>
      <c r="BO323" s="3"/>
    </row>
    <row r="324" spans="1:67" x14ac:dyDescent="0.25">
      <c r="A324" s="64" t="s">
        <v>398</v>
      </c>
      <c r="B324" s="65"/>
      <c r="C324" s="65"/>
      <c r="D324" s="66"/>
      <c r="E324" s="68"/>
      <c r="F324" s="100" t="s">
        <v>4787</v>
      </c>
      <c r="G324" s="65"/>
      <c r="H324" s="69"/>
      <c r="I324" s="70"/>
      <c r="J324" s="70"/>
      <c r="K324" s="69" t="s">
        <v>17114</v>
      </c>
      <c r="L324" s="73"/>
      <c r="M324" s="74">
        <v>7438.1181640625</v>
      </c>
      <c r="N324" s="74">
        <v>5126.7666015625</v>
      </c>
      <c r="O324" s="75"/>
      <c r="P324" s="76"/>
      <c r="Q324" s="76"/>
      <c r="R324" s="86"/>
      <c r="S324" s="48">
        <v>0</v>
      </c>
      <c r="T324" s="48">
        <v>2</v>
      </c>
      <c r="U324" s="49">
        <v>0</v>
      </c>
      <c r="V324" s="49">
        <v>7.1199999999999996E-4</v>
      </c>
      <c r="W324" s="49">
        <v>5.3E-3</v>
      </c>
      <c r="X324" s="49">
        <v>0.57554700000000003</v>
      </c>
      <c r="Y324" s="49">
        <v>0.5</v>
      </c>
      <c r="Z324" s="49">
        <v>0</v>
      </c>
      <c r="AA324" s="71">
        <v>226</v>
      </c>
      <c r="AB324" s="71"/>
      <c r="AC324" s="72"/>
      <c r="AD324" s="78" t="s">
        <v>10395</v>
      </c>
      <c r="AE324" s="78">
        <v>45</v>
      </c>
      <c r="AF324" s="78">
        <v>30</v>
      </c>
      <c r="AG324" s="78">
        <v>5175</v>
      </c>
      <c r="AH324" s="78">
        <v>635</v>
      </c>
      <c r="AI324" s="78">
        <v>19800</v>
      </c>
      <c r="AJ324" s="78"/>
      <c r="AK324" s="78"/>
      <c r="AL324" s="78"/>
      <c r="AM324" s="78" t="s">
        <v>10140</v>
      </c>
      <c r="AN324" s="80">
        <v>41023.466273148151</v>
      </c>
      <c r="AO324" s="78"/>
      <c r="AP324" s="78" t="b">
        <v>1</v>
      </c>
      <c r="AQ324" s="78" t="b">
        <v>1</v>
      </c>
      <c r="AR324" s="78" t="b">
        <v>0</v>
      </c>
      <c r="AS324" s="78" t="s">
        <v>9963</v>
      </c>
      <c r="AT324" s="78">
        <v>2</v>
      </c>
      <c r="AU324" s="84" t="s">
        <v>14862</v>
      </c>
      <c r="AV324" s="78" t="b">
        <v>0</v>
      </c>
      <c r="AW324" s="78" t="s">
        <v>15459</v>
      </c>
      <c r="AX324" s="84" t="s">
        <v>15683</v>
      </c>
      <c r="AY324" s="78" t="s">
        <v>66</v>
      </c>
      <c r="AZ324" s="102" t="s">
        <v>18397</v>
      </c>
      <c r="BA324" s="48" t="s">
        <v>3272</v>
      </c>
      <c r="BB324" s="48" t="s">
        <v>3272</v>
      </c>
      <c r="BC324" s="48" t="s">
        <v>4066</v>
      </c>
      <c r="BD324" s="48" t="s">
        <v>4066</v>
      </c>
      <c r="BE324" s="48"/>
      <c r="BF324" s="48"/>
      <c r="BG324" s="106" t="s">
        <v>18617</v>
      </c>
      <c r="BH324" s="106" t="s">
        <v>18617</v>
      </c>
      <c r="BI324" s="106" t="s">
        <v>19062</v>
      </c>
      <c r="BJ324" s="106" t="s">
        <v>19062</v>
      </c>
      <c r="BK324" s="85" t="str">
        <f>REPLACE(INDEX(GroupVertices[Group], MATCH(Vertices[[#This Row],[Vertex]],GroupVertices[Vertex],0)),1,1,"")</f>
        <v>EUTRAL</v>
      </c>
      <c r="BL324" s="3"/>
      <c r="BM324" s="3"/>
      <c r="BN324" s="3"/>
      <c r="BO324" s="3"/>
    </row>
    <row r="325" spans="1:67" x14ac:dyDescent="0.25">
      <c r="A325" s="64" t="s">
        <v>400</v>
      </c>
      <c r="B325" s="65"/>
      <c r="C325" s="65"/>
      <c r="D325" s="66"/>
      <c r="E325" s="68"/>
      <c r="F325" s="100" t="s">
        <v>4919</v>
      </c>
      <c r="G325" s="65"/>
      <c r="H325" s="69"/>
      <c r="I325" s="70"/>
      <c r="J325" s="70"/>
      <c r="K325" s="69" t="s">
        <v>17117</v>
      </c>
      <c r="L325" s="73"/>
      <c r="M325" s="74">
        <v>7097.7509765625</v>
      </c>
      <c r="N325" s="74">
        <v>3381.755859375</v>
      </c>
      <c r="O325" s="75"/>
      <c r="P325" s="76"/>
      <c r="Q325" s="76"/>
      <c r="R325" s="86"/>
      <c r="S325" s="48">
        <v>0</v>
      </c>
      <c r="T325" s="48">
        <v>1</v>
      </c>
      <c r="U325" s="49">
        <v>0</v>
      </c>
      <c r="V325" s="49">
        <v>5.9299999999999999E-4</v>
      </c>
      <c r="W325" s="49">
        <v>2.366E-3</v>
      </c>
      <c r="X325" s="49">
        <v>0.34223100000000001</v>
      </c>
      <c r="Y325" s="49">
        <v>0</v>
      </c>
      <c r="Z325" s="49">
        <v>0</v>
      </c>
      <c r="AA325" s="71">
        <v>229</v>
      </c>
      <c r="AB325" s="71"/>
      <c r="AC325" s="72"/>
      <c r="AD325" s="78" t="s">
        <v>10398</v>
      </c>
      <c r="AE325" s="78">
        <v>751</v>
      </c>
      <c r="AF325" s="78">
        <v>94</v>
      </c>
      <c r="AG325" s="78">
        <v>1940</v>
      </c>
      <c r="AH325" s="78">
        <v>383</v>
      </c>
      <c r="AI325" s="78">
        <v>19800</v>
      </c>
      <c r="AJ325" s="78" t="s">
        <v>11734</v>
      </c>
      <c r="AK325" s="78" t="s">
        <v>12737</v>
      </c>
      <c r="AL325" s="78"/>
      <c r="AM325" s="78" t="s">
        <v>10135</v>
      </c>
      <c r="AN325" s="80">
        <v>42339.253831018519</v>
      </c>
      <c r="AO325" s="78"/>
      <c r="AP325" s="78" t="b">
        <v>1</v>
      </c>
      <c r="AQ325" s="78" t="b">
        <v>0</v>
      </c>
      <c r="AR325" s="78" t="b">
        <v>1</v>
      </c>
      <c r="AS325" s="78" t="s">
        <v>9963</v>
      </c>
      <c r="AT325" s="78">
        <v>11</v>
      </c>
      <c r="AU325" s="84" t="s">
        <v>14862</v>
      </c>
      <c r="AV325" s="78" t="b">
        <v>0</v>
      </c>
      <c r="AW325" s="78" t="s">
        <v>15459</v>
      </c>
      <c r="AX325" s="84" t="s">
        <v>15686</v>
      </c>
      <c r="AY325" s="78" t="s">
        <v>66</v>
      </c>
      <c r="AZ325" s="102" t="s">
        <v>18397</v>
      </c>
      <c r="BA325" s="48"/>
      <c r="BB325" s="48"/>
      <c r="BC325" s="48"/>
      <c r="BD325" s="48"/>
      <c r="BE325" s="48" t="s">
        <v>4283</v>
      </c>
      <c r="BF325" s="48" t="s">
        <v>4283</v>
      </c>
      <c r="BG325" s="106" t="s">
        <v>18619</v>
      </c>
      <c r="BH325" s="106" t="s">
        <v>18619</v>
      </c>
      <c r="BI325" s="106" t="s">
        <v>19064</v>
      </c>
      <c r="BJ325" s="106" t="s">
        <v>19064</v>
      </c>
      <c r="BK325" s="85" t="str">
        <f>REPLACE(INDEX(GroupVertices[Group], MATCH(Vertices[[#This Row],[Vertex]],GroupVertices[Vertex],0)),1,1,"")</f>
        <v>EUTRAL</v>
      </c>
      <c r="BL325" s="3"/>
      <c r="BM325" s="3"/>
      <c r="BN325" s="3"/>
      <c r="BO325" s="3"/>
    </row>
    <row r="326" spans="1:67" x14ac:dyDescent="0.25">
      <c r="A326" s="64" t="s">
        <v>408</v>
      </c>
      <c r="B326" s="65"/>
      <c r="C326" s="65"/>
      <c r="D326" s="66"/>
      <c r="E326" s="68"/>
      <c r="F326" s="100" t="s">
        <v>4926</v>
      </c>
      <c r="G326" s="65"/>
      <c r="H326" s="69"/>
      <c r="I326" s="70"/>
      <c r="J326" s="70"/>
      <c r="K326" s="69" t="s">
        <v>17125</v>
      </c>
      <c r="L326" s="73"/>
      <c r="M326" s="74">
        <v>1639.6883544921875</v>
      </c>
      <c r="N326" s="74">
        <v>1017.9481201171875</v>
      </c>
      <c r="O326" s="75"/>
      <c r="P326" s="76"/>
      <c r="Q326" s="76"/>
      <c r="R326" s="86"/>
      <c r="S326" s="48">
        <v>0</v>
      </c>
      <c r="T326" s="48">
        <v>1</v>
      </c>
      <c r="U326" s="49">
        <v>0</v>
      </c>
      <c r="V326" s="49">
        <v>5.2631999999999998E-2</v>
      </c>
      <c r="W326" s="49">
        <v>0</v>
      </c>
      <c r="X326" s="49">
        <v>0.58648599999999995</v>
      </c>
      <c r="Y326" s="49">
        <v>0</v>
      </c>
      <c r="Z326" s="49">
        <v>0</v>
      </c>
      <c r="AA326" s="71">
        <v>237</v>
      </c>
      <c r="AB326" s="71"/>
      <c r="AC326" s="72"/>
      <c r="AD326" s="78" t="s">
        <v>10405</v>
      </c>
      <c r="AE326" s="78">
        <v>56</v>
      </c>
      <c r="AF326" s="78">
        <v>81</v>
      </c>
      <c r="AG326" s="78">
        <v>4102</v>
      </c>
      <c r="AH326" s="78">
        <v>2717</v>
      </c>
      <c r="AI326" s="78"/>
      <c r="AJ326" s="78" t="s">
        <v>11740</v>
      </c>
      <c r="AK326" s="78" t="s">
        <v>12668</v>
      </c>
      <c r="AL326" s="78"/>
      <c r="AM326" s="78"/>
      <c r="AN326" s="80">
        <v>42644.646087962959</v>
      </c>
      <c r="AO326" s="84" t="s">
        <v>14009</v>
      </c>
      <c r="AP326" s="78" t="b">
        <v>1</v>
      </c>
      <c r="AQ326" s="78" t="b">
        <v>0</v>
      </c>
      <c r="AR326" s="78" t="b">
        <v>0</v>
      </c>
      <c r="AS326" s="78" t="s">
        <v>9963</v>
      </c>
      <c r="AT326" s="78">
        <v>1</v>
      </c>
      <c r="AU326" s="78"/>
      <c r="AV326" s="78" t="b">
        <v>0</v>
      </c>
      <c r="AW326" s="78" t="s">
        <v>15459</v>
      </c>
      <c r="AX326" s="84" t="s">
        <v>15694</v>
      </c>
      <c r="AY326" s="78" t="s">
        <v>66</v>
      </c>
      <c r="AZ326" s="102" t="s">
        <v>18398</v>
      </c>
      <c r="BA326" s="48"/>
      <c r="BB326" s="48"/>
      <c r="BC326" s="48"/>
      <c r="BD326" s="48"/>
      <c r="BE326" s="48" t="s">
        <v>4259</v>
      </c>
      <c r="BF326" s="48" t="s">
        <v>4259</v>
      </c>
      <c r="BG326" s="106" t="s">
        <v>18558</v>
      </c>
      <c r="BH326" s="106" t="s">
        <v>18558</v>
      </c>
      <c r="BI326" s="106" t="s">
        <v>19002</v>
      </c>
      <c r="BJ326" s="106" t="s">
        <v>19002</v>
      </c>
      <c r="BK326" s="85" t="str">
        <f>REPLACE(INDEX(GroupVertices[Group], MATCH(Vertices[[#This Row],[Vertex]],GroupVertices[Vertex],0)),1,1,"")</f>
        <v>OSITIVE</v>
      </c>
      <c r="BL326" s="3"/>
      <c r="BM326" s="3"/>
      <c r="BN326" s="3"/>
      <c r="BO326" s="3"/>
    </row>
    <row r="327" spans="1:67" x14ac:dyDescent="0.25">
      <c r="A327" s="64" t="s">
        <v>409</v>
      </c>
      <c r="B327" s="65"/>
      <c r="C327" s="65"/>
      <c r="D327" s="66"/>
      <c r="E327" s="68"/>
      <c r="F327" s="100" t="s">
        <v>4927</v>
      </c>
      <c r="G327" s="65"/>
      <c r="H327" s="69"/>
      <c r="I327" s="70"/>
      <c r="J327" s="70"/>
      <c r="K327" s="69" t="s">
        <v>17126</v>
      </c>
      <c r="L327" s="73"/>
      <c r="M327" s="74">
        <v>2338.846435546875</v>
      </c>
      <c r="N327" s="74">
        <v>1419.9744873046875</v>
      </c>
      <c r="O327" s="75"/>
      <c r="P327" s="76"/>
      <c r="Q327" s="76"/>
      <c r="R327" s="86"/>
      <c r="S327" s="48">
        <v>0</v>
      </c>
      <c r="T327" s="48">
        <v>2</v>
      </c>
      <c r="U327" s="49">
        <v>0</v>
      </c>
      <c r="V327" s="49">
        <v>7.1199999999999996E-4</v>
      </c>
      <c r="W327" s="49">
        <v>5.3E-3</v>
      </c>
      <c r="X327" s="49">
        <v>0.57554700000000003</v>
      </c>
      <c r="Y327" s="49">
        <v>0.5</v>
      </c>
      <c r="Z327" s="49">
        <v>0</v>
      </c>
      <c r="AA327" s="71">
        <v>238</v>
      </c>
      <c r="AB327" s="71"/>
      <c r="AC327" s="72"/>
      <c r="AD327" s="78" t="s">
        <v>10406</v>
      </c>
      <c r="AE327" s="78">
        <v>1504</v>
      </c>
      <c r="AF327" s="78">
        <v>2422</v>
      </c>
      <c r="AG327" s="78">
        <v>133705</v>
      </c>
      <c r="AH327" s="78">
        <v>39050</v>
      </c>
      <c r="AI327" s="78">
        <v>19800</v>
      </c>
      <c r="AJ327" s="78" t="s">
        <v>11741</v>
      </c>
      <c r="AK327" s="78"/>
      <c r="AL327" s="78"/>
      <c r="AM327" s="78" t="s">
        <v>10135</v>
      </c>
      <c r="AN327" s="80">
        <v>41218.216863425929</v>
      </c>
      <c r="AO327" s="78"/>
      <c r="AP327" s="78" t="b">
        <v>0</v>
      </c>
      <c r="AQ327" s="78" t="b">
        <v>0</v>
      </c>
      <c r="AR327" s="78" t="b">
        <v>0</v>
      </c>
      <c r="AS327" s="78" t="s">
        <v>9963</v>
      </c>
      <c r="AT327" s="78">
        <v>224</v>
      </c>
      <c r="AU327" s="84" t="s">
        <v>14882</v>
      </c>
      <c r="AV327" s="78" t="b">
        <v>0</v>
      </c>
      <c r="AW327" s="78" t="s">
        <v>15459</v>
      </c>
      <c r="AX327" s="84" t="s">
        <v>15695</v>
      </c>
      <c r="AY327" s="78" t="s">
        <v>66</v>
      </c>
      <c r="AZ327" s="102" t="s">
        <v>18398</v>
      </c>
      <c r="BA327" s="48" t="s">
        <v>3280</v>
      </c>
      <c r="BB327" s="48" t="s">
        <v>3280</v>
      </c>
      <c r="BC327" s="48" t="s">
        <v>4066</v>
      </c>
      <c r="BD327" s="48" t="s">
        <v>4066</v>
      </c>
      <c r="BE327" s="48"/>
      <c r="BF327" s="48"/>
      <c r="BG327" s="106" t="s">
        <v>18620</v>
      </c>
      <c r="BH327" s="106" t="s">
        <v>18620</v>
      </c>
      <c r="BI327" s="106" t="s">
        <v>19065</v>
      </c>
      <c r="BJ327" s="106" t="s">
        <v>19065</v>
      </c>
      <c r="BK327" s="85" t="str">
        <f>REPLACE(INDEX(GroupVertices[Group], MATCH(Vertices[[#This Row],[Vertex]],GroupVertices[Vertex],0)),1,1,"")</f>
        <v>OSITIVE</v>
      </c>
      <c r="BL327" s="3"/>
      <c r="BM327" s="3"/>
      <c r="BN327" s="3"/>
      <c r="BO327" s="3"/>
    </row>
    <row r="328" spans="1:67" x14ac:dyDescent="0.25">
      <c r="A328" s="64" t="s">
        <v>413</v>
      </c>
      <c r="B328" s="65"/>
      <c r="C328" s="65"/>
      <c r="D328" s="66"/>
      <c r="E328" s="68"/>
      <c r="F328" s="100" t="s">
        <v>4931</v>
      </c>
      <c r="G328" s="65"/>
      <c r="H328" s="69"/>
      <c r="I328" s="70"/>
      <c r="J328" s="70"/>
      <c r="K328" s="69" t="s">
        <v>17130</v>
      </c>
      <c r="L328" s="73"/>
      <c r="M328" s="74">
        <v>8158.4775390625</v>
      </c>
      <c r="N328" s="74">
        <v>2179.1240234375</v>
      </c>
      <c r="O328" s="75"/>
      <c r="P328" s="76"/>
      <c r="Q328" s="76"/>
      <c r="R328" s="86"/>
      <c r="S328" s="48">
        <v>0</v>
      </c>
      <c r="T328" s="48">
        <v>1</v>
      </c>
      <c r="U328" s="49">
        <v>0</v>
      </c>
      <c r="V328" s="49">
        <v>5.2631999999999998E-2</v>
      </c>
      <c r="W328" s="49">
        <v>0</v>
      </c>
      <c r="X328" s="49">
        <v>0.58648599999999995</v>
      </c>
      <c r="Y328" s="49">
        <v>0</v>
      </c>
      <c r="Z328" s="49">
        <v>0</v>
      </c>
      <c r="AA328" s="71">
        <v>242</v>
      </c>
      <c r="AB328" s="71"/>
      <c r="AC328" s="72"/>
      <c r="AD328" s="78" t="s">
        <v>10410</v>
      </c>
      <c r="AE328" s="78">
        <v>32</v>
      </c>
      <c r="AF328" s="78">
        <v>99</v>
      </c>
      <c r="AG328" s="78">
        <v>5485</v>
      </c>
      <c r="AH328" s="78">
        <v>1450</v>
      </c>
      <c r="AI328" s="78"/>
      <c r="AJ328" s="78"/>
      <c r="AK328" s="78" t="s">
        <v>12742</v>
      </c>
      <c r="AL328" s="78"/>
      <c r="AM328" s="78"/>
      <c r="AN328" s="80">
        <v>42639.684988425928</v>
      </c>
      <c r="AO328" s="78"/>
      <c r="AP328" s="78" t="b">
        <v>1</v>
      </c>
      <c r="AQ328" s="78" t="b">
        <v>0</v>
      </c>
      <c r="AR328" s="78" t="b">
        <v>0</v>
      </c>
      <c r="AS328" s="78" t="s">
        <v>9963</v>
      </c>
      <c r="AT328" s="78">
        <v>23</v>
      </c>
      <c r="AU328" s="78"/>
      <c r="AV328" s="78" t="b">
        <v>0</v>
      </c>
      <c r="AW328" s="78" t="s">
        <v>15459</v>
      </c>
      <c r="AX328" s="84" t="s">
        <v>15699</v>
      </c>
      <c r="AY328" s="78" t="s">
        <v>66</v>
      </c>
      <c r="AZ328" s="102" t="s">
        <v>18397</v>
      </c>
      <c r="BA328" s="48"/>
      <c r="BB328" s="48"/>
      <c r="BC328" s="48"/>
      <c r="BD328" s="48"/>
      <c r="BE328" s="48" t="s">
        <v>18540</v>
      </c>
      <c r="BF328" s="48" t="s">
        <v>18552</v>
      </c>
      <c r="BG328" s="106" t="s">
        <v>18621</v>
      </c>
      <c r="BH328" s="106" t="s">
        <v>18932</v>
      </c>
      <c r="BI328" s="106" t="s">
        <v>19002</v>
      </c>
      <c r="BJ328" s="106" t="s">
        <v>19373</v>
      </c>
      <c r="BK328" s="85" t="str">
        <f>REPLACE(INDEX(GroupVertices[Group], MATCH(Vertices[[#This Row],[Vertex]],GroupVertices[Vertex],0)),1,1,"")</f>
        <v>EUTRAL</v>
      </c>
      <c r="BL328" s="3"/>
      <c r="BM328" s="3"/>
      <c r="BN328" s="3"/>
      <c r="BO328" s="3"/>
    </row>
    <row r="329" spans="1:67" x14ac:dyDescent="0.25">
      <c r="A329" s="64" t="s">
        <v>416</v>
      </c>
      <c r="B329" s="65"/>
      <c r="C329" s="65"/>
      <c r="D329" s="66"/>
      <c r="E329" s="68"/>
      <c r="F329" s="100" t="s">
        <v>4933</v>
      </c>
      <c r="G329" s="65"/>
      <c r="H329" s="69"/>
      <c r="I329" s="70"/>
      <c r="J329" s="70"/>
      <c r="K329" s="69" t="s">
        <v>17133</v>
      </c>
      <c r="L329" s="73"/>
      <c r="M329" s="74">
        <v>9413.8935546875</v>
      </c>
      <c r="N329" s="74">
        <v>3938.42236328125</v>
      </c>
      <c r="O329" s="75"/>
      <c r="P329" s="76"/>
      <c r="Q329" s="76"/>
      <c r="R329" s="86"/>
      <c r="S329" s="48">
        <v>0</v>
      </c>
      <c r="T329" s="48">
        <v>1</v>
      </c>
      <c r="U329" s="49">
        <v>0</v>
      </c>
      <c r="V329" s="49">
        <v>4.7199999999999998E-4</v>
      </c>
      <c r="W329" s="49">
        <v>3.3000000000000003E-5</v>
      </c>
      <c r="X329" s="49">
        <v>0.52166100000000004</v>
      </c>
      <c r="Y329" s="49">
        <v>0</v>
      </c>
      <c r="Z329" s="49">
        <v>0</v>
      </c>
      <c r="AA329" s="71">
        <v>245</v>
      </c>
      <c r="AB329" s="71"/>
      <c r="AC329" s="72"/>
      <c r="AD329" s="78" t="s">
        <v>10413</v>
      </c>
      <c r="AE329" s="78">
        <v>1583</v>
      </c>
      <c r="AF329" s="78">
        <v>123</v>
      </c>
      <c r="AG329" s="78">
        <v>2843</v>
      </c>
      <c r="AH329" s="78">
        <v>325</v>
      </c>
      <c r="AI329" s="78"/>
      <c r="AJ329" s="78" t="s">
        <v>11746</v>
      </c>
      <c r="AK329" s="78" t="s">
        <v>10118</v>
      </c>
      <c r="AL329" s="78"/>
      <c r="AM329" s="78"/>
      <c r="AN329" s="80">
        <v>42788.558657407404</v>
      </c>
      <c r="AO329" s="84" t="s">
        <v>14014</v>
      </c>
      <c r="AP329" s="78" t="b">
        <v>1</v>
      </c>
      <c r="AQ329" s="78" t="b">
        <v>0</v>
      </c>
      <c r="AR329" s="78" t="b">
        <v>0</v>
      </c>
      <c r="AS329" s="78" t="s">
        <v>9963</v>
      </c>
      <c r="AT329" s="78">
        <v>1</v>
      </c>
      <c r="AU329" s="78"/>
      <c r="AV329" s="78" t="b">
        <v>0</v>
      </c>
      <c r="AW329" s="78" t="s">
        <v>15459</v>
      </c>
      <c r="AX329" s="84" t="s">
        <v>15702</v>
      </c>
      <c r="AY329" s="78" t="s">
        <v>66</v>
      </c>
      <c r="AZ329" s="102" t="s">
        <v>18397</v>
      </c>
      <c r="BA329" s="48" t="s">
        <v>3286</v>
      </c>
      <c r="BB329" s="48" t="s">
        <v>3286</v>
      </c>
      <c r="BC329" s="48" t="s">
        <v>4061</v>
      </c>
      <c r="BD329" s="48" t="s">
        <v>4061</v>
      </c>
      <c r="BE329" s="48" t="s">
        <v>4296</v>
      </c>
      <c r="BF329" s="48" t="s">
        <v>4296</v>
      </c>
      <c r="BG329" s="106" t="s">
        <v>18622</v>
      </c>
      <c r="BH329" s="106" t="s">
        <v>18622</v>
      </c>
      <c r="BI329" s="106" t="s">
        <v>19066</v>
      </c>
      <c r="BJ329" s="106" t="s">
        <v>19066</v>
      </c>
      <c r="BK329" s="85" t="str">
        <f>REPLACE(INDEX(GroupVertices[Group], MATCH(Vertices[[#This Row],[Vertex]],GroupVertices[Vertex],0)),1,1,"")</f>
        <v>EUTRAL</v>
      </c>
      <c r="BL329" s="3"/>
      <c r="BM329" s="3"/>
      <c r="BN329" s="3"/>
      <c r="BO329" s="3"/>
    </row>
    <row r="330" spans="1:67" x14ac:dyDescent="0.25">
      <c r="A330" s="64" t="s">
        <v>417</v>
      </c>
      <c r="B330" s="65"/>
      <c r="C330" s="65"/>
      <c r="D330" s="66"/>
      <c r="E330" s="68"/>
      <c r="F330" s="100" t="s">
        <v>4934</v>
      </c>
      <c r="G330" s="65"/>
      <c r="H330" s="69"/>
      <c r="I330" s="70"/>
      <c r="J330" s="70"/>
      <c r="K330" s="69" t="s">
        <v>17134</v>
      </c>
      <c r="L330" s="73"/>
      <c r="M330" s="74">
        <v>7017.67236328125</v>
      </c>
      <c r="N330" s="74">
        <v>811.2236328125</v>
      </c>
      <c r="O330" s="75"/>
      <c r="P330" s="76"/>
      <c r="Q330" s="76"/>
      <c r="R330" s="86"/>
      <c r="S330" s="48">
        <v>0</v>
      </c>
      <c r="T330" s="48">
        <v>1</v>
      </c>
      <c r="U330" s="49">
        <v>0</v>
      </c>
      <c r="V330" s="49">
        <v>0.14285700000000001</v>
      </c>
      <c r="W330" s="49">
        <v>0</v>
      </c>
      <c r="X330" s="49">
        <v>0.65540500000000002</v>
      </c>
      <c r="Y330" s="49">
        <v>0</v>
      </c>
      <c r="Z330" s="49">
        <v>0</v>
      </c>
      <c r="AA330" s="71">
        <v>246</v>
      </c>
      <c r="AB330" s="71"/>
      <c r="AC330" s="72"/>
      <c r="AD330" s="78" t="s">
        <v>10414</v>
      </c>
      <c r="AE330" s="78">
        <v>552</v>
      </c>
      <c r="AF330" s="78">
        <v>471</v>
      </c>
      <c r="AG330" s="78">
        <v>2769</v>
      </c>
      <c r="AH330" s="78">
        <v>4243</v>
      </c>
      <c r="AI330" s="78"/>
      <c r="AJ330" s="78" t="s">
        <v>11747</v>
      </c>
      <c r="AK330" s="78" t="s">
        <v>12744</v>
      </c>
      <c r="AL330" s="78"/>
      <c r="AM330" s="78"/>
      <c r="AN330" s="80">
        <v>41727.826770833337</v>
      </c>
      <c r="AO330" s="84" t="s">
        <v>14015</v>
      </c>
      <c r="AP330" s="78" t="b">
        <v>0</v>
      </c>
      <c r="AQ330" s="78" t="b">
        <v>0</v>
      </c>
      <c r="AR330" s="78" t="b">
        <v>1</v>
      </c>
      <c r="AS330" s="78" t="s">
        <v>9963</v>
      </c>
      <c r="AT330" s="78">
        <v>5</v>
      </c>
      <c r="AU330" s="84" t="s">
        <v>14862</v>
      </c>
      <c r="AV330" s="78" t="b">
        <v>0</v>
      </c>
      <c r="AW330" s="78" t="s">
        <v>15459</v>
      </c>
      <c r="AX330" s="84" t="s">
        <v>15703</v>
      </c>
      <c r="AY330" s="78" t="s">
        <v>66</v>
      </c>
      <c r="AZ330" s="102" t="s">
        <v>18397</v>
      </c>
      <c r="BA330" s="48" t="s">
        <v>3265</v>
      </c>
      <c r="BB330" s="48" t="s">
        <v>3265</v>
      </c>
      <c r="BC330" s="48" t="s">
        <v>4065</v>
      </c>
      <c r="BD330" s="48" t="s">
        <v>4065</v>
      </c>
      <c r="BE330" s="48" t="s">
        <v>4291</v>
      </c>
      <c r="BF330" s="48" t="s">
        <v>4291</v>
      </c>
      <c r="BG330" s="106" t="s">
        <v>18615</v>
      </c>
      <c r="BH330" s="106" t="s">
        <v>18615</v>
      </c>
      <c r="BI330" s="106" t="s">
        <v>19060</v>
      </c>
      <c r="BJ330" s="106" t="s">
        <v>19060</v>
      </c>
      <c r="BK330" s="85" t="str">
        <f>REPLACE(INDEX(GroupVertices[Group], MATCH(Vertices[[#This Row],[Vertex]],GroupVertices[Vertex],0)),1,1,"")</f>
        <v>EUTRAL</v>
      </c>
      <c r="BL330" s="3"/>
      <c r="BM330" s="3"/>
      <c r="BN330" s="3"/>
      <c r="BO330" s="3"/>
    </row>
    <row r="331" spans="1:67" x14ac:dyDescent="0.25">
      <c r="A331" s="64" t="s">
        <v>420</v>
      </c>
      <c r="B331" s="65"/>
      <c r="C331" s="65"/>
      <c r="D331" s="66"/>
      <c r="E331" s="68"/>
      <c r="F331" s="100" t="s">
        <v>4936</v>
      </c>
      <c r="G331" s="65"/>
      <c r="H331" s="69"/>
      <c r="I331" s="70"/>
      <c r="J331" s="70"/>
      <c r="K331" s="69" t="s">
        <v>17137</v>
      </c>
      <c r="L331" s="73"/>
      <c r="M331" s="74">
        <v>9726.322265625</v>
      </c>
      <c r="N331" s="74">
        <v>3761.369384765625</v>
      </c>
      <c r="O331" s="75"/>
      <c r="P331" s="76"/>
      <c r="Q331" s="76"/>
      <c r="R331" s="86"/>
      <c r="S331" s="48">
        <v>0</v>
      </c>
      <c r="T331" s="48">
        <v>1</v>
      </c>
      <c r="U331" s="49">
        <v>0</v>
      </c>
      <c r="V331" s="49">
        <v>9.0089999999999996E-3</v>
      </c>
      <c r="W331" s="49">
        <v>0</v>
      </c>
      <c r="X331" s="49">
        <v>0.53537999999999997</v>
      </c>
      <c r="Y331" s="49">
        <v>0</v>
      </c>
      <c r="Z331" s="49">
        <v>0</v>
      </c>
      <c r="AA331" s="71">
        <v>249</v>
      </c>
      <c r="AB331" s="71"/>
      <c r="AC331" s="72"/>
      <c r="AD331" s="78" t="s">
        <v>10417</v>
      </c>
      <c r="AE331" s="78">
        <v>451</v>
      </c>
      <c r="AF331" s="78">
        <v>72</v>
      </c>
      <c r="AG331" s="78">
        <v>82</v>
      </c>
      <c r="AH331" s="78">
        <v>27</v>
      </c>
      <c r="AI331" s="78">
        <v>-25200</v>
      </c>
      <c r="AJ331" s="78" t="s">
        <v>11750</v>
      </c>
      <c r="AK331" s="78" t="s">
        <v>12745</v>
      </c>
      <c r="AL331" s="84" t="s">
        <v>13270</v>
      </c>
      <c r="AM331" s="78" t="s">
        <v>13800</v>
      </c>
      <c r="AN331" s="80">
        <v>40579.517326388886</v>
      </c>
      <c r="AO331" s="84" t="s">
        <v>14018</v>
      </c>
      <c r="AP331" s="78" t="b">
        <v>0</v>
      </c>
      <c r="AQ331" s="78" t="b">
        <v>0</v>
      </c>
      <c r="AR331" s="78" t="b">
        <v>0</v>
      </c>
      <c r="AS331" s="78" t="s">
        <v>9963</v>
      </c>
      <c r="AT331" s="78">
        <v>0</v>
      </c>
      <c r="AU331" s="84" t="s">
        <v>14862</v>
      </c>
      <c r="AV331" s="78" t="b">
        <v>0</v>
      </c>
      <c r="AW331" s="78" t="s">
        <v>15459</v>
      </c>
      <c r="AX331" s="84" t="s">
        <v>15706</v>
      </c>
      <c r="AY331" s="78" t="s">
        <v>66</v>
      </c>
      <c r="AZ331" s="102" t="s">
        <v>18397</v>
      </c>
      <c r="BA331" s="48" t="s">
        <v>3289</v>
      </c>
      <c r="BB331" s="48" t="s">
        <v>3289</v>
      </c>
      <c r="BC331" s="48" t="s">
        <v>4027</v>
      </c>
      <c r="BD331" s="48" t="s">
        <v>4027</v>
      </c>
      <c r="BE331" s="48"/>
      <c r="BF331" s="48"/>
      <c r="BG331" s="106" t="s">
        <v>18623</v>
      </c>
      <c r="BH331" s="106" t="s">
        <v>18623</v>
      </c>
      <c r="BI331" s="106" t="s">
        <v>19067</v>
      </c>
      <c r="BJ331" s="106" t="s">
        <v>19067</v>
      </c>
      <c r="BK331" s="85" t="str">
        <f>REPLACE(INDEX(GroupVertices[Group], MATCH(Vertices[[#This Row],[Vertex]],GroupVertices[Vertex],0)),1,1,"")</f>
        <v>EUTRAL</v>
      </c>
      <c r="BL331" s="3"/>
      <c r="BM331" s="3"/>
      <c r="BN331" s="3"/>
      <c r="BO331" s="3"/>
    </row>
    <row r="332" spans="1:67" x14ac:dyDescent="0.25">
      <c r="A332" s="64" t="s">
        <v>423</v>
      </c>
      <c r="B332" s="65"/>
      <c r="C332" s="65"/>
      <c r="D332" s="66"/>
      <c r="E332" s="68"/>
      <c r="F332" s="100" t="s">
        <v>4938</v>
      </c>
      <c r="G332" s="65"/>
      <c r="H332" s="69"/>
      <c r="I332" s="70"/>
      <c r="J332" s="70"/>
      <c r="K332" s="69" t="s">
        <v>17140</v>
      </c>
      <c r="L332" s="73"/>
      <c r="M332" s="74">
        <v>8850.5478515625</v>
      </c>
      <c r="N332" s="74">
        <v>5556.10302734375</v>
      </c>
      <c r="O332" s="75"/>
      <c r="P332" s="76"/>
      <c r="Q332" s="76"/>
      <c r="R332" s="86"/>
      <c r="S332" s="48">
        <v>0</v>
      </c>
      <c r="T332" s="48">
        <v>1</v>
      </c>
      <c r="U332" s="49">
        <v>0</v>
      </c>
      <c r="V332" s="49">
        <v>1</v>
      </c>
      <c r="W332" s="49">
        <v>0</v>
      </c>
      <c r="X332" s="49">
        <v>0.99999899999999997</v>
      </c>
      <c r="Y332" s="49">
        <v>0</v>
      </c>
      <c r="Z332" s="49">
        <v>0</v>
      </c>
      <c r="AA332" s="71">
        <v>252</v>
      </c>
      <c r="AB332" s="71"/>
      <c r="AC332" s="72"/>
      <c r="AD332" s="78" t="s">
        <v>10420</v>
      </c>
      <c r="AE332" s="78">
        <v>226</v>
      </c>
      <c r="AF332" s="78">
        <v>167</v>
      </c>
      <c r="AG332" s="78">
        <v>738</v>
      </c>
      <c r="AH332" s="78">
        <v>1112</v>
      </c>
      <c r="AI332" s="78">
        <v>19800</v>
      </c>
      <c r="AJ332" s="78" t="s">
        <v>11752</v>
      </c>
      <c r="AK332" s="78" t="s">
        <v>12747</v>
      </c>
      <c r="AL332" s="78"/>
      <c r="AM332" s="78" t="s">
        <v>12690</v>
      </c>
      <c r="AN332" s="80">
        <v>40075.632199074076</v>
      </c>
      <c r="AO332" s="84" t="s">
        <v>14020</v>
      </c>
      <c r="AP332" s="78" t="b">
        <v>0</v>
      </c>
      <c r="AQ332" s="78" t="b">
        <v>0</v>
      </c>
      <c r="AR332" s="78" t="b">
        <v>1</v>
      </c>
      <c r="AS332" s="78" t="s">
        <v>9963</v>
      </c>
      <c r="AT332" s="78">
        <v>14</v>
      </c>
      <c r="AU332" s="84" t="s">
        <v>14902</v>
      </c>
      <c r="AV332" s="78" t="b">
        <v>0</v>
      </c>
      <c r="AW332" s="78" t="s">
        <v>15459</v>
      </c>
      <c r="AX332" s="84" t="s">
        <v>15709</v>
      </c>
      <c r="AY332" s="78" t="s">
        <v>66</v>
      </c>
      <c r="AZ332" s="102" t="s">
        <v>18397</v>
      </c>
      <c r="BA332" s="48" t="s">
        <v>3292</v>
      </c>
      <c r="BB332" s="48" t="s">
        <v>3292</v>
      </c>
      <c r="BC332" s="48" t="s">
        <v>4021</v>
      </c>
      <c r="BD332" s="48" t="s">
        <v>4021</v>
      </c>
      <c r="BE332" s="48" t="s">
        <v>4297</v>
      </c>
      <c r="BF332" s="48" t="s">
        <v>4297</v>
      </c>
      <c r="BG332" s="106" t="s">
        <v>18624</v>
      </c>
      <c r="BH332" s="106" t="s">
        <v>18624</v>
      </c>
      <c r="BI332" s="106" t="s">
        <v>19068</v>
      </c>
      <c r="BJ332" s="106" t="s">
        <v>19068</v>
      </c>
      <c r="BK332" s="85" t="str">
        <f>REPLACE(INDEX(GroupVertices[Group], MATCH(Vertices[[#This Row],[Vertex]],GroupVertices[Vertex],0)),1,1,"")</f>
        <v>EUTRAL</v>
      </c>
      <c r="BL332" s="3"/>
      <c r="BM332" s="3"/>
      <c r="BN332" s="3"/>
      <c r="BO332" s="3"/>
    </row>
    <row r="333" spans="1:67" x14ac:dyDescent="0.25">
      <c r="A333" s="64" t="s">
        <v>424</v>
      </c>
      <c r="B333" s="65"/>
      <c r="C333" s="65"/>
      <c r="D333" s="66"/>
      <c r="E333" s="68"/>
      <c r="F333" s="100" t="s">
        <v>4787</v>
      </c>
      <c r="G333" s="65"/>
      <c r="H333" s="69"/>
      <c r="I333" s="70"/>
      <c r="J333" s="70"/>
      <c r="K333" s="69" t="s">
        <v>17142</v>
      </c>
      <c r="L333" s="73"/>
      <c r="M333" s="74">
        <v>8708.3515625</v>
      </c>
      <c r="N333" s="74">
        <v>661.34600830078125</v>
      </c>
      <c r="O333" s="75"/>
      <c r="P333" s="76"/>
      <c r="Q333" s="76"/>
      <c r="R333" s="86"/>
      <c r="S333" s="48">
        <v>0</v>
      </c>
      <c r="T333" s="48">
        <v>1</v>
      </c>
      <c r="U333" s="49">
        <v>0</v>
      </c>
      <c r="V333" s="49">
        <v>4.86E-4</v>
      </c>
      <c r="W333" s="49">
        <v>9.7999999999999997E-5</v>
      </c>
      <c r="X333" s="49">
        <v>0.44676300000000002</v>
      </c>
      <c r="Y333" s="49">
        <v>0</v>
      </c>
      <c r="Z333" s="49">
        <v>0</v>
      </c>
      <c r="AA333" s="71">
        <v>254</v>
      </c>
      <c r="AB333" s="71"/>
      <c r="AC333" s="72"/>
      <c r="AD333" s="78" t="s">
        <v>10422</v>
      </c>
      <c r="AE333" s="78">
        <v>6</v>
      </c>
      <c r="AF333" s="78">
        <v>14</v>
      </c>
      <c r="AG333" s="78">
        <v>26</v>
      </c>
      <c r="AH333" s="78">
        <v>0</v>
      </c>
      <c r="AI333" s="78"/>
      <c r="AJ333" s="78"/>
      <c r="AK333" s="78"/>
      <c r="AL333" s="78"/>
      <c r="AM333" s="78"/>
      <c r="AN333" s="80">
        <v>40262.195914351854</v>
      </c>
      <c r="AO333" s="78"/>
      <c r="AP333" s="78" t="b">
        <v>1</v>
      </c>
      <c r="AQ333" s="78" t="b">
        <v>1</v>
      </c>
      <c r="AR333" s="78" t="b">
        <v>0</v>
      </c>
      <c r="AS333" s="78" t="s">
        <v>9963</v>
      </c>
      <c r="AT333" s="78">
        <v>0</v>
      </c>
      <c r="AU333" s="84" t="s">
        <v>14862</v>
      </c>
      <c r="AV333" s="78" t="b">
        <v>0</v>
      </c>
      <c r="AW333" s="78" t="s">
        <v>15459</v>
      </c>
      <c r="AX333" s="84" t="s">
        <v>15711</v>
      </c>
      <c r="AY333" s="78" t="s">
        <v>66</v>
      </c>
      <c r="AZ333" s="102" t="s">
        <v>18397</v>
      </c>
      <c r="BA333" s="48"/>
      <c r="BB333" s="48"/>
      <c r="BC333" s="48"/>
      <c r="BD333" s="48"/>
      <c r="BE333" s="48"/>
      <c r="BF333" s="48"/>
      <c r="BG333" s="106" t="s">
        <v>18625</v>
      </c>
      <c r="BH333" s="106" t="s">
        <v>18933</v>
      </c>
      <c r="BI333" s="106" t="s">
        <v>19069</v>
      </c>
      <c r="BJ333" s="106" t="s">
        <v>19374</v>
      </c>
      <c r="BK333" s="85" t="str">
        <f>REPLACE(INDEX(GroupVertices[Group], MATCH(Vertices[[#This Row],[Vertex]],GroupVertices[Vertex],0)),1,1,"")</f>
        <v>EUTRAL</v>
      </c>
      <c r="BL333" s="3"/>
      <c r="BM333" s="3"/>
      <c r="BN333" s="3"/>
      <c r="BO333" s="3"/>
    </row>
    <row r="334" spans="1:67" x14ac:dyDescent="0.25">
      <c r="A334" s="64" t="s">
        <v>426</v>
      </c>
      <c r="B334" s="65"/>
      <c r="C334" s="65"/>
      <c r="D334" s="66"/>
      <c r="E334" s="68"/>
      <c r="F334" s="100" t="s">
        <v>15185</v>
      </c>
      <c r="G334" s="65"/>
      <c r="H334" s="69"/>
      <c r="I334" s="70"/>
      <c r="J334" s="70"/>
      <c r="K334" s="69" t="s">
        <v>17144</v>
      </c>
      <c r="L334" s="73"/>
      <c r="M334" s="74">
        <v>7411.751953125</v>
      </c>
      <c r="N334" s="74">
        <v>5700.0576171875</v>
      </c>
      <c r="O334" s="75"/>
      <c r="P334" s="76"/>
      <c r="Q334" s="76"/>
      <c r="R334" s="86"/>
      <c r="S334" s="48">
        <v>0</v>
      </c>
      <c r="T334" s="48">
        <v>1</v>
      </c>
      <c r="U334" s="49">
        <v>0</v>
      </c>
      <c r="V334" s="49">
        <v>5.1099999999999995E-4</v>
      </c>
      <c r="W334" s="49">
        <v>7.6000000000000004E-5</v>
      </c>
      <c r="X334" s="49">
        <v>0.49109199999999997</v>
      </c>
      <c r="Y334" s="49">
        <v>0</v>
      </c>
      <c r="Z334" s="49">
        <v>0</v>
      </c>
      <c r="AA334" s="71">
        <v>256</v>
      </c>
      <c r="AB334" s="71"/>
      <c r="AC334" s="72"/>
      <c r="AD334" s="78" t="s">
        <v>10424</v>
      </c>
      <c r="AE334" s="78">
        <v>945</v>
      </c>
      <c r="AF334" s="78">
        <v>290</v>
      </c>
      <c r="AG334" s="78">
        <v>2810</v>
      </c>
      <c r="AH334" s="78">
        <v>1256</v>
      </c>
      <c r="AI334" s="78">
        <v>19800</v>
      </c>
      <c r="AJ334" s="78" t="s">
        <v>11755</v>
      </c>
      <c r="AK334" s="78" t="s">
        <v>10140</v>
      </c>
      <c r="AL334" s="78"/>
      <c r="AM334" s="78" t="s">
        <v>10135</v>
      </c>
      <c r="AN334" s="80">
        <v>40561.265300925923</v>
      </c>
      <c r="AO334" s="84" t="s">
        <v>14023</v>
      </c>
      <c r="AP334" s="78" t="b">
        <v>0</v>
      </c>
      <c r="AQ334" s="78" t="b">
        <v>0</v>
      </c>
      <c r="AR334" s="78" t="b">
        <v>1</v>
      </c>
      <c r="AS334" s="78" t="s">
        <v>9963</v>
      </c>
      <c r="AT334" s="78">
        <v>21</v>
      </c>
      <c r="AU334" s="84" t="s">
        <v>14916</v>
      </c>
      <c r="AV334" s="78" t="b">
        <v>0</v>
      </c>
      <c r="AW334" s="78" t="s">
        <v>15459</v>
      </c>
      <c r="AX334" s="84" t="s">
        <v>15713</v>
      </c>
      <c r="AY334" s="78" t="s">
        <v>66</v>
      </c>
      <c r="AZ334" s="102" t="s">
        <v>18397</v>
      </c>
      <c r="BA334" s="48" t="s">
        <v>3293</v>
      </c>
      <c r="BB334" s="48" t="s">
        <v>3293</v>
      </c>
      <c r="BC334" s="48" t="s">
        <v>4022</v>
      </c>
      <c r="BD334" s="48" t="s">
        <v>4022</v>
      </c>
      <c r="BE334" s="48"/>
      <c r="BF334" s="48"/>
      <c r="BG334" s="106" t="s">
        <v>18626</v>
      </c>
      <c r="BH334" s="106" t="s">
        <v>18626</v>
      </c>
      <c r="BI334" s="106" t="s">
        <v>19070</v>
      </c>
      <c r="BJ334" s="106" t="s">
        <v>19070</v>
      </c>
      <c r="BK334" s="85" t="str">
        <f>REPLACE(INDEX(GroupVertices[Group], MATCH(Vertices[[#This Row],[Vertex]],GroupVertices[Vertex],0)),1,1,"")</f>
        <v>EUTRAL</v>
      </c>
      <c r="BL334" s="3"/>
      <c r="BM334" s="3"/>
      <c r="BN334" s="3"/>
      <c r="BO334" s="3"/>
    </row>
    <row r="335" spans="1:67" x14ac:dyDescent="0.25">
      <c r="A335" s="64" t="s">
        <v>429</v>
      </c>
      <c r="B335" s="65"/>
      <c r="C335" s="65"/>
      <c r="D335" s="66"/>
      <c r="E335" s="68"/>
      <c r="F335" s="100" t="s">
        <v>4942</v>
      </c>
      <c r="G335" s="65"/>
      <c r="H335" s="69"/>
      <c r="I335" s="70"/>
      <c r="J335" s="70"/>
      <c r="K335" s="69" t="s">
        <v>17147</v>
      </c>
      <c r="L335" s="73"/>
      <c r="M335" s="74">
        <v>7850.62548828125</v>
      </c>
      <c r="N335" s="74">
        <v>357.94680786132813</v>
      </c>
      <c r="O335" s="75"/>
      <c r="P335" s="76"/>
      <c r="Q335" s="76"/>
      <c r="R335" s="86"/>
      <c r="S335" s="48">
        <v>0</v>
      </c>
      <c r="T335" s="48">
        <v>1</v>
      </c>
      <c r="U335" s="49">
        <v>0</v>
      </c>
      <c r="V335" s="49">
        <v>7.1199999999999996E-4</v>
      </c>
      <c r="W335" s="49">
        <v>4.346E-3</v>
      </c>
      <c r="X335" s="49">
        <v>0.362342</v>
      </c>
      <c r="Y335" s="49">
        <v>0</v>
      </c>
      <c r="Z335" s="49">
        <v>0</v>
      </c>
      <c r="AA335" s="71">
        <v>259</v>
      </c>
      <c r="AB335" s="71"/>
      <c r="AC335" s="72"/>
      <c r="AD335" s="78" t="s">
        <v>10427</v>
      </c>
      <c r="AE335" s="78">
        <v>2411</v>
      </c>
      <c r="AF335" s="78">
        <v>1570</v>
      </c>
      <c r="AG335" s="78">
        <v>1180</v>
      </c>
      <c r="AH335" s="78">
        <v>75</v>
      </c>
      <c r="AI335" s="78"/>
      <c r="AJ335" s="78"/>
      <c r="AK335" s="78" t="s">
        <v>10119</v>
      </c>
      <c r="AL335" s="78"/>
      <c r="AM335" s="78"/>
      <c r="AN335" s="80">
        <v>42655.405393518522</v>
      </c>
      <c r="AO335" s="78"/>
      <c r="AP335" s="78" t="b">
        <v>1</v>
      </c>
      <c r="AQ335" s="78" t="b">
        <v>0</v>
      </c>
      <c r="AR335" s="78" t="b">
        <v>0</v>
      </c>
      <c r="AS335" s="78" t="s">
        <v>9963</v>
      </c>
      <c r="AT335" s="78">
        <v>46</v>
      </c>
      <c r="AU335" s="78"/>
      <c r="AV335" s="78" t="b">
        <v>0</v>
      </c>
      <c r="AW335" s="78" t="s">
        <v>15459</v>
      </c>
      <c r="AX335" s="84" t="s">
        <v>15716</v>
      </c>
      <c r="AY335" s="78" t="s">
        <v>66</v>
      </c>
      <c r="AZ335" s="102" t="s">
        <v>18397</v>
      </c>
      <c r="BA335" s="48" t="s">
        <v>3206</v>
      </c>
      <c r="BB335" s="48" t="s">
        <v>3206</v>
      </c>
      <c r="BC335" s="48" t="s">
        <v>4019</v>
      </c>
      <c r="BD335" s="48" t="s">
        <v>4019</v>
      </c>
      <c r="BE335" s="48" t="s">
        <v>4298</v>
      </c>
      <c r="BF335" s="48" t="s">
        <v>4298</v>
      </c>
      <c r="BG335" s="106" t="s">
        <v>18589</v>
      </c>
      <c r="BH335" s="106" t="s">
        <v>18589</v>
      </c>
      <c r="BI335" s="106" t="s">
        <v>19071</v>
      </c>
      <c r="BJ335" s="106" t="s">
        <v>19071</v>
      </c>
      <c r="BK335" s="85" t="str">
        <f>REPLACE(INDEX(GroupVertices[Group], MATCH(Vertices[[#This Row],[Vertex]],GroupVertices[Vertex],0)),1,1,"")</f>
        <v>EUTRAL</v>
      </c>
      <c r="BL335" s="3"/>
      <c r="BM335" s="3"/>
      <c r="BN335" s="3"/>
      <c r="BO335" s="3"/>
    </row>
    <row r="336" spans="1:67" x14ac:dyDescent="0.25">
      <c r="A336" s="64" t="s">
        <v>430</v>
      </c>
      <c r="B336" s="65"/>
      <c r="C336" s="65"/>
      <c r="D336" s="66"/>
      <c r="E336" s="68"/>
      <c r="F336" s="100" t="s">
        <v>4943</v>
      </c>
      <c r="G336" s="65"/>
      <c r="H336" s="69"/>
      <c r="I336" s="70"/>
      <c r="J336" s="70"/>
      <c r="K336" s="69" t="s">
        <v>17148</v>
      </c>
      <c r="L336" s="73"/>
      <c r="M336" s="74">
        <v>8161.3603515625</v>
      </c>
      <c r="N336" s="74">
        <v>5805.61279296875</v>
      </c>
      <c r="O336" s="75"/>
      <c r="P336" s="76"/>
      <c r="Q336" s="76"/>
      <c r="R336" s="86"/>
      <c r="S336" s="48">
        <v>0</v>
      </c>
      <c r="T336" s="48">
        <v>1</v>
      </c>
      <c r="U336" s="49">
        <v>0</v>
      </c>
      <c r="V336" s="49">
        <v>7.1199999999999996E-4</v>
      </c>
      <c r="W336" s="49">
        <v>4.346E-3</v>
      </c>
      <c r="X336" s="49">
        <v>0.362342</v>
      </c>
      <c r="Y336" s="49">
        <v>0</v>
      </c>
      <c r="Z336" s="49">
        <v>0</v>
      </c>
      <c r="AA336" s="71">
        <v>260</v>
      </c>
      <c r="AB336" s="71"/>
      <c r="AC336" s="72"/>
      <c r="AD336" s="78" t="s">
        <v>10428</v>
      </c>
      <c r="AE336" s="78">
        <v>4631</v>
      </c>
      <c r="AF336" s="78">
        <v>3018</v>
      </c>
      <c r="AG336" s="78">
        <v>5509</v>
      </c>
      <c r="AH336" s="78">
        <v>90</v>
      </c>
      <c r="AI336" s="78">
        <v>19800</v>
      </c>
      <c r="AJ336" s="78" t="s">
        <v>11757</v>
      </c>
      <c r="AK336" s="78" t="s">
        <v>10119</v>
      </c>
      <c r="AL336" s="78"/>
      <c r="AM336" s="78" t="s">
        <v>10140</v>
      </c>
      <c r="AN336" s="80">
        <v>42593.431689814817</v>
      </c>
      <c r="AO336" s="84" t="s">
        <v>14025</v>
      </c>
      <c r="AP336" s="78" t="b">
        <v>1</v>
      </c>
      <c r="AQ336" s="78" t="b">
        <v>0</v>
      </c>
      <c r="AR336" s="78" t="b">
        <v>0</v>
      </c>
      <c r="AS336" s="78" t="s">
        <v>9963</v>
      </c>
      <c r="AT336" s="78">
        <v>124</v>
      </c>
      <c r="AU336" s="78"/>
      <c r="AV336" s="78" t="b">
        <v>0</v>
      </c>
      <c r="AW336" s="78" t="s">
        <v>15459</v>
      </c>
      <c r="AX336" s="84" t="s">
        <v>15717</v>
      </c>
      <c r="AY336" s="78" t="s">
        <v>66</v>
      </c>
      <c r="AZ336" s="102" t="s">
        <v>18397</v>
      </c>
      <c r="BA336" s="48" t="s">
        <v>3206</v>
      </c>
      <c r="BB336" s="48" t="s">
        <v>3206</v>
      </c>
      <c r="BC336" s="48" t="s">
        <v>4019</v>
      </c>
      <c r="BD336" s="48" t="s">
        <v>4019</v>
      </c>
      <c r="BE336" s="48" t="s">
        <v>4299</v>
      </c>
      <c r="BF336" s="48" t="s">
        <v>4299</v>
      </c>
      <c r="BG336" s="106" t="s">
        <v>18589</v>
      </c>
      <c r="BH336" s="106" t="s">
        <v>18589</v>
      </c>
      <c r="BI336" s="106" t="s">
        <v>19072</v>
      </c>
      <c r="BJ336" s="106" t="s">
        <v>19072</v>
      </c>
      <c r="BK336" s="85" t="str">
        <f>REPLACE(INDEX(GroupVertices[Group], MATCH(Vertices[[#This Row],[Vertex]],GroupVertices[Vertex],0)),1,1,"")</f>
        <v>EUTRAL</v>
      </c>
      <c r="BL336" s="3"/>
      <c r="BM336" s="3"/>
      <c r="BN336" s="3"/>
      <c r="BO336" s="3"/>
    </row>
    <row r="337" spans="1:67" x14ac:dyDescent="0.25">
      <c r="A337" s="64" t="s">
        <v>431</v>
      </c>
      <c r="B337" s="65"/>
      <c r="C337" s="65"/>
      <c r="D337" s="66"/>
      <c r="E337" s="68"/>
      <c r="F337" s="100" t="s">
        <v>15186</v>
      </c>
      <c r="G337" s="65"/>
      <c r="H337" s="69"/>
      <c r="I337" s="70"/>
      <c r="J337" s="70"/>
      <c r="K337" s="69" t="s">
        <v>17149</v>
      </c>
      <c r="L337" s="73"/>
      <c r="M337" s="74">
        <v>6368.56396484375</v>
      </c>
      <c r="N337" s="74">
        <v>2289.932373046875</v>
      </c>
      <c r="O337" s="75"/>
      <c r="P337" s="76"/>
      <c r="Q337" s="76"/>
      <c r="R337" s="86"/>
      <c r="S337" s="48">
        <v>0</v>
      </c>
      <c r="T337" s="48">
        <v>1</v>
      </c>
      <c r="U337" s="49">
        <v>0</v>
      </c>
      <c r="V337" s="49">
        <v>5.1099999999999995E-4</v>
      </c>
      <c r="W337" s="49">
        <v>7.6000000000000004E-5</v>
      </c>
      <c r="X337" s="49">
        <v>0.49109199999999997</v>
      </c>
      <c r="Y337" s="49">
        <v>0</v>
      </c>
      <c r="Z337" s="49">
        <v>0</v>
      </c>
      <c r="AA337" s="71">
        <v>261</v>
      </c>
      <c r="AB337" s="71"/>
      <c r="AC337" s="72"/>
      <c r="AD337" s="78" t="s">
        <v>10429</v>
      </c>
      <c r="AE337" s="78">
        <v>115</v>
      </c>
      <c r="AF337" s="78">
        <v>43</v>
      </c>
      <c r="AG337" s="78">
        <v>4194</v>
      </c>
      <c r="AH337" s="78">
        <v>905</v>
      </c>
      <c r="AI337" s="78"/>
      <c r="AJ337" s="78" t="s">
        <v>11758</v>
      </c>
      <c r="AK337" s="78" t="s">
        <v>12749</v>
      </c>
      <c r="AL337" s="78"/>
      <c r="AM337" s="78"/>
      <c r="AN337" s="80">
        <v>42770.251446759263</v>
      </c>
      <c r="AO337" s="84" t="s">
        <v>14026</v>
      </c>
      <c r="AP337" s="78" t="b">
        <v>1</v>
      </c>
      <c r="AQ337" s="78" t="b">
        <v>0</v>
      </c>
      <c r="AR337" s="78" t="b">
        <v>1</v>
      </c>
      <c r="AS337" s="78" t="s">
        <v>9963</v>
      </c>
      <c r="AT337" s="78">
        <v>0</v>
      </c>
      <c r="AU337" s="78"/>
      <c r="AV337" s="78" t="b">
        <v>0</v>
      </c>
      <c r="AW337" s="78" t="s">
        <v>15459</v>
      </c>
      <c r="AX337" s="84" t="s">
        <v>15718</v>
      </c>
      <c r="AY337" s="78" t="s">
        <v>66</v>
      </c>
      <c r="AZ337" s="102" t="s">
        <v>18397</v>
      </c>
      <c r="BA337" s="48" t="s">
        <v>3293</v>
      </c>
      <c r="BB337" s="48" t="s">
        <v>3293</v>
      </c>
      <c r="BC337" s="48" t="s">
        <v>4022</v>
      </c>
      <c r="BD337" s="48" t="s">
        <v>4022</v>
      </c>
      <c r="BE337" s="48"/>
      <c r="BF337" s="48"/>
      <c r="BG337" s="106" t="s">
        <v>18626</v>
      </c>
      <c r="BH337" s="106" t="s">
        <v>18626</v>
      </c>
      <c r="BI337" s="106" t="s">
        <v>19070</v>
      </c>
      <c r="BJ337" s="106" t="s">
        <v>19070</v>
      </c>
      <c r="BK337" s="85" t="str">
        <f>REPLACE(INDEX(GroupVertices[Group], MATCH(Vertices[[#This Row],[Vertex]],GroupVertices[Vertex],0)),1,1,"")</f>
        <v>EUTRAL</v>
      </c>
      <c r="BL337" s="3"/>
      <c r="BM337" s="3"/>
      <c r="BN337" s="3"/>
      <c r="BO337" s="3"/>
    </row>
    <row r="338" spans="1:67" x14ac:dyDescent="0.25">
      <c r="A338" s="64" t="s">
        <v>433</v>
      </c>
      <c r="B338" s="65"/>
      <c r="C338" s="65"/>
      <c r="D338" s="66"/>
      <c r="E338" s="68"/>
      <c r="F338" s="100" t="s">
        <v>4945</v>
      </c>
      <c r="G338" s="65"/>
      <c r="H338" s="69"/>
      <c r="I338" s="70"/>
      <c r="J338" s="70"/>
      <c r="K338" s="69" t="s">
        <v>17151</v>
      </c>
      <c r="L338" s="73"/>
      <c r="M338" s="74">
        <v>8656.2236328125</v>
      </c>
      <c r="N338" s="74">
        <v>5266.9970703125</v>
      </c>
      <c r="O338" s="75"/>
      <c r="P338" s="76"/>
      <c r="Q338" s="76"/>
      <c r="R338" s="86"/>
      <c r="S338" s="48">
        <v>0</v>
      </c>
      <c r="T338" s="48">
        <v>1</v>
      </c>
      <c r="U338" s="49">
        <v>0</v>
      </c>
      <c r="V338" s="49">
        <v>5.1900000000000004E-4</v>
      </c>
      <c r="W338" s="49">
        <v>1.843E-3</v>
      </c>
      <c r="X338" s="49">
        <v>0.325708</v>
      </c>
      <c r="Y338" s="49">
        <v>0</v>
      </c>
      <c r="Z338" s="49">
        <v>0</v>
      </c>
      <c r="AA338" s="71">
        <v>263</v>
      </c>
      <c r="AB338" s="71"/>
      <c r="AC338" s="72"/>
      <c r="AD338" s="78" t="s">
        <v>10431</v>
      </c>
      <c r="AE338" s="78">
        <v>531</v>
      </c>
      <c r="AF338" s="78">
        <v>312</v>
      </c>
      <c r="AG338" s="78">
        <v>7713</v>
      </c>
      <c r="AH338" s="78">
        <v>100</v>
      </c>
      <c r="AI338" s="78">
        <v>19800</v>
      </c>
      <c r="AJ338" s="78" t="s">
        <v>11760</v>
      </c>
      <c r="AK338" s="78" t="s">
        <v>10111</v>
      </c>
      <c r="AL338" s="78"/>
      <c r="AM338" s="78" t="s">
        <v>12690</v>
      </c>
      <c r="AN338" s="80">
        <v>40010.334027777775</v>
      </c>
      <c r="AO338" s="78"/>
      <c r="AP338" s="78" t="b">
        <v>0</v>
      </c>
      <c r="AQ338" s="78" t="b">
        <v>0</v>
      </c>
      <c r="AR338" s="78" t="b">
        <v>0</v>
      </c>
      <c r="AS338" s="78" t="s">
        <v>9963</v>
      </c>
      <c r="AT338" s="78">
        <v>10</v>
      </c>
      <c r="AU338" s="84" t="s">
        <v>14935</v>
      </c>
      <c r="AV338" s="78" t="b">
        <v>0</v>
      </c>
      <c r="AW338" s="78" t="s">
        <v>15459</v>
      </c>
      <c r="AX338" s="84" t="s">
        <v>15720</v>
      </c>
      <c r="AY338" s="78" t="s">
        <v>66</v>
      </c>
      <c r="AZ338" s="102" t="s">
        <v>18397</v>
      </c>
      <c r="BA338" s="48"/>
      <c r="BB338" s="48"/>
      <c r="BC338" s="48"/>
      <c r="BD338" s="48"/>
      <c r="BE338" s="48" t="s">
        <v>4300</v>
      </c>
      <c r="BF338" s="48" t="s">
        <v>4300</v>
      </c>
      <c r="BG338" s="106" t="s">
        <v>18627</v>
      </c>
      <c r="BH338" s="106" t="s">
        <v>18627</v>
      </c>
      <c r="BI338" s="106" t="s">
        <v>19073</v>
      </c>
      <c r="BJ338" s="106" t="s">
        <v>19073</v>
      </c>
      <c r="BK338" s="85" t="str">
        <f>REPLACE(INDEX(GroupVertices[Group], MATCH(Vertices[[#This Row],[Vertex]],GroupVertices[Vertex],0)),1,1,"")</f>
        <v>EUTRAL</v>
      </c>
      <c r="BL338" s="3"/>
      <c r="BM338" s="3"/>
      <c r="BN338" s="3"/>
      <c r="BO338" s="3"/>
    </row>
    <row r="339" spans="1:67" x14ac:dyDescent="0.25">
      <c r="A339" s="64" t="s">
        <v>434</v>
      </c>
      <c r="B339" s="65"/>
      <c r="C339" s="65"/>
      <c r="D339" s="66"/>
      <c r="E339" s="68"/>
      <c r="F339" s="100" t="s">
        <v>4946</v>
      </c>
      <c r="G339" s="65"/>
      <c r="H339" s="69"/>
      <c r="I339" s="70"/>
      <c r="J339" s="70"/>
      <c r="K339" s="69" t="s">
        <v>17152</v>
      </c>
      <c r="L339" s="73"/>
      <c r="M339" s="74">
        <v>8883.162109375</v>
      </c>
      <c r="N339" s="74">
        <v>5082.9443359375</v>
      </c>
      <c r="O339" s="75"/>
      <c r="P339" s="76"/>
      <c r="Q339" s="76"/>
      <c r="R339" s="86"/>
      <c r="S339" s="48">
        <v>0</v>
      </c>
      <c r="T339" s="48">
        <v>1</v>
      </c>
      <c r="U339" s="49">
        <v>0</v>
      </c>
      <c r="V339" s="49">
        <v>7.1199999999999996E-4</v>
      </c>
      <c r="W339" s="49">
        <v>4.346E-3</v>
      </c>
      <c r="X339" s="49">
        <v>0.362342</v>
      </c>
      <c r="Y339" s="49">
        <v>0</v>
      </c>
      <c r="Z339" s="49">
        <v>0</v>
      </c>
      <c r="AA339" s="71">
        <v>264</v>
      </c>
      <c r="AB339" s="71"/>
      <c r="AC339" s="72"/>
      <c r="AD339" s="78" t="s">
        <v>10432</v>
      </c>
      <c r="AE339" s="78">
        <v>280</v>
      </c>
      <c r="AF339" s="78">
        <v>6602</v>
      </c>
      <c r="AG339" s="78">
        <v>50168</v>
      </c>
      <c r="AH339" s="78">
        <v>72</v>
      </c>
      <c r="AI339" s="78">
        <v>19800</v>
      </c>
      <c r="AJ339" s="78" t="s">
        <v>11761</v>
      </c>
      <c r="AK339" s="78" t="s">
        <v>10111</v>
      </c>
      <c r="AL339" s="84" t="s">
        <v>13276</v>
      </c>
      <c r="AM339" s="78" t="s">
        <v>10135</v>
      </c>
      <c r="AN339" s="80">
        <v>40086.426018518519</v>
      </c>
      <c r="AO339" s="84" t="s">
        <v>14028</v>
      </c>
      <c r="AP339" s="78" t="b">
        <v>0</v>
      </c>
      <c r="AQ339" s="78" t="b">
        <v>0</v>
      </c>
      <c r="AR339" s="78" t="b">
        <v>1</v>
      </c>
      <c r="AS339" s="78" t="s">
        <v>9963</v>
      </c>
      <c r="AT339" s="78">
        <v>211</v>
      </c>
      <c r="AU339" s="84" t="s">
        <v>14902</v>
      </c>
      <c r="AV339" s="78" t="b">
        <v>0</v>
      </c>
      <c r="AW339" s="78" t="s">
        <v>15459</v>
      </c>
      <c r="AX339" s="84" t="s">
        <v>15721</v>
      </c>
      <c r="AY339" s="78" t="s">
        <v>66</v>
      </c>
      <c r="AZ339" s="102" t="s">
        <v>18397</v>
      </c>
      <c r="BA339" s="48" t="s">
        <v>3305</v>
      </c>
      <c r="BB339" s="48" t="s">
        <v>3305</v>
      </c>
      <c r="BC339" s="48" t="s">
        <v>4074</v>
      </c>
      <c r="BD339" s="48" t="s">
        <v>4074</v>
      </c>
      <c r="BE339" s="48"/>
      <c r="BF339" s="48"/>
      <c r="BG339" s="106" t="s">
        <v>1544</v>
      </c>
      <c r="BH339" s="106" t="s">
        <v>1544</v>
      </c>
      <c r="BI339" s="106" t="s">
        <v>9915</v>
      </c>
      <c r="BJ339" s="106" t="s">
        <v>9915</v>
      </c>
      <c r="BK339" s="85" t="str">
        <f>REPLACE(INDEX(GroupVertices[Group], MATCH(Vertices[[#This Row],[Vertex]],GroupVertices[Vertex],0)),1,1,"")</f>
        <v>EUTRAL</v>
      </c>
      <c r="BL339" s="3"/>
      <c r="BM339" s="3"/>
      <c r="BN339" s="3"/>
      <c r="BO339" s="3"/>
    </row>
    <row r="340" spans="1:67" x14ac:dyDescent="0.25">
      <c r="A340" s="64" t="s">
        <v>435</v>
      </c>
      <c r="B340" s="65"/>
      <c r="C340" s="65"/>
      <c r="D340" s="66"/>
      <c r="E340" s="68"/>
      <c r="F340" s="100" t="s">
        <v>4947</v>
      </c>
      <c r="G340" s="65"/>
      <c r="H340" s="69"/>
      <c r="I340" s="70"/>
      <c r="J340" s="70"/>
      <c r="K340" s="69" t="s">
        <v>17153</v>
      </c>
      <c r="L340" s="73"/>
      <c r="M340" s="74">
        <v>6411.3310546875</v>
      </c>
      <c r="N340" s="74">
        <v>4346.63671875</v>
      </c>
      <c r="O340" s="75"/>
      <c r="P340" s="76"/>
      <c r="Q340" s="76"/>
      <c r="R340" s="86"/>
      <c r="S340" s="48">
        <v>0</v>
      </c>
      <c r="T340" s="48">
        <v>2</v>
      </c>
      <c r="U340" s="49">
        <v>0</v>
      </c>
      <c r="V340" s="49">
        <v>0.25</v>
      </c>
      <c r="W340" s="49">
        <v>0</v>
      </c>
      <c r="X340" s="49">
        <v>0.81914799999999999</v>
      </c>
      <c r="Y340" s="49">
        <v>0.5</v>
      </c>
      <c r="Z340" s="49">
        <v>0</v>
      </c>
      <c r="AA340" s="71">
        <v>265</v>
      </c>
      <c r="AB340" s="71"/>
      <c r="AC340" s="72"/>
      <c r="AD340" s="78" t="s">
        <v>10433</v>
      </c>
      <c r="AE340" s="78">
        <v>391</v>
      </c>
      <c r="AF340" s="78">
        <v>435</v>
      </c>
      <c r="AG340" s="78">
        <v>4849</v>
      </c>
      <c r="AH340" s="78">
        <v>75</v>
      </c>
      <c r="AI340" s="78">
        <v>19800</v>
      </c>
      <c r="AJ340" s="78" t="s">
        <v>11762</v>
      </c>
      <c r="AK340" s="78" t="s">
        <v>10119</v>
      </c>
      <c r="AL340" s="84" t="s">
        <v>13277</v>
      </c>
      <c r="AM340" s="78" t="s">
        <v>12690</v>
      </c>
      <c r="AN340" s="80">
        <v>40459.535462962966</v>
      </c>
      <c r="AO340" s="78"/>
      <c r="AP340" s="78" t="b">
        <v>1</v>
      </c>
      <c r="AQ340" s="78" t="b">
        <v>0</v>
      </c>
      <c r="AR340" s="78" t="b">
        <v>0</v>
      </c>
      <c r="AS340" s="78" t="s">
        <v>9963</v>
      </c>
      <c r="AT340" s="78">
        <v>40</v>
      </c>
      <c r="AU340" s="84" t="s">
        <v>14862</v>
      </c>
      <c r="AV340" s="78" t="b">
        <v>0</v>
      </c>
      <c r="AW340" s="78" t="s">
        <v>15459</v>
      </c>
      <c r="AX340" s="84" t="s">
        <v>15722</v>
      </c>
      <c r="AY340" s="78" t="s">
        <v>66</v>
      </c>
      <c r="AZ340" s="102" t="s">
        <v>18397</v>
      </c>
      <c r="BA340" s="48" t="s">
        <v>3306</v>
      </c>
      <c r="BB340" s="48" t="s">
        <v>3306</v>
      </c>
      <c r="BC340" s="48" t="s">
        <v>4075</v>
      </c>
      <c r="BD340" s="48" t="s">
        <v>4075</v>
      </c>
      <c r="BE340" s="48" t="s">
        <v>4301</v>
      </c>
      <c r="BF340" s="48" t="s">
        <v>4301</v>
      </c>
      <c r="BG340" s="106" t="s">
        <v>18628</v>
      </c>
      <c r="BH340" s="106" t="s">
        <v>18628</v>
      </c>
      <c r="BI340" s="106" t="s">
        <v>19074</v>
      </c>
      <c r="BJ340" s="106" t="s">
        <v>19074</v>
      </c>
      <c r="BK340" s="85" t="str">
        <f>REPLACE(INDEX(GroupVertices[Group], MATCH(Vertices[[#This Row],[Vertex]],GroupVertices[Vertex],0)),1,1,"")</f>
        <v>EUTRAL</v>
      </c>
      <c r="BL340" s="3"/>
      <c r="BM340" s="3"/>
      <c r="BN340" s="3"/>
      <c r="BO340" s="3"/>
    </row>
    <row r="341" spans="1:67" x14ac:dyDescent="0.25">
      <c r="A341" s="64" t="s">
        <v>441</v>
      </c>
      <c r="B341" s="65"/>
      <c r="C341" s="65"/>
      <c r="D341" s="66"/>
      <c r="E341" s="68"/>
      <c r="F341" s="100" t="s">
        <v>4953</v>
      </c>
      <c r="G341" s="65"/>
      <c r="H341" s="69"/>
      <c r="I341" s="70"/>
      <c r="J341" s="70"/>
      <c r="K341" s="69" t="s">
        <v>17161</v>
      </c>
      <c r="L341" s="73"/>
      <c r="M341" s="74">
        <v>8970.7958984375</v>
      </c>
      <c r="N341" s="74">
        <v>4845.95166015625</v>
      </c>
      <c r="O341" s="75"/>
      <c r="P341" s="76"/>
      <c r="Q341" s="76"/>
      <c r="R341" s="86"/>
      <c r="S341" s="48">
        <v>0</v>
      </c>
      <c r="T341" s="48">
        <v>1</v>
      </c>
      <c r="U341" s="49">
        <v>0</v>
      </c>
      <c r="V341" s="49">
        <v>0.14285700000000001</v>
      </c>
      <c r="W341" s="49">
        <v>0</v>
      </c>
      <c r="X341" s="49">
        <v>0.65540500000000002</v>
      </c>
      <c r="Y341" s="49">
        <v>0</v>
      </c>
      <c r="Z341" s="49">
        <v>0</v>
      </c>
      <c r="AA341" s="71">
        <v>273</v>
      </c>
      <c r="AB341" s="71"/>
      <c r="AC341" s="72"/>
      <c r="AD341" s="78" t="s">
        <v>10441</v>
      </c>
      <c r="AE341" s="78">
        <v>252</v>
      </c>
      <c r="AF341" s="78">
        <v>957</v>
      </c>
      <c r="AG341" s="78">
        <v>14973</v>
      </c>
      <c r="AH341" s="78">
        <v>66504</v>
      </c>
      <c r="AI341" s="78"/>
      <c r="AJ341" s="85" t="s">
        <v>11769</v>
      </c>
      <c r="AK341" s="78" t="s">
        <v>10111</v>
      </c>
      <c r="AL341" s="78"/>
      <c r="AM341" s="78"/>
      <c r="AN341" s="80">
        <v>42201.608981481484</v>
      </c>
      <c r="AO341" s="84" t="s">
        <v>14036</v>
      </c>
      <c r="AP341" s="78" t="b">
        <v>1</v>
      </c>
      <c r="AQ341" s="78" t="b">
        <v>0</v>
      </c>
      <c r="AR341" s="78" t="b">
        <v>0</v>
      </c>
      <c r="AS341" s="78" t="s">
        <v>9963</v>
      </c>
      <c r="AT341" s="78">
        <v>22</v>
      </c>
      <c r="AU341" s="84" t="s">
        <v>14862</v>
      </c>
      <c r="AV341" s="78" t="b">
        <v>0</v>
      </c>
      <c r="AW341" s="78" t="s">
        <v>15459</v>
      </c>
      <c r="AX341" s="84" t="s">
        <v>15730</v>
      </c>
      <c r="AY341" s="78" t="s">
        <v>66</v>
      </c>
      <c r="AZ341" s="102" t="s">
        <v>18397</v>
      </c>
      <c r="BA341" s="48"/>
      <c r="BB341" s="48"/>
      <c r="BC341" s="48"/>
      <c r="BD341" s="48"/>
      <c r="BE341" s="48"/>
      <c r="BF341" s="48"/>
      <c r="BG341" s="106" t="s">
        <v>18630</v>
      </c>
      <c r="BH341" s="106" t="s">
        <v>18630</v>
      </c>
      <c r="BI341" s="106" t="s">
        <v>19076</v>
      </c>
      <c r="BJ341" s="106" t="s">
        <v>19076</v>
      </c>
      <c r="BK341" s="85" t="str">
        <f>REPLACE(INDEX(GroupVertices[Group], MATCH(Vertices[[#This Row],[Vertex]],GroupVertices[Vertex],0)),1,1,"")</f>
        <v>EUTRAL</v>
      </c>
      <c r="BL341" s="3"/>
      <c r="BM341" s="3"/>
      <c r="BN341" s="3"/>
      <c r="BO341" s="3"/>
    </row>
    <row r="342" spans="1:67" x14ac:dyDescent="0.25">
      <c r="A342" s="64" t="s">
        <v>442</v>
      </c>
      <c r="B342" s="65"/>
      <c r="C342" s="65"/>
      <c r="D342" s="66"/>
      <c r="E342" s="68"/>
      <c r="F342" s="100" t="s">
        <v>4954</v>
      </c>
      <c r="G342" s="65"/>
      <c r="H342" s="69"/>
      <c r="I342" s="70"/>
      <c r="J342" s="70"/>
      <c r="K342" s="69" t="s">
        <v>17163</v>
      </c>
      <c r="L342" s="73"/>
      <c r="M342" s="74">
        <v>8197.7470703125</v>
      </c>
      <c r="N342" s="74">
        <v>315.3651123046875</v>
      </c>
      <c r="O342" s="75"/>
      <c r="P342" s="76"/>
      <c r="Q342" s="76"/>
      <c r="R342" s="86"/>
      <c r="S342" s="48">
        <v>0</v>
      </c>
      <c r="T342" s="48">
        <v>1</v>
      </c>
      <c r="U342" s="49">
        <v>0</v>
      </c>
      <c r="V342" s="49">
        <v>2.7599999999999999E-4</v>
      </c>
      <c r="W342" s="49">
        <v>0</v>
      </c>
      <c r="X342" s="49">
        <v>0.61440499999999998</v>
      </c>
      <c r="Y342" s="49">
        <v>0</v>
      </c>
      <c r="Z342" s="49">
        <v>0</v>
      </c>
      <c r="AA342" s="71">
        <v>275</v>
      </c>
      <c r="AB342" s="71"/>
      <c r="AC342" s="72"/>
      <c r="AD342" s="78" t="s">
        <v>10443</v>
      </c>
      <c r="AE342" s="78">
        <v>1004</v>
      </c>
      <c r="AF342" s="78">
        <v>538</v>
      </c>
      <c r="AG342" s="78">
        <v>3090</v>
      </c>
      <c r="AH342" s="78">
        <v>427</v>
      </c>
      <c r="AI342" s="78">
        <v>-25200</v>
      </c>
      <c r="AJ342" s="78" t="s">
        <v>11771</v>
      </c>
      <c r="AK342" s="78" t="s">
        <v>12754</v>
      </c>
      <c r="AL342" s="78"/>
      <c r="AM342" s="78" t="s">
        <v>13800</v>
      </c>
      <c r="AN342" s="80">
        <v>42269.406354166669</v>
      </c>
      <c r="AO342" s="84" t="s">
        <v>14038</v>
      </c>
      <c r="AP342" s="78" t="b">
        <v>0</v>
      </c>
      <c r="AQ342" s="78" t="b">
        <v>0</v>
      </c>
      <c r="AR342" s="78" t="b">
        <v>0</v>
      </c>
      <c r="AS342" s="78" t="s">
        <v>9963</v>
      </c>
      <c r="AT342" s="78">
        <v>77</v>
      </c>
      <c r="AU342" s="84" t="s">
        <v>14862</v>
      </c>
      <c r="AV342" s="78" t="b">
        <v>0</v>
      </c>
      <c r="AW342" s="78" t="s">
        <v>15459</v>
      </c>
      <c r="AX342" s="84" t="s">
        <v>15732</v>
      </c>
      <c r="AY342" s="78" t="s">
        <v>66</v>
      </c>
      <c r="AZ342" s="102" t="s">
        <v>18397</v>
      </c>
      <c r="BA342" s="48"/>
      <c r="BB342" s="48"/>
      <c r="BC342" s="48"/>
      <c r="BD342" s="48"/>
      <c r="BE342" s="48"/>
      <c r="BF342" s="48"/>
      <c r="BG342" s="106" t="s">
        <v>18631</v>
      </c>
      <c r="BH342" s="106" t="s">
        <v>18631</v>
      </c>
      <c r="BI342" s="106" t="s">
        <v>19077</v>
      </c>
      <c r="BJ342" s="106" t="s">
        <v>19077</v>
      </c>
      <c r="BK342" s="85" t="str">
        <f>REPLACE(INDEX(GroupVertices[Group], MATCH(Vertices[[#This Row],[Vertex]],GroupVertices[Vertex],0)),1,1,"")</f>
        <v>EUTRAL</v>
      </c>
      <c r="BL342" s="3"/>
      <c r="BM342" s="3"/>
      <c r="BN342" s="3"/>
      <c r="BO342" s="3"/>
    </row>
    <row r="343" spans="1:67" x14ac:dyDescent="0.25">
      <c r="A343" s="64" t="s">
        <v>443</v>
      </c>
      <c r="B343" s="65"/>
      <c r="C343" s="65"/>
      <c r="D343" s="66"/>
      <c r="E343" s="68"/>
      <c r="F343" s="100" t="s">
        <v>4955</v>
      </c>
      <c r="G343" s="65"/>
      <c r="H343" s="69"/>
      <c r="I343" s="70"/>
      <c r="J343" s="70"/>
      <c r="K343" s="69" t="s">
        <v>17165</v>
      </c>
      <c r="L343" s="73"/>
      <c r="M343" s="74">
        <v>7334.14892578125</v>
      </c>
      <c r="N343" s="74">
        <v>5497.5703125</v>
      </c>
      <c r="O343" s="75"/>
      <c r="P343" s="76"/>
      <c r="Q343" s="76"/>
      <c r="R343" s="86"/>
      <c r="S343" s="48">
        <v>0</v>
      </c>
      <c r="T343" s="48">
        <v>2</v>
      </c>
      <c r="U343" s="49">
        <v>0</v>
      </c>
      <c r="V343" s="49">
        <v>7.1199999999999996E-4</v>
      </c>
      <c r="W343" s="49">
        <v>5.3E-3</v>
      </c>
      <c r="X343" s="49">
        <v>0.57554700000000003</v>
      </c>
      <c r="Y343" s="49">
        <v>0.5</v>
      </c>
      <c r="Z343" s="49">
        <v>0</v>
      </c>
      <c r="AA343" s="71">
        <v>277</v>
      </c>
      <c r="AB343" s="71"/>
      <c r="AC343" s="72"/>
      <c r="AD343" s="78" t="s">
        <v>10445</v>
      </c>
      <c r="AE343" s="78">
        <v>262</v>
      </c>
      <c r="AF343" s="78">
        <v>136</v>
      </c>
      <c r="AG343" s="78">
        <v>225</v>
      </c>
      <c r="AH343" s="78">
        <v>181</v>
      </c>
      <c r="AI343" s="78"/>
      <c r="AJ343" s="78" t="s">
        <v>11773</v>
      </c>
      <c r="AK343" s="78" t="s">
        <v>10114</v>
      </c>
      <c r="AL343" s="84" t="s">
        <v>13284</v>
      </c>
      <c r="AM343" s="78"/>
      <c r="AN343" s="80">
        <v>42094.637731481482</v>
      </c>
      <c r="AO343" s="84" t="s">
        <v>14039</v>
      </c>
      <c r="AP343" s="78" t="b">
        <v>0</v>
      </c>
      <c r="AQ343" s="78" t="b">
        <v>0</v>
      </c>
      <c r="AR343" s="78" t="b">
        <v>1</v>
      </c>
      <c r="AS343" s="78" t="s">
        <v>9963</v>
      </c>
      <c r="AT343" s="78">
        <v>1</v>
      </c>
      <c r="AU343" s="84" t="s">
        <v>14862</v>
      </c>
      <c r="AV343" s="78" t="b">
        <v>0</v>
      </c>
      <c r="AW343" s="78" t="s">
        <v>15459</v>
      </c>
      <c r="AX343" s="84" t="s">
        <v>15734</v>
      </c>
      <c r="AY343" s="78" t="s">
        <v>66</v>
      </c>
      <c r="AZ343" s="102" t="s">
        <v>18397</v>
      </c>
      <c r="BA343" s="48" t="s">
        <v>3315</v>
      </c>
      <c r="BB343" s="48" t="s">
        <v>3315</v>
      </c>
      <c r="BC343" s="48" t="s">
        <v>4066</v>
      </c>
      <c r="BD343" s="48" t="s">
        <v>4066</v>
      </c>
      <c r="BE343" s="48"/>
      <c r="BF343" s="48"/>
      <c r="BG343" s="106" t="s">
        <v>18632</v>
      </c>
      <c r="BH343" s="106" t="s">
        <v>18632</v>
      </c>
      <c r="BI343" s="106" t="s">
        <v>19078</v>
      </c>
      <c r="BJ343" s="106" t="s">
        <v>19078</v>
      </c>
      <c r="BK343" s="85" t="str">
        <f>REPLACE(INDEX(GroupVertices[Group], MATCH(Vertices[[#This Row],[Vertex]],GroupVertices[Vertex],0)),1,1,"")</f>
        <v>EUTRAL</v>
      </c>
      <c r="BL343" s="3"/>
      <c r="BM343" s="3"/>
      <c r="BN343" s="3"/>
      <c r="BO343" s="3"/>
    </row>
    <row r="344" spans="1:67" x14ac:dyDescent="0.25">
      <c r="A344" s="64" t="s">
        <v>444</v>
      </c>
      <c r="B344" s="65"/>
      <c r="C344" s="65"/>
      <c r="D344" s="66"/>
      <c r="E344" s="68"/>
      <c r="F344" s="100" t="s">
        <v>4956</v>
      </c>
      <c r="G344" s="65"/>
      <c r="H344" s="69"/>
      <c r="I344" s="70"/>
      <c r="J344" s="70"/>
      <c r="K344" s="69" t="s">
        <v>17166</v>
      </c>
      <c r="L344" s="73"/>
      <c r="M344" s="74">
        <v>9344.8515625</v>
      </c>
      <c r="N344" s="74">
        <v>4906.68408203125</v>
      </c>
      <c r="O344" s="75"/>
      <c r="P344" s="76"/>
      <c r="Q344" s="76"/>
      <c r="R344" s="86"/>
      <c r="S344" s="48">
        <v>0</v>
      </c>
      <c r="T344" s="48">
        <v>1</v>
      </c>
      <c r="U344" s="49">
        <v>0</v>
      </c>
      <c r="V344" s="49">
        <v>0.14285700000000001</v>
      </c>
      <c r="W344" s="49">
        <v>0</v>
      </c>
      <c r="X344" s="49">
        <v>0.65540500000000002</v>
      </c>
      <c r="Y344" s="49">
        <v>0</v>
      </c>
      <c r="Z344" s="49">
        <v>0</v>
      </c>
      <c r="AA344" s="71">
        <v>278</v>
      </c>
      <c r="AB344" s="71"/>
      <c r="AC344" s="72"/>
      <c r="AD344" s="78" t="s">
        <v>10446</v>
      </c>
      <c r="AE344" s="78">
        <v>3442</v>
      </c>
      <c r="AF344" s="78">
        <v>2077</v>
      </c>
      <c r="AG344" s="78">
        <v>41433</v>
      </c>
      <c r="AH344" s="78">
        <v>43725</v>
      </c>
      <c r="AI344" s="78"/>
      <c r="AJ344" s="78" t="s">
        <v>11774</v>
      </c>
      <c r="AK344" s="78" t="s">
        <v>12755</v>
      </c>
      <c r="AL344" s="78"/>
      <c r="AM344" s="78"/>
      <c r="AN344" s="80">
        <v>41193.618796296294</v>
      </c>
      <c r="AO344" s="84" t="s">
        <v>14040</v>
      </c>
      <c r="AP344" s="78" t="b">
        <v>1</v>
      </c>
      <c r="AQ344" s="78" t="b">
        <v>0</v>
      </c>
      <c r="AR344" s="78" t="b">
        <v>0</v>
      </c>
      <c r="AS344" s="78" t="s">
        <v>9963</v>
      </c>
      <c r="AT344" s="78">
        <v>52</v>
      </c>
      <c r="AU344" s="84" t="s">
        <v>14862</v>
      </c>
      <c r="AV344" s="78" t="b">
        <v>0</v>
      </c>
      <c r="AW344" s="78" t="s">
        <v>15459</v>
      </c>
      <c r="AX344" s="84" t="s">
        <v>15735</v>
      </c>
      <c r="AY344" s="78" t="s">
        <v>66</v>
      </c>
      <c r="AZ344" s="102" t="s">
        <v>18397</v>
      </c>
      <c r="BA344" s="48"/>
      <c r="BB344" s="48"/>
      <c r="BC344" s="48"/>
      <c r="BD344" s="48"/>
      <c r="BE344" s="48"/>
      <c r="BF344" s="48"/>
      <c r="BG344" s="106" t="s">
        <v>18630</v>
      </c>
      <c r="BH344" s="106" t="s">
        <v>18630</v>
      </c>
      <c r="BI344" s="106" t="s">
        <v>19076</v>
      </c>
      <c r="BJ344" s="106" t="s">
        <v>19076</v>
      </c>
      <c r="BK344" s="85" t="str">
        <f>REPLACE(INDEX(GroupVertices[Group], MATCH(Vertices[[#This Row],[Vertex]],GroupVertices[Vertex],0)),1,1,"")</f>
        <v>EUTRAL</v>
      </c>
      <c r="BL344" s="3"/>
      <c r="BM344" s="3"/>
      <c r="BN344" s="3"/>
      <c r="BO344" s="3"/>
    </row>
    <row r="345" spans="1:67" x14ac:dyDescent="0.25">
      <c r="A345" s="64" t="s">
        <v>446</v>
      </c>
      <c r="B345" s="65"/>
      <c r="C345" s="65"/>
      <c r="D345" s="66"/>
      <c r="E345" s="68"/>
      <c r="F345" s="100" t="s">
        <v>4958</v>
      </c>
      <c r="G345" s="65"/>
      <c r="H345" s="69"/>
      <c r="I345" s="70"/>
      <c r="J345" s="70"/>
      <c r="K345" s="69" t="s">
        <v>17168</v>
      </c>
      <c r="L345" s="73"/>
      <c r="M345" s="74">
        <v>6370.68408203125</v>
      </c>
      <c r="N345" s="74">
        <v>1883.11474609375</v>
      </c>
      <c r="O345" s="75"/>
      <c r="P345" s="76"/>
      <c r="Q345" s="76"/>
      <c r="R345" s="86"/>
      <c r="S345" s="48">
        <v>0</v>
      </c>
      <c r="T345" s="48">
        <v>3</v>
      </c>
      <c r="U345" s="49">
        <v>4018</v>
      </c>
      <c r="V345" s="49">
        <v>4.9399999999999997E-4</v>
      </c>
      <c r="W345" s="49">
        <v>7.2199999999999999E-4</v>
      </c>
      <c r="X345" s="49">
        <v>1.0052049999999999</v>
      </c>
      <c r="Y345" s="49">
        <v>0</v>
      </c>
      <c r="Z345" s="49">
        <v>0</v>
      </c>
      <c r="AA345" s="71">
        <v>280</v>
      </c>
      <c r="AB345" s="71"/>
      <c r="AC345" s="72"/>
      <c r="AD345" s="78" t="s">
        <v>10448</v>
      </c>
      <c r="AE345" s="78">
        <v>126</v>
      </c>
      <c r="AF345" s="78">
        <v>210</v>
      </c>
      <c r="AG345" s="78">
        <v>843</v>
      </c>
      <c r="AH345" s="78">
        <v>682</v>
      </c>
      <c r="AI345" s="78"/>
      <c r="AJ345" s="78" t="s">
        <v>11776</v>
      </c>
      <c r="AK345" s="78" t="s">
        <v>10140</v>
      </c>
      <c r="AL345" s="78"/>
      <c r="AM345" s="78"/>
      <c r="AN345" s="80">
        <v>40773.517118055555</v>
      </c>
      <c r="AO345" s="78"/>
      <c r="AP345" s="78" t="b">
        <v>1</v>
      </c>
      <c r="AQ345" s="78" t="b">
        <v>0</v>
      </c>
      <c r="AR345" s="78" t="b">
        <v>0</v>
      </c>
      <c r="AS345" s="78" t="s">
        <v>9963</v>
      </c>
      <c r="AT345" s="78">
        <v>6</v>
      </c>
      <c r="AU345" s="84" t="s">
        <v>14862</v>
      </c>
      <c r="AV345" s="78" t="b">
        <v>0</v>
      </c>
      <c r="AW345" s="78" t="s">
        <v>15459</v>
      </c>
      <c r="AX345" s="84" t="s">
        <v>15737</v>
      </c>
      <c r="AY345" s="78" t="s">
        <v>66</v>
      </c>
      <c r="AZ345" s="102" t="s">
        <v>18397</v>
      </c>
      <c r="BA345" s="48" t="s">
        <v>3318</v>
      </c>
      <c r="BB345" s="48" t="s">
        <v>3318</v>
      </c>
      <c r="BC345" s="48" t="s">
        <v>4077</v>
      </c>
      <c r="BD345" s="48" t="s">
        <v>4077</v>
      </c>
      <c r="BE345" s="48"/>
      <c r="BF345" s="48"/>
      <c r="BG345" s="106" t="s">
        <v>18633</v>
      </c>
      <c r="BH345" s="106" t="s">
        <v>18633</v>
      </c>
      <c r="BI345" s="106" t="s">
        <v>19079</v>
      </c>
      <c r="BJ345" s="106" t="s">
        <v>19079</v>
      </c>
      <c r="BK345" s="85" t="str">
        <f>REPLACE(INDEX(GroupVertices[Group], MATCH(Vertices[[#This Row],[Vertex]],GroupVertices[Vertex],0)),1,1,"")</f>
        <v>EUTRAL</v>
      </c>
      <c r="BL345" s="3"/>
      <c r="BM345" s="3"/>
      <c r="BN345" s="3"/>
      <c r="BO345" s="3"/>
    </row>
    <row r="346" spans="1:67" x14ac:dyDescent="0.25">
      <c r="A346" s="64" t="s">
        <v>447</v>
      </c>
      <c r="B346" s="65"/>
      <c r="C346" s="65"/>
      <c r="D346" s="66"/>
      <c r="E346" s="68"/>
      <c r="F346" s="100" t="s">
        <v>4959</v>
      </c>
      <c r="G346" s="65"/>
      <c r="H346" s="69"/>
      <c r="I346" s="70"/>
      <c r="J346" s="70"/>
      <c r="K346" s="69" t="s">
        <v>17171</v>
      </c>
      <c r="L346" s="73"/>
      <c r="M346" s="74">
        <v>814.92303466796875</v>
      </c>
      <c r="N346" s="74">
        <v>7452.7568359375</v>
      </c>
      <c r="O346" s="75"/>
      <c r="P346" s="76"/>
      <c r="Q346" s="76"/>
      <c r="R346" s="86"/>
      <c r="S346" s="48">
        <v>0</v>
      </c>
      <c r="T346" s="48">
        <v>1</v>
      </c>
      <c r="U346" s="49">
        <v>0</v>
      </c>
      <c r="V346" s="49">
        <v>9.0089999999999996E-3</v>
      </c>
      <c r="W346" s="49">
        <v>0</v>
      </c>
      <c r="X346" s="49">
        <v>0.53537999999999997</v>
      </c>
      <c r="Y346" s="49">
        <v>0</v>
      </c>
      <c r="Z346" s="49">
        <v>0</v>
      </c>
      <c r="AA346" s="71">
        <v>283</v>
      </c>
      <c r="AB346" s="71"/>
      <c r="AC346" s="72"/>
      <c r="AD346" s="78" t="s">
        <v>10451</v>
      </c>
      <c r="AE346" s="78">
        <v>41</v>
      </c>
      <c r="AF346" s="78">
        <v>390</v>
      </c>
      <c r="AG346" s="78">
        <v>153</v>
      </c>
      <c r="AH346" s="78">
        <v>6</v>
      </c>
      <c r="AI346" s="78">
        <v>-25200</v>
      </c>
      <c r="AJ346" s="78"/>
      <c r="AK346" s="78" t="s">
        <v>12756</v>
      </c>
      <c r="AL346" s="78"/>
      <c r="AM346" s="78" t="s">
        <v>13800</v>
      </c>
      <c r="AN346" s="80">
        <v>42739.450266203705</v>
      </c>
      <c r="AO346" s="84" t="s">
        <v>14043</v>
      </c>
      <c r="AP346" s="78" t="b">
        <v>1</v>
      </c>
      <c r="AQ346" s="78" t="b">
        <v>0</v>
      </c>
      <c r="AR346" s="78" t="b">
        <v>0</v>
      </c>
      <c r="AS346" s="78" t="s">
        <v>9963</v>
      </c>
      <c r="AT346" s="78">
        <v>0</v>
      </c>
      <c r="AU346" s="78"/>
      <c r="AV346" s="78" t="b">
        <v>0</v>
      </c>
      <c r="AW346" s="78" t="s">
        <v>15459</v>
      </c>
      <c r="AX346" s="84" t="s">
        <v>15740</v>
      </c>
      <c r="AY346" s="78" t="s">
        <v>66</v>
      </c>
      <c r="AZ346" s="102" t="s">
        <v>18401</v>
      </c>
      <c r="BA346" s="48" t="s">
        <v>3319</v>
      </c>
      <c r="BB346" s="48" t="s">
        <v>3319</v>
      </c>
      <c r="BC346" s="48" t="s">
        <v>4027</v>
      </c>
      <c r="BD346" s="48" t="s">
        <v>4027</v>
      </c>
      <c r="BE346" s="48"/>
      <c r="BF346" s="48"/>
      <c r="BG346" s="106" t="s">
        <v>18634</v>
      </c>
      <c r="BH346" s="106" t="s">
        <v>18634</v>
      </c>
      <c r="BI346" s="106" t="s">
        <v>19080</v>
      </c>
      <c r="BJ346" s="106" t="s">
        <v>19080</v>
      </c>
      <c r="BK346" s="85" t="str">
        <f>REPLACE(INDEX(GroupVertices[Group], MATCH(Vertices[[#This Row],[Vertex]],GroupVertices[Vertex],0)),1,1,"")</f>
        <v>eneral</v>
      </c>
      <c r="BL346" s="3"/>
      <c r="BM346" s="3"/>
      <c r="BN346" s="3"/>
      <c r="BO346" s="3"/>
    </row>
    <row r="347" spans="1:67" x14ac:dyDescent="0.25">
      <c r="A347" s="64" t="s">
        <v>449</v>
      </c>
      <c r="B347" s="65"/>
      <c r="C347" s="65"/>
      <c r="D347" s="66"/>
      <c r="E347" s="68"/>
      <c r="F347" s="100" t="s">
        <v>4960</v>
      </c>
      <c r="G347" s="65"/>
      <c r="H347" s="69"/>
      <c r="I347" s="70"/>
      <c r="J347" s="70"/>
      <c r="K347" s="69" t="s">
        <v>17173</v>
      </c>
      <c r="L347" s="73"/>
      <c r="M347" s="74">
        <v>8364.8271484375</v>
      </c>
      <c r="N347" s="74">
        <v>5667.06298828125</v>
      </c>
      <c r="O347" s="75"/>
      <c r="P347" s="76"/>
      <c r="Q347" s="76"/>
      <c r="R347" s="86"/>
      <c r="S347" s="48">
        <v>0</v>
      </c>
      <c r="T347" s="48">
        <v>1</v>
      </c>
      <c r="U347" s="49">
        <v>0</v>
      </c>
      <c r="V347" s="49">
        <v>0.14285700000000001</v>
      </c>
      <c r="W347" s="49">
        <v>0</v>
      </c>
      <c r="X347" s="49">
        <v>0.65540500000000002</v>
      </c>
      <c r="Y347" s="49">
        <v>0</v>
      </c>
      <c r="Z347" s="49">
        <v>0</v>
      </c>
      <c r="AA347" s="71">
        <v>285</v>
      </c>
      <c r="AB347" s="71"/>
      <c r="AC347" s="72"/>
      <c r="AD347" s="78" t="s">
        <v>10453</v>
      </c>
      <c r="AE347" s="78">
        <v>3242</v>
      </c>
      <c r="AF347" s="78">
        <v>3652</v>
      </c>
      <c r="AG347" s="78">
        <v>24628</v>
      </c>
      <c r="AH347" s="78">
        <v>6891</v>
      </c>
      <c r="AI347" s="78"/>
      <c r="AJ347" s="78" t="s">
        <v>11779</v>
      </c>
      <c r="AK347" s="78" t="s">
        <v>12758</v>
      </c>
      <c r="AL347" s="78"/>
      <c r="AM347" s="78"/>
      <c r="AN347" s="80">
        <v>41751.179074074076</v>
      </c>
      <c r="AO347" s="84" t="s">
        <v>14045</v>
      </c>
      <c r="AP347" s="78" t="b">
        <v>1</v>
      </c>
      <c r="AQ347" s="78" t="b">
        <v>0</v>
      </c>
      <c r="AR347" s="78" t="b">
        <v>1</v>
      </c>
      <c r="AS347" s="78" t="s">
        <v>9963</v>
      </c>
      <c r="AT347" s="78">
        <v>13</v>
      </c>
      <c r="AU347" s="84" t="s">
        <v>14862</v>
      </c>
      <c r="AV347" s="78" t="b">
        <v>0</v>
      </c>
      <c r="AW347" s="78" t="s">
        <v>15459</v>
      </c>
      <c r="AX347" s="84" t="s">
        <v>15742</v>
      </c>
      <c r="AY347" s="78" t="s">
        <v>66</v>
      </c>
      <c r="AZ347" s="102" t="s">
        <v>18397</v>
      </c>
      <c r="BA347" s="48"/>
      <c r="BB347" s="48"/>
      <c r="BC347" s="48"/>
      <c r="BD347" s="48"/>
      <c r="BE347" s="48"/>
      <c r="BF347" s="48"/>
      <c r="BG347" s="106" t="s">
        <v>18630</v>
      </c>
      <c r="BH347" s="106" t="s">
        <v>18630</v>
      </c>
      <c r="BI347" s="106" t="s">
        <v>19076</v>
      </c>
      <c r="BJ347" s="106" t="s">
        <v>19076</v>
      </c>
      <c r="BK347" s="85" t="str">
        <f>REPLACE(INDEX(GroupVertices[Group], MATCH(Vertices[[#This Row],[Vertex]],GroupVertices[Vertex],0)),1,1,"")</f>
        <v>EUTRAL</v>
      </c>
      <c r="BL347" s="3"/>
      <c r="BM347" s="3"/>
      <c r="BN347" s="3"/>
      <c r="BO347" s="3"/>
    </row>
    <row r="348" spans="1:67" x14ac:dyDescent="0.25">
      <c r="A348" s="64" t="s">
        <v>450</v>
      </c>
      <c r="B348" s="65"/>
      <c r="C348" s="65"/>
      <c r="D348" s="66"/>
      <c r="E348" s="68"/>
      <c r="F348" s="100" t="s">
        <v>4961</v>
      </c>
      <c r="G348" s="65"/>
      <c r="H348" s="69"/>
      <c r="I348" s="70"/>
      <c r="J348" s="70"/>
      <c r="K348" s="69" t="s">
        <v>17174</v>
      </c>
      <c r="L348" s="73"/>
      <c r="M348" s="74">
        <v>7806.4482421875</v>
      </c>
      <c r="N348" s="74">
        <v>5615.3212890625</v>
      </c>
      <c r="O348" s="75"/>
      <c r="P348" s="76"/>
      <c r="Q348" s="76"/>
      <c r="R348" s="86"/>
      <c r="S348" s="48">
        <v>0</v>
      </c>
      <c r="T348" s="48">
        <v>4</v>
      </c>
      <c r="U348" s="49">
        <v>697.18988000000002</v>
      </c>
      <c r="V348" s="49">
        <v>7.1599999999999995E-4</v>
      </c>
      <c r="W348" s="49">
        <v>4.8799999999999998E-3</v>
      </c>
      <c r="X348" s="49">
        <v>1.0714669999999999</v>
      </c>
      <c r="Y348" s="49">
        <v>0.16666666666666666</v>
      </c>
      <c r="Z348" s="49">
        <v>0</v>
      </c>
      <c r="AA348" s="71">
        <v>286</v>
      </c>
      <c r="AB348" s="71"/>
      <c r="AC348" s="72"/>
      <c r="AD348" s="78" t="s">
        <v>10454</v>
      </c>
      <c r="AE348" s="78">
        <v>1169</v>
      </c>
      <c r="AF348" s="78">
        <v>132</v>
      </c>
      <c r="AG348" s="78">
        <v>780</v>
      </c>
      <c r="AH348" s="78">
        <v>985</v>
      </c>
      <c r="AI348" s="78"/>
      <c r="AJ348" s="78" t="s">
        <v>11780</v>
      </c>
      <c r="AK348" s="78" t="s">
        <v>10111</v>
      </c>
      <c r="AL348" s="84" t="s">
        <v>13287</v>
      </c>
      <c r="AM348" s="78"/>
      <c r="AN348" s="80">
        <v>42468.57849537037</v>
      </c>
      <c r="AO348" s="84" t="s">
        <v>14046</v>
      </c>
      <c r="AP348" s="78" t="b">
        <v>1</v>
      </c>
      <c r="AQ348" s="78" t="b">
        <v>0</v>
      </c>
      <c r="AR348" s="78" t="b">
        <v>1</v>
      </c>
      <c r="AS348" s="78" t="s">
        <v>9963</v>
      </c>
      <c r="AT348" s="78">
        <v>8</v>
      </c>
      <c r="AU348" s="78"/>
      <c r="AV348" s="78" t="b">
        <v>0</v>
      </c>
      <c r="AW348" s="78" t="s">
        <v>15459</v>
      </c>
      <c r="AX348" s="84" t="s">
        <v>15743</v>
      </c>
      <c r="AY348" s="78" t="s">
        <v>66</v>
      </c>
      <c r="AZ348" s="102" t="s">
        <v>18397</v>
      </c>
      <c r="BA348" s="48" t="s">
        <v>3320</v>
      </c>
      <c r="BB348" s="48" t="s">
        <v>3320</v>
      </c>
      <c r="BC348" s="48" t="s">
        <v>4078</v>
      </c>
      <c r="BD348" s="48" t="s">
        <v>4078</v>
      </c>
      <c r="BE348" s="48"/>
      <c r="BF348" s="48"/>
      <c r="BG348" s="106" t="s">
        <v>18635</v>
      </c>
      <c r="BH348" s="106" t="s">
        <v>18635</v>
      </c>
      <c r="BI348" s="106" t="s">
        <v>19081</v>
      </c>
      <c r="BJ348" s="106" t="s">
        <v>19081</v>
      </c>
      <c r="BK348" s="85" t="str">
        <f>REPLACE(INDEX(GroupVertices[Group], MATCH(Vertices[[#This Row],[Vertex]],GroupVertices[Vertex],0)),1,1,"")</f>
        <v>EUTRAL</v>
      </c>
      <c r="BL348" s="3"/>
      <c r="BM348" s="3"/>
      <c r="BN348" s="3"/>
      <c r="BO348" s="3"/>
    </row>
    <row r="349" spans="1:67" x14ac:dyDescent="0.25">
      <c r="A349" s="64" t="s">
        <v>453</v>
      </c>
      <c r="B349" s="65"/>
      <c r="C349" s="65"/>
      <c r="D349" s="66"/>
      <c r="E349" s="68"/>
      <c r="F349" s="100" t="s">
        <v>4963</v>
      </c>
      <c r="G349" s="65"/>
      <c r="H349" s="69"/>
      <c r="I349" s="70"/>
      <c r="J349" s="70"/>
      <c r="K349" s="69" t="s">
        <v>17180</v>
      </c>
      <c r="L349" s="73"/>
      <c r="M349" s="74">
        <v>6124.32177734375</v>
      </c>
      <c r="N349" s="74">
        <v>3455.844970703125</v>
      </c>
      <c r="O349" s="75"/>
      <c r="P349" s="76"/>
      <c r="Q349" s="76"/>
      <c r="R349" s="86"/>
      <c r="S349" s="48">
        <v>0</v>
      </c>
      <c r="T349" s="48">
        <v>1</v>
      </c>
      <c r="U349" s="49">
        <v>0</v>
      </c>
      <c r="V349" s="49">
        <v>7.1199999999999996E-4</v>
      </c>
      <c r="W349" s="49">
        <v>4.346E-3</v>
      </c>
      <c r="X349" s="49">
        <v>0.362342</v>
      </c>
      <c r="Y349" s="49">
        <v>0</v>
      </c>
      <c r="Z349" s="49">
        <v>0</v>
      </c>
      <c r="AA349" s="71">
        <v>292</v>
      </c>
      <c r="AB349" s="71"/>
      <c r="AC349" s="72"/>
      <c r="AD349" s="78" t="s">
        <v>10459</v>
      </c>
      <c r="AE349" s="78">
        <v>79</v>
      </c>
      <c r="AF349" s="78">
        <v>109</v>
      </c>
      <c r="AG349" s="78">
        <v>637</v>
      </c>
      <c r="AH349" s="78">
        <v>300</v>
      </c>
      <c r="AI349" s="78">
        <v>19800</v>
      </c>
      <c r="AJ349" s="78" t="s">
        <v>11784</v>
      </c>
      <c r="AK349" s="78" t="s">
        <v>12759</v>
      </c>
      <c r="AL349" s="84" t="s">
        <v>13291</v>
      </c>
      <c r="AM349" s="78" t="s">
        <v>10135</v>
      </c>
      <c r="AN349" s="80">
        <v>40916.575381944444</v>
      </c>
      <c r="AO349" s="84" t="s">
        <v>14050</v>
      </c>
      <c r="AP349" s="78" t="b">
        <v>0</v>
      </c>
      <c r="AQ349" s="78" t="b">
        <v>0</v>
      </c>
      <c r="AR349" s="78" t="b">
        <v>1</v>
      </c>
      <c r="AS349" s="78" t="s">
        <v>9963</v>
      </c>
      <c r="AT349" s="78">
        <v>0</v>
      </c>
      <c r="AU349" s="84" t="s">
        <v>14863</v>
      </c>
      <c r="AV349" s="78" t="b">
        <v>0</v>
      </c>
      <c r="AW349" s="78" t="s">
        <v>15459</v>
      </c>
      <c r="AX349" s="84" t="s">
        <v>15749</v>
      </c>
      <c r="AY349" s="78" t="s">
        <v>66</v>
      </c>
      <c r="AZ349" s="102" t="s">
        <v>18397</v>
      </c>
      <c r="BA349" s="48"/>
      <c r="BB349" s="48"/>
      <c r="BC349" s="48"/>
      <c r="BD349" s="48"/>
      <c r="BE349" s="48"/>
      <c r="BF349" s="48"/>
      <c r="BG349" s="106" t="s">
        <v>18637</v>
      </c>
      <c r="BH349" s="106" t="s">
        <v>18637</v>
      </c>
      <c r="BI349" s="106" t="s">
        <v>19083</v>
      </c>
      <c r="BJ349" s="106" t="s">
        <v>19083</v>
      </c>
      <c r="BK349" s="85" t="str">
        <f>REPLACE(INDEX(GroupVertices[Group], MATCH(Vertices[[#This Row],[Vertex]],GroupVertices[Vertex],0)),1,1,"")</f>
        <v>EUTRAL</v>
      </c>
      <c r="BL349" s="3"/>
      <c r="BM349" s="3"/>
      <c r="BN349" s="3"/>
      <c r="BO349" s="3"/>
    </row>
    <row r="350" spans="1:67" x14ac:dyDescent="0.25">
      <c r="A350" s="64" t="s">
        <v>456</v>
      </c>
      <c r="B350" s="65"/>
      <c r="C350" s="65"/>
      <c r="D350" s="66"/>
      <c r="E350" s="68"/>
      <c r="F350" s="100" t="s">
        <v>4966</v>
      </c>
      <c r="G350" s="65"/>
      <c r="H350" s="69"/>
      <c r="I350" s="70"/>
      <c r="J350" s="70"/>
      <c r="K350" s="69" t="s">
        <v>17183</v>
      </c>
      <c r="L350" s="73"/>
      <c r="M350" s="74">
        <v>6757.74951171875</v>
      </c>
      <c r="N350" s="74">
        <v>8817.033203125</v>
      </c>
      <c r="O350" s="75"/>
      <c r="P350" s="76"/>
      <c r="Q350" s="76"/>
      <c r="R350" s="86"/>
      <c r="S350" s="48">
        <v>0</v>
      </c>
      <c r="T350" s="48">
        <v>2</v>
      </c>
      <c r="U350" s="49">
        <v>8</v>
      </c>
      <c r="V350" s="49">
        <v>0.125</v>
      </c>
      <c r="W350" s="49">
        <v>0</v>
      </c>
      <c r="X350" s="49">
        <v>1.1876819999999999</v>
      </c>
      <c r="Y350" s="49">
        <v>0</v>
      </c>
      <c r="Z350" s="49">
        <v>0</v>
      </c>
      <c r="AA350" s="71">
        <v>295</v>
      </c>
      <c r="AB350" s="71"/>
      <c r="AC350" s="72"/>
      <c r="AD350" s="78" t="s">
        <v>10462</v>
      </c>
      <c r="AE350" s="78">
        <v>125</v>
      </c>
      <c r="AF350" s="78">
        <v>169</v>
      </c>
      <c r="AG350" s="78">
        <v>4556</v>
      </c>
      <c r="AH350" s="78">
        <v>11</v>
      </c>
      <c r="AI350" s="78">
        <v>-25200</v>
      </c>
      <c r="AJ350" s="78" t="s">
        <v>11787</v>
      </c>
      <c r="AK350" s="78" t="s">
        <v>12760</v>
      </c>
      <c r="AL350" s="84" t="s">
        <v>13293</v>
      </c>
      <c r="AM350" s="78" t="s">
        <v>13800</v>
      </c>
      <c r="AN350" s="80">
        <v>42313.965960648151</v>
      </c>
      <c r="AO350" s="84" t="s">
        <v>14052</v>
      </c>
      <c r="AP350" s="78" t="b">
        <v>0</v>
      </c>
      <c r="AQ350" s="78" t="b">
        <v>0</v>
      </c>
      <c r="AR350" s="78" t="b">
        <v>0</v>
      </c>
      <c r="AS350" s="78" t="s">
        <v>9963</v>
      </c>
      <c r="AT350" s="78">
        <v>29</v>
      </c>
      <c r="AU350" s="84" t="s">
        <v>14862</v>
      </c>
      <c r="AV350" s="78" t="b">
        <v>0</v>
      </c>
      <c r="AW350" s="78" t="s">
        <v>15459</v>
      </c>
      <c r="AX350" s="84" t="s">
        <v>15752</v>
      </c>
      <c r="AY350" s="78" t="s">
        <v>66</v>
      </c>
      <c r="AZ350" s="102" t="s">
        <v>18399</v>
      </c>
      <c r="BA350" s="48" t="s">
        <v>3325</v>
      </c>
      <c r="BB350" s="48" t="s">
        <v>3325</v>
      </c>
      <c r="BC350" s="48" t="s">
        <v>4020</v>
      </c>
      <c r="BD350" s="48" t="s">
        <v>4020</v>
      </c>
      <c r="BE350" s="48" t="s">
        <v>4305</v>
      </c>
      <c r="BF350" s="48" t="s">
        <v>4305</v>
      </c>
      <c r="BG350" s="106" t="s">
        <v>18638</v>
      </c>
      <c r="BH350" s="106" t="s">
        <v>18934</v>
      </c>
      <c r="BI350" s="106" t="s">
        <v>19084</v>
      </c>
      <c r="BJ350" s="106" t="s">
        <v>19084</v>
      </c>
      <c r="BK350" s="85" t="str">
        <f>REPLACE(INDEX(GroupVertices[Group], MATCH(Vertices[[#This Row],[Vertex]],GroupVertices[Vertex],0)),1,1,"")</f>
        <v>EGATIVE</v>
      </c>
      <c r="BL350" s="3"/>
      <c r="BM350" s="3"/>
      <c r="BN350" s="3"/>
      <c r="BO350" s="3"/>
    </row>
    <row r="351" spans="1:67" x14ac:dyDescent="0.25">
      <c r="A351" s="64" t="s">
        <v>457</v>
      </c>
      <c r="B351" s="65"/>
      <c r="C351" s="65"/>
      <c r="D351" s="66"/>
      <c r="E351" s="68"/>
      <c r="F351" s="100" t="s">
        <v>4967</v>
      </c>
      <c r="G351" s="65"/>
      <c r="H351" s="69"/>
      <c r="I351" s="70"/>
      <c r="J351" s="70"/>
      <c r="K351" s="69" t="s">
        <v>17185</v>
      </c>
      <c r="L351" s="73"/>
      <c r="M351" s="74">
        <v>6729.9052734375</v>
      </c>
      <c r="N351" s="74">
        <v>8720.9033203125</v>
      </c>
      <c r="O351" s="75"/>
      <c r="P351" s="76"/>
      <c r="Q351" s="76"/>
      <c r="R351" s="86"/>
      <c r="S351" s="48">
        <v>0</v>
      </c>
      <c r="T351" s="48">
        <v>1</v>
      </c>
      <c r="U351" s="49">
        <v>0</v>
      </c>
      <c r="V351" s="49">
        <v>4.15E-4</v>
      </c>
      <c r="W351" s="49">
        <v>3.9999999999999998E-6</v>
      </c>
      <c r="X351" s="49">
        <v>0.53637000000000001</v>
      </c>
      <c r="Y351" s="49">
        <v>0</v>
      </c>
      <c r="Z351" s="49">
        <v>0</v>
      </c>
      <c r="AA351" s="71">
        <v>297</v>
      </c>
      <c r="AB351" s="71"/>
      <c r="AC351" s="72"/>
      <c r="AD351" s="78" t="s">
        <v>10464</v>
      </c>
      <c r="AE351" s="78">
        <v>4985</v>
      </c>
      <c r="AF351" s="78">
        <v>408</v>
      </c>
      <c r="AG351" s="78">
        <v>20915</v>
      </c>
      <c r="AH351" s="78">
        <v>3402</v>
      </c>
      <c r="AI351" s="78">
        <v>19800</v>
      </c>
      <c r="AJ351" s="78" t="s">
        <v>11789</v>
      </c>
      <c r="AK351" s="78" t="s">
        <v>12762</v>
      </c>
      <c r="AL351" s="78"/>
      <c r="AM351" s="78" t="s">
        <v>10135</v>
      </c>
      <c r="AN351" s="80">
        <v>40252.803425925929</v>
      </c>
      <c r="AO351" s="84" t="s">
        <v>14054</v>
      </c>
      <c r="AP351" s="78" t="b">
        <v>1</v>
      </c>
      <c r="AQ351" s="78" t="b">
        <v>0</v>
      </c>
      <c r="AR351" s="78" t="b">
        <v>1</v>
      </c>
      <c r="AS351" s="78" t="s">
        <v>9963</v>
      </c>
      <c r="AT351" s="78">
        <v>26</v>
      </c>
      <c r="AU351" s="84" t="s">
        <v>14862</v>
      </c>
      <c r="AV351" s="78" t="b">
        <v>0</v>
      </c>
      <c r="AW351" s="78" t="s">
        <v>15459</v>
      </c>
      <c r="AX351" s="84" t="s">
        <v>15754</v>
      </c>
      <c r="AY351" s="78" t="s">
        <v>66</v>
      </c>
      <c r="AZ351" s="102" t="s">
        <v>18399</v>
      </c>
      <c r="BA351" s="48" t="s">
        <v>3326</v>
      </c>
      <c r="BB351" s="48" t="s">
        <v>3326</v>
      </c>
      <c r="BC351" s="48" t="s">
        <v>4080</v>
      </c>
      <c r="BD351" s="48" t="s">
        <v>4080</v>
      </c>
      <c r="BE351" s="48"/>
      <c r="BF351" s="48"/>
      <c r="BG351" s="106" t="s">
        <v>18639</v>
      </c>
      <c r="BH351" s="106" t="s">
        <v>18639</v>
      </c>
      <c r="BI351" s="106" t="s">
        <v>19085</v>
      </c>
      <c r="BJ351" s="106" t="s">
        <v>19085</v>
      </c>
      <c r="BK351" s="85" t="str">
        <f>REPLACE(INDEX(GroupVertices[Group], MATCH(Vertices[[#This Row],[Vertex]],GroupVertices[Vertex],0)),1,1,"")</f>
        <v>EGATIVE</v>
      </c>
      <c r="BL351" s="3"/>
      <c r="BM351" s="3"/>
      <c r="BN351" s="3"/>
      <c r="BO351" s="3"/>
    </row>
    <row r="352" spans="1:67" x14ac:dyDescent="0.25">
      <c r="A352" s="64" t="s">
        <v>458</v>
      </c>
      <c r="B352" s="65"/>
      <c r="C352" s="65"/>
      <c r="D352" s="66"/>
      <c r="E352" s="68"/>
      <c r="F352" s="100" t="s">
        <v>4968</v>
      </c>
      <c r="G352" s="65"/>
      <c r="H352" s="69"/>
      <c r="I352" s="70"/>
      <c r="J352" s="70"/>
      <c r="K352" s="69" t="s">
        <v>17187</v>
      </c>
      <c r="L352" s="73"/>
      <c r="M352" s="74">
        <v>6937.85400390625</v>
      </c>
      <c r="N352" s="74">
        <v>9441.7021484375</v>
      </c>
      <c r="O352" s="75"/>
      <c r="P352" s="76"/>
      <c r="Q352" s="76"/>
      <c r="R352" s="86"/>
      <c r="S352" s="48">
        <v>0</v>
      </c>
      <c r="T352" s="48">
        <v>1</v>
      </c>
      <c r="U352" s="49">
        <v>0</v>
      </c>
      <c r="V352" s="49">
        <v>4.15E-4</v>
      </c>
      <c r="W352" s="49">
        <v>3.9999999999999998E-6</v>
      </c>
      <c r="X352" s="49">
        <v>0.53637000000000001</v>
      </c>
      <c r="Y352" s="49">
        <v>0</v>
      </c>
      <c r="Z352" s="49">
        <v>0</v>
      </c>
      <c r="AA352" s="71">
        <v>299</v>
      </c>
      <c r="AB352" s="71"/>
      <c r="AC352" s="72"/>
      <c r="AD352" s="78" t="s">
        <v>10466</v>
      </c>
      <c r="AE352" s="78">
        <v>2913</v>
      </c>
      <c r="AF352" s="78">
        <v>2025</v>
      </c>
      <c r="AG352" s="78">
        <v>222648</v>
      </c>
      <c r="AH352" s="78">
        <v>30208</v>
      </c>
      <c r="AI352" s="78">
        <v>19800</v>
      </c>
      <c r="AJ352" s="78" t="s">
        <v>11791</v>
      </c>
      <c r="AK352" s="78" t="s">
        <v>10114</v>
      </c>
      <c r="AL352" s="78"/>
      <c r="AM352" s="78" t="s">
        <v>10135</v>
      </c>
      <c r="AN352" s="80">
        <v>40245.595601851855</v>
      </c>
      <c r="AO352" s="84" t="s">
        <v>14056</v>
      </c>
      <c r="AP352" s="78" t="b">
        <v>0</v>
      </c>
      <c r="AQ352" s="78" t="b">
        <v>0</v>
      </c>
      <c r="AR352" s="78" t="b">
        <v>1</v>
      </c>
      <c r="AS352" s="78" t="s">
        <v>9963</v>
      </c>
      <c r="AT352" s="78">
        <v>283</v>
      </c>
      <c r="AU352" s="84" t="s">
        <v>14872</v>
      </c>
      <c r="AV352" s="78" t="b">
        <v>0</v>
      </c>
      <c r="AW352" s="78" t="s">
        <v>15459</v>
      </c>
      <c r="AX352" s="84" t="s">
        <v>15756</v>
      </c>
      <c r="AY352" s="78" t="s">
        <v>66</v>
      </c>
      <c r="AZ352" s="102" t="s">
        <v>18399</v>
      </c>
      <c r="BA352" s="48" t="s">
        <v>3326</v>
      </c>
      <c r="BB352" s="48" t="s">
        <v>3326</v>
      </c>
      <c r="BC352" s="48" t="s">
        <v>4080</v>
      </c>
      <c r="BD352" s="48" t="s">
        <v>4080</v>
      </c>
      <c r="BE352" s="48"/>
      <c r="BF352" s="48"/>
      <c r="BG352" s="106" t="s">
        <v>18639</v>
      </c>
      <c r="BH352" s="106" t="s">
        <v>18639</v>
      </c>
      <c r="BI352" s="106" t="s">
        <v>19085</v>
      </c>
      <c r="BJ352" s="106" t="s">
        <v>19085</v>
      </c>
      <c r="BK352" s="85" t="str">
        <f>REPLACE(INDEX(GroupVertices[Group], MATCH(Vertices[[#This Row],[Vertex]],GroupVertices[Vertex],0)),1,1,"")</f>
        <v>EGATIVE</v>
      </c>
      <c r="BL352" s="3"/>
      <c r="BM352" s="3"/>
      <c r="BN352" s="3"/>
      <c r="BO352" s="3"/>
    </row>
    <row r="353" spans="1:67" x14ac:dyDescent="0.25">
      <c r="A353" s="64" t="s">
        <v>460</v>
      </c>
      <c r="B353" s="65"/>
      <c r="C353" s="65"/>
      <c r="D353" s="66"/>
      <c r="E353" s="68"/>
      <c r="F353" s="100" t="s">
        <v>4969</v>
      </c>
      <c r="G353" s="65"/>
      <c r="H353" s="69"/>
      <c r="I353" s="70"/>
      <c r="J353" s="70"/>
      <c r="K353" s="69" t="s">
        <v>17189</v>
      </c>
      <c r="L353" s="73"/>
      <c r="M353" s="74">
        <v>6218.74072265625</v>
      </c>
      <c r="N353" s="74">
        <v>9119.5927734375</v>
      </c>
      <c r="O353" s="75"/>
      <c r="P353" s="76"/>
      <c r="Q353" s="76"/>
      <c r="R353" s="86"/>
      <c r="S353" s="48">
        <v>0</v>
      </c>
      <c r="T353" s="48">
        <v>1</v>
      </c>
      <c r="U353" s="49">
        <v>0</v>
      </c>
      <c r="V353" s="49">
        <v>9.0089999999999996E-3</v>
      </c>
      <c r="W353" s="49">
        <v>0</v>
      </c>
      <c r="X353" s="49">
        <v>0.53537999999999997</v>
      </c>
      <c r="Y353" s="49">
        <v>0</v>
      </c>
      <c r="Z353" s="49">
        <v>0</v>
      </c>
      <c r="AA353" s="71">
        <v>301</v>
      </c>
      <c r="AB353" s="71"/>
      <c r="AC353" s="72"/>
      <c r="AD353" s="78" t="s">
        <v>10468</v>
      </c>
      <c r="AE353" s="78">
        <v>47</v>
      </c>
      <c r="AF353" s="78">
        <v>3</v>
      </c>
      <c r="AG353" s="78">
        <v>24</v>
      </c>
      <c r="AH353" s="78">
        <v>4</v>
      </c>
      <c r="AI353" s="78"/>
      <c r="AJ353" s="78" t="s">
        <v>11792</v>
      </c>
      <c r="AK353" s="78" t="s">
        <v>12763</v>
      </c>
      <c r="AL353" s="84" t="s">
        <v>13296</v>
      </c>
      <c r="AM353" s="78"/>
      <c r="AN353" s="80">
        <v>42632.494456018518</v>
      </c>
      <c r="AO353" s="84" t="s">
        <v>14058</v>
      </c>
      <c r="AP353" s="78" t="b">
        <v>1</v>
      </c>
      <c r="AQ353" s="78" t="b">
        <v>0</v>
      </c>
      <c r="AR353" s="78" t="b">
        <v>0</v>
      </c>
      <c r="AS353" s="78" t="s">
        <v>14858</v>
      </c>
      <c r="AT353" s="78">
        <v>0</v>
      </c>
      <c r="AU353" s="78"/>
      <c r="AV353" s="78" t="b">
        <v>0</v>
      </c>
      <c r="AW353" s="78" t="s">
        <v>15459</v>
      </c>
      <c r="AX353" s="84" t="s">
        <v>15758</v>
      </c>
      <c r="AY353" s="78" t="s">
        <v>66</v>
      </c>
      <c r="AZ353" s="102" t="s">
        <v>18399</v>
      </c>
      <c r="BA353" s="48" t="s">
        <v>3328</v>
      </c>
      <c r="BB353" s="48" t="s">
        <v>3328</v>
      </c>
      <c r="BC353" s="48" t="s">
        <v>4027</v>
      </c>
      <c r="BD353" s="48" t="s">
        <v>4027</v>
      </c>
      <c r="BE353" s="48"/>
      <c r="BF353" s="48"/>
      <c r="BG353" s="106" t="s">
        <v>18640</v>
      </c>
      <c r="BH353" s="106" t="s">
        <v>18640</v>
      </c>
      <c r="BI353" s="106" t="s">
        <v>19086</v>
      </c>
      <c r="BJ353" s="106" t="s">
        <v>19086</v>
      </c>
      <c r="BK353" s="85" t="str">
        <f>REPLACE(INDEX(GroupVertices[Group], MATCH(Vertices[[#This Row],[Vertex]],GroupVertices[Vertex],0)),1,1,"")</f>
        <v>EGATIVE</v>
      </c>
      <c r="BL353" s="3"/>
      <c r="BM353" s="3"/>
      <c r="BN353" s="3"/>
      <c r="BO353" s="3"/>
    </row>
    <row r="354" spans="1:67" x14ac:dyDescent="0.25">
      <c r="A354" s="64" t="s">
        <v>463</v>
      </c>
      <c r="B354" s="65"/>
      <c r="C354" s="65"/>
      <c r="D354" s="66"/>
      <c r="E354" s="68"/>
      <c r="F354" s="100" t="s">
        <v>4970</v>
      </c>
      <c r="G354" s="65"/>
      <c r="H354" s="69"/>
      <c r="I354" s="70"/>
      <c r="J354" s="70"/>
      <c r="K354" s="69" t="s">
        <v>17192</v>
      </c>
      <c r="L354" s="73"/>
      <c r="M354" s="74">
        <v>6832.9833984375</v>
      </c>
      <c r="N354" s="74">
        <v>9605.3173828125</v>
      </c>
      <c r="O354" s="75"/>
      <c r="P354" s="76"/>
      <c r="Q354" s="76"/>
      <c r="R354" s="86"/>
      <c r="S354" s="48">
        <v>0</v>
      </c>
      <c r="T354" s="48">
        <v>2</v>
      </c>
      <c r="U354" s="49">
        <v>810</v>
      </c>
      <c r="V354" s="49">
        <v>7.1299999999999998E-4</v>
      </c>
      <c r="W354" s="49">
        <v>4.3709999999999999E-3</v>
      </c>
      <c r="X354" s="49">
        <v>0.766876</v>
      </c>
      <c r="Y354" s="49">
        <v>0</v>
      </c>
      <c r="Z354" s="49">
        <v>0</v>
      </c>
      <c r="AA354" s="71">
        <v>304</v>
      </c>
      <c r="AB354" s="71"/>
      <c r="AC354" s="72"/>
      <c r="AD354" s="78" t="s">
        <v>10471</v>
      </c>
      <c r="AE354" s="78">
        <v>463</v>
      </c>
      <c r="AF354" s="78">
        <v>365</v>
      </c>
      <c r="AG354" s="78">
        <v>70799</v>
      </c>
      <c r="AH354" s="78">
        <v>4538</v>
      </c>
      <c r="AI354" s="78"/>
      <c r="AJ354" s="78" t="s">
        <v>11795</v>
      </c>
      <c r="AK354" s="78" t="s">
        <v>10114</v>
      </c>
      <c r="AL354" s="78"/>
      <c r="AM354" s="78"/>
      <c r="AN354" s="80">
        <v>42248.373622685183</v>
      </c>
      <c r="AO354" s="84" t="s">
        <v>14061</v>
      </c>
      <c r="AP354" s="78" t="b">
        <v>1</v>
      </c>
      <c r="AQ354" s="78" t="b">
        <v>0</v>
      </c>
      <c r="AR354" s="78" t="b">
        <v>0</v>
      </c>
      <c r="AS354" s="78" t="s">
        <v>9963</v>
      </c>
      <c r="AT354" s="78">
        <v>272</v>
      </c>
      <c r="AU354" s="84" t="s">
        <v>14862</v>
      </c>
      <c r="AV354" s="78" t="b">
        <v>0</v>
      </c>
      <c r="AW354" s="78" t="s">
        <v>15459</v>
      </c>
      <c r="AX354" s="84" t="s">
        <v>15761</v>
      </c>
      <c r="AY354" s="78" t="s">
        <v>66</v>
      </c>
      <c r="AZ354" s="102" t="s">
        <v>18399</v>
      </c>
      <c r="BA354" s="48" t="s">
        <v>3331</v>
      </c>
      <c r="BB354" s="48" t="s">
        <v>3331</v>
      </c>
      <c r="BC354" s="48" t="s">
        <v>4051</v>
      </c>
      <c r="BD354" s="48" t="s">
        <v>4051</v>
      </c>
      <c r="BE354" s="48" t="s">
        <v>4307</v>
      </c>
      <c r="BF354" s="48" t="s">
        <v>4307</v>
      </c>
      <c r="BG354" s="106" t="s">
        <v>18641</v>
      </c>
      <c r="BH354" s="106" t="s">
        <v>18641</v>
      </c>
      <c r="BI354" s="106" t="s">
        <v>19087</v>
      </c>
      <c r="BJ354" s="106" t="s">
        <v>19087</v>
      </c>
      <c r="BK354" s="85" t="str">
        <f>REPLACE(INDEX(GroupVertices[Group], MATCH(Vertices[[#This Row],[Vertex]],GroupVertices[Vertex],0)),1,1,"")</f>
        <v>EGATIVE</v>
      </c>
      <c r="BL354" s="3"/>
      <c r="BM354" s="3"/>
      <c r="BN354" s="3"/>
      <c r="BO354" s="3"/>
    </row>
    <row r="355" spans="1:67" x14ac:dyDescent="0.25">
      <c r="A355" s="64" t="s">
        <v>464</v>
      </c>
      <c r="B355" s="65"/>
      <c r="C355" s="65"/>
      <c r="D355" s="66"/>
      <c r="E355" s="68"/>
      <c r="F355" s="100" t="s">
        <v>4971</v>
      </c>
      <c r="G355" s="65"/>
      <c r="H355" s="69"/>
      <c r="I355" s="70"/>
      <c r="J355" s="70"/>
      <c r="K355" s="69" t="s">
        <v>17194</v>
      </c>
      <c r="L355" s="73"/>
      <c r="M355" s="74">
        <v>6930.703125</v>
      </c>
      <c r="N355" s="74">
        <v>9229.6865234375</v>
      </c>
      <c r="O355" s="75"/>
      <c r="P355" s="76"/>
      <c r="Q355" s="76"/>
      <c r="R355" s="86"/>
      <c r="S355" s="48">
        <v>0</v>
      </c>
      <c r="T355" s="48">
        <v>1</v>
      </c>
      <c r="U355" s="49">
        <v>0</v>
      </c>
      <c r="V355" s="49">
        <v>4.15E-4</v>
      </c>
      <c r="W355" s="49">
        <v>3.9999999999999998E-6</v>
      </c>
      <c r="X355" s="49">
        <v>0.53637000000000001</v>
      </c>
      <c r="Y355" s="49">
        <v>0</v>
      </c>
      <c r="Z355" s="49">
        <v>0</v>
      </c>
      <c r="AA355" s="71">
        <v>306</v>
      </c>
      <c r="AB355" s="71"/>
      <c r="AC355" s="72"/>
      <c r="AD355" s="78" t="s">
        <v>10473</v>
      </c>
      <c r="AE355" s="78">
        <v>156</v>
      </c>
      <c r="AF355" s="78">
        <v>66</v>
      </c>
      <c r="AG355" s="78">
        <v>544</v>
      </c>
      <c r="AH355" s="78">
        <v>14</v>
      </c>
      <c r="AI355" s="78"/>
      <c r="AJ355" s="78" t="s">
        <v>11797</v>
      </c>
      <c r="AK355" s="78" t="s">
        <v>10135</v>
      </c>
      <c r="AL355" s="84" t="s">
        <v>13300</v>
      </c>
      <c r="AM355" s="78"/>
      <c r="AN355" s="80">
        <v>42746.768321759257</v>
      </c>
      <c r="AO355" s="84" t="s">
        <v>14063</v>
      </c>
      <c r="AP355" s="78" t="b">
        <v>0</v>
      </c>
      <c r="AQ355" s="78" t="b">
        <v>0</v>
      </c>
      <c r="AR355" s="78" t="b">
        <v>0</v>
      </c>
      <c r="AS355" s="78" t="s">
        <v>14858</v>
      </c>
      <c r="AT355" s="78">
        <v>0</v>
      </c>
      <c r="AU355" s="84" t="s">
        <v>14862</v>
      </c>
      <c r="AV355" s="78" t="b">
        <v>0</v>
      </c>
      <c r="AW355" s="78" t="s">
        <v>15459</v>
      </c>
      <c r="AX355" s="84" t="s">
        <v>15763</v>
      </c>
      <c r="AY355" s="78" t="s">
        <v>66</v>
      </c>
      <c r="AZ355" s="102" t="s">
        <v>18399</v>
      </c>
      <c r="BA355" s="48" t="s">
        <v>3326</v>
      </c>
      <c r="BB355" s="48" t="s">
        <v>3326</v>
      </c>
      <c r="BC355" s="48" t="s">
        <v>4080</v>
      </c>
      <c r="BD355" s="48" t="s">
        <v>4080</v>
      </c>
      <c r="BE355" s="48"/>
      <c r="BF355" s="48"/>
      <c r="BG355" s="106" t="s">
        <v>18639</v>
      </c>
      <c r="BH355" s="106" t="s">
        <v>18639</v>
      </c>
      <c r="BI355" s="106" t="s">
        <v>19085</v>
      </c>
      <c r="BJ355" s="106" t="s">
        <v>19085</v>
      </c>
      <c r="BK355" s="85" t="str">
        <f>REPLACE(INDEX(GroupVertices[Group], MATCH(Vertices[[#This Row],[Vertex]],GroupVertices[Vertex],0)),1,1,"")</f>
        <v>EGATIVE</v>
      </c>
      <c r="BL355" s="3"/>
      <c r="BM355" s="3"/>
      <c r="BN355" s="3"/>
      <c r="BO355" s="3"/>
    </row>
    <row r="356" spans="1:67" x14ac:dyDescent="0.25">
      <c r="A356" s="64" t="s">
        <v>466</v>
      </c>
      <c r="B356" s="65"/>
      <c r="C356" s="65"/>
      <c r="D356" s="66"/>
      <c r="E356" s="68"/>
      <c r="F356" s="100" t="s">
        <v>4973</v>
      </c>
      <c r="G356" s="65"/>
      <c r="H356" s="69"/>
      <c r="I356" s="70"/>
      <c r="J356" s="70"/>
      <c r="K356" s="69" t="s">
        <v>17196</v>
      </c>
      <c r="L356" s="73"/>
      <c r="M356" s="74">
        <v>6796.93603515625</v>
      </c>
      <c r="N356" s="74">
        <v>8714.6318359375</v>
      </c>
      <c r="O356" s="75"/>
      <c r="P356" s="76"/>
      <c r="Q356" s="76"/>
      <c r="R356" s="86"/>
      <c r="S356" s="48">
        <v>0</v>
      </c>
      <c r="T356" s="48">
        <v>1</v>
      </c>
      <c r="U356" s="49">
        <v>0</v>
      </c>
      <c r="V356" s="49">
        <v>9.0089999999999996E-3</v>
      </c>
      <c r="W356" s="49">
        <v>0</v>
      </c>
      <c r="X356" s="49">
        <v>0.53537999999999997</v>
      </c>
      <c r="Y356" s="49">
        <v>0</v>
      </c>
      <c r="Z356" s="49">
        <v>0</v>
      </c>
      <c r="AA356" s="71">
        <v>308</v>
      </c>
      <c r="AB356" s="71"/>
      <c r="AC356" s="72"/>
      <c r="AD356" s="78" t="s">
        <v>10475</v>
      </c>
      <c r="AE356" s="78">
        <v>87</v>
      </c>
      <c r="AF356" s="78">
        <v>25</v>
      </c>
      <c r="AG356" s="78">
        <v>142</v>
      </c>
      <c r="AH356" s="78">
        <v>21</v>
      </c>
      <c r="AI356" s="78"/>
      <c r="AJ356" s="78" t="s">
        <v>11799</v>
      </c>
      <c r="AK356" s="78" t="s">
        <v>10113</v>
      </c>
      <c r="AL356" s="84" t="s">
        <v>13301</v>
      </c>
      <c r="AM356" s="78"/>
      <c r="AN356" s="80">
        <v>42036.164178240739</v>
      </c>
      <c r="AO356" s="84" t="s">
        <v>14065</v>
      </c>
      <c r="AP356" s="78" t="b">
        <v>0</v>
      </c>
      <c r="AQ356" s="78" t="b">
        <v>0</v>
      </c>
      <c r="AR356" s="78" t="b">
        <v>0</v>
      </c>
      <c r="AS356" s="78" t="s">
        <v>9963</v>
      </c>
      <c r="AT356" s="78">
        <v>0</v>
      </c>
      <c r="AU356" s="84" t="s">
        <v>14862</v>
      </c>
      <c r="AV356" s="78" t="b">
        <v>0</v>
      </c>
      <c r="AW356" s="78" t="s">
        <v>15459</v>
      </c>
      <c r="AX356" s="84" t="s">
        <v>15765</v>
      </c>
      <c r="AY356" s="78" t="s">
        <v>66</v>
      </c>
      <c r="AZ356" s="102" t="s">
        <v>18399</v>
      </c>
      <c r="BA356" s="48" t="s">
        <v>3332</v>
      </c>
      <c r="BB356" s="48" t="s">
        <v>3332</v>
      </c>
      <c r="BC356" s="48" t="s">
        <v>4027</v>
      </c>
      <c r="BD356" s="48" t="s">
        <v>4027</v>
      </c>
      <c r="BE356" s="48"/>
      <c r="BF356" s="48"/>
      <c r="BG356" s="106" t="s">
        <v>18642</v>
      </c>
      <c r="BH356" s="106" t="s">
        <v>18642</v>
      </c>
      <c r="BI356" s="106" t="s">
        <v>19088</v>
      </c>
      <c r="BJ356" s="106" t="s">
        <v>19088</v>
      </c>
      <c r="BK356" s="85" t="str">
        <f>REPLACE(INDEX(GroupVertices[Group], MATCH(Vertices[[#This Row],[Vertex]],GroupVertices[Vertex],0)),1,1,"")</f>
        <v>EGATIVE</v>
      </c>
      <c r="BL356" s="3"/>
      <c r="BM356" s="3"/>
      <c r="BN356" s="3"/>
      <c r="BO356" s="3"/>
    </row>
    <row r="357" spans="1:67" x14ac:dyDescent="0.25">
      <c r="A357" s="64" t="s">
        <v>468</v>
      </c>
      <c r="B357" s="65"/>
      <c r="C357" s="65"/>
      <c r="D357" s="66"/>
      <c r="E357" s="68"/>
      <c r="F357" s="100" t="s">
        <v>4975</v>
      </c>
      <c r="G357" s="65"/>
      <c r="H357" s="69"/>
      <c r="I357" s="70"/>
      <c r="J357" s="70"/>
      <c r="K357" s="69" t="s">
        <v>17198</v>
      </c>
      <c r="L357" s="73"/>
      <c r="M357" s="74">
        <v>6654.990234375</v>
      </c>
      <c r="N357" s="74">
        <v>8697.41796875</v>
      </c>
      <c r="O357" s="75"/>
      <c r="P357" s="76"/>
      <c r="Q357" s="76"/>
      <c r="R357" s="86"/>
      <c r="S357" s="48">
        <v>0</v>
      </c>
      <c r="T357" s="48">
        <v>1</v>
      </c>
      <c r="U357" s="49">
        <v>0</v>
      </c>
      <c r="V357" s="49">
        <v>1</v>
      </c>
      <c r="W357" s="49">
        <v>0</v>
      </c>
      <c r="X357" s="49">
        <v>0.99999899999999997</v>
      </c>
      <c r="Y357" s="49">
        <v>0</v>
      </c>
      <c r="Z357" s="49">
        <v>0</v>
      </c>
      <c r="AA357" s="71">
        <v>310</v>
      </c>
      <c r="AB357" s="71"/>
      <c r="AC357" s="72"/>
      <c r="AD357" s="78" t="s">
        <v>10477</v>
      </c>
      <c r="AE357" s="78">
        <v>705</v>
      </c>
      <c r="AF357" s="78">
        <v>78</v>
      </c>
      <c r="AG357" s="78">
        <v>123</v>
      </c>
      <c r="AH357" s="78">
        <v>1</v>
      </c>
      <c r="AI357" s="78">
        <v>-25200</v>
      </c>
      <c r="AJ357" s="78" t="s">
        <v>11801</v>
      </c>
      <c r="AK357" s="78" t="s">
        <v>12644</v>
      </c>
      <c r="AL357" s="84" t="s">
        <v>13303</v>
      </c>
      <c r="AM357" s="78" t="s">
        <v>13800</v>
      </c>
      <c r="AN357" s="80">
        <v>42849.314699074072</v>
      </c>
      <c r="AO357" s="84" t="s">
        <v>14067</v>
      </c>
      <c r="AP357" s="78" t="b">
        <v>1</v>
      </c>
      <c r="AQ357" s="78" t="b">
        <v>0</v>
      </c>
      <c r="AR357" s="78" t="b">
        <v>0</v>
      </c>
      <c r="AS357" s="78" t="s">
        <v>9963</v>
      </c>
      <c r="AT357" s="78">
        <v>2</v>
      </c>
      <c r="AU357" s="78"/>
      <c r="AV357" s="78" t="b">
        <v>0</v>
      </c>
      <c r="AW357" s="78" t="s">
        <v>15459</v>
      </c>
      <c r="AX357" s="84" t="s">
        <v>15767</v>
      </c>
      <c r="AY357" s="78" t="s">
        <v>66</v>
      </c>
      <c r="AZ357" s="102" t="s">
        <v>18399</v>
      </c>
      <c r="BA357" s="48" t="s">
        <v>3334</v>
      </c>
      <c r="BB357" s="48" t="s">
        <v>3334</v>
      </c>
      <c r="BC357" s="48" t="s">
        <v>4022</v>
      </c>
      <c r="BD357" s="48" t="s">
        <v>4022</v>
      </c>
      <c r="BE357" s="48" t="s">
        <v>4288</v>
      </c>
      <c r="BF357" s="48" t="s">
        <v>4288</v>
      </c>
      <c r="BG357" s="106" t="s">
        <v>18643</v>
      </c>
      <c r="BH357" s="106" t="s">
        <v>18643</v>
      </c>
      <c r="BI357" s="106" t="s">
        <v>19089</v>
      </c>
      <c r="BJ357" s="106" t="s">
        <v>19089</v>
      </c>
      <c r="BK357" s="85" t="str">
        <f>REPLACE(INDEX(GroupVertices[Group], MATCH(Vertices[[#This Row],[Vertex]],GroupVertices[Vertex],0)),1,1,"")</f>
        <v>EGATIVE</v>
      </c>
      <c r="BL357" s="3"/>
      <c r="BM357" s="3"/>
      <c r="BN357" s="3"/>
      <c r="BO357" s="3"/>
    </row>
    <row r="358" spans="1:67" x14ac:dyDescent="0.25">
      <c r="A358" s="64" t="s">
        <v>469</v>
      </c>
      <c r="B358" s="65"/>
      <c r="C358" s="65"/>
      <c r="D358" s="66"/>
      <c r="E358" s="68"/>
      <c r="F358" s="100" t="s">
        <v>4976</v>
      </c>
      <c r="G358" s="65"/>
      <c r="H358" s="69"/>
      <c r="I358" s="70"/>
      <c r="J358" s="70"/>
      <c r="K358" s="69" t="s">
        <v>17200</v>
      </c>
      <c r="L358" s="73"/>
      <c r="M358" s="74">
        <v>6700.904296875</v>
      </c>
      <c r="N358" s="74">
        <v>9743.7158203125</v>
      </c>
      <c r="O358" s="75"/>
      <c r="P358" s="76"/>
      <c r="Q358" s="76"/>
      <c r="R358" s="86"/>
      <c r="S358" s="48">
        <v>0</v>
      </c>
      <c r="T358" s="48">
        <v>1</v>
      </c>
      <c r="U358" s="49">
        <v>0</v>
      </c>
      <c r="V358" s="49">
        <v>5.1099999999999995E-4</v>
      </c>
      <c r="W358" s="49">
        <v>7.6000000000000004E-5</v>
      </c>
      <c r="X358" s="49">
        <v>0.49109199999999997</v>
      </c>
      <c r="Y358" s="49">
        <v>0</v>
      </c>
      <c r="Z358" s="49">
        <v>0</v>
      </c>
      <c r="AA358" s="71">
        <v>312</v>
      </c>
      <c r="AB358" s="71"/>
      <c r="AC358" s="72"/>
      <c r="AD358" s="78" t="s">
        <v>10479</v>
      </c>
      <c r="AE358" s="78">
        <v>81</v>
      </c>
      <c r="AF358" s="78">
        <v>25</v>
      </c>
      <c r="AG358" s="78">
        <v>2893</v>
      </c>
      <c r="AH358" s="78">
        <v>0</v>
      </c>
      <c r="AI358" s="78">
        <v>-25200</v>
      </c>
      <c r="AJ358" s="78" t="s">
        <v>11803</v>
      </c>
      <c r="AK358" s="78" t="s">
        <v>12767</v>
      </c>
      <c r="AL358" s="78"/>
      <c r="AM358" s="78" t="s">
        <v>13800</v>
      </c>
      <c r="AN358" s="80">
        <v>40302.587326388886</v>
      </c>
      <c r="AO358" s="84" t="s">
        <v>14069</v>
      </c>
      <c r="AP358" s="78" t="b">
        <v>0</v>
      </c>
      <c r="AQ358" s="78" t="b">
        <v>0</v>
      </c>
      <c r="AR358" s="78" t="b">
        <v>0</v>
      </c>
      <c r="AS358" s="78" t="s">
        <v>9963</v>
      </c>
      <c r="AT358" s="78">
        <v>16</v>
      </c>
      <c r="AU358" s="84" t="s">
        <v>14919</v>
      </c>
      <c r="AV358" s="78" t="b">
        <v>0</v>
      </c>
      <c r="AW358" s="78" t="s">
        <v>15459</v>
      </c>
      <c r="AX358" s="84" t="s">
        <v>15769</v>
      </c>
      <c r="AY358" s="78" t="s">
        <v>66</v>
      </c>
      <c r="AZ358" s="102" t="s">
        <v>18399</v>
      </c>
      <c r="BA358" s="48" t="s">
        <v>3335</v>
      </c>
      <c r="BB358" s="48" t="s">
        <v>3335</v>
      </c>
      <c r="BC358" s="48" t="s">
        <v>4022</v>
      </c>
      <c r="BD358" s="48" t="s">
        <v>4022</v>
      </c>
      <c r="BE358" s="48"/>
      <c r="BF358" s="48"/>
      <c r="BG358" s="106" t="s">
        <v>18644</v>
      </c>
      <c r="BH358" s="106" t="s">
        <v>18644</v>
      </c>
      <c r="BI358" s="106" t="s">
        <v>19090</v>
      </c>
      <c r="BJ358" s="106" t="s">
        <v>19090</v>
      </c>
      <c r="BK358" s="85" t="str">
        <f>REPLACE(INDEX(GroupVertices[Group], MATCH(Vertices[[#This Row],[Vertex]],GroupVertices[Vertex],0)),1,1,"")</f>
        <v>EGATIVE</v>
      </c>
      <c r="BL358" s="3"/>
      <c r="BM358" s="3"/>
      <c r="BN358" s="3"/>
      <c r="BO358" s="3"/>
    </row>
    <row r="359" spans="1:67" x14ac:dyDescent="0.25">
      <c r="A359" s="64" t="s">
        <v>470</v>
      </c>
      <c r="B359" s="65"/>
      <c r="C359" s="65"/>
      <c r="D359" s="66"/>
      <c r="E359" s="68"/>
      <c r="F359" s="100" t="s">
        <v>4977</v>
      </c>
      <c r="G359" s="65"/>
      <c r="H359" s="69"/>
      <c r="I359" s="70"/>
      <c r="J359" s="70"/>
      <c r="K359" s="69" t="s">
        <v>17201</v>
      </c>
      <c r="L359" s="73"/>
      <c r="M359" s="74">
        <v>6951.86669921875</v>
      </c>
      <c r="N359" s="74">
        <v>8966.9072265625</v>
      </c>
      <c r="O359" s="75"/>
      <c r="P359" s="76"/>
      <c r="Q359" s="76"/>
      <c r="R359" s="86"/>
      <c r="S359" s="48">
        <v>0</v>
      </c>
      <c r="T359" s="48">
        <v>2</v>
      </c>
      <c r="U359" s="49">
        <v>0</v>
      </c>
      <c r="V359" s="49">
        <v>6.1700000000000004E-4</v>
      </c>
      <c r="W359" s="49">
        <v>7.1699999999999997E-4</v>
      </c>
      <c r="X359" s="49">
        <v>0.66930000000000001</v>
      </c>
      <c r="Y359" s="49">
        <v>0.5</v>
      </c>
      <c r="Z359" s="49">
        <v>0</v>
      </c>
      <c r="AA359" s="71">
        <v>313</v>
      </c>
      <c r="AB359" s="71"/>
      <c r="AC359" s="72"/>
      <c r="AD359" s="78" t="s">
        <v>10480</v>
      </c>
      <c r="AE359" s="78">
        <v>711</v>
      </c>
      <c r="AF359" s="78">
        <v>656</v>
      </c>
      <c r="AG359" s="78">
        <v>10086</v>
      </c>
      <c r="AH359" s="78">
        <v>2266</v>
      </c>
      <c r="AI359" s="78">
        <v>-10800</v>
      </c>
      <c r="AJ359" s="78" t="s">
        <v>11804</v>
      </c>
      <c r="AK359" s="78" t="s">
        <v>12768</v>
      </c>
      <c r="AL359" s="84" t="s">
        <v>13305</v>
      </c>
      <c r="AM359" s="78" t="s">
        <v>13811</v>
      </c>
      <c r="AN359" s="80">
        <v>40481.298877314817</v>
      </c>
      <c r="AO359" s="84" t="s">
        <v>14070</v>
      </c>
      <c r="AP359" s="78" t="b">
        <v>0</v>
      </c>
      <c r="AQ359" s="78" t="b">
        <v>0</v>
      </c>
      <c r="AR359" s="78" t="b">
        <v>1</v>
      </c>
      <c r="AS359" s="78" t="s">
        <v>9975</v>
      </c>
      <c r="AT359" s="78">
        <v>278</v>
      </c>
      <c r="AU359" s="84" t="s">
        <v>14883</v>
      </c>
      <c r="AV359" s="78" t="b">
        <v>0</v>
      </c>
      <c r="AW359" s="78" t="s">
        <v>15459</v>
      </c>
      <c r="AX359" s="84" t="s">
        <v>15770</v>
      </c>
      <c r="AY359" s="78" t="s">
        <v>66</v>
      </c>
      <c r="AZ359" s="102" t="s">
        <v>18399</v>
      </c>
      <c r="BA359" s="48" t="s">
        <v>3336</v>
      </c>
      <c r="BB359" s="48" t="s">
        <v>3336</v>
      </c>
      <c r="BC359" s="48" t="s">
        <v>4048</v>
      </c>
      <c r="BD359" s="48" t="s">
        <v>4048</v>
      </c>
      <c r="BE359" s="48"/>
      <c r="BF359" s="48"/>
      <c r="BG359" s="106" t="s">
        <v>18645</v>
      </c>
      <c r="BH359" s="106" t="s">
        <v>18645</v>
      </c>
      <c r="BI359" s="106" t="s">
        <v>19091</v>
      </c>
      <c r="BJ359" s="106" t="s">
        <v>19091</v>
      </c>
      <c r="BK359" s="85" t="str">
        <f>REPLACE(INDEX(GroupVertices[Group], MATCH(Vertices[[#This Row],[Vertex]],GroupVertices[Vertex],0)),1,1,"")</f>
        <v>EGATIVE</v>
      </c>
      <c r="BL359" s="3"/>
      <c r="BM359" s="3"/>
      <c r="BN359" s="3"/>
      <c r="BO359" s="3"/>
    </row>
    <row r="360" spans="1:67" x14ac:dyDescent="0.25">
      <c r="A360" s="64" t="s">
        <v>471</v>
      </c>
      <c r="B360" s="65"/>
      <c r="C360" s="65"/>
      <c r="D360" s="66"/>
      <c r="E360" s="68"/>
      <c r="F360" s="100" t="s">
        <v>4978</v>
      </c>
      <c r="G360" s="65"/>
      <c r="H360" s="69"/>
      <c r="I360" s="70"/>
      <c r="J360" s="70"/>
      <c r="K360" s="69" t="s">
        <v>17203</v>
      </c>
      <c r="L360" s="73"/>
      <c r="M360" s="74">
        <v>6779.89453125</v>
      </c>
      <c r="N360" s="74">
        <v>9702.3974609375</v>
      </c>
      <c r="O360" s="75"/>
      <c r="P360" s="76"/>
      <c r="Q360" s="76"/>
      <c r="R360" s="86"/>
      <c r="S360" s="48">
        <v>0</v>
      </c>
      <c r="T360" s="48">
        <v>2</v>
      </c>
      <c r="U360" s="49">
        <v>0</v>
      </c>
      <c r="V360" s="49">
        <v>6.1700000000000004E-4</v>
      </c>
      <c r="W360" s="49">
        <v>7.1699999999999997E-4</v>
      </c>
      <c r="X360" s="49">
        <v>0.66930000000000001</v>
      </c>
      <c r="Y360" s="49">
        <v>0.5</v>
      </c>
      <c r="Z360" s="49">
        <v>0</v>
      </c>
      <c r="AA360" s="71">
        <v>315</v>
      </c>
      <c r="AB360" s="71"/>
      <c r="AC360" s="72"/>
      <c r="AD360" s="78" t="s">
        <v>10482</v>
      </c>
      <c r="AE360" s="78">
        <v>240</v>
      </c>
      <c r="AF360" s="78">
        <v>150</v>
      </c>
      <c r="AG360" s="78">
        <v>5926</v>
      </c>
      <c r="AH360" s="78">
        <v>23608</v>
      </c>
      <c r="AI360" s="78"/>
      <c r="AJ360" s="78" t="s">
        <v>11806</v>
      </c>
      <c r="AK360" s="78" t="s">
        <v>12769</v>
      </c>
      <c r="AL360" s="78"/>
      <c r="AM360" s="78"/>
      <c r="AN360" s="80">
        <v>40785.888136574074</v>
      </c>
      <c r="AO360" s="78"/>
      <c r="AP360" s="78" t="b">
        <v>0</v>
      </c>
      <c r="AQ360" s="78" t="b">
        <v>0</v>
      </c>
      <c r="AR360" s="78" t="b">
        <v>1</v>
      </c>
      <c r="AS360" s="78" t="s">
        <v>9963</v>
      </c>
      <c r="AT360" s="78">
        <v>8</v>
      </c>
      <c r="AU360" s="84" t="s">
        <v>14862</v>
      </c>
      <c r="AV360" s="78" t="b">
        <v>0</v>
      </c>
      <c r="AW360" s="78" t="s">
        <v>15459</v>
      </c>
      <c r="AX360" s="84" t="s">
        <v>15772</v>
      </c>
      <c r="AY360" s="78" t="s">
        <v>66</v>
      </c>
      <c r="AZ360" s="102" t="s">
        <v>18399</v>
      </c>
      <c r="BA360" s="48" t="s">
        <v>3336</v>
      </c>
      <c r="BB360" s="48" t="s">
        <v>3336</v>
      </c>
      <c r="BC360" s="48" t="s">
        <v>4048</v>
      </c>
      <c r="BD360" s="48" t="s">
        <v>4048</v>
      </c>
      <c r="BE360" s="48"/>
      <c r="BF360" s="48"/>
      <c r="BG360" s="106" t="s">
        <v>18645</v>
      </c>
      <c r="BH360" s="106" t="s">
        <v>18645</v>
      </c>
      <c r="BI360" s="106" t="s">
        <v>19091</v>
      </c>
      <c r="BJ360" s="106" t="s">
        <v>19091</v>
      </c>
      <c r="BK360" s="85" t="str">
        <f>REPLACE(INDEX(GroupVertices[Group], MATCH(Vertices[[#This Row],[Vertex]],GroupVertices[Vertex],0)),1,1,"")</f>
        <v>EGATIVE</v>
      </c>
      <c r="BL360" s="3"/>
      <c r="BM360" s="3"/>
      <c r="BN360" s="3"/>
      <c r="BO360" s="3"/>
    </row>
    <row r="361" spans="1:67" x14ac:dyDescent="0.25">
      <c r="A361" s="64" t="s">
        <v>472</v>
      </c>
      <c r="B361" s="65"/>
      <c r="C361" s="65"/>
      <c r="D361" s="66"/>
      <c r="E361" s="68"/>
      <c r="F361" s="100" t="s">
        <v>15198</v>
      </c>
      <c r="G361" s="65"/>
      <c r="H361" s="69"/>
      <c r="I361" s="70"/>
      <c r="J361" s="70"/>
      <c r="K361" s="69" t="s">
        <v>17204</v>
      </c>
      <c r="L361" s="73"/>
      <c r="M361" s="74">
        <v>821.82940673828125</v>
      </c>
      <c r="N361" s="74">
        <v>8309.251953125</v>
      </c>
      <c r="O361" s="75"/>
      <c r="P361" s="76"/>
      <c r="Q361" s="76"/>
      <c r="R361" s="86"/>
      <c r="S361" s="48">
        <v>0</v>
      </c>
      <c r="T361" s="48">
        <v>1</v>
      </c>
      <c r="U361" s="49">
        <v>0</v>
      </c>
      <c r="V361" s="49">
        <v>0.33333299999999999</v>
      </c>
      <c r="W361" s="49">
        <v>0</v>
      </c>
      <c r="X361" s="49">
        <v>0.77027000000000001</v>
      </c>
      <c r="Y361" s="49">
        <v>0</v>
      </c>
      <c r="Z361" s="49">
        <v>0</v>
      </c>
      <c r="AA361" s="71">
        <v>316</v>
      </c>
      <c r="AB361" s="71"/>
      <c r="AC361" s="72"/>
      <c r="AD361" s="78" t="s">
        <v>10483</v>
      </c>
      <c r="AE361" s="78">
        <v>38</v>
      </c>
      <c r="AF361" s="78">
        <v>354685</v>
      </c>
      <c r="AG361" s="78">
        <v>101242</v>
      </c>
      <c r="AH361" s="78">
        <v>8</v>
      </c>
      <c r="AI361" s="78">
        <v>19800</v>
      </c>
      <c r="AJ361" s="78" t="s">
        <v>11807</v>
      </c>
      <c r="AK361" s="78" t="s">
        <v>10135</v>
      </c>
      <c r="AL361" s="84" t="s">
        <v>13307</v>
      </c>
      <c r="AM361" s="78" t="s">
        <v>10135</v>
      </c>
      <c r="AN361" s="80">
        <v>40715.375833333332</v>
      </c>
      <c r="AO361" s="84" t="s">
        <v>14072</v>
      </c>
      <c r="AP361" s="78" t="b">
        <v>1</v>
      </c>
      <c r="AQ361" s="78" t="b">
        <v>0</v>
      </c>
      <c r="AR361" s="78" t="b">
        <v>1</v>
      </c>
      <c r="AS361" s="78" t="s">
        <v>9963</v>
      </c>
      <c r="AT361" s="78">
        <v>570</v>
      </c>
      <c r="AU361" s="84" t="s">
        <v>14862</v>
      </c>
      <c r="AV361" s="78" t="b">
        <v>0</v>
      </c>
      <c r="AW361" s="78" t="s">
        <v>15459</v>
      </c>
      <c r="AX361" s="84" t="s">
        <v>15773</v>
      </c>
      <c r="AY361" s="78" t="s">
        <v>66</v>
      </c>
      <c r="AZ361" s="102" t="s">
        <v>18401</v>
      </c>
      <c r="BA361" s="48" t="s">
        <v>3337</v>
      </c>
      <c r="BB361" s="48" t="s">
        <v>3337</v>
      </c>
      <c r="BC361" s="48" t="s">
        <v>4082</v>
      </c>
      <c r="BD361" s="48" t="s">
        <v>4082</v>
      </c>
      <c r="BE361" s="48"/>
      <c r="BF361" s="48"/>
      <c r="BG361" s="106" t="s">
        <v>18647</v>
      </c>
      <c r="BH361" s="106" t="s">
        <v>18647</v>
      </c>
      <c r="BI361" s="106" t="s">
        <v>19093</v>
      </c>
      <c r="BJ361" s="106" t="s">
        <v>19093</v>
      </c>
      <c r="BK361" s="85" t="str">
        <f>REPLACE(INDEX(GroupVertices[Group], MATCH(Vertices[[#This Row],[Vertex]],GroupVertices[Vertex],0)),1,1,"")</f>
        <v>eneral</v>
      </c>
      <c r="BL361" s="3"/>
      <c r="BM361" s="3"/>
      <c r="BN361" s="3"/>
      <c r="BO361" s="3"/>
    </row>
    <row r="362" spans="1:67" x14ac:dyDescent="0.25">
      <c r="A362" s="64" t="s">
        <v>474</v>
      </c>
      <c r="B362" s="65"/>
      <c r="C362" s="65"/>
      <c r="D362" s="66"/>
      <c r="E362" s="68"/>
      <c r="F362" s="100" t="s">
        <v>15200</v>
      </c>
      <c r="G362" s="65"/>
      <c r="H362" s="69"/>
      <c r="I362" s="70"/>
      <c r="J362" s="70"/>
      <c r="K362" s="69" t="s">
        <v>17206</v>
      </c>
      <c r="L362" s="73"/>
      <c r="M362" s="74">
        <v>6287.12646484375</v>
      </c>
      <c r="N362" s="74">
        <v>9286.8056640625</v>
      </c>
      <c r="O362" s="75"/>
      <c r="P362" s="76"/>
      <c r="Q362" s="76"/>
      <c r="R362" s="86"/>
      <c r="S362" s="48">
        <v>0</v>
      </c>
      <c r="T362" s="48">
        <v>1</v>
      </c>
      <c r="U362" s="49">
        <v>0</v>
      </c>
      <c r="V362" s="49">
        <v>0.33333299999999999</v>
      </c>
      <c r="W362" s="49">
        <v>0</v>
      </c>
      <c r="X362" s="49">
        <v>0.77027000000000001</v>
      </c>
      <c r="Y362" s="49">
        <v>0</v>
      </c>
      <c r="Z362" s="49">
        <v>0</v>
      </c>
      <c r="AA362" s="71">
        <v>318</v>
      </c>
      <c r="AB362" s="71"/>
      <c r="AC362" s="72"/>
      <c r="AD362" s="78" t="s">
        <v>10485</v>
      </c>
      <c r="AE362" s="78">
        <v>339</v>
      </c>
      <c r="AF362" s="78">
        <v>144</v>
      </c>
      <c r="AG362" s="78">
        <v>16973</v>
      </c>
      <c r="AH362" s="78">
        <v>33</v>
      </c>
      <c r="AI362" s="78"/>
      <c r="AJ362" s="78"/>
      <c r="AK362" s="78"/>
      <c r="AL362" s="78"/>
      <c r="AM362" s="78"/>
      <c r="AN362" s="80">
        <v>41553.499502314815</v>
      </c>
      <c r="AO362" s="78"/>
      <c r="AP362" s="78" t="b">
        <v>1</v>
      </c>
      <c r="AQ362" s="78" t="b">
        <v>0</v>
      </c>
      <c r="AR362" s="78" t="b">
        <v>0</v>
      </c>
      <c r="AS362" s="78" t="s">
        <v>9963</v>
      </c>
      <c r="AT362" s="78">
        <v>24</v>
      </c>
      <c r="AU362" s="84" t="s">
        <v>14862</v>
      </c>
      <c r="AV362" s="78" t="b">
        <v>0</v>
      </c>
      <c r="AW362" s="78" t="s">
        <v>15459</v>
      </c>
      <c r="AX362" s="84" t="s">
        <v>15775</v>
      </c>
      <c r="AY362" s="78" t="s">
        <v>66</v>
      </c>
      <c r="AZ362" s="102" t="s">
        <v>18399</v>
      </c>
      <c r="BA362" s="48" t="s">
        <v>3337</v>
      </c>
      <c r="BB362" s="48" t="s">
        <v>3337</v>
      </c>
      <c r="BC362" s="48" t="s">
        <v>4082</v>
      </c>
      <c r="BD362" s="48" t="s">
        <v>4082</v>
      </c>
      <c r="BE362" s="48"/>
      <c r="BF362" s="48"/>
      <c r="BG362" s="106" t="s">
        <v>18647</v>
      </c>
      <c r="BH362" s="106" t="s">
        <v>18647</v>
      </c>
      <c r="BI362" s="106" t="s">
        <v>19093</v>
      </c>
      <c r="BJ362" s="106" t="s">
        <v>19093</v>
      </c>
      <c r="BK362" s="85" t="str">
        <f>REPLACE(INDEX(GroupVertices[Group], MATCH(Vertices[[#This Row],[Vertex]],GroupVertices[Vertex],0)),1,1,"")</f>
        <v>EGATIVE</v>
      </c>
      <c r="BL362" s="3"/>
      <c r="BM362" s="3"/>
      <c r="BN362" s="3"/>
      <c r="BO362" s="3"/>
    </row>
    <row r="363" spans="1:67" x14ac:dyDescent="0.25">
      <c r="A363" s="64" t="s">
        <v>476</v>
      </c>
      <c r="B363" s="65"/>
      <c r="C363" s="65"/>
      <c r="D363" s="66"/>
      <c r="E363" s="68"/>
      <c r="F363" s="100" t="s">
        <v>4979</v>
      </c>
      <c r="G363" s="65"/>
      <c r="H363" s="69"/>
      <c r="I363" s="70"/>
      <c r="J363" s="70"/>
      <c r="K363" s="69" t="s">
        <v>17208</v>
      </c>
      <c r="L363" s="73"/>
      <c r="M363" s="74">
        <v>6346.60009765625</v>
      </c>
      <c r="N363" s="74">
        <v>8717.0458984375</v>
      </c>
      <c r="O363" s="75"/>
      <c r="P363" s="76"/>
      <c r="Q363" s="76"/>
      <c r="R363" s="86"/>
      <c r="S363" s="48">
        <v>0</v>
      </c>
      <c r="T363" s="48">
        <v>3</v>
      </c>
      <c r="U363" s="49">
        <v>810</v>
      </c>
      <c r="V363" s="49">
        <v>6.1799999999999995E-4</v>
      </c>
      <c r="W363" s="49">
        <v>7.2099999999999996E-4</v>
      </c>
      <c r="X363" s="49">
        <v>1.049571</v>
      </c>
      <c r="Y363" s="49">
        <v>0.16666666666666666</v>
      </c>
      <c r="Z363" s="49">
        <v>0</v>
      </c>
      <c r="AA363" s="71">
        <v>320</v>
      </c>
      <c r="AB363" s="71"/>
      <c r="AC363" s="72"/>
      <c r="AD363" s="78" t="s">
        <v>10487</v>
      </c>
      <c r="AE363" s="78">
        <v>446</v>
      </c>
      <c r="AF363" s="78">
        <v>42</v>
      </c>
      <c r="AG363" s="78">
        <v>273</v>
      </c>
      <c r="AH363" s="78">
        <v>162</v>
      </c>
      <c r="AI363" s="78"/>
      <c r="AJ363" s="78" t="s">
        <v>11810</v>
      </c>
      <c r="AK363" s="78"/>
      <c r="AL363" s="84" t="s">
        <v>13310</v>
      </c>
      <c r="AM363" s="78"/>
      <c r="AN363" s="80">
        <v>42763.540358796294</v>
      </c>
      <c r="AO363" s="84" t="s">
        <v>14074</v>
      </c>
      <c r="AP363" s="78" t="b">
        <v>1</v>
      </c>
      <c r="AQ363" s="78" t="b">
        <v>0</v>
      </c>
      <c r="AR363" s="78" t="b">
        <v>0</v>
      </c>
      <c r="AS363" s="78" t="s">
        <v>9963</v>
      </c>
      <c r="AT363" s="78">
        <v>1</v>
      </c>
      <c r="AU363" s="78"/>
      <c r="AV363" s="78" t="b">
        <v>0</v>
      </c>
      <c r="AW363" s="78" t="s">
        <v>15459</v>
      </c>
      <c r="AX363" s="84" t="s">
        <v>15777</v>
      </c>
      <c r="AY363" s="78" t="s">
        <v>66</v>
      </c>
      <c r="AZ363" s="102" t="s">
        <v>18399</v>
      </c>
      <c r="BA363" s="48" t="s">
        <v>18447</v>
      </c>
      <c r="BB363" s="48" t="s">
        <v>18447</v>
      </c>
      <c r="BC363" s="48" t="s">
        <v>18503</v>
      </c>
      <c r="BD363" s="48" t="s">
        <v>18503</v>
      </c>
      <c r="BE363" s="48"/>
      <c r="BF363" s="48"/>
      <c r="BG363" s="106" t="s">
        <v>18648</v>
      </c>
      <c r="BH363" s="106" t="s">
        <v>18936</v>
      </c>
      <c r="BI363" s="106" t="s">
        <v>19094</v>
      </c>
      <c r="BJ363" s="106" t="s">
        <v>19376</v>
      </c>
      <c r="BK363" s="85" t="str">
        <f>REPLACE(INDEX(GroupVertices[Group], MATCH(Vertices[[#This Row],[Vertex]],GroupVertices[Vertex],0)),1,1,"")</f>
        <v>EGATIVE</v>
      </c>
      <c r="BL363" s="3"/>
      <c r="BM363" s="3"/>
      <c r="BN363" s="3"/>
      <c r="BO363" s="3"/>
    </row>
    <row r="364" spans="1:67" x14ac:dyDescent="0.25">
      <c r="A364" s="64" t="s">
        <v>481</v>
      </c>
      <c r="B364" s="65"/>
      <c r="C364" s="65"/>
      <c r="D364" s="66"/>
      <c r="E364" s="68"/>
      <c r="F364" s="100" t="s">
        <v>4983</v>
      </c>
      <c r="G364" s="65"/>
      <c r="H364" s="69"/>
      <c r="I364" s="70"/>
      <c r="J364" s="70"/>
      <c r="K364" s="69" t="s">
        <v>17213</v>
      </c>
      <c r="L364" s="73"/>
      <c r="M364" s="74">
        <v>6868.42626953125</v>
      </c>
      <c r="N364" s="74">
        <v>8991.0615234375</v>
      </c>
      <c r="O364" s="75"/>
      <c r="P364" s="76"/>
      <c r="Q364" s="76"/>
      <c r="R364" s="86"/>
      <c r="S364" s="48">
        <v>0</v>
      </c>
      <c r="T364" s="48">
        <v>3</v>
      </c>
      <c r="U364" s="49">
        <v>0</v>
      </c>
      <c r="V364" s="49">
        <v>7.1299999999999998E-4</v>
      </c>
      <c r="W364" s="49">
        <v>5.7289999999999997E-3</v>
      </c>
      <c r="X364" s="49">
        <v>0.80308900000000005</v>
      </c>
      <c r="Y364" s="49">
        <v>0.5</v>
      </c>
      <c r="Z364" s="49">
        <v>0</v>
      </c>
      <c r="AA364" s="71">
        <v>325</v>
      </c>
      <c r="AB364" s="71"/>
      <c r="AC364" s="72"/>
      <c r="AD364" s="78" t="s">
        <v>10492</v>
      </c>
      <c r="AE364" s="78">
        <v>37</v>
      </c>
      <c r="AF364" s="78">
        <v>32</v>
      </c>
      <c r="AG364" s="78">
        <v>10263</v>
      </c>
      <c r="AH364" s="78">
        <v>1321</v>
      </c>
      <c r="AI364" s="78">
        <v>19800</v>
      </c>
      <c r="AJ364" s="78"/>
      <c r="AK364" s="78"/>
      <c r="AL364" s="84" t="s">
        <v>13314</v>
      </c>
      <c r="AM364" s="78" t="s">
        <v>10135</v>
      </c>
      <c r="AN364" s="80">
        <v>41647.169525462959</v>
      </c>
      <c r="AO364" s="78"/>
      <c r="AP364" s="78" t="b">
        <v>1</v>
      </c>
      <c r="AQ364" s="78" t="b">
        <v>0</v>
      </c>
      <c r="AR364" s="78" t="b">
        <v>0</v>
      </c>
      <c r="AS364" s="78" t="s">
        <v>9963</v>
      </c>
      <c r="AT364" s="78">
        <v>19</v>
      </c>
      <c r="AU364" s="84" t="s">
        <v>14862</v>
      </c>
      <c r="AV364" s="78" t="b">
        <v>0</v>
      </c>
      <c r="AW364" s="78" t="s">
        <v>15459</v>
      </c>
      <c r="AX364" s="84" t="s">
        <v>15782</v>
      </c>
      <c r="AY364" s="78" t="s">
        <v>66</v>
      </c>
      <c r="AZ364" s="102" t="s">
        <v>18399</v>
      </c>
      <c r="BA364" s="48" t="s">
        <v>18448</v>
      </c>
      <c r="BB364" s="48" t="s">
        <v>18448</v>
      </c>
      <c r="BC364" s="48" t="s">
        <v>4066</v>
      </c>
      <c r="BD364" s="48" t="s">
        <v>4066</v>
      </c>
      <c r="BE364" s="48"/>
      <c r="BF364" s="48"/>
      <c r="BG364" s="106" t="s">
        <v>18617</v>
      </c>
      <c r="BH364" s="106" t="s">
        <v>18617</v>
      </c>
      <c r="BI364" s="106" t="s">
        <v>19062</v>
      </c>
      <c r="BJ364" s="106" t="s">
        <v>19062</v>
      </c>
      <c r="BK364" s="85" t="str">
        <f>REPLACE(INDEX(GroupVertices[Group], MATCH(Vertices[[#This Row],[Vertex]],GroupVertices[Vertex],0)),1,1,"")</f>
        <v>EGATIVE</v>
      </c>
      <c r="BL364" s="3"/>
      <c r="BM364" s="3"/>
      <c r="BN364" s="3"/>
      <c r="BO364" s="3"/>
    </row>
    <row r="365" spans="1:67" x14ac:dyDescent="0.25">
      <c r="A365" s="64" t="s">
        <v>482</v>
      </c>
      <c r="B365" s="65"/>
      <c r="C365" s="65"/>
      <c r="D365" s="66"/>
      <c r="E365" s="68"/>
      <c r="F365" s="100" t="s">
        <v>4984</v>
      </c>
      <c r="G365" s="65"/>
      <c r="H365" s="69"/>
      <c r="I365" s="70"/>
      <c r="J365" s="70"/>
      <c r="K365" s="69" t="s">
        <v>17214</v>
      </c>
      <c r="L365" s="73"/>
      <c r="M365" s="74">
        <v>6262.2119140625</v>
      </c>
      <c r="N365" s="74">
        <v>9440.54296875</v>
      </c>
      <c r="O365" s="75"/>
      <c r="P365" s="76"/>
      <c r="Q365" s="76"/>
      <c r="R365" s="86"/>
      <c r="S365" s="48">
        <v>0</v>
      </c>
      <c r="T365" s="48">
        <v>1</v>
      </c>
      <c r="U365" s="49">
        <v>0</v>
      </c>
      <c r="V365" s="49">
        <v>5.9299999999999999E-4</v>
      </c>
      <c r="W365" s="49">
        <v>2.366E-3</v>
      </c>
      <c r="X365" s="49">
        <v>0.34223100000000001</v>
      </c>
      <c r="Y365" s="49">
        <v>0</v>
      </c>
      <c r="Z365" s="49">
        <v>0</v>
      </c>
      <c r="AA365" s="71">
        <v>326</v>
      </c>
      <c r="AB365" s="71"/>
      <c r="AC365" s="72"/>
      <c r="AD365" s="78" t="s">
        <v>10493</v>
      </c>
      <c r="AE365" s="78">
        <v>1031</v>
      </c>
      <c r="AF365" s="78">
        <v>241</v>
      </c>
      <c r="AG365" s="78">
        <v>911</v>
      </c>
      <c r="AH365" s="78">
        <v>27</v>
      </c>
      <c r="AI365" s="78">
        <v>-36000</v>
      </c>
      <c r="AJ365" s="78" t="s">
        <v>11814</v>
      </c>
      <c r="AK365" s="78" t="s">
        <v>10140</v>
      </c>
      <c r="AL365" s="78"/>
      <c r="AM365" s="78" t="s">
        <v>13801</v>
      </c>
      <c r="AN365" s="80">
        <v>40857.479872685188</v>
      </c>
      <c r="AO365" s="84" t="s">
        <v>14077</v>
      </c>
      <c r="AP365" s="78" t="b">
        <v>0</v>
      </c>
      <c r="AQ365" s="78" t="b">
        <v>0</v>
      </c>
      <c r="AR365" s="78" t="b">
        <v>0</v>
      </c>
      <c r="AS365" s="78" t="s">
        <v>9963</v>
      </c>
      <c r="AT365" s="78">
        <v>15</v>
      </c>
      <c r="AU365" s="84" t="s">
        <v>14874</v>
      </c>
      <c r="AV365" s="78" t="b">
        <v>0</v>
      </c>
      <c r="AW365" s="78" t="s">
        <v>15459</v>
      </c>
      <c r="AX365" s="84" t="s">
        <v>15783</v>
      </c>
      <c r="AY365" s="78" t="s">
        <v>66</v>
      </c>
      <c r="AZ365" s="102" t="s">
        <v>18399</v>
      </c>
      <c r="BA365" s="48"/>
      <c r="BB365" s="48"/>
      <c r="BC365" s="48"/>
      <c r="BD365" s="48"/>
      <c r="BE365" s="48" t="s">
        <v>4277</v>
      </c>
      <c r="BF365" s="48" t="s">
        <v>4277</v>
      </c>
      <c r="BG365" s="106" t="s">
        <v>18594</v>
      </c>
      <c r="BH365" s="106" t="s">
        <v>18594</v>
      </c>
      <c r="BI365" s="106" t="s">
        <v>19038</v>
      </c>
      <c r="BJ365" s="106" t="s">
        <v>19038</v>
      </c>
      <c r="BK365" s="85" t="str">
        <f>REPLACE(INDEX(GroupVertices[Group], MATCH(Vertices[[#This Row],[Vertex]],GroupVertices[Vertex],0)),1,1,"")</f>
        <v>EGATIVE</v>
      </c>
      <c r="BL365" s="3"/>
      <c r="BM365" s="3"/>
      <c r="BN365" s="3"/>
      <c r="BO365" s="3"/>
    </row>
    <row r="366" spans="1:67" x14ac:dyDescent="0.25">
      <c r="A366" s="64" t="s">
        <v>483</v>
      </c>
      <c r="B366" s="65"/>
      <c r="C366" s="65"/>
      <c r="D366" s="66"/>
      <c r="E366" s="68"/>
      <c r="F366" s="100" t="s">
        <v>4985</v>
      </c>
      <c r="G366" s="65"/>
      <c r="H366" s="69"/>
      <c r="I366" s="70"/>
      <c r="J366" s="70"/>
      <c r="K366" s="69" t="s">
        <v>17215</v>
      </c>
      <c r="L366" s="73"/>
      <c r="M366" s="74">
        <v>6561.04638671875</v>
      </c>
      <c r="N366" s="74">
        <v>9725.673828125</v>
      </c>
      <c r="O366" s="75"/>
      <c r="P366" s="76"/>
      <c r="Q366" s="76"/>
      <c r="R366" s="86"/>
      <c r="S366" s="48">
        <v>0</v>
      </c>
      <c r="T366" s="48">
        <v>1</v>
      </c>
      <c r="U366" s="49">
        <v>0</v>
      </c>
      <c r="V366" s="49">
        <v>5.9299999999999999E-4</v>
      </c>
      <c r="W366" s="49">
        <v>2.366E-3</v>
      </c>
      <c r="X366" s="49">
        <v>0.34223100000000001</v>
      </c>
      <c r="Y366" s="49">
        <v>0</v>
      </c>
      <c r="Z366" s="49">
        <v>0</v>
      </c>
      <c r="AA366" s="71">
        <v>327</v>
      </c>
      <c r="AB366" s="71"/>
      <c r="AC366" s="72"/>
      <c r="AD366" s="78" t="s">
        <v>10494</v>
      </c>
      <c r="AE366" s="78">
        <v>814</v>
      </c>
      <c r="AF366" s="78">
        <v>1060</v>
      </c>
      <c r="AG366" s="78">
        <v>1188</v>
      </c>
      <c r="AH366" s="78">
        <v>1531</v>
      </c>
      <c r="AI366" s="78">
        <v>-25200</v>
      </c>
      <c r="AJ366" s="78" t="s">
        <v>11815</v>
      </c>
      <c r="AK366" s="78" t="s">
        <v>12669</v>
      </c>
      <c r="AL366" s="84" t="s">
        <v>13315</v>
      </c>
      <c r="AM366" s="78" t="s">
        <v>13800</v>
      </c>
      <c r="AN366" s="80">
        <v>41474.782453703701</v>
      </c>
      <c r="AO366" s="84" t="s">
        <v>14078</v>
      </c>
      <c r="AP366" s="78" t="b">
        <v>0</v>
      </c>
      <c r="AQ366" s="78" t="b">
        <v>0</v>
      </c>
      <c r="AR366" s="78" t="b">
        <v>0</v>
      </c>
      <c r="AS366" s="78" t="s">
        <v>9963</v>
      </c>
      <c r="AT366" s="78">
        <v>5</v>
      </c>
      <c r="AU366" s="84" t="s">
        <v>14948</v>
      </c>
      <c r="AV366" s="78" t="b">
        <v>0</v>
      </c>
      <c r="AW366" s="78" t="s">
        <v>15459</v>
      </c>
      <c r="AX366" s="84" t="s">
        <v>15784</v>
      </c>
      <c r="AY366" s="78" t="s">
        <v>66</v>
      </c>
      <c r="AZ366" s="102" t="s">
        <v>18399</v>
      </c>
      <c r="BA366" s="48"/>
      <c r="BB366" s="48"/>
      <c r="BC366" s="48"/>
      <c r="BD366" s="48"/>
      <c r="BE366" s="48" t="s">
        <v>4277</v>
      </c>
      <c r="BF366" s="48" t="s">
        <v>4277</v>
      </c>
      <c r="BG366" s="106" t="s">
        <v>18594</v>
      </c>
      <c r="BH366" s="106" t="s">
        <v>18594</v>
      </c>
      <c r="BI366" s="106" t="s">
        <v>19038</v>
      </c>
      <c r="BJ366" s="106" t="s">
        <v>19038</v>
      </c>
      <c r="BK366" s="85" t="str">
        <f>REPLACE(INDEX(GroupVertices[Group], MATCH(Vertices[[#This Row],[Vertex]],GroupVertices[Vertex],0)),1,1,"")</f>
        <v>EGATIVE</v>
      </c>
      <c r="BL366" s="3"/>
      <c r="BM366" s="3"/>
      <c r="BN366" s="3"/>
      <c r="BO366" s="3"/>
    </row>
    <row r="367" spans="1:67" x14ac:dyDescent="0.25">
      <c r="A367" s="64" t="s">
        <v>484</v>
      </c>
      <c r="B367" s="65"/>
      <c r="C367" s="65"/>
      <c r="D367" s="66"/>
      <c r="E367" s="68"/>
      <c r="F367" s="100" t="s">
        <v>4986</v>
      </c>
      <c r="G367" s="65"/>
      <c r="H367" s="69"/>
      <c r="I367" s="70"/>
      <c r="J367" s="70"/>
      <c r="K367" s="69" t="s">
        <v>17216</v>
      </c>
      <c r="L367" s="73"/>
      <c r="M367" s="74">
        <v>6324.212890625</v>
      </c>
      <c r="N367" s="74">
        <v>8845.623046875</v>
      </c>
      <c r="O367" s="75"/>
      <c r="P367" s="76"/>
      <c r="Q367" s="76"/>
      <c r="R367" s="86"/>
      <c r="S367" s="48">
        <v>0</v>
      </c>
      <c r="T367" s="48">
        <v>2</v>
      </c>
      <c r="U367" s="49">
        <v>0</v>
      </c>
      <c r="V367" s="49">
        <v>6.1700000000000004E-4</v>
      </c>
      <c r="W367" s="49">
        <v>7.1699999999999997E-4</v>
      </c>
      <c r="X367" s="49">
        <v>0.66930000000000001</v>
      </c>
      <c r="Y367" s="49">
        <v>0.5</v>
      </c>
      <c r="Z367" s="49">
        <v>0</v>
      </c>
      <c r="AA367" s="71">
        <v>328</v>
      </c>
      <c r="AB367" s="71"/>
      <c r="AC367" s="72"/>
      <c r="AD367" s="78" t="s">
        <v>10495</v>
      </c>
      <c r="AE367" s="78">
        <v>1317</v>
      </c>
      <c r="AF367" s="78">
        <v>302</v>
      </c>
      <c r="AG367" s="78">
        <v>473</v>
      </c>
      <c r="AH367" s="78">
        <v>410</v>
      </c>
      <c r="AI367" s="78"/>
      <c r="AJ367" s="78" t="s">
        <v>11816</v>
      </c>
      <c r="AK367" s="78" t="s">
        <v>12771</v>
      </c>
      <c r="AL367" s="78"/>
      <c r="AM367" s="78"/>
      <c r="AN367" s="80">
        <v>40388.666631944441</v>
      </c>
      <c r="AO367" s="84" t="s">
        <v>14079</v>
      </c>
      <c r="AP367" s="78" t="b">
        <v>0</v>
      </c>
      <c r="AQ367" s="78" t="b">
        <v>0</v>
      </c>
      <c r="AR367" s="78" t="b">
        <v>1</v>
      </c>
      <c r="AS367" s="78" t="s">
        <v>9963</v>
      </c>
      <c r="AT367" s="78">
        <v>8</v>
      </c>
      <c r="AU367" s="84" t="s">
        <v>14949</v>
      </c>
      <c r="AV367" s="78" t="b">
        <v>0</v>
      </c>
      <c r="AW367" s="78" t="s">
        <v>15459</v>
      </c>
      <c r="AX367" s="84" t="s">
        <v>15785</v>
      </c>
      <c r="AY367" s="78" t="s">
        <v>66</v>
      </c>
      <c r="AZ367" s="102" t="s">
        <v>18399</v>
      </c>
      <c r="BA367" s="48" t="s">
        <v>3336</v>
      </c>
      <c r="BB367" s="48" t="s">
        <v>3336</v>
      </c>
      <c r="BC367" s="48" t="s">
        <v>4048</v>
      </c>
      <c r="BD367" s="48" t="s">
        <v>4048</v>
      </c>
      <c r="BE367" s="48"/>
      <c r="BF367" s="48"/>
      <c r="BG367" s="106" t="s">
        <v>18645</v>
      </c>
      <c r="BH367" s="106" t="s">
        <v>18645</v>
      </c>
      <c r="BI367" s="106" t="s">
        <v>19091</v>
      </c>
      <c r="BJ367" s="106" t="s">
        <v>19091</v>
      </c>
      <c r="BK367" s="85" t="str">
        <f>REPLACE(INDEX(GroupVertices[Group], MATCH(Vertices[[#This Row],[Vertex]],GroupVertices[Vertex],0)),1,1,"")</f>
        <v>EGATIVE</v>
      </c>
      <c r="BL367" s="3"/>
      <c r="BM367" s="3"/>
      <c r="BN367" s="3"/>
      <c r="BO367" s="3"/>
    </row>
    <row r="368" spans="1:67" x14ac:dyDescent="0.25">
      <c r="A368" s="64" t="s">
        <v>488</v>
      </c>
      <c r="B368" s="65"/>
      <c r="C368" s="65"/>
      <c r="D368" s="66"/>
      <c r="E368" s="68"/>
      <c r="F368" s="100" t="s">
        <v>4989</v>
      </c>
      <c r="G368" s="65"/>
      <c r="H368" s="69"/>
      <c r="I368" s="70"/>
      <c r="J368" s="70"/>
      <c r="K368" s="69" t="s">
        <v>17220</v>
      </c>
      <c r="L368" s="73"/>
      <c r="M368" s="74">
        <v>6445.63818359375</v>
      </c>
      <c r="N368" s="74">
        <v>9695.3798828125</v>
      </c>
      <c r="O368" s="75"/>
      <c r="P368" s="76"/>
      <c r="Q368" s="76"/>
      <c r="R368" s="86"/>
      <c r="S368" s="48">
        <v>0</v>
      </c>
      <c r="T368" s="48">
        <v>2</v>
      </c>
      <c r="U368" s="49">
        <v>0</v>
      </c>
      <c r="V368" s="49">
        <v>6.1700000000000004E-4</v>
      </c>
      <c r="W368" s="49">
        <v>7.1699999999999997E-4</v>
      </c>
      <c r="X368" s="49">
        <v>0.66930000000000001</v>
      </c>
      <c r="Y368" s="49">
        <v>0.5</v>
      </c>
      <c r="Z368" s="49">
        <v>0</v>
      </c>
      <c r="AA368" s="71">
        <v>332</v>
      </c>
      <c r="AB368" s="71"/>
      <c r="AC368" s="72"/>
      <c r="AD368" s="78" t="s">
        <v>10498</v>
      </c>
      <c r="AE368" s="78">
        <v>87</v>
      </c>
      <c r="AF368" s="78">
        <v>20</v>
      </c>
      <c r="AG368" s="78">
        <v>377</v>
      </c>
      <c r="AH368" s="78">
        <v>120</v>
      </c>
      <c r="AI368" s="78"/>
      <c r="AJ368" s="78" t="s">
        <v>11819</v>
      </c>
      <c r="AK368" s="78" t="s">
        <v>12664</v>
      </c>
      <c r="AL368" s="78"/>
      <c r="AM368" s="78"/>
      <c r="AN368" s="80">
        <v>41907.070405092592</v>
      </c>
      <c r="AO368" s="78"/>
      <c r="AP368" s="78" t="b">
        <v>1</v>
      </c>
      <c r="AQ368" s="78" t="b">
        <v>0</v>
      </c>
      <c r="AR368" s="78" t="b">
        <v>0</v>
      </c>
      <c r="AS368" s="78" t="s">
        <v>9963</v>
      </c>
      <c r="AT368" s="78">
        <v>1</v>
      </c>
      <c r="AU368" s="84" t="s">
        <v>14862</v>
      </c>
      <c r="AV368" s="78" t="b">
        <v>0</v>
      </c>
      <c r="AW368" s="78" t="s">
        <v>15459</v>
      </c>
      <c r="AX368" s="84" t="s">
        <v>15789</v>
      </c>
      <c r="AY368" s="78" t="s">
        <v>66</v>
      </c>
      <c r="AZ368" s="102" t="s">
        <v>18399</v>
      </c>
      <c r="BA368" s="48" t="s">
        <v>3336</v>
      </c>
      <c r="BB368" s="48" t="s">
        <v>3336</v>
      </c>
      <c r="BC368" s="48" t="s">
        <v>4048</v>
      </c>
      <c r="BD368" s="48" t="s">
        <v>4048</v>
      </c>
      <c r="BE368" s="48"/>
      <c r="BF368" s="48"/>
      <c r="BG368" s="106" t="s">
        <v>18645</v>
      </c>
      <c r="BH368" s="106" t="s">
        <v>18645</v>
      </c>
      <c r="BI368" s="106" t="s">
        <v>19091</v>
      </c>
      <c r="BJ368" s="106" t="s">
        <v>19091</v>
      </c>
      <c r="BK368" s="85" t="str">
        <f>REPLACE(INDEX(GroupVertices[Group], MATCH(Vertices[[#This Row],[Vertex]],GroupVertices[Vertex],0)),1,1,"")</f>
        <v>EGATIVE</v>
      </c>
      <c r="BL368" s="3"/>
      <c r="BM368" s="3"/>
      <c r="BN368" s="3"/>
      <c r="BO368" s="3"/>
    </row>
    <row r="369" spans="1:67" x14ac:dyDescent="0.25">
      <c r="A369" s="64" t="s">
        <v>489</v>
      </c>
      <c r="B369" s="65"/>
      <c r="C369" s="65"/>
      <c r="D369" s="66"/>
      <c r="E369" s="68"/>
      <c r="F369" s="100" t="s">
        <v>4990</v>
      </c>
      <c r="G369" s="65"/>
      <c r="H369" s="69"/>
      <c r="I369" s="70"/>
      <c r="J369" s="70"/>
      <c r="K369" s="69" t="s">
        <v>17221</v>
      </c>
      <c r="L369" s="73"/>
      <c r="M369" s="74">
        <v>6897.912109375</v>
      </c>
      <c r="N369" s="74">
        <v>9567.404296875</v>
      </c>
      <c r="O369" s="75"/>
      <c r="P369" s="76"/>
      <c r="Q369" s="76"/>
      <c r="R369" s="86"/>
      <c r="S369" s="48">
        <v>0</v>
      </c>
      <c r="T369" s="48">
        <v>1</v>
      </c>
      <c r="U369" s="49">
        <v>0</v>
      </c>
      <c r="V369" s="49">
        <v>4.1199999999999999E-4</v>
      </c>
      <c r="W369" s="49">
        <v>6.0000000000000002E-6</v>
      </c>
      <c r="X369" s="49">
        <v>0.50773699999999999</v>
      </c>
      <c r="Y369" s="49">
        <v>0</v>
      </c>
      <c r="Z369" s="49">
        <v>0</v>
      </c>
      <c r="AA369" s="71">
        <v>333</v>
      </c>
      <c r="AB369" s="71"/>
      <c r="AC369" s="72"/>
      <c r="AD369" s="78" t="s">
        <v>10499</v>
      </c>
      <c r="AE369" s="78">
        <v>118</v>
      </c>
      <c r="AF369" s="78">
        <v>60</v>
      </c>
      <c r="AG369" s="78">
        <v>1192</v>
      </c>
      <c r="AH369" s="78">
        <v>72</v>
      </c>
      <c r="AI369" s="78">
        <v>19800</v>
      </c>
      <c r="AJ369" s="78" t="s">
        <v>11820</v>
      </c>
      <c r="AK369" s="78" t="s">
        <v>12683</v>
      </c>
      <c r="AL369" s="78"/>
      <c r="AM369" s="78" t="s">
        <v>10135</v>
      </c>
      <c r="AN369" s="80">
        <v>40821.850868055553</v>
      </c>
      <c r="AO369" s="84" t="s">
        <v>14082</v>
      </c>
      <c r="AP369" s="78" t="b">
        <v>0</v>
      </c>
      <c r="AQ369" s="78" t="b">
        <v>0</v>
      </c>
      <c r="AR369" s="78" t="b">
        <v>1</v>
      </c>
      <c r="AS369" s="78" t="s">
        <v>9963</v>
      </c>
      <c r="AT369" s="78">
        <v>2</v>
      </c>
      <c r="AU369" s="84" t="s">
        <v>14862</v>
      </c>
      <c r="AV369" s="78" t="b">
        <v>0</v>
      </c>
      <c r="AW369" s="78" t="s">
        <v>15459</v>
      </c>
      <c r="AX369" s="84" t="s">
        <v>15790</v>
      </c>
      <c r="AY369" s="78" t="s">
        <v>66</v>
      </c>
      <c r="AZ369" s="102" t="s">
        <v>18399</v>
      </c>
      <c r="BA369" s="48"/>
      <c r="BB369" s="48"/>
      <c r="BC369" s="48"/>
      <c r="BD369" s="48"/>
      <c r="BE369" s="48"/>
      <c r="BF369" s="48"/>
      <c r="BG369" s="106" t="s">
        <v>18597</v>
      </c>
      <c r="BH369" s="106" t="s">
        <v>18597</v>
      </c>
      <c r="BI369" s="106" t="s">
        <v>19041</v>
      </c>
      <c r="BJ369" s="106" t="s">
        <v>19041</v>
      </c>
      <c r="BK369" s="85" t="str">
        <f>REPLACE(INDEX(GroupVertices[Group], MATCH(Vertices[[#This Row],[Vertex]],GroupVertices[Vertex],0)),1,1,"")</f>
        <v>EGATIVE</v>
      </c>
      <c r="BL369" s="3"/>
      <c r="BM369" s="3"/>
      <c r="BN369" s="3"/>
      <c r="BO369" s="3"/>
    </row>
    <row r="370" spans="1:67" x14ac:dyDescent="0.25">
      <c r="A370" s="64" t="s">
        <v>490</v>
      </c>
      <c r="B370" s="65"/>
      <c r="C370" s="65"/>
      <c r="D370" s="66"/>
      <c r="E370" s="68"/>
      <c r="F370" s="100" t="s">
        <v>4991</v>
      </c>
      <c r="G370" s="65"/>
      <c r="H370" s="69"/>
      <c r="I370" s="70"/>
      <c r="J370" s="70"/>
      <c r="K370" s="69" t="s">
        <v>17222</v>
      </c>
      <c r="L370" s="73"/>
      <c r="M370" s="74">
        <v>6961.70751953125</v>
      </c>
      <c r="N370" s="74">
        <v>9133.39453125</v>
      </c>
      <c r="O370" s="75"/>
      <c r="P370" s="76"/>
      <c r="Q370" s="76"/>
      <c r="R370" s="86"/>
      <c r="S370" s="48">
        <v>0</v>
      </c>
      <c r="T370" s="48">
        <v>3</v>
      </c>
      <c r="U370" s="49">
        <v>4010</v>
      </c>
      <c r="V370" s="49">
        <v>6.2100000000000002E-4</v>
      </c>
      <c r="W370" s="49">
        <v>7.2099999999999996E-4</v>
      </c>
      <c r="X370" s="49">
        <v>1.055669</v>
      </c>
      <c r="Y370" s="49">
        <v>0.16666666666666666</v>
      </c>
      <c r="Z370" s="49">
        <v>0</v>
      </c>
      <c r="AA370" s="71">
        <v>334</v>
      </c>
      <c r="AB370" s="71"/>
      <c r="AC370" s="72"/>
      <c r="AD370" s="78" t="s">
        <v>10500</v>
      </c>
      <c r="AE370" s="78">
        <v>101</v>
      </c>
      <c r="AF370" s="78">
        <v>64</v>
      </c>
      <c r="AG370" s="78">
        <v>4963</v>
      </c>
      <c r="AH370" s="78">
        <v>3</v>
      </c>
      <c r="AI370" s="78">
        <v>19800</v>
      </c>
      <c r="AJ370" s="78"/>
      <c r="AK370" s="78" t="s">
        <v>10114</v>
      </c>
      <c r="AL370" s="78"/>
      <c r="AM370" s="78" t="s">
        <v>10135</v>
      </c>
      <c r="AN370" s="80">
        <v>42472.240162037036</v>
      </c>
      <c r="AO370" s="84" t="s">
        <v>14083</v>
      </c>
      <c r="AP370" s="78" t="b">
        <v>1</v>
      </c>
      <c r="AQ370" s="78" t="b">
        <v>0</v>
      </c>
      <c r="AR370" s="78" t="b">
        <v>0</v>
      </c>
      <c r="AS370" s="78" t="s">
        <v>9963</v>
      </c>
      <c r="AT370" s="78">
        <v>1</v>
      </c>
      <c r="AU370" s="78"/>
      <c r="AV370" s="78" t="b">
        <v>0</v>
      </c>
      <c r="AW370" s="78" t="s">
        <v>15459</v>
      </c>
      <c r="AX370" s="84" t="s">
        <v>15791</v>
      </c>
      <c r="AY370" s="78" t="s">
        <v>66</v>
      </c>
      <c r="AZ370" s="102" t="s">
        <v>18399</v>
      </c>
      <c r="BA370" s="48" t="s">
        <v>18449</v>
      </c>
      <c r="BB370" s="48" t="s">
        <v>18449</v>
      </c>
      <c r="BC370" s="48" t="s">
        <v>18504</v>
      </c>
      <c r="BD370" s="48" t="s">
        <v>18504</v>
      </c>
      <c r="BE370" s="48"/>
      <c r="BF370" s="48"/>
      <c r="BG370" s="106" t="s">
        <v>18649</v>
      </c>
      <c r="BH370" s="106" t="s">
        <v>18937</v>
      </c>
      <c r="BI370" s="106" t="s">
        <v>19095</v>
      </c>
      <c r="BJ370" s="106" t="s">
        <v>19377</v>
      </c>
      <c r="BK370" s="85" t="str">
        <f>REPLACE(INDEX(GroupVertices[Group], MATCH(Vertices[[#This Row],[Vertex]],GroupVertices[Vertex],0)),1,1,"")</f>
        <v>EGATIVE</v>
      </c>
      <c r="BL370" s="3"/>
      <c r="BM370" s="3"/>
      <c r="BN370" s="3"/>
      <c r="BO370" s="3"/>
    </row>
    <row r="371" spans="1:67" x14ac:dyDescent="0.25">
      <c r="A371" s="64" t="s">
        <v>491</v>
      </c>
      <c r="B371" s="65"/>
      <c r="C371" s="65"/>
      <c r="D371" s="66"/>
      <c r="E371" s="68"/>
      <c r="F371" s="100" t="s">
        <v>4992</v>
      </c>
      <c r="G371" s="65"/>
      <c r="H371" s="69"/>
      <c r="I371" s="70"/>
      <c r="J371" s="70"/>
      <c r="K371" s="69" t="s">
        <v>17223</v>
      </c>
      <c r="L371" s="73"/>
      <c r="M371" s="74">
        <v>8150.22802734375</v>
      </c>
      <c r="N371" s="74">
        <v>5334.72802734375</v>
      </c>
      <c r="O371" s="75"/>
      <c r="P371" s="76"/>
      <c r="Q371" s="76"/>
      <c r="R371" s="86"/>
      <c r="S371" s="48">
        <v>0</v>
      </c>
      <c r="T371" s="48">
        <v>1</v>
      </c>
      <c r="U371" s="49">
        <v>0</v>
      </c>
      <c r="V371" s="49">
        <v>0.33333299999999999</v>
      </c>
      <c r="W371" s="49">
        <v>0</v>
      </c>
      <c r="X371" s="49">
        <v>0.77027000000000001</v>
      </c>
      <c r="Y371" s="49">
        <v>0</v>
      </c>
      <c r="Z371" s="49">
        <v>0</v>
      </c>
      <c r="AA371" s="71">
        <v>335</v>
      </c>
      <c r="AB371" s="71"/>
      <c r="AC371" s="72"/>
      <c r="AD371" s="78" t="s">
        <v>10501</v>
      </c>
      <c r="AE371" s="78">
        <v>1079</v>
      </c>
      <c r="AF371" s="78">
        <v>170</v>
      </c>
      <c r="AG371" s="78">
        <v>3855</v>
      </c>
      <c r="AH371" s="78">
        <v>3784</v>
      </c>
      <c r="AI371" s="78">
        <v>19800</v>
      </c>
      <c r="AJ371" s="78" t="s">
        <v>11821</v>
      </c>
      <c r="AK371" s="78" t="s">
        <v>12772</v>
      </c>
      <c r="AL371" s="78"/>
      <c r="AM371" s="78" t="s">
        <v>12690</v>
      </c>
      <c r="AN371" s="80">
        <v>40222.280694444446</v>
      </c>
      <c r="AO371" s="84" t="s">
        <v>14084</v>
      </c>
      <c r="AP371" s="78" t="b">
        <v>0</v>
      </c>
      <c r="AQ371" s="78" t="b">
        <v>0</v>
      </c>
      <c r="AR371" s="78" t="b">
        <v>0</v>
      </c>
      <c r="AS371" s="78" t="s">
        <v>9963</v>
      </c>
      <c r="AT371" s="78">
        <v>7</v>
      </c>
      <c r="AU371" s="84" t="s">
        <v>14893</v>
      </c>
      <c r="AV371" s="78" t="b">
        <v>0</v>
      </c>
      <c r="AW371" s="78" t="s">
        <v>15459</v>
      </c>
      <c r="AX371" s="84" t="s">
        <v>15792</v>
      </c>
      <c r="AY371" s="78" t="s">
        <v>66</v>
      </c>
      <c r="AZ371" s="102" t="s">
        <v>18397</v>
      </c>
      <c r="BA371" s="48"/>
      <c r="BB371" s="48"/>
      <c r="BC371" s="48"/>
      <c r="BD371" s="48"/>
      <c r="BE371" s="48" t="s">
        <v>4311</v>
      </c>
      <c r="BF371" s="48" t="s">
        <v>4311</v>
      </c>
      <c r="BG371" s="106" t="s">
        <v>18650</v>
      </c>
      <c r="BH371" s="106" t="s">
        <v>18650</v>
      </c>
      <c r="BI371" s="106" t="s">
        <v>19096</v>
      </c>
      <c r="BJ371" s="106" t="s">
        <v>19096</v>
      </c>
      <c r="BK371" s="85" t="str">
        <f>REPLACE(INDEX(GroupVertices[Group], MATCH(Vertices[[#This Row],[Vertex]],GroupVertices[Vertex],0)),1,1,"")</f>
        <v>EUTRAL</v>
      </c>
      <c r="BL371" s="3"/>
      <c r="BM371" s="3"/>
      <c r="BN371" s="3"/>
      <c r="BO371" s="3"/>
    </row>
    <row r="372" spans="1:67" x14ac:dyDescent="0.25">
      <c r="A372" s="64" t="s">
        <v>497</v>
      </c>
      <c r="B372" s="65"/>
      <c r="C372" s="65"/>
      <c r="D372" s="66"/>
      <c r="E372" s="68"/>
      <c r="F372" s="100" t="s">
        <v>4994</v>
      </c>
      <c r="G372" s="65"/>
      <c r="H372" s="69"/>
      <c r="I372" s="70"/>
      <c r="J372" s="70"/>
      <c r="K372" s="69" t="s">
        <v>17230</v>
      </c>
      <c r="L372" s="73"/>
      <c r="M372" s="74">
        <v>7363.86328125</v>
      </c>
      <c r="N372" s="74">
        <v>5492.34130859375</v>
      </c>
      <c r="O372" s="75"/>
      <c r="P372" s="76"/>
      <c r="Q372" s="76"/>
      <c r="R372" s="86"/>
      <c r="S372" s="48">
        <v>0</v>
      </c>
      <c r="T372" s="48">
        <v>2</v>
      </c>
      <c r="U372" s="49">
        <v>0</v>
      </c>
      <c r="V372" s="49">
        <v>7.1199999999999996E-4</v>
      </c>
      <c r="W372" s="49">
        <v>5.3E-3</v>
      </c>
      <c r="X372" s="49">
        <v>0.57554700000000003</v>
      </c>
      <c r="Y372" s="49">
        <v>0.5</v>
      </c>
      <c r="Z372" s="49">
        <v>0</v>
      </c>
      <c r="AA372" s="71">
        <v>342</v>
      </c>
      <c r="AB372" s="71"/>
      <c r="AC372" s="72"/>
      <c r="AD372" s="78" t="s">
        <v>10508</v>
      </c>
      <c r="AE372" s="78">
        <v>70</v>
      </c>
      <c r="AF372" s="78">
        <v>11</v>
      </c>
      <c r="AG372" s="78">
        <v>1164</v>
      </c>
      <c r="AH372" s="78">
        <v>62</v>
      </c>
      <c r="AI372" s="78"/>
      <c r="AJ372" s="78" t="s">
        <v>11826</v>
      </c>
      <c r="AK372" s="78" t="s">
        <v>12773</v>
      </c>
      <c r="AL372" s="78"/>
      <c r="AM372" s="78"/>
      <c r="AN372" s="80">
        <v>42755.292372685188</v>
      </c>
      <c r="AO372" s="78"/>
      <c r="AP372" s="78" t="b">
        <v>1</v>
      </c>
      <c r="AQ372" s="78" t="b">
        <v>0</v>
      </c>
      <c r="AR372" s="78" t="b">
        <v>0</v>
      </c>
      <c r="AS372" s="78" t="s">
        <v>9963</v>
      </c>
      <c r="AT372" s="78">
        <v>0</v>
      </c>
      <c r="AU372" s="78"/>
      <c r="AV372" s="78" t="b">
        <v>0</v>
      </c>
      <c r="AW372" s="78" t="s">
        <v>15459</v>
      </c>
      <c r="AX372" s="84" t="s">
        <v>15799</v>
      </c>
      <c r="AY372" s="78" t="s">
        <v>66</v>
      </c>
      <c r="AZ372" s="102" t="s">
        <v>18397</v>
      </c>
      <c r="BA372" s="48" t="s">
        <v>3348</v>
      </c>
      <c r="BB372" s="48" t="s">
        <v>3348</v>
      </c>
      <c r="BC372" s="48" t="s">
        <v>4066</v>
      </c>
      <c r="BD372" s="48" t="s">
        <v>4066</v>
      </c>
      <c r="BE372" s="48"/>
      <c r="BF372" s="48"/>
      <c r="BG372" s="106" t="s">
        <v>18620</v>
      </c>
      <c r="BH372" s="106" t="s">
        <v>18620</v>
      </c>
      <c r="BI372" s="106" t="s">
        <v>19065</v>
      </c>
      <c r="BJ372" s="106" t="s">
        <v>19065</v>
      </c>
      <c r="BK372" s="85" t="str">
        <f>REPLACE(INDEX(GroupVertices[Group], MATCH(Vertices[[#This Row],[Vertex]],GroupVertices[Vertex],0)),1,1,"")</f>
        <v>EUTRAL</v>
      </c>
      <c r="BL372" s="3"/>
      <c r="BM372" s="3"/>
      <c r="BN372" s="3"/>
      <c r="BO372" s="3"/>
    </row>
    <row r="373" spans="1:67" x14ac:dyDescent="0.25">
      <c r="A373" s="64" t="s">
        <v>502</v>
      </c>
      <c r="B373" s="65"/>
      <c r="C373" s="65"/>
      <c r="D373" s="66"/>
      <c r="E373" s="68"/>
      <c r="F373" s="100" t="s">
        <v>4996</v>
      </c>
      <c r="G373" s="65"/>
      <c r="H373" s="69"/>
      <c r="I373" s="70"/>
      <c r="J373" s="70"/>
      <c r="K373" s="69" t="s">
        <v>17234</v>
      </c>
      <c r="L373" s="73"/>
      <c r="M373" s="74">
        <v>7496.6611328125</v>
      </c>
      <c r="N373" s="74">
        <v>846.94903564453125</v>
      </c>
      <c r="O373" s="75"/>
      <c r="P373" s="76"/>
      <c r="Q373" s="76"/>
      <c r="R373" s="86"/>
      <c r="S373" s="48">
        <v>0</v>
      </c>
      <c r="T373" s="48">
        <v>1</v>
      </c>
      <c r="U373" s="49">
        <v>0</v>
      </c>
      <c r="V373" s="49">
        <v>4.15E-4</v>
      </c>
      <c r="W373" s="49">
        <v>3.9999999999999998E-6</v>
      </c>
      <c r="X373" s="49">
        <v>0.53637000000000001</v>
      </c>
      <c r="Y373" s="49">
        <v>0</v>
      </c>
      <c r="Z373" s="49">
        <v>0</v>
      </c>
      <c r="AA373" s="71">
        <v>346</v>
      </c>
      <c r="AB373" s="71"/>
      <c r="AC373" s="72"/>
      <c r="AD373" s="78" t="s">
        <v>10512</v>
      </c>
      <c r="AE373" s="78">
        <v>36</v>
      </c>
      <c r="AF373" s="78">
        <v>16</v>
      </c>
      <c r="AG373" s="78">
        <v>70</v>
      </c>
      <c r="AH373" s="78">
        <v>45</v>
      </c>
      <c r="AI373" s="78">
        <v>19800</v>
      </c>
      <c r="AJ373" s="78" t="s">
        <v>11828</v>
      </c>
      <c r="AK373" s="78" t="s">
        <v>12775</v>
      </c>
      <c r="AL373" s="78"/>
      <c r="AM373" s="78" t="s">
        <v>10140</v>
      </c>
      <c r="AN373" s="80">
        <v>40283.720671296294</v>
      </c>
      <c r="AO373" s="84" t="s">
        <v>14093</v>
      </c>
      <c r="AP373" s="78" t="b">
        <v>0</v>
      </c>
      <c r="AQ373" s="78" t="b">
        <v>0</v>
      </c>
      <c r="AR373" s="78" t="b">
        <v>1</v>
      </c>
      <c r="AS373" s="78" t="s">
        <v>9963</v>
      </c>
      <c r="AT373" s="78">
        <v>0</v>
      </c>
      <c r="AU373" s="84" t="s">
        <v>14911</v>
      </c>
      <c r="AV373" s="78" t="b">
        <v>0</v>
      </c>
      <c r="AW373" s="78" t="s">
        <v>15459</v>
      </c>
      <c r="AX373" s="84" t="s">
        <v>15803</v>
      </c>
      <c r="AY373" s="78" t="s">
        <v>66</v>
      </c>
      <c r="AZ373" s="102" t="s">
        <v>18397</v>
      </c>
      <c r="BA373" s="48" t="s">
        <v>3326</v>
      </c>
      <c r="BB373" s="48" t="s">
        <v>3326</v>
      </c>
      <c r="BC373" s="48" t="s">
        <v>4080</v>
      </c>
      <c r="BD373" s="48" t="s">
        <v>4080</v>
      </c>
      <c r="BE373" s="48"/>
      <c r="BF373" s="48"/>
      <c r="BG373" s="106" t="s">
        <v>18639</v>
      </c>
      <c r="BH373" s="106" t="s">
        <v>18639</v>
      </c>
      <c r="BI373" s="106" t="s">
        <v>19085</v>
      </c>
      <c r="BJ373" s="106" t="s">
        <v>19085</v>
      </c>
      <c r="BK373" s="85" t="str">
        <f>REPLACE(INDEX(GroupVertices[Group], MATCH(Vertices[[#This Row],[Vertex]],GroupVertices[Vertex],0)),1,1,"")</f>
        <v>EUTRAL</v>
      </c>
      <c r="BL373" s="3"/>
      <c r="BM373" s="3"/>
      <c r="BN373" s="3"/>
      <c r="BO373" s="3"/>
    </row>
    <row r="374" spans="1:67" x14ac:dyDescent="0.25">
      <c r="A374" s="64" t="s">
        <v>503</v>
      </c>
      <c r="B374" s="65"/>
      <c r="C374" s="65"/>
      <c r="D374" s="66"/>
      <c r="E374" s="68"/>
      <c r="F374" s="100" t="s">
        <v>4997</v>
      </c>
      <c r="G374" s="65"/>
      <c r="H374" s="69"/>
      <c r="I374" s="70"/>
      <c r="J374" s="70"/>
      <c r="K374" s="69" t="s">
        <v>17235</v>
      </c>
      <c r="L374" s="73"/>
      <c r="M374" s="74">
        <v>6139.763671875</v>
      </c>
      <c r="N374" s="74">
        <v>3455.460693359375</v>
      </c>
      <c r="O374" s="75"/>
      <c r="P374" s="76"/>
      <c r="Q374" s="76"/>
      <c r="R374" s="86"/>
      <c r="S374" s="48">
        <v>0</v>
      </c>
      <c r="T374" s="48">
        <v>1</v>
      </c>
      <c r="U374" s="49">
        <v>0</v>
      </c>
      <c r="V374" s="49">
        <v>0.2</v>
      </c>
      <c r="W374" s="49">
        <v>0</v>
      </c>
      <c r="X374" s="49">
        <v>0.693693</v>
      </c>
      <c r="Y374" s="49">
        <v>0</v>
      </c>
      <c r="Z374" s="49">
        <v>0</v>
      </c>
      <c r="AA374" s="71">
        <v>347</v>
      </c>
      <c r="AB374" s="71"/>
      <c r="AC374" s="72"/>
      <c r="AD374" s="78" t="s">
        <v>10513</v>
      </c>
      <c r="AE374" s="78">
        <v>136</v>
      </c>
      <c r="AF374" s="78">
        <v>75</v>
      </c>
      <c r="AG374" s="78">
        <v>157</v>
      </c>
      <c r="AH374" s="78">
        <v>22792</v>
      </c>
      <c r="AI374" s="78"/>
      <c r="AJ374" s="78" t="s">
        <v>11829</v>
      </c>
      <c r="AK374" s="78" t="s">
        <v>12664</v>
      </c>
      <c r="AL374" s="78"/>
      <c r="AM374" s="78"/>
      <c r="AN374" s="80">
        <v>42626.554699074077</v>
      </c>
      <c r="AO374" s="84" t="s">
        <v>14094</v>
      </c>
      <c r="AP374" s="78" t="b">
        <v>1</v>
      </c>
      <c r="AQ374" s="78" t="b">
        <v>0</v>
      </c>
      <c r="AR374" s="78" t="b">
        <v>0</v>
      </c>
      <c r="AS374" s="78" t="s">
        <v>9963</v>
      </c>
      <c r="AT374" s="78">
        <v>27</v>
      </c>
      <c r="AU374" s="78"/>
      <c r="AV374" s="78" t="b">
        <v>0</v>
      </c>
      <c r="AW374" s="78" t="s">
        <v>15459</v>
      </c>
      <c r="AX374" s="84" t="s">
        <v>15804</v>
      </c>
      <c r="AY374" s="78" t="s">
        <v>66</v>
      </c>
      <c r="AZ374" s="102" t="s">
        <v>18397</v>
      </c>
      <c r="BA374" s="48" t="s">
        <v>3351</v>
      </c>
      <c r="BB374" s="48" t="s">
        <v>3351</v>
      </c>
      <c r="BC374" s="48" t="s">
        <v>4089</v>
      </c>
      <c r="BD374" s="48" t="s">
        <v>4089</v>
      </c>
      <c r="BE374" s="48" t="s">
        <v>4313</v>
      </c>
      <c r="BF374" s="48" t="s">
        <v>4313</v>
      </c>
      <c r="BG374" s="106" t="s">
        <v>18651</v>
      </c>
      <c r="BH374" s="106" t="s">
        <v>18651</v>
      </c>
      <c r="BI374" s="106" t="s">
        <v>19097</v>
      </c>
      <c r="BJ374" s="106" t="s">
        <v>19097</v>
      </c>
      <c r="BK374" s="85" t="str">
        <f>REPLACE(INDEX(GroupVertices[Group], MATCH(Vertices[[#This Row],[Vertex]],GroupVertices[Vertex],0)),1,1,"")</f>
        <v>EUTRAL</v>
      </c>
      <c r="BL374" s="3"/>
      <c r="BM374" s="3"/>
      <c r="BN374" s="3"/>
      <c r="BO374" s="3"/>
    </row>
    <row r="375" spans="1:67" x14ac:dyDescent="0.25">
      <c r="A375" s="64" t="s">
        <v>504</v>
      </c>
      <c r="B375" s="65"/>
      <c r="C375" s="65"/>
      <c r="D375" s="66"/>
      <c r="E375" s="68"/>
      <c r="F375" s="100" t="s">
        <v>4998</v>
      </c>
      <c r="G375" s="65"/>
      <c r="H375" s="69"/>
      <c r="I375" s="70"/>
      <c r="J375" s="70"/>
      <c r="K375" s="69" t="s">
        <v>17237</v>
      </c>
      <c r="L375" s="73"/>
      <c r="M375" s="74">
        <v>8696.859375</v>
      </c>
      <c r="N375" s="74">
        <v>1121.9970703125</v>
      </c>
      <c r="O375" s="75"/>
      <c r="P375" s="76"/>
      <c r="Q375" s="76"/>
      <c r="R375" s="86"/>
      <c r="S375" s="48">
        <v>0</v>
      </c>
      <c r="T375" s="48">
        <v>2</v>
      </c>
      <c r="U375" s="49">
        <v>669.84610999999995</v>
      </c>
      <c r="V375" s="49">
        <v>7.2499999999999995E-4</v>
      </c>
      <c r="W375" s="49">
        <v>4.6810000000000003E-3</v>
      </c>
      <c r="X375" s="49">
        <v>0.627965</v>
      </c>
      <c r="Y375" s="49">
        <v>0</v>
      </c>
      <c r="Z375" s="49">
        <v>0</v>
      </c>
      <c r="AA375" s="71">
        <v>349</v>
      </c>
      <c r="AB375" s="71"/>
      <c r="AC375" s="72"/>
      <c r="AD375" s="78" t="s">
        <v>10515</v>
      </c>
      <c r="AE375" s="78">
        <v>91</v>
      </c>
      <c r="AF375" s="78">
        <v>14</v>
      </c>
      <c r="AG375" s="78">
        <v>1266</v>
      </c>
      <c r="AH375" s="78">
        <v>1925</v>
      </c>
      <c r="AI375" s="78"/>
      <c r="AJ375" s="78"/>
      <c r="AK375" s="78"/>
      <c r="AL375" s="78"/>
      <c r="AM375" s="78"/>
      <c r="AN375" s="80">
        <v>42212.297129629631</v>
      </c>
      <c r="AO375" s="78"/>
      <c r="AP375" s="78" t="b">
        <v>1</v>
      </c>
      <c r="AQ375" s="78" t="b">
        <v>0</v>
      </c>
      <c r="AR375" s="78" t="b">
        <v>0</v>
      </c>
      <c r="AS375" s="78" t="s">
        <v>9963</v>
      </c>
      <c r="AT375" s="78">
        <v>1</v>
      </c>
      <c r="AU375" s="84" t="s">
        <v>14862</v>
      </c>
      <c r="AV375" s="78" t="b">
        <v>0</v>
      </c>
      <c r="AW375" s="78" t="s">
        <v>15459</v>
      </c>
      <c r="AX375" s="84" t="s">
        <v>15806</v>
      </c>
      <c r="AY375" s="78" t="s">
        <v>66</v>
      </c>
      <c r="AZ375" s="102" t="s">
        <v>18397</v>
      </c>
      <c r="BA375" s="48"/>
      <c r="BB375" s="48"/>
      <c r="BC375" s="48"/>
      <c r="BD375" s="48"/>
      <c r="BE375" s="48" t="s">
        <v>4314</v>
      </c>
      <c r="BF375" s="48" t="s">
        <v>4314</v>
      </c>
      <c r="BG375" s="106" t="s">
        <v>18652</v>
      </c>
      <c r="BH375" s="106" t="s">
        <v>18938</v>
      </c>
      <c r="BI375" s="106" t="s">
        <v>19098</v>
      </c>
      <c r="BJ375" s="106" t="s">
        <v>19378</v>
      </c>
      <c r="BK375" s="85" t="str">
        <f>REPLACE(INDEX(GroupVertices[Group], MATCH(Vertices[[#This Row],[Vertex]],GroupVertices[Vertex],0)),1,1,"")</f>
        <v>EUTRAL</v>
      </c>
      <c r="BL375" s="3"/>
      <c r="BM375" s="3"/>
      <c r="BN375" s="3"/>
      <c r="BO375" s="3"/>
    </row>
    <row r="376" spans="1:67" x14ac:dyDescent="0.25">
      <c r="A376" s="64" t="s">
        <v>506</v>
      </c>
      <c r="B376" s="65"/>
      <c r="C376" s="65"/>
      <c r="D376" s="66"/>
      <c r="E376" s="68"/>
      <c r="F376" s="100" t="s">
        <v>5000</v>
      </c>
      <c r="G376" s="65"/>
      <c r="H376" s="69"/>
      <c r="I376" s="70"/>
      <c r="J376" s="70"/>
      <c r="K376" s="69" t="s">
        <v>17240</v>
      </c>
      <c r="L376" s="73"/>
      <c r="M376" s="74">
        <v>6511.0693359375</v>
      </c>
      <c r="N376" s="74">
        <v>1206.8033447265625</v>
      </c>
      <c r="O376" s="75"/>
      <c r="P376" s="76"/>
      <c r="Q376" s="76"/>
      <c r="R376" s="86"/>
      <c r="S376" s="48">
        <v>0</v>
      </c>
      <c r="T376" s="48">
        <v>1</v>
      </c>
      <c r="U376" s="49">
        <v>0</v>
      </c>
      <c r="V376" s="49">
        <v>4.1199999999999999E-4</v>
      </c>
      <c r="W376" s="49">
        <v>6.0000000000000002E-6</v>
      </c>
      <c r="X376" s="49">
        <v>0.50773699999999999</v>
      </c>
      <c r="Y376" s="49">
        <v>0</v>
      </c>
      <c r="Z376" s="49">
        <v>0</v>
      </c>
      <c r="AA376" s="71">
        <v>352</v>
      </c>
      <c r="AB376" s="71"/>
      <c r="AC376" s="72"/>
      <c r="AD376" s="78" t="s">
        <v>10518</v>
      </c>
      <c r="AE376" s="78">
        <v>71</v>
      </c>
      <c r="AF376" s="78">
        <v>18</v>
      </c>
      <c r="AG376" s="78">
        <v>1476</v>
      </c>
      <c r="AH376" s="78">
        <v>70</v>
      </c>
      <c r="AI376" s="78">
        <v>-25200</v>
      </c>
      <c r="AJ376" s="78" t="s">
        <v>11833</v>
      </c>
      <c r="AK376" s="78" t="s">
        <v>12755</v>
      </c>
      <c r="AL376" s="78"/>
      <c r="AM376" s="78" t="s">
        <v>13800</v>
      </c>
      <c r="AN376" s="80">
        <v>42622.698252314818</v>
      </c>
      <c r="AO376" s="78"/>
      <c r="AP376" s="78" t="b">
        <v>1</v>
      </c>
      <c r="AQ376" s="78" t="b">
        <v>0</v>
      </c>
      <c r="AR376" s="78" t="b">
        <v>0</v>
      </c>
      <c r="AS376" s="78" t="s">
        <v>9963</v>
      </c>
      <c r="AT376" s="78">
        <v>2</v>
      </c>
      <c r="AU376" s="78"/>
      <c r="AV376" s="78" t="b">
        <v>0</v>
      </c>
      <c r="AW376" s="78" t="s">
        <v>15459</v>
      </c>
      <c r="AX376" s="84" t="s">
        <v>15809</v>
      </c>
      <c r="AY376" s="78" t="s">
        <v>66</v>
      </c>
      <c r="AZ376" s="102" t="s">
        <v>18397</v>
      </c>
      <c r="BA376" s="48"/>
      <c r="BB376" s="48"/>
      <c r="BC376" s="48"/>
      <c r="BD376" s="48"/>
      <c r="BE376" s="48"/>
      <c r="BF376" s="48"/>
      <c r="BG376" s="106" t="s">
        <v>18597</v>
      </c>
      <c r="BH376" s="106" t="s">
        <v>18597</v>
      </c>
      <c r="BI376" s="106" t="s">
        <v>19041</v>
      </c>
      <c r="BJ376" s="106" t="s">
        <v>19041</v>
      </c>
      <c r="BK376" s="85" t="str">
        <f>REPLACE(INDEX(GroupVertices[Group], MATCH(Vertices[[#This Row],[Vertex]],GroupVertices[Vertex],0)),1,1,"")</f>
        <v>EUTRAL</v>
      </c>
      <c r="BL376" s="3"/>
      <c r="BM376" s="3"/>
      <c r="BN376" s="3"/>
      <c r="BO376" s="3"/>
    </row>
    <row r="377" spans="1:67" x14ac:dyDescent="0.25">
      <c r="A377" s="64" t="s">
        <v>509</v>
      </c>
      <c r="B377" s="65"/>
      <c r="C377" s="65"/>
      <c r="D377" s="66"/>
      <c r="E377" s="68"/>
      <c r="F377" s="100" t="s">
        <v>5002</v>
      </c>
      <c r="G377" s="65"/>
      <c r="H377" s="69"/>
      <c r="I377" s="70"/>
      <c r="J377" s="70"/>
      <c r="K377" s="69" t="s">
        <v>17243</v>
      </c>
      <c r="L377" s="73"/>
      <c r="M377" s="74">
        <v>8244.2890625</v>
      </c>
      <c r="N377" s="74">
        <v>4172.9609375</v>
      </c>
      <c r="O377" s="75"/>
      <c r="P377" s="76"/>
      <c r="Q377" s="76"/>
      <c r="R377" s="86"/>
      <c r="S377" s="48">
        <v>0</v>
      </c>
      <c r="T377" s="48">
        <v>1</v>
      </c>
      <c r="U377" s="49">
        <v>0</v>
      </c>
      <c r="V377" s="49">
        <v>5.2631999999999998E-2</v>
      </c>
      <c r="W377" s="49">
        <v>0</v>
      </c>
      <c r="X377" s="49">
        <v>0.58648599999999995</v>
      </c>
      <c r="Y377" s="49">
        <v>0</v>
      </c>
      <c r="Z377" s="49">
        <v>0</v>
      </c>
      <c r="AA377" s="71">
        <v>355</v>
      </c>
      <c r="AB377" s="71"/>
      <c r="AC377" s="72"/>
      <c r="AD377" s="78" t="s">
        <v>10521</v>
      </c>
      <c r="AE377" s="78">
        <v>809</v>
      </c>
      <c r="AF377" s="78">
        <v>215</v>
      </c>
      <c r="AG377" s="78">
        <v>19685</v>
      </c>
      <c r="AH377" s="78">
        <v>1134</v>
      </c>
      <c r="AI377" s="78"/>
      <c r="AJ377" s="78" t="s">
        <v>11836</v>
      </c>
      <c r="AK377" s="78" t="s">
        <v>12777</v>
      </c>
      <c r="AL377" s="78"/>
      <c r="AM377" s="78"/>
      <c r="AN377" s="80">
        <v>42210.401921296296</v>
      </c>
      <c r="AO377" s="84" t="s">
        <v>14100</v>
      </c>
      <c r="AP377" s="78" t="b">
        <v>1</v>
      </c>
      <c r="AQ377" s="78" t="b">
        <v>0</v>
      </c>
      <c r="AR377" s="78" t="b">
        <v>1</v>
      </c>
      <c r="AS377" s="78" t="s">
        <v>9963</v>
      </c>
      <c r="AT377" s="78">
        <v>18</v>
      </c>
      <c r="AU377" s="84" t="s">
        <v>14862</v>
      </c>
      <c r="AV377" s="78" t="b">
        <v>0</v>
      </c>
      <c r="AW377" s="78" t="s">
        <v>15459</v>
      </c>
      <c r="AX377" s="84" t="s">
        <v>15812</v>
      </c>
      <c r="AY377" s="78" t="s">
        <v>66</v>
      </c>
      <c r="AZ377" s="102" t="s">
        <v>18397</v>
      </c>
      <c r="BA377" s="48" t="s">
        <v>3355</v>
      </c>
      <c r="BB377" s="48" t="s">
        <v>3355</v>
      </c>
      <c r="BC377" s="48" t="s">
        <v>4092</v>
      </c>
      <c r="BD377" s="48" t="s">
        <v>4092</v>
      </c>
      <c r="BE377" s="48" t="s">
        <v>4315</v>
      </c>
      <c r="BF377" s="48" t="s">
        <v>4315</v>
      </c>
      <c r="BG377" s="106" t="s">
        <v>18654</v>
      </c>
      <c r="BH377" s="106" t="s">
        <v>18654</v>
      </c>
      <c r="BI377" s="106" t="s">
        <v>19100</v>
      </c>
      <c r="BJ377" s="106" t="s">
        <v>19100</v>
      </c>
      <c r="BK377" s="85" t="str">
        <f>REPLACE(INDEX(GroupVertices[Group], MATCH(Vertices[[#This Row],[Vertex]],GroupVertices[Vertex],0)),1,1,"")</f>
        <v>EUTRAL</v>
      </c>
      <c r="BL377" s="3"/>
      <c r="BM377" s="3"/>
      <c r="BN377" s="3"/>
      <c r="BO377" s="3"/>
    </row>
    <row r="378" spans="1:67" x14ac:dyDescent="0.25">
      <c r="A378" s="64" t="s">
        <v>510</v>
      </c>
      <c r="B378" s="65"/>
      <c r="C378" s="65"/>
      <c r="D378" s="66"/>
      <c r="E378" s="68"/>
      <c r="F378" s="100" t="s">
        <v>5003</v>
      </c>
      <c r="G378" s="65"/>
      <c r="H378" s="69"/>
      <c r="I378" s="70"/>
      <c r="J378" s="70"/>
      <c r="K378" s="69" t="s">
        <v>17245</v>
      </c>
      <c r="L378" s="73"/>
      <c r="M378" s="74">
        <v>8866.439453125</v>
      </c>
      <c r="N378" s="74">
        <v>2277.889892578125</v>
      </c>
      <c r="O378" s="75"/>
      <c r="P378" s="76"/>
      <c r="Q378" s="76"/>
      <c r="R378" s="86"/>
      <c r="S378" s="48">
        <v>0</v>
      </c>
      <c r="T378" s="48">
        <v>1</v>
      </c>
      <c r="U378" s="49">
        <v>0</v>
      </c>
      <c r="V378" s="49">
        <v>5.2631999999999998E-2</v>
      </c>
      <c r="W378" s="49">
        <v>0</v>
      </c>
      <c r="X378" s="49">
        <v>0.58648599999999995</v>
      </c>
      <c r="Y378" s="49">
        <v>0</v>
      </c>
      <c r="Z378" s="49">
        <v>0</v>
      </c>
      <c r="AA378" s="71">
        <v>357</v>
      </c>
      <c r="AB378" s="71"/>
      <c r="AC378" s="72"/>
      <c r="AD378" s="78" t="s">
        <v>10523</v>
      </c>
      <c r="AE378" s="78">
        <v>62</v>
      </c>
      <c r="AF378" s="78">
        <v>39</v>
      </c>
      <c r="AG378" s="78">
        <v>2189</v>
      </c>
      <c r="AH378" s="78">
        <v>1110</v>
      </c>
      <c r="AI378" s="78"/>
      <c r="AJ378" s="78" t="s">
        <v>11838</v>
      </c>
      <c r="AK378" s="78" t="s">
        <v>12778</v>
      </c>
      <c r="AL378" s="78"/>
      <c r="AM378" s="78"/>
      <c r="AN378" s="80">
        <v>40538.31790509259</v>
      </c>
      <c r="AO378" s="78"/>
      <c r="AP378" s="78" t="b">
        <v>1</v>
      </c>
      <c r="AQ378" s="78" t="b">
        <v>0</v>
      </c>
      <c r="AR378" s="78" t="b">
        <v>0</v>
      </c>
      <c r="AS378" s="78" t="s">
        <v>9963</v>
      </c>
      <c r="AT378" s="78">
        <v>0</v>
      </c>
      <c r="AU378" s="84" t="s">
        <v>14862</v>
      </c>
      <c r="AV378" s="78" t="b">
        <v>0</v>
      </c>
      <c r="AW378" s="78" t="s">
        <v>15459</v>
      </c>
      <c r="AX378" s="84" t="s">
        <v>15814</v>
      </c>
      <c r="AY378" s="78" t="s">
        <v>66</v>
      </c>
      <c r="AZ378" s="102" t="s">
        <v>18397</v>
      </c>
      <c r="BA378" s="48" t="s">
        <v>3355</v>
      </c>
      <c r="BB378" s="48" t="s">
        <v>3355</v>
      </c>
      <c r="BC378" s="48" t="s">
        <v>4092</v>
      </c>
      <c r="BD378" s="48" t="s">
        <v>4092</v>
      </c>
      <c r="BE378" s="48" t="s">
        <v>4315</v>
      </c>
      <c r="BF378" s="48" t="s">
        <v>4315</v>
      </c>
      <c r="BG378" s="106" t="s">
        <v>18654</v>
      </c>
      <c r="BH378" s="106" t="s">
        <v>18654</v>
      </c>
      <c r="BI378" s="106" t="s">
        <v>19100</v>
      </c>
      <c r="BJ378" s="106" t="s">
        <v>19100</v>
      </c>
      <c r="BK378" s="85" t="str">
        <f>REPLACE(INDEX(GroupVertices[Group], MATCH(Vertices[[#This Row],[Vertex]],GroupVertices[Vertex],0)),1,1,"")</f>
        <v>EUTRAL</v>
      </c>
      <c r="BL378" s="3"/>
      <c r="BM378" s="3"/>
      <c r="BN378" s="3"/>
      <c r="BO378" s="3"/>
    </row>
    <row r="379" spans="1:67" x14ac:dyDescent="0.25">
      <c r="A379" s="64" t="s">
        <v>512</v>
      </c>
      <c r="B379" s="65"/>
      <c r="C379" s="65"/>
      <c r="D379" s="66"/>
      <c r="E379" s="68"/>
      <c r="F379" s="100" t="s">
        <v>5005</v>
      </c>
      <c r="G379" s="65"/>
      <c r="H379" s="69"/>
      <c r="I379" s="70"/>
      <c r="J379" s="70"/>
      <c r="K379" s="69" t="s">
        <v>17247</v>
      </c>
      <c r="L379" s="73"/>
      <c r="M379" s="74">
        <v>6857.02099609375</v>
      </c>
      <c r="N379" s="74">
        <v>978.49005126953125</v>
      </c>
      <c r="O379" s="75"/>
      <c r="P379" s="76"/>
      <c r="Q379" s="76"/>
      <c r="R379" s="86"/>
      <c r="S379" s="48">
        <v>0</v>
      </c>
      <c r="T379" s="48">
        <v>1</v>
      </c>
      <c r="U379" s="49">
        <v>0</v>
      </c>
      <c r="V379" s="49">
        <v>5.2631999999999998E-2</v>
      </c>
      <c r="W379" s="49">
        <v>0</v>
      </c>
      <c r="X379" s="49">
        <v>0.58648599999999995</v>
      </c>
      <c r="Y379" s="49">
        <v>0</v>
      </c>
      <c r="Z379" s="49">
        <v>0</v>
      </c>
      <c r="AA379" s="71">
        <v>359</v>
      </c>
      <c r="AB379" s="71"/>
      <c r="AC379" s="72"/>
      <c r="AD379" s="78" t="s">
        <v>10524</v>
      </c>
      <c r="AE379" s="78">
        <v>17419</v>
      </c>
      <c r="AF379" s="78">
        <v>52018</v>
      </c>
      <c r="AG379" s="78">
        <v>73055</v>
      </c>
      <c r="AH379" s="78">
        <v>50595</v>
      </c>
      <c r="AI379" s="78">
        <v>19800</v>
      </c>
      <c r="AJ379" s="78" t="s">
        <v>11839</v>
      </c>
      <c r="AK379" s="78" t="s">
        <v>12780</v>
      </c>
      <c r="AL379" s="84" t="s">
        <v>13329</v>
      </c>
      <c r="AM379" s="78" t="s">
        <v>13806</v>
      </c>
      <c r="AN379" s="80">
        <v>40845.104745370372</v>
      </c>
      <c r="AO379" s="84" t="s">
        <v>14102</v>
      </c>
      <c r="AP379" s="78" t="b">
        <v>0</v>
      </c>
      <c r="AQ379" s="78" t="b">
        <v>0</v>
      </c>
      <c r="AR379" s="78" t="b">
        <v>1</v>
      </c>
      <c r="AS379" s="78" t="s">
        <v>9963</v>
      </c>
      <c r="AT379" s="78">
        <v>63</v>
      </c>
      <c r="AU379" s="84" t="s">
        <v>14953</v>
      </c>
      <c r="AV379" s="78" t="b">
        <v>0</v>
      </c>
      <c r="AW379" s="78" t="s">
        <v>15459</v>
      </c>
      <c r="AX379" s="84" t="s">
        <v>15816</v>
      </c>
      <c r="AY379" s="78" t="s">
        <v>66</v>
      </c>
      <c r="AZ379" s="102" t="s">
        <v>18397</v>
      </c>
      <c r="BA379" s="48" t="s">
        <v>3355</v>
      </c>
      <c r="BB379" s="48" t="s">
        <v>3355</v>
      </c>
      <c r="BC379" s="48" t="s">
        <v>4092</v>
      </c>
      <c r="BD379" s="48" t="s">
        <v>4092</v>
      </c>
      <c r="BE379" s="48" t="s">
        <v>4315</v>
      </c>
      <c r="BF379" s="48" t="s">
        <v>4315</v>
      </c>
      <c r="BG379" s="106" t="s">
        <v>18654</v>
      </c>
      <c r="BH379" s="106" t="s">
        <v>18654</v>
      </c>
      <c r="BI379" s="106" t="s">
        <v>19100</v>
      </c>
      <c r="BJ379" s="106" t="s">
        <v>19100</v>
      </c>
      <c r="BK379" s="85" t="str">
        <f>REPLACE(INDEX(GroupVertices[Group], MATCH(Vertices[[#This Row],[Vertex]],GroupVertices[Vertex],0)),1,1,"")</f>
        <v>EUTRAL</v>
      </c>
      <c r="BL379" s="3"/>
      <c r="BM379" s="3"/>
      <c r="BN379" s="3"/>
      <c r="BO379" s="3"/>
    </row>
    <row r="380" spans="1:67" x14ac:dyDescent="0.25">
      <c r="A380" s="64" t="s">
        <v>513</v>
      </c>
      <c r="B380" s="65"/>
      <c r="C380" s="65"/>
      <c r="D380" s="66"/>
      <c r="E380" s="68"/>
      <c r="F380" s="100" t="s">
        <v>5006</v>
      </c>
      <c r="G380" s="65"/>
      <c r="H380" s="69"/>
      <c r="I380" s="70"/>
      <c r="J380" s="70"/>
      <c r="K380" s="69" t="s">
        <v>17248</v>
      </c>
      <c r="L380" s="73"/>
      <c r="M380" s="74">
        <v>8789.890625</v>
      </c>
      <c r="N380" s="74">
        <v>3718.84521484375</v>
      </c>
      <c r="O380" s="75"/>
      <c r="P380" s="76"/>
      <c r="Q380" s="76"/>
      <c r="R380" s="86"/>
      <c r="S380" s="48">
        <v>0</v>
      </c>
      <c r="T380" s="48">
        <v>1</v>
      </c>
      <c r="U380" s="49">
        <v>0</v>
      </c>
      <c r="V380" s="49">
        <v>5.2631999999999998E-2</v>
      </c>
      <c r="W380" s="49">
        <v>0</v>
      </c>
      <c r="X380" s="49">
        <v>0.58648599999999995</v>
      </c>
      <c r="Y380" s="49">
        <v>0</v>
      </c>
      <c r="Z380" s="49">
        <v>0</v>
      </c>
      <c r="AA380" s="71">
        <v>360</v>
      </c>
      <c r="AB380" s="71"/>
      <c r="AC380" s="72"/>
      <c r="AD380" s="78" t="s">
        <v>10525</v>
      </c>
      <c r="AE380" s="78">
        <v>446</v>
      </c>
      <c r="AF380" s="78">
        <v>19290</v>
      </c>
      <c r="AG380" s="78">
        <v>100037</v>
      </c>
      <c r="AH380" s="78">
        <v>1177</v>
      </c>
      <c r="AI380" s="78">
        <v>-25200</v>
      </c>
      <c r="AJ380" s="78" t="s">
        <v>11840</v>
      </c>
      <c r="AK380" s="78"/>
      <c r="AL380" s="78"/>
      <c r="AM380" s="78" t="s">
        <v>13800</v>
      </c>
      <c r="AN380" s="80">
        <v>42100.126527777778</v>
      </c>
      <c r="AO380" s="84" t="s">
        <v>14103</v>
      </c>
      <c r="AP380" s="78" t="b">
        <v>1</v>
      </c>
      <c r="AQ380" s="78" t="b">
        <v>0</v>
      </c>
      <c r="AR380" s="78" t="b">
        <v>1</v>
      </c>
      <c r="AS380" s="78" t="s">
        <v>9963</v>
      </c>
      <c r="AT380" s="78">
        <v>26</v>
      </c>
      <c r="AU380" s="84" t="s">
        <v>14862</v>
      </c>
      <c r="AV380" s="78" t="b">
        <v>0</v>
      </c>
      <c r="AW380" s="78" t="s">
        <v>15459</v>
      </c>
      <c r="AX380" s="84" t="s">
        <v>15817</v>
      </c>
      <c r="AY380" s="78" t="s">
        <v>66</v>
      </c>
      <c r="AZ380" s="102" t="s">
        <v>18397</v>
      </c>
      <c r="BA380" s="48" t="s">
        <v>3355</v>
      </c>
      <c r="BB380" s="48" t="s">
        <v>3355</v>
      </c>
      <c r="BC380" s="48" t="s">
        <v>4092</v>
      </c>
      <c r="BD380" s="48" t="s">
        <v>4092</v>
      </c>
      <c r="BE380" s="48" t="s">
        <v>4315</v>
      </c>
      <c r="BF380" s="48" t="s">
        <v>4315</v>
      </c>
      <c r="BG380" s="106" t="s">
        <v>18654</v>
      </c>
      <c r="BH380" s="106" t="s">
        <v>18654</v>
      </c>
      <c r="BI380" s="106" t="s">
        <v>19100</v>
      </c>
      <c r="BJ380" s="106" t="s">
        <v>19100</v>
      </c>
      <c r="BK380" s="85" t="str">
        <f>REPLACE(INDEX(GroupVertices[Group], MATCH(Vertices[[#This Row],[Vertex]],GroupVertices[Vertex],0)),1,1,"")</f>
        <v>EUTRAL</v>
      </c>
      <c r="BL380" s="3"/>
      <c r="BM380" s="3"/>
      <c r="BN380" s="3"/>
      <c r="BO380" s="3"/>
    </row>
    <row r="381" spans="1:67" x14ac:dyDescent="0.25">
      <c r="A381" s="64" t="s">
        <v>514</v>
      </c>
      <c r="B381" s="65"/>
      <c r="C381" s="65"/>
      <c r="D381" s="66"/>
      <c r="E381" s="68"/>
      <c r="F381" s="100" t="s">
        <v>5007</v>
      </c>
      <c r="G381" s="65"/>
      <c r="H381" s="69"/>
      <c r="I381" s="70"/>
      <c r="J381" s="70"/>
      <c r="K381" s="69" t="s">
        <v>17249</v>
      </c>
      <c r="L381" s="73"/>
      <c r="M381" s="74">
        <v>6215.86962890625</v>
      </c>
      <c r="N381" s="74">
        <v>2209.446533203125</v>
      </c>
      <c r="O381" s="75"/>
      <c r="P381" s="76"/>
      <c r="Q381" s="76"/>
      <c r="R381" s="86"/>
      <c r="S381" s="48">
        <v>0</v>
      </c>
      <c r="T381" s="48">
        <v>1</v>
      </c>
      <c r="U381" s="49">
        <v>0</v>
      </c>
      <c r="V381" s="49">
        <v>5.2631999999999998E-2</v>
      </c>
      <c r="W381" s="49">
        <v>0</v>
      </c>
      <c r="X381" s="49">
        <v>0.58648599999999995</v>
      </c>
      <c r="Y381" s="49">
        <v>0</v>
      </c>
      <c r="Z381" s="49">
        <v>0</v>
      </c>
      <c r="AA381" s="71">
        <v>361</v>
      </c>
      <c r="AB381" s="71"/>
      <c r="AC381" s="72"/>
      <c r="AD381" s="78" t="s">
        <v>10526</v>
      </c>
      <c r="AE381" s="78">
        <v>164</v>
      </c>
      <c r="AF381" s="78">
        <v>6056</v>
      </c>
      <c r="AG381" s="78">
        <v>83098</v>
      </c>
      <c r="AH381" s="78">
        <v>1510</v>
      </c>
      <c r="AI381" s="78"/>
      <c r="AJ381" s="78" t="s">
        <v>11841</v>
      </c>
      <c r="AK381" s="78" t="s">
        <v>12781</v>
      </c>
      <c r="AL381" s="78"/>
      <c r="AM381" s="78"/>
      <c r="AN381" s="80">
        <v>42644.414629629631</v>
      </c>
      <c r="AO381" s="84" t="s">
        <v>14104</v>
      </c>
      <c r="AP381" s="78" t="b">
        <v>1</v>
      </c>
      <c r="AQ381" s="78" t="b">
        <v>0</v>
      </c>
      <c r="AR381" s="78" t="b">
        <v>0</v>
      </c>
      <c r="AS381" s="78" t="s">
        <v>9963</v>
      </c>
      <c r="AT381" s="78">
        <v>21</v>
      </c>
      <c r="AU381" s="78"/>
      <c r="AV381" s="78" t="b">
        <v>0</v>
      </c>
      <c r="AW381" s="78" t="s">
        <v>15459</v>
      </c>
      <c r="AX381" s="84" t="s">
        <v>15818</v>
      </c>
      <c r="AY381" s="78" t="s">
        <v>66</v>
      </c>
      <c r="AZ381" s="102" t="s">
        <v>18397</v>
      </c>
      <c r="BA381" s="48" t="s">
        <v>3355</v>
      </c>
      <c r="BB381" s="48" t="s">
        <v>3355</v>
      </c>
      <c r="BC381" s="48" t="s">
        <v>4092</v>
      </c>
      <c r="BD381" s="48" t="s">
        <v>4092</v>
      </c>
      <c r="BE381" s="48" t="s">
        <v>4315</v>
      </c>
      <c r="BF381" s="48" t="s">
        <v>4315</v>
      </c>
      <c r="BG381" s="106" t="s">
        <v>18654</v>
      </c>
      <c r="BH381" s="106" t="s">
        <v>18654</v>
      </c>
      <c r="BI381" s="106" t="s">
        <v>19100</v>
      </c>
      <c r="BJ381" s="106" t="s">
        <v>19100</v>
      </c>
      <c r="BK381" s="85" t="str">
        <f>REPLACE(INDEX(GroupVertices[Group], MATCH(Vertices[[#This Row],[Vertex]],GroupVertices[Vertex],0)),1,1,"")</f>
        <v>EUTRAL</v>
      </c>
      <c r="BL381" s="3"/>
      <c r="BM381" s="3"/>
      <c r="BN381" s="3"/>
      <c r="BO381" s="3"/>
    </row>
    <row r="382" spans="1:67" x14ac:dyDescent="0.25">
      <c r="A382" s="64" t="s">
        <v>516</v>
      </c>
      <c r="B382" s="65"/>
      <c r="C382" s="65"/>
      <c r="D382" s="66"/>
      <c r="E382" s="68"/>
      <c r="F382" s="100" t="s">
        <v>5009</v>
      </c>
      <c r="G382" s="65"/>
      <c r="H382" s="69"/>
      <c r="I382" s="70"/>
      <c r="J382" s="70"/>
      <c r="K382" s="69" t="s">
        <v>17251</v>
      </c>
      <c r="L382" s="73"/>
      <c r="M382" s="74">
        <v>9055.58203125</v>
      </c>
      <c r="N382" s="74">
        <v>3037.351806640625</v>
      </c>
      <c r="O382" s="75"/>
      <c r="P382" s="76"/>
      <c r="Q382" s="76"/>
      <c r="R382" s="86"/>
      <c r="S382" s="48">
        <v>0</v>
      </c>
      <c r="T382" s="48">
        <v>1</v>
      </c>
      <c r="U382" s="49">
        <v>0</v>
      </c>
      <c r="V382" s="49">
        <v>4.6700000000000002E-4</v>
      </c>
      <c r="W382" s="49">
        <v>3.3000000000000003E-5</v>
      </c>
      <c r="X382" s="49">
        <v>0.53026799999999996</v>
      </c>
      <c r="Y382" s="49">
        <v>0</v>
      </c>
      <c r="Z382" s="49">
        <v>0</v>
      </c>
      <c r="AA382" s="71">
        <v>363</v>
      </c>
      <c r="AB382" s="71"/>
      <c r="AC382" s="72"/>
      <c r="AD382" s="78" t="s">
        <v>10528</v>
      </c>
      <c r="AE382" s="78">
        <v>94</v>
      </c>
      <c r="AF382" s="78">
        <v>116</v>
      </c>
      <c r="AG382" s="78">
        <v>8711</v>
      </c>
      <c r="AH382" s="78">
        <v>7444</v>
      </c>
      <c r="AI382" s="78">
        <v>19800</v>
      </c>
      <c r="AJ382" s="78" t="s">
        <v>11843</v>
      </c>
      <c r="AK382" s="78" t="s">
        <v>12783</v>
      </c>
      <c r="AL382" s="78"/>
      <c r="AM382" s="78" t="s">
        <v>10135</v>
      </c>
      <c r="AN382" s="80">
        <v>41631.795034722221</v>
      </c>
      <c r="AO382" s="84" t="s">
        <v>14106</v>
      </c>
      <c r="AP382" s="78" t="b">
        <v>1</v>
      </c>
      <c r="AQ382" s="78" t="b">
        <v>0</v>
      </c>
      <c r="AR382" s="78" t="b">
        <v>1</v>
      </c>
      <c r="AS382" s="78" t="s">
        <v>9963</v>
      </c>
      <c r="AT382" s="78">
        <v>38</v>
      </c>
      <c r="AU382" s="84" t="s">
        <v>14862</v>
      </c>
      <c r="AV382" s="78" t="b">
        <v>0</v>
      </c>
      <c r="AW382" s="78" t="s">
        <v>15459</v>
      </c>
      <c r="AX382" s="84" t="s">
        <v>15820</v>
      </c>
      <c r="AY382" s="78" t="s">
        <v>66</v>
      </c>
      <c r="AZ382" s="102" t="s">
        <v>18397</v>
      </c>
      <c r="BA382" s="48" t="s">
        <v>3358</v>
      </c>
      <c r="BB382" s="48" t="s">
        <v>3358</v>
      </c>
      <c r="BC382" s="48" t="s">
        <v>4094</v>
      </c>
      <c r="BD382" s="48" t="s">
        <v>4094</v>
      </c>
      <c r="BE382" s="48"/>
      <c r="BF382" s="48"/>
      <c r="BG382" s="106" t="s">
        <v>18655</v>
      </c>
      <c r="BH382" s="106" t="s">
        <v>18655</v>
      </c>
      <c r="BI382" s="106" t="s">
        <v>19101</v>
      </c>
      <c r="BJ382" s="106" t="s">
        <v>19101</v>
      </c>
      <c r="BK382" s="85" t="str">
        <f>REPLACE(INDEX(GroupVertices[Group], MATCH(Vertices[[#This Row],[Vertex]],GroupVertices[Vertex],0)),1,1,"")</f>
        <v>EUTRAL</v>
      </c>
      <c r="BL382" s="3"/>
      <c r="BM382" s="3"/>
      <c r="BN382" s="3"/>
      <c r="BO382" s="3"/>
    </row>
    <row r="383" spans="1:67" x14ac:dyDescent="0.25">
      <c r="A383" s="64" t="s">
        <v>517</v>
      </c>
      <c r="B383" s="65"/>
      <c r="C383" s="65"/>
      <c r="D383" s="66"/>
      <c r="E383" s="68"/>
      <c r="F383" s="100" t="s">
        <v>5010</v>
      </c>
      <c r="G383" s="65"/>
      <c r="H383" s="69"/>
      <c r="I383" s="70"/>
      <c r="J383" s="70"/>
      <c r="K383" s="69" t="s">
        <v>17253</v>
      </c>
      <c r="L383" s="73"/>
      <c r="M383" s="74">
        <v>7758.33154296875</v>
      </c>
      <c r="N383" s="74">
        <v>482.70880126953125</v>
      </c>
      <c r="O383" s="75"/>
      <c r="P383" s="76"/>
      <c r="Q383" s="76"/>
      <c r="R383" s="86"/>
      <c r="S383" s="48">
        <v>0</v>
      </c>
      <c r="T383" s="48">
        <v>1</v>
      </c>
      <c r="U383" s="49">
        <v>0</v>
      </c>
      <c r="V383" s="49">
        <v>5.2631999999999998E-2</v>
      </c>
      <c r="W383" s="49">
        <v>0</v>
      </c>
      <c r="X383" s="49">
        <v>0.58648599999999995</v>
      </c>
      <c r="Y383" s="49">
        <v>0</v>
      </c>
      <c r="Z383" s="49">
        <v>0</v>
      </c>
      <c r="AA383" s="71">
        <v>365</v>
      </c>
      <c r="AB383" s="71"/>
      <c r="AC383" s="72"/>
      <c r="AD383" s="78" t="s">
        <v>10530</v>
      </c>
      <c r="AE383" s="78">
        <v>56</v>
      </c>
      <c r="AF383" s="78">
        <v>684</v>
      </c>
      <c r="AG383" s="78">
        <v>3383</v>
      </c>
      <c r="AH383" s="78">
        <v>4385</v>
      </c>
      <c r="AI383" s="78"/>
      <c r="AJ383" s="78" t="s">
        <v>11845</v>
      </c>
      <c r="AK383" s="78" t="s">
        <v>12784</v>
      </c>
      <c r="AL383" s="78"/>
      <c r="AM383" s="78"/>
      <c r="AN383" s="80">
        <v>41940.531550925924</v>
      </c>
      <c r="AO383" s="84" t="s">
        <v>14108</v>
      </c>
      <c r="AP383" s="78" t="b">
        <v>1</v>
      </c>
      <c r="AQ383" s="78" t="b">
        <v>0</v>
      </c>
      <c r="AR383" s="78" t="b">
        <v>1</v>
      </c>
      <c r="AS383" s="78" t="s">
        <v>9963</v>
      </c>
      <c r="AT383" s="78">
        <v>4</v>
      </c>
      <c r="AU383" s="84" t="s">
        <v>14862</v>
      </c>
      <c r="AV383" s="78" t="b">
        <v>0</v>
      </c>
      <c r="AW383" s="78" t="s">
        <v>15459</v>
      </c>
      <c r="AX383" s="84" t="s">
        <v>15822</v>
      </c>
      <c r="AY383" s="78" t="s">
        <v>66</v>
      </c>
      <c r="AZ383" s="102" t="s">
        <v>18397</v>
      </c>
      <c r="BA383" s="48" t="s">
        <v>3355</v>
      </c>
      <c r="BB383" s="48" t="s">
        <v>3355</v>
      </c>
      <c r="BC383" s="48" t="s">
        <v>4092</v>
      </c>
      <c r="BD383" s="48" t="s">
        <v>4092</v>
      </c>
      <c r="BE383" s="48" t="s">
        <v>4315</v>
      </c>
      <c r="BF383" s="48" t="s">
        <v>4315</v>
      </c>
      <c r="BG383" s="106" t="s">
        <v>18654</v>
      </c>
      <c r="BH383" s="106" t="s">
        <v>18654</v>
      </c>
      <c r="BI383" s="106" t="s">
        <v>19100</v>
      </c>
      <c r="BJ383" s="106" t="s">
        <v>19100</v>
      </c>
      <c r="BK383" s="85" t="str">
        <f>REPLACE(INDEX(GroupVertices[Group], MATCH(Vertices[[#This Row],[Vertex]],GroupVertices[Vertex],0)),1,1,"")</f>
        <v>EUTRAL</v>
      </c>
      <c r="BL383" s="3"/>
      <c r="BM383" s="3"/>
      <c r="BN383" s="3"/>
      <c r="BO383" s="3"/>
    </row>
    <row r="384" spans="1:67" x14ac:dyDescent="0.25">
      <c r="A384" s="64" t="s">
        <v>518</v>
      </c>
      <c r="B384" s="65"/>
      <c r="C384" s="65"/>
      <c r="D384" s="66"/>
      <c r="E384" s="68"/>
      <c r="F384" s="100" t="s">
        <v>5011</v>
      </c>
      <c r="G384" s="65"/>
      <c r="H384" s="69"/>
      <c r="I384" s="70"/>
      <c r="J384" s="70"/>
      <c r="K384" s="69" t="s">
        <v>17254</v>
      </c>
      <c r="L384" s="73"/>
      <c r="M384" s="74">
        <v>6539.1513671875</v>
      </c>
      <c r="N384" s="74">
        <v>5066.6728515625</v>
      </c>
      <c r="O384" s="75"/>
      <c r="P384" s="76"/>
      <c r="Q384" s="76"/>
      <c r="R384" s="86"/>
      <c r="S384" s="48">
        <v>0</v>
      </c>
      <c r="T384" s="48">
        <v>2</v>
      </c>
      <c r="U384" s="49">
        <v>0</v>
      </c>
      <c r="V384" s="49">
        <v>6.1700000000000004E-4</v>
      </c>
      <c r="W384" s="49">
        <v>7.1699999999999997E-4</v>
      </c>
      <c r="X384" s="49">
        <v>0.66930000000000001</v>
      </c>
      <c r="Y384" s="49">
        <v>0.5</v>
      </c>
      <c r="Z384" s="49">
        <v>0</v>
      </c>
      <c r="AA384" s="71">
        <v>366</v>
      </c>
      <c r="AB384" s="71"/>
      <c r="AC384" s="72"/>
      <c r="AD384" s="78" t="s">
        <v>10531</v>
      </c>
      <c r="AE384" s="78">
        <v>46</v>
      </c>
      <c r="AF384" s="78">
        <v>13</v>
      </c>
      <c r="AG384" s="78">
        <v>8</v>
      </c>
      <c r="AH384" s="78">
        <v>8</v>
      </c>
      <c r="AI384" s="78"/>
      <c r="AJ384" s="78" t="s">
        <v>11846</v>
      </c>
      <c r="AK384" s="78" t="s">
        <v>12785</v>
      </c>
      <c r="AL384" s="84" t="s">
        <v>13332</v>
      </c>
      <c r="AM384" s="78"/>
      <c r="AN384" s="80">
        <v>42852.268807870372</v>
      </c>
      <c r="AO384" s="84" t="s">
        <v>14109</v>
      </c>
      <c r="AP384" s="78" t="b">
        <v>1</v>
      </c>
      <c r="AQ384" s="78" t="b">
        <v>0</v>
      </c>
      <c r="AR384" s="78" t="b">
        <v>1</v>
      </c>
      <c r="AS384" s="78" t="s">
        <v>9963</v>
      </c>
      <c r="AT384" s="78">
        <v>0</v>
      </c>
      <c r="AU384" s="78"/>
      <c r="AV384" s="78" t="b">
        <v>0</v>
      </c>
      <c r="AW384" s="78" t="s">
        <v>15459</v>
      </c>
      <c r="AX384" s="84" t="s">
        <v>15823</v>
      </c>
      <c r="AY384" s="78" t="s">
        <v>66</v>
      </c>
      <c r="AZ384" s="102" t="s">
        <v>18397</v>
      </c>
      <c r="BA384" s="48" t="s">
        <v>3336</v>
      </c>
      <c r="BB384" s="48" t="s">
        <v>3336</v>
      </c>
      <c r="BC384" s="48" t="s">
        <v>4048</v>
      </c>
      <c r="BD384" s="48" t="s">
        <v>4048</v>
      </c>
      <c r="BE384" s="48"/>
      <c r="BF384" s="48"/>
      <c r="BG384" s="106" t="s">
        <v>18645</v>
      </c>
      <c r="BH384" s="106" t="s">
        <v>18645</v>
      </c>
      <c r="BI384" s="106" t="s">
        <v>19091</v>
      </c>
      <c r="BJ384" s="106" t="s">
        <v>19091</v>
      </c>
      <c r="BK384" s="85" t="str">
        <f>REPLACE(INDEX(GroupVertices[Group], MATCH(Vertices[[#This Row],[Vertex]],GroupVertices[Vertex],0)),1,1,"")</f>
        <v>EUTRAL</v>
      </c>
      <c r="BL384" s="3"/>
      <c r="BM384" s="3"/>
      <c r="BN384" s="3"/>
      <c r="BO384" s="3"/>
    </row>
    <row r="385" spans="1:67" x14ac:dyDescent="0.25">
      <c r="A385" s="64" t="s">
        <v>519</v>
      </c>
      <c r="B385" s="65"/>
      <c r="C385" s="65"/>
      <c r="D385" s="66"/>
      <c r="E385" s="68"/>
      <c r="F385" s="100" t="s">
        <v>4787</v>
      </c>
      <c r="G385" s="65"/>
      <c r="H385" s="69"/>
      <c r="I385" s="70"/>
      <c r="J385" s="70"/>
      <c r="K385" s="69" t="s">
        <v>17255</v>
      </c>
      <c r="L385" s="73"/>
      <c r="M385" s="74">
        <v>6242.86669921875</v>
      </c>
      <c r="N385" s="74">
        <v>3320.3056640625</v>
      </c>
      <c r="O385" s="75"/>
      <c r="P385" s="76"/>
      <c r="Q385" s="76"/>
      <c r="R385" s="86"/>
      <c r="S385" s="48">
        <v>0</v>
      </c>
      <c r="T385" s="48">
        <v>1</v>
      </c>
      <c r="U385" s="49">
        <v>0</v>
      </c>
      <c r="V385" s="49">
        <v>9.0089999999999996E-3</v>
      </c>
      <c r="W385" s="49">
        <v>0</v>
      </c>
      <c r="X385" s="49">
        <v>0.53537999999999997</v>
      </c>
      <c r="Y385" s="49">
        <v>0</v>
      </c>
      <c r="Z385" s="49">
        <v>0</v>
      </c>
      <c r="AA385" s="71">
        <v>367</v>
      </c>
      <c r="AB385" s="71"/>
      <c r="AC385" s="72"/>
      <c r="AD385" s="78" t="s">
        <v>10532</v>
      </c>
      <c r="AE385" s="78">
        <v>71</v>
      </c>
      <c r="AF385" s="78">
        <v>13</v>
      </c>
      <c r="AG385" s="78">
        <v>41</v>
      </c>
      <c r="AH385" s="78">
        <v>0</v>
      </c>
      <c r="AI385" s="78"/>
      <c r="AJ385" s="78"/>
      <c r="AK385" s="78"/>
      <c r="AL385" s="78"/>
      <c r="AM385" s="78"/>
      <c r="AN385" s="80">
        <v>42829.335787037038</v>
      </c>
      <c r="AO385" s="78"/>
      <c r="AP385" s="78" t="b">
        <v>1</v>
      </c>
      <c r="AQ385" s="78" t="b">
        <v>1</v>
      </c>
      <c r="AR385" s="78" t="b">
        <v>0</v>
      </c>
      <c r="AS385" s="78" t="s">
        <v>9963</v>
      </c>
      <c r="AT385" s="78">
        <v>0</v>
      </c>
      <c r="AU385" s="78"/>
      <c r="AV385" s="78" t="b">
        <v>0</v>
      </c>
      <c r="AW385" s="78" t="s">
        <v>15459</v>
      </c>
      <c r="AX385" s="84" t="s">
        <v>15824</v>
      </c>
      <c r="AY385" s="78" t="s">
        <v>66</v>
      </c>
      <c r="AZ385" s="102" t="s">
        <v>18397</v>
      </c>
      <c r="BA385" s="48" t="s">
        <v>18450</v>
      </c>
      <c r="BB385" s="48" t="s">
        <v>18450</v>
      </c>
      <c r="BC385" s="48" t="s">
        <v>4027</v>
      </c>
      <c r="BD385" s="48" t="s">
        <v>4027</v>
      </c>
      <c r="BE385" s="48"/>
      <c r="BF385" s="48"/>
      <c r="BG385" s="106" t="s">
        <v>18656</v>
      </c>
      <c r="BH385" s="106" t="s">
        <v>18940</v>
      </c>
      <c r="BI385" s="106" t="s">
        <v>19102</v>
      </c>
      <c r="BJ385" s="106" t="s">
        <v>19380</v>
      </c>
      <c r="BK385" s="85" t="str">
        <f>REPLACE(INDEX(GroupVertices[Group], MATCH(Vertices[[#This Row],[Vertex]],GroupVertices[Vertex],0)),1,1,"")</f>
        <v>EUTRAL</v>
      </c>
      <c r="BL385" s="3"/>
      <c r="BM385" s="3"/>
      <c r="BN385" s="3"/>
      <c r="BO385" s="3"/>
    </row>
    <row r="386" spans="1:67" x14ac:dyDescent="0.25">
      <c r="A386" s="64" t="s">
        <v>521</v>
      </c>
      <c r="B386" s="65"/>
      <c r="C386" s="65"/>
      <c r="D386" s="66"/>
      <c r="E386" s="68"/>
      <c r="F386" s="100" t="s">
        <v>5013</v>
      </c>
      <c r="G386" s="65"/>
      <c r="H386" s="69"/>
      <c r="I386" s="70"/>
      <c r="J386" s="70"/>
      <c r="K386" s="69" t="s">
        <v>17257</v>
      </c>
      <c r="L386" s="73"/>
      <c r="M386" s="74">
        <v>8927.1025390625</v>
      </c>
      <c r="N386" s="74">
        <v>5175.259765625</v>
      </c>
      <c r="O386" s="75"/>
      <c r="P386" s="76"/>
      <c r="Q386" s="76"/>
      <c r="R386" s="86"/>
      <c r="S386" s="48">
        <v>0</v>
      </c>
      <c r="T386" s="48">
        <v>1</v>
      </c>
      <c r="U386" s="49">
        <v>0</v>
      </c>
      <c r="V386" s="49">
        <v>9.0089999999999996E-3</v>
      </c>
      <c r="W386" s="49">
        <v>0</v>
      </c>
      <c r="X386" s="49">
        <v>0.53537999999999997</v>
      </c>
      <c r="Y386" s="49">
        <v>0</v>
      </c>
      <c r="Z386" s="49">
        <v>0</v>
      </c>
      <c r="AA386" s="71">
        <v>369</v>
      </c>
      <c r="AB386" s="71"/>
      <c r="AC386" s="72"/>
      <c r="AD386" s="78" t="s">
        <v>10534</v>
      </c>
      <c r="AE386" s="78">
        <v>0</v>
      </c>
      <c r="AF386" s="78">
        <v>25</v>
      </c>
      <c r="AG386" s="78">
        <v>2261</v>
      </c>
      <c r="AH386" s="78">
        <v>166</v>
      </c>
      <c r="AI386" s="78"/>
      <c r="AJ386" s="78" t="s">
        <v>11848</v>
      </c>
      <c r="AK386" s="78" t="s">
        <v>10114</v>
      </c>
      <c r="AL386" s="84" t="s">
        <v>13333</v>
      </c>
      <c r="AM386" s="78"/>
      <c r="AN386" s="80">
        <v>42799.780694444446</v>
      </c>
      <c r="AO386" s="84" t="s">
        <v>14110</v>
      </c>
      <c r="AP386" s="78" t="b">
        <v>1</v>
      </c>
      <c r="AQ386" s="78" t="b">
        <v>0</v>
      </c>
      <c r="AR386" s="78" t="b">
        <v>0</v>
      </c>
      <c r="AS386" s="78" t="s">
        <v>9963</v>
      </c>
      <c r="AT386" s="78">
        <v>0</v>
      </c>
      <c r="AU386" s="78"/>
      <c r="AV386" s="78" t="b">
        <v>0</v>
      </c>
      <c r="AW386" s="78" t="s">
        <v>15459</v>
      </c>
      <c r="AX386" s="84" t="s">
        <v>15826</v>
      </c>
      <c r="AY386" s="78" t="s">
        <v>66</v>
      </c>
      <c r="AZ386" s="102" t="s">
        <v>18397</v>
      </c>
      <c r="BA386" s="48" t="s">
        <v>18451</v>
      </c>
      <c r="BB386" s="48" t="s">
        <v>18451</v>
      </c>
      <c r="BC386" s="48" t="s">
        <v>4027</v>
      </c>
      <c r="BD386" s="48" t="s">
        <v>4027</v>
      </c>
      <c r="BE386" s="48"/>
      <c r="BF386" s="48"/>
      <c r="BG386" s="106" t="s">
        <v>18657</v>
      </c>
      <c r="BH386" s="106" t="s">
        <v>18941</v>
      </c>
      <c r="BI386" s="106" t="s">
        <v>19103</v>
      </c>
      <c r="BJ386" s="106" t="s">
        <v>19381</v>
      </c>
      <c r="BK386" s="85" t="str">
        <f>REPLACE(INDEX(GroupVertices[Group], MATCH(Vertices[[#This Row],[Vertex]],GroupVertices[Vertex],0)),1,1,"")</f>
        <v>EUTRAL</v>
      </c>
      <c r="BL386" s="3"/>
      <c r="BM386" s="3"/>
      <c r="BN386" s="3"/>
      <c r="BO386" s="3"/>
    </row>
    <row r="387" spans="1:67" x14ac:dyDescent="0.25">
      <c r="A387" s="64" t="s">
        <v>522</v>
      </c>
      <c r="B387" s="65"/>
      <c r="C387" s="65"/>
      <c r="D387" s="66"/>
      <c r="E387" s="68"/>
      <c r="F387" s="100" t="s">
        <v>5014</v>
      </c>
      <c r="G387" s="65"/>
      <c r="H387" s="69"/>
      <c r="I387" s="70"/>
      <c r="J387" s="70"/>
      <c r="K387" s="69" t="s">
        <v>17258</v>
      </c>
      <c r="L387" s="73"/>
      <c r="M387" s="74">
        <v>8022.3359375</v>
      </c>
      <c r="N387" s="74">
        <v>5664.52197265625</v>
      </c>
      <c r="O387" s="75"/>
      <c r="P387" s="76"/>
      <c r="Q387" s="76"/>
      <c r="R387" s="86"/>
      <c r="S387" s="48">
        <v>0</v>
      </c>
      <c r="T387" s="48">
        <v>1</v>
      </c>
      <c r="U387" s="49">
        <v>0</v>
      </c>
      <c r="V387" s="49">
        <v>0.2</v>
      </c>
      <c r="W387" s="49">
        <v>0</v>
      </c>
      <c r="X387" s="49">
        <v>0.693693</v>
      </c>
      <c r="Y387" s="49">
        <v>0</v>
      </c>
      <c r="Z387" s="49">
        <v>0</v>
      </c>
      <c r="AA387" s="71">
        <v>370</v>
      </c>
      <c r="AB387" s="71"/>
      <c r="AC387" s="72"/>
      <c r="AD387" s="78" t="s">
        <v>10535</v>
      </c>
      <c r="AE387" s="78">
        <v>165</v>
      </c>
      <c r="AF387" s="78">
        <v>419</v>
      </c>
      <c r="AG387" s="78">
        <v>15941</v>
      </c>
      <c r="AH387" s="78">
        <v>177</v>
      </c>
      <c r="AI387" s="78"/>
      <c r="AJ387" s="78"/>
      <c r="AK387" s="78" t="s">
        <v>12786</v>
      </c>
      <c r="AL387" s="78"/>
      <c r="AM387" s="78"/>
      <c r="AN387" s="80">
        <v>41277.331863425927</v>
      </c>
      <c r="AO387" s="84" t="s">
        <v>14111</v>
      </c>
      <c r="AP387" s="78" t="b">
        <v>1</v>
      </c>
      <c r="AQ387" s="78" t="b">
        <v>0</v>
      </c>
      <c r="AR387" s="78" t="b">
        <v>1</v>
      </c>
      <c r="AS387" s="78" t="s">
        <v>9963</v>
      </c>
      <c r="AT387" s="78">
        <v>0</v>
      </c>
      <c r="AU387" s="84" t="s">
        <v>14862</v>
      </c>
      <c r="AV387" s="78" t="b">
        <v>0</v>
      </c>
      <c r="AW387" s="78" t="s">
        <v>15459</v>
      </c>
      <c r="AX387" s="84" t="s">
        <v>15827</v>
      </c>
      <c r="AY387" s="78" t="s">
        <v>66</v>
      </c>
      <c r="AZ387" s="102" t="s">
        <v>18397</v>
      </c>
      <c r="BA387" s="48" t="s">
        <v>3351</v>
      </c>
      <c r="BB387" s="48" t="s">
        <v>3351</v>
      </c>
      <c r="BC387" s="48" t="s">
        <v>4089</v>
      </c>
      <c r="BD387" s="48" t="s">
        <v>4089</v>
      </c>
      <c r="BE387" s="48" t="s">
        <v>4313</v>
      </c>
      <c r="BF387" s="48" t="s">
        <v>4313</v>
      </c>
      <c r="BG387" s="106" t="s">
        <v>18651</v>
      </c>
      <c r="BH387" s="106" t="s">
        <v>18651</v>
      </c>
      <c r="BI387" s="106" t="s">
        <v>19097</v>
      </c>
      <c r="BJ387" s="106" t="s">
        <v>19097</v>
      </c>
      <c r="BK387" s="85" t="str">
        <f>REPLACE(INDEX(GroupVertices[Group], MATCH(Vertices[[#This Row],[Vertex]],GroupVertices[Vertex],0)),1,1,"")</f>
        <v>EUTRAL</v>
      </c>
      <c r="BL387" s="3"/>
      <c r="BM387" s="3"/>
      <c r="BN387" s="3"/>
      <c r="BO387" s="3"/>
    </row>
    <row r="388" spans="1:67" x14ac:dyDescent="0.25">
      <c r="A388" s="64" t="s">
        <v>523</v>
      </c>
      <c r="B388" s="65"/>
      <c r="C388" s="65"/>
      <c r="D388" s="66"/>
      <c r="E388" s="68"/>
      <c r="F388" s="100" t="s">
        <v>5015</v>
      </c>
      <c r="G388" s="65"/>
      <c r="H388" s="69"/>
      <c r="I388" s="70"/>
      <c r="J388" s="70"/>
      <c r="K388" s="69" t="s">
        <v>17259</v>
      </c>
      <c r="L388" s="73"/>
      <c r="M388" s="74">
        <v>6867.2646484375</v>
      </c>
      <c r="N388" s="74">
        <v>666.17138671875</v>
      </c>
      <c r="O388" s="75"/>
      <c r="P388" s="76"/>
      <c r="Q388" s="76"/>
      <c r="R388" s="86"/>
      <c r="S388" s="48">
        <v>0</v>
      </c>
      <c r="T388" s="48">
        <v>1</v>
      </c>
      <c r="U388" s="49">
        <v>0</v>
      </c>
      <c r="V388" s="49">
        <v>5.2631999999999998E-2</v>
      </c>
      <c r="W388" s="49">
        <v>0</v>
      </c>
      <c r="X388" s="49">
        <v>0.58648599999999995</v>
      </c>
      <c r="Y388" s="49">
        <v>0</v>
      </c>
      <c r="Z388" s="49">
        <v>0</v>
      </c>
      <c r="AA388" s="71">
        <v>371</v>
      </c>
      <c r="AB388" s="71"/>
      <c r="AC388" s="72"/>
      <c r="AD388" s="78" t="s">
        <v>10536</v>
      </c>
      <c r="AE388" s="78">
        <v>464</v>
      </c>
      <c r="AF388" s="78">
        <v>17</v>
      </c>
      <c r="AG388" s="78">
        <v>466</v>
      </c>
      <c r="AH388" s="78">
        <v>439</v>
      </c>
      <c r="AI388" s="78"/>
      <c r="AJ388" s="78"/>
      <c r="AK388" s="78"/>
      <c r="AL388" s="78"/>
      <c r="AM388" s="78"/>
      <c r="AN388" s="80">
        <v>42803.098749999997</v>
      </c>
      <c r="AO388" s="84" t="s">
        <v>14112</v>
      </c>
      <c r="AP388" s="78" t="b">
        <v>1</v>
      </c>
      <c r="AQ388" s="78" t="b">
        <v>0</v>
      </c>
      <c r="AR388" s="78" t="b">
        <v>0</v>
      </c>
      <c r="AS388" s="78" t="s">
        <v>9963</v>
      </c>
      <c r="AT388" s="78">
        <v>0</v>
      </c>
      <c r="AU388" s="78"/>
      <c r="AV388" s="78" t="b">
        <v>0</v>
      </c>
      <c r="AW388" s="78" t="s">
        <v>15459</v>
      </c>
      <c r="AX388" s="84" t="s">
        <v>15828</v>
      </c>
      <c r="AY388" s="78" t="s">
        <v>66</v>
      </c>
      <c r="AZ388" s="102" t="s">
        <v>18397</v>
      </c>
      <c r="BA388" s="48" t="s">
        <v>3355</v>
      </c>
      <c r="BB388" s="48" t="s">
        <v>3355</v>
      </c>
      <c r="BC388" s="48" t="s">
        <v>4092</v>
      </c>
      <c r="BD388" s="48" t="s">
        <v>4092</v>
      </c>
      <c r="BE388" s="48" t="s">
        <v>4315</v>
      </c>
      <c r="BF388" s="48" t="s">
        <v>4315</v>
      </c>
      <c r="BG388" s="106" t="s">
        <v>18654</v>
      </c>
      <c r="BH388" s="106" t="s">
        <v>18654</v>
      </c>
      <c r="BI388" s="106" t="s">
        <v>19100</v>
      </c>
      <c r="BJ388" s="106" t="s">
        <v>19100</v>
      </c>
      <c r="BK388" s="85" t="str">
        <f>REPLACE(INDEX(GroupVertices[Group], MATCH(Vertices[[#This Row],[Vertex]],GroupVertices[Vertex],0)),1,1,"")</f>
        <v>EUTRAL</v>
      </c>
      <c r="BL388" s="3"/>
      <c r="BM388" s="3"/>
      <c r="BN388" s="3"/>
      <c r="BO388" s="3"/>
    </row>
    <row r="389" spans="1:67" x14ac:dyDescent="0.25">
      <c r="A389" s="64" t="s">
        <v>524</v>
      </c>
      <c r="B389" s="65"/>
      <c r="C389" s="65"/>
      <c r="D389" s="66"/>
      <c r="E389" s="68"/>
      <c r="F389" s="100" t="s">
        <v>5016</v>
      </c>
      <c r="G389" s="65"/>
      <c r="H389" s="69"/>
      <c r="I389" s="70"/>
      <c r="J389" s="70"/>
      <c r="K389" s="69" t="s">
        <v>17260</v>
      </c>
      <c r="L389" s="73"/>
      <c r="M389" s="74">
        <v>7564.40234375</v>
      </c>
      <c r="N389" s="74">
        <v>626.8956298828125</v>
      </c>
      <c r="O389" s="75"/>
      <c r="P389" s="76"/>
      <c r="Q389" s="76"/>
      <c r="R389" s="86"/>
      <c r="S389" s="48">
        <v>0</v>
      </c>
      <c r="T389" s="48">
        <v>1</v>
      </c>
      <c r="U389" s="49">
        <v>0</v>
      </c>
      <c r="V389" s="49">
        <v>1</v>
      </c>
      <c r="W389" s="49">
        <v>0</v>
      </c>
      <c r="X389" s="49">
        <v>0.99999899999999997</v>
      </c>
      <c r="Y389" s="49">
        <v>0</v>
      </c>
      <c r="Z389" s="49">
        <v>0</v>
      </c>
      <c r="AA389" s="71">
        <v>372</v>
      </c>
      <c r="AB389" s="71"/>
      <c r="AC389" s="72"/>
      <c r="AD389" s="78" t="s">
        <v>10537</v>
      </c>
      <c r="AE389" s="78">
        <v>30</v>
      </c>
      <c r="AF389" s="78">
        <v>13</v>
      </c>
      <c r="AG389" s="78">
        <v>34</v>
      </c>
      <c r="AH389" s="78">
        <v>2</v>
      </c>
      <c r="AI389" s="78"/>
      <c r="AJ389" s="78" t="s">
        <v>11849</v>
      </c>
      <c r="AK389" s="78"/>
      <c r="AL389" s="84" t="s">
        <v>13334</v>
      </c>
      <c r="AM389" s="78"/>
      <c r="AN389" s="80">
        <v>42819.544687499998</v>
      </c>
      <c r="AO389" s="84" t="s">
        <v>14113</v>
      </c>
      <c r="AP389" s="78" t="b">
        <v>1</v>
      </c>
      <c r="AQ389" s="78" t="b">
        <v>0</v>
      </c>
      <c r="AR389" s="78" t="b">
        <v>0</v>
      </c>
      <c r="AS389" s="78" t="s">
        <v>9963</v>
      </c>
      <c r="AT389" s="78">
        <v>0</v>
      </c>
      <c r="AU389" s="78"/>
      <c r="AV389" s="78" t="b">
        <v>0</v>
      </c>
      <c r="AW389" s="78" t="s">
        <v>15459</v>
      </c>
      <c r="AX389" s="84" t="s">
        <v>15829</v>
      </c>
      <c r="AY389" s="78" t="s">
        <v>66</v>
      </c>
      <c r="AZ389" s="102" t="s">
        <v>18397</v>
      </c>
      <c r="BA389" s="48" t="s">
        <v>3363</v>
      </c>
      <c r="BB389" s="48" t="s">
        <v>3363</v>
      </c>
      <c r="BC389" s="48" t="s">
        <v>4027</v>
      </c>
      <c r="BD389" s="48" t="s">
        <v>4027</v>
      </c>
      <c r="BE389" s="48"/>
      <c r="BF389" s="48"/>
      <c r="BG389" s="106" t="s">
        <v>18658</v>
      </c>
      <c r="BH389" s="106" t="s">
        <v>18658</v>
      </c>
      <c r="BI389" s="106" t="s">
        <v>19104</v>
      </c>
      <c r="BJ389" s="106" t="s">
        <v>19104</v>
      </c>
      <c r="BK389" s="85" t="str">
        <f>REPLACE(INDEX(GroupVertices[Group], MATCH(Vertices[[#This Row],[Vertex]],GroupVertices[Vertex],0)),1,1,"")</f>
        <v>EUTRAL</v>
      </c>
      <c r="BL389" s="3"/>
      <c r="BM389" s="3"/>
      <c r="BN389" s="3"/>
      <c r="BO389" s="3"/>
    </row>
    <row r="390" spans="1:67" x14ac:dyDescent="0.25">
      <c r="A390" s="64" t="s">
        <v>525</v>
      </c>
      <c r="B390" s="65"/>
      <c r="C390" s="65"/>
      <c r="D390" s="66"/>
      <c r="E390" s="68"/>
      <c r="F390" s="100" t="s">
        <v>5017</v>
      </c>
      <c r="G390" s="65"/>
      <c r="H390" s="69"/>
      <c r="I390" s="70"/>
      <c r="J390" s="70"/>
      <c r="K390" s="69" t="s">
        <v>17262</v>
      </c>
      <c r="L390" s="73"/>
      <c r="M390" s="74">
        <v>6952.72265625</v>
      </c>
      <c r="N390" s="74">
        <v>652.857666015625</v>
      </c>
      <c r="O390" s="75"/>
      <c r="P390" s="76"/>
      <c r="Q390" s="76"/>
      <c r="R390" s="86"/>
      <c r="S390" s="48">
        <v>0</v>
      </c>
      <c r="T390" s="48">
        <v>5</v>
      </c>
      <c r="U390" s="49">
        <v>3523.8840530000002</v>
      </c>
      <c r="V390" s="49">
        <v>7.36E-4</v>
      </c>
      <c r="W390" s="49">
        <v>4.9109999999999996E-3</v>
      </c>
      <c r="X390" s="49">
        <v>1.5377510000000001</v>
      </c>
      <c r="Y390" s="49">
        <v>0</v>
      </c>
      <c r="Z390" s="49">
        <v>0</v>
      </c>
      <c r="AA390" s="71">
        <v>374</v>
      </c>
      <c r="AB390" s="71"/>
      <c r="AC390" s="72"/>
      <c r="AD390" s="78" t="s">
        <v>10539</v>
      </c>
      <c r="AE390" s="78">
        <v>45</v>
      </c>
      <c r="AF390" s="78">
        <v>27</v>
      </c>
      <c r="AG390" s="78">
        <v>54</v>
      </c>
      <c r="AH390" s="78">
        <v>11</v>
      </c>
      <c r="AI390" s="78"/>
      <c r="AJ390" s="78"/>
      <c r="AK390" s="78"/>
      <c r="AL390" s="78"/>
      <c r="AM390" s="78"/>
      <c r="AN390" s="80">
        <v>41634.348796296297</v>
      </c>
      <c r="AO390" s="78"/>
      <c r="AP390" s="78" t="b">
        <v>1</v>
      </c>
      <c r="AQ390" s="78" t="b">
        <v>0</v>
      </c>
      <c r="AR390" s="78" t="b">
        <v>0</v>
      </c>
      <c r="AS390" s="78" t="s">
        <v>9963</v>
      </c>
      <c r="AT390" s="78">
        <v>0</v>
      </c>
      <c r="AU390" s="84" t="s">
        <v>14862</v>
      </c>
      <c r="AV390" s="78" t="b">
        <v>0</v>
      </c>
      <c r="AW390" s="78" t="s">
        <v>15459</v>
      </c>
      <c r="AX390" s="84" t="s">
        <v>15831</v>
      </c>
      <c r="AY390" s="78" t="s">
        <v>66</v>
      </c>
      <c r="AZ390" s="102" t="s">
        <v>18397</v>
      </c>
      <c r="BA390" s="48"/>
      <c r="BB390" s="48"/>
      <c r="BC390" s="48"/>
      <c r="BD390" s="48"/>
      <c r="BE390" s="48"/>
      <c r="BF390" s="48"/>
      <c r="BG390" s="106" t="s">
        <v>18659</v>
      </c>
      <c r="BH390" s="106" t="s">
        <v>18659</v>
      </c>
      <c r="BI390" s="106" t="s">
        <v>19105</v>
      </c>
      <c r="BJ390" s="106" t="s">
        <v>19105</v>
      </c>
      <c r="BK390" s="85" t="str">
        <f>REPLACE(INDEX(GroupVertices[Group], MATCH(Vertices[[#This Row],[Vertex]],GroupVertices[Vertex],0)),1,1,"")</f>
        <v>EUTRAL</v>
      </c>
      <c r="BL390" s="3"/>
      <c r="BM390" s="3"/>
      <c r="BN390" s="3"/>
      <c r="BO390" s="3"/>
    </row>
    <row r="391" spans="1:67" x14ac:dyDescent="0.25">
      <c r="A391" s="64" t="s">
        <v>526</v>
      </c>
      <c r="B391" s="65"/>
      <c r="C391" s="65"/>
      <c r="D391" s="66"/>
      <c r="E391" s="68"/>
      <c r="F391" s="100" t="s">
        <v>5018</v>
      </c>
      <c r="G391" s="65"/>
      <c r="H391" s="69"/>
      <c r="I391" s="70"/>
      <c r="J391" s="70"/>
      <c r="K391" s="69" t="s">
        <v>17265</v>
      </c>
      <c r="L391" s="73"/>
      <c r="M391" s="74">
        <v>7343.7099609375</v>
      </c>
      <c r="N391" s="74">
        <v>610.57794189453125</v>
      </c>
      <c r="O391" s="75"/>
      <c r="P391" s="76"/>
      <c r="Q391" s="76"/>
      <c r="R391" s="86"/>
      <c r="S391" s="48">
        <v>0</v>
      </c>
      <c r="T391" s="48">
        <v>1</v>
      </c>
      <c r="U391" s="49">
        <v>0</v>
      </c>
      <c r="V391" s="49">
        <v>5.2631999999999998E-2</v>
      </c>
      <c r="W391" s="49">
        <v>0</v>
      </c>
      <c r="X391" s="49">
        <v>0.58648599999999995</v>
      </c>
      <c r="Y391" s="49">
        <v>0</v>
      </c>
      <c r="Z391" s="49">
        <v>0</v>
      </c>
      <c r="AA391" s="71">
        <v>377</v>
      </c>
      <c r="AB391" s="71"/>
      <c r="AC391" s="72"/>
      <c r="AD391" s="78" t="s">
        <v>10542</v>
      </c>
      <c r="AE391" s="78">
        <v>213</v>
      </c>
      <c r="AF391" s="78">
        <v>53</v>
      </c>
      <c r="AG391" s="78">
        <v>3072</v>
      </c>
      <c r="AH391" s="78">
        <v>963</v>
      </c>
      <c r="AI391" s="78"/>
      <c r="AJ391" s="78" t="s">
        <v>11852</v>
      </c>
      <c r="AK391" s="78" t="s">
        <v>12787</v>
      </c>
      <c r="AL391" s="78"/>
      <c r="AM391" s="78"/>
      <c r="AN391" s="80">
        <v>41765.462337962963</v>
      </c>
      <c r="AO391" s="84" t="s">
        <v>14116</v>
      </c>
      <c r="AP391" s="78" t="b">
        <v>1</v>
      </c>
      <c r="AQ391" s="78" t="b">
        <v>0</v>
      </c>
      <c r="AR391" s="78" t="b">
        <v>1</v>
      </c>
      <c r="AS391" s="78" t="s">
        <v>9963</v>
      </c>
      <c r="AT391" s="78">
        <v>5</v>
      </c>
      <c r="AU391" s="84" t="s">
        <v>14862</v>
      </c>
      <c r="AV391" s="78" t="b">
        <v>0</v>
      </c>
      <c r="AW391" s="78" t="s">
        <v>15459</v>
      </c>
      <c r="AX391" s="84" t="s">
        <v>15834</v>
      </c>
      <c r="AY391" s="78" t="s">
        <v>66</v>
      </c>
      <c r="AZ391" s="102" t="s">
        <v>18397</v>
      </c>
      <c r="BA391" s="48" t="s">
        <v>3355</v>
      </c>
      <c r="BB391" s="48" t="s">
        <v>3355</v>
      </c>
      <c r="BC391" s="48" t="s">
        <v>4092</v>
      </c>
      <c r="BD391" s="48" t="s">
        <v>4092</v>
      </c>
      <c r="BE391" s="48" t="s">
        <v>4315</v>
      </c>
      <c r="BF391" s="48" t="s">
        <v>4315</v>
      </c>
      <c r="BG391" s="106" t="s">
        <v>18654</v>
      </c>
      <c r="BH391" s="106" t="s">
        <v>18654</v>
      </c>
      <c r="BI391" s="106" t="s">
        <v>19100</v>
      </c>
      <c r="BJ391" s="106" t="s">
        <v>19100</v>
      </c>
      <c r="BK391" s="85" t="str">
        <f>REPLACE(INDEX(GroupVertices[Group], MATCH(Vertices[[#This Row],[Vertex]],GroupVertices[Vertex],0)),1,1,"")</f>
        <v>EUTRAL</v>
      </c>
      <c r="BL391" s="3"/>
      <c r="BM391" s="3"/>
      <c r="BN391" s="3"/>
      <c r="BO391" s="3"/>
    </row>
    <row r="392" spans="1:67" x14ac:dyDescent="0.25">
      <c r="A392" s="64" t="s">
        <v>527</v>
      </c>
      <c r="B392" s="65"/>
      <c r="C392" s="65"/>
      <c r="D392" s="66"/>
      <c r="E392" s="68"/>
      <c r="F392" s="100" t="s">
        <v>15213</v>
      </c>
      <c r="G392" s="65"/>
      <c r="H392" s="69"/>
      <c r="I392" s="70"/>
      <c r="J392" s="70"/>
      <c r="K392" s="69" t="s">
        <v>17266</v>
      </c>
      <c r="L392" s="73"/>
      <c r="M392" s="74">
        <v>9122.9677734375</v>
      </c>
      <c r="N392" s="74">
        <v>2071.22412109375</v>
      </c>
      <c r="O392" s="75"/>
      <c r="P392" s="76"/>
      <c r="Q392" s="76"/>
      <c r="R392" s="86"/>
      <c r="S392" s="48">
        <v>0</v>
      </c>
      <c r="T392" s="48">
        <v>2</v>
      </c>
      <c r="U392" s="49">
        <v>745.04761900000005</v>
      </c>
      <c r="V392" s="49">
        <v>5.9900000000000003E-4</v>
      </c>
      <c r="W392" s="49">
        <v>2.3809999999999999E-3</v>
      </c>
      <c r="X392" s="49">
        <v>0.65634099999999995</v>
      </c>
      <c r="Y392" s="49">
        <v>0</v>
      </c>
      <c r="Z392" s="49">
        <v>0</v>
      </c>
      <c r="AA392" s="71">
        <v>378</v>
      </c>
      <c r="AB392" s="71"/>
      <c r="AC392" s="72"/>
      <c r="AD392" s="78" t="s">
        <v>10543</v>
      </c>
      <c r="AE392" s="78">
        <v>934</v>
      </c>
      <c r="AF392" s="78">
        <v>723</v>
      </c>
      <c r="AG392" s="78">
        <v>42645</v>
      </c>
      <c r="AH392" s="78">
        <v>1982</v>
      </c>
      <c r="AI392" s="78">
        <v>19800</v>
      </c>
      <c r="AJ392" s="78" t="s">
        <v>11853</v>
      </c>
      <c r="AK392" s="78" t="s">
        <v>12788</v>
      </c>
      <c r="AL392" s="84" t="s">
        <v>13337</v>
      </c>
      <c r="AM392" s="78" t="s">
        <v>10135</v>
      </c>
      <c r="AN392" s="80">
        <v>40076.389502314814</v>
      </c>
      <c r="AO392" s="84" t="s">
        <v>14117</v>
      </c>
      <c r="AP392" s="78" t="b">
        <v>0</v>
      </c>
      <c r="AQ392" s="78" t="b">
        <v>0</v>
      </c>
      <c r="AR392" s="78" t="b">
        <v>1</v>
      </c>
      <c r="AS392" s="78" t="s">
        <v>9963</v>
      </c>
      <c r="AT392" s="78">
        <v>33</v>
      </c>
      <c r="AU392" s="84" t="s">
        <v>14911</v>
      </c>
      <c r="AV392" s="78" t="b">
        <v>0</v>
      </c>
      <c r="AW392" s="78" t="s">
        <v>15459</v>
      </c>
      <c r="AX392" s="84" t="s">
        <v>15835</v>
      </c>
      <c r="AY392" s="78" t="s">
        <v>66</v>
      </c>
      <c r="AZ392" s="102" t="s">
        <v>18397</v>
      </c>
      <c r="BA392" s="48"/>
      <c r="BB392" s="48"/>
      <c r="BC392" s="48"/>
      <c r="BD392" s="48"/>
      <c r="BE392" s="48"/>
      <c r="BF392" s="48"/>
      <c r="BG392" s="106" t="s">
        <v>18660</v>
      </c>
      <c r="BH392" s="106" t="s">
        <v>18660</v>
      </c>
      <c r="BI392" s="106" t="s">
        <v>19106</v>
      </c>
      <c r="BJ392" s="106" t="s">
        <v>19106</v>
      </c>
      <c r="BK392" s="85" t="str">
        <f>REPLACE(INDEX(GroupVertices[Group], MATCH(Vertices[[#This Row],[Vertex]],GroupVertices[Vertex],0)),1,1,"")</f>
        <v>EUTRAL</v>
      </c>
      <c r="BL392" s="3"/>
      <c r="BM392" s="3"/>
      <c r="BN392" s="3"/>
      <c r="BO392" s="3"/>
    </row>
    <row r="393" spans="1:67" x14ac:dyDescent="0.25">
      <c r="A393" s="64" t="s">
        <v>528</v>
      </c>
      <c r="B393" s="65"/>
      <c r="C393" s="65"/>
      <c r="D393" s="66"/>
      <c r="E393" s="68"/>
      <c r="F393" s="100" t="s">
        <v>5019</v>
      </c>
      <c r="G393" s="65"/>
      <c r="H393" s="69"/>
      <c r="I393" s="70"/>
      <c r="J393" s="70"/>
      <c r="K393" s="69" t="s">
        <v>17268</v>
      </c>
      <c r="L393" s="73"/>
      <c r="M393" s="74">
        <v>8759.736328125</v>
      </c>
      <c r="N393" s="74">
        <v>5292.46826171875</v>
      </c>
      <c r="O393" s="75"/>
      <c r="P393" s="76"/>
      <c r="Q393" s="76"/>
      <c r="R393" s="86"/>
      <c r="S393" s="48">
        <v>0</v>
      </c>
      <c r="T393" s="48">
        <v>1</v>
      </c>
      <c r="U393" s="49">
        <v>0</v>
      </c>
      <c r="V393" s="49">
        <v>4.6700000000000002E-4</v>
      </c>
      <c r="W393" s="49">
        <v>3.3000000000000003E-5</v>
      </c>
      <c r="X393" s="49">
        <v>0.53026799999999996</v>
      </c>
      <c r="Y393" s="49">
        <v>0</v>
      </c>
      <c r="Z393" s="49">
        <v>0</v>
      </c>
      <c r="AA393" s="71">
        <v>380</v>
      </c>
      <c r="AB393" s="71"/>
      <c r="AC393" s="72"/>
      <c r="AD393" s="78" t="s">
        <v>10545</v>
      </c>
      <c r="AE393" s="78">
        <v>132</v>
      </c>
      <c r="AF393" s="78">
        <v>57</v>
      </c>
      <c r="AG393" s="78">
        <v>1577</v>
      </c>
      <c r="AH393" s="78">
        <v>588</v>
      </c>
      <c r="AI393" s="78"/>
      <c r="AJ393" s="78" t="s">
        <v>11855</v>
      </c>
      <c r="AK393" s="78"/>
      <c r="AL393" s="78"/>
      <c r="AM393" s="78"/>
      <c r="AN393" s="80">
        <v>42417.530439814815</v>
      </c>
      <c r="AO393" s="84" t="s">
        <v>14119</v>
      </c>
      <c r="AP393" s="78" t="b">
        <v>1</v>
      </c>
      <c r="AQ393" s="78" t="b">
        <v>0</v>
      </c>
      <c r="AR393" s="78" t="b">
        <v>1</v>
      </c>
      <c r="AS393" s="78" t="s">
        <v>9963</v>
      </c>
      <c r="AT393" s="78">
        <v>7</v>
      </c>
      <c r="AU393" s="78"/>
      <c r="AV393" s="78" t="b">
        <v>0</v>
      </c>
      <c r="AW393" s="78" t="s">
        <v>15459</v>
      </c>
      <c r="AX393" s="84" t="s">
        <v>15837</v>
      </c>
      <c r="AY393" s="78" t="s">
        <v>66</v>
      </c>
      <c r="AZ393" s="102" t="s">
        <v>18397</v>
      </c>
      <c r="BA393" s="48" t="s">
        <v>3358</v>
      </c>
      <c r="BB393" s="48" t="s">
        <v>3358</v>
      </c>
      <c r="BC393" s="48" t="s">
        <v>4094</v>
      </c>
      <c r="BD393" s="48" t="s">
        <v>4094</v>
      </c>
      <c r="BE393" s="48"/>
      <c r="BF393" s="48"/>
      <c r="BG393" s="106" t="s">
        <v>18655</v>
      </c>
      <c r="BH393" s="106" t="s">
        <v>18655</v>
      </c>
      <c r="BI393" s="106" t="s">
        <v>19101</v>
      </c>
      <c r="BJ393" s="106" t="s">
        <v>19101</v>
      </c>
      <c r="BK393" s="85" t="str">
        <f>REPLACE(INDEX(GroupVertices[Group], MATCH(Vertices[[#This Row],[Vertex]],GroupVertices[Vertex],0)),1,1,"")</f>
        <v>EUTRAL</v>
      </c>
      <c r="BL393" s="3"/>
      <c r="BM393" s="3"/>
      <c r="BN393" s="3"/>
      <c r="BO393" s="3"/>
    </row>
    <row r="394" spans="1:67" x14ac:dyDescent="0.25">
      <c r="A394" s="64" t="s">
        <v>529</v>
      </c>
      <c r="B394" s="65"/>
      <c r="C394" s="65"/>
      <c r="D394" s="66"/>
      <c r="E394" s="68"/>
      <c r="F394" s="100" t="s">
        <v>15215</v>
      </c>
      <c r="G394" s="65"/>
      <c r="H394" s="69"/>
      <c r="I394" s="70"/>
      <c r="J394" s="70"/>
      <c r="K394" s="69" t="s">
        <v>17269</v>
      </c>
      <c r="L394" s="73"/>
      <c r="M394" s="74">
        <v>6100.7578125</v>
      </c>
      <c r="N394" s="74">
        <v>3618.594970703125</v>
      </c>
      <c r="O394" s="75"/>
      <c r="P394" s="76"/>
      <c r="Q394" s="76"/>
      <c r="R394" s="86"/>
      <c r="S394" s="48">
        <v>0</v>
      </c>
      <c r="T394" s="48">
        <v>2</v>
      </c>
      <c r="U394" s="49">
        <v>0</v>
      </c>
      <c r="V394" s="49">
        <v>6.1700000000000004E-4</v>
      </c>
      <c r="W394" s="49">
        <v>7.1699999999999997E-4</v>
      </c>
      <c r="X394" s="49">
        <v>0.66930000000000001</v>
      </c>
      <c r="Y394" s="49">
        <v>0.5</v>
      </c>
      <c r="Z394" s="49">
        <v>0</v>
      </c>
      <c r="AA394" s="71">
        <v>381</v>
      </c>
      <c r="AB394" s="71"/>
      <c r="AC394" s="72"/>
      <c r="AD394" s="78" t="s">
        <v>10546</v>
      </c>
      <c r="AE394" s="78">
        <v>1832</v>
      </c>
      <c r="AF394" s="78">
        <v>88</v>
      </c>
      <c r="AG394" s="78">
        <v>695</v>
      </c>
      <c r="AH394" s="78">
        <v>217</v>
      </c>
      <c r="AI394" s="78"/>
      <c r="AJ394" s="78" t="s">
        <v>11856</v>
      </c>
      <c r="AK394" s="78" t="s">
        <v>10119</v>
      </c>
      <c r="AL394" s="84" t="s">
        <v>13339</v>
      </c>
      <c r="AM394" s="78"/>
      <c r="AN394" s="80">
        <v>42653.538553240738</v>
      </c>
      <c r="AO394" s="84" t="s">
        <v>14120</v>
      </c>
      <c r="AP394" s="78" t="b">
        <v>1</v>
      </c>
      <c r="AQ394" s="78" t="b">
        <v>0</v>
      </c>
      <c r="AR394" s="78" t="b">
        <v>1</v>
      </c>
      <c r="AS394" s="78" t="s">
        <v>9963</v>
      </c>
      <c r="AT394" s="78">
        <v>0</v>
      </c>
      <c r="AU394" s="78"/>
      <c r="AV394" s="78" t="b">
        <v>0</v>
      </c>
      <c r="AW394" s="78" t="s">
        <v>15459</v>
      </c>
      <c r="AX394" s="84" t="s">
        <v>15838</v>
      </c>
      <c r="AY394" s="78" t="s">
        <v>66</v>
      </c>
      <c r="AZ394" s="102" t="s">
        <v>18397</v>
      </c>
      <c r="BA394" s="48" t="s">
        <v>3364</v>
      </c>
      <c r="BB394" s="48" t="s">
        <v>3364</v>
      </c>
      <c r="BC394" s="48" t="s">
        <v>4048</v>
      </c>
      <c r="BD394" s="48" t="s">
        <v>4048</v>
      </c>
      <c r="BE394" s="48"/>
      <c r="BF394" s="48"/>
      <c r="BG394" s="106" t="s">
        <v>18661</v>
      </c>
      <c r="BH394" s="106" t="s">
        <v>18661</v>
      </c>
      <c r="BI394" s="106" t="s">
        <v>19107</v>
      </c>
      <c r="BJ394" s="106" t="s">
        <v>19107</v>
      </c>
      <c r="BK394" s="85" t="str">
        <f>REPLACE(INDEX(GroupVertices[Group], MATCH(Vertices[[#This Row],[Vertex]],GroupVertices[Vertex],0)),1,1,"")</f>
        <v>EUTRAL</v>
      </c>
      <c r="BL394" s="3"/>
      <c r="BM394" s="3"/>
      <c r="BN394" s="3"/>
      <c r="BO394" s="3"/>
    </row>
    <row r="395" spans="1:67" x14ac:dyDescent="0.25">
      <c r="A395" s="64" t="s">
        <v>530</v>
      </c>
      <c r="B395" s="65"/>
      <c r="C395" s="65"/>
      <c r="D395" s="66"/>
      <c r="E395" s="68"/>
      <c r="F395" s="100" t="s">
        <v>15216</v>
      </c>
      <c r="G395" s="65"/>
      <c r="H395" s="69"/>
      <c r="I395" s="70"/>
      <c r="J395" s="70"/>
      <c r="K395" s="69" t="s">
        <v>17270</v>
      </c>
      <c r="L395" s="73"/>
      <c r="M395" s="74">
        <v>6650.955078125</v>
      </c>
      <c r="N395" s="74">
        <v>5016.044921875</v>
      </c>
      <c r="O395" s="75"/>
      <c r="P395" s="76"/>
      <c r="Q395" s="76"/>
      <c r="R395" s="86"/>
      <c r="S395" s="48">
        <v>0</v>
      </c>
      <c r="T395" s="48">
        <v>2</v>
      </c>
      <c r="U395" s="49">
        <v>0</v>
      </c>
      <c r="V395" s="49">
        <v>6.1700000000000004E-4</v>
      </c>
      <c r="W395" s="49">
        <v>7.1699999999999997E-4</v>
      </c>
      <c r="X395" s="49">
        <v>0.66930000000000001</v>
      </c>
      <c r="Y395" s="49">
        <v>0.5</v>
      </c>
      <c r="Z395" s="49">
        <v>0</v>
      </c>
      <c r="AA395" s="71">
        <v>382</v>
      </c>
      <c r="AB395" s="71"/>
      <c r="AC395" s="72"/>
      <c r="AD395" s="78" t="s">
        <v>10547</v>
      </c>
      <c r="AE395" s="78">
        <v>69</v>
      </c>
      <c r="AF395" s="78">
        <v>6</v>
      </c>
      <c r="AG395" s="78">
        <v>112</v>
      </c>
      <c r="AH395" s="78">
        <v>5</v>
      </c>
      <c r="AI395" s="78"/>
      <c r="AJ395" s="78"/>
      <c r="AK395" s="78"/>
      <c r="AL395" s="78"/>
      <c r="AM395" s="78"/>
      <c r="AN395" s="80">
        <v>42721.842812499999</v>
      </c>
      <c r="AO395" s="84" t="s">
        <v>14121</v>
      </c>
      <c r="AP395" s="78" t="b">
        <v>1</v>
      </c>
      <c r="AQ395" s="78" t="b">
        <v>0</v>
      </c>
      <c r="AR395" s="78" t="b">
        <v>0</v>
      </c>
      <c r="AS395" s="78" t="s">
        <v>9963</v>
      </c>
      <c r="AT395" s="78">
        <v>1</v>
      </c>
      <c r="AU395" s="78"/>
      <c r="AV395" s="78" t="b">
        <v>0</v>
      </c>
      <c r="AW395" s="78" t="s">
        <v>15459</v>
      </c>
      <c r="AX395" s="84" t="s">
        <v>15839</v>
      </c>
      <c r="AY395" s="78" t="s">
        <v>66</v>
      </c>
      <c r="AZ395" s="102" t="s">
        <v>18397</v>
      </c>
      <c r="BA395" s="48" t="s">
        <v>3364</v>
      </c>
      <c r="BB395" s="48" t="s">
        <v>3364</v>
      </c>
      <c r="BC395" s="48" t="s">
        <v>4048</v>
      </c>
      <c r="BD395" s="48" t="s">
        <v>4048</v>
      </c>
      <c r="BE395" s="48"/>
      <c r="BF395" s="48"/>
      <c r="BG395" s="106" t="s">
        <v>18661</v>
      </c>
      <c r="BH395" s="106" t="s">
        <v>18661</v>
      </c>
      <c r="BI395" s="106" t="s">
        <v>19107</v>
      </c>
      <c r="BJ395" s="106" t="s">
        <v>19107</v>
      </c>
      <c r="BK395" s="85" t="str">
        <f>REPLACE(INDEX(GroupVertices[Group], MATCH(Vertices[[#This Row],[Vertex]],GroupVertices[Vertex],0)),1,1,"")</f>
        <v>EUTRAL</v>
      </c>
      <c r="BL395" s="3"/>
      <c r="BM395" s="3"/>
      <c r="BN395" s="3"/>
      <c r="BO395" s="3"/>
    </row>
    <row r="396" spans="1:67" x14ac:dyDescent="0.25">
      <c r="A396" s="64" t="s">
        <v>531</v>
      </c>
      <c r="B396" s="65"/>
      <c r="C396" s="65"/>
      <c r="D396" s="66"/>
      <c r="E396" s="68"/>
      <c r="F396" s="100" t="s">
        <v>15217</v>
      </c>
      <c r="G396" s="65"/>
      <c r="H396" s="69"/>
      <c r="I396" s="70"/>
      <c r="J396" s="70"/>
      <c r="K396" s="69" t="s">
        <v>17271</v>
      </c>
      <c r="L396" s="73"/>
      <c r="M396" s="74">
        <v>8355.7880859375</v>
      </c>
      <c r="N396" s="74">
        <v>916.89312744140625</v>
      </c>
      <c r="O396" s="75"/>
      <c r="P396" s="76"/>
      <c r="Q396" s="76"/>
      <c r="R396" s="86"/>
      <c r="S396" s="48">
        <v>0</v>
      </c>
      <c r="T396" s="48">
        <v>2</v>
      </c>
      <c r="U396" s="49">
        <v>0</v>
      </c>
      <c r="V396" s="49">
        <v>6.1700000000000004E-4</v>
      </c>
      <c r="W396" s="49">
        <v>7.1699999999999997E-4</v>
      </c>
      <c r="X396" s="49">
        <v>0.66930000000000001</v>
      </c>
      <c r="Y396" s="49">
        <v>0.5</v>
      </c>
      <c r="Z396" s="49">
        <v>0</v>
      </c>
      <c r="AA396" s="71">
        <v>383</v>
      </c>
      <c r="AB396" s="71"/>
      <c r="AC396" s="72"/>
      <c r="AD396" s="78" t="s">
        <v>10548</v>
      </c>
      <c r="AE396" s="78">
        <v>1345</v>
      </c>
      <c r="AF396" s="78">
        <v>272</v>
      </c>
      <c r="AG396" s="78">
        <v>6312</v>
      </c>
      <c r="AH396" s="78">
        <v>142</v>
      </c>
      <c r="AI396" s="78">
        <v>-25200</v>
      </c>
      <c r="AJ396" s="78" t="s">
        <v>11857</v>
      </c>
      <c r="AK396" s="78" t="s">
        <v>12790</v>
      </c>
      <c r="AL396" s="84" t="s">
        <v>13340</v>
      </c>
      <c r="AM396" s="78" t="s">
        <v>13800</v>
      </c>
      <c r="AN396" s="80">
        <v>41961.128449074073</v>
      </c>
      <c r="AO396" s="84" t="s">
        <v>14122</v>
      </c>
      <c r="AP396" s="78" t="b">
        <v>1</v>
      </c>
      <c r="AQ396" s="78" t="b">
        <v>0</v>
      </c>
      <c r="AR396" s="78" t="b">
        <v>1</v>
      </c>
      <c r="AS396" s="78" t="s">
        <v>9963</v>
      </c>
      <c r="AT396" s="78">
        <v>5</v>
      </c>
      <c r="AU396" s="84" t="s">
        <v>14862</v>
      </c>
      <c r="AV396" s="78" t="b">
        <v>0</v>
      </c>
      <c r="AW396" s="78" t="s">
        <v>15459</v>
      </c>
      <c r="AX396" s="84" t="s">
        <v>15840</v>
      </c>
      <c r="AY396" s="78" t="s">
        <v>66</v>
      </c>
      <c r="AZ396" s="102" t="s">
        <v>18397</v>
      </c>
      <c r="BA396" s="48" t="s">
        <v>3364</v>
      </c>
      <c r="BB396" s="48" t="s">
        <v>3364</v>
      </c>
      <c r="BC396" s="48" t="s">
        <v>4048</v>
      </c>
      <c r="BD396" s="48" t="s">
        <v>4048</v>
      </c>
      <c r="BE396" s="48"/>
      <c r="BF396" s="48"/>
      <c r="BG396" s="106" t="s">
        <v>18661</v>
      </c>
      <c r="BH396" s="106" t="s">
        <v>18661</v>
      </c>
      <c r="BI396" s="106" t="s">
        <v>19107</v>
      </c>
      <c r="BJ396" s="106" t="s">
        <v>19107</v>
      </c>
      <c r="BK396" s="85" t="str">
        <f>REPLACE(INDEX(GroupVertices[Group], MATCH(Vertices[[#This Row],[Vertex]],GroupVertices[Vertex],0)),1,1,"")</f>
        <v>EUTRAL</v>
      </c>
      <c r="BL396" s="3"/>
      <c r="BM396" s="3"/>
      <c r="BN396" s="3"/>
      <c r="BO396" s="3"/>
    </row>
    <row r="397" spans="1:67" x14ac:dyDescent="0.25">
      <c r="A397" s="64" t="s">
        <v>532</v>
      </c>
      <c r="B397" s="65"/>
      <c r="C397" s="65"/>
      <c r="D397" s="66"/>
      <c r="E397" s="68"/>
      <c r="F397" s="100" t="s">
        <v>15218</v>
      </c>
      <c r="G397" s="65"/>
      <c r="H397" s="69"/>
      <c r="I397" s="70"/>
      <c r="J397" s="70"/>
      <c r="K397" s="69" t="s">
        <v>17272</v>
      </c>
      <c r="L397" s="73"/>
      <c r="M397" s="74">
        <v>9781.0537109375</v>
      </c>
      <c r="N397" s="74">
        <v>2667.789306640625</v>
      </c>
      <c r="O397" s="75"/>
      <c r="P397" s="76"/>
      <c r="Q397" s="76"/>
      <c r="R397" s="86"/>
      <c r="S397" s="48">
        <v>0</v>
      </c>
      <c r="T397" s="48">
        <v>2</v>
      </c>
      <c r="U397" s="49">
        <v>0</v>
      </c>
      <c r="V397" s="49">
        <v>6.1700000000000004E-4</v>
      </c>
      <c r="W397" s="49">
        <v>7.1699999999999997E-4</v>
      </c>
      <c r="X397" s="49">
        <v>0.66930000000000001</v>
      </c>
      <c r="Y397" s="49">
        <v>0.5</v>
      </c>
      <c r="Z397" s="49">
        <v>0</v>
      </c>
      <c r="AA397" s="71">
        <v>384</v>
      </c>
      <c r="AB397" s="71"/>
      <c r="AC397" s="72"/>
      <c r="AD397" s="78" t="s">
        <v>10549</v>
      </c>
      <c r="AE397" s="78">
        <v>173</v>
      </c>
      <c r="AF397" s="78">
        <v>160</v>
      </c>
      <c r="AG397" s="78">
        <v>8673</v>
      </c>
      <c r="AH397" s="78">
        <v>10269</v>
      </c>
      <c r="AI397" s="78"/>
      <c r="AJ397" s="78" t="s">
        <v>11858</v>
      </c>
      <c r="AK397" s="78" t="s">
        <v>10118</v>
      </c>
      <c r="AL397" s="78"/>
      <c r="AM397" s="78"/>
      <c r="AN397" s="80">
        <v>41075.520266203705</v>
      </c>
      <c r="AO397" s="84" t="s">
        <v>14123</v>
      </c>
      <c r="AP397" s="78" t="b">
        <v>1</v>
      </c>
      <c r="AQ397" s="78" t="b">
        <v>0</v>
      </c>
      <c r="AR397" s="78" t="b">
        <v>0</v>
      </c>
      <c r="AS397" s="78" t="s">
        <v>9963</v>
      </c>
      <c r="AT397" s="78">
        <v>13</v>
      </c>
      <c r="AU397" s="84" t="s">
        <v>14862</v>
      </c>
      <c r="AV397" s="78" t="b">
        <v>0</v>
      </c>
      <c r="AW397" s="78" t="s">
        <v>15459</v>
      </c>
      <c r="AX397" s="84" t="s">
        <v>15841</v>
      </c>
      <c r="AY397" s="78" t="s">
        <v>66</v>
      </c>
      <c r="AZ397" s="102" t="s">
        <v>18397</v>
      </c>
      <c r="BA397" s="48" t="s">
        <v>3364</v>
      </c>
      <c r="BB397" s="48" t="s">
        <v>3364</v>
      </c>
      <c r="BC397" s="48" t="s">
        <v>4048</v>
      </c>
      <c r="BD397" s="48" t="s">
        <v>4048</v>
      </c>
      <c r="BE397" s="48"/>
      <c r="BF397" s="48"/>
      <c r="BG397" s="106" t="s">
        <v>18661</v>
      </c>
      <c r="BH397" s="106" t="s">
        <v>18661</v>
      </c>
      <c r="BI397" s="106" t="s">
        <v>19107</v>
      </c>
      <c r="BJ397" s="106" t="s">
        <v>19107</v>
      </c>
      <c r="BK397" s="85" t="str">
        <f>REPLACE(INDEX(GroupVertices[Group], MATCH(Vertices[[#This Row],[Vertex]],GroupVertices[Vertex],0)),1,1,"")</f>
        <v>EUTRAL</v>
      </c>
      <c r="BL397" s="3"/>
      <c r="BM397" s="3"/>
      <c r="BN397" s="3"/>
      <c r="BO397" s="3"/>
    </row>
    <row r="398" spans="1:67" x14ac:dyDescent="0.25">
      <c r="A398" s="64" t="s">
        <v>534</v>
      </c>
      <c r="B398" s="65"/>
      <c r="C398" s="65"/>
      <c r="D398" s="66"/>
      <c r="E398" s="68"/>
      <c r="F398" s="100" t="s">
        <v>5021</v>
      </c>
      <c r="G398" s="65"/>
      <c r="H398" s="69"/>
      <c r="I398" s="70"/>
      <c r="J398" s="70"/>
      <c r="K398" s="69" t="s">
        <v>17273</v>
      </c>
      <c r="L398" s="73"/>
      <c r="M398" s="74">
        <v>6910.7451171875</v>
      </c>
      <c r="N398" s="74">
        <v>5413.50341796875</v>
      </c>
      <c r="O398" s="75"/>
      <c r="P398" s="76"/>
      <c r="Q398" s="76"/>
      <c r="R398" s="86"/>
      <c r="S398" s="48">
        <v>0</v>
      </c>
      <c r="T398" s="48">
        <v>1</v>
      </c>
      <c r="U398" s="49">
        <v>0</v>
      </c>
      <c r="V398" s="49">
        <v>0.14285700000000001</v>
      </c>
      <c r="W398" s="49">
        <v>0</v>
      </c>
      <c r="X398" s="49">
        <v>0.65540500000000002</v>
      </c>
      <c r="Y398" s="49">
        <v>0</v>
      </c>
      <c r="Z398" s="49">
        <v>0</v>
      </c>
      <c r="AA398" s="71">
        <v>385</v>
      </c>
      <c r="AB398" s="71"/>
      <c r="AC398" s="72"/>
      <c r="AD398" s="78" t="s">
        <v>10550</v>
      </c>
      <c r="AE398" s="78">
        <v>223</v>
      </c>
      <c r="AF398" s="78">
        <v>117</v>
      </c>
      <c r="AG398" s="78">
        <v>43719</v>
      </c>
      <c r="AH398" s="78">
        <v>24</v>
      </c>
      <c r="AI398" s="78"/>
      <c r="AJ398" s="78"/>
      <c r="AK398" s="78"/>
      <c r="AL398" s="78"/>
      <c r="AM398" s="78"/>
      <c r="AN398" s="80">
        <v>40551.520902777775</v>
      </c>
      <c r="AO398" s="84" t="s">
        <v>14124</v>
      </c>
      <c r="AP398" s="78" t="b">
        <v>1</v>
      </c>
      <c r="AQ398" s="78" t="b">
        <v>0</v>
      </c>
      <c r="AR398" s="78" t="b">
        <v>0</v>
      </c>
      <c r="AS398" s="78" t="s">
        <v>9963</v>
      </c>
      <c r="AT398" s="78">
        <v>30</v>
      </c>
      <c r="AU398" s="84" t="s">
        <v>14862</v>
      </c>
      <c r="AV398" s="78" t="b">
        <v>0</v>
      </c>
      <c r="AW398" s="78" t="s">
        <v>15459</v>
      </c>
      <c r="AX398" s="84" t="s">
        <v>15842</v>
      </c>
      <c r="AY398" s="78" t="s">
        <v>66</v>
      </c>
      <c r="AZ398" s="102" t="s">
        <v>18397</v>
      </c>
      <c r="BA398" s="48" t="s">
        <v>3265</v>
      </c>
      <c r="BB398" s="48" t="s">
        <v>3265</v>
      </c>
      <c r="BC398" s="48" t="s">
        <v>4065</v>
      </c>
      <c r="BD398" s="48" t="s">
        <v>4065</v>
      </c>
      <c r="BE398" s="48" t="s">
        <v>4291</v>
      </c>
      <c r="BF398" s="48" t="s">
        <v>4291</v>
      </c>
      <c r="BG398" s="106" t="s">
        <v>18615</v>
      </c>
      <c r="BH398" s="106" t="s">
        <v>18615</v>
      </c>
      <c r="BI398" s="106" t="s">
        <v>19060</v>
      </c>
      <c r="BJ398" s="106" t="s">
        <v>19060</v>
      </c>
      <c r="BK398" s="85" t="str">
        <f>REPLACE(INDEX(GroupVertices[Group], MATCH(Vertices[[#This Row],[Vertex]],GroupVertices[Vertex],0)),1,1,"")</f>
        <v>EUTRAL</v>
      </c>
      <c r="BL398" s="3"/>
      <c r="BM398" s="3"/>
      <c r="BN398" s="3"/>
      <c r="BO398" s="3"/>
    </row>
    <row r="399" spans="1:67" x14ac:dyDescent="0.25">
      <c r="A399" s="64" t="s">
        <v>535</v>
      </c>
      <c r="B399" s="65"/>
      <c r="C399" s="65"/>
      <c r="D399" s="66"/>
      <c r="E399" s="68"/>
      <c r="F399" s="100" t="s">
        <v>15219</v>
      </c>
      <c r="G399" s="65"/>
      <c r="H399" s="69"/>
      <c r="I399" s="70"/>
      <c r="J399" s="70"/>
      <c r="K399" s="69" t="s">
        <v>17274</v>
      </c>
      <c r="L399" s="73"/>
      <c r="M399" s="74">
        <v>5959.54833984375</v>
      </c>
      <c r="N399" s="74">
        <v>3494.458251953125</v>
      </c>
      <c r="O399" s="75"/>
      <c r="P399" s="76"/>
      <c r="Q399" s="76"/>
      <c r="R399" s="86"/>
      <c r="S399" s="48">
        <v>0</v>
      </c>
      <c r="T399" s="48">
        <v>2</v>
      </c>
      <c r="U399" s="49">
        <v>0</v>
      </c>
      <c r="V399" s="49">
        <v>6.1700000000000004E-4</v>
      </c>
      <c r="W399" s="49">
        <v>7.1699999999999997E-4</v>
      </c>
      <c r="X399" s="49">
        <v>0.66930000000000001</v>
      </c>
      <c r="Y399" s="49">
        <v>0.5</v>
      </c>
      <c r="Z399" s="49">
        <v>0</v>
      </c>
      <c r="AA399" s="71">
        <v>386</v>
      </c>
      <c r="AB399" s="71"/>
      <c r="AC399" s="72"/>
      <c r="AD399" s="78" t="s">
        <v>10551</v>
      </c>
      <c r="AE399" s="78">
        <v>471</v>
      </c>
      <c r="AF399" s="78">
        <v>221</v>
      </c>
      <c r="AG399" s="78">
        <v>11586</v>
      </c>
      <c r="AH399" s="78">
        <v>26868</v>
      </c>
      <c r="AI399" s="78"/>
      <c r="AJ399" s="78" t="s">
        <v>11859</v>
      </c>
      <c r="AK399" s="78" t="s">
        <v>12791</v>
      </c>
      <c r="AL399" s="78"/>
      <c r="AM399" s="78"/>
      <c r="AN399" s="80">
        <v>42432.544664351852</v>
      </c>
      <c r="AO399" s="78"/>
      <c r="AP399" s="78" t="b">
        <v>1</v>
      </c>
      <c r="AQ399" s="78" t="b">
        <v>0</v>
      </c>
      <c r="AR399" s="78" t="b">
        <v>0</v>
      </c>
      <c r="AS399" s="78" t="s">
        <v>9963</v>
      </c>
      <c r="AT399" s="78">
        <v>4</v>
      </c>
      <c r="AU399" s="78"/>
      <c r="AV399" s="78" t="b">
        <v>0</v>
      </c>
      <c r="AW399" s="78" t="s">
        <v>15459</v>
      </c>
      <c r="AX399" s="84" t="s">
        <v>15843</v>
      </c>
      <c r="AY399" s="78" t="s">
        <v>66</v>
      </c>
      <c r="AZ399" s="102" t="s">
        <v>18397</v>
      </c>
      <c r="BA399" s="48" t="s">
        <v>3364</v>
      </c>
      <c r="BB399" s="48" t="s">
        <v>3364</v>
      </c>
      <c r="BC399" s="48" t="s">
        <v>4048</v>
      </c>
      <c r="BD399" s="48" t="s">
        <v>4048</v>
      </c>
      <c r="BE399" s="48"/>
      <c r="BF399" s="48"/>
      <c r="BG399" s="106" t="s">
        <v>18661</v>
      </c>
      <c r="BH399" s="106" t="s">
        <v>18661</v>
      </c>
      <c r="BI399" s="106" t="s">
        <v>19107</v>
      </c>
      <c r="BJ399" s="106" t="s">
        <v>19107</v>
      </c>
      <c r="BK399" s="85" t="str">
        <f>REPLACE(INDEX(GroupVertices[Group], MATCH(Vertices[[#This Row],[Vertex]],GroupVertices[Vertex],0)),1,1,"")</f>
        <v>EUTRAL</v>
      </c>
      <c r="BL399" s="3"/>
      <c r="BM399" s="3"/>
      <c r="BN399" s="3"/>
      <c r="BO399" s="3"/>
    </row>
    <row r="400" spans="1:67" x14ac:dyDescent="0.25">
      <c r="A400" s="64" t="s">
        <v>536</v>
      </c>
      <c r="B400" s="65"/>
      <c r="C400" s="65"/>
      <c r="D400" s="66"/>
      <c r="E400" s="68"/>
      <c r="F400" s="100" t="s">
        <v>5022</v>
      </c>
      <c r="G400" s="65"/>
      <c r="H400" s="69"/>
      <c r="I400" s="70"/>
      <c r="J400" s="70"/>
      <c r="K400" s="69" t="s">
        <v>17275</v>
      </c>
      <c r="L400" s="73"/>
      <c r="M400" s="74">
        <v>9385.1630859375</v>
      </c>
      <c r="N400" s="74">
        <v>1637.381591796875</v>
      </c>
      <c r="O400" s="75"/>
      <c r="P400" s="76"/>
      <c r="Q400" s="76"/>
      <c r="R400" s="86"/>
      <c r="S400" s="48">
        <v>0</v>
      </c>
      <c r="T400" s="48">
        <v>2</v>
      </c>
      <c r="U400" s="49">
        <v>403</v>
      </c>
      <c r="V400" s="49">
        <v>7.1299999999999998E-4</v>
      </c>
      <c r="W400" s="49">
        <v>4.3959999999999997E-3</v>
      </c>
      <c r="X400" s="49">
        <v>0.67546099999999998</v>
      </c>
      <c r="Y400" s="49">
        <v>0</v>
      </c>
      <c r="Z400" s="49">
        <v>0</v>
      </c>
      <c r="AA400" s="71">
        <v>387</v>
      </c>
      <c r="AB400" s="71"/>
      <c r="AC400" s="72"/>
      <c r="AD400" s="78" t="s">
        <v>10552</v>
      </c>
      <c r="AE400" s="78">
        <v>3488</v>
      </c>
      <c r="AF400" s="78">
        <v>423</v>
      </c>
      <c r="AG400" s="78">
        <v>5109</v>
      </c>
      <c r="AH400" s="78">
        <v>1033</v>
      </c>
      <c r="AI400" s="78">
        <v>19800</v>
      </c>
      <c r="AJ400" s="78" t="s">
        <v>11860</v>
      </c>
      <c r="AK400" s="78" t="s">
        <v>12792</v>
      </c>
      <c r="AL400" s="84" t="s">
        <v>13341</v>
      </c>
      <c r="AM400" s="78" t="s">
        <v>13806</v>
      </c>
      <c r="AN400" s="80">
        <v>42322.374664351853</v>
      </c>
      <c r="AO400" s="84" t="s">
        <v>14125</v>
      </c>
      <c r="AP400" s="78" t="b">
        <v>1</v>
      </c>
      <c r="AQ400" s="78" t="b">
        <v>0</v>
      </c>
      <c r="AR400" s="78" t="b">
        <v>1</v>
      </c>
      <c r="AS400" s="78" t="s">
        <v>9963</v>
      </c>
      <c r="AT400" s="78">
        <v>3</v>
      </c>
      <c r="AU400" s="84" t="s">
        <v>14862</v>
      </c>
      <c r="AV400" s="78" t="b">
        <v>0</v>
      </c>
      <c r="AW400" s="78" t="s">
        <v>15459</v>
      </c>
      <c r="AX400" s="84" t="s">
        <v>15844</v>
      </c>
      <c r="AY400" s="78" t="s">
        <v>66</v>
      </c>
      <c r="AZ400" s="102" t="s">
        <v>18397</v>
      </c>
      <c r="BA400" s="48" t="s">
        <v>3366</v>
      </c>
      <c r="BB400" s="48" t="s">
        <v>3366</v>
      </c>
      <c r="BC400" s="48" t="s">
        <v>4020</v>
      </c>
      <c r="BD400" s="48" t="s">
        <v>4020</v>
      </c>
      <c r="BE400" s="48"/>
      <c r="BF400" s="48"/>
      <c r="BG400" s="106" t="s">
        <v>18662</v>
      </c>
      <c r="BH400" s="106" t="s">
        <v>18662</v>
      </c>
      <c r="BI400" s="106" t="s">
        <v>19108</v>
      </c>
      <c r="BJ400" s="106" t="s">
        <v>19108</v>
      </c>
      <c r="BK400" s="85" t="str">
        <f>REPLACE(INDEX(GroupVertices[Group], MATCH(Vertices[[#This Row],[Vertex]],GroupVertices[Vertex],0)),1,1,"")</f>
        <v>EUTRAL</v>
      </c>
      <c r="BL400" s="3"/>
      <c r="BM400" s="3"/>
      <c r="BN400" s="3"/>
      <c r="BO400" s="3"/>
    </row>
    <row r="401" spans="1:67" x14ac:dyDescent="0.25">
      <c r="A401" s="64" t="s">
        <v>537</v>
      </c>
      <c r="B401" s="65"/>
      <c r="C401" s="65"/>
      <c r="D401" s="66"/>
      <c r="E401" s="68"/>
      <c r="F401" s="100" t="s">
        <v>5023</v>
      </c>
      <c r="G401" s="65"/>
      <c r="H401" s="69"/>
      <c r="I401" s="70"/>
      <c r="J401" s="70"/>
      <c r="K401" s="69" t="s">
        <v>17277</v>
      </c>
      <c r="L401" s="73"/>
      <c r="M401" s="74">
        <v>8161.46484375</v>
      </c>
      <c r="N401" s="74">
        <v>5520.1806640625</v>
      </c>
      <c r="O401" s="75"/>
      <c r="P401" s="76"/>
      <c r="Q401" s="76"/>
      <c r="R401" s="86"/>
      <c r="S401" s="48">
        <v>0</v>
      </c>
      <c r="T401" s="48">
        <v>2</v>
      </c>
      <c r="U401" s="49">
        <v>0</v>
      </c>
      <c r="V401" s="49">
        <v>6.1700000000000004E-4</v>
      </c>
      <c r="W401" s="49">
        <v>7.1699999999999997E-4</v>
      </c>
      <c r="X401" s="49">
        <v>0.66930000000000001</v>
      </c>
      <c r="Y401" s="49">
        <v>0.5</v>
      </c>
      <c r="Z401" s="49">
        <v>0</v>
      </c>
      <c r="AA401" s="71">
        <v>389</v>
      </c>
      <c r="AB401" s="71"/>
      <c r="AC401" s="72"/>
      <c r="AD401" s="78" t="s">
        <v>10554</v>
      </c>
      <c r="AE401" s="78">
        <v>22</v>
      </c>
      <c r="AF401" s="78">
        <v>222</v>
      </c>
      <c r="AG401" s="78">
        <v>5096</v>
      </c>
      <c r="AH401" s="78">
        <v>298</v>
      </c>
      <c r="AI401" s="78">
        <v>-36000</v>
      </c>
      <c r="AJ401" s="78" t="s">
        <v>11862</v>
      </c>
      <c r="AK401" s="78" t="s">
        <v>12793</v>
      </c>
      <c r="AL401" s="84" t="s">
        <v>13343</v>
      </c>
      <c r="AM401" s="78" t="s">
        <v>13801</v>
      </c>
      <c r="AN401" s="80">
        <v>40096.489282407405</v>
      </c>
      <c r="AO401" s="84" t="s">
        <v>14127</v>
      </c>
      <c r="AP401" s="78" t="b">
        <v>0</v>
      </c>
      <c r="AQ401" s="78" t="b">
        <v>0</v>
      </c>
      <c r="AR401" s="78" t="b">
        <v>1</v>
      </c>
      <c r="AS401" s="78" t="s">
        <v>9963</v>
      </c>
      <c r="AT401" s="78">
        <v>18</v>
      </c>
      <c r="AU401" s="84" t="s">
        <v>14958</v>
      </c>
      <c r="AV401" s="78" t="b">
        <v>0</v>
      </c>
      <c r="AW401" s="78" t="s">
        <v>15459</v>
      </c>
      <c r="AX401" s="84" t="s">
        <v>15846</v>
      </c>
      <c r="AY401" s="78" t="s">
        <v>66</v>
      </c>
      <c r="AZ401" s="102" t="s">
        <v>18397</v>
      </c>
      <c r="BA401" s="48" t="s">
        <v>3336</v>
      </c>
      <c r="BB401" s="48" t="s">
        <v>3336</v>
      </c>
      <c r="BC401" s="48" t="s">
        <v>4048</v>
      </c>
      <c r="BD401" s="48" t="s">
        <v>4048</v>
      </c>
      <c r="BE401" s="48"/>
      <c r="BF401" s="48"/>
      <c r="BG401" s="106" t="s">
        <v>18645</v>
      </c>
      <c r="BH401" s="106" t="s">
        <v>18645</v>
      </c>
      <c r="BI401" s="106" t="s">
        <v>19091</v>
      </c>
      <c r="BJ401" s="106" t="s">
        <v>19091</v>
      </c>
      <c r="BK401" s="85" t="str">
        <f>REPLACE(INDEX(GroupVertices[Group], MATCH(Vertices[[#This Row],[Vertex]],GroupVertices[Vertex],0)),1,1,"")</f>
        <v>EUTRAL</v>
      </c>
      <c r="BL401" s="3"/>
      <c r="BM401" s="3"/>
      <c r="BN401" s="3"/>
      <c r="BO401" s="3"/>
    </row>
    <row r="402" spans="1:67" x14ac:dyDescent="0.25">
      <c r="A402" s="64" t="s">
        <v>538</v>
      </c>
      <c r="B402" s="65"/>
      <c r="C402" s="65"/>
      <c r="D402" s="66"/>
      <c r="E402" s="68"/>
      <c r="F402" s="100" t="s">
        <v>15221</v>
      </c>
      <c r="G402" s="65"/>
      <c r="H402" s="69"/>
      <c r="I402" s="70"/>
      <c r="J402" s="70"/>
      <c r="K402" s="69" t="s">
        <v>17278</v>
      </c>
      <c r="L402" s="73"/>
      <c r="M402" s="74">
        <v>7789.5390625</v>
      </c>
      <c r="N402" s="74">
        <v>669.780517578125</v>
      </c>
      <c r="O402" s="75"/>
      <c r="P402" s="76"/>
      <c r="Q402" s="76"/>
      <c r="R402" s="86"/>
      <c r="S402" s="48">
        <v>0</v>
      </c>
      <c r="T402" s="48">
        <v>2</v>
      </c>
      <c r="U402" s="49">
        <v>0</v>
      </c>
      <c r="V402" s="49">
        <v>6.1700000000000004E-4</v>
      </c>
      <c r="W402" s="49">
        <v>7.1699999999999997E-4</v>
      </c>
      <c r="X402" s="49">
        <v>0.66930000000000001</v>
      </c>
      <c r="Y402" s="49">
        <v>0.5</v>
      </c>
      <c r="Z402" s="49">
        <v>0</v>
      </c>
      <c r="AA402" s="71">
        <v>390</v>
      </c>
      <c r="AB402" s="71"/>
      <c r="AC402" s="72"/>
      <c r="AD402" s="78" t="s">
        <v>10555</v>
      </c>
      <c r="AE402" s="78">
        <v>120</v>
      </c>
      <c r="AF402" s="78">
        <v>122</v>
      </c>
      <c r="AG402" s="78">
        <v>3343</v>
      </c>
      <c r="AH402" s="78">
        <v>3214</v>
      </c>
      <c r="AI402" s="78"/>
      <c r="AJ402" s="78" t="s">
        <v>11863</v>
      </c>
      <c r="AK402" s="78"/>
      <c r="AL402" s="78"/>
      <c r="AM402" s="78"/>
      <c r="AN402" s="80">
        <v>42215.655370370368</v>
      </c>
      <c r="AO402" s="78"/>
      <c r="AP402" s="78" t="b">
        <v>1</v>
      </c>
      <c r="AQ402" s="78" t="b">
        <v>0</v>
      </c>
      <c r="AR402" s="78" t="b">
        <v>1</v>
      </c>
      <c r="AS402" s="78" t="s">
        <v>9963</v>
      </c>
      <c r="AT402" s="78">
        <v>2</v>
      </c>
      <c r="AU402" s="84" t="s">
        <v>14862</v>
      </c>
      <c r="AV402" s="78" t="b">
        <v>0</v>
      </c>
      <c r="AW402" s="78" t="s">
        <v>15459</v>
      </c>
      <c r="AX402" s="84" t="s">
        <v>15847</v>
      </c>
      <c r="AY402" s="78" t="s">
        <v>66</v>
      </c>
      <c r="AZ402" s="102" t="s">
        <v>18397</v>
      </c>
      <c r="BA402" s="48" t="s">
        <v>3364</v>
      </c>
      <c r="BB402" s="48" t="s">
        <v>3364</v>
      </c>
      <c r="BC402" s="48" t="s">
        <v>4048</v>
      </c>
      <c r="BD402" s="48" t="s">
        <v>4048</v>
      </c>
      <c r="BE402" s="48"/>
      <c r="BF402" s="48"/>
      <c r="BG402" s="106" t="s">
        <v>18661</v>
      </c>
      <c r="BH402" s="106" t="s">
        <v>18661</v>
      </c>
      <c r="BI402" s="106" t="s">
        <v>19107</v>
      </c>
      <c r="BJ402" s="106" t="s">
        <v>19107</v>
      </c>
      <c r="BK402" s="85" t="str">
        <f>REPLACE(INDEX(GroupVertices[Group], MATCH(Vertices[[#This Row],[Vertex]],GroupVertices[Vertex],0)),1,1,"")</f>
        <v>EUTRAL</v>
      </c>
      <c r="BL402" s="3"/>
      <c r="BM402" s="3"/>
      <c r="BN402" s="3"/>
      <c r="BO402" s="3"/>
    </row>
    <row r="403" spans="1:67" x14ac:dyDescent="0.25">
      <c r="A403" s="64" t="s">
        <v>541</v>
      </c>
      <c r="B403" s="65"/>
      <c r="C403" s="65"/>
      <c r="D403" s="66"/>
      <c r="E403" s="68"/>
      <c r="F403" s="100" t="s">
        <v>5025</v>
      </c>
      <c r="G403" s="65"/>
      <c r="H403" s="69"/>
      <c r="I403" s="70"/>
      <c r="J403" s="70"/>
      <c r="K403" s="69" t="s">
        <v>17280</v>
      </c>
      <c r="L403" s="73"/>
      <c r="M403" s="74">
        <v>6465.76904296875</v>
      </c>
      <c r="N403" s="74">
        <v>3729.20166015625</v>
      </c>
      <c r="O403" s="75"/>
      <c r="P403" s="76"/>
      <c r="Q403" s="76"/>
      <c r="R403" s="86"/>
      <c r="S403" s="48">
        <v>0</v>
      </c>
      <c r="T403" s="48">
        <v>1</v>
      </c>
      <c r="U403" s="49">
        <v>0</v>
      </c>
      <c r="V403" s="49">
        <v>0.2</v>
      </c>
      <c r="W403" s="49">
        <v>0</v>
      </c>
      <c r="X403" s="49">
        <v>0.693693</v>
      </c>
      <c r="Y403" s="49">
        <v>0</v>
      </c>
      <c r="Z403" s="49">
        <v>0</v>
      </c>
      <c r="AA403" s="71">
        <v>392</v>
      </c>
      <c r="AB403" s="71"/>
      <c r="AC403" s="72"/>
      <c r="AD403" s="78" t="s">
        <v>10557</v>
      </c>
      <c r="AE403" s="78">
        <v>31</v>
      </c>
      <c r="AF403" s="78">
        <v>36</v>
      </c>
      <c r="AG403" s="78">
        <v>4593</v>
      </c>
      <c r="AH403" s="78">
        <v>70</v>
      </c>
      <c r="AI403" s="78"/>
      <c r="AJ403" s="78"/>
      <c r="AK403" s="78"/>
      <c r="AL403" s="78"/>
      <c r="AM403" s="78"/>
      <c r="AN403" s="80">
        <v>41517.371076388888</v>
      </c>
      <c r="AO403" s="78"/>
      <c r="AP403" s="78" t="b">
        <v>1</v>
      </c>
      <c r="AQ403" s="78" t="b">
        <v>0</v>
      </c>
      <c r="AR403" s="78" t="b">
        <v>0</v>
      </c>
      <c r="AS403" s="78" t="s">
        <v>9963</v>
      </c>
      <c r="AT403" s="78">
        <v>37</v>
      </c>
      <c r="AU403" s="84" t="s">
        <v>14862</v>
      </c>
      <c r="AV403" s="78" t="b">
        <v>0</v>
      </c>
      <c r="AW403" s="78" t="s">
        <v>15459</v>
      </c>
      <c r="AX403" s="84" t="s">
        <v>15849</v>
      </c>
      <c r="AY403" s="78" t="s">
        <v>66</v>
      </c>
      <c r="AZ403" s="102" t="s">
        <v>18397</v>
      </c>
      <c r="BA403" s="48" t="s">
        <v>3351</v>
      </c>
      <c r="BB403" s="48" t="s">
        <v>3351</v>
      </c>
      <c r="BC403" s="48" t="s">
        <v>4089</v>
      </c>
      <c r="BD403" s="48" t="s">
        <v>4089</v>
      </c>
      <c r="BE403" s="48" t="s">
        <v>4313</v>
      </c>
      <c r="BF403" s="48" t="s">
        <v>4313</v>
      </c>
      <c r="BG403" s="106" t="s">
        <v>18651</v>
      </c>
      <c r="BH403" s="106" t="s">
        <v>18651</v>
      </c>
      <c r="BI403" s="106" t="s">
        <v>19097</v>
      </c>
      <c r="BJ403" s="106" t="s">
        <v>19097</v>
      </c>
      <c r="BK403" s="85" t="str">
        <f>REPLACE(INDEX(GroupVertices[Group], MATCH(Vertices[[#This Row],[Vertex]],GroupVertices[Vertex],0)),1,1,"")</f>
        <v>EUTRAL</v>
      </c>
      <c r="BL403" s="3"/>
      <c r="BM403" s="3"/>
      <c r="BN403" s="3"/>
      <c r="BO403" s="3"/>
    </row>
    <row r="404" spans="1:67" x14ac:dyDescent="0.25">
      <c r="A404" s="64" t="s">
        <v>543</v>
      </c>
      <c r="B404" s="65"/>
      <c r="C404" s="65"/>
      <c r="D404" s="66"/>
      <c r="E404" s="68"/>
      <c r="F404" s="100" t="s">
        <v>5027</v>
      </c>
      <c r="G404" s="65"/>
      <c r="H404" s="69"/>
      <c r="I404" s="70"/>
      <c r="J404" s="70"/>
      <c r="K404" s="69" t="s">
        <v>17286</v>
      </c>
      <c r="L404" s="73"/>
      <c r="M404" s="74">
        <v>6876.55859375</v>
      </c>
      <c r="N404" s="74">
        <v>4538.759765625</v>
      </c>
      <c r="O404" s="75"/>
      <c r="P404" s="76"/>
      <c r="Q404" s="76"/>
      <c r="R404" s="86"/>
      <c r="S404" s="48">
        <v>0</v>
      </c>
      <c r="T404" s="48">
        <v>5</v>
      </c>
      <c r="U404" s="49">
        <v>804</v>
      </c>
      <c r="V404" s="49">
        <v>2.7900000000000001E-4</v>
      </c>
      <c r="W404" s="49">
        <v>0</v>
      </c>
      <c r="X404" s="49">
        <v>1.338597</v>
      </c>
      <c r="Y404" s="49">
        <v>0.2</v>
      </c>
      <c r="Z404" s="49">
        <v>0</v>
      </c>
      <c r="AA404" s="71">
        <v>398</v>
      </c>
      <c r="AB404" s="71"/>
      <c r="AC404" s="72"/>
      <c r="AD404" s="78" t="s">
        <v>10563</v>
      </c>
      <c r="AE404" s="78">
        <v>1554</v>
      </c>
      <c r="AF404" s="78">
        <v>1751</v>
      </c>
      <c r="AG404" s="78">
        <v>135715</v>
      </c>
      <c r="AH404" s="78">
        <v>61276</v>
      </c>
      <c r="AI404" s="78">
        <v>19800</v>
      </c>
      <c r="AJ404" s="78" t="s">
        <v>11869</v>
      </c>
      <c r="AK404" s="78" t="s">
        <v>12794</v>
      </c>
      <c r="AL404" s="78"/>
      <c r="AM404" s="78" t="s">
        <v>10135</v>
      </c>
      <c r="AN404" s="80">
        <v>41713.856342592589</v>
      </c>
      <c r="AO404" s="78"/>
      <c r="AP404" s="78" t="b">
        <v>1</v>
      </c>
      <c r="AQ404" s="78" t="b">
        <v>0</v>
      </c>
      <c r="AR404" s="78" t="b">
        <v>0</v>
      </c>
      <c r="AS404" s="78" t="s">
        <v>9963</v>
      </c>
      <c r="AT404" s="78">
        <v>147</v>
      </c>
      <c r="AU404" s="84" t="s">
        <v>14862</v>
      </c>
      <c r="AV404" s="78" t="b">
        <v>0</v>
      </c>
      <c r="AW404" s="78" t="s">
        <v>15459</v>
      </c>
      <c r="AX404" s="84" t="s">
        <v>15855</v>
      </c>
      <c r="AY404" s="78" t="s">
        <v>66</v>
      </c>
      <c r="AZ404" s="102" t="s">
        <v>18397</v>
      </c>
      <c r="BA404" s="48"/>
      <c r="BB404" s="48"/>
      <c r="BC404" s="48"/>
      <c r="BD404" s="48"/>
      <c r="BE404" s="48"/>
      <c r="BF404" s="48"/>
      <c r="BG404" s="106" t="s">
        <v>18664</v>
      </c>
      <c r="BH404" s="106" t="s">
        <v>18664</v>
      </c>
      <c r="BI404" s="106" t="s">
        <v>19110</v>
      </c>
      <c r="BJ404" s="106" t="s">
        <v>19110</v>
      </c>
      <c r="BK404" s="85" t="str">
        <f>REPLACE(INDEX(GroupVertices[Group], MATCH(Vertices[[#This Row],[Vertex]],GroupVertices[Vertex],0)),1,1,"")</f>
        <v>EUTRAL</v>
      </c>
      <c r="BL404" s="3"/>
      <c r="BM404" s="3"/>
      <c r="BN404" s="3"/>
      <c r="BO404" s="3"/>
    </row>
    <row r="405" spans="1:67" x14ac:dyDescent="0.25">
      <c r="A405" s="64" t="s">
        <v>545</v>
      </c>
      <c r="B405" s="65"/>
      <c r="C405" s="65"/>
      <c r="D405" s="66"/>
      <c r="E405" s="68"/>
      <c r="F405" s="100" t="s">
        <v>5029</v>
      </c>
      <c r="G405" s="65"/>
      <c r="H405" s="69"/>
      <c r="I405" s="70"/>
      <c r="J405" s="70"/>
      <c r="K405" s="69" t="s">
        <v>17288</v>
      </c>
      <c r="L405" s="73"/>
      <c r="M405" s="74">
        <v>8851.693359375</v>
      </c>
      <c r="N405" s="74">
        <v>4250.173828125</v>
      </c>
      <c r="O405" s="75"/>
      <c r="P405" s="76"/>
      <c r="Q405" s="76"/>
      <c r="R405" s="86"/>
      <c r="S405" s="48">
        <v>0</v>
      </c>
      <c r="T405" s="48">
        <v>1</v>
      </c>
      <c r="U405" s="49">
        <v>0</v>
      </c>
      <c r="V405" s="49">
        <v>1</v>
      </c>
      <c r="W405" s="49">
        <v>0</v>
      </c>
      <c r="X405" s="49">
        <v>0.99999899999999997</v>
      </c>
      <c r="Y405" s="49">
        <v>0</v>
      </c>
      <c r="Z405" s="49">
        <v>0</v>
      </c>
      <c r="AA405" s="71">
        <v>400</v>
      </c>
      <c r="AB405" s="71"/>
      <c r="AC405" s="72"/>
      <c r="AD405" s="78" t="s">
        <v>10565</v>
      </c>
      <c r="AE405" s="78">
        <v>434</v>
      </c>
      <c r="AF405" s="78">
        <v>46</v>
      </c>
      <c r="AG405" s="78">
        <v>1074</v>
      </c>
      <c r="AH405" s="78">
        <v>1137</v>
      </c>
      <c r="AI405" s="78"/>
      <c r="AJ405" s="78"/>
      <c r="AK405" s="78"/>
      <c r="AL405" s="78"/>
      <c r="AM405" s="78"/>
      <c r="AN405" s="80">
        <v>42761.07136574074</v>
      </c>
      <c r="AO405" s="78"/>
      <c r="AP405" s="78" t="b">
        <v>1</v>
      </c>
      <c r="AQ405" s="78" t="b">
        <v>0</v>
      </c>
      <c r="AR405" s="78" t="b">
        <v>0</v>
      </c>
      <c r="AS405" s="78" t="s">
        <v>14857</v>
      </c>
      <c r="AT405" s="78">
        <v>2</v>
      </c>
      <c r="AU405" s="78"/>
      <c r="AV405" s="78" t="b">
        <v>0</v>
      </c>
      <c r="AW405" s="78" t="s">
        <v>15459</v>
      </c>
      <c r="AX405" s="84" t="s">
        <v>15857</v>
      </c>
      <c r="AY405" s="78" t="s">
        <v>66</v>
      </c>
      <c r="AZ405" s="102" t="s">
        <v>18397</v>
      </c>
      <c r="BA405" s="48"/>
      <c r="BB405" s="48"/>
      <c r="BC405" s="48"/>
      <c r="BD405" s="48"/>
      <c r="BE405" s="48" t="s">
        <v>4317</v>
      </c>
      <c r="BF405" s="48" t="s">
        <v>4317</v>
      </c>
      <c r="BG405" s="106" t="s">
        <v>18665</v>
      </c>
      <c r="BH405" s="106" t="s">
        <v>18665</v>
      </c>
      <c r="BI405" s="106" t="s">
        <v>19111</v>
      </c>
      <c r="BJ405" s="106" t="s">
        <v>19111</v>
      </c>
      <c r="BK405" s="85" t="str">
        <f>REPLACE(INDEX(GroupVertices[Group], MATCH(Vertices[[#This Row],[Vertex]],GroupVertices[Vertex],0)),1,1,"")</f>
        <v>EUTRAL</v>
      </c>
      <c r="BL405" s="3"/>
      <c r="BM405" s="3"/>
      <c r="BN405" s="3"/>
      <c r="BO405" s="3"/>
    </row>
    <row r="406" spans="1:67" x14ac:dyDescent="0.25">
      <c r="A406" s="64" t="s">
        <v>546</v>
      </c>
      <c r="B406" s="65"/>
      <c r="C406" s="65"/>
      <c r="D406" s="66"/>
      <c r="E406" s="68"/>
      <c r="F406" s="100" t="s">
        <v>15226</v>
      </c>
      <c r="G406" s="65"/>
      <c r="H406" s="69"/>
      <c r="I406" s="70"/>
      <c r="J406" s="70"/>
      <c r="K406" s="69" t="s">
        <v>17289</v>
      </c>
      <c r="L406" s="73"/>
      <c r="M406" s="74">
        <v>6128.76318359375</v>
      </c>
      <c r="N406" s="74">
        <v>2910.65576171875</v>
      </c>
      <c r="O406" s="75"/>
      <c r="P406" s="76"/>
      <c r="Q406" s="76"/>
      <c r="R406" s="86"/>
      <c r="S406" s="48">
        <v>0</v>
      </c>
      <c r="T406" s="48">
        <v>2</v>
      </c>
      <c r="U406" s="49">
        <v>0</v>
      </c>
      <c r="V406" s="49">
        <v>6.1700000000000004E-4</v>
      </c>
      <c r="W406" s="49">
        <v>7.1699999999999997E-4</v>
      </c>
      <c r="X406" s="49">
        <v>0.66930000000000001</v>
      </c>
      <c r="Y406" s="49">
        <v>0.5</v>
      </c>
      <c r="Z406" s="49">
        <v>0</v>
      </c>
      <c r="AA406" s="71">
        <v>401</v>
      </c>
      <c r="AB406" s="71"/>
      <c r="AC406" s="72"/>
      <c r="AD406" s="78" t="s">
        <v>10566</v>
      </c>
      <c r="AE406" s="78">
        <v>151</v>
      </c>
      <c r="AF406" s="78">
        <v>37</v>
      </c>
      <c r="AG406" s="78">
        <v>5826</v>
      </c>
      <c r="AH406" s="78">
        <v>550</v>
      </c>
      <c r="AI406" s="78">
        <v>-39600</v>
      </c>
      <c r="AJ406" s="78" t="s">
        <v>11871</v>
      </c>
      <c r="AK406" s="78" t="s">
        <v>12795</v>
      </c>
      <c r="AL406" s="78"/>
      <c r="AM406" s="78" t="s">
        <v>13814</v>
      </c>
      <c r="AN406" s="80">
        <v>39916.540729166663</v>
      </c>
      <c r="AO406" s="84" t="s">
        <v>14133</v>
      </c>
      <c r="AP406" s="78" t="b">
        <v>0</v>
      </c>
      <c r="AQ406" s="78" t="b">
        <v>0</v>
      </c>
      <c r="AR406" s="78" t="b">
        <v>1</v>
      </c>
      <c r="AS406" s="78" t="s">
        <v>9963</v>
      </c>
      <c r="AT406" s="78">
        <v>15</v>
      </c>
      <c r="AU406" s="84" t="s">
        <v>14892</v>
      </c>
      <c r="AV406" s="78" t="b">
        <v>0</v>
      </c>
      <c r="AW406" s="78" t="s">
        <v>15459</v>
      </c>
      <c r="AX406" s="84" t="s">
        <v>15858</v>
      </c>
      <c r="AY406" s="78" t="s">
        <v>66</v>
      </c>
      <c r="AZ406" s="102" t="s">
        <v>18397</v>
      </c>
      <c r="BA406" s="48" t="s">
        <v>3364</v>
      </c>
      <c r="BB406" s="48" t="s">
        <v>3364</v>
      </c>
      <c r="BC406" s="48" t="s">
        <v>4048</v>
      </c>
      <c r="BD406" s="48" t="s">
        <v>4048</v>
      </c>
      <c r="BE406" s="48"/>
      <c r="BF406" s="48"/>
      <c r="BG406" s="106" t="s">
        <v>18661</v>
      </c>
      <c r="BH406" s="106" t="s">
        <v>18661</v>
      </c>
      <c r="BI406" s="106" t="s">
        <v>19107</v>
      </c>
      <c r="BJ406" s="106" t="s">
        <v>19107</v>
      </c>
      <c r="BK406" s="85" t="str">
        <f>REPLACE(INDEX(GroupVertices[Group], MATCH(Vertices[[#This Row],[Vertex]],GroupVertices[Vertex],0)),1,1,"")</f>
        <v>EUTRAL</v>
      </c>
      <c r="BL406" s="3"/>
      <c r="BM406" s="3"/>
      <c r="BN406" s="3"/>
      <c r="BO406" s="3"/>
    </row>
    <row r="407" spans="1:67" x14ac:dyDescent="0.25">
      <c r="A407" s="64" t="s">
        <v>547</v>
      </c>
      <c r="B407" s="65"/>
      <c r="C407" s="65"/>
      <c r="D407" s="66"/>
      <c r="E407" s="68"/>
      <c r="F407" s="100" t="s">
        <v>5030</v>
      </c>
      <c r="G407" s="65"/>
      <c r="H407" s="69"/>
      <c r="I407" s="70"/>
      <c r="J407" s="70"/>
      <c r="K407" s="69" t="s">
        <v>17290</v>
      </c>
      <c r="L407" s="73"/>
      <c r="M407" s="74">
        <v>7316.12255859375</v>
      </c>
      <c r="N407" s="74">
        <v>3850.158447265625</v>
      </c>
      <c r="O407" s="75"/>
      <c r="P407" s="76"/>
      <c r="Q407" s="76"/>
      <c r="R407" s="86"/>
      <c r="S407" s="48">
        <v>0</v>
      </c>
      <c r="T407" s="48">
        <v>1</v>
      </c>
      <c r="U407" s="49">
        <v>0</v>
      </c>
      <c r="V407" s="49">
        <v>0.33333299999999999</v>
      </c>
      <c r="W407" s="49">
        <v>0</v>
      </c>
      <c r="X407" s="49">
        <v>0.77027000000000001</v>
      </c>
      <c r="Y407" s="49">
        <v>0</v>
      </c>
      <c r="Z407" s="49">
        <v>0</v>
      </c>
      <c r="AA407" s="71">
        <v>402</v>
      </c>
      <c r="AB407" s="71"/>
      <c r="AC407" s="72"/>
      <c r="AD407" s="78" t="s">
        <v>10567</v>
      </c>
      <c r="AE407" s="78">
        <v>124</v>
      </c>
      <c r="AF407" s="78">
        <v>49</v>
      </c>
      <c r="AG407" s="78">
        <v>608</v>
      </c>
      <c r="AH407" s="78">
        <v>31</v>
      </c>
      <c r="AI407" s="78"/>
      <c r="AJ407" s="78"/>
      <c r="AK407" s="78"/>
      <c r="AL407" s="78"/>
      <c r="AM407" s="78"/>
      <c r="AN407" s="80">
        <v>42273.675613425927</v>
      </c>
      <c r="AO407" s="78"/>
      <c r="AP407" s="78" t="b">
        <v>1</v>
      </c>
      <c r="AQ407" s="78" t="b">
        <v>0</v>
      </c>
      <c r="AR407" s="78" t="b">
        <v>1</v>
      </c>
      <c r="AS407" s="78" t="s">
        <v>9963</v>
      </c>
      <c r="AT407" s="78">
        <v>0</v>
      </c>
      <c r="AU407" s="84" t="s">
        <v>14862</v>
      </c>
      <c r="AV407" s="78" t="b">
        <v>0</v>
      </c>
      <c r="AW407" s="78" t="s">
        <v>15459</v>
      </c>
      <c r="AX407" s="84" t="s">
        <v>15859</v>
      </c>
      <c r="AY407" s="78" t="s">
        <v>66</v>
      </c>
      <c r="AZ407" s="102" t="s">
        <v>18397</v>
      </c>
      <c r="BA407" s="48" t="s">
        <v>3370</v>
      </c>
      <c r="BB407" s="48" t="s">
        <v>3370</v>
      </c>
      <c r="BC407" s="48" t="s">
        <v>4019</v>
      </c>
      <c r="BD407" s="48" t="s">
        <v>4019</v>
      </c>
      <c r="BE407" s="48"/>
      <c r="BF407" s="48"/>
      <c r="BG407" s="106" t="s">
        <v>18666</v>
      </c>
      <c r="BH407" s="106" t="s">
        <v>18666</v>
      </c>
      <c r="BI407" s="106" t="s">
        <v>19112</v>
      </c>
      <c r="BJ407" s="106" t="s">
        <v>19112</v>
      </c>
      <c r="BK407" s="85" t="str">
        <f>REPLACE(INDEX(GroupVertices[Group], MATCH(Vertices[[#This Row],[Vertex]],GroupVertices[Vertex],0)),1,1,"")</f>
        <v>EUTRAL</v>
      </c>
      <c r="BL407" s="3"/>
      <c r="BM407" s="3"/>
      <c r="BN407" s="3"/>
      <c r="BO407" s="3"/>
    </row>
    <row r="408" spans="1:67" x14ac:dyDescent="0.25">
      <c r="A408" s="64" t="s">
        <v>548</v>
      </c>
      <c r="B408" s="65"/>
      <c r="C408" s="65"/>
      <c r="D408" s="66"/>
      <c r="E408" s="68"/>
      <c r="F408" s="100" t="s">
        <v>5031</v>
      </c>
      <c r="G408" s="65"/>
      <c r="H408" s="69"/>
      <c r="I408" s="70"/>
      <c r="J408" s="70"/>
      <c r="K408" s="69" t="s">
        <v>17292</v>
      </c>
      <c r="L408" s="73"/>
      <c r="M408" s="74">
        <v>8523.7939453125</v>
      </c>
      <c r="N408" s="74">
        <v>1186.0831298828125</v>
      </c>
      <c r="O408" s="75"/>
      <c r="P408" s="76"/>
      <c r="Q408" s="76"/>
      <c r="R408" s="86"/>
      <c r="S408" s="48">
        <v>0</v>
      </c>
      <c r="T408" s="48">
        <v>1</v>
      </c>
      <c r="U408" s="49">
        <v>0</v>
      </c>
      <c r="V408" s="49">
        <v>5.2631999999999998E-2</v>
      </c>
      <c r="W408" s="49">
        <v>0</v>
      </c>
      <c r="X408" s="49">
        <v>0.58648599999999995</v>
      </c>
      <c r="Y408" s="49">
        <v>0</v>
      </c>
      <c r="Z408" s="49">
        <v>0</v>
      </c>
      <c r="AA408" s="71">
        <v>404</v>
      </c>
      <c r="AB408" s="71"/>
      <c r="AC408" s="72"/>
      <c r="AD408" s="78" t="s">
        <v>10569</v>
      </c>
      <c r="AE408" s="78">
        <v>70</v>
      </c>
      <c r="AF408" s="78">
        <v>23</v>
      </c>
      <c r="AG408" s="78">
        <v>530</v>
      </c>
      <c r="AH408" s="78">
        <v>596</v>
      </c>
      <c r="AI408" s="78"/>
      <c r="AJ408" s="78" t="s">
        <v>11873</v>
      </c>
      <c r="AK408" s="78" t="s">
        <v>12796</v>
      </c>
      <c r="AL408" s="78"/>
      <c r="AM408" s="78"/>
      <c r="AN408" s="80">
        <v>39916.385057870371</v>
      </c>
      <c r="AO408" s="84" t="s">
        <v>14134</v>
      </c>
      <c r="AP408" s="78" t="b">
        <v>1</v>
      </c>
      <c r="AQ408" s="78" t="b">
        <v>0</v>
      </c>
      <c r="AR408" s="78" t="b">
        <v>0</v>
      </c>
      <c r="AS408" s="78" t="s">
        <v>9963</v>
      </c>
      <c r="AT408" s="78">
        <v>1</v>
      </c>
      <c r="AU408" s="84" t="s">
        <v>14862</v>
      </c>
      <c r="AV408" s="78" t="b">
        <v>0</v>
      </c>
      <c r="AW408" s="78" t="s">
        <v>15459</v>
      </c>
      <c r="AX408" s="84" t="s">
        <v>15861</v>
      </c>
      <c r="AY408" s="78" t="s">
        <v>66</v>
      </c>
      <c r="AZ408" s="102" t="s">
        <v>18397</v>
      </c>
      <c r="BA408" s="48" t="s">
        <v>3355</v>
      </c>
      <c r="BB408" s="48" t="s">
        <v>3355</v>
      </c>
      <c r="BC408" s="48" t="s">
        <v>4092</v>
      </c>
      <c r="BD408" s="48" t="s">
        <v>4092</v>
      </c>
      <c r="BE408" s="48" t="s">
        <v>4315</v>
      </c>
      <c r="BF408" s="48" t="s">
        <v>4315</v>
      </c>
      <c r="BG408" s="106" t="s">
        <v>18654</v>
      </c>
      <c r="BH408" s="106" t="s">
        <v>18654</v>
      </c>
      <c r="BI408" s="106" t="s">
        <v>19100</v>
      </c>
      <c r="BJ408" s="106" t="s">
        <v>19100</v>
      </c>
      <c r="BK408" s="85" t="str">
        <f>REPLACE(INDEX(GroupVertices[Group], MATCH(Vertices[[#This Row],[Vertex]],GroupVertices[Vertex],0)),1,1,"")</f>
        <v>EUTRAL</v>
      </c>
      <c r="BL408" s="3"/>
      <c r="BM408" s="3"/>
      <c r="BN408" s="3"/>
      <c r="BO408" s="3"/>
    </row>
    <row r="409" spans="1:67" x14ac:dyDescent="0.25">
      <c r="A409" s="64" t="s">
        <v>549</v>
      </c>
      <c r="B409" s="65"/>
      <c r="C409" s="65"/>
      <c r="D409" s="66"/>
      <c r="E409" s="68"/>
      <c r="F409" s="100" t="s">
        <v>4787</v>
      </c>
      <c r="G409" s="65"/>
      <c r="H409" s="69"/>
      <c r="I409" s="70"/>
      <c r="J409" s="70"/>
      <c r="K409" s="69" t="s">
        <v>17293</v>
      </c>
      <c r="L409" s="73"/>
      <c r="M409" s="74">
        <v>8498.0380859375</v>
      </c>
      <c r="N409" s="74">
        <v>430.909423828125</v>
      </c>
      <c r="O409" s="75"/>
      <c r="P409" s="76"/>
      <c r="Q409" s="76"/>
      <c r="R409" s="86"/>
      <c r="S409" s="48">
        <v>0</v>
      </c>
      <c r="T409" s="48">
        <v>1</v>
      </c>
      <c r="U409" s="49">
        <v>0</v>
      </c>
      <c r="V409" s="49">
        <v>9.0909000000000004E-2</v>
      </c>
      <c r="W409" s="49">
        <v>0</v>
      </c>
      <c r="X409" s="49">
        <v>0.63829800000000003</v>
      </c>
      <c r="Y409" s="49">
        <v>0</v>
      </c>
      <c r="Z409" s="49">
        <v>0</v>
      </c>
      <c r="AA409" s="71">
        <v>405</v>
      </c>
      <c r="AB409" s="71"/>
      <c r="AC409" s="72"/>
      <c r="AD409" s="78" t="s">
        <v>10570</v>
      </c>
      <c r="AE409" s="78">
        <v>3</v>
      </c>
      <c r="AF409" s="78">
        <v>5</v>
      </c>
      <c r="AG409" s="78">
        <v>107</v>
      </c>
      <c r="AH409" s="78">
        <v>2</v>
      </c>
      <c r="AI409" s="78"/>
      <c r="AJ409" s="78"/>
      <c r="AK409" s="78"/>
      <c r="AL409" s="78"/>
      <c r="AM409" s="78"/>
      <c r="AN409" s="80">
        <v>42371.52244212963</v>
      </c>
      <c r="AO409" s="78"/>
      <c r="AP409" s="78" t="b">
        <v>1</v>
      </c>
      <c r="AQ409" s="78" t="b">
        <v>1</v>
      </c>
      <c r="AR409" s="78" t="b">
        <v>0</v>
      </c>
      <c r="AS409" s="78" t="s">
        <v>9963</v>
      </c>
      <c r="AT409" s="78">
        <v>0</v>
      </c>
      <c r="AU409" s="78"/>
      <c r="AV409" s="78" t="b">
        <v>0</v>
      </c>
      <c r="AW409" s="78" t="s">
        <v>15459</v>
      </c>
      <c r="AX409" s="84" t="s">
        <v>15862</v>
      </c>
      <c r="AY409" s="78" t="s">
        <v>66</v>
      </c>
      <c r="AZ409" s="102" t="s">
        <v>18397</v>
      </c>
      <c r="BA409" s="48"/>
      <c r="BB409" s="48"/>
      <c r="BC409" s="48"/>
      <c r="BD409" s="48"/>
      <c r="BE409" s="48"/>
      <c r="BF409" s="48"/>
      <c r="BG409" s="106" t="s">
        <v>18667</v>
      </c>
      <c r="BH409" s="106" t="s">
        <v>18942</v>
      </c>
      <c r="BI409" s="106" t="s">
        <v>19113</v>
      </c>
      <c r="BJ409" s="106" t="s">
        <v>19382</v>
      </c>
      <c r="BK409" s="85" t="str">
        <f>REPLACE(INDEX(GroupVertices[Group], MATCH(Vertices[[#This Row],[Vertex]],GroupVertices[Vertex],0)),1,1,"")</f>
        <v>EUTRAL</v>
      </c>
      <c r="BL409" s="3"/>
      <c r="BM409" s="3"/>
      <c r="BN409" s="3"/>
      <c r="BO409" s="3"/>
    </row>
    <row r="410" spans="1:67" x14ac:dyDescent="0.25">
      <c r="A410" s="64" t="s">
        <v>555</v>
      </c>
      <c r="B410" s="65"/>
      <c r="C410" s="65"/>
      <c r="D410" s="66"/>
      <c r="E410" s="68"/>
      <c r="F410" s="100" t="s">
        <v>5036</v>
      </c>
      <c r="G410" s="65"/>
      <c r="H410" s="69"/>
      <c r="I410" s="70"/>
      <c r="J410" s="70"/>
      <c r="K410" s="69" t="s">
        <v>17300</v>
      </c>
      <c r="L410" s="73"/>
      <c r="M410" s="74">
        <v>7776.00390625</v>
      </c>
      <c r="N410" s="74">
        <v>3119.479736328125</v>
      </c>
      <c r="O410" s="75"/>
      <c r="P410" s="76"/>
      <c r="Q410" s="76"/>
      <c r="R410" s="86"/>
      <c r="S410" s="48">
        <v>0</v>
      </c>
      <c r="T410" s="48">
        <v>2</v>
      </c>
      <c r="U410" s="49">
        <v>0</v>
      </c>
      <c r="V410" s="49">
        <v>7.1199999999999996E-4</v>
      </c>
      <c r="W410" s="49">
        <v>5.3E-3</v>
      </c>
      <c r="X410" s="49">
        <v>0.57554700000000003</v>
      </c>
      <c r="Y410" s="49">
        <v>0.5</v>
      </c>
      <c r="Z410" s="49">
        <v>0</v>
      </c>
      <c r="AA410" s="71">
        <v>412</v>
      </c>
      <c r="AB410" s="71"/>
      <c r="AC410" s="72"/>
      <c r="AD410" s="78" t="s">
        <v>10577</v>
      </c>
      <c r="AE410" s="78">
        <v>47</v>
      </c>
      <c r="AF410" s="78">
        <v>61</v>
      </c>
      <c r="AG410" s="78">
        <v>8210</v>
      </c>
      <c r="AH410" s="78">
        <v>7610</v>
      </c>
      <c r="AI410" s="78"/>
      <c r="AJ410" s="78" t="s">
        <v>11879</v>
      </c>
      <c r="AK410" s="78"/>
      <c r="AL410" s="84" t="s">
        <v>13353</v>
      </c>
      <c r="AM410" s="78"/>
      <c r="AN410" s="80">
        <v>42584.47252314815</v>
      </c>
      <c r="AO410" s="84" t="s">
        <v>14138</v>
      </c>
      <c r="AP410" s="78" t="b">
        <v>1</v>
      </c>
      <c r="AQ410" s="78" t="b">
        <v>0</v>
      </c>
      <c r="AR410" s="78" t="b">
        <v>0</v>
      </c>
      <c r="AS410" s="78" t="s">
        <v>9963</v>
      </c>
      <c r="AT410" s="78">
        <v>57</v>
      </c>
      <c r="AU410" s="78"/>
      <c r="AV410" s="78" t="b">
        <v>0</v>
      </c>
      <c r="AW410" s="78" t="s">
        <v>15459</v>
      </c>
      <c r="AX410" s="84" t="s">
        <v>15869</v>
      </c>
      <c r="AY410" s="78" t="s">
        <v>66</v>
      </c>
      <c r="AZ410" s="102" t="s">
        <v>18397</v>
      </c>
      <c r="BA410" s="48" t="s">
        <v>3315</v>
      </c>
      <c r="BB410" s="48" t="s">
        <v>3315</v>
      </c>
      <c r="BC410" s="48" t="s">
        <v>4066</v>
      </c>
      <c r="BD410" s="48" t="s">
        <v>4066</v>
      </c>
      <c r="BE410" s="48"/>
      <c r="BF410" s="48"/>
      <c r="BG410" s="106" t="s">
        <v>18632</v>
      </c>
      <c r="BH410" s="106" t="s">
        <v>18632</v>
      </c>
      <c r="BI410" s="106" t="s">
        <v>19078</v>
      </c>
      <c r="BJ410" s="106" t="s">
        <v>19078</v>
      </c>
      <c r="BK410" s="85" t="str">
        <f>REPLACE(INDEX(GroupVertices[Group], MATCH(Vertices[[#This Row],[Vertex]],GroupVertices[Vertex],0)),1,1,"")</f>
        <v>EUTRAL</v>
      </c>
      <c r="BL410" s="3"/>
      <c r="BM410" s="3"/>
      <c r="BN410" s="3"/>
      <c r="BO410" s="3"/>
    </row>
    <row r="411" spans="1:67" x14ac:dyDescent="0.25">
      <c r="A411" s="64" t="s">
        <v>556</v>
      </c>
      <c r="B411" s="65"/>
      <c r="C411" s="65"/>
      <c r="D411" s="66"/>
      <c r="E411" s="68"/>
      <c r="F411" s="100" t="s">
        <v>5037</v>
      </c>
      <c r="G411" s="65"/>
      <c r="H411" s="69"/>
      <c r="I411" s="70"/>
      <c r="J411" s="70"/>
      <c r="K411" s="69" t="s">
        <v>17301</v>
      </c>
      <c r="L411" s="73"/>
      <c r="M411" s="74">
        <v>6292.8896484375</v>
      </c>
      <c r="N411" s="74">
        <v>3069.998779296875</v>
      </c>
      <c r="O411" s="75"/>
      <c r="P411" s="76"/>
      <c r="Q411" s="76"/>
      <c r="R411" s="86"/>
      <c r="S411" s="48">
        <v>0</v>
      </c>
      <c r="T411" s="48">
        <v>1</v>
      </c>
      <c r="U411" s="49">
        <v>0</v>
      </c>
      <c r="V411" s="49">
        <v>0.33333299999999999</v>
      </c>
      <c r="W411" s="49">
        <v>0</v>
      </c>
      <c r="X411" s="49">
        <v>0.77027000000000001</v>
      </c>
      <c r="Y411" s="49">
        <v>0</v>
      </c>
      <c r="Z411" s="49">
        <v>0</v>
      </c>
      <c r="AA411" s="71">
        <v>413</v>
      </c>
      <c r="AB411" s="71"/>
      <c r="AC411" s="72"/>
      <c r="AD411" s="78" t="s">
        <v>10578</v>
      </c>
      <c r="AE411" s="78">
        <v>127</v>
      </c>
      <c r="AF411" s="78">
        <v>42</v>
      </c>
      <c r="AG411" s="78">
        <v>2595</v>
      </c>
      <c r="AH411" s="78">
        <v>868</v>
      </c>
      <c r="AI411" s="78"/>
      <c r="AJ411" s="78" t="s">
        <v>11880</v>
      </c>
      <c r="AK411" s="78" t="s">
        <v>10118</v>
      </c>
      <c r="AL411" s="78"/>
      <c r="AM411" s="78"/>
      <c r="AN411" s="80">
        <v>42662.528715277775</v>
      </c>
      <c r="AO411" s="84" t="s">
        <v>14139</v>
      </c>
      <c r="AP411" s="78" t="b">
        <v>1</v>
      </c>
      <c r="AQ411" s="78" t="b">
        <v>0</v>
      </c>
      <c r="AR411" s="78" t="b">
        <v>0</v>
      </c>
      <c r="AS411" s="78" t="s">
        <v>9963</v>
      </c>
      <c r="AT411" s="78">
        <v>2</v>
      </c>
      <c r="AU411" s="78"/>
      <c r="AV411" s="78" t="b">
        <v>0</v>
      </c>
      <c r="AW411" s="78" t="s">
        <v>15459</v>
      </c>
      <c r="AX411" s="84" t="s">
        <v>15870</v>
      </c>
      <c r="AY411" s="78" t="s">
        <v>66</v>
      </c>
      <c r="AZ411" s="102" t="s">
        <v>18397</v>
      </c>
      <c r="BA411" s="48" t="s">
        <v>3375</v>
      </c>
      <c r="BB411" s="48" t="s">
        <v>3375</v>
      </c>
      <c r="BC411" s="48" t="s">
        <v>4051</v>
      </c>
      <c r="BD411" s="48" t="s">
        <v>4051</v>
      </c>
      <c r="BE411" s="48" t="s">
        <v>4319</v>
      </c>
      <c r="BF411" s="48" t="s">
        <v>4319</v>
      </c>
      <c r="BG411" s="106" t="s">
        <v>18668</v>
      </c>
      <c r="BH411" s="106" t="s">
        <v>18668</v>
      </c>
      <c r="BI411" s="106" t="s">
        <v>19114</v>
      </c>
      <c r="BJ411" s="106" t="s">
        <v>19114</v>
      </c>
      <c r="BK411" s="85" t="str">
        <f>REPLACE(INDEX(GroupVertices[Group], MATCH(Vertices[[#This Row],[Vertex]],GroupVertices[Vertex],0)),1,1,"")</f>
        <v>EUTRAL</v>
      </c>
      <c r="BL411" s="3"/>
      <c r="BM411" s="3"/>
      <c r="BN411" s="3"/>
      <c r="BO411" s="3"/>
    </row>
    <row r="412" spans="1:67" x14ac:dyDescent="0.25">
      <c r="A412" s="64" t="s">
        <v>557</v>
      </c>
      <c r="B412" s="65"/>
      <c r="C412" s="65"/>
      <c r="D412" s="66"/>
      <c r="E412" s="68"/>
      <c r="F412" s="100" t="s">
        <v>5038</v>
      </c>
      <c r="G412" s="65"/>
      <c r="H412" s="69"/>
      <c r="I412" s="70"/>
      <c r="J412" s="70"/>
      <c r="K412" s="69" t="s">
        <v>17302</v>
      </c>
      <c r="L412" s="73"/>
      <c r="M412" s="74">
        <v>7955.21484375</v>
      </c>
      <c r="N412" s="74">
        <v>387.8896484375</v>
      </c>
      <c r="O412" s="75"/>
      <c r="P412" s="76"/>
      <c r="Q412" s="76"/>
      <c r="R412" s="86"/>
      <c r="S412" s="48">
        <v>0</v>
      </c>
      <c r="T412" s="48">
        <v>1</v>
      </c>
      <c r="U412" s="49">
        <v>0</v>
      </c>
      <c r="V412" s="49">
        <v>9.0089999999999996E-3</v>
      </c>
      <c r="W412" s="49">
        <v>0</v>
      </c>
      <c r="X412" s="49">
        <v>0.53537999999999997</v>
      </c>
      <c r="Y412" s="49">
        <v>0</v>
      </c>
      <c r="Z412" s="49">
        <v>0</v>
      </c>
      <c r="AA412" s="71">
        <v>414</v>
      </c>
      <c r="AB412" s="71"/>
      <c r="AC412" s="72"/>
      <c r="AD412" s="78" t="s">
        <v>10579</v>
      </c>
      <c r="AE412" s="78">
        <v>64</v>
      </c>
      <c r="AF412" s="78">
        <v>37</v>
      </c>
      <c r="AG412" s="78">
        <v>68</v>
      </c>
      <c r="AH412" s="78">
        <v>2</v>
      </c>
      <c r="AI412" s="78">
        <v>19800</v>
      </c>
      <c r="AJ412" s="78"/>
      <c r="AK412" s="78" t="s">
        <v>12639</v>
      </c>
      <c r="AL412" s="78"/>
      <c r="AM412" s="78" t="s">
        <v>12690</v>
      </c>
      <c r="AN412" s="80">
        <v>40415.357442129629</v>
      </c>
      <c r="AO412" s="84" t="s">
        <v>14140</v>
      </c>
      <c r="AP412" s="78" t="b">
        <v>0</v>
      </c>
      <c r="AQ412" s="78" t="b">
        <v>0</v>
      </c>
      <c r="AR412" s="78" t="b">
        <v>1</v>
      </c>
      <c r="AS412" s="78" t="s">
        <v>9963</v>
      </c>
      <c r="AT412" s="78">
        <v>1</v>
      </c>
      <c r="AU412" s="84" t="s">
        <v>14959</v>
      </c>
      <c r="AV412" s="78" t="b">
        <v>0</v>
      </c>
      <c r="AW412" s="78" t="s">
        <v>15459</v>
      </c>
      <c r="AX412" s="84" t="s">
        <v>15871</v>
      </c>
      <c r="AY412" s="78" t="s">
        <v>66</v>
      </c>
      <c r="AZ412" s="102" t="s">
        <v>18397</v>
      </c>
      <c r="BA412" s="48" t="s">
        <v>3376</v>
      </c>
      <c r="BB412" s="48" t="s">
        <v>3376</v>
      </c>
      <c r="BC412" s="48" t="s">
        <v>4027</v>
      </c>
      <c r="BD412" s="48" t="s">
        <v>4027</v>
      </c>
      <c r="BE412" s="48"/>
      <c r="BF412" s="48"/>
      <c r="BG412" s="106" t="s">
        <v>18669</v>
      </c>
      <c r="BH412" s="106" t="s">
        <v>18669</v>
      </c>
      <c r="BI412" s="106" t="s">
        <v>19115</v>
      </c>
      <c r="BJ412" s="106" t="s">
        <v>19115</v>
      </c>
      <c r="BK412" s="85" t="str">
        <f>REPLACE(INDEX(GroupVertices[Group], MATCH(Vertices[[#This Row],[Vertex]],GroupVertices[Vertex],0)),1,1,"")</f>
        <v>EUTRAL</v>
      </c>
      <c r="BL412" s="3"/>
      <c r="BM412" s="3"/>
      <c r="BN412" s="3"/>
      <c r="BO412" s="3"/>
    </row>
    <row r="413" spans="1:67" x14ac:dyDescent="0.25">
      <c r="A413" s="64" t="s">
        <v>558</v>
      </c>
      <c r="B413" s="65"/>
      <c r="C413" s="65"/>
      <c r="D413" s="66"/>
      <c r="E413" s="68"/>
      <c r="F413" s="100" t="s">
        <v>5039</v>
      </c>
      <c r="G413" s="65"/>
      <c r="H413" s="69"/>
      <c r="I413" s="70"/>
      <c r="J413" s="70"/>
      <c r="K413" s="69" t="s">
        <v>17303</v>
      </c>
      <c r="L413" s="73"/>
      <c r="M413" s="74">
        <v>9047.30859375</v>
      </c>
      <c r="N413" s="74">
        <v>579.81463623046875</v>
      </c>
      <c r="O413" s="75"/>
      <c r="P413" s="76"/>
      <c r="Q413" s="76"/>
      <c r="R413" s="86"/>
      <c r="S413" s="48">
        <v>0</v>
      </c>
      <c r="T413" s="48">
        <v>1</v>
      </c>
      <c r="U413" s="49">
        <v>0</v>
      </c>
      <c r="V413" s="49">
        <v>1</v>
      </c>
      <c r="W413" s="49">
        <v>0</v>
      </c>
      <c r="X413" s="49">
        <v>0.99999899999999997</v>
      </c>
      <c r="Y413" s="49">
        <v>0</v>
      </c>
      <c r="Z413" s="49">
        <v>0</v>
      </c>
      <c r="AA413" s="71">
        <v>415</v>
      </c>
      <c r="AB413" s="71"/>
      <c r="AC413" s="72"/>
      <c r="AD413" s="78" t="s">
        <v>10580</v>
      </c>
      <c r="AE413" s="78">
        <v>61</v>
      </c>
      <c r="AF413" s="78">
        <v>8</v>
      </c>
      <c r="AG413" s="78">
        <v>619</v>
      </c>
      <c r="AH413" s="78">
        <v>1775</v>
      </c>
      <c r="AI413" s="78"/>
      <c r="AJ413" s="78"/>
      <c r="AK413" s="78"/>
      <c r="AL413" s="78"/>
      <c r="AM413" s="78"/>
      <c r="AN413" s="80">
        <v>42808.466273148151</v>
      </c>
      <c r="AO413" s="78"/>
      <c r="AP413" s="78" t="b">
        <v>1</v>
      </c>
      <c r="AQ413" s="78" t="b">
        <v>0</v>
      </c>
      <c r="AR413" s="78" t="b">
        <v>0</v>
      </c>
      <c r="AS413" s="78" t="s">
        <v>9963</v>
      </c>
      <c r="AT413" s="78">
        <v>0</v>
      </c>
      <c r="AU413" s="78"/>
      <c r="AV413" s="78" t="b">
        <v>0</v>
      </c>
      <c r="AW413" s="78" t="s">
        <v>15459</v>
      </c>
      <c r="AX413" s="84" t="s">
        <v>15872</v>
      </c>
      <c r="AY413" s="78" t="s">
        <v>66</v>
      </c>
      <c r="AZ413" s="102" t="s">
        <v>18397</v>
      </c>
      <c r="BA413" s="48" t="s">
        <v>3377</v>
      </c>
      <c r="BB413" s="48" t="s">
        <v>3377</v>
      </c>
      <c r="BC413" s="48" t="s">
        <v>4100</v>
      </c>
      <c r="BD413" s="48" t="s">
        <v>4100</v>
      </c>
      <c r="BE413" s="48"/>
      <c r="BF413" s="48"/>
      <c r="BG413" s="106" t="s">
        <v>18670</v>
      </c>
      <c r="BH413" s="106" t="s">
        <v>18670</v>
      </c>
      <c r="BI413" s="106" t="s">
        <v>19116</v>
      </c>
      <c r="BJ413" s="106" t="s">
        <v>19116</v>
      </c>
      <c r="BK413" s="85" t="str">
        <f>REPLACE(INDEX(GroupVertices[Group], MATCH(Vertices[[#This Row],[Vertex]],GroupVertices[Vertex],0)),1,1,"")</f>
        <v>EUTRAL</v>
      </c>
      <c r="BL413" s="3"/>
      <c r="BM413" s="3"/>
      <c r="BN413" s="3"/>
      <c r="BO413" s="3"/>
    </row>
    <row r="414" spans="1:67" x14ac:dyDescent="0.25">
      <c r="A414" s="64" t="s">
        <v>559</v>
      </c>
      <c r="B414" s="65"/>
      <c r="C414" s="65"/>
      <c r="D414" s="66"/>
      <c r="E414" s="68"/>
      <c r="F414" s="100" t="s">
        <v>5040</v>
      </c>
      <c r="G414" s="65"/>
      <c r="H414" s="69"/>
      <c r="I414" s="70"/>
      <c r="J414" s="70"/>
      <c r="K414" s="69" t="s">
        <v>17305</v>
      </c>
      <c r="L414" s="73"/>
      <c r="M414" s="74">
        <v>6724.3388671875</v>
      </c>
      <c r="N414" s="74">
        <v>1550.84765625</v>
      </c>
      <c r="O414" s="75"/>
      <c r="P414" s="76"/>
      <c r="Q414" s="76"/>
      <c r="R414" s="86"/>
      <c r="S414" s="48">
        <v>0</v>
      </c>
      <c r="T414" s="48">
        <v>1</v>
      </c>
      <c r="U414" s="49">
        <v>0</v>
      </c>
      <c r="V414" s="49">
        <v>4.0400000000000001E-4</v>
      </c>
      <c r="W414" s="49">
        <v>1.4E-5</v>
      </c>
      <c r="X414" s="49">
        <v>0.49529499999999999</v>
      </c>
      <c r="Y414" s="49">
        <v>0</v>
      </c>
      <c r="Z414" s="49">
        <v>0</v>
      </c>
      <c r="AA414" s="71">
        <v>417</v>
      </c>
      <c r="AB414" s="71"/>
      <c r="AC414" s="72"/>
      <c r="AD414" s="78" t="s">
        <v>10582</v>
      </c>
      <c r="AE414" s="78">
        <v>68</v>
      </c>
      <c r="AF414" s="78">
        <v>197</v>
      </c>
      <c r="AG414" s="78">
        <v>3088</v>
      </c>
      <c r="AH414" s="78">
        <v>15167</v>
      </c>
      <c r="AI414" s="78">
        <v>-36000</v>
      </c>
      <c r="AJ414" s="78" t="s">
        <v>11882</v>
      </c>
      <c r="AK414" s="78" t="s">
        <v>12800</v>
      </c>
      <c r="AL414" s="84" t="s">
        <v>13355</v>
      </c>
      <c r="AM414" s="78" t="s">
        <v>13801</v>
      </c>
      <c r="AN414" s="80">
        <v>40267.583495370367</v>
      </c>
      <c r="AO414" s="84" t="s">
        <v>14142</v>
      </c>
      <c r="AP414" s="78" t="b">
        <v>0</v>
      </c>
      <c r="AQ414" s="78" t="b">
        <v>0</v>
      </c>
      <c r="AR414" s="78" t="b">
        <v>0</v>
      </c>
      <c r="AS414" s="78" t="s">
        <v>9963</v>
      </c>
      <c r="AT414" s="78">
        <v>2</v>
      </c>
      <c r="AU414" s="84" t="s">
        <v>14960</v>
      </c>
      <c r="AV414" s="78" t="b">
        <v>0</v>
      </c>
      <c r="AW414" s="78" t="s">
        <v>15459</v>
      </c>
      <c r="AX414" s="84" t="s">
        <v>15874</v>
      </c>
      <c r="AY414" s="78" t="s">
        <v>66</v>
      </c>
      <c r="AZ414" s="102" t="s">
        <v>18397</v>
      </c>
      <c r="BA414" s="48" t="s">
        <v>3378</v>
      </c>
      <c r="BB414" s="48" t="s">
        <v>3378</v>
      </c>
      <c r="BC414" s="48" t="s">
        <v>4021</v>
      </c>
      <c r="BD414" s="48" t="s">
        <v>4021</v>
      </c>
      <c r="BE414" s="48"/>
      <c r="BF414" s="48"/>
      <c r="BG414" s="106" t="s">
        <v>18671</v>
      </c>
      <c r="BH414" s="106" t="s">
        <v>18671</v>
      </c>
      <c r="BI414" s="106" t="s">
        <v>19117</v>
      </c>
      <c r="BJ414" s="106" t="s">
        <v>19117</v>
      </c>
      <c r="BK414" s="85" t="str">
        <f>REPLACE(INDEX(GroupVertices[Group], MATCH(Vertices[[#This Row],[Vertex]],GroupVertices[Vertex],0)),1,1,"")</f>
        <v>EUTRAL</v>
      </c>
      <c r="BL414" s="3"/>
      <c r="BM414" s="3"/>
      <c r="BN414" s="3"/>
      <c r="BO414" s="3"/>
    </row>
    <row r="415" spans="1:67" x14ac:dyDescent="0.25">
      <c r="A415" s="64" t="s">
        <v>561</v>
      </c>
      <c r="B415" s="65"/>
      <c r="C415" s="65"/>
      <c r="D415" s="66"/>
      <c r="E415" s="68"/>
      <c r="F415" s="100" t="s">
        <v>5042</v>
      </c>
      <c r="G415" s="65"/>
      <c r="H415" s="69"/>
      <c r="I415" s="70"/>
      <c r="J415" s="70"/>
      <c r="K415" s="69" t="s">
        <v>17307</v>
      </c>
      <c r="L415" s="73"/>
      <c r="M415" s="74">
        <v>6934.775390625</v>
      </c>
      <c r="N415" s="74">
        <v>5240.45166015625</v>
      </c>
      <c r="O415" s="75"/>
      <c r="P415" s="76"/>
      <c r="Q415" s="76"/>
      <c r="R415" s="86"/>
      <c r="S415" s="48">
        <v>0</v>
      </c>
      <c r="T415" s="48">
        <v>1</v>
      </c>
      <c r="U415" s="49">
        <v>0</v>
      </c>
      <c r="V415" s="49">
        <v>0.33333299999999999</v>
      </c>
      <c r="W415" s="49">
        <v>0</v>
      </c>
      <c r="X415" s="49">
        <v>0.77027000000000001</v>
      </c>
      <c r="Y415" s="49">
        <v>0</v>
      </c>
      <c r="Z415" s="49">
        <v>0</v>
      </c>
      <c r="AA415" s="71">
        <v>419</v>
      </c>
      <c r="AB415" s="71"/>
      <c r="AC415" s="72"/>
      <c r="AD415" s="78" t="s">
        <v>10584</v>
      </c>
      <c r="AE415" s="78">
        <v>1032</v>
      </c>
      <c r="AF415" s="78">
        <v>160</v>
      </c>
      <c r="AG415" s="78">
        <v>1537</v>
      </c>
      <c r="AH415" s="78">
        <v>257</v>
      </c>
      <c r="AI415" s="78">
        <v>-36000</v>
      </c>
      <c r="AJ415" s="78" t="s">
        <v>11884</v>
      </c>
      <c r="AK415" s="78" t="s">
        <v>12801</v>
      </c>
      <c r="AL415" s="78"/>
      <c r="AM415" s="78" t="s">
        <v>13801</v>
      </c>
      <c r="AN415" s="80">
        <v>40159.296180555553</v>
      </c>
      <c r="AO415" s="84" t="s">
        <v>14144</v>
      </c>
      <c r="AP415" s="78" t="b">
        <v>0</v>
      </c>
      <c r="AQ415" s="78" t="b">
        <v>0</v>
      </c>
      <c r="AR415" s="78" t="b">
        <v>1</v>
      </c>
      <c r="AS415" s="78" t="s">
        <v>9963</v>
      </c>
      <c r="AT415" s="78">
        <v>4</v>
      </c>
      <c r="AU415" s="84" t="s">
        <v>14862</v>
      </c>
      <c r="AV415" s="78" t="b">
        <v>0</v>
      </c>
      <c r="AW415" s="78" t="s">
        <v>15459</v>
      </c>
      <c r="AX415" s="84" t="s">
        <v>15876</v>
      </c>
      <c r="AY415" s="78" t="s">
        <v>66</v>
      </c>
      <c r="AZ415" s="102" t="s">
        <v>18397</v>
      </c>
      <c r="BA415" s="48" t="s">
        <v>3379</v>
      </c>
      <c r="BB415" s="48" t="s">
        <v>3379</v>
      </c>
      <c r="BC415" s="48" t="s">
        <v>4101</v>
      </c>
      <c r="BD415" s="48" t="s">
        <v>4101</v>
      </c>
      <c r="BE415" s="48"/>
      <c r="BF415" s="48"/>
      <c r="BG415" s="106" t="s">
        <v>18672</v>
      </c>
      <c r="BH415" s="106" t="s">
        <v>18672</v>
      </c>
      <c r="BI415" s="106" t="s">
        <v>19118</v>
      </c>
      <c r="BJ415" s="106" t="s">
        <v>19118</v>
      </c>
      <c r="BK415" s="85" t="str">
        <f>REPLACE(INDEX(GroupVertices[Group], MATCH(Vertices[[#This Row],[Vertex]],GroupVertices[Vertex],0)),1,1,"")</f>
        <v>EUTRAL</v>
      </c>
      <c r="BL415" s="3"/>
      <c r="BM415" s="3"/>
      <c r="BN415" s="3"/>
      <c r="BO415" s="3"/>
    </row>
    <row r="416" spans="1:67" x14ac:dyDescent="0.25">
      <c r="A416" s="64" t="s">
        <v>564</v>
      </c>
      <c r="B416" s="65"/>
      <c r="C416" s="65"/>
      <c r="D416" s="66"/>
      <c r="E416" s="68"/>
      <c r="F416" s="100" t="s">
        <v>5045</v>
      </c>
      <c r="G416" s="65"/>
      <c r="H416" s="69"/>
      <c r="I416" s="70"/>
      <c r="J416" s="70"/>
      <c r="K416" s="69" t="s">
        <v>17310</v>
      </c>
      <c r="L416" s="73"/>
      <c r="M416" s="74">
        <v>7642.2099609375</v>
      </c>
      <c r="N416" s="74">
        <v>5558.20849609375</v>
      </c>
      <c r="O416" s="75"/>
      <c r="P416" s="76"/>
      <c r="Q416" s="76"/>
      <c r="R416" s="86"/>
      <c r="S416" s="48">
        <v>0</v>
      </c>
      <c r="T416" s="48">
        <v>1</v>
      </c>
      <c r="U416" s="49">
        <v>0</v>
      </c>
      <c r="V416" s="49">
        <v>0.33333299999999999</v>
      </c>
      <c r="W416" s="49">
        <v>0</v>
      </c>
      <c r="X416" s="49">
        <v>0.77027000000000001</v>
      </c>
      <c r="Y416" s="49">
        <v>0</v>
      </c>
      <c r="Z416" s="49">
        <v>0</v>
      </c>
      <c r="AA416" s="71">
        <v>422</v>
      </c>
      <c r="AB416" s="71"/>
      <c r="AC416" s="72"/>
      <c r="AD416" s="78" t="s">
        <v>10587</v>
      </c>
      <c r="AE416" s="78">
        <v>48</v>
      </c>
      <c r="AF416" s="78">
        <v>60</v>
      </c>
      <c r="AG416" s="78">
        <v>5165</v>
      </c>
      <c r="AH416" s="78">
        <v>616</v>
      </c>
      <c r="AI416" s="78">
        <v>19800</v>
      </c>
      <c r="AJ416" s="78" t="s">
        <v>11887</v>
      </c>
      <c r="AK416" s="78" t="s">
        <v>10140</v>
      </c>
      <c r="AL416" s="78"/>
      <c r="AM416" s="78" t="s">
        <v>10140</v>
      </c>
      <c r="AN416" s="80">
        <v>40304.386747685188</v>
      </c>
      <c r="AO416" s="84" t="s">
        <v>14147</v>
      </c>
      <c r="AP416" s="78" t="b">
        <v>0</v>
      </c>
      <c r="AQ416" s="78" t="b">
        <v>0</v>
      </c>
      <c r="AR416" s="78" t="b">
        <v>0</v>
      </c>
      <c r="AS416" s="78" t="s">
        <v>9963</v>
      </c>
      <c r="AT416" s="78">
        <v>10</v>
      </c>
      <c r="AU416" s="84" t="s">
        <v>14961</v>
      </c>
      <c r="AV416" s="78" t="b">
        <v>0</v>
      </c>
      <c r="AW416" s="78" t="s">
        <v>15459</v>
      </c>
      <c r="AX416" s="84" t="s">
        <v>15879</v>
      </c>
      <c r="AY416" s="78" t="s">
        <v>66</v>
      </c>
      <c r="AZ416" s="102" t="s">
        <v>18397</v>
      </c>
      <c r="BA416" s="48" t="s">
        <v>3379</v>
      </c>
      <c r="BB416" s="48" t="s">
        <v>3379</v>
      </c>
      <c r="BC416" s="48" t="s">
        <v>4101</v>
      </c>
      <c r="BD416" s="48" t="s">
        <v>4101</v>
      </c>
      <c r="BE416" s="48"/>
      <c r="BF416" s="48"/>
      <c r="BG416" s="106" t="s">
        <v>18672</v>
      </c>
      <c r="BH416" s="106" t="s">
        <v>18672</v>
      </c>
      <c r="BI416" s="106" t="s">
        <v>19118</v>
      </c>
      <c r="BJ416" s="106" t="s">
        <v>19118</v>
      </c>
      <c r="BK416" s="85" t="str">
        <f>REPLACE(INDEX(GroupVertices[Group], MATCH(Vertices[[#This Row],[Vertex]],GroupVertices[Vertex],0)),1,1,"")</f>
        <v>EUTRAL</v>
      </c>
      <c r="BL416" s="3"/>
      <c r="BM416" s="3"/>
      <c r="BN416" s="3"/>
      <c r="BO416" s="3"/>
    </row>
    <row r="417" spans="1:67" x14ac:dyDescent="0.25">
      <c r="A417" s="64" t="s">
        <v>567</v>
      </c>
      <c r="B417" s="65"/>
      <c r="C417" s="65"/>
      <c r="D417" s="66"/>
      <c r="E417" s="68"/>
      <c r="F417" s="100" t="s">
        <v>5048</v>
      </c>
      <c r="G417" s="65"/>
      <c r="H417" s="69"/>
      <c r="I417" s="70"/>
      <c r="J417" s="70"/>
      <c r="K417" s="69" t="s">
        <v>17313</v>
      </c>
      <c r="L417" s="73"/>
      <c r="M417" s="74">
        <v>6293.89501953125</v>
      </c>
      <c r="N417" s="74">
        <v>4472.541015625</v>
      </c>
      <c r="O417" s="75"/>
      <c r="P417" s="76"/>
      <c r="Q417" s="76"/>
      <c r="R417" s="86"/>
      <c r="S417" s="48">
        <v>0</v>
      </c>
      <c r="T417" s="48">
        <v>1</v>
      </c>
      <c r="U417" s="49">
        <v>0</v>
      </c>
      <c r="V417" s="49">
        <v>9.0089999999999996E-3</v>
      </c>
      <c r="W417" s="49">
        <v>0</v>
      </c>
      <c r="X417" s="49">
        <v>0.53537999999999997</v>
      </c>
      <c r="Y417" s="49">
        <v>0</v>
      </c>
      <c r="Z417" s="49">
        <v>0</v>
      </c>
      <c r="AA417" s="71">
        <v>425</v>
      </c>
      <c r="AB417" s="71"/>
      <c r="AC417" s="72"/>
      <c r="AD417" s="78" t="s">
        <v>10590</v>
      </c>
      <c r="AE417" s="78">
        <v>105</v>
      </c>
      <c r="AF417" s="78">
        <v>4</v>
      </c>
      <c r="AG417" s="78">
        <v>100</v>
      </c>
      <c r="AH417" s="78">
        <v>0</v>
      </c>
      <c r="AI417" s="78">
        <v>19800</v>
      </c>
      <c r="AJ417" s="78" t="s">
        <v>11889</v>
      </c>
      <c r="AK417" s="78" t="s">
        <v>10114</v>
      </c>
      <c r="AL417" s="84" t="s">
        <v>13360</v>
      </c>
      <c r="AM417" s="78" t="s">
        <v>10135</v>
      </c>
      <c r="AN417" s="80">
        <v>42726.730115740742</v>
      </c>
      <c r="AO417" s="84" t="s">
        <v>14149</v>
      </c>
      <c r="AP417" s="78" t="b">
        <v>0</v>
      </c>
      <c r="AQ417" s="78" t="b">
        <v>0</v>
      </c>
      <c r="AR417" s="78" t="b">
        <v>0</v>
      </c>
      <c r="AS417" s="78" t="s">
        <v>9963</v>
      </c>
      <c r="AT417" s="78">
        <v>0</v>
      </c>
      <c r="AU417" s="84" t="s">
        <v>14862</v>
      </c>
      <c r="AV417" s="78" t="b">
        <v>0</v>
      </c>
      <c r="AW417" s="78" t="s">
        <v>15459</v>
      </c>
      <c r="AX417" s="84" t="s">
        <v>15882</v>
      </c>
      <c r="AY417" s="78" t="s">
        <v>66</v>
      </c>
      <c r="AZ417" s="102" t="s">
        <v>18397</v>
      </c>
      <c r="BA417" s="48" t="s">
        <v>18452</v>
      </c>
      <c r="BB417" s="48" t="s">
        <v>18452</v>
      </c>
      <c r="BC417" s="48" t="s">
        <v>4027</v>
      </c>
      <c r="BD417" s="48" t="s">
        <v>4027</v>
      </c>
      <c r="BE417" s="48"/>
      <c r="BF417" s="48"/>
      <c r="BG417" s="106" t="s">
        <v>18673</v>
      </c>
      <c r="BH417" s="106" t="s">
        <v>18943</v>
      </c>
      <c r="BI417" s="106" t="s">
        <v>19119</v>
      </c>
      <c r="BJ417" s="106" t="s">
        <v>19383</v>
      </c>
      <c r="BK417" s="85" t="str">
        <f>REPLACE(INDEX(GroupVertices[Group], MATCH(Vertices[[#This Row],[Vertex]],GroupVertices[Vertex],0)),1,1,"")</f>
        <v>EUTRAL</v>
      </c>
      <c r="BL417" s="3"/>
      <c r="BM417" s="3"/>
      <c r="BN417" s="3"/>
      <c r="BO417" s="3"/>
    </row>
    <row r="418" spans="1:67" x14ac:dyDescent="0.25">
      <c r="A418" s="64" t="s">
        <v>569</v>
      </c>
      <c r="B418" s="65"/>
      <c r="C418" s="65"/>
      <c r="D418" s="66"/>
      <c r="E418" s="68"/>
      <c r="F418" s="100" t="s">
        <v>5049</v>
      </c>
      <c r="G418" s="65"/>
      <c r="H418" s="69"/>
      <c r="I418" s="70"/>
      <c r="J418" s="70"/>
      <c r="K418" s="69" t="s">
        <v>17315</v>
      </c>
      <c r="L418" s="73"/>
      <c r="M418" s="74">
        <v>9277.87890625</v>
      </c>
      <c r="N418" s="74">
        <v>951.9481201171875</v>
      </c>
      <c r="O418" s="75"/>
      <c r="P418" s="76"/>
      <c r="Q418" s="76"/>
      <c r="R418" s="86"/>
      <c r="S418" s="48">
        <v>0</v>
      </c>
      <c r="T418" s="48">
        <v>1</v>
      </c>
      <c r="U418" s="49">
        <v>0</v>
      </c>
      <c r="V418" s="49">
        <v>7.1199999999999996E-4</v>
      </c>
      <c r="W418" s="49">
        <v>4.346E-3</v>
      </c>
      <c r="X418" s="49">
        <v>0.362342</v>
      </c>
      <c r="Y418" s="49">
        <v>0</v>
      </c>
      <c r="Z418" s="49">
        <v>0</v>
      </c>
      <c r="AA418" s="71">
        <v>427</v>
      </c>
      <c r="AB418" s="71"/>
      <c r="AC418" s="72"/>
      <c r="AD418" s="78" t="s">
        <v>10592</v>
      </c>
      <c r="AE418" s="78">
        <v>68</v>
      </c>
      <c r="AF418" s="78">
        <v>4</v>
      </c>
      <c r="AG418" s="78">
        <v>32</v>
      </c>
      <c r="AH418" s="78">
        <v>0</v>
      </c>
      <c r="AI418" s="78"/>
      <c r="AJ418" s="78"/>
      <c r="AK418" s="78"/>
      <c r="AL418" s="78"/>
      <c r="AM418" s="78"/>
      <c r="AN418" s="80">
        <v>42848.715555555558</v>
      </c>
      <c r="AO418" s="78"/>
      <c r="AP418" s="78" t="b">
        <v>1</v>
      </c>
      <c r="AQ418" s="78" t="b">
        <v>0</v>
      </c>
      <c r="AR418" s="78" t="b">
        <v>0</v>
      </c>
      <c r="AS418" s="78" t="s">
        <v>9963</v>
      </c>
      <c r="AT418" s="78">
        <v>0</v>
      </c>
      <c r="AU418" s="78"/>
      <c r="AV418" s="78" t="b">
        <v>0</v>
      </c>
      <c r="AW418" s="78" t="s">
        <v>15459</v>
      </c>
      <c r="AX418" s="84" t="s">
        <v>15884</v>
      </c>
      <c r="AY418" s="78" t="s">
        <v>66</v>
      </c>
      <c r="AZ418" s="102" t="s">
        <v>18397</v>
      </c>
      <c r="BA418" s="48"/>
      <c r="BB418" s="48"/>
      <c r="BC418" s="48"/>
      <c r="BD418" s="48"/>
      <c r="BE418" s="48"/>
      <c r="BF418" s="48"/>
      <c r="BG418" s="106" t="s">
        <v>18674</v>
      </c>
      <c r="BH418" s="106" t="s">
        <v>18674</v>
      </c>
      <c r="BI418" s="106" t="s">
        <v>19120</v>
      </c>
      <c r="BJ418" s="106" t="s">
        <v>19120</v>
      </c>
      <c r="BK418" s="85" t="str">
        <f>REPLACE(INDEX(GroupVertices[Group], MATCH(Vertices[[#This Row],[Vertex]],GroupVertices[Vertex],0)),1,1,"")</f>
        <v>EUTRAL</v>
      </c>
      <c r="BL418" s="3"/>
      <c r="BM418" s="3"/>
      <c r="BN418" s="3"/>
      <c r="BO418" s="3"/>
    </row>
    <row r="419" spans="1:67" x14ac:dyDescent="0.25">
      <c r="A419" s="64" t="s">
        <v>573</v>
      </c>
      <c r="B419" s="65"/>
      <c r="C419" s="65"/>
      <c r="D419" s="66"/>
      <c r="E419" s="68"/>
      <c r="F419" s="100" t="s">
        <v>5052</v>
      </c>
      <c r="G419" s="65"/>
      <c r="H419" s="69"/>
      <c r="I419" s="70"/>
      <c r="J419" s="70"/>
      <c r="K419" s="69" t="s">
        <v>17318</v>
      </c>
      <c r="L419" s="73"/>
      <c r="M419" s="74">
        <v>6278.84228515625</v>
      </c>
      <c r="N419" s="74">
        <v>1760.61474609375</v>
      </c>
      <c r="O419" s="75"/>
      <c r="P419" s="76"/>
      <c r="Q419" s="76"/>
      <c r="R419" s="86"/>
      <c r="S419" s="48">
        <v>0</v>
      </c>
      <c r="T419" s="48">
        <v>1</v>
      </c>
      <c r="U419" s="49">
        <v>0</v>
      </c>
      <c r="V419" s="49">
        <v>5.2631999999999998E-2</v>
      </c>
      <c r="W419" s="49">
        <v>0</v>
      </c>
      <c r="X419" s="49">
        <v>0.58648599999999995</v>
      </c>
      <c r="Y419" s="49">
        <v>0</v>
      </c>
      <c r="Z419" s="49">
        <v>0</v>
      </c>
      <c r="AA419" s="71">
        <v>430</v>
      </c>
      <c r="AB419" s="71"/>
      <c r="AC419" s="72"/>
      <c r="AD419" s="78" t="s">
        <v>10595</v>
      </c>
      <c r="AE419" s="78">
        <v>150</v>
      </c>
      <c r="AF419" s="78">
        <v>135</v>
      </c>
      <c r="AG419" s="78">
        <v>6920</v>
      </c>
      <c r="AH419" s="78">
        <v>971</v>
      </c>
      <c r="AI419" s="78"/>
      <c r="AJ419" s="78" t="s">
        <v>11892</v>
      </c>
      <c r="AK419" s="78"/>
      <c r="AL419" s="78"/>
      <c r="AM419" s="78"/>
      <c r="AN419" s="80">
        <v>42074.273020833331</v>
      </c>
      <c r="AO419" s="84" t="s">
        <v>14151</v>
      </c>
      <c r="AP419" s="78" t="b">
        <v>0</v>
      </c>
      <c r="AQ419" s="78" t="b">
        <v>0</v>
      </c>
      <c r="AR419" s="78" t="b">
        <v>0</v>
      </c>
      <c r="AS419" s="78" t="s">
        <v>9963</v>
      </c>
      <c r="AT419" s="78">
        <v>9</v>
      </c>
      <c r="AU419" s="84" t="s">
        <v>14862</v>
      </c>
      <c r="AV419" s="78" t="b">
        <v>0</v>
      </c>
      <c r="AW419" s="78" t="s">
        <v>15459</v>
      </c>
      <c r="AX419" s="84" t="s">
        <v>15887</v>
      </c>
      <c r="AY419" s="78" t="s">
        <v>66</v>
      </c>
      <c r="AZ419" s="102" t="s">
        <v>18397</v>
      </c>
      <c r="BA419" s="48" t="s">
        <v>3355</v>
      </c>
      <c r="BB419" s="48" t="s">
        <v>3355</v>
      </c>
      <c r="BC419" s="48" t="s">
        <v>4092</v>
      </c>
      <c r="BD419" s="48" t="s">
        <v>4092</v>
      </c>
      <c r="BE419" s="48" t="s">
        <v>4315</v>
      </c>
      <c r="BF419" s="48" t="s">
        <v>4315</v>
      </c>
      <c r="BG419" s="106" t="s">
        <v>18654</v>
      </c>
      <c r="BH419" s="106" t="s">
        <v>18654</v>
      </c>
      <c r="BI419" s="106" t="s">
        <v>19100</v>
      </c>
      <c r="BJ419" s="106" t="s">
        <v>19100</v>
      </c>
      <c r="BK419" s="85" t="str">
        <f>REPLACE(INDEX(GroupVertices[Group], MATCH(Vertices[[#This Row],[Vertex]],GroupVertices[Vertex],0)),1,1,"")</f>
        <v>EUTRAL</v>
      </c>
      <c r="BL419" s="3"/>
      <c r="BM419" s="3"/>
      <c r="BN419" s="3"/>
      <c r="BO419" s="3"/>
    </row>
    <row r="420" spans="1:67" x14ac:dyDescent="0.25">
      <c r="A420" s="64" t="s">
        <v>575</v>
      </c>
      <c r="B420" s="65"/>
      <c r="C420" s="65"/>
      <c r="D420" s="66"/>
      <c r="E420" s="68"/>
      <c r="F420" s="100" t="s">
        <v>5054</v>
      </c>
      <c r="G420" s="65"/>
      <c r="H420" s="69"/>
      <c r="I420" s="70"/>
      <c r="J420" s="70"/>
      <c r="K420" s="69" t="s">
        <v>17320</v>
      </c>
      <c r="L420" s="73"/>
      <c r="M420" s="74">
        <v>7470.1337890625</v>
      </c>
      <c r="N420" s="74">
        <v>892.20489501953125</v>
      </c>
      <c r="O420" s="75"/>
      <c r="P420" s="76"/>
      <c r="Q420" s="76"/>
      <c r="R420" s="86"/>
      <c r="S420" s="48">
        <v>0</v>
      </c>
      <c r="T420" s="48">
        <v>1</v>
      </c>
      <c r="U420" s="49">
        <v>0</v>
      </c>
      <c r="V420" s="49">
        <v>1</v>
      </c>
      <c r="W420" s="49">
        <v>0</v>
      </c>
      <c r="X420" s="49">
        <v>0.99999899999999997</v>
      </c>
      <c r="Y420" s="49">
        <v>0</v>
      </c>
      <c r="Z420" s="49">
        <v>0</v>
      </c>
      <c r="AA420" s="71">
        <v>432</v>
      </c>
      <c r="AB420" s="71"/>
      <c r="AC420" s="72"/>
      <c r="AD420" s="78" t="s">
        <v>10597</v>
      </c>
      <c r="AE420" s="78">
        <v>1345</v>
      </c>
      <c r="AF420" s="78">
        <v>2532</v>
      </c>
      <c r="AG420" s="78">
        <v>71567</v>
      </c>
      <c r="AH420" s="78">
        <v>34354</v>
      </c>
      <c r="AI420" s="78"/>
      <c r="AJ420" s="78" t="s">
        <v>11894</v>
      </c>
      <c r="AK420" s="78" t="s">
        <v>12681</v>
      </c>
      <c r="AL420" s="78"/>
      <c r="AM420" s="78"/>
      <c r="AN420" s="80">
        <v>42821.555266203701</v>
      </c>
      <c r="AO420" s="84" t="s">
        <v>14153</v>
      </c>
      <c r="AP420" s="78" t="b">
        <v>1</v>
      </c>
      <c r="AQ420" s="78" t="b">
        <v>0</v>
      </c>
      <c r="AR420" s="78" t="b">
        <v>0</v>
      </c>
      <c r="AS420" s="78" t="s">
        <v>9963</v>
      </c>
      <c r="AT420" s="78">
        <v>79</v>
      </c>
      <c r="AU420" s="78"/>
      <c r="AV420" s="78" t="b">
        <v>0</v>
      </c>
      <c r="AW420" s="78" t="s">
        <v>15459</v>
      </c>
      <c r="AX420" s="84" t="s">
        <v>15889</v>
      </c>
      <c r="AY420" s="78" t="s">
        <v>66</v>
      </c>
      <c r="AZ420" s="102" t="s">
        <v>18397</v>
      </c>
      <c r="BA420" s="48" t="s">
        <v>3390</v>
      </c>
      <c r="BB420" s="48" t="s">
        <v>3390</v>
      </c>
      <c r="BC420" s="48" t="s">
        <v>4106</v>
      </c>
      <c r="BD420" s="48" t="s">
        <v>4106</v>
      </c>
      <c r="BE420" s="48" t="s">
        <v>4323</v>
      </c>
      <c r="BF420" s="48" t="s">
        <v>4323</v>
      </c>
      <c r="BG420" s="106" t="s">
        <v>18675</v>
      </c>
      <c r="BH420" s="106" t="s">
        <v>18675</v>
      </c>
      <c r="BI420" s="106" t="s">
        <v>19121</v>
      </c>
      <c r="BJ420" s="106" t="s">
        <v>19121</v>
      </c>
      <c r="BK420" s="85" t="str">
        <f>REPLACE(INDEX(GroupVertices[Group], MATCH(Vertices[[#This Row],[Vertex]],GroupVertices[Vertex],0)),1,1,"")</f>
        <v>EUTRAL</v>
      </c>
      <c r="BL420" s="3"/>
      <c r="BM420" s="3"/>
      <c r="BN420" s="3"/>
      <c r="BO420" s="3"/>
    </row>
    <row r="421" spans="1:67" x14ac:dyDescent="0.25">
      <c r="A421" s="64" t="s">
        <v>576</v>
      </c>
      <c r="B421" s="65"/>
      <c r="C421" s="65"/>
      <c r="D421" s="66"/>
      <c r="E421" s="68"/>
      <c r="F421" s="100" t="s">
        <v>5055</v>
      </c>
      <c r="G421" s="65"/>
      <c r="H421" s="69"/>
      <c r="I421" s="70"/>
      <c r="J421" s="70"/>
      <c r="K421" s="69" t="s">
        <v>17321</v>
      </c>
      <c r="L421" s="73"/>
      <c r="M421" s="74">
        <v>9320.5859375</v>
      </c>
      <c r="N421" s="74">
        <v>4965.98193359375</v>
      </c>
      <c r="O421" s="75"/>
      <c r="P421" s="76"/>
      <c r="Q421" s="76"/>
      <c r="R421" s="86"/>
      <c r="S421" s="48">
        <v>0</v>
      </c>
      <c r="T421" s="48">
        <v>1</v>
      </c>
      <c r="U421" s="49">
        <v>0</v>
      </c>
      <c r="V421" s="49">
        <v>4.9299999999999995E-4</v>
      </c>
      <c r="W421" s="49">
        <v>3.3500000000000001E-4</v>
      </c>
      <c r="X421" s="49">
        <v>0.41562300000000002</v>
      </c>
      <c r="Y421" s="49">
        <v>0</v>
      </c>
      <c r="Z421" s="49">
        <v>0</v>
      </c>
      <c r="AA421" s="71">
        <v>433</v>
      </c>
      <c r="AB421" s="71"/>
      <c r="AC421" s="72"/>
      <c r="AD421" s="78" t="s">
        <v>576</v>
      </c>
      <c r="AE421" s="78">
        <v>162</v>
      </c>
      <c r="AF421" s="78">
        <v>141</v>
      </c>
      <c r="AG421" s="78">
        <v>1268</v>
      </c>
      <c r="AH421" s="78">
        <v>570</v>
      </c>
      <c r="AI421" s="78"/>
      <c r="AJ421" s="78" t="s">
        <v>11895</v>
      </c>
      <c r="AK421" s="78"/>
      <c r="AL421" s="78"/>
      <c r="AM421" s="78"/>
      <c r="AN421" s="80">
        <v>41429.529016203705</v>
      </c>
      <c r="AO421" s="78"/>
      <c r="AP421" s="78" t="b">
        <v>1</v>
      </c>
      <c r="AQ421" s="78" t="b">
        <v>0</v>
      </c>
      <c r="AR421" s="78" t="b">
        <v>0</v>
      </c>
      <c r="AS421" s="78" t="s">
        <v>9963</v>
      </c>
      <c r="AT421" s="78">
        <v>0</v>
      </c>
      <c r="AU421" s="84" t="s">
        <v>14862</v>
      </c>
      <c r="AV421" s="78" t="b">
        <v>0</v>
      </c>
      <c r="AW421" s="78" t="s">
        <v>15459</v>
      </c>
      <c r="AX421" s="84" t="s">
        <v>15890</v>
      </c>
      <c r="AY421" s="78" t="s">
        <v>66</v>
      </c>
      <c r="AZ421" s="102" t="s">
        <v>18397</v>
      </c>
      <c r="BA421" s="48"/>
      <c r="BB421" s="48"/>
      <c r="BC421" s="48"/>
      <c r="BD421" s="48"/>
      <c r="BE421" s="48"/>
      <c r="BF421" s="48"/>
      <c r="BG421" s="106" t="s">
        <v>18676</v>
      </c>
      <c r="BH421" s="106" t="s">
        <v>18676</v>
      </c>
      <c r="BI421" s="106" t="s">
        <v>19122</v>
      </c>
      <c r="BJ421" s="106" t="s">
        <v>19122</v>
      </c>
      <c r="BK421" s="85" t="str">
        <f>REPLACE(INDEX(GroupVertices[Group], MATCH(Vertices[[#This Row],[Vertex]],GroupVertices[Vertex],0)),1,1,"")</f>
        <v>EUTRAL</v>
      </c>
      <c r="BL421" s="3"/>
      <c r="BM421" s="3"/>
      <c r="BN421" s="3"/>
      <c r="BO421" s="3"/>
    </row>
    <row r="422" spans="1:67" x14ac:dyDescent="0.25">
      <c r="A422" s="64" t="s">
        <v>577</v>
      </c>
      <c r="B422" s="65"/>
      <c r="C422" s="65"/>
      <c r="D422" s="66"/>
      <c r="E422" s="68"/>
      <c r="F422" s="100" t="s">
        <v>5056</v>
      </c>
      <c r="G422" s="65"/>
      <c r="H422" s="69"/>
      <c r="I422" s="70"/>
      <c r="J422" s="70"/>
      <c r="K422" s="69" t="s">
        <v>17322</v>
      </c>
      <c r="L422" s="73"/>
      <c r="M422" s="74">
        <v>7788.93896484375</v>
      </c>
      <c r="N422" s="74">
        <v>309.40841674804688</v>
      </c>
      <c r="O422" s="75"/>
      <c r="P422" s="76"/>
      <c r="Q422" s="76"/>
      <c r="R422" s="86"/>
      <c r="S422" s="48">
        <v>0</v>
      </c>
      <c r="T422" s="48">
        <v>1</v>
      </c>
      <c r="U422" s="49">
        <v>0</v>
      </c>
      <c r="V422" s="49">
        <v>9.0089999999999996E-3</v>
      </c>
      <c r="W422" s="49">
        <v>0</v>
      </c>
      <c r="X422" s="49">
        <v>0.53537999999999997</v>
      </c>
      <c r="Y422" s="49">
        <v>0</v>
      </c>
      <c r="Z422" s="49">
        <v>0</v>
      </c>
      <c r="AA422" s="71">
        <v>434</v>
      </c>
      <c r="AB422" s="71"/>
      <c r="AC422" s="72"/>
      <c r="AD422" s="78" t="s">
        <v>10598</v>
      </c>
      <c r="AE422" s="78">
        <v>12</v>
      </c>
      <c r="AF422" s="78">
        <v>0</v>
      </c>
      <c r="AG422" s="78">
        <v>12</v>
      </c>
      <c r="AH422" s="78">
        <v>0</v>
      </c>
      <c r="AI422" s="78"/>
      <c r="AJ422" s="78" t="s">
        <v>11896</v>
      </c>
      <c r="AK422" s="78" t="s">
        <v>10113</v>
      </c>
      <c r="AL422" s="84" t="s">
        <v>13364</v>
      </c>
      <c r="AM422" s="78"/>
      <c r="AN422" s="80">
        <v>42809.698437500003</v>
      </c>
      <c r="AO422" s="84" t="s">
        <v>14154</v>
      </c>
      <c r="AP422" s="78" t="b">
        <v>0</v>
      </c>
      <c r="AQ422" s="78" t="b">
        <v>0</v>
      </c>
      <c r="AR422" s="78" t="b">
        <v>0</v>
      </c>
      <c r="AS422" s="78" t="s">
        <v>9963</v>
      </c>
      <c r="AT422" s="78">
        <v>0</v>
      </c>
      <c r="AU422" s="84" t="s">
        <v>14862</v>
      </c>
      <c r="AV422" s="78" t="b">
        <v>0</v>
      </c>
      <c r="AW422" s="78" t="s">
        <v>15459</v>
      </c>
      <c r="AX422" s="84" t="s">
        <v>15891</v>
      </c>
      <c r="AY422" s="78" t="s">
        <v>66</v>
      </c>
      <c r="AZ422" s="102" t="s">
        <v>18397</v>
      </c>
      <c r="BA422" s="48" t="s">
        <v>3391</v>
      </c>
      <c r="BB422" s="48" t="s">
        <v>3391</v>
      </c>
      <c r="BC422" s="48" t="s">
        <v>4027</v>
      </c>
      <c r="BD422" s="48" t="s">
        <v>4027</v>
      </c>
      <c r="BE422" s="48"/>
      <c r="BF422" s="48"/>
      <c r="BG422" s="106" t="s">
        <v>18677</v>
      </c>
      <c r="BH422" s="106" t="s">
        <v>18677</v>
      </c>
      <c r="BI422" s="106" t="s">
        <v>19123</v>
      </c>
      <c r="BJ422" s="106" t="s">
        <v>19123</v>
      </c>
      <c r="BK422" s="85" t="str">
        <f>REPLACE(INDEX(GroupVertices[Group], MATCH(Vertices[[#This Row],[Vertex]],GroupVertices[Vertex],0)),1,1,"")</f>
        <v>EUTRAL</v>
      </c>
      <c r="BL422" s="3"/>
      <c r="BM422" s="3"/>
      <c r="BN422" s="3"/>
      <c r="BO422" s="3"/>
    </row>
    <row r="423" spans="1:67" x14ac:dyDescent="0.25">
      <c r="A423" s="64" t="s">
        <v>579</v>
      </c>
      <c r="B423" s="65"/>
      <c r="C423" s="65"/>
      <c r="D423" s="66"/>
      <c r="E423" s="68"/>
      <c r="F423" s="100" t="s">
        <v>5058</v>
      </c>
      <c r="G423" s="65"/>
      <c r="H423" s="69"/>
      <c r="I423" s="70"/>
      <c r="J423" s="70"/>
      <c r="K423" s="69" t="s">
        <v>17324</v>
      </c>
      <c r="L423" s="73"/>
      <c r="M423" s="74">
        <v>9211.671875</v>
      </c>
      <c r="N423" s="74">
        <v>1216.1424560546875</v>
      </c>
      <c r="O423" s="75"/>
      <c r="P423" s="76"/>
      <c r="Q423" s="76"/>
      <c r="R423" s="86"/>
      <c r="S423" s="48">
        <v>0</v>
      </c>
      <c r="T423" s="48">
        <v>1</v>
      </c>
      <c r="U423" s="49">
        <v>0</v>
      </c>
      <c r="V423" s="49">
        <v>4.6700000000000002E-4</v>
      </c>
      <c r="W423" s="49">
        <v>3.3000000000000003E-5</v>
      </c>
      <c r="X423" s="49">
        <v>0.53026799999999996</v>
      </c>
      <c r="Y423" s="49">
        <v>0</v>
      </c>
      <c r="Z423" s="49">
        <v>0</v>
      </c>
      <c r="AA423" s="71">
        <v>436</v>
      </c>
      <c r="AB423" s="71"/>
      <c r="AC423" s="72"/>
      <c r="AD423" s="78" t="s">
        <v>10600</v>
      </c>
      <c r="AE423" s="78">
        <v>72</v>
      </c>
      <c r="AF423" s="78">
        <v>54</v>
      </c>
      <c r="AG423" s="78">
        <v>1799</v>
      </c>
      <c r="AH423" s="78">
        <v>505</v>
      </c>
      <c r="AI423" s="78">
        <v>-25200</v>
      </c>
      <c r="AJ423" s="78" t="s">
        <v>11898</v>
      </c>
      <c r="AK423" s="78" t="s">
        <v>10111</v>
      </c>
      <c r="AL423" s="84" t="s">
        <v>13366</v>
      </c>
      <c r="AM423" s="78" t="s">
        <v>13800</v>
      </c>
      <c r="AN423" s="80">
        <v>41960.665127314816</v>
      </c>
      <c r="AO423" s="84" t="s">
        <v>14155</v>
      </c>
      <c r="AP423" s="78" t="b">
        <v>0</v>
      </c>
      <c r="AQ423" s="78" t="b">
        <v>0</v>
      </c>
      <c r="AR423" s="78" t="b">
        <v>1</v>
      </c>
      <c r="AS423" s="78" t="s">
        <v>9963</v>
      </c>
      <c r="AT423" s="78">
        <v>2</v>
      </c>
      <c r="AU423" s="84" t="s">
        <v>14965</v>
      </c>
      <c r="AV423" s="78" t="b">
        <v>0</v>
      </c>
      <c r="AW423" s="78" t="s">
        <v>15459</v>
      </c>
      <c r="AX423" s="84" t="s">
        <v>15893</v>
      </c>
      <c r="AY423" s="78" t="s">
        <v>66</v>
      </c>
      <c r="AZ423" s="102" t="s">
        <v>18397</v>
      </c>
      <c r="BA423" s="48" t="s">
        <v>3358</v>
      </c>
      <c r="BB423" s="48" t="s">
        <v>3358</v>
      </c>
      <c r="BC423" s="48" t="s">
        <v>4094</v>
      </c>
      <c r="BD423" s="48" t="s">
        <v>4094</v>
      </c>
      <c r="BE423" s="48"/>
      <c r="BF423" s="48"/>
      <c r="BG423" s="106" t="s">
        <v>18655</v>
      </c>
      <c r="BH423" s="106" t="s">
        <v>18655</v>
      </c>
      <c r="BI423" s="106" t="s">
        <v>19101</v>
      </c>
      <c r="BJ423" s="106" t="s">
        <v>19101</v>
      </c>
      <c r="BK423" s="85" t="str">
        <f>REPLACE(INDEX(GroupVertices[Group], MATCH(Vertices[[#This Row],[Vertex]],GroupVertices[Vertex],0)),1,1,"")</f>
        <v>EUTRAL</v>
      </c>
      <c r="BL423" s="3"/>
      <c r="BM423" s="3"/>
      <c r="BN423" s="3"/>
      <c r="BO423" s="3"/>
    </row>
    <row r="424" spans="1:67" x14ac:dyDescent="0.25">
      <c r="A424" s="64" t="s">
        <v>580</v>
      </c>
      <c r="B424" s="65"/>
      <c r="C424" s="65"/>
      <c r="D424" s="66"/>
      <c r="E424" s="68"/>
      <c r="F424" s="100" t="s">
        <v>5059</v>
      </c>
      <c r="G424" s="65"/>
      <c r="H424" s="69"/>
      <c r="I424" s="70"/>
      <c r="J424" s="70"/>
      <c r="K424" s="69" t="s">
        <v>17325</v>
      </c>
      <c r="L424" s="73"/>
      <c r="M424" s="74">
        <v>8087.087890625</v>
      </c>
      <c r="N424" s="74">
        <v>248.93965148925781</v>
      </c>
      <c r="O424" s="75"/>
      <c r="P424" s="76"/>
      <c r="Q424" s="76"/>
      <c r="R424" s="86"/>
      <c r="S424" s="48">
        <v>0</v>
      </c>
      <c r="T424" s="48">
        <v>2</v>
      </c>
      <c r="U424" s="49">
        <v>2</v>
      </c>
      <c r="V424" s="49">
        <v>0.5</v>
      </c>
      <c r="W424" s="49">
        <v>0</v>
      </c>
      <c r="X424" s="49">
        <v>1.4594590000000001</v>
      </c>
      <c r="Y424" s="49">
        <v>0</v>
      </c>
      <c r="Z424" s="49">
        <v>0</v>
      </c>
      <c r="AA424" s="71">
        <v>437</v>
      </c>
      <c r="AB424" s="71"/>
      <c r="AC424" s="72"/>
      <c r="AD424" s="78" t="s">
        <v>10601</v>
      </c>
      <c r="AE424" s="78">
        <v>7</v>
      </c>
      <c r="AF424" s="78">
        <v>4</v>
      </c>
      <c r="AG424" s="78">
        <v>8</v>
      </c>
      <c r="AH424" s="78">
        <v>2</v>
      </c>
      <c r="AI424" s="78"/>
      <c r="AJ424" s="78" t="s">
        <v>11899</v>
      </c>
      <c r="AK424" s="78" t="s">
        <v>12805</v>
      </c>
      <c r="AL424" s="78"/>
      <c r="AM424" s="78"/>
      <c r="AN424" s="80">
        <v>42005.614837962959</v>
      </c>
      <c r="AO424" s="78"/>
      <c r="AP424" s="78" t="b">
        <v>1</v>
      </c>
      <c r="AQ424" s="78" t="b">
        <v>0</v>
      </c>
      <c r="AR424" s="78" t="b">
        <v>0</v>
      </c>
      <c r="AS424" s="78" t="s">
        <v>9963</v>
      </c>
      <c r="AT424" s="78">
        <v>0</v>
      </c>
      <c r="AU424" s="84" t="s">
        <v>14862</v>
      </c>
      <c r="AV424" s="78" t="b">
        <v>0</v>
      </c>
      <c r="AW424" s="78" t="s">
        <v>15459</v>
      </c>
      <c r="AX424" s="84" t="s">
        <v>15894</v>
      </c>
      <c r="AY424" s="78" t="s">
        <v>66</v>
      </c>
      <c r="AZ424" s="102" t="s">
        <v>18397</v>
      </c>
      <c r="BA424" s="48"/>
      <c r="BB424" s="48"/>
      <c r="BC424" s="48"/>
      <c r="BD424" s="48"/>
      <c r="BE424" s="48"/>
      <c r="BF424" s="48"/>
      <c r="BG424" s="106" t="s">
        <v>18678</v>
      </c>
      <c r="BH424" s="106" t="s">
        <v>18678</v>
      </c>
      <c r="BI424" s="106" t="s">
        <v>19124</v>
      </c>
      <c r="BJ424" s="106" t="s">
        <v>19124</v>
      </c>
      <c r="BK424" s="85" t="str">
        <f>REPLACE(INDEX(GroupVertices[Group], MATCH(Vertices[[#This Row],[Vertex]],GroupVertices[Vertex],0)),1,1,"")</f>
        <v>EUTRAL</v>
      </c>
      <c r="BL424" s="3"/>
      <c r="BM424" s="3"/>
      <c r="BN424" s="3"/>
      <c r="BO424" s="3"/>
    </row>
    <row r="425" spans="1:67" x14ac:dyDescent="0.25">
      <c r="A425" s="64" t="s">
        <v>581</v>
      </c>
      <c r="B425" s="65"/>
      <c r="C425" s="65"/>
      <c r="D425" s="66"/>
      <c r="E425" s="68"/>
      <c r="F425" s="100" t="s">
        <v>5060</v>
      </c>
      <c r="G425" s="65"/>
      <c r="H425" s="69"/>
      <c r="I425" s="70"/>
      <c r="J425" s="70"/>
      <c r="K425" s="69" t="s">
        <v>17328</v>
      </c>
      <c r="L425" s="73"/>
      <c r="M425" s="74">
        <v>6092.46630859375</v>
      </c>
      <c r="N425" s="74">
        <v>3534.45654296875</v>
      </c>
      <c r="O425" s="75"/>
      <c r="P425" s="76"/>
      <c r="Q425" s="76"/>
      <c r="R425" s="86"/>
      <c r="S425" s="48">
        <v>0</v>
      </c>
      <c r="T425" s="48">
        <v>1</v>
      </c>
      <c r="U425" s="49">
        <v>0</v>
      </c>
      <c r="V425" s="49">
        <v>9.0089999999999996E-3</v>
      </c>
      <c r="W425" s="49">
        <v>0</v>
      </c>
      <c r="X425" s="49">
        <v>0.53537999999999997</v>
      </c>
      <c r="Y425" s="49">
        <v>0</v>
      </c>
      <c r="Z425" s="49">
        <v>0</v>
      </c>
      <c r="AA425" s="71">
        <v>440</v>
      </c>
      <c r="AB425" s="71"/>
      <c r="AC425" s="72"/>
      <c r="AD425" s="78" t="s">
        <v>10604</v>
      </c>
      <c r="AE425" s="78">
        <v>187</v>
      </c>
      <c r="AF425" s="78">
        <v>11</v>
      </c>
      <c r="AG425" s="78">
        <v>6</v>
      </c>
      <c r="AH425" s="78">
        <v>0</v>
      </c>
      <c r="AI425" s="78"/>
      <c r="AJ425" s="78"/>
      <c r="AK425" s="78"/>
      <c r="AL425" s="84" t="s">
        <v>13369</v>
      </c>
      <c r="AM425" s="78"/>
      <c r="AN425" s="80">
        <v>41170.340381944443</v>
      </c>
      <c r="AO425" s="84" t="s">
        <v>14158</v>
      </c>
      <c r="AP425" s="78" t="b">
        <v>1</v>
      </c>
      <c r="AQ425" s="78" t="b">
        <v>0</v>
      </c>
      <c r="AR425" s="78" t="b">
        <v>0</v>
      </c>
      <c r="AS425" s="78" t="s">
        <v>9963</v>
      </c>
      <c r="AT425" s="78">
        <v>0</v>
      </c>
      <c r="AU425" s="84" t="s">
        <v>14862</v>
      </c>
      <c r="AV425" s="78" t="b">
        <v>0</v>
      </c>
      <c r="AW425" s="78" t="s">
        <v>15459</v>
      </c>
      <c r="AX425" s="84" t="s">
        <v>15897</v>
      </c>
      <c r="AY425" s="78" t="s">
        <v>66</v>
      </c>
      <c r="AZ425" s="102" t="s">
        <v>18397</v>
      </c>
      <c r="BA425" s="48" t="s">
        <v>3393</v>
      </c>
      <c r="BB425" s="48" t="s">
        <v>3393</v>
      </c>
      <c r="BC425" s="48" t="s">
        <v>4027</v>
      </c>
      <c r="BD425" s="48" t="s">
        <v>4027</v>
      </c>
      <c r="BE425" s="48"/>
      <c r="BF425" s="48"/>
      <c r="BG425" s="106" t="s">
        <v>18679</v>
      </c>
      <c r="BH425" s="106" t="s">
        <v>18679</v>
      </c>
      <c r="BI425" s="106" t="s">
        <v>19125</v>
      </c>
      <c r="BJ425" s="106" t="s">
        <v>19125</v>
      </c>
      <c r="BK425" s="85" t="str">
        <f>REPLACE(INDEX(GroupVertices[Group], MATCH(Vertices[[#This Row],[Vertex]],GroupVertices[Vertex],0)),1,1,"")</f>
        <v>EUTRAL</v>
      </c>
      <c r="BL425" s="3"/>
      <c r="BM425" s="3"/>
      <c r="BN425" s="3"/>
      <c r="BO425" s="3"/>
    </row>
    <row r="426" spans="1:67" x14ac:dyDescent="0.25">
      <c r="A426" s="64" t="s">
        <v>584</v>
      </c>
      <c r="B426" s="65"/>
      <c r="C426" s="65"/>
      <c r="D426" s="66"/>
      <c r="E426" s="68"/>
      <c r="F426" s="100" t="s">
        <v>5063</v>
      </c>
      <c r="G426" s="65"/>
      <c r="H426" s="69"/>
      <c r="I426" s="70"/>
      <c r="J426" s="70"/>
      <c r="K426" s="69" t="s">
        <v>17331</v>
      </c>
      <c r="L426" s="73"/>
      <c r="M426" s="74">
        <v>6739.013671875</v>
      </c>
      <c r="N426" s="74">
        <v>1810.51171875</v>
      </c>
      <c r="O426" s="75"/>
      <c r="P426" s="76"/>
      <c r="Q426" s="76"/>
      <c r="R426" s="86"/>
      <c r="S426" s="48">
        <v>0</v>
      </c>
      <c r="T426" s="48">
        <v>1</v>
      </c>
      <c r="U426" s="49">
        <v>0</v>
      </c>
      <c r="V426" s="49">
        <v>1</v>
      </c>
      <c r="W426" s="49">
        <v>0</v>
      </c>
      <c r="X426" s="49">
        <v>0.99999899999999997</v>
      </c>
      <c r="Y426" s="49">
        <v>0</v>
      </c>
      <c r="Z426" s="49">
        <v>0</v>
      </c>
      <c r="AA426" s="71">
        <v>443</v>
      </c>
      <c r="AB426" s="71"/>
      <c r="AC426" s="72"/>
      <c r="AD426" s="78" t="s">
        <v>10607</v>
      </c>
      <c r="AE426" s="78">
        <v>86</v>
      </c>
      <c r="AF426" s="78">
        <v>23</v>
      </c>
      <c r="AG426" s="78">
        <v>1074</v>
      </c>
      <c r="AH426" s="78">
        <v>977</v>
      </c>
      <c r="AI426" s="78"/>
      <c r="AJ426" s="78"/>
      <c r="AK426" s="78"/>
      <c r="AL426" s="78"/>
      <c r="AM426" s="78"/>
      <c r="AN426" s="80">
        <v>42806.097361111111</v>
      </c>
      <c r="AO426" s="78"/>
      <c r="AP426" s="78" t="b">
        <v>1</v>
      </c>
      <c r="AQ426" s="78" t="b">
        <v>0</v>
      </c>
      <c r="AR426" s="78" t="b">
        <v>0</v>
      </c>
      <c r="AS426" s="78" t="s">
        <v>14857</v>
      </c>
      <c r="AT426" s="78">
        <v>0</v>
      </c>
      <c r="AU426" s="78"/>
      <c r="AV426" s="78" t="b">
        <v>0</v>
      </c>
      <c r="AW426" s="78" t="s">
        <v>15459</v>
      </c>
      <c r="AX426" s="84" t="s">
        <v>15900</v>
      </c>
      <c r="AY426" s="78" t="s">
        <v>66</v>
      </c>
      <c r="AZ426" s="102" t="s">
        <v>18397</v>
      </c>
      <c r="BA426" s="48" t="s">
        <v>3395</v>
      </c>
      <c r="BB426" s="48" t="s">
        <v>3395</v>
      </c>
      <c r="BC426" s="48" t="s">
        <v>4107</v>
      </c>
      <c r="BD426" s="48" t="s">
        <v>4107</v>
      </c>
      <c r="BE426" s="48"/>
      <c r="BF426" s="48"/>
      <c r="BG426" s="106" t="s">
        <v>18680</v>
      </c>
      <c r="BH426" s="106" t="s">
        <v>18680</v>
      </c>
      <c r="BI426" s="106" t="s">
        <v>19126</v>
      </c>
      <c r="BJ426" s="106" t="s">
        <v>19126</v>
      </c>
      <c r="BK426" s="85" t="str">
        <f>REPLACE(INDEX(GroupVertices[Group], MATCH(Vertices[[#This Row],[Vertex]],GroupVertices[Vertex],0)),1,1,"")</f>
        <v>EUTRAL</v>
      </c>
      <c r="BL426" s="3"/>
      <c r="BM426" s="3"/>
      <c r="BN426" s="3"/>
      <c r="BO426" s="3"/>
    </row>
    <row r="427" spans="1:67" x14ac:dyDescent="0.25">
      <c r="A427" s="64" t="s">
        <v>590</v>
      </c>
      <c r="B427" s="65"/>
      <c r="C427" s="65"/>
      <c r="D427" s="66"/>
      <c r="E427" s="68"/>
      <c r="F427" s="100" t="s">
        <v>4787</v>
      </c>
      <c r="G427" s="65"/>
      <c r="H427" s="69"/>
      <c r="I427" s="70"/>
      <c r="J427" s="70"/>
      <c r="K427" s="69" t="s">
        <v>17337</v>
      </c>
      <c r="L427" s="73"/>
      <c r="M427" s="74">
        <v>6388.275390625</v>
      </c>
      <c r="N427" s="74">
        <v>4659.52734375</v>
      </c>
      <c r="O427" s="75"/>
      <c r="P427" s="76"/>
      <c r="Q427" s="76"/>
      <c r="R427" s="86"/>
      <c r="S427" s="48">
        <v>0</v>
      </c>
      <c r="T427" s="48">
        <v>1</v>
      </c>
      <c r="U427" s="49">
        <v>0</v>
      </c>
      <c r="V427" s="49">
        <v>6.1200000000000002E-4</v>
      </c>
      <c r="W427" s="49">
        <v>5.4799999999999998E-4</v>
      </c>
      <c r="X427" s="49">
        <v>0.40462399999999998</v>
      </c>
      <c r="Y427" s="49">
        <v>0</v>
      </c>
      <c r="Z427" s="49">
        <v>0</v>
      </c>
      <c r="AA427" s="71">
        <v>449</v>
      </c>
      <c r="AB427" s="71"/>
      <c r="AC427" s="72"/>
      <c r="AD427" s="78" t="s">
        <v>10613</v>
      </c>
      <c r="AE427" s="78">
        <v>299</v>
      </c>
      <c r="AF427" s="78">
        <v>194</v>
      </c>
      <c r="AG427" s="78">
        <v>38893</v>
      </c>
      <c r="AH427" s="78">
        <v>36189</v>
      </c>
      <c r="AI427" s="78"/>
      <c r="AJ427" s="78"/>
      <c r="AK427" s="78"/>
      <c r="AL427" s="78"/>
      <c r="AM427" s="78"/>
      <c r="AN427" s="80">
        <v>42599.400833333333</v>
      </c>
      <c r="AO427" s="78"/>
      <c r="AP427" s="78" t="b">
        <v>1</v>
      </c>
      <c r="AQ427" s="78" t="b">
        <v>1</v>
      </c>
      <c r="AR427" s="78" t="b">
        <v>0</v>
      </c>
      <c r="AS427" s="78" t="s">
        <v>9963</v>
      </c>
      <c r="AT427" s="78">
        <v>162</v>
      </c>
      <c r="AU427" s="78"/>
      <c r="AV427" s="78" t="b">
        <v>0</v>
      </c>
      <c r="AW427" s="78" t="s">
        <v>15459</v>
      </c>
      <c r="AX427" s="84" t="s">
        <v>15906</v>
      </c>
      <c r="AY427" s="78" t="s">
        <v>66</v>
      </c>
      <c r="AZ427" s="102" t="s">
        <v>18397</v>
      </c>
      <c r="BA427" s="48" t="s">
        <v>3336</v>
      </c>
      <c r="BB427" s="48" t="s">
        <v>3336</v>
      </c>
      <c r="BC427" s="48" t="s">
        <v>4048</v>
      </c>
      <c r="BD427" s="48" t="s">
        <v>4048</v>
      </c>
      <c r="BE427" s="48"/>
      <c r="BF427" s="48"/>
      <c r="BG427" s="106" t="s">
        <v>18681</v>
      </c>
      <c r="BH427" s="106" t="s">
        <v>18681</v>
      </c>
      <c r="BI427" s="106" t="s">
        <v>19127</v>
      </c>
      <c r="BJ427" s="106" t="s">
        <v>19127</v>
      </c>
      <c r="BK427" s="85" t="str">
        <f>REPLACE(INDEX(GroupVertices[Group], MATCH(Vertices[[#This Row],[Vertex]],GroupVertices[Vertex],0)),1,1,"")</f>
        <v>EUTRAL</v>
      </c>
      <c r="BL427" s="3"/>
      <c r="BM427" s="3"/>
      <c r="BN427" s="3"/>
      <c r="BO427" s="3"/>
    </row>
    <row r="428" spans="1:67" x14ac:dyDescent="0.25">
      <c r="A428" s="64" t="s">
        <v>591</v>
      </c>
      <c r="B428" s="65"/>
      <c r="C428" s="65"/>
      <c r="D428" s="66"/>
      <c r="E428" s="68"/>
      <c r="F428" s="100" t="s">
        <v>5069</v>
      </c>
      <c r="G428" s="65"/>
      <c r="H428" s="69"/>
      <c r="I428" s="70"/>
      <c r="J428" s="70"/>
      <c r="K428" s="69" t="s">
        <v>17338</v>
      </c>
      <c r="L428" s="73"/>
      <c r="M428" s="74">
        <v>7774.9404296875</v>
      </c>
      <c r="N428" s="74">
        <v>5273.4951171875</v>
      </c>
      <c r="O428" s="75"/>
      <c r="P428" s="76"/>
      <c r="Q428" s="76"/>
      <c r="R428" s="86"/>
      <c r="S428" s="48">
        <v>0</v>
      </c>
      <c r="T428" s="48">
        <v>1</v>
      </c>
      <c r="U428" s="49">
        <v>0</v>
      </c>
      <c r="V428" s="49">
        <v>4.0400000000000001E-4</v>
      </c>
      <c r="W428" s="49">
        <v>1.4E-5</v>
      </c>
      <c r="X428" s="49">
        <v>0.49529499999999999</v>
      </c>
      <c r="Y428" s="49">
        <v>0</v>
      </c>
      <c r="Z428" s="49">
        <v>0</v>
      </c>
      <c r="AA428" s="71">
        <v>450</v>
      </c>
      <c r="AB428" s="71"/>
      <c r="AC428" s="72"/>
      <c r="AD428" s="78" t="s">
        <v>10614</v>
      </c>
      <c r="AE428" s="78">
        <v>176</v>
      </c>
      <c r="AF428" s="78">
        <v>342</v>
      </c>
      <c r="AG428" s="78">
        <v>13857</v>
      </c>
      <c r="AH428" s="78">
        <v>1024</v>
      </c>
      <c r="AI428" s="78">
        <v>19800</v>
      </c>
      <c r="AJ428" s="78" t="s">
        <v>11908</v>
      </c>
      <c r="AK428" s="78" t="s">
        <v>12664</v>
      </c>
      <c r="AL428" s="78"/>
      <c r="AM428" s="78" t="s">
        <v>10135</v>
      </c>
      <c r="AN428" s="80">
        <v>41175.530243055553</v>
      </c>
      <c r="AO428" s="84" t="s">
        <v>14164</v>
      </c>
      <c r="AP428" s="78" t="b">
        <v>1</v>
      </c>
      <c r="AQ428" s="78" t="b">
        <v>0</v>
      </c>
      <c r="AR428" s="78" t="b">
        <v>0</v>
      </c>
      <c r="AS428" s="78" t="s">
        <v>9963</v>
      </c>
      <c r="AT428" s="78">
        <v>19</v>
      </c>
      <c r="AU428" s="84" t="s">
        <v>14862</v>
      </c>
      <c r="AV428" s="78" t="b">
        <v>0</v>
      </c>
      <c r="AW428" s="78" t="s">
        <v>15459</v>
      </c>
      <c r="AX428" s="84" t="s">
        <v>15907</v>
      </c>
      <c r="AY428" s="78" t="s">
        <v>66</v>
      </c>
      <c r="AZ428" s="102" t="s">
        <v>18397</v>
      </c>
      <c r="BA428" s="48" t="s">
        <v>3378</v>
      </c>
      <c r="BB428" s="48" t="s">
        <v>3378</v>
      </c>
      <c r="BC428" s="48" t="s">
        <v>4021</v>
      </c>
      <c r="BD428" s="48" t="s">
        <v>4021</v>
      </c>
      <c r="BE428" s="48"/>
      <c r="BF428" s="48"/>
      <c r="BG428" s="106" t="s">
        <v>18671</v>
      </c>
      <c r="BH428" s="106" t="s">
        <v>18671</v>
      </c>
      <c r="BI428" s="106" t="s">
        <v>19117</v>
      </c>
      <c r="BJ428" s="106" t="s">
        <v>19117</v>
      </c>
      <c r="BK428" s="85" t="str">
        <f>REPLACE(INDEX(GroupVertices[Group], MATCH(Vertices[[#This Row],[Vertex]],GroupVertices[Vertex],0)),1,1,"")</f>
        <v>EUTRAL</v>
      </c>
      <c r="BL428" s="3"/>
      <c r="BM428" s="3"/>
      <c r="BN428" s="3"/>
      <c r="BO428" s="3"/>
    </row>
    <row r="429" spans="1:67" x14ac:dyDescent="0.25">
      <c r="A429" s="64" t="s">
        <v>592</v>
      </c>
      <c r="B429" s="65"/>
      <c r="C429" s="65"/>
      <c r="D429" s="66"/>
      <c r="E429" s="68"/>
      <c r="F429" s="100" t="s">
        <v>5070</v>
      </c>
      <c r="G429" s="65"/>
      <c r="H429" s="69"/>
      <c r="I429" s="70"/>
      <c r="J429" s="70"/>
      <c r="K429" s="69" t="s">
        <v>17339</v>
      </c>
      <c r="L429" s="73"/>
      <c r="M429" s="74">
        <v>9310.4267578125</v>
      </c>
      <c r="N429" s="74">
        <v>4681.2646484375</v>
      </c>
      <c r="O429" s="75"/>
      <c r="P429" s="76"/>
      <c r="Q429" s="76"/>
      <c r="R429" s="86"/>
      <c r="S429" s="48">
        <v>0</v>
      </c>
      <c r="T429" s="48">
        <v>1</v>
      </c>
      <c r="U429" s="49">
        <v>0</v>
      </c>
      <c r="V429" s="49">
        <v>5.1099999999999995E-4</v>
      </c>
      <c r="W429" s="49">
        <v>7.6000000000000004E-5</v>
      </c>
      <c r="X429" s="49">
        <v>0.49109199999999997</v>
      </c>
      <c r="Y429" s="49">
        <v>0</v>
      </c>
      <c r="Z429" s="49">
        <v>0</v>
      </c>
      <c r="AA429" s="71">
        <v>451</v>
      </c>
      <c r="AB429" s="71"/>
      <c r="AC429" s="72"/>
      <c r="AD429" s="78" t="s">
        <v>10615</v>
      </c>
      <c r="AE429" s="78">
        <v>240</v>
      </c>
      <c r="AF429" s="78">
        <v>355</v>
      </c>
      <c r="AG429" s="78">
        <v>3782</v>
      </c>
      <c r="AH429" s="78">
        <v>65</v>
      </c>
      <c r="AI429" s="78"/>
      <c r="AJ429" s="78" t="s">
        <v>11909</v>
      </c>
      <c r="AK429" s="78" t="s">
        <v>10111</v>
      </c>
      <c r="AL429" s="78"/>
      <c r="AM429" s="78"/>
      <c r="AN429" s="80">
        <v>41405.500983796293</v>
      </c>
      <c r="AO429" s="84" t="s">
        <v>14165</v>
      </c>
      <c r="AP429" s="78" t="b">
        <v>1</v>
      </c>
      <c r="AQ429" s="78" t="b">
        <v>0</v>
      </c>
      <c r="AR429" s="78" t="b">
        <v>0</v>
      </c>
      <c r="AS429" s="78" t="s">
        <v>9963</v>
      </c>
      <c r="AT429" s="78">
        <v>8</v>
      </c>
      <c r="AU429" s="84" t="s">
        <v>14862</v>
      </c>
      <c r="AV429" s="78" t="b">
        <v>0</v>
      </c>
      <c r="AW429" s="78" t="s">
        <v>15459</v>
      </c>
      <c r="AX429" s="84" t="s">
        <v>15908</v>
      </c>
      <c r="AY429" s="78" t="s">
        <v>66</v>
      </c>
      <c r="AZ429" s="102" t="s">
        <v>18397</v>
      </c>
      <c r="BA429" s="48"/>
      <c r="BB429" s="48"/>
      <c r="BC429" s="48"/>
      <c r="BD429" s="48"/>
      <c r="BE429" s="48" t="s">
        <v>1544</v>
      </c>
      <c r="BF429" s="48" t="s">
        <v>1544</v>
      </c>
      <c r="BG429" s="106" t="s">
        <v>18682</v>
      </c>
      <c r="BH429" s="106" t="s">
        <v>18682</v>
      </c>
      <c r="BI429" s="106" t="s">
        <v>19128</v>
      </c>
      <c r="BJ429" s="106" t="s">
        <v>19128</v>
      </c>
      <c r="BK429" s="85" t="str">
        <f>REPLACE(INDEX(GroupVertices[Group], MATCH(Vertices[[#This Row],[Vertex]],GroupVertices[Vertex],0)),1,1,"")</f>
        <v>EUTRAL</v>
      </c>
      <c r="BL429" s="3"/>
      <c r="BM429" s="3"/>
      <c r="BN429" s="3"/>
      <c r="BO429" s="3"/>
    </row>
    <row r="430" spans="1:67" x14ac:dyDescent="0.25">
      <c r="A430" s="64" t="s">
        <v>598</v>
      </c>
      <c r="B430" s="65"/>
      <c r="C430" s="65"/>
      <c r="D430" s="66"/>
      <c r="E430" s="68"/>
      <c r="F430" s="100" t="s">
        <v>5074</v>
      </c>
      <c r="G430" s="65"/>
      <c r="H430" s="69"/>
      <c r="I430" s="70"/>
      <c r="J430" s="70"/>
      <c r="K430" s="69" t="s">
        <v>17345</v>
      </c>
      <c r="L430" s="73"/>
      <c r="M430" s="74">
        <v>7242.6826171875</v>
      </c>
      <c r="N430" s="74">
        <v>961.9635009765625</v>
      </c>
      <c r="O430" s="75"/>
      <c r="P430" s="76"/>
      <c r="Q430" s="76"/>
      <c r="R430" s="86"/>
      <c r="S430" s="48">
        <v>0</v>
      </c>
      <c r="T430" s="48">
        <v>1</v>
      </c>
      <c r="U430" s="49">
        <v>0</v>
      </c>
      <c r="V430" s="49">
        <v>1</v>
      </c>
      <c r="W430" s="49">
        <v>0</v>
      </c>
      <c r="X430" s="49">
        <v>0.99999899999999997</v>
      </c>
      <c r="Y430" s="49">
        <v>0</v>
      </c>
      <c r="Z430" s="49">
        <v>0</v>
      </c>
      <c r="AA430" s="71">
        <v>457</v>
      </c>
      <c r="AB430" s="71"/>
      <c r="AC430" s="72"/>
      <c r="AD430" s="78" t="s">
        <v>10619</v>
      </c>
      <c r="AE430" s="78">
        <v>700</v>
      </c>
      <c r="AF430" s="78">
        <v>402</v>
      </c>
      <c r="AG430" s="78">
        <v>1246</v>
      </c>
      <c r="AH430" s="78">
        <v>483</v>
      </c>
      <c r="AI430" s="78">
        <v>19800</v>
      </c>
      <c r="AJ430" s="78" t="s">
        <v>11913</v>
      </c>
      <c r="AK430" s="78" t="s">
        <v>12740</v>
      </c>
      <c r="AL430" s="84" t="s">
        <v>13379</v>
      </c>
      <c r="AM430" s="78" t="s">
        <v>10135</v>
      </c>
      <c r="AN430" s="80">
        <v>40101.553252314814</v>
      </c>
      <c r="AO430" s="84" t="s">
        <v>14169</v>
      </c>
      <c r="AP430" s="78" t="b">
        <v>1</v>
      </c>
      <c r="AQ430" s="78" t="b">
        <v>0</v>
      </c>
      <c r="AR430" s="78" t="b">
        <v>0</v>
      </c>
      <c r="AS430" s="78" t="s">
        <v>9963</v>
      </c>
      <c r="AT430" s="78">
        <v>19</v>
      </c>
      <c r="AU430" s="84" t="s">
        <v>14862</v>
      </c>
      <c r="AV430" s="78" t="b">
        <v>0</v>
      </c>
      <c r="AW430" s="78" t="s">
        <v>15459</v>
      </c>
      <c r="AX430" s="84" t="s">
        <v>15914</v>
      </c>
      <c r="AY430" s="78" t="s">
        <v>66</v>
      </c>
      <c r="AZ430" s="102" t="s">
        <v>18397</v>
      </c>
      <c r="BA430" s="48"/>
      <c r="BB430" s="48"/>
      <c r="BC430" s="48"/>
      <c r="BD430" s="48"/>
      <c r="BE430" s="48" t="s">
        <v>4325</v>
      </c>
      <c r="BF430" s="48" t="s">
        <v>4325</v>
      </c>
      <c r="BG430" s="106" t="s">
        <v>18683</v>
      </c>
      <c r="BH430" s="106" t="s">
        <v>18683</v>
      </c>
      <c r="BI430" s="106" t="s">
        <v>19129</v>
      </c>
      <c r="BJ430" s="106" t="s">
        <v>19129</v>
      </c>
      <c r="BK430" s="85" t="str">
        <f>REPLACE(INDEX(GroupVertices[Group], MATCH(Vertices[[#This Row],[Vertex]],GroupVertices[Vertex],0)),1,1,"")</f>
        <v>EUTRAL</v>
      </c>
      <c r="BL430" s="3"/>
      <c r="BM430" s="3"/>
      <c r="BN430" s="3"/>
      <c r="BO430" s="3"/>
    </row>
    <row r="431" spans="1:67" x14ac:dyDescent="0.25">
      <c r="A431" s="64" t="s">
        <v>599</v>
      </c>
      <c r="B431" s="65"/>
      <c r="C431" s="65"/>
      <c r="D431" s="66"/>
      <c r="E431" s="68"/>
      <c r="F431" s="100" t="s">
        <v>5075</v>
      </c>
      <c r="G431" s="65"/>
      <c r="H431" s="69"/>
      <c r="I431" s="70"/>
      <c r="J431" s="70"/>
      <c r="K431" s="69" t="s">
        <v>17347</v>
      </c>
      <c r="L431" s="73"/>
      <c r="M431" s="74">
        <v>7724.986328125</v>
      </c>
      <c r="N431" s="74">
        <v>4993.3701171875</v>
      </c>
      <c r="O431" s="75"/>
      <c r="P431" s="76"/>
      <c r="Q431" s="76"/>
      <c r="R431" s="86"/>
      <c r="S431" s="48">
        <v>0</v>
      </c>
      <c r="T431" s="48">
        <v>1</v>
      </c>
      <c r="U431" s="49">
        <v>0</v>
      </c>
      <c r="V431" s="49">
        <v>5.9299999999999999E-4</v>
      </c>
      <c r="W431" s="49">
        <v>2.366E-3</v>
      </c>
      <c r="X431" s="49">
        <v>0.34223100000000001</v>
      </c>
      <c r="Y431" s="49">
        <v>0</v>
      </c>
      <c r="Z431" s="49">
        <v>0</v>
      </c>
      <c r="AA431" s="71">
        <v>459</v>
      </c>
      <c r="AB431" s="71"/>
      <c r="AC431" s="72"/>
      <c r="AD431" s="78" t="s">
        <v>10621</v>
      </c>
      <c r="AE431" s="78">
        <v>100</v>
      </c>
      <c r="AF431" s="78">
        <v>43</v>
      </c>
      <c r="AG431" s="78">
        <v>5946</v>
      </c>
      <c r="AH431" s="78">
        <v>9</v>
      </c>
      <c r="AI431" s="78">
        <v>-25200</v>
      </c>
      <c r="AJ431" s="78" t="s">
        <v>11915</v>
      </c>
      <c r="AK431" s="78" t="s">
        <v>12692</v>
      </c>
      <c r="AL431" s="84" t="s">
        <v>13380</v>
      </c>
      <c r="AM431" s="78" t="s">
        <v>13800</v>
      </c>
      <c r="AN431" s="80">
        <v>42272.643252314818</v>
      </c>
      <c r="AO431" s="84" t="s">
        <v>14170</v>
      </c>
      <c r="AP431" s="78" t="b">
        <v>1</v>
      </c>
      <c r="AQ431" s="78" t="b">
        <v>0</v>
      </c>
      <c r="AR431" s="78" t="b">
        <v>0</v>
      </c>
      <c r="AS431" s="78" t="s">
        <v>9963</v>
      </c>
      <c r="AT431" s="78">
        <v>4</v>
      </c>
      <c r="AU431" s="84" t="s">
        <v>14862</v>
      </c>
      <c r="AV431" s="78" t="b">
        <v>0</v>
      </c>
      <c r="AW431" s="78" t="s">
        <v>15459</v>
      </c>
      <c r="AX431" s="84" t="s">
        <v>15916</v>
      </c>
      <c r="AY431" s="78" t="s">
        <v>66</v>
      </c>
      <c r="AZ431" s="102" t="s">
        <v>18397</v>
      </c>
      <c r="BA431" s="48"/>
      <c r="BB431" s="48"/>
      <c r="BC431" s="48"/>
      <c r="BD431" s="48"/>
      <c r="BE431" s="48" t="s">
        <v>4277</v>
      </c>
      <c r="BF431" s="48" t="s">
        <v>4277</v>
      </c>
      <c r="BG431" s="106" t="s">
        <v>18594</v>
      </c>
      <c r="BH431" s="106" t="s">
        <v>18594</v>
      </c>
      <c r="BI431" s="106" t="s">
        <v>19038</v>
      </c>
      <c r="BJ431" s="106" t="s">
        <v>19038</v>
      </c>
      <c r="BK431" s="85" t="str">
        <f>REPLACE(INDEX(GroupVertices[Group], MATCH(Vertices[[#This Row],[Vertex]],GroupVertices[Vertex],0)),1,1,"")</f>
        <v>EUTRAL</v>
      </c>
      <c r="BL431" s="3"/>
      <c r="BM431" s="3"/>
      <c r="BN431" s="3"/>
      <c r="BO431" s="3"/>
    </row>
    <row r="432" spans="1:67" x14ac:dyDescent="0.25">
      <c r="A432" s="64" t="s">
        <v>601</v>
      </c>
      <c r="B432" s="65"/>
      <c r="C432" s="65"/>
      <c r="D432" s="66"/>
      <c r="E432" s="68"/>
      <c r="F432" s="100" t="s">
        <v>5077</v>
      </c>
      <c r="G432" s="65"/>
      <c r="H432" s="69"/>
      <c r="I432" s="70"/>
      <c r="J432" s="70"/>
      <c r="K432" s="69" t="s">
        <v>17349</v>
      </c>
      <c r="L432" s="73"/>
      <c r="M432" s="74">
        <v>9050.287109375</v>
      </c>
      <c r="N432" s="74">
        <v>2790.828857421875</v>
      </c>
      <c r="O432" s="75"/>
      <c r="P432" s="76"/>
      <c r="Q432" s="76"/>
      <c r="R432" s="86"/>
      <c r="S432" s="48">
        <v>0</v>
      </c>
      <c r="T432" s="48">
        <v>2</v>
      </c>
      <c r="U432" s="49">
        <v>0</v>
      </c>
      <c r="V432" s="49">
        <v>4.0499999999999998E-4</v>
      </c>
      <c r="W432" s="49">
        <v>1.5E-5</v>
      </c>
      <c r="X432" s="49">
        <v>0.86138199999999998</v>
      </c>
      <c r="Y432" s="49">
        <v>0.5</v>
      </c>
      <c r="Z432" s="49">
        <v>0</v>
      </c>
      <c r="AA432" s="71">
        <v>461</v>
      </c>
      <c r="AB432" s="71"/>
      <c r="AC432" s="72"/>
      <c r="AD432" s="78" t="s">
        <v>10623</v>
      </c>
      <c r="AE432" s="78">
        <v>119</v>
      </c>
      <c r="AF432" s="78">
        <v>64</v>
      </c>
      <c r="AG432" s="78">
        <v>3303</v>
      </c>
      <c r="AH432" s="78">
        <v>100</v>
      </c>
      <c r="AI432" s="78">
        <v>32400</v>
      </c>
      <c r="AJ432" s="78" t="s">
        <v>11917</v>
      </c>
      <c r="AK432" s="78"/>
      <c r="AL432" s="78"/>
      <c r="AM432" s="78" t="s">
        <v>13816</v>
      </c>
      <c r="AN432" s="80">
        <v>39894.189918981479</v>
      </c>
      <c r="AO432" s="78"/>
      <c r="AP432" s="78" t="b">
        <v>0</v>
      </c>
      <c r="AQ432" s="78" t="b">
        <v>0</v>
      </c>
      <c r="AR432" s="78" t="b">
        <v>1</v>
      </c>
      <c r="AS432" s="78" t="s">
        <v>9963</v>
      </c>
      <c r="AT432" s="78">
        <v>12</v>
      </c>
      <c r="AU432" s="84" t="s">
        <v>14883</v>
      </c>
      <c r="AV432" s="78" t="b">
        <v>0</v>
      </c>
      <c r="AW432" s="78" t="s">
        <v>15459</v>
      </c>
      <c r="AX432" s="84" t="s">
        <v>15918</v>
      </c>
      <c r="AY432" s="78" t="s">
        <v>66</v>
      </c>
      <c r="AZ432" s="102" t="s">
        <v>18397</v>
      </c>
      <c r="BA432" s="48"/>
      <c r="BB432" s="48"/>
      <c r="BC432" s="48"/>
      <c r="BD432" s="48"/>
      <c r="BE432" s="48"/>
      <c r="BF432" s="48"/>
      <c r="BG432" s="106" t="s">
        <v>18685</v>
      </c>
      <c r="BH432" s="106" t="s">
        <v>18685</v>
      </c>
      <c r="BI432" s="106" t="s">
        <v>19131</v>
      </c>
      <c r="BJ432" s="106" t="s">
        <v>19131</v>
      </c>
      <c r="BK432" s="85" t="str">
        <f>REPLACE(INDEX(GroupVertices[Group], MATCH(Vertices[[#This Row],[Vertex]],GroupVertices[Vertex],0)),1,1,"")</f>
        <v>EUTRAL</v>
      </c>
      <c r="BL432" s="3"/>
      <c r="BM432" s="3"/>
      <c r="BN432" s="3"/>
      <c r="BO432" s="3"/>
    </row>
    <row r="433" spans="1:67" x14ac:dyDescent="0.25">
      <c r="A433" s="64" t="s">
        <v>602</v>
      </c>
      <c r="B433" s="65"/>
      <c r="C433" s="65"/>
      <c r="D433" s="66"/>
      <c r="E433" s="68"/>
      <c r="F433" s="100" t="s">
        <v>5078</v>
      </c>
      <c r="G433" s="65"/>
      <c r="H433" s="69"/>
      <c r="I433" s="70"/>
      <c r="J433" s="70"/>
      <c r="K433" s="69" t="s">
        <v>17350</v>
      </c>
      <c r="L433" s="73"/>
      <c r="M433" s="74">
        <v>6076.26904296875</v>
      </c>
      <c r="N433" s="74">
        <v>2333.2685546875</v>
      </c>
      <c r="O433" s="75"/>
      <c r="P433" s="76"/>
      <c r="Q433" s="76"/>
      <c r="R433" s="86"/>
      <c r="S433" s="48">
        <v>0</v>
      </c>
      <c r="T433" s="48">
        <v>1</v>
      </c>
      <c r="U433" s="49">
        <v>0</v>
      </c>
      <c r="V433" s="49">
        <v>0.33333299999999999</v>
      </c>
      <c r="W433" s="49">
        <v>0</v>
      </c>
      <c r="X433" s="49">
        <v>0.77027000000000001</v>
      </c>
      <c r="Y433" s="49">
        <v>0</v>
      </c>
      <c r="Z433" s="49">
        <v>0</v>
      </c>
      <c r="AA433" s="71">
        <v>462</v>
      </c>
      <c r="AB433" s="71"/>
      <c r="AC433" s="72"/>
      <c r="AD433" s="78" t="s">
        <v>10624</v>
      </c>
      <c r="AE433" s="78">
        <v>233</v>
      </c>
      <c r="AF433" s="78">
        <v>616</v>
      </c>
      <c r="AG433" s="78">
        <v>1213</v>
      </c>
      <c r="AH433" s="78">
        <v>1154</v>
      </c>
      <c r="AI433" s="78"/>
      <c r="AJ433" s="78"/>
      <c r="AK433" s="78" t="s">
        <v>12710</v>
      </c>
      <c r="AL433" s="78"/>
      <c r="AM433" s="78"/>
      <c r="AN433" s="80">
        <v>42536.076828703706</v>
      </c>
      <c r="AO433" s="84" t="s">
        <v>14172</v>
      </c>
      <c r="AP433" s="78" t="b">
        <v>1</v>
      </c>
      <c r="AQ433" s="78" t="b">
        <v>0</v>
      </c>
      <c r="AR433" s="78" t="b">
        <v>0</v>
      </c>
      <c r="AS433" s="78" t="s">
        <v>9963</v>
      </c>
      <c r="AT433" s="78">
        <v>3</v>
      </c>
      <c r="AU433" s="78"/>
      <c r="AV433" s="78" t="b">
        <v>0</v>
      </c>
      <c r="AW433" s="78" t="s">
        <v>15459</v>
      </c>
      <c r="AX433" s="84" t="s">
        <v>15919</v>
      </c>
      <c r="AY433" s="78" t="s">
        <v>66</v>
      </c>
      <c r="AZ433" s="102" t="s">
        <v>18397</v>
      </c>
      <c r="BA433" s="48" t="s">
        <v>3404</v>
      </c>
      <c r="BB433" s="48" t="s">
        <v>3404</v>
      </c>
      <c r="BC433" s="48" t="s">
        <v>4021</v>
      </c>
      <c r="BD433" s="48" t="s">
        <v>4021</v>
      </c>
      <c r="BE433" s="48" t="s">
        <v>4326</v>
      </c>
      <c r="BF433" s="48" t="s">
        <v>4326</v>
      </c>
      <c r="BG433" s="106" t="s">
        <v>18686</v>
      </c>
      <c r="BH433" s="106" t="s">
        <v>18686</v>
      </c>
      <c r="BI433" s="106" t="s">
        <v>19132</v>
      </c>
      <c r="BJ433" s="106" t="s">
        <v>19132</v>
      </c>
      <c r="BK433" s="85" t="str">
        <f>REPLACE(INDEX(GroupVertices[Group], MATCH(Vertices[[#This Row],[Vertex]],GroupVertices[Vertex],0)),1,1,"")</f>
        <v>EUTRAL</v>
      </c>
      <c r="BL433" s="3"/>
      <c r="BM433" s="3"/>
      <c r="BN433" s="3"/>
      <c r="BO433" s="3"/>
    </row>
    <row r="434" spans="1:67" x14ac:dyDescent="0.25">
      <c r="A434" s="64" t="s">
        <v>604</v>
      </c>
      <c r="B434" s="65"/>
      <c r="C434" s="65"/>
      <c r="D434" s="66"/>
      <c r="E434" s="68"/>
      <c r="F434" s="100" t="s">
        <v>5079</v>
      </c>
      <c r="G434" s="65"/>
      <c r="H434" s="69"/>
      <c r="I434" s="70"/>
      <c r="J434" s="70"/>
      <c r="K434" s="69" t="s">
        <v>17353</v>
      </c>
      <c r="L434" s="73"/>
      <c r="M434" s="74">
        <v>9317.572265625</v>
      </c>
      <c r="N434" s="74">
        <v>1896.473388671875</v>
      </c>
      <c r="O434" s="75"/>
      <c r="P434" s="76"/>
      <c r="Q434" s="76"/>
      <c r="R434" s="86"/>
      <c r="S434" s="48">
        <v>0</v>
      </c>
      <c r="T434" s="48">
        <v>1</v>
      </c>
      <c r="U434" s="49">
        <v>0</v>
      </c>
      <c r="V434" s="49">
        <v>5.1099999999999995E-4</v>
      </c>
      <c r="W434" s="49">
        <v>7.6000000000000004E-5</v>
      </c>
      <c r="X434" s="49">
        <v>0.49109199999999997</v>
      </c>
      <c r="Y434" s="49">
        <v>0</v>
      </c>
      <c r="Z434" s="49">
        <v>0</v>
      </c>
      <c r="AA434" s="71">
        <v>465</v>
      </c>
      <c r="AB434" s="71"/>
      <c r="AC434" s="72"/>
      <c r="AD434" s="78" t="s">
        <v>10627</v>
      </c>
      <c r="AE434" s="78">
        <v>511</v>
      </c>
      <c r="AF434" s="78">
        <v>628</v>
      </c>
      <c r="AG434" s="78">
        <v>66567</v>
      </c>
      <c r="AH434" s="78">
        <v>10007</v>
      </c>
      <c r="AI434" s="78">
        <v>19800</v>
      </c>
      <c r="AJ434" s="78" t="s">
        <v>11919</v>
      </c>
      <c r="AK434" s="78" t="s">
        <v>12810</v>
      </c>
      <c r="AL434" s="78"/>
      <c r="AM434" s="78" t="s">
        <v>10135</v>
      </c>
      <c r="AN434" s="80">
        <v>40007.467847222222</v>
      </c>
      <c r="AO434" s="84" t="s">
        <v>14174</v>
      </c>
      <c r="AP434" s="78" t="b">
        <v>0</v>
      </c>
      <c r="AQ434" s="78" t="b">
        <v>0</v>
      </c>
      <c r="AR434" s="78" t="b">
        <v>1</v>
      </c>
      <c r="AS434" s="78" t="s">
        <v>9963</v>
      </c>
      <c r="AT434" s="78">
        <v>87</v>
      </c>
      <c r="AU434" s="84" t="s">
        <v>14973</v>
      </c>
      <c r="AV434" s="78" t="b">
        <v>0</v>
      </c>
      <c r="AW434" s="78" t="s">
        <v>15459</v>
      </c>
      <c r="AX434" s="84" t="s">
        <v>15922</v>
      </c>
      <c r="AY434" s="78" t="s">
        <v>66</v>
      </c>
      <c r="AZ434" s="102" t="s">
        <v>18397</v>
      </c>
      <c r="BA434" s="48"/>
      <c r="BB434" s="48"/>
      <c r="BC434" s="48"/>
      <c r="BD434" s="48"/>
      <c r="BE434" s="48" t="s">
        <v>1544</v>
      </c>
      <c r="BF434" s="48" t="s">
        <v>1544</v>
      </c>
      <c r="BG434" s="106" t="s">
        <v>18682</v>
      </c>
      <c r="BH434" s="106" t="s">
        <v>18682</v>
      </c>
      <c r="BI434" s="106" t="s">
        <v>19128</v>
      </c>
      <c r="BJ434" s="106" t="s">
        <v>19128</v>
      </c>
      <c r="BK434" s="85" t="str">
        <f>REPLACE(INDEX(GroupVertices[Group], MATCH(Vertices[[#This Row],[Vertex]],GroupVertices[Vertex],0)),1,1,"")</f>
        <v>EUTRAL</v>
      </c>
      <c r="BL434" s="3"/>
      <c r="BM434" s="3"/>
      <c r="BN434" s="3"/>
      <c r="BO434" s="3"/>
    </row>
    <row r="435" spans="1:67" x14ac:dyDescent="0.25">
      <c r="A435" s="64" t="s">
        <v>605</v>
      </c>
      <c r="B435" s="65"/>
      <c r="C435" s="65"/>
      <c r="D435" s="66"/>
      <c r="E435" s="68"/>
      <c r="F435" s="100" t="s">
        <v>4787</v>
      </c>
      <c r="G435" s="65"/>
      <c r="H435" s="69"/>
      <c r="I435" s="70"/>
      <c r="J435" s="70"/>
      <c r="K435" s="69" t="s">
        <v>17354</v>
      </c>
      <c r="L435" s="73"/>
      <c r="M435" s="74">
        <v>9589.1904296875</v>
      </c>
      <c r="N435" s="74">
        <v>1557.8006591796875</v>
      </c>
      <c r="O435" s="75"/>
      <c r="P435" s="76"/>
      <c r="Q435" s="76"/>
      <c r="R435" s="86"/>
      <c r="S435" s="48">
        <v>0</v>
      </c>
      <c r="T435" s="48">
        <v>1</v>
      </c>
      <c r="U435" s="49">
        <v>0</v>
      </c>
      <c r="V435" s="49">
        <v>5.1099999999999995E-4</v>
      </c>
      <c r="W435" s="49">
        <v>7.6000000000000004E-5</v>
      </c>
      <c r="X435" s="49">
        <v>0.49109199999999997</v>
      </c>
      <c r="Y435" s="49">
        <v>0</v>
      </c>
      <c r="Z435" s="49">
        <v>0</v>
      </c>
      <c r="AA435" s="71">
        <v>466</v>
      </c>
      <c r="AB435" s="71"/>
      <c r="AC435" s="72"/>
      <c r="AD435" s="78" t="s">
        <v>10628</v>
      </c>
      <c r="AE435" s="78">
        <v>13</v>
      </c>
      <c r="AF435" s="78">
        <v>1</v>
      </c>
      <c r="AG435" s="78">
        <v>4</v>
      </c>
      <c r="AH435" s="78">
        <v>7</v>
      </c>
      <c r="AI435" s="78"/>
      <c r="AJ435" s="78"/>
      <c r="AK435" s="78" t="s">
        <v>12811</v>
      </c>
      <c r="AL435" s="78"/>
      <c r="AM435" s="78"/>
      <c r="AN435" s="80">
        <v>42853.101886574077</v>
      </c>
      <c r="AO435" s="78"/>
      <c r="AP435" s="78" t="b">
        <v>1</v>
      </c>
      <c r="AQ435" s="78" t="b">
        <v>1</v>
      </c>
      <c r="AR435" s="78" t="b">
        <v>0</v>
      </c>
      <c r="AS435" s="78" t="s">
        <v>9963</v>
      </c>
      <c r="AT435" s="78">
        <v>0</v>
      </c>
      <c r="AU435" s="78"/>
      <c r="AV435" s="78" t="b">
        <v>0</v>
      </c>
      <c r="AW435" s="78" t="s">
        <v>15459</v>
      </c>
      <c r="AX435" s="84" t="s">
        <v>15923</v>
      </c>
      <c r="AY435" s="78" t="s">
        <v>66</v>
      </c>
      <c r="AZ435" s="102" t="s">
        <v>18397</v>
      </c>
      <c r="BA435" s="48"/>
      <c r="BB435" s="48"/>
      <c r="BC435" s="48"/>
      <c r="BD435" s="48"/>
      <c r="BE435" s="48" t="s">
        <v>1544</v>
      </c>
      <c r="BF435" s="48" t="s">
        <v>1544</v>
      </c>
      <c r="BG435" s="106" t="s">
        <v>18682</v>
      </c>
      <c r="BH435" s="106" t="s">
        <v>18682</v>
      </c>
      <c r="BI435" s="106" t="s">
        <v>19128</v>
      </c>
      <c r="BJ435" s="106" t="s">
        <v>19128</v>
      </c>
      <c r="BK435" s="85" t="str">
        <f>REPLACE(INDEX(GroupVertices[Group], MATCH(Vertices[[#This Row],[Vertex]],GroupVertices[Vertex],0)),1,1,"")</f>
        <v>EUTRAL</v>
      </c>
      <c r="BL435" s="3"/>
      <c r="BM435" s="3"/>
      <c r="BN435" s="3"/>
      <c r="BO435" s="3"/>
    </row>
    <row r="436" spans="1:67" x14ac:dyDescent="0.25">
      <c r="A436" s="64" t="s">
        <v>606</v>
      </c>
      <c r="B436" s="65"/>
      <c r="C436" s="65"/>
      <c r="D436" s="66"/>
      <c r="E436" s="68"/>
      <c r="F436" s="100" t="s">
        <v>5080</v>
      </c>
      <c r="G436" s="65"/>
      <c r="H436" s="69"/>
      <c r="I436" s="70"/>
      <c r="J436" s="70"/>
      <c r="K436" s="69" t="s">
        <v>17355</v>
      </c>
      <c r="L436" s="73"/>
      <c r="M436" s="74">
        <v>7012.14453125</v>
      </c>
      <c r="N436" s="74">
        <v>3834.24267578125</v>
      </c>
      <c r="O436" s="75"/>
      <c r="P436" s="76"/>
      <c r="Q436" s="76"/>
      <c r="R436" s="86"/>
      <c r="S436" s="48">
        <v>0</v>
      </c>
      <c r="T436" s="48">
        <v>4</v>
      </c>
      <c r="U436" s="49">
        <v>2370.7665860000002</v>
      </c>
      <c r="V436" s="49">
        <v>7.36E-4</v>
      </c>
      <c r="W436" s="49">
        <v>5.169E-3</v>
      </c>
      <c r="X436" s="49">
        <v>1.1476550000000001</v>
      </c>
      <c r="Y436" s="49">
        <v>0</v>
      </c>
      <c r="Z436" s="49">
        <v>0</v>
      </c>
      <c r="AA436" s="71">
        <v>467</v>
      </c>
      <c r="AB436" s="71"/>
      <c r="AC436" s="72"/>
      <c r="AD436" s="78" t="s">
        <v>10629</v>
      </c>
      <c r="AE436" s="78">
        <v>106</v>
      </c>
      <c r="AF436" s="78">
        <v>33</v>
      </c>
      <c r="AG436" s="78">
        <v>1573</v>
      </c>
      <c r="AH436" s="78">
        <v>1662</v>
      </c>
      <c r="AI436" s="78">
        <v>19800</v>
      </c>
      <c r="AJ436" s="78" t="s">
        <v>11920</v>
      </c>
      <c r="AK436" s="78" t="s">
        <v>12812</v>
      </c>
      <c r="AL436" s="84" t="s">
        <v>13382</v>
      </c>
      <c r="AM436" s="78" t="s">
        <v>10135</v>
      </c>
      <c r="AN436" s="80">
        <v>40454.283194444448</v>
      </c>
      <c r="AO436" s="84" t="s">
        <v>14175</v>
      </c>
      <c r="AP436" s="78" t="b">
        <v>0</v>
      </c>
      <c r="AQ436" s="78" t="b">
        <v>0</v>
      </c>
      <c r="AR436" s="78" t="b">
        <v>1</v>
      </c>
      <c r="AS436" s="78" t="s">
        <v>9963</v>
      </c>
      <c r="AT436" s="78">
        <v>0</v>
      </c>
      <c r="AU436" s="84" t="s">
        <v>14862</v>
      </c>
      <c r="AV436" s="78" t="b">
        <v>0</v>
      </c>
      <c r="AW436" s="78" t="s">
        <v>15459</v>
      </c>
      <c r="AX436" s="84" t="s">
        <v>15924</v>
      </c>
      <c r="AY436" s="78" t="s">
        <v>66</v>
      </c>
      <c r="AZ436" s="102" t="s">
        <v>18397</v>
      </c>
      <c r="BA436" s="48" t="s">
        <v>3411</v>
      </c>
      <c r="BB436" s="48" t="s">
        <v>3411</v>
      </c>
      <c r="BC436" s="48" t="s">
        <v>4051</v>
      </c>
      <c r="BD436" s="48" t="s">
        <v>4051</v>
      </c>
      <c r="BE436" s="48"/>
      <c r="BF436" s="48"/>
      <c r="BG436" s="106" t="s">
        <v>18687</v>
      </c>
      <c r="BH436" s="106" t="s">
        <v>18687</v>
      </c>
      <c r="BI436" s="106" t="s">
        <v>19133</v>
      </c>
      <c r="BJ436" s="106" t="s">
        <v>19133</v>
      </c>
      <c r="BK436" s="85" t="str">
        <f>REPLACE(INDEX(GroupVertices[Group], MATCH(Vertices[[#This Row],[Vertex]],GroupVertices[Vertex],0)),1,1,"")</f>
        <v>EUTRAL</v>
      </c>
      <c r="BL436" s="3"/>
      <c r="BM436" s="3"/>
      <c r="BN436" s="3"/>
      <c r="BO436" s="3"/>
    </row>
    <row r="437" spans="1:67" x14ac:dyDescent="0.25">
      <c r="A437" s="64" t="s">
        <v>607</v>
      </c>
      <c r="B437" s="65"/>
      <c r="C437" s="65"/>
      <c r="D437" s="66"/>
      <c r="E437" s="68"/>
      <c r="F437" s="100" t="s">
        <v>5081</v>
      </c>
      <c r="G437" s="65"/>
      <c r="H437" s="69"/>
      <c r="I437" s="70"/>
      <c r="J437" s="70"/>
      <c r="K437" s="69" t="s">
        <v>17358</v>
      </c>
      <c r="L437" s="73"/>
      <c r="M437" s="74">
        <v>6969.94677734375</v>
      </c>
      <c r="N437" s="74">
        <v>5581.14013671875</v>
      </c>
      <c r="O437" s="75"/>
      <c r="P437" s="76"/>
      <c r="Q437" s="76"/>
      <c r="R437" s="86"/>
      <c r="S437" s="48">
        <v>0</v>
      </c>
      <c r="T437" s="48">
        <v>1</v>
      </c>
      <c r="U437" s="49">
        <v>0</v>
      </c>
      <c r="V437" s="49">
        <v>0.33333299999999999</v>
      </c>
      <c r="W437" s="49">
        <v>0</v>
      </c>
      <c r="X437" s="49">
        <v>0.77027000000000001</v>
      </c>
      <c r="Y437" s="49">
        <v>0</v>
      </c>
      <c r="Z437" s="49">
        <v>0</v>
      </c>
      <c r="AA437" s="71">
        <v>470</v>
      </c>
      <c r="AB437" s="71"/>
      <c r="AC437" s="72"/>
      <c r="AD437" s="78" t="s">
        <v>10632</v>
      </c>
      <c r="AE437" s="78">
        <v>1961</v>
      </c>
      <c r="AF437" s="78">
        <v>6563</v>
      </c>
      <c r="AG437" s="78">
        <v>121384</v>
      </c>
      <c r="AH437" s="78">
        <v>7210</v>
      </c>
      <c r="AI437" s="78">
        <v>19800</v>
      </c>
      <c r="AJ437" s="78" t="s">
        <v>11923</v>
      </c>
      <c r="AK437" s="78" t="s">
        <v>12813</v>
      </c>
      <c r="AL437" s="78"/>
      <c r="AM437" s="78" t="s">
        <v>12690</v>
      </c>
      <c r="AN437" s="80">
        <v>41078.428749999999</v>
      </c>
      <c r="AO437" s="84" t="s">
        <v>14178</v>
      </c>
      <c r="AP437" s="78" t="b">
        <v>0</v>
      </c>
      <c r="AQ437" s="78" t="b">
        <v>0</v>
      </c>
      <c r="AR437" s="78" t="b">
        <v>0</v>
      </c>
      <c r="AS437" s="78" t="s">
        <v>9963</v>
      </c>
      <c r="AT437" s="78">
        <v>142</v>
      </c>
      <c r="AU437" s="84" t="s">
        <v>14975</v>
      </c>
      <c r="AV437" s="78" t="b">
        <v>0</v>
      </c>
      <c r="AW437" s="78" t="s">
        <v>15459</v>
      </c>
      <c r="AX437" s="84" t="s">
        <v>15927</v>
      </c>
      <c r="AY437" s="78" t="s">
        <v>66</v>
      </c>
      <c r="AZ437" s="102" t="s">
        <v>18397</v>
      </c>
      <c r="BA437" s="48"/>
      <c r="BB437" s="48"/>
      <c r="BC437" s="48"/>
      <c r="BD437" s="48"/>
      <c r="BE437" s="48" t="s">
        <v>1544</v>
      </c>
      <c r="BF437" s="48" t="s">
        <v>1544</v>
      </c>
      <c r="BG437" s="106" t="s">
        <v>18688</v>
      </c>
      <c r="BH437" s="106" t="s">
        <v>18688</v>
      </c>
      <c r="BI437" s="106" t="s">
        <v>19134</v>
      </c>
      <c r="BJ437" s="106" t="s">
        <v>19134</v>
      </c>
      <c r="BK437" s="85" t="str">
        <f>REPLACE(INDEX(GroupVertices[Group], MATCH(Vertices[[#This Row],[Vertex]],GroupVertices[Vertex],0)),1,1,"")</f>
        <v>EUTRAL</v>
      </c>
      <c r="BL437" s="3"/>
      <c r="BM437" s="3"/>
      <c r="BN437" s="3"/>
      <c r="BO437" s="3"/>
    </row>
    <row r="438" spans="1:67" x14ac:dyDescent="0.25">
      <c r="A438" s="64" t="s">
        <v>608</v>
      </c>
      <c r="B438" s="65"/>
      <c r="C438" s="65"/>
      <c r="D438" s="66"/>
      <c r="E438" s="68"/>
      <c r="F438" s="100" t="s">
        <v>5082</v>
      </c>
      <c r="G438" s="65"/>
      <c r="H438" s="69"/>
      <c r="I438" s="70"/>
      <c r="J438" s="70"/>
      <c r="K438" s="69" t="s">
        <v>17360</v>
      </c>
      <c r="L438" s="73"/>
      <c r="M438" s="74">
        <v>9347.275390625</v>
      </c>
      <c r="N438" s="74">
        <v>1462.23828125</v>
      </c>
      <c r="O438" s="75"/>
      <c r="P438" s="76"/>
      <c r="Q438" s="76"/>
      <c r="R438" s="86"/>
      <c r="S438" s="48">
        <v>0</v>
      </c>
      <c r="T438" s="48">
        <v>1</v>
      </c>
      <c r="U438" s="49">
        <v>0</v>
      </c>
      <c r="V438" s="49">
        <v>5.1099999999999995E-4</v>
      </c>
      <c r="W438" s="49">
        <v>7.6000000000000004E-5</v>
      </c>
      <c r="X438" s="49">
        <v>0.49109199999999997</v>
      </c>
      <c r="Y438" s="49">
        <v>0</v>
      </c>
      <c r="Z438" s="49">
        <v>0</v>
      </c>
      <c r="AA438" s="71">
        <v>472</v>
      </c>
      <c r="AB438" s="71"/>
      <c r="AC438" s="72"/>
      <c r="AD438" s="78" t="s">
        <v>10634</v>
      </c>
      <c r="AE438" s="78">
        <v>167</v>
      </c>
      <c r="AF438" s="78">
        <v>27</v>
      </c>
      <c r="AG438" s="78">
        <v>583</v>
      </c>
      <c r="AH438" s="78">
        <v>119</v>
      </c>
      <c r="AI438" s="78">
        <v>19800</v>
      </c>
      <c r="AJ438" s="78" t="s">
        <v>11925</v>
      </c>
      <c r="AK438" s="78" t="s">
        <v>12669</v>
      </c>
      <c r="AL438" s="84" t="s">
        <v>13385</v>
      </c>
      <c r="AM438" s="78" t="s">
        <v>10135</v>
      </c>
      <c r="AN438" s="80">
        <v>42752.914351851854</v>
      </c>
      <c r="AO438" s="84" t="s">
        <v>14180</v>
      </c>
      <c r="AP438" s="78" t="b">
        <v>0</v>
      </c>
      <c r="AQ438" s="78" t="b">
        <v>0</v>
      </c>
      <c r="AR438" s="78" t="b">
        <v>0</v>
      </c>
      <c r="AS438" s="78" t="s">
        <v>9963</v>
      </c>
      <c r="AT438" s="78">
        <v>1</v>
      </c>
      <c r="AU438" s="84" t="s">
        <v>14862</v>
      </c>
      <c r="AV438" s="78" t="b">
        <v>0</v>
      </c>
      <c r="AW438" s="78" t="s">
        <v>15459</v>
      </c>
      <c r="AX438" s="84" t="s">
        <v>15929</v>
      </c>
      <c r="AY438" s="78" t="s">
        <v>66</v>
      </c>
      <c r="AZ438" s="102" t="s">
        <v>18397</v>
      </c>
      <c r="BA438" s="48"/>
      <c r="BB438" s="48"/>
      <c r="BC438" s="48"/>
      <c r="BD438" s="48"/>
      <c r="BE438" s="48" t="s">
        <v>1544</v>
      </c>
      <c r="BF438" s="48" t="s">
        <v>1544</v>
      </c>
      <c r="BG438" s="106" t="s">
        <v>18682</v>
      </c>
      <c r="BH438" s="106" t="s">
        <v>18682</v>
      </c>
      <c r="BI438" s="106" t="s">
        <v>19128</v>
      </c>
      <c r="BJ438" s="106" t="s">
        <v>19128</v>
      </c>
      <c r="BK438" s="85" t="str">
        <f>REPLACE(INDEX(GroupVertices[Group], MATCH(Vertices[[#This Row],[Vertex]],GroupVertices[Vertex],0)),1,1,"")</f>
        <v>EUTRAL</v>
      </c>
      <c r="BL438" s="3"/>
      <c r="BM438" s="3"/>
      <c r="BN438" s="3"/>
      <c r="BO438" s="3"/>
    </row>
    <row r="439" spans="1:67" x14ac:dyDescent="0.25">
      <c r="A439" s="64" t="s">
        <v>609</v>
      </c>
      <c r="B439" s="65"/>
      <c r="C439" s="65"/>
      <c r="D439" s="66"/>
      <c r="E439" s="68"/>
      <c r="F439" s="100" t="s">
        <v>5083</v>
      </c>
      <c r="G439" s="65"/>
      <c r="H439" s="69"/>
      <c r="I439" s="70"/>
      <c r="J439" s="70"/>
      <c r="K439" s="69" t="s">
        <v>17361</v>
      </c>
      <c r="L439" s="73"/>
      <c r="M439" s="74">
        <v>8613.458984375</v>
      </c>
      <c r="N439" s="74">
        <v>467.56610107421875</v>
      </c>
      <c r="O439" s="75"/>
      <c r="P439" s="76"/>
      <c r="Q439" s="76"/>
      <c r="R439" s="86"/>
      <c r="S439" s="48">
        <v>0</v>
      </c>
      <c r="T439" s="48">
        <v>1</v>
      </c>
      <c r="U439" s="49">
        <v>0</v>
      </c>
      <c r="V439" s="49">
        <v>5.1099999999999995E-4</v>
      </c>
      <c r="W439" s="49">
        <v>7.6000000000000004E-5</v>
      </c>
      <c r="X439" s="49">
        <v>0.49109199999999997</v>
      </c>
      <c r="Y439" s="49">
        <v>0</v>
      </c>
      <c r="Z439" s="49">
        <v>0</v>
      </c>
      <c r="AA439" s="71">
        <v>473</v>
      </c>
      <c r="AB439" s="71"/>
      <c r="AC439" s="72"/>
      <c r="AD439" s="78" t="s">
        <v>10635</v>
      </c>
      <c r="AE439" s="78">
        <v>90</v>
      </c>
      <c r="AF439" s="78">
        <v>54</v>
      </c>
      <c r="AG439" s="78">
        <v>730</v>
      </c>
      <c r="AH439" s="78">
        <v>1981</v>
      </c>
      <c r="AI439" s="78"/>
      <c r="AJ439" s="78" t="s">
        <v>11926</v>
      </c>
      <c r="AK439" s="78" t="s">
        <v>12803</v>
      </c>
      <c r="AL439" s="78"/>
      <c r="AM439" s="78"/>
      <c r="AN439" s="80">
        <v>42180.206203703703</v>
      </c>
      <c r="AO439" s="78"/>
      <c r="AP439" s="78" t="b">
        <v>1</v>
      </c>
      <c r="AQ439" s="78" t="b">
        <v>0</v>
      </c>
      <c r="AR439" s="78" t="b">
        <v>0</v>
      </c>
      <c r="AS439" s="78" t="s">
        <v>9963</v>
      </c>
      <c r="AT439" s="78">
        <v>0</v>
      </c>
      <c r="AU439" s="84" t="s">
        <v>14862</v>
      </c>
      <c r="AV439" s="78" t="b">
        <v>0</v>
      </c>
      <c r="AW439" s="78" t="s">
        <v>15459</v>
      </c>
      <c r="AX439" s="84" t="s">
        <v>15930</v>
      </c>
      <c r="AY439" s="78" t="s">
        <v>66</v>
      </c>
      <c r="AZ439" s="102" t="s">
        <v>18397</v>
      </c>
      <c r="BA439" s="48"/>
      <c r="BB439" s="48"/>
      <c r="BC439" s="48"/>
      <c r="BD439" s="48"/>
      <c r="BE439" s="48" t="s">
        <v>1544</v>
      </c>
      <c r="BF439" s="48" t="s">
        <v>1544</v>
      </c>
      <c r="BG439" s="106" t="s">
        <v>18682</v>
      </c>
      <c r="BH439" s="106" t="s">
        <v>18682</v>
      </c>
      <c r="BI439" s="106" t="s">
        <v>19128</v>
      </c>
      <c r="BJ439" s="106" t="s">
        <v>19128</v>
      </c>
      <c r="BK439" s="85" t="str">
        <f>REPLACE(INDEX(GroupVertices[Group], MATCH(Vertices[[#This Row],[Vertex]],GroupVertices[Vertex],0)),1,1,"")</f>
        <v>EUTRAL</v>
      </c>
      <c r="BL439" s="3"/>
      <c r="BM439" s="3"/>
      <c r="BN439" s="3"/>
      <c r="BO439" s="3"/>
    </row>
    <row r="440" spans="1:67" x14ac:dyDescent="0.25">
      <c r="A440" s="64" t="s">
        <v>612</v>
      </c>
      <c r="B440" s="65"/>
      <c r="C440" s="65"/>
      <c r="D440" s="66"/>
      <c r="E440" s="68"/>
      <c r="F440" s="100" t="s">
        <v>5086</v>
      </c>
      <c r="G440" s="65"/>
      <c r="H440" s="69"/>
      <c r="I440" s="70"/>
      <c r="J440" s="70"/>
      <c r="K440" s="69" t="s">
        <v>17364</v>
      </c>
      <c r="L440" s="73"/>
      <c r="M440" s="74">
        <v>6070.89599609375</v>
      </c>
      <c r="N440" s="74">
        <v>3030.162841796875</v>
      </c>
      <c r="O440" s="75"/>
      <c r="P440" s="76"/>
      <c r="Q440" s="76"/>
      <c r="R440" s="86"/>
      <c r="S440" s="48">
        <v>0</v>
      </c>
      <c r="T440" s="48">
        <v>1</v>
      </c>
      <c r="U440" s="49">
        <v>0</v>
      </c>
      <c r="V440" s="49">
        <v>5.1099999999999995E-4</v>
      </c>
      <c r="W440" s="49">
        <v>7.6000000000000004E-5</v>
      </c>
      <c r="X440" s="49">
        <v>0.49109199999999997</v>
      </c>
      <c r="Y440" s="49">
        <v>0</v>
      </c>
      <c r="Z440" s="49">
        <v>0</v>
      </c>
      <c r="AA440" s="71">
        <v>476</v>
      </c>
      <c r="AB440" s="71"/>
      <c r="AC440" s="72"/>
      <c r="AD440" s="78" t="s">
        <v>10638</v>
      </c>
      <c r="AE440" s="78">
        <v>1176</v>
      </c>
      <c r="AF440" s="78">
        <v>3077</v>
      </c>
      <c r="AG440" s="78">
        <v>15822</v>
      </c>
      <c r="AH440" s="78">
        <v>104666</v>
      </c>
      <c r="AI440" s="78">
        <v>-25200</v>
      </c>
      <c r="AJ440" s="78"/>
      <c r="AK440" s="78" t="s">
        <v>12815</v>
      </c>
      <c r="AL440" s="78"/>
      <c r="AM440" s="78" t="s">
        <v>13800</v>
      </c>
      <c r="AN440" s="80">
        <v>41892.41851851852</v>
      </c>
      <c r="AO440" s="84" t="s">
        <v>14182</v>
      </c>
      <c r="AP440" s="78" t="b">
        <v>0</v>
      </c>
      <c r="AQ440" s="78" t="b">
        <v>0</v>
      </c>
      <c r="AR440" s="78" t="b">
        <v>1</v>
      </c>
      <c r="AS440" s="78" t="s">
        <v>9963</v>
      </c>
      <c r="AT440" s="78">
        <v>25</v>
      </c>
      <c r="AU440" s="84" t="s">
        <v>14977</v>
      </c>
      <c r="AV440" s="78" t="b">
        <v>0</v>
      </c>
      <c r="AW440" s="78" t="s">
        <v>15459</v>
      </c>
      <c r="AX440" s="84" t="s">
        <v>15933</v>
      </c>
      <c r="AY440" s="78" t="s">
        <v>66</v>
      </c>
      <c r="AZ440" s="102" t="s">
        <v>18397</v>
      </c>
      <c r="BA440" s="48"/>
      <c r="BB440" s="48"/>
      <c r="BC440" s="48"/>
      <c r="BD440" s="48"/>
      <c r="BE440" s="48" t="s">
        <v>1544</v>
      </c>
      <c r="BF440" s="48" t="s">
        <v>1544</v>
      </c>
      <c r="BG440" s="106" t="s">
        <v>18682</v>
      </c>
      <c r="BH440" s="106" t="s">
        <v>18682</v>
      </c>
      <c r="BI440" s="106" t="s">
        <v>19128</v>
      </c>
      <c r="BJ440" s="106" t="s">
        <v>19128</v>
      </c>
      <c r="BK440" s="85" t="str">
        <f>REPLACE(INDEX(GroupVertices[Group], MATCH(Vertices[[#This Row],[Vertex]],GroupVertices[Vertex],0)),1,1,"")</f>
        <v>EUTRAL</v>
      </c>
      <c r="BL440" s="3"/>
      <c r="BM440" s="3"/>
      <c r="BN440" s="3"/>
      <c r="BO440" s="3"/>
    </row>
    <row r="441" spans="1:67" x14ac:dyDescent="0.25">
      <c r="A441" s="64" t="s">
        <v>614</v>
      </c>
      <c r="B441" s="65"/>
      <c r="C441" s="65"/>
      <c r="D441" s="66"/>
      <c r="E441" s="68"/>
      <c r="F441" s="100" t="s">
        <v>5087</v>
      </c>
      <c r="G441" s="65"/>
      <c r="H441" s="69"/>
      <c r="I441" s="70"/>
      <c r="J441" s="70"/>
      <c r="K441" s="69" t="s">
        <v>17366</v>
      </c>
      <c r="L441" s="73"/>
      <c r="M441" s="74">
        <v>9312.1123046875</v>
      </c>
      <c r="N441" s="74">
        <v>1242.2698974609375</v>
      </c>
      <c r="O441" s="75"/>
      <c r="P441" s="76"/>
      <c r="Q441" s="76"/>
      <c r="R441" s="86"/>
      <c r="S441" s="48">
        <v>0</v>
      </c>
      <c r="T441" s="48">
        <v>1</v>
      </c>
      <c r="U441" s="49">
        <v>0</v>
      </c>
      <c r="V441" s="49">
        <v>5.1099999999999995E-4</v>
      </c>
      <c r="W441" s="49">
        <v>7.6000000000000004E-5</v>
      </c>
      <c r="X441" s="49">
        <v>0.49109199999999997</v>
      </c>
      <c r="Y441" s="49">
        <v>0</v>
      </c>
      <c r="Z441" s="49">
        <v>0</v>
      </c>
      <c r="AA441" s="71">
        <v>478</v>
      </c>
      <c r="AB441" s="71"/>
      <c r="AC441" s="72"/>
      <c r="AD441" s="78" t="s">
        <v>10640</v>
      </c>
      <c r="AE441" s="78">
        <v>262</v>
      </c>
      <c r="AF441" s="78">
        <v>74</v>
      </c>
      <c r="AG441" s="78">
        <v>2612</v>
      </c>
      <c r="AH441" s="78">
        <v>82</v>
      </c>
      <c r="AI441" s="78">
        <v>19800</v>
      </c>
      <c r="AJ441" s="78" t="s">
        <v>11930</v>
      </c>
      <c r="AK441" s="78" t="s">
        <v>12816</v>
      </c>
      <c r="AL441" s="84" t="s">
        <v>13388</v>
      </c>
      <c r="AM441" s="78" t="s">
        <v>12690</v>
      </c>
      <c r="AN441" s="80">
        <v>40644.69153935185</v>
      </c>
      <c r="AO441" s="84" t="s">
        <v>14184</v>
      </c>
      <c r="AP441" s="78" t="b">
        <v>0</v>
      </c>
      <c r="AQ441" s="78" t="b">
        <v>0</v>
      </c>
      <c r="AR441" s="78" t="b">
        <v>1</v>
      </c>
      <c r="AS441" s="78" t="s">
        <v>9963</v>
      </c>
      <c r="AT441" s="78">
        <v>16</v>
      </c>
      <c r="AU441" s="84" t="s">
        <v>14919</v>
      </c>
      <c r="AV441" s="78" t="b">
        <v>0</v>
      </c>
      <c r="AW441" s="78" t="s">
        <v>15459</v>
      </c>
      <c r="AX441" s="84" t="s">
        <v>15935</v>
      </c>
      <c r="AY441" s="78" t="s">
        <v>66</v>
      </c>
      <c r="AZ441" s="102" t="s">
        <v>18397</v>
      </c>
      <c r="BA441" s="48"/>
      <c r="BB441" s="48"/>
      <c r="BC441" s="48"/>
      <c r="BD441" s="48"/>
      <c r="BE441" s="48" t="s">
        <v>1544</v>
      </c>
      <c r="BF441" s="48" t="s">
        <v>1544</v>
      </c>
      <c r="BG441" s="106" t="s">
        <v>18682</v>
      </c>
      <c r="BH441" s="106" t="s">
        <v>18682</v>
      </c>
      <c r="BI441" s="106" t="s">
        <v>19128</v>
      </c>
      <c r="BJ441" s="106" t="s">
        <v>19128</v>
      </c>
      <c r="BK441" s="85" t="str">
        <f>REPLACE(INDEX(GroupVertices[Group], MATCH(Vertices[[#This Row],[Vertex]],GroupVertices[Vertex],0)),1,1,"")</f>
        <v>EUTRAL</v>
      </c>
      <c r="BL441" s="3"/>
      <c r="BM441" s="3"/>
      <c r="BN441" s="3"/>
      <c r="BO441" s="3"/>
    </row>
    <row r="442" spans="1:67" x14ac:dyDescent="0.25">
      <c r="A442" s="64" t="s">
        <v>616</v>
      </c>
      <c r="B442" s="65"/>
      <c r="C442" s="65"/>
      <c r="D442" s="66"/>
      <c r="E442" s="68"/>
      <c r="F442" s="100" t="s">
        <v>5089</v>
      </c>
      <c r="G442" s="65"/>
      <c r="H442" s="69"/>
      <c r="I442" s="70"/>
      <c r="J442" s="70"/>
      <c r="K442" s="69" t="s">
        <v>17368</v>
      </c>
      <c r="L442" s="73"/>
      <c r="M442" s="74">
        <v>8403.251953125</v>
      </c>
      <c r="N442" s="74">
        <v>3621.479736328125</v>
      </c>
      <c r="O442" s="75"/>
      <c r="P442" s="76"/>
      <c r="Q442" s="76"/>
      <c r="R442" s="86"/>
      <c r="S442" s="48">
        <v>0</v>
      </c>
      <c r="T442" s="48">
        <v>1</v>
      </c>
      <c r="U442" s="49">
        <v>0</v>
      </c>
      <c r="V442" s="49">
        <v>4.9700000000000005E-4</v>
      </c>
      <c r="W442" s="49">
        <v>6.2000000000000003E-5</v>
      </c>
      <c r="X442" s="49">
        <v>0.47321000000000002</v>
      </c>
      <c r="Y442" s="49">
        <v>0</v>
      </c>
      <c r="Z442" s="49">
        <v>0</v>
      </c>
      <c r="AA442" s="71">
        <v>480</v>
      </c>
      <c r="AB442" s="71"/>
      <c r="AC442" s="72"/>
      <c r="AD442" s="78" t="s">
        <v>10642</v>
      </c>
      <c r="AE442" s="78">
        <v>1057</v>
      </c>
      <c r="AF442" s="78">
        <v>318</v>
      </c>
      <c r="AG442" s="78">
        <v>19883</v>
      </c>
      <c r="AH442" s="78">
        <v>24261</v>
      </c>
      <c r="AI442" s="78"/>
      <c r="AJ442" s="78" t="s">
        <v>11932</v>
      </c>
      <c r="AK442" s="78" t="s">
        <v>12818</v>
      </c>
      <c r="AL442" s="78"/>
      <c r="AM442" s="78"/>
      <c r="AN442" s="80">
        <v>40991.524178240739</v>
      </c>
      <c r="AO442" s="84" t="s">
        <v>14186</v>
      </c>
      <c r="AP442" s="78" t="b">
        <v>0</v>
      </c>
      <c r="AQ442" s="78" t="b">
        <v>0</v>
      </c>
      <c r="AR442" s="78" t="b">
        <v>0</v>
      </c>
      <c r="AS442" s="78" t="s">
        <v>9963</v>
      </c>
      <c r="AT442" s="78">
        <v>6</v>
      </c>
      <c r="AU442" s="84" t="s">
        <v>14862</v>
      </c>
      <c r="AV442" s="78" t="b">
        <v>0</v>
      </c>
      <c r="AW442" s="78" t="s">
        <v>15459</v>
      </c>
      <c r="AX442" s="84" t="s">
        <v>15937</v>
      </c>
      <c r="AY442" s="78" t="s">
        <v>66</v>
      </c>
      <c r="AZ442" s="102" t="s">
        <v>18397</v>
      </c>
      <c r="BA442" s="48" t="s">
        <v>3416</v>
      </c>
      <c r="BB442" s="48" t="s">
        <v>3416</v>
      </c>
      <c r="BC442" s="48" t="s">
        <v>4037</v>
      </c>
      <c r="BD442" s="48" t="s">
        <v>4037</v>
      </c>
      <c r="BE442" s="48" t="s">
        <v>1544</v>
      </c>
      <c r="BF442" s="48" t="s">
        <v>1544</v>
      </c>
      <c r="BG442" s="106" t="s">
        <v>18689</v>
      </c>
      <c r="BH442" s="106" t="s">
        <v>18689</v>
      </c>
      <c r="BI442" s="106" t="s">
        <v>19135</v>
      </c>
      <c r="BJ442" s="106" t="s">
        <v>19135</v>
      </c>
      <c r="BK442" s="85" t="str">
        <f>REPLACE(INDEX(GroupVertices[Group], MATCH(Vertices[[#This Row],[Vertex]],GroupVertices[Vertex],0)),1,1,"")</f>
        <v>EUTRAL</v>
      </c>
      <c r="BL442" s="3"/>
      <c r="BM442" s="3"/>
      <c r="BN442" s="3"/>
      <c r="BO442" s="3"/>
    </row>
    <row r="443" spans="1:67" x14ac:dyDescent="0.25">
      <c r="A443" s="64" t="s">
        <v>617</v>
      </c>
      <c r="B443" s="65"/>
      <c r="C443" s="65"/>
      <c r="D443" s="66"/>
      <c r="E443" s="68"/>
      <c r="F443" s="100" t="s">
        <v>5090</v>
      </c>
      <c r="G443" s="65"/>
      <c r="H443" s="69"/>
      <c r="I443" s="70"/>
      <c r="J443" s="70"/>
      <c r="K443" s="69" t="s">
        <v>17369</v>
      </c>
      <c r="L443" s="73"/>
      <c r="M443" s="74">
        <v>6668.64453125</v>
      </c>
      <c r="N443" s="74">
        <v>1366.827880859375</v>
      </c>
      <c r="O443" s="75"/>
      <c r="P443" s="76"/>
      <c r="Q443" s="76"/>
      <c r="R443" s="86"/>
      <c r="S443" s="48">
        <v>0</v>
      </c>
      <c r="T443" s="48">
        <v>1</v>
      </c>
      <c r="U443" s="49">
        <v>0</v>
      </c>
      <c r="V443" s="49">
        <v>7.1199999999999996E-4</v>
      </c>
      <c r="W443" s="49">
        <v>4.346E-3</v>
      </c>
      <c r="X443" s="49">
        <v>0.362342</v>
      </c>
      <c r="Y443" s="49">
        <v>0</v>
      </c>
      <c r="Z443" s="49">
        <v>0</v>
      </c>
      <c r="AA443" s="71">
        <v>481</v>
      </c>
      <c r="AB443" s="71"/>
      <c r="AC443" s="72"/>
      <c r="AD443" s="78" t="s">
        <v>10643</v>
      </c>
      <c r="AE443" s="78">
        <v>45</v>
      </c>
      <c r="AF443" s="78">
        <v>2</v>
      </c>
      <c r="AG443" s="78">
        <v>36</v>
      </c>
      <c r="AH443" s="78">
        <v>3</v>
      </c>
      <c r="AI443" s="78"/>
      <c r="AJ443" s="78" t="s">
        <v>11933</v>
      </c>
      <c r="AK443" s="78" t="s">
        <v>12819</v>
      </c>
      <c r="AL443" s="78"/>
      <c r="AM443" s="78"/>
      <c r="AN443" s="80">
        <v>41929.491886574076</v>
      </c>
      <c r="AO443" s="78"/>
      <c r="AP443" s="78" t="b">
        <v>1</v>
      </c>
      <c r="AQ443" s="78" t="b">
        <v>0</v>
      </c>
      <c r="AR443" s="78" t="b">
        <v>0</v>
      </c>
      <c r="AS443" s="78" t="s">
        <v>9963</v>
      </c>
      <c r="AT443" s="78">
        <v>0</v>
      </c>
      <c r="AU443" s="84" t="s">
        <v>14862</v>
      </c>
      <c r="AV443" s="78" t="b">
        <v>0</v>
      </c>
      <c r="AW443" s="78" t="s">
        <v>15459</v>
      </c>
      <c r="AX443" s="84" t="s">
        <v>15938</v>
      </c>
      <c r="AY443" s="78" t="s">
        <v>66</v>
      </c>
      <c r="AZ443" s="102" t="s">
        <v>18397</v>
      </c>
      <c r="BA443" s="48"/>
      <c r="BB443" s="48"/>
      <c r="BC443" s="48"/>
      <c r="BD443" s="48"/>
      <c r="BE443" s="48"/>
      <c r="BF443" s="48"/>
      <c r="BG443" s="106" t="s">
        <v>18690</v>
      </c>
      <c r="BH443" s="106" t="s">
        <v>18690</v>
      </c>
      <c r="BI443" s="106" t="s">
        <v>19136</v>
      </c>
      <c r="BJ443" s="106" t="s">
        <v>19136</v>
      </c>
      <c r="BK443" s="85" t="str">
        <f>REPLACE(INDEX(GroupVertices[Group], MATCH(Vertices[[#This Row],[Vertex]],GroupVertices[Vertex],0)),1,1,"")</f>
        <v>EUTRAL</v>
      </c>
      <c r="BL443" s="3"/>
      <c r="BM443" s="3"/>
      <c r="BN443" s="3"/>
      <c r="BO443" s="3"/>
    </row>
    <row r="444" spans="1:67" x14ac:dyDescent="0.25">
      <c r="A444" s="64" t="s">
        <v>619</v>
      </c>
      <c r="B444" s="65"/>
      <c r="C444" s="65"/>
      <c r="D444" s="66"/>
      <c r="E444" s="68"/>
      <c r="F444" s="100" t="s">
        <v>5092</v>
      </c>
      <c r="G444" s="65"/>
      <c r="H444" s="69"/>
      <c r="I444" s="70"/>
      <c r="J444" s="70"/>
      <c r="K444" s="69" t="s">
        <v>17370</v>
      </c>
      <c r="L444" s="73"/>
      <c r="M444" s="74">
        <v>8812.15234375</v>
      </c>
      <c r="N444" s="74">
        <v>4686.95849609375</v>
      </c>
      <c r="O444" s="75"/>
      <c r="P444" s="76"/>
      <c r="Q444" s="76"/>
      <c r="R444" s="86"/>
      <c r="S444" s="48">
        <v>0</v>
      </c>
      <c r="T444" s="48">
        <v>1</v>
      </c>
      <c r="U444" s="49">
        <v>0</v>
      </c>
      <c r="V444" s="49">
        <v>0.33333299999999999</v>
      </c>
      <c r="W444" s="49">
        <v>0</v>
      </c>
      <c r="X444" s="49">
        <v>0.77027000000000001</v>
      </c>
      <c r="Y444" s="49">
        <v>0</v>
      </c>
      <c r="Z444" s="49">
        <v>0</v>
      </c>
      <c r="AA444" s="71">
        <v>482</v>
      </c>
      <c r="AB444" s="71"/>
      <c r="AC444" s="72"/>
      <c r="AD444" s="78" t="s">
        <v>10644</v>
      </c>
      <c r="AE444" s="78">
        <v>1442</v>
      </c>
      <c r="AF444" s="78">
        <v>2857</v>
      </c>
      <c r="AG444" s="78">
        <v>24177</v>
      </c>
      <c r="AH444" s="78">
        <v>417</v>
      </c>
      <c r="AI444" s="78">
        <v>19800</v>
      </c>
      <c r="AJ444" s="78" t="s">
        <v>11934</v>
      </c>
      <c r="AK444" s="78" t="s">
        <v>12651</v>
      </c>
      <c r="AL444" s="78"/>
      <c r="AM444" s="78" t="s">
        <v>10135</v>
      </c>
      <c r="AN444" s="80">
        <v>40005.412245370368</v>
      </c>
      <c r="AO444" s="84" t="s">
        <v>14187</v>
      </c>
      <c r="AP444" s="78" t="b">
        <v>0</v>
      </c>
      <c r="AQ444" s="78" t="b">
        <v>0</v>
      </c>
      <c r="AR444" s="78" t="b">
        <v>1</v>
      </c>
      <c r="AS444" s="78" t="s">
        <v>9963</v>
      </c>
      <c r="AT444" s="78">
        <v>84</v>
      </c>
      <c r="AU444" s="84" t="s">
        <v>14978</v>
      </c>
      <c r="AV444" s="78" t="b">
        <v>0</v>
      </c>
      <c r="AW444" s="78" t="s">
        <v>15459</v>
      </c>
      <c r="AX444" s="84" t="s">
        <v>15939</v>
      </c>
      <c r="AY444" s="78" t="s">
        <v>66</v>
      </c>
      <c r="AZ444" s="102" t="s">
        <v>18397</v>
      </c>
      <c r="BA444" s="48"/>
      <c r="BB444" s="48"/>
      <c r="BC444" s="48"/>
      <c r="BD444" s="48"/>
      <c r="BE444" s="48" t="s">
        <v>1544</v>
      </c>
      <c r="BF444" s="48" t="s">
        <v>1544</v>
      </c>
      <c r="BG444" s="106" t="s">
        <v>18688</v>
      </c>
      <c r="BH444" s="106" t="s">
        <v>18688</v>
      </c>
      <c r="BI444" s="106" t="s">
        <v>19134</v>
      </c>
      <c r="BJ444" s="106" t="s">
        <v>19134</v>
      </c>
      <c r="BK444" s="85" t="str">
        <f>REPLACE(INDEX(GroupVertices[Group], MATCH(Vertices[[#This Row],[Vertex]],GroupVertices[Vertex],0)),1,1,"")</f>
        <v>EUTRAL</v>
      </c>
      <c r="BL444" s="3"/>
      <c r="BM444" s="3"/>
      <c r="BN444" s="3"/>
      <c r="BO444" s="3"/>
    </row>
    <row r="445" spans="1:67" x14ac:dyDescent="0.25">
      <c r="A445" s="64" t="s">
        <v>622</v>
      </c>
      <c r="B445" s="65"/>
      <c r="C445" s="65"/>
      <c r="D445" s="66"/>
      <c r="E445" s="68"/>
      <c r="F445" s="100" t="s">
        <v>5095</v>
      </c>
      <c r="G445" s="65"/>
      <c r="H445" s="69"/>
      <c r="I445" s="70"/>
      <c r="J445" s="70"/>
      <c r="K445" s="69" t="s">
        <v>17372</v>
      </c>
      <c r="L445" s="73"/>
      <c r="M445" s="74">
        <v>7646.39697265625</v>
      </c>
      <c r="N445" s="74">
        <v>3821.912109375</v>
      </c>
      <c r="O445" s="75"/>
      <c r="P445" s="76"/>
      <c r="Q445" s="76"/>
      <c r="R445" s="86"/>
      <c r="S445" s="48">
        <v>0</v>
      </c>
      <c r="T445" s="48">
        <v>1</v>
      </c>
      <c r="U445" s="49">
        <v>0</v>
      </c>
      <c r="V445" s="49">
        <v>0.14285700000000001</v>
      </c>
      <c r="W445" s="49">
        <v>0</v>
      </c>
      <c r="X445" s="49">
        <v>0.65540500000000002</v>
      </c>
      <c r="Y445" s="49">
        <v>0</v>
      </c>
      <c r="Z445" s="49">
        <v>0</v>
      </c>
      <c r="AA445" s="71">
        <v>484</v>
      </c>
      <c r="AB445" s="71"/>
      <c r="AC445" s="72"/>
      <c r="AD445" s="78" t="s">
        <v>10646</v>
      </c>
      <c r="AE445" s="78">
        <v>502</v>
      </c>
      <c r="AF445" s="78">
        <v>33</v>
      </c>
      <c r="AG445" s="78">
        <v>17</v>
      </c>
      <c r="AH445" s="78">
        <v>12</v>
      </c>
      <c r="AI445" s="78"/>
      <c r="AJ445" s="78" t="s">
        <v>11936</v>
      </c>
      <c r="AK445" s="78" t="s">
        <v>12820</v>
      </c>
      <c r="AL445" s="78"/>
      <c r="AM445" s="78"/>
      <c r="AN445" s="80">
        <v>42852.169988425929</v>
      </c>
      <c r="AO445" s="78"/>
      <c r="AP445" s="78" t="b">
        <v>1</v>
      </c>
      <c r="AQ445" s="78" t="b">
        <v>0</v>
      </c>
      <c r="AR445" s="78" t="b">
        <v>0</v>
      </c>
      <c r="AS445" s="78" t="s">
        <v>9963</v>
      </c>
      <c r="AT445" s="78">
        <v>0</v>
      </c>
      <c r="AU445" s="78"/>
      <c r="AV445" s="78" t="b">
        <v>0</v>
      </c>
      <c r="AW445" s="78" t="s">
        <v>15459</v>
      </c>
      <c r="AX445" s="84" t="s">
        <v>15941</v>
      </c>
      <c r="AY445" s="78" t="s">
        <v>66</v>
      </c>
      <c r="AZ445" s="102" t="s">
        <v>18397</v>
      </c>
      <c r="BA445" s="48"/>
      <c r="BB445" s="48"/>
      <c r="BC445" s="48"/>
      <c r="BD445" s="48"/>
      <c r="BE445" s="48"/>
      <c r="BF445" s="48"/>
      <c r="BG445" s="106" t="s">
        <v>18630</v>
      </c>
      <c r="BH445" s="106" t="s">
        <v>18630</v>
      </c>
      <c r="BI445" s="106" t="s">
        <v>19076</v>
      </c>
      <c r="BJ445" s="106" t="s">
        <v>19076</v>
      </c>
      <c r="BK445" s="85" t="str">
        <f>REPLACE(INDEX(GroupVertices[Group], MATCH(Vertices[[#This Row],[Vertex]],GroupVertices[Vertex],0)),1,1,"")</f>
        <v>EUTRAL</v>
      </c>
      <c r="BL445" s="3"/>
      <c r="BM445" s="3"/>
      <c r="BN445" s="3"/>
      <c r="BO445" s="3"/>
    </row>
    <row r="446" spans="1:67" x14ac:dyDescent="0.25">
      <c r="A446" s="64" t="s">
        <v>623</v>
      </c>
      <c r="B446" s="65"/>
      <c r="C446" s="65"/>
      <c r="D446" s="66"/>
      <c r="E446" s="68"/>
      <c r="F446" s="100" t="s">
        <v>5096</v>
      </c>
      <c r="G446" s="65"/>
      <c r="H446" s="69"/>
      <c r="I446" s="70"/>
      <c r="J446" s="70"/>
      <c r="K446" s="69" t="s">
        <v>17373</v>
      </c>
      <c r="L446" s="73"/>
      <c r="M446" s="74">
        <v>6603.2158203125</v>
      </c>
      <c r="N446" s="74">
        <v>1195.6851806640625</v>
      </c>
      <c r="O446" s="75"/>
      <c r="P446" s="76"/>
      <c r="Q446" s="76"/>
      <c r="R446" s="86"/>
      <c r="S446" s="48">
        <v>0</v>
      </c>
      <c r="T446" s="48">
        <v>1</v>
      </c>
      <c r="U446" s="49">
        <v>0</v>
      </c>
      <c r="V446" s="49">
        <v>5.1099999999999995E-4</v>
      </c>
      <c r="W446" s="49">
        <v>7.6000000000000004E-5</v>
      </c>
      <c r="X446" s="49">
        <v>0.49109199999999997</v>
      </c>
      <c r="Y446" s="49">
        <v>0</v>
      </c>
      <c r="Z446" s="49">
        <v>0</v>
      </c>
      <c r="AA446" s="71">
        <v>485</v>
      </c>
      <c r="AB446" s="71"/>
      <c r="AC446" s="72"/>
      <c r="AD446" s="78" t="s">
        <v>10647</v>
      </c>
      <c r="AE446" s="78">
        <v>76</v>
      </c>
      <c r="AF446" s="78">
        <v>61</v>
      </c>
      <c r="AG446" s="78">
        <v>292</v>
      </c>
      <c r="AH446" s="78">
        <v>201</v>
      </c>
      <c r="AI446" s="78">
        <v>19800</v>
      </c>
      <c r="AJ446" s="78"/>
      <c r="AK446" s="78" t="s">
        <v>12821</v>
      </c>
      <c r="AL446" s="84" t="s">
        <v>13391</v>
      </c>
      <c r="AM446" s="78" t="s">
        <v>10135</v>
      </c>
      <c r="AN446" s="80">
        <v>41095.5778125</v>
      </c>
      <c r="AO446" s="84" t="s">
        <v>14189</v>
      </c>
      <c r="AP446" s="78" t="b">
        <v>1</v>
      </c>
      <c r="AQ446" s="78" t="b">
        <v>0</v>
      </c>
      <c r="AR446" s="78" t="b">
        <v>1</v>
      </c>
      <c r="AS446" s="78" t="s">
        <v>9963</v>
      </c>
      <c r="AT446" s="78">
        <v>6</v>
      </c>
      <c r="AU446" s="84" t="s">
        <v>14862</v>
      </c>
      <c r="AV446" s="78" t="b">
        <v>0</v>
      </c>
      <c r="AW446" s="78" t="s">
        <v>15459</v>
      </c>
      <c r="AX446" s="84" t="s">
        <v>15942</v>
      </c>
      <c r="AY446" s="78" t="s">
        <v>66</v>
      </c>
      <c r="AZ446" s="102" t="s">
        <v>18397</v>
      </c>
      <c r="BA446" s="48"/>
      <c r="BB446" s="48"/>
      <c r="BC446" s="48"/>
      <c r="BD446" s="48"/>
      <c r="BE446" s="48" t="s">
        <v>1544</v>
      </c>
      <c r="BF446" s="48" t="s">
        <v>1544</v>
      </c>
      <c r="BG446" s="106" t="s">
        <v>18682</v>
      </c>
      <c r="BH446" s="106" t="s">
        <v>18682</v>
      </c>
      <c r="BI446" s="106" t="s">
        <v>19128</v>
      </c>
      <c r="BJ446" s="106" t="s">
        <v>19128</v>
      </c>
      <c r="BK446" s="85" t="str">
        <f>REPLACE(INDEX(GroupVertices[Group], MATCH(Vertices[[#This Row],[Vertex]],GroupVertices[Vertex],0)),1,1,"")</f>
        <v>EUTRAL</v>
      </c>
      <c r="BL446" s="3"/>
      <c r="BM446" s="3"/>
      <c r="BN446" s="3"/>
      <c r="BO446" s="3"/>
    </row>
    <row r="447" spans="1:67" x14ac:dyDescent="0.25">
      <c r="A447" s="64" t="s">
        <v>624</v>
      </c>
      <c r="B447" s="65"/>
      <c r="C447" s="65"/>
      <c r="D447" s="66"/>
      <c r="E447" s="68"/>
      <c r="F447" s="100" t="s">
        <v>5097</v>
      </c>
      <c r="G447" s="65"/>
      <c r="H447" s="69"/>
      <c r="I447" s="70"/>
      <c r="J447" s="70"/>
      <c r="K447" s="69" t="s">
        <v>17374</v>
      </c>
      <c r="L447" s="73"/>
      <c r="M447" s="74">
        <v>7301.8271484375</v>
      </c>
      <c r="N447" s="74">
        <v>364.50360107421875</v>
      </c>
      <c r="O447" s="75"/>
      <c r="P447" s="76"/>
      <c r="Q447" s="76"/>
      <c r="R447" s="86"/>
      <c r="S447" s="48">
        <v>0</v>
      </c>
      <c r="T447" s="48">
        <v>1</v>
      </c>
      <c r="U447" s="49">
        <v>0</v>
      </c>
      <c r="V447" s="49">
        <v>5.1099999999999995E-4</v>
      </c>
      <c r="W447" s="49">
        <v>7.6000000000000004E-5</v>
      </c>
      <c r="X447" s="49">
        <v>0.49109199999999997</v>
      </c>
      <c r="Y447" s="49">
        <v>0</v>
      </c>
      <c r="Z447" s="49">
        <v>0</v>
      </c>
      <c r="AA447" s="71">
        <v>486</v>
      </c>
      <c r="AB447" s="71"/>
      <c r="AC447" s="72"/>
      <c r="AD447" s="78" t="s">
        <v>10648</v>
      </c>
      <c r="AE447" s="78">
        <v>384</v>
      </c>
      <c r="AF447" s="78">
        <v>134</v>
      </c>
      <c r="AG447" s="78">
        <v>18063</v>
      </c>
      <c r="AH447" s="78">
        <v>1328</v>
      </c>
      <c r="AI447" s="78">
        <v>19800</v>
      </c>
      <c r="AJ447" s="78" t="s">
        <v>11937</v>
      </c>
      <c r="AK447" s="78" t="s">
        <v>12822</v>
      </c>
      <c r="AL447" s="84" t="s">
        <v>13392</v>
      </c>
      <c r="AM447" s="78" t="s">
        <v>10135</v>
      </c>
      <c r="AN447" s="80">
        <v>41290.730509259258</v>
      </c>
      <c r="AO447" s="84" t="s">
        <v>14190</v>
      </c>
      <c r="AP447" s="78" t="b">
        <v>0</v>
      </c>
      <c r="AQ447" s="78" t="b">
        <v>0</v>
      </c>
      <c r="AR447" s="78" t="b">
        <v>1</v>
      </c>
      <c r="AS447" s="78" t="s">
        <v>9963</v>
      </c>
      <c r="AT447" s="78">
        <v>25</v>
      </c>
      <c r="AU447" s="84" t="s">
        <v>14898</v>
      </c>
      <c r="AV447" s="78" t="b">
        <v>0</v>
      </c>
      <c r="AW447" s="78" t="s">
        <v>15459</v>
      </c>
      <c r="AX447" s="84" t="s">
        <v>15943</v>
      </c>
      <c r="AY447" s="78" t="s">
        <v>66</v>
      </c>
      <c r="AZ447" s="102" t="s">
        <v>18397</v>
      </c>
      <c r="BA447" s="48"/>
      <c r="BB447" s="48"/>
      <c r="BC447" s="48"/>
      <c r="BD447" s="48"/>
      <c r="BE447" s="48" t="s">
        <v>1544</v>
      </c>
      <c r="BF447" s="48" t="s">
        <v>1544</v>
      </c>
      <c r="BG447" s="106" t="s">
        <v>18682</v>
      </c>
      <c r="BH447" s="106" t="s">
        <v>18682</v>
      </c>
      <c r="BI447" s="106" t="s">
        <v>19128</v>
      </c>
      <c r="BJ447" s="106" t="s">
        <v>19128</v>
      </c>
      <c r="BK447" s="85" t="str">
        <f>REPLACE(INDEX(GroupVertices[Group], MATCH(Vertices[[#This Row],[Vertex]],GroupVertices[Vertex],0)),1,1,"")</f>
        <v>EUTRAL</v>
      </c>
      <c r="BL447" s="3"/>
      <c r="BM447" s="3"/>
      <c r="BN447" s="3"/>
      <c r="BO447" s="3"/>
    </row>
    <row r="448" spans="1:67" x14ac:dyDescent="0.25">
      <c r="A448" s="64" t="s">
        <v>625</v>
      </c>
      <c r="B448" s="65"/>
      <c r="C448" s="65"/>
      <c r="D448" s="66"/>
      <c r="E448" s="68"/>
      <c r="F448" s="100" t="s">
        <v>5098</v>
      </c>
      <c r="G448" s="65"/>
      <c r="H448" s="69"/>
      <c r="I448" s="70"/>
      <c r="J448" s="70"/>
      <c r="K448" s="69" t="s">
        <v>17375</v>
      </c>
      <c r="L448" s="73"/>
      <c r="M448" s="74">
        <v>6595.8828125</v>
      </c>
      <c r="N448" s="74">
        <v>806.16973876953125</v>
      </c>
      <c r="O448" s="75"/>
      <c r="P448" s="76"/>
      <c r="Q448" s="76"/>
      <c r="R448" s="86"/>
      <c r="S448" s="48">
        <v>0</v>
      </c>
      <c r="T448" s="48">
        <v>1</v>
      </c>
      <c r="U448" s="49">
        <v>0</v>
      </c>
      <c r="V448" s="49">
        <v>5.1099999999999995E-4</v>
      </c>
      <c r="W448" s="49">
        <v>7.6000000000000004E-5</v>
      </c>
      <c r="X448" s="49">
        <v>0.49109199999999997</v>
      </c>
      <c r="Y448" s="49">
        <v>0</v>
      </c>
      <c r="Z448" s="49">
        <v>0</v>
      </c>
      <c r="AA448" s="71">
        <v>487</v>
      </c>
      <c r="AB448" s="71"/>
      <c r="AC448" s="72"/>
      <c r="AD448" s="78" t="s">
        <v>10649</v>
      </c>
      <c r="AE448" s="78">
        <v>97</v>
      </c>
      <c r="AF448" s="78">
        <v>386</v>
      </c>
      <c r="AG448" s="78">
        <v>20619</v>
      </c>
      <c r="AH448" s="78">
        <v>11648</v>
      </c>
      <c r="AI448" s="78">
        <v>19800</v>
      </c>
      <c r="AJ448" s="78" t="s">
        <v>11938</v>
      </c>
      <c r="AK448" s="78" t="s">
        <v>10114</v>
      </c>
      <c r="AL448" s="84" t="s">
        <v>13393</v>
      </c>
      <c r="AM448" s="78" t="s">
        <v>10135</v>
      </c>
      <c r="AN448" s="80">
        <v>41922.184189814812</v>
      </c>
      <c r="AO448" s="84" t="s">
        <v>14191</v>
      </c>
      <c r="AP448" s="78" t="b">
        <v>0</v>
      </c>
      <c r="AQ448" s="78" t="b">
        <v>0</v>
      </c>
      <c r="AR448" s="78" t="b">
        <v>1</v>
      </c>
      <c r="AS448" s="78" t="s">
        <v>9963</v>
      </c>
      <c r="AT448" s="78">
        <v>51</v>
      </c>
      <c r="AU448" s="84" t="s">
        <v>14862</v>
      </c>
      <c r="AV448" s="78" t="b">
        <v>0</v>
      </c>
      <c r="AW448" s="78" t="s">
        <v>15459</v>
      </c>
      <c r="AX448" s="84" t="s">
        <v>15944</v>
      </c>
      <c r="AY448" s="78" t="s">
        <v>66</v>
      </c>
      <c r="AZ448" s="102" t="s">
        <v>18397</v>
      </c>
      <c r="BA448" s="48"/>
      <c r="BB448" s="48"/>
      <c r="BC448" s="48"/>
      <c r="BD448" s="48"/>
      <c r="BE448" s="48" t="s">
        <v>1544</v>
      </c>
      <c r="BF448" s="48" t="s">
        <v>1544</v>
      </c>
      <c r="BG448" s="106" t="s">
        <v>18682</v>
      </c>
      <c r="BH448" s="106" t="s">
        <v>18682</v>
      </c>
      <c r="BI448" s="106" t="s">
        <v>19128</v>
      </c>
      <c r="BJ448" s="106" t="s">
        <v>19128</v>
      </c>
      <c r="BK448" s="85" t="str">
        <f>REPLACE(INDEX(GroupVertices[Group], MATCH(Vertices[[#This Row],[Vertex]],GroupVertices[Vertex],0)),1,1,"")</f>
        <v>EUTRAL</v>
      </c>
      <c r="BL448" s="3"/>
      <c r="BM448" s="3"/>
      <c r="BN448" s="3"/>
      <c r="BO448" s="3"/>
    </row>
    <row r="449" spans="1:67" x14ac:dyDescent="0.25">
      <c r="A449" s="64" t="s">
        <v>627</v>
      </c>
      <c r="B449" s="65"/>
      <c r="C449" s="65"/>
      <c r="D449" s="66"/>
      <c r="E449" s="68"/>
      <c r="F449" s="100" t="s">
        <v>5099</v>
      </c>
      <c r="G449" s="65"/>
      <c r="H449" s="69"/>
      <c r="I449" s="70"/>
      <c r="J449" s="70"/>
      <c r="K449" s="69" t="s">
        <v>17377</v>
      </c>
      <c r="L449" s="73"/>
      <c r="M449" s="74">
        <v>8082.255859375</v>
      </c>
      <c r="N449" s="74">
        <v>1844.9222412109375</v>
      </c>
      <c r="O449" s="75"/>
      <c r="P449" s="76"/>
      <c r="Q449" s="76"/>
      <c r="R449" s="86"/>
      <c r="S449" s="48">
        <v>0</v>
      </c>
      <c r="T449" s="48">
        <v>2</v>
      </c>
      <c r="U449" s="49">
        <v>810</v>
      </c>
      <c r="V449" s="49">
        <v>5.9400000000000002E-4</v>
      </c>
      <c r="W449" s="49">
        <v>2.3800000000000002E-3</v>
      </c>
      <c r="X449" s="49">
        <v>0.73539100000000002</v>
      </c>
      <c r="Y449" s="49">
        <v>0</v>
      </c>
      <c r="Z449" s="49">
        <v>0</v>
      </c>
      <c r="AA449" s="71">
        <v>489</v>
      </c>
      <c r="AB449" s="71"/>
      <c r="AC449" s="72"/>
      <c r="AD449" s="78" t="s">
        <v>10651</v>
      </c>
      <c r="AE449" s="78">
        <v>2196</v>
      </c>
      <c r="AF449" s="78">
        <v>425</v>
      </c>
      <c r="AG449" s="78">
        <v>41119</v>
      </c>
      <c r="AH449" s="78">
        <v>28483</v>
      </c>
      <c r="AI449" s="78"/>
      <c r="AJ449" s="78" t="s">
        <v>11940</v>
      </c>
      <c r="AK449" s="78" t="s">
        <v>12824</v>
      </c>
      <c r="AL449" s="78"/>
      <c r="AM449" s="78"/>
      <c r="AN449" s="80">
        <v>41666.476817129631</v>
      </c>
      <c r="AO449" s="84" t="s">
        <v>14193</v>
      </c>
      <c r="AP449" s="78" t="b">
        <v>1</v>
      </c>
      <c r="AQ449" s="78" t="b">
        <v>0</v>
      </c>
      <c r="AR449" s="78" t="b">
        <v>1</v>
      </c>
      <c r="AS449" s="78" t="s">
        <v>9963</v>
      </c>
      <c r="AT449" s="78">
        <v>116</v>
      </c>
      <c r="AU449" s="84" t="s">
        <v>14862</v>
      </c>
      <c r="AV449" s="78" t="b">
        <v>0</v>
      </c>
      <c r="AW449" s="78" t="s">
        <v>15459</v>
      </c>
      <c r="AX449" s="84" t="s">
        <v>15946</v>
      </c>
      <c r="AY449" s="78" t="s">
        <v>66</v>
      </c>
      <c r="AZ449" s="102" t="s">
        <v>18397</v>
      </c>
      <c r="BA449" s="48" t="s">
        <v>3418</v>
      </c>
      <c r="BB449" s="48" t="s">
        <v>3418</v>
      </c>
      <c r="BC449" s="48" t="s">
        <v>4112</v>
      </c>
      <c r="BD449" s="48" t="s">
        <v>4112</v>
      </c>
      <c r="BE449" s="48"/>
      <c r="BF449" s="48"/>
      <c r="BG449" s="106" t="s">
        <v>18691</v>
      </c>
      <c r="BH449" s="106" t="s">
        <v>18944</v>
      </c>
      <c r="BI449" s="106" t="s">
        <v>19137</v>
      </c>
      <c r="BJ449" s="106" t="s">
        <v>19384</v>
      </c>
      <c r="BK449" s="85" t="str">
        <f>REPLACE(INDEX(GroupVertices[Group], MATCH(Vertices[[#This Row],[Vertex]],GroupVertices[Vertex],0)),1,1,"")</f>
        <v>EUTRAL</v>
      </c>
      <c r="BL449" s="3"/>
      <c r="BM449" s="3"/>
      <c r="BN449" s="3"/>
      <c r="BO449" s="3"/>
    </row>
    <row r="450" spans="1:67" x14ac:dyDescent="0.25">
      <c r="A450" s="64" t="s">
        <v>628</v>
      </c>
      <c r="B450" s="65"/>
      <c r="C450" s="65"/>
      <c r="D450" s="66"/>
      <c r="E450" s="68"/>
      <c r="F450" s="100" t="s">
        <v>5100</v>
      </c>
      <c r="G450" s="65"/>
      <c r="H450" s="69"/>
      <c r="I450" s="70"/>
      <c r="J450" s="70"/>
      <c r="K450" s="69" t="s">
        <v>17378</v>
      </c>
      <c r="L450" s="73"/>
      <c r="M450" s="74">
        <v>8103.1376953125</v>
      </c>
      <c r="N450" s="74">
        <v>1308.6959228515625</v>
      </c>
      <c r="O450" s="75"/>
      <c r="P450" s="76"/>
      <c r="Q450" s="76"/>
      <c r="R450" s="86"/>
      <c r="S450" s="48">
        <v>0</v>
      </c>
      <c r="T450" s="48">
        <v>1</v>
      </c>
      <c r="U450" s="49">
        <v>0</v>
      </c>
      <c r="V450" s="49">
        <v>1</v>
      </c>
      <c r="W450" s="49">
        <v>0</v>
      </c>
      <c r="X450" s="49">
        <v>0.99999899999999997</v>
      </c>
      <c r="Y450" s="49">
        <v>0</v>
      </c>
      <c r="Z450" s="49">
        <v>0</v>
      </c>
      <c r="AA450" s="71">
        <v>490</v>
      </c>
      <c r="AB450" s="71"/>
      <c r="AC450" s="72"/>
      <c r="AD450" s="78" t="s">
        <v>10652</v>
      </c>
      <c r="AE450" s="78">
        <v>145</v>
      </c>
      <c r="AF450" s="78">
        <v>221</v>
      </c>
      <c r="AG450" s="78">
        <v>58255</v>
      </c>
      <c r="AH450" s="78">
        <v>12942</v>
      </c>
      <c r="AI450" s="78">
        <v>19800</v>
      </c>
      <c r="AJ450" s="78" t="s">
        <v>11941</v>
      </c>
      <c r="AK450" s="78"/>
      <c r="AL450" s="78"/>
      <c r="AM450" s="78" t="s">
        <v>10135</v>
      </c>
      <c r="AN450" s="80">
        <v>42067.413310185184</v>
      </c>
      <c r="AO450" s="84" t="s">
        <v>14194</v>
      </c>
      <c r="AP450" s="78" t="b">
        <v>0</v>
      </c>
      <c r="AQ450" s="78" t="b">
        <v>0</v>
      </c>
      <c r="AR450" s="78" t="b">
        <v>0</v>
      </c>
      <c r="AS450" s="78" t="s">
        <v>9963</v>
      </c>
      <c r="AT450" s="78">
        <v>47</v>
      </c>
      <c r="AU450" s="84" t="s">
        <v>14952</v>
      </c>
      <c r="AV450" s="78" t="b">
        <v>0</v>
      </c>
      <c r="AW450" s="78" t="s">
        <v>15459</v>
      </c>
      <c r="AX450" s="84" t="s">
        <v>15947</v>
      </c>
      <c r="AY450" s="78" t="s">
        <v>66</v>
      </c>
      <c r="AZ450" s="102" t="s">
        <v>18397</v>
      </c>
      <c r="BA450" s="48" t="s">
        <v>3419</v>
      </c>
      <c r="BB450" s="48" t="s">
        <v>3419</v>
      </c>
      <c r="BC450" s="48" t="s">
        <v>4111</v>
      </c>
      <c r="BD450" s="48" t="s">
        <v>4111</v>
      </c>
      <c r="BE450" s="48"/>
      <c r="BF450" s="48"/>
      <c r="BG450" s="106" t="s">
        <v>18692</v>
      </c>
      <c r="BH450" s="106" t="s">
        <v>18692</v>
      </c>
      <c r="BI450" s="106" t="s">
        <v>19138</v>
      </c>
      <c r="BJ450" s="106" t="s">
        <v>19138</v>
      </c>
      <c r="BK450" s="85" t="str">
        <f>REPLACE(INDEX(GroupVertices[Group], MATCH(Vertices[[#This Row],[Vertex]],GroupVertices[Vertex],0)),1,1,"")</f>
        <v>EUTRAL</v>
      </c>
      <c r="BL450" s="3"/>
      <c r="BM450" s="3"/>
      <c r="BN450" s="3"/>
      <c r="BO450" s="3"/>
    </row>
    <row r="451" spans="1:67" x14ac:dyDescent="0.25">
      <c r="A451" s="64" t="s">
        <v>629</v>
      </c>
      <c r="B451" s="65"/>
      <c r="C451" s="65"/>
      <c r="D451" s="66"/>
      <c r="E451" s="68"/>
      <c r="F451" s="100" t="s">
        <v>5101</v>
      </c>
      <c r="G451" s="65"/>
      <c r="H451" s="69"/>
      <c r="I451" s="70"/>
      <c r="J451" s="70"/>
      <c r="K451" s="69" t="s">
        <v>17380</v>
      </c>
      <c r="L451" s="73"/>
      <c r="M451" s="74">
        <v>7207.06689453125</v>
      </c>
      <c r="N451" s="74">
        <v>753.57586669921875</v>
      </c>
      <c r="O451" s="75"/>
      <c r="P451" s="76"/>
      <c r="Q451" s="76"/>
      <c r="R451" s="86"/>
      <c r="S451" s="48">
        <v>0</v>
      </c>
      <c r="T451" s="48">
        <v>1</v>
      </c>
      <c r="U451" s="49">
        <v>0</v>
      </c>
      <c r="V451" s="49">
        <v>3.1100000000000002E-4</v>
      </c>
      <c r="W451" s="49">
        <v>0</v>
      </c>
      <c r="X451" s="49">
        <v>0.57047400000000004</v>
      </c>
      <c r="Y451" s="49">
        <v>0</v>
      </c>
      <c r="Z451" s="49">
        <v>0</v>
      </c>
      <c r="AA451" s="71">
        <v>492</v>
      </c>
      <c r="AB451" s="71"/>
      <c r="AC451" s="72"/>
      <c r="AD451" s="78" t="s">
        <v>10654</v>
      </c>
      <c r="AE451" s="78">
        <v>1514</v>
      </c>
      <c r="AF451" s="78">
        <v>257</v>
      </c>
      <c r="AG451" s="78">
        <v>5597</v>
      </c>
      <c r="AH451" s="78">
        <v>139</v>
      </c>
      <c r="AI451" s="78">
        <v>19800</v>
      </c>
      <c r="AJ451" s="78" t="s">
        <v>11943</v>
      </c>
      <c r="AK451" s="78" t="s">
        <v>12803</v>
      </c>
      <c r="AL451" s="78"/>
      <c r="AM451" s="78" t="s">
        <v>10135</v>
      </c>
      <c r="AN451" s="80">
        <v>40554.446620370371</v>
      </c>
      <c r="AO451" s="84" t="s">
        <v>14196</v>
      </c>
      <c r="AP451" s="78" t="b">
        <v>0</v>
      </c>
      <c r="AQ451" s="78" t="b">
        <v>0</v>
      </c>
      <c r="AR451" s="78" t="b">
        <v>1</v>
      </c>
      <c r="AS451" s="78" t="s">
        <v>9963</v>
      </c>
      <c r="AT451" s="78">
        <v>8</v>
      </c>
      <c r="AU451" s="84" t="s">
        <v>14981</v>
      </c>
      <c r="AV451" s="78" t="b">
        <v>0</v>
      </c>
      <c r="AW451" s="78" t="s">
        <v>15459</v>
      </c>
      <c r="AX451" s="84" t="s">
        <v>15949</v>
      </c>
      <c r="AY451" s="78" t="s">
        <v>66</v>
      </c>
      <c r="AZ451" s="102" t="s">
        <v>18397</v>
      </c>
      <c r="BA451" s="48" t="s">
        <v>3420</v>
      </c>
      <c r="BB451" s="48" t="s">
        <v>3420</v>
      </c>
      <c r="BC451" s="48" t="s">
        <v>4021</v>
      </c>
      <c r="BD451" s="48" t="s">
        <v>4021</v>
      </c>
      <c r="BE451" s="48" t="s">
        <v>1470</v>
      </c>
      <c r="BF451" s="48" t="s">
        <v>1470</v>
      </c>
      <c r="BG451" s="106" t="s">
        <v>18693</v>
      </c>
      <c r="BH451" s="106" t="s">
        <v>18693</v>
      </c>
      <c r="BI451" s="106" t="s">
        <v>19139</v>
      </c>
      <c r="BJ451" s="106" t="s">
        <v>19139</v>
      </c>
      <c r="BK451" s="85" t="str">
        <f>REPLACE(INDEX(GroupVertices[Group], MATCH(Vertices[[#This Row],[Vertex]],GroupVertices[Vertex],0)),1,1,"")</f>
        <v>EUTRAL</v>
      </c>
      <c r="BL451" s="3"/>
      <c r="BM451" s="3"/>
      <c r="BN451" s="3"/>
      <c r="BO451" s="3"/>
    </row>
    <row r="452" spans="1:67" x14ac:dyDescent="0.25">
      <c r="A452" s="64" t="s">
        <v>634</v>
      </c>
      <c r="B452" s="65"/>
      <c r="C452" s="65"/>
      <c r="D452" s="66"/>
      <c r="E452" s="68"/>
      <c r="F452" s="100" t="s">
        <v>5106</v>
      </c>
      <c r="G452" s="65"/>
      <c r="H452" s="69"/>
      <c r="I452" s="70"/>
      <c r="J452" s="70"/>
      <c r="K452" s="69" t="s">
        <v>17385</v>
      </c>
      <c r="L452" s="73"/>
      <c r="M452" s="74">
        <v>6863.19775390625</v>
      </c>
      <c r="N452" s="74">
        <v>771.6851806640625</v>
      </c>
      <c r="O452" s="75"/>
      <c r="P452" s="76"/>
      <c r="Q452" s="76"/>
      <c r="R452" s="86"/>
      <c r="S452" s="48">
        <v>0</v>
      </c>
      <c r="T452" s="48">
        <v>1</v>
      </c>
      <c r="U452" s="49">
        <v>0</v>
      </c>
      <c r="V452" s="49">
        <v>0.2</v>
      </c>
      <c r="W452" s="49">
        <v>0</v>
      </c>
      <c r="X452" s="49">
        <v>0.693693</v>
      </c>
      <c r="Y452" s="49">
        <v>0</v>
      </c>
      <c r="Z452" s="49">
        <v>0</v>
      </c>
      <c r="AA452" s="71">
        <v>497</v>
      </c>
      <c r="AB452" s="71"/>
      <c r="AC452" s="72"/>
      <c r="AD452" s="78" t="s">
        <v>10659</v>
      </c>
      <c r="AE452" s="78">
        <v>410</v>
      </c>
      <c r="AF452" s="78">
        <v>277</v>
      </c>
      <c r="AG452" s="78">
        <v>62623</v>
      </c>
      <c r="AH452" s="78">
        <v>5320</v>
      </c>
      <c r="AI452" s="78">
        <v>19800</v>
      </c>
      <c r="AJ452" s="78"/>
      <c r="AK452" s="78" t="s">
        <v>12827</v>
      </c>
      <c r="AL452" s="78"/>
      <c r="AM452" s="78" t="s">
        <v>10135</v>
      </c>
      <c r="AN452" s="80">
        <v>39988.941759259258</v>
      </c>
      <c r="AO452" s="84" t="s">
        <v>14200</v>
      </c>
      <c r="AP452" s="78" t="b">
        <v>0</v>
      </c>
      <c r="AQ452" s="78" t="b">
        <v>0</v>
      </c>
      <c r="AR452" s="78" t="b">
        <v>0</v>
      </c>
      <c r="AS452" s="78" t="s">
        <v>9963</v>
      </c>
      <c r="AT452" s="78">
        <v>61</v>
      </c>
      <c r="AU452" s="84" t="s">
        <v>14983</v>
      </c>
      <c r="AV452" s="78" t="b">
        <v>0</v>
      </c>
      <c r="AW452" s="78" t="s">
        <v>15459</v>
      </c>
      <c r="AX452" s="84" t="s">
        <v>15954</v>
      </c>
      <c r="AY452" s="78" t="s">
        <v>66</v>
      </c>
      <c r="AZ452" s="102" t="s">
        <v>18397</v>
      </c>
      <c r="BA452" s="48" t="s">
        <v>3419</v>
      </c>
      <c r="BB452" s="48" t="s">
        <v>3419</v>
      </c>
      <c r="BC452" s="48" t="s">
        <v>4111</v>
      </c>
      <c r="BD452" s="48" t="s">
        <v>4111</v>
      </c>
      <c r="BE452" s="48"/>
      <c r="BF452" s="48"/>
      <c r="BG452" s="106" t="s">
        <v>662</v>
      </c>
      <c r="BH452" s="106" t="s">
        <v>662</v>
      </c>
      <c r="BI452" s="106" t="s">
        <v>19142</v>
      </c>
      <c r="BJ452" s="106" t="s">
        <v>19142</v>
      </c>
      <c r="BK452" s="85" t="str">
        <f>REPLACE(INDEX(GroupVertices[Group], MATCH(Vertices[[#This Row],[Vertex]],GroupVertices[Vertex],0)),1,1,"")</f>
        <v>EUTRAL</v>
      </c>
      <c r="BL452" s="3"/>
      <c r="BM452" s="3"/>
      <c r="BN452" s="3"/>
      <c r="BO452" s="3"/>
    </row>
    <row r="453" spans="1:67" x14ac:dyDescent="0.25">
      <c r="A453" s="64" t="s">
        <v>635</v>
      </c>
      <c r="B453" s="65"/>
      <c r="C453" s="65"/>
      <c r="D453" s="66"/>
      <c r="E453" s="68"/>
      <c r="F453" s="100" t="s">
        <v>5107</v>
      </c>
      <c r="G453" s="65"/>
      <c r="H453" s="69"/>
      <c r="I453" s="70"/>
      <c r="J453" s="70"/>
      <c r="K453" s="69" t="s">
        <v>17387</v>
      </c>
      <c r="L453" s="73"/>
      <c r="M453" s="74">
        <v>8711.1630859375</v>
      </c>
      <c r="N453" s="74">
        <v>555.26312255859375</v>
      </c>
      <c r="O453" s="75"/>
      <c r="P453" s="76"/>
      <c r="Q453" s="76"/>
      <c r="R453" s="86"/>
      <c r="S453" s="48">
        <v>0</v>
      </c>
      <c r="T453" s="48">
        <v>1</v>
      </c>
      <c r="U453" s="49">
        <v>0</v>
      </c>
      <c r="V453" s="49">
        <v>7.1199999999999996E-4</v>
      </c>
      <c r="W453" s="49">
        <v>4.346E-3</v>
      </c>
      <c r="X453" s="49">
        <v>0.362342</v>
      </c>
      <c r="Y453" s="49">
        <v>0</v>
      </c>
      <c r="Z453" s="49">
        <v>0</v>
      </c>
      <c r="AA453" s="71">
        <v>499</v>
      </c>
      <c r="AB453" s="71"/>
      <c r="AC453" s="72"/>
      <c r="AD453" s="78" t="s">
        <v>10661</v>
      </c>
      <c r="AE453" s="78">
        <v>102</v>
      </c>
      <c r="AF453" s="78">
        <v>137</v>
      </c>
      <c r="AG453" s="78">
        <v>670</v>
      </c>
      <c r="AH453" s="78">
        <v>581</v>
      </c>
      <c r="AI453" s="78"/>
      <c r="AJ453" s="78" t="s">
        <v>11949</v>
      </c>
      <c r="AK453" s="78" t="s">
        <v>12829</v>
      </c>
      <c r="AL453" s="78"/>
      <c r="AM453" s="78"/>
      <c r="AN453" s="80">
        <v>41053.15865740741</v>
      </c>
      <c r="AO453" s="84" t="s">
        <v>14202</v>
      </c>
      <c r="AP453" s="78" t="b">
        <v>1</v>
      </c>
      <c r="AQ453" s="78" t="b">
        <v>0</v>
      </c>
      <c r="AR453" s="78" t="b">
        <v>0</v>
      </c>
      <c r="AS453" s="78" t="s">
        <v>9963</v>
      </c>
      <c r="AT453" s="78">
        <v>0</v>
      </c>
      <c r="AU453" s="84" t="s">
        <v>14862</v>
      </c>
      <c r="AV453" s="78" t="b">
        <v>0</v>
      </c>
      <c r="AW453" s="78" t="s">
        <v>15459</v>
      </c>
      <c r="AX453" s="84" t="s">
        <v>15956</v>
      </c>
      <c r="AY453" s="78" t="s">
        <v>66</v>
      </c>
      <c r="AZ453" s="102" t="s">
        <v>18397</v>
      </c>
      <c r="BA453" s="48" t="s">
        <v>3422</v>
      </c>
      <c r="BB453" s="48" t="s">
        <v>3422</v>
      </c>
      <c r="BC453" s="48" t="s">
        <v>4023</v>
      </c>
      <c r="BD453" s="48" t="s">
        <v>4023</v>
      </c>
      <c r="BE453" s="48" t="s">
        <v>4283</v>
      </c>
      <c r="BF453" s="48" t="s">
        <v>4283</v>
      </c>
      <c r="BG453" s="106" t="s">
        <v>18696</v>
      </c>
      <c r="BH453" s="106" t="s">
        <v>18696</v>
      </c>
      <c r="BI453" s="106" t="s">
        <v>19143</v>
      </c>
      <c r="BJ453" s="106" t="s">
        <v>19143</v>
      </c>
      <c r="BK453" s="85" t="str">
        <f>REPLACE(INDEX(GroupVertices[Group], MATCH(Vertices[[#This Row],[Vertex]],GroupVertices[Vertex],0)),1,1,"")</f>
        <v>EUTRAL</v>
      </c>
      <c r="BL453" s="3"/>
      <c r="BM453" s="3"/>
      <c r="BN453" s="3"/>
      <c r="BO453" s="3"/>
    </row>
    <row r="454" spans="1:67" x14ac:dyDescent="0.25">
      <c r="A454" s="64" t="s">
        <v>636</v>
      </c>
      <c r="B454" s="65"/>
      <c r="C454" s="65"/>
      <c r="D454" s="66"/>
      <c r="E454" s="68"/>
      <c r="F454" s="100" t="s">
        <v>5108</v>
      </c>
      <c r="G454" s="65"/>
      <c r="H454" s="69"/>
      <c r="I454" s="70"/>
      <c r="J454" s="70"/>
      <c r="K454" s="69" t="s">
        <v>17388</v>
      </c>
      <c r="L454" s="73"/>
      <c r="M454" s="74">
        <v>8789.1513671875</v>
      </c>
      <c r="N454" s="74">
        <v>1021.802978515625</v>
      </c>
      <c r="O454" s="75"/>
      <c r="P454" s="76"/>
      <c r="Q454" s="76"/>
      <c r="R454" s="86"/>
      <c r="S454" s="48">
        <v>0</v>
      </c>
      <c r="T454" s="48">
        <v>1</v>
      </c>
      <c r="U454" s="49">
        <v>0</v>
      </c>
      <c r="V454" s="49">
        <v>0.2</v>
      </c>
      <c r="W454" s="49">
        <v>0</v>
      </c>
      <c r="X454" s="49">
        <v>0.693693</v>
      </c>
      <c r="Y454" s="49">
        <v>0</v>
      </c>
      <c r="Z454" s="49">
        <v>0</v>
      </c>
      <c r="AA454" s="71">
        <v>500</v>
      </c>
      <c r="AB454" s="71"/>
      <c r="AC454" s="72"/>
      <c r="AD454" s="78" t="s">
        <v>10662</v>
      </c>
      <c r="AE454" s="78">
        <v>402</v>
      </c>
      <c r="AF454" s="78">
        <v>415</v>
      </c>
      <c r="AG454" s="78">
        <v>171</v>
      </c>
      <c r="AH454" s="78">
        <v>33</v>
      </c>
      <c r="AI454" s="78">
        <v>19800</v>
      </c>
      <c r="AJ454" s="78" t="s">
        <v>11950</v>
      </c>
      <c r="AK454" s="78" t="s">
        <v>12803</v>
      </c>
      <c r="AL454" s="84" t="s">
        <v>13398</v>
      </c>
      <c r="AM454" s="78" t="s">
        <v>10135</v>
      </c>
      <c r="AN454" s="80">
        <v>40304.446736111109</v>
      </c>
      <c r="AO454" s="84" t="s">
        <v>14203</v>
      </c>
      <c r="AP454" s="78" t="b">
        <v>0</v>
      </c>
      <c r="AQ454" s="78" t="b">
        <v>0</v>
      </c>
      <c r="AR454" s="78" t="b">
        <v>1</v>
      </c>
      <c r="AS454" s="78" t="s">
        <v>9963</v>
      </c>
      <c r="AT454" s="78">
        <v>7</v>
      </c>
      <c r="AU454" s="84" t="s">
        <v>14862</v>
      </c>
      <c r="AV454" s="78" t="b">
        <v>0</v>
      </c>
      <c r="AW454" s="78" t="s">
        <v>15459</v>
      </c>
      <c r="AX454" s="84" t="s">
        <v>15957</v>
      </c>
      <c r="AY454" s="78" t="s">
        <v>66</v>
      </c>
      <c r="AZ454" s="102" t="s">
        <v>18397</v>
      </c>
      <c r="BA454" s="48" t="s">
        <v>3419</v>
      </c>
      <c r="BB454" s="48" t="s">
        <v>3419</v>
      </c>
      <c r="BC454" s="48" t="s">
        <v>4111</v>
      </c>
      <c r="BD454" s="48" t="s">
        <v>4111</v>
      </c>
      <c r="BE454" s="48"/>
      <c r="BF454" s="48"/>
      <c r="BG454" s="106" t="s">
        <v>662</v>
      </c>
      <c r="BH454" s="106" t="s">
        <v>662</v>
      </c>
      <c r="BI454" s="106" t="s">
        <v>19142</v>
      </c>
      <c r="BJ454" s="106" t="s">
        <v>19142</v>
      </c>
      <c r="BK454" s="85" t="str">
        <f>REPLACE(INDEX(GroupVertices[Group], MATCH(Vertices[[#This Row],[Vertex]],GroupVertices[Vertex],0)),1,1,"")</f>
        <v>EUTRAL</v>
      </c>
      <c r="BL454" s="3"/>
      <c r="BM454" s="3"/>
      <c r="BN454" s="3"/>
      <c r="BO454" s="3"/>
    </row>
    <row r="455" spans="1:67" x14ac:dyDescent="0.25">
      <c r="A455" s="64" t="s">
        <v>637</v>
      </c>
      <c r="B455" s="65"/>
      <c r="C455" s="65"/>
      <c r="D455" s="66"/>
      <c r="E455" s="68"/>
      <c r="F455" s="100" t="s">
        <v>5109</v>
      </c>
      <c r="G455" s="65"/>
      <c r="H455" s="69"/>
      <c r="I455" s="70"/>
      <c r="J455" s="70"/>
      <c r="K455" s="69" t="s">
        <v>17389</v>
      </c>
      <c r="L455" s="73"/>
      <c r="M455" s="74">
        <v>7489.69677734375</v>
      </c>
      <c r="N455" s="74">
        <v>493.97256469726563</v>
      </c>
      <c r="O455" s="75"/>
      <c r="P455" s="76"/>
      <c r="Q455" s="76"/>
      <c r="R455" s="86"/>
      <c r="S455" s="48">
        <v>0</v>
      </c>
      <c r="T455" s="48">
        <v>1</v>
      </c>
      <c r="U455" s="49">
        <v>0</v>
      </c>
      <c r="V455" s="49">
        <v>7.1199999999999996E-4</v>
      </c>
      <c r="W455" s="49">
        <v>4.346E-3</v>
      </c>
      <c r="X455" s="49">
        <v>0.362342</v>
      </c>
      <c r="Y455" s="49">
        <v>0</v>
      </c>
      <c r="Z455" s="49">
        <v>0</v>
      </c>
      <c r="AA455" s="71">
        <v>501</v>
      </c>
      <c r="AB455" s="71"/>
      <c r="AC455" s="72"/>
      <c r="AD455" s="78" t="s">
        <v>10663</v>
      </c>
      <c r="AE455" s="78">
        <v>103</v>
      </c>
      <c r="AF455" s="78">
        <v>38</v>
      </c>
      <c r="AG455" s="78">
        <v>55</v>
      </c>
      <c r="AH455" s="78">
        <v>43</v>
      </c>
      <c r="AI455" s="78">
        <v>-36000</v>
      </c>
      <c r="AJ455" s="78" t="s">
        <v>11951</v>
      </c>
      <c r="AK455" s="78" t="s">
        <v>12830</v>
      </c>
      <c r="AL455" s="78"/>
      <c r="AM455" s="78" t="s">
        <v>13801</v>
      </c>
      <c r="AN455" s="80">
        <v>40141.159189814818</v>
      </c>
      <c r="AO455" s="84" t="s">
        <v>14204</v>
      </c>
      <c r="AP455" s="78" t="b">
        <v>0</v>
      </c>
      <c r="AQ455" s="78" t="b">
        <v>0</v>
      </c>
      <c r="AR455" s="78" t="b">
        <v>0</v>
      </c>
      <c r="AS455" s="78" t="s">
        <v>9963</v>
      </c>
      <c r="AT455" s="78">
        <v>0</v>
      </c>
      <c r="AU455" s="84" t="s">
        <v>14984</v>
      </c>
      <c r="AV455" s="78" t="b">
        <v>0</v>
      </c>
      <c r="AW455" s="78" t="s">
        <v>15459</v>
      </c>
      <c r="AX455" s="84" t="s">
        <v>15958</v>
      </c>
      <c r="AY455" s="78" t="s">
        <v>66</v>
      </c>
      <c r="AZ455" s="102" t="s">
        <v>18397</v>
      </c>
      <c r="BA455" s="48"/>
      <c r="BB455" s="48"/>
      <c r="BC455" s="48"/>
      <c r="BD455" s="48"/>
      <c r="BE455" s="48"/>
      <c r="BF455" s="48"/>
      <c r="BG455" s="106" t="s">
        <v>18697</v>
      </c>
      <c r="BH455" s="106" t="s">
        <v>18697</v>
      </c>
      <c r="BI455" s="106" t="s">
        <v>19144</v>
      </c>
      <c r="BJ455" s="106" t="s">
        <v>19144</v>
      </c>
      <c r="BK455" s="85" t="str">
        <f>REPLACE(INDEX(GroupVertices[Group], MATCH(Vertices[[#This Row],[Vertex]],GroupVertices[Vertex],0)),1,1,"")</f>
        <v>EUTRAL</v>
      </c>
      <c r="BL455" s="3"/>
      <c r="BM455" s="3"/>
      <c r="BN455" s="3"/>
      <c r="BO455" s="3"/>
    </row>
    <row r="456" spans="1:67" x14ac:dyDescent="0.25">
      <c r="A456" s="64" t="s">
        <v>640</v>
      </c>
      <c r="B456" s="65"/>
      <c r="C456" s="65"/>
      <c r="D456" s="66"/>
      <c r="E456" s="68"/>
      <c r="F456" s="100" t="s">
        <v>5111</v>
      </c>
      <c r="G456" s="65"/>
      <c r="H456" s="69"/>
      <c r="I456" s="70"/>
      <c r="J456" s="70"/>
      <c r="K456" s="69" t="s">
        <v>17392</v>
      </c>
      <c r="L456" s="73"/>
      <c r="M456" s="74">
        <v>6899.13623046875</v>
      </c>
      <c r="N456" s="74">
        <v>2896.720458984375</v>
      </c>
      <c r="O456" s="75"/>
      <c r="P456" s="76"/>
      <c r="Q456" s="76"/>
      <c r="R456" s="86"/>
      <c r="S456" s="48">
        <v>0</v>
      </c>
      <c r="T456" s="48">
        <v>1</v>
      </c>
      <c r="U456" s="49">
        <v>0</v>
      </c>
      <c r="V456" s="49">
        <v>0.02</v>
      </c>
      <c r="W456" s="49">
        <v>0</v>
      </c>
      <c r="X456" s="49">
        <v>0.49582100000000001</v>
      </c>
      <c r="Y456" s="49">
        <v>0</v>
      </c>
      <c r="Z456" s="49">
        <v>0</v>
      </c>
      <c r="AA456" s="71">
        <v>504</v>
      </c>
      <c r="AB456" s="71"/>
      <c r="AC456" s="72"/>
      <c r="AD456" s="78" t="s">
        <v>10666</v>
      </c>
      <c r="AE456" s="78">
        <v>1174</v>
      </c>
      <c r="AF456" s="78">
        <v>1295</v>
      </c>
      <c r="AG456" s="78">
        <v>13173</v>
      </c>
      <c r="AH456" s="78">
        <v>1054</v>
      </c>
      <c r="AI456" s="78">
        <v>3600</v>
      </c>
      <c r="AJ456" s="78" t="s">
        <v>11954</v>
      </c>
      <c r="AK456" s="78" t="s">
        <v>12832</v>
      </c>
      <c r="AL456" s="84" t="s">
        <v>13400</v>
      </c>
      <c r="AM456" s="78" t="s">
        <v>12879</v>
      </c>
      <c r="AN456" s="80">
        <v>40641.747604166667</v>
      </c>
      <c r="AO456" s="84" t="s">
        <v>14207</v>
      </c>
      <c r="AP456" s="78" t="b">
        <v>0</v>
      </c>
      <c r="AQ456" s="78" t="b">
        <v>0</v>
      </c>
      <c r="AR456" s="78" t="b">
        <v>1</v>
      </c>
      <c r="AS456" s="78" t="s">
        <v>9963</v>
      </c>
      <c r="AT456" s="78">
        <v>64</v>
      </c>
      <c r="AU456" s="84" t="s">
        <v>14986</v>
      </c>
      <c r="AV456" s="78" t="b">
        <v>0</v>
      </c>
      <c r="AW456" s="78" t="s">
        <v>15459</v>
      </c>
      <c r="AX456" s="84" t="s">
        <v>15961</v>
      </c>
      <c r="AY456" s="78" t="s">
        <v>66</v>
      </c>
      <c r="AZ456" s="102" t="s">
        <v>18397</v>
      </c>
      <c r="BA456" s="48" t="s">
        <v>3419</v>
      </c>
      <c r="BB456" s="48" t="s">
        <v>3419</v>
      </c>
      <c r="BC456" s="48" t="s">
        <v>4111</v>
      </c>
      <c r="BD456" s="48" t="s">
        <v>4111</v>
      </c>
      <c r="BE456" s="48"/>
      <c r="BF456" s="48"/>
      <c r="BG456" s="106" t="s">
        <v>18698</v>
      </c>
      <c r="BH456" s="106" t="s">
        <v>18947</v>
      </c>
      <c r="BI456" s="106" t="s">
        <v>19145</v>
      </c>
      <c r="BJ456" s="106" t="s">
        <v>19387</v>
      </c>
      <c r="BK456" s="85" t="str">
        <f>REPLACE(INDEX(GroupVertices[Group], MATCH(Vertices[[#This Row],[Vertex]],GroupVertices[Vertex],0)),1,1,"")</f>
        <v>EUTRAL</v>
      </c>
      <c r="BL456" s="3"/>
      <c r="BM456" s="3"/>
      <c r="BN456" s="3"/>
      <c r="BO456" s="3"/>
    </row>
    <row r="457" spans="1:67" x14ac:dyDescent="0.25">
      <c r="A457" s="64" t="s">
        <v>643</v>
      </c>
      <c r="B457" s="65"/>
      <c r="C457" s="65"/>
      <c r="D457" s="66"/>
      <c r="E457" s="68"/>
      <c r="F457" s="100" t="s">
        <v>4787</v>
      </c>
      <c r="G457" s="65"/>
      <c r="H457" s="69"/>
      <c r="I457" s="70"/>
      <c r="J457" s="70"/>
      <c r="K457" s="69" t="s">
        <v>17396</v>
      </c>
      <c r="L457" s="73"/>
      <c r="M457" s="74">
        <v>6778.22314453125</v>
      </c>
      <c r="N457" s="74">
        <v>2084.86328125</v>
      </c>
      <c r="O457" s="75"/>
      <c r="P457" s="76"/>
      <c r="Q457" s="76"/>
      <c r="R457" s="86"/>
      <c r="S457" s="48">
        <v>0</v>
      </c>
      <c r="T457" s="48">
        <v>4</v>
      </c>
      <c r="U457" s="49">
        <v>1909.923137</v>
      </c>
      <c r="V457" s="49">
        <v>7.27E-4</v>
      </c>
      <c r="W457" s="49">
        <v>4.764E-3</v>
      </c>
      <c r="X457" s="49">
        <v>1.254246</v>
      </c>
      <c r="Y457" s="49">
        <v>0</v>
      </c>
      <c r="Z457" s="49">
        <v>0</v>
      </c>
      <c r="AA457" s="71">
        <v>508</v>
      </c>
      <c r="AB457" s="71"/>
      <c r="AC457" s="72"/>
      <c r="AD457" s="78" t="s">
        <v>10670</v>
      </c>
      <c r="AE457" s="78">
        <v>72</v>
      </c>
      <c r="AF457" s="78">
        <v>5</v>
      </c>
      <c r="AG457" s="78">
        <v>2</v>
      </c>
      <c r="AH457" s="78">
        <v>0</v>
      </c>
      <c r="AI457" s="78"/>
      <c r="AJ457" s="78"/>
      <c r="AK457" s="78"/>
      <c r="AL457" s="78"/>
      <c r="AM457" s="78"/>
      <c r="AN457" s="80">
        <v>42853.193090277775</v>
      </c>
      <c r="AO457" s="78"/>
      <c r="AP457" s="78" t="b">
        <v>1</v>
      </c>
      <c r="AQ457" s="78" t="b">
        <v>1</v>
      </c>
      <c r="AR457" s="78" t="b">
        <v>0</v>
      </c>
      <c r="AS457" s="78" t="s">
        <v>9963</v>
      </c>
      <c r="AT457" s="78">
        <v>0</v>
      </c>
      <c r="AU457" s="78"/>
      <c r="AV457" s="78" t="b">
        <v>0</v>
      </c>
      <c r="AW457" s="78" t="s">
        <v>15459</v>
      </c>
      <c r="AX457" s="84" t="s">
        <v>15965</v>
      </c>
      <c r="AY457" s="78" t="s">
        <v>66</v>
      </c>
      <c r="AZ457" s="102" t="s">
        <v>18397</v>
      </c>
      <c r="BA457" s="48" t="s">
        <v>18454</v>
      </c>
      <c r="BB457" s="48" t="s">
        <v>18454</v>
      </c>
      <c r="BC457" s="48" t="s">
        <v>4051</v>
      </c>
      <c r="BD457" s="48" t="s">
        <v>4051</v>
      </c>
      <c r="BE457" s="48"/>
      <c r="BF457" s="48"/>
      <c r="BG457" s="106" t="s">
        <v>18699</v>
      </c>
      <c r="BH457" s="106" t="s">
        <v>18948</v>
      </c>
      <c r="BI457" s="106" t="s">
        <v>19146</v>
      </c>
      <c r="BJ457" s="106" t="s">
        <v>19388</v>
      </c>
      <c r="BK457" s="85" t="str">
        <f>REPLACE(INDEX(GroupVertices[Group], MATCH(Vertices[[#This Row],[Vertex]],GroupVertices[Vertex],0)),1,1,"")</f>
        <v>EUTRAL</v>
      </c>
      <c r="BL457" s="3"/>
      <c r="BM457" s="3"/>
      <c r="BN457" s="3"/>
      <c r="BO457" s="3"/>
    </row>
    <row r="458" spans="1:67" x14ac:dyDescent="0.25">
      <c r="A458" s="64" t="s">
        <v>647</v>
      </c>
      <c r="B458" s="65"/>
      <c r="C458" s="65"/>
      <c r="D458" s="66"/>
      <c r="E458" s="68"/>
      <c r="F458" s="100" t="s">
        <v>5115</v>
      </c>
      <c r="G458" s="65"/>
      <c r="H458" s="69"/>
      <c r="I458" s="70"/>
      <c r="J458" s="70"/>
      <c r="K458" s="69" t="s">
        <v>17401</v>
      </c>
      <c r="L458" s="73"/>
      <c r="M458" s="74">
        <v>1552.4046630859375</v>
      </c>
      <c r="N458" s="74">
        <v>1067.3817138671875</v>
      </c>
      <c r="O458" s="75"/>
      <c r="P458" s="76"/>
      <c r="Q458" s="76"/>
      <c r="R458" s="86"/>
      <c r="S458" s="48">
        <v>0</v>
      </c>
      <c r="T458" s="48">
        <v>2</v>
      </c>
      <c r="U458" s="49">
        <v>0</v>
      </c>
      <c r="V458" s="49">
        <v>7.1199999999999996E-4</v>
      </c>
      <c r="W458" s="49">
        <v>4.751E-3</v>
      </c>
      <c r="X458" s="49">
        <v>0.60260999999999998</v>
      </c>
      <c r="Y458" s="49">
        <v>0.5</v>
      </c>
      <c r="Z458" s="49">
        <v>0</v>
      </c>
      <c r="AA458" s="71">
        <v>513</v>
      </c>
      <c r="AB458" s="71"/>
      <c r="AC458" s="72"/>
      <c r="AD458" s="78" t="s">
        <v>10675</v>
      </c>
      <c r="AE458" s="78">
        <v>338</v>
      </c>
      <c r="AF458" s="78">
        <v>273</v>
      </c>
      <c r="AG458" s="78">
        <v>5094</v>
      </c>
      <c r="AH458" s="78">
        <v>254</v>
      </c>
      <c r="AI458" s="78">
        <v>19800</v>
      </c>
      <c r="AJ458" s="78" t="s">
        <v>11962</v>
      </c>
      <c r="AK458" s="78" t="s">
        <v>12835</v>
      </c>
      <c r="AL458" s="84" t="s">
        <v>13406</v>
      </c>
      <c r="AM458" s="78" t="s">
        <v>10140</v>
      </c>
      <c r="AN458" s="80">
        <v>39899.46166666667</v>
      </c>
      <c r="AO458" s="78"/>
      <c r="AP458" s="78" t="b">
        <v>1</v>
      </c>
      <c r="AQ458" s="78" t="b">
        <v>0</v>
      </c>
      <c r="AR458" s="78" t="b">
        <v>1</v>
      </c>
      <c r="AS458" s="78" t="s">
        <v>9963</v>
      </c>
      <c r="AT458" s="78">
        <v>9</v>
      </c>
      <c r="AU458" s="84" t="s">
        <v>14862</v>
      </c>
      <c r="AV458" s="78" t="b">
        <v>0</v>
      </c>
      <c r="AW458" s="78" t="s">
        <v>15459</v>
      </c>
      <c r="AX458" s="84" t="s">
        <v>15970</v>
      </c>
      <c r="AY458" s="78" t="s">
        <v>66</v>
      </c>
      <c r="AZ458" s="102" t="s">
        <v>18398</v>
      </c>
      <c r="BA458" s="48"/>
      <c r="BB458" s="48"/>
      <c r="BC458" s="48"/>
      <c r="BD458" s="48"/>
      <c r="BE458" s="48" t="s">
        <v>4334</v>
      </c>
      <c r="BF458" s="48" t="s">
        <v>4334</v>
      </c>
      <c r="BG458" s="106" t="s">
        <v>18700</v>
      </c>
      <c r="BH458" s="106" t="s">
        <v>18700</v>
      </c>
      <c r="BI458" s="106" t="s">
        <v>19147</v>
      </c>
      <c r="BJ458" s="106" t="s">
        <v>19147</v>
      </c>
      <c r="BK458" s="85" t="str">
        <f>REPLACE(INDEX(GroupVertices[Group], MATCH(Vertices[[#This Row],[Vertex]],GroupVertices[Vertex],0)),1,1,"")</f>
        <v>OSITIVE</v>
      </c>
      <c r="BL458" s="3"/>
      <c r="BM458" s="3"/>
      <c r="BN458" s="3"/>
      <c r="BO458" s="3"/>
    </row>
    <row r="459" spans="1:67" x14ac:dyDescent="0.25">
      <c r="A459" s="64" t="s">
        <v>656</v>
      </c>
      <c r="B459" s="65"/>
      <c r="C459" s="65"/>
      <c r="D459" s="66"/>
      <c r="E459" s="68"/>
      <c r="F459" s="100" t="s">
        <v>5124</v>
      </c>
      <c r="G459" s="65"/>
      <c r="H459" s="69"/>
      <c r="I459" s="70"/>
      <c r="J459" s="70"/>
      <c r="K459" s="69" t="s">
        <v>17411</v>
      </c>
      <c r="L459" s="73"/>
      <c r="M459" s="74">
        <v>6262.06005859375</v>
      </c>
      <c r="N459" s="74">
        <v>4379.21533203125</v>
      </c>
      <c r="O459" s="75"/>
      <c r="P459" s="76"/>
      <c r="Q459" s="76"/>
      <c r="R459" s="86"/>
      <c r="S459" s="48">
        <v>0</v>
      </c>
      <c r="T459" s="48">
        <v>2</v>
      </c>
      <c r="U459" s="49">
        <v>0</v>
      </c>
      <c r="V459" s="49">
        <v>7.1199999999999996E-4</v>
      </c>
      <c r="W459" s="49">
        <v>4.751E-3</v>
      </c>
      <c r="X459" s="49">
        <v>0.60260999999999998</v>
      </c>
      <c r="Y459" s="49">
        <v>0.5</v>
      </c>
      <c r="Z459" s="49">
        <v>0</v>
      </c>
      <c r="AA459" s="71">
        <v>523</v>
      </c>
      <c r="AB459" s="71"/>
      <c r="AC459" s="72"/>
      <c r="AD459" s="78" t="s">
        <v>10684</v>
      </c>
      <c r="AE459" s="78">
        <v>126</v>
      </c>
      <c r="AF459" s="78">
        <v>11</v>
      </c>
      <c r="AG459" s="78">
        <v>1348</v>
      </c>
      <c r="AH459" s="78">
        <v>32</v>
      </c>
      <c r="AI459" s="78"/>
      <c r="AJ459" s="78"/>
      <c r="AK459" s="78" t="s">
        <v>10113</v>
      </c>
      <c r="AL459" s="78"/>
      <c r="AM459" s="78"/>
      <c r="AN459" s="80">
        <v>42739.268946759257</v>
      </c>
      <c r="AO459" s="78"/>
      <c r="AP459" s="78" t="b">
        <v>1</v>
      </c>
      <c r="AQ459" s="78" t="b">
        <v>0</v>
      </c>
      <c r="AR459" s="78" t="b">
        <v>0</v>
      </c>
      <c r="AS459" s="78" t="s">
        <v>9963</v>
      </c>
      <c r="AT459" s="78">
        <v>2</v>
      </c>
      <c r="AU459" s="78"/>
      <c r="AV459" s="78" t="b">
        <v>0</v>
      </c>
      <c r="AW459" s="78" t="s">
        <v>15459</v>
      </c>
      <c r="AX459" s="84" t="s">
        <v>15980</v>
      </c>
      <c r="AY459" s="78" t="s">
        <v>66</v>
      </c>
      <c r="AZ459" s="102" t="s">
        <v>18397</v>
      </c>
      <c r="BA459" s="48"/>
      <c r="BB459" s="48"/>
      <c r="BC459" s="48"/>
      <c r="BD459" s="48"/>
      <c r="BE459" s="48" t="s">
        <v>4334</v>
      </c>
      <c r="BF459" s="48" t="s">
        <v>4334</v>
      </c>
      <c r="BG459" s="106" t="s">
        <v>18700</v>
      </c>
      <c r="BH459" s="106" t="s">
        <v>18700</v>
      </c>
      <c r="BI459" s="106" t="s">
        <v>19147</v>
      </c>
      <c r="BJ459" s="106" t="s">
        <v>19147</v>
      </c>
      <c r="BK459" s="85" t="str">
        <f>REPLACE(INDEX(GroupVertices[Group], MATCH(Vertices[[#This Row],[Vertex]],GroupVertices[Vertex],0)),1,1,"")</f>
        <v>EUTRAL</v>
      </c>
      <c r="BL459" s="3"/>
      <c r="BM459" s="3"/>
      <c r="BN459" s="3"/>
      <c r="BO459" s="3"/>
    </row>
    <row r="460" spans="1:67" x14ac:dyDescent="0.25">
      <c r="A460" s="64" t="s">
        <v>658</v>
      </c>
      <c r="B460" s="65"/>
      <c r="C460" s="65"/>
      <c r="D460" s="66"/>
      <c r="E460" s="68"/>
      <c r="F460" s="100" t="s">
        <v>5126</v>
      </c>
      <c r="G460" s="65"/>
      <c r="H460" s="69"/>
      <c r="I460" s="70"/>
      <c r="J460" s="70"/>
      <c r="K460" s="69" t="s">
        <v>17413</v>
      </c>
      <c r="L460" s="73"/>
      <c r="M460" s="74">
        <v>6207.49609375</v>
      </c>
      <c r="N460" s="74">
        <v>2851.6357421875</v>
      </c>
      <c r="O460" s="75"/>
      <c r="P460" s="76"/>
      <c r="Q460" s="76"/>
      <c r="R460" s="86"/>
      <c r="S460" s="48">
        <v>0</v>
      </c>
      <c r="T460" s="48">
        <v>1</v>
      </c>
      <c r="U460" s="49">
        <v>0</v>
      </c>
      <c r="V460" s="49">
        <v>9.0089999999999996E-3</v>
      </c>
      <c r="W460" s="49">
        <v>0</v>
      </c>
      <c r="X460" s="49">
        <v>0.53537999999999997</v>
      </c>
      <c r="Y460" s="49">
        <v>0</v>
      </c>
      <c r="Z460" s="49">
        <v>0</v>
      </c>
      <c r="AA460" s="71">
        <v>525</v>
      </c>
      <c r="AB460" s="71"/>
      <c r="AC460" s="72"/>
      <c r="AD460" s="78" t="s">
        <v>10686</v>
      </c>
      <c r="AE460" s="78">
        <v>35</v>
      </c>
      <c r="AF460" s="78">
        <v>102</v>
      </c>
      <c r="AG460" s="78">
        <v>890</v>
      </c>
      <c r="AH460" s="78">
        <v>0</v>
      </c>
      <c r="AI460" s="78"/>
      <c r="AJ460" s="78" t="s">
        <v>11971</v>
      </c>
      <c r="AK460" s="78" t="s">
        <v>12836</v>
      </c>
      <c r="AL460" s="84" t="s">
        <v>13413</v>
      </c>
      <c r="AM460" s="78"/>
      <c r="AN460" s="80">
        <v>42623.337696759256</v>
      </c>
      <c r="AO460" s="84" t="s">
        <v>14222</v>
      </c>
      <c r="AP460" s="78" t="b">
        <v>0</v>
      </c>
      <c r="AQ460" s="78" t="b">
        <v>0</v>
      </c>
      <c r="AR460" s="78" t="b">
        <v>0</v>
      </c>
      <c r="AS460" s="78" t="s">
        <v>9963</v>
      </c>
      <c r="AT460" s="78">
        <v>0</v>
      </c>
      <c r="AU460" s="84" t="s">
        <v>14862</v>
      </c>
      <c r="AV460" s="78" t="b">
        <v>0</v>
      </c>
      <c r="AW460" s="78" t="s">
        <v>15459</v>
      </c>
      <c r="AX460" s="84" t="s">
        <v>15982</v>
      </c>
      <c r="AY460" s="78" t="s">
        <v>66</v>
      </c>
      <c r="AZ460" s="102" t="s">
        <v>18397</v>
      </c>
      <c r="BA460" s="48" t="s">
        <v>3433</v>
      </c>
      <c r="BB460" s="48" t="s">
        <v>3433</v>
      </c>
      <c r="BC460" s="48" t="s">
        <v>4027</v>
      </c>
      <c r="BD460" s="48" t="s">
        <v>4027</v>
      </c>
      <c r="BE460" s="48"/>
      <c r="BF460" s="48"/>
      <c r="BG460" s="106" t="s">
        <v>18702</v>
      </c>
      <c r="BH460" s="106" t="s">
        <v>18702</v>
      </c>
      <c r="BI460" s="106" t="s">
        <v>19149</v>
      </c>
      <c r="BJ460" s="106" t="s">
        <v>19149</v>
      </c>
      <c r="BK460" s="85" t="str">
        <f>REPLACE(INDEX(GroupVertices[Group], MATCH(Vertices[[#This Row],[Vertex]],GroupVertices[Vertex],0)),1,1,"")</f>
        <v>EUTRAL</v>
      </c>
      <c r="BL460" s="3"/>
      <c r="BM460" s="3"/>
      <c r="BN460" s="3"/>
      <c r="BO460" s="3"/>
    </row>
    <row r="461" spans="1:67" x14ac:dyDescent="0.25">
      <c r="A461" s="64" t="s">
        <v>659</v>
      </c>
      <c r="B461" s="65"/>
      <c r="C461" s="65"/>
      <c r="D461" s="66"/>
      <c r="E461" s="68"/>
      <c r="F461" s="100" t="s">
        <v>5127</v>
      </c>
      <c r="G461" s="65"/>
      <c r="H461" s="69"/>
      <c r="I461" s="70"/>
      <c r="J461" s="70"/>
      <c r="K461" s="69" t="s">
        <v>17414</v>
      </c>
      <c r="L461" s="73"/>
      <c r="M461" s="74">
        <v>9033.177734375</v>
      </c>
      <c r="N461" s="74">
        <v>5453.38330078125</v>
      </c>
      <c r="O461" s="75"/>
      <c r="P461" s="76"/>
      <c r="Q461" s="76"/>
      <c r="R461" s="86"/>
      <c r="S461" s="48">
        <v>0</v>
      </c>
      <c r="T461" s="48">
        <v>1</v>
      </c>
      <c r="U461" s="49">
        <v>0</v>
      </c>
      <c r="V461" s="49">
        <v>7.1199999999999996E-4</v>
      </c>
      <c r="W461" s="49">
        <v>4.346E-3</v>
      </c>
      <c r="X461" s="49">
        <v>0.362342</v>
      </c>
      <c r="Y461" s="49">
        <v>0</v>
      </c>
      <c r="Z461" s="49">
        <v>0</v>
      </c>
      <c r="AA461" s="71">
        <v>526</v>
      </c>
      <c r="AB461" s="71"/>
      <c r="AC461" s="72"/>
      <c r="AD461" s="78" t="s">
        <v>10687</v>
      </c>
      <c r="AE461" s="78">
        <v>689</v>
      </c>
      <c r="AF461" s="78">
        <v>807</v>
      </c>
      <c r="AG461" s="78">
        <v>16903</v>
      </c>
      <c r="AH461" s="78">
        <v>42</v>
      </c>
      <c r="AI461" s="78">
        <v>19800</v>
      </c>
      <c r="AJ461" s="78" t="s">
        <v>11972</v>
      </c>
      <c r="AK461" s="78" t="s">
        <v>12837</v>
      </c>
      <c r="AL461" s="84" t="s">
        <v>13414</v>
      </c>
      <c r="AM461" s="78" t="s">
        <v>10135</v>
      </c>
      <c r="AN461" s="80">
        <v>40402.320613425924</v>
      </c>
      <c r="AO461" s="84" t="s">
        <v>14223</v>
      </c>
      <c r="AP461" s="78" t="b">
        <v>0</v>
      </c>
      <c r="AQ461" s="78" t="b">
        <v>0</v>
      </c>
      <c r="AR461" s="78" t="b">
        <v>1</v>
      </c>
      <c r="AS461" s="78" t="s">
        <v>9963</v>
      </c>
      <c r="AT461" s="78">
        <v>32</v>
      </c>
      <c r="AU461" s="84" t="s">
        <v>14990</v>
      </c>
      <c r="AV461" s="78" t="b">
        <v>0</v>
      </c>
      <c r="AW461" s="78" t="s">
        <v>15459</v>
      </c>
      <c r="AX461" s="84" t="s">
        <v>15983</v>
      </c>
      <c r="AY461" s="78" t="s">
        <v>66</v>
      </c>
      <c r="AZ461" s="102" t="s">
        <v>18397</v>
      </c>
      <c r="BA461" s="48" t="s">
        <v>3434</v>
      </c>
      <c r="BB461" s="48" t="s">
        <v>3434</v>
      </c>
      <c r="BC461" s="48" t="s">
        <v>4120</v>
      </c>
      <c r="BD461" s="48" t="s">
        <v>4120</v>
      </c>
      <c r="BE461" s="48"/>
      <c r="BF461" s="48"/>
      <c r="BG461" s="106" t="s">
        <v>18703</v>
      </c>
      <c r="BH461" s="106" t="s">
        <v>18703</v>
      </c>
      <c r="BI461" s="106" t="s">
        <v>19150</v>
      </c>
      <c r="BJ461" s="106" t="s">
        <v>19150</v>
      </c>
      <c r="BK461" s="85" t="str">
        <f>REPLACE(INDEX(GroupVertices[Group], MATCH(Vertices[[#This Row],[Vertex]],GroupVertices[Vertex],0)),1,1,"")</f>
        <v>EUTRAL</v>
      </c>
      <c r="BL461" s="3"/>
      <c r="BM461" s="3"/>
      <c r="BN461" s="3"/>
      <c r="BO461" s="3"/>
    </row>
    <row r="462" spans="1:67" x14ac:dyDescent="0.25">
      <c r="A462" s="64" t="s">
        <v>660</v>
      </c>
      <c r="B462" s="65"/>
      <c r="C462" s="65"/>
      <c r="D462" s="66"/>
      <c r="E462" s="68"/>
      <c r="F462" s="100" t="s">
        <v>5128</v>
      </c>
      <c r="G462" s="65"/>
      <c r="H462" s="69"/>
      <c r="I462" s="70"/>
      <c r="J462" s="70"/>
      <c r="K462" s="69" t="s">
        <v>17415</v>
      </c>
      <c r="L462" s="73"/>
      <c r="M462" s="74">
        <v>9754.2763671875</v>
      </c>
      <c r="N462" s="74">
        <v>2397.008544921875</v>
      </c>
      <c r="O462" s="75"/>
      <c r="P462" s="76"/>
      <c r="Q462" s="76"/>
      <c r="R462" s="86"/>
      <c r="S462" s="48">
        <v>0</v>
      </c>
      <c r="T462" s="48">
        <v>1</v>
      </c>
      <c r="U462" s="49">
        <v>0</v>
      </c>
      <c r="V462" s="49">
        <v>9.0089999999999996E-3</v>
      </c>
      <c r="W462" s="49">
        <v>0</v>
      </c>
      <c r="X462" s="49">
        <v>0.53537999999999997</v>
      </c>
      <c r="Y462" s="49">
        <v>0</v>
      </c>
      <c r="Z462" s="49">
        <v>0</v>
      </c>
      <c r="AA462" s="71">
        <v>527</v>
      </c>
      <c r="AB462" s="71"/>
      <c r="AC462" s="72"/>
      <c r="AD462" s="78" t="s">
        <v>10688</v>
      </c>
      <c r="AE462" s="78">
        <v>42</v>
      </c>
      <c r="AF462" s="78">
        <v>9</v>
      </c>
      <c r="AG462" s="78">
        <v>28</v>
      </c>
      <c r="AH462" s="78">
        <v>6</v>
      </c>
      <c r="AI462" s="78"/>
      <c r="AJ462" s="78"/>
      <c r="AK462" s="78"/>
      <c r="AL462" s="78"/>
      <c r="AM462" s="78"/>
      <c r="AN462" s="80">
        <v>40642.217349537037</v>
      </c>
      <c r="AO462" s="78"/>
      <c r="AP462" s="78" t="b">
        <v>1</v>
      </c>
      <c r="AQ462" s="78" t="b">
        <v>0</v>
      </c>
      <c r="AR462" s="78" t="b">
        <v>0</v>
      </c>
      <c r="AS462" s="78" t="s">
        <v>9963</v>
      </c>
      <c r="AT462" s="78">
        <v>0</v>
      </c>
      <c r="AU462" s="84" t="s">
        <v>14862</v>
      </c>
      <c r="AV462" s="78" t="b">
        <v>0</v>
      </c>
      <c r="AW462" s="78" t="s">
        <v>15459</v>
      </c>
      <c r="AX462" s="84" t="s">
        <v>15984</v>
      </c>
      <c r="AY462" s="78" t="s">
        <v>66</v>
      </c>
      <c r="AZ462" s="102" t="s">
        <v>18397</v>
      </c>
      <c r="BA462" s="48" t="s">
        <v>3435</v>
      </c>
      <c r="BB462" s="48" t="s">
        <v>3435</v>
      </c>
      <c r="BC462" s="48" t="s">
        <v>4027</v>
      </c>
      <c r="BD462" s="48" t="s">
        <v>4027</v>
      </c>
      <c r="BE462" s="48"/>
      <c r="BF462" s="48"/>
      <c r="BG462" s="106" t="s">
        <v>18704</v>
      </c>
      <c r="BH462" s="106" t="s">
        <v>18949</v>
      </c>
      <c r="BI462" s="106" t="s">
        <v>19151</v>
      </c>
      <c r="BJ462" s="106" t="s">
        <v>19389</v>
      </c>
      <c r="BK462" s="85" t="str">
        <f>REPLACE(INDEX(GroupVertices[Group], MATCH(Vertices[[#This Row],[Vertex]],GroupVertices[Vertex],0)),1,1,"")</f>
        <v>EUTRAL</v>
      </c>
      <c r="BL462" s="3"/>
      <c r="BM462" s="3"/>
      <c r="BN462" s="3"/>
      <c r="BO462" s="3"/>
    </row>
    <row r="463" spans="1:67" x14ac:dyDescent="0.25">
      <c r="A463" s="64" t="s">
        <v>661</v>
      </c>
      <c r="B463" s="65"/>
      <c r="C463" s="65"/>
      <c r="D463" s="66"/>
      <c r="E463" s="68"/>
      <c r="F463" s="100" t="s">
        <v>15244</v>
      </c>
      <c r="G463" s="65"/>
      <c r="H463" s="69"/>
      <c r="I463" s="70"/>
      <c r="J463" s="70"/>
      <c r="K463" s="69" t="s">
        <v>17416</v>
      </c>
      <c r="L463" s="73"/>
      <c r="M463" s="74">
        <v>6750.7421875</v>
      </c>
      <c r="N463" s="74">
        <v>1329.2589111328125</v>
      </c>
      <c r="O463" s="75"/>
      <c r="P463" s="76"/>
      <c r="Q463" s="76"/>
      <c r="R463" s="86"/>
      <c r="S463" s="48">
        <v>0</v>
      </c>
      <c r="T463" s="48">
        <v>1</v>
      </c>
      <c r="U463" s="49">
        <v>0</v>
      </c>
      <c r="V463" s="49">
        <v>6.1200000000000002E-4</v>
      </c>
      <c r="W463" s="49">
        <v>5.4799999999999998E-4</v>
      </c>
      <c r="X463" s="49">
        <v>0.40462399999999998</v>
      </c>
      <c r="Y463" s="49">
        <v>0</v>
      </c>
      <c r="Z463" s="49">
        <v>0</v>
      </c>
      <c r="AA463" s="71">
        <v>528</v>
      </c>
      <c r="AB463" s="71"/>
      <c r="AC463" s="72"/>
      <c r="AD463" s="78" t="s">
        <v>10689</v>
      </c>
      <c r="AE463" s="78">
        <v>5000</v>
      </c>
      <c r="AF463" s="78">
        <v>1206</v>
      </c>
      <c r="AG463" s="78">
        <v>8785</v>
      </c>
      <c r="AH463" s="78">
        <v>12353</v>
      </c>
      <c r="AI463" s="78">
        <v>-25200</v>
      </c>
      <c r="AJ463" s="78"/>
      <c r="AK463" s="78" t="s">
        <v>10111</v>
      </c>
      <c r="AL463" s="78"/>
      <c r="AM463" s="78" t="s">
        <v>13800</v>
      </c>
      <c r="AN463" s="80">
        <v>41993.697511574072</v>
      </c>
      <c r="AO463" s="84" t="s">
        <v>14224</v>
      </c>
      <c r="AP463" s="78" t="b">
        <v>0</v>
      </c>
      <c r="AQ463" s="78" t="b">
        <v>0</v>
      </c>
      <c r="AR463" s="78" t="b">
        <v>0</v>
      </c>
      <c r="AS463" s="78" t="s">
        <v>9963</v>
      </c>
      <c r="AT463" s="78">
        <v>59</v>
      </c>
      <c r="AU463" s="84" t="s">
        <v>14903</v>
      </c>
      <c r="AV463" s="78" t="b">
        <v>0</v>
      </c>
      <c r="AW463" s="78" t="s">
        <v>15459</v>
      </c>
      <c r="AX463" s="84" t="s">
        <v>15985</v>
      </c>
      <c r="AY463" s="78" t="s">
        <v>66</v>
      </c>
      <c r="AZ463" s="102" t="s">
        <v>18397</v>
      </c>
      <c r="BA463" s="48" t="s">
        <v>3436</v>
      </c>
      <c r="BB463" s="48" t="s">
        <v>3436</v>
      </c>
      <c r="BC463" s="48" t="s">
        <v>4048</v>
      </c>
      <c r="BD463" s="48" t="s">
        <v>4048</v>
      </c>
      <c r="BE463" s="48"/>
      <c r="BF463" s="48"/>
      <c r="BG463" s="106" t="s">
        <v>18705</v>
      </c>
      <c r="BH463" s="106" t="s">
        <v>18705</v>
      </c>
      <c r="BI463" s="106" t="s">
        <v>19152</v>
      </c>
      <c r="BJ463" s="106" t="s">
        <v>19152</v>
      </c>
      <c r="BK463" s="85" t="str">
        <f>REPLACE(INDEX(GroupVertices[Group], MATCH(Vertices[[#This Row],[Vertex]],GroupVertices[Vertex],0)),1,1,"")</f>
        <v>EUTRAL</v>
      </c>
      <c r="BL463" s="3"/>
      <c r="BM463" s="3"/>
      <c r="BN463" s="3"/>
      <c r="BO463" s="3"/>
    </row>
    <row r="464" spans="1:67" x14ac:dyDescent="0.25">
      <c r="A464" s="64" t="s">
        <v>663</v>
      </c>
      <c r="B464" s="65"/>
      <c r="C464" s="65"/>
      <c r="D464" s="66"/>
      <c r="E464" s="68"/>
      <c r="F464" s="100" t="s">
        <v>5130</v>
      </c>
      <c r="G464" s="65"/>
      <c r="H464" s="69"/>
      <c r="I464" s="70"/>
      <c r="J464" s="70"/>
      <c r="K464" s="69" t="s">
        <v>17417</v>
      </c>
      <c r="L464" s="73"/>
      <c r="M464" s="74">
        <v>9316.2294921875</v>
      </c>
      <c r="N464" s="74">
        <v>1938.757568359375</v>
      </c>
      <c r="O464" s="75"/>
      <c r="P464" s="76"/>
      <c r="Q464" s="76"/>
      <c r="R464" s="86"/>
      <c r="S464" s="48">
        <v>0</v>
      </c>
      <c r="T464" s="48">
        <v>1</v>
      </c>
      <c r="U464" s="49">
        <v>0</v>
      </c>
      <c r="V464" s="49">
        <v>0.2</v>
      </c>
      <c r="W464" s="49">
        <v>0</v>
      </c>
      <c r="X464" s="49">
        <v>0.693693</v>
      </c>
      <c r="Y464" s="49">
        <v>0</v>
      </c>
      <c r="Z464" s="49">
        <v>0</v>
      </c>
      <c r="AA464" s="71">
        <v>529</v>
      </c>
      <c r="AB464" s="71"/>
      <c r="AC464" s="72"/>
      <c r="AD464" s="78" t="s">
        <v>10690</v>
      </c>
      <c r="AE464" s="78">
        <v>403</v>
      </c>
      <c r="AF464" s="78">
        <v>88</v>
      </c>
      <c r="AG464" s="78">
        <v>704</v>
      </c>
      <c r="AH464" s="78">
        <v>1578</v>
      </c>
      <c r="AI464" s="78">
        <v>19800</v>
      </c>
      <c r="AJ464" s="78" t="s">
        <v>11973</v>
      </c>
      <c r="AK464" s="78" t="s">
        <v>10135</v>
      </c>
      <c r="AL464" s="78"/>
      <c r="AM464" s="78" t="s">
        <v>12690</v>
      </c>
      <c r="AN464" s="80">
        <v>41255.272083333337</v>
      </c>
      <c r="AO464" s="84" t="s">
        <v>14225</v>
      </c>
      <c r="AP464" s="78" t="b">
        <v>0</v>
      </c>
      <c r="AQ464" s="78" t="b">
        <v>0</v>
      </c>
      <c r="AR464" s="78" t="b">
        <v>1</v>
      </c>
      <c r="AS464" s="78" t="s">
        <v>9963</v>
      </c>
      <c r="AT464" s="78">
        <v>1</v>
      </c>
      <c r="AU464" s="84" t="s">
        <v>14991</v>
      </c>
      <c r="AV464" s="78" t="b">
        <v>0</v>
      </c>
      <c r="AW464" s="78" t="s">
        <v>15459</v>
      </c>
      <c r="AX464" s="84" t="s">
        <v>15986</v>
      </c>
      <c r="AY464" s="78" t="s">
        <v>66</v>
      </c>
      <c r="AZ464" s="102" t="s">
        <v>18397</v>
      </c>
      <c r="BA464" s="48" t="s">
        <v>3419</v>
      </c>
      <c r="BB464" s="48" t="s">
        <v>3419</v>
      </c>
      <c r="BC464" s="48" t="s">
        <v>4111</v>
      </c>
      <c r="BD464" s="48" t="s">
        <v>4111</v>
      </c>
      <c r="BE464" s="48"/>
      <c r="BF464" s="48"/>
      <c r="BG464" s="106" t="s">
        <v>662</v>
      </c>
      <c r="BH464" s="106" t="s">
        <v>662</v>
      </c>
      <c r="BI464" s="106" t="s">
        <v>19142</v>
      </c>
      <c r="BJ464" s="106" t="s">
        <v>19142</v>
      </c>
      <c r="BK464" s="85" t="str">
        <f>REPLACE(INDEX(GroupVertices[Group], MATCH(Vertices[[#This Row],[Vertex]],GroupVertices[Vertex],0)),1,1,"")</f>
        <v>EUTRAL</v>
      </c>
      <c r="BL464" s="3"/>
      <c r="BM464" s="3"/>
      <c r="BN464" s="3"/>
      <c r="BO464" s="3"/>
    </row>
    <row r="465" spans="1:67" x14ac:dyDescent="0.25">
      <c r="A465" s="64" t="s">
        <v>666</v>
      </c>
      <c r="B465" s="65"/>
      <c r="C465" s="65"/>
      <c r="D465" s="66"/>
      <c r="E465" s="68"/>
      <c r="F465" s="100" t="s">
        <v>4787</v>
      </c>
      <c r="G465" s="65"/>
      <c r="H465" s="69"/>
      <c r="I465" s="70"/>
      <c r="J465" s="70"/>
      <c r="K465" s="69" t="s">
        <v>17420</v>
      </c>
      <c r="L465" s="73"/>
      <c r="M465" s="74">
        <v>8981.958984375</v>
      </c>
      <c r="N465" s="74">
        <v>4898.939453125</v>
      </c>
      <c r="O465" s="75"/>
      <c r="P465" s="76"/>
      <c r="Q465" s="76"/>
      <c r="R465" s="86"/>
      <c r="S465" s="48">
        <v>0</v>
      </c>
      <c r="T465" s="48">
        <v>3</v>
      </c>
      <c r="U465" s="49">
        <v>962.47506999999996</v>
      </c>
      <c r="V465" s="49">
        <v>7.2599999999999997E-4</v>
      </c>
      <c r="W465" s="49">
        <v>4.7609999999999996E-3</v>
      </c>
      <c r="X465" s="49">
        <v>0.88524099999999994</v>
      </c>
      <c r="Y465" s="49">
        <v>0</v>
      </c>
      <c r="Z465" s="49">
        <v>0</v>
      </c>
      <c r="AA465" s="71">
        <v>532</v>
      </c>
      <c r="AB465" s="71"/>
      <c r="AC465" s="72"/>
      <c r="AD465" s="78" t="s">
        <v>10693</v>
      </c>
      <c r="AE465" s="78">
        <v>45</v>
      </c>
      <c r="AF465" s="78">
        <v>10</v>
      </c>
      <c r="AG465" s="78">
        <v>51</v>
      </c>
      <c r="AH465" s="78">
        <v>5</v>
      </c>
      <c r="AI465" s="78"/>
      <c r="AJ465" s="78"/>
      <c r="AK465" s="78"/>
      <c r="AL465" s="78"/>
      <c r="AM465" s="78"/>
      <c r="AN465" s="80">
        <v>40306.440011574072</v>
      </c>
      <c r="AO465" s="78"/>
      <c r="AP465" s="78" t="b">
        <v>1</v>
      </c>
      <c r="AQ465" s="78" t="b">
        <v>1</v>
      </c>
      <c r="AR465" s="78" t="b">
        <v>0</v>
      </c>
      <c r="AS465" s="78" t="s">
        <v>9963</v>
      </c>
      <c r="AT465" s="78">
        <v>0</v>
      </c>
      <c r="AU465" s="84" t="s">
        <v>14862</v>
      </c>
      <c r="AV465" s="78" t="b">
        <v>0</v>
      </c>
      <c r="AW465" s="78" t="s">
        <v>15459</v>
      </c>
      <c r="AX465" s="84" t="s">
        <v>15989</v>
      </c>
      <c r="AY465" s="78" t="s">
        <v>66</v>
      </c>
      <c r="AZ465" s="102" t="s">
        <v>18397</v>
      </c>
      <c r="BA465" s="48"/>
      <c r="BB465" s="48"/>
      <c r="BC465" s="48"/>
      <c r="BD465" s="48"/>
      <c r="BE465" s="48" t="s">
        <v>4339</v>
      </c>
      <c r="BF465" s="48" t="s">
        <v>4339</v>
      </c>
      <c r="BG465" s="106" t="s">
        <v>18706</v>
      </c>
      <c r="BH465" s="106" t="s">
        <v>18706</v>
      </c>
      <c r="BI465" s="106" t="s">
        <v>19153</v>
      </c>
      <c r="BJ465" s="106" t="s">
        <v>19153</v>
      </c>
      <c r="BK465" s="85" t="str">
        <f>REPLACE(INDEX(GroupVertices[Group], MATCH(Vertices[[#This Row],[Vertex]],GroupVertices[Vertex],0)),1,1,"")</f>
        <v>EUTRAL</v>
      </c>
      <c r="BL465" s="3"/>
      <c r="BM465" s="3"/>
      <c r="BN465" s="3"/>
      <c r="BO465" s="3"/>
    </row>
    <row r="466" spans="1:67" x14ac:dyDescent="0.25">
      <c r="A466" s="64" t="s">
        <v>671</v>
      </c>
      <c r="B466" s="65"/>
      <c r="C466" s="65"/>
      <c r="D466" s="66"/>
      <c r="E466" s="68"/>
      <c r="F466" s="100" t="s">
        <v>15247</v>
      </c>
      <c r="G466" s="65"/>
      <c r="H466" s="69"/>
      <c r="I466" s="70"/>
      <c r="J466" s="70"/>
      <c r="K466" s="69" t="s">
        <v>17424</v>
      </c>
      <c r="L466" s="73"/>
      <c r="M466" s="74">
        <v>6363.986328125</v>
      </c>
      <c r="N466" s="74">
        <v>3041.258056640625</v>
      </c>
      <c r="O466" s="75"/>
      <c r="P466" s="76"/>
      <c r="Q466" s="76"/>
      <c r="R466" s="86"/>
      <c r="S466" s="48">
        <v>0</v>
      </c>
      <c r="T466" s="48">
        <v>1</v>
      </c>
      <c r="U466" s="49">
        <v>0</v>
      </c>
      <c r="V466" s="49">
        <v>1</v>
      </c>
      <c r="W466" s="49">
        <v>0</v>
      </c>
      <c r="X466" s="49">
        <v>0.99999899999999997</v>
      </c>
      <c r="Y466" s="49">
        <v>0</v>
      </c>
      <c r="Z466" s="49">
        <v>0</v>
      </c>
      <c r="AA466" s="71">
        <v>536</v>
      </c>
      <c r="AB466" s="71"/>
      <c r="AC466" s="72"/>
      <c r="AD466" s="78" t="s">
        <v>10697</v>
      </c>
      <c r="AE466" s="78">
        <v>118</v>
      </c>
      <c r="AF466" s="78">
        <v>147</v>
      </c>
      <c r="AG466" s="78">
        <v>264</v>
      </c>
      <c r="AH466" s="78">
        <v>664</v>
      </c>
      <c r="AI466" s="78"/>
      <c r="AJ466" s="78"/>
      <c r="AK466" s="78" t="s">
        <v>12841</v>
      </c>
      <c r="AL466" s="78"/>
      <c r="AM466" s="78"/>
      <c r="AN466" s="80">
        <v>42281.531597222223</v>
      </c>
      <c r="AO466" s="84" t="s">
        <v>14231</v>
      </c>
      <c r="AP466" s="78" t="b">
        <v>0</v>
      </c>
      <c r="AQ466" s="78" t="b">
        <v>0</v>
      </c>
      <c r="AR466" s="78" t="b">
        <v>1</v>
      </c>
      <c r="AS466" s="78" t="s">
        <v>9963</v>
      </c>
      <c r="AT466" s="78">
        <v>1</v>
      </c>
      <c r="AU466" s="84" t="s">
        <v>14862</v>
      </c>
      <c r="AV466" s="78" t="b">
        <v>0</v>
      </c>
      <c r="AW466" s="78" t="s">
        <v>15459</v>
      </c>
      <c r="AX466" s="84" t="s">
        <v>15993</v>
      </c>
      <c r="AY466" s="78" t="s">
        <v>66</v>
      </c>
      <c r="AZ466" s="102" t="s">
        <v>18397</v>
      </c>
      <c r="BA466" s="48" t="s">
        <v>3447</v>
      </c>
      <c r="BB466" s="48" t="s">
        <v>3447</v>
      </c>
      <c r="BC466" s="48" t="s">
        <v>4123</v>
      </c>
      <c r="BD466" s="48" t="s">
        <v>4123</v>
      </c>
      <c r="BE466" s="48" t="s">
        <v>4340</v>
      </c>
      <c r="BF466" s="48" t="s">
        <v>4340</v>
      </c>
      <c r="BG466" s="106" t="s">
        <v>18707</v>
      </c>
      <c r="BH466" s="106" t="s">
        <v>18707</v>
      </c>
      <c r="BI466" s="106" t="s">
        <v>19154</v>
      </c>
      <c r="BJ466" s="106" t="s">
        <v>19154</v>
      </c>
      <c r="BK466" s="85" t="str">
        <f>REPLACE(INDEX(GroupVertices[Group], MATCH(Vertices[[#This Row],[Vertex]],GroupVertices[Vertex],0)),1,1,"")</f>
        <v>EUTRAL</v>
      </c>
      <c r="BL466" s="3"/>
      <c r="BM466" s="3"/>
      <c r="BN466" s="3"/>
      <c r="BO466" s="3"/>
    </row>
    <row r="467" spans="1:67" x14ac:dyDescent="0.25">
      <c r="A467" s="64" t="s">
        <v>672</v>
      </c>
      <c r="B467" s="65"/>
      <c r="C467" s="65"/>
      <c r="D467" s="66"/>
      <c r="E467" s="68"/>
      <c r="F467" s="100" t="s">
        <v>5135</v>
      </c>
      <c r="G467" s="65"/>
      <c r="H467" s="69"/>
      <c r="I467" s="70"/>
      <c r="J467" s="70"/>
      <c r="K467" s="69" t="s">
        <v>17425</v>
      </c>
      <c r="L467" s="73"/>
      <c r="M467" s="74">
        <v>6487.64794921875</v>
      </c>
      <c r="N467" s="74">
        <v>1403.036376953125</v>
      </c>
      <c r="O467" s="75"/>
      <c r="P467" s="76"/>
      <c r="Q467" s="76"/>
      <c r="R467" s="86"/>
      <c r="S467" s="48">
        <v>0</v>
      </c>
      <c r="T467" s="48">
        <v>1</v>
      </c>
      <c r="U467" s="49">
        <v>0</v>
      </c>
      <c r="V467" s="49">
        <v>9.0089999999999996E-3</v>
      </c>
      <c r="W467" s="49">
        <v>0</v>
      </c>
      <c r="X467" s="49">
        <v>0.53537999999999997</v>
      </c>
      <c r="Y467" s="49">
        <v>0</v>
      </c>
      <c r="Z467" s="49">
        <v>0</v>
      </c>
      <c r="AA467" s="71">
        <v>537</v>
      </c>
      <c r="AB467" s="71"/>
      <c r="AC467" s="72"/>
      <c r="AD467" s="78" t="s">
        <v>10698</v>
      </c>
      <c r="AE467" s="78">
        <v>6</v>
      </c>
      <c r="AF467" s="78">
        <v>1</v>
      </c>
      <c r="AG467" s="78">
        <v>5</v>
      </c>
      <c r="AH467" s="78">
        <v>1</v>
      </c>
      <c r="AI467" s="78"/>
      <c r="AJ467" s="78"/>
      <c r="AK467" s="78"/>
      <c r="AL467" s="78"/>
      <c r="AM467" s="78"/>
      <c r="AN467" s="80">
        <v>42776.525300925925</v>
      </c>
      <c r="AO467" s="78"/>
      <c r="AP467" s="78" t="b">
        <v>1</v>
      </c>
      <c r="AQ467" s="78" t="b">
        <v>0</v>
      </c>
      <c r="AR467" s="78" t="b">
        <v>0</v>
      </c>
      <c r="AS467" s="78" t="s">
        <v>9963</v>
      </c>
      <c r="AT467" s="78">
        <v>0</v>
      </c>
      <c r="AU467" s="78"/>
      <c r="AV467" s="78" t="b">
        <v>0</v>
      </c>
      <c r="AW467" s="78" t="s">
        <v>15459</v>
      </c>
      <c r="AX467" s="84" t="s">
        <v>15994</v>
      </c>
      <c r="AY467" s="78" t="s">
        <v>66</v>
      </c>
      <c r="AZ467" s="102" t="s">
        <v>18397</v>
      </c>
      <c r="BA467" s="48" t="s">
        <v>3448</v>
      </c>
      <c r="BB467" s="48" t="s">
        <v>3448</v>
      </c>
      <c r="BC467" s="48" t="s">
        <v>4027</v>
      </c>
      <c r="BD467" s="48" t="s">
        <v>4027</v>
      </c>
      <c r="BE467" s="48" t="s">
        <v>4341</v>
      </c>
      <c r="BF467" s="48" t="s">
        <v>4341</v>
      </c>
      <c r="BG467" s="106" t="s">
        <v>18708</v>
      </c>
      <c r="BH467" s="106" t="s">
        <v>18708</v>
      </c>
      <c r="BI467" s="106" t="s">
        <v>19155</v>
      </c>
      <c r="BJ467" s="106" t="s">
        <v>19155</v>
      </c>
      <c r="BK467" s="85" t="str">
        <f>REPLACE(INDEX(GroupVertices[Group], MATCH(Vertices[[#This Row],[Vertex]],GroupVertices[Vertex],0)),1,1,"")</f>
        <v>EUTRAL</v>
      </c>
      <c r="BL467" s="3"/>
      <c r="BM467" s="3"/>
      <c r="BN467" s="3"/>
      <c r="BO467" s="3"/>
    </row>
    <row r="468" spans="1:67" x14ac:dyDescent="0.25">
      <c r="A468" s="64" t="s">
        <v>676</v>
      </c>
      <c r="B468" s="65"/>
      <c r="C468" s="65"/>
      <c r="D468" s="66"/>
      <c r="E468" s="68"/>
      <c r="F468" s="100" t="s">
        <v>5138</v>
      </c>
      <c r="G468" s="65"/>
      <c r="H468" s="69"/>
      <c r="I468" s="70"/>
      <c r="J468" s="70"/>
      <c r="K468" s="69" t="s">
        <v>17429</v>
      </c>
      <c r="L468" s="73"/>
      <c r="M468" s="74">
        <v>9280.908203125</v>
      </c>
      <c r="N468" s="74">
        <v>832.4755859375</v>
      </c>
      <c r="O468" s="75"/>
      <c r="P468" s="76"/>
      <c r="Q468" s="76"/>
      <c r="R468" s="86"/>
      <c r="S468" s="48">
        <v>0</v>
      </c>
      <c r="T468" s="48">
        <v>3</v>
      </c>
      <c r="U468" s="49">
        <v>912.216228</v>
      </c>
      <c r="V468" s="49">
        <v>7.2900000000000005E-4</v>
      </c>
      <c r="W468" s="49">
        <v>6.5240000000000003E-3</v>
      </c>
      <c r="X468" s="49">
        <v>0.80367299999999997</v>
      </c>
      <c r="Y468" s="49">
        <v>0</v>
      </c>
      <c r="Z468" s="49">
        <v>0</v>
      </c>
      <c r="AA468" s="71">
        <v>541</v>
      </c>
      <c r="AB468" s="71"/>
      <c r="AC468" s="72"/>
      <c r="AD468" s="78" t="s">
        <v>10702</v>
      </c>
      <c r="AE468" s="78">
        <v>902</v>
      </c>
      <c r="AF468" s="78">
        <v>191</v>
      </c>
      <c r="AG468" s="78">
        <v>307</v>
      </c>
      <c r="AH468" s="78">
        <v>6</v>
      </c>
      <c r="AI468" s="78"/>
      <c r="AJ468" s="78"/>
      <c r="AK468" s="78" t="s">
        <v>12754</v>
      </c>
      <c r="AL468" s="78"/>
      <c r="AM468" s="78"/>
      <c r="AN468" s="80">
        <v>39962.791145833333</v>
      </c>
      <c r="AO468" s="84" t="s">
        <v>14233</v>
      </c>
      <c r="AP468" s="78" t="b">
        <v>1</v>
      </c>
      <c r="AQ468" s="78" t="b">
        <v>0</v>
      </c>
      <c r="AR468" s="78" t="b">
        <v>0</v>
      </c>
      <c r="AS468" s="78" t="s">
        <v>9963</v>
      </c>
      <c r="AT468" s="78">
        <v>0</v>
      </c>
      <c r="AU468" s="84" t="s">
        <v>14862</v>
      </c>
      <c r="AV468" s="78" t="b">
        <v>0</v>
      </c>
      <c r="AW468" s="78" t="s">
        <v>15459</v>
      </c>
      <c r="AX468" s="84" t="s">
        <v>15998</v>
      </c>
      <c r="AY468" s="78" t="s">
        <v>66</v>
      </c>
      <c r="AZ468" s="102" t="s">
        <v>18397</v>
      </c>
      <c r="BA468" s="48"/>
      <c r="BB468" s="48"/>
      <c r="BC468" s="48"/>
      <c r="BD468" s="48"/>
      <c r="BE468" s="48"/>
      <c r="BF468" s="48"/>
      <c r="BG468" s="106" t="s">
        <v>18709</v>
      </c>
      <c r="BH468" s="106" t="s">
        <v>18950</v>
      </c>
      <c r="BI468" s="106" t="s">
        <v>19156</v>
      </c>
      <c r="BJ468" s="106" t="s">
        <v>19390</v>
      </c>
      <c r="BK468" s="85" t="str">
        <f>REPLACE(INDEX(GroupVertices[Group], MATCH(Vertices[[#This Row],[Vertex]],GroupVertices[Vertex],0)),1,1,"")</f>
        <v>EUTRAL</v>
      </c>
      <c r="BL468" s="3"/>
      <c r="BM468" s="3"/>
      <c r="BN468" s="3"/>
      <c r="BO468" s="3"/>
    </row>
    <row r="469" spans="1:67" x14ac:dyDescent="0.25">
      <c r="A469" s="64" t="s">
        <v>677</v>
      </c>
      <c r="B469" s="65"/>
      <c r="C469" s="65"/>
      <c r="D469" s="66"/>
      <c r="E469" s="68"/>
      <c r="F469" s="100" t="s">
        <v>15249</v>
      </c>
      <c r="G469" s="65"/>
      <c r="H469" s="69"/>
      <c r="I469" s="70"/>
      <c r="J469" s="70"/>
      <c r="K469" s="69" t="s">
        <v>17430</v>
      </c>
      <c r="L469" s="73"/>
      <c r="M469" s="74">
        <v>9433.560546875</v>
      </c>
      <c r="N469" s="74">
        <v>1878.8662109375</v>
      </c>
      <c r="O469" s="75"/>
      <c r="P469" s="76"/>
      <c r="Q469" s="76"/>
      <c r="R469" s="86"/>
      <c r="S469" s="48">
        <v>0</v>
      </c>
      <c r="T469" s="48">
        <v>1</v>
      </c>
      <c r="U469" s="49">
        <v>0</v>
      </c>
      <c r="V469" s="49">
        <v>5.22E-4</v>
      </c>
      <c r="W469" s="49">
        <v>1.7000000000000001E-4</v>
      </c>
      <c r="X469" s="49">
        <v>0.41467500000000002</v>
      </c>
      <c r="Y469" s="49">
        <v>0</v>
      </c>
      <c r="Z469" s="49">
        <v>0</v>
      </c>
      <c r="AA469" s="71">
        <v>542</v>
      </c>
      <c r="AB469" s="71"/>
      <c r="AC469" s="72"/>
      <c r="AD469" s="78" t="s">
        <v>10703</v>
      </c>
      <c r="AE469" s="78">
        <v>338</v>
      </c>
      <c r="AF469" s="78">
        <v>271</v>
      </c>
      <c r="AG469" s="78">
        <v>2088</v>
      </c>
      <c r="AH469" s="78">
        <v>1642</v>
      </c>
      <c r="AI469" s="78">
        <v>19800</v>
      </c>
      <c r="AJ469" s="78"/>
      <c r="AK469" s="78" t="s">
        <v>12843</v>
      </c>
      <c r="AL469" s="78"/>
      <c r="AM469" s="78" t="s">
        <v>10135</v>
      </c>
      <c r="AN469" s="80">
        <v>41753.245208333334</v>
      </c>
      <c r="AO469" s="84" t="s">
        <v>14234</v>
      </c>
      <c r="AP469" s="78" t="b">
        <v>0</v>
      </c>
      <c r="AQ469" s="78" t="b">
        <v>0</v>
      </c>
      <c r="AR469" s="78" t="b">
        <v>1</v>
      </c>
      <c r="AS469" s="78" t="s">
        <v>9963</v>
      </c>
      <c r="AT469" s="78">
        <v>10</v>
      </c>
      <c r="AU469" s="84" t="s">
        <v>14996</v>
      </c>
      <c r="AV469" s="78" t="b">
        <v>0</v>
      </c>
      <c r="AW469" s="78" t="s">
        <v>15459</v>
      </c>
      <c r="AX469" s="84" t="s">
        <v>15999</v>
      </c>
      <c r="AY469" s="78" t="s">
        <v>66</v>
      </c>
      <c r="AZ469" s="102" t="s">
        <v>18397</v>
      </c>
      <c r="BA469" s="48" t="s">
        <v>3436</v>
      </c>
      <c r="BB469" s="48" t="s">
        <v>3436</v>
      </c>
      <c r="BC469" s="48" t="s">
        <v>4048</v>
      </c>
      <c r="BD469" s="48" t="s">
        <v>4048</v>
      </c>
      <c r="BE469" s="48"/>
      <c r="BF469" s="48"/>
      <c r="BG469" s="106" t="s">
        <v>18710</v>
      </c>
      <c r="BH469" s="106" t="s">
        <v>18710</v>
      </c>
      <c r="BI469" s="106" t="s">
        <v>19157</v>
      </c>
      <c r="BJ469" s="106" t="s">
        <v>19157</v>
      </c>
      <c r="BK469" s="85" t="str">
        <f>REPLACE(INDEX(GroupVertices[Group], MATCH(Vertices[[#This Row],[Vertex]],GroupVertices[Vertex],0)),1,1,"")</f>
        <v>EUTRAL</v>
      </c>
      <c r="BL469" s="3"/>
      <c r="BM469" s="3"/>
      <c r="BN469" s="3"/>
      <c r="BO469" s="3"/>
    </row>
    <row r="470" spans="1:67" x14ac:dyDescent="0.25">
      <c r="A470" s="64" t="s">
        <v>678</v>
      </c>
      <c r="B470" s="65"/>
      <c r="C470" s="65"/>
      <c r="D470" s="66"/>
      <c r="E470" s="68"/>
      <c r="F470" s="100" t="s">
        <v>15250</v>
      </c>
      <c r="G470" s="65"/>
      <c r="H470" s="69"/>
      <c r="I470" s="70"/>
      <c r="J470" s="70"/>
      <c r="K470" s="69" t="s">
        <v>17431</v>
      </c>
      <c r="L470" s="73"/>
      <c r="M470" s="74">
        <v>6390.9208984375</v>
      </c>
      <c r="N470" s="74">
        <v>4294.65576171875</v>
      </c>
      <c r="O470" s="75"/>
      <c r="P470" s="76"/>
      <c r="Q470" s="76"/>
      <c r="R470" s="86"/>
      <c r="S470" s="48">
        <v>0</v>
      </c>
      <c r="T470" s="48">
        <v>1</v>
      </c>
      <c r="U470" s="49">
        <v>0</v>
      </c>
      <c r="V470" s="49">
        <v>5.22E-4</v>
      </c>
      <c r="W470" s="49">
        <v>1.7000000000000001E-4</v>
      </c>
      <c r="X470" s="49">
        <v>0.41467500000000002</v>
      </c>
      <c r="Y470" s="49">
        <v>0</v>
      </c>
      <c r="Z470" s="49">
        <v>0</v>
      </c>
      <c r="AA470" s="71">
        <v>543</v>
      </c>
      <c r="AB470" s="71"/>
      <c r="AC470" s="72"/>
      <c r="AD470" s="78" t="s">
        <v>10704</v>
      </c>
      <c r="AE470" s="78">
        <v>586</v>
      </c>
      <c r="AF470" s="78">
        <v>254</v>
      </c>
      <c r="AG470" s="78">
        <v>3613</v>
      </c>
      <c r="AH470" s="78">
        <v>143</v>
      </c>
      <c r="AI470" s="78"/>
      <c r="AJ470" s="78" t="s">
        <v>11980</v>
      </c>
      <c r="AK470" s="78" t="s">
        <v>12844</v>
      </c>
      <c r="AL470" s="84" t="s">
        <v>13421</v>
      </c>
      <c r="AM470" s="78"/>
      <c r="AN470" s="80">
        <v>42583.077175925922</v>
      </c>
      <c r="AO470" s="84" t="s">
        <v>14235</v>
      </c>
      <c r="AP470" s="78" t="b">
        <v>1</v>
      </c>
      <c r="AQ470" s="78" t="b">
        <v>0</v>
      </c>
      <c r="AR470" s="78" t="b">
        <v>1</v>
      </c>
      <c r="AS470" s="78" t="s">
        <v>9963</v>
      </c>
      <c r="AT470" s="78">
        <v>4</v>
      </c>
      <c r="AU470" s="78"/>
      <c r="AV470" s="78" t="b">
        <v>0</v>
      </c>
      <c r="AW470" s="78" t="s">
        <v>15459</v>
      </c>
      <c r="AX470" s="84" t="s">
        <v>16000</v>
      </c>
      <c r="AY470" s="78" t="s">
        <v>66</v>
      </c>
      <c r="AZ470" s="102" t="s">
        <v>18397</v>
      </c>
      <c r="BA470" s="48" t="s">
        <v>3436</v>
      </c>
      <c r="BB470" s="48" t="s">
        <v>3436</v>
      </c>
      <c r="BC470" s="48" t="s">
        <v>4048</v>
      </c>
      <c r="BD470" s="48" t="s">
        <v>4048</v>
      </c>
      <c r="BE470" s="48"/>
      <c r="BF470" s="48"/>
      <c r="BG470" s="106" t="s">
        <v>18710</v>
      </c>
      <c r="BH470" s="106" t="s">
        <v>18710</v>
      </c>
      <c r="BI470" s="106" t="s">
        <v>19157</v>
      </c>
      <c r="BJ470" s="106" t="s">
        <v>19157</v>
      </c>
      <c r="BK470" s="85" t="str">
        <f>REPLACE(INDEX(GroupVertices[Group], MATCH(Vertices[[#This Row],[Vertex]],GroupVertices[Vertex],0)),1,1,"")</f>
        <v>EUTRAL</v>
      </c>
      <c r="BL470" s="3"/>
      <c r="BM470" s="3"/>
      <c r="BN470" s="3"/>
      <c r="BO470" s="3"/>
    </row>
    <row r="471" spans="1:67" x14ac:dyDescent="0.25">
      <c r="A471" s="64" t="s">
        <v>679</v>
      </c>
      <c r="B471" s="65"/>
      <c r="C471" s="65"/>
      <c r="D471" s="66"/>
      <c r="E471" s="68"/>
      <c r="F471" s="100" t="s">
        <v>15251</v>
      </c>
      <c r="G471" s="65"/>
      <c r="H471" s="69"/>
      <c r="I471" s="70"/>
      <c r="J471" s="70"/>
      <c r="K471" s="69" t="s">
        <v>17432</v>
      </c>
      <c r="L471" s="73"/>
      <c r="M471" s="74">
        <v>8710.6259765625</v>
      </c>
      <c r="N471" s="74">
        <v>5569.1064453125</v>
      </c>
      <c r="O471" s="75"/>
      <c r="P471" s="76"/>
      <c r="Q471" s="76"/>
      <c r="R471" s="86"/>
      <c r="S471" s="48">
        <v>0</v>
      </c>
      <c r="T471" s="48">
        <v>1</v>
      </c>
      <c r="U471" s="49">
        <v>0</v>
      </c>
      <c r="V471" s="49">
        <v>5.22E-4</v>
      </c>
      <c r="W471" s="49">
        <v>1.7000000000000001E-4</v>
      </c>
      <c r="X471" s="49">
        <v>0.41467500000000002</v>
      </c>
      <c r="Y471" s="49">
        <v>0</v>
      </c>
      <c r="Z471" s="49">
        <v>0</v>
      </c>
      <c r="AA471" s="71">
        <v>544</v>
      </c>
      <c r="AB471" s="71"/>
      <c r="AC471" s="72"/>
      <c r="AD471" s="78" t="s">
        <v>10705</v>
      </c>
      <c r="AE471" s="78">
        <v>177</v>
      </c>
      <c r="AF471" s="78">
        <v>148</v>
      </c>
      <c r="AG471" s="78">
        <v>2076</v>
      </c>
      <c r="AH471" s="78">
        <v>28239</v>
      </c>
      <c r="AI471" s="78"/>
      <c r="AJ471" s="78" t="s">
        <v>11981</v>
      </c>
      <c r="AK471" s="78" t="s">
        <v>10114</v>
      </c>
      <c r="AL471" s="84" t="s">
        <v>13422</v>
      </c>
      <c r="AM471" s="78"/>
      <c r="AN471" s="80">
        <v>42387.681574074071</v>
      </c>
      <c r="AO471" s="84" t="s">
        <v>14236</v>
      </c>
      <c r="AP471" s="78" t="b">
        <v>1</v>
      </c>
      <c r="AQ471" s="78" t="b">
        <v>0</v>
      </c>
      <c r="AR471" s="78" t="b">
        <v>1</v>
      </c>
      <c r="AS471" s="78" t="s">
        <v>9963</v>
      </c>
      <c r="AT471" s="78">
        <v>0</v>
      </c>
      <c r="AU471" s="78"/>
      <c r="AV471" s="78" t="b">
        <v>0</v>
      </c>
      <c r="AW471" s="78" t="s">
        <v>15459</v>
      </c>
      <c r="AX471" s="84" t="s">
        <v>16001</v>
      </c>
      <c r="AY471" s="78" t="s">
        <v>66</v>
      </c>
      <c r="AZ471" s="102" t="s">
        <v>18397</v>
      </c>
      <c r="BA471" s="48" t="s">
        <v>3436</v>
      </c>
      <c r="BB471" s="48" t="s">
        <v>3436</v>
      </c>
      <c r="BC471" s="48" t="s">
        <v>4048</v>
      </c>
      <c r="BD471" s="48" t="s">
        <v>4048</v>
      </c>
      <c r="BE471" s="48"/>
      <c r="BF471" s="48"/>
      <c r="BG471" s="106" t="s">
        <v>18710</v>
      </c>
      <c r="BH471" s="106" t="s">
        <v>18710</v>
      </c>
      <c r="BI471" s="106" t="s">
        <v>19157</v>
      </c>
      <c r="BJ471" s="106" t="s">
        <v>19157</v>
      </c>
      <c r="BK471" s="85" t="str">
        <f>REPLACE(INDEX(GroupVertices[Group], MATCH(Vertices[[#This Row],[Vertex]],GroupVertices[Vertex],0)),1,1,"")</f>
        <v>EUTRAL</v>
      </c>
      <c r="BL471" s="3"/>
      <c r="BM471" s="3"/>
      <c r="BN471" s="3"/>
      <c r="BO471" s="3"/>
    </row>
    <row r="472" spans="1:67" x14ac:dyDescent="0.25">
      <c r="A472" s="64" t="s">
        <v>681</v>
      </c>
      <c r="B472" s="65"/>
      <c r="C472" s="65"/>
      <c r="D472" s="66"/>
      <c r="E472" s="68"/>
      <c r="F472" s="100" t="s">
        <v>15253</v>
      </c>
      <c r="G472" s="65"/>
      <c r="H472" s="69"/>
      <c r="I472" s="70"/>
      <c r="J472" s="70"/>
      <c r="K472" s="69" t="s">
        <v>17434</v>
      </c>
      <c r="L472" s="73"/>
      <c r="M472" s="74">
        <v>9782.7080078125</v>
      </c>
      <c r="N472" s="74">
        <v>3126.930908203125</v>
      </c>
      <c r="O472" s="75"/>
      <c r="P472" s="76"/>
      <c r="Q472" s="76"/>
      <c r="R472" s="86"/>
      <c r="S472" s="48">
        <v>0</v>
      </c>
      <c r="T472" s="48">
        <v>2</v>
      </c>
      <c r="U472" s="49">
        <v>0</v>
      </c>
      <c r="V472" s="49">
        <v>7.1299999999999998E-4</v>
      </c>
      <c r="W472" s="49">
        <v>4.9979999999999998E-3</v>
      </c>
      <c r="X472" s="49">
        <v>0.58120099999999997</v>
      </c>
      <c r="Y472" s="49">
        <v>0.5</v>
      </c>
      <c r="Z472" s="49">
        <v>0</v>
      </c>
      <c r="AA472" s="71">
        <v>546</v>
      </c>
      <c r="AB472" s="71"/>
      <c r="AC472" s="72"/>
      <c r="AD472" s="78" t="s">
        <v>10706</v>
      </c>
      <c r="AE472" s="78">
        <v>1278</v>
      </c>
      <c r="AF472" s="78">
        <v>1518</v>
      </c>
      <c r="AG472" s="78">
        <v>201927</v>
      </c>
      <c r="AH472" s="78">
        <v>94645</v>
      </c>
      <c r="AI472" s="78">
        <v>-25200</v>
      </c>
      <c r="AJ472" s="78" t="s">
        <v>11983</v>
      </c>
      <c r="AK472" s="78"/>
      <c r="AL472" s="84" t="s">
        <v>13424</v>
      </c>
      <c r="AM472" s="78" t="s">
        <v>13800</v>
      </c>
      <c r="AN472" s="80">
        <v>41271.220937500002</v>
      </c>
      <c r="AO472" s="84" t="s">
        <v>14238</v>
      </c>
      <c r="AP472" s="78" t="b">
        <v>0</v>
      </c>
      <c r="AQ472" s="78" t="b">
        <v>0</v>
      </c>
      <c r="AR472" s="78" t="b">
        <v>0</v>
      </c>
      <c r="AS472" s="78" t="s">
        <v>9963</v>
      </c>
      <c r="AT472" s="78">
        <v>201</v>
      </c>
      <c r="AU472" s="84" t="s">
        <v>14882</v>
      </c>
      <c r="AV472" s="78" t="b">
        <v>0</v>
      </c>
      <c r="AW472" s="78" t="s">
        <v>15459</v>
      </c>
      <c r="AX472" s="84" t="s">
        <v>16003</v>
      </c>
      <c r="AY472" s="78" t="s">
        <v>66</v>
      </c>
      <c r="AZ472" s="102" t="s">
        <v>18397</v>
      </c>
      <c r="BA472" s="48" t="s">
        <v>3451</v>
      </c>
      <c r="BB472" s="48" t="s">
        <v>3451</v>
      </c>
      <c r="BC472" s="48" t="s">
        <v>4019</v>
      </c>
      <c r="BD472" s="48" t="s">
        <v>4019</v>
      </c>
      <c r="BE472" s="48" t="s">
        <v>4342</v>
      </c>
      <c r="BF472" s="48" t="s">
        <v>4342</v>
      </c>
      <c r="BG472" s="106" t="s">
        <v>18711</v>
      </c>
      <c r="BH472" s="106" t="s">
        <v>18711</v>
      </c>
      <c r="BI472" s="106" t="s">
        <v>19158</v>
      </c>
      <c r="BJ472" s="106" t="s">
        <v>19158</v>
      </c>
      <c r="BK472" s="85" t="str">
        <f>REPLACE(INDEX(GroupVertices[Group], MATCH(Vertices[[#This Row],[Vertex]],GroupVertices[Vertex],0)),1,1,"")</f>
        <v>EUTRAL</v>
      </c>
      <c r="BL472" s="3"/>
      <c r="BM472" s="3"/>
      <c r="BN472" s="3"/>
      <c r="BO472" s="3"/>
    </row>
    <row r="473" spans="1:67" x14ac:dyDescent="0.25">
      <c r="A473" s="64" t="s">
        <v>682</v>
      </c>
      <c r="B473" s="65"/>
      <c r="C473" s="65"/>
      <c r="D473" s="66"/>
      <c r="E473" s="68"/>
      <c r="F473" s="100" t="s">
        <v>15254</v>
      </c>
      <c r="G473" s="65"/>
      <c r="H473" s="69"/>
      <c r="I473" s="70"/>
      <c r="J473" s="70"/>
      <c r="K473" s="69" t="s">
        <v>17435</v>
      </c>
      <c r="L473" s="73"/>
      <c r="M473" s="74">
        <v>9199.296875</v>
      </c>
      <c r="N473" s="74">
        <v>1420.678466796875</v>
      </c>
      <c r="O473" s="75"/>
      <c r="P473" s="76"/>
      <c r="Q473" s="76"/>
      <c r="R473" s="86"/>
      <c r="S473" s="48">
        <v>0</v>
      </c>
      <c r="T473" s="48">
        <v>1</v>
      </c>
      <c r="U473" s="49">
        <v>0</v>
      </c>
      <c r="V473" s="49">
        <v>5.22E-4</v>
      </c>
      <c r="W473" s="49">
        <v>1.7000000000000001E-4</v>
      </c>
      <c r="X473" s="49">
        <v>0.41467500000000002</v>
      </c>
      <c r="Y473" s="49">
        <v>0</v>
      </c>
      <c r="Z473" s="49">
        <v>0</v>
      </c>
      <c r="AA473" s="71">
        <v>547</v>
      </c>
      <c r="AB473" s="71"/>
      <c r="AC473" s="72"/>
      <c r="AD473" s="78" t="s">
        <v>10707</v>
      </c>
      <c r="AE473" s="78">
        <v>308</v>
      </c>
      <c r="AF473" s="78">
        <v>182</v>
      </c>
      <c r="AG473" s="78">
        <v>3083</v>
      </c>
      <c r="AH473" s="78">
        <v>1153</v>
      </c>
      <c r="AI473" s="78">
        <v>19800</v>
      </c>
      <c r="AJ473" s="78"/>
      <c r="AK473" s="78" t="s">
        <v>12719</v>
      </c>
      <c r="AL473" s="78"/>
      <c r="AM473" s="78" t="s">
        <v>10140</v>
      </c>
      <c r="AN473" s="80">
        <v>40561.366898148146</v>
      </c>
      <c r="AO473" s="78"/>
      <c r="AP473" s="78" t="b">
        <v>1</v>
      </c>
      <c r="AQ473" s="78" t="b">
        <v>0</v>
      </c>
      <c r="AR473" s="78" t="b">
        <v>0</v>
      </c>
      <c r="AS473" s="78" t="s">
        <v>9963</v>
      </c>
      <c r="AT473" s="78">
        <v>21</v>
      </c>
      <c r="AU473" s="84" t="s">
        <v>14862</v>
      </c>
      <c r="AV473" s="78" t="b">
        <v>0</v>
      </c>
      <c r="AW473" s="78" t="s">
        <v>15459</v>
      </c>
      <c r="AX473" s="84" t="s">
        <v>16004</v>
      </c>
      <c r="AY473" s="78" t="s">
        <v>66</v>
      </c>
      <c r="AZ473" s="102" t="s">
        <v>18397</v>
      </c>
      <c r="BA473" s="48" t="s">
        <v>3436</v>
      </c>
      <c r="BB473" s="48" t="s">
        <v>3436</v>
      </c>
      <c r="BC473" s="48" t="s">
        <v>4048</v>
      </c>
      <c r="BD473" s="48" t="s">
        <v>4048</v>
      </c>
      <c r="BE473" s="48"/>
      <c r="BF473" s="48"/>
      <c r="BG473" s="106" t="s">
        <v>18710</v>
      </c>
      <c r="BH473" s="106" t="s">
        <v>18710</v>
      </c>
      <c r="BI473" s="106" t="s">
        <v>19157</v>
      </c>
      <c r="BJ473" s="106" t="s">
        <v>19157</v>
      </c>
      <c r="BK473" s="85" t="str">
        <f>REPLACE(INDEX(GroupVertices[Group], MATCH(Vertices[[#This Row],[Vertex]],GroupVertices[Vertex],0)),1,1,"")</f>
        <v>EUTRAL</v>
      </c>
      <c r="BL473" s="3"/>
      <c r="BM473" s="3"/>
      <c r="BN473" s="3"/>
      <c r="BO473" s="3"/>
    </row>
    <row r="474" spans="1:67" x14ac:dyDescent="0.25">
      <c r="A474" s="64" t="s">
        <v>683</v>
      </c>
      <c r="B474" s="65"/>
      <c r="C474" s="65"/>
      <c r="D474" s="66"/>
      <c r="E474" s="68"/>
      <c r="F474" s="100" t="s">
        <v>15255</v>
      </c>
      <c r="G474" s="65"/>
      <c r="H474" s="69"/>
      <c r="I474" s="70"/>
      <c r="J474" s="70"/>
      <c r="K474" s="69" t="s">
        <v>17436</v>
      </c>
      <c r="L474" s="73"/>
      <c r="M474" s="74">
        <v>7073.193359375</v>
      </c>
      <c r="N474" s="74">
        <v>812.48919677734375</v>
      </c>
      <c r="O474" s="75"/>
      <c r="P474" s="76"/>
      <c r="Q474" s="76"/>
      <c r="R474" s="86"/>
      <c r="S474" s="48">
        <v>0</v>
      </c>
      <c r="T474" s="48">
        <v>1</v>
      </c>
      <c r="U474" s="49">
        <v>0</v>
      </c>
      <c r="V474" s="49">
        <v>5.22E-4</v>
      </c>
      <c r="W474" s="49">
        <v>1.7000000000000001E-4</v>
      </c>
      <c r="X474" s="49">
        <v>0.41467500000000002</v>
      </c>
      <c r="Y474" s="49">
        <v>0</v>
      </c>
      <c r="Z474" s="49">
        <v>0</v>
      </c>
      <c r="AA474" s="71">
        <v>548</v>
      </c>
      <c r="AB474" s="71"/>
      <c r="AC474" s="72"/>
      <c r="AD474" s="78" t="s">
        <v>10708</v>
      </c>
      <c r="AE474" s="78">
        <v>72</v>
      </c>
      <c r="AF474" s="78">
        <v>0</v>
      </c>
      <c r="AG474" s="78">
        <v>16</v>
      </c>
      <c r="AH474" s="78">
        <v>2</v>
      </c>
      <c r="AI474" s="78"/>
      <c r="AJ474" s="78"/>
      <c r="AK474" s="78"/>
      <c r="AL474" s="78"/>
      <c r="AM474" s="78"/>
      <c r="AN474" s="80">
        <v>42853.042175925926</v>
      </c>
      <c r="AO474" s="78"/>
      <c r="AP474" s="78" t="b">
        <v>1</v>
      </c>
      <c r="AQ474" s="78" t="b">
        <v>0</v>
      </c>
      <c r="AR474" s="78" t="b">
        <v>0</v>
      </c>
      <c r="AS474" s="78" t="s">
        <v>9963</v>
      </c>
      <c r="AT474" s="78">
        <v>0</v>
      </c>
      <c r="AU474" s="78"/>
      <c r="AV474" s="78" t="b">
        <v>0</v>
      </c>
      <c r="AW474" s="78" t="s">
        <v>15459</v>
      </c>
      <c r="AX474" s="84" t="s">
        <v>16005</v>
      </c>
      <c r="AY474" s="78" t="s">
        <v>66</v>
      </c>
      <c r="AZ474" s="102" t="s">
        <v>18397</v>
      </c>
      <c r="BA474" s="48" t="s">
        <v>3436</v>
      </c>
      <c r="BB474" s="48" t="s">
        <v>3436</v>
      </c>
      <c r="BC474" s="48" t="s">
        <v>4048</v>
      </c>
      <c r="BD474" s="48" t="s">
        <v>4048</v>
      </c>
      <c r="BE474" s="48"/>
      <c r="BF474" s="48"/>
      <c r="BG474" s="106" t="s">
        <v>18710</v>
      </c>
      <c r="BH474" s="106" t="s">
        <v>18710</v>
      </c>
      <c r="BI474" s="106" t="s">
        <v>19157</v>
      </c>
      <c r="BJ474" s="106" t="s">
        <v>19157</v>
      </c>
      <c r="BK474" s="85" t="str">
        <f>REPLACE(INDEX(GroupVertices[Group], MATCH(Vertices[[#This Row],[Vertex]],GroupVertices[Vertex],0)),1,1,"")</f>
        <v>EUTRAL</v>
      </c>
      <c r="BL474" s="3"/>
      <c r="BM474" s="3"/>
      <c r="BN474" s="3"/>
      <c r="BO474" s="3"/>
    </row>
    <row r="475" spans="1:67" x14ac:dyDescent="0.25">
      <c r="A475" s="64" t="s">
        <v>685</v>
      </c>
      <c r="B475" s="65"/>
      <c r="C475" s="65"/>
      <c r="D475" s="66"/>
      <c r="E475" s="68"/>
      <c r="F475" s="100" t="s">
        <v>15256</v>
      </c>
      <c r="G475" s="65"/>
      <c r="H475" s="69"/>
      <c r="I475" s="70"/>
      <c r="J475" s="70"/>
      <c r="K475" s="69" t="s">
        <v>17438</v>
      </c>
      <c r="L475" s="73"/>
      <c r="M475" s="74">
        <v>8535.8994140625</v>
      </c>
      <c r="N475" s="74">
        <v>381.83169555664063</v>
      </c>
      <c r="O475" s="75"/>
      <c r="P475" s="76"/>
      <c r="Q475" s="76"/>
      <c r="R475" s="86"/>
      <c r="S475" s="48">
        <v>0</v>
      </c>
      <c r="T475" s="48">
        <v>1</v>
      </c>
      <c r="U475" s="49">
        <v>0</v>
      </c>
      <c r="V475" s="49">
        <v>5.22E-4</v>
      </c>
      <c r="W475" s="49">
        <v>1.7000000000000001E-4</v>
      </c>
      <c r="X475" s="49">
        <v>0.41467500000000002</v>
      </c>
      <c r="Y475" s="49">
        <v>0</v>
      </c>
      <c r="Z475" s="49">
        <v>0</v>
      </c>
      <c r="AA475" s="71">
        <v>550</v>
      </c>
      <c r="AB475" s="71"/>
      <c r="AC475" s="72"/>
      <c r="AD475" s="78" t="s">
        <v>10710</v>
      </c>
      <c r="AE475" s="78">
        <v>241</v>
      </c>
      <c r="AF475" s="78">
        <v>17</v>
      </c>
      <c r="AG475" s="78">
        <v>326</v>
      </c>
      <c r="AH475" s="78">
        <v>391</v>
      </c>
      <c r="AI475" s="78"/>
      <c r="AJ475" s="78" t="s">
        <v>11985</v>
      </c>
      <c r="AK475" s="78" t="s">
        <v>12846</v>
      </c>
      <c r="AL475" s="78"/>
      <c r="AM475" s="78"/>
      <c r="AN475" s="80">
        <v>42724.129467592589</v>
      </c>
      <c r="AO475" s="84" t="s">
        <v>14239</v>
      </c>
      <c r="AP475" s="78" t="b">
        <v>1</v>
      </c>
      <c r="AQ475" s="78" t="b">
        <v>0</v>
      </c>
      <c r="AR475" s="78" t="b">
        <v>1</v>
      </c>
      <c r="AS475" s="78" t="s">
        <v>9963</v>
      </c>
      <c r="AT475" s="78">
        <v>0</v>
      </c>
      <c r="AU475" s="78"/>
      <c r="AV475" s="78" t="b">
        <v>0</v>
      </c>
      <c r="AW475" s="78" t="s">
        <v>15459</v>
      </c>
      <c r="AX475" s="84" t="s">
        <v>16007</v>
      </c>
      <c r="AY475" s="78" t="s">
        <v>66</v>
      </c>
      <c r="AZ475" s="102" t="s">
        <v>18397</v>
      </c>
      <c r="BA475" s="48" t="s">
        <v>3436</v>
      </c>
      <c r="BB475" s="48" t="s">
        <v>3436</v>
      </c>
      <c r="BC475" s="48" t="s">
        <v>4048</v>
      </c>
      <c r="BD475" s="48" t="s">
        <v>4048</v>
      </c>
      <c r="BE475" s="48"/>
      <c r="BF475" s="48"/>
      <c r="BG475" s="106" t="s">
        <v>18710</v>
      </c>
      <c r="BH475" s="106" t="s">
        <v>18710</v>
      </c>
      <c r="BI475" s="106" t="s">
        <v>19157</v>
      </c>
      <c r="BJ475" s="106" t="s">
        <v>19157</v>
      </c>
      <c r="BK475" s="85" t="str">
        <f>REPLACE(INDEX(GroupVertices[Group], MATCH(Vertices[[#This Row],[Vertex]],GroupVertices[Vertex],0)),1,1,"")</f>
        <v>EUTRAL</v>
      </c>
      <c r="BL475" s="3"/>
      <c r="BM475" s="3"/>
      <c r="BN475" s="3"/>
      <c r="BO475" s="3"/>
    </row>
    <row r="476" spans="1:67" x14ac:dyDescent="0.25">
      <c r="A476" s="64" t="s">
        <v>686</v>
      </c>
      <c r="B476" s="65"/>
      <c r="C476" s="65"/>
      <c r="D476" s="66"/>
      <c r="E476" s="68"/>
      <c r="F476" s="100" t="s">
        <v>15257</v>
      </c>
      <c r="G476" s="65"/>
      <c r="H476" s="69"/>
      <c r="I476" s="70"/>
      <c r="J476" s="70"/>
      <c r="K476" s="69" t="s">
        <v>17439</v>
      </c>
      <c r="L476" s="73"/>
      <c r="M476" s="74">
        <v>6932.33447265625</v>
      </c>
      <c r="N476" s="74">
        <v>4966.84423828125</v>
      </c>
      <c r="O476" s="75"/>
      <c r="P476" s="76"/>
      <c r="Q476" s="76"/>
      <c r="R476" s="86"/>
      <c r="S476" s="48">
        <v>0</v>
      </c>
      <c r="T476" s="48">
        <v>1</v>
      </c>
      <c r="U476" s="49">
        <v>0</v>
      </c>
      <c r="V476" s="49">
        <v>0.02</v>
      </c>
      <c r="W476" s="49">
        <v>0</v>
      </c>
      <c r="X476" s="49">
        <v>0.49582100000000001</v>
      </c>
      <c r="Y476" s="49">
        <v>0</v>
      </c>
      <c r="Z476" s="49">
        <v>0</v>
      </c>
      <c r="AA476" s="71">
        <v>551</v>
      </c>
      <c r="AB476" s="71"/>
      <c r="AC476" s="72"/>
      <c r="AD476" s="78" t="s">
        <v>10711</v>
      </c>
      <c r="AE476" s="78">
        <v>77</v>
      </c>
      <c r="AF476" s="78">
        <v>29</v>
      </c>
      <c r="AG476" s="78">
        <v>890</v>
      </c>
      <c r="AH476" s="78">
        <v>0</v>
      </c>
      <c r="AI476" s="78"/>
      <c r="AJ476" s="78" t="s">
        <v>11986</v>
      </c>
      <c r="AK476" s="78" t="s">
        <v>10140</v>
      </c>
      <c r="AL476" s="78"/>
      <c r="AM476" s="78"/>
      <c r="AN476" s="80">
        <v>40801.226446759261</v>
      </c>
      <c r="AO476" s="78"/>
      <c r="AP476" s="78" t="b">
        <v>0</v>
      </c>
      <c r="AQ476" s="78" t="b">
        <v>0</v>
      </c>
      <c r="AR476" s="78" t="b">
        <v>0</v>
      </c>
      <c r="AS476" s="78" t="s">
        <v>9963</v>
      </c>
      <c r="AT476" s="78">
        <v>1</v>
      </c>
      <c r="AU476" s="84" t="s">
        <v>14892</v>
      </c>
      <c r="AV476" s="78" t="b">
        <v>0</v>
      </c>
      <c r="AW476" s="78" t="s">
        <v>15459</v>
      </c>
      <c r="AX476" s="84" t="s">
        <v>16008</v>
      </c>
      <c r="AY476" s="78" t="s">
        <v>66</v>
      </c>
      <c r="AZ476" s="102" t="s">
        <v>18397</v>
      </c>
      <c r="BA476" s="48" t="s">
        <v>3419</v>
      </c>
      <c r="BB476" s="48" t="s">
        <v>3419</v>
      </c>
      <c r="BC476" s="48" t="s">
        <v>4111</v>
      </c>
      <c r="BD476" s="48" t="s">
        <v>4111</v>
      </c>
      <c r="BE476" s="48" t="s">
        <v>4343</v>
      </c>
      <c r="BF476" s="48" t="s">
        <v>4343</v>
      </c>
      <c r="BG476" s="106" t="s">
        <v>18712</v>
      </c>
      <c r="BH476" s="106" t="s">
        <v>18712</v>
      </c>
      <c r="BI476" s="106" t="s">
        <v>19159</v>
      </c>
      <c r="BJ476" s="106" t="s">
        <v>19159</v>
      </c>
      <c r="BK476" s="85" t="str">
        <f>REPLACE(INDEX(GroupVertices[Group], MATCH(Vertices[[#This Row],[Vertex]],GroupVertices[Vertex],0)),1,1,"")</f>
        <v>EUTRAL</v>
      </c>
      <c r="BL476" s="3"/>
      <c r="BM476" s="3"/>
      <c r="BN476" s="3"/>
      <c r="BO476" s="3"/>
    </row>
    <row r="477" spans="1:67" x14ac:dyDescent="0.25">
      <c r="A477" s="64" t="s">
        <v>687</v>
      </c>
      <c r="B477" s="65"/>
      <c r="C477" s="65"/>
      <c r="D477" s="66"/>
      <c r="E477" s="68"/>
      <c r="F477" s="100" t="s">
        <v>15258</v>
      </c>
      <c r="G477" s="65"/>
      <c r="H477" s="69"/>
      <c r="I477" s="70"/>
      <c r="J477" s="70"/>
      <c r="K477" s="69" t="s">
        <v>17440</v>
      </c>
      <c r="L477" s="73"/>
      <c r="M477" s="74">
        <v>6038.77099609375</v>
      </c>
      <c r="N477" s="74">
        <v>2055.435791015625</v>
      </c>
      <c r="O477" s="75"/>
      <c r="P477" s="76"/>
      <c r="Q477" s="76"/>
      <c r="R477" s="86"/>
      <c r="S477" s="48">
        <v>0</v>
      </c>
      <c r="T477" s="48">
        <v>3</v>
      </c>
      <c r="U477" s="49">
        <v>63.733333000000002</v>
      </c>
      <c r="V477" s="49">
        <v>7.4200000000000004E-4</v>
      </c>
      <c r="W477" s="49">
        <v>5.5459999999999997E-3</v>
      </c>
      <c r="X477" s="49">
        <v>0.83582500000000004</v>
      </c>
      <c r="Y477" s="49">
        <v>0.33333333333333331</v>
      </c>
      <c r="Z477" s="49">
        <v>0</v>
      </c>
      <c r="AA477" s="71">
        <v>552</v>
      </c>
      <c r="AB477" s="71"/>
      <c r="AC477" s="72"/>
      <c r="AD477" s="78" t="s">
        <v>10712</v>
      </c>
      <c r="AE477" s="78">
        <v>1312</v>
      </c>
      <c r="AF477" s="78">
        <v>569</v>
      </c>
      <c r="AG477" s="78">
        <v>27512</v>
      </c>
      <c r="AH477" s="78">
        <v>42280</v>
      </c>
      <c r="AI477" s="78">
        <v>-25200</v>
      </c>
      <c r="AJ477" s="78" t="s">
        <v>11987</v>
      </c>
      <c r="AK477" s="78" t="s">
        <v>12695</v>
      </c>
      <c r="AL477" s="84" t="s">
        <v>13425</v>
      </c>
      <c r="AM477" s="78" t="s">
        <v>13800</v>
      </c>
      <c r="AN477" s="80">
        <v>41210.582175925927</v>
      </c>
      <c r="AO477" s="84" t="s">
        <v>14240</v>
      </c>
      <c r="AP477" s="78" t="b">
        <v>1</v>
      </c>
      <c r="AQ477" s="78" t="b">
        <v>0</v>
      </c>
      <c r="AR477" s="78" t="b">
        <v>0</v>
      </c>
      <c r="AS477" s="78" t="s">
        <v>9963</v>
      </c>
      <c r="AT477" s="78">
        <v>176</v>
      </c>
      <c r="AU477" s="84" t="s">
        <v>14862</v>
      </c>
      <c r="AV477" s="78" t="b">
        <v>0</v>
      </c>
      <c r="AW477" s="78" t="s">
        <v>15459</v>
      </c>
      <c r="AX477" s="84" t="s">
        <v>16009</v>
      </c>
      <c r="AY477" s="78" t="s">
        <v>66</v>
      </c>
      <c r="AZ477" s="102" t="s">
        <v>18397</v>
      </c>
      <c r="BA477" s="48" t="s">
        <v>18455</v>
      </c>
      <c r="BB477" s="48" t="s">
        <v>18455</v>
      </c>
      <c r="BC477" s="48" t="s">
        <v>18505</v>
      </c>
      <c r="BD477" s="48" t="s">
        <v>18505</v>
      </c>
      <c r="BE477" s="48" t="s">
        <v>4342</v>
      </c>
      <c r="BF477" s="48" t="s">
        <v>4342</v>
      </c>
      <c r="BG477" s="106" t="s">
        <v>18713</v>
      </c>
      <c r="BH477" s="106" t="s">
        <v>18951</v>
      </c>
      <c r="BI477" s="106" t="s">
        <v>19158</v>
      </c>
      <c r="BJ477" s="106" t="s">
        <v>19158</v>
      </c>
      <c r="BK477" s="85" t="str">
        <f>REPLACE(INDEX(GroupVertices[Group], MATCH(Vertices[[#This Row],[Vertex]],GroupVertices[Vertex],0)),1,1,"")</f>
        <v>EUTRAL</v>
      </c>
      <c r="BL477" s="3"/>
      <c r="BM477" s="3"/>
      <c r="BN477" s="3"/>
      <c r="BO477" s="3"/>
    </row>
    <row r="478" spans="1:67" x14ac:dyDescent="0.25">
      <c r="A478" s="64" t="s">
        <v>688</v>
      </c>
      <c r="B478" s="65"/>
      <c r="C478" s="65"/>
      <c r="D478" s="66"/>
      <c r="E478" s="68"/>
      <c r="F478" s="100" t="s">
        <v>15259</v>
      </c>
      <c r="G478" s="65"/>
      <c r="H478" s="69"/>
      <c r="I478" s="70"/>
      <c r="J478" s="70"/>
      <c r="K478" s="69" t="s">
        <v>17441</v>
      </c>
      <c r="L478" s="73"/>
      <c r="M478" s="74">
        <v>7462.17236328125</v>
      </c>
      <c r="N478" s="74">
        <v>1088.228515625</v>
      </c>
      <c r="O478" s="75"/>
      <c r="P478" s="76"/>
      <c r="Q478" s="76"/>
      <c r="R478" s="86"/>
      <c r="S478" s="48">
        <v>0</v>
      </c>
      <c r="T478" s="48">
        <v>1</v>
      </c>
      <c r="U478" s="49">
        <v>0</v>
      </c>
      <c r="V478" s="49">
        <v>0.02</v>
      </c>
      <c r="W478" s="49">
        <v>0</v>
      </c>
      <c r="X478" s="49">
        <v>0.49582100000000001</v>
      </c>
      <c r="Y478" s="49">
        <v>0</v>
      </c>
      <c r="Z478" s="49">
        <v>0</v>
      </c>
      <c r="AA478" s="71">
        <v>553</v>
      </c>
      <c r="AB478" s="71"/>
      <c r="AC478" s="72"/>
      <c r="AD478" s="78" t="s">
        <v>10713</v>
      </c>
      <c r="AE478" s="78">
        <v>74</v>
      </c>
      <c r="AF478" s="78">
        <v>39</v>
      </c>
      <c r="AG478" s="78">
        <v>803</v>
      </c>
      <c r="AH478" s="78">
        <v>0</v>
      </c>
      <c r="AI478" s="78"/>
      <c r="AJ478" s="78" t="s">
        <v>11988</v>
      </c>
      <c r="AK478" s="78" t="s">
        <v>10140</v>
      </c>
      <c r="AL478" s="78"/>
      <c r="AM478" s="78"/>
      <c r="AN478" s="80">
        <v>40801.250555555554</v>
      </c>
      <c r="AO478" s="78"/>
      <c r="AP478" s="78" t="b">
        <v>0</v>
      </c>
      <c r="AQ478" s="78" t="b">
        <v>0</v>
      </c>
      <c r="AR478" s="78" t="b">
        <v>0</v>
      </c>
      <c r="AS478" s="78" t="s">
        <v>9963</v>
      </c>
      <c r="AT478" s="78">
        <v>0</v>
      </c>
      <c r="AU478" s="84" t="s">
        <v>14997</v>
      </c>
      <c r="AV478" s="78" t="b">
        <v>0</v>
      </c>
      <c r="AW478" s="78" t="s">
        <v>15459</v>
      </c>
      <c r="AX478" s="84" t="s">
        <v>16010</v>
      </c>
      <c r="AY478" s="78" t="s">
        <v>66</v>
      </c>
      <c r="AZ478" s="102" t="s">
        <v>18397</v>
      </c>
      <c r="BA478" s="48" t="s">
        <v>3419</v>
      </c>
      <c r="BB478" s="48" t="s">
        <v>3419</v>
      </c>
      <c r="BC478" s="48" t="s">
        <v>4111</v>
      </c>
      <c r="BD478" s="48" t="s">
        <v>4111</v>
      </c>
      <c r="BE478" s="48" t="s">
        <v>4343</v>
      </c>
      <c r="BF478" s="48" t="s">
        <v>4343</v>
      </c>
      <c r="BG478" s="106" t="s">
        <v>18712</v>
      </c>
      <c r="BH478" s="106" t="s">
        <v>18712</v>
      </c>
      <c r="BI478" s="106" t="s">
        <v>19159</v>
      </c>
      <c r="BJ478" s="106" t="s">
        <v>19159</v>
      </c>
      <c r="BK478" s="85" t="str">
        <f>REPLACE(INDEX(GroupVertices[Group], MATCH(Vertices[[#This Row],[Vertex]],GroupVertices[Vertex],0)),1,1,"")</f>
        <v>EUTRAL</v>
      </c>
      <c r="BL478" s="3"/>
      <c r="BM478" s="3"/>
      <c r="BN478" s="3"/>
      <c r="BO478" s="3"/>
    </row>
    <row r="479" spans="1:67" x14ac:dyDescent="0.25">
      <c r="A479" s="64" t="s">
        <v>689</v>
      </c>
      <c r="B479" s="65"/>
      <c r="C479" s="65"/>
      <c r="D479" s="66"/>
      <c r="E479" s="68"/>
      <c r="F479" s="100" t="s">
        <v>15260</v>
      </c>
      <c r="G479" s="65"/>
      <c r="H479" s="69"/>
      <c r="I479" s="70"/>
      <c r="J479" s="70"/>
      <c r="K479" s="69" t="s">
        <v>17442</v>
      </c>
      <c r="L479" s="73"/>
      <c r="M479" s="74">
        <v>6330.9306640625</v>
      </c>
      <c r="N479" s="74">
        <v>3319.298828125</v>
      </c>
      <c r="O479" s="75"/>
      <c r="P479" s="76"/>
      <c r="Q479" s="76"/>
      <c r="R479" s="86"/>
      <c r="S479" s="48">
        <v>0</v>
      </c>
      <c r="T479" s="48">
        <v>1</v>
      </c>
      <c r="U479" s="49">
        <v>0</v>
      </c>
      <c r="V479" s="49">
        <v>0.02</v>
      </c>
      <c r="W479" s="49">
        <v>0</v>
      </c>
      <c r="X479" s="49">
        <v>0.49582100000000001</v>
      </c>
      <c r="Y479" s="49">
        <v>0</v>
      </c>
      <c r="Z479" s="49">
        <v>0</v>
      </c>
      <c r="AA479" s="71">
        <v>554</v>
      </c>
      <c r="AB479" s="71"/>
      <c r="AC479" s="72"/>
      <c r="AD479" s="78" t="s">
        <v>10714</v>
      </c>
      <c r="AE479" s="78">
        <v>71</v>
      </c>
      <c r="AF479" s="78">
        <v>14</v>
      </c>
      <c r="AG479" s="78">
        <v>469</v>
      </c>
      <c r="AH479" s="78">
        <v>0</v>
      </c>
      <c r="AI479" s="78"/>
      <c r="AJ479" s="78" t="s">
        <v>11989</v>
      </c>
      <c r="AK479" s="78" t="s">
        <v>10140</v>
      </c>
      <c r="AL479" s="78"/>
      <c r="AM479" s="78"/>
      <c r="AN479" s="80">
        <v>40801.505868055552</v>
      </c>
      <c r="AO479" s="78"/>
      <c r="AP479" s="78" t="b">
        <v>0</v>
      </c>
      <c r="AQ479" s="78" t="b">
        <v>0</v>
      </c>
      <c r="AR479" s="78" t="b">
        <v>0</v>
      </c>
      <c r="AS479" s="78" t="s">
        <v>9963</v>
      </c>
      <c r="AT479" s="78">
        <v>0</v>
      </c>
      <c r="AU479" s="84" t="s">
        <v>14998</v>
      </c>
      <c r="AV479" s="78" t="b">
        <v>0</v>
      </c>
      <c r="AW479" s="78" t="s">
        <v>15459</v>
      </c>
      <c r="AX479" s="84" t="s">
        <v>16011</v>
      </c>
      <c r="AY479" s="78" t="s">
        <v>66</v>
      </c>
      <c r="AZ479" s="102" t="s">
        <v>18397</v>
      </c>
      <c r="BA479" s="48" t="s">
        <v>3419</v>
      </c>
      <c r="BB479" s="48" t="s">
        <v>3419</v>
      </c>
      <c r="BC479" s="48" t="s">
        <v>4111</v>
      </c>
      <c r="BD479" s="48" t="s">
        <v>4111</v>
      </c>
      <c r="BE479" s="48" t="s">
        <v>4343</v>
      </c>
      <c r="BF479" s="48" t="s">
        <v>4343</v>
      </c>
      <c r="BG479" s="106" t="s">
        <v>18712</v>
      </c>
      <c r="BH479" s="106" t="s">
        <v>18712</v>
      </c>
      <c r="BI479" s="106" t="s">
        <v>19159</v>
      </c>
      <c r="BJ479" s="106" t="s">
        <v>19159</v>
      </c>
      <c r="BK479" s="85" t="str">
        <f>REPLACE(INDEX(GroupVertices[Group], MATCH(Vertices[[#This Row],[Vertex]],GroupVertices[Vertex],0)),1,1,"")</f>
        <v>EUTRAL</v>
      </c>
      <c r="BL479" s="3"/>
      <c r="BM479" s="3"/>
      <c r="BN479" s="3"/>
      <c r="BO479" s="3"/>
    </row>
    <row r="480" spans="1:67" x14ac:dyDescent="0.25">
      <c r="A480" s="64" t="s">
        <v>690</v>
      </c>
      <c r="B480" s="65"/>
      <c r="C480" s="65"/>
      <c r="D480" s="66"/>
      <c r="E480" s="68"/>
      <c r="F480" s="100" t="s">
        <v>15261</v>
      </c>
      <c r="G480" s="65"/>
      <c r="H480" s="69"/>
      <c r="I480" s="70"/>
      <c r="J480" s="70"/>
      <c r="K480" s="69" t="s">
        <v>17443</v>
      </c>
      <c r="L480" s="73"/>
      <c r="M480" s="74">
        <v>8584.7158203125</v>
      </c>
      <c r="N480" s="74">
        <v>741.82586669921875</v>
      </c>
      <c r="O480" s="75"/>
      <c r="P480" s="76"/>
      <c r="Q480" s="76"/>
      <c r="R480" s="86"/>
      <c r="S480" s="48">
        <v>0</v>
      </c>
      <c r="T480" s="48">
        <v>1</v>
      </c>
      <c r="U480" s="49">
        <v>0</v>
      </c>
      <c r="V480" s="49">
        <v>5.22E-4</v>
      </c>
      <c r="W480" s="49">
        <v>1.7000000000000001E-4</v>
      </c>
      <c r="X480" s="49">
        <v>0.41467500000000002</v>
      </c>
      <c r="Y480" s="49">
        <v>0</v>
      </c>
      <c r="Z480" s="49">
        <v>0</v>
      </c>
      <c r="AA480" s="71">
        <v>555</v>
      </c>
      <c r="AB480" s="71"/>
      <c r="AC480" s="72"/>
      <c r="AD480" s="78" t="s">
        <v>10715</v>
      </c>
      <c r="AE480" s="78">
        <v>1668</v>
      </c>
      <c r="AF480" s="78">
        <v>463</v>
      </c>
      <c r="AG480" s="78">
        <v>27822</v>
      </c>
      <c r="AH480" s="78">
        <v>925</v>
      </c>
      <c r="AI480" s="78"/>
      <c r="AJ480" s="78"/>
      <c r="AK480" s="78" t="s">
        <v>12847</v>
      </c>
      <c r="AL480" s="78"/>
      <c r="AM480" s="78"/>
      <c r="AN480" s="80">
        <v>41324.571018518516</v>
      </c>
      <c r="AO480" s="78"/>
      <c r="AP480" s="78" t="b">
        <v>1</v>
      </c>
      <c r="AQ480" s="78" t="b">
        <v>0</v>
      </c>
      <c r="AR480" s="78" t="b">
        <v>0</v>
      </c>
      <c r="AS480" s="78" t="s">
        <v>9963</v>
      </c>
      <c r="AT480" s="78">
        <v>22</v>
      </c>
      <c r="AU480" s="84" t="s">
        <v>14862</v>
      </c>
      <c r="AV480" s="78" t="b">
        <v>0</v>
      </c>
      <c r="AW480" s="78" t="s">
        <v>15459</v>
      </c>
      <c r="AX480" s="84" t="s">
        <v>16012</v>
      </c>
      <c r="AY480" s="78" t="s">
        <v>66</v>
      </c>
      <c r="AZ480" s="102" t="s">
        <v>18397</v>
      </c>
      <c r="BA480" s="48" t="s">
        <v>3436</v>
      </c>
      <c r="BB480" s="48" t="s">
        <v>3436</v>
      </c>
      <c r="BC480" s="48" t="s">
        <v>4048</v>
      </c>
      <c r="BD480" s="48" t="s">
        <v>4048</v>
      </c>
      <c r="BE480" s="48"/>
      <c r="BF480" s="48"/>
      <c r="BG480" s="106" t="s">
        <v>18710</v>
      </c>
      <c r="BH480" s="106" t="s">
        <v>18710</v>
      </c>
      <c r="BI480" s="106" t="s">
        <v>19157</v>
      </c>
      <c r="BJ480" s="106" t="s">
        <v>19157</v>
      </c>
      <c r="BK480" s="85" t="str">
        <f>REPLACE(INDEX(GroupVertices[Group], MATCH(Vertices[[#This Row],[Vertex]],GroupVertices[Vertex],0)),1,1,"")</f>
        <v>EUTRAL</v>
      </c>
      <c r="BL480" s="3"/>
      <c r="BM480" s="3"/>
      <c r="BN480" s="3"/>
      <c r="BO480" s="3"/>
    </row>
    <row r="481" spans="1:67" x14ac:dyDescent="0.25">
      <c r="A481" s="64" t="s">
        <v>691</v>
      </c>
      <c r="B481" s="65"/>
      <c r="C481" s="65"/>
      <c r="D481" s="66"/>
      <c r="E481" s="68"/>
      <c r="F481" s="100" t="s">
        <v>15262</v>
      </c>
      <c r="G481" s="65"/>
      <c r="H481" s="69"/>
      <c r="I481" s="70"/>
      <c r="J481" s="70"/>
      <c r="K481" s="69" t="s">
        <v>17444</v>
      </c>
      <c r="L481" s="73"/>
      <c r="M481" s="74">
        <v>7944.89794921875</v>
      </c>
      <c r="N481" s="74">
        <v>1744.549072265625</v>
      </c>
      <c r="O481" s="75"/>
      <c r="P481" s="76"/>
      <c r="Q481" s="76"/>
      <c r="R481" s="86"/>
      <c r="S481" s="48">
        <v>0</v>
      </c>
      <c r="T481" s="48">
        <v>1</v>
      </c>
      <c r="U481" s="49">
        <v>0</v>
      </c>
      <c r="V481" s="49">
        <v>0.02</v>
      </c>
      <c r="W481" s="49">
        <v>0</v>
      </c>
      <c r="X481" s="49">
        <v>0.49582100000000001</v>
      </c>
      <c r="Y481" s="49">
        <v>0</v>
      </c>
      <c r="Z481" s="49">
        <v>0</v>
      </c>
      <c r="AA481" s="71">
        <v>556</v>
      </c>
      <c r="AB481" s="71"/>
      <c r="AC481" s="72"/>
      <c r="AD481" s="78" t="s">
        <v>10716</v>
      </c>
      <c r="AE481" s="78">
        <v>66</v>
      </c>
      <c r="AF481" s="78">
        <v>33</v>
      </c>
      <c r="AG481" s="78">
        <v>277</v>
      </c>
      <c r="AH481" s="78">
        <v>1</v>
      </c>
      <c r="AI481" s="78"/>
      <c r="AJ481" s="78" t="s">
        <v>11990</v>
      </c>
      <c r="AK481" s="78"/>
      <c r="AL481" s="78"/>
      <c r="AM481" s="78"/>
      <c r="AN481" s="80">
        <v>41872.444016203706</v>
      </c>
      <c r="AO481" s="78"/>
      <c r="AP481" s="78" t="b">
        <v>1</v>
      </c>
      <c r="AQ481" s="78" t="b">
        <v>0</v>
      </c>
      <c r="AR481" s="78" t="b">
        <v>0</v>
      </c>
      <c r="AS481" s="78" t="s">
        <v>9963</v>
      </c>
      <c r="AT481" s="78">
        <v>1</v>
      </c>
      <c r="AU481" s="84" t="s">
        <v>14862</v>
      </c>
      <c r="AV481" s="78" t="b">
        <v>0</v>
      </c>
      <c r="AW481" s="78" t="s">
        <v>15459</v>
      </c>
      <c r="AX481" s="84" t="s">
        <v>16013</v>
      </c>
      <c r="AY481" s="78" t="s">
        <v>66</v>
      </c>
      <c r="AZ481" s="102" t="s">
        <v>18397</v>
      </c>
      <c r="BA481" s="48" t="s">
        <v>3419</v>
      </c>
      <c r="BB481" s="48" t="s">
        <v>3419</v>
      </c>
      <c r="BC481" s="48" t="s">
        <v>4111</v>
      </c>
      <c r="BD481" s="48" t="s">
        <v>4111</v>
      </c>
      <c r="BE481" s="48" t="s">
        <v>4343</v>
      </c>
      <c r="BF481" s="48" t="s">
        <v>4343</v>
      </c>
      <c r="BG481" s="106" t="s">
        <v>18712</v>
      </c>
      <c r="BH481" s="106" t="s">
        <v>18712</v>
      </c>
      <c r="BI481" s="106" t="s">
        <v>19159</v>
      </c>
      <c r="BJ481" s="106" t="s">
        <v>19159</v>
      </c>
      <c r="BK481" s="85" t="str">
        <f>REPLACE(INDEX(GroupVertices[Group], MATCH(Vertices[[#This Row],[Vertex]],GroupVertices[Vertex],0)),1,1,"")</f>
        <v>EUTRAL</v>
      </c>
      <c r="BL481" s="3"/>
      <c r="BM481" s="3"/>
      <c r="BN481" s="3"/>
      <c r="BO481" s="3"/>
    </row>
    <row r="482" spans="1:67" x14ac:dyDescent="0.25">
      <c r="A482" s="64" t="s">
        <v>692</v>
      </c>
      <c r="B482" s="65"/>
      <c r="C482" s="65"/>
      <c r="D482" s="66"/>
      <c r="E482" s="68"/>
      <c r="F482" s="100" t="s">
        <v>15263</v>
      </c>
      <c r="G482" s="65"/>
      <c r="H482" s="69"/>
      <c r="I482" s="70"/>
      <c r="J482" s="70"/>
      <c r="K482" s="69" t="s">
        <v>17445</v>
      </c>
      <c r="L482" s="73"/>
      <c r="M482" s="74">
        <v>8432.9130859375</v>
      </c>
      <c r="N482" s="74">
        <v>4412.68896484375</v>
      </c>
      <c r="O482" s="75"/>
      <c r="P482" s="76"/>
      <c r="Q482" s="76"/>
      <c r="R482" s="86"/>
      <c r="S482" s="48">
        <v>0</v>
      </c>
      <c r="T482" s="48">
        <v>1</v>
      </c>
      <c r="U482" s="49">
        <v>0</v>
      </c>
      <c r="V482" s="49">
        <v>0.02</v>
      </c>
      <c r="W482" s="49">
        <v>0</v>
      </c>
      <c r="X482" s="49">
        <v>0.49582100000000001</v>
      </c>
      <c r="Y482" s="49">
        <v>0</v>
      </c>
      <c r="Z482" s="49">
        <v>0</v>
      </c>
      <c r="AA482" s="71">
        <v>557</v>
      </c>
      <c r="AB482" s="71"/>
      <c r="AC482" s="72"/>
      <c r="AD482" s="78" t="s">
        <v>10717</v>
      </c>
      <c r="AE482" s="78">
        <v>27</v>
      </c>
      <c r="AF482" s="78">
        <v>37</v>
      </c>
      <c r="AG482" s="78">
        <v>294</v>
      </c>
      <c r="AH482" s="78">
        <v>0</v>
      </c>
      <c r="AI482" s="78"/>
      <c r="AJ482" s="78" t="s">
        <v>11991</v>
      </c>
      <c r="AK482" s="78"/>
      <c r="AL482" s="78"/>
      <c r="AM482" s="78"/>
      <c r="AN482" s="80">
        <v>41872.447557870371</v>
      </c>
      <c r="AO482" s="84" t="s">
        <v>14241</v>
      </c>
      <c r="AP482" s="78" t="b">
        <v>1</v>
      </c>
      <c r="AQ482" s="78" t="b">
        <v>0</v>
      </c>
      <c r="AR482" s="78" t="b">
        <v>0</v>
      </c>
      <c r="AS482" s="78" t="s">
        <v>9963</v>
      </c>
      <c r="AT482" s="78">
        <v>1</v>
      </c>
      <c r="AU482" s="84" t="s">
        <v>14862</v>
      </c>
      <c r="AV482" s="78" t="b">
        <v>0</v>
      </c>
      <c r="AW482" s="78" t="s">
        <v>15459</v>
      </c>
      <c r="AX482" s="84" t="s">
        <v>16014</v>
      </c>
      <c r="AY482" s="78" t="s">
        <v>66</v>
      </c>
      <c r="AZ482" s="102" t="s">
        <v>18397</v>
      </c>
      <c r="BA482" s="48" t="s">
        <v>3419</v>
      </c>
      <c r="BB482" s="48" t="s">
        <v>3419</v>
      </c>
      <c r="BC482" s="48" t="s">
        <v>4111</v>
      </c>
      <c r="BD482" s="48" t="s">
        <v>4111</v>
      </c>
      <c r="BE482" s="48" t="s">
        <v>4343</v>
      </c>
      <c r="BF482" s="48" t="s">
        <v>4343</v>
      </c>
      <c r="BG482" s="106" t="s">
        <v>18712</v>
      </c>
      <c r="BH482" s="106" t="s">
        <v>18712</v>
      </c>
      <c r="BI482" s="106" t="s">
        <v>19159</v>
      </c>
      <c r="BJ482" s="106" t="s">
        <v>19159</v>
      </c>
      <c r="BK482" s="85" t="str">
        <f>REPLACE(INDEX(GroupVertices[Group], MATCH(Vertices[[#This Row],[Vertex]],GroupVertices[Vertex],0)),1,1,"")</f>
        <v>EUTRAL</v>
      </c>
      <c r="BL482" s="3"/>
      <c r="BM482" s="3"/>
      <c r="BN482" s="3"/>
      <c r="BO482" s="3"/>
    </row>
    <row r="483" spans="1:67" x14ac:dyDescent="0.25">
      <c r="A483" s="64" t="s">
        <v>693</v>
      </c>
      <c r="B483" s="65"/>
      <c r="C483" s="65"/>
      <c r="D483" s="66"/>
      <c r="E483" s="68"/>
      <c r="F483" s="100" t="s">
        <v>15264</v>
      </c>
      <c r="G483" s="65"/>
      <c r="H483" s="69"/>
      <c r="I483" s="70"/>
      <c r="J483" s="70"/>
      <c r="K483" s="69" t="s">
        <v>17446</v>
      </c>
      <c r="L483" s="73"/>
      <c r="M483" s="74">
        <v>7396.12255859375</v>
      </c>
      <c r="N483" s="74">
        <v>5409.56494140625</v>
      </c>
      <c r="O483" s="75"/>
      <c r="P483" s="76"/>
      <c r="Q483" s="76"/>
      <c r="R483" s="86"/>
      <c r="S483" s="48">
        <v>0</v>
      </c>
      <c r="T483" s="48">
        <v>1</v>
      </c>
      <c r="U483" s="49">
        <v>0</v>
      </c>
      <c r="V483" s="49">
        <v>0.02</v>
      </c>
      <c r="W483" s="49">
        <v>0</v>
      </c>
      <c r="X483" s="49">
        <v>0.49582100000000001</v>
      </c>
      <c r="Y483" s="49">
        <v>0</v>
      </c>
      <c r="Z483" s="49">
        <v>0</v>
      </c>
      <c r="AA483" s="71">
        <v>558</v>
      </c>
      <c r="AB483" s="71"/>
      <c r="AC483" s="72"/>
      <c r="AD483" s="78" t="s">
        <v>10718</v>
      </c>
      <c r="AE483" s="78">
        <v>35</v>
      </c>
      <c r="AF483" s="78">
        <v>33</v>
      </c>
      <c r="AG483" s="78">
        <v>305</v>
      </c>
      <c r="AH483" s="78">
        <v>1</v>
      </c>
      <c r="AI483" s="78"/>
      <c r="AJ483" s="78" t="s">
        <v>11992</v>
      </c>
      <c r="AK483" s="78"/>
      <c r="AL483" s="78"/>
      <c r="AM483" s="78"/>
      <c r="AN483" s="80">
        <v>41872.468587962961</v>
      </c>
      <c r="AO483" s="84" t="s">
        <v>14242</v>
      </c>
      <c r="AP483" s="78" t="b">
        <v>1</v>
      </c>
      <c r="AQ483" s="78" t="b">
        <v>0</v>
      </c>
      <c r="AR483" s="78" t="b">
        <v>0</v>
      </c>
      <c r="AS483" s="78" t="s">
        <v>9963</v>
      </c>
      <c r="AT483" s="78">
        <v>0</v>
      </c>
      <c r="AU483" s="84" t="s">
        <v>14862</v>
      </c>
      <c r="AV483" s="78" t="b">
        <v>0</v>
      </c>
      <c r="AW483" s="78" t="s">
        <v>15459</v>
      </c>
      <c r="AX483" s="84" t="s">
        <v>16015</v>
      </c>
      <c r="AY483" s="78" t="s">
        <v>66</v>
      </c>
      <c r="AZ483" s="102" t="s">
        <v>18397</v>
      </c>
      <c r="BA483" s="48" t="s">
        <v>3419</v>
      </c>
      <c r="BB483" s="48" t="s">
        <v>3419</v>
      </c>
      <c r="BC483" s="48" t="s">
        <v>4111</v>
      </c>
      <c r="BD483" s="48" t="s">
        <v>4111</v>
      </c>
      <c r="BE483" s="48" t="s">
        <v>4343</v>
      </c>
      <c r="BF483" s="48" t="s">
        <v>4343</v>
      </c>
      <c r="BG483" s="106" t="s">
        <v>18712</v>
      </c>
      <c r="BH483" s="106" t="s">
        <v>18712</v>
      </c>
      <c r="BI483" s="106" t="s">
        <v>19159</v>
      </c>
      <c r="BJ483" s="106" t="s">
        <v>19159</v>
      </c>
      <c r="BK483" s="85" t="str">
        <f>REPLACE(INDEX(GroupVertices[Group], MATCH(Vertices[[#This Row],[Vertex]],GroupVertices[Vertex],0)),1,1,"")</f>
        <v>EUTRAL</v>
      </c>
      <c r="BL483" s="3"/>
      <c r="BM483" s="3"/>
      <c r="BN483" s="3"/>
      <c r="BO483" s="3"/>
    </row>
    <row r="484" spans="1:67" x14ac:dyDescent="0.25">
      <c r="A484" s="64" t="s">
        <v>695</v>
      </c>
      <c r="B484" s="65"/>
      <c r="C484" s="65"/>
      <c r="D484" s="66"/>
      <c r="E484" s="68"/>
      <c r="F484" s="100" t="s">
        <v>5141</v>
      </c>
      <c r="G484" s="65"/>
      <c r="H484" s="69"/>
      <c r="I484" s="70"/>
      <c r="J484" s="70"/>
      <c r="K484" s="69" t="s">
        <v>17448</v>
      </c>
      <c r="L484" s="73"/>
      <c r="M484" s="74">
        <v>8633.5126953125</v>
      </c>
      <c r="N484" s="74">
        <v>4942.52392578125</v>
      </c>
      <c r="O484" s="75"/>
      <c r="P484" s="76"/>
      <c r="Q484" s="76"/>
      <c r="R484" s="86"/>
      <c r="S484" s="48">
        <v>0</v>
      </c>
      <c r="T484" s="48">
        <v>2</v>
      </c>
      <c r="U484" s="49">
        <v>0</v>
      </c>
      <c r="V484" s="49">
        <v>6.1300000000000005E-4</v>
      </c>
      <c r="W484" s="49">
        <v>5.9199999999999997E-4</v>
      </c>
      <c r="X484" s="49">
        <v>0.70369400000000004</v>
      </c>
      <c r="Y484" s="49">
        <v>0.5</v>
      </c>
      <c r="Z484" s="49">
        <v>0</v>
      </c>
      <c r="AA484" s="71">
        <v>560</v>
      </c>
      <c r="AB484" s="71"/>
      <c r="AC484" s="72"/>
      <c r="AD484" s="78" t="s">
        <v>10720</v>
      </c>
      <c r="AE484" s="78">
        <v>1200</v>
      </c>
      <c r="AF484" s="78">
        <v>2090</v>
      </c>
      <c r="AG484" s="78">
        <v>21947</v>
      </c>
      <c r="AH484" s="78">
        <v>6573</v>
      </c>
      <c r="AI484" s="78">
        <v>19800</v>
      </c>
      <c r="AJ484" s="78" t="s">
        <v>11994</v>
      </c>
      <c r="AK484" s="78" t="s">
        <v>12740</v>
      </c>
      <c r="AL484" s="78"/>
      <c r="AM484" s="78" t="s">
        <v>12690</v>
      </c>
      <c r="AN484" s="80">
        <v>41875.724386574075</v>
      </c>
      <c r="AO484" s="84" t="s">
        <v>14244</v>
      </c>
      <c r="AP484" s="78" t="b">
        <v>1</v>
      </c>
      <c r="AQ484" s="78" t="b">
        <v>0</v>
      </c>
      <c r="AR484" s="78" t="b">
        <v>1</v>
      </c>
      <c r="AS484" s="78" t="s">
        <v>9963</v>
      </c>
      <c r="AT484" s="78">
        <v>7</v>
      </c>
      <c r="AU484" s="84" t="s">
        <v>14862</v>
      </c>
      <c r="AV484" s="78" t="b">
        <v>0</v>
      </c>
      <c r="AW484" s="78" t="s">
        <v>15459</v>
      </c>
      <c r="AX484" s="84" t="s">
        <v>16017</v>
      </c>
      <c r="AY484" s="78" t="s">
        <v>66</v>
      </c>
      <c r="AZ484" s="102" t="s">
        <v>18397</v>
      </c>
      <c r="BA484" s="48" t="s">
        <v>3454</v>
      </c>
      <c r="BB484" s="48" t="s">
        <v>3454</v>
      </c>
      <c r="BC484" s="48" t="s">
        <v>4018</v>
      </c>
      <c r="BD484" s="48" t="s">
        <v>4018</v>
      </c>
      <c r="BE484" s="48"/>
      <c r="BF484" s="48"/>
      <c r="BG484" s="106" t="s">
        <v>18715</v>
      </c>
      <c r="BH484" s="106" t="s">
        <v>18715</v>
      </c>
      <c r="BI484" s="106" t="s">
        <v>19161</v>
      </c>
      <c r="BJ484" s="106" t="s">
        <v>19161</v>
      </c>
      <c r="BK484" s="85" t="str">
        <f>REPLACE(INDEX(GroupVertices[Group], MATCH(Vertices[[#This Row],[Vertex]],GroupVertices[Vertex],0)),1,1,"")</f>
        <v>EUTRAL</v>
      </c>
      <c r="BL484" s="3"/>
      <c r="BM484" s="3"/>
      <c r="BN484" s="3"/>
      <c r="BO484" s="3"/>
    </row>
    <row r="485" spans="1:67" x14ac:dyDescent="0.25">
      <c r="A485" s="64" t="s">
        <v>697</v>
      </c>
      <c r="B485" s="65"/>
      <c r="C485" s="65"/>
      <c r="D485" s="66"/>
      <c r="E485" s="68"/>
      <c r="F485" s="100" t="s">
        <v>15265</v>
      </c>
      <c r="G485" s="65"/>
      <c r="H485" s="69"/>
      <c r="I485" s="70"/>
      <c r="J485" s="70"/>
      <c r="K485" s="69" t="s">
        <v>17450</v>
      </c>
      <c r="L485" s="73"/>
      <c r="M485" s="74">
        <v>6983.103515625</v>
      </c>
      <c r="N485" s="74">
        <v>1763.8946533203125</v>
      </c>
      <c r="O485" s="75"/>
      <c r="P485" s="76"/>
      <c r="Q485" s="76"/>
      <c r="R485" s="86"/>
      <c r="S485" s="48">
        <v>0</v>
      </c>
      <c r="T485" s="48">
        <v>1</v>
      </c>
      <c r="U485" s="49">
        <v>0</v>
      </c>
      <c r="V485" s="49">
        <v>0.02</v>
      </c>
      <c r="W485" s="49">
        <v>0</v>
      </c>
      <c r="X485" s="49">
        <v>0.49582100000000001</v>
      </c>
      <c r="Y485" s="49">
        <v>0</v>
      </c>
      <c r="Z485" s="49">
        <v>0</v>
      </c>
      <c r="AA485" s="71">
        <v>562</v>
      </c>
      <c r="AB485" s="71"/>
      <c r="AC485" s="72"/>
      <c r="AD485" s="78" t="s">
        <v>10722</v>
      </c>
      <c r="AE485" s="78">
        <v>159</v>
      </c>
      <c r="AF485" s="78">
        <v>45</v>
      </c>
      <c r="AG485" s="78">
        <v>290</v>
      </c>
      <c r="AH485" s="78">
        <v>1</v>
      </c>
      <c r="AI485" s="78"/>
      <c r="AJ485" s="78" t="s">
        <v>11996</v>
      </c>
      <c r="AK485" s="78" t="s">
        <v>10140</v>
      </c>
      <c r="AL485" s="78"/>
      <c r="AM485" s="78"/>
      <c r="AN485" s="80">
        <v>41872.474178240744</v>
      </c>
      <c r="AO485" s="84" t="s">
        <v>14245</v>
      </c>
      <c r="AP485" s="78" t="b">
        <v>0</v>
      </c>
      <c r="AQ485" s="78" t="b">
        <v>0</v>
      </c>
      <c r="AR485" s="78" t="b">
        <v>0</v>
      </c>
      <c r="AS485" s="78" t="s">
        <v>9963</v>
      </c>
      <c r="AT485" s="78">
        <v>0</v>
      </c>
      <c r="AU485" s="84" t="s">
        <v>14862</v>
      </c>
      <c r="AV485" s="78" t="b">
        <v>0</v>
      </c>
      <c r="AW485" s="78" t="s">
        <v>15459</v>
      </c>
      <c r="AX485" s="84" t="s">
        <v>16019</v>
      </c>
      <c r="AY485" s="78" t="s">
        <v>66</v>
      </c>
      <c r="AZ485" s="102" t="s">
        <v>18397</v>
      </c>
      <c r="BA485" s="48" t="s">
        <v>3419</v>
      </c>
      <c r="BB485" s="48" t="s">
        <v>3419</v>
      </c>
      <c r="BC485" s="48" t="s">
        <v>4111</v>
      </c>
      <c r="BD485" s="48" t="s">
        <v>4111</v>
      </c>
      <c r="BE485" s="48" t="s">
        <v>4343</v>
      </c>
      <c r="BF485" s="48" t="s">
        <v>4343</v>
      </c>
      <c r="BG485" s="106" t="s">
        <v>18712</v>
      </c>
      <c r="BH485" s="106" t="s">
        <v>18712</v>
      </c>
      <c r="BI485" s="106" t="s">
        <v>19159</v>
      </c>
      <c r="BJ485" s="106" t="s">
        <v>19159</v>
      </c>
      <c r="BK485" s="85" t="str">
        <f>REPLACE(INDEX(GroupVertices[Group], MATCH(Vertices[[#This Row],[Vertex]],GroupVertices[Vertex],0)),1,1,"")</f>
        <v>EUTRAL</v>
      </c>
      <c r="BL485" s="3"/>
      <c r="BM485" s="3"/>
      <c r="BN485" s="3"/>
      <c r="BO485" s="3"/>
    </row>
    <row r="486" spans="1:67" x14ac:dyDescent="0.25">
      <c r="A486" s="64" t="s">
        <v>699</v>
      </c>
      <c r="B486" s="65"/>
      <c r="C486" s="65"/>
      <c r="D486" s="66"/>
      <c r="E486" s="68"/>
      <c r="F486" s="100" t="s">
        <v>15266</v>
      </c>
      <c r="G486" s="65"/>
      <c r="H486" s="69"/>
      <c r="I486" s="70"/>
      <c r="J486" s="70"/>
      <c r="K486" s="69" t="s">
        <v>17452</v>
      </c>
      <c r="L486" s="73"/>
      <c r="M486" s="74">
        <v>6088.35302734375</v>
      </c>
      <c r="N486" s="74">
        <v>2784.254150390625</v>
      </c>
      <c r="O486" s="75"/>
      <c r="P486" s="76"/>
      <c r="Q486" s="76"/>
      <c r="R486" s="86"/>
      <c r="S486" s="48">
        <v>0</v>
      </c>
      <c r="T486" s="48">
        <v>1</v>
      </c>
      <c r="U486" s="49">
        <v>0</v>
      </c>
      <c r="V486" s="49">
        <v>0.02</v>
      </c>
      <c r="W486" s="49">
        <v>0</v>
      </c>
      <c r="X486" s="49">
        <v>0.49582100000000001</v>
      </c>
      <c r="Y486" s="49">
        <v>0</v>
      </c>
      <c r="Z486" s="49">
        <v>0</v>
      </c>
      <c r="AA486" s="71">
        <v>564</v>
      </c>
      <c r="AB486" s="71"/>
      <c r="AC486" s="72"/>
      <c r="AD486" s="78" t="s">
        <v>10724</v>
      </c>
      <c r="AE486" s="78">
        <v>16</v>
      </c>
      <c r="AF486" s="78">
        <v>39</v>
      </c>
      <c r="AG486" s="78">
        <v>443</v>
      </c>
      <c r="AH486" s="78">
        <v>0</v>
      </c>
      <c r="AI486" s="78"/>
      <c r="AJ486" s="78" t="s">
        <v>11998</v>
      </c>
      <c r="AK486" s="78" t="s">
        <v>12849</v>
      </c>
      <c r="AL486" s="78"/>
      <c r="AM486" s="78"/>
      <c r="AN486" s="80">
        <v>41872.476724537039</v>
      </c>
      <c r="AO486" s="84" t="s">
        <v>14247</v>
      </c>
      <c r="AP486" s="78" t="b">
        <v>0</v>
      </c>
      <c r="AQ486" s="78" t="b">
        <v>0</v>
      </c>
      <c r="AR486" s="78" t="b">
        <v>0</v>
      </c>
      <c r="AS486" s="78" t="s">
        <v>9963</v>
      </c>
      <c r="AT486" s="78">
        <v>1</v>
      </c>
      <c r="AU486" s="84" t="s">
        <v>14862</v>
      </c>
      <c r="AV486" s="78" t="b">
        <v>0</v>
      </c>
      <c r="AW486" s="78" t="s">
        <v>15459</v>
      </c>
      <c r="AX486" s="84" t="s">
        <v>16021</v>
      </c>
      <c r="AY486" s="78" t="s">
        <v>66</v>
      </c>
      <c r="AZ486" s="102" t="s">
        <v>18397</v>
      </c>
      <c r="BA486" s="48" t="s">
        <v>3419</v>
      </c>
      <c r="BB486" s="48" t="s">
        <v>3419</v>
      </c>
      <c r="BC486" s="48" t="s">
        <v>4111</v>
      </c>
      <c r="BD486" s="48" t="s">
        <v>4111</v>
      </c>
      <c r="BE486" s="48" t="s">
        <v>4343</v>
      </c>
      <c r="BF486" s="48" t="s">
        <v>4343</v>
      </c>
      <c r="BG486" s="106" t="s">
        <v>18712</v>
      </c>
      <c r="BH486" s="106" t="s">
        <v>18712</v>
      </c>
      <c r="BI486" s="106" t="s">
        <v>19159</v>
      </c>
      <c r="BJ486" s="106" t="s">
        <v>19159</v>
      </c>
      <c r="BK486" s="85" t="str">
        <f>REPLACE(INDEX(GroupVertices[Group], MATCH(Vertices[[#This Row],[Vertex]],GroupVertices[Vertex],0)),1,1,"")</f>
        <v>EUTRAL</v>
      </c>
      <c r="BL486" s="3"/>
      <c r="BM486" s="3"/>
      <c r="BN486" s="3"/>
      <c r="BO486" s="3"/>
    </row>
    <row r="487" spans="1:67" x14ac:dyDescent="0.25">
      <c r="A487" s="64" t="s">
        <v>700</v>
      </c>
      <c r="B487" s="65"/>
      <c r="C487" s="65"/>
      <c r="D487" s="66"/>
      <c r="E487" s="68"/>
      <c r="F487" s="100" t="s">
        <v>4787</v>
      </c>
      <c r="G487" s="65"/>
      <c r="H487" s="69"/>
      <c r="I487" s="70"/>
      <c r="J487" s="70"/>
      <c r="K487" s="69" t="s">
        <v>17453</v>
      </c>
      <c r="L487" s="73"/>
      <c r="M487" s="74">
        <v>6602.4052734375</v>
      </c>
      <c r="N487" s="74">
        <v>1170.46630859375</v>
      </c>
      <c r="O487" s="75"/>
      <c r="P487" s="76"/>
      <c r="Q487" s="76"/>
      <c r="R487" s="86"/>
      <c r="S487" s="48">
        <v>0</v>
      </c>
      <c r="T487" s="48">
        <v>1</v>
      </c>
      <c r="U487" s="49">
        <v>0</v>
      </c>
      <c r="V487" s="49">
        <v>0.02</v>
      </c>
      <c r="W487" s="49">
        <v>0</v>
      </c>
      <c r="X487" s="49">
        <v>0.49582100000000001</v>
      </c>
      <c r="Y487" s="49">
        <v>0</v>
      </c>
      <c r="Z487" s="49">
        <v>0</v>
      </c>
      <c r="AA487" s="71">
        <v>565</v>
      </c>
      <c r="AB487" s="71"/>
      <c r="AC487" s="72"/>
      <c r="AD487" s="78" t="s">
        <v>10725</v>
      </c>
      <c r="AE487" s="78">
        <v>94</v>
      </c>
      <c r="AF487" s="78">
        <v>6</v>
      </c>
      <c r="AG487" s="78">
        <v>221</v>
      </c>
      <c r="AH487" s="78">
        <v>0</v>
      </c>
      <c r="AI487" s="78"/>
      <c r="AJ487" s="78"/>
      <c r="AK487" s="78"/>
      <c r="AL487" s="78"/>
      <c r="AM487" s="78"/>
      <c r="AN487" s="80">
        <v>41872.436435185184</v>
      </c>
      <c r="AO487" s="78"/>
      <c r="AP487" s="78" t="b">
        <v>1</v>
      </c>
      <c r="AQ487" s="78" t="b">
        <v>1</v>
      </c>
      <c r="AR487" s="78" t="b">
        <v>0</v>
      </c>
      <c r="AS487" s="78" t="s">
        <v>9963</v>
      </c>
      <c r="AT487" s="78">
        <v>0</v>
      </c>
      <c r="AU487" s="84" t="s">
        <v>14862</v>
      </c>
      <c r="AV487" s="78" t="b">
        <v>0</v>
      </c>
      <c r="AW487" s="78" t="s">
        <v>15459</v>
      </c>
      <c r="AX487" s="84" t="s">
        <v>16022</v>
      </c>
      <c r="AY487" s="78" t="s">
        <v>66</v>
      </c>
      <c r="AZ487" s="102" t="s">
        <v>18397</v>
      </c>
      <c r="BA487" s="48" t="s">
        <v>3419</v>
      </c>
      <c r="BB487" s="48" t="s">
        <v>3419</v>
      </c>
      <c r="BC487" s="48" t="s">
        <v>4111</v>
      </c>
      <c r="BD487" s="48" t="s">
        <v>4111</v>
      </c>
      <c r="BE487" s="48" t="s">
        <v>4343</v>
      </c>
      <c r="BF487" s="48" t="s">
        <v>4343</v>
      </c>
      <c r="BG487" s="106" t="s">
        <v>18712</v>
      </c>
      <c r="BH487" s="106" t="s">
        <v>18712</v>
      </c>
      <c r="BI487" s="106" t="s">
        <v>19159</v>
      </c>
      <c r="BJ487" s="106" t="s">
        <v>19159</v>
      </c>
      <c r="BK487" s="85" t="str">
        <f>REPLACE(INDEX(GroupVertices[Group], MATCH(Vertices[[#This Row],[Vertex]],GroupVertices[Vertex],0)),1,1,"")</f>
        <v>EUTRAL</v>
      </c>
      <c r="BL487" s="3"/>
      <c r="BM487" s="3"/>
      <c r="BN487" s="3"/>
      <c r="BO487" s="3"/>
    </row>
    <row r="488" spans="1:67" x14ac:dyDescent="0.25">
      <c r="A488" s="64" t="s">
        <v>701</v>
      </c>
      <c r="B488" s="65"/>
      <c r="C488" s="65"/>
      <c r="D488" s="66"/>
      <c r="E488" s="68"/>
      <c r="F488" s="100" t="s">
        <v>15267</v>
      </c>
      <c r="G488" s="65"/>
      <c r="H488" s="69"/>
      <c r="I488" s="70"/>
      <c r="J488" s="70"/>
      <c r="K488" s="69" t="s">
        <v>17454</v>
      </c>
      <c r="L488" s="73"/>
      <c r="M488" s="74">
        <v>8417.3515625</v>
      </c>
      <c r="N488" s="74">
        <v>371.89990234375</v>
      </c>
      <c r="O488" s="75"/>
      <c r="P488" s="76"/>
      <c r="Q488" s="76"/>
      <c r="R488" s="86"/>
      <c r="S488" s="48">
        <v>0</v>
      </c>
      <c r="T488" s="48">
        <v>1</v>
      </c>
      <c r="U488" s="49">
        <v>0</v>
      </c>
      <c r="V488" s="49">
        <v>5.22E-4</v>
      </c>
      <c r="W488" s="49">
        <v>1.7000000000000001E-4</v>
      </c>
      <c r="X488" s="49">
        <v>0.41467500000000002</v>
      </c>
      <c r="Y488" s="49">
        <v>0</v>
      </c>
      <c r="Z488" s="49">
        <v>0</v>
      </c>
      <c r="AA488" s="71">
        <v>566</v>
      </c>
      <c r="AB488" s="71"/>
      <c r="AC488" s="72"/>
      <c r="AD488" s="78" t="s">
        <v>10726</v>
      </c>
      <c r="AE488" s="78">
        <v>226</v>
      </c>
      <c r="AF488" s="78">
        <v>329</v>
      </c>
      <c r="AG488" s="78">
        <v>7537</v>
      </c>
      <c r="AH488" s="78">
        <v>25230</v>
      </c>
      <c r="AI488" s="78"/>
      <c r="AJ488" s="78" t="s">
        <v>11999</v>
      </c>
      <c r="AK488" s="78" t="s">
        <v>10140</v>
      </c>
      <c r="AL488" s="78"/>
      <c r="AM488" s="78"/>
      <c r="AN488" s="80">
        <v>42530.612858796296</v>
      </c>
      <c r="AO488" s="84" t="s">
        <v>14248</v>
      </c>
      <c r="AP488" s="78" t="b">
        <v>1</v>
      </c>
      <c r="AQ488" s="78" t="b">
        <v>0</v>
      </c>
      <c r="AR488" s="78" t="b">
        <v>0</v>
      </c>
      <c r="AS488" s="78" t="s">
        <v>9963</v>
      </c>
      <c r="AT488" s="78">
        <v>13</v>
      </c>
      <c r="AU488" s="78"/>
      <c r="AV488" s="78" t="b">
        <v>0</v>
      </c>
      <c r="AW488" s="78" t="s">
        <v>15459</v>
      </c>
      <c r="AX488" s="84" t="s">
        <v>16023</v>
      </c>
      <c r="AY488" s="78" t="s">
        <v>66</v>
      </c>
      <c r="AZ488" s="102" t="s">
        <v>18397</v>
      </c>
      <c r="BA488" s="48" t="s">
        <v>3436</v>
      </c>
      <c r="BB488" s="48" t="s">
        <v>3436</v>
      </c>
      <c r="BC488" s="48" t="s">
        <v>4048</v>
      </c>
      <c r="BD488" s="48" t="s">
        <v>4048</v>
      </c>
      <c r="BE488" s="48"/>
      <c r="BF488" s="48"/>
      <c r="BG488" s="106" t="s">
        <v>18710</v>
      </c>
      <c r="BH488" s="106" t="s">
        <v>18710</v>
      </c>
      <c r="BI488" s="106" t="s">
        <v>19157</v>
      </c>
      <c r="BJ488" s="106" t="s">
        <v>19157</v>
      </c>
      <c r="BK488" s="85" t="str">
        <f>REPLACE(INDEX(GroupVertices[Group], MATCH(Vertices[[#This Row],[Vertex]],GroupVertices[Vertex],0)),1,1,"")</f>
        <v>EUTRAL</v>
      </c>
      <c r="BL488" s="3"/>
      <c r="BM488" s="3"/>
      <c r="BN488" s="3"/>
      <c r="BO488" s="3"/>
    </row>
    <row r="489" spans="1:67" x14ac:dyDescent="0.25">
      <c r="A489" s="64" t="s">
        <v>702</v>
      </c>
      <c r="B489" s="65"/>
      <c r="C489" s="65"/>
      <c r="D489" s="66"/>
      <c r="E489" s="68"/>
      <c r="F489" s="100" t="s">
        <v>5144</v>
      </c>
      <c r="G489" s="65"/>
      <c r="H489" s="69"/>
      <c r="I489" s="70"/>
      <c r="J489" s="70"/>
      <c r="K489" s="69" t="s">
        <v>17455</v>
      </c>
      <c r="L489" s="73"/>
      <c r="M489" s="74">
        <v>7142.234375</v>
      </c>
      <c r="N489" s="74">
        <v>4065.56494140625</v>
      </c>
      <c r="O489" s="75"/>
      <c r="P489" s="76"/>
      <c r="Q489" s="76"/>
      <c r="R489" s="86"/>
      <c r="S489" s="48">
        <v>0</v>
      </c>
      <c r="T489" s="48">
        <v>2</v>
      </c>
      <c r="U489" s="49">
        <v>0</v>
      </c>
      <c r="V489" s="49">
        <v>2.0407999999999999E-2</v>
      </c>
      <c r="W489" s="49">
        <v>0</v>
      </c>
      <c r="X489" s="49">
        <v>0.80986499999999995</v>
      </c>
      <c r="Y489" s="49">
        <v>0.5</v>
      </c>
      <c r="Z489" s="49">
        <v>0</v>
      </c>
      <c r="AA489" s="71">
        <v>567</v>
      </c>
      <c r="AB489" s="71"/>
      <c r="AC489" s="72"/>
      <c r="AD489" s="78" t="s">
        <v>10727</v>
      </c>
      <c r="AE489" s="78">
        <v>222</v>
      </c>
      <c r="AF489" s="78">
        <v>338</v>
      </c>
      <c r="AG489" s="78">
        <v>48298</v>
      </c>
      <c r="AH489" s="78">
        <v>1178</v>
      </c>
      <c r="AI489" s="78">
        <v>3600</v>
      </c>
      <c r="AJ489" s="78" t="s">
        <v>12000</v>
      </c>
      <c r="AK489" s="78"/>
      <c r="AL489" s="78"/>
      <c r="AM489" s="78" t="s">
        <v>12879</v>
      </c>
      <c r="AN489" s="80">
        <v>40896.210231481484</v>
      </c>
      <c r="AO489" s="78"/>
      <c r="AP489" s="78" t="b">
        <v>0</v>
      </c>
      <c r="AQ489" s="78" t="b">
        <v>0</v>
      </c>
      <c r="AR489" s="78" t="b">
        <v>0</v>
      </c>
      <c r="AS489" s="78" t="s">
        <v>9963</v>
      </c>
      <c r="AT489" s="78">
        <v>29</v>
      </c>
      <c r="AU489" s="84" t="s">
        <v>14862</v>
      </c>
      <c r="AV489" s="78" t="b">
        <v>0</v>
      </c>
      <c r="AW489" s="78" t="s">
        <v>15459</v>
      </c>
      <c r="AX489" s="84" t="s">
        <v>16024</v>
      </c>
      <c r="AY489" s="78" t="s">
        <v>66</v>
      </c>
      <c r="AZ489" s="102" t="s">
        <v>18397</v>
      </c>
      <c r="BA489" s="48" t="s">
        <v>3419</v>
      </c>
      <c r="BB489" s="48" t="s">
        <v>3419</v>
      </c>
      <c r="BC489" s="48" t="s">
        <v>4111</v>
      </c>
      <c r="BD489" s="48" t="s">
        <v>4111</v>
      </c>
      <c r="BE489" s="48"/>
      <c r="BF489" s="48"/>
      <c r="BG489" s="106" t="s">
        <v>18716</v>
      </c>
      <c r="BH489" s="106" t="s">
        <v>18716</v>
      </c>
      <c r="BI489" s="106" t="s">
        <v>19162</v>
      </c>
      <c r="BJ489" s="106" t="s">
        <v>19162</v>
      </c>
      <c r="BK489" s="85" t="str">
        <f>REPLACE(INDEX(GroupVertices[Group], MATCH(Vertices[[#This Row],[Vertex]],GroupVertices[Vertex],0)),1,1,"")</f>
        <v>EUTRAL</v>
      </c>
      <c r="BL489" s="3"/>
      <c r="BM489" s="3"/>
      <c r="BN489" s="3"/>
      <c r="BO489" s="3"/>
    </row>
    <row r="490" spans="1:67" x14ac:dyDescent="0.25">
      <c r="A490" s="64" t="s">
        <v>703</v>
      </c>
      <c r="B490" s="65"/>
      <c r="C490" s="65"/>
      <c r="D490" s="66"/>
      <c r="E490" s="68"/>
      <c r="F490" s="100" t="s">
        <v>4787</v>
      </c>
      <c r="G490" s="65"/>
      <c r="H490" s="69"/>
      <c r="I490" s="70"/>
      <c r="J490" s="70"/>
      <c r="K490" s="69" t="s">
        <v>17457</v>
      </c>
      <c r="L490" s="73"/>
      <c r="M490" s="74">
        <v>7780.7060546875</v>
      </c>
      <c r="N490" s="74">
        <v>4567.14892578125</v>
      </c>
      <c r="O490" s="75"/>
      <c r="P490" s="76"/>
      <c r="Q490" s="76"/>
      <c r="R490" s="86"/>
      <c r="S490" s="48">
        <v>0</v>
      </c>
      <c r="T490" s="48">
        <v>1</v>
      </c>
      <c r="U490" s="49">
        <v>0</v>
      </c>
      <c r="V490" s="49">
        <v>0.02</v>
      </c>
      <c r="W490" s="49">
        <v>0</v>
      </c>
      <c r="X490" s="49">
        <v>0.49582100000000001</v>
      </c>
      <c r="Y490" s="49">
        <v>0</v>
      </c>
      <c r="Z490" s="49">
        <v>0</v>
      </c>
      <c r="AA490" s="71">
        <v>569</v>
      </c>
      <c r="AB490" s="71"/>
      <c r="AC490" s="72"/>
      <c r="AD490" s="78" t="s">
        <v>10729</v>
      </c>
      <c r="AE490" s="78">
        <v>41</v>
      </c>
      <c r="AF490" s="78">
        <v>3</v>
      </c>
      <c r="AG490" s="78">
        <v>326</v>
      </c>
      <c r="AH490" s="78">
        <v>0</v>
      </c>
      <c r="AI490" s="78"/>
      <c r="AJ490" s="78"/>
      <c r="AK490" s="78"/>
      <c r="AL490" s="78"/>
      <c r="AM490" s="78"/>
      <c r="AN490" s="80">
        <v>41872.438275462962</v>
      </c>
      <c r="AO490" s="78"/>
      <c r="AP490" s="78" t="b">
        <v>1</v>
      </c>
      <c r="AQ490" s="78" t="b">
        <v>1</v>
      </c>
      <c r="AR490" s="78" t="b">
        <v>0</v>
      </c>
      <c r="AS490" s="78" t="s">
        <v>9963</v>
      </c>
      <c r="AT490" s="78">
        <v>0</v>
      </c>
      <c r="AU490" s="84" t="s">
        <v>14862</v>
      </c>
      <c r="AV490" s="78" t="b">
        <v>0</v>
      </c>
      <c r="AW490" s="78" t="s">
        <v>15459</v>
      </c>
      <c r="AX490" s="84" t="s">
        <v>16026</v>
      </c>
      <c r="AY490" s="78" t="s">
        <v>66</v>
      </c>
      <c r="AZ490" s="102" t="s">
        <v>18397</v>
      </c>
      <c r="BA490" s="48" t="s">
        <v>3419</v>
      </c>
      <c r="BB490" s="48" t="s">
        <v>3419</v>
      </c>
      <c r="BC490" s="48" t="s">
        <v>4111</v>
      </c>
      <c r="BD490" s="48" t="s">
        <v>4111</v>
      </c>
      <c r="BE490" s="48" t="s">
        <v>4343</v>
      </c>
      <c r="BF490" s="48" t="s">
        <v>4343</v>
      </c>
      <c r="BG490" s="106" t="s">
        <v>18712</v>
      </c>
      <c r="BH490" s="106" t="s">
        <v>18712</v>
      </c>
      <c r="BI490" s="106" t="s">
        <v>19159</v>
      </c>
      <c r="BJ490" s="106" t="s">
        <v>19159</v>
      </c>
      <c r="BK490" s="85" t="str">
        <f>REPLACE(INDEX(GroupVertices[Group], MATCH(Vertices[[#This Row],[Vertex]],GroupVertices[Vertex],0)),1,1,"")</f>
        <v>EUTRAL</v>
      </c>
      <c r="BL490" s="3"/>
      <c r="BM490" s="3"/>
      <c r="BN490" s="3"/>
      <c r="BO490" s="3"/>
    </row>
    <row r="491" spans="1:67" x14ac:dyDescent="0.25">
      <c r="A491" s="64" t="s">
        <v>704</v>
      </c>
      <c r="B491" s="65"/>
      <c r="C491" s="65"/>
      <c r="D491" s="66"/>
      <c r="E491" s="68"/>
      <c r="F491" s="100" t="s">
        <v>15268</v>
      </c>
      <c r="G491" s="65"/>
      <c r="H491" s="69"/>
      <c r="I491" s="70"/>
      <c r="J491" s="70"/>
      <c r="K491" s="69" t="s">
        <v>17458</v>
      </c>
      <c r="L491" s="73"/>
      <c r="M491" s="74">
        <v>7354.896484375</v>
      </c>
      <c r="N491" s="74">
        <v>416.21368408203125</v>
      </c>
      <c r="O491" s="75"/>
      <c r="P491" s="76"/>
      <c r="Q491" s="76"/>
      <c r="R491" s="86"/>
      <c r="S491" s="48">
        <v>0</v>
      </c>
      <c r="T491" s="48">
        <v>1</v>
      </c>
      <c r="U491" s="49">
        <v>0</v>
      </c>
      <c r="V491" s="49">
        <v>5.22E-4</v>
      </c>
      <c r="W491" s="49">
        <v>1.7000000000000001E-4</v>
      </c>
      <c r="X491" s="49">
        <v>0.41467500000000002</v>
      </c>
      <c r="Y491" s="49">
        <v>0</v>
      </c>
      <c r="Z491" s="49">
        <v>0</v>
      </c>
      <c r="AA491" s="71">
        <v>570</v>
      </c>
      <c r="AB491" s="71"/>
      <c r="AC491" s="72"/>
      <c r="AD491" s="78" t="s">
        <v>10730</v>
      </c>
      <c r="AE491" s="78">
        <v>37</v>
      </c>
      <c r="AF491" s="78">
        <v>73</v>
      </c>
      <c r="AG491" s="78">
        <v>2616</v>
      </c>
      <c r="AH491" s="78">
        <v>3878</v>
      </c>
      <c r="AI491" s="78"/>
      <c r="AJ491" s="78" t="s">
        <v>12002</v>
      </c>
      <c r="AK491" s="78" t="s">
        <v>10114</v>
      </c>
      <c r="AL491" s="78"/>
      <c r="AM491" s="78"/>
      <c r="AN491" s="80">
        <v>41114.672106481485</v>
      </c>
      <c r="AO491" s="84" t="s">
        <v>14250</v>
      </c>
      <c r="AP491" s="78" t="b">
        <v>1</v>
      </c>
      <c r="AQ491" s="78" t="b">
        <v>0</v>
      </c>
      <c r="AR491" s="78" t="b">
        <v>0</v>
      </c>
      <c r="AS491" s="78" t="s">
        <v>9963</v>
      </c>
      <c r="AT491" s="78">
        <v>3</v>
      </c>
      <c r="AU491" s="84" t="s">
        <v>14862</v>
      </c>
      <c r="AV491" s="78" t="b">
        <v>0</v>
      </c>
      <c r="AW491" s="78" t="s">
        <v>15459</v>
      </c>
      <c r="AX491" s="84" t="s">
        <v>16027</v>
      </c>
      <c r="AY491" s="78" t="s">
        <v>66</v>
      </c>
      <c r="AZ491" s="102" t="s">
        <v>18397</v>
      </c>
      <c r="BA491" s="48" t="s">
        <v>3436</v>
      </c>
      <c r="BB491" s="48" t="s">
        <v>3436</v>
      </c>
      <c r="BC491" s="48" t="s">
        <v>4048</v>
      </c>
      <c r="BD491" s="48" t="s">
        <v>4048</v>
      </c>
      <c r="BE491" s="48"/>
      <c r="BF491" s="48"/>
      <c r="BG491" s="106" t="s">
        <v>18710</v>
      </c>
      <c r="BH491" s="106" t="s">
        <v>18710</v>
      </c>
      <c r="BI491" s="106" t="s">
        <v>19157</v>
      </c>
      <c r="BJ491" s="106" t="s">
        <v>19157</v>
      </c>
      <c r="BK491" s="85" t="str">
        <f>REPLACE(INDEX(GroupVertices[Group], MATCH(Vertices[[#This Row],[Vertex]],GroupVertices[Vertex],0)),1,1,"")</f>
        <v>EUTRAL</v>
      </c>
      <c r="BL491" s="3"/>
      <c r="BM491" s="3"/>
      <c r="BN491" s="3"/>
      <c r="BO491" s="3"/>
    </row>
    <row r="492" spans="1:67" x14ac:dyDescent="0.25">
      <c r="A492" s="64" t="s">
        <v>705</v>
      </c>
      <c r="B492" s="65"/>
      <c r="C492" s="65"/>
      <c r="D492" s="66"/>
      <c r="E492" s="68"/>
      <c r="F492" s="100" t="s">
        <v>5145</v>
      </c>
      <c r="G492" s="65"/>
      <c r="H492" s="69"/>
      <c r="I492" s="70"/>
      <c r="J492" s="70"/>
      <c r="K492" s="69" t="s">
        <v>17459</v>
      </c>
      <c r="L492" s="73"/>
      <c r="M492" s="74">
        <v>6189.9912109375</v>
      </c>
      <c r="N492" s="74">
        <v>3134.845947265625</v>
      </c>
      <c r="O492" s="75"/>
      <c r="P492" s="76"/>
      <c r="Q492" s="76"/>
      <c r="R492" s="86"/>
      <c r="S492" s="48">
        <v>0</v>
      </c>
      <c r="T492" s="48">
        <v>2</v>
      </c>
      <c r="U492" s="49">
        <v>0</v>
      </c>
      <c r="V492" s="49">
        <v>2.0407999999999999E-2</v>
      </c>
      <c r="W492" s="49">
        <v>0</v>
      </c>
      <c r="X492" s="49">
        <v>0.80986499999999995</v>
      </c>
      <c r="Y492" s="49">
        <v>0.5</v>
      </c>
      <c r="Z492" s="49">
        <v>0</v>
      </c>
      <c r="AA492" s="71">
        <v>571</v>
      </c>
      <c r="AB492" s="71"/>
      <c r="AC492" s="72"/>
      <c r="AD492" s="78" t="s">
        <v>10731</v>
      </c>
      <c r="AE492" s="78">
        <v>1177</v>
      </c>
      <c r="AF492" s="78">
        <v>2851</v>
      </c>
      <c r="AG492" s="78">
        <v>22620</v>
      </c>
      <c r="AH492" s="78">
        <v>6991</v>
      </c>
      <c r="AI492" s="78"/>
      <c r="AJ492" s="78" t="s">
        <v>12003</v>
      </c>
      <c r="AK492" s="78" t="s">
        <v>12651</v>
      </c>
      <c r="AL492" s="78"/>
      <c r="AM492" s="78"/>
      <c r="AN492" s="80">
        <v>41375.393391203703</v>
      </c>
      <c r="AO492" s="84" t="s">
        <v>14251</v>
      </c>
      <c r="AP492" s="78" t="b">
        <v>1</v>
      </c>
      <c r="AQ492" s="78" t="b">
        <v>0</v>
      </c>
      <c r="AR492" s="78" t="b">
        <v>1</v>
      </c>
      <c r="AS492" s="78" t="s">
        <v>9963</v>
      </c>
      <c r="AT492" s="78">
        <v>10</v>
      </c>
      <c r="AU492" s="84" t="s">
        <v>14862</v>
      </c>
      <c r="AV492" s="78" t="b">
        <v>0</v>
      </c>
      <c r="AW492" s="78" t="s">
        <v>15459</v>
      </c>
      <c r="AX492" s="84" t="s">
        <v>16028</v>
      </c>
      <c r="AY492" s="78" t="s">
        <v>66</v>
      </c>
      <c r="AZ492" s="102" t="s">
        <v>18397</v>
      </c>
      <c r="BA492" s="48" t="s">
        <v>3419</v>
      </c>
      <c r="BB492" s="48" t="s">
        <v>3419</v>
      </c>
      <c r="BC492" s="48" t="s">
        <v>4111</v>
      </c>
      <c r="BD492" s="48" t="s">
        <v>4111</v>
      </c>
      <c r="BE492" s="48"/>
      <c r="BF492" s="48"/>
      <c r="BG492" s="106" t="s">
        <v>18716</v>
      </c>
      <c r="BH492" s="106" t="s">
        <v>18716</v>
      </c>
      <c r="BI492" s="106" t="s">
        <v>19162</v>
      </c>
      <c r="BJ492" s="106" t="s">
        <v>19162</v>
      </c>
      <c r="BK492" s="85" t="str">
        <f>REPLACE(INDEX(GroupVertices[Group], MATCH(Vertices[[#This Row],[Vertex]],GroupVertices[Vertex],0)),1,1,"")</f>
        <v>EUTRAL</v>
      </c>
      <c r="BL492" s="3"/>
      <c r="BM492" s="3"/>
      <c r="BN492" s="3"/>
      <c r="BO492" s="3"/>
    </row>
    <row r="493" spans="1:67" x14ac:dyDescent="0.25">
      <c r="A493" s="64" t="s">
        <v>706</v>
      </c>
      <c r="B493" s="65"/>
      <c r="C493" s="65"/>
      <c r="D493" s="66"/>
      <c r="E493" s="68"/>
      <c r="F493" s="100" t="s">
        <v>5146</v>
      </c>
      <c r="G493" s="65"/>
      <c r="H493" s="69"/>
      <c r="I493" s="70"/>
      <c r="J493" s="70"/>
      <c r="K493" s="69" t="s">
        <v>17460</v>
      </c>
      <c r="L493" s="73"/>
      <c r="M493" s="74">
        <v>6319.17822265625</v>
      </c>
      <c r="N493" s="74">
        <v>4825.63330078125</v>
      </c>
      <c r="O493" s="75"/>
      <c r="P493" s="76"/>
      <c r="Q493" s="76"/>
      <c r="R493" s="86"/>
      <c r="S493" s="48">
        <v>0</v>
      </c>
      <c r="T493" s="48">
        <v>2</v>
      </c>
      <c r="U493" s="49">
        <v>0</v>
      </c>
      <c r="V493" s="49">
        <v>6.1700000000000004E-4</v>
      </c>
      <c r="W493" s="49">
        <v>7.1699999999999997E-4</v>
      </c>
      <c r="X493" s="49">
        <v>0.66930000000000001</v>
      </c>
      <c r="Y493" s="49">
        <v>0.5</v>
      </c>
      <c r="Z493" s="49">
        <v>0</v>
      </c>
      <c r="AA493" s="71">
        <v>572</v>
      </c>
      <c r="AB493" s="71"/>
      <c r="AC493" s="72"/>
      <c r="AD493" s="78" t="s">
        <v>10732</v>
      </c>
      <c r="AE493" s="78">
        <v>18</v>
      </c>
      <c r="AF493" s="78">
        <v>416</v>
      </c>
      <c r="AG493" s="78">
        <v>205379</v>
      </c>
      <c r="AH493" s="78">
        <v>182</v>
      </c>
      <c r="AI493" s="78"/>
      <c r="AJ493" s="78"/>
      <c r="AK493" s="78" t="s">
        <v>10140</v>
      </c>
      <c r="AL493" s="78"/>
      <c r="AM493" s="78"/>
      <c r="AN493" s="80">
        <v>40678.813020833331</v>
      </c>
      <c r="AO493" s="84" t="s">
        <v>14252</v>
      </c>
      <c r="AP493" s="78" t="b">
        <v>1</v>
      </c>
      <c r="AQ493" s="78" t="b">
        <v>0</v>
      </c>
      <c r="AR493" s="78" t="b">
        <v>0</v>
      </c>
      <c r="AS493" s="78" t="s">
        <v>9963</v>
      </c>
      <c r="AT493" s="78">
        <v>226</v>
      </c>
      <c r="AU493" s="84" t="s">
        <v>14862</v>
      </c>
      <c r="AV493" s="78" t="b">
        <v>0</v>
      </c>
      <c r="AW493" s="78" t="s">
        <v>15459</v>
      </c>
      <c r="AX493" s="84" t="s">
        <v>16029</v>
      </c>
      <c r="AY493" s="78" t="s">
        <v>66</v>
      </c>
      <c r="AZ493" s="102" t="s">
        <v>18397</v>
      </c>
      <c r="BA493" s="48" t="s">
        <v>18456</v>
      </c>
      <c r="BB493" s="48" t="s">
        <v>18456</v>
      </c>
      <c r="BC493" s="48" t="s">
        <v>4048</v>
      </c>
      <c r="BD493" s="48" t="s">
        <v>4048</v>
      </c>
      <c r="BE493" s="48"/>
      <c r="BF493" s="48"/>
      <c r="BG493" s="106" t="s">
        <v>18718</v>
      </c>
      <c r="BH493" s="106" t="s">
        <v>18953</v>
      </c>
      <c r="BI493" s="106" t="s">
        <v>19164</v>
      </c>
      <c r="BJ493" s="106" t="s">
        <v>19392</v>
      </c>
      <c r="BK493" s="85" t="str">
        <f>REPLACE(INDEX(GroupVertices[Group], MATCH(Vertices[[#This Row],[Vertex]],GroupVertices[Vertex],0)),1,1,"")</f>
        <v>EUTRAL</v>
      </c>
      <c r="BL493" s="3"/>
      <c r="BM493" s="3"/>
      <c r="BN493" s="3"/>
      <c r="BO493" s="3"/>
    </row>
    <row r="494" spans="1:67" x14ac:dyDescent="0.25">
      <c r="A494" s="64" t="s">
        <v>707</v>
      </c>
      <c r="B494" s="65"/>
      <c r="C494" s="65"/>
      <c r="D494" s="66"/>
      <c r="E494" s="68"/>
      <c r="F494" s="100" t="s">
        <v>4787</v>
      </c>
      <c r="G494" s="65"/>
      <c r="H494" s="69"/>
      <c r="I494" s="70"/>
      <c r="J494" s="70"/>
      <c r="K494" s="69" t="s">
        <v>17461</v>
      </c>
      <c r="L494" s="73"/>
      <c r="M494" s="74">
        <v>8773.375</v>
      </c>
      <c r="N494" s="74">
        <v>5108.509765625</v>
      </c>
      <c r="O494" s="75"/>
      <c r="P494" s="76"/>
      <c r="Q494" s="76"/>
      <c r="R494" s="86"/>
      <c r="S494" s="48">
        <v>0</v>
      </c>
      <c r="T494" s="48">
        <v>1</v>
      </c>
      <c r="U494" s="49">
        <v>0</v>
      </c>
      <c r="V494" s="49">
        <v>4.9299999999999995E-4</v>
      </c>
      <c r="W494" s="49">
        <v>3.3500000000000001E-4</v>
      </c>
      <c r="X494" s="49">
        <v>0.41562300000000002</v>
      </c>
      <c r="Y494" s="49">
        <v>0</v>
      </c>
      <c r="Z494" s="49">
        <v>0</v>
      </c>
      <c r="AA494" s="71">
        <v>573</v>
      </c>
      <c r="AB494" s="71"/>
      <c r="AC494" s="72"/>
      <c r="AD494" s="78" t="s">
        <v>10733</v>
      </c>
      <c r="AE494" s="78">
        <v>7</v>
      </c>
      <c r="AF494" s="78">
        <v>9</v>
      </c>
      <c r="AG494" s="78">
        <v>520</v>
      </c>
      <c r="AH494" s="78">
        <v>3</v>
      </c>
      <c r="AI494" s="78"/>
      <c r="AJ494" s="78"/>
      <c r="AK494" s="78"/>
      <c r="AL494" s="78"/>
      <c r="AM494" s="78"/>
      <c r="AN494" s="80">
        <v>41940.473356481481</v>
      </c>
      <c r="AO494" s="78"/>
      <c r="AP494" s="78" t="b">
        <v>1</v>
      </c>
      <c r="AQ494" s="78" t="b">
        <v>1</v>
      </c>
      <c r="AR494" s="78" t="b">
        <v>0</v>
      </c>
      <c r="AS494" s="78" t="s">
        <v>9963</v>
      </c>
      <c r="AT494" s="78">
        <v>1</v>
      </c>
      <c r="AU494" s="84" t="s">
        <v>14862</v>
      </c>
      <c r="AV494" s="78" t="b">
        <v>0</v>
      </c>
      <c r="AW494" s="78" t="s">
        <v>15459</v>
      </c>
      <c r="AX494" s="84" t="s">
        <v>16030</v>
      </c>
      <c r="AY494" s="78" t="s">
        <v>66</v>
      </c>
      <c r="AZ494" s="102" t="s">
        <v>18397</v>
      </c>
      <c r="BA494" s="48"/>
      <c r="BB494" s="48"/>
      <c r="BC494" s="48"/>
      <c r="BD494" s="48"/>
      <c r="BE494" s="48"/>
      <c r="BF494" s="48"/>
      <c r="BG494" s="106" t="s">
        <v>18719</v>
      </c>
      <c r="BH494" s="106" t="s">
        <v>18719</v>
      </c>
      <c r="BI494" s="106" t="s">
        <v>19165</v>
      </c>
      <c r="BJ494" s="106" t="s">
        <v>19165</v>
      </c>
      <c r="BK494" s="85" t="str">
        <f>REPLACE(INDEX(GroupVertices[Group], MATCH(Vertices[[#This Row],[Vertex]],GroupVertices[Vertex],0)),1,1,"")</f>
        <v>EUTRAL</v>
      </c>
      <c r="BL494" s="3"/>
      <c r="BM494" s="3"/>
      <c r="BN494" s="3"/>
      <c r="BO494" s="3"/>
    </row>
    <row r="495" spans="1:67" x14ac:dyDescent="0.25">
      <c r="A495" s="64" t="s">
        <v>708</v>
      </c>
      <c r="B495" s="65"/>
      <c r="C495" s="65"/>
      <c r="D495" s="66"/>
      <c r="E495" s="68"/>
      <c r="F495" s="100" t="s">
        <v>15269</v>
      </c>
      <c r="G495" s="65"/>
      <c r="H495" s="69"/>
      <c r="I495" s="70"/>
      <c r="J495" s="70"/>
      <c r="K495" s="69" t="s">
        <v>17462</v>
      </c>
      <c r="L495" s="73"/>
      <c r="M495" s="74">
        <v>9806.21484375</v>
      </c>
      <c r="N495" s="74">
        <v>2830.095703125</v>
      </c>
      <c r="O495" s="75"/>
      <c r="P495" s="76"/>
      <c r="Q495" s="76"/>
      <c r="R495" s="86"/>
      <c r="S495" s="48">
        <v>0</v>
      </c>
      <c r="T495" s="48">
        <v>2</v>
      </c>
      <c r="U495" s="49">
        <v>0</v>
      </c>
      <c r="V495" s="49">
        <v>7.1299999999999998E-4</v>
      </c>
      <c r="W495" s="49">
        <v>4.9979999999999998E-3</v>
      </c>
      <c r="X495" s="49">
        <v>0.58120099999999997</v>
      </c>
      <c r="Y495" s="49">
        <v>0.5</v>
      </c>
      <c r="Z495" s="49">
        <v>0</v>
      </c>
      <c r="AA495" s="71">
        <v>574</v>
      </c>
      <c r="AB495" s="71"/>
      <c r="AC495" s="72"/>
      <c r="AD495" s="78" t="s">
        <v>10734</v>
      </c>
      <c r="AE495" s="78">
        <v>82</v>
      </c>
      <c r="AF495" s="78">
        <v>36</v>
      </c>
      <c r="AG495" s="78">
        <v>208</v>
      </c>
      <c r="AH495" s="78">
        <v>236</v>
      </c>
      <c r="AI495" s="78"/>
      <c r="AJ495" s="78" t="s">
        <v>12004</v>
      </c>
      <c r="AK495" s="78" t="s">
        <v>12850</v>
      </c>
      <c r="AL495" s="78"/>
      <c r="AM495" s="78"/>
      <c r="AN495" s="80">
        <v>42788.465208333335</v>
      </c>
      <c r="AO495" s="84" t="s">
        <v>14253</v>
      </c>
      <c r="AP495" s="78" t="b">
        <v>1</v>
      </c>
      <c r="AQ495" s="78" t="b">
        <v>0</v>
      </c>
      <c r="AR495" s="78" t="b">
        <v>0</v>
      </c>
      <c r="AS495" s="78" t="s">
        <v>9963</v>
      </c>
      <c r="AT495" s="78">
        <v>0</v>
      </c>
      <c r="AU495" s="78"/>
      <c r="AV495" s="78" t="b">
        <v>0</v>
      </c>
      <c r="AW495" s="78" t="s">
        <v>15459</v>
      </c>
      <c r="AX495" s="84" t="s">
        <v>16031</v>
      </c>
      <c r="AY495" s="78" t="s">
        <v>66</v>
      </c>
      <c r="AZ495" s="102" t="s">
        <v>18397</v>
      </c>
      <c r="BA495" s="48" t="s">
        <v>3451</v>
      </c>
      <c r="BB495" s="48" t="s">
        <v>3451</v>
      </c>
      <c r="BC495" s="48" t="s">
        <v>4019</v>
      </c>
      <c r="BD495" s="48" t="s">
        <v>4019</v>
      </c>
      <c r="BE495" s="48" t="s">
        <v>4342</v>
      </c>
      <c r="BF495" s="48" t="s">
        <v>4342</v>
      </c>
      <c r="BG495" s="106" t="s">
        <v>18711</v>
      </c>
      <c r="BH495" s="106" t="s">
        <v>18711</v>
      </c>
      <c r="BI495" s="106" t="s">
        <v>19158</v>
      </c>
      <c r="BJ495" s="106" t="s">
        <v>19158</v>
      </c>
      <c r="BK495" s="85" t="str">
        <f>REPLACE(INDEX(GroupVertices[Group], MATCH(Vertices[[#This Row],[Vertex]],GroupVertices[Vertex],0)),1,1,"")</f>
        <v>EUTRAL</v>
      </c>
      <c r="BL495" s="3"/>
      <c r="BM495" s="3"/>
      <c r="BN495" s="3"/>
      <c r="BO495" s="3"/>
    </row>
    <row r="496" spans="1:67" x14ac:dyDescent="0.25">
      <c r="A496" s="64" t="s">
        <v>710</v>
      </c>
      <c r="B496" s="65"/>
      <c r="C496" s="65"/>
      <c r="D496" s="66"/>
      <c r="E496" s="68"/>
      <c r="F496" s="100" t="s">
        <v>15271</v>
      </c>
      <c r="G496" s="65"/>
      <c r="H496" s="69"/>
      <c r="I496" s="70"/>
      <c r="J496" s="70"/>
      <c r="K496" s="69" t="s">
        <v>17464</v>
      </c>
      <c r="L496" s="73"/>
      <c r="M496" s="74">
        <v>7989.23974609375</v>
      </c>
      <c r="N496" s="74">
        <v>5795.5693359375</v>
      </c>
      <c r="O496" s="75"/>
      <c r="P496" s="76"/>
      <c r="Q496" s="76"/>
      <c r="R496" s="86"/>
      <c r="S496" s="48">
        <v>0</v>
      </c>
      <c r="T496" s="48">
        <v>2</v>
      </c>
      <c r="U496" s="49">
        <v>0</v>
      </c>
      <c r="V496" s="49">
        <v>7.4100000000000001E-4</v>
      </c>
      <c r="W496" s="49">
        <v>4.8939999999999999E-3</v>
      </c>
      <c r="X496" s="49">
        <v>0.61696700000000004</v>
      </c>
      <c r="Y496" s="49">
        <v>0.5</v>
      </c>
      <c r="Z496" s="49">
        <v>0</v>
      </c>
      <c r="AA496" s="71">
        <v>576</v>
      </c>
      <c r="AB496" s="71"/>
      <c r="AC496" s="72"/>
      <c r="AD496" s="78" t="s">
        <v>10736</v>
      </c>
      <c r="AE496" s="78">
        <v>106</v>
      </c>
      <c r="AF496" s="78">
        <v>88</v>
      </c>
      <c r="AG496" s="78">
        <v>4373</v>
      </c>
      <c r="AH496" s="78">
        <v>10662</v>
      </c>
      <c r="AI496" s="78"/>
      <c r="AJ496" s="78" t="s">
        <v>12006</v>
      </c>
      <c r="AK496" s="78" t="s">
        <v>12648</v>
      </c>
      <c r="AL496" s="78"/>
      <c r="AM496" s="78"/>
      <c r="AN496" s="80">
        <v>41053.33425925926</v>
      </c>
      <c r="AO496" s="84" t="s">
        <v>14255</v>
      </c>
      <c r="AP496" s="78" t="b">
        <v>1</v>
      </c>
      <c r="AQ496" s="78" t="b">
        <v>0</v>
      </c>
      <c r="AR496" s="78" t="b">
        <v>0</v>
      </c>
      <c r="AS496" s="78" t="s">
        <v>9963</v>
      </c>
      <c r="AT496" s="78">
        <v>22</v>
      </c>
      <c r="AU496" s="84" t="s">
        <v>14862</v>
      </c>
      <c r="AV496" s="78" t="b">
        <v>0</v>
      </c>
      <c r="AW496" s="78" t="s">
        <v>15459</v>
      </c>
      <c r="AX496" s="84" t="s">
        <v>16033</v>
      </c>
      <c r="AY496" s="78" t="s">
        <v>66</v>
      </c>
      <c r="AZ496" s="102" t="s">
        <v>18397</v>
      </c>
      <c r="BA496" s="48" t="s">
        <v>3364</v>
      </c>
      <c r="BB496" s="48" t="s">
        <v>3364</v>
      </c>
      <c r="BC496" s="48" t="s">
        <v>4048</v>
      </c>
      <c r="BD496" s="48" t="s">
        <v>4048</v>
      </c>
      <c r="BE496" s="48"/>
      <c r="BF496" s="48"/>
      <c r="BG496" s="106" t="s">
        <v>18720</v>
      </c>
      <c r="BH496" s="106" t="s">
        <v>18720</v>
      </c>
      <c r="BI496" s="106" t="s">
        <v>19166</v>
      </c>
      <c r="BJ496" s="106" t="s">
        <v>19166</v>
      </c>
      <c r="BK496" s="85" t="str">
        <f>REPLACE(INDEX(GroupVertices[Group], MATCH(Vertices[[#This Row],[Vertex]],GroupVertices[Vertex],0)),1,1,"")</f>
        <v>EUTRAL</v>
      </c>
      <c r="BL496" s="3"/>
      <c r="BM496" s="3"/>
      <c r="BN496" s="3"/>
      <c r="BO496" s="3"/>
    </row>
    <row r="497" spans="1:67" x14ac:dyDescent="0.25">
      <c r="A497" s="64" t="s">
        <v>711</v>
      </c>
      <c r="B497" s="65"/>
      <c r="C497" s="65"/>
      <c r="D497" s="66"/>
      <c r="E497" s="68"/>
      <c r="F497" s="100" t="s">
        <v>15272</v>
      </c>
      <c r="G497" s="65"/>
      <c r="H497" s="69"/>
      <c r="I497" s="70"/>
      <c r="J497" s="70"/>
      <c r="K497" s="69" t="s">
        <v>17465</v>
      </c>
      <c r="L497" s="73"/>
      <c r="M497" s="74">
        <v>6411.81591796875</v>
      </c>
      <c r="N497" s="74">
        <v>1149.023193359375</v>
      </c>
      <c r="O497" s="75"/>
      <c r="P497" s="76"/>
      <c r="Q497" s="76"/>
      <c r="R497" s="86"/>
      <c r="S497" s="48">
        <v>0</v>
      </c>
      <c r="T497" s="48">
        <v>1</v>
      </c>
      <c r="U497" s="49">
        <v>0</v>
      </c>
      <c r="V497" s="49">
        <v>5.22E-4</v>
      </c>
      <c r="W497" s="49">
        <v>1.7000000000000001E-4</v>
      </c>
      <c r="X497" s="49">
        <v>0.41467500000000002</v>
      </c>
      <c r="Y497" s="49">
        <v>0</v>
      </c>
      <c r="Z497" s="49">
        <v>0</v>
      </c>
      <c r="AA497" s="71">
        <v>577</v>
      </c>
      <c r="AB497" s="71"/>
      <c r="AC497" s="72"/>
      <c r="AD497" s="78" t="s">
        <v>711</v>
      </c>
      <c r="AE497" s="78">
        <v>44</v>
      </c>
      <c r="AF497" s="78">
        <v>48</v>
      </c>
      <c r="AG497" s="78">
        <v>4194</v>
      </c>
      <c r="AH497" s="78">
        <v>51</v>
      </c>
      <c r="AI497" s="78">
        <v>19800</v>
      </c>
      <c r="AJ497" s="78" t="s">
        <v>12007</v>
      </c>
      <c r="AK497" s="78" t="s">
        <v>12852</v>
      </c>
      <c r="AL497" s="78"/>
      <c r="AM497" s="78" t="s">
        <v>10135</v>
      </c>
      <c r="AN497" s="80">
        <v>39981.519606481481</v>
      </c>
      <c r="AO497" s="84" t="s">
        <v>14256</v>
      </c>
      <c r="AP497" s="78" t="b">
        <v>0</v>
      </c>
      <c r="AQ497" s="78" t="b">
        <v>0</v>
      </c>
      <c r="AR497" s="78" t="b">
        <v>0</v>
      </c>
      <c r="AS497" s="78" t="s">
        <v>9963</v>
      </c>
      <c r="AT497" s="78">
        <v>9</v>
      </c>
      <c r="AU497" s="84" t="s">
        <v>14916</v>
      </c>
      <c r="AV497" s="78" t="b">
        <v>0</v>
      </c>
      <c r="AW497" s="78" t="s">
        <v>15459</v>
      </c>
      <c r="AX497" s="84" t="s">
        <v>16034</v>
      </c>
      <c r="AY497" s="78" t="s">
        <v>66</v>
      </c>
      <c r="AZ497" s="102" t="s">
        <v>18397</v>
      </c>
      <c r="BA497" s="48" t="s">
        <v>3436</v>
      </c>
      <c r="BB497" s="48" t="s">
        <v>3436</v>
      </c>
      <c r="BC497" s="48" t="s">
        <v>4048</v>
      </c>
      <c r="BD497" s="48" t="s">
        <v>4048</v>
      </c>
      <c r="BE497" s="48"/>
      <c r="BF497" s="48"/>
      <c r="BG497" s="106" t="s">
        <v>18710</v>
      </c>
      <c r="BH497" s="106" t="s">
        <v>18710</v>
      </c>
      <c r="BI497" s="106" t="s">
        <v>19157</v>
      </c>
      <c r="BJ497" s="106" t="s">
        <v>19157</v>
      </c>
      <c r="BK497" s="85" t="str">
        <f>REPLACE(INDEX(GroupVertices[Group], MATCH(Vertices[[#This Row],[Vertex]],GroupVertices[Vertex],0)),1,1,"")</f>
        <v>EUTRAL</v>
      </c>
      <c r="BL497" s="3"/>
      <c r="BM497" s="3"/>
      <c r="BN497" s="3"/>
      <c r="BO497" s="3"/>
    </row>
    <row r="498" spans="1:67" x14ac:dyDescent="0.25">
      <c r="A498" s="64" t="s">
        <v>736</v>
      </c>
      <c r="B498" s="65"/>
      <c r="C498" s="65"/>
      <c r="D498" s="66"/>
      <c r="E498" s="68"/>
      <c r="F498" s="100" t="s">
        <v>15296</v>
      </c>
      <c r="G498" s="65"/>
      <c r="H498" s="69"/>
      <c r="I498" s="70"/>
      <c r="J498" s="70"/>
      <c r="K498" s="69" t="s">
        <v>17490</v>
      </c>
      <c r="L498" s="73"/>
      <c r="M498" s="74">
        <v>8384.0390625</v>
      </c>
      <c r="N498" s="74">
        <v>1765.60595703125</v>
      </c>
      <c r="O498" s="75"/>
      <c r="P498" s="76"/>
      <c r="Q498" s="76"/>
      <c r="R498" s="86"/>
      <c r="S498" s="48">
        <v>0</v>
      </c>
      <c r="T498" s="48">
        <v>1</v>
      </c>
      <c r="U498" s="49">
        <v>0</v>
      </c>
      <c r="V498" s="49">
        <v>0.02</v>
      </c>
      <c r="W498" s="49">
        <v>0</v>
      </c>
      <c r="X498" s="49">
        <v>0.49582100000000001</v>
      </c>
      <c r="Y498" s="49">
        <v>0</v>
      </c>
      <c r="Z498" s="49">
        <v>0</v>
      </c>
      <c r="AA498" s="71">
        <v>602</v>
      </c>
      <c r="AB498" s="71"/>
      <c r="AC498" s="72"/>
      <c r="AD498" s="78" t="s">
        <v>10761</v>
      </c>
      <c r="AE498" s="78">
        <v>391</v>
      </c>
      <c r="AF498" s="78">
        <v>269</v>
      </c>
      <c r="AG498" s="78">
        <v>6522</v>
      </c>
      <c r="AH498" s="78">
        <v>2165</v>
      </c>
      <c r="AI498" s="78"/>
      <c r="AJ498" s="78" t="s">
        <v>12031</v>
      </c>
      <c r="AK498" s="78" t="s">
        <v>12855</v>
      </c>
      <c r="AL498" s="78"/>
      <c r="AM498" s="78"/>
      <c r="AN498" s="80">
        <v>41242.825868055559</v>
      </c>
      <c r="AO498" s="84" t="s">
        <v>14281</v>
      </c>
      <c r="AP498" s="78" t="b">
        <v>1</v>
      </c>
      <c r="AQ498" s="78" t="b">
        <v>0</v>
      </c>
      <c r="AR498" s="78" t="b">
        <v>0</v>
      </c>
      <c r="AS498" s="78" t="s">
        <v>9963</v>
      </c>
      <c r="AT498" s="78">
        <v>32</v>
      </c>
      <c r="AU498" s="84" t="s">
        <v>14862</v>
      </c>
      <c r="AV498" s="78" t="b">
        <v>0</v>
      </c>
      <c r="AW498" s="78" t="s">
        <v>15459</v>
      </c>
      <c r="AX498" s="84" t="s">
        <v>16059</v>
      </c>
      <c r="AY498" s="78" t="s">
        <v>66</v>
      </c>
      <c r="AZ498" s="102" t="s">
        <v>18397</v>
      </c>
      <c r="BA498" s="48" t="s">
        <v>3419</v>
      </c>
      <c r="BB498" s="48" t="s">
        <v>3419</v>
      </c>
      <c r="BC498" s="48" t="s">
        <v>4111</v>
      </c>
      <c r="BD498" s="48" t="s">
        <v>4111</v>
      </c>
      <c r="BE498" s="48" t="s">
        <v>4343</v>
      </c>
      <c r="BF498" s="48" t="s">
        <v>4343</v>
      </c>
      <c r="BG498" s="106" t="s">
        <v>18712</v>
      </c>
      <c r="BH498" s="106" t="s">
        <v>18712</v>
      </c>
      <c r="BI498" s="106" t="s">
        <v>19159</v>
      </c>
      <c r="BJ498" s="106" t="s">
        <v>19159</v>
      </c>
      <c r="BK498" s="85" t="str">
        <f>REPLACE(INDEX(GroupVertices[Group], MATCH(Vertices[[#This Row],[Vertex]],GroupVertices[Vertex],0)),1,1,"")</f>
        <v>EUTRAL</v>
      </c>
      <c r="BL498" s="3"/>
      <c r="BM498" s="3"/>
      <c r="BN498" s="3"/>
      <c r="BO498" s="3"/>
    </row>
    <row r="499" spans="1:67" x14ac:dyDescent="0.25">
      <c r="A499" s="64" t="s">
        <v>737</v>
      </c>
      <c r="B499" s="65"/>
      <c r="C499" s="65"/>
      <c r="D499" s="66"/>
      <c r="E499" s="68"/>
      <c r="F499" s="100" t="s">
        <v>5148</v>
      </c>
      <c r="G499" s="65"/>
      <c r="H499" s="69"/>
      <c r="I499" s="70"/>
      <c r="J499" s="70"/>
      <c r="K499" s="69" t="s">
        <v>17491</v>
      </c>
      <c r="L499" s="73"/>
      <c r="M499" s="74">
        <v>9787.96484375</v>
      </c>
      <c r="N499" s="74">
        <v>2535.483642578125</v>
      </c>
      <c r="O499" s="75"/>
      <c r="P499" s="76"/>
      <c r="Q499" s="76"/>
      <c r="R499" s="86"/>
      <c r="S499" s="48">
        <v>0</v>
      </c>
      <c r="T499" s="48">
        <v>1</v>
      </c>
      <c r="U499" s="49">
        <v>0</v>
      </c>
      <c r="V499" s="49">
        <v>9.0089999999999996E-3</v>
      </c>
      <c r="W499" s="49">
        <v>0</v>
      </c>
      <c r="X499" s="49">
        <v>0.53537999999999997</v>
      </c>
      <c r="Y499" s="49">
        <v>0</v>
      </c>
      <c r="Z499" s="49">
        <v>0</v>
      </c>
      <c r="AA499" s="71">
        <v>603</v>
      </c>
      <c r="AB499" s="71"/>
      <c r="AC499" s="72"/>
      <c r="AD499" s="78" t="s">
        <v>10762</v>
      </c>
      <c r="AE499" s="78">
        <v>0</v>
      </c>
      <c r="AF499" s="78">
        <v>0</v>
      </c>
      <c r="AG499" s="78">
        <v>48</v>
      </c>
      <c r="AH499" s="78">
        <v>0</v>
      </c>
      <c r="AI499" s="78"/>
      <c r="AJ499" s="78"/>
      <c r="AK499" s="78"/>
      <c r="AL499" s="78"/>
      <c r="AM499" s="78"/>
      <c r="AN499" s="80">
        <v>42654.715763888889</v>
      </c>
      <c r="AO499" s="84" t="s">
        <v>14282</v>
      </c>
      <c r="AP499" s="78" t="b">
        <v>1</v>
      </c>
      <c r="AQ499" s="78" t="b">
        <v>0</v>
      </c>
      <c r="AR499" s="78" t="b">
        <v>0</v>
      </c>
      <c r="AS499" s="78" t="s">
        <v>9963</v>
      </c>
      <c r="AT499" s="78">
        <v>0</v>
      </c>
      <c r="AU499" s="78"/>
      <c r="AV499" s="78" t="b">
        <v>0</v>
      </c>
      <c r="AW499" s="78" t="s">
        <v>15459</v>
      </c>
      <c r="AX499" s="84" t="s">
        <v>16060</v>
      </c>
      <c r="AY499" s="78" t="s">
        <v>66</v>
      </c>
      <c r="AZ499" s="102" t="s">
        <v>18397</v>
      </c>
      <c r="BA499" s="48" t="s">
        <v>3457</v>
      </c>
      <c r="BB499" s="48" t="s">
        <v>3457</v>
      </c>
      <c r="BC499" s="48" t="s">
        <v>4027</v>
      </c>
      <c r="BD499" s="48" t="s">
        <v>4027</v>
      </c>
      <c r="BE499" s="48"/>
      <c r="BF499" s="48"/>
      <c r="BG499" s="106" t="s">
        <v>18721</v>
      </c>
      <c r="BH499" s="106" t="s">
        <v>18721</v>
      </c>
      <c r="BI499" s="106" t="s">
        <v>19167</v>
      </c>
      <c r="BJ499" s="106" t="s">
        <v>19167</v>
      </c>
      <c r="BK499" s="85" t="str">
        <f>REPLACE(INDEX(GroupVertices[Group], MATCH(Vertices[[#This Row],[Vertex]],GroupVertices[Vertex],0)),1,1,"")</f>
        <v>EUTRAL</v>
      </c>
      <c r="BL499" s="3"/>
      <c r="BM499" s="3"/>
      <c r="BN499" s="3"/>
      <c r="BO499" s="3"/>
    </row>
    <row r="500" spans="1:67" x14ac:dyDescent="0.25">
      <c r="A500" s="64" t="s">
        <v>739</v>
      </c>
      <c r="B500" s="65"/>
      <c r="C500" s="65"/>
      <c r="D500" s="66"/>
      <c r="E500" s="68"/>
      <c r="F500" s="100" t="s">
        <v>5150</v>
      </c>
      <c r="G500" s="65"/>
      <c r="H500" s="69"/>
      <c r="I500" s="70"/>
      <c r="J500" s="70"/>
      <c r="K500" s="69" t="s">
        <v>17492</v>
      </c>
      <c r="L500" s="73"/>
      <c r="M500" s="74">
        <v>6242.5244140625</v>
      </c>
      <c r="N500" s="74">
        <v>3059.3193359375</v>
      </c>
      <c r="O500" s="75"/>
      <c r="P500" s="76"/>
      <c r="Q500" s="76"/>
      <c r="R500" s="86"/>
      <c r="S500" s="48">
        <v>0</v>
      </c>
      <c r="T500" s="48">
        <v>2</v>
      </c>
      <c r="U500" s="49">
        <v>0</v>
      </c>
      <c r="V500" s="49">
        <v>0.25</v>
      </c>
      <c r="W500" s="49">
        <v>0</v>
      </c>
      <c r="X500" s="49">
        <v>0.81914799999999999</v>
      </c>
      <c r="Y500" s="49">
        <v>0.5</v>
      </c>
      <c r="Z500" s="49">
        <v>0</v>
      </c>
      <c r="AA500" s="71">
        <v>604</v>
      </c>
      <c r="AB500" s="71"/>
      <c r="AC500" s="72"/>
      <c r="AD500" s="78" t="s">
        <v>10763</v>
      </c>
      <c r="AE500" s="78">
        <v>23</v>
      </c>
      <c r="AF500" s="78">
        <v>656</v>
      </c>
      <c r="AG500" s="78">
        <v>84456</v>
      </c>
      <c r="AH500" s="78">
        <v>47191</v>
      </c>
      <c r="AI500" s="78"/>
      <c r="AJ500" s="78" t="s">
        <v>12032</v>
      </c>
      <c r="AK500" s="78" t="s">
        <v>10140</v>
      </c>
      <c r="AL500" s="78"/>
      <c r="AM500" s="78"/>
      <c r="AN500" s="80">
        <v>41180.69871527778</v>
      </c>
      <c r="AO500" s="84" t="s">
        <v>14283</v>
      </c>
      <c r="AP500" s="78" t="b">
        <v>1</v>
      </c>
      <c r="AQ500" s="78" t="b">
        <v>0</v>
      </c>
      <c r="AR500" s="78" t="b">
        <v>0</v>
      </c>
      <c r="AS500" s="78" t="s">
        <v>9963</v>
      </c>
      <c r="AT500" s="78">
        <v>266</v>
      </c>
      <c r="AU500" s="84" t="s">
        <v>14862</v>
      </c>
      <c r="AV500" s="78" t="b">
        <v>0</v>
      </c>
      <c r="AW500" s="78" t="s">
        <v>15459</v>
      </c>
      <c r="AX500" s="84" t="s">
        <v>16061</v>
      </c>
      <c r="AY500" s="78" t="s">
        <v>66</v>
      </c>
      <c r="AZ500" s="102" t="s">
        <v>18397</v>
      </c>
      <c r="BA500" s="48" t="s">
        <v>3306</v>
      </c>
      <c r="BB500" s="48" t="s">
        <v>3306</v>
      </c>
      <c r="BC500" s="48" t="s">
        <v>4075</v>
      </c>
      <c r="BD500" s="48" t="s">
        <v>4075</v>
      </c>
      <c r="BE500" s="48" t="s">
        <v>4301</v>
      </c>
      <c r="BF500" s="48" t="s">
        <v>4301</v>
      </c>
      <c r="BG500" s="106" t="s">
        <v>18628</v>
      </c>
      <c r="BH500" s="106" t="s">
        <v>18628</v>
      </c>
      <c r="BI500" s="106" t="s">
        <v>19074</v>
      </c>
      <c r="BJ500" s="106" t="s">
        <v>19074</v>
      </c>
      <c r="BK500" s="85" t="str">
        <f>REPLACE(INDEX(GroupVertices[Group], MATCH(Vertices[[#This Row],[Vertex]],GroupVertices[Vertex],0)),1,1,"")</f>
        <v>EUTRAL</v>
      </c>
      <c r="BL500" s="3"/>
      <c r="BM500" s="3"/>
      <c r="BN500" s="3"/>
      <c r="BO500" s="3"/>
    </row>
    <row r="501" spans="1:67" x14ac:dyDescent="0.25">
      <c r="A501" s="64" t="s">
        <v>740</v>
      </c>
      <c r="B501" s="65"/>
      <c r="C501" s="65"/>
      <c r="D501" s="66"/>
      <c r="E501" s="68"/>
      <c r="F501" s="100" t="s">
        <v>4787</v>
      </c>
      <c r="G501" s="65"/>
      <c r="H501" s="69"/>
      <c r="I501" s="70"/>
      <c r="J501" s="70"/>
      <c r="K501" s="69" t="s">
        <v>17493</v>
      </c>
      <c r="L501" s="73"/>
      <c r="M501" s="74">
        <v>6988.1103515625</v>
      </c>
      <c r="N501" s="74">
        <v>972.89678955078125</v>
      </c>
      <c r="O501" s="75"/>
      <c r="P501" s="76"/>
      <c r="Q501" s="76"/>
      <c r="R501" s="86"/>
      <c r="S501" s="48">
        <v>0</v>
      </c>
      <c r="T501" s="48">
        <v>1</v>
      </c>
      <c r="U501" s="49">
        <v>0</v>
      </c>
      <c r="V501" s="49">
        <v>0.14285700000000001</v>
      </c>
      <c r="W501" s="49">
        <v>0</v>
      </c>
      <c r="X501" s="49">
        <v>0.65540500000000002</v>
      </c>
      <c r="Y501" s="49">
        <v>0</v>
      </c>
      <c r="Z501" s="49">
        <v>0</v>
      </c>
      <c r="AA501" s="71">
        <v>605</v>
      </c>
      <c r="AB501" s="71"/>
      <c r="AC501" s="72"/>
      <c r="AD501" s="78" t="s">
        <v>10764</v>
      </c>
      <c r="AE501" s="78">
        <v>21</v>
      </c>
      <c r="AF501" s="78">
        <v>0</v>
      </c>
      <c r="AG501" s="78">
        <v>2</v>
      </c>
      <c r="AH501" s="78">
        <v>0</v>
      </c>
      <c r="AI501" s="78"/>
      <c r="AJ501" s="78"/>
      <c r="AK501" s="78"/>
      <c r="AL501" s="78"/>
      <c r="AM501" s="78"/>
      <c r="AN501" s="80">
        <v>42853.317164351851</v>
      </c>
      <c r="AO501" s="78"/>
      <c r="AP501" s="78" t="b">
        <v>1</v>
      </c>
      <c r="AQ501" s="78" t="b">
        <v>1</v>
      </c>
      <c r="AR501" s="78" t="b">
        <v>0</v>
      </c>
      <c r="AS501" s="78" t="s">
        <v>9963</v>
      </c>
      <c r="AT501" s="78">
        <v>0</v>
      </c>
      <c r="AU501" s="78"/>
      <c r="AV501" s="78" t="b">
        <v>0</v>
      </c>
      <c r="AW501" s="78" t="s">
        <v>15459</v>
      </c>
      <c r="AX501" s="84" t="s">
        <v>16062</v>
      </c>
      <c r="AY501" s="78" t="s">
        <v>66</v>
      </c>
      <c r="AZ501" s="102" t="s">
        <v>18397</v>
      </c>
      <c r="BA501" s="48" t="s">
        <v>3458</v>
      </c>
      <c r="BB501" s="48" t="s">
        <v>3458</v>
      </c>
      <c r="BC501" s="48" t="s">
        <v>4024</v>
      </c>
      <c r="BD501" s="48" t="s">
        <v>4024</v>
      </c>
      <c r="BE501" s="48" t="s">
        <v>4266</v>
      </c>
      <c r="BF501" s="48" t="s">
        <v>4266</v>
      </c>
      <c r="BG501" s="106" t="s">
        <v>18569</v>
      </c>
      <c r="BH501" s="106" t="s">
        <v>18569</v>
      </c>
      <c r="BI501" s="106" t="s">
        <v>19013</v>
      </c>
      <c r="BJ501" s="106" t="s">
        <v>19013</v>
      </c>
      <c r="BK501" s="85" t="str">
        <f>REPLACE(INDEX(GroupVertices[Group], MATCH(Vertices[[#This Row],[Vertex]],GroupVertices[Vertex],0)),1,1,"")</f>
        <v>EUTRAL</v>
      </c>
      <c r="BL501" s="3"/>
      <c r="BM501" s="3"/>
      <c r="BN501" s="3"/>
      <c r="BO501" s="3"/>
    </row>
    <row r="502" spans="1:67" x14ac:dyDescent="0.25">
      <c r="A502" s="64" t="s">
        <v>741</v>
      </c>
      <c r="B502" s="65"/>
      <c r="C502" s="65"/>
      <c r="D502" s="66"/>
      <c r="E502" s="68"/>
      <c r="F502" s="100" t="s">
        <v>5151</v>
      </c>
      <c r="G502" s="65"/>
      <c r="H502" s="69"/>
      <c r="I502" s="70"/>
      <c r="J502" s="70"/>
      <c r="K502" s="69" t="s">
        <v>17494</v>
      </c>
      <c r="L502" s="73"/>
      <c r="M502" s="74">
        <v>6108.16064453125</v>
      </c>
      <c r="N502" s="74">
        <v>2561.150634765625</v>
      </c>
      <c r="O502" s="75"/>
      <c r="P502" s="76"/>
      <c r="Q502" s="76"/>
      <c r="R502" s="86"/>
      <c r="S502" s="48">
        <v>0</v>
      </c>
      <c r="T502" s="48">
        <v>1</v>
      </c>
      <c r="U502" s="49">
        <v>0</v>
      </c>
      <c r="V502" s="49">
        <v>5.1099999999999995E-4</v>
      </c>
      <c r="W502" s="49">
        <v>7.6000000000000004E-5</v>
      </c>
      <c r="X502" s="49">
        <v>0.49109199999999997</v>
      </c>
      <c r="Y502" s="49">
        <v>0</v>
      </c>
      <c r="Z502" s="49">
        <v>0</v>
      </c>
      <c r="AA502" s="71">
        <v>606</v>
      </c>
      <c r="AB502" s="71"/>
      <c r="AC502" s="72"/>
      <c r="AD502" s="78" t="s">
        <v>10765</v>
      </c>
      <c r="AE502" s="78">
        <v>479</v>
      </c>
      <c r="AF502" s="78">
        <v>111</v>
      </c>
      <c r="AG502" s="78">
        <v>5038</v>
      </c>
      <c r="AH502" s="78">
        <v>7</v>
      </c>
      <c r="AI502" s="78"/>
      <c r="AJ502" s="78" t="s">
        <v>12033</v>
      </c>
      <c r="AK502" s="78" t="s">
        <v>12856</v>
      </c>
      <c r="AL502" s="84" t="s">
        <v>13429</v>
      </c>
      <c r="AM502" s="78"/>
      <c r="AN502" s="80">
        <v>40642.105520833335</v>
      </c>
      <c r="AO502" s="84" t="s">
        <v>14284</v>
      </c>
      <c r="AP502" s="78" t="b">
        <v>0</v>
      </c>
      <c r="AQ502" s="78" t="b">
        <v>0</v>
      </c>
      <c r="AR502" s="78" t="b">
        <v>1</v>
      </c>
      <c r="AS502" s="78" t="s">
        <v>9963</v>
      </c>
      <c r="AT502" s="78">
        <v>25</v>
      </c>
      <c r="AU502" s="84" t="s">
        <v>15003</v>
      </c>
      <c r="AV502" s="78" t="b">
        <v>0</v>
      </c>
      <c r="AW502" s="78" t="s">
        <v>15459</v>
      </c>
      <c r="AX502" s="84" t="s">
        <v>16063</v>
      </c>
      <c r="AY502" s="78" t="s">
        <v>66</v>
      </c>
      <c r="AZ502" s="102" t="s">
        <v>18397</v>
      </c>
      <c r="BA502" s="48"/>
      <c r="BB502" s="48"/>
      <c r="BC502" s="48"/>
      <c r="BD502" s="48"/>
      <c r="BE502" s="48" t="s">
        <v>1544</v>
      </c>
      <c r="BF502" s="48" t="s">
        <v>1544</v>
      </c>
      <c r="BG502" s="106" t="s">
        <v>18682</v>
      </c>
      <c r="BH502" s="106" t="s">
        <v>18682</v>
      </c>
      <c r="BI502" s="106" t="s">
        <v>19128</v>
      </c>
      <c r="BJ502" s="106" t="s">
        <v>19128</v>
      </c>
      <c r="BK502" s="85" t="str">
        <f>REPLACE(INDEX(GroupVertices[Group], MATCH(Vertices[[#This Row],[Vertex]],GroupVertices[Vertex],0)),1,1,"")</f>
        <v>EUTRAL</v>
      </c>
      <c r="BL502" s="3"/>
      <c r="BM502" s="3"/>
      <c r="BN502" s="3"/>
      <c r="BO502" s="3"/>
    </row>
    <row r="503" spans="1:67" x14ac:dyDescent="0.25">
      <c r="A503" s="64" t="s">
        <v>750</v>
      </c>
      <c r="B503" s="65"/>
      <c r="C503" s="65"/>
      <c r="D503" s="66"/>
      <c r="E503" s="68"/>
      <c r="F503" s="100" t="s">
        <v>5157</v>
      </c>
      <c r="G503" s="65"/>
      <c r="H503" s="69"/>
      <c r="I503" s="70"/>
      <c r="J503" s="70"/>
      <c r="K503" s="69" t="s">
        <v>17503</v>
      </c>
      <c r="L503" s="73"/>
      <c r="M503" s="74">
        <v>6561.98779296875</v>
      </c>
      <c r="N503" s="74">
        <v>1845.1456298828125</v>
      </c>
      <c r="O503" s="75"/>
      <c r="P503" s="76"/>
      <c r="Q503" s="76"/>
      <c r="R503" s="86"/>
      <c r="S503" s="48">
        <v>0</v>
      </c>
      <c r="T503" s="48">
        <v>1</v>
      </c>
      <c r="U503" s="49">
        <v>0</v>
      </c>
      <c r="V503" s="49">
        <v>1</v>
      </c>
      <c r="W503" s="49">
        <v>0</v>
      </c>
      <c r="X503" s="49">
        <v>0.99999899999999997</v>
      </c>
      <c r="Y503" s="49">
        <v>0</v>
      </c>
      <c r="Z503" s="49">
        <v>0</v>
      </c>
      <c r="AA503" s="71">
        <v>615</v>
      </c>
      <c r="AB503" s="71"/>
      <c r="AC503" s="72"/>
      <c r="AD503" s="78" t="s">
        <v>10774</v>
      </c>
      <c r="AE503" s="78">
        <v>4026</v>
      </c>
      <c r="AF503" s="78">
        <v>3575</v>
      </c>
      <c r="AG503" s="78">
        <v>55973</v>
      </c>
      <c r="AH503" s="78">
        <v>6562</v>
      </c>
      <c r="AI503" s="78">
        <v>7200</v>
      </c>
      <c r="AJ503" s="78" t="s">
        <v>12040</v>
      </c>
      <c r="AK503" s="78" t="s">
        <v>12861</v>
      </c>
      <c r="AL503" s="78"/>
      <c r="AM503" s="78" t="s">
        <v>13821</v>
      </c>
      <c r="AN503" s="80">
        <v>42439.610636574071</v>
      </c>
      <c r="AO503" s="84" t="s">
        <v>14291</v>
      </c>
      <c r="AP503" s="78" t="b">
        <v>0</v>
      </c>
      <c r="AQ503" s="78" t="b">
        <v>0</v>
      </c>
      <c r="AR503" s="78" t="b">
        <v>0</v>
      </c>
      <c r="AS503" s="78" t="s">
        <v>9982</v>
      </c>
      <c r="AT503" s="78">
        <v>3815</v>
      </c>
      <c r="AU503" s="84" t="s">
        <v>14862</v>
      </c>
      <c r="AV503" s="78" t="b">
        <v>0</v>
      </c>
      <c r="AW503" s="78" t="s">
        <v>15459</v>
      </c>
      <c r="AX503" s="84" t="s">
        <v>16072</v>
      </c>
      <c r="AY503" s="78" t="s">
        <v>66</v>
      </c>
      <c r="AZ503" s="102" t="s">
        <v>18397</v>
      </c>
      <c r="BA503" s="48" t="s">
        <v>3459</v>
      </c>
      <c r="BB503" s="48" t="s">
        <v>3459</v>
      </c>
      <c r="BC503" s="48" t="s">
        <v>4019</v>
      </c>
      <c r="BD503" s="48" t="s">
        <v>4019</v>
      </c>
      <c r="BE503" s="48" t="s">
        <v>4333</v>
      </c>
      <c r="BF503" s="48" t="s">
        <v>4333</v>
      </c>
      <c r="BG503" s="106" t="s">
        <v>18722</v>
      </c>
      <c r="BH503" s="106" t="s">
        <v>18722</v>
      </c>
      <c r="BI503" s="106" t="s">
        <v>19168</v>
      </c>
      <c r="BJ503" s="106" t="s">
        <v>19168</v>
      </c>
      <c r="BK503" s="85" t="str">
        <f>REPLACE(INDEX(GroupVertices[Group], MATCH(Vertices[[#This Row],[Vertex]],GroupVertices[Vertex],0)),1,1,"")</f>
        <v>EUTRAL</v>
      </c>
      <c r="BL503" s="3"/>
      <c r="BM503" s="3"/>
      <c r="BN503" s="3"/>
      <c r="BO503" s="3"/>
    </row>
    <row r="504" spans="1:67" x14ac:dyDescent="0.25">
      <c r="A504" s="64" t="s">
        <v>751</v>
      </c>
      <c r="B504" s="65"/>
      <c r="C504" s="65"/>
      <c r="D504" s="66"/>
      <c r="E504" s="68"/>
      <c r="F504" s="100" t="s">
        <v>5158</v>
      </c>
      <c r="G504" s="65"/>
      <c r="H504" s="69"/>
      <c r="I504" s="70"/>
      <c r="J504" s="70"/>
      <c r="K504" s="69" t="s">
        <v>17504</v>
      </c>
      <c r="L504" s="73"/>
      <c r="M504" s="74">
        <v>7861.685546875</v>
      </c>
      <c r="N504" s="74">
        <v>5472.65234375</v>
      </c>
      <c r="O504" s="75"/>
      <c r="P504" s="76"/>
      <c r="Q504" s="76"/>
      <c r="R504" s="86"/>
      <c r="S504" s="48">
        <v>0</v>
      </c>
      <c r="T504" s="48">
        <v>1</v>
      </c>
      <c r="U504" s="49">
        <v>0</v>
      </c>
      <c r="V504" s="49">
        <v>4.7199999999999998E-4</v>
      </c>
      <c r="W504" s="49">
        <v>3.3000000000000003E-5</v>
      </c>
      <c r="X504" s="49">
        <v>0.52166100000000004</v>
      </c>
      <c r="Y504" s="49">
        <v>0</v>
      </c>
      <c r="Z504" s="49">
        <v>0</v>
      </c>
      <c r="AA504" s="71">
        <v>616</v>
      </c>
      <c r="AB504" s="71"/>
      <c r="AC504" s="72"/>
      <c r="AD504" s="78" t="s">
        <v>10775</v>
      </c>
      <c r="AE504" s="78">
        <v>104</v>
      </c>
      <c r="AF504" s="78">
        <v>16</v>
      </c>
      <c r="AG504" s="78">
        <v>247</v>
      </c>
      <c r="AH504" s="78">
        <v>139</v>
      </c>
      <c r="AI504" s="78"/>
      <c r="AJ504" s="78" t="s">
        <v>12041</v>
      </c>
      <c r="AK504" s="78" t="s">
        <v>10114</v>
      </c>
      <c r="AL504" s="84" t="s">
        <v>13435</v>
      </c>
      <c r="AM504" s="78"/>
      <c r="AN504" s="80">
        <v>42492.487060185187</v>
      </c>
      <c r="AO504" s="84" t="s">
        <v>14292</v>
      </c>
      <c r="AP504" s="78" t="b">
        <v>0</v>
      </c>
      <c r="AQ504" s="78" t="b">
        <v>0</v>
      </c>
      <c r="AR504" s="78" t="b">
        <v>0</v>
      </c>
      <c r="AS504" s="78" t="s">
        <v>9963</v>
      </c>
      <c r="AT504" s="78">
        <v>0</v>
      </c>
      <c r="AU504" s="84" t="s">
        <v>14862</v>
      </c>
      <c r="AV504" s="78" t="b">
        <v>0</v>
      </c>
      <c r="AW504" s="78" t="s">
        <v>15459</v>
      </c>
      <c r="AX504" s="84" t="s">
        <v>16073</v>
      </c>
      <c r="AY504" s="78" t="s">
        <v>66</v>
      </c>
      <c r="AZ504" s="102" t="s">
        <v>18397</v>
      </c>
      <c r="BA504" s="48"/>
      <c r="BB504" s="48"/>
      <c r="BC504" s="48"/>
      <c r="BD504" s="48"/>
      <c r="BE504" s="48" t="s">
        <v>4348</v>
      </c>
      <c r="BF504" s="48" t="s">
        <v>4348</v>
      </c>
      <c r="BG504" s="106" t="s">
        <v>18723</v>
      </c>
      <c r="BH504" s="106" t="s">
        <v>18723</v>
      </c>
      <c r="BI504" s="106" t="s">
        <v>19169</v>
      </c>
      <c r="BJ504" s="106" t="s">
        <v>19169</v>
      </c>
      <c r="BK504" s="85" t="str">
        <f>REPLACE(INDEX(GroupVertices[Group], MATCH(Vertices[[#This Row],[Vertex]],GroupVertices[Vertex],0)),1,1,"")</f>
        <v>EUTRAL</v>
      </c>
      <c r="BL504" s="3"/>
      <c r="BM504" s="3"/>
      <c r="BN504" s="3"/>
      <c r="BO504" s="3"/>
    </row>
    <row r="505" spans="1:67" x14ac:dyDescent="0.25">
      <c r="A505" s="64" t="s">
        <v>752</v>
      </c>
      <c r="B505" s="65"/>
      <c r="C505" s="65"/>
      <c r="D505" s="66"/>
      <c r="E505" s="68"/>
      <c r="F505" s="100" t="s">
        <v>5159</v>
      </c>
      <c r="G505" s="65"/>
      <c r="H505" s="69"/>
      <c r="I505" s="70"/>
      <c r="J505" s="70"/>
      <c r="K505" s="69" t="s">
        <v>17505</v>
      </c>
      <c r="L505" s="73"/>
      <c r="M505" s="74">
        <v>8854.7392578125</v>
      </c>
      <c r="N505" s="74">
        <v>820.966064453125</v>
      </c>
      <c r="O505" s="75"/>
      <c r="P505" s="76"/>
      <c r="Q505" s="76"/>
      <c r="R505" s="86"/>
      <c r="S505" s="48">
        <v>0</v>
      </c>
      <c r="T505" s="48">
        <v>1</v>
      </c>
      <c r="U505" s="49">
        <v>0</v>
      </c>
      <c r="V505" s="49">
        <v>6.1200000000000002E-4</v>
      </c>
      <c r="W505" s="49">
        <v>5.4799999999999998E-4</v>
      </c>
      <c r="X505" s="49">
        <v>0.40462399999999998</v>
      </c>
      <c r="Y505" s="49">
        <v>0</v>
      </c>
      <c r="Z505" s="49">
        <v>0</v>
      </c>
      <c r="AA505" s="71">
        <v>617</v>
      </c>
      <c r="AB505" s="71"/>
      <c r="AC505" s="72"/>
      <c r="AD505" s="78" t="s">
        <v>10776</v>
      </c>
      <c r="AE505" s="78">
        <v>1647</v>
      </c>
      <c r="AF505" s="78">
        <v>1546</v>
      </c>
      <c r="AG505" s="78">
        <v>1014</v>
      </c>
      <c r="AH505" s="78">
        <v>35</v>
      </c>
      <c r="AI505" s="78">
        <v>19800</v>
      </c>
      <c r="AJ505" s="78" t="s">
        <v>12042</v>
      </c>
      <c r="AK505" s="78" t="s">
        <v>10140</v>
      </c>
      <c r="AL505" s="78"/>
      <c r="AM505" s="78" t="s">
        <v>10140</v>
      </c>
      <c r="AN505" s="80">
        <v>39923.344930555555</v>
      </c>
      <c r="AO505" s="78"/>
      <c r="AP505" s="78" t="b">
        <v>1</v>
      </c>
      <c r="AQ505" s="78" t="b">
        <v>0</v>
      </c>
      <c r="AR505" s="78" t="b">
        <v>1</v>
      </c>
      <c r="AS505" s="78" t="s">
        <v>9963</v>
      </c>
      <c r="AT505" s="78">
        <v>6</v>
      </c>
      <c r="AU505" s="84" t="s">
        <v>14862</v>
      </c>
      <c r="AV505" s="78" t="b">
        <v>0</v>
      </c>
      <c r="AW505" s="78" t="s">
        <v>15459</v>
      </c>
      <c r="AX505" s="84" t="s">
        <v>16074</v>
      </c>
      <c r="AY505" s="78" t="s">
        <v>66</v>
      </c>
      <c r="AZ505" s="102" t="s">
        <v>18397</v>
      </c>
      <c r="BA505" s="48" t="s">
        <v>3468</v>
      </c>
      <c r="BB505" s="48" t="s">
        <v>3468</v>
      </c>
      <c r="BC505" s="48" t="s">
        <v>4048</v>
      </c>
      <c r="BD505" s="48" t="s">
        <v>4048</v>
      </c>
      <c r="BE505" s="48"/>
      <c r="BF505" s="48"/>
      <c r="BG505" s="106" t="s">
        <v>18724</v>
      </c>
      <c r="BH505" s="106" t="s">
        <v>18724</v>
      </c>
      <c r="BI505" s="106" t="s">
        <v>19170</v>
      </c>
      <c r="BJ505" s="106" t="s">
        <v>19170</v>
      </c>
      <c r="BK505" s="85" t="str">
        <f>REPLACE(INDEX(GroupVertices[Group], MATCH(Vertices[[#This Row],[Vertex]],GroupVertices[Vertex],0)),1,1,"")</f>
        <v>EUTRAL</v>
      </c>
      <c r="BL505" s="3"/>
      <c r="BM505" s="3"/>
      <c r="BN505" s="3"/>
      <c r="BO505" s="3"/>
    </row>
    <row r="506" spans="1:67" x14ac:dyDescent="0.25">
      <c r="A506" s="64" t="s">
        <v>754</v>
      </c>
      <c r="B506" s="65"/>
      <c r="C506" s="65"/>
      <c r="D506" s="66"/>
      <c r="E506" s="68"/>
      <c r="F506" s="100" t="s">
        <v>5161</v>
      </c>
      <c r="G506" s="65"/>
      <c r="H506" s="69"/>
      <c r="I506" s="70"/>
      <c r="J506" s="70"/>
      <c r="K506" s="69" t="s">
        <v>17507</v>
      </c>
      <c r="L506" s="73"/>
      <c r="M506" s="74">
        <v>6936.3603515625</v>
      </c>
      <c r="N506" s="74">
        <v>3101.26611328125</v>
      </c>
      <c r="O506" s="75"/>
      <c r="P506" s="76"/>
      <c r="Q506" s="76"/>
      <c r="R506" s="86"/>
      <c r="S506" s="48">
        <v>0</v>
      </c>
      <c r="T506" s="48">
        <v>2</v>
      </c>
      <c r="U506" s="49">
        <v>0</v>
      </c>
      <c r="V506" s="49">
        <v>2.0407999999999999E-2</v>
      </c>
      <c r="W506" s="49">
        <v>0</v>
      </c>
      <c r="X506" s="49">
        <v>0.80986499999999995</v>
      </c>
      <c r="Y506" s="49">
        <v>0.5</v>
      </c>
      <c r="Z506" s="49">
        <v>0</v>
      </c>
      <c r="AA506" s="71">
        <v>619</v>
      </c>
      <c r="AB506" s="71"/>
      <c r="AC506" s="72"/>
      <c r="AD506" s="78" t="s">
        <v>10778</v>
      </c>
      <c r="AE506" s="78">
        <v>191</v>
      </c>
      <c r="AF506" s="78">
        <v>1212</v>
      </c>
      <c r="AG506" s="78">
        <v>46035</v>
      </c>
      <c r="AH506" s="78">
        <v>11392</v>
      </c>
      <c r="AI506" s="78"/>
      <c r="AJ506" s="78" t="s">
        <v>12043</v>
      </c>
      <c r="AK506" s="78" t="s">
        <v>12862</v>
      </c>
      <c r="AL506" s="78"/>
      <c r="AM506" s="78"/>
      <c r="AN506" s="80">
        <v>41640.736215277779</v>
      </c>
      <c r="AO506" s="84" t="s">
        <v>14294</v>
      </c>
      <c r="AP506" s="78" t="b">
        <v>1</v>
      </c>
      <c r="AQ506" s="78" t="b">
        <v>0</v>
      </c>
      <c r="AR506" s="78" t="b">
        <v>0</v>
      </c>
      <c r="AS506" s="78" t="s">
        <v>9963</v>
      </c>
      <c r="AT506" s="78">
        <v>26</v>
      </c>
      <c r="AU506" s="84" t="s">
        <v>14862</v>
      </c>
      <c r="AV506" s="78" t="b">
        <v>0</v>
      </c>
      <c r="AW506" s="78" t="s">
        <v>15459</v>
      </c>
      <c r="AX506" s="84" t="s">
        <v>16076</v>
      </c>
      <c r="AY506" s="78" t="s">
        <v>66</v>
      </c>
      <c r="AZ506" s="102" t="s">
        <v>18397</v>
      </c>
      <c r="BA506" s="48" t="s">
        <v>3419</v>
      </c>
      <c r="BB506" s="48" t="s">
        <v>3419</v>
      </c>
      <c r="BC506" s="48" t="s">
        <v>4111</v>
      </c>
      <c r="BD506" s="48" t="s">
        <v>4111</v>
      </c>
      <c r="BE506" s="48" t="s">
        <v>4343</v>
      </c>
      <c r="BF506" s="48" t="s">
        <v>4343</v>
      </c>
      <c r="BG506" s="106" t="s">
        <v>18725</v>
      </c>
      <c r="BH506" s="106" t="s">
        <v>18954</v>
      </c>
      <c r="BI506" s="106" t="s">
        <v>19171</v>
      </c>
      <c r="BJ506" s="106" t="s">
        <v>19393</v>
      </c>
      <c r="BK506" s="85" t="str">
        <f>REPLACE(INDEX(GroupVertices[Group], MATCH(Vertices[[#This Row],[Vertex]],GroupVertices[Vertex],0)),1,1,"")</f>
        <v>EUTRAL</v>
      </c>
      <c r="BL506" s="3"/>
      <c r="BM506" s="3"/>
      <c r="BN506" s="3"/>
      <c r="BO506" s="3"/>
    </row>
    <row r="507" spans="1:67" x14ac:dyDescent="0.25">
      <c r="A507" s="64" t="s">
        <v>760</v>
      </c>
      <c r="B507" s="65"/>
      <c r="C507" s="65"/>
      <c r="D507" s="66"/>
      <c r="E507" s="68"/>
      <c r="F507" s="100" t="s">
        <v>15305</v>
      </c>
      <c r="G507" s="65"/>
      <c r="H507" s="69"/>
      <c r="I507" s="70"/>
      <c r="J507" s="70"/>
      <c r="K507" s="69" t="s">
        <v>17513</v>
      </c>
      <c r="L507" s="73"/>
      <c r="M507" s="74">
        <v>9491.017578125</v>
      </c>
      <c r="N507" s="74">
        <v>2010.10888671875</v>
      </c>
      <c r="O507" s="75"/>
      <c r="P507" s="76"/>
      <c r="Q507" s="76"/>
      <c r="R507" s="86"/>
      <c r="S507" s="48">
        <v>0</v>
      </c>
      <c r="T507" s="48">
        <v>2</v>
      </c>
      <c r="U507" s="49">
        <v>0</v>
      </c>
      <c r="V507" s="49">
        <v>7.1299999999999998E-4</v>
      </c>
      <c r="W507" s="49">
        <v>4.9979999999999998E-3</v>
      </c>
      <c r="X507" s="49">
        <v>0.58120099999999997</v>
      </c>
      <c r="Y507" s="49">
        <v>0.5</v>
      </c>
      <c r="Z507" s="49">
        <v>0</v>
      </c>
      <c r="AA507" s="71">
        <v>625</v>
      </c>
      <c r="AB507" s="71"/>
      <c r="AC507" s="72"/>
      <c r="AD507" s="78" t="s">
        <v>10784</v>
      </c>
      <c r="AE507" s="78">
        <v>459</v>
      </c>
      <c r="AF507" s="78">
        <v>39</v>
      </c>
      <c r="AG507" s="78">
        <v>2733</v>
      </c>
      <c r="AH507" s="78">
        <v>2636</v>
      </c>
      <c r="AI507" s="78"/>
      <c r="AJ507" s="78"/>
      <c r="AK507" s="78"/>
      <c r="AL507" s="78"/>
      <c r="AM507" s="78"/>
      <c r="AN507" s="80">
        <v>42423.271736111114</v>
      </c>
      <c r="AO507" s="78"/>
      <c r="AP507" s="78" t="b">
        <v>1</v>
      </c>
      <c r="AQ507" s="78" t="b">
        <v>0</v>
      </c>
      <c r="AR507" s="78" t="b">
        <v>0</v>
      </c>
      <c r="AS507" s="78" t="s">
        <v>9963</v>
      </c>
      <c r="AT507" s="78">
        <v>16</v>
      </c>
      <c r="AU507" s="78"/>
      <c r="AV507" s="78" t="b">
        <v>0</v>
      </c>
      <c r="AW507" s="78" t="s">
        <v>15459</v>
      </c>
      <c r="AX507" s="84" t="s">
        <v>16082</v>
      </c>
      <c r="AY507" s="78" t="s">
        <v>66</v>
      </c>
      <c r="AZ507" s="102" t="s">
        <v>18397</v>
      </c>
      <c r="BA507" s="48" t="s">
        <v>3460</v>
      </c>
      <c r="BB507" s="48" t="s">
        <v>3460</v>
      </c>
      <c r="BC507" s="48" t="s">
        <v>4019</v>
      </c>
      <c r="BD507" s="48" t="s">
        <v>4019</v>
      </c>
      <c r="BE507" s="48"/>
      <c r="BF507" s="48"/>
      <c r="BG507" s="106" t="s">
        <v>18726</v>
      </c>
      <c r="BH507" s="106" t="s">
        <v>18726</v>
      </c>
      <c r="BI507" s="106" t="s">
        <v>19172</v>
      </c>
      <c r="BJ507" s="106" t="s">
        <v>19172</v>
      </c>
      <c r="BK507" s="85" t="str">
        <f>REPLACE(INDEX(GroupVertices[Group], MATCH(Vertices[[#This Row],[Vertex]],GroupVertices[Vertex],0)),1,1,"")</f>
        <v>EUTRAL</v>
      </c>
      <c r="BL507" s="3"/>
      <c r="BM507" s="3"/>
      <c r="BN507" s="3"/>
      <c r="BO507" s="3"/>
    </row>
    <row r="508" spans="1:67" x14ac:dyDescent="0.25">
      <c r="A508" s="64" t="s">
        <v>762</v>
      </c>
      <c r="B508" s="65"/>
      <c r="C508" s="65"/>
      <c r="D508" s="66"/>
      <c r="E508" s="68"/>
      <c r="F508" s="100" t="s">
        <v>5163</v>
      </c>
      <c r="G508" s="65"/>
      <c r="H508" s="69"/>
      <c r="I508" s="70"/>
      <c r="J508" s="70"/>
      <c r="K508" s="69" t="s">
        <v>17515</v>
      </c>
      <c r="L508" s="73"/>
      <c r="M508" s="74">
        <v>7200.25927734375</v>
      </c>
      <c r="N508" s="74">
        <v>4251.36474609375</v>
      </c>
      <c r="O508" s="75"/>
      <c r="P508" s="76"/>
      <c r="Q508" s="76"/>
      <c r="R508" s="86"/>
      <c r="S508" s="48">
        <v>0</v>
      </c>
      <c r="T508" s="48">
        <v>2</v>
      </c>
      <c r="U508" s="49">
        <v>0</v>
      </c>
      <c r="V508" s="49">
        <v>2.0407999999999999E-2</v>
      </c>
      <c r="W508" s="49">
        <v>0</v>
      </c>
      <c r="X508" s="49">
        <v>0.80986499999999995</v>
      </c>
      <c r="Y508" s="49">
        <v>0.5</v>
      </c>
      <c r="Z508" s="49">
        <v>0</v>
      </c>
      <c r="AA508" s="71">
        <v>627</v>
      </c>
      <c r="AB508" s="71"/>
      <c r="AC508" s="72"/>
      <c r="AD508" s="78" t="s">
        <v>10786</v>
      </c>
      <c r="AE508" s="78">
        <v>2260</v>
      </c>
      <c r="AF508" s="78">
        <v>2863</v>
      </c>
      <c r="AG508" s="78">
        <v>112023</v>
      </c>
      <c r="AH508" s="78">
        <v>17757</v>
      </c>
      <c r="AI508" s="78">
        <v>-25200</v>
      </c>
      <c r="AJ508" s="78" t="s">
        <v>12048</v>
      </c>
      <c r="AK508" s="78" t="s">
        <v>10111</v>
      </c>
      <c r="AL508" s="78"/>
      <c r="AM508" s="78" t="s">
        <v>13819</v>
      </c>
      <c r="AN508" s="80">
        <v>41177.04886574074</v>
      </c>
      <c r="AO508" s="84" t="s">
        <v>14301</v>
      </c>
      <c r="AP508" s="78" t="b">
        <v>0</v>
      </c>
      <c r="AQ508" s="78" t="b">
        <v>0</v>
      </c>
      <c r="AR508" s="78" t="b">
        <v>0</v>
      </c>
      <c r="AS508" s="78" t="s">
        <v>9963</v>
      </c>
      <c r="AT508" s="78">
        <v>69</v>
      </c>
      <c r="AU508" s="84" t="s">
        <v>15007</v>
      </c>
      <c r="AV508" s="78" t="b">
        <v>0</v>
      </c>
      <c r="AW508" s="78" t="s">
        <v>15459</v>
      </c>
      <c r="AX508" s="84" t="s">
        <v>16084</v>
      </c>
      <c r="AY508" s="78" t="s">
        <v>66</v>
      </c>
      <c r="AZ508" s="102" t="s">
        <v>18397</v>
      </c>
      <c r="BA508" s="48" t="s">
        <v>3419</v>
      </c>
      <c r="BB508" s="48" t="s">
        <v>3419</v>
      </c>
      <c r="BC508" s="48" t="s">
        <v>4111</v>
      </c>
      <c r="BD508" s="48" t="s">
        <v>4111</v>
      </c>
      <c r="BE508" s="48"/>
      <c r="BF508" s="48"/>
      <c r="BG508" s="106" t="s">
        <v>18716</v>
      </c>
      <c r="BH508" s="106" t="s">
        <v>18716</v>
      </c>
      <c r="BI508" s="106" t="s">
        <v>19162</v>
      </c>
      <c r="BJ508" s="106" t="s">
        <v>19162</v>
      </c>
      <c r="BK508" s="85" t="str">
        <f>REPLACE(INDEX(GroupVertices[Group], MATCH(Vertices[[#This Row],[Vertex]],GroupVertices[Vertex],0)),1,1,"")</f>
        <v>EUTRAL</v>
      </c>
      <c r="BL508" s="3"/>
      <c r="BM508" s="3"/>
      <c r="BN508" s="3"/>
      <c r="BO508" s="3"/>
    </row>
    <row r="509" spans="1:67" x14ac:dyDescent="0.25">
      <c r="A509" s="64" t="s">
        <v>763</v>
      </c>
      <c r="B509" s="65"/>
      <c r="C509" s="65"/>
      <c r="D509" s="66"/>
      <c r="E509" s="68"/>
      <c r="F509" s="100" t="s">
        <v>15306</v>
      </c>
      <c r="G509" s="65"/>
      <c r="H509" s="69"/>
      <c r="I509" s="70"/>
      <c r="J509" s="70"/>
      <c r="K509" s="69" t="s">
        <v>17516</v>
      </c>
      <c r="L509" s="73"/>
      <c r="M509" s="74">
        <v>9127.962890625</v>
      </c>
      <c r="N509" s="74">
        <v>4857.6982421875</v>
      </c>
      <c r="O509" s="75"/>
      <c r="P509" s="76"/>
      <c r="Q509" s="76"/>
      <c r="R509" s="86"/>
      <c r="S509" s="48">
        <v>0</v>
      </c>
      <c r="T509" s="48">
        <v>1</v>
      </c>
      <c r="U509" s="49">
        <v>0</v>
      </c>
      <c r="V509" s="49">
        <v>5.22E-4</v>
      </c>
      <c r="W509" s="49">
        <v>1.7000000000000001E-4</v>
      </c>
      <c r="X509" s="49">
        <v>0.41467500000000002</v>
      </c>
      <c r="Y509" s="49">
        <v>0</v>
      </c>
      <c r="Z509" s="49">
        <v>0</v>
      </c>
      <c r="AA509" s="71">
        <v>628</v>
      </c>
      <c r="AB509" s="71"/>
      <c r="AC509" s="72"/>
      <c r="AD509" s="78" t="s">
        <v>10787</v>
      </c>
      <c r="AE509" s="78">
        <v>328</v>
      </c>
      <c r="AF509" s="78">
        <v>389</v>
      </c>
      <c r="AG509" s="78">
        <v>18184</v>
      </c>
      <c r="AH509" s="78">
        <v>1999</v>
      </c>
      <c r="AI509" s="78">
        <v>19800</v>
      </c>
      <c r="AJ509" s="78" t="s">
        <v>12049</v>
      </c>
      <c r="AK509" s="78" t="s">
        <v>12865</v>
      </c>
      <c r="AL509" s="78"/>
      <c r="AM509" s="78" t="s">
        <v>12690</v>
      </c>
      <c r="AN509" s="80">
        <v>40293.497824074075</v>
      </c>
      <c r="AO509" s="84" t="s">
        <v>14302</v>
      </c>
      <c r="AP509" s="78" t="b">
        <v>0</v>
      </c>
      <c r="AQ509" s="78" t="b">
        <v>0</v>
      </c>
      <c r="AR509" s="78" t="b">
        <v>1</v>
      </c>
      <c r="AS509" s="78" t="s">
        <v>9963</v>
      </c>
      <c r="AT509" s="78">
        <v>17</v>
      </c>
      <c r="AU509" s="84" t="s">
        <v>15008</v>
      </c>
      <c r="AV509" s="78" t="b">
        <v>0</v>
      </c>
      <c r="AW509" s="78" t="s">
        <v>15459</v>
      </c>
      <c r="AX509" s="84" t="s">
        <v>16085</v>
      </c>
      <c r="AY509" s="78" t="s">
        <v>66</v>
      </c>
      <c r="AZ509" s="102" t="s">
        <v>18397</v>
      </c>
      <c r="BA509" s="48" t="s">
        <v>3436</v>
      </c>
      <c r="BB509" s="48" t="s">
        <v>3436</v>
      </c>
      <c r="BC509" s="48" t="s">
        <v>4048</v>
      </c>
      <c r="BD509" s="48" t="s">
        <v>4048</v>
      </c>
      <c r="BE509" s="48"/>
      <c r="BF509" s="48"/>
      <c r="BG509" s="106" t="s">
        <v>18710</v>
      </c>
      <c r="BH509" s="106" t="s">
        <v>18710</v>
      </c>
      <c r="BI509" s="106" t="s">
        <v>19157</v>
      </c>
      <c r="BJ509" s="106" t="s">
        <v>19157</v>
      </c>
      <c r="BK509" s="85" t="str">
        <f>REPLACE(INDEX(GroupVertices[Group], MATCH(Vertices[[#This Row],[Vertex]],GroupVertices[Vertex],0)),1,1,"")</f>
        <v>EUTRAL</v>
      </c>
      <c r="BL509" s="3"/>
      <c r="BM509" s="3"/>
      <c r="BN509" s="3"/>
      <c r="BO509" s="3"/>
    </row>
    <row r="510" spans="1:67" x14ac:dyDescent="0.25">
      <c r="A510" s="64" t="s">
        <v>764</v>
      </c>
      <c r="B510" s="65"/>
      <c r="C510" s="65"/>
      <c r="D510" s="66"/>
      <c r="E510" s="68"/>
      <c r="F510" s="100" t="s">
        <v>15307</v>
      </c>
      <c r="G510" s="65"/>
      <c r="H510" s="69"/>
      <c r="I510" s="70"/>
      <c r="J510" s="70"/>
      <c r="K510" s="69" t="s">
        <v>17517</v>
      </c>
      <c r="L510" s="73"/>
      <c r="M510" s="74">
        <v>8199.474609375</v>
      </c>
      <c r="N510" s="74">
        <v>5455.44775390625</v>
      </c>
      <c r="O510" s="75"/>
      <c r="P510" s="76"/>
      <c r="Q510" s="76"/>
      <c r="R510" s="86"/>
      <c r="S510" s="48">
        <v>0</v>
      </c>
      <c r="T510" s="48">
        <v>2</v>
      </c>
      <c r="U510" s="49">
        <v>0</v>
      </c>
      <c r="V510" s="49">
        <v>7.1299999999999998E-4</v>
      </c>
      <c r="W510" s="49">
        <v>4.9979999999999998E-3</v>
      </c>
      <c r="X510" s="49">
        <v>0.58120099999999997</v>
      </c>
      <c r="Y510" s="49">
        <v>0.5</v>
      </c>
      <c r="Z510" s="49">
        <v>0</v>
      </c>
      <c r="AA510" s="71">
        <v>629</v>
      </c>
      <c r="AB510" s="71"/>
      <c r="AC510" s="72"/>
      <c r="AD510" s="78" t="s">
        <v>10788</v>
      </c>
      <c r="AE510" s="78">
        <v>117</v>
      </c>
      <c r="AF510" s="78">
        <v>1</v>
      </c>
      <c r="AG510" s="78">
        <v>3</v>
      </c>
      <c r="AH510" s="78">
        <v>48</v>
      </c>
      <c r="AI510" s="78"/>
      <c r="AJ510" s="78"/>
      <c r="AK510" s="78" t="s">
        <v>12866</v>
      </c>
      <c r="AL510" s="78"/>
      <c r="AM510" s="78"/>
      <c r="AN510" s="80">
        <v>42852.861493055556</v>
      </c>
      <c r="AO510" s="84" t="s">
        <v>14303</v>
      </c>
      <c r="AP510" s="78" t="b">
        <v>1</v>
      </c>
      <c r="AQ510" s="78" t="b">
        <v>0</v>
      </c>
      <c r="AR510" s="78" t="b">
        <v>0</v>
      </c>
      <c r="AS510" s="78" t="s">
        <v>9963</v>
      </c>
      <c r="AT510" s="78">
        <v>0</v>
      </c>
      <c r="AU510" s="78"/>
      <c r="AV510" s="78" t="b">
        <v>0</v>
      </c>
      <c r="AW510" s="78" t="s">
        <v>15459</v>
      </c>
      <c r="AX510" s="84" t="s">
        <v>16086</v>
      </c>
      <c r="AY510" s="78" t="s">
        <v>66</v>
      </c>
      <c r="AZ510" s="102" t="s">
        <v>18397</v>
      </c>
      <c r="BA510" s="48" t="s">
        <v>3451</v>
      </c>
      <c r="BB510" s="48" t="s">
        <v>3451</v>
      </c>
      <c r="BC510" s="48" t="s">
        <v>4019</v>
      </c>
      <c r="BD510" s="48" t="s">
        <v>4019</v>
      </c>
      <c r="BE510" s="48" t="s">
        <v>4342</v>
      </c>
      <c r="BF510" s="48" t="s">
        <v>4342</v>
      </c>
      <c r="BG510" s="106" t="s">
        <v>18711</v>
      </c>
      <c r="BH510" s="106" t="s">
        <v>18711</v>
      </c>
      <c r="BI510" s="106" t="s">
        <v>19158</v>
      </c>
      <c r="BJ510" s="106" t="s">
        <v>19158</v>
      </c>
      <c r="BK510" s="85" t="str">
        <f>REPLACE(INDEX(GroupVertices[Group], MATCH(Vertices[[#This Row],[Vertex]],GroupVertices[Vertex],0)),1,1,"")</f>
        <v>EUTRAL</v>
      </c>
      <c r="BL510" s="3"/>
      <c r="BM510" s="3"/>
      <c r="BN510" s="3"/>
      <c r="BO510" s="3"/>
    </row>
    <row r="511" spans="1:67" x14ac:dyDescent="0.25">
      <c r="A511" s="64" t="s">
        <v>765</v>
      </c>
      <c r="B511" s="65"/>
      <c r="C511" s="65"/>
      <c r="D511" s="66"/>
      <c r="E511" s="68"/>
      <c r="F511" s="100" t="s">
        <v>5164</v>
      </c>
      <c r="G511" s="65"/>
      <c r="H511" s="69"/>
      <c r="I511" s="70"/>
      <c r="J511" s="70"/>
      <c r="K511" s="69" t="s">
        <v>17518</v>
      </c>
      <c r="L511" s="73"/>
      <c r="M511" s="74">
        <v>7818.08056640625</v>
      </c>
      <c r="N511" s="74">
        <v>1958.389404296875</v>
      </c>
      <c r="O511" s="75"/>
      <c r="P511" s="76"/>
      <c r="Q511" s="76"/>
      <c r="R511" s="86"/>
      <c r="S511" s="48">
        <v>0</v>
      </c>
      <c r="T511" s="48">
        <v>1</v>
      </c>
      <c r="U511" s="49">
        <v>0</v>
      </c>
      <c r="V511" s="49">
        <v>4.9700000000000005E-4</v>
      </c>
      <c r="W511" s="49">
        <v>6.2000000000000003E-5</v>
      </c>
      <c r="X511" s="49">
        <v>0.47321000000000002</v>
      </c>
      <c r="Y511" s="49">
        <v>0</v>
      </c>
      <c r="Z511" s="49">
        <v>0</v>
      </c>
      <c r="AA511" s="71">
        <v>630</v>
      </c>
      <c r="AB511" s="71"/>
      <c r="AC511" s="72"/>
      <c r="AD511" s="78" t="s">
        <v>10789</v>
      </c>
      <c r="AE511" s="78">
        <v>35</v>
      </c>
      <c r="AF511" s="78">
        <v>2</v>
      </c>
      <c r="AG511" s="78">
        <v>231</v>
      </c>
      <c r="AH511" s="78">
        <v>225</v>
      </c>
      <c r="AI511" s="78"/>
      <c r="AJ511" s="78"/>
      <c r="AK511" s="78"/>
      <c r="AL511" s="78"/>
      <c r="AM511" s="78"/>
      <c r="AN511" s="80">
        <v>42831.864710648151</v>
      </c>
      <c r="AO511" s="78"/>
      <c r="AP511" s="78" t="b">
        <v>1</v>
      </c>
      <c r="AQ511" s="78" t="b">
        <v>0</v>
      </c>
      <c r="AR511" s="78" t="b">
        <v>0</v>
      </c>
      <c r="AS511" s="78" t="s">
        <v>14857</v>
      </c>
      <c r="AT511" s="78">
        <v>0</v>
      </c>
      <c r="AU511" s="78"/>
      <c r="AV511" s="78" t="b">
        <v>0</v>
      </c>
      <c r="AW511" s="78" t="s">
        <v>15459</v>
      </c>
      <c r="AX511" s="84" t="s">
        <v>16087</v>
      </c>
      <c r="AY511" s="78" t="s">
        <v>66</v>
      </c>
      <c r="AZ511" s="102" t="s">
        <v>18397</v>
      </c>
      <c r="BA511" s="48" t="s">
        <v>3471</v>
      </c>
      <c r="BB511" s="48" t="s">
        <v>3471</v>
      </c>
      <c r="BC511" s="48" t="s">
        <v>4037</v>
      </c>
      <c r="BD511" s="48" t="s">
        <v>4037</v>
      </c>
      <c r="BE511" s="48"/>
      <c r="BF511" s="48"/>
      <c r="BG511" s="106" t="s">
        <v>18727</v>
      </c>
      <c r="BH511" s="106" t="s">
        <v>18727</v>
      </c>
      <c r="BI511" s="106" t="s">
        <v>19173</v>
      </c>
      <c r="BJ511" s="106" t="s">
        <v>19173</v>
      </c>
      <c r="BK511" s="85" t="str">
        <f>REPLACE(INDEX(GroupVertices[Group], MATCH(Vertices[[#This Row],[Vertex]],GroupVertices[Vertex],0)),1,1,"")</f>
        <v>EUTRAL</v>
      </c>
      <c r="BL511" s="3"/>
      <c r="BM511" s="3"/>
      <c r="BN511" s="3"/>
      <c r="BO511" s="3"/>
    </row>
    <row r="512" spans="1:67" x14ac:dyDescent="0.25">
      <c r="A512" s="64" t="s">
        <v>766</v>
      </c>
      <c r="B512" s="65"/>
      <c r="C512" s="65"/>
      <c r="D512" s="66"/>
      <c r="E512" s="68"/>
      <c r="F512" s="100" t="s">
        <v>5165</v>
      </c>
      <c r="G512" s="65"/>
      <c r="H512" s="69"/>
      <c r="I512" s="70"/>
      <c r="J512" s="70"/>
      <c r="K512" s="69" t="s">
        <v>17519</v>
      </c>
      <c r="L512" s="73"/>
      <c r="M512" s="74">
        <v>9245.0634765625</v>
      </c>
      <c r="N512" s="74">
        <v>3544.530029296875</v>
      </c>
      <c r="O512" s="75"/>
      <c r="P512" s="76"/>
      <c r="Q512" s="76"/>
      <c r="R512" s="86"/>
      <c r="S512" s="48">
        <v>0</v>
      </c>
      <c r="T512" s="48">
        <v>3</v>
      </c>
      <c r="U512" s="49">
        <v>6382</v>
      </c>
      <c r="V512" s="49">
        <v>3.59E-4</v>
      </c>
      <c r="W512" s="49">
        <v>3.9999999999999998E-6</v>
      </c>
      <c r="X512" s="49">
        <v>1.116814</v>
      </c>
      <c r="Y512" s="49">
        <v>0</v>
      </c>
      <c r="Z512" s="49">
        <v>0</v>
      </c>
      <c r="AA512" s="71">
        <v>631</v>
      </c>
      <c r="AB512" s="71"/>
      <c r="AC512" s="72"/>
      <c r="AD512" s="78" t="s">
        <v>10790</v>
      </c>
      <c r="AE512" s="78">
        <v>11</v>
      </c>
      <c r="AF512" s="78">
        <v>7</v>
      </c>
      <c r="AG512" s="78">
        <v>31</v>
      </c>
      <c r="AH512" s="78">
        <v>11</v>
      </c>
      <c r="AI512" s="78"/>
      <c r="AJ512" s="78" t="s">
        <v>12050</v>
      </c>
      <c r="AK512" s="78" t="s">
        <v>10135</v>
      </c>
      <c r="AL512" s="78"/>
      <c r="AM512" s="78"/>
      <c r="AN512" s="80">
        <v>42802.47351851852</v>
      </c>
      <c r="AO512" s="78"/>
      <c r="AP512" s="78" t="b">
        <v>1</v>
      </c>
      <c r="AQ512" s="78" t="b">
        <v>0</v>
      </c>
      <c r="AR512" s="78" t="b">
        <v>0</v>
      </c>
      <c r="AS512" s="78" t="s">
        <v>9963</v>
      </c>
      <c r="AT512" s="78">
        <v>0</v>
      </c>
      <c r="AU512" s="78"/>
      <c r="AV512" s="78" t="b">
        <v>0</v>
      </c>
      <c r="AW512" s="78" t="s">
        <v>15459</v>
      </c>
      <c r="AX512" s="84" t="s">
        <v>16088</v>
      </c>
      <c r="AY512" s="78" t="s">
        <v>66</v>
      </c>
      <c r="AZ512" s="102" t="s">
        <v>18397</v>
      </c>
      <c r="BA512" s="48" t="s">
        <v>3419</v>
      </c>
      <c r="BB512" s="48" t="s">
        <v>3419</v>
      </c>
      <c r="BC512" s="48" t="s">
        <v>4111</v>
      </c>
      <c r="BD512" s="48" t="s">
        <v>4111</v>
      </c>
      <c r="BE512" s="48"/>
      <c r="BF512" s="48"/>
      <c r="BG512" s="106" t="s">
        <v>18728</v>
      </c>
      <c r="BH512" s="106" t="s">
        <v>18955</v>
      </c>
      <c r="BI512" s="106" t="s">
        <v>19174</v>
      </c>
      <c r="BJ512" s="106" t="s">
        <v>19394</v>
      </c>
      <c r="BK512" s="85" t="str">
        <f>REPLACE(INDEX(GroupVertices[Group], MATCH(Vertices[[#This Row],[Vertex]],GroupVertices[Vertex],0)),1,1,"")</f>
        <v>EUTRAL</v>
      </c>
      <c r="BL512" s="3"/>
      <c r="BM512" s="3"/>
      <c r="BN512" s="3"/>
      <c r="BO512" s="3"/>
    </row>
    <row r="513" spans="1:67" x14ac:dyDescent="0.25">
      <c r="A513" s="64" t="s">
        <v>767</v>
      </c>
      <c r="B513" s="65"/>
      <c r="C513" s="65"/>
      <c r="D513" s="66"/>
      <c r="E513" s="68"/>
      <c r="F513" s="100" t="s">
        <v>15310</v>
      </c>
      <c r="G513" s="65"/>
      <c r="H513" s="69"/>
      <c r="I513" s="70"/>
      <c r="J513" s="70"/>
      <c r="K513" s="69" t="s">
        <v>17522</v>
      </c>
      <c r="L513" s="73"/>
      <c r="M513" s="74">
        <v>9645.1650390625</v>
      </c>
      <c r="N513" s="74">
        <v>4269.78564453125</v>
      </c>
      <c r="O513" s="75"/>
      <c r="P513" s="76"/>
      <c r="Q513" s="76"/>
      <c r="R513" s="86"/>
      <c r="S513" s="48">
        <v>0</v>
      </c>
      <c r="T513" s="48">
        <v>1</v>
      </c>
      <c r="U513" s="49">
        <v>0</v>
      </c>
      <c r="V513" s="49">
        <v>5.22E-4</v>
      </c>
      <c r="W513" s="49">
        <v>1.7000000000000001E-4</v>
      </c>
      <c r="X513" s="49">
        <v>0.41467500000000002</v>
      </c>
      <c r="Y513" s="49">
        <v>0</v>
      </c>
      <c r="Z513" s="49">
        <v>0</v>
      </c>
      <c r="AA513" s="71">
        <v>634</v>
      </c>
      <c r="AB513" s="71"/>
      <c r="AC513" s="72"/>
      <c r="AD513" s="78" t="s">
        <v>10793</v>
      </c>
      <c r="AE513" s="78">
        <v>132</v>
      </c>
      <c r="AF513" s="78">
        <v>41</v>
      </c>
      <c r="AG513" s="78">
        <v>7</v>
      </c>
      <c r="AH513" s="78">
        <v>22</v>
      </c>
      <c r="AI513" s="78"/>
      <c r="AJ513" s="78" t="s">
        <v>12053</v>
      </c>
      <c r="AK513" s="78" t="s">
        <v>12755</v>
      </c>
      <c r="AL513" s="78"/>
      <c r="AM513" s="78"/>
      <c r="AN513" s="80">
        <v>42849.312592592592</v>
      </c>
      <c r="AO513" s="84" t="s">
        <v>14306</v>
      </c>
      <c r="AP513" s="78" t="b">
        <v>1</v>
      </c>
      <c r="AQ513" s="78" t="b">
        <v>0</v>
      </c>
      <c r="AR513" s="78" t="b">
        <v>0</v>
      </c>
      <c r="AS513" s="78" t="s">
        <v>9963</v>
      </c>
      <c r="AT513" s="78">
        <v>0</v>
      </c>
      <c r="AU513" s="78"/>
      <c r="AV513" s="78" t="b">
        <v>0</v>
      </c>
      <c r="AW513" s="78" t="s">
        <v>15459</v>
      </c>
      <c r="AX513" s="84" t="s">
        <v>16091</v>
      </c>
      <c r="AY513" s="78" t="s">
        <v>66</v>
      </c>
      <c r="AZ513" s="102" t="s">
        <v>18397</v>
      </c>
      <c r="BA513" s="48" t="s">
        <v>3436</v>
      </c>
      <c r="BB513" s="48" t="s">
        <v>3436</v>
      </c>
      <c r="BC513" s="48" t="s">
        <v>4048</v>
      </c>
      <c r="BD513" s="48" t="s">
        <v>4048</v>
      </c>
      <c r="BE513" s="48"/>
      <c r="BF513" s="48"/>
      <c r="BG513" s="106" t="s">
        <v>18710</v>
      </c>
      <c r="BH513" s="106" t="s">
        <v>18710</v>
      </c>
      <c r="BI513" s="106" t="s">
        <v>19157</v>
      </c>
      <c r="BJ513" s="106" t="s">
        <v>19157</v>
      </c>
      <c r="BK513" s="85" t="str">
        <f>REPLACE(INDEX(GroupVertices[Group], MATCH(Vertices[[#This Row],[Vertex]],GroupVertices[Vertex],0)),1,1,"")</f>
        <v>EUTRAL</v>
      </c>
      <c r="BL513" s="3"/>
      <c r="BM513" s="3"/>
      <c r="BN513" s="3"/>
      <c r="BO513" s="3"/>
    </row>
    <row r="514" spans="1:67" x14ac:dyDescent="0.25">
      <c r="A514" s="64" t="s">
        <v>771</v>
      </c>
      <c r="B514" s="65"/>
      <c r="C514" s="65"/>
      <c r="D514" s="66"/>
      <c r="E514" s="68"/>
      <c r="F514" s="100" t="s">
        <v>5168</v>
      </c>
      <c r="G514" s="65"/>
      <c r="H514" s="69"/>
      <c r="I514" s="70"/>
      <c r="J514" s="70"/>
      <c r="K514" s="69" t="s">
        <v>17526</v>
      </c>
      <c r="L514" s="73"/>
      <c r="M514" s="74">
        <v>8537.556640625</v>
      </c>
      <c r="N514" s="74">
        <v>4820.84228515625</v>
      </c>
      <c r="O514" s="75"/>
      <c r="P514" s="76"/>
      <c r="Q514" s="76"/>
      <c r="R514" s="86"/>
      <c r="S514" s="48">
        <v>0</v>
      </c>
      <c r="T514" s="48">
        <v>4</v>
      </c>
      <c r="U514" s="49">
        <v>1109.333333</v>
      </c>
      <c r="V514" s="49">
        <v>7.1500000000000003E-4</v>
      </c>
      <c r="W514" s="49">
        <v>5.1079999999999997E-3</v>
      </c>
      <c r="X514" s="49">
        <v>1.169246</v>
      </c>
      <c r="Y514" s="49">
        <v>0.16666666666666666</v>
      </c>
      <c r="Z514" s="49">
        <v>0</v>
      </c>
      <c r="AA514" s="71">
        <v>638</v>
      </c>
      <c r="AB514" s="71"/>
      <c r="AC514" s="72"/>
      <c r="AD514" s="78" t="s">
        <v>10797</v>
      </c>
      <c r="AE514" s="78">
        <v>1194</v>
      </c>
      <c r="AF514" s="78">
        <v>1669</v>
      </c>
      <c r="AG514" s="78">
        <v>20105</v>
      </c>
      <c r="AH514" s="78">
        <v>8523</v>
      </c>
      <c r="AI514" s="78"/>
      <c r="AJ514" s="78" t="s">
        <v>12055</v>
      </c>
      <c r="AK514" s="78" t="s">
        <v>12867</v>
      </c>
      <c r="AL514" s="84" t="s">
        <v>13439</v>
      </c>
      <c r="AM514" s="78"/>
      <c r="AN514" s="80">
        <v>41499.475266203706</v>
      </c>
      <c r="AO514" s="84" t="s">
        <v>14309</v>
      </c>
      <c r="AP514" s="78" t="b">
        <v>1</v>
      </c>
      <c r="AQ514" s="78" t="b">
        <v>0</v>
      </c>
      <c r="AR514" s="78" t="b">
        <v>1</v>
      </c>
      <c r="AS514" s="78" t="s">
        <v>9963</v>
      </c>
      <c r="AT514" s="78">
        <v>17</v>
      </c>
      <c r="AU514" s="84" t="s">
        <v>14862</v>
      </c>
      <c r="AV514" s="78" t="b">
        <v>0</v>
      </c>
      <c r="AW514" s="78" t="s">
        <v>15459</v>
      </c>
      <c r="AX514" s="84" t="s">
        <v>16095</v>
      </c>
      <c r="AY514" s="78" t="s">
        <v>66</v>
      </c>
      <c r="AZ514" s="102" t="s">
        <v>18397</v>
      </c>
      <c r="BA514" s="48" t="s">
        <v>18457</v>
      </c>
      <c r="BB514" s="48" t="s">
        <v>18498</v>
      </c>
      <c r="BC514" s="48" t="s">
        <v>4130</v>
      </c>
      <c r="BD514" s="48" t="s">
        <v>18529</v>
      </c>
      <c r="BE514" s="48" t="s">
        <v>1576</v>
      </c>
      <c r="BF514" s="48" t="s">
        <v>1576</v>
      </c>
      <c r="BG514" s="106" t="s">
        <v>18729</v>
      </c>
      <c r="BH514" s="106" t="s">
        <v>18956</v>
      </c>
      <c r="BI514" s="106" t="s">
        <v>19175</v>
      </c>
      <c r="BJ514" s="106" t="s">
        <v>19395</v>
      </c>
      <c r="BK514" s="85" t="str">
        <f>REPLACE(INDEX(GroupVertices[Group], MATCH(Vertices[[#This Row],[Vertex]],GroupVertices[Vertex],0)),1,1,"")</f>
        <v>EUTRAL</v>
      </c>
      <c r="BL514" s="3"/>
      <c r="BM514" s="3"/>
      <c r="BN514" s="3"/>
      <c r="BO514" s="3"/>
    </row>
    <row r="515" spans="1:67" x14ac:dyDescent="0.25">
      <c r="A515" s="64" t="s">
        <v>772</v>
      </c>
      <c r="B515" s="65"/>
      <c r="C515" s="65"/>
      <c r="D515" s="66"/>
      <c r="E515" s="68"/>
      <c r="F515" s="100" t="s">
        <v>5169</v>
      </c>
      <c r="G515" s="65"/>
      <c r="H515" s="69"/>
      <c r="I515" s="70"/>
      <c r="J515" s="70"/>
      <c r="K515" s="69" t="s">
        <v>17527</v>
      </c>
      <c r="L515" s="73"/>
      <c r="M515" s="74">
        <v>7174.3046875</v>
      </c>
      <c r="N515" s="74">
        <v>1038.4935302734375</v>
      </c>
      <c r="O515" s="75"/>
      <c r="P515" s="76"/>
      <c r="Q515" s="76"/>
      <c r="R515" s="86"/>
      <c r="S515" s="48">
        <v>0</v>
      </c>
      <c r="T515" s="48">
        <v>3</v>
      </c>
      <c r="U515" s="49">
        <v>8710</v>
      </c>
      <c r="V515" s="49">
        <v>4.9700000000000005E-4</v>
      </c>
      <c r="W515" s="49">
        <v>7.2199999999999999E-4</v>
      </c>
      <c r="X515" s="49">
        <v>1.0473190000000001</v>
      </c>
      <c r="Y515" s="49">
        <v>0</v>
      </c>
      <c r="Z515" s="49">
        <v>0</v>
      </c>
      <c r="AA515" s="71">
        <v>639</v>
      </c>
      <c r="AB515" s="71"/>
      <c r="AC515" s="72"/>
      <c r="AD515" s="78" t="s">
        <v>10798</v>
      </c>
      <c r="AE515" s="78">
        <v>23</v>
      </c>
      <c r="AF515" s="78">
        <v>18</v>
      </c>
      <c r="AG515" s="78">
        <v>2644</v>
      </c>
      <c r="AH515" s="78">
        <v>18</v>
      </c>
      <c r="AI515" s="78">
        <v>19800</v>
      </c>
      <c r="AJ515" s="78" t="s">
        <v>12056</v>
      </c>
      <c r="AK515" s="78"/>
      <c r="AL515" s="78"/>
      <c r="AM515" s="78" t="s">
        <v>12690</v>
      </c>
      <c r="AN515" s="80">
        <v>41088.70175925926</v>
      </c>
      <c r="AO515" s="78"/>
      <c r="AP515" s="78" t="b">
        <v>1</v>
      </c>
      <c r="AQ515" s="78" t="b">
        <v>0</v>
      </c>
      <c r="AR515" s="78" t="b">
        <v>0</v>
      </c>
      <c r="AS515" s="78" t="s">
        <v>9963</v>
      </c>
      <c r="AT515" s="78">
        <v>0</v>
      </c>
      <c r="AU515" s="84" t="s">
        <v>14862</v>
      </c>
      <c r="AV515" s="78" t="b">
        <v>0</v>
      </c>
      <c r="AW515" s="78" t="s">
        <v>15459</v>
      </c>
      <c r="AX515" s="84" t="s">
        <v>16096</v>
      </c>
      <c r="AY515" s="78" t="s">
        <v>66</v>
      </c>
      <c r="AZ515" s="102" t="s">
        <v>18397</v>
      </c>
      <c r="BA515" s="48"/>
      <c r="BB515" s="48"/>
      <c r="BC515" s="48"/>
      <c r="BD515" s="48"/>
      <c r="BE515" s="48"/>
      <c r="BF515" s="48"/>
      <c r="BG515" s="106" t="s">
        <v>18730</v>
      </c>
      <c r="BH515" s="106" t="s">
        <v>18730</v>
      </c>
      <c r="BI515" s="106" t="s">
        <v>19176</v>
      </c>
      <c r="BJ515" s="106" t="s">
        <v>19176</v>
      </c>
      <c r="BK515" s="85" t="str">
        <f>REPLACE(INDEX(GroupVertices[Group], MATCH(Vertices[[#This Row],[Vertex]],GroupVertices[Vertex],0)),1,1,"")</f>
        <v>EUTRAL</v>
      </c>
      <c r="BL515" s="3"/>
      <c r="BM515" s="3"/>
      <c r="BN515" s="3"/>
      <c r="BO515" s="3"/>
    </row>
    <row r="516" spans="1:67" x14ac:dyDescent="0.25">
      <c r="A516" s="64" t="s">
        <v>773</v>
      </c>
      <c r="B516" s="65"/>
      <c r="C516" s="65"/>
      <c r="D516" s="66"/>
      <c r="E516" s="68"/>
      <c r="F516" s="100" t="s">
        <v>5170</v>
      </c>
      <c r="G516" s="65"/>
      <c r="H516" s="69"/>
      <c r="I516" s="70"/>
      <c r="J516" s="70"/>
      <c r="K516" s="69" t="s">
        <v>17529</v>
      </c>
      <c r="L516" s="73"/>
      <c r="M516" s="74">
        <v>6127.80126953125</v>
      </c>
      <c r="N516" s="74">
        <v>3814.129150390625</v>
      </c>
      <c r="O516" s="75"/>
      <c r="P516" s="76"/>
      <c r="Q516" s="76"/>
      <c r="R516" s="86"/>
      <c r="S516" s="48">
        <v>0</v>
      </c>
      <c r="T516" s="48">
        <v>1</v>
      </c>
      <c r="U516" s="49">
        <v>0</v>
      </c>
      <c r="V516" s="49">
        <v>6.1200000000000002E-4</v>
      </c>
      <c r="W516" s="49">
        <v>5.4799999999999998E-4</v>
      </c>
      <c r="X516" s="49">
        <v>0.40462399999999998</v>
      </c>
      <c r="Y516" s="49">
        <v>0</v>
      </c>
      <c r="Z516" s="49">
        <v>0</v>
      </c>
      <c r="AA516" s="71">
        <v>641</v>
      </c>
      <c r="AB516" s="71"/>
      <c r="AC516" s="72"/>
      <c r="AD516" s="78" t="s">
        <v>10800</v>
      </c>
      <c r="AE516" s="78">
        <v>116</v>
      </c>
      <c r="AF516" s="78">
        <v>101</v>
      </c>
      <c r="AG516" s="78">
        <v>45</v>
      </c>
      <c r="AH516" s="78">
        <v>3</v>
      </c>
      <c r="AI516" s="78">
        <v>19800</v>
      </c>
      <c r="AJ516" s="78"/>
      <c r="AK516" s="78" t="s">
        <v>10136</v>
      </c>
      <c r="AL516" s="78"/>
      <c r="AM516" s="78" t="s">
        <v>10140</v>
      </c>
      <c r="AN516" s="80">
        <v>40009.167488425926</v>
      </c>
      <c r="AO516" s="78"/>
      <c r="AP516" s="78" t="b">
        <v>1</v>
      </c>
      <c r="AQ516" s="78" t="b">
        <v>0</v>
      </c>
      <c r="AR516" s="78" t="b">
        <v>0</v>
      </c>
      <c r="AS516" s="78" t="s">
        <v>9963</v>
      </c>
      <c r="AT516" s="78">
        <v>0</v>
      </c>
      <c r="AU516" s="84" t="s">
        <v>14862</v>
      </c>
      <c r="AV516" s="78" t="b">
        <v>0</v>
      </c>
      <c r="AW516" s="78" t="s">
        <v>15459</v>
      </c>
      <c r="AX516" s="84" t="s">
        <v>16098</v>
      </c>
      <c r="AY516" s="78" t="s">
        <v>66</v>
      </c>
      <c r="AZ516" s="102" t="s">
        <v>18397</v>
      </c>
      <c r="BA516" s="48" t="s">
        <v>3474</v>
      </c>
      <c r="BB516" s="48" t="s">
        <v>3474</v>
      </c>
      <c r="BC516" s="48" t="s">
        <v>4048</v>
      </c>
      <c r="BD516" s="48" t="s">
        <v>4048</v>
      </c>
      <c r="BE516" s="48"/>
      <c r="BF516" s="48"/>
      <c r="BG516" s="106" t="s">
        <v>18714</v>
      </c>
      <c r="BH516" s="106" t="s">
        <v>18714</v>
      </c>
      <c r="BI516" s="106" t="s">
        <v>19160</v>
      </c>
      <c r="BJ516" s="106" t="s">
        <v>19160</v>
      </c>
      <c r="BK516" s="85" t="str">
        <f>REPLACE(INDEX(GroupVertices[Group], MATCH(Vertices[[#This Row],[Vertex]],GroupVertices[Vertex],0)),1,1,"")</f>
        <v>EUTRAL</v>
      </c>
      <c r="BL516" s="3"/>
      <c r="BM516" s="3"/>
      <c r="BN516" s="3"/>
      <c r="BO516" s="3"/>
    </row>
    <row r="517" spans="1:67" x14ac:dyDescent="0.25">
      <c r="A517" s="64" t="s">
        <v>777</v>
      </c>
      <c r="B517" s="65"/>
      <c r="C517" s="65"/>
      <c r="D517" s="66"/>
      <c r="E517" s="68"/>
      <c r="F517" s="100" t="s">
        <v>15312</v>
      </c>
      <c r="G517" s="65"/>
      <c r="H517" s="69"/>
      <c r="I517" s="70"/>
      <c r="J517" s="70"/>
      <c r="K517" s="69" t="s">
        <v>17533</v>
      </c>
      <c r="L517" s="73"/>
      <c r="M517" s="74">
        <v>6165.0439453125</v>
      </c>
      <c r="N517" s="74">
        <v>4594.224609375</v>
      </c>
      <c r="O517" s="75"/>
      <c r="P517" s="76"/>
      <c r="Q517" s="76"/>
      <c r="R517" s="86"/>
      <c r="S517" s="48">
        <v>0</v>
      </c>
      <c r="T517" s="48">
        <v>2</v>
      </c>
      <c r="U517" s="49">
        <v>0</v>
      </c>
      <c r="V517" s="49">
        <v>7.1299999999999998E-4</v>
      </c>
      <c r="W517" s="49">
        <v>4.9979999999999998E-3</v>
      </c>
      <c r="X517" s="49">
        <v>0.58120099999999997</v>
      </c>
      <c r="Y517" s="49">
        <v>0.5</v>
      </c>
      <c r="Z517" s="49">
        <v>0</v>
      </c>
      <c r="AA517" s="71">
        <v>645</v>
      </c>
      <c r="AB517" s="71"/>
      <c r="AC517" s="72"/>
      <c r="AD517" s="78" t="s">
        <v>10803</v>
      </c>
      <c r="AE517" s="78">
        <v>78</v>
      </c>
      <c r="AF517" s="78">
        <v>7</v>
      </c>
      <c r="AG517" s="78">
        <v>101</v>
      </c>
      <c r="AH517" s="78">
        <v>153</v>
      </c>
      <c r="AI517" s="78"/>
      <c r="AJ517" s="78"/>
      <c r="AK517" s="78"/>
      <c r="AL517" s="78"/>
      <c r="AM517" s="78"/>
      <c r="AN517" s="80">
        <v>42466.468923611108</v>
      </c>
      <c r="AO517" s="78"/>
      <c r="AP517" s="78" t="b">
        <v>1</v>
      </c>
      <c r="AQ517" s="78" t="b">
        <v>0</v>
      </c>
      <c r="AR517" s="78" t="b">
        <v>1</v>
      </c>
      <c r="AS517" s="78" t="s">
        <v>9963</v>
      </c>
      <c r="AT517" s="78">
        <v>0</v>
      </c>
      <c r="AU517" s="78"/>
      <c r="AV517" s="78" t="b">
        <v>0</v>
      </c>
      <c r="AW517" s="78" t="s">
        <v>15459</v>
      </c>
      <c r="AX517" s="84" t="s">
        <v>16102</v>
      </c>
      <c r="AY517" s="78" t="s">
        <v>66</v>
      </c>
      <c r="AZ517" s="102" t="s">
        <v>18397</v>
      </c>
      <c r="BA517" s="48" t="s">
        <v>3460</v>
      </c>
      <c r="BB517" s="48" t="s">
        <v>3460</v>
      </c>
      <c r="BC517" s="48" t="s">
        <v>4019</v>
      </c>
      <c r="BD517" s="48" t="s">
        <v>4019</v>
      </c>
      <c r="BE517" s="48"/>
      <c r="BF517" s="48"/>
      <c r="BG517" s="106" t="s">
        <v>18726</v>
      </c>
      <c r="BH517" s="106" t="s">
        <v>18726</v>
      </c>
      <c r="BI517" s="106" t="s">
        <v>19172</v>
      </c>
      <c r="BJ517" s="106" t="s">
        <v>19172</v>
      </c>
      <c r="BK517" s="85" t="str">
        <f>REPLACE(INDEX(GroupVertices[Group], MATCH(Vertices[[#This Row],[Vertex]],GroupVertices[Vertex],0)),1,1,"")</f>
        <v>EUTRAL</v>
      </c>
      <c r="BL517" s="3"/>
      <c r="BM517" s="3"/>
      <c r="BN517" s="3"/>
      <c r="BO517" s="3"/>
    </row>
    <row r="518" spans="1:67" x14ac:dyDescent="0.25">
      <c r="A518" s="64" t="s">
        <v>778</v>
      </c>
      <c r="B518" s="65"/>
      <c r="C518" s="65"/>
      <c r="D518" s="66"/>
      <c r="E518" s="68"/>
      <c r="F518" s="100" t="s">
        <v>5174</v>
      </c>
      <c r="G518" s="65"/>
      <c r="H518" s="69"/>
      <c r="I518" s="70"/>
      <c r="J518" s="70"/>
      <c r="K518" s="69" t="s">
        <v>17534</v>
      </c>
      <c r="L518" s="73"/>
      <c r="M518" s="74">
        <v>8725.5732421875</v>
      </c>
      <c r="N518" s="74">
        <v>1037.2222900390625</v>
      </c>
      <c r="O518" s="75"/>
      <c r="P518" s="76"/>
      <c r="Q518" s="76"/>
      <c r="R518" s="86"/>
      <c r="S518" s="48">
        <v>0</v>
      </c>
      <c r="T518" s="48">
        <v>1</v>
      </c>
      <c r="U518" s="49">
        <v>0</v>
      </c>
      <c r="V518" s="49">
        <v>4.9200000000000003E-4</v>
      </c>
      <c r="W518" s="49">
        <v>7.1299999999999998E-4</v>
      </c>
      <c r="X518" s="49">
        <v>0.34324199999999999</v>
      </c>
      <c r="Y518" s="49">
        <v>0</v>
      </c>
      <c r="Z518" s="49">
        <v>0</v>
      </c>
      <c r="AA518" s="71">
        <v>646</v>
      </c>
      <c r="AB518" s="71"/>
      <c r="AC518" s="72"/>
      <c r="AD518" s="78" t="s">
        <v>10804</v>
      </c>
      <c r="AE518" s="78">
        <v>293</v>
      </c>
      <c r="AF518" s="78">
        <v>367</v>
      </c>
      <c r="AG518" s="78">
        <v>12844</v>
      </c>
      <c r="AH518" s="78">
        <v>1528</v>
      </c>
      <c r="AI518" s="78">
        <v>19800</v>
      </c>
      <c r="AJ518" s="78" t="s">
        <v>12061</v>
      </c>
      <c r="AK518" s="78" t="s">
        <v>10114</v>
      </c>
      <c r="AL518" s="78"/>
      <c r="AM518" s="78" t="s">
        <v>10135</v>
      </c>
      <c r="AN518" s="80">
        <v>39349.090775462966</v>
      </c>
      <c r="AO518" s="84" t="s">
        <v>14314</v>
      </c>
      <c r="AP518" s="78" t="b">
        <v>0</v>
      </c>
      <c r="AQ518" s="78" t="b">
        <v>0</v>
      </c>
      <c r="AR518" s="78" t="b">
        <v>1</v>
      </c>
      <c r="AS518" s="78" t="s">
        <v>9963</v>
      </c>
      <c r="AT518" s="78">
        <v>25</v>
      </c>
      <c r="AU518" s="84" t="s">
        <v>14916</v>
      </c>
      <c r="AV518" s="78" t="b">
        <v>0</v>
      </c>
      <c r="AW518" s="78" t="s">
        <v>15459</v>
      </c>
      <c r="AX518" s="84" t="s">
        <v>16103</v>
      </c>
      <c r="AY518" s="78" t="s">
        <v>66</v>
      </c>
      <c r="AZ518" s="102" t="s">
        <v>18397</v>
      </c>
      <c r="BA518" s="48" t="s">
        <v>3419</v>
      </c>
      <c r="BB518" s="48" t="s">
        <v>3419</v>
      </c>
      <c r="BC518" s="48" t="s">
        <v>4111</v>
      </c>
      <c r="BD518" s="48" t="s">
        <v>4111</v>
      </c>
      <c r="BE518" s="48"/>
      <c r="BF518" s="48"/>
      <c r="BG518" s="106" t="s">
        <v>18731</v>
      </c>
      <c r="BH518" s="106" t="s">
        <v>18731</v>
      </c>
      <c r="BI518" s="106" t="s">
        <v>19177</v>
      </c>
      <c r="BJ518" s="106" t="s">
        <v>19177</v>
      </c>
      <c r="BK518" s="85" t="str">
        <f>REPLACE(INDEX(GroupVertices[Group], MATCH(Vertices[[#This Row],[Vertex]],GroupVertices[Vertex],0)),1,1,"")</f>
        <v>EUTRAL</v>
      </c>
      <c r="BL518" s="3"/>
      <c r="BM518" s="3"/>
      <c r="BN518" s="3"/>
      <c r="BO518" s="3"/>
    </row>
    <row r="519" spans="1:67" x14ac:dyDescent="0.25">
      <c r="A519" s="64" t="s">
        <v>783</v>
      </c>
      <c r="B519" s="65"/>
      <c r="C519" s="65"/>
      <c r="D519" s="66"/>
      <c r="E519" s="68"/>
      <c r="F519" s="100" t="s">
        <v>5177</v>
      </c>
      <c r="G519" s="65"/>
      <c r="H519" s="69"/>
      <c r="I519" s="70"/>
      <c r="J519" s="70"/>
      <c r="K519" s="69" t="s">
        <v>17539</v>
      </c>
      <c r="L519" s="73"/>
      <c r="M519" s="74">
        <v>8154.912109375</v>
      </c>
      <c r="N519" s="74">
        <v>1600.126708984375</v>
      </c>
      <c r="O519" s="75"/>
      <c r="P519" s="76"/>
      <c r="Q519" s="76"/>
      <c r="R519" s="86"/>
      <c r="S519" s="48">
        <v>0</v>
      </c>
      <c r="T519" s="48">
        <v>1</v>
      </c>
      <c r="U519" s="49">
        <v>0</v>
      </c>
      <c r="V519" s="49">
        <v>4.9700000000000005E-4</v>
      </c>
      <c r="W519" s="49">
        <v>6.2000000000000003E-5</v>
      </c>
      <c r="X519" s="49">
        <v>0.47321000000000002</v>
      </c>
      <c r="Y519" s="49">
        <v>0</v>
      </c>
      <c r="Z519" s="49">
        <v>0</v>
      </c>
      <c r="AA519" s="71">
        <v>651</v>
      </c>
      <c r="AB519" s="71"/>
      <c r="AC519" s="72"/>
      <c r="AD519" s="78" t="s">
        <v>10809</v>
      </c>
      <c r="AE519" s="78">
        <v>2864</v>
      </c>
      <c r="AF519" s="78">
        <v>499</v>
      </c>
      <c r="AG519" s="78">
        <v>11871</v>
      </c>
      <c r="AH519" s="78">
        <v>717</v>
      </c>
      <c r="AI519" s="78">
        <v>19800</v>
      </c>
      <c r="AJ519" s="78"/>
      <c r="AK519" s="78" t="s">
        <v>12872</v>
      </c>
      <c r="AL519" s="78"/>
      <c r="AM519" s="78" t="s">
        <v>10140</v>
      </c>
      <c r="AN519" s="80">
        <v>39990.5940162037</v>
      </c>
      <c r="AO519" s="84" t="s">
        <v>14317</v>
      </c>
      <c r="AP519" s="78" t="b">
        <v>0</v>
      </c>
      <c r="AQ519" s="78" t="b">
        <v>0</v>
      </c>
      <c r="AR519" s="78" t="b">
        <v>0</v>
      </c>
      <c r="AS519" s="78" t="s">
        <v>9963</v>
      </c>
      <c r="AT519" s="78">
        <v>26</v>
      </c>
      <c r="AU519" s="84" t="s">
        <v>15013</v>
      </c>
      <c r="AV519" s="78" t="b">
        <v>0</v>
      </c>
      <c r="AW519" s="78" t="s">
        <v>15459</v>
      </c>
      <c r="AX519" s="84" t="s">
        <v>16108</v>
      </c>
      <c r="AY519" s="78" t="s">
        <v>66</v>
      </c>
      <c r="AZ519" s="102" t="s">
        <v>18397</v>
      </c>
      <c r="BA519" s="48" t="s">
        <v>3478</v>
      </c>
      <c r="BB519" s="48" t="s">
        <v>3478</v>
      </c>
      <c r="BC519" s="48" t="s">
        <v>4037</v>
      </c>
      <c r="BD519" s="48" t="s">
        <v>4037</v>
      </c>
      <c r="BE519" s="48" t="s">
        <v>4355</v>
      </c>
      <c r="BF519" s="48" t="s">
        <v>4355</v>
      </c>
      <c r="BG519" s="106" t="s">
        <v>18732</v>
      </c>
      <c r="BH519" s="106" t="s">
        <v>18732</v>
      </c>
      <c r="BI519" s="106" t="s">
        <v>19178</v>
      </c>
      <c r="BJ519" s="106" t="s">
        <v>19178</v>
      </c>
      <c r="BK519" s="85" t="str">
        <f>REPLACE(INDEX(GroupVertices[Group], MATCH(Vertices[[#This Row],[Vertex]],GroupVertices[Vertex],0)),1,1,"")</f>
        <v>EUTRAL</v>
      </c>
      <c r="BL519" s="3"/>
      <c r="BM519" s="3"/>
      <c r="BN519" s="3"/>
      <c r="BO519" s="3"/>
    </row>
    <row r="520" spans="1:67" x14ac:dyDescent="0.25">
      <c r="A520" s="64" t="s">
        <v>784</v>
      </c>
      <c r="B520" s="65"/>
      <c r="C520" s="65"/>
      <c r="D520" s="66"/>
      <c r="E520" s="68"/>
      <c r="F520" s="100" t="s">
        <v>5178</v>
      </c>
      <c r="G520" s="65"/>
      <c r="H520" s="69"/>
      <c r="I520" s="70"/>
      <c r="J520" s="70"/>
      <c r="K520" s="69" t="s">
        <v>17540</v>
      </c>
      <c r="L520" s="73"/>
      <c r="M520" s="74">
        <v>6471.66259765625</v>
      </c>
      <c r="N520" s="74">
        <v>4365.25634765625</v>
      </c>
      <c r="O520" s="75"/>
      <c r="P520" s="76"/>
      <c r="Q520" s="76"/>
      <c r="R520" s="86"/>
      <c r="S520" s="48">
        <v>0</v>
      </c>
      <c r="T520" s="48">
        <v>4</v>
      </c>
      <c r="U520" s="49">
        <v>697.18988000000002</v>
      </c>
      <c r="V520" s="49">
        <v>7.1599999999999995E-4</v>
      </c>
      <c r="W520" s="49">
        <v>4.8799999999999998E-3</v>
      </c>
      <c r="X520" s="49">
        <v>1.0714669999999999</v>
      </c>
      <c r="Y520" s="49">
        <v>0.16666666666666666</v>
      </c>
      <c r="Z520" s="49">
        <v>0</v>
      </c>
      <c r="AA520" s="71">
        <v>652</v>
      </c>
      <c r="AB520" s="71"/>
      <c r="AC520" s="72"/>
      <c r="AD520" s="78" t="s">
        <v>10810</v>
      </c>
      <c r="AE520" s="78">
        <v>475</v>
      </c>
      <c r="AF520" s="78">
        <v>98</v>
      </c>
      <c r="AG520" s="78">
        <v>552</v>
      </c>
      <c r="AH520" s="78">
        <v>360</v>
      </c>
      <c r="AI520" s="78">
        <v>19800</v>
      </c>
      <c r="AJ520" s="78" t="s">
        <v>12066</v>
      </c>
      <c r="AK520" s="78" t="s">
        <v>10135</v>
      </c>
      <c r="AL520" s="78"/>
      <c r="AM520" s="78" t="s">
        <v>10135</v>
      </c>
      <c r="AN520" s="80">
        <v>40178.438368055555</v>
      </c>
      <c r="AO520" s="78"/>
      <c r="AP520" s="78" t="b">
        <v>1</v>
      </c>
      <c r="AQ520" s="78" t="b">
        <v>0</v>
      </c>
      <c r="AR520" s="78" t="b">
        <v>0</v>
      </c>
      <c r="AS520" s="78" t="s">
        <v>9963</v>
      </c>
      <c r="AT520" s="78">
        <v>1</v>
      </c>
      <c r="AU520" s="84" t="s">
        <v>14862</v>
      </c>
      <c r="AV520" s="78" t="b">
        <v>0</v>
      </c>
      <c r="AW520" s="78" t="s">
        <v>15459</v>
      </c>
      <c r="AX520" s="84" t="s">
        <v>16109</v>
      </c>
      <c r="AY520" s="78" t="s">
        <v>66</v>
      </c>
      <c r="AZ520" s="102" t="s">
        <v>18397</v>
      </c>
      <c r="BA520" s="48" t="s">
        <v>3320</v>
      </c>
      <c r="BB520" s="48" t="s">
        <v>3320</v>
      </c>
      <c r="BC520" s="48" t="s">
        <v>4078</v>
      </c>
      <c r="BD520" s="48" t="s">
        <v>4078</v>
      </c>
      <c r="BE520" s="48"/>
      <c r="BF520" s="48"/>
      <c r="BG520" s="106" t="s">
        <v>18635</v>
      </c>
      <c r="BH520" s="106" t="s">
        <v>18635</v>
      </c>
      <c r="BI520" s="106" t="s">
        <v>19081</v>
      </c>
      <c r="BJ520" s="106" t="s">
        <v>19081</v>
      </c>
      <c r="BK520" s="85" t="str">
        <f>REPLACE(INDEX(GroupVertices[Group], MATCH(Vertices[[#This Row],[Vertex]],GroupVertices[Vertex],0)),1,1,"")</f>
        <v>EUTRAL</v>
      </c>
      <c r="BL520" s="3"/>
      <c r="BM520" s="3"/>
      <c r="BN520" s="3"/>
      <c r="BO520" s="3"/>
    </row>
    <row r="521" spans="1:67" x14ac:dyDescent="0.25">
      <c r="A521" s="64" t="s">
        <v>786</v>
      </c>
      <c r="B521" s="65"/>
      <c r="C521" s="65"/>
      <c r="D521" s="66"/>
      <c r="E521" s="68"/>
      <c r="F521" s="100" t="s">
        <v>5180</v>
      </c>
      <c r="G521" s="65"/>
      <c r="H521" s="69"/>
      <c r="I521" s="70"/>
      <c r="J521" s="70"/>
      <c r="K521" s="69" t="s">
        <v>17542</v>
      </c>
      <c r="L521" s="73"/>
      <c r="M521" s="74">
        <v>6009.36181640625</v>
      </c>
      <c r="N521" s="74">
        <v>2961.18896484375</v>
      </c>
      <c r="O521" s="75"/>
      <c r="P521" s="76"/>
      <c r="Q521" s="76"/>
      <c r="R521" s="86"/>
      <c r="S521" s="48">
        <v>0</v>
      </c>
      <c r="T521" s="48">
        <v>1</v>
      </c>
      <c r="U521" s="49">
        <v>0</v>
      </c>
      <c r="V521" s="49">
        <v>4.9700000000000005E-4</v>
      </c>
      <c r="W521" s="49">
        <v>6.2000000000000003E-5</v>
      </c>
      <c r="X521" s="49">
        <v>0.47321000000000002</v>
      </c>
      <c r="Y521" s="49">
        <v>0</v>
      </c>
      <c r="Z521" s="49">
        <v>0</v>
      </c>
      <c r="AA521" s="71">
        <v>654</v>
      </c>
      <c r="AB521" s="71"/>
      <c r="AC521" s="72"/>
      <c r="AD521" s="78" t="s">
        <v>10812</v>
      </c>
      <c r="AE521" s="78">
        <v>309</v>
      </c>
      <c r="AF521" s="78">
        <v>115</v>
      </c>
      <c r="AG521" s="78">
        <v>601</v>
      </c>
      <c r="AH521" s="78">
        <v>2553</v>
      </c>
      <c r="AI521" s="78"/>
      <c r="AJ521" s="78"/>
      <c r="AK521" s="78" t="s">
        <v>10138</v>
      </c>
      <c r="AL521" s="78"/>
      <c r="AM521" s="78"/>
      <c r="AN521" s="80">
        <v>40671.213842592595</v>
      </c>
      <c r="AO521" s="84" t="s">
        <v>14319</v>
      </c>
      <c r="AP521" s="78" t="b">
        <v>1</v>
      </c>
      <c r="AQ521" s="78" t="b">
        <v>0</v>
      </c>
      <c r="AR521" s="78" t="b">
        <v>0</v>
      </c>
      <c r="AS521" s="78" t="s">
        <v>9963</v>
      </c>
      <c r="AT521" s="78">
        <v>2</v>
      </c>
      <c r="AU521" s="84" t="s">
        <v>14862</v>
      </c>
      <c r="AV521" s="78" t="b">
        <v>0</v>
      </c>
      <c r="AW521" s="78" t="s">
        <v>15459</v>
      </c>
      <c r="AX521" s="84" t="s">
        <v>16111</v>
      </c>
      <c r="AY521" s="78" t="s">
        <v>66</v>
      </c>
      <c r="AZ521" s="102" t="s">
        <v>18397</v>
      </c>
      <c r="BA521" s="48" t="s">
        <v>3478</v>
      </c>
      <c r="BB521" s="48" t="s">
        <v>3478</v>
      </c>
      <c r="BC521" s="48" t="s">
        <v>4037</v>
      </c>
      <c r="BD521" s="48" t="s">
        <v>4037</v>
      </c>
      <c r="BE521" s="48" t="s">
        <v>4355</v>
      </c>
      <c r="BF521" s="48" t="s">
        <v>4355</v>
      </c>
      <c r="BG521" s="106" t="s">
        <v>18732</v>
      </c>
      <c r="BH521" s="106" t="s">
        <v>18732</v>
      </c>
      <c r="BI521" s="106" t="s">
        <v>19178</v>
      </c>
      <c r="BJ521" s="106" t="s">
        <v>19178</v>
      </c>
      <c r="BK521" s="85" t="str">
        <f>REPLACE(INDEX(GroupVertices[Group], MATCH(Vertices[[#This Row],[Vertex]],GroupVertices[Vertex],0)),1,1,"")</f>
        <v>EUTRAL</v>
      </c>
      <c r="BL521" s="3"/>
      <c r="BM521" s="3"/>
      <c r="BN521" s="3"/>
      <c r="BO521" s="3"/>
    </row>
    <row r="522" spans="1:67" x14ac:dyDescent="0.25">
      <c r="A522" s="64" t="s">
        <v>787</v>
      </c>
      <c r="B522" s="65"/>
      <c r="C522" s="65"/>
      <c r="D522" s="66"/>
      <c r="E522" s="68"/>
      <c r="F522" s="100" t="s">
        <v>4787</v>
      </c>
      <c r="G522" s="65"/>
      <c r="H522" s="69"/>
      <c r="I522" s="70"/>
      <c r="J522" s="70"/>
      <c r="K522" s="69" t="s">
        <v>17543</v>
      </c>
      <c r="L522" s="73"/>
      <c r="M522" s="74">
        <v>9330.2529296875</v>
      </c>
      <c r="N522" s="74">
        <v>1073.88916015625</v>
      </c>
      <c r="O522" s="75"/>
      <c r="P522" s="76"/>
      <c r="Q522" s="76"/>
      <c r="R522" s="86"/>
      <c r="S522" s="48">
        <v>0</v>
      </c>
      <c r="T522" s="48">
        <v>1</v>
      </c>
      <c r="U522" s="49">
        <v>0</v>
      </c>
      <c r="V522" s="49">
        <v>6.1200000000000002E-4</v>
      </c>
      <c r="W522" s="49">
        <v>5.4799999999999998E-4</v>
      </c>
      <c r="X522" s="49">
        <v>0.40462399999999998</v>
      </c>
      <c r="Y522" s="49">
        <v>0</v>
      </c>
      <c r="Z522" s="49">
        <v>0</v>
      </c>
      <c r="AA522" s="71">
        <v>655</v>
      </c>
      <c r="AB522" s="71"/>
      <c r="AC522" s="72"/>
      <c r="AD522" s="78" t="s">
        <v>10813</v>
      </c>
      <c r="AE522" s="78">
        <v>21</v>
      </c>
      <c r="AF522" s="78">
        <v>103</v>
      </c>
      <c r="AG522" s="78">
        <v>21817</v>
      </c>
      <c r="AH522" s="78">
        <v>0</v>
      </c>
      <c r="AI522" s="78"/>
      <c r="AJ522" s="78"/>
      <c r="AK522" s="78" t="s">
        <v>12873</v>
      </c>
      <c r="AL522" s="78"/>
      <c r="AM522" s="78"/>
      <c r="AN522" s="80">
        <v>41764.181747685187</v>
      </c>
      <c r="AO522" s="78"/>
      <c r="AP522" s="78" t="b">
        <v>1</v>
      </c>
      <c r="AQ522" s="78" t="b">
        <v>1</v>
      </c>
      <c r="AR522" s="78" t="b">
        <v>0</v>
      </c>
      <c r="AS522" s="78" t="s">
        <v>9963</v>
      </c>
      <c r="AT522" s="78">
        <v>7</v>
      </c>
      <c r="AU522" s="84" t="s">
        <v>14862</v>
      </c>
      <c r="AV522" s="78" t="b">
        <v>0</v>
      </c>
      <c r="AW522" s="78" t="s">
        <v>15459</v>
      </c>
      <c r="AX522" s="84" t="s">
        <v>16112</v>
      </c>
      <c r="AY522" s="78" t="s">
        <v>66</v>
      </c>
      <c r="AZ522" s="102" t="s">
        <v>18397</v>
      </c>
      <c r="BA522" s="48" t="s">
        <v>3474</v>
      </c>
      <c r="BB522" s="48" t="s">
        <v>3474</v>
      </c>
      <c r="BC522" s="48" t="s">
        <v>4048</v>
      </c>
      <c r="BD522" s="48" t="s">
        <v>4048</v>
      </c>
      <c r="BE522" s="48"/>
      <c r="BF522" s="48"/>
      <c r="BG522" s="106" t="s">
        <v>18714</v>
      </c>
      <c r="BH522" s="106" t="s">
        <v>18714</v>
      </c>
      <c r="BI522" s="106" t="s">
        <v>19160</v>
      </c>
      <c r="BJ522" s="106" t="s">
        <v>19160</v>
      </c>
      <c r="BK522" s="85" t="str">
        <f>REPLACE(INDEX(GroupVertices[Group], MATCH(Vertices[[#This Row],[Vertex]],GroupVertices[Vertex],0)),1,1,"")</f>
        <v>EUTRAL</v>
      </c>
      <c r="BL522" s="3"/>
      <c r="BM522" s="3"/>
      <c r="BN522" s="3"/>
      <c r="BO522" s="3"/>
    </row>
    <row r="523" spans="1:67" x14ac:dyDescent="0.25">
      <c r="A523" s="64" t="s">
        <v>790</v>
      </c>
      <c r="B523" s="65"/>
      <c r="C523" s="65"/>
      <c r="D523" s="66"/>
      <c r="E523" s="68"/>
      <c r="F523" s="100" t="s">
        <v>5183</v>
      </c>
      <c r="G523" s="65"/>
      <c r="H523" s="69"/>
      <c r="I523" s="70"/>
      <c r="J523" s="70"/>
      <c r="K523" s="69" t="s">
        <v>17546</v>
      </c>
      <c r="L523" s="73"/>
      <c r="M523" s="74">
        <v>9365.25</v>
      </c>
      <c r="N523" s="74">
        <v>5067.45947265625</v>
      </c>
      <c r="O523" s="75"/>
      <c r="P523" s="76"/>
      <c r="Q523" s="76"/>
      <c r="R523" s="86"/>
      <c r="S523" s="48">
        <v>0</v>
      </c>
      <c r="T523" s="48">
        <v>1</v>
      </c>
      <c r="U523" s="49">
        <v>0</v>
      </c>
      <c r="V523" s="49">
        <v>0.2</v>
      </c>
      <c r="W523" s="49">
        <v>0</v>
      </c>
      <c r="X523" s="49">
        <v>0.693693</v>
      </c>
      <c r="Y523" s="49">
        <v>0</v>
      </c>
      <c r="Z523" s="49">
        <v>0</v>
      </c>
      <c r="AA523" s="71">
        <v>658</v>
      </c>
      <c r="AB523" s="71"/>
      <c r="AC523" s="72"/>
      <c r="AD523" s="78" t="s">
        <v>10816</v>
      </c>
      <c r="AE523" s="78">
        <v>228</v>
      </c>
      <c r="AF523" s="78">
        <v>22956</v>
      </c>
      <c r="AG523" s="78">
        <v>25716</v>
      </c>
      <c r="AH523" s="78">
        <v>98</v>
      </c>
      <c r="AI523" s="78">
        <v>19800</v>
      </c>
      <c r="AJ523" s="78" t="s">
        <v>12068</v>
      </c>
      <c r="AK523" s="78" t="s">
        <v>12874</v>
      </c>
      <c r="AL523" s="84" t="s">
        <v>13447</v>
      </c>
      <c r="AM523" s="78" t="s">
        <v>13806</v>
      </c>
      <c r="AN523" s="80">
        <v>40103.487430555557</v>
      </c>
      <c r="AO523" s="84" t="s">
        <v>14321</v>
      </c>
      <c r="AP523" s="78" t="b">
        <v>0</v>
      </c>
      <c r="AQ523" s="78" t="b">
        <v>0</v>
      </c>
      <c r="AR523" s="78" t="b">
        <v>0</v>
      </c>
      <c r="AS523" s="78" t="s">
        <v>9963</v>
      </c>
      <c r="AT523" s="78">
        <v>12</v>
      </c>
      <c r="AU523" s="84" t="s">
        <v>14874</v>
      </c>
      <c r="AV523" s="78" t="b">
        <v>0</v>
      </c>
      <c r="AW523" s="78" t="s">
        <v>15459</v>
      </c>
      <c r="AX523" s="84" t="s">
        <v>16115</v>
      </c>
      <c r="AY523" s="78" t="s">
        <v>66</v>
      </c>
      <c r="AZ523" s="102" t="s">
        <v>18397</v>
      </c>
      <c r="BA523" s="48" t="s">
        <v>3484</v>
      </c>
      <c r="BB523" s="48" t="s">
        <v>3484</v>
      </c>
      <c r="BC523" s="48" t="s">
        <v>4041</v>
      </c>
      <c r="BD523" s="48" t="s">
        <v>4041</v>
      </c>
      <c r="BE523" s="48" t="s">
        <v>4282</v>
      </c>
      <c r="BF523" s="48" t="s">
        <v>4282</v>
      </c>
      <c r="BG523" s="106" t="s">
        <v>18733</v>
      </c>
      <c r="BH523" s="106" t="s">
        <v>18733</v>
      </c>
      <c r="BI523" s="106" t="s">
        <v>19179</v>
      </c>
      <c r="BJ523" s="106" t="s">
        <v>19179</v>
      </c>
      <c r="BK523" s="85" t="str">
        <f>REPLACE(INDEX(GroupVertices[Group], MATCH(Vertices[[#This Row],[Vertex]],GroupVertices[Vertex],0)),1,1,"")</f>
        <v>EUTRAL</v>
      </c>
      <c r="BL523" s="3"/>
      <c r="BM523" s="3"/>
      <c r="BN523" s="3"/>
      <c r="BO523" s="3"/>
    </row>
    <row r="524" spans="1:67" x14ac:dyDescent="0.25">
      <c r="A524" s="64" t="s">
        <v>792</v>
      </c>
      <c r="B524" s="65"/>
      <c r="C524" s="65"/>
      <c r="D524" s="66"/>
      <c r="E524" s="68"/>
      <c r="F524" s="100" t="s">
        <v>5185</v>
      </c>
      <c r="G524" s="65"/>
      <c r="H524" s="69"/>
      <c r="I524" s="70"/>
      <c r="J524" s="70"/>
      <c r="K524" s="69" t="s">
        <v>17549</v>
      </c>
      <c r="L524" s="73"/>
      <c r="M524" s="74">
        <v>9634.2373046875</v>
      </c>
      <c r="N524" s="74">
        <v>4537.54638671875</v>
      </c>
      <c r="O524" s="75"/>
      <c r="P524" s="76"/>
      <c r="Q524" s="76"/>
      <c r="R524" s="86"/>
      <c r="S524" s="48">
        <v>0</v>
      </c>
      <c r="T524" s="48">
        <v>1</v>
      </c>
      <c r="U524" s="49">
        <v>0</v>
      </c>
      <c r="V524" s="49">
        <v>0.2</v>
      </c>
      <c r="W524" s="49">
        <v>0</v>
      </c>
      <c r="X524" s="49">
        <v>0.693693</v>
      </c>
      <c r="Y524" s="49">
        <v>0</v>
      </c>
      <c r="Z524" s="49">
        <v>0</v>
      </c>
      <c r="AA524" s="71">
        <v>661</v>
      </c>
      <c r="AB524" s="71"/>
      <c r="AC524" s="72"/>
      <c r="AD524" s="78" t="s">
        <v>10818</v>
      </c>
      <c r="AE524" s="78">
        <v>1742</v>
      </c>
      <c r="AF524" s="78">
        <v>1717</v>
      </c>
      <c r="AG524" s="78">
        <v>4033</v>
      </c>
      <c r="AH524" s="78">
        <v>2</v>
      </c>
      <c r="AI524" s="78">
        <v>19800</v>
      </c>
      <c r="AJ524" s="78" t="s">
        <v>12071</v>
      </c>
      <c r="AK524" s="78" t="s">
        <v>12875</v>
      </c>
      <c r="AL524" s="84" t="s">
        <v>13450</v>
      </c>
      <c r="AM524" s="78" t="s">
        <v>12690</v>
      </c>
      <c r="AN524" s="80">
        <v>41272.560798611114</v>
      </c>
      <c r="AO524" s="84" t="s">
        <v>14324</v>
      </c>
      <c r="AP524" s="78" t="b">
        <v>1</v>
      </c>
      <c r="AQ524" s="78" t="b">
        <v>0</v>
      </c>
      <c r="AR524" s="78" t="b">
        <v>1</v>
      </c>
      <c r="AS524" s="78" t="s">
        <v>9963</v>
      </c>
      <c r="AT524" s="78">
        <v>1</v>
      </c>
      <c r="AU524" s="84" t="s">
        <v>14862</v>
      </c>
      <c r="AV524" s="78" t="b">
        <v>0</v>
      </c>
      <c r="AW524" s="78" t="s">
        <v>15459</v>
      </c>
      <c r="AX524" s="84" t="s">
        <v>16118</v>
      </c>
      <c r="AY524" s="78" t="s">
        <v>66</v>
      </c>
      <c r="AZ524" s="102" t="s">
        <v>18397</v>
      </c>
      <c r="BA524" s="48" t="s">
        <v>3484</v>
      </c>
      <c r="BB524" s="48" t="s">
        <v>3484</v>
      </c>
      <c r="BC524" s="48" t="s">
        <v>4041</v>
      </c>
      <c r="BD524" s="48" t="s">
        <v>4041</v>
      </c>
      <c r="BE524" s="48" t="s">
        <v>4282</v>
      </c>
      <c r="BF524" s="48" t="s">
        <v>4282</v>
      </c>
      <c r="BG524" s="106" t="s">
        <v>18733</v>
      </c>
      <c r="BH524" s="106" t="s">
        <v>18733</v>
      </c>
      <c r="BI524" s="106" t="s">
        <v>19179</v>
      </c>
      <c r="BJ524" s="106" t="s">
        <v>19179</v>
      </c>
      <c r="BK524" s="85" t="str">
        <f>REPLACE(INDEX(GroupVertices[Group], MATCH(Vertices[[#This Row],[Vertex]],GroupVertices[Vertex],0)),1,1,"")</f>
        <v>EUTRAL</v>
      </c>
      <c r="BL524" s="3"/>
      <c r="BM524" s="3"/>
      <c r="BN524" s="3"/>
      <c r="BO524" s="3"/>
    </row>
    <row r="525" spans="1:67" x14ac:dyDescent="0.25">
      <c r="A525" s="64" t="s">
        <v>796</v>
      </c>
      <c r="B525" s="65"/>
      <c r="C525" s="65"/>
      <c r="D525" s="66"/>
      <c r="E525" s="68"/>
      <c r="F525" s="100" t="s">
        <v>5186</v>
      </c>
      <c r="G525" s="65"/>
      <c r="H525" s="69"/>
      <c r="I525" s="70"/>
      <c r="J525" s="70"/>
      <c r="K525" s="69" t="s">
        <v>17553</v>
      </c>
      <c r="L525" s="73"/>
      <c r="M525" s="74">
        <v>9770.5732421875</v>
      </c>
      <c r="N525" s="74">
        <v>2747.182373046875</v>
      </c>
      <c r="O525" s="75"/>
      <c r="P525" s="76"/>
      <c r="Q525" s="76"/>
      <c r="R525" s="86"/>
      <c r="S525" s="48">
        <v>0</v>
      </c>
      <c r="T525" s="48">
        <v>1</v>
      </c>
      <c r="U525" s="49">
        <v>0</v>
      </c>
      <c r="V525" s="49">
        <v>9.0089999999999996E-3</v>
      </c>
      <c r="W525" s="49">
        <v>0</v>
      </c>
      <c r="X525" s="49">
        <v>0.53537999999999997</v>
      </c>
      <c r="Y525" s="49">
        <v>0</v>
      </c>
      <c r="Z525" s="49">
        <v>0</v>
      </c>
      <c r="AA525" s="71">
        <v>665</v>
      </c>
      <c r="AB525" s="71"/>
      <c r="AC525" s="72"/>
      <c r="AD525" s="78" t="s">
        <v>10822</v>
      </c>
      <c r="AE525" s="78">
        <v>1179</v>
      </c>
      <c r="AF525" s="78">
        <v>1368</v>
      </c>
      <c r="AG525" s="78">
        <v>18597</v>
      </c>
      <c r="AH525" s="78">
        <v>3537</v>
      </c>
      <c r="AI525" s="78">
        <v>19800</v>
      </c>
      <c r="AJ525" s="78" t="s">
        <v>12074</v>
      </c>
      <c r="AK525" s="78" t="s">
        <v>10135</v>
      </c>
      <c r="AL525" s="84" t="s">
        <v>13453</v>
      </c>
      <c r="AM525" s="78" t="s">
        <v>10135</v>
      </c>
      <c r="AN525" s="80">
        <v>40899.444895833331</v>
      </c>
      <c r="AO525" s="84" t="s">
        <v>14328</v>
      </c>
      <c r="AP525" s="78" t="b">
        <v>0</v>
      </c>
      <c r="AQ525" s="78" t="b">
        <v>0</v>
      </c>
      <c r="AR525" s="78" t="b">
        <v>1</v>
      </c>
      <c r="AS525" s="78" t="s">
        <v>9963</v>
      </c>
      <c r="AT525" s="78">
        <v>79</v>
      </c>
      <c r="AU525" s="84" t="s">
        <v>15015</v>
      </c>
      <c r="AV525" s="78" t="b">
        <v>0</v>
      </c>
      <c r="AW525" s="78" t="s">
        <v>15459</v>
      </c>
      <c r="AX525" s="84" t="s">
        <v>16122</v>
      </c>
      <c r="AY525" s="78" t="s">
        <v>66</v>
      </c>
      <c r="AZ525" s="102" t="s">
        <v>18397</v>
      </c>
      <c r="BA525" s="48" t="s">
        <v>3489</v>
      </c>
      <c r="BB525" s="48" t="s">
        <v>3489</v>
      </c>
      <c r="BC525" s="48" t="s">
        <v>4027</v>
      </c>
      <c r="BD525" s="48" t="s">
        <v>4027</v>
      </c>
      <c r="BE525" s="48"/>
      <c r="BF525" s="48"/>
      <c r="BG525" s="106" t="s">
        <v>18734</v>
      </c>
      <c r="BH525" s="106" t="s">
        <v>18957</v>
      </c>
      <c r="BI525" s="106" t="s">
        <v>19180</v>
      </c>
      <c r="BJ525" s="106" t="s">
        <v>19396</v>
      </c>
      <c r="BK525" s="85" t="str">
        <f>REPLACE(INDEX(GroupVertices[Group], MATCH(Vertices[[#This Row],[Vertex]],GroupVertices[Vertex],0)),1,1,"")</f>
        <v>EUTRAL</v>
      </c>
      <c r="BL525" s="3"/>
      <c r="BM525" s="3"/>
      <c r="BN525" s="3"/>
      <c r="BO525" s="3"/>
    </row>
    <row r="526" spans="1:67" x14ac:dyDescent="0.25">
      <c r="A526" s="64" t="s">
        <v>800</v>
      </c>
      <c r="B526" s="65"/>
      <c r="C526" s="65"/>
      <c r="D526" s="66"/>
      <c r="E526" s="68"/>
      <c r="F526" s="100" t="s">
        <v>5190</v>
      </c>
      <c r="G526" s="65"/>
      <c r="H526" s="69"/>
      <c r="I526" s="70"/>
      <c r="J526" s="70"/>
      <c r="K526" s="69" t="s">
        <v>17556</v>
      </c>
      <c r="L526" s="73"/>
      <c r="M526" s="74">
        <v>7733.3359375</v>
      </c>
      <c r="N526" s="74">
        <v>5619.36376953125</v>
      </c>
      <c r="O526" s="75"/>
      <c r="P526" s="76"/>
      <c r="Q526" s="76"/>
      <c r="R526" s="86"/>
      <c r="S526" s="48">
        <v>0</v>
      </c>
      <c r="T526" s="48">
        <v>2</v>
      </c>
      <c r="U526" s="49">
        <v>0</v>
      </c>
      <c r="V526" s="49">
        <v>7.1199999999999996E-4</v>
      </c>
      <c r="W526" s="49">
        <v>4.751E-3</v>
      </c>
      <c r="X526" s="49">
        <v>0.60260999999999998</v>
      </c>
      <c r="Y526" s="49">
        <v>0.5</v>
      </c>
      <c r="Z526" s="49">
        <v>0</v>
      </c>
      <c r="AA526" s="71">
        <v>668</v>
      </c>
      <c r="AB526" s="71"/>
      <c r="AC526" s="72"/>
      <c r="AD526" s="78" t="s">
        <v>10825</v>
      </c>
      <c r="AE526" s="78">
        <v>50</v>
      </c>
      <c r="AF526" s="78">
        <v>39</v>
      </c>
      <c r="AG526" s="78">
        <v>108</v>
      </c>
      <c r="AH526" s="78">
        <v>16</v>
      </c>
      <c r="AI526" s="78">
        <v>19800</v>
      </c>
      <c r="AJ526" s="78" t="s">
        <v>12076</v>
      </c>
      <c r="AK526" s="78" t="s">
        <v>12649</v>
      </c>
      <c r="AL526" s="78"/>
      <c r="AM526" s="78" t="s">
        <v>10135</v>
      </c>
      <c r="AN526" s="80">
        <v>42345.660752314812</v>
      </c>
      <c r="AO526" s="84" t="s">
        <v>14330</v>
      </c>
      <c r="AP526" s="78" t="b">
        <v>0</v>
      </c>
      <c r="AQ526" s="78" t="b">
        <v>0</v>
      </c>
      <c r="AR526" s="78" t="b">
        <v>0</v>
      </c>
      <c r="AS526" s="78" t="s">
        <v>9963</v>
      </c>
      <c r="AT526" s="78">
        <v>0</v>
      </c>
      <c r="AU526" s="84" t="s">
        <v>14862</v>
      </c>
      <c r="AV526" s="78" t="b">
        <v>0</v>
      </c>
      <c r="AW526" s="78" t="s">
        <v>15459</v>
      </c>
      <c r="AX526" s="84" t="s">
        <v>16125</v>
      </c>
      <c r="AY526" s="78" t="s">
        <v>66</v>
      </c>
      <c r="AZ526" s="102" t="s">
        <v>18397</v>
      </c>
      <c r="BA526" s="48"/>
      <c r="BB526" s="48"/>
      <c r="BC526" s="48"/>
      <c r="BD526" s="48"/>
      <c r="BE526" s="48" t="s">
        <v>4334</v>
      </c>
      <c r="BF526" s="48" t="s">
        <v>4334</v>
      </c>
      <c r="BG526" s="106" t="s">
        <v>18700</v>
      </c>
      <c r="BH526" s="106" t="s">
        <v>18700</v>
      </c>
      <c r="BI526" s="106" t="s">
        <v>19147</v>
      </c>
      <c r="BJ526" s="106" t="s">
        <v>19147</v>
      </c>
      <c r="BK526" s="85" t="str">
        <f>REPLACE(INDEX(GroupVertices[Group], MATCH(Vertices[[#This Row],[Vertex]],GroupVertices[Vertex],0)),1,1,"")</f>
        <v>EUTRAL</v>
      </c>
      <c r="BL526" s="3"/>
      <c r="BM526" s="3"/>
      <c r="BN526" s="3"/>
      <c r="BO526" s="3"/>
    </row>
    <row r="527" spans="1:67" x14ac:dyDescent="0.25">
      <c r="A527" s="64" t="s">
        <v>802</v>
      </c>
      <c r="B527" s="65"/>
      <c r="C527" s="65"/>
      <c r="D527" s="66"/>
      <c r="E527" s="68"/>
      <c r="F527" s="100" t="s">
        <v>15319</v>
      </c>
      <c r="G527" s="65"/>
      <c r="H527" s="69"/>
      <c r="I527" s="70"/>
      <c r="J527" s="70"/>
      <c r="K527" s="69" t="s">
        <v>17558</v>
      </c>
      <c r="L527" s="73"/>
      <c r="M527" s="74">
        <v>9553.2919921875</v>
      </c>
      <c r="N527" s="74">
        <v>4320.19873046875</v>
      </c>
      <c r="O527" s="75"/>
      <c r="P527" s="76"/>
      <c r="Q527" s="76"/>
      <c r="R527" s="86"/>
      <c r="S527" s="48">
        <v>0</v>
      </c>
      <c r="T527" s="48">
        <v>1</v>
      </c>
      <c r="U527" s="49">
        <v>0</v>
      </c>
      <c r="V527" s="49">
        <v>1</v>
      </c>
      <c r="W527" s="49">
        <v>0</v>
      </c>
      <c r="X527" s="49">
        <v>0.99999899999999997</v>
      </c>
      <c r="Y527" s="49">
        <v>0</v>
      </c>
      <c r="Z527" s="49">
        <v>0</v>
      </c>
      <c r="AA527" s="71">
        <v>670</v>
      </c>
      <c r="AB527" s="71"/>
      <c r="AC527" s="72"/>
      <c r="AD527" s="78" t="s">
        <v>10827</v>
      </c>
      <c r="AE527" s="78">
        <v>907</v>
      </c>
      <c r="AF527" s="78">
        <v>210</v>
      </c>
      <c r="AG527" s="78">
        <v>5269</v>
      </c>
      <c r="AH527" s="78">
        <v>3845</v>
      </c>
      <c r="AI527" s="78">
        <v>19800</v>
      </c>
      <c r="AJ527" s="78" t="s">
        <v>12078</v>
      </c>
      <c r="AK527" s="78" t="s">
        <v>10119</v>
      </c>
      <c r="AL527" s="78"/>
      <c r="AM527" s="78" t="s">
        <v>10140</v>
      </c>
      <c r="AN527" s="80">
        <v>40789.829456018517</v>
      </c>
      <c r="AO527" s="84" t="s">
        <v>14332</v>
      </c>
      <c r="AP527" s="78" t="b">
        <v>0</v>
      </c>
      <c r="AQ527" s="78" t="b">
        <v>0</v>
      </c>
      <c r="AR527" s="78" t="b">
        <v>1</v>
      </c>
      <c r="AS527" s="78" t="s">
        <v>9963</v>
      </c>
      <c r="AT527" s="78">
        <v>33</v>
      </c>
      <c r="AU527" s="84" t="s">
        <v>14882</v>
      </c>
      <c r="AV527" s="78" t="b">
        <v>0</v>
      </c>
      <c r="AW527" s="78" t="s">
        <v>15459</v>
      </c>
      <c r="AX527" s="84" t="s">
        <v>16127</v>
      </c>
      <c r="AY527" s="78" t="s">
        <v>66</v>
      </c>
      <c r="AZ527" s="102" t="s">
        <v>18397</v>
      </c>
      <c r="BA527" s="48" t="s">
        <v>3495</v>
      </c>
      <c r="BB527" s="48" t="s">
        <v>3495</v>
      </c>
      <c r="BC527" s="48" t="s">
        <v>4139</v>
      </c>
      <c r="BD527" s="48" t="s">
        <v>4139</v>
      </c>
      <c r="BE527" s="48"/>
      <c r="BF527" s="48"/>
      <c r="BG527" s="106" t="s">
        <v>18735</v>
      </c>
      <c r="BH527" s="106" t="s">
        <v>18735</v>
      </c>
      <c r="BI527" s="106" t="s">
        <v>19181</v>
      </c>
      <c r="BJ527" s="106" t="s">
        <v>19181</v>
      </c>
      <c r="BK527" s="85" t="str">
        <f>REPLACE(INDEX(GroupVertices[Group], MATCH(Vertices[[#This Row],[Vertex]],GroupVertices[Vertex],0)),1,1,"")</f>
        <v>EUTRAL</v>
      </c>
      <c r="BL527" s="3"/>
      <c r="BM527" s="3"/>
      <c r="BN527" s="3"/>
      <c r="BO527" s="3"/>
    </row>
    <row r="528" spans="1:67" x14ac:dyDescent="0.25">
      <c r="A528" s="64" t="s">
        <v>803</v>
      </c>
      <c r="B528" s="65"/>
      <c r="C528" s="65"/>
      <c r="D528" s="66"/>
      <c r="E528" s="68"/>
      <c r="F528" s="100" t="s">
        <v>5191</v>
      </c>
      <c r="G528" s="65"/>
      <c r="H528" s="69"/>
      <c r="I528" s="70"/>
      <c r="J528" s="70"/>
      <c r="K528" s="69" t="s">
        <v>17559</v>
      </c>
      <c r="L528" s="73"/>
      <c r="M528" s="74">
        <v>7543.203125</v>
      </c>
      <c r="N528" s="74">
        <v>2510.805419921875</v>
      </c>
      <c r="O528" s="75"/>
      <c r="P528" s="76"/>
      <c r="Q528" s="76"/>
      <c r="R528" s="86"/>
      <c r="S528" s="48">
        <v>0</v>
      </c>
      <c r="T528" s="48">
        <v>2</v>
      </c>
      <c r="U528" s="49">
        <v>2</v>
      </c>
      <c r="V528" s="49">
        <v>0.5</v>
      </c>
      <c r="W528" s="49">
        <v>0</v>
      </c>
      <c r="X528" s="49">
        <v>1.4594590000000001</v>
      </c>
      <c r="Y528" s="49">
        <v>0</v>
      </c>
      <c r="Z528" s="49">
        <v>0</v>
      </c>
      <c r="AA528" s="71">
        <v>671</v>
      </c>
      <c r="AB528" s="71"/>
      <c r="AC528" s="72"/>
      <c r="AD528" s="78" t="s">
        <v>10828</v>
      </c>
      <c r="AE528" s="78">
        <v>503</v>
      </c>
      <c r="AF528" s="78">
        <v>113</v>
      </c>
      <c r="AG528" s="78">
        <v>5999</v>
      </c>
      <c r="AH528" s="78">
        <v>1272</v>
      </c>
      <c r="AI528" s="78">
        <v>19800</v>
      </c>
      <c r="AJ528" s="78"/>
      <c r="AK528" s="78" t="s">
        <v>12731</v>
      </c>
      <c r="AL528" s="78"/>
      <c r="AM528" s="78" t="s">
        <v>10135</v>
      </c>
      <c r="AN528" s="80">
        <v>41384.249907407408</v>
      </c>
      <c r="AO528" s="84" t="s">
        <v>14333</v>
      </c>
      <c r="AP528" s="78" t="b">
        <v>1</v>
      </c>
      <c r="AQ528" s="78" t="b">
        <v>0</v>
      </c>
      <c r="AR528" s="78" t="b">
        <v>1</v>
      </c>
      <c r="AS528" s="78" t="s">
        <v>9963</v>
      </c>
      <c r="AT528" s="78">
        <v>1</v>
      </c>
      <c r="AU528" s="84" t="s">
        <v>14862</v>
      </c>
      <c r="AV528" s="78" t="b">
        <v>0</v>
      </c>
      <c r="AW528" s="78" t="s">
        <v>15459</v>
      </c>
      <c r="AX528" s="84" t="s">
        <v>16128</v>
      </c>
      <c r="AY528" s="78" t="s">
        <v>66</v>
      </c>
      <c r="AZ528" s="102" t="s">
        <v>18397</v>
      </c>
      <c r="BA528" s="48"/>
      <c r="BB528" s="48"/>
      <c r="BC528" s="48"/>
      <c r="BD528" s="48"/>
      <c r="BE528" s="48" t="s">
        <v>4358</v>
      </c>
      <c r="BF528" s="48" t="s">
        <v>4358</v>
      </c>
      <c r="BG528" s="106" t="s">
        <v>18736</v>
      </c>
      <c r="BH528" s="106" t="s">
        <v>18736</v>
      </c>
      <c r="BI528" s="106" t="s">
        <v>19182</v>
      </c>
      <c r="BJ528" s="106" t="s">
        <v>19182</v>
      </c>
      <c r="BK528" s="85" t="str">
        <f>REPLACE(INDEX(GroupVertices[Group], MATCH(Vertices[[#This Row],[Vertex]],GroupVertices[Vertex],0)),1,1,"")</f>
        <v>EUTRAL</v>
      </c>
      <c r="BL528" s="3"/>
      <c r="BM528" s="3"/>
      <c r="BN528" s="3"/>
      <c r="BO528" s="3"/>
    </row>
    <row r="529" spans="1:67" x14ac:dyDescent="0.25">
      <c r="A529" s="64" t="s">
        <v>817</v>
      </c>
      <c r="B529" s="65"/>
      <c r="C529" s="65"/>
      <c r="D529" s="66"/>
      <c r="E529" s="68"/>
      <c r="F529" s="100" t="s">
        <v>5205</v>
      </c>
      <c r="G529" s="65"/>
      <c r="H529" s="69"/>
      <c r="I529" s="70"/>
      <c r="J529" s="70"/>
      <c r="K529" s="69" t="s">
        <v>17575</v>
      </c>
      <c r="L529" s="73"/>
      <c r="M529" s="74">
        <v>1833.6033935546875</v>
      </c>
      <c r="N529" s="74">
        <v>2483.2900390625</v>
      </c>
      <c r="O529" s="75"/>
      <c r="P529" s="76"/>
      <c r="Q529" s="76"/>
      <c r="R529" s="86"/>
      <c r="S529" s="48">
        <v>0</v>
      </c>
      <c r="T529" s="48">
        <v>1</v>
      </c>
      <c r="U529" s="49">
        <v>0</v>
      </c>
      <c r="V529" s="49">
        <v>4.9299999999999995E-4</v>
      </c>
      <c r="W529" s="49">
        <v>3.3500000000000001E-4</v>
      </c>
      <c r="X529" s="49">
        <v>0.41562300000000002</v>
      </c>
      <c r="Y529" s="49">
        <v>0</v>
      </c>
      <c r="Z529" s="49">
        <v>0</v>
      </c>
      <c r="AA529" s="71">
        <v>687</v>
      </c>
      <c r="AB529" s="71"/>
      <c r="AC529" s="72"/>
      <c r="AD529" s="78" t="s">
        <v>10844</v>
      </c>
      <c r="AE529" s="78">
        <v>93</v>
      </c>
      <c r="AF529" s="78">
        <v>12</v>
      </c>
      <c r="AG529" s="78">
        <v>47</v>
      </c>
      <c r="AH529" s="78">
        <v>1</v>
      </c>
      <c r="AI529" s="78"/>
      <c r="AJ529" s="78" t="s">
        <v>12089</v>
      </c>
      <c r="AK529" s="78" t="s">
        <v>10111</v>
      </c>
      <c r="AL529" s="78"/>
      <c r="AM529" s="78"/>
      <c r="AN529" s="80">
        <v>42554.529490740744</v>
      </c>
      <c r="AO529" s="78"/>
      <c r="AP529" s="78" t="b">
        <v>1</v>
      </c>
      <c r="AQ529" s="78" t="b">
        <v>0</v>
      </c>
      <c r="AR529" s="78" t="b">
        <v>0</v>
      </c>
      <c r="AS529" s="78" t="s">
        <v>9963</v>
      </c>
      <c r="AT529" s="78">
        <v>0</v>
      </c>
      <c r="AU529" s="78"/>
      <c r="AV529" s="78" t="b">
        <v>0</v>
      </c>
      <c r="AW529" s="78" t="s">
        <v>15459</v>
      </c>
      <c r="AX529" s="84" t="s">
        <v>16144</v>
      </c>
      <c r="AY529" s="78" t="s">
        <v>66</v>
      </c>
      <c r="AZ529" s="102" t="s">
        <v>18398</v>
      </c>
      <c r="BA529" s="48" t="s">
        <v>3502</v>
      </c>
      <c r="BB529" s="48" t="s">
        <v>3502</v>
      </c>
      <c r="BC529" s="48" t="s">
        <v>4051</v>
      </c>
      <c r="BD529" s="48" t="s">
        <v>4051</v>
      </c>
      <c r="BE529" s="48"/>
      <c r="BF529" s="48"/>
      <c r="BG529" s="106" t="s">
        <v>18737</v>
      </c>
      <c r="BH529" s="106" t="s">
        <v>18737</v>
      </c>
      <c r="BI529" s="106" t="s">
        <v>19183</v>
      </c>
      <c r="BJ529" s="106" t="s">
        <v>19183</v>
      </c>
      <c r="BK529" s="85" t="str">
        <f>REPLACE(INDEX(GroupVertices[Group], MATCH(Vertices[[#This Row],[Vertex]],GroupVertices[Vertex],0)),1,1,"")</f>
        <v>OSITIVE</v>
      </c>
      <c r="BL529" s="3"/>
      <c r="BM529" s="3"/>
      <c r="BN529" s="3"/>
      <c r="BO529" s="3"/>
    </row>
    <row r="530" spans="1:67" x14ac:dyDescent="0.25">
      <c r="A530" s="64" t="s">
        <v>819</v>
      </c>
      <c r="B530" s="65"/>
      <c r="C530" s="65"/>
      <c r="D530" s="66"/>
      <c r="E530" s="68"/>
      <c r="F530" s="100" t="s">
        <v>5207</v>
      </c>
      <c r="G530" s="65"/>
      <c r="H530" s="69"/>
      <c r="I530" s="70"/>
      <c r="J530" s="70"/>
      <c r="K530" s="69" t="s">
        <v>17577</v>
      </c>
      <c r="L530" s="73"/>
      <c r="M530" s="74">
        <v>2290.1083984375</v>
      </c>
      <c r="N530" s="74">
        <v>2324.814208984375</v>
      </c>
      <c r="O530" s="75"/>
      <c r="P530" s="76"/>
      <c r="Q530" s="76"/>
      <c r="R530" s="86"/>
      <c r="S530" s="48">
        <v>0</v>
      </c>
      <c r="T530" s="48">
        <v>1</v>
      </c>
      <c r="U530" s="49">
        <v>0</v>
      </c>
      <c r="V530" s="49">
        <v>0.2</v>
      </c>
      <c r="W530" s="49">
        <v>0</v>
      </c>
      <c r="X530" s="49">
        <v>0.693693</v>
      </c>
      <c r="Y530" s="49">
        <v>0</v>
      </c>
      <c r="Z530" s="49">
        <v>0</v>
      </c>
      <c r="AA530" s="71">
        <v>689</v>
      </c>
      <c r="AB530" s="71"/>
      <c r="AC530" s="72"/>
      <c r="AD530" s="78" t="s">
        <v>10846</v>
      </c>
      <c r="AE530" s="78">
        <v>24</v>
      </c>
      <c r="AF530" s="78">
        <v>222</v>
      </c>
      <c r="AG530" s="78">
        <v>1394</v>
      </c>
      <c r="AH530" s="78">
        <v>1286</v>
      </c>
      <c r="AI530" s="78"/>
      <c r="AJ530" s="78" t="s">
        <v>12091</v>
      </c>
      <c r="AK530" s="78" t="s">
        <v>12884</v>
      </c>
      <c r="AL530" s="84" t="s">
        <v>13462</v>
      </c>
      <c r="AM530" s="78"/>
      <c r="AN530" s="80">
        <v>41632.143680555557</v>
      </c>
      <c r="AO530" s="84" t="s">
        <v>14349</v>
      </c>
      <c r="AP530" s="78" t="b">
        <v>1</v>
      </c>
      <c r="AQ530" s="78" t="b">
        <v>0</v>
      </c>
      <c r="AR530" s="78" t="b">
        <v>1</v>
      </c>
      <c r="AS530" s="78" t="s">
        <v>9963</v>
      </c>
      <c r="AT530" s="78">
        <v>0</v>
      </c>
      <c r="AU530" s="84" t="s">
        <v>14862</v>
      </c>
      <c r="AV530" s="78" t="b">
        <v>0</v>
      </c>
      <c r="AW530" s="78" t="s">
        <v>15459</v>
      </c>
      <c r="AX530" s="84" t="s">
        <v>16146</v>
      </c>
      <c r="AY530" s="78" t="s">
        <v>66</v>
      </c>
      <c r="AZ530" s="102" t="s">
        <v>18398</v>
      </c>
      <c r="BA530" s="48" t="s">
        <v>3484</v>
      </c>
      <c r="BB530" s="48" t="s">
        <v>3484</v>
      </c>
      <c r="BC530" s="48" t="s">
        <v>4041</v>
      </c>
      <c r="BD530" s="48" t="s">
        <v>4041</v>
      </c>
      <c r="BE530" s="48" t="s">
        <v>4282</v>
      </c>
      <c r="BF530" s="48" t="s">
        <v>4282</v>
      </c>
      <c r="BG530" s="106" t="s">
        <v>18733</v>
      </c>
      <c r="BH530" s="106" t="s">
        <v>18733</v>
      </c>
      <c r="BI530" s="106" t="s">
        <v>19179</v>
      </c>
      <c r="BJ530" s="106" t="s">
        <v>19179</v>
      </c>
      <c r="BK530" s="85" t="str">
        <f>REPLACE(INDEX(GroupVertices[Group], MATCH(Vertices[[#This Row],[Vertex]],GroupVertices[Vertex],0)),1,1,"")</f>
        <v>OSITIVE</v>
      </c>
      <c r="BL530" s="3"/>
      <c r="BM530" s="3"/>
      <c r="BN530" s="3"/>
      <c r="BO530" s="3"/>
    </row>
    <row r="531" spans="1:67" x14ac:dyDescent="0.25">
      <c r="A531" s="64" t="s">
        <v>821</v>
      </c>
      <c r="B531" s="65"/>
      <c r="C531" s="65"/>
      <c r="D531" s="66"/>
      <c r="E531" s="68"/>
      <c r="F531" s="100" t="s">
        <v>5209</v>
      </c>
      <c r="G531" s="65"/>
      <c r="H531" s="69"/>
      <c r="I531" s="70"/>
      <c r="J531" s="70"/>
      <c r="K531" s="69" t="s">
        <v>17579</v>
      </c>
      <c r="L531" s="73"/>
      <c r="M531" s="74">
        <v>2458.755126953125</v>
      </c>
      <c r="N531" s="74">
        <v>1651.2252197265625</v>
      </c>
      <c r="O531" s="75"/>
      <c r="P531" s="76"/>
      <c r="Q531" s="76"/>
      <c r="R531" s="86"/>
      <c r="S531" s="48">
        <v>0</v>
      </c>
      <c r="T531" s="48">
        <v>1</v>
      </c>
      <c r="U531" s="49">
        <v>0</v>
      </c>
      <c r="V531" s="49">
        <v>1</v>
      </c>
      <c r="W531" s="49">
        <v>0</v>
      </c>
      <c r="X531" s="49">
        <v>0.99999899999999997</v>
      </c>
      <c r="Y531" s="49">
        <v>0</v>
      </c>
      <c r="Z531" s="49">
        <v>0</v>
      </c>
      <c r="AA531" s="71">
        <v>691</v>
      </c>
      <c r="AB531" s="71"/>
      <c r="AC531" s="72"/>
      <c r="AD531" s="78" t="s">
        <v>10848</v>
      </c>
      <c r="AE531" s="78">
        <v>4644</v>
      </c>
      <c r="AF531" s="78">
        <v>1368</v>
      </c>
      <c r="AG531" s="78">
        <v>7886</v>
      </c>
      <c r="AH531" s="78">
        <v>751</v>
      </c>
      <c r="AI531" s="78"/>
      <c r="AJ531" s="78" t="s">
        <v>12093</v>
      </c>
      <c r="AK531" s="78" t="s">
        <v>12886</v>
      </c>
      <c r="AL531" s="78"/>
      <c r="AM531" s="78"/>
      <c r="AN531" s="80">
        <v>42012.303564814814</v>
      </c>
      <c r="AO531" s="78"/>
      <c r="AP531" s="78" t="b">
        <v>1</v>
      </c>
      <c r="AQ531" s="78" t="b">
        <v>0</v>
      </c>
      <c r="AR531" s="78" t="b">
        <v>0</v>
      </c>
      <c r="AS531" s="78" t="s">
        <v>9963</v>
      </c>
      <c r="AT531" s="78">
        <v>9</v>
      </c>
      <c r="AU531" s="84" t="s">
        <v>14862</v>
      </c>
      <c r="AV531" s="78" t="b">
        <v>0</v>
      </c>
      <c r="AW531" s="78" t="s">
        <v>15459</v>
      </c>
      <c r="AX531" s="84" t="s">
        <v>16148</v>
      </c>
      <c r="AY531" s="78" t="s">
        <v>66</v>
      </c>
      <c r="AZ531" s="102" t="s">
        <v>18398</v>
      </c>
      <c r="BA531" s="48" t="s">
        <v>3500</v>
      </c>
      <c r="BB531" s="48" t="s">
        <v>3500</v>
      </c>
      <c r="BC531" s="48" t="s">
        <v>4139</v>
      </c>
      <c r="BD531" s="48" t="s">
        <v>4139</v>
      </c>
      <c r="BE531" s="48"/>
      <c r="BF531" s="48"/>
      <c r="BG531" s="106" t="s">
        <v>18738</v>
      </c>
      <c r="BH531" s="106" t="s">
        <v>18738</v>
      </c>
      <c r="BI531" s="106" t="s">
        <v>19184</v>
      </c>
      <c r="BJ531" s="106" t="s">
        <v>19184</v>
      </c>
      <c r="BK531" s="85" t="str">
        <f>REPLACE(INDEX(GroupVertices[Group], MATCH(Vertices[[#This Row],[Vertex]],GroupVertices[Vertex],0)),1,1,"")</f>
        <v>OSITIVE</v>
      </c>
      <c r="BL531" s="3"/>
      <c r="BM531" s="3"/>
      <c r="BN531" s="3"/>
      <c r="BO531" s="3"/>
    </row>
    <row r="532" spans="1:67" x14ac:dyDescent="0.25">
      <c r="A532" s="64" t="s">
        <v>822</v>
      </c>
      <c r="B532" s="65"/>
      <c r="C532" s="65"/>
      <c r="D532" s="66"/>
      <c r="E532" s="68"/>
      <c r="F532" s="100" t="s">
        <v>5210</v>
      </c>
      <c r="G532" s="65"/>
      <c r="H532" s="69"/>
      <c r="I532" s="70"/>
      <c r="J532" s="70"/>
      <c r="K532" s="69" t="s">
        <v>17580</v>
      </c>
      <c r="L532" s="73"/>
      <c r="M532" s="74">
        <v>1956.4908447265625</v>
      </c>
      <c r="N532" s="74">
        <v>2520.72412109375</v>
      </c>
      <c r="O532" s="75"/>
      <c r="P532" s="76"/>
      <c r="Q532" s="76"/>
      <c r="R532" s="86"/>
      <c r="S532" s="48">
        <v>0</v>
      </c>
      <c r="T532" s="48">
        <v>1</v>
      </c>
      <c r="U532" s="49">
        <v>0</v>
      </c>
      <c r="V532" s="49">
        <v>0.02</v>
      </c>
      <c r="W532" s="49">
        <v>0</v>
      </c>
      <c r="X532" s="49">
        <v>0.49582100000000001</v>
      </c>
      <c r="Y532" s="49">
        <v>0</v>
      </c>
      <c r="Z532" s="49">
        <v>0</v>
      </c>
      <c r="AA532" s="71">
        <v>692</v>
      </c>
      <c r="AB532" s="71"/>
      <c r="AC532" s="72"/>
      <c r="AD532" s="78" t="s">
        <v>10849</v>
      </c>
      <c r="AE532" s="78">
        <v>1124</v>
      </c>
      <c r="AF532" s="78">
        <v>8676</v>
      </c>
      <c r="AG532" s="78">
        <v>101716</v>
      </c>
      <c r="AH532" s="78">
        <v>36177</v>
      </c>
      <c r="AI532" s="78">
        <v>19800</v>
      </c>
      <c r="AJ532" s="78" t="s">
        <v>12094</v>
      </c>
      <c r="AK532" s="78" t="s">
        <v>12887</v>
      </c>
      <c r="AL532" s="84" t="s">
        <v>13464</v>
      </c>
      <c r="AM532" s="78" t="s">
        <v>10135</v>
      </c>
      <c r="AN532" s="80">
        <v>40081.487407407411</v>
      </c>
      <c r="AO532" s="84" t="s">
        <v>14351</v>
      </c>
      <c r="AP532" s="78" t="b">
        <v>0</v>
      </c>
      <c r="AQ532" s="78" t="b">
        <v>0</v>
      </c>
      <c r="AR532" s="78" t="b">
        <v>1</v>
      </c>
      <c r="AS532" s="78" t="s">
        <v>9963</v>
      </c>
      <c r="AT532" s="78">
        <v>137</v>
      </c>
      <c r="AU532" s="84" t="s">
        <v>15023</v>
      </c>
      <c r="AV532" s="78" t="b">
        <v>1</v>
      </c>
      <c r="AW532" s="78" t="s">
        <v>15459</v>
      </c>
      <c r="AX532" s="84" t="s">
        <v>16149</v>
      </c>
      <c r="AY532" s="78" t="s">
        <v>66</v>
      </c>
      <c r="AZ532" s="102" t="s">
        <v>18398</v>
      </c>
      <c r="BA532" s="48" t="s">
        <v>3419</v>
      </c>
      <c r="BB532" s="48" t="s">
        <v>3419</v>
      </c>
      <c r="BC532" s="48" t="s">
        <v>4111</v>
      </c>
      <c r="BD532" s="48" t="s">
        <v>4111</v>
      </c>
      <c r="BE532" s="48"/>
      <c r="BF532" s="48"/>
      <c r="BG532" s="106" t="s">
        <v>18739</v>
      </c>
      <c r="BH532" s="106" t="s">
        <v>18739</v>
      </c>
      <c r="BI532" s="106" t="s">
        <v>19185</v>
      </c>
      <c r="BJ532" s="106" t="s">
        <v>19185</v>
      </c>
      <c r="BK532" s="85" t="str">
        <f>REPLACE(INDEX(GroupVertices[Group], MATCH(Vertices[[#This Row],[Vertex]],GroupVertices[Vertex],0)),1,1,"")</f>
        <v>OSITIVE</v>
      </c>
      <c r="BL532" s="3"/>
      <c r="BM532" s="3"/>
      <c r="BN532" s="3"/>
      <c r="BO532" s="3"/>
    </row>
    <row r="533" spans="1:67" x14ac:dyDescent="0.25">
      <c r="A533" s="64" t="s">
        <v>824</v>
      </c>
      <c r="B533" s="65"/>
      <c r="C533" s="65"/>
      <c r="D533" s="66"/>
      <c r="E533" s="68"/>
      <c r="F533" s="100" t="s">
        <v>15322</v>
      </c>
      <c r="G533" s="65"/>
      <c r="H533" s="69"/>
      <c r="I533" s="70"/>
      <c r="J533" s="70"/>
      <c r="K533" s="69" t="s">
        <v>17582</v>
      </c>
      <c r="L533" s="73"/>
      <c r="M533" s="74">
        <v>1335.4068603515625</v>
      </c>
      <c r="N533" s="74">
        <v>1988.5050048828125</v>
      </c>
      <c r="O533" s="75"/>
      <c r="P533" s="76"/>
      <c r="Q533" s="76"/>
      <c r="R533" s="86"/>
      <c r="S533" s="48">
        <v>0</v>
      </c>
      <c r="T533" s="48">
        <v>1</v>
      </c>
      <c r="U533" s="49">
        <v>0</v>
      </c>
      <c r="V533" s="49">
        <v>4.5899999999999999E-4</v>
      </c>
      <c r="W533" s="49">
        <v>2.8E-5</v>
      </c>
      <c r="X533" s="49">
        <v>0.51619000000000004</v>
      </c>
      <c r="Y533" s="49">
        <v>0</v>
      </c>
      <c r="Z533" s="49">
        <v>0</v>
      </c>
      <c r="AA533" s="71">
        <v>694</v>
      </c>
      <c r="AB533" s="71"/>
      <c r="AC533" s="72"/>
      <c r="AD533" s="78" t="s">
        <v>10851</v>
      </c>
      <c r="AE533" s="78">
        <v>5004</v>
      </c>
      <c r="AF533" s="78">
        <v>447</v>
      </c>
      <c r="AG533" s="78">
        <v>10060</v>
      </c>
      <c r="AH533" s="78">
        <v>1520</v>
      </c>
      <c r="AI533" s="78">
        <v>19800</v>
      </c>
      <c r="AJ533" s="78" t="s">
        <v>12095</v>
      </c>
      <c r="AK533" s="78" t="s">
        <v>12888</v>
      </c>
      <c r="AL533" s="78"/>
      <c r="AM533" s="78" t="s">
        <v>10135</v>
      </c>
      <c r="AN533" s="80">
        <v>41658.222233796296</v>
      </c>
      <c r="AO533" s="84" t="s">
        <v>14352</v>
      </c>
      <c r="AP533" s="78" t="b">
        <v>0</v>
      </c>
      <c r="AQ533" s="78" t="b">
        <v>0</v>
      </c>
      <c r="AR533" s="78" t="b">
        <v>1</v>
      </c>
      <c r="AS533" s="78" t="s">
        <v>9963</v>
      </c>
      <c r="AT533" s="78">
        <v>43</v>
      </c>
      <c r="AU533" s="84" t="s">
        <v>14883</v>
      </c>
      <c r="AV533" s="78" t="b">
        <v>0</v>
      </c>
      <c r="AW533" s="78" t="s">
        <v>15459</v>
      </c>
      <c r="AX533" s="84" t="s">
        <v>16151</v>
      </c>
      <c r="AY533" s="78" t="s">
        <v>66</v>
      </c>
      <c r="AZ533" s="102" t="s">
        <v>18398</v>
      </c>
      <c r="BA533" s="48" t="s">
        <v>3506</v>
      </c>
      <c r="BB533" s="48" t="s">
        <v>3506</v>
      </c>
      <c r="BC533" s="48" t="s">
        <v>4142</v>
      </c>
      <c r="BD533" s="48" t="s">
        <v>4142</v>
      </c>
      <c r="BE533" s="48" t="s">
        <v>4362</v>
      </c>
      <c r="BF533" s="48" t="s">
        <v>4362</v>
      </c>
      <c r="BG533" s="106" t="s">
        <v>18740</v>
      </c>
      <c r="BH533" s="106" t="s">
        <v>18740</v>
      </c>
      <c r="BI533" s="106" t="s">
        <v>19186</v>
      </c>
      <c r="BJ533" s="106" t="s">
        <v>19186</v>
      </c>
      <c r="BK533" s="85" t="str">
        <f>REPLACE(INDEX(GroupVertices[Group], MATCH(Vertices[[#This Row],[Vertex]],GroupVertices[Vertex],0)),1,1,"")</f>
        <v>OSITIVE</v>
      </c>
      <c r="BL533" s="3"/>
      <c r="BM533" s="3"/>
      <c r="BN533" s="3"/>
      <c r="BO533" s="3"/>
    </row>
    <row r="534" spans="1:67" x14ac:dyDescent="0.25">
      <c r="A534" s="64" t="s">
        <v>830</v>
      </c>
      <c r="B534" s="65"/>
      <c r="C534" s="65"/>
      <c r="D534" s="66"/>
      <c r="E534" s="68"/>
      <c r="F534" s="100" t="s">
        <v>5215</v>
      </c>
      <c r="G534" s="65"/>
      <c r="H534" s="69"/>
      <c r="I534" s="70"/>
      <c r="J534" s="70"/>
      <c r="K534" s="69" t="s">
        <v>17589</v>
      </c>
      <c r="L534" s="73"/>
      <c r="M534" s="74">
        <v>1314.16357421875</v>
      </c>
      <c r="N534" s="74">
        <v>1876.94091796875</v>
      </c>
      <c r="O534" s="75"/>
      <c r="P534" s="76"/>
      <c r="Q534" s="76"/>
      <c r="R534" s="86"/>
      <c r="S534" s="48">
        <v>0</v>
      </c>
      <c r="T534" s="48">
        <v>1</v>
      </c>
      <c r="U534" s="49">
        <v>0</v>
      </c>
      <c r="V534" s="49">
        <v>4.8700000000000002E-4</v>
      </c>
      <c r="W534" s="49">
        <v>4.1E-5</v>
      </c>
      <c r="X534" s="49">
        <v>0.486817</v>
      </c>
      <c r="Y534" s="49">
        <v>0</v>
      </c>
      <c r="Z534" s="49">
        <v>0</v>
      </c>
      <c r="AA534" s="71">
        <v>701</v>
      </c>
      <c r="AB534" s="71"/>
      <c r="AC534" s="72"/>
      <c r="AD534" s="78" t="s">
        <v>10858</v>
      </c>
      <c r="AE534" s="78">
        <v>43</v>
      </c>
      <c r="AF534" s="78">
        <v>53</v>
      </c>
      <c r="AG534" s="78">
        <v>227</v>
      </c>
      <c r="AH534" s="78">
        <v>444</v>
      </c>
      <c r="AI534" s="78"/>
      <c r="AJ534" s="78" t="s">
        <v>12101</v>
      </c>
      <c r="AK534" s="78" t="s">
        <v>12892</v>
      </c>
      <c r="AL534" s="78"/>
      <c r="AM534" s="78"/>
      <c r="AN534" s="80">
        <v>42566.326874999999</v>
      </c>
      <c r="AO534" s="84" t="s">
        <v>14358</v>
      </c>
      <c r="AP534" s="78" t="b">
        <v>1</v>
      </c>
      <c r="AQ534" s="78" t="b">
        <v>0</v>
      </c>
      <c r="AR534" s="78" t="b">
        <v>1</v>
      </c>
      <c r="AS534" s="78" t="s">
        <v>9963</v>
      </c>
      <c r="AT534" s="78">
        <v>0</v>
      </c>
      <c r="AU534" s="78"/>
      <c r="AV534" s="78" t="b">
        <v>0</v>
      </c>
      <c r="AW534" s="78" t="s">
        <v>15459</v>
      </c>
      <c r="AX534" s="84" t="s">
        <v>16158</v>
      </c>
      <c r="AY534" s="78" t="s">
        <v>66</v>
      </c>
      <c r="AZ534" s="102" t="s">
        <v>18398</v>
      </c>
      <c r="BA534" s="48" t="s">
        <v>3510</v>
      </c>
      <c r="BB534" s="48" t="s">
        <v>3510</v>
      </c>
      <c r="BC534" s="48" t="s">
        <v>4020</v>
      </c>
      <c r="BD534" s="48" t="s">
        <v>4020</v>
      </c>
      <c r="BE534" s="48"/>
      <c r="BF534" s="48"/>
      <c r="BG534" s="106" t="s">
        <v>18741</v>
      </c>
      <c r="BH534" s="106" t="s">
        <v>18741</v>
      </c>
      <c r="BI534" s="106" t="s">
        <v>19187</v>
      </c>
      <c r="BJ534" s="106" t="s">
        <v>19187</v>
      </c>
      <c r="BK534" s="85" t="str">
        <f>REPLACE(INDEX(GroupVertices[Group], MATCH(Vertices[[#This Row],[Vertex]],GroupVertices[Vertex],0)),1,1,"")</f>
        <v>OSITIVE</v>
      </c>
      <c r="BL534" s="3"/>
      <c r="BM534" s="3"/>
      <c r="BN534" s="3"/>
      <c r="BO534" s="3"/>
    </row>
    <row r="535" spans="1:67" x14ac:dyDescent="0.25">
      <c r="A535" s="64" t="s">
        <v>831</v>
      </c>
      <c r="B535" s="65"/>
      <c r="C535" s="65"/>
      <c r="D535" s="66"/>
      <c r="E535" s="68"/>
      <c r="F535" s="100" t="s">
        <v>5216</v>
      </c>
      <c r="G535" s="65"/>
      <c r="H535" s="69"/>
      <c r="I535" s="70"/>
      <c r="J535" s="70"/>
      <c r="K535" s="69" t="s">
        <v>17591</v>
      </c>
      <c r="L535" s="73"/>
      <c r="M535" s="74">
        <v>1930.49658203125</v>
      </c>
      <c r="N535" s="74">
        <v>2317.258056640625</v>
      </c>
      <c r="O535" s="75"/>
      <c r="P535" s="76"/>
      <c r="Q535" s="76"/>
      <c r="R535" s="86"/>
      <c r="S535" s="48">
        <v>0</v>
      </c>
      <c r="T535" s="48">
        <v>1</v>
      </c>
      <c r="U535" s="49">
        <v>0</v>
      </c>
      <c r="V535" s="49">
        <v>4.9299999999999995E-4</v>
      </c>
      <c r="W535" s="49">
        <v>3.3500000000000001E-4</v>
      </c>
      <c r="X535" s="49">
        <v>0.41562300000000002</v>
      </c>
      <c r="Y535" s="49">
        <v>0</v>
      </c>
      <c r="Z535" s="49">
        <v>0</v>
      </c>
      <c r="AA535" s="71">
        <v>703</v>
      </c>
      <c r="AB535" s="71"/>
      <c r="AC535" s="72"/>
      <c r="AD535" s="78" t="s">
        <v>10860</v>
      </c>
      <c r="AE535" s="78">
        <v>43</v>
      </c>
      <c r="AF535" s="78">
        <v>12</v>
      </c>
      <c r="AG535" s="78">
        <v>117</v>
      </c>
      <c r="AH535" s="78">
        <v>4</v>
      </c>
      <c r="AI535" s="78"/>
      <c r="AJ535" s="78"/>
      <c r="AK535" s="78" t="s">
        <v>12893</v>
      </c>
      <c r="AL535" s="78"/>
      <c r="AM535" s="78"/>
      <c r="AN535" s="80">
        <v>40044.394918981481</v>
      </c>
      <c r="AO535" s="78"/>
      <c r="AP535" s="78" t="b">
        <v>1</v>
      </c>
      <c r="AQ535" s="78" t="b">
        <v>0</v>
      </c>
      <c r="AR535" s="78" t="b">
        <v>1</v>
      </c>
      <c r="AS535" s="78" t="s">
        <v>9963</v>
      </c>
      <c r="AT535" s="78">
        <v>0</v>
      </c>
      <c r="AU535" s="84" t="s">
        <v>14862</v>
      </c>
      <c r="AV535" s="78" t="b">
        <v>0</v>
      </c>
      <c r="AW535" s="78" t="s">
        <v>15459</v>
      </c>
      <c r="AX535" s="84" t="s">
        <v>16160</v>
      </c>
      <c r="AY535" s="78" t="s">
        <v>66</v>
      </c>
      <c r="AZ535" s="102" t="s">
        <v>18398</v>
      </c>
      <c r="BA535" s="48"/>
      <c r="BB535" s="48"/>
      <c r="BC535" s="48"/>
      <c r="BD535" s="48"/>
      <c r="BE535" s="48"/>
      <c r="BF535" s="48"/>
      <c r="BG535" s="106" t="s">
        <v>18742</v>
      </c>
      <c r="BH535" s="106" t="s">
        <v>18742</v>
      </c>
      <c r="BI535" s="106" t="s">
        <v>19188</v>
      </c>
      <c r="BJ535" s="106" t="s">
        <v>19188</v>
      </c>
      <c r="BK535" s="85" t="str">
        <f>REPLACE(INDEX(GroupVertices[Group], MATCH(Vertices[[#This Row],[Vertex]],GroupVertices[Vertex],0)),1,1,"")</f>
        <v>OSITIVE</v>
      </c>
      <c r="BL535" s="3"/>
      <c r="BM535" s="3"/>
      <c r="BN535" s="3"/>
      <c r="BO535" s="3"/>
    </row>
    <row r="536" spans="1:67" x14ac:dyDescent="0.25">
      <c r="A536" s="64" t="s">
        <v>834</v>
      </c>
      <c r="B536" s="65"/>
      <c r="C536" s="65"/>
      <c r="D536" s="66"/>
      <c r="E536" s="68"/>
      <c r="F536" s="100" t="s">
        <v>4787</v>
      </c>
      <c r="G536" s="65"/>
      <c r="H536" s="69"/>
      <c r="I536" s="70"/>
      <c r="J536" s="70"/>
      <c r="K536" s="69" t="s">
        <v>17594</v>
      </c>
      <c r="L536" s="73"/>
      <c r="M536" s="74">
        <v>2327.947021484375</v>
      </c>
      <c r="N536" s="74">
        <v>1047.345947265625</v>
      </c>
      <c r="O536" s="75"/>
      <c r="P536" s="76"/>
      <c r="Q536" s="76"/>
      <c r="R536" s="86"/>
      <c r="S536" s="48">
        <v>0</v>
      </c>
      <c r="T536" s="48">
        <v>1</v>
      </c>
      <c r="U536" s="49">
        <v>0</v>
      </c>
      <c r="V536" s="49">
        <v>4.9700000000000005E-4</v>
      </c>
      <c r="W536" s="49">
        <v>6.2000000000000003E-5</v>
      </c>
      <c r="X536" s="49">
        <v>0.47321000000000002</v>
      </c>
      <c r="Y536" s="49">
        <v>0</v>
      </c>
      <c r="Z536" s="49">
        <v>0</v>
      </c>
      <c r="AA536" s="71">
        <v>706</v>
      </c>
      <c r="AB536" s="71"/>
      <c r="AC536" s="72"/>
      <c r="AD536" s="78" t="s">
        <v>10863</v>
      </c>
      <c r="AE536" s="78">
        <v>30</v>
      </c>
      <c r="AF536" s="78">
        <v>12</v>
      </c>
      <c r="AG536" s="78">
        <v>20</v>
      </c>
      <c r="AH536" s="78">
        <v>6</v>
      </c>
      <c r="AI536" s="78"/>
      <c r="AJ536" s="78"/>
      <c r="AK536" s="78"/>
      <c r="AL536" s="78"/>
      <c r="AM536" s="78"/>
      <c r="AN536" s="80">
        <v>41268.551238425927</v>
      </c>
      <c r="AO536" s="78"/>
      <c r="AP536" s="78" t="b">
        <v>1</v>
      </c>
      <c r="AQ536" s="78" t="b">
        <v>1</v>
      </c>
      <c r="AR536" s="78" t="b">
        <v>0</v>
      </c>
      <c r="AS536" s="78" t="s">
        <v>9963</v>
      </c>
      <c r="AT536" s="78">
        <v>0</v>
      </c>
      <c r="AU536" s="84" t="s">
        <v>14862</v>
      </c>
      <c r="AV536" s="78" t="b">
        <v>0</v>
      </c>
      <c r="AW536" s="78" t="s">
        <v>15459</v>
      </c>
      <c r="AX536" s="84" t="s">
        <v>16163</v>
      </c>
      <c r="AY536" s="78" t="s">
        <v>66</v>
      </c>
      <c r="AZ536" s="102" t="s">
        <v>18398</v>
      </c>
      <c r="BA536" s="48" t="s">
        <v>3478</v>
      </c>
      <c r="BB536" s="48" t="s">
        <v>3478</v>
      </c>
      <c r="BC536" s="48" t="s">
        <v>4037</v>
      </c>
      <c r="BD536" s="48" t="s">
        <v>4037</v>
      </c>
      <c r="BE536" s="48" t="s">
        <v>4355</v>
      </c>
      <c r="BF536" s="48" t="s">
        <v>4355</v>
      </c>
      <c r="BG536" s="106" t="s">
        <v>18732</v>
      </c>
      <c r="BH536" s="106" t="s">
        <v>18732</v>
      </c>
      <c r="BI536" s="106" t="s">
        <v>19178</v>
      </c>
      <c r="BJ536" s="106" t="s">
        <v>19178</v>
      </c>
      <c r="BK536" s="85" t="str">
        <f>REPLACE(INDEX(GroupVertices[Group], MATCH(Vertices[[#This Row],[Vertex]],GroupVertices[Vertex],0)),1,1,"")</f>
        <v>OSITIVE</v>
      </c>
      <c r="BL536" s="3"/>
      <c r="BM536" s="3"/>
      <c r="BN536" s="3"/>
      <c r="BO536" s="3"/>
    </row>
    <row r="537" spans="1:67" x14ac:dyDescent="0.25">
      <c r="A537" s="64" t="s">
        <v>839</v>
      </c>
      <c r="B537" s="65"/>
      <c r="C537" s="65"/>
      <c r="D537" s="66"/>
      <c r="E537" s="68"/>
      <c r="F537" s="100" t="s">
        <v>5220</v>
      </c>
      <c r="G537" s="65"/>
      <c r="H537" s="69"/>
      <c r="I537" s="70"/>
      <c r="J537" s="70"/>
      <c r="K537" s="69" t="s">
        <v>17599</v>
      </c>
      <c r="L537" s="73"/>
      <c r="M537" s="74">
        <v>2372.505859375</v>
      </c>
      <c r="N537" s="74">
        <v>2040.5494384765625</v>
      </c>
      <c r="O537" s="75"/>
      <c r="P537" s="76"/>
      <c r="Q537" s="76"/>
      <c r="R537" s="86"/>
      <c r="S537" s="48">
        <v>0</v>
      </c>
      <c r="T537" s="48">
        <v>1</v>
      </c>
      <c r="U537" s="49">
        <v>0</v>
      </c>
      <c r="V537" s="49">
        <v>3.4000000000000002E-4</v>
      </c>
      <c r="W537" s="49">
        <v>0</v>
      </c>
      <c r="X537" s="49">
        <v>0.61650400000000005</v>
      </c>
      <c r="Y537" s="49">
        <v>0</v>
      </c>
      <c r="Z537" s="49">
        <v>0</v>
      </c>
      <c r="AA537" s="71">
        <v>711</v>
      </c>
      <c r="AB537" s="71"/>
      <c r="AC537" s="72"/>
      <c r="AD537" s="78" t="s">
        <v>10868</v>
      </c>
      <c r="AE537" s="78">
        <v>90</v>
      </c>
      <c r="AF537" s="78">
        <v>30</v>
      </c>
      <c r="AG537" s="78">
        <v>603</v>
      </c>
      <c r="AH537" s="78">
        <v>392</v>
      </c>
      <c r="AI537" s="78">
        <v>19800</v>
      </c>
      <c r="AJ537" s="78" t="s">
        <v>12109</v>
      </c>
      <c r="AK537" s="78" t="s">
        <v>12898</v>
      </c>
      <c r="AL537" s="84" t="s">
        <v>13474</v>
      </c>
      <c r="AM537" s="78" t="s">
        <v>10135</v>
      </c>
      <c r="AN537" s="80">
        <v>40504.364282407405</v>
      </c>
      <c r="AO537" s="84" t="s">
        <v>14364</v>
      </c>
      <c r="AP537" s="78" t="b">
        <v>0</v>
      </c>
      <c r="AQ537" s="78" t="b">
        <v>0</v>
      </c>
      <c r="AR537" s="78" t="b">
        <v>1</v>
      </c>
      <c r="AS537" s="78" t="s">
        <v>9963</v>
      </c>
      <c r="AT537" s="78">
        <v>3</v>
      </c>
      <c r="AU537" s="84" t="s">
        <v>14862</v>
      </c>
      <c r="AV537" s="78" t="b">
        <v>0</v>
      </c>
      <c r="AW537" s="78" t="s">
        <v>15459</v>
      </c>
      <c r="AX537" s="84" t="s">
        <v>16168</v>
      </c>
      <c r="AY537" s="78" t="s">
        <v>66</v>
      </c>
      <c r="AZ537" s="102" t="s">
        <v>18398</v>
      </c>
      <c r="BA537" s="48" t="s">
        <v>3490</v>
      </c>
      <c r="BB537" s="48" t="s">
        <v>3490</v>
      </c>
      <c r="BC537" s="48" t="s">
        <v>4138</v>
      </c>
      <c r="BD537" s="48" t="s">
        <v>4138</v>
      </c>
      <c r="BE537" s="48"/>
      <c r="BF537" s="48"/>
      <c r="BG537" s="106" t="s">
        <v>18743</v>
      </c>
      <c r="BH537" s="106" t="s">
        <v>18743</v>
      </c>
      <c r="BI537" s="106" t="s">
        <v>19189</v>
      </c>
      <c r="BJ537" s="106" t="s">
        <v>19189</v>
      </c>
      <c r="BK537" s="85" t="str">
        <f>REPLACE(INDEX(GroupVertices[Group], MATCH(Vertices[[#This Row],[Vertex]],GroupVertices[Vertex],0)),1,1,"")</f>
        <v>OSITIVE</v>
      </c>
      <c r="BL537" s="3"/>
      <c r="BM537" s="3"/>
      <c r="BN537" s="3"/>
      <c r="BO537" s="3"/>
    </row>
    <row r="538" spans="1:67" x14ac:dyDescent="0.25">
      <c r="A538" s="64" t="s">
        <v>846</v>
      </c>
      <c r="B538" s="65"/>
      <c r="C538" s="65"/>
      <c r="D538" s="66"/>
      <c r="E538" s="68"/>
      <c r="F538" s="100" t="s">
        <v>5225</v>
      </c>
      <c r="G538" s="65"/>
      <c r="H538" s="69"/>
      <c r="I538" s="70"/>
      <c r="J538" s="70"/>
      <c r="K538" s="69" t="s">
        <v>17607</v>
      </c>
      <c r="L538" s="73"/>
      <c r="M538" s="74">
        <v>1417.2813720703125</v>
      </c>
      <c r="N538" s="74">
        <v>2241.610595703125</v>
      </c>
      <c r="O538" s="75"/>
      <c r="P538" s="76"/>
      <c r="Q538" s="76"/>
      <c r="R538" s="86"/>
      <c r="S538" s="48">
        <v>0</v>
      </c>
      <c r="T538" s="48">
        <v>1</v>
      </c>
      <c r="U538" s="49">
        <v>0</v>
      </c>
      <c r="V538" s="49">
        <v>7.1199999999999996E-4</v>
      </c>
      <c r="W538" s="49">
        <v>4.346E-3</v>
      </c>
      <c r="X538" s="49">
        <v>0.362342</v>
      </c>
      <c r="Y538" s="49">
        <v>0</v>
      </c>
      <c r="Z538" s="49">
        <v>0</v>
      </c>
      <c r="AA538" s="71">
        <v>719</v>
      </c>
      <c r="AB538" s="71"/>
      <c r="AC538" s="72"/>
      <c r="AD538" s="78" t="s">
        <v>10876</v>
      </c>
      <c r="AE538" s="78">
        <v>233</v>
      </c>
      <c r="AF538" s="78">
        <v>6748</v>
      </c>
      <c r="AG538" s="78">
        <v>106161</v>
      </c>
      <c r="AH538" s="78">
        <v>249</v>
      </c>
      <c r="AI538" s="78">
        <v>19800</v>
      </c>
      <c r="AJ538" s="78" t="s">
        <v>12114</v>
      </c>
      <c r="AK538" s="78" t="s">
        <v>10111</v>
      </c>
      <c r="AL538" s="84" t="s">
        <v>13480</v>
      </c>
      <c r="AM538" s="78" t="s">
        <v>10135</v>
      </c>
      <c r="AN538" s="80">
        <v>39876.680636574078</v>
      </c>
      <c r="AO538" s="84" t="s">
        <v>14370</v>
      </c>
      <c r="AP538" s="78" t="b">
        <v>0</v>
      </c>
      <c r="AQ538" s="78" t="b">
        <v>0</v>
      </c>
      <c r="AR538" s="78" t="b">
        <v>1</v>
      </c>
      <c r="AS538" s="78" t="s">
        <v>9963</v>
      </c>
      <c r="AT538" s="78">
        <v>247</v>
      </c>
      <c r="AU538" s="84" t="s">
        <v>14862</v>
      </c>
      <c r="AV538" s="78" t="b">
        <v>0</v>
      </c>
      <c r="AW538" s="78" t="s">
        <v>15459</v>
      </c>
      <c r="AX538" s="84" t="s">
        <v>16176</v>
      </c>
      <c r="AY538" s="78" t="s">
        <v>66</v>
      </c>
      <c r="AZ538" s="102" t="s">
        <v>18398</v>
      </c>
      <c r="BA538" s="48" t="s">
        <v>18458</v>
      </c>
      <c r="BB538" s="48" t="s">
        <v>18458</v>
      </c>
      <c r="BC538" s="48" t="s">
        <v>18506</v>
      </c>
      <c r="BD538" s="48" t="s">
        <v>18506</v>
      </c>
      <c r="BE538" s="48" t="s">
        <v>4365</v>
      </c>
      <c r="BF538" s="48" t="s">
        <v>4365</v>
      </c>
      <c r="BG538" s="106" t="s">
        <v>18744</v>
      </c>
      <c r="BH538" s="106" t="s">
        <v>18958</v>
      </c>
      <c r="BI538" s="106" t="s">
        <v>19190</v>
      </c>
      <c r="BJ538" s="106" t="s">
        <v>19190</v>
      </c>
      <c r="BK538" s="85" t="str">
        <f>REPLACE(INDEX(GroupVertices[Group], MATCH(Vertices[[#This Row],[Vertex]],GroupVertices[Vertex],0)),1,1,"")</f>
        <v>OSITIVE</v>
      </c>
      <c r="BL538" s="3"/>
      <c r="BM538" s="3"/>
      <c r="BN538" s="3"/>
      <c r="BO538" s="3"/>
    </row>
    <row r="539" spans="1:67" x14ac:dyDescent="0.25">
      <c r="A539" s="64" t="s">
        <v>851</v>
      </c>
      <c r="B539" s="65"/>
      <c r="C539" s="65"/>
      <c r="D539" s="66"/>
      <c r="E539" s="68"/>
      <c r="F539" s="100" t="s">
        <v>5229</v>
      </c>
      <c r="G539" s="65"/>
      <c r="H539" s="69"/>
      <c r="I539" s="70"/>
      <c r="J539" s="70"/>
      <c r="K539" s="69" t="s">
        <v>17612</v>
      </c>
      <c r="L539" s="73"/>
      <c r="M539" s="74">
        <v>1870.7225341796875</v>
      </c>
      <c r="N539" s="74">
        <v>829.79571533203125</v>
      </c>
      <c r="O539" s="75"/>
      <c r="P539" s="76"/>
      <c r="Q539" s="76"/>
      <c r="R539" s="86"/>
      <c r="S539" s="48">
        <v>0</v>
      </c>
      <c r="T539" s="48">
        <v>1</v>
      </c>
      <c r="U539" s="49">
        <v>0</v>
      </c>
      <c r="V539" s="49">
        <v>1</v>
      </c>
      <c r="W539" s="49">
        <v>0</v>
      </c>
      <c r="X539" s="49">
        <v>0.99999899999999997</v>
      </c>
      <c r="Y539" s="49">
        <v>0</v>
      </c>
      <c r="Z539" s="49">
        <v>0</v>
      </c>
      <c r="AA539" s="71">
        <v>724</v>
      </c>
      <c r="AB539" s="71"/>
      <c r="AC539" s="72"/>
      <c r="AD539" s="78" t="s">
        <v>10880</v>
      </c>
      <c r="AE539" s="78">
        <v>16994</v>
      </c>
      <c r="AF539" s="78">
        <v>19346</v>
      </c>
      <c r="AG539" s="78">
        <v>243833</v>
      </c>
      <c r="AH539" s="78">
        <v>22685</v>
      </c>
      <c r="AI539" s="78">
        <v>7200</v>
      </c>
      <c r="AJ539" s="78" t="s">
        <v>12118</v>
      </c>
      <c r="AK539" s="78" t="s">
        <v>12905</v>
      </c>
      <c r="AL539" s="84" t="s">
        <v>13485</v>
      </c>
      <c r="AM539" s="78" t="s">
        <v>13822</v>
      </c>
      <c r="AN539" s="80">
        <v>39952.654930555553</v>
      </c>
      <c r="AO539" s="84" t="s">
        <v>14375</v>
      </c>
      <c r="AP539" s="78" t="b">
        <v>0</v>
      </c>
      <c r="AQ539" s="78" t="b">
        <v>0</v>
      </c>
      <c r="AR539" s="78" t="b">
        <v>0</v>
      </c>
      <c r="AS539" s="78" t="s">
        <v>14859</v>
      </c>
      <c r="AT539" s="78">
        <v>1614</v>
      </c>
      <c r="AU539" s="84" t="s">
        <v>15028</v>
      </c>
      <c r="AV539" s="78" t="b">
        <v>0</v>
      </c>
      <c r="AW539" s="78" t="s">
        <v>15459</v>
      </c>
      <c r="AX539" s="84" t="s">
        <v>16181</v>
      </c>
      <c r="AY539" s="78" t="s">
        <v>66</v>
      </c>
      <c r="AZ539" s="102" t="s">
        <v>18398</v>
      </c>
      <c r="BA539" s="48" t="s">
        <v>3527</v>
      </c>
      <c r="BB539" s="48" t="s">
        <v>3527</v>
      </c>
      <c r="BC539" s="48" t="s">
        <v>4152</v>
      </c>
      <c r="BD539" s="48" t="s">
        <v>4152</v>
      </c>
      <c r="BE539" s="48" t="s">
        <v>4367</v>
      </c>
      <c r="BF539" s="48" t="s">
        <v>4367</v>
      </c>
      <c r="BG539" s="106" t="s">
        <v>18745</v>
      </c>
      <c r="BH539" s="106" t="s">
        <v>18745</v>
      </c>
      <c r="BI539" s="106" t="s">
        <v>19191</v>
      </c>
      <c r="BJ539" s="106" t="s">
        <v>19191</v>
      </c>
      <c r="BK539" s="85" t="str">
        <f>REPLACE(INDEX(GroupVertices[Group], MATCH(Vertices[[#This Row],[Vertex]],GroupVertices[Vertex],0)),1,1,"")</f>
        <v>OSITIVE</v>
      </c>
      <c r="BL539" s="3"/>
      <c r="BM539" s="3"/>
      <c r="BN539" s="3"/>
      <c r="BO539" s="3"/>
    </row>
    <row r="540" spans="1:67" x14ac:dyDescent="0.25">
      <c r="A540" s="64" t="s">
        <v>857</v>
      </c>
      <c r="B540" s="65"/>
      <c r="C540" s="65"/>
      <c r="D540" s="66"/>
      <c r="E540" s="68"/>
      <c r="F540" s="100" t="s">
        <v>5234</v>
      </c>
      <c r="G540" s="65"/>
      <c r="H540" s="69"/>
      <c r="I540" s="70"/>
      <c r="J540" s="70"/>
      <c r="K540" s="69" t="s">
        <v>17618</v>
      </c>
      <c r="L540" s="73"/>
      <c r="M540" s="74">
        <v>6160.8720703125</v>
      </c>
      <c r="N540" s="74">
        <v>3382.24853515625</v>
      </c>
      <c r="O540" s="75"/>
      <c r="P540" s="76"/>
      <c r="Q540" s="76"/>
      <c r="R540" s="86"/>
      <c r="S540" s="48">
        <v>0</v>
      </c>
      <c r="T540" s="48">
        <v>1</v>
      </c>
      <c r="U540" s="49">
        <v>0</v>
      </c>
      <c r="V540" s="49">
        <v>4.7199999999999998E-4</v>
      </c>
      <c r="W540" s="49">
        <v>3.3000000000000003E-5</v>
      </c>
      <c r="X540" s="49">
        <v>0.52166100000000004</v>
      </c>
      <c r="Y540" s="49">
        <v>0</v>
      </c>
      <c r="Z540" s="49">
        <v>0</v>
      </c>
      <c r="AA540" s="71">
        <v>730</v>
      </c>
      <c r="AB540" s="71"/>
      <c r="AC540" s="72"/>
      <c r="AD540" s="78" t="s">
        <v>10886</v>
      </c>
      <c r="AE540" s="78">
        <v>234</v>
      </c>
      <c r="AF540" s="78">
        <v>31</v>
      </c>
      <c r="AG540" s="78">
        <v>216</v>
      </c>
      <c r="AH540" s="78">
        <v>55</v>
      </c>
      <c r="AI540" s="78">
        <v>-25200</v>
      </c>
      <c r="AJ540" s="78" t="s">
        <v>12123</v>
      </c>
      <c r="AK540" s="78" t="s">
        <v>12910</v>
      </c>
      <c r="AL540" s="78"/>
      <c r="AM540" s="78" t="s">
        <v>13800</v>
      </c>
      <c r="AN540" s="80">
        <v>42461.348611111112</v>
      </c>
      <c r="AO540" s="84" t="s">
        <v>14380</v>
      </c>
      <c r="AP540" s="78" t="b">
        <v>1</v>
      </c>
      <c r="AQ540" s="78" t="b">
        <v>0</v>
      </c>
      <c r="AR540" s="78" t="b">
        <v>0</v>
      </c>
      <c r="AS540" s="78" t="s">
        <v>9963</v>
      </c>
      <c r="AT540" s="78">
        <v>1</v>
      </c>
      <c r="AU540" s="78"/>
      <c r="AV540" s="78" t="b">
        <v>0</v>
      </c>
      <c r="AW540" s="78" t="s">
        <v>15459</v>
      </c>
      <c r="AX540" s="84" t="s">
        <v>16187</v>
      </c>
      <c r="AY540" s="78" t="s">
        <v>66</v>
      </c>
      <c r="AZ540" s="102" t="s">
        <v>18397</v>
      </c>
      <c r="BA540" s="48" t="s">
        <v>3531</v>
      </c>
      <c r="BB540" s="48" t="s">
        <v>3531</v>
      </c>
      <c r="BC540" s="48" t="s">
        <v>4061</v>
      </c>
      <c r="BD540" s="48" t="s">
        <v>4061</v>
      </c>
      <c r="BE540" s="48" t="s">
        <v>4368</v>
      </c>
      <c r="BF540" s="48" t="s">
        <v>4368</v>
      </c>
      <c r="BG540" s="106" t="s">
        <v>18746</v>
      </c>
      <c r="BH540" s="106" t="s">
        <v>18746</v>
      </c>
      <c r="BI540" s="106" t="s">
        <v>19192</v>
      </c>
      <c r="BJ540" s="106" t="s">
        <v>19192</v>
      </c>
      <c r="BK540" s="85" t="str">
        <f>REPLACE(INDEX(GroupVertices[Group], MATCH(Vertices[[#This Row],[Vertex]],GroupVertices[Vertex],0)),1,1,"")</f>
        <v>EUTRAL</v>
      </c>
      <c r="BL540" s="3"/>
      <c r="BM540" s="3"/>
      <c r="BN540" s="3"/>
      <c r="BO540" s="3"/>
    </row>
    <row r="541" spans="1:67" x14ac:dyDescent="0.25">
      <c r="A541" s="64" t="s">
        <v>858</v>
      </c>
      <c r="B541" s="65"/>
      <c r="C541" s="65"/>
      <c r="D541" s="66"/>
      <c r="E541" s="68"/>
      <c r="F541" s="100" t="s">
        <v>5235</v>
      </c>
      <c r="G541" s="65"/>
      <c r="H541" s="69"/>
      <c r="I541" s="70"/>
      <c r="J541" s="70"/>
      <c r="K541" s="69" t="s">
        <v>17619</v>
      </c>
      <c r="L541" s="73"/>
      <c r="M541" s="74">
        <v>7665.73974609375</v>
      </c>
      <c r="N541" s="74">
        <v>5781.93310546875</v>
      </c>
      <c r="O541" s="75"/>
      <c r="P541" s="76"/>
      <c r="Q541" s="76"/>
      <c r="R541" s="86"/>
      <c r="S541" s="48">
        <v>0</v>
      </c>
      <c r="T541" s="48">
        <v>2</v>
      </c>
      <c r="U541" s="49">
        <v>231.151995</v>
      </c>
      <c r="V541" s="49">
        <v>7.1299999999999998E-4</v>
      </c>
      <c r="W541" s="49">
        <v>4.4270000000000004E-3</v>
      </c>
      <c r="X541" s="49">
        <v>0.619618</v>
      </c>
      <c r="Y541" s="49">
        <v>0</v>
      </c>
      <c r="Z541" s="49">
        <v>0</v>
      </c>
      <c r="AA541" s="71">
        <v>731</v>
      </c>
      <c r="AB541" s="71"/>
      <c r="AC541" s="72"/>
      <c r="AD541" s="78" t="s">
        <v>10887</v>
      </c>
      <c r="AE541" s="78">
        <v>38</v>
      </c>
      <c r="AF541" s="78">
        <v>15</v>
      </c>
      <c r="AG541" s="78">
        <v>469</v>
      </c>
      <c r="AH541" s="78">
        <v>184</v>
      </c>
      <c r="AI541" s="78"/>
      <c r="AJ541" s="78" t="s">
        <v>12124</v>
      </c>
      <c r="AK541" s="78" t="s">
        <v>10114</v>
      </c>
      <c r="AL541" s="84" t="s">
        <v>13490</v>
      </c>
      <c r="AM541" s="78"/>
      <c r="AN541" s="80">
        <v>42292.309027777781</v>
      </c>
      <c r="AO541" s="84" t="s">
        <v>14381</v>
      </c>
      <c r="AP541" s="78" t="b">
        <v>1</v>
      </c>
      <c r="AQ541" s="78" t="b">
        <v>0</v>
      </c>
      <c r="AR541" s="78" t="b">
        <v>0</v>
      </c>
      <c r="AS541" s="78" t="s">
        <v>9963</v>
      </c>
      <c r="AT541" s="78">
        <v>1</v>
      </c>
      <c r="AU541" s="84" t="s">
        <v>14862</v>
      </c>
      <c r="AV541" s="78" t="b">
        <v>0</v>
      </c>
      <c r="AW541" s="78" t="s">
        <v>15459</v>
      </c>
      <c r="AX541" s="84" t="s">
        <v>16188</v>
      </c>
      <c r="AY541" s="78" t="s">
        <v>66</v>
      </c>
      <c r="AZ541" s="102" t="s">
        <v>18397</v>
      </c>
      <c r="BA541" s="48"/>
      <c r="BB541" s="48"/>
      <c r="BC541" s="48"/>
      <c r="BD541" s="48"/>
      <c r="BE541" s="48" t="s">
        <v>4369</v>
      </c>
      <c r="BF541" s="48" t="s">
        <v>4369</v>
      </c>
      <c r="BG541" s="106" t="s">
        <v>18747</v>
      </c>
      <c r="BH541" s="106" t="s">
        <v>18747</v>
      </c>
      <c r="BI541" s="106" t="s">
        <v>19193</v>
      </c>
      <c r="BJ541" s="106" t="s">
        <v>19193</v>
      </c>
      <c r="BK541" s="85" t="str">
        <f>REPLACE(INDEX(GroupVertices[Group], MATCH(Vertices[[#This Row],[Vertex]],GroupVertices[Vertex],0)),1,1,"")</f>
        <v>EUTRAL</v>
      </c>
      <c r="BL541" s="3"/>
      <c r="BM541" s="3"/>
      <c r="BN541" s="3"/>
      <c r="BO541" s="3"/>
    </row>
    <row r="542" spans="1:67" x14ac:dyDescent="0.25">
      <c r="A542" s="64" t="s">
        <v>860</v>
      </c>
      <c r="B542" s="65"/>
      <c r="C542" s="65"/>
      <c r="D542" s="66"/>
      <c r="E542" s="68"/>
      <c r="F542" s="100" t="s">
        <v>5237</v>
      </c>
      <c r="G542" s="65"/>
      <c r="H542" s="69"/>
      <c r="I542" s="70"/>
      <c r="J542" s="70"/>
      <c r="K542" s="69" t="s">
        <v>17621</v>
      </c>
      <c r="L542" s="73"/>
      <c r="M542" s="74">
        <v>8785.3837890625</v>
      </c>
      <c r="N542" s="74">
        <v>5407.7236328125</v>
      </c>
      <c r="O542" s="75"/>
      <c r="P542" s="76"/>
      <c r="Q542" s="76"/>
      <c r="R542" s="86"/>
      <c r="S542" s="48">
        <v>0</v>
      </c>
      <c r="T542" s="48">
        <v>1</v>
      </c>
      <c r="U542" s="49">
        <v>0</v>
      </c>
      <c r="V542" s="49">
        <v>7.1199999999999996E-4</v>
      </c>
      <c r="W542" s="49">
        <v>4.346E-3</v>
      </c>
      <c r="X542" s="49">
        <v>0.362342</v>
      </c>
      <c r="Y542" s="49">
        <v>0</v>
      </c>
      <c r="Z542" s="49">
        <v>0</v>
      </c>
      <c r="AA542" s="71">
        <v>733</v>
      </c>
      <c r="AB542" s="71"/>
      <c r="AC542" s="72"/>
      <c r="AD542" s="78" t="s">
        <v>10889</v>
      </c>
      <c r="AE542" s="78">
        <v>297</v>
      </c>
      <c r="AF542" s="78">
        <v>63504</v>
      </c>
      <c r="AG542" s="78">
        <v>154123</v>
      </c>
      <c r="AH542" s="78">
        <v>1740</v>
      </c>
      <c r="AI542" s="78">
        <v>19800</v>
      </c>
      <c r="AJ542" s="78" t="s">
        <v>12126</v>
      </c>
      <c r="AK542" s="78" t="s">
        <v>12774</v>
      </c>
      <c r="AL542" s="84" t="s">
        <v>13491</v>
      </c>
      <c r="AM542" s="78" t="s">
        <v>10135</v>
      </c>
      <c r="AN542" s="80">
        <v>41270.287928240738</v>
      </c>
      <c r="AO542" s="84" t="s">
        <v>14382</v>
      </c>
      <c r="AP542" s="78" t="b">
        <v>0</v>
      </c>
      <c r="AQ542" s="78" t="b">
        <v>0</v>
      </c>
      <c r="AR542" s="78" t="b">
        <v>1</v>
      </c>
      <c r="AS542" s="78" t="s">
        <v>9963</v>
      </c>
      <c r="AT542" s="78">
        <v>467</v>
      </c>
      <c r="AU542" s="84" t="s">
        <v>15031</v>
      </c>
      <c r="AV542" s="78" t="b">
        <v>1</v>
      </c>
      <c r="AW542" s="78" t="s">
        <v>15459</v>
      </c>
      <c r="AX542" s="84" t="s">
        <v>16190</v>
      </c>
      <c r="AY542" s="78" t="s">
        <v>66</v>
      </c>
      <c r="AZ542" s="102" t="s">
        <v>18397</v>
      </c>
      <c r="BA542" s="48" t="s">
        <v>3533</v>
      </c>
      <c r="BB542" s="48" t="s">
        <v>3533</v>
      </c>
      <c r="BC542" s="48" t="s">
        <v>4154</v>
      </c>
      <c r="BD542" s="48" t="s">
        <v>4154</v>
      </c>
      <c r="BE542" s="48"/>
      <c r="BF542" s="48"/>
      <c r="BG542" s="106" t="s">
        <v>18748</v>
      </c>
      <c r="BH542" s="106" t="s">
        <v>18748</v>
      </c>
      <c r="BI542" s="106" t="s">
        <v>19194</v>
      </c>
      <c r="BJ542" s="106" t="s">
        <v>19194</v>
      </c>
      <c r="BK542" s="85" t="str">
        <f>REPLACE(INDEX(GroupVertices[Group], MATCH(Vertices[[#This Row],[Vertex]],GroupVertices[Vertex],0)),1,1,"")</f>
        <v>EUTRAL</v>
      </c>
      <c r="BL542" s="3"/>
      <c r="BM542" s="3"/>
      <c r="BN542" s="3"/>
      <c r="BO542" s="3"/>
    </row>
    <row r="543" spans="1:67" x14ac:dyDescent="0.25">
      <c r="A543" s="64" t="s">
        <v>861</v>
      </c>
      <c r="B543" s="65"/>
      <c r="C543" s="65"/>
      <c r="D543" s="66"/>
      <c r="E543" s="68"/>
      <c r="F543" s="100" t="s">
        <v>5238</v>
      </c>
      <c r="G543" s="65"/>
      <c r="H543" s="69"/>
      <c r="I543" s="70"/>
      <c r="J543" s="70"/>
      <c r="K543" s="69" t="s">
        <v>17622</v>
      </c>
      <c r="L543" s="73"/>
      <c r="M543" s="74">
        <v>6670.07666015625</v>
      </c>
      <c r="N543" s="74">
        <v>5046.98291015625</v>
      </c>
      <c r="O543" s="75"/>
      <c r="P543" s="76"/>
      <c r="Q543" s="76"/>
      <c r="R543" s="86"/>
      <c r="S543" s="48">
        <v>0</v>
      </c>
      <c r="T543" s="48">
        <v>1</v>
      </c>
      <c r="U543" s="49">
        <v>0</v>
      </c>
      <c r="V543" s="49">
        <v>4.9700000000000005E-4</v>
      </c>
      <c r="W543" s="49">
        <v>6.2000000000000003E-5</v>
      </c>
      <c r="X543" s="49">
        <v>0.47321000000000002</v>
      </c>
      <c r="Y543" s="49">
        <v>0</v>
      </c>
      <c r="Z543" s="49">
        <v>0</v>
      </c>
      <c r="AA543" s="71">
        <v>734</v>
      </c>
      <c r="AB543" s="71"/>
      <c r="AC543" s="72"/>
      <c r="AD543" s="78" t="s">
        <v>10890</v>
      </c>
      <c r="AE543" s="78">
        <v>105</v>
      </c>
      <c r="AF543" s="78">
        <v>689</v>
      </c>
      <c r="AG543" s="78">
        <v>183275</v>
      </c>
      <c r="AH543" s="78">
        <v>20596</v>
      </c>
      <c r="AI543" s="78"/>
      <c r="AJ543" s="78" t="s">
        <v>12127</v>
      </c>
      <c r="AK543" s="78" t="s">
        <v>12912</v>
      </c>
      <c r="AL543" s="78"/>
      <c r="AM543" s="78"/>
      <c r="AN543" s="80">
        <v>41650.64916666667</v>
      </c>
      <c r="AO543" s="84" t="s">
        <v>14383</v>
      </c>
      <c r="AP543" s="78" t="b">
        <v>1</v>
      </c>
      <c r="AQ543" s="78" t="b">
        <v>0</v>
      </c>
      <c r="AR543" s="78" t="b">
        <v>0</v>
      </c>
      <c r="AS543" s="78" t="s">
        <v>9963</v>
      </c>
      <c r="AT543" s="78">
        <v>234</v>
      </c>
      <c r="AU543" s="84" t="s">
        <v>14862</v>
      </c>
      <c r="AV543" s="78" t="b">
        <v>0</v>
      </c>
      <c r="AW543" s="78" t="s">
        <v>15459</v>
      </c>
      <c r="AX543" s="84" t="s">
        <v>16191</v>
      </c>
      <c r="AY543" s="78" t="s">
        <v>66</v>
      </c>
      <c r="AZ543" s="102" t="s">
        <v>18397</v>
      </c>
      <c r="BA543" s="48" t="s">
        <v>3478</v>
      </c>
      <c r="BB543" s="48" t="s">
        <v>3478</v>
      </c>
      <c r="BC543" s="48" t="s">
        <v>4037</v>
      </c>
      <c r="BD543" s="48" t="s">
        <v>4037</v>
      </c>
      <c r="BE543" s="48" t="s">
        <v>4355</v>
      </c>
      <c r="BF543" s="48" t="s">
        <v>4355</v>
      </c>
      <c r="BG543" s="106" t="s">
        <v>18732</v>
      </c>
      <c r="BH543" s="106" t="s">
        <v>18732</v>
      </c>
      <c r="BI543" s="106" t="s">
        <v>19178</v>
      </c>
      <c r="BJ543" s="106" t="s">
        <v>19178</v>
      </c>
      <c r="BK543" s="85" t="str">
        <f>REPLACE(INDEX(GroupVertices[Group], MATCH(Vertices[[#This Row],[Vertex]],GroupVertices[Vertex],0)),1,1,"")</f>
        <v>EUTRAL</v>
      </c>
      <c r="BL543" s="3"/>
      <c r="BM543" s="3"/>
      <c r="BN543" s="3"/>
      <c r="BO543" s="3"/>
    </row>
    <row r="544" spans="1:67" x14ac:dyDescent="0.25">
      <c r="A544" s="64" t="s">
        <v>862</v>
      </c>
      <c r="B544" s="65"/>
      <c r="C544" s="65"/>
      <c r="D544" s="66"/>
      <c r="E544" s="68"/>
      <c r="F544" s="100" t="s">
        <v>5239</v>
      </c>
      <c r="G544" s="65"/>
      <c r="H544" s="69"/>
      <c r="I544" s="70"/>
      <c r="J544" s="70"/>
      <c r="K544" s="69" t="s">
        <v>17623</v>
      </c>
      <c r="L544" s="73"/>
      <c r="M544" s="74">
        <v>9458.8623046875</v>
      </c>
      <c r="N544" s="74">
        <v>3800.96533203125</v>
      </c>
      <c r="O544" s="75"/>
      <c r="P544" s="76"/>
      <c r="Q544" s="76"/>
      <c r="R544" s="86"/>
      <c r="S544" s="48">
        <v>0</v>
      </c>
      <c r="T544" s="48">
        <v>2</v>
      </c>
      <c r="U544" s="49">
        <v>0</v>
      </c>
      <c r="V544" s="49">
        <v>7.1199999999999996E-4</v>
      </c>
      <c r="W544" s="49">
        <v>5.3E-3</v>
      </c>
      <c r="X544" s="49">
        <v>0.57554700000000003</v>
      </c>
      <c r="Y544" s="49">
        <v>0.5</v>
      </c>
      <c r="Z544" s="49">
        <v>0</v>
      </c>
      <c r="AA544" s="71">
        <v>735</v>
      </c>
      <c r="AB544" s="71"/>
      <c r="AC544" s="72"/>
      <c r="AD544" s="78" t="s">
        <v>10487</v>
      </c>
      <c r="AE544" s="78">
        <v>799</v>
      </c>
      <c r="AF544" s="78">
        <v>519</v>
      </c>
      <c r="AG544" s="78">
        <v>11641</v>
      </c>
      <c r="AH544" s="78">
        <v>722</v>
      </c>
      <c r="AI544" s="78">
        <v>19800</v>
      </c>
      <c r="AJ544" s="78" t="s">
        <v>12128</v>
      </c>
      <c r="AK544" s="78" t="s">
        <v>10140</v>
      </c>
      <c r="AL544" s="78"/>
      <c r="AM544" s="78" t="s">
        <v>10140</v>
      </c>
      <c r="AN544" s="80">
        <v>39913.434270833335</v>
      </c>
      <c r="AO544" s="78"/>
      <c r="AP544" s="78" t="b">
        <v>0</v>
      </c>
      <c r="AQ544" s="78" t="b">
        <v>0</v>
      </c>
      <c r="AR544" s="78" t="b">
        <v>1</v>
      </c>
      <c r="AS544" s="78" t="s">
        <v>9963</v>
      </c>
      <c r="AT544" s="78">
        <v>65</v>
      </c>
      <c r="AU544" s="84" t="s">
        <v>14916</v>
      </c>
      <c r="AV544" s="78" t="b">
        <v>0</v>
      </c>
      <c r="AW544" s="78" t="s">
        <v>15459</v>
      </c>
      <c r="AX544" s="84" t="s">
        <v>16192</v>
      </c>
      <c r="AY544" s="78" t="s">
        <v>66</v>
      </c>
      <c r="AZ544" s="102" t="s">
        <v>18397</v>
      </c>
      <c r="BA544" s="48" t="s">
        <v>3534</v>
      </c>
      <c r="BB544" s="48" t="s">
        <v>3534</v>
      </c>
      <c r="BC544" s="48" t="s">
        <v>4066</v>
      </c>
      <c r="BD544" s="48" t="s">
        <v>4066</v>
      </c>
      <c r="BE544" s="48"/>
      <c r="BF544" s="48"/>
      <c r="BG544" s="106" t="s">
        <v>18617</v>
      </c>
      <c r="BH544" s="106" t="s">
        <v>18617</v>
      </c>
      <c r="BI544" s="106" t="s">
        <v>19062</v>
      </c>
      <c r="BJ544" s="106" t="s">
        <v>19062</v>
      </c>
      <c r="BK544" s="85" t="str">
        <f>REPLACE(INDEX(GroupVertices[Group], MATCH(Vertices[[#This Row],[Vertex]],GroupVertices[Vertex],0)),1,1,"")</f>
        <v>EUTRAL</v>
      </c>
      <c r="BL544" s="3"/>
      <c r="BM544" s="3"/>
      <c r="BN544" s="3"/>
      <c r="BO544" s="3"/>
    </row>
    <row r="545" spans="1:67" x14ac:dyDescent="0.25">
      <c r="A545" s="64" t="s">
        <v>863</v>
      </c>
      <c r="B545" s="65"/>
      <c r="C545" s="65"/>
      <c r="D545" s="66"/>
      <c r="E545" s="68"/>
      <c r="F545" s="100" t="s">
        <v>5240</v>
      </c>
      <c r="G545" s="65"/>
      <c r="H545" s="69"/>
      <c r="I545" s="70"/>
      <c r="J545" s="70"/>
      <c r="K545" s="69" t="s">
        <v>17624</v>
      </c>
      <c r="L545" s="73"/>
      <c r="M545" s="74">
        <v>6279.86181640625</v>
      </c>
      <c r="N545" s="74">
        <v>2578.522216796875</v>
      </c>
      <c r="O545" s="75"/>
      <c r="P545" s="76"/>
      <c r="Q545" s="76"/>
      <c r="R545" s="86"/>
      <c r="S545" s="48">
        <v>0</v>
      </c>
      <c r="T545" s="48">
        <v>1</v>
      </c>
      <c r="U545" s="49">
        <v>0</v>
      </c>
      <c r="V545" s="49">
        <v>0.2</v>
      </c>
      <c r="W545" s="49">
        <v>0</v>
      </c>
      <c r="X545" s="49">
        <v>0.693693</v>
      </c>
      <c r="Y545" s="49">
        <v>0</v>
      </c>
      <c r="Z545" s="49">
        <v>0</v>
      </c>
      <c r="AA545" s="71">
        <v>736</v>
      </c>
      <c r="AB545" s="71"/>
      <c r="AC545" s="72"/>
      <c r="AD545" s="78" t="s">
        <v>10891</v>
      </c>
      <c r="AE545" s="78">
        <v>1361</v>
      </c>
      <c r="AF545" s="78">
        <v>31</v>
      </c>
      <c r="AG545" s="78">
        <v>672</v>
      </c>
      <c r="AH545" s="78">
        <v>554</v>
      </c>
      <c r="AI545" s="78">
        <v>-25200</v>
      </c>
      <c r="AJ545" s="78" t="s">
        <v>12129</v>
      </c>
      <c r="AK545" s="78" t="s">
        <v>12913</v>
      </c>
      <c r="AL545" s="78"/>
      <c r="AM545" s="78" t="s">
        <v>13800</v>
      </c>
      <c r="AN545" s="80">
        <v>41083.018854166665</v>
      </c>
      <c r="AO545" s="84" t="s">
        <v>14384</v>
      </c>
      <c r="AP545" s="78" t="b">
        <v>0</v>
      </c>
      <c r="AQ545" s="78" t="b">
        <v>0</v>
      </c>
      <c r="AR545" s="78" t="b">
        <v>0</v>
      </c>
      <c r="AS545" s="78" t="s">
        <v>9963</v>
      </c>
      <c r="AT545" s="78">
        <v>12</v>
      </c>
      <c r="AU545" s="84" t="s">
        <v>14908</v>
      </c>
      <c r="AV545" s="78" t="b">
        <v>0</v>
      </c>
      <c r="AW545" s="78" t="s">
        <v>15459</v>
      </c>
      <c r="AX545" s="84" t="s">
        <v>16193</v>
      </c>
      <c r="AY545" s="78" t="s">
        <v>66</v>
      </c>
      <c r="AZ545" s="102" t="s">
        <v>18397</v>
      </c>
      <c r="BA545" s="48" t="s">
        <v>3535</v>
      </c>
      <c r="BB545" s="48" t="s">
        <v>3535</v>
      </c>
      <c r="BC545" s="48" t="s">
        <v>4155</v>
      </c>
      <c r="BD545" s="48" t="s">
        <v>4155</v>
      </c>
      <c r="BE545" s="48" t="s">
        <v>4370</v>
      </c>
      <c r="BF545" s="48" t="s">
        <v>4370</v>
      </c>
      <c r="BG545" s="106" t="s">
        <v>18749</v>
      </c>
      <c r="BH545" s="106" t="s">
        <v>18749</v>
      </c>
      <c r="BI545" s="106" t="s">
        <v>19195</v>
      </c>
      <c r="BJ545" s="106" t="s">
        <v>19195</v>
      </c>
      <c r="BK545" s="85" t="str">
        <f>REPLACE(INDEX(GroupVertices[Group], MATCH(Vertices[[#This Row],[Vertex]],GroupVertices[Vertex],0)),1,1,"")</f>
        <v>EUTRAL</v>
      </c>
      <c r="BL545" s="3"/>
      <c r="BM545" s="3"/>
      <c r="BN545" s="3"/>
      <c r="BO545" s="3"/>
    </row>
    <row r="546" spans="1:67" x14ac:dyDescent="0.25">
      <c r="A546" s="64" t="s">
        <v>864</v>
      </c>
      <c r="B546" s="65"/>
      <c r="C546" s="65"/>
      <c r="D546" s="66"/>
      <c r="E546" s="68"/>
      <c r="F546" s="100" t="s">
        <v>4787</v>
      </c>
      <c r="G546" s="65"/>
      <c r="H546" s="69"/>
      <c r="I546" s="70"/>
      <c r="J546" s="70"/>
      <c r="K546" s="69" t="s">
        <v>17626</v>
      </c>
      <c r="L546" s="73"/>
      <c r="M546" s="74">
        <v>6518.306640625</v>
      </c>
      <c r="N546" s="74">
        <v>1770.6871337890625</v>
      </c>
      <c r="O546" s="75"/>
      <c r="P546" s="76"/>
      <c r="Q546" s="76"/>
      <c r="R546" s="86"/>
      <c r="S546" s="48">
        <v>0</v>
      </c>
      <c r="T546" s="48">
        <v>1</v>
      </c>
      <c r="U546" s="49">
        <v>0</v>
      </c>
      <c r="V546" s="49">
        <v>9.0909000000000004E-2</v>
      </c>
      <c r="W546" s="49">
        <v>0</v>
      </c>
      <c r="X546" s="49">
        <v>0.63829800000000003</v>
      </c>
      <c r="Y546" s="49">
        <v>0</v>
      </c>
      <c r="Z546" s="49">
        <v>0</v>
      </c>
      <c r="AA546" s="71">
        <v>738</v>
      </c>
      <c r="AB546" s="71"/>
      <c r="AC546" s="72"/>
      <c r="AD546" s="78" t="s">
        <v>10893</v>
      </c>
      <c r="AE546" s="78">
        <v>2</v>
      </c>
      <c r="AF546" s="78">
        <v>2</v>
      </c>
      <c r="AG546" s="78">
        <v>3</v>
      </c>
      <c r="AH546" s="78">
        <v>0</v>
      </c>
      <c r="AI546" s="78"/>
      <c r="AJ546" s="78"/>
      <c r="AK546" s="78" t="s">
        <v>12651</v>
      </c>
      <c r="AL546" s="78"/>
      <c r="AM546" s="78"/>
      <c r="AN546" s="80">
        <v>40325.554768518516</v>
      </c>
      <c r="AO546" s="78"/>
      <c r="AP546" s="78" t="b">
        <v>0</v>
      </c>
      <c r="AQ546" s="78" t="b">
        <v>1</v>
      </c>
      <c r="AR546" s="78" t="b">
        <v>0</v>
      </c>
      <c r="AS546" s="78" t="s">
        <v>9963</v>
      </c>
      <c r="AT546" s="78">
        <v>0</v>
      </c>
      <c r="AU546" s="84" t="s">
        <v>14911</v>
      </c>
      <c r="AV546" s="78" t="b">
        <v>0</v>
      </c>
      <c r="AW546" s="78" t="s">
        <v>15459</v>
      </c>
      <c r="AX546" s="84" t="s">
        <v>16195</v>
      </c>
      <c r="AY546" s="78" t="s">
        <v>66</v>
      </c>
      <c r="AZ546" s="102" t="s">
        <v>18397</v>
      </c>
      <c r="BA546" s="48"/>
      <c r="BB546" s="48"/>
      <c r="BC546" s="48"/>
      <c r="BD546" s="48"/>
      <c r="BE546" s="48"/>
      <c r="BF546" s="48"/>
      <c r="BG546" s="106" t="s">
        <v>18750</v>
      </c>
      <c r="BH546" s="106" t="s">
        <v>18750</v>
      </c>
      <c r="BI546" s="106" t="s">
        <v>19196</v>
      </c>
      <c r="BJ546" s="106" t="s">
        <v>19196</v>
      </c>
      <c r="BK546" s="85" t="str">
        <f>REPLACE(INDEX(GroupVertices[Group], MATCH(Vertices[[#This Row],[Vertex]],GroupVertices[Vertex],0)),1,1,"")</f>
        <v>EUTRAL</v>
      </c>
      <c r="BL546" s="3"/>
      <c r="BM546" s="3"/>
      <c r="BN546" s="3"/>
      <c r="BO546" s="3"/>
    </row>
    <row r="547" spans="1:67" x14ac:dyDescent="0.25">
      <c r="A547" s="64" t="s">
        <v>866</v>
      </c>
      <c r="B547" s="65"/>
      <c r="C547" s="65"/>
      <c r="D547" s="66"/>
      <c r="E547" s="68"/>
      <c r="F547" s="100" t="s">
        <v>5242</v>
      </c>
      <c r="G547" s="65"/>
      <c r="H547" s="69"/>
      <c r="I547" s="70"/>
      <c r="J547" s="70"/>
      <c r="K547" s="69" t="s">
        <v>17628</v>
      </c>
      <c r="L547" s="73"/>
      <c r="M547" s="74">
        <v>6663.48291015625</v>
      </c>
      <c r="N547" s="74">
        <v>703.95556640625</v>
      </c>
      <c r="O547" s="75"/>
      <c r="P547" s="76"/>
      <c r="Q547" s="76"/>
      <c r="R547" s="86"/>
      <c r="S547" s="48">
        <v>0</v>
      </c>
      <c r="T547" s="48">
        <v>1</v>
      </c>
      <c r="U547" s="49">
        <v>0</v>
      </c>
      <c r="V547" s="49">
        <v>0.2</v>
      </c>
      <c r="W547" s="49">
        <v>0</v>
      </c>
      <c r="X547" s="49">
        <v>0.693693</v>
      </c>
      <c r="Y547" s="49">
        <v>0</v>
      </c>
      <c r="Z547" s="49">
        <v>0</v>
      </c>
      <c r="AA547" s="71">
        <v>740</v>
      </c>
      <c r="AB547" s="71"/>
      <c r="AC547" s="72"/>
      <c r="AD547" s="78" t="s">
        <v>10895</v>
      </c>
      <c r="AE547" s="78">
        <v>1520</v>
      </c>
      <c r="AF547" s="78">
        <v>42</v>
      </c>
      <c r="AG547" s="78">
        <v>849</v>
      </c>
      <c r="AH547" s="78">
        <v>710</v>
      </c>
      <c r="AI547" s="78">
        <v>-25200</v>
      </c>
      <c r="AJ547" s="78" t="s">
        <v>12132</v>
      </c>
      <c r="AK547" s="78" t="s">
        <v>12914</v>
      </c>
      <c r="AL547" s="78"/>
      <c r="AM547" s="78" t="s">
        <v>13800</v>
      </c>
      <c r="AN547" s="80">
        <v>41742.632743055554</v>
      </c>
      <c r="AO547" s="84" t="s">
        <v>14387</v>
      </c>
      <c r="AP547" s="78" t="b">
        <v>0</v>
      </c>
      <c r="AQ547" s="78" t="b">
        <v>0</v>
      </c>
      <c r="AR547" s="78" t="b">
        <v>0</v>
      </c>
      <c r="AS547" s="78" t="s">
        <v>9963</v>
      </c>
      <c r="AT547" s="78">
        <v>16</v>
      </c>
      <c r="AU547" s="84" t="s">
        <v>14911</v>
      </c>
      <c r="AV547" s="78" t="b">
        <v>0</v>
      </c>
      <c r="AW547" s="78" t="s">
        <v>15459</v>
      </c>
      <c r="AX547" s="84" t="s">
        <v>16197</v>
      </c>
      <c r="AY547" s="78" t="s">
        <v>66</v>
      </c>
      <c r="AZ547" s="102" t="s">
        <v>18397</v>
      </c>
      <c r="BA547" s="48" t="s">
        <v>3535</v>
      </c>
      <c r="BB547" s="48" t="s">
        <v>3535</v>
      </c>
      <c r="BC547" s="48" t="s">
        <v>4155</v>
      </c>
      <c r="BD547" s="48" t="s">
        <v>4155</v>
      </c>
      <c r="BE547" s="48" t="s">
        <v>4370</v>
      </c>
      <c r="BF547" s="48" t="s">
        <v>4370</v>
      </c>
      <c r="BG547" s="106" t="s">
        <v>18749</v>
      </c>
      <c r="BH547" s="106" t="s">
        <v>18749</v>
      </c>
      <c r="BI547" s="106" t="s">
        <v>19195</v>
      </c>
      <c r="BJ547" s="106" t="s">
        <v>19195</v>
      </c>
      <c r="BK547" s="85" t="str">
        <f>REPLACE(INDEX(GroupVertices[Group], MATCH(Vertices[[#This Row],[Vertex]],GroupVertices[Vertex],0)),1,1,"")</f>
        <v>EUTRAL</v>
      </c>
      <c r="BL547" s="3"/>
      <c r="BM547" s="3"/>
      <c r="BN547" s="3"/>
      <c r="BO547" s="3"/>
    </row>
    <row r="548" spans="1:67" x14ac:dyDescent="0.25">
      <c r="A548" s="64" t="s">
        <v>868</v>
      </c>
      <c r="B548" s="65"/>
      <c r="C548" s="65"/>
      <c r="D548" s="66"/>
      <c r="E548" s="68"/>
      <c r="F548" s="100" t="s">
        <v>5244</v>
      </c>
      <c r="G548" s="65"/>
      <c r="H548" s="69"/>
      <c r="I548" s="70"/>
      <c r="J548" s="70"/>
      <c r="K548" s="69" t="s">
        <v>17629</v>
      </c>
      <c r="L548" s="73"/>
      <c r="M548" s="74">
        <v>9045.447265625</v>
      </c>
      <c r="N548" s="74">
        <v>5098.80810546875</v>
      </c>
      <c r="O548" s="75"/>
      <c r="P548" s="76"/>
      <c r="Q548" s="76"/>
      <c r="R548" s="86"/>
      <c r="S548" s="48">
        <v>0</v>
      </c>
      <c r="T548" s="48">
        <v>1</v>
      </c>
      <c r="U548" s="49">
        <v>0</v>
      </c>
      <c r="V548" s="49">
        <v>0.2</v>
      </c>
      <c r="W548" s="49">
        <v>0</v>
      </c>
      <c r="X548" s="49">
        <v>0.693693</v>
      </c>
      <c r="Y548" s="49">
        <v>0</v>
      </c>
      <c r="Z548" s="49">
        <v>0</v>
      </c>
      <c r="AA548" s="71">
        <v>741</v>
      </c>
      <c r="AB548" s="71"/>
      <c r="AC548" s="72"/>
      <c r="AD548" s="78" t="s">
        <v>10896</v>
      </c>
      <c r="AE548" s="78">
        <v>1802</v>
      </c>
      <c r="AF548" s="78">
        <v>50</v>
      </c>
      <c r="AG548" s="78">
        <v>804</v>
      </c>
      <c r="AH548" s="78">
        <v>667</v>
      </c>
      <c r="AI548" s="78"/>
      <c r="AJ548" s="78"/>
      <c r="AK548" s="78" t="s">
        <v>12915</v>
      </c>
      <c r="AL548" s="78"/>
      <c r="AM548" s="78"/>
      <c r="AN548" s="80">
        <v>41723.868090277778</v>
      </c>
      <c r="AO548" s="84" t="s">
        <v>14388</v>
      </c>
      <c r="AP548" s="78" t="b">
        <v>0</v>
      </c>
      <c r="AQ548" s="78" t="b">
        <v>0</v>
      </c>
      <c r="AR548" s="78" t="b">
        <v>0</v>
      </c>
      <c r="AS548" s="78" t="s">
        <v>9963</v>
      </c>
      <c r="AT548" s="78">
        <v>13</v>
      </c>
      <c r="AU548" s="84" t="s">
        <v>14898</v>
      </c>
      <c r="AV548" s="78" t="b">
        <v>0</v>
      </c>
      <c r="AW548" s="78" t="s">
        <v>15459</v>
      </c>
      <c r="AX548" s="84" t="s">
        <v>16198</v>
      </c>
      <c r="AY548" s="78" t="s">
        <v>66</v>
      </c>
      <c r="AZ548" s="102" t="s">
        <v>18397</v>
      </c>
      <c r="BA548" s="48" t="s">
        <v>3535</v>
      </c>
      <c r="BB548" s="48" t="s">
        <v>3535</v>
      </c>
      <c r="BC548" s="48" t="s">
        <v>4155</v>
      </c>
      <c r="BD548" s="48" t="s">
        <v>4155</v>
      </c>
      <c r="BE548" s="48" t="s">
        <v>4370</v>
      </c>
      <c r="BF548" s="48" t="s">
        <v>4370</v>
      </c>
      <c r="BG548" s="106" t="s">
        <v>18749</v>
      </c>
      <c r="BH548" s="106" t="s">
        <v>18749</v>
      </c>
      <c r="BI548" s="106" t="s">
        <v>19195</v>
      </c>
      <c r="BJ548" s="106" t="s">
        <v>19195</v>
      </c>
      <c r="BK548" s="85" t="str">
        <f>REPLACE(INDEX(GroupVertices[Group], MATCH(Vertices[[#This Row],[Vertex]],GroupVertices[Vertex],0)),1,1,"")</f>
        <v>EUTRAL</v>
      </c>
      <c r="BL548" s="3"/>
      <c r="BM548" s="3"/>
      <c r="BN548" s="3"/>
      <c r="BO548" s="3"/>
    </row>
    <row r="549" spans="1:67" x14ac:dyDescent="0.25">
      <c r="A549" s="64" t="s">
        <v>870</v>
      </c>
      <c r="B549" s="65"/>
      <c r="C549" s="65"/>
      <c r="D549" s="66"/>
      <c r="E549" s="68"/>
      <c r="F549" s="100" t="s">
        <v>5246</v>
      </c>
      <c r="G549" s="65"/>
      <c r="H549" s="69"/>
      <c r="I549" s="70"/>
      <c r="J549" s="70"/>
      <c r="K549" s="69" t="s">
        <v>17631</v>
      </c>
      <c r="L549" s="73"/>
      <c r="M549" s="74">
        <v>6771.9287109375</v>
      </c>
      <c r="N549" s="74">
        <v>558.88494873046875</v>
      </c>
      <c r="O549" s="75"/>
      <c r="P549" s="76"/>
      <c r="Q549" s="76"/>
      <c r="R549" s="86"/>
      <c r="S549" s="48">
        <v>0</v>
      </c>
      <c r="T549" s="48">
        <v>1</v>
      </c>
      <c r="U549" s="49">
        <v>0</v>
      </c>
      <c r="V549" s="49">
        <v>1</v>
      </c>
      <c r="W549" s="49">
        <v>0</v>
      </c>
      <c r="X549" s="49">
        <v>0.99999899999999997</v>
      </c>
      <c r="Y549" s="49">
        <v>0</v>
      </c>
      <c r="Z549" s="49">
        <v>0</v>
      </c>
      <c r="AA549" s="71">
        <v>743</v>
      </c>
      <c r="AB549" s="71"/>
      <c r="AC549" s="72"/>
      <c r="AD549" s="78" t="s">
        <v>10898</v>
      </c>
      <c r="AE549" s="78">
        <v>3853</v>
      </c>
      <c r="AF549" s="78">
        <v>3464</v>
      </c>
      <c r="AG549" s="78">
        <v>1105</v>
      </c>
      <c r="AH549" s="78">
        <v>6400</v>
      </c>
      <c r="AI549" s="78">
        <v>-25200</v>
      </c>
      <c r="AJ549" s="78" t="s">
        <v>12134</v>
      </c>
      <c r="AK549" s="78" t="s">
        <v>12917</v>
      </c>
      <c r="AL549" s="84" t="s">
        <v>13494</v>
      </c>
      <c r="AM549" s="78" t="s">
        <v>13800</v>
      </c>
      <c r="AN549" s="80">
        <v>42739.837465277778</v>
      </c>
      <c r="AO549" s="84" t="s">
        <v>14389</v>
      </c>
      <c r="AP549" s="78" t="b">
        <v>1</v>
      </c>
      <c r="AQ549" s="78" t="b">
        <v>0</v>
      </c>
      <c r="AR549" s="78" t="b">
        <v>0</v>
      </c>
      <c r="AS549" s="78" t="s">
        <v>9963</v>
      </c>
      <c r="AT549" s="78">
        <v>136</v>
      </c>
      <c r="AU549" s="78"/>
      <c r="AV549" s="78" t="b">
        <v>0</v>
      </c>
      <c r="AW549" s="78" t="s">
        <v>15459</v>
      </c>
      <c r="AX549" s="84" t="s">
        <v>16200</v>
      </c>
      <c r="AY549" s="78" t="s">
        <v>66</v>
      </c>
      <c r="AZ549" s="102" t="s">
        <v>18397</v>
      </c>
      <c r="BA549" s="48" t="s">
        <v>3538</v>
      </c>
      <c r="BB549" s="48" t="s">
        <v>3538</v>
      </c>
      <c r="BC549" s="48" t="s">
        <v>4015</v>
      </c>
      <c r="BD549" s="48" t="s">
        <v>4015</v>
      </c>
      <c r="BE549" s="48" t="s">
        <v>4367</v>
      </c>
      <c r="BF549" s="48" t="s">
        <v>4367</v>
      </c>
      <c r="BG549" s="106" t="s">
        <v>18751</v>
      </c>
      <c r="BH549" s="106" t="s">
        <v>18751</v>
      </c>
      <c r="BI549" s="106" t="s">
        <v>19197</v>
      </c>
      <c r="BJ549" s="106" t="s">
        <v>19197</v>
      </c>
      <c r="BK549" s="85" t="str">
        <f>REPLACE(INDEX(GroupVertices[Group], MATCH(Vertices[[#This Row],[Vertex]],GroupVertices[Vertex],0)),1,1,"")</f>
        <v>EUTRAL</v>
      </c>
      <c r="BL549" s="3"/>
      <c r="BM549" s="3"/>
      <c r="BN549" s="3"/>
      <c r="BO549" s="3"/>
    </row>
    <row r="550" spans="1:67" x14ac:dyDescent="0.25">
      <c r="A550" s="64" t="s">
        <v>873</v>
      </c>
      <c r="B550" s="65"/>
      <c r="C550" s="65"/>
      <c r="D550" s="66"/>
      <c r="E550" s="68"/>
      <c r="F550" s="100" t="s">
        <v>5249</v>
      </c>
      <c r="G550" s="65"/>
      <c r="H550" s="69"/>
      <c r="I550" s="70"/>
      <c r="J550" s="70"/>
      <c r="K550" s="69" t="s">
        <v>17634</v>
      </c>
      <c r="L550" s="73"/>
      <c r="M550" s="74">
        <v>6318.80810546875</v>
      </c>
      <c r="N550" s="74">
        <v>9613.029296875</v>
      </c>
      <c r="O550" s="75"/>
      <c r="P550" s="76"/>
      <c r="Q550" s="76"/>
      <c r="R550" s="86"/>
      <c r="S550" s="48">
        <v>0</v>
      </c>
      <c r="T550" s="48">
        <v>1</v>
      </c>
      <c r="U550" s="49">
        <v>0</v>
      </c>
      <c r="V550" s="49">
        <v>4.8999999999999998E-4</v>
      </c>
      <c r="W550" s="49">
        <v>7.3999999999999996E-5</v>
      </c>
      <c r="X550" s="49">
        <v>0.47996299999999997</v>
      </c>
      <c r="Y550" s="49">
        <v>0</v>
      </c>
      <c r="Z550" s="49">
        <v>0</v>
      </c>
      <c r="AA550" s="71">
        <v>746</v>
      </c>
      <c r="AB550" s="71"/>
      <c r="AC550" s="72"/>
      <c r="AD550" s="78" t="s">
        <v>10900</v>
      </c>
      <c r="AE550" s="78">
        <v>425</v>
      </c>
      <c r="AF550" s="78">
        <v>74</v>
      </c>
      <c r="AG550" s="78">
        <v>3644</v>
      </c>
      <c r="AH550" s="78">
        <v>147</v>
      </c>
      <c r="AI550" s="78">
        <v>19800</v>
      </c>
      <c r="AJ550" s="78" t="s">
        <v>12136</v>
      </c>
      <c r="AK550" s="78" t="s">
        <v>10118</v>
      </c>
      <c r="AL550" s="84" t="s">
        <v>13495</v>
      </c>
      <c r="AM550" s="78" t="s">
        <v>10135</v>
      </c>
      <c r="AN550" s="80">
        <v>40450.177685185183</v>
      </c>
      <c r="AO550" s="84" t="s">
        <v>14391</v>
      </c>
      <c r="AP550" s="78" t="b">
        <v>0</v>
      </c>
      <c r="AQ550" s="78" t="b">
        <v>0</v>
      </c>
      <c r="AR550" s="78" t="b">
        <v>1</v>
      </c>
      <c r="AS550" s="78" t="s">
        <v>9963</v>
      </c>
      <c r="AT550" s="78">
        <v>7</v>
      </c>
      <c r="AU550" s="84" t="s">
        <v>15032</v>
      </c>
      <c r="AV550" s="78" t="b">
        <v>0</v>
      </c>
      <c r="AW550" s="78" t="s">
        <v>15459</v>
      </c>
      <c r="AX550" s="84" t="s">
        <v>16203</v>
      </c>
      <c r="AY550" s="78" t="s">
        <v>66</v>
      </c>
      <c r="AZ550" s="102" t="s">
        <v>18399</v>
      </c>
      <c r="BA550" s="48" t="s">
        <v>3539</v>
      </c>
      <c r="BB550" s="48" t="s">
        <v>3539</v>
      </c>
      <c r="BC550" s="48" t="s">
        <v>4033</v>
      </c>
      <c r="BD550" s="48" t="s">
        <v>4033</v>
      </c>
      <c r="BE550" s="48"/>
      <c r="BF550" s="48"/>
      <c r="BG550" s="106" t="s">
        <v>18752</v>
      </c>
      <c r="BH550" s="106" t="s">
        <v>18752</v>
      </c>
      <c r="BI550" s="106" t="s">
        <v>19198</v>
      </c>
      <c r="BJ550" s="106" t="s">
        <v>19198</v>
      </c>
      <c r="BK550" s="85" t="str">
        <f>REPLACE(INDEX(GroupVertices[Group], MATCH(Vertices[[#This Row],[Vertex]],GroupVertices[Vertex],0)),1,1,"")</f>
        <v>EGATIVE</v>
      </c>
      <c r="BL550" s="3"/>
      <c r="BM550" s="3"/>
      <c r="BN550" s="3"/>
      <c r="BO550" s="3"/>
    </row>
    <row r="551" spans="1:67" x14ac:dyDescent="0.25">
      <c r="A551" s="64" t="s">
        <v>875</v>
      </c>
      <c r="B551" s="65"/>
      <c r="C551" s="65"/>
      <c r="D551" s="66"/>
      <c r="E551" s="68"/>
      <c r="F551" s="100" t="s">
        <v>5251</v>
      </c>
      <c r="G551" s="65"/>
      <c r="H551" s="69"/>
      <c r="I551" s="70"/>
      <c r="J551" s="70"/>
      <c r="K551" s="69" t="s">
        <v>17637</v>
      </c>
      <c r="L551" s="73"/>
      <c r="M551" s="74">
        <v>9548.7333984375</v>
      </c>
      <c r="N551" s="74">
        <v>2475.19970703125</v>
      </c>
      <c r="O551" s="75"/>
      <c r="P551" s="76"/>
      <c r="Q551" s="76"/>
      <c r="R551" s="86"/>
      <c r="S551" s="48">
        <v>0</v>
      </c>
      <c r="T551" s="48">
        <v>5</v>
      </c>
      <c r="U551" s="49">
        <v>9406.2166670000006</v>
      </c>
      <c r="V551" s="49">
        <v>7.5799999999999999E-4</v>
      </c>
      <c r="W551" s="49">
        <v>5.7489999999999998E-3</v>
      </c>
      <c r="X551" s="49">
        <v>1.4721610000000001</v>
      </c>
      <c r="Y551" s="49">
        <v>0.15</v>
      </c>
      <c r="Z551" s="49">
        <v>0</v>
      </c>
      <c r="AA551" s="71">
        <v>749</v>
      </c>
      <c r="AB551" s="71"/>
      <c r="AC551" s="72"/>
      <c r="AD551" s="78" t="s">
        <v>10903</v>
      </c>
      <c r="AE551" s="78">
        <v>309</v>
      </c>
      <c r="AF551" s="78">
        <v>605</v>
      </c>
      <c r="AG551" s="78">
        <v>131903</v>
      </c>
      <c r="AH551" s="78">
        <v>14472</v>
      </c>
      <c r="AI551" s="78">
        <v>19800</v>
      </c>
      <c r="AJ551" s="78"/>
      <c r="AK551" s="78" t="s">
        <v>12919</v>
      </c>
      <c r="AL551" s="78"/>
      <c r="AM551" s="78" t="s">
        <v>13806</v>
      </c>
      <c r="AN551" s="80">
        <v>41566.569340277776</v>
      </c>
      <c r="AO551" s="78"/>
      <c r="AP551" s="78" t="b">
        <v>0</v>
      </c>
      <c r="AQ551" s="78" t="b">
        <v>0</v>
      </c>
      <c r="AR551" s="78" t="b">
        <v>1</v>
      </c>
      <c r="AS551" s="78" t="s">
        <v>9963</v>
      </c>
      <c r="AT551" s="78">
        <v>445</v>
      </c>
      <c r="AU551" s="84" t="s">
        <v>14862</v>
      </c>
      <c r="AV551" s="78" t="b">
        <v>0</v>
      </c>
      <c r="AW551" s="78" t="s">
        <v>15459</v>
      </c>
      <c r="AX551" s="84" t="s">
        <v>16206</v>
      </c>
      <c r="AY551" s="78" t="s">
        <v>66</v>
      </c>
      <c r="AZ551" s="102" t="s">
        <v>18397</v>
      </c>
      <c r="BA551" s="48" t="s">
        <v>18459</v>
      </c>
      <c r="BB551" s="48" t="s">
        <v>18459</v>
      </c>
      <c r="BC551" s="48" t="s">
        <v>18507</v>
      </c>
      <c r="BD551" s="48" t="s">
        <v>18507</v>
      </c>
      <c r="BE551" s="48" t="s">
        <v>18541</v>
      </c>
      <c r="BF551" s="48" t="s">
        <v>18553</v>
      </c>
      <c r="BG551" s="106" t="s">
        <v>18753</v>
      </c>
      <c r="BH551" s="106" t="s">
        <v>18959</v>
      </c>
      <c r="BI551" s="106" t="s">
        <v>19192</v>
      </c>
      <c r="BJ551" s="106" t="s">
        <v>19397</v>
      </c>
      <c r="BK551" s="85" t="str">
        <f>REPLACE(INDEX(GroupVertices[Group], MATCH(Vertices[[#This Row],[Vertex]],GroupVertices[Vertex],0)),1,1,"")</f>
        <v>EUTRAL</v>
      </c>
      <c r="BL551" s="3"/>
      <c r="BM551" s="3"/>
      <c r="BN551" s="3"/>
      <c r="BO551" s="3"/>
    </row>
    <row r="552" spans="1:67" x14ac:dyDescent="0.25">
      <c r="A552" s="64" t="s">
        <v>877</v>
      </c>
      <c r="B552" s="65"/>
      <c r="C552" s="65"/>
      <c r="D552" s="66"/>
      <c r="E552" s="68"/>
      <c r="F552" s="100" t="s">
        <v>5252</v>
      </c>
      <c r="G552" s="65"/>
      <c r="H552" s="69"/>
      <c r="I552" s="70"/>
      <c r="J552" s="70"/>
      <c r="K552" s="69" t="s">
        <v>17639</v>
      </c>
      <c r="L552" s="73"/>
      <c r="M552" s="74">
        <v>6197.1494140625</v>
      </c>
      <c r="N552" s="74">
        <v>9236.43359375</v>
      </c>
      <c r="O552" s="75"/>
      <c r="P552" s="76"/>
      <c r="Q552" s="76"/>
      <c r="R552" s="86"/>
      <c r="S552" s="48">
        <v>0</v>
      </c>
      <c r="T552" s="48">
        <v>1</v>
      </c>
      <c r="U552" s="49">
        <v>0</v>
      </c>
      <c r="V552" s="49">
        <v>4.8999999999999998E-4</v>
      </c>
      <c r="W552" s="49">
        <v>7.3999999999999996E-5</v>
      </c>
      <c r="X552" s="49">
        <v>0.47996299999999997</v>
      </c>
      <c r="Y552" s="49">
        <v>0</v>
      </c>
      <c r="Z552" s="49">
        <v>0</v>
      </c>
      <c r="AA552" s="71">
        <v>751</v>
      </c>
      <c r="AB552" s="71"/>
      <c r="AC552" s="72"/>
      <c r="AD552" s="78" t="s">
        <v>10905</v>
      </c>
      <c r="AE552" s="78">
        <v>933</v>
      </c>
      <c r="AF552" s="78">
        <v>71</v>
      </c>
      <c r="AG552" s="78">
        <v>640</v>
      </c>
      <c r="AH552" s="78">
        <v>21</v>
      </c>
      <c r="AI552" s="78">
        <v>19800</v>
      </c>
      <c r="AJ552" s="78" t="s">
        <v>12139</v>
      </c>
      <c r="AK552" s="78" t="s">
        <v>12920</v>
      </c>
      <c r="AL552" s="78"/>
      <c r="AM552" s="78" t="s">
        <v>12690</v>
      </c>
      <c r="AN552" s="80">
        <v>41577.785266203704</v>
      </c>
      <c r="AO552" s="84" t="s">
        <v>14395</v>
      </c>
      <c r="AP552" s="78" t="b">
        <v>0</v>
      </c>
      <c r="AQ552" s="78" t="b">
        <v>0</v>
      </c>
      <c r="AR552" s="78" t="b">
        <v>1</v>
      </c>
      <c r="AS552" s="78" t="s">
        <v>14858</v>
      </c>
      <c r="AT552" s="78">
        <v>1</v>
      </c>
      <c r="AU552" s="84" t="s">
        <v>14908</v>
      </c>
      <c r="AV552" s="78" t="b">
        <v>0</v>
      </c>
      <c r="AW552" s="78" t="s">
        <v>15459</v>
      </c>
      <c r="AX552" s="84" t="s">
        <v>16208</v>
      </c>
      <c r="AY552" s="78" t="s">
        <v>66</v>
      </c>
      <c r="AZ552" s="102" t="s">
        <v>18399</v>
      </c>
      <c r="BA552" s="48" t="s">
        <v>3539</v>
      </c>
      <c r="BB552" s="48" t="s">
        <v>3539</v>
      </c>
      <c r="BC552" s="48" t="s">
        <v>4033</v>
      </c>
      <c r="BD552" s="48" t="s">
        <v>4033</v>
      </c>
      <c r="BE552" s="48"/>
      <c r="BF552" s="48"/>
      <c r="BG552" s="106" t="s">
        <v>18752</v>
      </c>
      <c r="BH552" s="106" t="s">
        <v>18752</v>
      </c>
      <c r="BI552" s="106" t="s">
        <v>19198</v>
      </c>
      <c r="BJ552" s="106" t="s">
        <v>19198</v>
      </c>
      <c r="BK552" s="85" t="str">
        <f>REPLACE(INDEX(GroupVertices[Group], MATCH(Vertices[[#This Row],[Vertex]],GroupVertices[Vertex],0)),1,1,"")</f>
        <v>EGATIVE</v>
      </c>
      <c r="BL552" s="3"/>
      <c r="BM552" s="3"/>
      <c r="BN552" s="3"/>
      <c r="BO552" s="3"/>
    </row>
    <row r="553" spans="1:67" x14ac:dyDescent="0.25">
      <c r="A553" s="64" t="s">
        <v>879</v>
      </c>
      <c r="B553" s="65"/>
      <c r="C553" s="65"/>
      <c r="D553" s="66"/>
      <c r="E553" s="68"/>
      <c r="F553" s="100" t="s">
        <v>5253</v>
      </c>
      <c r="G553" s="65"/>
      <c r="H553" s="69"/>
      <c r="I553" s="70"/>
      <c r="J553" s="70"/>
      <c r="K553" s="69" t="s">
        <v>17640</v>
      </c>
      <c r="L553" s="73"/>
      <c r="M553" s="74">
        <v>6506.12158203125</v>
      </c>
      <c r="N553" s="74">
        <v>9672.4033203125</v>
      </c>
      <c r="O553" s="75"/>
      <c r="P553" s="76"/>
      <c r="Q553" s="76"/>
      <c r="R553" s="86"/>
      <c r="S553" s="48">
        <v>0</v>
      </c>
      <c r="T553" s="48">
        <v>2</v>
      </c>
      <c r="U553" s="49">
        <v>74.577489</v>
      </c>
      <c r="V553" s="49">
        <v>4.95E-4</v>
      </c>
      <c r="W553" s="49">
        <v>8.0199999999999998E-4</v>
      </c>
      <c r="X553" s="49">
        <v>0.57106199999999996</v>
      </c>
      <c r="Y553" s="49">
        <v>0</v>
      </c>
      <c r="Z553" s="49">
        <v>0</v>
      </c>
      <c r="AA553" s="71">
        <v>752</v>
      </c>
      <c r="AB553" s="71"/>
      <c r="AC553" s="72"/>
      <c r="AD553" s="78" t="s">
        <v>10906</v>
      </c>
      <c r="AE553" s="78">
        <v>174</v>
      </c>
      <c r="AF553" s="78">
        <v>138</v>
      </c>
      <c r="AG553" s="78">
        <v>680</v>
      </c>
      <c r="AH553" s="78">
        <v>368</v>
      </c>
      <c r="AI553" s="78">
        <v>19800</v>
      </c>
      <c r="AJ553" s="78" t="s">
        <v>12140</v>
      </c>
      <c r="AK553" s="78" t="s">
        <v>12921</v>
      </c>
      <c r="AL553" s="78"/>
      <c r="AM553" s="78" t="s">
        <v>10140</v>
      </c>
      <c r="AN553" s="80">
        <v>40006.248124999998</v>
      </c>
      <c r="AO553" s="84" t="s">
        <v>14396</v>
      </c>
      <c r="AP553" s="78" t="b">
        <v>0</v>
      </c>
      <c r="AQ553" s="78" t="b">
        <v>0</v>
      </c>
      <c r="AR553" s="78" t="b">
        <v>1</v>
      </c>
      <c r="AS553" s="78" t="s">
        <v>9963</v>
      </c>
      <c r="AT553" s="78">
        <v>56</v>
      </c>
      <c r="AU553" s="84" t="s">
        <v>15034</v>
      </c>
      <c r="AV553" s="78" t="b">
        <v>0</v>
      </c>
      <c r="AW553" s="78" t="s">
        <v>15459</v>
      </c>
      <c r="AX553" s="84" t="s">
        <v>16209</v>
      </c>
      <c r="AY553" s="78" t="s">
        <v>66</v>
      </c>
      <c r="AZ553" s="102" t="s">
        <v>18399</v>
      </c>
      <c r="BA553" s="48"/>
      <c r="BB553" s="48"/>
      <c r="BC553" s="48"/>
      <c r="BD553" s="48"/>
      <c r="BE553" s="48"/>
      <c r="BF553" s="48"/>
      <c r="BG553" s="106" t="s">
        <v>18754</v>
      </c>
      <c r="BH553" s="106" t="s">
        <v>18754</v>
      </c>
      <c r="BI553" s="106" t="s">
        <v>19199</v>
      </c>
      <c r="BJ553" s="106" t="s">
        <v>19199</v>
      </c>
      <c r="BK553" s="85" t="str">
        <f>REPLACE(INDEX(GroupVertices[Group], MATCH(Vertices[[#This Row],[Vertex]],GroupVertices[Vertex],0)),1,1,"")</f>
        <v>EGATIVE</v>
      </c>
      <c r="BL553" s="3"/>
      <c r="BM553" s="3"/>
      <c r="BN553" s="3"/>
      <c r="BO553" s="3"/>
    </row>
    <row r="554" spans="1:67" x14ac:dyDescent="0.25">
      <c r="A554" s="64" t="s">
        <v>885</v>
      </c>
      <c r="B554" s="65"/>
      <c r="C554" s="65"/>
      <c r="D554" s="66"/>
      <c r="E554" s="68"/>
      <c r="F554" s="100" t="s">
        <v>5258</v>
      </c>
      <c r="G554" s="65"/>
      <c r="H554" s="69"/>
      <c r="I554" s="70"/>
      <c r="J554" s="70"/>
      <c r="K554" s="69" t="s">
        <v>17646</v>
      </c>
      <c r="L554" s="73"/>
      <c r="M554" s="74">
        <v>6947.08056640625</v>
      </c>
      <c r="N554" s="74">
        <v>4551.9501953125</v>
      </c>
      <c r="O554" s="75"/>
      <c r="P554" s="76"/>
      <c r="Q554" s="76"/>
      <c r="R554" s="86"/>
      <c r="S554" s="48">
        <v>0</v>
      </c>
      <c r="T554" s="48">
        <v>4</v>
      </c>
      <c r="U554" s="49">
        <v>804</v>
      </c>
      <c r="V554" s="49">
        <v>2.7900000000000001E-4</v>
      </c>
      <c r="W554" s="49">
        <v>0</v>
      </c>
      <c r="X554" s="49">
        <v>1.111035</v>
      </c>
      <c r="Y554" s="49">
        <v>0</v>
      </c>
      <c r="Z554" s="49">
        <v>0</v>
      </c>
      <c r="AA554" s="71">
        <v>758</v>
      </c>
      <c r="AB554" s="71"/>
      <c r="AC554" s="72"/>
      <c r="AD554" s="78" t="s">
        <v>10912</v>
      </c>
      <c r="AE554" s="78">
        <v>101</v>
      </c>
      <c r="AF554" s="78">
        <v>321</v>
      </c>
      <c r="AG554" s="78">
        <v>6546</v>
      </c>
      <c r="AH554" s="78">
        <v>828</v>
      </c>
      <c r="AI554" s="78">
        <v>19800</v>
      </c>
      <c r="AJ554" s="78" t="s">
        <v>12143</v>
      </c>
      <c r="AK554" s="78" t="s">
        <v>12669</v>
      </c>
      <c r="AL554" s="84" t="s">
        <v>13499</v>
      </c>
      <c r="AM554" s="78" t="s">
        <v>13806</v>
      </c>
      <c r="AN554" s="80">
        <v>40392.48238425926</v>
      </c>
      <c r="AO554" s="84" t="s">
        <v>14400</v>
      </c>
      <c r="AP554" s="78" t="b">
        <v>0</v>
      </c>
      <c r="AQ554" s="78" t="b">
        <v>0</v>
      </c>
      <c r="AR554" s="78" t="b">
        <v>0</v>
      </c>
      <c r="AS554" s="78" t="s">
        <v>9963</v>
      </c>
      <c r="AT554" s="78">
        <v>15</v>
      </c>
      <c r="AU554" s="84" t="s">
        <v>15035</v>
      </c>
      <c r="AV554" s="78" t="b">
        <v>0</v>
      </c>
      <c r="AW554" s="78" t="s">
        <v>15459</v>
      </c>
      <c r="AX554" s="84" t="s">
        <v>16215</v>
      </c>
      <c r="AY554" s="78" t="s">
        <v>66</v>
      </c>
      <c r="AZ554" s="102" t="s">
        <v>18397</v>
      </c>
      <c r="BA554" s="48" t="s">
        <v>3543</v>
      </c>
      <c r="BB554" s="48" t="s">
        <v>3543</v>
      </c>
      <c r="BC554" s="48" t="s">
        <v>4051</v>
      </c>
      <c r="BD554" s="48" t="s">
        <v>4051</v>
      </c>
      <c r="BE554" s="48"/>
      <c r="BF554" s="48"/>
      <c r="BG554" s="106" t="s">
        <v>18755</v>
      </c>
      <c r="BH554" s="106" t="s">
        <v>18755</v>
      </c>
      <c r="BI554" s="106" t="s">
        <v>19200</v>
      </c>
      <c r="BJ554" s="106" t="s">
        <v>19200</v>
      </c>
      <c r="BK554" s="85" t="str">
        <f>REPLACE(INDEX(GroupVertices[Group], MATCH(Vertices[[#This Row],[Vertex]],GroupVertices[Vertex],0)),1,1,"")</f>
        <v>EUTRAL</v>
      </c>
      <c r="BL554" s="3"/>
      <c r="BM554" s="3"/>
      <c r="BN554" s="3"/>
      <c r="BO554" s="3"/>
    </row>
    <row r="555" spans="1:67" x14ac:dyDescent="0.25">
      <c r="A555" s="64" t="s">
        <v>889</v>
      </c>
      <c r="B555" s="65"/>
      <c r="C555" s="65"/>
      <c r="D555" s="66"/>
      <c r="E555" s="68"/>
      <c r="F555" s="100" t="s">
        <v>5262</v>
      </c>
      <c r="G555" s="65"/>
      <c r="H555" s="69"/>
      <c r="I555" s="70"/>
      <c r="J555" s="70"/>
      <c r="K555" s="69" t="s">
        <v>17650</v>
      </c>
      <c r="L555" s="73"/>
      <c r="M555" s="74">
        <v>7013.65625</v>
      </c>
      <c r="N555" s="74">
        <v>479.78646850585938</v>
      </c>
      <c r="O555" s="75"/>
      <c r="P555" s="76"/>
      <c r="Q555" s="76"/>
      <c r="R555" s="86"/>
      <c r="S555" s="48">
        <v>0</v>
      </c>
      <c r="T555" s="48">
        <v>1</v>
      </c>
      <c r="U555" s="49">
        <v>0</v>
      </c>
      <c r="V555" s="49">
        <v>4.7199999999999998E-4</v>
      </c>
      <c r="W555" s="49">
        <v>3.3000000000000003E-5</v>
      </c>
      <c r="X555" s="49">
        <v>0.52166100000000004</v>
      </c>
      <c r="Y555" s="49">
        <v>0</v>
      </c>
      <c r="Z555" s="49">
        <v>0</v>
      </c>
      <c r="AA555" s="71">
        <v>762</v>
      </c>
      <c r="AB555" s="71"/>
      <c r="AC555" s="72"/>
      <c r="AD555" s="78" t="s">
        <v>10915</v>
      </c>
      <c r="AE555" s="78">
        <v>45</v>
      </c>
      <c r="AF555" s="78">
        <v>9</v>
      </c>
      <c r="AG555" s="78">
        <v>231</v>
      </c>
      <c r="AH555" s="78">
        <v>102</v>
      </c>
      <c r="AI555" s="78"/>
      <c r="AJ555" s="78"/>
      <c r="AK555" s="78" t="s">
        <v>12924</v>
      </c>
      <c r="AL555" s="78"/>
      <c r="AM555" s="78"/>
      <c r="AN555" s="80">
        <v>42753.852152777778</v>
      </c>
      <c r="AO555" s="78"/>
      <c r="AP555" s="78" t="b">
        <v>1</v>
      </c>
      <c r="AQ555" s="78" t="b">
        <v>0</v>
      </c>
      <c r="AR555" s="78" t="b">
        <v>0</v>
      </c>
      <c r="AS555" s="78" t="s">
        <v>9963</v>
      </c>
      <c r="AT555" s="78">
        <v>0</v>
      </c>
      <c r="AU555" s="78"/>
      <c r="AV555" s="78" t="b">
        <v>0</v>
      </c>
      <c r="AW555" s="78" t="s">
        <v>15459</v>
      </c>
      <c r="AX555" s="84" t="s">
        <v>16219</v>
      </c>
      <c r="AY555" s="78" t="s">
        <v>66</v>
      </c>
      <c r="AZ555" s="102" t="s">
        <v>18397</v>
      </c>
      <c r="BA555" s="48" t="s">
        <v>3286</v>
      </c>
      <c r="BB555" s="48" t="s">
        <v>3286</v>
      </c>
      <c r="BC555" s="48" t="s">
        <v>4061</v>
      </c>
      <c r="BD555" s="48" t="s">
        <v>4061</v>
      </c>
      <c r="BE555" s="48" t="s">
        <v>4296</v>
      </c>
      <c r="BF555" s="48" t="s">
        <v>4296</v>
      </c>
      <c r="BG555" s="106" t="s">
        <v>18622</v>
      </c>
      <c r="BH555" s="106" t="s">
        <v>18622</v>
      </c>
      <c r="BI555" s="106" t="s">
        <v>19066</v>
      </c>
      <c r="BJ555" s="106" t="s">
        <v>19066</v>
      </c>
      <c r="BK555" s="85" t="str">
        <f>REPLACE(INDEX(GroupVertices[Group], MATCH(Vertices[[#This Row],[Vertex]],GroupVertices[Vertex],0)),1,1,"")</f>
        <v>EUTRAL</v>
      </c>
      <c r="BL555" s="3"/>
      <c r="BM555" s="3"/>
      <c r="BN555" s="3"/>
      <c r="BO555" s="3"/>
    </row>
    <row r="556" spans="1:67" x14ac:dyDescent="0.25">
      <c r="A556" s="64" t="s">
        <v>891</v>
      </c>
      <c r="B556" s="65"/>
      <c r="C556" s="65"/>
      <c r="D556" s="66"/>
      <c r="E556" s="68"/>
      <c r="F556" s="100" t="s">
        <v>5264</v>
      </c>
      <c r="G556" s="65"/>
      <c r="H556" s="69"/>
      <c r="I556" s="70"/>
      <c r="J556" s="70"/>
      <c r="K556" s="69" t="s">
        <v>17651</v>
      </c>
      <c r="L556" s="73"/>
      <c r="M556" s="74">
        <v>7097.19873046875</v>
      </c>
      <c r="N556" s="74">
        <v>908.0198974609375</v>
      </c>
      <c r="O556" s="75"/>
      <c r="P556" s="76"/>
      <c r="Q556" s="76"/>
      <c r="R556" s="86"/>
      <c r="S556" s="48">
        <v>0</v>
      </c>
      <c r="T556" s="48">
        <v>1</v>
      </c>
      <c r="U556" s="49">
        <v>0</v>
      </c>
      <c r="V556" s="49">
        <v>0.33333299999999999</v>
      </c>
      <c r="W556" s="49">
        <v>0</v>
      </c>
      <c r="X556" s="49">
        <v>0.77027000000000001</v>
      </c>
      <c r="Y556" s="49">
        <v>0</v>
      </c>
      <c r="Z556" s="49">
        <v>0</v>
      </c>
      <c r="AA556" s="71">
        <v>763</v>
      </c>
      <c r="AB556" s="71"/>
      <c r="AC556" s="72"/>
      <c r="AD556" s="78" t="s">
        <v>10916</v>
      </c>
      <c r="AE556" s="78">
        <v>31</v>
      </c>
      <c r="AF556" s="78">
        <v>22</v>
      </c>
      <c r="AG556" s="78">
        <v>16</v>
      </c>
      <c r="AH556" s="78">
        <v>69</v>
      </c>
      <c r="AI556" s="78"/>
      <c r="AJ556" s="78"/>
      <c r="AK556" s="78" t="s">
        <v>12925</v>
      </c>
      <c r="AL556" s="78"/>
      <c r="AM556" s="78"/>
      <c r="AN556" s="80">
        <v>42272.778275462966</v>
      </c>
      <c r="AO556" s="78"/>
      <c r="AP556" s="78" t="b">
        <v>1</v>
      </c>
      <c r="AQ556" s="78" t="b">
        <v>0</v>
      </c>
      <c r="AR556" s="78" t="b">
        <v>0</v>
      </c>
      <c r="AS556" s="78" t="s">
        <v>9963</v>
      </c>
      <c r="AT556" s="78">
        <v>0</v>
      </c>
      <c r="AU556" s="84" t="s">
        <v>14862</v>
      </c>
      <c r="AV556" s="78" t="b">
        <v>0</v>
      </c>
      <c r="AW556" s="78" t="s">
        <v>15459</v>
      </c>
      <c r="AX556" s="84" t="s">
        <v>16220</v>
      </c>
      <c r="AY556" s="78" t="s">
        <v>66</v>
      </c>
      <c r="AZ556" s="102" t="s">
        <v>18397</v>
      </c>
      <c r="BA556" s="48" t="s">
        <v>3370</v>
      </c>
      <c r="BB556" s="48" t="s">
        <v>3370</v>
      </c>
      <c r="BC556" s="48" t="s">
        <v>4019</v>
      </c>
      <c r="BD556" s="48" t="s">
        <v>4019</v>
      </c>
      <c r="BE556" s="48"/>
      <c r="BF556" s="48"/>
      <c r="BG556" s="106" t="s">
        <v>18666</v>
      </c>
      <c r="BH556" s="106" t="s">
        <v>18666</v>
      </c>
      <c r="BI556" s="106" t="s">
        <v>19112</v>
      </c>
      <c r="BJ556" s="106" t="s">
        <v>19112</v>
      </c>
      <c r="BK556" s="85" t="str">
        <f>REPLACE(INDEX(GroupVertices[Group], MATCH(Vertices[[#This Row],[Vertex]],GroupVertices[Vertex],0)),1,1,"")</f>
        <v>EUTRAL</v>
      </c>
      <c r="BL556" s="3"/>
      <c r="BM556" s="3"/>
      <c r="BN556" s="3"/>
      <c r="BO556" s="3"/>
    </row>
    <row r="557" spans="1:67" x14ac:dyDescent="0.25">
      <c r="A557" s="64" t="s">
        <v>895</v>
      </c>
      <c r="B557" s="65"/>
      <c r="C557" s="65"/>
      <c r="D557" s="66"/>
      <c r="E557" s="68"/>
      <c r="F557" s="100" t="s">
        <v>5268</v>
      </c>
      <c r="G557" s="65"/>
      <c r="H557" s="69"/>
      <c r="I557" s="70"/>
      <c r="J557" s="70"/>
      <c r="K557" s="69" t="s">
        <v>17655</v>
      </c>
      <c r="L557" s="73"/>
      <c r="M557" s="74">
        <v>9607.4931640625</v>
      </c>
      <c r="N557" s="74">
        <v>1980.0413818359375</v>
      </c>
      <c r="O557" s="75"/>
      <c r="P557" s="76"/>
      <c r="Q557" s="76"/>
      <c r="R557" s="86"/>
      <c r="S557" s="48">
        <v>0</v>
      </c>
      <c r="T557" s="48">
        <v>1</v>
      </c>
      <c r="U557" s="49">
        <v>0</v>
      </c>
      <c r="V557" s="49">
        <v>4.9299999999999995E-4</v>
      </c>
      <c r="W557" s="49">
        <v>3.3500000000000001E-4</v>
      </c>
      <c r="X557" s="49">
        <v>0.41562300000000002</v>
      </c>
      <c r="Y557" s="49">
        <v>0</v>
      </c>
      <c r="Z557" s="49">
        <v>0</v>
      </c>
      <c r="AA557" s="71">
        <v>767</v>
      </c>
      <c r="AB557" s="71"/>
      <c r="AC557" s="72"/>
      <c r="AD557" s="78" t="s">
        <v>10920</v>
      </c>
      <c r="AE557" s="78">
        <v>53</v>
      </c>
      <c r="AF557" s="78">
        <v>34</v>
      </c>
      <c r="AG557" s="78">
        <v>12</v>
      </c>
      <c r="AH557" s="78">
        <v>3</v>
      </c>
      <c r="AI557" s="78"/>
      <c r="AJ557" s="78" t="s">
        <v>12149</v>
      </c>
      <c r="AK557" s="78" t="s">
        <v>12871</v>
      </c>
      <c r="AL557" s="78"/>
      <c r="AM557" s="78"/>
      <c r="AN557" s="80">
        <v>42605.360717592594</v>
      </c>
      <c r="AO557" s="84" t="s">
        <v>14406</v>
      </c>
      <c r="AP557" s="78" t="b">
        <v>1</v>
      </c>
      <c r="AQ557" s="78" t="b">
        <v>0</v>
      </c>
      <c r="AR557" s="78" t="b">
        <v>0</v>
      </c>
      <c r="AS557" s="78" t="s">
        <v>9963</v>
      </c>
      <c r="AT557" s="78">
        <v>0</v>
      </c>
      <c r="AU557" s="78"/>
      <c r="AV557" s="78" t="b">
        <v>0</v>
      </c>
      <c r="AW557" s="78" t="s">
        <v>15459</v>
      </c>
      <c r="AX557" s="84" t="s">
        <v>16224</v>
      </c>
      <c r="AY557" s="78" t="s">
        <v>66</v>
      </c>
      <c r="AZ557" s="102" t="s">
        <v>18397</v>
      </c>
      <c r="BA557" s="48"/>
      <c r="BB557" s="48"/>
      <c r="BC557" s="48"/>
      <c r="BD557" s="48"/>
      <c r="BE557" s="48"/>
      <c r="BF557" s="48"/>
      <c r="BG557" s="106" t="s">
        <v>18756</v>
      </c>
      <c r="BH557" s="106" t="s">
        <v>18756</v>
      </c>
      <c r="BI557" s="106" t="s">
        <v>19201</v>
      </c>
      <c r="BJ557" s="106" t="s">
        <v>19201</v>
      </c>
      <c r="BK557" s="85" t="str">
        <f>REPLACE(INDEX(GroupVertices[Group], MATCH(Vertices[[#This Row],[Vertex]],GroupVertices[Vertex],0)),1,1,"")</f>
        <v>EUTRAL</v>
      </c>
      <c r="BL557" s="3"/>
      <c r="BM557" s="3"/>
      <c r="BN557" s="3"/>
      <c r="BO557" s="3"/>
    </row>
    <row r="558" spans="1:67" x14ac:dyDescent="0.25">
      <c r="A558" s="64" t="s">
        <v>900</v>
      </c>
      <c r="B558" s="65"/>
      <c r="C558" s="65"/>
      <c r="D558" s="66"/>
      <c r="E558" s="68"/>
      <c r="F558" s="100" t="s">
        <v>5272</v>
      </c>
      <c r="G558" s="65"/>
      <c r="H558" s="69"/>
      <c r="I558" s="70"/>
      <c r="J558" s="70"/>
      <c r="K558" s="69" t="s">
        <v>17660</v>
      </c>
      <c r="L558" s="73"/>
      <c r="M558" s="74">
        <v>9631.2138671875</v>
      </c>
      <c r="N558" s="74">
        <v>2430.801025390625</v>
      </c>
      <c r="O558" s="75"/>
      <c r="P558" s="76"/>
      <c r="Q558" s="76"/>
      <c r="R558" s="86"/>
      <c r="S558" s="48">
        <v>0</v>
      </c>
      <c r="T558" s="48">
        <v>1</v>
      </c>
      <c r="U558" s="49">
        <v>0</v>
      </c>
      <c r="V558" s="49">
        <v>9.0089999999999996E-3</v>
      </c>
      <c r="W558" s="49">
        <v>0</v>
      </c>
      <c r="X558" s="49">
        <v>0.53537999999999997</v>
      </c>
      <c r="Y558" s="49">
        <v>0</v>
      </c>
      <c r="Z558" s="49">
        <v>0</v>
      </c>
      <c r="AA558" s="71">
        <v>772</v>
      </c>
      <c r="AB558" s="71"/>
      <c r="AC558" s="72"/>
      <c r="AD558" s="78" t="s">
        <v>10925</v>
      </c>
      <c r="AE558" s="78">
        <v>1</v>
      </c>
      <c r="AF558" s="78">
        <v>1</v>
      </c>
      <c r="AG558" s="78">
        <v>77</v>
      </c>
      <c r="AH558" s="78">
        <v>84</v>
      </c>
      <c r="AI558" s="78"/>
      <c r="AJ558" s="78" t="s">
        <v>12152</v>
      </c>
      <c r="AK558" s="78"/>
      <c r="AL558" s="78"/>
      <c r="AM558" s="78"/>
      <c r="AN558" s="80">
        <v>42767.80096064815</v>
      </c>
      <c r="AO558" s="78"/>
      <c r="AP558" s="78" t="b">
        <v>1</v>
      </c>
      <c r="AQ558" s="78" t="b">
        <v>0</v>
      </c>
      <c r="AR558" s="78" t="b">
        <v>0</v>
      </c>
      <c r="AS558" s="78" t="s">
        <v>14858</v>
      </c>
      <c r="AT558" s="78">
        <v>0</v>
      </c>
      <c r="AU558" s="78"/>
      <c r="AV558" s="78" t="b">
        <v>0</v>
      </c>
      <c r="AW558" s="78" t="s">
        <v>15459</v>
      </c>
      <c r="AX558" s="84" t="s">
        <v>16229</v>
      </c>
      <c r="AY558" s="78" t="s">
        <v>66</v>
      </c>
      <c r="AZ558" s="102" t="s">
        <v>18397</v>
      </c>
      <c r="BA558" s="48" t="s">
        <v>3554</v>
      </c>
      <c r="BB558" s="48" t="s">
        <v>3554</v>
      </c>
      <c r="BC558" s="48" t="s">
        <v>4027</v>
      </c>
      <c r="BD558" s="48" t="s">
        <v>4027</v>
      </c>
      <c r="BE558" s="48"/>
      <c r="BF558" s="48"/>
      <c r="BG558" s="106" t="s">
        <v>18757</v>
      </c>
      <c r="BH558" s="106" t="s">
        <v>18757</v>
      </c>
      <c r="BI558" s="106" t="s">
        <v>19202</v>
      </c>
      <c r="BJ558" s="106" t="s">
        <v>19202</v>
      </c>
      <c r="BK558" s="85" t="str">
        <f>REPLACE(INDEX(GroupVertices[Group], MATCH(Vertices[[#This Row],[Vertex]],GroupVertices[Vertex],0)),1,1,"")</f>
        <v>EUTRAL</v>
      </c>
      <c r="BL558" s="3"/>
      <c r="BM558" s="3"/>
      <c r="BN558" s="3"/>
      <c r="BO558" s="3"/>
    </row>
    <row r="559" spans="1:67" x14ac:dyDescent="0.25">
      <c r="A559" s="64" t="s">
        <v>902</v>
      </c>
      <c r="B559" s="65"/>
      <c r="C559" s="65"/>
      <c r="D559" s="66"/>
      <c r="E559" s="68"/>
      <c r="F559" s="100" t="s">
        <v>5274</v>
      </c>
      <c r="G559" s="65"/>
      <c r="H559" s="69"/>
      <c r="I559" s="70"/>
      <c r="J559" s="70"/>
      <c r="K559" s="69" t="s">
        <v>17662</v>
      </c>
      <c r="L559" s="73"/>
      <c r="M559" s="74">
        <v>8364.1552734375</v>
      </c>
      <c r="N559" s="74">
        <v>379.05245971679688</v>
      </c>
      <c r="O559" s="75"/>
      <c r="P559" s="76"/>
      <c r="Q559" s="76"/>
      <c r="R559" s="86"/>
      <c r="S559" s="48">
        <v>0</v>
      </c>
      <c r="T559" s="48">
        <v>1</v>
      </c>
      <c r="U559" s="49">
        <v>0</v>
      </c>
      <c r="V559" s="49">
        <v>4.8999999999999998E-4</v>
      </c>
      <c r="W559" s="49">
        <v>7.3999999999999996E-5</v>
      </c>
      <c r="X559" s="49">
        <v>0.47996299999999997</v>
      </c>
      <c r="Y559" s="49">
        <v>0</v>
      </c>
      <c r="Z559" s="49">
        <v>0</v>
      </c>
      <c r="AA559" s="71">
        <v>774</v>
      </c>
      <c r="AB559" s="71"/>
      <c r="AC559" s="72"/>
      <c r="AD559" s="78" t="s">
        <v>10927</v>
      </c>
      <c r="AE559" s="78">
        <v>94</v>
      </c>
      <c r="AF559" s="78">
        <v>182</v>
      </c>
      <c r="AG559" s="78">
        <v>8266</v>
      </c>
      <c r="AH559" s="78">
        <v>2095</v>
      </c>
      <c r="AI559" s="78">
        <v>-25200</v>
      </c>
      <c r="AJ559" s="78" t="s">
        <v>12154</v>
      </c>
      <c r="AK559" s="78" t="s">
        <v>12931</v>
      </c>
      <c r="AL559" s="78"/>
      <c r="AM559" s="78" t="s">
        <v>13800</v>
      </c>
      <c r="AN559" s="80">
        <v>41939.418437499997</v>
      </c>
      <c r="AO559" s="84" t="s">
        <v>14409</v>
      </c>
      <c r="AP559" s="78" t="b">
        <v>0</v>
      </c>
      <c r="AQ559" s="78" t="b">
        <v>0</v>
      </c>
      <c r="AR559" s="78" t="b">
        <v>1</v>
      </c>
      <c r="AS559" s="78" t="s">
        <v>9963</v>
      </c>
      <c r="AT559" s="78">
        <v>22</v>
      </c>
      <c r="AU559" s="84" t="s">
        <v>14862</v>
      </c>
      <c r="AV559" s="78" t="b">
        <v>0</v>
      </c>
      <c r="AW559" s="78" t="s">
        <v>15459</v>
      </c>
      <c r="AX559" s="84" t="s">
        <v>16231</v>
      </c>
      <c r="AY559" s="78" t="s">
        <v>66</v>
      </c>
      <c r="AZ559" s="102" t="s">
        <v>18397</v>
      </c>
      <c r="BA559" s="48" t="s">
        <v>3539</v>
      </c>
      <c r="BB559" s="48" t="s">
        <v>3539</v>
      </c>
      <c r="BC559" s="48" t="s">
        <v>4033</v>
      </c>
      <c r="BD559" s="48" t="s">
        <v>4033</v>
      </c>
      <c r="BE559" s="48"/>
      <c r="BF559" s="48"/>
      <c r="BG559" s="106" t="s">
        <v>18752</v>
      </c>
      <c r="BH559" s="106" t="s">
        <v>18752</v>
      </c>
      <c r="BI559" s="106" t="s">
        <v>19198</v>
      </c>
      <c r="BJ559" s="106" t="s">
        <v>19198</v>
      </c>
      <c r="BK559" s="85" t="str">
        <f>REPLACE(INDEX(GroupVertices[Group], MATCH(Vertices[[#This Row],[Vertex]],GroupVertices[Vertex],0)),1,1,"")</f>
        <v>EUTRAL</v>
      </c>
      <c r="BL559" s="3"/>
      <c r="BM559" s="3"/>
      <c r="BN559" s="3"/>
      <c r="BO559" s="3"/>
    </row>
    <row r="560" spans="1:67" x14ac:dyDescent="0.25">
      <c r="A560" s="64" t="s">
        <v>903</v>
      </c>
      <c r="B560" s="65"/>
      <c r="C560" s="65"/>
      <c r="D560" s="66"/>
      <c r="E560" s="68"/>
      <c r="F560" s="100" t="s">
        <v>5275</v>
      </c>
      <c r="G560" s="65"/>
      <c r="H560" s="69"/>
      <c r="I560" s="70"/>
      <c r="J560" s="70"/>
      <c r="K560" s="69" t="s">
        <v>17663</v>
      </c>
      <c r="L560" s="73"/>
      <c r="M560" s="74">
        <v>6911.50390625</v>
      </c>
      <c r="N560" s="74">
        <v>8835.4521484375</v>
      </c>
      <c r="O560" s="75"/>
      <c r="P560" s="76"/>
      <c r="Q560" s="76"/>
      <c r="R560" s="86"/>
      <c r="S560" s="48">
        <v>0</v>
      </c>
      <c r="T560" s="48">
        <v>1</v>
      </c>
      <c r="U560" s="49">
        <v>0</v>
      </c>
      <c r="V560" s="49">
        <v>1</v>
      </c>
      <c r="W560" s="49">
        <v>0</v>
      </c>
      <c r="X560" s="49">
        <v>0.99999899999999997</v>
      </c>
      <c r="Y560" s="49">
        <v>0</v>
      </c>
      <c r="Z560" s="49">
        <v>0</v>
      </c>
      <c r="AA560" s="71">
        <v>775</v>
      </c>
      <c r="AB560" s="71"/>
      <c r="AC560" s="72"/>
      <c r="AD560" s="78" t="s">
        <v>10928</v>
      </c>
      <c r="AE560" s="78">
        <v>62</v>
      </c>
      <c r="AF560" s="78">
        <v>8</v>
      </c>
      <c r="AG560" s="78">
        <v>54</v>
      </c>
      <c r="AH560" s="78">
        <v>90</v>
      </c>
      <c r="AI560" s="78">
        <v>19800</v>
      </c>
      <c r="AJ560" s="78" t="s">
        <v>12155</v>
      </c>
      <c r="AK560" s="78" t="s">
        <v>10114</v>
      </c>
      <c r="AL560" s="78"/>
      <c r="AM560" s="78" t="s">
        <v>10135</v>
      </c>
      <c r="AN560" s="80">
        <v>42044.219097222223</v>
      </c>
      <c r="AO560" s="78"/>
      <c r="AP560" s="78" t="b">
        <v>1</v>
      </c>
      <c r="AQ560" s="78" t="b">
        <v>0</v>
      </c>
      <c r="AR560" s="78" t="b">
        <v>0</v>
      </c>
      <c r="AS560" s="78" t="s">
        <v>9963</v>
      </c>
      <c r="AT560" s="78">
        <v>0</v>
      </c>
      <c r="AU560" s="84" t="s">
        <v>14862</v>
      </c>
      <c r="AV560" s="78" t="b">
        <v>0</v>
      </c>
      <c r="AW560" s="78" t="s">
        <v>15459</v>
      </c>
      <c r="AX560" s="84" t="s">
        <v>16232</v>
      </c>
      <c r="AY560" s="78" t="s">
        <v>66</v>
      </c>
      <c r="AZ560" s="102" t="s">
        <v>18399</v>
      </c>
      <c r="BA560" s="48"/>
      <c r="BB560" s="48"/>
      <c r="BC560" s="48"/>
      <c r="BD560" s="48"/>
      <c r="BE560" s="48"/>
      <c r="BF560" s="48"/>
      <c r="BG560" s="106" t="s">
        <v>18758</v>
      </c>
      <c r="BH560" s="106" t="s">
        <v>18758</v>
      </c>
      <c r="BI560" s="106" t="s">
        <v>19203</v>
      </c>
      <c r="BJ560" s="106" t="s">
        <v>19203</v>
      </c>
      <c r="BK560" s="85" t="str">
        <f>REPLACE(INDEX(GroupVertices[Group], MATCH(Vertices[[#This Row],[Vertex]],GroupVertices[Vertex],0)),1,1,"")</f>
        <v>EGATIVE</v>
      </c>
      <c r="BL560" s="3"/>
      <c r="BM560" s="3"/>
      <c r="BN560" s="3"/>
      <c r="BO560" s="3"/>
    </row>
    <row r="561" spans="1:67" x14ac:dyDescent="0.25">
      <c r="A561" s="64" t="s">
        <v>905</v>
      </c>
      <c r="B561" s="65"/>
      <c r="C561" s="65"/>
      <c r="D561" s="66"/>
      <c r="E561" s="68"/>
      <c r="F561" s="100" t="s">
        <v>5277</v>
      </c>
      <c r="G561" s="65"/>
      <c r="H561" s="69"/>
      <c r="I561" s="70"/>
      <c r="J561" s="70"/>
      <c r="K561" s="69" t="s">
        <v>17666</v>
      </c>
      <c r="L561" s="73"/>
      <c r="M561" s="74">
        <v>9671.7412109375</v>
      </c>
      <c r="N561" s="74">
        <v>2932.013427734375</v>
      </c>
      <c r="O561" s="75"/>
      <c r="P561" s="76"/>
      <c r="Q561" s="76"/>
      <c r="R561" s="86"/>
      <c r="S561" s="48">
        <v>0</v>
      </c>
      <c r="T561" s="48">
        <v>1</v>
      </c>
      <c r="U561" s="49">
        <v>0</v>
      </c>
      <c r="V561" s="49">
        <v>1</v>
      </c>
      <c r="W561" s="49">
        <v>0</v>
      </c>
      <c r="X561" s="49">
        <v>0.99999899999999997</v>
      </c>
      <c r="Y561" s="49">
        <v>0</v>
      </c>
      <c r="Z561" s="49">
        <v>0</v>
      </c>
      <c r="AA561" s="71">
        <v>778</v>
      </c>
      <c r="AB561" s="71"/>
      <c r="AC561" s="72"/>
      <c r="AD561" s="78" t="s">
        <v>10931</v>
      </c>
      <c r="AE561" s="78">
        <v>298</v>
      </c>
      <c r="AF561" s="78">
        <v>110</v>
      </c>
      <c r="AG561" s="78">
        <v>11115</v>
      </c>
      <c r="AH561" s="78">
        <v>113</v>
      </c>
      <c r="AI561" s="78">
        <v>25200</v>
      </c>
      <c r="AJ561" s="78" t="s">
        <v>12158</v>
      </c>
      <c r="AK561" s="78" t="s">
        <v>12932</v>
      </c>
      <c r="AL561" s="84" t="s">
        <v>13509</v>
      </c>
      <c r="AM561" s="78" t="s">
        <v>13827</v>
      </c>
      <c r="AN561" s="80">
        <v>41067.575879629629</v>
      </c>
      <c r="AO561" s="84" t="s">
        <v>14412</v>
      </c>
      <c r="AP561" s="78" t="b">
        <v>0</v>
      </c>
      <c r="AQ561" s="78" t="b">
        <v>0</v>
      </c>
      <c r="AR561" s="78" t="b">
        <v>0</v>
      </c>
      <c r="AS561" s="78" t="s">
        <v>9963</v>
      </c>
      <c r="AT561" s="78">
        <v>3</v>
      </c>
      <c r="AU561" s="84" t="s">
        <v>14908</v>
      </c>
      <c r="AV561" s="78" t="b">
        <v>0</v>
      </c>
      <c r="AW561" s="78" t="s">
        <v>15459</v>
      </c>
      <c r="AX561" s="84" t="s">
        <v>16235</v>
      </c>
      <c r="AY561" s="78" t="s">
        <v>66</v>
      </c>
      <c r="AZ561" s="102" t="s">
        <v>18397</v>
      </c>
      <c r="BA561" s="48"/>
      <c r="BB561" s="48"/>
      <c r="BC561" s="48"/>
      <c r="BD561" s="48"/>
      <c r="BE561" s="48"/>
      <c r="BF561" s="48"/>
      <c r="BG561" s="106" t="s">
        <v>18759</v>
      </c>
      <c r="BH561" s="106" t="s">
        <v>18759</v>
      </c>
      <c r="BI561" s="106" t="s">
        <v>19204</v>
      </c>
      <c r="BJ561" s="106" t="s">
        <v>19204</v>
      </c>
      <c r="BK561" s="85" t="str">
        <f>REPLACE(INDEX(GroupVertices[Group], MATCH(Vertices[[#This Row],[Vertex]],GroupVertices[Vertex],0)),1,1,"")</f>
        <v>EUTRAL</v>
      </c>
      <c r="BL561" s="3"/>
      <c r="BM561" s="3"/>
      <c r="BN561" s="3"/>
      <c r="BO561" s="3"/>
    </row>
    <row r="562" spans="1:67" x14ac:dyDescent="0.25">
      <c r="A562" s="64" t="s">
        <v>907</v>
      </c>
      <c r="B562" s="65"/>
      <c r="C562" s="65"/>
      <c r="D562" s="66"/>
      <c r="E562" s="68"/>
      <c r="F562" s="100" t="s">
        <v>5279</v>
      </c>
      <c r="G562" s="65"/>
      <c r="H562" s="69"/>
      <c r="I562" s="70"/>
      <c r="J562" s="70"/>
      <c r="K562" s="69" t="s">
        <v>17669</v>
      </c>
      <c r="L562" s="73"/>
      <c r="M562" s="74">
        <v>7539.845703125</v>
      </c>
      <c r="N562" s="74">
        <v>639.2147216796875</v>
      </c>
      <c r="O562" s="75"/>
      <c r="P562" s="76"/>
      <c r="Q562" s="76"/>
      <c r="R562" s="86"/>
      <c r="S562" s="48">
        <v>0</v>
      </c>
      <c r="T562" s="48">
        <v>1</v>
      </c>
      <c r="U562" s="49">
        <v>0</v>
      </c>
      <c r="V562" s="49">
        <v>4.9700000000000005E-4</v>
      </c>
      <c r="W562" s="49">
        <v>6.2000000000000003E-5</v>
      </c>
      <c r="X562" s="49">
        <v>0.47321000000000002</v>
      </c>
      <c r="Y562" s="49">
        <v>0</v>
      </c>
      <c r="Z562" s="49">
        <v>0</v>
      </c>
      <c r="AA562" s="71">
        <v>781</v>
      </c>
      <c r="AB562" s="71"/>
      <c r="AC562" s="72"/>
      <c r="AD562" s="78" t="s">
        <v>907</v>
      </c>
      <c r="AE562" s="78">
        <v>200</v>
      </c>
      <c r="AF562" s="78">
        <v>25</v>
      </c>
      <c r="AG562" s="78">
        <v>129</v>
      </c>
      <c r="AH562" s="78">
        <v>73</v>
      </c>
      <c r="AI562" s="78">
        <v>19800</v>
      </c>
      <c r="AJ562" s="78"/>
      <c r="AK562" s="78" t="s">
        <v>12934</v>
      </c>
      <c r="AL562" s="78"/>
      <c r="AM562" s="78" t="s">
        <v>10140</v>
      </c>
      <c r="AN562" s="80">
        <v>40125.734618055554</v>
      </c>
      <c r="AO562" s="78"/>
      <c r="AP562" s="78" t="b">
        <v>1</v>
      </c>
      <c r="AQ562" s="78" t="b">
        <v>0</v>
      </c>
      <c r="AR562" s="78" t="b">
        <v>0</v>
      </c>
      <c r="AS562" s="78" t="s">
        <v>9963</v>
      </c>
      <c r="AT562" s="78">
        <v>1</v>
      </c>
      <c r="AU562" s="84" t="s">
        <v>14862</v>
      </c>
      <c r="AV562" s="78" t="b">
        <v>0</v>
      </c>
      <c r="AW562" s="78" t="s">
        <v>15459</v>
      </c>
      <c r="AX562" s="84" t="s">
        <v>16238</v>
      </c>
      <c r="AY562" s="78" t="s">
        <v>66</v>
      </c>
      <c r="AZ562" s="102" t="s">
        <v>18397</v>
      </c>
      <c r="BA562" s="48" t="s">
        <v>3478</v>
      </c>
      <c r="BB562" s="48" t="s">
        <v>3478</v>
      </c>
      <c r="BC562" s="48" t="s">
        <v>4037</v>
      </c>
      <c r="BD562" s="48" t="s">
        <v>4037</v>
      </c>
      <c r="BE562" s="48" t="s">
        <v>4355</v>
      </c>
      <c r="BF562" s="48" t="s">
        <v>4355</v>
      </c>
      <c r="BG562" s="106" t="s">
        <v>18732</v>
      </c>
      <c r="BH562" s="106" t="s">
        <v>18732</v>
      </c>
      <c r="BI562" s="106" t="s">
        <v>19178</v>
      </c>
      <c r="BJ562" s="106" t="s">
        <v>19178</v>
      </c>
      <c r="BK562" s="85" t="str">
        <f>REPLACE(INDEX(GroupVertices[Group], MATCH(Vertices[[#This Row],[Vertex]],GroupVertices[Vertex],0)),1,1,"")</f>
        <v>EUTRAL</v>
      </c>
      <c r="BL562" s="3"/>
      <c r="BM562" s="3"/>
      <c r="BN562" s="3"/>
      <c r="BO562" s="3"/>
    </row>
    <row r="563" spans="1:67" x14ac:dyDescent="0.25">
      <c r="A563" s="64" t="s">
        <v>908</v>
      </c>
      <c r="B563" s="65"/>
      <c r="C563" s="65"/>
      <c r="D563" s="66"/>
      <c r="E563" s="68"/>
      <c r="F563" s="100" t="s">
        <v>5280</v>
      </c>
      <c r="G563" s="65"/>
      <c r="H563" s="69"/>
      <c r="I563" s="70"/>
      <c r="J563" s="70"/>
      <c r="K563" s="69" t="s">
        <v>17670</v>
      </c>
      <c r="L563" s="73"/>
      <c r="M563" s="74">
        <v>2437.24560546875</v>
      </c>
      <c r="N563" s="74">
        <v>1978.5302734375</v>
      </c>
      <c r="O563" s="75"/>
      <c r="P563" s="76"/>
      <c r="Q563" s="76"/>
      <c r="R563" s="86"/>
      <c r="S563" s="48">
        <v>0</v>
      </c>
      <c r="T563" s="48">
        <v>1</v>
      </c>
      <c r="U563" s="49">
        <v>0</v>
      </c>
      <c r="V563" s="49">
        <v>9.0089999999999996E-3</v>
      </c>
      <c r="W563" s="49">
        <v>0</v>
      </c>
      <c r="X563" s="49">
        <v>0.53537999999999997</v>
      </c>
      <c r="Y563" s="49">
        <v>0</v>
      </c>
      <c r="Z563" s="49">
        <v>0</v>
      </c>
      <c r="AA563" s="71">
        <v>782</v>
      </c>
      <c r="AB563" s="71"/>
      <c r="AC563" s="72"/>
      <c r="AD563" s="78" t="s">
        <v>10934</v>
      </c>
      <c r="AE563" s="78">
        <v>7</v>
      </c>
      <c r="AF563" s="78">
        <v>10</v>
      </c>
      <c r="AG563" s="78">
        <v>65</v>
      </c>
      <c r="AH563" s="78">
        <v>53</v>
      </c>
      <c r="AI563" s="78"/>
      <c r="AJ563" s="78"/>
      <c r="AK563" s="78"/>
      <c r="AL563" s="78"/>
      <c r="AM563" s="78"/>
      <c r="AN563" s="80">
        <v>42813.198449074072</v>
      </c>
      <c r="AO563" s="84" t="s">
        <v>14415</v>
      </c>
      <c r="AP563" s="78" t="b">
        <v>1</v>
      </c>
      <c r="AQ563" s="78" t="b">
        <v>0</v>
      </c>
      <c r="AR563" s="78" t="b">
        <v>0</v>
      </c>
      <c r="AS563" s="78" t="s">
        <v>9963</v>
      </c>
      <c r="AT563" s="78">
        <v>0</v>
      </c>
      <c r="AU563" s="78"/>
      <c r="AV563" s="78" t="b">
        <v>0</v>
      </c>
      <c r="AW563" s="78" t="s">
        <v>15459</v>
      </c>
      <c r="AX563" s="84" t="s">
        <v>16239</v>
      </c>
      <c r="AY563" s="78" t="s">
        <v>66</v>
      </c>
      <c r="AZ563" s="102" t="s">
        <v>18398</v>
      </c>
      <c r="BA563" s="48" t="s">
        <v>3557</v>
      </c>
      <c r="BB563" s="48" t="s">
        <v>3557</v>
      </c>
      <c r="BC563" s="48" t="s">
        <v>4027</v>
      </c>
      <c r="BD563" s="48" t="s">
        <v>4027</v>
      </c>
      <c r="BE563" s="48"/>
      <c r="BF563" s="48"/>
      <c r="BG563" s="106" t="s">
        <v>18760</v>
      </c>
      <c r="BH563" s="106" t="s">
        <v>18760</v>
      </c>
      <c r="BI563" s="106" t="s">
        <v>19205</v>
      </c>
      <c r="BJ563" s="106" t="s">
        <v>19205</v>
      </c>
      <c r="BK563" s="85" t="str">
        <f>REPLACE(INDEX(GroupVertices[Group], MATCH(Vertices[[#This Row],[Vertex]],GroupVertices[Vertex],0)),1,1,"")</f>
        <v>OSITIVE</v>
      </c>
      <c r="BL563" s="3"/>
      <c r="BM563" s="3"/>
      <c r="BN563" s="3"/>
      <c r="BO563" s="3"/>
    </row>
    <row r="564" spans="1:67" x14ac:dyDescent="0.25">
      <c r="A564" s="64" t="s">
        <v>910</v>
      </c>
      <c r="B564" s="65"/>
      <c r="C564" s="65"/>
      <c r="D564" s="66"/>
      <c r="E564" s="68"/>
      <c r="F564" s="100" t="s">
        <v>5281</v>
      </c>
      <c r="G564" s="65"/>
      <c r="H564" s="69"/>
      <c r="I564" s="70"/>
      <c r="J564" s="70"/>
      <c r="K564" s="69" t="s">
        <v>17672</v>
      </c>
      <c r="L564" s="73"/>
      <c r="M564" s="74">
        <v>9769.1162109375</v>
      </c>
      <c r="N564" s="74">
        <v>3513.46484375</v>
      </c>
      <c r="O564" s="75"/>
      <c r="P564" s="76"/>
      <c r="Q564" s="76"/>
      <c r="R564" s="86"/>
      <c r="S564" s="48">
        <v>0</v>
      </c>
      <c r="T564" s="48">
        <v>1</v>
      </c>
      <c r="U564" s="49">
        <v>0</v>
      </c>
      <c r="V564" s="49">
        <v>7.1199999999999996E-4</v>
      </c>
      <c r="W564" s="49">
        <v>4.346E-3</v>
      </c>
      <c r="X564" s="49">
        <v>0.362342</v>
      </c>
      <c r="Y564" s="49">
        <v>0</v>
      </c>
      <c r="Z564" s="49">
        <v>0</v>
      </c>
      <c r="AA564" s="71">
        <v>784</v>
      </c>
      <c r="AB564" s="71"/>
      <c r="AC564" s="72"/>
      <c r="AD564" s="78" t="s">
        <v>10936</v>
      </c>
      <c r="AE564" s="78">
        <v>264</v>
      </c>
      <c r="AF564" s="78">
        <v>75</v>
      </c>
      <c r="AG564" s="78">
        <v>2928</v>
      </c>
      <c r="AH564" s="78">
        <v>2722</v>
      </c>
      <c r="AI564" s="78"/>
      <c r="AJ564" s="78" t="s">
        <v>12161</v>
      </c>
      <c r="AK564" s="78" t="s">
        <v>10111</v>
      </c>
      <c r="AL564" s="78"/>
      <c r="AM564" s="78"/>
      <c r="AN564" s="80">
        <v>41851.607407407406</v>
      </c>
      <c r="AO564" s="78"/>
      <c r="AP564" s="78" t="b">
        <v>1</v>
      </c>
      <c r="AQ564" s="78" t="b">
        <v>0</v>
      </c>
      <c r="AR564" s="78" t="b">
        <v>0</v>
      </c>
      <c r="AS564" s="78" t="s">
        <v>9963</v>
      </c>
      <c r="AT564" s="78">
        <v>5</v>
      </c>
      <c r="AU564" s="84" t="s">
        <v>14862</v>
      </c>
      <c r="AV564" s="78" t="b">
        <v>0</v>
      </c>
      <c r="AW564" s="78" t="s">
        <v>15459</v>
      </c>
      <c r="AX564" s="84" t="s">
        <v>16241</v>
      </c>
      <c r="AY564" s="78" t="s">
        <v>66</v>
      </c>
      <c r="AZ564" s="102" t="s">
        <v>18397</v>
      </c>
      <c r="BA564" s="48" t="s">
        <v>3558</v>
      </c>
      <c r="BB564" s="48" t="s">
        <v>3558</v>
      </c>
      <c r="BC564" s="48" t="s">
        <v>4096</v>
      </c>
      <c r="BD564" s="48" t="s">
        <v>4096</v>
      </c>
      <c r="BE564" s="48"/>
      <c r="BF564" s="48"/>
      <c r="BG564" s="106" t="s">
        <v>18761</v>
      </c>
      <c r="BH564" s="106" t="s">
        <v>18761</v>
      </c>
      <c r="BI564" s="106" t="s">
        <v>19206</v>
      </c>
      <c r="BJ564" s="106" t="s">
        <v>19206</v>
      </c>
      <c r="BK564" s="85" t="str">
        <f>REPLACE(INDEX(GroupVertices[Group], MATCH(Vertices[[#This Row],[Vertex]],GroupVertices[Vertex],0)),1,1,"")</f>
        <v>EUTRAL</v>
      </c>
      <c r="BL564" s="3"/>
      <c r="BM564" s="3"/>
      <c r="BN564" s="3"/>
      <c r="BO564" s="3"/>
    </row>
    <row r="565" spans="1:67" x14ac:dyDescent="0.25">
      <c r="A565" s="64" t="s">
        <v>911</v>
      </c>
      <c r="B565" s="65"/>
      <c r="C565" s="65"/>
      <c r="D565" s="66"/>
      <c r="E565" s="68"/>
      <c r="F565" s="100" t="s">
        <v>5282</v>
      </c>
      <c r="G565" s="65"/>
      <c r="H565" s="69"/>
      <c r="I565" s="70"/>
      <c r="J565" s="70"/>
      <c r="K565" s="69" t="s">
        <v>17673</v>
      </c>
      <c r="L565" s="73"/>
      <c r="M565" s="74">
        <v>9736.251953125</v>
      </c>
      <c r="N565" s="74">
        <v>3248.546142578125</v>
      </c>
      <c r="O565" s="75"/>
      <c r="P565" s="76"/>
      <c r="Q565" s="76"/>
      <c r="R565" s="86"/>
      <c r="S565" s="48">
        <v>0</v>
      </c>
      <c r="T565" s="48">
        <v>3</v>
      </c>
      <c r="U565" s="49">
        <v>1213</v>
      </c>
      <c r="V565" s="49">
        <v>7.1400000000000001E-4</v>
      </c>
      <c r="W565" s="49">
        <v>4.4209999999999996E-3</v>
      </c>
      <c r="X565" s="49">
        <v>1.057687</v>
      </c>
      <c r="Y565" s="49">
        <v>0</v>
      </c>
      <c r="Z565" s="49">
        <v>0</v>
      </c>
      <c r="AA565" s="71">
        <v>785</v>
      </c>
      <c r="AB565" s="71"/>
      <c r="AC565" s="72"/>
      <c r="AD565" s="78" t="s">
        <v>10937</v>
      </c>
      <c r="AE565" s="78">
        <v>4676</v>
      </c>
      <c r="AF565" s="78">
        <v>824</v>
      </c>
      <c r="AG565" s="78">
        <v>826</v>
      </c>
      <c r="AH565" s="78">
        <v>3162</v>
      </c>
      <c r="AI565" s="78"/>
      <c r="AJ565" s="78" t="s">
        <v>12162</v>
      </c>
      <c r="AK565" s="78" t="s">
        <v>12871</v>
      </c>
      <c r="AL565" s="78"/>
      <c r="AM565" s="78"/>
      <c r="AN565" s="80">
        <v>42632.624178240738</v>
      </c>
      <c r="AO565" s="84" t="s">
        <v>14416</v>
      </c>
      <c r="AP565" s="78" t="b">
        <v>1</v>
      </c>
      <c r="AQ565" s="78" t="b">
        <v>0</v>
      </c>
      <c r="AR565" s="78" t="b">
        <v>1</v>
      </c>
      <c r="AS565" s="78" t="s">
        <v>9963</v>
      </c>
      <c r="AT565" s="78">
        <v>9</v>
      </c>
      <c r="AU565" s="78"/>
      <c r="AV565" s="78" t="b">
        <v>0</v>
      </c>
      <c r="AW565" s="78" t="s">
        <v>15459</v>
      </c>
      <c r="AX565" s="84" t="s">
        <v>16242</v>
      </c>
      <c r="AY565" s="78" t="s">
        <v>66</v>
      </c>
      <c r="AZ565" s="102" t="s">
        <v>18397</v>
      </c>
      <c r="BA565" s="48" t="s">
        <v>3559</v>
      </c>
      <c r="BB565" s="48" t="s">
        <v>3559</v>
      </c>
      <c r="BC565" s="48" t="s">
        <v>4051</v>
      </c>
      <c r="BD565" s="48" t="s">
        <v>4051</v>
      </c>
      <c r="BE565" s="48"/>
      <c r="BF565" s="48"/>
      <c r="BG565" s="106" t="s">
        <v>18762</v>
      </c>
      <c r="BH565" s="106" t="s">
        <v>18960</v>
      </c>
      <c r="BI565" s="106" t="s">
        <v>19207</v>
      </c>
      <c r="BJ565" s="106" t="s">
        <v>19398</v>
      </c>
      <c r="BK565" s="85" t="str">
        <f>REPLACE(INDEX(GroupVertices[Group], MATCH(Vertices[[#This Row],[Vertex]],GroupVertices[Vertex],0)),1,1,"")</f>
        <v>EUTRAL</v>
      </c>
      <c r="BL565" s="3"/>
      <c r="BM565" s="3"/>
      <c r="BN565" s="3"/>
      <c r="BO565" s="3"/>
    </row>
    <row r="566" spans="1:67" x14ac:dyDescent="0.25">
      <c r="A566" s="64" t="s">
        <v>912</v>
      </c>
      <c r="B566" s="65"/>
      <c r="C566" s="65"/>
      <c r="D566" s="66"/>
      <c r="E566" s="68"/>
      <c r="F566" s="100" t="s">
        <v>15337</v>
      </c>
      <c r="G566" s="65"/>
      <c r="H566" s="69"/>
      <c r="I566" s="70"/>
      <c r="J566" s="70"/>
      <c r="K566" s="69" t="s">
        <v>17675</v>
      </c>
      <c r="L566" s="73"/>
      <c r="M566" s="74">
        <v>6824.13671875</v>
      </c>
      <c r="N566" s="74">
        <v>1116.7576904296875</v>
      </c>
      <c r="O566" s="75"/>
      <c r="P566" s="76"/>
      <c r="Q566" s="76"/>
      <c r="R566" s="86"/>
      <c r="S566" s="48">
        <v>0</v>
      </c>
      <c r="T566" s="48">
        <v>2</v>
      </c>
      <c r="U566" s="49">
        <v>0</v>
      </c>
      <c r="V566" s="49">
        <v>6.1700000000000004E-4</v>
      </c>
      <c r="W566" s="49">
        <v>7.1699999999999997E-4</v>
      </c>
      <c r="X566" s="49">
        <v>0.66930000000000001</v>
      </c>
      <c r="Y566" s="49">
        <v>0.5</v>
      </c>
      <c r="Z566" s="49">
        <v>0</v>
      </c>
      <c r="AA566" s="71">
        <v>787</v>
      </c>
      <c r="AB566" s="71"/>
      <c r="AC566" s="72"/>
      <c r="AD566" s="78" t="s">
        <v>10939</v>
      </c>
      <c r="AE566" s="78">
        <v>29</v>
      </c>
      <c r="AF566" s="78">
        <v>329</v>
      </c>
      <c r="AG566" s="78">
        <v>103</v>
      </c>
      <c r="AH566" s="78">
        <v>136</v>
      </c>
      <c r="AI566" s="78"/>
      <c r="AJ566" s="78" t="s">
        <v>12164</v>
      </c>
      <c r="AK566" s="78" t="s">
        <v>12936</v>
      </c>
      <c r="AL566" s="84" t="s">
        <v>13511</v>
      </c>
      <c r="AM566" s="78"/>
      <c r="AN566" s="80">
        <v>42684.849027777775</v>
      </c>
      <c r="AO566" s="84" t="s">
        <v>14418</v>
      </c>
      <c r="AP566" s="78" t="b">
        <v>1</v>
      </c>
      <c r="AQ566" s="78" t="b">
        <v>0</v>
      </c>
      <c r="AR566" s="78" t="b">
        <v>0</v>
      </c>
      <c r="AS566" s="78" t="s">
        <v>9963</v>
      </c>
      <c r="AT566" s="78">
        <v>1</v>
      </c>
      <c r="AU566" s="78"/>
      <c r="AV566" s="78" t="b">
        <v>1</v>
      </c>
      <c r="AW566" s="78" t="s">
        <v>15459</v>
      </c>
      <c r="AX566" s="84" t="s">
        <v>16244</v>
      </c>
      <c r="AY566" s="78" t="s">
        <v>66</v>
      </c>
      <c r="AZ566" s="102" t="s">
        <v>18397</v>
      </c>
      <c r="BA566" s="48" t="s">
        <v>3364</v>
      </c>
      <c r="BB566" s="48" t="s">
        <v>3364</v>
      </c>
      <c r="BC566" s="48" t="s">
        <v>4048</v>
      </c>
      <c r="BD566" s="48" t="s">
        <v>4048</v>
      </c>
      <c r="BE566" s="48"/>
      <c r="BF566" s="48"/>
      <c r="BG566" s="106" t="s">
        <v>18661</v>
      </c>
      <c r="BH566" s="106" t="s">
        <v>18661</v>
      </c>
      <c r="BI566" s="106" t="s">
        <v>19107</v>
      </c>
      <c r="BJ566" s="106" t="s">
        <v>19107</v>
      </c>
      <c r="BK566" s="85" t="str">
        <f>REPLACE(INDEX(GroupVertices[Group], MATCH(Vertices[[#This Row],[Vertex]],GroupVertices[Vertex],0)),1,1,"")</f>
        <v>EUTRAL</v>
      </c>
      <c r="BL566" s="3"/>
      <c r="BM566" s="3"/>
      <c r="BN566" s="3"/>
      <c r="BO566" s="3"/>
    </row>
    <row r="567" spans="1:67" x14ac:dyDescent="0.25">
      <c r="A567" s="64" t="s">
        <v>914</v>
      </c>
      <c r="B567" s="65"/>
      <c r="C567" s="65"/>
      <c r="D567" s="66"/>
      <c r="E567" s="68"/>
      <c r="F567" s="100" t="s">
        <v>15339</v>
      </c>
      <c r="G567" s="65"/>
      <c r="H567" s="69"/>
      <c r="I567" s="70"/>
      <c r="J567" s="70"/>
      <c r="K567" s="69" t="s">
        <v>17677</v>
      </c>
      <c r="L567" s="73"/>
      <c r="M567" s="74">
        <v>9564.7177734375</v>
      </c>
      <c r="N567" s="74">
        <v>1308.6629638671875</v>
      </c>
      <c r="O567" s="75"/>
      <c r="P567" s="76"/>
      <c r="Q567" s="76"/>
      <c r="R567" s="86"/>
      <c r="S567" s="48">
        <v>0</v>
      </c>
      <c r="T567" s="48">
        <v>1</v>
      </c>
      <c r="U567" s="49">
        <v>0</v>
      </c>
      <c r="V567" s="49">
        <v>1</v>
      </c>
      <c r="W567" s="49">
        <v>0</v>
      </c>
      <c r="X567" s="49">
        <v>0.99999899999999997</v>
      </c>
      <c r="Y567" s="49">
        <v>0</v>
      </c>
      <c r="Z567" s="49">
        <v>0</v>
      </c>
      <c r="AA567" s="71">
        <v>789</v>
      </c>
      <c r="AB567" s="71"/>
      <c r="AC567" s="72"/>
      <c r="AD567" s="78" t="s">
        <v>10941</v>
      </c>
      <c r="AE567" s="78">
        <v>343</v>
      </c>
      <c r="AF567" s="78">
        <v>166</v>
      </c>
      <c r="AG567" s="78">
        <v>16380</v>
      </c>
      <c r="AH567" s="78">
        <v>6590</v>
      </c>
      <c r="AI567" s="78">
        <v>-25200</v>
      </c>
      <c r="AJ567" s="78" t="s">
        <v>12166</v>
      </c>
      <c r="AK567" s="78"/>
      <c r="AL567" s="78"/>
      <c r="AM567" s="78" t="s">
        <v>13800</v>
      </c>
      <c r="AN567" s="80">
        <v>40988.364571759259</v>
      </c>
      <c r="AO567" s="78"/>
      <c r="AP567" s="78" t="b">
        <v>0</v>
      </c>
      <c r="AQ567" s="78" t="b">
        <v>0</v>
      </c>
      <c r="AR567" s="78" t="b">
        <v>0</v>
      </c>
      <c r="AS567" s="78" t="s">
        <v>9963</v>
      </c>
      <c r="AT567" s="78">
        <v>7</v>
      </c>
      <c r="AU567" s="84" t="s">
        <v>14910</v>
      </c>
      <c r="AV567" s="78" t="b">
        <v>0</v>
      </c>
      <c r="AW567" s="78" t="s">
        <v>15459</v>
      </c>
      <c r="AX567" s="84" t="s">
        <v>16246</v>
      </c>
      <c r="AY567" s="78" t="s">
        <v>66</v>
      </c>
      <c r="AZ567" s="102" t="s">
        <v>18397</v>
      </c>
      <c r="BA567" s="48" t="s">
        <v>3561</v>
      </c>
      <c r="BB567" s="48" t="s">
        <v>3561</v>
      </c>
      <c r="BC567" s="48" t="s">
        <v>4160</v>
      </c>
      <c r="BD567" s="48" t="s">
        <v>4160</v>
      </c>
      <c r="BE567" s="48" t="s">
        <v>1544</v>
      </c>
      <c r="BF567" s="48" t="s">
        <v>1544</v>
      </c>
      <c r="BG567" s="106" t="s">
        <v>18763</v>
      </c>
      <c r="BH567" s="106" t="s">
        <v>18763</v>
      </c>
      <c r="BI567" s="106" t="s">
        <v>19208</v>
      </c>
      <c r="BJ567" s="106" t="s">
        <v>19208</v>
      </c>
      <c r="BK567" s="85" t="str">
        <f>REPLACE(INDEX(GroupVertices[Group], MATCH(Vertices[[#This Row],[Vertex]],GroupVertices[Vertex],0)),1,1,"")</f>
        <v>EUTRAL</v>
      </c>
      <c r="BL567" s="3"/>
      <c r="BM567" s="3"/>
      <c r="BN567" s="3"/>
      <c r="BO567" s="3"/>
    </row>
    <row r="568" spans="1:67" x14ac:dyDescent="0.25">
      <c r="A568" s="64" t="s">
        <v>917</v>
      </c>
      <c r="B568" s="65"/>
      <c r="C568" s="65"/>
      <c r="D568" s="66"/>
      <c r="E568" s="68"/>
      <c r="F568" s="100" t="s">
        <v>5284</v>
      </c>
      <c r="G568" s="65"/>
      <c r="H568" s="69"/>
      <c r="I568" s="70"/>
      <c r="J568" s="70"/>
      <c r="K568" s="69" t="s">
        <v>17680</v>
      </c>
      <c r="L568" s="73"/>
      <c r="M568" s="74">
        <v>8883.662109375</v>
      </c>
      <c r="N568" s="74">
        <v>539.71966552734375</v>
      </c>
      <c r="O568" s="75"/>
      <c r="P568" s="76"/>
      <c r="Q568" s="76"/>
      <c r="R568" s="86"/>
      <c r="S568" s="48">
        <v>0</v>
      </c>
      <c r="T568" s="48">
        <v>1</v>
      </c>
      <c r="U568" s="49">
        <v>0</v>
      </c>
      <c r="V568" s="49">
        <v>4.8999999999999998E-4</v>
      </c>
      <c r="W568" s="49">
        <v>7.3999999999999996E-5</v>
      </c>
      <c r="X568" s="49">
        <v>0.47996299999999997</v>
      </c>
      <c r="Y568" s="49">
        <v>0</v>
      </c>
      <c r="Z568" s="49">
        <v>0</v>
      </c>
      <c r="AA568" s="71">
        <v>792</v>
      </c>
      <c r="AB568" s="71"/>
      <c r="AC568" s="72"/>
      <c r="AD568" s="78" t="s">
        <v>10470</v>
      </c>
      <c r="AE568" s="78">
        <v>123</v>
      </c>
      <c r="AF568" s="78">
        <v>605</v>
      </c>
      <c r="AG568" s="78">
        <v>2166</v>
      </c>
      <c r="AH568" s="78">
        <v>462</v>
      </c>
      <c r="AI568" s="78">
        <v>19800</v>
      </c>
      <c r="AJ568" s="78" t="s">
        <v>12168</v>
      </c>
      <c r="AK568" s="78" t="s">
        <v>10111</v>
      </c>
      <c r="AL568" s="78"/>
      <c r="AM568" s="78" t="s">
        <v>10135</v>
      </c>
      <c r="AN568" s="80">
        <v>40587.016215277778</v>
      </c>
      <c r="AO568" s="84" t="s">
        <v>14420</v>
      </c>
      <c r="AP568" s="78" t="b">
        <v>1</v>
      </c>
      <c r="AQ568" s="78" t="b">
        <v>0</v>
      </c>
      <c r="AR568" s="78" t="b">
        <v>1</v>
      </c>
      <c r="AS568" s="78" t="s">
        <v>9963</v>
      </c>
      <c r="AT568" s="78">
        <v>6</v>
      </c>
      <c r="AU568" s="84" t="s">
        <v>14862</v>
      </c>
      <c r="AV568" s="78" t="b">
        <v>0</v>
      </c>
      <c r="AW568" s="78" t="s">
        <v>15459</v>
      </c>
      <c r="AX568" s="84" t="s">
        <v>16249</v>
      </c>
      <c r="AY568" s="78" t="s">
        <v>66</v>
      </c>
      <c r="AZ568" s="102" t="s">
        <v>18397</v>
      </c>
      <c r="BA568" s="48" t="s">
        <v>3539</v>
      </c>
      <c r="BB568" s="48" t="s">
        <v>3539</v>
      </c>
      <c r="BC568" s="48" t="s">
        <v>4033</v>
      </c>
      <c r="BD568" s="48" t="s">
        <v>4033</v>
      </c>
      <c r="BE568" s="48"/>
      <c r="BF568" s="48"/>
      <c r="BG568" s="106" t="s">
        <v>18752</v>
      </c>
      <c r="BH568" s="106" t="s">
        <v>18752</v>
      </c>
      <c r="BI568" s="106" t="s">
        <v>19198</v>
      </c>
      <c r="BJ568" s="106" t="s">
        <v>19198</v>
      </c>
      <c r="BK568" s="85" t="str">
        <f>REPLACE(INDEX(GroupVertices[Group], MATCH(Vertices[[#This Row],[Vertex]],GroupVertices[Vertex],0)),1,1,"")</f>
        <v>EUTRAL</v>
      </c>
      <c r="BL568" s="3"/>
      <c r="BM568" s="3"/>
      <c r="BN568" s="3"/>
      <c r="BO568" s="3"/>
    </row>
    <row r="569" spans="1:67" x14ac:dyDescent="0.25">
      <c r="A569" s="64" t="s">
        <v>922</v>
      </c>
      <c r="B569" s="65"/>
      <c r="C569" s="65"/>
      <c r="D569" s="66"/>
      <c r="E569" s="68"/>
      <c r="F569" s="100" t="s">
        <v>5289</v>
      </c>
      <c r="G569" s="65"/>
      <c r="H569" s="69"/>
      <c r="I569" s="70"/>
      <c r="J569" s="70"/>
      <c r="K569" s="69" t="s">
        <v>17685</v>
      </c>
      <c r="L569" s="73"/>
      <c r="M569" s="74">
        <v>7998.0029296875</v>
      </c>
      <c r="N569" s="74">
        <v>4971.36328125</v>
      </c>
      <c r="O569" s="75"/>
      <c r="P569" s="76"/>
      <c r="Q569" s="76"/>
      <c r="R569" s="86"/>
      <c r="S569" s="48">
        <v>0</v>
      </c>
      <c r="T569" s="48">
        <v>3</v>
      </c>
      <c r="U569" s="49">
        <v>2418</v>
      </c>
      <c r="V569" s="49">
        <v>6.2E-4</v>
      </c>
      <c r="W569" s="49">
        <v>7.2099999999999996E-4</v>
      </c>
      <c r="X569" s="49">
        <v>1.0539080000000001</v>
      </c>
      <c r="Y569" s="49">
        <v>0.16666666666666666</v>
      </c>
      <c r="Z569" s="49">
        <v>0</v>
      </c>
      <c r="AA569" s="71">
        <v>797</v>
      </c>
      <c r="AB569" s="71"/>
      <c r="AC569" s="72"/>
      <c r="AD569" s="78" t="s">
        <v>10948</v>
      </c>
      <c r="AE569" s="78">
        <v>5001</v>
      </c>
      <c r="AF569" s="78">
        <v>2231</v>
      </c>
      <c r="AG569" s="78">
        <v>110397</v>
      </c>
      <c r="AH569" s="78">
        <v>53136</v>
      </c>
      <c r="AI569" s="78"/>
      <c r="AJ569" s="78" t="s">
        <v>12171</v>
      </c>
      <c r="AK569" s="78" t="s">
        <v>12940</v>
      </c>
      <c r="AL569" s="84" t="s">
        <v>13516</v>
      </c>
      <c r="AM569" s="78"/>
      <c r="AN569" s="80">
        <v>42767.623796296299</v>
      </c>
      <c r="AO569" s="84" t="s">
        <v>14424</v>
      </c>
      <c r="AP569" s="78" t="b">
        <v>1</v>
      </c>
      <c r="AQ569" s="78" t="b">
        <v>0</v>
      </c>
      <c r="AR569" s="78" t="b">
        <v>1</v>
      </c>
      <c r="AS569" s="78" t="s">
        <v>9963</v>
      </c>
      <c r="AT569" s="78">
        <v>226</v>
      </c>
      <c r="AU569" s="78"/>
      <c r="AV569" s="78" t="b">
        <v>0</v>
      </c>
      <c r="AW569" s="78" t="s">
        <v>15459</v>
      </c>
      <c r="AX569" s="84" t="s">
        <v>16254</v>
      </c>
      <c r="AY569" s="78" t="s">
        <v>66</v>
      </c>
      <c r="AZ569" s="102" t="s">
        <v>18397</v>
      </c>
      <c r="BA569" s="48" t="s">
        <v>18460</v>
      </c>
      <c r="BB569" s="48" t="s">
        <v>18460</v>
      </c>
      <c r="BC569" s="48" t="s">
        <v>18508</v>
      </c>
      <c r="BD569" s="48" t="s">
        <v>18508</v>
      </c>
      <c r="BE569" s="48"/>
      <c r="BF569" s="48"/>
      <c r="BG569" s="106" t="s">
        <v>18764</v>
      </c>
      <c r="BH569" s="106" t="s">
        <v>18764</v>
      </c>
      <c r="BI569" s="106" t="s">
        <v>19209</v>
      </c>
      <c r="BJ569" s="106" t="s">
        <v>19209</v>
      </c>
      <c r="BK569" s="85" t="str">
        <f>REPLACE(INDEX(GroupVertices[Group], MATCH(Vertices[[#This Row],[Vertex]],GroupVertices[Vertex],0)),1,1,"")</f>
        <v>EUTRAL</v>
      </c>
      <c r="BL569" s="3"/>
      <c r="BM569" s="3"/>
      <c r="BN569" s="3"/>
      <c r="BO569" s="3"/>
    </row>
    <row r="570" spans="1:67" x14ac:dyDescent="0.25">
      <c r="A570" s="64" t="s">
        <v>923</v>
      </c>
      <c r="B570" s="65"/>
      <c r="C570" s="65"/>
      <c r="D570" s="66"/>
      <c r="E570" s="68"/>
      <c r="F570" s="100" t="s">
        <v>5290</v>
      </c>
      <c r="G570" s="65"/>
      <c r="H570" s="69"/>
      <c r="I570" s="70"/>
      <c r="J570" s="70"/>
      <c r="K570" s="69" t="s">
        <v>17687</v>
      </c>
      <c r="L570" s="73"/>
      <c r="M570" s="74">
        <v>9692.25</v>
      </c>
      <c r="N570" s="74">
        <v>2145.6826171875</v>
      </c>
      <c r="O570" s="75"/>
      <c r="P570" s="76"/>
      <c r="Q570" s="76"/>
      <c r="R570" s="86"/>
      <c r="S570" s="48">
        <v>0</v>
      </c>
      <c r="T570" s="48">
        <v>1</v>
      </c>
      <c r="U570" s="49">
        <v>0</v>
      </c>
      <c r="V570" s="49">
        <v>4.1300000000000001E-4</v>
      </c>
      <c r="W570" s="49">
        <v>3.9999999999999998E-6</v>
      </c>
      <c r="X570" s="49">
        <v>0.53460799999999997</v>
      </c>
      <c r="Y570" s="49">
        <v>0</v>
      </c>
      <c r="Z570" s="49">
        <v>0</v>
      </c>
      <c r="AA570" s="71">
        <v>799</v>
      </c>
      <c r="AB570" s="71"/>
      <c r="AC570" s="72"/>
      <c r="AD570" s="78" t="s">
        <v>10950</v>
      </c>
      <c r="AE570" s="78">
        <v>24</v>
      </c>
      <c r="AF570" s="78">
        <v>296</v>
      </c>
      <c r="AG570" s="78">
        <v>14054</v>
      </c>
      <c r="AH570" s="78">
        <v>1</v>
      </c>
      <c r="AI570" s="78"/>
      <c r="AJ570" s="78"/>
      <c r="AK570" s="78"/>
      <c r="AL570" s="78"/>
      <c r="AM570" s="78"/>
      <c r="AN570" s="80">
        <v>42722.914942129632</v>
      </c>
      <c r="AO570" s="84" t="s">
        <v>14426</v>
      </c>
      <c r="AP570" s="78" t="b">
        <v>1</v>
      </c>
      <c r="AQ570" s="78" t="b">
        <v>0</v>
      </c>
      <c r="AR570" s="78" t="b">
        <v>0</v>
      </c>
      <c r="AS570" s="78" t="s">
        <v>14858</v>
      </c>
      <c r="AT570" s="78">
        <v>574</v>
      </c>
      <c r="AU570" s="78"/>
      <c r="AV570" s="78" t="b">
        <v>0</v>
      </c>
      <c r="AW570" s="78" t="s">
        <v>15459</v>
      </c>
      <c r="AX570" s="84" t="s">
        <v>16256</v>
      </c>
      <c r="AY570" s="78" t="s">
        <v>66</v>
      </c>
      <c r="AZ570" s="102" t="s">
        <v>18397</v>
      </c>
      <c r="BA570" s="48" t="s">
        <v>3566</v>
      </c>
      <c r="BB570" s="48" t="s">
        <v>3566</v>
      </c>
      <c r="BC570" s="48" t="s">
        <v>4161</v>
      </c>
      <c r="BD570" s="48" t="s">
        <v>4161</v>
      </c>
      <c r="BE570" s="48"/>
      <c r="BF570" s="48"/>
      <c r="BG570" s="106" t="s">
        <v>18764</v>
      </c>
      <c r="BH570" s="106" t="s">
        <v>18764</v>
      </c>
      <c r="BI570" s="106" t="s">
        <v>19209</v>
      </c>
      <c r="BJ570" s="106" t="s">
        <v>19209</v>
      </c>
      <c r="BK570" s="85" t="str">
        <f>REPLACE(INDEX(GroupVertices[Group], MATCH(Vertices[[#This Row],[Vertex]],GroupVertices[Vertex],0)),1,1,"")</f>
        <v>EUTRAL</v>
      </c>
      <c r="BL570" s="3"/>
      <c r="BM570" s="3"/>
      <c r="BN570" s="3"/>
      <c r="BO570" s="3"/>
    </row>
    <row r="571" spans="1:67" x14ac:dyDescent="0.25">
      <c r="A571" s="64" t="s">
        <v>926</v>
      </c>
      <c r="B571" s="65"/>
      <c r="C571" s="65"/>
      <c r="D571" s="66"/>
      <c r="E571" s="68"/>
      <c r="F571" s="100" t="s">
        <v>5292</v>
      </c>
      <c r="G571" s="65"/>
      <c r="H571" s="69"/>
      <c r="I571" s="70"/>
      <c r="J571" s="70"/>
      <c r="K571" s="69" t="s">
        <v>17690</v>
      </c>
      <c r="L571" s="73"/>
      <c r="M571" s="74">
        <v>6002.62890625</v>
      </c>
      <c r="N571" s="74">
        <v>2842.286376953125</v>
      </c>
      <c r="O571" s="75"/>
      <c r="P571" s="76"/>
      <c r="Q571" s="76"/>
      <c r="R571" s="86"/>
      <c r="S571" s="48">
        <v>0</v>
      </c>
      <c r="T571" s="48">
        <v>1</v>
      </c>
      <c r="U571" s="49">
        <v>0</v>
      </c>
      <c r="V571" s="49">
        <v>1</v>
      </c>
      <c r="W571" s="49">
        <v>0</v>
      </c>
      <c r="X571" s="49">
        <v>0.99999899999999997</v>
      </c>
      <c r="Y571" s="49">
        <v>0</v>
      </c>
      <c r="Z571" s="49">
        <v>0</v>
      </c>
      <c r="AA571" s="71">
        <v>802</v>
      </c>
      <c r="AB571" s="71"/>
      <c r="AC571" s="72"/>
      <c r="AD571" s="78" t="s">
        <v>10953</v>
      </c>
      <c r="AE571" s="78">
        <v>1367</v>
      </c>
      <c r="AF571" s="78">
        <v>384</v>
      </c>
      <c r="AG571" s="78">
        <v>1537</v>
      </c>
      <c r="AH571" s="78">
        <v>1979</v>
      </c>
      <c r="AI571" s="78"/>
      <c r="AJ571" s="78" t="s">
        <v>12174</v>
      </c>
      <c r="AK571" s="78" t="s">
        <v>12941</v>
      </c>
      <c r="AL571" s="84" t="s">
        <v>13519</v>
      </c>
      <c r="AM571" s="78"/>
      <c r="AN571" s="80">
        <v>42060.187604166669</v>
      </c>
      <c r="AO571" s="78"/>
      <c r="AP571" s="78" t="b">
        <v>1</v>
      </c>
      <c r="AQ571" s="78" t="b">
        <v>0</v>
      </c>
      <c r="AR571" s="78" t="b">
        <v>1</v>
      </c>
      <c r="AS571" s="78" t="s">
        <v>9963</v>
      </c>
      <c r="AT571" s="78">
        <v>2</v>
      </c>
      <c r="AU571" s="84" t="s">
        <v>14862</v>
      </c>
      <c r="AV571" s="78" t="b">
        <v>0</v>
      </c>
      <c r="AW571" s="78" t="s">
        <v>15459</v>
      </c>
      <c r="AX571" s="84" t="s">
        <v>16259</v>
      </c>
      <c r="AY571" s="78" t="s">
        <v>66</v>
      </c>
      <c r="AZ571" s="102" t="s">
        <v>18397</v>
      </c>
      <c r="BA571" s="48" t="s">
        <v>3568</v>
      </c>
      <c r="BB571" s="48" t="s">
        <v>3568</v>
      </c>
      <c r="BC571" s="48" t="s">
        <v>4163</v>
      </c>
      <c r="BD571" s="48" t="s">
        <v>4163</v>
      </c>
      <c r="BE571" s="48" t="s">
        <v>4380</v>
      </c>
      <c r="BF571" s="48" t="s">
        <v>4380</v>
      </c>
      <c r="BG571" s="106" t="s">
        <v>18765</v>
      </c>
      <c r="BH571" s="106" t="s">
        <v>18765</v>
      </c>
      <c r="BI571" s="106" t="s">
        <v>19210</v>
      </c>
      <c r="BJ571" s="106" t="s">
        <v>19210</v>
      </c>
      <c r="BK571" s="85" t="str">
        <f>REPLACE(INDEX(GroupVertices[Group], MATCH(Vertices[[#This Row],[Vertex]],GroupVertices[Vertex],0)),1,1,"")</f>
        <v>EUTRAL</v>
      </c>
      <c r="BL571" s="3"/>
      <c r="BM571" s="3"/>
      <c r="BN571" s="3"/>
      <c r="BO571" s="3"/>
    </row>
    <row r="572" spans="1:67" x14ac:dyDescent="0.25">
      <c r="A572" s="64" t="s">
        <v>932</v>
      </c>
      <c r="B572" s="65"/>
      <c r="C572" s="65"/>
      <c r="D572" s="66"/>
      <c r="E572" s="68"/>
      <c r="F572" s="100" t="s">
        <v>5297</v>
      </c>
      <c r="G572" s="65"/>
      <c r="H572" s="69"/>
      <c r="I572" s="70"/>
      <c r="J572" s="70"/>
      <c r="K572" s="69" t="s">
        <v>17696</v>
      </c>
      <c r="L572" s="73"/>
      <c r="M572" s="74">
        <v>8780.998046875</v>
      </c>
      <c r="N572" s="74">
        <v>1560.814208984375</v>
      </c>
      <c r="O572" s="75"/>
      <c r="P572" s="76"/>
      <c r="Q572" s="76"/>
      <c r="R572" s="86"/>
      <c r="S572" s="48">
        <v>0</v>
      </c>
      <c r="T572" s="48">
        <v>1</v>
      </c>
      <c r="U572" s="49">
        <v>0</v>
      </c>
      <c r="V572" s="49">
        <v>4.1300000000000001E-4</v>
      </c>
      <c r="W572" s="49">
        <v>3.9999999999999998E-6</v>
      </c>
      <c r="X572" s="49">
        <v>0.53460799999999997</v>
      </c>
      <c r="Y572" s="49">
        <v>0</v>
      </c>
      <c r="Z572" s="49">
        <v>0</v>
      </c>
      <c r="AA572" s="71">
        <v>808</v>
      </c>
      <c r="AB572" s="71"/>
      <c r="AC572" s="72"/>
      <c r="AD572" s="78" t="s">
        <v>10959</v>
      </c>
      <c r="AE572" s="78">
        <v>1412</v>
      </c>
      <c r="AF572" s="78">
        <v>159</v>
      </c>
      <c r="AG572" s="78">
        <v>866</v>
      </c>
      <c r="AH572" s="78">
        <v>1223</v>
      </c>
      <c r="AI572" s="78">
        <v>19800</v>
      </c>
      <c r="AJ572" s="78" t="s">
        <v>12178</v>
      </c>
      <c r="AK572" s="78" t="s">
        <v>12653</v>
      </c>
      <c r="AL572" s="84" t="s">
        <v>13522</v>
      </c>
      <c r="AM572" s="78" t="s">
        <v>13806</v>
      </c>
      <c r="AN572" s="80">
        <v>40556.804652777777</v>
      </c>
      <c r="AO572" s="84" t="s">
        <v>14430</v>
      </c>
      <c r="AP572" s="78" t="b">
        <v>0</v>
      </c>
      <c r="AQ572" s="78" t="b">
        <v>0</v>
      </c>
      <c r="AR572" s="78" t="b">
        <v>1</v>
      </c>
      <c r="AS572" s="78" t="s">
        <v>9963</v>
      </c>
      <c r="AT572" s="78">
        <v>2</v>
      </c>
      <c r="AU572" s="84" t="s">
        <v>14893</v>
      </c>
      <c r="AV572" s="78" t="b">
        <v>0</v>
      </c>
      <c r="AW572" s="78" t="s">
        <v>15459</v>
      </c>
      <c r="AX572" s="84" t="s">
        <v>16265</v>
      </c>
      <c r="AY572" s="78" t="s">
        <v>66</v>
      </c>
      <c r="AZ572" s="102" t="s">
        <v>18397</v>
      </c>
      <c r="BA572" s="48" t="s">
        <v>3566</v>
      </c>
      <c r="BB572" s="48" t="s">
        <v>3566</v>
      </c>
      <c r="BC572" s="48" t="s">
        <v>4161</v>
      </c>
      <c r="BD572" s="48" t="s">
        <v>4161</v>
      </c>
      <c r="BE572" s="48"/>
      <c r="BF572" s="48"/>
      <c r="BG572" s="106" t="s">
        <v>18764</v>
      </c>
      <c r="BH572" s="106" t="s">
        <v>18764</v>
      </c>
      <c r="BI572" s="106" t="s">
        <v>19209</v>
      </c>
      <c r="BJ572" s="106" t="s">
        <v>19209</v>
      </c>
      <c r="BK572" s="85" t="str">
        <f>REPLACE(INDEX(GroupVertices[Group], MATCH(Vertices[[#This Row],[Vertex]],GroupVertices[Vertex],0)),1,1,"")</f>
        <v>EUTRAL</v>
      </c>
      <c r="BL572" s="3"/>
      <c r="BM572" s="3"/>
      <c r="BN572" s="3"/>
      <c r="BO572" s="3"/>
    </row>
    <row r="573" spans="1:67" x14ac:dyDescent="0.25">
      <c r="A573" s="64" t="s">
        <v>933</v>
      </c>
      <c r="B573" s="65"/>
      <c r="C573" s="65"/>
      <c r="D573" s="66"/>
      <c r="E573" s="68"/>
      <c r="F573" s="100" t="s">
        <v>5298</v>
      </c>
      <c r="G573" s="65"/>
      <c r="H573" s="69"/>
      <c r="I573" s="70"/>
      <c r="J573" s="70"/>
      <c r="K573" s="69" t="s">
        <v>17697</v>
      </c>
      <c r="L573" s="73"/>
      <c r="M573" s="74">
        <v>9570.2138671875</v>
      </c>
      <c r="N573" s="74">
        <v>2608.462158203125</v>
      </c>
      <c r="O573" s="75"/>
      <c r="P573" s="76"/>
      <c r="Q573" s="76"/>
      <c r="R573" s="86"/>
      <c r="S573" s="48">
        <v>0</v>
      </c>
      <c r="T573" s="48">
        <v>1</v>
      </c>
      <c r="U573" s="49">
        <v>0</v>
      </c>
      <c r="V573" s="49">
        <v>4.8999999999999998E-4</v>
      </c>
      <c r="W573" s="49">
        <v>7.3999999999999996E-5</v>
      </c>
      <c r="X573" s="49">
        <v>0.47996299999999997</v>
      </c>
      <c r="Y573" s="49">
        <v>0</v>
      </c>
      <c r="Z573" s="49">
        <v>0</v>
      </c>
      <c r="AA573" s="71">
        <v>809</v>
      </c>
      <c r="AB573" s="71"/>
      <c r="AC573" s="72"/>
      <c r="AD573" s="78" t="s">
        <v>10960</v>
      </c>
      <c r="AE573" s="78">
        <v>157</v>
      </c>
      <c r="AF573" s="78">
        <v>413</v>
      </c>
      <c r="AG573" s="78">
        <v>45105</v>
      </c>
      <c r="AH573" s="78">
        <v>319</v>
      </c>
      <c r="AI573" s="78">
        <v>19800</v>
      </c>
      <c r="AJ573" s="78" t="s">
        <v>12179</v>
      </c>
      <c r="AK573" s="78" t="s">
        <v>12945</v>
      </c>
      <c r="AL573" s="78"/>
      <c r="AM573" s="78" t="s">
        <v>10135</v>
      </c>
      <c r="AN573" s="80">
        <v>40278.838842592595</v>
      </c>
      <c r="AO573" s="84" t="s">
        <v>14431</v>
      </c>
      <c r="AP573" s="78" t="b">
        <v>0</v>
      </c>
      <c r="AQ573" s="78" t="b">
        <v>0</v>
      </c>
      <c r="AR573" s="78" t="b">
        <v>1</v>
      </c>
      <c r="AS573" s="78" t="s">
        <v>9963</v>
      </c>
      <c r="AT573" s="78">
        <v>63</v>
      </c>
      <c r="AU573" s="84" t="s">
        <v>14916</v>
      </c>
      <c r="AV573" s="78" t="b">
        <v>0</v>
      </c>
      <c r="AW573" s="78" t="s">
        <v>15459</v>
      </c>
      <c r="AX573" s="84" t="s">
        <v>16266</v>
      </c>
      <c r="AY573" s="78" t="s">
        <v>66</v>
      </c>
      <c r="AZ573" s="102" t="s">
        <v>18397</v>
      </c>
      <c r="BA573" s="48" t="s">
        <v>3539</v>
      </c>
      <c r="BB573" s="48" t="s">
        <v>3539</v>
      </c>
      <c r="BC573" s="48" t="s">
        <v>4033</v>
      </c>
      <c r="BD573" s="48" t="s">
        <v>4033</v>
      </c>
      <c r="BE573" s="48"/>
      <c r="BF573" s="48"/>
      <c r="BG573" s="106" t="s">
        <v>18752</v>
      </c>
      <c r="BH573" s="106" t="s">
        <v>18752</v>
      </c>
      <c r="BI573" s="106" t="s">
        <v>19198</v>
      </c>
      <c r="BJ573" s="106" t="s">
        <v>19198</v>
      </c>
      <c r="BK573" s="85" t="str">
        <f>REPLACE(INDEX(GroupVertices[Group], MATCH(Vertices[[#This Row],[Vertex]],GroupVertices[Vertex],0)),1,1,"")</f>
        <v>EUTRAL</v>
      </c>
      <c r="BL573" s="3"/>
      <c r="BM573" s="3"/>
      <c r="BN573" s="3"/>
      <c r="BO573" s="3"/>
    </row>
    <row r="574" spans="1:67" x14ac:dyDescent="0.25">
      <c r="A574" s="64" t="s">
        <v>936</v>
      </c>
      <c r="B574" s="65"/>
      <c r="C574" s="65"/>
      <c r="D574" s="66"/>
      <c r="E574" s="68"/>
      <c r="F574" s="100" t="s">
        <v>5301</v>
      </c>
      <c r="G574" s="65"/>
      <c r="H574" s="69"/>
      <c r="I574" s="70"/>
      <c r="J574" s="70"/>
      <c r="K574" s="69" t="s">
        <v>17700</v>
      </c>
      <c r="L574" s="73"/>
      <c r="M574" s="74">
        <v>6761.42236328125</v>
      </c>
      <c r="N574" s="74">
        <v>919.28680419921875</v>
      </c>
      <c r="O574" s="75"/>
      <c r="P574" s="76"/>
      <c r="Q574" s="76"/>
      <c r="R574" s="86"/>
      <c r="S574" s="48">
        <v>0</v>
      </c>
      <c r="T574" s="48">
        <v>1</v>
      </c>
      <c r="U574" s="49">
        <v>0</v>
      </c>
      <c r="V574" s="49">
        <v>3.0303E-2</v>
      </c>
      <c r="W574" s="49">
        <v>0</v>
      </c>
      <c r="X574" s="49">
        <v>0.56756700000000004</v>
      </c>
      <c r="Y574" s="49">
        <v>0</v>
      </c>
      <c r="Z574" s="49">
        <v>0</v>
      </c>
      <c r="AA574" s="71">
        <v>812</v>
      </c>
      <c r="AB574" s="71"/>
      <c r="AC574" s="72"/>
      <c r="AD574" s="78" t="s">
        <v>10963</v>
      </c>
      <c r="AE574" s="78">
        <v>196</v>
      </c>
      <c r="AF574" s="78">
        <v>64</v>
      </c>
      <c r="AG574" s="78">
        <v>1185</v>
      </c>
      <c r="AH574" s="78">
        <v>655</v>
      </c>
      <c r="AI574" s="78"/>
      <c r="AJ574" s="78"/>
      <c r="AK574" s="78" t="s">
        <v>12947</v>
      </c>
      <c r="AL574" s="78"/>
      <c r="AM574" s="78"/>
      <c r="AN574" s="80">
        <v>41951.598368055558</v>
      </c>
      <c r="AO574" s="84" t="s">
        <v>14433</v>
      </c>
      <c r="AP574" s="78" t="b">
        <v>1</v>
      </c>
      <c r="AQ574" s="78" t="b">
        <v>0</v>
      </c>
      <c r="AR574" s="78" t="b">
        <v>0</v>
      </c>
      <c r="AS574" s="78" t="s">
        <v>9963</v>
      </c>
      <c r="AT574" s="78">
        <v>2</v>
      </c>
      <c r="AU574" s="84" t="s">
        <v>14862</v>
      </c>
      <c r="AV574" s="78" t="b">
        <v>0</v>
      </c>
      <c r="AW574" s="78" t="s">
        <v>15459</v>
      </c>
      <c r="AX574" s="84" t="s">
        <v>16269</v>
      </c>
      <c r="AY574" s="78" t="s">
        <v>66</v>
      </c>
      <c r="AZ574" s="102" t="s">
        <v>18397</v>
      </c>
      <c r="BA574" s="48" t="s">
        <v>3572</v>
      </c>
      <c r="BB574" s="48" t="s">
        <v>3572</v>
      </c>
      <c r="BC574" s="48" t="s">
        <v>4050</v>
      </c>
      <c r="BD574" s="48" t="s">
        <v>4050</v>
      </c>
      <c r="BE574" s="48"/>
      <c r="BF574" s="48"/>
      <c r="BG574" s="106" t="s">
        <v>18766</v>
      </c>
      <c r="BH574" s="106" t="s">
        <v>18766</v>
      </c>
      <c r="BI574" s="106" t="s">
        <v>19211</v>
      </c>
      <c r="BJ574" s="106" t="s">
        <v>19211</v>
      </c>
      <c r="BK574" s="85" t="str">
        <f>REPLACE(INDEX(GroupVertices[Group], MATCH(Vertices[[#This Row],[Vertex]],GroupVertices[Vertex],0)),1,1,"")</f>
        <v>EUTRAL</v>
      </c>
      <c r="BL574" s="3"/>
      <c r="BM574" s="3"/>
      <c r="BN574" s="3"/>
      <c r="BO574" s="3"/>
    </row>
    <row r="575" spans="1:67" x14ac:dyDescent="0.25">
      <c r="A575" s="64" t="s">
        <v>937</v>
      </c>
      <c r="B575" s="65"/>
      <c r="C575" s="65"/>
      <c r="D575" s="66"/>
      <c r="E575" s="68"/>
      <c r="F575" s="100" t="s">
        <v>5302</v>
      </c>
      <c r="G575" s="65"/>
      <c r="H575" s="69"/>
      <c r="I575" s="70"/>
      <c r="J575" s="70"/>
      <c r="K575" s="69" t="s">
        <v>17702</v>
      </c>
      <c r="L575" s="73"/>
      <c r="M575" s="74">
        <v>6576.1787109375</v>
      </c>
      <c r="N575" s="74">
        <v>1487.8046875</v>
      </c>
      <c r="O575" s="75"/>
      <c r="P575" s="76"/>
      <c r="Q575" s="76"/>
      <c r="R575" s="86"/>
      <c r="S575" s="48">
        <v>0</v>
      </c>
      <c r="T575" s="48">
        <v>1</v>
      </c>
      <c r="U575" s="49">
        <v>0</v>
      </c>
      <c r="V575" s="49">
        <v>3.0303E-2</v>
      </c>
      <c r="W575" s="49">
        <v>0</v>
      </c>
      <c r="X575" s="49">
        <v>0.56756700000000004</v>
      </c>
      <c r="Y575" s="49">
        <v>0</v>
      </c>
      <c r="Z575" s="49">
        <v>0</v>
      </c>
      <c r="AA575" s="71">
        <v>814</v>
      </c>
      <c r="AB575" s="71"/>
      <c r="AC575" s="72"/>
      <c r="AD575" s="78" t="s">
        <v>10965</v>
      </c>
      <c r="AE575" s="78">
        <v>434</v>
      </c>
      <c r="AF575" s="78">
        <v>34</v>
      </c>
      <c r="AG575" s="78">
        <v>232</v>
      </c>
      <c r="AH575" s="78">
        <v>34</v>
      </c>
      <c r="AI575" s="78"/>
      <c r="AJ575" s="78"/>
      <c r="AK575" s="78" t="s">
        <v>12948</v>
      </c>
      <c r="AL575" s="84" t="s">
        <v>13524</v>
      </c>
      <c r="AM575" s="78"/>
      <c r="AN575" s="80">
        <v>42819.472951388889</v>
      </c>
      <c r="AO575" s="84" t="s">
        <v>14435</v>
      </c>
      <c r="AP575" s="78" t="b">
        <v>1</v>
      </c>
      <c r="AQ575" s="78" t="b">
        <v>0</v>
      </c>
      <c r="AR575" s="78" t="b">
        <v>1</v>
      </c>
      <c r="AS575" s="78" t="s">
        <v>9963</v>
      </c>
      <c r="AT575" s="78">
        <v>0</v>
      </c>
      <c r="AU575" s="78"/>
      <c r="AV575" s="78" t="b">
        <v>0</v>
      </c>
      <c r="AW575" s="78" t="s">
        <v>15459</v>
      </c>
      <c r="AX575" s="84" t="s">
        <v>16271</v>
      </c>
      <c r="AY575" s="78" t="s">
        <v>66</v>
      </c>
      <c r="AZ575" s="102" t="s">
        <v>18397</v>
      </c>
      <c r="BA575" s="48" t="s">
        <v>3572</v>
      </c>
      <c r="BB575" s="48" t="s">
        <v>3572</v>
      </c>
      <c r="BC575" s="48" t="s">
        <v>4050</v>
      </c>
      <c r="BD575" s="48" t="s">
        <v>4050</v>
      </c>
      <c r="BE575" s="48"/>
      <c r="BF575" s="48"/>
      <c r="BG575" s="106" t="s">
        <v>18766</v>
      </c>
      <c r="BH575" s="106" t="s">
        <v>18766</v>
      </c>
      <c r="BI575" s="106" t="s">
        <v>19211</v>
      </c>
      <c r="BJ575" s="106" t="s">
        <v>19211</v>
      </c>
      <c r="BK575" s="85" t="str">
        <f>REPLACE(INDEX(GroupVertices[Group], MATCH(Vertices[[#This Row],[Vertex]],GroupVertices[Vertex],0)),1,1,"")</f>
        <v>EUTRAL</v>
      </c>
      <c r="BL575" s="3"/>
      <c r="BM575" s="3"/>
      <c r="BN575" s="3"/>
      <c r="BO575" s="3"/>
    </row>
    <row r="576" spans="1:67" x14ac:dyDescent="0.25">
      <c r="A576" s="64" t="s">
        <v>938</v>
      </c>
      <c r="B576" s="65"/>
      <c r="C576" s="65"/>
      <c r="D576" s="66"/>
      <c r="E576" s="68"/>
      <c r="F576" s="100" t="s">
        <v>5303</v>
      </c>
      <c r="G576" s="65"/>
      <c r="H576" s="69"/>
      <c r="I576" s="70"/>
      <c r="J576" s="70"/>
      <c r="K576" s="69" t="s">
        <v>17703</v>
      </c>
      <c r="L576" s="73"/>
      <c r="M576" s="74">
        <v>6225.6513671875</v>
      </c>
      <c r="N576" s="74">
        <v>1608.7081298828125</v>
      </c>
      <c r="O576" s="75"/>
      <c r="P576" s="76"/>
      <c r="Q576" s="76"/>
      <c r="R576" s="86"/>
      <c r="S576" s="48">
        <v>0</v>
      </c>
      <c r="T576" s="48">
        <v>1</v>
      </c>
      <c r="U576" s="49">
        <v>0</v>
      </c>
      <c r="V576" s="49">
        <v>3.0303E-2</v>
      </c>
      <c r="W576" s="49">
        <v>0</v>
      </c>
      <c r="X576" s="49">
        <v>0.56756700000000004</v>
      </c>
      <c r="Y576" s="49">
        <v>0</v>
      </c>
      <c r="Z576" s="49">
        <v>0</v>
      </c>
      <c r="AA576" s="71">
        <v>815</v>
      </c>
      <c r="AB576" s="71"/>
      <c r="AC576" s="72"/>
      <c r="AD576" s="78" t="s">
        <v>10966</v>
      </c>
      <c r="AE576" s="78">
        <v>100</v>
      </c>
      <c r="AF576" s="78">
        <v>494</v>
      </c>
      <c r="AG576" s="78">
        <v>7955</v>
      </c>
      <c r="AH576" s="78">
        <v>5159</v>
      </c>
      <c r="AI576" s="78"/>
      <c r="AJ576" s="78" t="s">
        <v>12183</v>
      </c>
      <c r="AK576" s="78" t="s">
        <v>12949</v>
      </c>
      <c r="AL576" s="84" t="s">
        <v>13525</v>
      </c>
      <c r="AM576" s="78"/>
      <c r="AN576" s="80">
        <v>42122.585451388892</v>
      </c>
      <c r="AO576" s="84" t="s">
        <v>14436</v>
      </c>
      <c r="AP576" s="78" t="b">
        <v>1</v>
      </c>
      <c r="AQ576" s="78" t="b">
        <v>0</v>
      </c>
      <c r="AR576" s="78" t="b">
        <v>1</v>
      </c>
      <c r="AS576" s="78" t="s">
        <v>9963</v>
      </c>
      <c r="AT576" s="78">
        <v>5</v>
      </c>
      <c r="AU576" s="84" t="s">
        <v>14862</v>
      </c>
      <c r="AV576" s="78" t="b">
        <v>0</v>
      </c>
      <c r="AW576" s="78" t="s">
        <v>15459</v>
      </c>
      <c r="AX576" s="84" t="s">
        <v>16272</v>
      </c>
      <c r="AY576" s="78" t="s">
        <v>66</v>
      </c>
      <c r="AZ576" s="102" t="s">
        <v>18397</v>
      </c>
      <c r="BA576" s="48" t="s">
        <v>3572</v>
      </c>
      <c r="BB576" s="48" t="s">
        <v>3572</v>
      </c>
      <c r="BC576" s="48" t="s">
        <v>4050</v>
      </c>
      <c r="BD576" s="48" t="s">
        <v>4050</v>
      </c>
      <c r="BE576" s="48"/>
      <c r="BF576" s="48"/>
      <c r="BG576" s="106" t="s">
        <v>18766</v>
      </c>
      <c r="BH576" s="106" t="s">
        <v>18766</v>
      </c>
      <c r="BI576" s="106" t="s">
        <v>19211</v>
      </c>
      <c r="BJ576" s="106" t="s">
        <v>19211</v>
      </c>
      <c r="BK576" s="85" t="str">
        <f>REPLACE(INDEX(GroupVertices[Group], MATCH(Vertices[[#This Row],[Vertex]],GroupVertices[Vertex],0)),1,1,"")</f>
        <v>EUTRAL</v>
      </c>
      <c r="BL576" s="3"/>
      <c r="BM576" s="3"/>
      <c r="BN576" s="3"/>
      <c r="BO576" s="3"/>
    </row>
    <row r="577" spans="1:67" x14ac:dyDescent="0.25">
      <c r="A577" s="64" t="s">
        <v>939</v>
      </c>
      <c r="B577" s="65"/>
      <c r="C577" s="65"/>
      <c r="D577" s="66"/>
      <c r="E577" s="68"/>
      <c r="F577" s="100" t="s">
        <v>5304</v>
      </c>
      <c r="G577" s="65"/>
      <c r="H577" s="69"/>
      <c r="I577" s="70"/>
      <c r="J577" s="70"/>
      <c r="K577" s="69" t="s">
        <v>17704</v>
      </c>
      <c r="L577" s="73"/>
      <c r="M577" s="74">
        <v>6362.00146484375</v>
      </c>
      <c r="N577" s="74">
        <v>1625.8494873046875</v>
      </c>
      <c r="O577" s="75"/>
      <c r="P577" s="76"/>
      <c r="Q577" s="76"/>
      <c r="R577" s="86"/>
      <c r="S577" s="48">
        <v>0</v>
      </c>
      <c r="T577" s="48">
        <v>1</v>
      </c>
      <c r="U577" s="49">
        <v>0</v>
      </c>
      <c r="V577" s="49">
        <v>3.0303E-2</v>
      </c>
      <c r="W577" s="49">
        <v>0</v>
      </c>
      <c r="X577" s="49">
        <v>0.56756700000000004</v>
      </c>
      <c r="Y577" s="49">
        <v>0</v>
      </c>
      <c r="Z577" s="49">
        <v>0</v>
      </c>
      <c r="AA577" s="71">
        <v>816</v>
      </c>
      <c r="AB577" s="71"/>
      <c r="AC577" s="72"/>
      <c r="AD577" s="78" t="s">
        <v>10967</v>
      </c>
      <c r="AE577" s="78">
        <v>78</v>
      </c>
      <c r="AF577" s="78">
        <v>9</v>
      </c>
      <c r="AG577" s="78">
        <v>109</v>
      </c>
      <c r="AH577" s="78">
        <v>298</v>
      </c>
      <c r="AI577" s="78"/>
      <c r="AJ577" s="78" t="s">
        <v>12184</v>
      </c>
      <c r="AK577" s="78"/>
      <c r="AL577" s="78"/>
      <c r="AM577" s="78"/>
      <c r="AN577" s="80">
        <v>42828.290300925924</v>
      </c>
      <c r="AO577" s="84" t="s">
        <v>14437</v>
      </c>
      <c r="AP577" s="78" t="b">
        <v>1</v>
      </c>
      <c r="AQ577" s="78" t="b">
        <v>0</v>
      </c>
      <c r="AR577" s="78" t="b">
        <v>0</v>
      </c>
      <c r="AS577" s="78" t="s">
        <v>9963</v>
      </c>
      <c r="AT577" s="78">
        <v>0</v>
      </c>
      <c r="AU577" s="78"/>
      <c r="AV577" s="78" t="b">
        <v>0</v>
      </c>
      <c r="AW577" s="78" t="s">
        <v>15459</v>
      </c>
      <c r="AX577" s="84" t="s">
        <v>16273</v>
      </c>
      <c r="AY577" s="78" t="s">
        <v>66</v>
      </c>
      <c r="AZ577" s="102" t="s">
        <v>18397</v>
      </c>
      <c r="BA577" s="48"/>
      <c r="BB577" s="48"/>
      <c r="BC577" s="48"/>
      <c r="BD577" s="48"/>
      <c r="BE577" s="48"/>
      <c r="BF577" s="48"/>
      <c r="BG577" s="106" t="s">
        <v>18767</v>
      </c>
      <c r="BH577" s="106" t="s">
        <v>18767</v>
      </c>
      <c r="BI577" s="106" t="s">
        <v>19212</v>
      </c>
      <c r="BJ577" s="106" t="s">
        <v>19212</v>
      </c>
      <c r="BK577" s="85" t="str">
        <f>REPLACE(INDEX(GroupVertices[Group], MATCH(Vertices[[#This Row],[Vertex]],GroupVertices[Vertex],0)),1,1,"")</f>
        <v>EUTRAL</v>
      </c>
      <c r="BL577" s="3"/>
      <c r="BM577" s="3"/>
      <c r="BN577" s="3"/>
      <c r="BO577" s="3"/>
    </row>
    <row r="578" spans="1:67" x14ac:dyDescent="0.25">
      <c r="A578" s="64" t="s">
        <v>940</v>
      </c>
      <c r="B578" s="65"/>
      <c r="C578" s="65"/>
      <c r="D578" s="66"/>
      <c r="E578" s="68"/>
      <c r="F578" s="100" t="s">
        <v>5305</v>
      </c>
      <c r="G578" s="65"/>
      <c r="H578" s="69"/>
      <c r="I578" s="70"/>
      <c r="J578" s="70"/>
      <c r="K578" s="69" t="s">
        <v>17705</v>
      </c>
      <c r="L578" s="73"/>
      <c r="M578" s="74">
        <v>7943.1298828125</v>
      </c>
      <c r="N578" s="74">
        <v>5512.63623046875</v>
      </c>
      <c r="O578" s="75"/>
      <c r="P578" s="76"/>
      <c r="Q578" s="76"/>
      <c r="R578" s="86"/>
      <c r="S578" s="48">
        <v>0</v>
      </c>
      <c r="T578" s="48">
        <v>1</v>
      </c>
      <c r="U578" s="49">
        <v>0</v>
      </c>
      <c r="V578" s="49">
        <v>3.0303E-2</v>
      </c>
      <c r="W578" s="49">
        <v>0</v>
      </c>
      <c r="X578" s="49">
        <v>0.56756700000000004</v>
      </c>
      <c r="Y578" s="49">
        <v>0</v>
      </c>
      <c r="Z578" s="49">
        <v>0</v>
      </c>
      <c r="AA578" s="71">
        <v>817</v>
      </c>
      <c r="AB578" s="71"/>
      <c r="AC578" s="72"/>
      <c r="AD578" s="78" t="s">
        <v>10968</v>
      </c>
      <c r="AE578" s="78">
        <v>96</v>
      </c>
      <c r="AF578" s="78">
        <v>111</v>
      </c>
      <c r="AG578" s="78">
        <v>15418</v>
      </c>
      <c r="AH578" s="78">
        <v>3574</v>
      </c>
      <c r="AI578" s="78"/>
      <c r="AJ578" s="78" t="s">
        <v>12185</v>
      </c>
      <c r="AK578" s="78" t="s">
        <v>12950</v>
      </c>
      <c r="AL578" s="78"/>
      <c r="AM578" s="78"/>
      <c r="AN578" s="80">
        <v>42782.512395833335</v>
      </c>
      <c r="AO578" s="84" t="s">
        <v>14438</v>
      </c>
      <c r="AP578" s="78" t="b">
        <v>1</v>
      </c>
      <c r="AQ578" s="78" t="b">
        <v>0</v>
      </c>
      <c r="AR578" s="78" t="b">
        <v>0</v>
      </c>
      <c r="AS578" s="78" t="s">
        <v>9963</v>
      </c>
      <c r="AT578" s="78">
        <v>0</v>
      </c>
      <c r="AU578" s="78"/>
      <c r="AV578" s="78" t="b">
        <v>0</v>
      </c>
      <c r="AW578" s="78" t="s">
        <v>15459</v>
      </c>
      <c r="AX578" s="84" t="s">
        <v>16274</v>
      </c>
      <c r="AY578" s="78" t="s">
        <v>66</v>
      </c>
      <c r="AZ578" s="102" t="s">
        <v>18397</v>
      </c>
      <c r="BA578" s="48" t="s">
        <v>3572</v>
      </c>
      <c r="BB578" s="48" t="s">
        <v>3572</v>
      </c>
      <c r="BC578" s="48" t="s">
        <v>4050</v>
      </c>
      <c r="BD578" s="48" t="s">
        <v>4050</v>
      </c>
      <c r="BE578" s="48"/>
      <c r="BF578" s="48"/>
      <c r="BG578" s="106" t="s">
        <v>18766</v>
      </c>
      <c r="BH578" s="106" t="s">
        <v>18766</v>
      </c>
      <c r="BI578" s="106" t="s">
        <v>19211</v>
      </c>
      <c r="BJ578" s="106" t="s">
        <v>19211</v>
      </c>
      <c r="BK578" s="85" t="str">
        <f>REPLACE(INDEX(GroupVertices[Group], MATCH(Vertices[[#This Row],[Vertex]],GroupVertices[Vertex],0)),1,1,"")</f>
        <v>EUTRAL</v>
      </c>
      <c r="BL578" s="3"/>
      <c r="BM578" s="3"/>
      <c r="BN578" s="3"/>
      <c r="BO578" s="3"/>
    </row>
    <row r="579" spans="1:67" x14ac:dyDescent="0.25">
      <c r="A579" s="64" t="s">
        <v>942</v>
      </c>
      <c r="B579" s="65"/>
      <c r="C579" s="65"/>
      <c r="D579" s="66"/>
      <c r="E579" s="68"/>
      <c r="F579" s="100" t="s">
        <v>5306</v>
      </c>
      <c r="G579" s="65"/>
      <c r="H579" s="69"/>
      <c r="I579" s="70"/>
      <c r="J579" s="70"/>
      <c r="K579" s="69" t="s">
        <v>17707</v>
      </c>
      <c r="L579" s="73"/>
      <c r="M579" s="74">
        <v>8405.6875</v>
      </c>
      <c r="N579" s="74">
        <v>5503.22509765625</v>
      </c>
      <c r="O579" s="75"/>
      <c r="P579" s="76"/>
      <c r="Q579" s="76"/>
      <c r="R579" s="86"/>
      <c r="S579" s="48">
        <v>0</v>
      </c>
      <c r="T579" s="48">
        <v>1</v>
      </c>
      <c r="U579" s="49">
        <v>0</v>
      </c>
      <c r="V579" s="49">
        <v>3.0303E-2</v>
      </c>
      <c r="W579" s="49">
        <v>0</v>
      </c>
      <c r="X579" s="49">
        <v>0.56756700000000004</v>
      </c>
      <c r="Y579" s="49">
        <v>0</v>
      </c>
      <c r="Z579" s="49">
        <v>0</v>
      </c>
      <c r="AA579" s="71">
        <v>819</v>
      </c>
      <c r="AB579" s="71"/>
      <c r="AC579" s="72"/>
      <c r="AD579" s="78" t="s">
        <v>10970</v>
      </c>
      <c r="AE579" s="78">
        <v>3320</v>
      </c>
      <c r="AF579" s="78">
        <v>1683</v>
      </c>
      <c r="AG579" s="78">
        <v>81634</v>
      </c>
      <c r="AH579" s="78">
        <v>18111</v>
      </c>
      <c r="AI579" s="78"/>
      <c r="AJ579" s="78" t="s">
        <v>12186</v>
      </c>
      <c r="AK579" s="78" t="s">
        <v>12951</v>
      </c>
      <c r="AL579" s="78"/>
      <c r="AM579" s="78"/>
      <c r="AN579" s="80">
        <v>41402.621805555558</v>
      </c>
      <c r="AO579" s="84" t="s">
        <v>14439</v>
      </c>
      <c r="AP579" s="78" t="b">
        <v>0</v>
      </c>
      <c r="AQ579" s="78" t="b">
        <v>0</v>
      </c>
      <c r="AR579" s="78" t="b">
        <v>1</v>
      </c>
      <c r="AS579" s="78" t="s">
        <v>9963</v>
      </c>
      <c r="AT579" s="78">
        <v>136</v>
      </c>
      <c r="AU579" s="84" t="s">
        <v>14893</v>
      </c>
      <c r="AV579" s="78" t="b">
        <v>0</v>
      </c>
      <c r="AW579" s="78" t="s">
        <v>15459</v>
      </c>
      <c r="AX579" s="84" t="s">
        <v>16276</v>
      </c>
      <c r="AY579" s="78" t="s">
        <v>66</v>
      </c>
      <c r="AZ579" s="102" t="s">
        <v>18397</v>
      </c>
      <c r="BA579" s="48" t="s">
        <v>3572</v>
      </c>
      <c r="BB579" s="48" t="s">
        <v>3572</v>
      </c>
      <c r="BC579" s="48" t="s">
        <v>4050</v>
      </c>
      <c r="BD579" s="48" t="s">
        <v>4050</v>
      </c>
      <c r="BE579" s="48"/>
      <c r="BF579" s="48"/>
      <c r="BG579" s="106" t="s">
        <v>18766</v>
      </c>
      <c r="BH579" s="106" t="s">
        <v>18766</v>
      </c>
      <c r="BI579" s="106" t="s">
        <v>19211</v>
      </c>
      <c r="BJ579" s="106" t="s">
        <v>19211</v>
      </c>
      <c r="BK579" s="85" t="str">
        <f>REPLACE(INDEX(GroupVertices[Group], MATCH(Vertices[[#This Row],[Vertex]],GroupVertices[Vertex],0)),1,1,"")</f>
        <v>EUTRAL</v>
      </c>
      <c r="BL579" s="3"/>
      <c r="BM579" s="3"/>
      <c r="BN579" s="3"/>
      <c r="BO579" s="3"/>
    </row>
    <row r="580" spans="1:67" x14ac:dyDescent="0.25">
      <c r="A580" s="64" t="s">
        <v>944</v>
      </c>
      <c r="B580" s="65"/>
      <c r="C580" s="65"/>
      <c r="D580" s="66"/>
      <c r="E580" s="68"/>
      <c r="F580" s="100" t="s">
        <v>5308</v>
      </c>
      <c r="G580" s="65"/>
      <c r="H580" s="69"/>
      <c r="I580" s="70"/>
      <c r="J580" s="70"/>
      <c r="K580" s="69" t="s">
        <v>17709</v>
      </c>
      <c r="L580" s="73"/>
      <c r="M580" s="74">
        <v>6871.8193359375</v>
      </c>
      <c r="N580" s="74">
        <v>799.8927001953125</v>
      </c>
      <c r="O580" s="75"/>
      <c r="P580" s="76"/>
      <c r="Q580" s="76"/>
      <c r="R580" s="86"/>
      <c r="S580" s="48">
        <v>0</v>
      </c>
      <c r="T580" s="48">
        <v>1</v>
      </c>
      <c r="U580" s="49">
        <v>0</v>
      </c>
      <c r="V580" s="49">
        <v>3.0303E-2</v>
      </c>
      <c r="W580" s="49">
        <v>0</v>
      </c>
      <c r="X580" s="49">
        <v>0.56756700000000004</v>
      </c>
      <c r="Y580" s="49">
        <v>0</v>
      </c>
      <c r="Z580" s="49">
        <v>0</v>
      </c>
      <c r="AA580" s="71">
        <v>821</v>
      </c>
      <c r="AB580" s="71"/>
      <c r="AC580" s="72"/>
      <c r="AD580" s="78" t="s">
        <v>10972</v>
      </c>
      <c r="AE580" s="78">
        <v>163</v>
      </c>
      <c r="AF580" s="78">
        <v>1164</v>
      </c>
      <c r="AG580" s="78">
        <v>113487</v>
      </c>
      <c r="AH580" s="78">
        <v>95674</v>
      </c>
      <c r="AI580" s="78">
        <v>-25200</v>
      </c>
      <c r="AJ580" s="78" t="s">
        <v>12188</v>
      </c>
      <c r="AK580" s="78" t="s">
        <v>12952</v>
      </c>
      <c r="AL580" s="78"/>
      <c r="AM580" s="78" t="s">
        <v>13800</v>
      </c>
      <c r="AN580" s="80">
        <v>41196.562824074077</v>
      </c>
      <c r="AO580" s="78"/>
      <c r="AP580" s="78" t="b">
        <v>1</v>
      </c>
      <c r="AQ580" s="78" t="b">
        <v>0</v>
      </c>
      <c r="AR580" s="78" t="b">
        <v>0</v>
      </c>
      <c r="AS580" s="78" t="s">
        <v>9963</v>
      </c>
      <c r="AT580" s="78">
        <v>251</v>
      </c>
      <c r="AU580" s="84" t="s">
        <v>14862</v>
      </c>
      <c r="AV580" s="78" t="b">
        <v>0</v>
      </c>
      <c r="AW580" s="78" t="s">
        <v>15459</v>
      </c>
      <c r="AX580" s="84" t="s">
        <v>16278</v>
      </c>
      <c r="AY580" s="78" t="s">
        <v>66</v>
      </c>
      <c r="AZ580" s="102" t="s">
        <v>18397</v>
      </c>
      <c r="BA580" s="48" t="s">
        <v>3572</v>
      </c>
      <c r="BB580" s="48" t="s">
        <v>3572</v>
      </c>
      <c r="BC580" s="48" t="s">
        <v>4050</v>
      </c>
      <c r="BD580" s="48" t="s">
        <v>4050</v>
      </c>
      <c r="BE580" s="48"/>
      <c r="BF580" s="48"/>
      <c r="BG580" s="106" t="s">
        <v>18766</v>
      </c>
      <c r="BH580" s="106" t="s">
        <v>18766</v>
      </c>
      <c r="BI580" s="106" t="s">
        <v>19211</v>
      </c>
      <c r="BJ580" s="106" t="s">
        <v>19211</v>
      </c>
      <c r="BK580" s="85" t="str">
        <f>REPLACE(INDEX(GroupVertices[Group], MATCH(Vertices[[#This Row],[Vertex]],GroupVertices[Vertex],0)),1,1,"")</f>
        <v>EUTRAL</v>
      </c>
      <c r="BL580" s="3"/>
      <c r="BM580" s="3"/>
      <c r="BN580" s="3"/>
      <c r="BO580" s="3"/>
    </row>
    <row r="581" spans="1:67" x14ac:dyDescent="0.25">
      <c r="A581" s="64" t="s">
        <v>945</v>
      </c>
      <c r="B581" s="65"/>
      <c r="C581" s="65"/>
      <c r="D581" s="66"/>
      <c r="E581" s="68"/>
      <c r="F581" s="100" t="s">
        <v>5309</v>
      </c>
      <c r="G581" s="65"/>
      <c r="H581" s="69"/>
      <c r="I581" s="70"/>
      <c r="J581" s="70"/>
      <c r="K581" s="69" t="s">
        <v>17710</v>
      </c>
      <c r="L581" s="73"/>
      <c r="M581" s="74">
        <v>8021.39453125</v>
      </c>
      <c r="N581" s="74">
        <v>437.77584838867188</v>
      </c>
      <c r="O581" s="75"/>
      <c r="P581" s="76"/>
      <c r="Q581" s="76"/>
      <c r="R581" s="86"/>
      <c r="S581" s="48">
        <v>0</v>
      </c>
      <c r="T581" s="48">
        <v>1</v>
      </c>
      <c r="U581" s="49">
        <v>0</v>
      </c>
      <c r="V581" s="49">
        <v>3.0303E-2</v>
      </c>
      <c r="W581" s="49">
        <v>0</v>
      </c>
      <c r="X581" s="49">
        <v>0.56756700000000004</v>
      </c>
      <c r="Y581" s="49">
        <v>0</v>
      </c>
      <c r="Z581" s="49">
        <v>0</v>
      </c>
      <c r="AA581" s="71">
        <v>822</v>
      </c>
      <c r="AB581" s="71"/>
      <c r="AC581" s="72"/>
      <c r="AD581" s="78" t="s">
        <v>10973</v>
      </c>
      <c r="AE581" s="78">
        <v>185</v>
      </c>
      <c r="AF581" s="78">
        <v>84</v>
      </c>
      <c r="AG581" s="78">
        <v>12225</v>
      </c>
      <c r="AH581" s="78">
        <v>6093</v>
      </c>
      <c r="AI581" s="78"/>
      <c r="AJ581" s="78" t="s">
        <v>12189</v>
      </c>
      <c r="AK581" s="78" t="s">
        <v>10111</v>
      </c>
      <c r="AL581" s="78"/>
      <c r="AM581" s="78"/>
      <c r="AN581" s="80">
        <v>42662.705787037034</v>
      </c>
      <c r="AO581" s="84" t="s">
        <v>14440</v>
      </c>
      <c r="AP581" s="78" t="b">
        <v>0</v>
      </c>
      <c r="AQ581" s="78" t="b">
        <v>0</v>
      </c>
      <c r="AR581" s="78" t="b">
        <v>0</v>
      </c>
      <c r="AS581" s="78" t="s">
        <v>9963</v>
      </c>
      <c r="AT581" s="78">
        <v>3</v>
      </c>
      <c r="AU581" s="84" t="s">
        <v>15043</v>
      </c>
      <c r="AV581" s="78" t="b">
        <v>0</v>
      </c>
      <c r="AW581" s="78" t="s">
        <v>15459</v>
      </c>
      <c r="AX581" s="84" t="s">
        <v>16279</v>
      </c>
      <c r="AY581" s="78" t="s">
        <v>66</v>
      </c>
      <c r="AZ581" s="102" t="s">
        <v>18397</v>
      </c>
      <c r="BA581" s="48" t="s">
        <v>3572</v>
      </c>
      <c r="BB581" s="48" t="s">
        <v>3572</v>
      </c>
      <c r="BC581" s="48" t="s">
        <v>4050</v>
      </c>
      <c r="BD581" s="48" t="s">
        <v>4050</v>
      </c>
      <c r="BE581" s="48"/>
      <c r="BF581" s="48"/>
      <c r="BG581" s="106" t="s">
        <v>18766</v>
      </c>
      <c r="BH581" s="106" t="s">
        <v>18766</v>
      </c>
      <c r="BI581" s="106" t="s">
        <v>19211</v>
      </c>
      <c r="BJ581" s="106" t="s">
        <v>19211</v>
      </c>
      <c r="BK581" s="85" t="str">
        <f>REPLACE(INDEX(GroupVertices[Group], MATCH(Vertices[[#This Row],[Vertex]],GroupVertices[Vertex],0)),1,1,"")</f>
        <v>EUTRAL</v>
      </c>
      <c r="BL581" s="3"/>
      <c r="BM581" s="3"/>
      <c r="BN581" s="3"/>
      <c r="BO581" s="3"/>
    </row>
    <row r="582" spans="1:67" x14ac:dyDescent="0.25">
      <c r="A582" s="64" t="s">
        <v>946</v>
      </c>
      <c r="B582" s="65"/>
      <c r="C582" s="65"/>
      <c r="D582" s="66"/>
      <c r="E582" s="68"/>
      <c r="F582" s="100" t="s">
        <v>4787</v>
      </c>
      <c r="G582" s="65"/>
      <c r="H582" s="69"/>
      <c r="I582" s="70"/>
      <c r="J582" s="70"/>
      <c r="K582" s="69" t="s">
        <v>17711</v>
      </c>
      <c r="L582" s="73"/>
      <c r="M582" s="74">
        <v>9075.052734375</v>
      </c>
      <c r="N582" s="74">
        <v>731.749755859375</v>
      </c>
      <c r="O582" s="75"/>
      <c r="P582" s="76"/>
      <c r="Q582" s="76"/>
      <c r="R582" s="86"/>
      <c r="S582" s="48">
        <v>0</v>
      </c>
      <c r="T582" s="48">
        <v>1</v>
      </c>
      <c r="U582" s="49">
        <v>0</v>
      </c>
      <c r="V582" s="49">
        <v>3.0303E-2</v>
      </c>
      <c r="W582" s="49">
        <v>0</v>
      </c>
      <c r="X582" s="49">
        <v>0.56756700000000004</v>
      </c>
      <c r="Y582" s="49">
        <v>0</v>
      </c>
      <c r="Z582" s="49">
        <v>0</v>
      </c>
      <c r="AA582" s="71">
        <v>823</v>
      </c>
      <c r="AB582" s="71"/>
      <c r="AC582" s="72"/>
      <c r="AD582" s="78" t="s">
        <v>10974</v>
      </c>
      <c r="AE582" s="78">
        <v>21</v>
      </c>
      <c r="AF582" s="78">
        <v>12</v>
      </c>
      <c r="AG582" s="78">
        <v>379</v>
      </c>
      <c r="AH582" s="78">
        <v>5</v>
      </c>
      <c r="AI582" s="78"/>
      <c r="AJ582" s="78" t="s">
        <v>12190</v>
      </c>
      <c r="AK582" s="78" t="s">
        <v>12803</v>
      </c>
      <c r="AL582" s="78"/>
      <c r="AM582" s="78"/>
      <c r="AN582" s="80">
        <v>42512.314976851849</v>
      </c>
      <c r="AO582" s="78"/>
      <c r="AP582" s="78" t="b">
        <v>1</v>
      </c>
      <c r="AQ582" s="78" t="b">
        <v>1</v>
      </c>
      <c r="AR582" s="78" t="b">
        <v>0</v>
      </c>
      <c r="AS582" s="78" t="s">
        <v>9963</v>
      </c>
      <c r="AT582" s="78">
        <v>0</v>
      </c>
      <c r="AU582" s="78"/>
      <c r="AV582" s="78" t="b">
        <v>0</v>
      </c>
      <c r="AW582" s="78" t="s">
        <v>15459</v>
      </c>
      <c r="AX582" s="84" t="s">
        <v>16280</v>
      </c>
      <c r="AY582" s="78" t="s">
        <v>66</v>
      </c>
      <c r="AZ582" s="102" t="s">
        <v>18397</v>
      </c>
      <c r="BA582" s="48" t="s">
        <v>3572</v>
      </c>
      <c r="BB582" s="48" t="s">
        <v>3572</v>
      </c>
      <c r="BC582" s="48" t="s">
        <v>4050</v>
      </c>
      <c r="BD582" s="48" t="s">
        <v>4050</v>
      </c>
      <c r="BE582" s="48"/>
      <c r="BF582" s="48"/>
      <c r="BG582" s="106" t="s">
        <v>18766</v>
      </c>
      <c r="BH582" s="106" t="s">
        <v>18766</v>
      </c>
      <c r="BI582" s="106" t="s">
        <v>19211</v>
      </c>
      <c r="BJ582" s="106" t="s">
        <v>19211</v>
      </c>
      <c r="BK582" s="85" t="str">
        <f>REPLACE(INDEX(GroupVertices[Group], MATCH(Vertices[[#This Row],[Vertex]],GroupVertices[Vertex],0)),1,1,"")</f>
        <v>EUTRAL</v>
      </c>
      <c r="BL582" s="3"/>
      <c r="BM582" s="3"/>
      <c r="BN582" s="3"/>
      <c r="BO582" s="3"/>
    </row>
    <row r="583" spans="1:67" x14ac:dyDescent="0.25">
      <c r="A583" s="64" t="s">
        <v>948</v>
      </c>
      <c r="B583" s="65"/>
      <c r="C583" s="65"/>
      <c r="D583" s="66"/>
      <c r="E583" s="68"/>
      <c r="F583" s="100" t="s">
        <v>5311</v>
      </c>
      <c r="G583" s="65"/>
      <c r="H583" s="69"/>
      <c r="I583" s="70"/>
      <c r="J583" s="70"/>
      <c r="K583" s="69" t="s">
        <v>17713</v>
      </c>
      <c r="L583" s="73"/>
      <c r="M583" s="74">
        <v>8107.8095703125</v>
      </c>
      <c r="N583" s="74">
        <v>4227.10595703125</v>
      </c>
      <c r="O583" s="75"/>
      <c r="P583" s="76"/>
      <c r="Q583" s="76"/>
      <c r="R583" s="86"/>
      <c r="S583" s="48">
        <v>0</v>
      </c>
      <c r="T583" s="48">
        <v>1</v>
      </c>
      <c r="U583" s="49">
        <v>0</v>
      </c>
      <c r="V583" s="49">
        <v>0.02</v>
      </c>
      <c r="W583" s="49">
        <v>0</v>
      </c>
      <c r="X583" s="49">
        <v>0.49582100000000001</v>
      </c>
      <c r="Y583" s="49">
        <v>0</v>
      </c>
      <c r="Z583" s="49">
        <v>0</v>
      </c>
      <c r="AA583" s="71">
        <v>825</v>
      </c>
      <c r="AB583" s="71"/>
      <c r="AC583" s="72"/>
      <c r="AD583" s="78" t="s">
        <v>10976</v>
      </c>
      <c r="AE583" s="78">
        <v>869</v>
      </c>
      <c r="AF583" s="78">
        <v>136</v>
      </c>
      <c r="AG583" s="78">
        <v>1694</v>
      </c>
      <c r="AH583" s="78">
        <v>1290</v>
      </c>
      <c r="AI583" s="78"/>
      <c r="AJ583" s="78" t="s">
        <v>12191</v>
      </c>
      <c r="AK583" s="78" t="s">
        <v>12953</v>
      </c>
      <c r="AL583" s="78"/>
      <c r="AM583" s="78"/>
      <c r="AN583" s="80">
        <v>42832.59746527778</v>
      </c>
      <c r="AO583" s="78"/>
      <c r="AP583" s="78" t="b">
        <v>1</v>
      </c>
      <c r="AQ583" s="78" t="b">
        <v>0</v>
      </c>
      <c r="AR583" s="78" t="b">
        <v>0</v>
      </c>
      <c r="AS583" s="78" t="s">
        <v>9963</v>
      </c>
      <c r="AT583" s="78">
        <v>0</v>
      </c>
      <c r="AU583" s="78"/>
      <c r="AV583" s="78" t="b">
        <v>0</v>
      </c>
      <c r="AW583" s="78" t="s">
        <v>15459</v>
      </c>
      <c r="AX583" s="84" t="s">
        <v>16282</v>
      </c>
      <c r="AY583" s="78" t="s">
        <v>66</v>
      </c>
      <c r="AZ583" s="102" t="s">
        <v>18397</v>
      </c>
      <c r="BA583" s="48"/>
      <c r="BB583" s="48"/>
      <c r="BC583" s="48"/>
      <c r="BD583" s="48"/>
      <c r="BE583" s="48" t="s">
        <v>1544</v>
      </c>
      <c r="BF583" s="48" t="s">
        <v>1544</v>
      </c>
      <c r="BG583" s="106" t="s">
        <v>18768</v>
      </c>
      <c r="BH583" s="106" t="s">
        <v>18768</v>
      </c>
      <c r="BI583" s="106" t="s">
        <v>19213</v>
      </c>
      <c r="BJ583" s="106" t="s">
        <v>19213</v>
      </c>
      <c r="BK583" s="85" t="str">
        <f>REPLACE(INDEX(GroupVertices[Group], MATCH(Vertices[[#This Row],[Vertex]],GroupVertices[Vertex],0)),1,1,"")</f>
        <v>EUTRAL</v>
      </c>
      <c r="BL583" s="3"/>
      <c r="BM583" s="3"/>
      <c r="BN583" s="3"/>
      <c r="BO583" s="3"/>
    </row>
    <row r="584" spans="1:67" x14ac:dyDescent="0.25">
      <c r="A584" s="64" t="s">
        <v>949</v>
      </c>
      <c r="B584" s="65"/>
      <c r="C584" s="65"/>
      <c r="D584" s="66"/>
      <c r="E584" s="68"/>
      <c r="F584" s="100" t="s">
        <v>5312</v>
      </c>
      <c r="G584" s="65"/>
      <c r="H584" s="69"/>
      <c r="I584" s="70"/>
      <c r="J584" s="70"/>
      <c r="K584" s="69" t="s">
        <v>17714</v>
      </c>
      <c r="L584" s="73"/>
      <c r="M584" s="74">
        <v>9039.470703125</v>
      </c>
      <c r="N584" s="74">
        <v>1064.157958984375</v>
      </c>
      <c r="O584" s="75"/>
      <c r="P584" s="76"/>
      <c r="Q584" s="76"/>
      <c r="R584" s="86"/>
      <c r="S584" s="48">
        <v>0</v>
      </c>
      <c r="T584" s="48">
        <v>1</v>
      </c>
      <c r="U584" s="49">
        <v>0</v>
      </c>
      <c r="V584" s="49">
        <v>1</v>
      </c>
      <c r="W584" s="49">
        <v>0</v>
      </c>
      <c r="X584" s="49">
        <v>0.99999899999999997</v>
      </c>
      <c r="Y584" s="49">
        <v>0</v>
      </c>
      <c r="Z584" s="49">
        <v>0</v>
      </c>
      <c r="AA584" s="71">
        <v>826</v>
      </c>
      <c r="AB584" s="71"/>
      <c r="AC584" s="72"/>
      <c r="AD584" s="78" t="s">
        <v>10977</v>
      </c>
      <c r="AE584" s="78">
        <v>111</v>
      </c>
      <c r="AF584" s="78">
        <v>9</v>
      </c>
      <c r="AG584" s="78">
        <v>5</v>
      </c>
      <c r="AH584" s="78">
        <v>9</v>
      </c>
      <c r="AI584" s="78"/>
      <c r="AJ584" s="78"/>
      <c r="AK584" s="78"/>
      <c r="AL584" s="78"/>
      <c r="AM584" s="78"/>
      <c r="AN584" s="80">
        <v>41881.799456018518</v>
      </c>
      <c r="AO584" s="78"/>
      <c r="AP584" s="78" t="b">
        <v>1</v>
      </c>
      <c r="AQ584" s="78" t="b">
        <v>0</v>
      </c>
      <c r="AR584" s="78" t="b">
        <v>0</v>
      </c>
      <c r="AS584" s="78" t="s">
        <v>9963</v>
      </c>
      <c r="AT584" s="78">
        <v>0</v>
      </c>
      <c r="AU584" s="84" t="s">
        <v>14862</v>
      </c>
      <c r="AV584" s="78" t="b">
        <v>0</v>
      </c>
      <c r="AW584" s="78" t="s">
        <v>15459</v>
      </c>
      <c r="AX584" s="84" t="s">
        <v>16283</v>
      </c>
      <c r="AY584" s="78" t="s">
        <v>66</v>
      </c>
      <c r="AZ584" s="102" t="s">
        <v>18397</v>
      </c>
      <c r="BA584" s="48"/>
      <c r="BB584" s="48"/>
      <c r="BC584" s="48"/>
      <c r="BD584" s="48"/>
      <c r="BE584" s="48"/>
      <c r="BF584" s="48"/>
      <c r="BG584" s="106" t="s">
        <v>18769</v>
      </c>
      <c r="BH584" s="106" t="s">
        <v>18769</v>
      </c>
      <c r="BI584" s="106" t="s">
        <v>19214</v>
      </c>
      <c r="BJ584" s="106" t="s">
        <v>19214</v>
      </c>
      <c r="BK584" s="85" t="str">
        <f>REPLACE(INDEX(GroupVertices[Group], MATCH(Vertices[[#This Row],[Vertex]],GroupVertices[Vertex],0)),1,1,"")</f>
        <v>EUTRAL</v>
      </c>
      <c r="BL584" s="3"/>
      <c r="BM584" s="3"/>
      <c r="BN584" s="3"/>
      <c r="BO584" s="3"/>
    </row>
    <row r="585" spans="1:67" x14ac:dyDescent="0.25">
      <c r="A585" s="64" t="s">
        <v>950</v>
      </c>
      <c r="B585" s="65"/>
      <c r="C585" s="65"/>
      <c r="D585" s="66"/>
      <c r="E585" s="68"/>
      <c r="F585" s="100" t="s">
        <v>5313</v>
      </c>
      <c r="G585" s="65"/>
      <c r="H585" s="69"/>
      <c r="I585" s="70"/>
      <c r="J585" s="70"/>
      <c r="K585" s="69" t="s">
        <v>17716</v>
      </c>
      <c r="L585" s="73"/>
      <c r="M585" s="74">
        <v>6088.7509765625</v>
      </c>
      <c r="N585" s="74">
        <v>1830.56396484375</v>
      </c>
      <c r="O585" s="75"/>
      <c r="P585" s="76"/>
      <c r="Q585" s="76"/>
      <c r="R585" s="86"/>
      <c r="S585" s="48">
        <v>0</v>
      </c>
      <c r="T585" s="48">
        <v>1</v>
      </c>
      <c r="U585" s="49">
        <v>0</v>
      </c>
      <c r="V585" s="49">
        <v>3.0303E-2</v>
      </c>
      <c r="W585" s="49">
        <v>0</v>
      </c>
      <c r="X585" s="49">
        <v>0.56756700000000004</v>
      </c>
      <c r="Y585" s="49">
        <v>0</v>
      </c>
      <c r="Z585" s="49">
        <v>0</v>
      </c>
      <c r="AA585" s="71">
        <v>828</v>
      </c>
      <c r="AB585" s="71"/>
      <c r="AC585" s="72"/>
      <c r="AD585" s="78" t="s">
        <v>10978</v>
      </c>
      <c r="AE585" s="78">
        <v>123</v>
      </c>
      <c r="AF585" s="78">
        <v>4</v>
      </c>
      <c r="AG585" s="78">
        <v>20</v>
      </c>
      <c r="AH585" s="78">
        <v>11</v>
      </c>
      <c r="AI585" s="78"/>
      <c r="AJ585" s="78" t="s">
        <v>12193</v>
      </c>
      <c r="AK585" s="78" t="s">
        <v>10114</v>
      </c>
      <c r="AL585" s="78"/>
      <c r="AM585" s="78"/>
      <c r="AN585" s="80">
        <v>42851.242951388886</v>
      </c>
      <c r="AO585" s="84" t="s">
        <v>14443</v>
      </c>
      <c r="AP585" s="78" t="b">
        <v>1</v>
      </c>
      <c r="AQ585" s="78" t="b">
        <v>0</v>
      </c>
      <c r="AR585" s="78" t="b">
        <v>0</v>
      </c>
      <c r="AS585" s="78" t="s">
        <v>9963</v>
      </c>
      <c r="AT585" s="78">
        <v>0</v>
      </c>
      <c r="AU585" s="78"/>
      <c r="AV585" s="78" t="b">
        <v>0</v>
      </c>
      <c r="AW585" s="78" t="s">
        <v>15459</v>
      </c>
      <c r="AX585" s="84" t="s">
        <v>16285</v>
      </c>
      <c r="AY585" s="78" t="s">
        <v>66</v>
      </c>
      <c r="AZ585" s="102" t="s">
        <v>18397</v>
      </c>
      <c r="BA585" s="48" t="s">
        <v>3572</v>
      </c>
      <c r="BB585" s="48" t="s">
        <v>3572</v>
      </c>
      <c r="BC585" s="48" t="s">
        <v>4050</v>
      </c>
      <c r="BD585" s="48" t="s">
        <v>4050</v>
      </c>
      <c r="BE585" s="48"/>
      <c r="BF585" s="48"/>
      <c r="BG585" s="106" t="s">
        <v>18766</v>
      </c>
      <c r="BH585" s="106" t="s">
        <v>18766</v>
      </c>
      <c r="BI585" s="106" t="s">
        <v>19211</v>
      </c>
      <c r="BJ585" s="106" t="s">
        <v>19211</v>
      </c>
      <c r="BK585" s="85" t="str">
        <f>REPLACE(INDEX(GroupVertices[Group], MATCH(Vertices[[#This Row],[Vertex]],GroupVertices[Vertex],0)),1,1,"")</f>
        <v>EUTRAL</v>
      </c>
      <c r="BL585" s="3"/>
      <c r="BM585" s="3"/>
      <c r="BN585" s="3"/>
      <c r="BO585" s="3"/>
    </row>
    <row r="586" spans="1:67" x14ac:dyDescent="0.25">
      <c r="A586" s="64" t="s">
        <v>951</v>
      </c>
      <c r="B586" s="65"/>
      <c r="C586" s="65"/>
      <c r="D586" s="66"/>
      <c r="E586" s="68"/>
      <c r="F586" s="100" t="s">
        <v>5314</v>
      </c>
      <c r="G586" s="65"/>
      <c r="H586" s="69"/>
      <c r="I586" s="70"/>
      <c r="J586" s="70"/>
      <c r="K586" s="69" t="s">
        <v>17717</v>
      </c>
      <c r="L586" s="73"/>
      <c r="M586" s="74">
        <v>9229.3681640625</v>
      </c>
      <c r="N586" s="74">
        <v>1233.86376953125</v>
      </c>
      <c r="O586" s="75"/>
      <c r="P586" s="76"/>
      <c r="Q586" s="76"/>
      <c r="R586" s="86"/>
      <c r="S586" s="48">
        <v>0</v>
      </c>
      <c r="T586" s="48">
        <v>1</v>
      </c>
      <c r="U586" s="49">
        <v>0</v>
      </c>
      <c r="V586" s="49">
        <v>9.0089999999999996E-3</v>
      </c>
      <c r="W586" s="49">
        <v>0</v>
      </c>
      <c r="X586" s="49">
        <v>0.53537999999999997</v>
      </c>
      <c r="Y586" s="49">
        <v>0</v>
      </c>
      <c r="Z586" s="49">
        <v>0</v>
      </c>
      <c r="AA586" s="71">
        <v>829</v>
      </c>
      <c r="AB586" s="71"/>
      <c r="AC586" s="72"/>
      <c r="AD586" s="78" t="s">
        <v>10979</v>
      </c>
      <c r="AE586" s="78">
        <v>0</v>
      </c>
      <c r="AF586" s="78">
        <v>11</v>
      </c>
      <c r="AG586" s="78">
        <v>189</v>
      </c>
      <c r="AH586" s="78">
        <v>25</v>
      </c>
      <c r="AI586" s="78">
        <v>-25200</v>
      </c>
      <c r="AJ586" s="78"/>
      <c r="AK586" s="78"/>
      <c r="AL586" s="84" t="s">
        <v>13527</v>
      </c>
      <c r="AM586" s="78" t="s">
        <v>13800</v>
      </c>
      <c r="AN586" s="80">
        <v>42396.146701388891</v>
      </c>
      <c r="AO586" s="84" t="s">
        <v>14444</v>
      </c>
      <c r="AP586" s="78" t="b">
        <v>1</v>
      </c>
      <c r="AQ586" s="78" t="b">
        <v>0</v>
      </c>
      <c r="AR586" s="78" t="b">
        <v>0</v>
      </c>
      <c r="AS586" s="78" t="s">
        <v>9963</v>
      </c>
      <c r="AT586" s="78">
        <v>0</v>
      </c>
      <c r="AU586" s="78"/>
      <c r="AV586" s="78" t="b">
        <v>0</v>
      </c>
      <c r="AW586" s="78" t="s">
        <v>15459</v>
      </c>
      <c r="AX586" s="84" t="s">
        <v>16286</v>
      </c>
      <c r="AY586" s="78" t="s">
        <v>66</v>
      </c>
      <c r="AZ586" s="102" t="s">
        <v>18397</v>
      </c>
      <c r="BA586" s="48" t="s">
        <v>3575</v>
      </c>
      <c r="BB586" s="48" t="s">
        <v>3575</v>
      </c>
      <c r="BC586" s="48" t="s">
        <v>4027</v>
      </c>
      <c r="BD586" s="48" t="s">
        <v>4027</v>
      </c>
      <c r="BE586" s="48"/>
      <c r="BF586" s="48"/>
      <c r="BG586" s="106" t="s">
        <v>18770</v>
      </c>
      <c r="BH586" s="106" t="s">
        <v>18770</v>
      </c>
      <c r="BI586" s="106" t="s">
        <v>19215</v>
      </c>
      <c r="BJ586" s="106" t="s">
        <v>19215</v>
      </c>
      <c r="BK586" s="85" t="str">
        <f>REPLACE(INDEX(GroupVertices[Group], MATCH(Vertices[[#This Row],[Vertex]],GroupVertices[Vertex],0)),1,1,"")</f>
        <v>EUTRAL</v>
      </c>
      <c r="BL586" s="3"/>
      <c r="BM586" s="3"/>
      <c r="BN586" s="3"/>
      <c r="BO586" s="3"/>
    </row>
    <row r="587" spans="1:67" x14ac:dyDescent="0.25">
      <c r="A587" s="64" t="s">
        <v>956</v>
      </c>
      <c r="B587" s="65"/>
      <c r="C587" s="65"/>
      <c r="D587" s="66"/>
      <c r="E587" s="68"/>
      <c r="F587" s="100" t="s">
        <v>5318</v>
      </c>
      <c r="G587" s="65"/>
      <c r="H587" s="69"/>
      <c r="I587" s="70"/>
      <c r="J587" s="70"/>
      <c r="K587" s="69" t="s">
        <v>17722</v>
      </c>
      <c r="L587" s="73"/>
      <c r="M587" s="74">
        <v>8377.5146484375</v>
      </c>
      <c r="N587" s="74">
        <v>3938.382080078125</v>
      </c>
      <c r="O587" s="75"/>
      <c r="P587" s="76"/>
      <c r="Q587" s="76"/>
      <c r="R587" s="86"/>
      <c r="S587" s="48">
        <v>0</v>
      </c>
      <c r="T587" s="48">
        <v>1</v>
      </c>
      <c r="U587" s="49">
        <v>0</v>
      </c>
      <c r="V587" s="49">
        <v>0.02</v>
      </c>
      <c r="W587" s="49">
        <v>0</v>
      </c>
      <c r="X587" s="49">
        <v>0.49582100000000001</v>
      </c>
      <c r="Y587" s="49">
        <v>0</v>
      </c>
      <c r="Z587" s="49">
        <v>0</v>
      </c>
      <c r="AA587" s="71">
        <v>834</v>
      </c>
      <c r="AB587" s="71"/>
      <c r="AC587" s="72"/>
      <c r="AD587" s="78" t="s">
        <v>10984</v>
      </c>
      <c r="AE587" s="78">
        <v>41</v>
      </c>
      <c r="AF587" s="78">
        <v>154</v>
      </c>
      <c r="AG587" s="78">
        <v>12824</v>
      </c>
      <c r="AH587" s="78">
        <v>18635</v>
      </c>
      <c r="AI587" s="78">
        <v>19800</v>
      </c>
      <c r="AJ587" s="78" t="s">
        <v>12196</v>
      </c>
      <c r="AK587" s="78" t="s">
        <v>10111</v>
      </c>
      <c r="AL587" s="78"/>
      <c r="AM587" s="78" t="s">
        <v>10135</v>
      </c>
      <c r="AN587" s="80">
        <v>39861.103668981479</v>
      </c>
      <c r="AO587" s="84" t="s">
        <v>14447</v>
      </c>
      <c r="AP587" s="78" t="b">
        <v>0</v>
      </c>
      <c r="AQ587" s="78" t="b">
        <v>0</v>
      </c>
      <c r="AR587" s="78" t="b">
        <v>0</v>
      </c>
      <c r="AS587" s="78" t="s">
        <v>9963</v>
      </c>
      <c r="AT587" s="78">
        <v>2</v>
      </c>
      <c r="AU587" s="84" t="s">
        <v>14862</v>
      </c>
      <c r="AV587" s="78" t="b">
        <v>0</v>
      </c>
      <c r="AW587" s="78" t="s">
        <v>15459</v>
      </c>
      <c r="AX587" s="84" t="s">
        <v>16291</v>
      </c>
      <c r="AY587" s="78" t="s">
        <v>66</v>
      </c>
      <c r="AZ587" s="102" t="s">
        <v>18397</v>
      </c>
      <c r="BA587" s="48"/>
      <c r="BB587" s="48"/>
      <c r="BC587" s="48"/>
      <c r="BD587" s="48"/>
      <c r="BE587" s="48" t="s">
        <v>1544</v>
      </c>
      <c r="BF587" s="48" t="s">
        <v>1544</v>
      </c>
      <c r="BG587" s="106" t="s">
        <v>18768</v>
      </c>
      <c r="BH587" s="106" t="s">
        <v>18768</v>
      </c>
      <c r="BI587" s="106" t="s">
        <v>19213</v>
      </c>
      <c r="BJ587" s="106" t="s">
        <v>19213</v>
      </c>
      <c r="BK587" s="85" t="str">
        <f>REPLACE(INDEX(GroupVertices[Group], MATCH(Vertices[[#This Row],[Vertex]],GroupVertices[Vertex],0)),1,1,"")</f>
        <v>EUTRAL</v>
      </c>
      <c r="BL587" s="3"/>
      <c r="BM587" s="3"/>
      <c r="BN587" s="3"/>
      <c r="BO587" s="3"/>
    </row>
    <row r="588" spans="1:67" x14ac:dyDescent="0.25">
      <c r="A588" s="64" t="s">
        <v>958</v>
      </c>
      <c r="B588" s="65"/>
      <c r="C588" s="65"/>
      <c r="D588" s="66"/>
      <c r="E588" s="68"/>
      <c r="F588" s="100" t="s">
        <v>5319</v>
      </c>
      <c r="G588" s="65"/>
      <c r="H588" s="69"/>
      <c r="I588" s="70"/>
      <c r="J588" s="70"/>
      <c r="K588" s="69" t="s">
        <v>17724</v>
      </c>
      <c r="L588" s="73"/>
      <c r="M588" s="74">
        <v>9254.4296875</v>
      </c>
      <c r="N588" s="74">
        <v>5088.369140625</v>
      </c>
      <c r="O588" s="75"/>
      <c r="P588" s="76"/>
      <c r="Q588" s="76"/>
      <c r="R588" s="86"/>
      <c r="S588" s="48">
        <v>0</v>
      </c>
      <c r="T588" s="48">
        <v>2</v>
      </c>
      <c r="U588" s="49">
        <v>0</v>
      </c>
      <c r="V588" s="49">
        <v>7.1299999999999998E-4</v>
      </c>
      <c r="W588" s="49">
        <v>4.8380000000000003E-3</v>
      </c>
      <c r="X588" s="49">
        <v>0.60182999999999998</v>
      </c>
      <c r="Y588" s="49">
        <v>0.5</v>
      </c>
      <c r="Z588" s="49">
        <v>0</v>
      </c>
      <c r="AA588" s="71">
        <v>836</v>
      </c>
      <c r="AB588" s="71"/>
      <c r="AC588" s="72"/>
      <c r="AD588" s="78" t="s">
        <v>10986</v>
      </c>
      <c r="AE588" s="78">
        <v>701</v>
      </c>
      <c r="AF588" s="78">
        <v>2119</v>
      </c>
      <c r="AG588" s="78">
        <v>6380</v>
      </c>
      <c r="AH588" s="78">
        <v>90</v>
      </c>
      <c r="AI588" s="78">
        <v>19800</v>
      </c>
      <c r="AJ588" s="78" t="s">
        <v>12197</v>
      </c>
      <c r="AK588" s="78" t="s">
        <v>10114</v>
      </c>
      <c r="AL588" s="84" t="s">
        <v>13529</v>
      </c>
      <c r="AM588" s="78" t="s">
        <v>10135</v>
      </c>
      <c r="AN588" s="80">
        <v>40107.577372685184</v>
      </c>
      <c r="AO588" s="84" t="s">
        <v>14448</v>
      </c>
      <c r="AP588" s="78" t="b">
        <v>0</v>
      </c>
      <c r="AQ588" s="78" t="b">
        <v>0</v>
      </c>
      <c r="AR588" s="78" t="b">
        <v>1</v>
      </c>
      <c r="AS588" s="78" t="s">
        <v>9963</v>
      </c>
      <c r="AT588" s="78">
        <v>15</v>
      </c>
      <c r="AU588" s="84" t="s">
        <v>15044</v>
      </c>
      <c r="AV588" s="78" t="b">
        <v>0</v>
      </c>
      <c r="AW588" s="78" t="s">
        <v>15459</v>
      </c>
      <c r="AX588" s="84" t="s">
        <v>16293</v>
      </c>
      <c r="AY588" s="78" t="s">
        <v>66</v>
      </c>
      <c r="AZ588" s="102" t="s">
        <v>18397</v>
      </c>
      <c r="BA588" s="48"/>
      <c r="BB588" s="48"/>
      <c r="BC588" s="48"/>
      <c r="BD588" s="48"/>
      <c r="BE588" s="48" t="s">
        <v>4382</v>
      </c>
      <c r="BF588" s="48" t="s">
        <v>4382</v>
      </c>
      <c r="BG588" s="106" t="s">
        <v>18771</v>
      </c>
      <c r="BH588" s="106" t="s">
        <v>18771</v>
      </c>
      <c r="BI588" s="106" t="s">
        <v>19216</v>
      </c>
      <c r="BJ588" s="106" t="s">
        <v>19216</v>
      </c>
      <c r="BK588" s="85" t="str">
        <f>REPLACE(INDEX(GroupVertices[Group], MATCH(Vertices[[#This Row],[Vertex]],GroupVertices[Vertex],0)),1,1,"")</f>
        <v>EUTRAL</v>
      </c>
      <c r="BL588" s="3"/>
      <c r="BM588" s="3"/>
      <c r="BN588" s="3"/>
      <c r="BO588" s="3"/>
    </row>
    <row r="589" spans="1:67" x14ac:dyDescent="0.25">
      <c r="A589" s="64" t="s">
        <v>963</v>
      </c>
      <c r="B589" s="65"/>
      <c r="C589" s="65"/>
      <c r="D589" s="66"/>
      <c r="E589" s="68"/>
      <c r="F589" s="100" t="s">
        <v>5323</v>
      </c>
      <c r="G589" s="65"/>
      <c r="H589" s="69"/>
      <c r="I589" s="70"/>
      <c r="J589" s="70"/>
      <c r="K589" s="69" t="s">
        <v>17730</v>
      </c>
      <c r="L589" s="73"/>
      <c r="M589" s="74">
        <v>9127.962890625</v>
      </c>
      <c r="N589" s="74">
        <v>4857.6982421875</v>
      </c>
      <c r="O589" s="75"/>
      <c r="P589" s="76"/>
      <c r="Q589" s="76"/>
      <c r="R589" s="86"/>
      <c r="S589" s="48">
        <v>0</v>
      </c>
      <c r="T589" s="48">
        <v>1</v>
      </c>
      <c r="U589" s="49">
        <v>0</v>
      </c>
      <c r="V589" s="49">
        <v>4.7199999999999998E-4</v>
      </c>
      <c r="W589" s="49">
        <v>3.3000000000000003E-5</v>
      </c>
      <c r="X589" s="49">
        <v>0.52166100000000004</v>
      </c>
      <c r="Y589" s="49">
        <v>0</v>
      </c>
      <c r="Z589" s="49">
        <v>0</v>
      </c>
      <c r="AA589" s="71">
        <v>842</v>
      </c>
      <c r="AB589" s="71"/>
      <c r="AC589" s="72"/>
      <c r="AD589" s="78" t="s">
        <v>10992</v>
      </c>
      <c r="AE589" s="78">
        <v>121</v>
      </c>
      <c r="AF589" s="78">
        <v>24</v>
      </c>
      <c r="AG589" s="78">
        <v>1303</v>
      </c>
      <c r="AH589" s="78">
        <v>1154</v>
      </c>
      <c r="AI589" s="78">
        <v>-25200</v>
      </c>
      <c r="AJ589" s="78"/>
      <c r="AK589" s="78"/>
      <c r="AL589" s="78"/>
      <c r="AM589" s="78" t="s">
        <v>13800</v>
      </c>
      <c r="AN589" s="80">
        <v>42801.09103009259</v>
      </c>
      <c r="AO589" s="78"/>
      <c r="AP589" s="78" t="b">
        <v>1</v>
      </c>
      <c r="AQ589" s="78" t="b">
        <v>0</v>
      </c>
      <c r="AR589" s="78" t="b">
        <v>0</v>
      </c>
      <c r="AS589" s="78" t="s">
        <v>14857</v>
      </c>
      <c r="AT589" s="78">
        <v>1</v>
      </c>
      <c r="AU589" s="78"/>
      <c r="AV589" s="78" t="b">
        <v>0</v>
      </c>
      <c r="AW589" s="78" t="s">
        <v>15459</v>
      </c>
      <c r="AX589" s="84" t="s">
        <v>16299</v>
      </c>
      <c r="AY589" s="78" t="s">
        <v>66</v>
      </c>
      <c r="AZ589" s="102" t="s">
        <v>18397</v>
      </c>
      <c r="BA589" s="48"/>
      <c r="BB589" s="48"/>
      <c r="BC589" s="48"/>
      <c r="BD589" s="48"/>
      <c r="BE589" s="48" t="s">
        <v>4383</v>
      </c>
      <c r="BF589" s="48" t="s">
        <v>4383</v>
      </c>
      <c r="BG589" s="106" t="s">
        <v>18773</v>
      </c>
      <c r="BH589" s="106" t="s">
        <v>18773</v>
      </c>
      <c r="BI589" s="106" t="s">
        <v>19218</v>
      </c>
      <c r="BJ589" s="106" t="s">
        <v>19218</v>
      </c>
      <c r="BK589" s="85" t="str">
        <f>REPLACE(INDEX(GroupVertices[Group], MATCH(Vertices[[#This Row],[Vertex]],GroupVertices[Vertex],0)),1,1,"")</f>
        <v>EUTRAL</v>
      </c>
      <c r="BL589" s="3"/>
      <c r="BM589" s="3"/>
      <c r="BN589" s="3"/>
      <c r="BO589" s="3"/>
    </row>
    <row r="590" spans="1:67" x14ac:dyDescent="0.25">
      <c r="A590" s="64" t="s">
        <v>965</v>
      </c>
      <c r="B590" s="65"/>
      <c r="C590" s="65"/>
      <c r="D590" s="66"/>
      <c r="E590" s="68"/>
      <c r="F590" s="100" t="s">
        <v>5325</v>
      </c>
      <c r="G590" s="65"/>
      <c r="H590" s="69"/>
      <c r="I590" s="70"/>
      <c r="J590" s="70"/>
      <c r="K590" s="69" t="s">
        <v>17732</v>
      </c>
      <c r="L590" s="73"/>
      <c r="M590" s="74">
        <v>6192.505859375</v>
      </c>
      <c r="N590" s="74">
        <v>2097.30322265625</v>
      </c>
      <c r="O590" s="75"/>
      <c r="P590" s="76"/>
      <c r="Q590" s="76"/>
      <c r="R590" s="86"/>
      <c r="S590" s="48">
        <v>0</v>
      </c>
      <c r="T590" s="48">
        <v>1</v>
      </c>
      <c r="U590" s="49">
        <v>0</v>
      </c>
      <c r="V590" s="49">
        <v>0.02</v>
      </c>
      <c r="W590" s="49">
        <v>0</v>
      </c>
      <c r="X590" s="49">
        <v>0.49582100000000001</v>
      </c>
      <c r="Y590" s="49">
        <v>0</v>
      </c>
      <c r="Z590" s="49">
        <v>0</v>
      </c>
      <c r="AA590" s="71">
        <v>844</v>
      </c>
      <c r="AB590" s="71"/>
      <c r="AC590" s="72"/>
      <c r="AD590" s="78" t="s">
        <v>10994</v>
      </c>
      <c r="AE590" s="78">
        <v>1523</v>
      </c>
      <c r="AF590" s="78">
        <v>3378</v>
      </c>
      <c r="AG590" s="78">
        <v>24435</v>
      </c>
      <c r="AH590" s="78">
        <v>80</v>
      </c>
      <c r="AI590" s="78">
        <v>19800</v>
      </c>
      <c r="AJ590" s="78" t="s">
        <v>12201</v>
      </c>
      <c r="AK590" s="78" t="s">
        <v>12767</v>
      </c>
      <c r="AL590" s="84" t="s">
        <v>13533</v>
      </c>
      <c r="AM590" s="78" t="s">
        <v>10139</v>
      </c>
      <c r="AN590" s="80">
        <v>39188.061180555553</v>
      </c>
      <c r="AO590" s="84" t="s">
        <v>14452</v>
      </c>
      <c r="AP590" s="78" t="b">
        <v>0</v>
      </c>
      <c r="AQ590" s="78" t="b">
        <v>0</v>
      </c>
      <c r="AR590" s="78" t="b">
        <v>1</v>
      </c>
      <c r="AS590" s="78" t="s">
        <v>9963</v>
      </c>
      <c r="AT590" s="78">
        <v>203</v>
      </c>
      <c r="AU590" s="84" t="s">
        <v>15045</v>
      </c>
      <c r="AV590" s="78" t="b">
        <v>1</v>
      </c>
      <c r="AW590" s="78" t="s">
        <v>15459</v>
      </c>
      <c r="AX590" s="84" t="s">
        <v>16301</v>
      </c>
      <c r="AY590" s="78" t="s">
        <v>66</v>
      </c>
      <c r="AZ590" s="102" t="s">
        <v>18397</v>
      </c>
      <c r="BA590" s="48"/>
      <c r="BB590" s="48"/>
      <c r="BC590" s="48"/>
      <c r="BD590" s="48"/>
      <c r="BE590" s="48" t="s">
        <v>1544</v>
      </c>
      <c r="BF590" s="48" t="s">
        <v>1544</v>
      </c>
      <c r="BG590" s="106" t="s">
        <v>18768</v>
      </c>
      <c r="BH590" s="106" t="s">
        <v>18768</v>
      </c>
      <c r="BI590" s="106" t="s">
        <v>19213</v>
      </c>
      <c r="BJ590" s="106" t="s">
        <v>19213</v>
      </c>
      <c r="BK590" s="85" t="str">
        <f>REPLACE(INDEX(GroupVertices[Group], MATCH(Vertices[[#This Row],[Vertex]],GroupVertices[Vertex],0)),1,1,"")</f>
        <v>EUTRAL</v>
      </c>
      <c r="BL590" s="3"/>
      <c r="BM590" s="3"/>
      <c r="BN590" s="3"/>
      <c r="BO590" s="3"/>
    </row>
    <row r="591" spans="1:67" x14ac:dyDescent="0.25">
      <c r="A591" s="64" t="s">
        <v>966</v>
      </c>
      <c r="B591" s="65"/>
      <c r="C591" s="65"/>
      <c r="D591" s="66"/>
      <c r="E591" s="68"/>
      <c r="F591" s="100" t="s">
        <v>4787</v>
      </c>
      <c r="G591" s="65"/>
      <c r="H591" s="69"/>
      <c r="I591" s="70"/>
      <c r="J591" s="70"/>
      <c r="K591" s="69" t="s">
        <v>17733</v>
      </c>
      <c r="L591" s="73"/>
      <c r="M591" s="74">
        <v>6587.888671875</v>
      </c>
      <c r="N591" s="74">
        <v>4655.70068359375</v>
      </c>
      <c r="O591" s="75"/>
      <c r="P591" s="76"/>
      <c r="Q591" s="76"/>
      <c r="R591" s="86"/>
      <c r="S591" s="48">
        <v>0</v>
      </c>
      <c r="T591" s="48">
        <v>1</v>
      </c>
      <c r="U591" s="49">
        <v>0</v>
      </c>
      <c r="V591" s="49">
        <v>3.0303E-2</v>
      </c>
      <c r="W591" s="49">
        <v>0</v>
      </c>
      <c r="X591" s="49">
        <v>0.56756700000000004</v>
      </c>
      <c r="Y591" s="49">
        <v>0</v>
      </c>
      <c r="Z591" s="49">
        <v>0</v>
      </c>
      <c r="AA591" s="71">
        <v>845</v>
      </c>
      <c r="AB591" s="71"/>
      <c r="AC591" s="72"/>
      <c r="AD591" s="78" t="s">
        <v>10995</v>
      </c>
      <c r="AE591" s="78">
        <v>30</v>
      </c>
      <c r="AF591" s="78">
        <v>4</v>
      </c>
      <c r="AG591" s="78">
        <v>301</v>
      </c>
      <c r="AH591" s="78">
        <v>5</v>
      </c>
      <c r="AI591" s="78">
        <v>19800</v>
      </c>
      <c r="AJ591" s="78"/>
      <c r="AK591" s="78"/>
      <c r="AL591" s="78"/>
      <c r="AM591" s="78" t="s">
        <v>13806</v>
      </c>
      <c r="AN591" s="80">
        <v>42082.34107638889</v>
      </c>
      <c r="AO591" s="78"/>
      <c r="AP591" s="78" t="b">
        <v>1</v>
      </c>
      <c r="AQ591" s="78" t="b">
        <v>1</v>
      </c>
      <c r="AR591" s="78" t="b">
        <v>1</v>
      </c>
      <c r="AS591" s="78" t="s">
        <v>9963</v>
      </c>
      <c r="AT591" s="78">
        <v>0</v>
      </c>
      <c r="AU591" s="84" t="s">
        <v>14862</v>
      </c>
      <c r="AV591" s="78" t="b">
        <v>0</v>
      </c>
      <c r="AW591" s="78" t="s">
        <v>15459</v>
      </c>
      <c r="AX591" s="84" t="s">
        <v>16302</v>
      </c>
      <c r="AY591" s="78" t="s">
        <v>66</v>
      </c>
      <c r="AZ591" s="102" t="s">
        <v>18397</v>
      </c>
      <c r="BA591" s="48" t="s">
        <v>3572</v>
      </c>
      <c r="BB591" s="48" t="s">
        <v>3572</v>
      </c>
      <c r="BC591" s="48" t="s">
        <v>4050</v>
      </c>
      <c r="BD591" s="48" t="s">
        <v>4050</v>
      </c>
      <c r="BE591" s="48"/>
      <c r="BF591" s="48"/>
      <c r="BG591" s="106" t="s">
        <v>18766</v>
      </c>
      <c r="BH591" s="106" t="s">
        <v>18766</v>
      </c>
      <c r="BI591" s="106" t="s">
        <v>19211</v>
      </c>
      <c r="BJ591" s="106" t="s">
        <v>19211</v>
      </c>
      <c r="BK591" s="85" t="str">
        <f>REPLACE(INDEX(GroupVertices[Group], MATCH(Vertices[[#This Row],[Vertex]],GroupVertices[Vertex],0)),1,1,"")</f>
        <v>EUTRAL</v>
      </c>
      <c r="BL591" s="3"/>
      <c r="BM591" s="3"/>
      <c r="BN591" s="3"/>
      <c r="BO591" s="3"/>
    </row>
    <row r="592" spans="1:67" x14ac:dyDescent="0.25">
      <c r="A592" s="64" t="s">
        <v>967</v>
      </c>
      <c r="B592" s="65"/>
      <c r="C592" s="65"/>
      <c r="D592" s="66"/>
      <c r="E592" s="68"/>
      <c r="F592" s="100" t="s">
        <v>5326</v>
      </c>
      <c r="G592" s="65"/>
      <c r="H592" s="69"/>
      <c r="I592" s="70"/>
      <c r="J592" s="70"/>
      <c r="K592" s="69" t="s">
        <v>17734</v>
      </c>
      <c r="L592" s="73"/>
      <c r="M592" s="74">
        <v>9193.9716796875</v>
      </c>
      <c r="N592" s="74">
        <v>5207.3310546875</v>
      </c>
      <c r="O592" s="75"/>
      <c r="P592" s="76"/>
      <c r="Q592" s="76"/>
      <c r="R592" s="86"/>
      <c r="S592" s="48">
        <v>0</v>
      </c>
      <c r="T592" s="48">
        <v>2</v>
      </c>
      <c r="U592" s="49">
        <v>0</v>
      </c>
      <c r="V592" s="49">
        <v>7.1299999999999998E-4</v>
      </c>
      <c r="W592" s="49">
        <v>4.8380000000000003E-3</v>
      </c>
      <c r="X592" s="49">
        <v>0.60182999999999998</v>
      </c>
      <c r="Y592" s="49">
        <v>0.5</v>
      </c>
      <c r="Z592" s="49">
        <v>0</v>
      </c>
      <c r="AA592" s="71">
        <v>846</v>
      </c>
      <c r="AB592" s="71"/>
      <c r="AC592" s="72"/>
      <c r="AD592" s="78" t="s">
        <v>10996</v>
      </c>
      <c r="AE592" s="78">
        <v>45</v>
      </c>
      <c r="AF592" s="78">
        <v>397</v>
      </c>
      <c r="AG592" s="78">
        <v>882</v>
      </c>
      <c r="AH592" s="78">
        <v>23</v>
      </c>
      <c r="AI592" s="78"/>
      <c r="AJ592" s="78" t="s">
        <v>12202</v>
      </c>
      <c r="AK592" s="78" t="s">
        <v>10114</v>
      </c>
      <c r="AL592" s="84" t="s">
        <v>13534</v>
      </c>
      <c r="AM592" s="78"/>
      <c r="AN592" s="80">
        <v>42040.445752314816</v>
      </c>
      <c r="AO592" s="84" t="s">
        <v>14453</v>
      </c>
      <c r="AP592" s="78" t="b">
        <v>0</v>
      </c>
      <c r="AQ592" s="78" t="b">
        <v>0</v>
      </c>
      <c r="AR592" s="78" t="b">
        <v>1</v>
      </c>
      <c r="AS592" s="78" t="s">
        <v>9963</v>
      </c>
      <c r="AT592" s="78">
        <v>5</v>
      </c>
      <c r="AU592" s="84" t="s">
        <v>14862</v>
      </c>
      <c r="AV592" s="78" t="b">
        <v>0</v>
      </c>
      <c r="AW592" s="78" t="s">
        <v>15459</v>
      </c>
      <c r="AX592" s="84" t="s">
        <v>16303</v>
      </c>
      <c r="AY592" s="78" t="s">
        <v>66</v>
      </c>
      <c r="AZ592" s="102" t="s">
        <v>18397</v>
      </c>
      <c r="BA592" s="48"/>
      <c r="BB592" s="48"/>
      <c r="BC592" s="48"/>
      <c r="BD592" s="48"/>
      <c r="BE592" s="48" t="s">
        <v>4382</v>
      </c>
      <c r="BF592" s="48" t="s">
        <v>4382</v>
      </c>
      <c r="BG592" s="106" t="s">
        <v>18771</v>
      </c>
      <c r="BH592" s="106" t="s">
        <v>18771</v>
      </c>
      <c r="BI592" s="106" t="s">
        <v>19216</v>
      </c>
      <c r="BJ592" s="106" t="s">
        <v>19216</v>
      </c>
      <c r="BK592" s="85" t="str">
        <f>REPLACE(INDEX(GroupVertices[Group], MATCH(Vertices[[#This Row],[Vertex]],GroupVertices[Vertex],0)),1,1,"")</f>
        <v>EUTRAL</v>
      </c>
      <c r="BL592" s="3"/>
      <c r="BM592" s="3"/>
      <c r="BN592" s="3"/>
      <c r="BO592" s="3"/>
    </row>
    <row r="593" spans="1:67" x14ac:dyDescent="0.25">
      <c r="A593" s="64" t="s">
        <v>969</v>
      </c>
      <c r="B593" s="65"/>
      <c r="C593" s="65"/>
      <c r="D593" s="66"/>
      <c r="E593" s="68"/>
      <c r="F593" s="100" t="s">
        <v>5327</v>
      </c>
      <c r="G593" s="65"/>
      <c r="H593" s="69"/>
      <c r="I593" s="70"/>
      <c r="J593" s="70"/>
      <c r="K593" s="69" t="s">
        <v>17736</v>
      </c>
      <c r="L593" s="73"/>
      <c r="M593" s="74">
        <v>7166.4453125</v>
      </c>
      <c r="N593" s="74">
        <v>5534.22265625</v>
      </c>
      <c r="O593" s="75"/>
      <c r="P593" s="76"/>
      <c r="Q593" s="76"/>
      <c r="R593" s="86"/>
      <c r="S593" s="48">
        <v>0</v>
      </c>
      <c r="T593" s="48">
        <v>1</v>
      </c>
      <c r="U593" s="49">
        <v>0</v>
      </c>
      <c r="V593" s="49">
        <v>1</v>
      </c>
      <c r="W593" s="49">
        <v>0</v>
      </c>
      <c r="X593" s="49">
        <v>0.99999899999999997</v>
      </c>
      <c r="Y593" s="49">
        <v>0</v>
      </c>
      <c r="Z593" s="49">
        <v>0</v>
      </c>
      <c r="AA593" s="71">
        <v>848</v>
      </c>
      <c r="AB593" s="71"/>
      <c r="AC593" s="72"/>
      <c r="AD593" s="78" t="s">
        <v>10998</v>
      </c>
      <c r="AE593" s="78">
        <v>289</v>
      </c>
      <c r="AF593" s="78">
        <v>177</v>
      </c>
      <c r="AG593" s="78">
        <v>10341</v>
      </c>
      <c r="AH593" s="78">
        <v>3359</v>
      </c>
      <c r="AI593" s="78"/>
      <c r="AJ593" s="78" t="s">
        <v>12204</v>
      </c>
      <c r="AK593" s="78" t="s">
        <v>12959</v>
      </c>
      <c r="AL593" s="78"/>
      <c r="AM593" s="78"/>
      <c r="AN593" s="80">
        <v>42373.593148148146</v>
      </c>
      <c r="AO593" s="84" t="s">
        <v>14454</v>
      </c>
      <c r="AP593" s="78" t="b">
        <v>1</v>
      </c>
      <c r="AQ593" s="78" t="b">
        <v>0</v>
      </c>
      <c r="AR593" s="78" t="b">
        <v>0</v>
      </c>
      <c r="AS593" s="78" t="s">
        <v>9963</v>
      </c>
      <c r="AT593" s="78">
        <v>21</v>
      </c>
      <c r="AU593" s="78"/>
      <c r="AV593" s="78" t="b">
        <v>0</v>
      </c>
      <c r="AW593" s="78" t="s">
        <v>15459</v>
      </c>
      <c r="AX593" s="84" t="s">
        <v>16305</v>
      </c>
      <c r="AY593" s="78" t="s">
        <v>66</v>
      </c>
      <c r="AZ593" s="102" t="s">
        <v>18397</v>
      </c>
      <c r="BA593" s="48"/>
      <c r="BB593" s="48"/>
      <c r="BC593" s="48"/>
      <c r="BD593" s="48"/>
      <c r="BE593" s="48"/>
      <c r="BF593" s="48"/>
      <c r="BG593" s="106" t="s">
        <v>18774</v>
      </c>
      <c r="BH593" s="106" t="s">
        <v>18774</v>
      </c>
      <c r="BI593" s="106" t="s">
        <v>19219</v>
      </c>
      <c r="BJ593" s="106" t="s">
        <v>19219</v>
      </c>
      <c r="BK593" s="85" t="str">
        <f>REPLACE(INDEX(GroupVertices[Group], MATCH(Vertices[[#This Row],[Vertex]],GroupVertices[Vertex],0)),1,1,"")</f>
        <v>EUTRAL</v>
      </c>
      <c r="BL593" s="3"/>
      <c r="BM593" s="3"/>
      <c r="BN593" s="3"/>
      <c r="BO593" s="3"/>
    </row>
    <row r="594" spans="1:67" x14ac:dyDescent="0.25">
      <c r="A594" s="64" t="s">
        <v>972</v>
      </c>
      <c r="B594" s="65"/>
      <c r="C594" s="65"/>
      <c r="D594" s="66"/>
      <c r="E594" s="68"/>
      <c r="F594" s="100" t="s">
        <v>5329</v>
      </c>
      <c r="G594" s="65"/>
      <c r="H594" s="69"/>
      <c r="I594" s="70"/>
      <c r="J594" s="70"/>
      <c r="K594" s="69" t="s">
        <v>17740</v>
      </c>
      <c r="L594" s="73"/>
      <c r="M594" s="74">
        <v>8081.5947265625</v>
      </c>
      <c r="N594" s="74">
        <v>5540.30712890625</v>
      </c>
      <c r="O594" s="75"/>
      <c r="P594" s="76"/>
      <c r="Q594" s="76"/>
      <c r="R594" s="86"/>
      <c r="S594" s="48">
        <v>0</v>
      </c>
      <c r="T594" s="48">
        <v>3</v>
      </c>
      <c r="U594" s="49">
        <v>14</v>
      </c>
      <c r="V594" s="49">
        <v>0.14285700000000001</v>
      </c>
      <c r="W594" s="49">
        <v>0</v>
      </c>
      <c r="X594" s="49">
        <v>1.723403</v>
      </c>
      <c r="Y594" s="49">
        <v>0</v>
      </c>
      <c r="Z594" s="49">
        <v>0</v>
      </c>
      <c r="AA594" s="71">
        <v>852</v>
      </c>
      <c r="AB594" s="71"/>
      <c r="AC594" s="72"/>
      <c r="AD594" s="78" t="s">
        <v>11002</v>
      </c>
      <c r="AE594" s="78">
        <v>26</v>
      </c>
      <c r="AF594" s="78">
        <v>1</v>
      </c>
      <c r="AG594" s="78">
        <v>15</v>
      </c>
      <c r="AH594" s="78">
        <v>0</v>
      </c>
      <c r="AI594" s="78"/>
      <c r="AJ594" s="78"/>
      <c r="AK594" s="78"/>
      <c r="AL594" s="78"/>
      <c r="AM594" s="78"/>
      <c r="AN594" s="80">
        <v>42846.260879629626</v>
      </c>
      <c r="AO594" s="78"/>
      <c r="AP594" s="78" t="b">
        <v>1</v>
      </c>
      <c r="AQ594" s="78" t="b">
        <v>0</v>
      </c>
      <c r="AR594" s="78" t="b">
        <v>0</v>
      </c>
      <c r="AS594" s="78" t="s">
        <v>9963</v>
      </c>
      <c r="AT594" s="78">
        <v>0</v>
      </c>
      <c r="AU594" s="78"/>
      <c r="AV594" s="78" t="b">
        <v>0</v>
      </c>
      <c r="AW594" s="78" t="s">
        <v>15459</v>
      </c>
      <c r="AX594" s="84" t="s">
        <v>16309</v>
      </c>
      <c r="AY594" s="78" t="s">
        <v>66</v>
      </c>
      <c r="AZ594" s="102" t="s">
        <v>18397</v>
      </c>
      <c r="BA594" s="48"/>
      <c r="BB594" s="48"/>
      <c r="BC594" s="48"/>
      <c r="BD594" s="48"/>
      <c r="BE594" s="48"/>
      <c r="BF594" s="48"/>
      <c r="BG594" s="106" t="s">
        <v>18775</v>
      </c>
      <c r="BH594" s="106" t="s">
        <v>18775</v>
      </c>
      <c r="BI594" s="106" t="s">
        <v>19220</v>
      </c>
      <c r="BJ594" s="106" t="s">
        <v>19220</v>
      </c>
      <c r="BK594" s="85" t="str">
        <f>REPLACE(INDEX(GroupVertices[Group], MATCH(Vertices[[#This Row],[Vertex]],GroupVertices[Vertex],0)),1,1,"")</f>
        <v>EUTRAL</v>
      </c>
      <c r="BL594" s="3"/>
      <c r="BM594" s="3"/>
      <c r="BN594" s="3"/>
      <c r="BO594" s="3"/>
    </row>
    <row r="595" spans="1:67" x14ac:dyDescent="0.25">
      <c r="A595" s="64" t="s">
        <v>973</v>
      </c>
      <c r="B595" s="65"/>
      <c r="C595" s="65"/>
      <c r="D595" s="66"/>
      <c r="E595" s="68"/>
      <c r="F595" s="100" t="s">
        <v>5330</v>
      </c>
      <c r="G595" s="65"/>
      <c r="H595" s="69"/>
      <c r="I595" s="70"/>
      <c r="J595" s="70"/>
      <c r="K595" s="69" t="s">
        <v>17743</v>
      </c>
      <c r="L595" s="73"/>
      <c r="M595" s="74">
        <v>7469.009765625</v>
      </c>
      <c r="N595" s="74">
        <v>1661.9407958984375</v>
      </c>
      <c r="O595" s="75"/>
      <c r="P595" s="76"/>
      <c r="Q595" s="76"/>
      <c r="R595" s="86"/>
      <c r="S595" s="48">
        <v>0</v>
      </c>
      <c r="T595" s="48">
        <v>1</v>
      </c>
      <c r="U595" s="49">
        <v>0</v>
      </c>
      <c r="V595" s="49">
        <v>0.02</v>
      </c>
      <c r="W595" s="49">
        <v>0</v>
      </c>
      <c r="X595" s="49">
        <v>0.49582100000000001</v>
      </c>
      <c r="Y595" s="49">
        <v>0</v>
      </c>
      <c r="Z595" s="49">
        <v>0</v>
      </c>
      <c r="AA595" s="71">
        <v>855</v>
      </c>
      <c r="AB595" s="71"/>
      <c r="AC595" s="72"/>
      <c r="AD595" s="78" t="s">
        <v>11005</v>
      </c>
      <c r="AE595" s="78">
        <v>414</v>
      </c>
      <c r="AF595" s="78">
        <v>272</v>
      </c>
      <c r="AG595" s="78">
        <v>9457</v>
      </c>
      <c r="AH595" s="78">
        <v>1369</v>
      </c>
      <c r="AI595" s="78">
        <v>19800</v>
      </c>
      <c r="AJ595" s="78" t="s">
        <v>12207</v>
      </c>
      <c r="AK595" s="78" t="s">
        <v>12662</v>
      </c>
      <c r="AL595" s="78"/>
      <c r="AM595" s="78" t="s">
        <v>10135</v>
      </c>
      <c r="AN595" s="80">
        <v>40087.907604166663</v>
      </c>
      <c r="AO595" s="84" t="s">
        <v>14458</v>
      </c>
      <c r="AP595" s="78" t="b">
        <v>0</v>
      </c>
      <c r="AQ595" s="78" t="b">
        <v>0</v>
      </c>
      <c r="AR595" s="78" t="b">
        <v>0</v>
      </c>
      <c r="AS595" s="78" t="s">
        <v>9963</v>
      </c>
      <c r="AT595" s="78">
        <v>33</v>
      </c>
      <c r="AU595" s="84" t="s">
        <v>15048</v>
      </c>
      <c r="AV595" s="78" t="b">
        <v>0</v>
      </c>
      <c r="AW595" s="78" t="s">
        <v>15459</v>
      </c>
      <c r="AX595" s="84" t="s">
        <v>16312</v>
      </c>
      <c r="AY595" s="78" t="s">
        <v>66</v>
      </c>
      <c r="AZ595" s="102" t="s">
        <v>18397</v>
      </c>
      <c r="BA595" s="48"/>
      <c r="BB595" s="48"/>
      <c r="BC595" s="48"/>
      <c r="BD595" s="48"/>
      <c r="BE595" s="48" t="s">
        <v>1544</v>
      </c>
      <c r="BF595" s="48" t="s">
        <v>1544</v>
      </c>
      <c r="BG595" s="106" t="s">
        <v>18768</v>
      </c>
      <c r="BH595" s="106" t="s">
        <v>18768</v>
      </c>
      <c r="BI595" s="106" t="s">
        <v>19213</v>
      </c>
      <c r="BJ595" s="106" t="s">
        <v>19213</v>
      </c>
      <c r="BK595" s="85" t="str">
        <f>REPLACE(INDEX(GroupVertices[Group], MATCH(Vertices[[#This Row],[Vertex]],GroupVertices[Vertex],0)),1,1,"")</f>
        <v>EUTRAL</v>
      </c>
      <c r="BL595" s="3"/>
      <c r="BM595" s="3"/>
      <c r="BN595" s="3"/>
      <c r="BO595" s="3"/>
    </row>
    <row r="596" spans="1:67" x14ac:dyDescent="0.25">
      <c r="A596" s="64" t="s">
        <v>974</v>
      </c>
      <c r="B596" s="65"/>
      <c r="C596" s="65"/>
      <c r="D596" s="66"/>
      <c r="E596" s="68"/>
      <c r="F596" s="100" t="s">
        <v>5331</v>
      </c>
      <c r="G596" s="65"/>
      <c r="H596" s="69"/>
      <c r="I596" s="70"/>
      <c r="J596" s="70"/>
      <c r="K596" s="69" t="s">
        <v>17744</v>
      </c>
      <c r="L596" s="73"/>
      <c r="M596" s="74">
        <v>5954.2900390625</v>
      </c>
      <c r="N596" s="74">
        <v>3180.134521484375</v>
      </c>
      <c r="O596" s="75"/>
      <c r="P596" s="76"/>
      <c r="Q596" s="76"/>
      <c r="R596" s="86"/>
      <c r="S596" s="48">
        <v>0</v>
      </c>
      <c r="T596" s="48">
        <v>1</v>
      </c>
      <c r="U596" s="49">
        <v>0</v>
      </c>
      <c r="V596" s="49">
        <v>3.0303E-2</v>
      </c>
      <c r="W596" s="49">
        <v>0</v>
      </c>
      <c r="X596" s="49">
        <v>0.56756700000000004</v>
      </c>
      <c r="Y596" s="49">
        <v>0</v>
      </c>
      <c r="Z596" s="49">
        <v>0</v>
      </c>
      <c r="AA596" s="71">
        <v>856</v>
      </c>
      <c r="AB596" s="71"/>
      <c r="AC596" s="72"/>
      <c r="AD596" s="78" t="s">
        <v>11006</v>
      </c>
      <c r="AE596" s="78">
        <v>101</v>
      </c>
      <c r="AF596" s="78">
        <v>443</v>
      </c>
      <c r="AG596" s="78">
        <v>11694</v>
      </c>
      <c r="AH596" s="78">
        <v>177</v>
      </c>
      <c r="AI596" s="78"/>
      <c r="AJ596" s="78" t="s">
        <v>12208</v>
      </c>
      <c r="AK596" s="78" t="s">
        <v>12961</v>
      </c>
      <c r="AL596" s="84" t="s">
        <v>13538</v>
      </c>
      <c r="AM596" s="78"/>
      <c r="AN596" s="80">
        <v>40762.4455787037</v>
      </c>
      <c r="AO596" s="84" t="s">
        <v>14459</v>
      </c>
      <c r="AP596" s="78" t="b">
        <v>1</v>
      </c>
      <c r="AQ596" s="78" t="b">
        <v>0</v>
      </c>
      <c r="AR596" s="78" t="b">
        <v>1</v>
      </c>
      <c r="AS596" s="78" t="s">
        <v>9963</v>
      </c>
      <c r="AT596" s="78">
        <v>3</v>
      </c>
      <c r="AU596" s="84" t="s">
        <v>14862</v>
      </c>
      <c r="AV596" s="78" t="b">
        <v>0</v>
      </c>
      <c r="AW596" s="78" t="s">
        <v>15459</v>
      </c>
      <c r="AX596" s="84" t="s">
        <v>16313</v>
      </c>
      <c r="AY596" s="78" t="s">
        <v>66</v>
      </c>
      <c r="AZ596" s="102" t="s">
        <v>18397</v>
      </c>
      <c r="BA596" s="48" t="s">
        <v>3572</v>
      </c>
      <c r="BB596" s="48" t="s">
        <v>3572</v>
      </c>
      <c r="BC596" s="48" t="s">
        <v>4050</v>
      </c>
      <c r="BD596" s="48" t="s">
        <v>4050</v>
      </c>
      <c r="BE596" s="48"/>
      <c r="BF596" s="48"/>
      <c r="BG596" s="106" t="s">
        <v>18766</v>
      </c>
      <c r="BH596" s="106" t="s">
        <v>18766</v>
      </c>
      <c r="BI596" s="106" t="s">
        <v>19211</v>
      </c>
      <c r="BJ596" s="106" t="s">
        <v>19211</v>
      </c>
      <c r="BK596" s="85" t="str">
        <f>REPLACE(INDEX(GroupVertices[Group], MATCH(Vertices[[#This Row],[Vertex]],GroupVertices[Vertex],0)),1,1,"")</f>
        <v>EUTRAL</v>
      </c>
      <c r="BL596" s="3"/>
      <c r="BM596" s="3"/>
      <c r="BN596" s="3"/>
      <c r="BO596" s="3"/>
    </row>
    <row r="597" spans="1:67" x14ac:dyDescent="0.25">
      <c r="A597" s="64" t="s">
        <v>979</v>
      </c>
      <c r="B597" s="65"/>
      <c r="C597" s="65"/>
      <c r="D597" s="66"/>
      <c r="E597" s="68"/>
      <c r="F597" s="100" t="s">
        <v>5333</v>
      </c>
      <c r="G597" s="65"/>
      <c r="H597" s="69"/>
      <c r="I597" s="70"/>
      <c r="J597" s="70"/>
      <c r="K597" s="69" t="s">
        <v>17749</v>
      </c>
      <c r="L597" s="73"/>
      <c r="M597" s="74">
        <v>9539.041015625</v>
      </c>
      <c r="N597" s="74">
        <v>2117.8525390625</v>
      </c>
      <c r="O597" s="75"/>
      <c r="P597" s="76"/>
      <c r="Q597" s="76"/>
      <c r="R597" s="86"/>
      <c r="S597" s="48">
        <v>0</v>
      </c>
      <c r="T597" s="48">
        <v>1</v>
      </c>
      <c r="U597" s="49">
        <v>0</v>
      </c>
      <c r="V597" s="49">
        <v>4.8999999999999998E-4</v>
      </c>
      <c r="W597" s="49">
        <v>7.3999999999999996E-5</v>
      </c>
      <c r="X597" s="49">
        <v>0.47996299999999997</v>
      </c>
      <c r="Y597" s="49">
        <v>0</v>
      </c>
      <c r="Z597" s="49">
        <v>0</v>
      </c>
      <c r="AA597" s="71">
        <v>861</v>
      </c>
      <c r="AB597" s="71"/>
      <c r="AC597" s="72"/>
      <c r="AD597" s="78" t="s">
        <v>11011</v>
      </c>
      <c r="AE597" s="78">
        <v>361</v>
      </c>
      <c r="AF597" s="78">
        <v>146</v>
      </c>
      <c r="AG597" s="78">
        <v>3449</v>
      </c>
      <c r="AH597" s="78">
        <v>66</v>
      </c>
      <c r="AI597" s="78"/>
      <c r="AJ597" s="78" t="s">
        <v>12210</v>
      </c>
      <c r="AK597" s="78" t="s">
        <v>12754</v>
      </c>
      <c r="AL597" s="78"/>
      <c r="AM597" s="78"/>
      <c r="AN597" s="80">
        <v>40188.189270833333</v>
      </c>
      <c r="AO597" s="78"/>
      <c r="AP597" s="78" t="b">
        <v>1</v>
      </c>
      <c r="AQ597" s="78" t="b">
        <v>0</v>
      </c>
      <c r="AR597" s="78" t="b">
        <v>1</v>
      </c>
      <c r="AS597" s="78" t="s">
        <v>9963</v>
      </c>
      <c r="AT597" s="78">
        <v>3</v>
      </c>
      <c r="AU597" s="84" t="s">
        <v>14862</v>
      </c>
      <c r="AV597" s="78" t="b">
        <v>0</v>
      </c>
      <c r="AW597" s="78" t="s">
        <v>15459</v>
      </c>
      <c r="AX597" s="84" t="s">
        <v>16318</v>
      </c>
      <c r="AY597" s="78" t="s">
        <v>66</v>
      </c>
      <c r="AZ597" s="102" t="s">
        <v>18397</v>
      </c>
      <c r="BA597" s="48" t="s">
        <v>3539</v>
      </c>
      <c r="BB597" s="48" t="s">
        <v>3539</v>
      </c>
      <c r="BC597" s="48" t="s">
        <v>4033</v>
      </c>
      <c r="BD597" s="48" t="s">
        <v>4033</v>
      </c>
      <c r="BE597" s="48"/>
      <c r="BF597" s="48"/>
      <c r="BG597" s="106" t="s">
        <v>18752</v>
      </c>
      <c r="BH597" s="106" t="s">
        <v>18752</v>
      </c>
      <c r="BI597" s="106" t="s">
        <v>19198</v>
      </c>
      <c r="BJ597" s="106" t="s">
        <v>19198</v>
      </c>
      <c r="BK597" s="85" t="str">
        <f>REPLACE(INDEX(GroupVertices[Group], MATCH(Vertices[[#This Row],[Vertex]],GroupVertices[Vertex],0)),1,1,"")</f>
        <v>EUTRAL</v>
      </c>
      <c r="BL597" s="3"/>
      <c r="BM597" s="3"/>
      <c r="BN597" s="3"/>
      <c r="BO597" s="3"/>
    </row>
    <row r="598" spans="1:67" x14ac:dyDescent="0.25">
      <c r="A598" s="64" t="s">
        <v>980</v>
      </c>
      <c r="B598" s="65"/>
      <c r="C598" s="65"/>
      <c r="D598" s="66"/>
      <c r="E598" s="68"/>
      <c r="F598" s="100" t="s">
        <v>4787</v>
      </c>
      <c r="G598" s="65"/>
      <c r="H598" s="69"/>
      <c r="I598" s="70"/>
      <c r="J598" s="70"/>
      <c r="K598" s="69" t="s">
        <v>17750</v>
      </c>
      <c r="L598" s="73"/>
      <c r="M598" s="74">
        <v>6298.83447265625</v>
      </c>
      <c r="N598" s="74">
        <v>1729.705810546875</v>
      </c>
      <c r="O598" s="75"/>
      <c r="P598" s="76"/>
      <c r="Q598" s="76"/>
      <c r="R598" s="86"/>
      <c r="S598" s="48">
        <v>0</v>
      </c>
      <c r="T598" s="48">
        <v>1</v>
      </c>
      <c r="U598" s="49">
        <v>0</v>
      </c>
      <c r="V598" s="49">
        <v>9.0089999999999996E-3</v>
      </c>
      <c r="W598" s="49">
        <v>0</v>
      </c>
      <c r="X598" s="49">
        <v>0.53537999999999997</v>
      </c>
      <c r="Y598" s="49">
        <v>0</v>
      </c>
      <c r="Z598" s="49">
        <v>0</v>
      </c>
      <c r="AA598" s="71">
        <v>862</v>
      </c>
      <c r="AB598" s="71"/>
      <c r="AC598" s="72"/>
      <c r="AD598" s="78" t="s">
        <v>11012</v>
      </c>
      <c r="AE598" s="78">
        <v>22</v>
      </c>
      <c r="AF598" s="78">
        <v>16</v>
      </c>
      <c r="AG598" s="78">
        <v>618</v>
      </c>
      <c r="AH598" s="78">
        <v>3</v>
      </c>
      <c r="AI598" s="78"/>
      <c r="AJ598" s="78"/>
      <c r="AK598" s="78" t="s">
        <v>12830</v>
      </c>
      <c r="AL598" s="78"/>
      <c r="AM598" s="78"/>
      <c r="AN598" s="80">
        <v>40564.596562500003</v>
      </c>
      <c r="AO598" s="78"/>
      <c r="AP598" s="78" t="b">
        <v>0</v>
      </c>
      <c r="AQ598" s="78" t="b">
        <v>1</v>
      </c>
      <c r="AR598" s="78" t="b">
        <v>0</v>
      </c>
      <c r="AS598" s="78" t="s">
        <v>9963</v>
      </c>
      <c r="AT598" s="78">
        <v>0</v>
      </c>
      <c r="AU598" s="84" t="s">
        <v>14901</v>
      </c>
      <c r="AV598" s="78" t="b">
        <v>0</v>
      </c>
      <c r="AW598" s="78" t="s">
        <v>15459</v>
      </c>
      <c r="AX598" s="84" t="s">
        <v>16319</v>
      </c>
      <c r="AY598" s="78" t="s">
        <v>66</v>
      </c>
      <c r="AZ598" s="102" t="s">
        <v>18397</v>
      </c>
      <c r="BA598" s="48" t="s">
        <v>3583</v>
      </c>
      <c r="BB598" s="48" t="s">
        <v>3583</v>
      </c>
      <c r="BC598" s="48" t="s">
        <v>4027</v>
      </c>
      <c r="BD598" s="48" t="s">
        <v>4027</v>
      </c>
      <c r="BE598" s="48"/>
      <c r="BF598" s="48"/>
      <c r="BG598" s="106" t="s">
        <v>18776</v>
      </c>
      <c r="BH598" s="106" t="s">
        <v>18776</v>
      </c>
      <c r="BI598" s="106" t="s">
        <v>19221</v>
      </c>
      <c r="BJ598" s="106" t="s">
        <v>19221</v>
      </c>
      <c r="BK598" s="85" t="str">
        <f>REPLACE(INDEX(GroupVertices[Group], MATCH(Vertices[[#This Row],[Vertex]],GroupVertices[Vertex],0)),1,1,"")</f>
        <v>EUTRAL</v>
      </c>
      <c r="BL598" s="3"/>
      <c r="BM598" s="3"/>
      <c r="BN598" s="3"/>
      <c r="BO598" s="3"/>
    </row>
    <row r="599" spans="1:67" x14ac:dyDescent="0.25">
      <c r="A599" s="64" t="s">
        <v>985</v>
      </c>
      <c r="B599" s="65"/>
      <c r="C599" s="65"/>
      <c r="D599" s="66"/>
      <c r="E599" s="68"/>
      <c r="F599" s="100" t="s">
        <v>5336</v>
      </c>
      <c r="G599" s="65"/>
      <c r="H599" s="69"/>
      <c r="I599" s="70"/>
      <c r="J599" s="70"/>
      <c r="K599" s="69" t="s">
        <v>17755</v>
      </c>
      <c r="L599" s="73"/>
      <c r="M599" s="74">
        <v>9392.126953125</v>
      </c>
      <c r="N599" s="74">
        <v>4027.6650390625</v>
      </c>
      <c r="O599" s="75"/>
      <c r="P599" s="76"/>
      <c r="Q599" s="76"/>
      <c r="R599" s="86"/>
      <c r="S599" s="48">
        <v>0</v>
      </c>
      <c r="T599" s="48">
        <v>2</v>
      </c>
      <c r="U599" s="49">
        <v>2</v>
      </c>
      <c r="V599" s="49">
        <v>0.5</v>
      </c>
      <c r="W599" s="49">
        <v>0</v>
      </c>
      <c r="X599" s="49">
        <v>1.4594590000000001</v>
      </c>
      <c r="Y599" s="49">
        <v>0</v>
      </c>
      <c r="Z599" s="49">
        <v>0</v>
      </c>
      <c r="AA599" s="71">
        <v>867</v>
      </c>
      <c r="AB599" s="71"/>
      <c r="AC599" s="72"/>
      <c r="AD599" s="78" t="s">
        <v>11017</v>
      </c>
      <c r="AE599" s="78">
        <v>22</v>
      </c>
      <c r="AF599" s="78">
        <v>3</v>
      </c>
      <c r="AG599" s="78">
        <v>75</v>
      </c>
      <c r="AH599" s="78">
        <v>0</v>
      </c>
      <c r="AI599" s="78"/>
      <c r="AJ599" s="78" t="s">
        <v>12212</v>
      </c>
      <c r="AK599" s="78" t="s">
        <v>12644</v>
      </c>
      <c r="AL599" s="78"/>
      <c r="AM599" s="78"/>
      <c r="AN599" s="80">
        <v>41833.590543981481</v>
      </c>
      <c r="AO599" s="84" t="s">
        <v>14462</v>
      </c>
      <c r="AP599" s="78" t="b">
        <v>1</v>
      </c>
      <c r="AQ599" s="78" t="b">
        <v>0</v>
      </c>
      <c r="AR599" s="78" t="b">
        <v>0</v>
      </c>
      <c r="AS599" s="78" t="s">
        <v>9963</v>
      </c>
      <c r="AT599" s="78">
        <v>0</v>
      </c>
      <c r="AU599" s="84" t="s">
        <v>14862</v>
      </c>
      <c r="AV599" s="78" t="b">
        <v>0</v>
      </c>
      <c r="AW599" s="78" t="s">
        <v>15459</v>
      </c>
      <c r="AX599" s="84" t="s">
        <v>16324</v>
      </c>
      <c r="AY599" s="78" t="s">
        <v>66</v>
      </c>
      <c r="AZ599" s="102" t="s">
        <v>18397</v>
      </c>
      <c r="BA599" s="48" t="s">
        <v>3585</v>
      </c>
      <c r="BB599" s="48" t="s">
        <v>3585</v>
      </c>
      <c r="BC599" s="48" t="s">
        <v>4051</v>
      </c>
      <c r="BD599" s="48" t="s">
        <v>4051</v>
      </c>
      <c r="BE599" s="48"/>
      <c r="BF599" s="48"/>
      <c r="BG599" s="106" t="s">
        <v>18777</v>
      </c>
      <c r="BH599" s="106" t="s">
        <v>18777</v>
      </c>
      <c r="BI599" s="106" t="s">
        <v>19222</v>
      </c>
      <c r="BJ599" s="106" t="s">
        <v>19222</v>
      </c>
      <c r="BK599" s="85" t="str">
        <f>REPLACE(INDEX(GroupVertices[Group], MATCH(Vertices[[#This Row],[Vertex]],GroupVertices[Vertex],0)),1,1,"")</f>
        <v>EUTRAL</v>
      </c>
      <c r="BL599" s="3"/>
      <c r="BM599" s="3"/>
      <c r="BN599" s="3"/>
      <c r="BO599" s="3"/>
    </row>
    <row r="600" spans="1:67" x14ac:dyDescent="0.25">
      <c r="A600" s="64" t="s">
        <v>987</v>
      </c>
      <c r="B600" s="65"/>
      <c r="C600" s="65"/>
      <c r="D600" s="66"/>
      <c r="E600" s="68"/>
      <c r="F600" s="100" t="s">
        <v>5338</v>
      </c>
      <c r="G600" s="65"/>
      <c r="H600" s="69"/>
      <c r="I600" s="70"/>
      <c r="J600" s="70"/>
      <c r="K600" s="69" t="s">
        <v>17759</v>
      </c>
      <c r="L600" s="73"/>
      <c r="M600" s="74">
        <v>8767.2431640625</v>
      </c>
      <c r="N600" s="74">
        <v>5575.68212890625</v>
      </c>
      <c r="O600" s="75"/>
      <c r="P600" s="76"/>
      <c r="Q600" s="76"/>
      <c r="R600" s="86"/>
      <c r="S600" s="48">
        <v>0</v>
      </c>
      <c r="T600" s="48">
        <v>1</v>
      </c>
      <c r="U600" s="49">
        <v>0</v>
      </c>
      <c r="V600" s="49">
        <v>1</v>
      </c>
      <c r="W600" s="49">
        <v>0</v>
      </c>
      <c r="X600" s="49">
        <v>0.99999899999999997</v>
      </c>
      <c r="Y600" s="49">
        <v>0</v>
      </c>
      <c r="Z600" s="49">
        <v>0</v>
      </c>
      <c r="AA600" s="71">
        <v>871</v>
      </c>
      <c r="AB600" s="71"/>
      <c r="AC600" s="72"/>
      <c r="AD600" s="78" t="s">
        <v>11021</v>
      </c>
      <c r="AE600" s="78">
        <v>153</v>
      </c>
      <c r="AF600" s="78">
        <v>74</v>
      </c>
      <c r="AG600" s="78">
        <v>864</v>
      </c>
      <c r="AH600" s="78">
        <v>210</v>
      </c>
      <c r="AI600" s="78">
        <v>7200</v>
      </c>
      <c r="AJ600" s="78" t="s">
        <v>12216</v>
      </c>
      <c r="AK600" s="78" t="s">
        <v>12964</v>
      </c>
      <c r="AL600" s="84" t="s">
        <v>13543</v>
      </c>
      <c r="AM600" s="78" t="s">
        <v>13830</v>
      </c>
      <c r="AN600" s="80">
        <v>40840.939166666663</v>
      </c>
      <c r="AO600" s="84" t="s">
        <v>14465</v>
      </c>
      <c r="AP600" s="78" t="b">
        <v>0</v>
      </c>
      <c r="AQ600" s="78" t="b">
        <v>0</v>
      </c>
      <c r="AR600" s="78" t="b">
        <v>1</v>
      </c>
      <c r="AS600" s="78" t="s">
        <v>9982</v>
      </c>
      <c r="AT600" s="78">
        <v>47</v>
      </c>
      <c r="AU600" s="84" t="s">
        <v>14916</v>
      </c>
      <c r="AV600" s="78" t="b">
        <v>0</v>
      </c>
      <c r="AW600" s="78" t="s">
        <v>15459</v>
      </c>
      <c r="AX600" s="84" t="s">
        <v>16328</v>
      </c>
      <c r="AY600" s="78" t="s">
        <v>66</v>
      </c>
      <c r="AZ600" s="102" t="s">
        <v>18397</v>
      </c>
      <c r="BA600" s="48"/>
      <c r="BB600" s="48"/>
      <c r="BC600" s="48"/>
      <c r="BD600" s="48"/>
      <c r="BE600" s="48"/>
      <c r="BF600" s="48"/>
      <c r="BG600" s="106" t="s">
        <v>18778</v>
      </c>
      <c r="BH600" s="106" t="s">
        <v>18778</v>
      </c>
      <c r="BI600" s="106" t="s">
        <v>19223</v>
      </c>
      <c r="BJ600" s="106" t="s">
        <v>19223</v>
      </c>
      <c r="BK600" s="85" t="str">
        <f>REPLACE(INDEX(GroupVertices[Group], MATCH(Vertices[[#This Row],[Vertex]],GroupVertices[Vertex],0)),1,1,"")</f>
        <v>EUTRAL</v>
      </c>
      <c r="BL600" s="3"/>
      <c r="BM600" s="3"/>
      <c r="BN600" s="3"/>
      <c r="BO600" s="3"/>
    </row>
    <row r="601" spans="1:67" x14ac:dyDescent="0.25">
      <c r="A601" s="64" t="s">
        <v>990</v>
      </c>
      <c r="B601" s="65"/>
      <c r="C601" s="65"/>
      <c r="D601" s="66"/>
      <c r="E601" s="68"/>
      <c r="F601" s="100" t="s">
        <v>5341</v>
      </c>
      <c r="G601" s="65"/>
      <c r="H601" s="69"/>
      <c r="I601" s="70"/>
      <c r="J601" s="70"/>
      <c r="K601" s="69" t="s">
        <v>17762</v>
      </c>
      <c r="L601" s="73"/>
      <c r="M601" s="74">
        <v>7846.3525390625</v>
      </c>
      <c r="N601" s="74">
        <v>5808.54833984375</v>
      </c>
      <c r="O601" s="75"/>
      <c r="P601" s="76"/>
      <c r="Q601" s="76"/>
      <c r="R601" s="86"/>
      <c r="S601" s="48">
        <v>0</v>
      </c>
      <c r="T601" s="48">
        <v>1</v>
      </c>
      <c r="U601" s="49">
        <v>0</v>
      </c>
      <c r="V601" s="49">
        <v>3.0303E-2</v>
      </c>
      <c r="W601" s="49">
        <v>0</v>
      </c>
      <c r="X601" s="49">
        <v>0.56756700000000004</v>
      </c>
      <c r="Y601" s="49">
        <v>0</v>
      </c>
      <c r="Z601" s="49">
        <v>0</v>
      </c>
      <c r="AA601" s="71">
        <v>874</v>
      </c>
      <c r="AB601" s="71"/>
      <c r="AC601" s="72"/>
      <c r="AD601" s="78" t="s">
        <v>11024</v>
      </c>
      <c r="AE601" s="78">
        <v>93</v>
      </c>
      <c r="AF601" s="78">
        <v>832</v>
      </c>
      <c r="AG601" s="78">
        <v>5202</v>
      </c>
      <c r="AH601" s="78">
        <v>7526</v>
      </c>
      <c r="AI601" s="78">
        <v>19800</v>
      </c>
      <c r="AJ601" s="78" t="s">
        <v>12218</v>
      </c>
      <c r="AK601" s="78" t="s">
        <v>10139</v>
      </c>
      <c r="AL601" s="84" t="s">
        <v>13545</v>
      </c>
      <c r="AM601" s="78" t="s">
        <v>10139</v>
      </c>
      <c r="AN601" s="80">
        <v>40128.531273148146</v>
      </c>
      <c r="AO601" s="84" t="s">
        <v>14468</v>
      </c>
      <c r="AP601" s="78" t="b">
        <v>0</v>
      </c>
      <c r="AQ601" s="78" t="b">
        <v>0</v>
      </c>
      <c r="AR601" s="78" t="b">
        <v>1</v>
      </c>
      <c r="AS601" s="78" t="s">
        <v>9963</v>
      </c>
      <c r="AT601" s="78">
        <v>21</v>
      </c>
      <c r="AU601" s="84" t="s">
        <v>14893</v>
      </c>
      <c r="AV601" s="78" t="b">
        <v>0</v>
      </c>
      <c r="AW601" s="78" t="s">
        <v>15459</v>
      </c>
      <c r="AX601" s="84" t="s">
        <v>16331</v>
      </c>
      <c r="AY601" s="78" t="s">
        <v>66</v>
      </c>
      <c r="AZ601" s="102" t="s">
        <v>18397</v>
      </c>
      <c r="BA601" s="48" t="s">
        <v>3572</v>
      </c>
      <c r="BB601" s="48" t="s">
        <v>3572</v>
      </c>
      <c r="BC601" s="48" t="s">
        <v>4050</v>
      </c>
      <c r="BD601" s="48" t="s">
        <v>4050</v>
      </c>
      <c r="BE601" s="48"/>
      <c r="BF601" s="48"/>
      <c r="BG601" s="106" t="s">
        <v>18766</v>
      </c>
      <c r="BH601" s="106" t="s">
        <v>18766</v>
      </c>
      <c r="BI601" s="106" t="s">
        <v>19211</v>
      </c>
      <c r="BJ601" s="106" t="s">
        <v>19211</v>
      </c>
      <c r="BK601" s="85" t="str">
        <f>REPLACE(INDEX(GroupVertices[Group], MATCH(Vertices[[#This Row],[Vertex]],GroupVertices[Vertex],0)),1,1,"")</f>
        <v>EUTRAL</v>
      </c>
      <c r="BL601" s="3"/>
      <c r="BM601" s="3"/>
      <c r="BN601" s="3"/>
      <c r="BO601" s="3"/>
    </row>
    <row r="602" spans="1:67" x14ac:dyDescent="0.25">
      <c r="A602" s="64" t="s">
        <v>993</v>
      </c>
      <c r="B602" s="65"/>
      <c r="C602" s="65"/>
      <c r="D602" s="66"/>
      <c r="E602" s="68"/>
      <c r="F602" s="100" t="s">
        <v>5342</v>
      </c>
      <c r="G602" s="65"/>
      <c r="H602" s="69"/>
      <c r="I602" s="70"/>
      <c r="J602" s="70"/>
      <c r="K602" s="69" t="s">
        <v>17765</v>
      </c>
      <c r="L602" s="73"/>
      <c r="M602" s="74">
        <v>8327.1357421875</v>
      </c>
      <c r="N602" s="74">
        <v>5766.65576171875</v>
      </c>
      <c r="O602" s="75"/>
      <c r="P602" s="76"/>
      <c r="Q602" s="76"/>
      <c r="R602" s="86"/>
      <c r="S602" s="48">
        <v>0</v>
      </c>
      <c r="T602" s="48">
        <v>2</v>
      </c>
      <c r="U602" s="49">
        <v>0</v>
      </c>
      <c r="V602" s="49">
        <v>7.1299999999999998E-4</v>
      </c>
      <c r="W602" s="49">
        <v>4.8380000000000003E-3</v>
      </c>
      <c r="X602" s="49">
        <v>0.60182999999999998</v>
      </c>
      <c r="Y602" s="49">
        <v>0.5</v>
      </c>
      <c r="Z602" s="49">
        <v>0</v>
      </c>
      <c r="AA602" s="71">
        <v>877</v>
      </c>
      <c r="AB602" s="71"/>
      <c r="AC602" s="72"/>
      <c r="AD602" s="78" t="s">
        <v>11027</v>
      </c>
      <c r="AE602" s="78">
        <v>2807</v>
      </c>
      <c r="AF602" s="78">
        <v>1144</v>
      </c>
      <c r="AG602" s="78">
        <v>6889</v>
      </c>
      <c r="AH602" s="78">
        <v>2146</v>
      </c>
      <c r="AI602" s="78">
        <v>19800</v>
      </c>
      <c r="AJ602" s="78" t="s">
        <v>12220</v>
      </c>
      <c r="AK602" s="78" t="s">
        <v>12719</v>
      </c>
      <c r="AL602" s="78"/>
      <c r="AM602" s="78" t="s">
        <v>10135</v>
      </c>
      <c r="AN602" s="80">
        <v>39772.824537037035</v>
      </c>
      <c r="AO602" s="78"/>
      <c r="AP602" s="78" t="b">
        <v>1</v>
      </c>
      <c r="AQ602" s="78" t="b">
        <v>0</v>
      </c>
      <c r="AR602" s="78" t="b">
        <v>1</v>
      </c>
      <c r="AS602" s="78" t="s">
        <v>9963</v>
      </c>
      <c r="AT602" s="78">
        <v>70</v>
      </c>
      <c r="AU602" s="84" t="s">
        <v>14862</v>
      </c>
      <c r="AV602" s="78" t="b">
        <v>0</v>
      </c>
      <c r="AW602" s="78" t="s">
        <v>15459</v>
      </c>
      <c r="AX602" s="84" t="s">
        <v>16334</v>
      </c>
      <c r="AY602" s="78" t="s">
        <v>66</v>
      </c>
      <c r="AZ602" s="102" t="s">
        <v>18397</v>
      </c>
      <c r="BA602" s="48"/>
      <c r="BB602" s="48"/>
      <c r="BC602" s="48"/>
      <c r="BD602" s="48"/>
      <c r="BE602" s="48" t="s">
        <v>4382</v>
      </c>
      <c r="BF602" s="48" t="s">
        <v>4382</v>
      </c>
      <c r="BG602" s="106" t="s">
        <v>18771</v>
      </c>
      <c r="BH602" s="106" t="s">
        <v>18771</v>
      </c>
      <c r="BI602" s="106" t="s">
        <v>19216</v>
      </c>
      <c r="BJ602" s="106" t="s">
        <v>19216</v>
      </c>
      <c r="BK602" s="85" t="str">
        <f>REPLACE(INDEX(GroupVertices[Group], MATCH(Vertices[[#This Row],[Vertex]],GroupVertices[Vertex],0)),1,1,"")</f>
        <v>EUTRAL</v>
      </c>
      <c r="BL602" s="3"/>
      <c r="BM602" s="3"/>
      <c r="BN602" s="3"/>
      <c r="BO602" s="3"/>
    </row>
    <row r="603" spans="1:67" x14ac:dyDescent="0.25">
      <c r="A603" s="64" t="s">
        <v>996</v>
      </c>
      <c r="B603" s="65"/>
      <c r="C603" s="65"/>
      <c r="D603" s="66"/>
      <c r="E603" s="68"/>
      <c r="F603" s="100" t="s">
        <v>5345</v>
      </c>
      <c r="G603" s="65"/>
      <c r="H603" s="69"/>
      <c r="I603" s="70"/>
      <c r="J603" s="70"/>
      <c r="K603" s="69" t="s">
        <v>17768</v>
      </c>
      <c r="L603" s="73"/>
      <c r="M603" s="74">
        <v>7635.06005859375</v>
      </c>
      <c r="N603" s="74">
        <v>800.2745361328125</v>
      </c>
      <c r="O603" s="75"/>
      <c r="P603" s="76"/>
      <c r="Q603" s="76"/>
      <c r="R603" s="86"/>
      <c r="S603" s="48">
        <v>0</v>
      </c>
      <c r="T603" s="48">
        <v>1</v>
      </c>
      <c r="U603" s="49">
        <v>0</v>
      </c>
      <c r="V603" s="49">
        <v>7.6923000000000005E-2</v>
      </c>
      <c r="W603" s="49">
        <v>0</v>
      </c>
      <c r="X603" s="49">
        <v>0.60617699999999997</v>
      </c>
      <c r="Y603" s="49">
        <v>0</v>
      </c>
      <c r="Z603" s="49">
        <v>0</v>
      </c>
      <c r="AA603" s="71">
        <v>880</v>
      </c>
      <c r="AB603" s="71"/>
      <c r="AC603" s="72"/>
      <c r="AD603" s="78" t="s">
        <v>11030</v>
      </c>
      <c r="AE603" s="78">
        <v>2305</v>
      </c>
      <c r="AF603" s="78">
        <v>2013</v>
      </c>
      <c r="AG603" s="78">
        <v>3378</v>
      </c>
      <c r="AH603" s="78">
        <v>2907</v>
      </c>
      <c r="AI603" s="78"/>
      <c r="AJ603" s="78" t="s">
        <v>12223</v>
      </c>
      <c r="AK603" s="78" t="s">
        <v>12740</v>
      </c>
      <c r="AL603" s="78"/>
      <c r="AM603" s="78"/>
      <c r="AN603" s="80">
        <v>42605.447974537034</v>
      </c>
      <c r="AO603" s="84" t="s">
        <v>14471</v>
      </c>
      <c r="AP603" s="78" t="b">
        <v>1</v>
      </c>
      <c r="AQ603" s="78" t="b">
        <v>0</v>
      </c>
      <c r="AR603" s="78" t="b">
        <v>0</v>
      </c>
      <c r="AS603" s="78" t="s">
        <v>9963</v>
      </c>
      <c r="AT603" s="78">
        <v>1</v>
      </c>
      <c r="AU603" s="78"/>
      <c r="AV603" s="78" t="b">
        <v>0</v>
      </c>
      <c r="AW603" s="78" t="s">
        <v>15459</v>
      </c>
      <c r="AX603" s="84" t="s">
        <v>16337</v>
      </c>
      <c r="AY603" s="78" t="s">
        <v>66</v>
      </c>
      <c r="AZ603" s="102" t="s">
        <v>18397</v>
      </c>
      <c r="BA603" s="48" t="s">
        <v>3592</v>
      </c>
      <c r="BB603" s="48" t="s">
        <v>3592</v>
      </c>
      <c r="BC603" s="48" t="s">
        <v>4065</v>
      </c>
      <c r="BD603" s="48" t="s">
        <v>4065</v>
      </c>
      <c r="BE603" s="48"/>
      <c r="BF603" s="48"/>
      <c r="BG603" s="106" t="s">
        <v>18779</v>
      </c>
      <c r="BH603" s="106" t="s">
        <v>18779</v>
      </c>
      <c r="BI603" s="106" t="s">
        <v>19224</v>
      </c>
      <c r="BJ603" s="106" t="s">
        <v>19224</v>
      </c>
      <c r="BK603" s="85" t="str">
        <f>REPLACE(INDEX(GroupVertices[Group], MATCH(Vertices[[#This Row],[Vertex]],GroupVertices[Vertex],0)),1,1,"")</f>
        <v>EUTRAL</v>
      </c>
      <c r="BL603" s="3"/>
      <c r="BM603" s="3"/>
      <c r="BN603" s="3"/>
      <c r="BO603" s="3"/>
    </row>
    <row r="604" spans="1:67" x14ac:dyDescent="0.25">
      <c r="A604" s="64" t="s">
        <v>997</v>
      </c>
      <c r="B604" s="65"/>
      <c r="C604" s="65"/>
      <c r="D604" s="66"/>
      <c r="E604" s="68"/>
      <c r="F604" s="100" t="s">
        <v>15352</v>
      </c>
      <c r="G604" s="65"/>
      <c r="H604" s="69"/>
      <c r="I604" s="70"/>
      <c r="J604" s="70"/>
      <c r="K604" s="69" t="s">
        <v>17770</v>
      </c>
      <c r="L604" s="73"/>
      <c r="M604" s="74">
        <v>6107.20361328125</v>
      </c>
      <c r="N604" s="74">
        <v>1890.207763671875</v>
      </c>
      <c r="O604" s="75"/>
      <c r="P604" s="76"/>
      <c r="Q604" s="76"/>
      <c r="R604" s="86"/>
      <c r="S604" s="48">
        <v>0</v>
      </c>
      <c r="T604" s="48">
        <v>2</v>
      </c>
      <c r="U604" s="49">
        <v>0</v>
      </c>
      <c r="V604" s="49">
        <v>7.1299999999999998E-4</v>
      </c>
      <c r="W604" s="49">
        <v>4.9979999999999998E-3</v>
      </c>
      <c r="X604" s="49">
        <v>0.58120099999999997</v>
      </c>
      <c r="Y604" s="49">
        <v>0.5</v>
      </c>
      <c r="Z604" s="49">
        <v>0</v>
      </c>
      <c r="AA604" s="71">
        <v>882</v>
      </c>
      <c r="AB604" s="71"/>
      <c r="AC604" s="72"/>
      <c r="AD604" s="78" t="s">
        <v>11032</v>
      </c>
      <c r="AE604" s="78">
        <v>4718</v>
      </c>
      <c r="AF604" s="78">
        <v>1452</v>
      </c>
      <c r="AG604" s="78">
        <v>41921</v>
      </c>
      <c r="AH604" s="78">
        <v>1139</v>
      </c>
      <c r="AI604" s="78">
        <v>19800</v>
      </c>
      <c r="AJ604" s="78" t="s">
        <v>12225</v>
      </c>
      <c r="AK604" s="78" t="s">
        <v>12967</v>
      </c>
      <c r="AL604" s="84" t="s">
        <v>13548</v>
      </c>
      <c r="AM604" s="78" t="s">
        <v>13813</v>
      </c>
      <c r="AN604" s="80">
        <v>39618.424062500002</v>
      </c>
      <c r="AO604" s="78"/>
      <c r="AP604" s="78" t="b">
        <v>0</v>
      </c>
      <c r="AQ604" s="78" t="b">
        <v>0</v>
      </c>
      <c r="AR604" s="78" t="b">
        <v>0</v>
      </c>
      <c r="AS604" s="78" t="s">
        <v>9963</v>
      </c>
      <c r="AT604" s="78">
        <v>80</v>
      </c>
      <c r="AU604" s="84" t="s">
        <v>14862</v>
      </c>
      <c r="AV604" s="78" t="b">
        <v>0</v>
      </c>
      <c r="AW604" s="78" t="s">
        <v>15459</v>
      </c>
      <c r="AX604" s="84" t="s">
        <v>16339</v>
      </c>
      <c r="AY604" s="78" t="s">
        <v>66</v>
      </c>
      <c r="AZ604" s="102" t="s">
        <v>18397</v>
      </c>
      <c r="BA604" s="48" t="s">
        <v>3451</v>
      </c>
      <c r="BB604" s="48" t="s">
        <v>3451</v>
      </c>
      <c r="BC604" s="48" t="s">
        <v>4019</v>
      </c>
      <c r="BD604" s="48" t="s">
        <v>4019</v>
      </c>
      <c r="BE604" s="48"/>
      <c r="BF604" s="48"/>
      <c r="BG604" s="106" t="s">
        <v>18711</v>
      </c>
      <c r="BH604" s="106" t="s">
        <v>18711</v>
      </c>
      <c r="BI604" s="106" t="s">
        <v>19158</v>
      </c>
      <c r="BJ604" s="106" t="s">
        <v>19158</v>
      </c>
      <c r="BK604" s="85" t="str">
        <f>REPLACE(INDEX(GroupVertices[Group], MATCH(Vertices[[#This Row],[Vertex]],GroupVertices[Vertex],0)),1,1,"")</f>
        <v>EUTRAL</v>
      </c>
      <c r="BL604" s="3"/>
      <c r="BM604" s="3"/>
      <c r="BN604" s="3"/>
      <c r="BO604" s="3"/>
    </row>
    <row r="605" spans="1:67" x14ac:dyDescent="0.25">
      <c r="A605" s="64" t="s">
        <v>998</v>
      </c>
      <c r="B605" s="65"/>
      <c r="C605" s="65"/>
      <c r="D605" s="66"/>
      <c r="E605" s="68"/>
      <c r="F605" s="100" t="s">
        <v>5346</v>
      </c>
      <c r="G605" s="65"/>
      <c r="H605" s="69"/>
      <c r="I605" s="70"/>
      <c r="J605" s="70"/>
      <c r="K605" s="69" t="s">
        <v>17771</v>
      </c>
      <c r="L605" s="73"/>
      <c r="M605" s="74">
        <v>6047.67236328125</v>
      </c>
      <c r="N605" s="74">
        <v>2265.466796875</v>
      </c>
      <c r="O605" s="75"/>
      <c r="P605" s="76"/>
      <c r="Q605" s="76"/>
      <c r="R605" s="86"/>
      <c r="S605" s="48">
        <v>0</v>
      </c>
      <c r="T605" s="48">
        <v>2</v>
      </c>
      <c r="U605" s="49">
        <v>2</v>
      </c>
      <c r="V605" s="49">
        <v>0.5</v>
      </c>
      <c r="W605" s="49">
        <v>0</v>
      </c>
      <c r="X605" s="49">
        <v>1.4594590000000001</v>
      </c>
      <c r="Y605" s="49">
        <v>0</v>
      </c>
      <c r="Z605" s="49">
        <v>0</v>
      </c>
      <c r="AA605" s="71">
        <v>883</v>
      </c>
      <c r="AB605" s="71"/>
      <c r="AC605" s="72"/>
      <c r="AD605" s="78" t="s">
        <v>11033</v>
      </c>
      <c r="AE605" s="78">
        <v>159</v>
      </c>
      <c r="AF605" s="78">
        <v>29</v>
      </c>
      <c r="AG605" s="78">
        <v>148</v>
      </c>
      <c r="AH605" s="78">
        <v>5145</v>
      </c>
      <c r="AI605" s="78"/>
      <c r="AJ605" s="78" t="s">
        <v>12226</v>
      </c>
      <c r="AK605" s="78" t="s">
        <v>12968</v>
      </c>
      <c r="AL605" s="78"/>
      <c r="AM605" s="78"/>
      <c r="AN605" s="80">
        <v>42508.616111111114</v>
      </c>
      <c r="AO605" s="84" t="s">
        <v>14473</v>
      </c>
      <c r="AP605" s="78" t="b">
        <v>1</v>
      </c>
      <c r="AQ605" s="78" t="b">
        <v>0</v>
      </c>
      <c r="AR605" s="78" t="b">
        <v>0</v>
      </c>
      <c r="AS605" s="78" t="s">
        <v>9963</v>
      </c>
      <c r="AT605" s="78">
        <v>0</v>
      </c>
      <c r="AU605" s="78"/>
      <c r="AV605" s="78" t="b">
        <v>0</v>
      </c>
      <c r="AW605" s="78" t="s">
        <v>15459</v>
      </c>
      <c r="AX605" s="84" t="s">
        <v>16340</v>
      </c>
      <c r="AY605" s="78" t="s">
        <v>66</v>
      </c>
      <c r="AZ605" s="102" t="s">
        <v>18397</v>
      </c>
      <c r="BA605" s="48"/>
      <c r="BB605" s="48"/>
      <c r="BC605" s="48"/>
      <c r="BD605" s="48"/>
      <c r="BE605" s="48"/>
      <c r="BF605" s="48"/>
      <c r="BG605" s="106" t="s">
        <v>18780</v>
      </c>
      <c r="BH605" s="106" t="s">
        <v>18780</v>
      </c>
      <c r="BI605" s="106" t="s">
        <v>19225</v>
      </c>
      <c r="BJ605" s="106" t="s">
        <v>19225</v>
      </c>
      <c r="BK605" s="85" t="str">
        <f>REPLACE(INDEX(GroupVertices[Group], MATCH(Vertices[[#This Row],[Vertex]],GroupVertices[Vertex],0)),1,1,"")</f>
        <v>EUTRAL</v>
      </c>
      <c r="BL605" s="3"/>
      <c r="BM605" s="3"/>
      <c r="BN605" s="3"/>
      <c r="BO605" s="3"/>
    </row>
    <row r="606" spans="1:67" x14ac:dyDescent="0.25">
      <c r="A606" s="64" t="s">
        <v>999</v>
      </c>
      <c r="B606" s="65"/>
      <c r="C606" s="65"/>
      <c r="D606" s="66"/>
      <c r="E606" s="68"/>
      <c r="F606" s="100" t="s">
        <v>5347</v>
      </c>
      <c r="G606" s="65"/>
      <c r="H606" s="69"/>
      <c r="I606" s="70"/>
      <c r="J606" s="70"/>
      <c r="K606" s="69" t="s">
        <v>17774</v>
      </c>
      <c r="L606" s="73"/>
      <c r="M606" s="74">
        <v>9464.2939453125</v>
      </c>
      <c r="N606" s="74">
        <v>1678.2913818359375</v>
      </c>
      <c r="O606" s="75"/>
      <c r="P606" s="76"/>
      <c r="Q606" s="76"/>
      <c r="R606" s="86"/>
      <c r="S606" s="48">
        <v>0</v>
      </c>
      <c r="T606" s="48">
        <v>1</v>
      </c>
      <c r="U606" s="49">
        <v>0</v>
      </c>
      <c r="V606" s="49">
        <v>9.0089999999999996E-3</v>
      </c>
      <c r="W606" s="49">
        <v>0</v>
      </c>
      <c r="X606" s="49">
        <v>0.53537999999999997</v>
      </c>
      <c r="Y606" s="49">
        <v>0</v>
      </c>
      <c r="Z606" s="49">
        <v>0</v>
      </c>
      <c r="AA606" s="71">
        <v>886</v>
      </c>
      <c r="AB606" s="71"/>
      <c r="AC606" s="72"/>
      <c r="AD606" s="78" t="s">
        <v>11036</v>
      </c>
      <c r="AE606" s="78">
        <v>9</v>
      </c>
      <c r="AF606" s="78">
        <v>67</v>
      </c>
      <c r="AG606" s="78">
        <v>2063</v>
      </c>
      <c r="AH606" s="78">
        <v>13</v>
      </c>
      <c r="AI606" s="78"/>
      <c r="AJ606" s="78" t="s">
        <v>12229</v>
      </c>
      <c r="AK606" s="78"/>
      <c r="AL606" s="78"/>
      <c r="AM606" s="78"/>
      <c r="AN606" s="80">
        <v>41779.823773148149</v>
      </c>
      <c r="AO606" s="84" t="s">
        <v>14475</v>
      </c>
      <c r="AP606" s="78" t="b">
        <v>0</v>
      </c>
      <c r="AQ606" s="78" t="b">
        <v>0</v>
      </c>
      <c r="AR606" s="78" t="b">
        <v>0</v>
      </c>
      <c r="AS606" s="78" t="s">
        <v>9963</v>
      </c>
      <c r="AT606" s="78">
        <v>1</v>
      </c>
      <c r="AU606" s="84" t="s">
        <v>14862</v>
      </c>
      <c r="AV606" s="78" t="b">
        <v>0</v>
      </c>
      <c r="AW606" s="78" t="s">
        <v>15459</v>
      </c>
      <c r="AX606" s="84" t="s">
        <v>16343</v>
      </c>
      <c r="AY606" s="78" t="s">
        <v>66</v>
      </c>
      <c r="AZ606" s="102" t="s">
        <v>18397</v>
      </c>
      <c r="BA606" s="48" t="s">
        <v>3593</v>
      </c>
      <c r="BB606" s="48" t="s">
        <v>3593</v>
      </c>
      <c r="BC606" s="48" t="s">
        <v>4027</v>
      </c>
      <c r="BD606" s="48" t="s">
        <v>4027</v>
      </c>
      <c r="BE606" s="48"/>
      <c r="BF606" s="48"/>
      <c r="BG606" s="106" t="s">
        <v>18781</v>
      </c>
      <c r="BH606" s="106" t="s">
        <v>18781</v>
      </c>
      <c r="BI606" s="106" t="s">
        <v>19226</v>
      </c>
      <c r="BJ606" s="106" t="s">
        <v>19226</v>
      </c>
      <c r="BK606" s="85" t="str">
        <f>REPLACE(INDEX(GroupVertices[Group], MATCH(Vertices[[#This Row],[Vertex]],GroupVertices[Vertex],0)),1,1,"")</f>
        <v>EUTRAL</v>
      </c>
      <c r="BL606" s="3"/>
      <c r="BM606" s="3"/>
      <c r="BN606" s="3"/>
      <c r="BO606" s="3"/>
    </row>
    <row r="607" spans="1:67" x14ac:dyDescent="0.25">
      <c r="A607" s="64" t="s">
        <v>1006</v>
      </c>
      <c r="B607" s="65"/>
      <c r="C607" s="65"/>
      <c r="D607" s="66"/>
      <c r="E607" s="68"/>
      <c r="F607" s="100" t="s">
        <v>5353</v>
      </c>
      <c r="G607" s="65"/>
      <c r="H607" s="69"/>
      <c r="I607" s="70"/>
      <c r="J607" s="70"/>
      <c r="K607" s="69" t="s">
        <v>17781</v>
      </c>
      <c r="L607" s="73"/>
      <c r="M607" s="74">
        <v>1546.253173828125</v>
      </c>
      <c r="N607" s="74">
        <v>2192.922607421875</v>
      </c>
      <c r="O607" s="75"/>
      <c r="P607" s="76"/>
      <c r="Q607" s="76"/>
      <c r="R607" s="86"/>
      <c r="S607" s="48">
        <v>0</v>
      </c>
      <c r="T607" s="48">
        <v>2</v>
      </c>
      <c r="U607" s="49">
        <v>2</v>
      </c>
      <c r="V607" s="49">
        <v>0.5</v>
      </c>
      <c r="W607" s="49">
        <v>0</v>
      </c>
      <c r="X607" s="49">
        <v>1.4594590000000001</v>
      </c>
      <c r="Y607" s="49">
        <v>0</v>
      </c>
      <c r="Z607" s="49">
        <v>0</v>
      </c>
      <c r="AA607" s="71">
        <v>893</v>
      </c>
      <c r="AB607" s="71"/>
      <c r="AC607" s="72"/>
      <c r="AD607" s="78" t="s">
        <v>11043</v>
      </c>
      <c r="AE607" s="78">
        <v>94</v>
      </c>
      <c r="AF607" s="78">
        <v>41</v>
      </c>
      <c r="AG607" s="78">
        <v>2143</v>
      </c>
      <c r="AH607" s="78">
        <v>1674</v>
      </c>
      <c r="AI607" s="78">
        <v>-25200</v>
      </c>
      <c r="AJ607" s="78" t="s">
        <v>12233</v>
      </c>
      <c r="AK607" s="78" t="s">
        <v>10111</v>
      </c>
      <c r="AL607" s="78"/>
      <c r="AM607" s="78" t="s">
        <v>13800</v>
      </c>
      <c r="AN607" s="80">
        <v>42493.526423611111</v>
      </c>
      <c r="AO607" s="84" t="s">
        <v>14479</v>
      </c>
      <c r="AP607" s="78" t="b">
        <v>1</v>
      </c>
      <c r="AQ607" s="78" t="b">
        <v>0</v>
      </c>
      <c r="AR607" s="78" t="b">
        <v>1</v>
      </c>
      <c r="AS607" s="78" t="s">
        <v>9963</v>
      </c>
      <c r="AT607" s="78">
        <v>4</v>
      </c>
      <c r="AU607" s="78"/>
      <c r="AV607" s="78" t="b">
        <v>0</v>
      </c>
      <c r="AW607" s="78" t="s">
        <v>15459</v>
      </c>
      <c r="AX607" s="84" t="s">
        <v>16350</v>
      </c>
      <c r="AY607" s="78" t="s">
        <v>66</v>
      </c>
      <c r="AZ607" s="102" t="s">
        <v>18398</v>
      </c>
      <c r="BA607" s="48" t="s">
        <v>3596</v>
      </c>
      <c r="BB607" s="48" t="s">
        <v>3596</v>
      </c>
      <c r="BC607" s="48" t="s">
        <v>4051</v>
      </c>
      <c r="BD607" s="48" t="s">
        <v>4051</v>
      </c>
      <c r="BE607" s="48"/>
      <c r="BF607" s="48"/>
      <c r="BG607" s="106" t="s">
        <v>18782</v>
      </c>
      <c r="BH607" s="106" t="s">
        <v>18782</v>
      </c>
      <c r="BI607" s="106" t="s">
        <v>19227</v>
      </c>
      <c r="BJ607" s="106" t="s">
        <v>19227</v>
      </c>
      <c r="BK607" s="85" t="str">
        <f>REPLACE(INDEX(GroupVertices[Group], MATCH(Vertices[[#This Row],[Vertex]],GroupVertices[Vertex],0)),1,1,"")</f>
        <v>OSITIVE</v>
      </c>
      <c r="BL607" s="3"/>
      <c r="BM607" s="3"/>
      <c r="BN607" s="3"/>
      <c r="BO607" s="3"/>
    </row>
    <row r="608" spans="1:67" x14ac:dyDescent="0.25">
      <c r="A608" s="64" t="s">
        <v>1008</v>
      </c>
      <c r="B608" s="65"/>
      <c r="C608" s="65"/>
      <c r="D608" s="66"/>
      <c r="E608" s="68"/>
      <c r="F608" s="100" t="s">
        <v>5354</v>
      </c>
      <c r="G608" s="65"/>
      <c r="H608" s="69"/>
      <c r="I608" s="70"/>
      <c r="J608" s="70"/>
      <c r="K608" s="69" t="s">
        <v>17785</v>
      </c>
      <c r="L608" s="73"/>
      <c r="M608" s="74">
        <v>9372.2109375</v>
      </c>
      <c r="N608" s="74">
        <v>4708.11328125</v>
      </c>
      <c r="O608" s="75"/>
      <c r="P608" s="76"/>
      <c r="Q608" s="76"/>
      <c r="R608" s="86"/>
      <c r="S608" s="48">
        <v>0</v>
      </c>
      <c r="T608" s="48">
        <v>1</v>
      </c>
      <c r="U608" s="49">
        <v>0</v>
      </c>
      <c r="V608" s="49">
        <v>7.6923000000000005E-2</v>
      </c>
      <c r="W608" s="49">
        <v>0</v>
      </c>
      <c r="X608" s="49">
        <v>0.60617699999999997</v>
      </c>
      <c r="Y608" s="49">
        <v>0</v>
      </c>
      <c r="Z608" s="49">
        <v>0</v>
      </c>
      <c r="AA608" s="71">
        <v>897</v>
      </c>
      <c r="AB608" s="71"/>
      <c r="AC608" s="72"/>
      <c r="AD608" s="78" t="s">
        <v>11047</v>
      </c>
      <c r="AE608" s="78">
        <v>3674</v>
      </c>
      <c r="AF608" s="78">
        <v>3368</v>
      </c>
      <c r="AG608" s="78">
        <v>4891</v>
      </c>
      <c r="AH608" s="78">
        <v>3197</v>
      </c>
      <c r="AI608" s="78"/>
      <c r="AJ608" s="78" t="s">
        <v>12236</v>
      </c>
      <c r="AK608" s="78" t="s">
        <v>12661</v>
      </c>
      <c r="AL608" s="78"/>
      <c r="AM608" s="78"/>
      <c r="AN608" s="80">
        <v>42661.358634259261</v>
      </c>
      <c r="AO608" s="84" t="s">
        <v>14482</v>
      </c>
      <c r="AP608" s="78" t="b">
        <v>1</v>
      </c>
      <c r="AQ608" s="78" t="b">
        <v>0</v>
      </c>
      <c r="AR608" s="78" t="b">
        <v>1</v>
      </c>
      <c r="AS608" s="78" t="s">
        <v>9963</v>
      </c>
      <c r="AT608" s="78">
        <v>11</v>
      </c>
      <c r="AU608" s="78"/>
      <c r="AV608" s="78" t="b">
        <v>0</v>
      </c>
      <c r="AW608" s="78" t="s">
        <v>15459</v>
      </c>
      <c r="AX608" s="84" t="s">
        <v>16354</v>
      </c>
      <c r="AY608" s="78" t="s">
        <v>66</v>
      </c>
      <c r="AZ608" s="102" t="s">
        <v>18397</v>
      </c>
      <c r="BA608" s="48" t="s">
        <v>3592</v>
      </c>
      <c r="BB608" s="48" t="s">
        <v>3592</v>
      </c>
      <c r="BC608" s="48" t="s">
        <v>4065</v>
      </c>
      <c r="BD608" s="48" t="s">
        <v>4065</v>
      </c>
      <c r="BE608" s="48"/>
      <c r="BF608" s="48"/>
      <c r="BG608" s="106" t="s">
        <v>18779</v>
      </c>
      <c r="BH608" s="106" t="s">
        <v>18779</v>
      </c>
      <c r="BI608" s="106" t="s">
        <v>19224</v>
      </c>
      <c r="BJ608" s="106" t="s">
        <v>19224</v>
      </c>
      <c r="BK608" s="85" t="str">
        <f>REPLACE(INDEX(GroupVertices[Group], MATCH(Vertices[[#This Row],[Vertex]],GroupVertices[Vertex],0)),1,1,"")</f>
        <v>EUTRAL</v>
      </c>
      <c r="BL608" s="3"/>
      <c r="BM608" s="3"/>
      <c r="BN608" s="3"/>
      <c r="BO608" s="3"/>
    </row>
    <row r="609" spans="1:67" x14ac:dyDescent="0.25">
      <c r="A609" s="64" t="s">
        <v>1011</v>
      </c>
      <c r="B609" s="65"/>
      <c r="C609" s="65"/>
      <c r="D609" s="66"/>
      <c r="E609" s="68"/>
      <c r="F609" s="100" t="s">
        <v>5357</v>
      </c>
      <c r="G609" s="65"/>
      <c r="H609" s="69"/>
      <c r="I609" s="70"/>
      <c r="J609" s="70"/>
      <c r="K609" s="69" t="s">
        <v>17788</v>
      </c>
      <c r="L609" s="73"/>
      <c r="M609" s="74">
        <v>6078.86083984375</v>
      </c>
      <c r="N609" s="74">
        <v>3965.528076171875</v>
      </c>
      <c r="O609" s="75"/>
      <c r="P609" s="76"/>
      <c r="Q609" s="76"/>
      <c r="R609" s="86"/>
      <c r="S609" s="48">
        <v>0</v>
      </c>
      <c r="T609" s="48">
        <v>1</v>
      </c>
      <c r="U609" s="49">
        <v>0</v>
      </c>
      <c r="V609" s="49">
        <v>1</v>
      </c>
      <c r="W609" s="49">
        <v>0</v>
      </c>
      <c r="X609" s="49">
        <v>0.99999899999999997</v>
      </c>
      <c r="Y609" s="49">
        <v>0</v>
      </c>
      <c r="Z609" s="49">
        <v>0</v>
      </c>
      <c r="AA609" s="71">
        <v>900</v>
      </c>
      <c r="AB609" s="71"/>
      <c r="AC609" s="72"/>
      <c r="AD609" s="78" t="s">
        <v>11050</v>
      </c>
      <c r="AE609" s="78">
        <v>1257</v>
      </c>
      <c r="AF609" s="78">
        <v>3551</v>
      </c>
      <c r="AG609" s="78">
        <v>12278</v>
      </c>
      <c r="AH609" s="78">
        <v>1981</v>
      </c>
      <c r="AI609" s="78">
        <v>19800</v>
      </c>
      <c r="AJ609" s="78" t="s">
        <v>12238</v>
      </c>
      <c r="AK609" s="78" t="s">
        <v>12683</v>
      </c>
      <c r="AL609" s="84" t="s">
        <v>13553</v>
      </c>
      <c r="AM609" s="78" t="s">
        <v>10135</v>
      </c>
      <c r="AN609" s="80">
        <v>39446.104247685187</v>
      </c>
      <c r="AO609" s="84" t="s">
        <v>14484</v>
      </c>
      <c r="AP609" s="78" t="b">
        <v>0</v>
      </c>
      <c r="AQ609" s="78" t="b">
        <v>0</v>
      </c>
      <c r="AR609" s="78" t="b">
        <v>0</v>
      </c>
      <c r="AS609" s="78" t="s">
        <v>9963</v>
      </c>
      <c r="AT609" s="78">
        <v>173</v>
      </c>
      <c r="AU609" s="84" t="s">
        <v>15051</v>
      </c>
      <c r="AV609" s="78" t="b">
        <v>0</v>
      </c>
      <c r="AW609" s="78" t="s">
        <v>15459</v>
      </c>
      <c r="AX609" s="84" t="s">
        <v>16357</v>
      </c>
      <c r="AY609" s="78" t="s">
        <v>66</v>
      </c>
      <c r="AZ609" s="102" t="s">
        <v>18397</v>
      </c>
      <c r="BA609" s="48" t="s">
        <v>3419</v>
      </c>
      <c r="BB609" s="48" t="s">
        <v>3419</v>
      </c>
      <c r="BC609" s="48" t="s">
        <v>4111</v>
      </c>
      <c r="BD609" s="48" t="s">
        <v>4111</v>
      </c>
      <c r="BE609" s="48"/>
      <c r="BF609" s="48"/>
      <c r="BG609" s="106" t="s">
        <v>18783</v>
      </c>
      <c r="BH609" s="106" t="s">
        <v>18783</v>
      </c>
      <c r="BI609" s="106" t="s">
        <v>19228</v>
      </c>
      <c r="BJ609" s="106" t="s">
        <v>19228</v>
      </c>
      <c r="BK609" s="85" t="str">
        <f>REPLACE(INDEX(GroupVertices[Group], MATCH(Vertices[[#This Row],[Vertex]],GroupVertices[Vertex],0)),1,1,"")</f>
        <v>EUTRAL</v>
      </c>
      <c r="BL609" s="3"/>
      <c r="BM609" s="3"/>
      <c r="BN609" s="3"/>
      <c r="BO609" s="3"/>
    </row>
    <row r="610" spans="1:67" x14ac:dyDescent="0.25">
      <c r="A610" s="64" t="s">
        <v>1018</v>
      </c>
      <c r="B610" s="65"/>
      <c r="C610" s="65"/>
      <c r="D610" s="66"/>
      <c r="E610" s="68"/>
      <c r="F610" s="100" t="s">
        <v>4787</v>
      </c>
      <c r="G610" s="65"/>
      <c r="H610" s="69"/>
      <c r="I610" s="70"/>
      <c r="J610" s="70"/>
      <c r="K610" s="69" t="s">
        <v>17795</v>
      </c>
      <c r="L610" s="73"/>
      <c r="M610" s="74">
        <v>6788.97314453125</v>
      </c>
      <c r="N610" s="74">
        <v>1172.79541015625</v>
      </c>
      <c r="O610" s="75"/>
      <c r="P610" s="76"/>
      <c r="Q610" s="76"/>
      <c r="R610" s="86"/>
      <c r="S610" s="48">
        <v>0</v>
      </c>
      <c r="T610" s="48">
        <v>1</v>
      </c>
      <c r="U610" s="49">
        <v>0</v>
      </c>
      <c r="V610" s="49">
        <v>0.14285700000000001</v>
      </c>
      <c r="W610" s="49">
        <v>0</v>
      </c>
      <c r="X610" s="49">
        <v>0.65540500000000002</v>
      </c>
      <c r="Y610" s="49">
        <v>0</v>
      </c>
      <c r="Z610" s="49">
        <v>0</v>
      </c>
      <c r="AA610" s="71">
        <v>907</v>
      </c>
      <c r="AB610" s="71"/>
      <c r="AC610" s="72"/>
      <c r="AD610" s="78" t="s">
        <v>11057</v>
      </c>
      <c r="AE610" s="78">
        <v>32</v>
      </c>
      <c r="AF610" s="78">
        <v>1</v>
      </c>
      <c r="AG610" s="78">
        <v>3</v>
      </c>
      <c r="AH610" s="78">
        <v>0</v>
      </c>
      <c r="AI610" s="78"/>
      <c r="AJ610" s="78"/>
      <c r="AK610" s="78"/>
      <c r="AL610" s="78"/>
      <c r="AM610" s="78"/>
      <c r="AN610" s="80">
        <v>42853.916446759256</v>
      </c>
      <c r="AO610" s="78"/>
      <c r="AP610" s="78" t="b">
        <v>1</v>
      </c>
      <c r="AQ610" s="78" t="b">
        <v>1</v>
      </c>
      <c r="AR610" s="78" t="b">
        <v>0</v>
      </c>
      <c r="AS610" s="78" t="s">
        <v>9963</v>
      </c>
      <c r="AT610" s="78">
        <v>0</v>
      </c>
      <c r="AU610" s="78"/>
      <c r="AV610" s="78" t="b">
        <v>0</v>
      </c>
      <c r="AW610" s="78" t="s">
        <v>15459</v>
      </c>
      <c r="AX610" s="84" t="s">
        <v>16364</v>
      </c>
      <c r="AY610" s="78" t="s">
        <v>66</v>
      </c>
      <c r="AZ610" s="102" t="s">
        <v>18397</v>
      </c>
      <c r="BA610" s="48" t="s">
        <v>3601</v>
      </c>
      <c r="BB610" s="48" t="s">
        <v>3601</v>
      </c>
      <c r="BC610" s="48" t="s">
        <v>4024</v>
      </c>
      <c r="BD610" s="48" t="s">
        <v>4024</v>
      </c>
      <c r="BE610" s="48" t="s">
        <v>4266</v>
      </c>
      <c r="BF610" s="48" t="s">
        <v>4266</v>
      </c>
      <c r="BG610" s="106" t="s">
        <v>18784</v>
      </c>
      <c r="BH610" s="106" t="s">
        <v>18784</v>
      </c>
      <c r="BI610" s="106" t="s">
        <v>19229</v>
      </c>
      <c r="BJ610" s="106" t="s">
        <v>19229</v>
      </c>
      <c r="BK610" s="85" t="str">
        <f>REPLACE(INDEX(GroupVertices[Group], MATCH(Vertices[[#This Row],[Vertex]],GroupVertices[Vertex],0)),1,1,"")</f>
        <v>EUTRAL</v>
      </c>
      <c r="BL610" s="3"/>
      <c r="BM610" s="3"/>
      <c r="BN610" s="3"/>
      <c r="BO610" s="3"/>
    </row>
    <row r="611" spans="1:67" x14ac:dyDescent="0.25">
      <c r="A611" s="64" t="s">
        <v>1021</v>
      </c>
      <c r="B611" s="65"/>
      <c r="C611" s="65"/>
      <c r="D611" s="66"/>
      <c r="E611" s="68"/>
      <c r="F611" s="100" t="s">
        <v>5363</v>
      </c>
      <c r="G611" s="65"/>
      <c r="H611" s="69"/>
      <c r="I611" s="70"/>
      <c r="J611" s="70"/>
      <c r="K611" s="69" t="s">
        <v>17798</v>
      </c>
      <c r="L611" s="73"/>
      <c r="M611" s="74">
        <v>9489.4033203125</v>
      </c>
      <c r="N611" s="74">
        <v>2657.050537109375</v>
      </c>
      <c r="O611" s="75"/>
      <c r="P611" s="76"/>
      <c r="Q611" s="76"/>
      <c r="R611" s="86"/>
      <c r="S611" s="48">
        <v>0</v>
      </c>
      <c r="T611" s="48">
        <v>1</v>
      </c>
      <c r="U611" s="49">
        <v>0</v>
      </c>
      <c r="V611" s="49">
        <v>9.0089999999999996E-3</v>
      </c>
      <c r="W611" s="49">
        <v>0</v>
      </c>
      <c r="X611" s="49">
        <v>0.53537999999999997</v>
      </c>
      <c r="Y611" s="49">
        <v>0</v>
      </c>
      <c r="Z611" s="49">
        <v>0</v>
      </c>
      <c r="AA611" s="71">
        <v>910</v>
      </c>
      <c r="AB611" s="71"/>
      <c r="AC611" s="72"/>
      <c r="AD611" s="78" t="s">
        <v>11059</v>
      </c>
      <c r="AE611" s="78">
        <v>12</v>
      </c>
      <c r="AF611" s="78">
        <v>1</v>
      </c>
      <c r="AG611" s="78">
        <v>10</v>
      </c>
      <c r="AH611" s="78">
        <v>0</v>
      </c>
      <c r="AI611" s="78">
        <v>-25200</v>
      </c>
      <c r="AJ611" s="78" t="s">
        <v>12244</v>
      </c>
      <c r="AK611" s="78" t="s">
        <v>10116</v>
      </c>
      <c r="AL611" s="78"/>
      <c r="AM611" s="78" t="s">
        <v>13800</v>
      </c>
      <c r="AN611" s="80">
        <v>42839.963090277779</v>
      </c>
      <c r="AO611" s="78"/>
      <c r="AP611" s="78" t="b">
        <v>1</v>
      </c>
      <c r="AQ611" s="78" t="b">
        <v>0</v>
      </c>
      <c r="AR611" s="78" t="b">
        <v>0</v>
      </c>
      <c r="AS611" s="78" t="s">
        <v>9963</v>
      </c>
      <c r="AT611" s="78">
        <v>0</v>
      </c>
      <c r="AU611" s="78"/>
      <c r="AV611" s="78" t="b">
        <v>0</v>
      </c>
      <c r="AW611" s="78" t="s">
        <v>15459</v>
      </c>
      <c r="AX611" s="84" t="s">
        <v>16367</v>
      </c>
      <c r="AY611" s="78" t="s">
        <v>66</v>
      </c>
      <c r="AZ611" s="102" t="s">
        <v>18397</v>
      </c>
      <c r="BA611" s="48" t="s">
        <v>3604</v>
      </c>
      <c r="BB611" s="48" t="s">
        <v>3604</v>
      </c>
      <c r="BC611" s="48" t="s">
        <v>4027</v>
      </c>
      <c r="BD611" s="48" t="s">
        <v>4027</v>
      </c>
      <c r="BE611" s="48"/>
      <c r="BF611" s="48"/>
      <c r="BG611" s="106" t="s">
        <v>18702</v>
      </c>
      <c r="BH611" s="106" t="s">
        <v>18702</v>
      </c>
      <c r="BI611" s="106" t="s">
        <v>19149</v>
      </c>
      <c r="BJ611" s="106" t="s">
        <v>19149</v>
      </c>
      <c r="BK611" s="85" t="str">
        <f>REPLACE(INDEX(GroupVertices[Group], MATCH(Vertices[[#This Row],[Vertex]],GroupVertices[Vertex],0)),1,1,"")</f>
        <v>EUTRAL</v>
      </c>
      <c r="BL611" s="3"/>
      <c r="BM611" s="3"/>
      <c r="BN611" s="3"/>
      <c r="BO611" s="3"/>
    </row>
    <row r="612" spans="1:67" x14ac:dyDescent="0.25">
      <c r="A612" s="64" t="s">
        <v>1023</v>
      </c>
      <c r="B612" s="65"/>
      <c r="C612" s="65"/>
      <c r="D612" s="66"/>
      <c r="E612" s="68"/>
      <c r="F612" s="100" t="s">
        <v>5365</v>
      </c>
      <c r="G612" s="65"/>
      <c r="H612" s="69"/>
      <c r="I612" s="70"/>
      <c r="J612" s="70"/>
      <c r="K612" s="69" t="s">
        <v>17800</v>
      </c>
      <c r="L612" s="73"/>
      <c r="M612" s="74">
        <v>6346.689453125</v>
      </c>
      <c r="N612" s="74">
        <v>1326.8729248046875</v>
      </c>
      <c r="O612" s="75"/>
      <c r="P612" s="76"/>
      <c r="Q612" s="76"/>
      <c r="R612" s="86"/>
      <c r="S612" s="48">
        <v>0</v>
      </c>
      <c r="T612" s="48">
        <v>1</v>
      </c>
      <c r="U612" s="49">
        <v>0</v>
      </c>
      <c r="V612" s="49">
        <v>9.0089999999999996E-3</v>
      </c>
      <c r="W612" s="49">
        <v>0</v>
      </c>
      <c r="X612" s="49">
        <v>0.53537999999999997</v>
      </c>
      <c r="Y612" s="49">
        <v>0</v>
      </c>
      <c r="Z612" s="49">
        <v>0</v>
      </c>
      <c r="AA612" s="71">
        <v>912</v>
      </c>
      <c r="AB612" s="71"/>
      <c r="AC612" s="72"/>
      <c r="AD612" s="78" t="s">
        <v>11061</v>
      </c>
      <c r="AE612" s="78">
        <v>238</v>
      </c>
      <c r="AF612" s="78">
        <v>32</v>
      </c>
      <c r="AG612" s="78">
        <v>172</v>
      </c>
      <c r="AH612" s="78">
        <v>1</v>
      </c>
      <c r="AI612" s="78"/>
      <c r="AJ612" s="78"/>
      <c r="AK612" s="78" t="s">
        <v>10119</v>
      </c>
      <c r="AL612" s="78"/>
      <c r="AM612" s="78"/>
      <c r="AN612" s="80">
        <v>40668.143495370372</v>
      </c>
      <c r="AO612" s="78"/>
      <c r="AP612" s="78" t="b">
        <v>1</v>
      </c>
      <c r="AQ612" s="78" t="b">
        <v>0</v>
      </c>
      <c r="AR612" s="78" t="b">
        <v>0</v>
      </c>
      <c r="AS612" s="78" t="s">
        <v>9963</v>
      </c>
      <c r="AT612" s="78">
        <v>0</v>
      </c>
      <c r="AU612" s="84" t="s">
        <v>14862</v>
      </c>
      <c r="AV612" s="78" t="b">
        <v>0</v>
      </c>
      <c r="AW612" s="78" t="s">
        <v>15459</v>
      </c>
      <c r="AX612" s="84" t="s">
        <v>16369</v>
      </c>
      <c r="AY612" s="78" t="s">
        <v>66</v>
      </c>
      <c r="AZ612" s="102" t="s">
        <v>18397</v>
      </c>
      <c r="BA612" s="48" t="s">
        <v>3608</v>
      </c>
      <c r="BB612" s="48" t="s">
        <v>3608</v>
      </c>
      <c r="BC612" s="48" t="s">
        <v>4027</v>
      </c>
      <c r="BD612" s="48" t="s">
        <v>4027</v>
      </c>
      <c r="BE612" s="48"/>
      <c r="BF612" s="48"/>
      <c r="BG612" s="106" t="s">
        <v>18785</v>
      </c>
      <c r="BH612" s="106" t="s">
        <v>18785</v>
      </c>
      <c r="BI612" s="106" t="s">
        <v>19230</v>
      </c>
      <c r="BJ612" s="106" t="s">
        <v>19230</v>
      </c>
      <c r="BK612" s="85" t="str">
        <f>REPLACE(INDEX(GroupVertices[Group], MATCH(Vertices[[#This Row],[Vertex]],GroupVertices[Vertex],0)),1,1,"")</f>
        <v>EUTRAL</v>
      </c>
      <c r="BL612" s="3"/>
      <c r="BM612" s="3"/>
      <c r="BN612" s="3"/>
      <c r="BO612" s="3"/>
    </row>
    <row r="613" spans="1:67" x14ac:dyDescent="0.25">
      <c r="A613" s="64" t="s">
        <v>1029</v>
      </c>
      <c r="B613" s="65"/>
      <c r="C613" s="65"/>
      <c r="D613" s="66"/>
      <c r="E613" s="68"/>
      <c r="F613" s="100" t="s">
        <v>5370</v>
      </c>
      <c r="G613" s="65"/>
      <c r="H613" s="69"/>
      <c r="I613" s="70"/>
      <c r="J613" s="70"/>
      <c r="K613" s="69" t="s">
        <v>17806</v>
      </c>
      <c r="L613" s="73"/>
      <c r="M613" s="74">
        <v>6289.80126953125</v>
      </c>
      <c r="N613" s="74">
        <v>3879.725830078125</v>
      </c>
      <c r="O613" s="75"/>
      <c r="P613" s="76"/>
      <c r="Q613" s="76"/>
      <c r="R613" s="86"/>
      <c r="S613" s="48">
        <v>0</v>
      </c>
      <c r="T613" s="48">
        <v>1</v>
      </c>
      <c r="U613" s="49">
        <v>0</v>
      </c>
      <c r="V613" s="49">
        <v>9.0089999999999996E-3</v>
      </c>
      <c r="W613" s="49">
        <v>0</v>
      </c>
      <c r="X613" s="49">
        <v>0.53537999999999997</v>
      </c>
      <c r="Y613" s="49">
        <v>0</v>
      </c>
      <c r="Z613" s="49">
        <v>0</v>
      </c>
      <c r="AA613" s="71">
        <v>918</v>
      </c>
      <c r="AB613" s="71"/>
      <c r="AC613" s="72"/>
      <c r="AD613" s="78" t="s">
        <v>11067</v>
      </c>
      <c r="AE613" s="78">
        <v>124</v>
      </c>
      <c r="AF613" s="78">
        <v>43</v>
      </c>
      <c r="AG613" s="78">
        <v>178</v>
      </c>
      <c r="AH613" s="78">
        <v>31</v>
      </c>
      <c r="AI613" s="78">
        <v>-25200</v>
      </c>
      <c r="AJ613" s="78" t="s">
        <v>12248</v>
      </c>
      <c r="AK613" s="78" t="s">
        <v>12979</v>
      </c>
      <c r="AL613" s="84" t="s">
        <v>13558</v>
      </c>
      <c r="AM613" s="78" t="s">
        <v>13800</v>
      </c>
      <c r="AN613" s="80">
        <v>42300.44599537037</v>
      </c>
      <c r="AO613" s="84" t="s">
        <v>14495</v>
      </c>
      <c r="AP613" s="78" t="b">
        <v>1</v>
      </c>
      <c r="AQ613" s="78" t="b">
        <v>0</v>
      </c>
      <c r="AR613" s="78" t="b">
        <v>1</v>
      </c>
      <c r="AS613" s="78" t="s">
        <v>9963</v>
      </c>
      <c r="AT613" s="78">
        <v>0</v>
      </c>
      <c r="AU613" s="84" t="s">
        <v>14862</v>
      </c>
      <c r="AV613" s="78" t="b">
        <v>0</v>
      </c>
      <c r="AW613" s="78" t="s">
        <v>15459</v>
      </c>
      <c r="AX613" s="84" t="s">
        <v>16375</v>
      </c>
      <c r="AY613" s="78" t="s">
        <v>66</v>
      </c>
      <c r="AZ613" s="102" t="s">
        <v>18397</v>
      </c>
      <c r="BA613" s="48" t="s">
        <v>3611</v>
      </c>
      <c r="BB613" s="48" t="s">
        <v>3611</v>
      </c>
      <c r="BC613" s="48" t="s">
        <v>4027</v>
      </c>
      <c r="BD613" s="48" t="s">
        <v>4027</v>
      </c>
      <c r="BE613" s="48"/>
      <c r="BF613" s="48"/>
      <c r="BG613" s="106" t="s">
        <v>18786</v>
      </c>
      <c r="BH613" s="106" t="s">
        <v>18786</v>
      </c>
      <c r="BI613" s="106" t="s">
        <v>19231</v>
      </c>
      <c r="BJ613" s="106" t="s">
        <v>19231</v>
      </c>
      <c r="BK613" s="85" t="str">
        <f>REPLACE(INDEX(GroupVertices[Group], MATCH(Vertices[[#This Row],[Vertex]],GroupVertices[Vertex],0)),1,1,"")</f>
        <v>EUTRAL</v>
      </c>
      <c r="BL613" s="3"/>
      <c r="BM613" s="3"/>
      <c r="BN613" s="3"/>
      <c r="BO613" s="3"/>
    </row>
    <row r="614" spans="1:67" x14ac:dyDescent="0.25">
      <c r="A614" s="64" t="s">
        <v>1036</v>
      </c>
      <c r="B614" s="65"/>
      <c r="C614" s="65"/>
      <c r="D614" s="66"/>
      <c r="E614" s="68"/>
      <c r="F614" s="100" t="s">
        <v>5377</v>
      </c>
      <c r="G614" s="65"/>
      <c r="H614" s="69"/>
      <c r="I614" s="70"/>
      <c r="J614" s="70"/>
      <c r="K614" s="69" t="s">
        <v>17813</v>
      </c>
      <c r="L614" s="73"/>
      <c r="M614" s="74">
        <v>8344.361328125</v>
      </c>
      <c r="N614" s="74">
        <v>291.37322998046875</v>
      </c>
      <c r="O614" s="75"/>
      <c r="P614" s="76"/>
      <c r="Q614" s="76"/>
      <c r="R614" s="86"/>
      <c r="S614" s="48">
        <v>0</v>
      </c>
      <c r="T614" s="48">
        <v>1</v>
      </c>
      <c r="U614" s="49">
        <v>0</v>
      </c>
      <c r="V614" s="49">
        <v>4.8999999999999998E-4</v>
      </c>
      <c r="W614" s="49">
        <v>7.3999999999999996E-5</v>
      </c>
      <c r="X614" s="49">
        <v>0.47996299999999997</v>
      </c>
      <c r="Y614" s="49">
        <v>0</v>
      </c>
      <c r="Z614" s="49">
        <v>0</v>
      </c>
      <c r="AA614" s="71">
        <v>925</v>
      </c>
      <c r="AB614" s="71"/>
      <c r="AC614" s="72"/>
      <c r="AD614" s="78" t="s">
        <v>11074</v>
      </c>
      <c r="AE614" s="78">
        <v>177</v>
      </c>
      <c r="AF614" s="78">
        <v>92</v>
      </c>
      <c r="AG614" s="78">
        <v>5304</v>
      </c>
      <c r="AH614" s="78">
        <v>2495</v>
      </c>
      <c r="AI614" s="78">
        <v>19800</v>
      </c>
      <c r="AJ614" s="78" t="s">
        <v>12254</v>
      </c>
      <c r="AK614" s="78" t="s">
        <v>10140</v>
      </c>
      <c r="AL614" s="78"/>
      <c r="AM614" s="78" t="s">
        <v>12690</v>
      </c>
      <c r="AN614" s="80">
        <v>41391.701724537037</v>
      </c>
      <c r="AO614" s="84" t="s">
        <v>14499</v>
      </c>
      <c r="AP614" s="78" t="b">
        <v>1</v>
      </c>
      <c r="AQ614" s="78" t="b">
        <v>0</v>
      </c>
      <c r="AR614" s="78" t="b">
        <v>1</v>
      </c>
      <c r="AS614" s="78" t="s">
        <v>9963</v>
      </c>
      <c r="AT614" s="78">
        <v>3</v>
      </c>
      <c r="AU614" s="84" t="s">
        <v>14862</v>
      </c>
      <c r="AV614" s="78" t="b">
        <v>0</v>
      </c>
      <c r="AW614" s="78" t="s">
        <v>15459</v>
      </c>
      <c r="AX614" s="84" t="s">
        <v>16382</v>
      </c>
      <c r="AY614" s="78" t="s">
        <v>66</v>
      </c>
      <c r="AZ614" s="102" t="s">
        <v>18397</v>
      </c>
      <c r="BA614" s="48" t="s">
        <v>3539</v>
      </c>
      <c r="BB614" s="48" t="s">
        <v>3539</v>
      </c>
      <c r="BC614" s="48" t="s">
        <v>4033</v>
      </c>
      <c r="BD614" s="48" t="s">
        <v>4033</v>
      </c>
      <c r="BE614" s="48"/>
      <c r="BF614" s="48"/>
      <c r="BG614" s="106" t="s">
        <v>18752</v>
      </c>
      <c r="BH614" s="106" t="s">
        <v>18752</v>
      </c>
      <c r="BI614" s="106" t="s">
        <v>19198</v>
      </c>
      <c r="BJ614" s="106" t="s">
        <v>19198</v>
      </c>
      <c r="BK614" s="85" t="str">
        <f>REPLACE(INDEX(GroupVertices[Group], MATCH(Vertices[[#This Row],[Vertex]],GroupVertices[Vertex],0)),1,1,"")</f>
        <v>EUTRAL</v>
      </c>
      <c r="BL614" s="3"/>
      <c r="BM614" s="3"/>
      <c r="BN614" s="3"/>
      <c r="BO614" s="3"/>
    </row>
    <row r="615" spans="1:67" x14ac:dyDescent="0.25">
      <c r="A615" s="64" t="s">
        <v>1040</v>
      </c>
      <c r="B615" s="65"/>
      <c r="C615" s="65"/>
      <c r="D615" s="66"/>
      <c r="E615" s="68"/>
      <c r="F615" s="100" t="s">
        <v>5381</v>
      </c>
      <c r="G615" s="65"/>
      <c r="H615" s="69"/>
      <c r="I615" s="70"/>
      <c r="J615" s="70"/>
      <c r="K615" s="69" t="s">
        <v>17816</v>
      </c>
      <c r="L615" s="73"/>
      <c r="M615" s="74">
        <v>8640.8642578125</v>
      </c>
      <c r="N615" s="74">
        <v>538.06353759765625</v>
      </c>
      <c r="O615" s="75"/>
      <c r="P615" s="76"/>
      <c r="Q615" s="76"/>
      <c r="R615" s="86"/>
      <c r="S615" s="48">
        <v>0</v>
      </c>
      <c r="T615" s="48">
        <v>1</v>
      </c>
      <c r="U615" s="49">
        <v>0</v>
      </c>
      <c r="V615" s="49">
        <v>4.9299999999999995E-4</v>
      </c>
      <c r="W615" s="49">
        <v>3.3500000000000001E-4</v>
      </c>
      <c r="X615" s="49">
        <v>0.41562300000000002</v>
      </c>
      <c r="Y615" s="49">
        <v>0</v>
      </c>
      <c r="Z615" s="49">
        <v>0</v>
      </c>
      <c r="AA615" s="71">
        <v>928</v>
      </c>
      <c r="AB615" s="71"/>
      <c r="AC615" s="72"/>
      <c r="AD615" s="78" t="s">
        <v>11077</v>
      </c>
      <c r="AE615" s="78">
        <v>63</v>
      </c>
      <c r="AF615" s="78">
        <v>12</v>
      </c>
      <c r="AG615" s="78">
        <v>192</v>
      </c>
      <c r="AH615" s="78">
        <v>154</v>
      </c>
      <c r="AI615" s="78"/>
      <c r="AJ615" s="78" t="s">
        <v>12257</v>
      </c>
      <c r="AK615" s="78" t="s">
        <v>12985</v>
      </c>
      <c r="AL615" s="78"/>
      <c r="AM615" s="78"/>
      <c r="AN615" s="80">
        <v>40730.242256944446</v>
      </c>
      <c r="AO615" s="84" t="s">
        <v>14502</v>
      </c>
      <c r="AP615" s="78" t="b">
        <v>1</v>
      </c>
      <c r="AQ615" s="78" t="b">
        <v>0</v>
      </c>
      <c r="AR615" s="78" t="b">
        <v>1</v>
      </c>
      <c r="AS615" s="78" t="s">
        <v>9963</v>
      </c>
      <c r="AT615" s="78">
        <v>1</v>
      </c>
      <c r="AU615" s="84" t="s">
        <v>14862</v>
      </c>
      <c r="AV615" s="78" t="b">
        <v>0</v>
      </c>
      <c r="AW615" s="78" t="s">
        <v>15459</v>
      </c>
      <c r="AX615" s="84" t="s">
        <v>16385</v>
      </c>
      <c r="AY615" s="78" t="s">
        <v>66</v>
      </c>
      <c r="AZ615" s="102" t="s">
        <v>18397</v>
      </c>
      <c r="BA615" s="48"/>
      <c r="BB615" s="48"/>
      <c r="BC615" s="48"/>
      <c r="BD615" s="48"/>
      <c r="BE615" s="48"/>
      <c r="BF615" s="48"/>
      <c r="BG615" s="106" t="s">
        <v>18787</v>
      </c>
      <c r="BH615" s="106" t="s">
        <v>18787</v>
      </c>
      <c r="BI615" s="106" t="s">
        <v>19232</v>
      </c>
      <c r="BJ615" s="106" t="s">
        <v>19232</v>
      </c>
      <c r="BK615" s="85" t="str">
        <f>REPLACE(INDEX(GroupVertices[Group], MATCH(Vertices[[#This Row],[Vertex]],GroupVertices[Vertex],0)),1,1,"")</f>
        <v>EUTRAL</v>
      </c>
      <c r="BL615" s="3"/>
      <c r="BM615" s="3"/>
      <c r="BN615" s="3"/>
      <c r="BO615" s="3"/>
    </row>
    <row r="616" spans="1:67" x14ac:dyDescent="0.25">
      <c r="A616" s="64" t="s">
        <v>1042</v>
      </c>
      <c r="B616" s="65"/>
      <c r="C616" s="65"/>
      <c r="D616" s="66"/>
      <c r="E616" s="68"/>
      <c r="F616" s="100" t="s">
        <v>5382</v>
      </c>
      <c r="G616" s="65"/>
      <c r="H616" s="69"/>
      <c r="I616" s="70"/>
      <c r="J616" s="70"/>
      <c r="K616" s="69" t="s">
        <v>17818</v>
      </c>
      <c r="L616" s="73"/>
      <c r="M616" s="74">
        <v>7098.748046875</v>
      </c>
      <c r="N616" s="74">
        <v>5136.984375</v>
      </c>
      <c r="O616" s="75"/>
      <c r="P616" s="76"/>
      <c r="Q616" s="76"/>
      <c r="R616" s="86"/>
      <c r="S616" s="48">
        <v>0</v>
      </c>
      <c r="T616" s="48">
        <v>3</v>
      </c>
      <c r="U616" s="49">
        <v>6736.3</v>
      </c>
      <c r="V616" s="49">
        <v>7.4200000000000004E-4</v>
      </c>
      <c r="W616" s="49">
        <v>4.8999999999999998E-3</v>
      </c>
      <c r="X616" s="49">
        <v>0.92503999999999997</v>
      </c>
      <c r="Y616" s="49">
        <v>0.16666666666666666</v>
      </c>
      <c r="Z616" s="49">
        <v>0</v>
      </c>
      <c r="AA616" s="71">
        <v>930</v>
      </c>
      <c r="AB616" s="71"/>
      <c r="AC616" s="72"/>
      <c r="AD616" s="78" t="s">
        <v>10900</v>
      </c>
      <c r="AE616" s="78">
        <v>1754</v>
      </c>
      <c r="AF616" s="78">
        <v>362</v>
      </c>
      <c r="AG616" s="78">
        <v>38461</v>
      </c>
      <c r="AH616" s="78">
        <v>27657</v>
      </c>
      <c r="AI616" s="78">
        <v>19800</v>
      </c>
      <c r="AJ616" s="78" t="s">
        <v>12258</v>
      </c>
      <c r="AK616" s="78" t="s">
        <v>10111</v>
      </c>
      <c r="AL616" s="78"/>
      <c r="AM616" s="78" t="s">
        <v>10140</v>
      </c>
      <c r="AN616" s="80">
        <v>39962.443009259259</v>
      </c>
      <c r="AO616" s="78"/>
      <c r="AP616" s="78" t="b">
        <v>0</v>
      </c>
      <c r="AQ616" s="78" t="b">
        <v>0</v>
      </c>
      <c r="AR616" s="78" t="b">
        <v>1</v>
      </c>
      <c r="AS616" s="78" t="s">
        <v>9963</v>
      </c>
      <c r="AT616" s="78">
        <v>66</v>
      </c>
      <c r="AU616" s="84" t="s">
        <v>14902</v>
      </c>
      <c r="AV616" s="78" t="b">
        <v>0</v>
      </c>
      <c r="AW616" s="78" t="s">
        <v>15459</v>
      </c>
      <c r="AX616" s="84" t="s">
        <v>16387</v>
      </c>
      <c r="AY616" s="78" t="s">
        <v>66</v>
      </c>
      <c r="AZ616" s="102" t="s">
        <v>18397</v>
      </c>
      <c r="BA616" s="48" t="s">
        <v>3478</v>
      </c>
      <c r="BB616" s="48" t="s">
        <v>3478</v>
      </c>
      <c r="BC616" s="48" t="s">
        <v>4037</v>
      </c>
      <c r="BD616" s="48" t="s">
        <v>4037</v>
      </c>
      <c r="BE616" s="48" t="s">
        <v>18542</v>
      </c>
      <c r="BF616" s="48" t="s">
        <v>18542</v>
      </c>
      <c r="BG616" s="106" t="s">
        <v>18788</v>
      </c>
      <c r="BH616" s="106" t="s">
        <v>18961</v>
      </c>
      <c r="BI616" s="106" t="s">
        <v>19233</v>
      </c>
      <c r="BJ616" s="106" t="s">
        <v>19399</v>
      </c>
      <c r="BK616" s="85" t="str">
        <f>REPLACE(INDEX(GroupVertices[Group], MATCH(Vertices[[#This Row],[Vertex]],GroupVertices[Vertex],0)),1,1,"")</f>
        <v>EUTRAL</v>
      </c>
      <c r="BL616" s="3"/>
      <c r="BM616" s="3"/>
      <c r="BN616" s="3"/>
      <c r="BO616" s="3"/>
    </row>
    <row r="617" spans="1:67" x14ac:dyDescent="0.25">
      <c r="A617" s="64" t="s">
        <v>1047</v>
      </c>
      <c r="B617" s="65"/>
      <c r="C617" s="65"/>
      <c r="D617" s="66"/>
      <c r="E617" s="68"/>
      <c r="F617" s="100" t="s">
        <v>5387</v>
      </c>
      <c r="G617" s="65"/>
      <c r="H617" s="69"/>
      <c r="I617" s="70"/>
      <c r="J617" s="70"/>
      <c r="K617" s="69" t="s">
        <v>17823</v>
      </c>
      <c r="L617" s="73"/>
      <c r="M617" s="74">
        <v>8908.662109375</v>
      </c>
      <c r="N617" s="74">
        <v>5380.18896484375</v>
      </c>
      <c r="O617" s="75"/>
      <c r="P617" s="76"/>
      <c r="Q617" s="76"/>
      <c r="R617" s="86"/>
      <c r="S617" s="48">
        <v>0</v>
      </c>
      <c r="T617" s="48">
        <v>1</v>
      </c>
      <c r="U617" s="49">
        <v>0</v>
      </c>
      <c r="V617" s="49">
        <v>1</v>
      </c>
      <c r="W617" s="49">
        <v>0</v>
      </c>
      <c r="X617" s="49">
        <v>0.99999899999999997</v>
      </c>
      <c r="Y617" s="49">
        <v>0</v>
      </c>
      <c r="Z617" s="49">
        <v>0</v>
      </c>
      <c r="AA617" s="71">
        <v>935</v>
      </c>
      <c r="AB617" s="71"/>
      <c r="AC617" s="72"/>
      <c r="AD617" s="78" t="s">
        <v>11082</v>
      </c>
      <c r="AE617" s="78">
        <v>5003</v>
      </c>
      <c r="AF617" s="78">
        <v>487</v>
      </c>
      <c r="AG617" s="78">
        <v>5045</v>
      </c>
      <c r="AH617" s="78">
        <v>4856</v>
      </c>
      <c r="AI617" s="78"/>
      <c r="AJ617" s="78" t="s">
        <v>12260</v>
      </c>
      <c r="AK617" s="78" t="s">
        <v>12987</v>
      </c>
      <c r="AL617" s="78"/>
      <c r="AM617" s="78"/>
      <c r="AN617" s="80">
        <v>42795.406840277778</v>
      </c>
      <c r="AO617" s="84" t="s">
        <v>14506</v>
      </c>
      <c r="AP617" s="78" t="b">
        <v>1</v>
      </c>
      <c r="AQ617" s="78" t="b">
        <v>0</v>
      </c>
      <c r="AR617" s="78" t="b">
        <v>1</v>
      </c>
      <c r="AS617" s="78" t="s">
        <v>9963</v>
      </c>
      <c r="AT617" s="78">
        <v>1</v>
      </c>
      <c r="AU617" s="78"/>
      <c r="AV617" s="78" t="b">
        <v>0</v>
      </c>
      <c r="AW617" s="78" t="s">
        <v>15459</v>
      </c>
      <c r="AX617" s="84" t="s">
        <v>16392</v>
      </c>
      <c r="AY617" s="78" t="s">
        <v>66</v>
      </c>
      <c r="AZ617" s="102" t="s">
        <v>18397</v>
      </c>
      <c r="BA617" s="48" t="s">
        <v>3293</v>
      </c>
      <c r="BB617" s="48" t="s">
        <v>3293</v>
      </c>
      <c r="BC617" s="48" t="s">
        <v>4022</v>
      </c>
      <c r="BD617" s="48" t="s">
        <v>4022</v>
      </c>
      <c r="BE617" s="48"/>
      <c r="BF617" s="48"/>
      <c r="BG617" s="106" t="s">
        <v>18789</v>
      </c>
      <c r="BH617" s="106" t="s">
        <v>18789</v>
      </c>
      <c r="BI617" s="106" t="s">
        <v>19234</v>
      </c>
      <c r="BJ617" s="106" t="s">
        <v>19234</v>
      </c>
      <c r="BK617" s="85" t="str">
        <f>REPLACE(INDEX(GroupVertices[Group], MATCH(Vertices[[#This Row],[Vertex]],GroupVertices[Vertex],0)),1,1,"")</f>
        <v>EUTRAL</v>
      </c>
      <c r="BL617" s="3"/>
      <c r="BM617" s="3"/>
      <c r="BN617" s="3"/>
      <c r="BO617" s="3"/>
    </row>
    <row r="618" spans="1:67" x14ac:dyDescent="0.25">
      <c r="A618" s="64" t="s">
        <v>1048</v>
      </c>
      <c r="B618" s="65"/>
      <c r="C618" s="65"/>
      <c r="D618" s="66"/>
      <c r="E618" s="68"/>
      <c r="F618" s="100" t="s">
        <v>5388</v>
      </c>
      <c r="G618" s="65"/>
      <c r="H618" s="69"/>
      <c r="I618" s="70"/>
      <c r="J618" s="70"/>
      <c r="K618" s="69" t="s">
        <v>17824</v>
      </c>
      <c r="L618" s="73"/>
      <c r="M618" s="74">
        <v>7022.22607421875</v>
      </c>
      <c r="N618" s="74">
        <v>5099.5263671875</v>
      </c>
      <c r="O618" s="75"/>
      <c r="P618" s="76"/>
      <c r="Q618" s="76"/>
      <c r="R618" s="86"/>
      <c r="S618" s="48">
        <v>0</v>
      </c>
      <c r="T618" s="48">
        <v>2</v>
      </c>
      <c r="U618" s="49">
        <v>6506.5333330000003</v>
      </c>
      <c r="V618" s="49">
        <v>7.4100000000000001E-4</v>
      </c>
      <c r="W618" s="49">
        <v>4.4079999999999996E-3</v>
      </c>
      <c r="X618" s="49">
        <v>0.68555200000000005</v>
      </c>
      <c r="Y618" s="49">
        <v>0</v>
      </c>
      <c r="Z618" s="49">
        <v>0</v>
      </c>
      <c r="AA618" s="71">
        <v>936</v>
      </c>
      <c r="AB618" s="71"/>
      <c r="AC618" s="72"/>
      <c r="AD618" s="78" t="s">
        <v>11083</v>
      </c>
      <c r="AE618" s="78">
        <v>153</v>
      </c>
      <c r="AF618" s="78">
        <v>41</v>
      </c>
      <c r="AG618" s="78">
        <v>4217</v>
      </c>
      <c r="AH618" s="78">
        <v>3610</v>
      </c>
      <c r="AI618" s="78">
        <v>-25200</v>
      </c>
      <c r="AJ618" s="78" t="s">
        <v>12261</v>
      </c>
      <c r="AK618" s="78" t="s">
        <v>12988</v>
      </c>
      <c r="AL618" s="78"/>
      <c r="AM618" s="78" t="s">
        <v>13800</v>
      </c>
      <c r="AN618" s="80">
        <v>41304.828206018516</v>
      </c>
      <c r="AO618" s="84" t="s">
        <v>14507</v>
      </c>
      <c r="AP618" s="78" t="b">
        <v>0</v>
      </c>
      <c r="AQ618" s="78" t="b">
        <v>0</v>
      </c>
      <c r="AR618" s="78" t="b">
        <v>0</v>
      </c>
      <c r="AS618" s="78" t="s">
        <v>9963</v>
      </c>
      <c r="AT618" s="78">
        <v>16</v>
      </c>
      <c r="AU618" s="84" t="s">
        <v>14862</v>
      </c>
      <c r="AV618" s="78" t="b">
        <v>0</v>
      </c>
      <c r="AW618" s="78" t="s">
        <v>15459</v>
      </c>
      <c r="AX618" s="84" t="s">
        <v>16393</v>
      </c>
      <c r="AY618" s="78" t="s">
        <v>66</v>
      </c>
      <c r="AZ618" s="102" t="s">
        <v>18397</v>
      </c>
      <c r="BA618" s="48" t="s">
        <v>3626</v>
      </c>
      <c r="BB618" s="48" t="s">
        <v>3626</v>
      </c>
      <c r="BC618" s="48" t="s">
        <v>4051</v>
      </c>
      <c r="BD618" s="48" t="s">
        <v>4051</v>
      </c>
      <c r="BE618" s="48"/>
      <c r="BF618" s="48"/>
      <c r="BG618" s="106" t="s">
        <v>18790</v>
      </c>
      <c r="BH618" s="106" t="s">
        <v>18790</v>
      </c>
      <c r="BI618" s="106" t="s">
        <v>19235</v>
      </c>
      <c r="BJ618" s="106" t="s">
        <v>19235</v>
      </c>
      <c r="BK618" s="85" t="str">
        <f>REPLACE(INDEX(GroupVertices[Group], MATCH(Vertices[[#This Row],[Vertex]],GroupVertices[Vertex],0)),1,1,"")</f>
        <v>EUTRAL</v>
      </c>
      <c r="BL618" s="3"/>
      <c r="BM618" s="3"/>
      <c r="BN618" s="3"/>
      <c r="BO618" s="3"/>
    </row>
    <row r="619" spans="1:67" x14ac:dyDescent="0.25">
      <c r="A619" s="64" t="s">
        <v>1052</v>
      </c>
      <c r="B619" s="65"/>
      <c r="C619" s="65"/>
      <c r="D619" s="66"/>
      <c r="E619" s="68"/>
      <c r="F619" s="100" t="s">
        <v>5392</v>
      </c>
      <c r="G619" s="65"/>
      <c r="H619" s="69"/>
      <c r="I619" s="70"/>
      <c r="J619" s="70"/>
      <c r="K619" s="69" t="s">
        <v>17828</v>
      </c>
      <c r="L619" s="73"/>
      <c r="M619" s="74">
        <v>6355.16845703125</v>
      </c>
      <c r="N619" s="74">
        <v>2028.1270751953125</v>
      </c>
      <c r="O619" s="75"/>
      <c r="P619" s="76"/>
      <c r="Q619" s="76"/>
      <c r="R619" s="86"/>
      <c r="S619" s="48">
        <v>0</v>
      </c>
      <c r="T619" s="48">
        <v>1</v>
      </c>
      <c r="U619" s="49">
        <v>0</v>
      </c>
      <c r="V619" s="49">
        <v>4.9700000000000005E-4</v>
      </c>
      <c r="W619" s="49">
        <v>6.2000000000000003E-5</v>
      </c>
      <c r="X619" s="49">
        <v>0.47321000000000002</v>
      </c>
      <c r="Y619" s="49">
        <v>0</v>
      </c>
      <c r="Z619" s="49">
        <v>0</v>
      </c>
      <c r="AA619" s="71">
        <v>940</v>
      </c>
      <c r="AB619" s="71"/>
      <c r="AC619" s="72"/>
      <c r="AD619" s="78" t="s">
        <v>11087</v>
      </c>
      <c r="AE619" s="78">
        <v>57</v>
      </c>
      <c r="AF619" s="78">
        <v>218</v>
      </c>
      <c r="AG619" s="78">
        <v>15795</v>
      </c>
      <c r="AH619" s="78">
        <v>275</v>
      </c>
      <c r="AI619" s="78">
        <v>19800</v>
      </c>
      <c r="AJ619" s="78" t="s">
        <v>12263</v>
      </c>
      <c r="AK619" s="78" t="s">
        <v>12803</v>
      </c>
      <c r="AL619" s="78"/>
      <c r="AM619" s="78" t="s">
        <v>10135</v>
      </c>
      <c r="AN619" s="80">
        <v>41424.766481481478</v>
      </c>
      <c r="AO619" s="84" t="s">
        <v>14509</v>
      </c>
      <c r="AP619" s="78" t="b">
        <v>0</v>
      </c>
      <c r="AQ619" s="78" t="b">
        <v>0</v>
      </c>
      <c r="AR619" s="78" t="b">
        <v>0</v>
      </c>
      <c r="AS619" s="78" t="s">
        <v>9963</v>
      </c>
      <c r="AT619" s="78">
        <v>81</v>
      </c>
      <c r="AU619" s="84" t="s">
        <v>15056</v>
      </c>
      <c r="AV619" s="78" t="b">
        <v>0</v>
      </c>
      <c r="AW619" s="78" t="s">
        <v>15459</v>
      </c>
      <c r="AX619" s="84" t="s">
        <v>16397</v>
      </c>
      <c r="AY619" s="78" t="s">
        <v>66</v>
      </c>
      <c r="AZ619" s="102" t="s">
        <v>18397</v>
      </c>
      <c r="BA619" s="48" t="s">
        <v>3478</v>
      </c>
      <c r="BB619" s="48" t="s">
        <v>3478</v>
      </c>
      <c r="BC619" s="48" t="s">
        <v>4037</v>
      </c>
      <c r="BD619" s="48" t="s">
        <v>4037</v>
      </c>
      <c r="BE619" s="48" t="s">
        <v>4355</v>
      </c>
      <c r="BF619" s="48" t="s">
        <v>4355</v>
      </c>
      <c r="BG619" s="106" t="s">
        <v>18732</v>
      </c>
      <c r="BH619" s="106" t="s">
        <v>18732</v>
      </c>
      <c r="BI619" s="106" t="s">
        <v>19178</v>
      </c>
      <c r="BJ619" s="106" t="s">
        <v>19178</v>
      </c>
      <c r="BK619" s="85" t="str">
        <f>REPLACE(INDEX(GroupVertices[Group], MATCH(Vertices[[#This Row],[Vertex]],GroupVertices[Vertex],0)),1,1,"")</f>
        <v>EUTRAL</v>
      </c>
      <c r="BL619" s="3"/>
      <c r="BM619" s="3"/>
      <c r="BN619" s="3"/>
      <c r="BO619" s="3"/>
    </row>
    <row r="620" spans="1:67" x14ac:dyDescent="0.25">
      <c r="A620" s="64" t="s">
        <v>1053</v>
      </c>
      <c r="B620" s="65"/>
      <c r="C620" s="65"/>
      <c r="D620" s="66"/>
      <c r="E620" s="68"/>
      <c r="F620" s="100" t="s">
        <v>5393</v>
      </c>
      <c r="G620" s="65"/>
      <c r="H620" s="69"/>
      <c r="I620" s="70"/>
      <c r="J620" s="70"/>
      <c r="K620" s="69" t="s">
        <v>17829</v>
      </c>
      <c r="L620" s="73"/>
      <c r="M620" s="74">
        <v>7625.595703125</v>
      </c>
      <c r="N620" s="74">
        <v>979.9815673828125</v>
      </c>
      <c r="O620" s="75"/>
      <c r="P620" s="76"/>
      <c r="Q620" s="76"/>
      <c r="R620" s="86"/>
      <c r="S620" s="48">
        <v>0</v>
      </c>
      <c r="T620" s="48">
        <v>1</v>
      </c>
      <c r="U620" s="49">
        <v>0</v>
      </c>
      <c r="V620" s="49">
        <v>4.9700000000000005E-4</v>
      </c>
      <c r="W620" s="49">
        <v>6.2000000000000003E-5</v>
      </c>
      <c r="X620" s="49">
        <v>0.47321000000000002</v>
      </c>
      <c r="Y620" s="49">
        <v>0</v>
      </c>
      <c r="Z620" s="49">
        <v>0</v>
      </c>
      <c r="AA620" s="71">
        <v>941</v>
      </c>
      <c r="AB620" s="71"/>
      <c r="AC620" s="72"/>
      <c r="AD620" s="78" t="s">
        <v>11088</v>
      </c>
      <c r="AE620" s="78">
        <v>332</v>
      </c>
      <c r="AF620" s="78">
        <v>391</v>
      </c>
      <c r="AG620" s="78">
        <v>89014</v>
      </c>
      <c r="AH620" s="78">
        <v>21902</v>
      </c>
      <c r="AI620" s="78">
        <v>19800</v>
      </c>
      <c r="AJ620" s="78" t="s">
        <v>12264</v>
      </c>
      <c r="AK620" s="78" t="s">
        <v>10140</v>
      </c>
      <c r="AL620" s="84" t="s">
        <v>13563</v>
      </c>
      <c r="AM620" s="78" t="s">
        <v>10140</v>
      </c>
      <c r="AN620" s="80">
        <v>40838.32707175926</v>
      </c>
      <c r="AO620" s="84" t="s">
        <v>14510</v>
      </c>
      <c r="AP620" s="78" t="b">
        <v>1</v>
      </c>
      <c r="AQ620" s="78" t="b">
        <v>0</v>
      </c>
      <c r="AR620" s="78" t="b">
        <v>1</v>
      </c>
      <c r="AS620" s="78" t="s">
        <v>9963</v>
      </c>
      <c r="AT620" s="78">
        <v>235</v>
      </c>
      <c r="AU620" s="84" t="s">
        <v>14862</v>
      </c>
      <c r="AV620" s="78" t="b">
        <v>0</v>
      </c>
      <c r="AW620" s="78" t="s">
        <v>15459</v>
      </c>
      <c r="AX620" s="84" t="s">
        <v>16398</v>
      </c>
      <c r="AY620" s="78" t="s">
        <v>66</v>
      </c>
      <c r="AZ620" s="102" t="s">
        <v>18397</v>
      </c>
      <c r="BA620" s="48" t="s">
        <v>3478</v>
      </c>
      <c r="BB620" s="48" t="s">
        <v>3478</v>
      </c>
      <c r="BC620" s="48" t="s">
        <v>4037</v>
      </c>
      <c r="BD620" s="48" t="s">
        <v>4037</v>
      </c>
      <c r="BE620" s="48" t="s">
        <v>4355</v>
      </c>
      <c r="BF620" s="48" t="s">
        <v>4355</v>
      </c>
      <c r="BG620" s="106" t="s">
        <v>18732</v>
      </c>
      <c r="BH620" s="106" t="s">
        <v>18732</v>
      </c>
      <c r="BI620" s="106" t="s">
        <v>19178</v>
      </c>
      <c r="BJ620" s="106" t="s">
        <v>19178</v>
      </c>
      <c r="BK620" s="85" t="str">
        <f>REPLACE(INDEX(GroupVertices[Group], MATCH(Vertices[[#This Row],[Vertex]],GroupVertices[Vertex],0)),1,1,"")</f>
        <v>EUTRAL</v>
      </c>
      <c r="BL620" s="3"/>
      <c r="BM620" s="3"/>
      <c r="BN620" s="3"/>
      <c r="BO620" s="3"/>
    </row>
    <row r="621" spans="1:67" x14ac:dyDescent="0.25">
      <c r="A621" s="64" t="s">
        <v>1055</v>
      </c>
      <c r="B621" s="65"/>
      <c r="C621" s="65"/>
      <c r="D621" s="66"/>
      <c r="E621" s="68"/>
      <c r="F621" s="100" t="s">
        <v>5395</v>
      </c>
      <c r="G621" s="65"/>
      <c r="H621" s="69"/>
      <c r="I621" s="70"/>
      <c r="J621" s="70"/>
      <c r="K621" s="69" t="s">
        <v>17831</v>
      </c>
      <c r="L621" s="73"/>
      <c r="M621" s="74">
        <v>8932.560546875</v>
      </c>
      <c r="N621" s="74">
        <v>4874.5947265625</v>
      </c>
      <c r="O621" s="75"/>
      <c r="P621" s="76"/>
      <c r="Q621" s="76"/>
      <c r="R621" s="86"/>
      <c r="S621" s="48">
        <v>0</v>
      </c>
      <c r="T621" s="48">
        <v>1</v>
      </c>
      <c r="U621" s="49">
        <v>0</v>
      </c>
      <c r="V621" s="49">
        <v>1</v>
      </c>
      <c r="W621" s="49">
        <v>0</v>
      </c>
      <c r="X621" s="49">
        <v>0.99999899999999997</v>
      </c>
      <c r="Y621" s="49">
        <v>0</v>
      </c>
      <c r="Z621" s="49">
        <v>0</v>
      </c>
      <c r="AA621" s="71">
        <v>943</v>
      </c>
      <c r="AB621" s="71"/>
      <c r="AC621" s="72"/>
      <c r="AD621" s="78" t="s">
        <v>11090</v>
      </c>
      <c r="AE621" s="78">
        <v>618</v>
      </c>
      <c r="AF621" s="78">
        <v>16615</v>
      </c>
      <c r="AG621" s="78">
        <v>26301</v>
      </c>
      <c r="AH621" s="78">
        <v>30</v>
      </c>
      <c r="AI621" s="78">
        <v>19800</v>
      </c>
      <c r="AJ621" s="78" t="s">
        <v>12266</v>
      </c>
      <c r="AK621" s="78" t="s">
        <v>10134</v>
      </c>
      <c r="AL621" s="84" t="s">
        <v>13564</v>
      </c>
      <c r="AM621" s="78" t="s">
        <v>12690</v>
      </c>
      <c r="AN621" s="80">
        <v>39992.131053240744</v>
      </c>
      <c r="AO621" s="84" t="s">
        <v>14512</v>
      </c>
      <c r="AP621" s="78" t="b">
        <v>1</v>
      </c>
      <c r="AQ621" s="78" t="b">
        <v>0</v>
      </c>
      <c r="AR621" s="78" t="b">
        <v>0</v>
      </c>
      <c r="AS621" s="78" t="s">
        <v>9963</v>
      </c>
      <c r="AT621" s="78">
        <v>190</v>
      </c>
      <c r="AU621" s="84" t="s">
        <v>14862</v>
      </c>
      <c r="AV621" s="78" t="b">
        <v>0</v>
      </c>
      <c r="AW621" s="78" t="s">
        <v>15459</v>
      </c>
      <c r="AX621" s="84" t="s">
        <v>16400</v>
      </c>
      <c r="AY621" s="78" t="s">
        <v>66</v>
      </c>
      <c r="AZ621" s="102" t="s">
        <v>18397</v>
      </c>
      <c r="BA621" s="48" t="s">
        <v>3629</v>
      </c>
      <c r="BB621" s="48" t="s">
        <v>3629</v>
      </c>
      <c r="BC621" s="48" t="s">
        <v>4041</v>
      </c>
      <c r="BD621" s="48" t="s">
        <v>4041</v>
      </c>
      <c r="BE621" s="48" t="s">
        <v>1629</v>
      </c>
      <c r="BF621" s="48" t="s">
        <v>1629</v>
      </c>
      <c r="BG621" s="106" t="s">
        <v>18791</v>
      </c>
      <c r="BH621" s="106" t="s">
        <v>18791</v>
      </c>
      <c r="BI621" s="106" t="s">
        <v>19236</v>
      </c>
      <c r="BJ621" s="106" t="s">
        <v>19236</v>
      </c>
      <c r="BK621" s="85" t="str">
        <f>REPLACE(INDEX(GroupVertices[Group], MATCH(Vertices[[#This Row],[Vertex]],GroupVertices[Vertex],0)),1,1,"")</f>
        <v>EUTRAL</v>
      </c>
      <c r="BL621" s="3"/>
      <c r="BM621" s="3"/>
      <c r="BN621" s="3"/>
      <c r="BO621" s="3"/>
    </row>
    <row r="622" spans="1:67" x14ac:dyDescent="0.25">
      <c r="A622" s="64" t="s">
        <v>1057</v>
      </c>
      <c r="B622" s="65"/>
      <c r="C622" s="65"/>
      <c r="D622" s="66"/>
      <c r="E622" s="68"/>
      <c r="F622" s="100" t="s">
        <v>4787</v>
      </c>
      <c r="G622" s="65"/>
      <c r="H622" s="69"/>
      <c r="I622" s="70"/>
      <c r="J622" s="70"/>
      <c r="K622" s="69" t="s">
        <v>17834</v>
      </c>
      <c r="L622" s="73"/>
      <c r="M622" s="74">
        <v>6485.98486328125</v>
      </c>
      <c r="N622" s="74">
        <v>4817.76513671875</v>
      </c>
      <c r="O622" s="75"/>
      <c r="P622" s="76"/>
      <c r="Q622" s="76"/>
      <c r="R622" s="86"/>
      <c r="S622" s="48">
        <v>0</v>
      </c>
      <c r="T622" s="48">
        <v>3</v>
      </c>
      <c r="U622" s="49">
        <v>3041.2690480000001</v>
      </c>
      <c r="V622" s="49">
        <v>6.4300000000000002E-4</v>
      </c>
      <c r="W622" s="49">
        <v>7.7899999999999996E-4</v>
      </c>
      <c r="X622" s="49">
        <v>0.99250899999999997</v>
      </c>
      <c r="Y622" s="49">
        <v>0.16666666666666666</v>
      </c>
      <c r="Z622" s="49">
        <v>0</v>
      </c>
      <c r="AA622" s="71">
        <v>946</v>
      </c>
      <c r="AB622" s="71"/>
      <c r="AC622" s="72"/>
      <c r="AD622" s="78" t="s">
        <v>11092</v>
      </c>
      <c r="AE622" s="78">
        <v>84</v>
      </c>
      <c r="AF622" s="78">
        <v>92</v>
      </c>
      <c r="AG622" s="78">
        <v>9537</v>
      </c>
      <c r="AH622" s="78">
        <v>12930</v>
      </c>
      <c r="AI622" s="78"/>
      <c r="AJ622" s="78" t="s">
        <v>12269</v>
      </c>
      <c r="AK622" s="78" t="s">
        <v>12990</v>
      </c>
      <c r="AL622" s="78"/>
      <c r="AM622" s="78"/>
      <c r="AN622" s="80">
        <v>41837.255844907406</v>
      </c>
      <c r="AO622" s="78"/>
      <c r="AP622" s="78" t="b">
        <v>1</v>
      </c>
      <c r="AQ622" s="78" t="b">
        <v>1</v>
      </c>
      <c r="AR622" s="78" t="b">
        <v>0</v>
      </c>
      <c r="AS622" s="78" t="s">
        <v>9963</v>
      </c>
      <c r="AT622" s="78">
        <v>6</v>
      </c>
      <c r="AU622" s="84" t="s">
        <v>14862</v>
      </c>
      <c r="AV622" s="78" t="b">
        <v>0</v>
      </c>
      <c r="AW622" s="78" t="s">
        <v>15459</v>
      </c>
      <c r="AX622" s="84" t="s">
        <v>16403</v>
      </c>
      <c r="AY622" s="78" t="s">
        <v>66</v>
      </c>
      <c r="AZ622" s="102" t="s">
        <v>18397</v>
      </c>
      <c r="BA622" s="48" t="s">
        <v>18461</v>
      </c>
      <c r="BB622" s="48" t="s">
        <v>18461</v>
      </c>
      <c r="BC622" s="48" t="s">
        <v>18509</v>
      </c>
      <c r="BD622" s="48" t="s">
        <v>18509</v>
      </c>
      <c r="BE622" s="48" t="s">
        <v>4355</v>
      </c>
      <c r="BF622" s="48" t="s">
        <v>4355</v>
      </c>
      <c r="BG622" s="106" t="s">
        <v>18792</v>
      </c>
      <c r="BH622" s="106" t="s">
        <v>18962</v>
      </c>
      <c r="BI622" s="106" t="s">
        <v>19237</v>
      </c>
      <c r="BJ622" s="106" t="s">
        <v>19400</v>
      </c>
      <c r="BK622" s="85" t="str">
        <f>REPLACE(INDEX(GroupVertices[Group], MATCH(Vertices[[#This Row],[Vertex]],GroupVertices[Vertex],0)),1,1,"")</f>
        <v>EUTRAL</v>
      </c>
      <c r="BL622" s="3"/>
      <c r="BM622" s="3"/>
      <c r="BN622" s="3"/>
      <c r="BO622" s="3"/>
    </row>
    <row r="623" spans="1:67" x14ac:dyDescent="0.25">
      <c r="A623" s="64" t="s">
        <v>1058</v>
      </c>
      <c r="B623" s="65"/>
      <c r="C623" s="65"/>
      <c r="D623" s="66"/>
      <c r="E623" s="68"/>
      <c r="F623" s="100" t="s">
        <v>5396</v>
      </c>
      <c r="G623" s="65"/>
      <c r="H623" s="69"/>
      <c r="I623" s="70"/>
      <c r="J623" s="70"/>
      <c r="K623" s="69" t="s">
        <v>17835</v>
      </c>
      <c r="L623" s="73"/>
      <c r="M623" s="74">
        <v>7460.06298828125</v>
      </c>
      <c r="N623" s="74">
        <v>5434.92578125</v>
      </c>
      <c r="O623" s="75"/>
      <c r="P623" s="76"/>
      <c r="Q623" s="76"/>
      <c r="R623" s="86"/>
      <c r="S623" s="48">
        <v>0</v>
      </c>
      <c r="T623" s="48">
        <v>1</v>
      </c>
      <c r="U623" s="49">
        <v>0</v>
      </c>
      <c r="V623" s="49">
        <v>3.0303E-2</v>
      </c>
      <c r="W623" s="49">
        <v>0</v>
      </c>
      <c r="X623" s="49">
        <v>0.56756700000000004</v>
      </c>
      <c r="Y623" s="49">
        <v>0</v>
      </c>
      <c r="Z623" s="49">
        <v>0</v>
      </c>
      <c r="AA623" s="71">
        <v>947</v>
      </c>
      <c r="AB623" s="71"/>
      <c r="AC623" s="72"/>
      <c r="AD623" s="78" t="s">
        <v>11093</v>
      </c>
      <c r="AE623" s="78">
        <v>29</v>
      </c>
      <c r="AF623" s="78">
        <v>76</v>
      </c>
      <c r="AG623" s="78">
        <v>9425</v>
      </c>
      <c r="AH623" s="78">
        <v>149</v>
      </c>
      <c r="AI623" s="78"/>
      <c r="AJ623" s="78"/>
      <c r="AK623" s="78" t="s">
        <v>12991</v>
      </c>
      <c r="AL623" s="78"/>
      <c r="AM623" s="78"/>
      <c r="AN623" s="80">
        <v>41788.773680555554</v>
      </c>
      <c r="AO623" s="84" t="s">
        <v>14515</v>
      </c>
      <c r="AP623" s="78" t="b">
        <v>1</v>
      </c>
      <c r="AQ623" s="78" t="b">
        <v>0</v>
      </c>
      <c r="AR623" s="78" t="b">
        <v>0</v>
      </c>
      <c r="AS623" s="78" t="s">
        <v>9963</v>
      </c>
      <c r="AT623" s="78">
        <v>23</v>
      </c>
      <c r="AU623" s="84" t="s">
        <v>14862</v>
      </c>
      <c r="AV623" s="78" t="b">
        <v>0</v>
      </c>
      <c r="AW623" s="78" t="s">
        <v>15459</v>
      </c>
      <c r="AX623" s="84" t="s">
        <v>16404</v>
      </c>
      <c r="AY623" s="78" t="s">
        <v>66</v>
      </c>
      <c r="AZ623" s="102" t="s">
        <v>18397</v>
      </c>
      <c r="BA623" s="48" t="s">
        <v>3572</v>
      </c>
      <c r="BB623" s="48" t="s">
        <v>3572</v>
      </c>
      <c r="BC623" s="48" t="s">
        <v>4050</v>
      </c>
      <c r="BD623" s="48" t="s">
        <v>4050</v>
      </c>
      <c r="BE623" s="48"/>
      <c r="BF623" s="48"/>
      <c r="BG623" s="106" t="s">
        <v>18766</v>
      </c>
      <c r="BH623" s="106" t="s">
        <v>18766</v>
      </c>
      <c r="BI623" s="106" t="s">
        <v>19211</v>
      </c>
      <c r="BJ623" s="106" t="s">
        <v>19211</v>
      </c>
      <c r="BK623" s="85" t="str">
        <f>REPLACE(INDEX(GroupVertices[Group], MATCH(Vertices[[#This Row],[Vertex]],GroupVertices[Vertex],0)),1,1,"")</f>
        <v>EUTRAL</v>
      </c>
      <c r="BL623" s="3"/>
      <c r="BM623" s="3"/>
      <c r="BN623" s="3"/>
      <c r="BO623" s="3"/>
    </row>
    <row r="624" spans="1:67" x14ac:dyDescent="0.25">
      <c r="A624" s="64" t="s">
        <v>1061</v>
      </c>
      <c r="B624" s="65"/>
      <c r="C624" s="65"/>
      <c r="D624" s="66"/>
      <c r="E624" s="68"/>
      <c r="F624" s="100" t="s">
        <v>5399</v>
      </c>
      <c r="G624" s="65"/>
      <c r="H624" s="69"/>
      <c r="I624" s="70"/>
      <c r="J624" s="70"/>
      <c r="K624" s="69" t="s">
        <v>17838</v>
      </c>
      <c r="L624" s="73"/>
      <c r="M624" s="74">
        <v>7455.85205078125</v>
      </c>
      <c r="N624" s="74">
        <v>5574.8583984375</v>
      </c>
      <c r="O624" s="75"/>
      <c r="P624" s="76"/>
      <c r="Q624" s="76"/>
      <c r="R624" s="86"/>
      <c r="S624" s="48">
        <v>0</v>
      </c>
      <c r="T624" s="48">
        <v>1</v>
      </c>
      <c r="U624" s="49">
        <v>0</v>
      </c>
      <c r="V624" s="49">
        <v>4.9700000000000005E-4</v>
      </c>
      <c r="W624" s="49">
        <v>6.2000000000000003E-5</v>
      </c>
      <c r="X624" s="49">
        <v>0.47321000000000002</v>
      </c>
      <c r="Y624" s="49">
        <v>0</v>
      </c>
      <c r="Z624" s="49">
        <v>0</v>
      </c>
      <c r="AA624" s="71">
        <v>950</v>
      </c>
      <c r="AB624" s="71"/>
      <c r="AC624" s="72"/>
      <c r="AD624" s="78" t="s">
        <v>11096</v>
      </c>
      <c r="AE624" s="78">
        <v>59</v>
      </c>
      <c r="AF624" s="78">
        <v>21</v>
      </c>
      <c r="AG624" s="78">
        <v>88</v>
      </c>
      <c r="AH624" s="78">
        <v>28</v>
      </c>
      <c r="AI624" s="78">
        <v>19800</v>
      </c>
      <c r="AJ624" s="78" t="s">
        <v>12272</v>
      </c>
      <c r="AK624" s="78" t="s">
        <v>12973</v>
      </c>
      <c r="AL624" s="84" t="s">
        <v>13569</v>
      </c>
      <c r="AM624" s="78" t="s">
        <v>12690</v>
      </c>
      <c r="AN624" s="80">
        <v>41782.300254629627</v>
      </c>
      <c r="AO624" s="78"/>
      <c r="AP624" s="78" t="b">
        <v>0</v>
      </c>
      <c r="AQ624" s="78" t="b">
        <v>0</v>
      </c>
      <c r="AR624" s="78" t="b">
        <v>0</v>
      </c>
      <c r="AS624" s="78" t="s">
        <v>9963</v>
      </c>
      <c r="AT624" s="78">
        <v>2</v>
      </c>
      <c r="AU624" s="84" t="s">
        <v>14911</v>
      </c>
      <c r="AV624" s="78" t="b">
        <v>0</v>
      </c>
      <c r="AW624" s="78" t="s">
        <v>15459</v>
      </c>
      <c r="AX624" s="84" t="s">
        <v>16407</v>
      </c>
      <c r="AY624" s="78" t="s">
        <v>66</v>
      </c>
      <c r="AZ624" s="102" t="s">
        <v>18397</v>
      </c>
      <c r="BA624" s="48" t="s">
        <v>3478</v>
      </c>
      <c r="BB624" s="48" t="s">
        <v>3478</v>
      </c>
      <c r="BC624" s="48" t="s">
        <v>4037</v>
      </c>
      <c r="BD624" s="48" t="s">
        <v>4037</v>
      </c>
      <c r="BE624" s="48" t="s">
        <v>4355</v>
      </c>
      <c r="BF624" s="48" t="s">
        <v>4355</v>
      </c>
      <c r="BG624" s="106" t="s">
        <v>18732</v>
      </c>
      <c r="BH624" s="106" t="s">
        <v>18732</v>
      </c>
      <c r="BI624" s="106" t="s">
        <v>19178</v>
      </c>
      <c r="BJ624" s="106" t="s">
        <v>19178</v>
      </c>
      <c r="BK624" s="85" t="str">
        <f>REPLACE(INDEX(GroupVertices[Group], MATCH(Vertices[[#This Row],[Vertex]],GroupVertices[Vertex],0)),1,1,"")</f>
        <v>EUTRAL</v>
      </c>
      <c r="BL624" s="3"/>
      <c r="BM624" s="3"/>
      <c r="BN624" s="3"/>
      <c r="BO624" s="3"/>
    </row>
    <row r="625" spans="1:67" x14ac:dyDescent="0.25">
      <c r="A625" s="64" t="s">
        <v>1065</v>
      </c>
      <c r="B625" s="65"/>
      <c r="C625" s="65"/>
      <c r="D625" s="66"/>
      <c r="E625" s="68"/>
      <c r="F625" s="100" t="s">
        <v>4787</v>
      </c>
      <c r="G625" s="65"/>
      <c r="H625" s="69"/>
      <c r="I625" s="70"/>
      <c r="J625" s="70"/>
      <c r="K625" s="69" t="s">
        <v>17842</v>
      </c>
      <c r="L625" s="73"/>
      <c r="M625" s="74">
        <v>8423.16015625</v>
      </c>
      <c r="N625" s="74">
        <v>508.48089599609375</v>
      </c>
      <c r="O625" s="75"/>
      <c r="P625" s="76"/>
      <c r="Q625" s="76"/>
      <c r="R625" s="86"/>
      <c r="S625" s="48">
        <v>0</v>
      </c>
      <c r="T625" s="48">
        <v>1</v>
      </c>
      <c r="U625" s="49">
        <v>0</v>
      </c>
      <c r="V625" s="49">
        <v>9.0089999999999996E-3</v>
      </c>
      <c r="W625" s="49">
        <v>0</v>
      </c>
      <c r="X625" s="49">
        <v>0.53537999999999997</v>
      </c>
      <c r="Y625" s="49">
        <v>0</v>
      </c>
      <c r="Z625" s="49">
        <v>0</v>
      </c>
      <c r="AA625" s="71">
        <v>954</v>
      </c>
      <c r="AB625" s="71"/>
      <c r="AC625" s="72"/>
      <c r="AD625" s="78" t="s">
        <v>11100</v>
      </c>
      <c r="AE625" s="78">
        <v>101</v>
      </c>
      <c r="AF625" s="78">
        <v>1</v>
      </c>
      <c r="AG625" s="78">
        <v>53</v>
      </c>
      <c r="AH625" s="78">
        <v>0</v>
      </c>
      <c r="AI625" s="78"/>
      <c r="AJ625" s="78"/>
      <c r="AK625" s="78"/>
      <c r="AL625" s="78"/>
      <c r="AM625" s="78"/>
      <c r="AN625" s="80">
        <v>42812.185925925929</v>
      </c>
      <c r="AO625" s="78"/>
      <c r="AP625" s="78" t="b">
        <v>1</v>
      </c>
      <c r="AQ625" s="78" t="b">
        <v>1</v>
      </c>
      <c r="AR625" s="78" t="b">
        <v>0</v>
      </c>
      <c r="AS625" s="78" t="s">
        <v>9963</v>
      </c>
      <c r="AT625" s="78">
        <v>0</v>
      </c>
      <c r="AU625" s="78"/>
      <c r="AV625" s="78" t="b">
        <v>0</v>
      </c>
      <c r="AW625" s="78" t="s">
        <v>15459</v>
      </c>
      <c r="AX625" s="84" t="s">
        <v>16411</v>
      </c>
      <c r="AY625" s="78" t="s">
        <v>66</v>
      </c>
      <c r="AZ625" s="102" t="s">
        <v>18397</v>
      </c>
      <c r="BA625" s="48" t="s">
        <v>3635</v>
      </c>
      <c r="BB625" s="48" t="s">
        <v>3635</v>
      </c>
      <c r="BC625" s="48" t="s">
        <v>4027</v>
      </c>
      <c r="BD625" s="48" t="s">
        <v>4027</v>
      </c>
      <c r="BE625" s="48"/>
      <c r="BF625" s="48"/>
      <c r="BG625" s="106" t="s">
        <v>18793</v>
      </c>
      <c r="BH625" s="106" t="s">
        <v>18793</v>
      </c>
      <c r="BI625" s="106" t="s">
        <v>19238</v>
      </c>
      <c r="BJ625" s="106" t="s">
        <v>19238</v>
      </c>
      <c r="BK625" s="85" t="str">
        <f>REPLACE(INDEX(GroupVertices[Group], MATCH(Vertices[[#This Row],[Vertex]],GroupVertices[Vertex],0)),1,1,"")</f>
        <v>EUTRAL</v>
      </c>
      <c r="BL625" s="3"/>
      <c r="BM625" s="3"/>
      <c r="BN625" s="3"/>
      <c r="BO625" s="3"/>
    </row>
    <row r="626" spans="1:67" x14ac:dyDescent="0.25">
      <c r="A626" s="64" t="s">
        <v>1066</v>
      </c>
      <c r="B626" s="65"/>
      <c r="C626" s="65"/>
      <c r="D626" s="66"/>
      <c r="E626" s="68"/>
      <c r="F626" s="100" t="s">
        <v>5403</v>
      </c>
      <c r="G626" s="65"/>
      <c r="H626" s="69"/>
      <c r="I626" s="70"/>
      <c r="J626" s="70"/>
      <c r="K626" s="69" t="s">
        <v>17843</v>
      </c>
      <c r="L626" s="73"/>
      <c r="M626" s="74">
        <v>9729.5927734375</v>
      </c>
      <c r="N626" s="74">
        <v>3103.429931640625</v>
      </c>
      <c r="O626" s="75"/>
      <c r="P626" s="76"/>
      <c r="Q626" s="76"/>
      <c r="R626" s="86"/>
      <c r="S626" s="48">
        <v>0</v>
      </c>
      <c r="T626" s="48">
        <v>1</v>
      </c>
      <c r="U626" s="49">
        <v>0</v>
      </c>
      <c r="V626" s="49">
        <v>3.0303E-2</v>
      </c>
      <c r="W626" s="49">
        <v>0</v>
      </c>
      <c r="X626" s="49">
        <v>0.56756700000000004</v>
      </c>
      <c r="Y626" s="49">
        <v>0</v>
      </c>
      <c r="Z626" s="49">
        <v>0</v>
      </c>
      <c r="AA626" s="71">
        <v>955</v>
      </c>
      <c r="AB626" s="71"/>
      <c r="AC626" s="72"/>
      <c r="AD626" s="78" t="s">
        <v>11101</v>
      </c>
      <c r="AE626" s="78">
        <v>177</v>
      </c>
      <c r="AF626" s="78">
        <v>183</v>
      </c>
      <c r="AG626" s="78">
        <v>15657</v>
      </c>
      <c r="AH626" s="78">
        <v>13882</v>
      </c>
      <c r="AI626" s="78"/>
      <c r="AJ626" s="78" t="s">
        <v>12274</v>
      </c>
      <c r="AK626" s="78"/>
      <c r="AL626" s="78"/>
      <c r="AM626" s="78"/>
      <c r="AN626" s="80">
        <v>41130.284479166665</v>
      </c>
      <c r="AO626" s="84" t="s">
        <v>14519</v>
      </c>
      <c r="AP626" s="78" t="b">
        <v>1</v>
      </c>
      <c r="AQ626" s="78" t="b">
        <v>0</v>
      </c>
      <c r="AR626" s="78" t="b">
        <v>0</v>
      </c>
      <c r="AS626" s="78" t="s">
        <v>9963</v>
      </c>
      <c r="AT626" s="78">
        <v>36</v>
      </c>
      <c r="AU626" s="84" t="s">
        <v>14862</v>
      </c>
      <c r="AV626" s="78" t="b">
        <v>0</v>
      </c>
      <c r="AW626" s="78" t="s">
        <v>15459</v>
      </c>
      <c r="AX626" s="84" t="s">
        <v>16412</v>
      </c>
      <c r="AY626" s="78" t="s">
        <v>66</v>
      </c>
      <c r="AZ626" s="102" t="s">
        <v>18397</v>
      </c>
      <c r="BA626" s="48" t="s">
        <v>3572</v>
      </c>
      <c r="BB626" s="48" t="s">
        <v>3572</v>
      </c>
      <c r="BC626" s="48" t="s">
        <v>4050</v>
      </c>
      <c r="BD626" s="48" t="s">
        <v>4050</v>
      </c>
      <c r="BE626" s="48"/>
      <c r="BF626" s="48"/>
      <c r="BG626" s="106" t="s">
        <v>18766</v>
      </c>
      <c r="BH626" s="106" t="s">
        <v>18766</v>
      </c>
      <c r="BI626" s="106" t="s">
        <v>19211</v>
      </c>
      <c r="BJ626" s="106" t="s">
        <v>19211</v>
      </c>
      <c r="BK626" s="85" t="str">
        <f>REPLACE(INDEX(GroupVertices[Group], MATCH(Vertices[[#This Row],[Vertex]],GroupVertices[Vertex],0)),1,1,"")</f>
        <v>EUTRAL</v>
      </c>
      <c r="BL626" s="3"/>
      <c r="BM626" s="3"/>
      <c r="BN626" s="3"/>
      <c r="BO626" s="3"/>
    </row>
    <row r="627" spans="1:67" x14ac:dyDescent="0.25">
      <c r="A627" s="64" t="s">
        <v>1070</v>
      </c>
      <c r="B627" s="65"/>
      <c r="C627" s="65"/>
      <c r="D627" s="66"/>
      <c r="E627" s="68"/>
      <c r="F627" s="100" t="s">
        <v>5406</v>
      </c>
      <c r="G627" s="65"/>
      <c r="H627" s="69"/>
      <c r="I627" s="70"/>
      <c r="J627" s="70"/>
      <c r="K627" s="69" t="s">
        <v>17847</v>
      </c>
      <c r="L627" s="73"/>
      <c r="M627" s="74">
        <v>7681.02099609375</v>
      </c>
      <c r="N627" s="74">
        <v>1472.6126708984375</v>
      </c>
      <c r="O627" s="75"/>
      <c r="P627" s="76"/>
      <c r="Q627" s="76"/>
      <c r="R627" s="86"/>
      <c r="S627" s="48">
        <v>0</v>
      </c>
      <c r="T627" s="48">
        <v>1</v>
      </c>
      <c r="U627" s="49">
        <v>0</v>
      </c>
      <c r="V627" s="49">
        <v>1</v>
      </c>
      <c r="W627" s="49">
        <v>0</v>
      </c>
      <c r="X627" s="49">
        <v>0.99999899999999997</v>
      </c>
      <c r="Y627" s="49">
        <v>0</v>
      </c>
      <c r="Z627" s="49">
        <v>0</v>
      </c>
      <c r="AA627" s="71">
        <v>959</v>
      </c>
      <c r="AB627" s="71"/>
      <c r="AC627" s="72"/>
      <c r="AD627" s="78" t="s">
        <v>11105</v>
      </c>
      <c r="AE627" s="78">
        <v>54</v>
      </c>
      <c r="AF627" s="78">
        <v>69</v>
      </c>
      <c r="AG627" s="78">
        <v>2502</v>
      </c>
      <c r="AH627" s="78">
        <v>64</v>
      </c>
      <c r="AI627" s="78">
        <v>-25200</v>
      </c>
      <c r="AJ627" s="78" t="s">
        <v>12276</v>
      </c>
      <c r="AK627" s="78" t="s">
        <v>10111</v>
      </c>
      <c r="AL627" s="84" t="s">
        <v>13571</v>
      </c>
      <c r="AM627" s="78" t="s">
        <v>13800</v>
      </c>
      <c r="AN627" s="80">
        <v>42116.475763888891</v>
      </c>
      <c r="AO627" s="84" t="s">
        <v>14521</v>
      </c>
      <c r="AP627" s="78" t="b">
        <v>0</v>
      </c>
      <c r="AQ627" s="78" t="b">
        <v>0</v>
      </c>
      <c r="AR627" s="78" t="b">
        <v>0</v>
      </c>
      <c r="AS627" s="78" t="s">
        <v>9963</v>
      </c>
      <c r="AT627" s="78">
        <v>27</v>
      </c>
      <c r="AU627" s="84" t="s">
        <v>14862</v>
      </c>
      <c r="AV627" s="78" t="b">
        <v>0</v>
      </c>
      <c r="AW627" s="78" t="s">
        <v>15459</v>
      </c>
      <c r="AX627" s="84" t="s">
        <v>16416</v>
      </c>
      <c r="AY627" s="78" t="s">
        <v>66</v>
      </c>
      <c r="AZ627" s="102" t="s">
        <v>18397</v>
      </c>
      <c r="BA627" s="48" t="s">
        <v>3637</v>
      </c>
      <c r="BB627" s="48" t="s">
        <v>3637</v>
      </c>
      <c r="BC627" s="48" t="s">
        <v>4179</v>
      </c>
      <c r="BD627" s="48" t="s">
        <v>4179</v>
      </c>
      <c r="BE627" s="48" t="s">
        <v>4389</v>
      </c>
      <c r="BF627" s="48" t="s">
        <v>4389</v>
      </c>
      <c r="BG627" s="106" t="s">
        <v>18794</v>
      </c>
      <c r="BH627" s="106" t="s">
        <v>18794</v>
      </c>
      <c r="BI627" s="106" t="s">
        <v>19239</v>
      </c>
      <c r="BJ627" s="106" t="s">
        <v>19239</v>
      </c>
      <c r="BK627" s="85" t="str">
        <f>REPLACE(INDEX(GroupVertices[Group], MATCH(Vertices[[#This Row],[Vertex]],GroupVertices[Vertex],0)),1,1,"")</f>
        <v>EUTRAL</v>
      </c>
      <c r="BL627" s="3"/>
      <c r="BM627" s="3"/>
      <c r="BN627" s="3"/>
      <c r="BO627" s="3"/>
    </row>
    <row r="628" spans="1:67" x14ac:dyDescent="0.25">
      <c r="A628" s="64" t="s">
        <v>1071</v>
      </c>
      <c r="B628" s="65"/>
      <c r="C628" s="65"/>
      <c r="D628" s="66"/>
      <c r="E628" s="68"/>
      <c r="F628" s="100" t="s">
        <v>5407</v>
      </c>
      <c r="G628" s="65"/>
      <c r="H628" s="69"/>
      <c r="I628" s="70"/>
      <c r="J628" s="70"/>
      <c r="K628" s="69" t="s">
        <v>17849</v>
      </c>
      <c r="L628" s="73"/>
      <c r="M628" s="74">
        <v>9547.234375</v>
      </c>
      <c r="N628" s="74">
        <v>4683.53662109375</v>
      </c>
      <c r="O628" s="75"/>
      <c r="P628" s="76"/>
      <c r="Q628" s="76"/>
      <c r="R628" s="86"/>
      <c r="S628" s="48">
        <v>0</v>
      </c>
      <c r="T628" s="48">
        <v>1</v>
      </c>
      <c r="U628" s="49">
        <v>0</v>
      </c>
      <c r="V628" s="49">
        <v>0.33333299999999999</v>
      </c>
      <c r="W628" s="49">
        <v>0</v>
      </c>
      <c r="X628" s="49">
        <v>0.77027000000000001</v>
      </c>
      <c r="Y628" s="49">
        <v>0</v>
      </c>
      <c r="Z628" s="49">
        <v>0</v>
      </c>
      <c r="AA628" s="71">
        <v>961</v>
      </c>
      <c r="AB628" s="71"/>
      <c r="AC628" s="72"/>
      <c r="AD628" s="78" t="s">
        <v>11107</v>
      </c>
      <c r="AE628" s="78">
        <v>937</v>
      </c>
      <c r="AF628" s="78">
        <v>60</v>
      </c>
      <c r="AG628" s="78">
        <v>111</v>
      </c>
      <c r="AH628" s="78">
        <v>184</v>
      </c>
      <c r="AI628" s="78">
        <v>-25200</v>
      </c>
      <c r="AJ628" s="78" t="s">
        <v>12278</v>
      </c>
      <c r="AK628" s="78" t="s">
        <v>12995</v>
      </c>
      <c r="AL628" s="84" t="s">
        <v>13573</v>
      </c>
      <c r="AM628" s="78" t="s">
        <v>13800</v>
      </c>
      <c r="AN628" s="80">
        <v>42814.344895833332</v>
      </c>
      <c r="AO628" s="84" t="s">
        <v>14523</v>
      </c>
      <c r="AP628" s="78" t="b">
        <v>0</v>
      </c>
      <c r="AQ628" s="78" t="b">
        <v>0</v>
      </c>
      <c r="AR628" s="78" t="b">
        <v>1</v>
      </c>
      <c r="AS628" s="78" t="s">
        <v>9963</v>
      </c>
      <c r="AT628" s="78">
        <v>0</v>
      </c>
      <c r="AU628" s="84" t="s">
        <v>14862</v>
      </c>
      <c r="AV628" s="78" t="b">
        <v>0</v>
      </c>
      <c r="AW628" s="78" t="s">
        <v>15459</v>
      </c>
      <c r="AX628" s="84" t="s">
        <v>16418</v>
      </c>
      <c r="AY628" s="78" t="s">
        <v>66</v>
      </c>
      <c r="AZ628" s="102" t="s">
        <v>18397</v>
      </c>
      <c r="BA628" s="48" t="s">
        <v>3638</v>
      </c>
      <c r="BB628" s="48" t="s">
        <v>3638</v>
      </c>
      <c r="BC628" s="48" t="s">
        <v>4035</v>
      </c>
      <c r="BD628" s="48" t="s">
        <v>4035</v>
      </c>
      <c r="BE628" s="48"/>
      <c r="BF628" s="48"/>
      <c r="BG628" s="106" t="s">
        <v>18795</v>
      </c>
      <c r="BH628" s="106" t="s">
        <v>18795</v>
      </c>
      <c r="BI628" s="106" t="s">
        <v>19240</v>
      </c>
      <c r="BJ628" s="106" t="s">
        <v>19240</v>
      </c>
      <c r="BK628" s="85" t="str">
        <f>REPLACE(INDEX(GroupVertices[Group], MATCH(Vertices[[#This Row],[Vertex]],GroupVertices[Vertex],0)),1,1,"")</f>
        <v>EUTRAL</v>
      </c>
      <c r="BL628" s="3"/>
      <c r="BM628" s="3"/>
      <c r="BN628" s="3"/>
      <c r="BO628" s="3"/>
    </row>
    <row r="629" spans="1:67" x14ac:dyDescent="0.25">
      <c r="A629" s="64" t="s">
        <v>1074</v>
      </c>
      <c r="B629" s="65"/>
      <c r="C629" s="65"/>
      <c r="D629" s="66"/>
      <c r="E629" s="68"/>
      <c r="F629" s="100" t="s">
        <v>5410</v>
      </c>
      <c r="G629" s="65"/>
      <c r="H629" s="69"/>
      <c r="I629" s="70"/>
      <c r="J629" s="70"/>
      <c r="K629" s="69" t="s">
        <v>17852</v>
      </c>
      <c r="L629" s="73"/>
      <c r="M629" s="74">
        <v>6422.82470703125</v>
      </c>
      <c r="N629" s="74">
        <v>941.2825927734375</v>
      </c>
      <c r="O629" s="75"/>
      <c r="P629" s="76"/>
      <c r="Q629" s="76"/>
      <c r="R629" s="86"/>
      <c r="S629" s="48">
        <v>0</v>
      </c>
      <c r="T629" s="48">
        <v>2</v>
      </c>
      <c r="U629" s="49">
        <v>0</v>
      </c>
      <c r="V629" s="49">
        <v>7.1299999999999998E-4</v>
      </c>
      <c r="W629" s="49">
        <v>4.8380000000000003E-3</v>
      </c>
      <c r="X629" s="49">
        <v>0.60182999999999998</v>
      </c>
      <c r="Y629" s="49">
        <v>0.5</v>
      </c>
      <c r="Z629" s="49">
        <v>0</v>
      </c>
      <c r="AA629" s="71">
        <v>964</v>
      </c>
      <c r="AB629" s="71"/>
      <c r="AC629" s="72"/>
      <c r="AD629" s="78" t="s">
        <v>11110</v>
      </c>
      <c r="AE629" s="78">
        <v>985</v>
      </c>
      <c r="AF629" s="78">
        <v>248</v>
      </c>
      <c r="AG629" s="78">
        <v>19661</v>
      </c>
      <c r="AH629" s="78">
        <v>481</v>
      </c>
      <c r="AI629" s="78"/>
      <c r="AJ629" s="78" t="s">
        <v>12281</v>
      </c>
      <c r="AK629" s="78" t="s">
        <v>12997</v>
      </c>
      <c r="AL629" s="78"/>
      <c r="AM629" s="78"/>
      <c r="AN629" s="80">
        <v>42224.688668981478</v>
      </c>
      <c r="AO629" s="84" t="s">
        <v>14526</v>
      </c>
      <c r="AP629" s="78" t="b">
        <v>1</v>
      </c>
      <c r="AQ629" s="78" t="b">
        <v>0</v>
      </c>
      <c r="AR629" s="78" t="b">
        <v>0</v>
      </c>
      <c r="AS629" s="78" t="s">
        <v>9963</v>
      </c>
      <c r="AT629" s="78">
        <v>84</v>
      </c>
      <c r="AU629" s="84" t="s">
        <v>14862</v>
      </c>
      <c r="AV629" s="78" t="b">
        <v>0</v>
      </c>
      <c r="AW629" s="78" t="s">
        <v>15459</v>
      </c>
      <c r="AX629" s="84" t="s">
        <v>16421</v>
      </c>
      <c r="AY629" s="78" t="s">
        <v>66</v>
      </c>
      <c r="AZ629" s="102" t="s">
        <v>18397</v>
      </c>
      <c r="BA629" s="48"/>
      <c r="BB629" s="48"/>
      <c r="BC629" s="48"/>
      <c r="BD629" s="48"/>
      <c r="BE629" s="48" t="s">
        <v>4382</v>
      </c>
      <c r="BF629" s="48" t="s">
        <v>4382</v>
      </c>
      <c r="BG629" s="106" t="s">
        <v>18771</v>
      </c>
      <c r="BH629" s="106" t="s">
        <v>18771</v>
      </c>
      <c r="BI629" s="106" t="s">
        <v>19216</v>
      </c>
      <c r="BJ629" s="106" t="s">
        <v>19216</v>
      </c>
      <c r="BK629" s="85" t="str">
        <f>REPLACE(INDEX(GroupVertices[Group], MATCH(Vertices[[#This Row],[Vertex]],GroupVertices[Vertex],0)),1,1,"")</f>
        <v>EUTRAL</v>
      </c>
      <c r="BL629" s="3"/>
      <c r="BM629" s="3"/>
      <c r="BN629" s="3"/>
      <c r="BO629" s="3"/>
    </row>
    <row r="630" spans="1:67" x14ac:dyDescent="0.25">
      <c r="A630" s="64" t="s">
        <v>1075</v>
      </c>
      <c r="B630" s="65"/>
      <c r="C630" s="65"/>
      <c r="D630" s="66"/>
      <c r="E630" s="68"/>
      <c r="F630" s="100" t="s">
        <v>5411</v>
      </c>
      <c r="G630" s="65"/>
      <c r="H630" s="69"/>
      <c r="I630" s="70"/>
      <c r="J630" s="70"/>
      <c r="K630" s="69" t="s">
        <v>17853</v>
      </c>
      <c r="L630" s="73"/>
      <c r="M630" s="74">
        <v>6377.5849609375</v>
      </c>
      <c r="N630" s="74">
        <v>4431.28662109375</v>
      </c>
      <c r="O630" s="75"/>
      <c r="P630" s="76"/>
      <c r="Q630" s="76"/>
      <c r="R630" s="86"/>
      <c r="S630" s="48">
        <v>0</v>
      </c>
      <c r="T630" s="48">
        <v>1</v>
      </c>
      <c r="U630" s="49">
        <v>0</v>
      </c>
      <c r="V630" s="49">
        <v>3.0303E-2</v>
      </c>
      <c r="W630" s="49">
        <v>0</v>
      </c>
      <c r="X630" s="49">
        <v>0.56756700000000004</v>
      </c>
      <c r="Y630" s="49">
        <v>0</v>
      </c>
      <c r="Z630" s="49">
        <v>0</v>
      </c>
      <c r="AA630" s="71">
        <v>965</v>
      </c>
      <c r="AB630" s="71"/>
      <c r="AC630" s="72"/>
      <c r="AD630" s="78" t="s">
        <v>11111</v>
      </c>
      <c r="AE630" s="78">
        <v>129</v>
      </c>
      <c r="AF630" s="78">
        <v>142</v>
      </c>
      <c r="AG630" s="78">
        <v>8936</v>
      </c>
      <c r="AH630" s="78">
        <v>12756</v>
      </c>
      <c r="AI630" s="78"/>
      <c r="AJ630" s="78" t="s">
        <v>12282</v>
      </c>
      <c r="AK630" s="78" t="s">
        <v>12998</v>
      </c>
      <c r="AL630" s="78"/>
      <c r="AM630" s="78"/>
      <c r="AN630" s="80">
        <v>42439.162824074076</v>
      </c>
      <c r="AO630" s="84" t="s">
        <v>14527</v>
      </c>
      <c r="AP630" s="78" t="b">
        <v>1</v>
      </c>
      <c r="AQ630" s="78" t="b">
        <v>0</v>
      </c>
      <c r="AR630" s="78" t="b">
        <v>0</v>
      </c>
      <c r="AS630" s="78" t="s">
        <v>9963</v>
      </c>
      <c r="AT630" s="78">
        <v>17</v>
      </c>
      <c r="AU630" s="78"/>
      <c r="AV630" s="78" t="b">
        <v>0</v>
      </c>
      <c r="AW630" s="78" t="s">
        <v>15459</v>
      </c>
      <c r="AX630" s="84" t="s">
        <v>16422</v>
      </c>
      <c r="AY630" s="78" t="s">
        <v>66</v>
      </c>
      <c r="AZ630" s="102" t="s">
        <v>18397</v>
      </c>
      <c r="BA630" s="48" t="s">
        <v>3572</v>
      </c>
      <c r="BB630" s="48" t="s">
        <v>3572</v>
      </c>
      <c r="BC630" s="48" t="s">
        <v>4050</v>
      </c>
      <c r="BD630" s="48" t="s">
        <v>4050</v>
      </c>
      <c r="BE630" s="48"/>
      <c r="BF630" s="48"/>
      <c r="BG630" s="106" t="s">
        <v>18766</v>
      </c>
      <c r="BH630" s="106" t="s">
        <v>18766</v>
      </c>
      <c r="BI630" s="106" t="s">
        <v>19211</v>
      </c>
      <c r="BJ630" s="106" t="s">
        <v>19211</v>
      </c>
      <c r="BK630" s="85" t="str">
        <f>REPLACE(INDEX(GroupVertices[Group], MATCH(Vertices[[#This Row],[Vertex]],GroupVertices[Vertex],0)),1,1,"")</f>
        <v>EUTRAL</v>
      </c>
      <c r="BL630" s="3"/>
      <c r="BM630" s="3"/>
      <c r="BN630" s="3"/>
      <c r="BO630" s="3"/>
    </row>
    <row r="631" spans="1:67" x14ac:dyDescent="0.25">
      <c r="A631" s="64" t="s">
        <v>1076</v>
      </c>
      <c r="B631" s="65"/>
      <c r="C631" s="65"/>
      <c r="D631" s="66"/>
      <c r="E631" s="68"/>
      <c r="F631" s="100" t="s">
        <v>5412</v>
      </c>
      <c r="G631" s="65"/>
      <c r="H631" s="69"/>
      <c r="I631" s="70"/>
      <c r="J631" s="70"/>
      <c r="K631" s="69" t="s">
        <v>17854</v>
      </c>
      <c r="L631" s="73"/>
      <c r="M631" s="74">
        <v>8186.0810546875</v>
      </c>
      <c r="N631" s="74">
        <v>749.4481201171875</v>
      </c>
      <c r="O631" s="75"/>
      <c r="P631" s="76"/>
      <c r="Q631" s="76"/>
      <c r="R631" s="86"/>
      <c r="S631" s="48">
        <v>0</v>
      </c>
      <c r="T631" s="48">
        <v>4</v>
      </c>
      <c r="U631" s="49">
        <v>12</v>
      </c>
      <c r="V631" s="49">
        <v>0.25</v>
      </c>
      <c r="W631" s="49">
        <v>0</v>
      </c>
      <c r="X631" s="49">
        <v>2.378377</v>
      </c>
      <c r="Y631" s="49">
        <v>0</v>
      </c>
      <c r="Z631" s="49">
        <v>0</v>
      </c>
      <c r="AA631" s="71">
        <v>966</v>
      </c>
      <c r="AB631" s="71"/>
      <c r="AC631" s="72"/>
      <c r="AD631" s="78" t="s">
        <v>11112</v>
      </c>
      <c r="AE631" s="78">
        <v>437</v>
      </c>
      <c r="AF631" s="78">
        <v>732</v>
      </c>
      <c r="AG631" s="78">
        <v>1875</v>
      </c>
      <c r="AH631" s="78">
        <v>3431</v>
      </c>
      <c r="AI631" s="78"/>
      <c r="AJ631" s="78" t="s">
        <v>12283</v>
      </c>
      <c r="AK631" s="78" t="s">
        <v>12999</v>
      </c>
      <c r="AL631" s="78"/>
      <c r="AM631" s="78"/>
      <c r="AN631" s="80">
        <v>39989.881354166668</v>
      </c>
      <c r="AO631" s="84" t="s">
        <v>14528</v>
      </c>
      <c r="AP631" s="78" t="b">
        <v>1</v>
      </c>
      <c r="AQ631" s="78" t="b">
        <v>0</v>
      </c>
      <c r="AR631" s="78" t="b">
        <v>1</v>
      </c>
      <c r="AS631" s="78" t="s">
        <v>9963</v>
      </c>
      <c r="AT631" s="78">
        <v>0</v>
      </c>
      <c r="AU631" s="84" t="s">
        <v>14862</v>
      </c>
      <c r="AV631" s="78" t="b">
        <v>0</v>
      </c>
      <c r="AW631" s="78" t="s">
        <v>15459</v>
      </c>
      <c r="AX631" s="84" t="s">
        <v>16423</v>
      </c>
      <c r="AY631" s="78" t="s">
        <v>66</v>
      </c>
      <c r="AZ631" s="102" t="s">
        <v>18397</v>
      </c>
      <c r="BA631" s="48"/>
      <c r="BB631" s="48"/>
      <c r="BC631" s="48"/>
      <c r="BD631" s="48"/>
      <c r="BE631" s="48"/>
      <c r="BF631" s="48"/>
      <c r="BG631" s="106" t="s">
        <v>18796</v>
      </c>
      <c r="BH631" s="106" t="s">
        <v>18796</v>
      </c>
      <c r="BI631" s="106" t="s">
        <v>19241</v>
      </c>
      <c r="BJ631" s="106" t="s">
        <v>19241</v>
      </c>
      <c r="BK631" s="85" t="str">
        <f>REPLACE(INDEX(GroupVertices[Group], MATCH(Vertices[[#This Row],[Vertex]],GroupVertices[Vertex],0)),1,1,"")</f>
        <v>EUTRAL</v>
      </c>
      <c r="BL631" s="3"/>
      <c r="BM631" s="3"/>
      <c r="BN631" s="3"/>
      <c r="BO631" s="3"/>
    </row>
    <row r="632" spans="1:67" x14ac:dyDescent="0.25">
      <c r="A632" s="64" t="s">
        <v>1077</v>
      </c>
      <c r="B632" s="65"/>
      <c r="C632" s="65"/>
      <c r="D632" s="66"/>
      <c r="E632" s="68"/>
      <c r="F632" s="100" t="s">
        <v>5413</v>
      </c>
      <c r="G632" s="65"/>
      <c r="H632" s="69"/>
      <c r="I632" s="70"/>
      <c r="J632" s="70"/>
      <c r="K632" s="69" t="s">
        <v>17859</v>
      </c>
      <c r="L632" s="73"/>
      <c r="M632" s="74">
        <v>9775.9892578125</v>
      </c>
      <c r="N632" s="74">
        <v>2519.14892578125</v>
      </c>
      <c r="O632" s="75"/>
      <c r="P632" s="76"/>
      <c r="Q632" s="76"/>
      <c r="R632" s="86"/>
      <c r="S632" s="48">
        <v>0</v>
      </c>
      <c r="T632" s="48">
        <v>1</v>
      </c>
      <c r="U632" s="49">
        <v>0</v>
      </c>
      <c r="V632" s="49">
        <v>1</v>
      </c>
      <c r="W632" s="49">
        <v>0</v>
      </c>
      <c r="X632" s="49">
        <v>0.99999899999999997</v>
      </c>
      <c r="Y632" s="49">
        <v>0</v>
      </c>
      <c r="Z632" s="49">
        <v>0</v>
      </c>
      <c r="AA632" s="71">
        <v>971</v>
      </c>
      <c r="AB632" s="71"/>
      <c r="AC632" s="72"/>
      <c r="AD632" s="78" t="s">
        <v>11117</v>
      </c>
      <c r="AE632" s="78">
        <v>232</v>
      </c>
      <c r="AF632" s="78">
        <v>13</v>
      </c>
      <c r="AG632" s="78">
        <v>171</v>
      </c>
      <c r="AH632" s="78">
        <v>166</v>
      </c>
      <c r="AI632" s="78"/>
      <c r="AJ632" s="78" t="s">
        <v>12288</v>
      </c>
      <c r="AK632" s="78" t="s">
        <v>13001</v>
      </c>
      <c r="AL632" s="78"/>
      <c r="AM632" s="78"/>
      <c r="AN632" s="80">
        <v>42778.557951388888</v>
      </c>
      <c r="AO632" s="84" t="s">
        <v>14532</v>
      </c>
      <c r="AP632" s="78" t="b">
        <v>1</v>
      </c>
      <c r="AQ632" s="78" t="b">
        <v>0</v>
      </c>
      <c r="AR632" s="78" t="b">
        <v>0</v>
      </c>
      <c r="AS632" s="78" t="s">
        <v>9963</v>
      </c>
      <c r="AT632" s="78">
        <v>1</v>
      </c>
      <c r="AU632" s="78"/>
      <c r="AV632" s="78" t="b">
        <v>0</v>
      </c>
      <c r="AW632" s="78" t="s">
        <v>15459</v>
      </c>
      <c r="AX632" s="84" t="s">
        <v>16428</v>
      </c>
      <c r="AY632" s="78" t="s">
        <v>66</v>
      </c>
      <c r="AZ632" s="102" t="s">
        <v>18397</v>
      </c>
      <c r="BA632" s="48"/>
      <c r="BB632" s="48"/>
      <c r="BC632" s="48"/>
      <c r="BD632" s="48"/>
      <c r="BE632" s="48"/>
      <c r="BF632" s="48"/>
      <c r="BG632" s="106" t="s">
        <v>18797</v>
      </c>
      <c r="BH632" s="106" t="s">
        <v>18797</v>
      </c>
      <c r="BI632" s="106" t="s">
        <v>19242</v>
      </c>
      <c r="BJ632" s="106" t="s">
        <v>19242</v>
      </c>
      <c r="BK632" s="85" t="str">
        <f>REPLACE(INDEX(GroupVertices[Group], MATCH(Vertices[[#This Row],[Vertex]],GroupVertices[Vertex],0)),1,1,"")</f>
        <v>EUTRAL</v>
      </c>
      <c r="BL632" s="3"/>
      <c r="BM632" s="3"/>
      <c r="BN632" s="3"/>
      <c r="BO632" s="3"/>
    </row>
    <row r="633" spans="1:67" x14ac:dyDescent="0.25">
      <c r="A633" s="64" t="s">
        <v>1079</v>
      </c>
      <c r="B633" s="65"/>
      <c r="C633" s="65"/>
      <c r="D633" s="66"/>
      <c r="E633" s="68"/>
      <c r="F633" s="100" t="s">
        <v>5415</v>
      </c>
      <c r="G633" s="65"/>
      <c r="H633" s="69"/>
      <c r="I633" s="70"/>
      <c r="J633" s="70"/>
      <c r="K633" s="69" t="s">
        <v>17861</v>
      </c>
      <c r="L633" s="73"/>
      <c r="M633" s="74">
        <v>6275.74072265625</v>
      </c>
      <c r="N633" s="74">
        <v>3747.587158203125</v>
      </c>
      <c r="O633" s="75"/>
      <c r="P633" s="76"/>
      <c r="Q633" s="76"/>
      <c r="R633" s="86"/>
      <c r="S633" s="48">
        <v>0</v>
      </c>
      <c r="T633" s="48">
        <v>2</v>
      </c>
      <c r="U633" s="49">
        <v>0</v>
      </c>
      <c r="V633" s="49">
        <v>2.0407999999999999E-2</v>
      </c>
      <c r="W633" s="49">
        <v>0</v>
      </c>
      <c r="X633" s="49">
        <v>0.80986499999999995</v>
      </c>
      <c r="Y633" s="49">
        <v>0.5</v>
      </c>
      <c r="Z633" s="49">
        <v>0</v>
      </c>
      <c r="AA633" s="71">
        <v>973</v>
      </c>
      <c r="AB633" s="71"/>
      <c r="AC633" s="72"/>
      <c r="AD633" s="78" t="s">
        <v>11119</v>
      </c>
      <c r="AE633" s="78">
        <v>184</v>
      </c>
      <c r="AF633" s="78">
        <v>34</v>
      </c>
      <c r="AG633" s="78">
        <v>920</v>
      </c>
      <c r="AH633" s="78">
        <v>131</v>
      </c>
      <c r="AI633" s="78"/>
      <c r="AJ633" s="78" t="s">
        <v>12290</v>
      </c>
      <c r="AK633" s="78" t="s">
        <v>13003</v>
      </c>
      <c r="AL633" s="78"/>
      <c r="AM633" s="78"/>
      <c r="AN633" s="80">
        <v>42517.24428240741</v>
      </c>
      <c r="AO633" s="78"/>
      <c r="AP633" s="78" t="b">
        <v>1</v>
      </c>
      <c r="AQ633" s="78" t="b">
        <v>0</v>
      </c>
      <c r="AR633" s="78" t="b">
        <v>0</v>
      </c>
      <c r="AS633" s="78" t="s">
        <v>14858</v>
      </c>
      <c r="AT633" s="78">
        <v>4</v>
      </c>
      <c r="AU633" s="78"/>
      <c r="AV633" s="78" t="b">
        <v>0</v>
      </c>
      <c r="AW633" s="78" t="s">
        <v>15459</v>
      </c>
      <c r="AX633" s="84" t="s">
        <v>16430</v>
      </c>
      <c r="AY633" s="78" t="s">
        <v>66</v>
      </c>
      <c r="AZ633" s="102" t="s">
        <v>18397</v>
      </c>
      <c r="BA633" s="48" t="s">
        <v>3419</v>
      </c>
      <c r="BB633" s="48" t="s">
        <v>3419</v>
      </c>
      <c r="BC633" s="48" t="s">
        <v>4111</v>
      </c>
      <c r="BD633" s="48" t="s">
        <v>4111</v>
      </c>
      <c r="BE633" s="48"/>
      <c r="BF633" s="48"/>
      <c r="BG633" s="106" t="s">
        <v>18716</v>
      </c>
      <c r="BH633" s="106" t="s">
        <v>18716</v>
      </c>
      <c r="BI633" s="106" t="s">
        <v>19162</v>
      </c>
      <c r="BJ633" s="106" t="s">
        <v>19162</v>
      </c>
      <c r="BK633" s="85" t="str">
        <f>REPLACE(INDEX(GroupVertices[Group], MATCH(Vertices[[#This Row],[Vertex]],GroupVertices[Vertex],0)),1,1,"")</f>
        <v>EUTRAL</v>
      </c>
      <c r="BL633" s="3"/>
      <c r="BM633" s="3"/>
      <c r="BN633" s="3"/>
      <c r="BO633" s="3"/>
    </row>
    <row r="634" spans="1:67" x14ac:dyDescent="0.25">
      <c r="A634" s="64" t="s">
        <v>1080</v>
      </c>
      <c r="B634" s="65"/>
      <c r="C634" s="65"/>
      <c r="D634" s="66"/>
      <c r="E634" s="68"/>
      <c r="F634" s="100" t="s">
        <v>5416</v>
      </c>
      <c r="G634" s="65"/>
      <c r="H634" s="69"/>
      <c r="I634" s="70"/>
      <c r="J634" s="70"/>
      <c r="K634" s="69" t="s">
        <v>17862</v>
      </c>
      <c r="L634" s="73"/>
      <c r="M634" s="74">
        <v>7254.05322265625</v>
      </c>
      <c r="N634" s="74">
        <v>5061.40771484375</v>
      </c>
      <c r="O634" s="75"/>
      <c r="P634" s="76"/>
      <c r="Q634" s="76"/>
      <c r="R634" s="86"/>
      <c r="S634" s="48">
        <v>0</v>
      </c>
      <c r="T634" s="48">
        <v>1</v>
      </c>
      <c r="U634" s="49">
        <v>0</v>
      </c>
      <c r="V634" s="49">
        <v>7.1199999999999996E-4</v>
      </c>
      <c r="W634" s="49">
        <v>4.346E-3</v>
      </c>
      <c r="X634" s="49">
        <v>0.362342</v>
      </c>
      <c r="Y634" s="49">
        <v>0</v>
      </c>
      <c r="Z634" s="49">
        <v>0</v>
      </c>
      <c r="AA634" s="71">
        <v>974</v>
      </c>
      <c r="AB634" s="71"/>
      <c r="AC634" s="72"/>
      <c r="AD634" s="78" t="s">
        <v>1080</v>
      </c>
      <c r="AE634" s="78">
        <v>269</v>
      </c>
      <c r="AF634" s="78">
        <v>209</v>
      </c>
      <c r="AG634" s="78">
        <v>1952</v>
      </c>
      <c r="AH634" s="78">
        <v>33</v>
      </c>
      <c r="AI634" s="78">
        <v>19800</v>
      </c>
      <c r="AJ634" s="78" t="s">
        <v>12291</v>
      </c>
      <c r="AK634" s="78" t="s">
        <v>12662</v>
      </c>
      <c r="AL634" s="84" t="s">
        <v>13579</v>
      </c>
      <c r="AM634" s="78" t="s">
        <v>12690</v>
      </c>
      <c r="AN634" s="80">
        <v>40164.591979166667</v>
      </c>
      <c r="AO634" s="84" t="s">
        <v>14534</v>
      </c>
      <c r="AP634" s="78" t="b">
        <v>0</v>
      </c>
      <c r="AQ634" s="78" t="b">
        <v>0</v>
      </c>
      <c r="AR634" s="78" t="b">
        <v>1</v>
      </c>
      <c r="AS634" s="78" t="s">
        <v>9963</v>
      </c>
      <c r="AT634" s="78">
        <v>12</v>
      </c>
      <c r="AU634" s="84" t="s">
        <v>15060</v>
      </c>
      <c r="AV634" s="78" t="b">
        <v>0</v>
      </c>
      <c r="AW634" s="78" t="s">
        <v>15459</v>
      </c>
      <c r="AX634" s="84" t="s">
        <v>16431</v>
      </c>
      <c r="AY634" s="78" t="s">
        <v>66</v>
      </c>
      <c r="AZ634" s="102" t="s">
        <v>18397</v>
      </c>
      <c r="BA634" s="48" t="s">
        <v>3639</v>
      </c>
      <c r="BB634" s="48" t="s">
        <v>3639</v>
      </c>
      <c r="BC634" s="48" t="s">
        <v>4180</v>
      </c>
      <c r="BD634" s="48" t="s">
        <v>4180</v>
      </c>
      <c r="BE634" s="48" t="s">
        <v>4390</v>
      </c>
      <c r="BF634" s="48" t="s">
        <v>4390</v>
      </c>
      <c r="BG634" s="106" t="s">
        <v>18798</v>
      </c>
      <c r="BH634" s="106" t="s">
        <v>18798</v>
      </c>
      <c r="BI634" s="106" t="s">
        <v>19243</v>
      </c>
      <c r="BJ634" s="106" t="s">
        <v>19243</v>
      </c>
      <c r="BK634" s="85" t="str">
        <f>REPLACE(INDEX(GroupVertices[Group], MATCH(Vertices[[#This Row],[Vertex]],GroupVertices[Vertex],0)),1,1,"")</f>
        <v>EUTRAL</v>
      </c>
      <c r="BL634" s="3"/>
      <c r="BM634" s="3"/>
      <c r="BN634" s="3"/>
      <c r="BO634" s="3"/>
    </row>
    <row r="635" spans="1:67" x14ac:dyDescent="0.25">
      <c r="A635" s="64" t="s">
        <v>1081</v>
      </c>
      <c r="B635" s="65"/>
      <c r="C635" s="65"/>
      <c r="D635" s="66"/>
      <c r="E635" s="68"/>
      <c r="F635" s="100" t="s">
        <v>5417</v>
      </c>
      <c r="G635" s="65"/>
      <c r="H635" s="69"/>
      <c r="I635" s="70"/>
      <c r="J635" s="70"/>
      <c r="K635" s="69" t="s">
        <v>17863</v>
      </c>
      <c r="L635" s="73"/>
      <c r="M635" s="74">
        <v>6339.55810546875</v>
      </c>
      <c r="N635" s="74">
        <v>2488.3759765625</v>
      </c>
      <c r="O635" s="75"/>
      <c r="P635" s="76"/>
      <c r="Q635" s="76"/>
      <c r="R635" s="86"/>
      <c r="S635" s="48">
        <v>0</v>
      </c>
      <c r="T635" s="48">
        <v>3</v>
      </c>
      <c r="U635" s="49">
        <v>810</v>
      </c>
      <c r="V635" s="49">
        <v>5.8200000000000005E-4</v>
      </c>
      <c r="W635" s="49">
        <v>4.3600000000000003E-4</v>
      </c>
      <c r="X635" s="49">
        <v>1.1209629999999999</v>
      </c>
      <c r="Y635" s="49">
        <v>0.16666666666666666</v>
      </c>
      <c r="Z635" s="49">
        <v>0</v>
      </c>
      <c r="AA635" s="71">
        <v>975</v>
      </c>
      <c r="AB635" s="71"/>
      <c r="AC635" s="72"/>
      <c r="AD635" s="78" t="s">
        <v>11120</v>
      </c>
      <c r="AE635" s="78">
        <v>317</v>
      </c>
      <c r="AF635" s="78">
        <v>351</v>
      </c>
      <c r="AG635" s="78">
        <v>2174</v>
      </c>
      <c r="AH635" s="78">
        <v>247</v>
      </c>
      <c r="AI635" s="78">
        <v>19800</v>
      </c>
      <c r="AJ635" s="78" t="s">
        <v>12292</v>
      </c>
      <c r="AK635" s="78" t="s">
        <v>10111</v>
      </c>
      <c r="AL635" s="78"/>
      <c r="AM635" s="78" t="s">
        <v>12690</v>
      </c>
      <c r="AN635" s="80">
        <v>40383.18408564815</v>
      </c>
      <c r="AO635" s="84" t="s">
        <v>14535</v>
      </c>
      <c r="AP635" s="78" t="b">
        <v>0</v>
      </c>
      <c r="AQ635" s="78" t="b">
        <v>0</v>
      </c>
      <c r="AR635" s="78" t="b">
        <v>1</v>
      </c>
      <c r="AS635" s="78" t="s">
        <v>9963</v>
      </c>
      <c r="AT635" s="78">
        <v>4</v>
      </c>
      <c r="AU635" s="84" t="s">
        <v>14892</v>
      </c>
      <c r="AV635" s="78" t="b">
        <v>0</v>
      </c>
      <c r="AW635" s="78" t="s">
        <v>15459</v>
      </c>
      <c r="AX635" s="84" t="s">
        <v>16432</v>
      </c>
      <c r="AY635" s="78" t="s">
        <v>66</v>
      </c>
      <c r="AZ635" s="102" t="s">
        <v>18397</v>
      </c>
      <c r="BA635" s="48"/>
      <c r="BB635" s="48"/>
      <c r="BC635" s="48"/>
      <c r="BD635" s="48"/>
      <c r="BE635" s="48"/>
      <c r="BF635" s="48"/>
      <c r="BG635" s="106" t="s">
        <v>18799</v>
      </c>
      <c r="BH635" s="106" t="s">
        <v>18799</v>
      </c>
      <c r="BI635" s="106" t="s">
        <v>19244</v>
      </c>
      <c r="BJ635" s="106" t="s">
        <v>19244</v>
      </c>
      <c r="BK635" s="85" t="str">
        <f>REPLACE(INDEX(GroupVertices[Group], MATCH(Vertices[[#This Row],[Vertex]],GroupVertices[Vertex],0)),1,1,"")</f>
        <v>EUTRAL</v>
      </c>
      <c r="BL635" s="3"/>
      <c r="BM635" s="3"/>
      <c r="BN635" s="3"/>
      <c r="BO635" s="3"/>
    </row>
    <row r="636" spans="1:67" x14ac:dyDescent="0.25">
      <c r="A636" s="64" t="s">
        <v>1083</v>
      </c>
      <c r="B636" s="65"/>
      <c r="C636" s="65"/>
      <c r="D636" s="66"/>
      <c r="E636" s="68"/>
      <c r="F636" s="100" t="s">
        <v>15367</v>
      </c>
      <c r="G636" s="65"/>
      <c r="H636" s="69"/>
      <c r="I636" s="70"/>
      <c r="J636" s="70"/>
      <c r="K636" s="69" t="s">
        <v>17866</v>
      </c>
      <c r="L636" s="73"/>
      <c r="M636" s="74">
        <v>9113.4814453125</v>
      </c>
      <c r="N636" s="74">
        <v>3464.68701171875</v>
      </c>
      <c r="O636" s="75"/>
      <c r="P636" s="76"/>
      <c r="Q636" s="76"/>
      <c r="R636" s="86"/>
      <c r="S636" s="48">
        <v>0</v>
      </c>
      <c r="T636" s="48">
        <v>1</v>
      </c>
      <c r="U636" s="49">
        <v>0</v>
      </c>
      <c r="V636" s="49">
        <v>3.5300000000000002E-4</v>
      </c>
      <c r="W636" s="49">
        <v>9.9999999999999995E-7</v>
      </c>
      <c r="X636" s="49">
        <v>0.51918500000000001</v>
      </c>
      <c r="Y636" s="49">
        <v>0</v>
      </c>
      <c r="Z636" s="49">
        <v>0</v>
      </c>
      <c r="AA636" s="71">
        <v>978</v>
      </c>
      <c r="AB636" s="71"/>
      <c r="AC636" s="72"/>
      <c r="AD636" s="78" t="s">
        <v>11123</v>
      </c>
      <c r="AE636" s="78">
        <v>194</v>
      </c>
      <c r="AF636" s="78">
        <v>50</v>
      </c>
      <c r="AG636" s="78">
        <v>8703</v>
      </c>
      <c r="AH636" s="78">
        <v>7810</v>
      </c>
      <c r="AI636" s="78"/>
      <c r="AJ636" s="78" t="s">
        <v>12294</v>
      </c>
      <c r="AK636" s="78" t="s">
        <v>13005</v>
      </c>
      <c r="AL636" s="78"/>
      <c r="AM636" s="78"/>
      <c r="AN636" s="80">
        <v>42666.276458333334</v>
      </c>
      <c r="AO636" s="84" t="s">
        <v>14537</v>
      </c>
      <c r="AP636" s="78" t="b">
        <v>1</v>
      </c>
      <c r="AQ636" s="78" t="b">
        <v>0</v>
      </c>
      <c r="AR636" s="78" t="b">
        <v>1</v>
      </c>
      <c r="AS636" s="78" t="s">
        <v>9963</v>
      </c>
      <c r="AT636" s="78">
        <v>2</v>
      </c>
      <c r="AU636" s="78"/>
      <c r="AV636" s="78" t="b">
        <v>0</v>
      </c>
      <c r="AW636" s="78" t="s">
        <v>15459</v>
      </c>
      <c r="AX636" s="84" t="s">
        <v>16435</v>
      </c>
      <c r="AY636" s="78" t="s">
        <v>66</v>
      </c>
      <c r="AZ636" s="102" t="s">
        <v>18397</v>
      </c>
      <c r="BA636" s="48" t="s">
        <v>3640</v>
      </c>
      <c r="BB636" s="48" t="s">
        <v>3640</v>
      </c>
      <c r="BC636" s="48" t="s">
        <v>4181</v>
      </c>
      <c r="BD636" s="48" t="s">
        <v>4181</v>
      </c>
      <c r="BE636" s="48"/>
      <c r="BF636" s="48"/>
      <c r="BG636" s="106" t="s">
        <v>18801</v>
      </c>
      <c r="BH636" s="106" t="s">
        <v>18801</v>
      </c>
      <c r="BI636" s="106" t="s">
        <v>19246</v>
      </c>
      <c r="BJ636" s="106" t="s">
        <v>19246</v>
      </c>
      <c r="BK636" s="85" t="str">
        <f>REPLACE(INDEX(GroupVertices[Group], MATCH(Vertices[[#This Row],[Vertex]],GroupVertices[Vertex],0)),1,1,"")</f>
        <v>EUTRAL</v>
      </c>
      <c r="BL636" s="3"/>
      <c r="BM636" s="3"/>
      <c r="BN636" s="3"/>
      <c r="BO636" s="3"/>
    </row>
    <row r="637" spans="1:67" x14ac:dyDescent="0.25">
      <c r="A637" s="64" t="s">
        <v>1084</v>
      </c>
      <c r="B637" s="65"/>
      <c r="C637" s="65"/>
      <c r="D637" s="66"/>
      <c r="E637" s="68"/>
      <c r="F637" s="100" t="s">
        <v>15369</v>
      </c>
      <c r="G637" s="65"/>
      <c r="H637" s="69"/>
      <c r="I637" s="70"/>
      <c r="J637" s="70"/>
      <c r="K637" s="69" t="s">
        <v>17868</v>
      </c>
      <c r="L637" s="73"/>
      <c r="M637" s="74">
        <v>9316.0830078125</v>
      </c>
      <c r="N637" s="74">
        <v>3155.338623046875</v>
      </c>
      <c r="O637" s="75"/>
      <c r="P637" s="76"/>
      <c r="Q637" s="76"/>
      <c r="R637" s="86"/>
      <c r="S637" s="48">
        <v>0</v>
      </c>
      <c r="T637" s="48">
        <v>1</v>
      </c>
      <c r="U637" s="49">
        <v>0</v>
      </c>
      <c r="V637" s="49">
        <v>3.5300000000000002E-4</v>
      </c>
      <c r="W637" s="49">
        <v>9.9999999999999995E-7</v>
      </c>
      <c r="X637" s="49">
        <v>0.51918500000000001</v>
      </c>
      <c r="Y637" s="49">
        <v>0</v>
      </c>
      <c r="Z637" s="49">
        <v>0</v>
      </c>
      <c r="AA637" s="71">
        <v>980</v>
      </c>
      <c r="AB637" s="71"/>
      <c r="AC637" s="72"/>
      <c r="AD637" s="78" t="s">
        <v>11125</v>
      </c>
      <c r="AE637" s="78">
        <v>293</v>
      </c>
      <c r="AF637" s="78">
        <v>19822</v>
      </c>
      <c r="AG637" s="78">
        <v>253279</v>
      </c>
      <c r="AH637" s="78">
        <v>9982</v>
      </c>
      <c r="AI637" s="78"/>
      <c r="AJ637" s="78" t="s">
        <v>12296</v>
      </c>
      <c r="AK637" s="78" t="s">
        <v>10111</v>
      </c>
      <c r="AL637" s="78"/>
      <c r="AM637" s="78"/>
      <c r="AN637" s="80">
        <v>41465.550775462965</v>
      </c>
      <c r="AO637" s="84" t="s">
        <v>14539</v>
      </c>
      <c r="AP637" s="78" t="b">
        <v>1</v>
      </c>
      <c r="AQ637" s="78" t="b">
        <v>0</v>
      </c>
      <c r="AR637" s="78" t="b">
        <v>1</v>
      </c>
      <c r="AS637" s="78" t="s">
        <v>9963</v>
      </c>
      <c r="AT637" s="78">
        <v>243</v>
      </c>
      <c r="AU637" s="84" t="s">
        <v>14862</v>
      </c>
      <c r="AV637" s="78" t="b">
        <v>0</v>
      </c>
      <c r="AW637" s="78" t="s">
        <v>15459</v>
      </c>
      <c r="AX637" s="84" t="s">
        <v>16437</v>
      </c>
      <c r="AY637" s="78" t="s">
        <v>66</v>
      </c>
      <c r="AZ637" s="102" t="s">
        <v>18397</v>
      </c>
      <c r="BA637" s="48" t="s">
        <v>3640</v>
      </c>
      <c r="BB637" s="48" t="s">
        <v>3640</v>
      </c>
      <c r="BC637" s="48" t="s">
        <v>4181</v>
      </c>
      <c r="BD637" s="48" t="s">
        <v>4181</v>
      </c>
      <c r="BE637" s="48"/>
      <c r="BF637" s="48"/>
      <c r="BG637" s="106" t="s">
        <v>18801</v>
      </c>
      <c r="BH637" s="106" t="s">
        <v>18801</v>
      </c>
      <c r="BI637" s="106" t="s">
        <v>19246</v>
      </c>
      <c r="BJ637" s="106" t="s">
        <v>19246</v>
      </c>
      <c r="BK637" s="85" t="str">
        <f>REPLACE(INDEX(GroupVertices[Group], MATCH(Vertices[[#This Row],[Vertex]],GroupVertices[Vertex],0)),1,1,"")</f>
        <v>EUTRAL</v>
      </c>
      <c r="BL637" s="3"/>
      <c r="BM637" s="3"/>
      <c r="BN637" s="3"/>
      <c r="BO637" s="3"/>
    </row>
    <row r="638" spans="1:67" x14ac:dyDescent="0.25">
      <c r="A638" s="64" t="s">
        <v>1086</v>
      </c>
      <c r="B638" s="65"/>
      <c r="C638" s="65"/>
      <c r="D638" s="66"/>
      <c r="E638" s="68"/>
      <c r="F638" s="100" t="s">
        <v>5419</v>
      </c>
      <c r="G638" s="65"/>
      <c r="H638" s="69"/>
      <c r="I638" s="70"/>
      <c r="J638" s="70"/>
      <c r="K638" s="69" t="s">
        <v>17870</v>
      </c>
      <c r="L638" s="73"/>
      <c r="M638" s="74">
        <v>9636.890625</v>
      </c>
      <c r="N638" s="74">
        <v>2734.350830078125</v>
      </c>
      <c r="O638" s="75"/>
      <c r="P638" s="76"/>
      <c r="Q638" s="76"/>
      <c r="R638" s="86"/>
      <c r="S638" s="48">
        <v>0</v>
      </c>
      <c r="T638" s="48">
        <v>1</v>
      </c>
      <c r="U638" s="49">
        <v>0</v>
      </c>
      <c r="V638" s="49">
        <v>7.1199999999999996E-4</v>
      </c>
      <c r="W638" s="49">
        <v>4.346E-3</v>
      </c>
      <c r="X638" s="49">
        <v>0.362342</v>
      </c>
      <c r="Y638" s="49">
        <v>0</v>
      </c>
      <c r="Z638" s="49">
        <v>0</v>
      </c>
      <c r="AA638" s="71">
        <v>982</v>
      </c>
      <c r="AB638" s="71"/>
      <c r="AC638" s="72"/>
      <c r="AD638" s="78" t="s">
        <v>1086</v>
      </c>
      <c r="AE638" s="78">
        <v>119</v>
      </c>
      <c r="AF638" s="78">
        <v>454</v>
      </c>
      <c r="AG638" s="78">
        <v>4006</v>
      </c>
      <c r="AH638" s="78">
        <v>46</v>
      </c>
      <c r="AI638" s="78">
        <v>19800</v>
      </c>
      <c r="AJ638" s="78" t="s">
        <v>12297</v>
      </c>
      <c r="AK638" s="78" t="s">
        <v>12662</v>
      </c>
      <c r="AL638" s="84" t="s">
        <v>13582</v>
      </c>
      <c r="AM638" s="78" t="s">
        <v>12690</v>
      </c>
      <c r="AN638" s="80">
        <v>40300.147974537038</v>
      </c>
      <c r="AO638" s="84" t="s">
        <v>14540</v>
      </c>
      <c r="AP638" s="78" t="b">
        <v>0</v>
      </c>
      <c r="AQ638" s="78" t="b">
        <v>0</v>
      </c>
      <c r="AR638" s="78" t="b">
        <v>0</v>
      </c>
      <c r="AS638" s="78" t="s">
        <v>9963</v>
      </c>
      <c r="AT638" s="78">
        <v>32</v>
      </c>
      <c r="AU638" s="84" t="s">
        <v>15063</v>
      </c>
      <c r="AV638" s="78" t="b">
        <v>0</v>
      </c>
      <c r="AW638" s="78" t="s">
        <v>15459</v>
      </c>
      <c r="AX638" s="84" t="s">
        <v>16439</v>
      </c>
      <c r="AY638" s="78" t="s">
        <v>66</v>
      </c>
      <c r="AZ638" s="102" t="s">
        <v>18397</v>
      </c>
      <c r="BA638" s="48" t="s">
        <v>3639</v>
      </c>
      <c r="BB638" s="48" t="s">
        <v>3639</v>
      </c>
      <c r="BC638" s="48" t="s">
        <v>4180</v>
      </c>
      <c r="BD638" s="48" t="s">
        <v>4180</v>
      </c>
      <c r="BE638" s="48" t="s">
        <v>4390</v>
      </c>
      <c r="BF638" s="48" t="s">
        <v>4390</v>
      </c>
      <c r="BG638" s="106" t="s">
        <v>18802</v>
      </c>
      <c r="BH638" s="106" t="s">
        <v>18802</v>
      </c>
      <c r="BI638" s="106" t="s">
        <v>19247</v>
      </c>
      <c r="BJ638" s="106" t="s">
        <v>19247</v>
      </c>
      <c r="BK638" s="85" t="str">
        <f>REPLACE(INDEX(GroupVertices[Group], MATCH(Vertices[[#This Row],[Vertex]],GroupVertices[Vertex],0)),1,1,"")</f>
        <v>EUTRAL</v>
      </c>
      <c r="BL638" s="3"/>
      <c r="BM638" s="3"/>
      <c r="BN638" s="3"/>
      <c r="BO638" s="3"/>
    </row>
    <row r="639" spans="1:67" x14ac:dyDescent="0.25">
      <c r="A639" s="64" t="s">
        <v>1087</v>
      </c>
      <c r="B639" s="65"/>
      <c r="C639" s="65"/>
      <c r="D639" s="66"/>
      <c r="E639" s="68"/>
      <c r="F639" s="100" t="s">
        <v>15370</v>
      </c>
      <c r="G639" s="65"/>
      <c r="H639" s="69"/>
      <c r="I639" s="70"/>
      <c r="J639" s="70"/>
      <c r="K639" s="69" t="s">
        <v>17871</v>
      </c>
      <c r="L639" s="73"/>
      <c r="M639" s="74">
        <v>6702.60986328125</v>
      </c>
      <c r="N639" s="74">
        <v>2724.094482421875</v>
      </c>
      <c r="O639" s="75"/>
      <c r="P639" s="76"/>
      <c r="Q639" s="76"/>
      <c r="R639" s="86"/>
      <c r="S639" s="48">
        <v>0</v>
      </c>
      <c r="T639" s="48">
        <v>1</v>
      </c>
      <c r="U639" s="49">
        <v>0</v>
      </c>
      <c r="V639" s="49">
        <v>3.0303E-2</v>
      </c>
      <c r="W639" s="49">
        <v>0</v>
      </c>
      <c r="X639" s="49">
        <v>0.56756700000000004</v>
      </c>
      <c r="Y639" s="49">
        <v>0</v>
      </c>
      <c r="Z639" s="49">
        <v>0</v>
      </c>
      <c r="AA639" s="71">
        <v>983</v>
      </c>
      <c r="AB639" s="71"/>
      <c r="AC639" s="72"/>
      <c r="AD639" s="78" t="s">
        <v>11127</v>
      </c>
      <c r="AE639" s="78">
        <v>327</v>
      </c>
      <c r="AF639" s="78">
        <v>125</v>
      </c>
      <c r="AG639" s="78">
        <v>5260</v>
      </c>
      <c r="AH639" s="78">
        <v>17456</v>
      </c>
      <c r="AI639" s="78"/>
      <c r="AJ639" s="78" t="s">
        <v>12298</v>
      </c>
      <c r="AK639" s="78" t="s">
        <v>13007</v>
      </c>
      <c r="AL639" s="78"/>
      <c r="AM639" s="78"/>
      <c r="AN639" s="80">
        <v>42637.114618055559</v>
      </c>
      <c r="AO639" s="78"/>
      <c r="AP639" s="78" t="b">
        <v>1</v>
      </c>
      <c r="AQ639" s="78" t="b">
        <v>0</v>
      </c>
      <c r="AR639" s="78" t="b">
        <v>0</v>
      </c>
      <c r="AS639" s="78" t="s">
        <v>9964</v>
      </c>
      <c r="AT639" s="78">
        <v>2</v>
      </c>
      <c r="AU639" s="78"/>
      <c r="AV639" s="78" t="b">
        <v>0</v>
      </c>
      <c r="AW639" s="78" t="s">
        <v>15459</v>
      </c>
      <c r="AX639" s="84" t="s">
        <v>16440</v>
      </c>
      <c r="AY639" s="78" t="s">
        <v>66</v>
      </c>
      <c r="AZ639" s="102" t="s">
        <v>18397</v>
      </c>
      <c r="BA639" s="48" t="s">
        <v>3641</v>
      </c>
      <c r="BB639" s="48" t="s">
        <v>3641</v>
      </c>
      <c r="BC639" s="48" t="s">
        <v>4017</v>
      </c>
      <c r="BD639" s="48" t="s">
        <v>4017</v>
      </c>
      <c r="BE639" s="48"/>
      <c r="BF639" s="48"/>
      <c r="BG639" s="106" t="s">
        <v>18803</v>
      </c>
      <c r="BH639" s="106" t="s">
        <v>18803</v>
      </c>
      <c r="BI639" s="106" t="s">
        <v>19248</v>
      </c>
      <c r="BJ639" s="106" t="s">
        <v>19248</v>
      </c>
      <c r="BK639" s="85" t="str">
        <f>REPLACE(INDEX(GroupVertices[Group], MATCH(Vertices[[#This Row],[Vertex]],GroupVertices[Vertex],0)),1,1,"")</f>
        <v>EUTRAL</v>
      </c>
      <c r="BL639" s="3"/>
      <c r="BM639" s="3"/>
      <c r="BN639" s="3"/>
      <c r="BO639" s="3"/>
    </row>
    <row r="640" spans="1:67" x14ac:dyDescent="0.25">
      <c r="A640" s="64" t="s">
        <v>1088</v>
      </c>
      <c r="B640" s="65"/>
      <c r="C640" s="65"/>
      <c r="D640" s="66"/>
      <c r="E640" s="68"/>
      <c r="F640" s="100" t="s">
        <v>15371</v>
      </c>
      <c r="G640" s="65"/>
      <c r="H640" s="69"/>
      <c r="I640" s="70"/>
      <c r="J640" s="70"/>
      <c r="K640" s="69" t="s">
        <v>17872</v>
      </c>
      <c r="L640" s="73"/>
      <c r="M640" s="74">
        <v>7008.47119140625</v>
      </c>
      <c r="N640" s="74">
        <v>4159.4443359375</v>
      </c>
      <c r="O640" s="75"/>
      <c r="P640" s="76"/>
      <c r="Q640" s="76"/>
      <c r="R640" s="86"/>
      <c r="S640" s="48">
        <v>0</v>
      </c>
      <c r="T640" s="48">
        <v>1</v>
      </c>
      <c r="U640" s="49">
        <v>0</v>
      </c>
      <c r="V640" s="49">
        <v>3.0303E-2</v>
      </c>
      <c r="W640" s="49">
        <v>0</v>
      </c>
      <c r="X640" s="49">
        <v>0.56756700000000004</v>
      </c>
      <c r="Y640" s="49">
        <v>0</v>
      </c>
      <c r="Z640" s="49">
        <v>0</v>
      </c>
      <c r="AA640" s="71">
        <v>984</v>
      </c>
      <c r="AB640" s="71"/>
      <c r="AC640" s="72"/>
      <c r="AD640" s="78" t="s">
        <v>11128</v>
      </c>
      <c r="AE640" s="78">
        <v>1143</v>
      </c>
      <c r="AF640" s="78">
        <v>657</v>
      </c>
      <c r="AG640" s="78">
        <v>94802</v>
      </c>
      <c r="AH640" s="78">
        <v>6875</v>
      </c>
      <c r="AI640" s="78">
        <v>19800</v>
      </c>
      <c r="AJ640" s="78" t="s">
        <v>12299</v>
      </c>
      <c r="AK640" s="78" t="s">
        <v>13008</v>
      </c>
      <c r="AL640" s="78"/>
      <c r="AM640" s="78" t="s">
        <v>10140</v>
      </c>
      <c r="AN640" s="80">
        <v>40091.448807870373</v>
      </c>
      <c r="AO640" s="84" t="s">
        <v>14541</v>
      </c>
      <c r="AP640" s="78" t="b">
        <v>0</v>
      </c>
      <c r="AQ640" s="78" t="b">
        <v>0</v>
      </c>
      <c r="AR640" s="78" t="b">
        <v>1</v>
      </c>
      <c r="AS640" s="78" t="s">
        <v>9963</v>
      </c>
      <c r="AT640" s="78">
        <v>29</v>
      </c>
      <c r="AU640" s="84" t="s">
        <v>14911</v>
      </c>
      <c r="AV640" s="78" t="b">
        <v>0</v>
      </c>
      <c r="AW640" s="78" t="s">
        <v>15459</v>
      </c>
      <c r="AX640" s="84" t="s">
        <v>16441</v>
      </c>
      <c r="AY640" s="78" t="s">
        <v>66</v>
      </c>
      <c r="AZ640" s="102" t="s">
        <v>18397</v>
      </c>
      <c r="BA640" s="48" t="s">
        <v>3641</v>
      </c>
      <c r="BB640" s="48" t="s">
        <v>3641</v>
      </c>
      <c r="BC640" s="48" t="s">
        <v>4017</v>
      </c>
      <c r="BD640" s="48" t="s">
        <v>4017</v>
      </c>
      <c r="BE640" s="48"/>
      <c r="BF640" s="48"/>
      <c r="BG640" s="106" t="s">
        <v>18803</v>
      </c>
      <c r="BH640" s="106" t="s">
        <v>18803</v>
      </c>
      <c r="BI640" s="106" t="s">
        <v>19248</v>
      </c>
      <c r="BJ640" s="106" t="s">
        <v>19248</v>
      </c>
      <c r="BK640" s="85" t="str">
        <f>REPLACE(INDEX(GroupVertices[Group], MATCH(Vertices[[#This Row],[Vertex]],GroupVertices[Vertex],0)),1,1,"")</f>
        <v>EUTRAL</v>
      </c>
      <c r="BL640" s="3"/>
      <c r="BM640" s="3"/>
      <c r="BN640" s="3"/>
      <c r="BO640" s="3"/>
    </row>
    <row r="641" spans="1:67" x14ac:dyDescent="0.25">
      <c r="A641" s="64" t="s">
        <v>1089</v>
      </c>
      <c r="B641" s="65"/>
      <c r="C641" s="65"/>
      <c r="D641" s="66"/>
      <c r="E641" s="68"/>
      <c r="F641" s="100" t="s">
        <v>15372</v>
      </c>
      <c r="G641" s="65"/>
      <c r="H641" s="69"/>
      <c r="I641" s="70"/>
      <c r="J641" s="70"/>
      <c r="K641" s="69" t="s">
        <v>17873</v>
      </c>
      <c r="L641" s="73"/>
      <c r="M641" s="74">
        <v>8633.8447265625</v>
      </c>
      <c r="N641" s="74">
        <v>2036.37353515625</v>
      </c>
      <c r="O641" s="75"/>
      <c r="P641" s="76"/>
      <c r="Q641" s="76"/>
      <c r="R641" s="86"/>
      <c r="S641" s="48">
        <v>0</v>
      </c>
      <c r="T641" s="48">
        <v>1</v>
      </c>
      <c r="U641" s="49">
        <v>0</v>
      </c>
      <c r="V641" s="49">
        <v>3.0303E-2</v>
      </c>
      <c r="W641" s="49">
        <v>0</v>
      </c>
      <c r="X641" s="49">
        <v>0.56756700000000004</v>
      </c>
      <c r="Y641" s="49">
        <v>0</v>
      </c>
      <c r="Z641" s="49">
        <v>0</v>
      </c>
      <c r="AA641" s="71">
        <v>985</v>
      </c>
      <c r="AB641" s="71"/>
      <c r="AC641" s="72"/>
      <c r="AD641" s="78" t="s">
        <v>11129</v>
      </c>
      <c r="AE641" s="78">
        <v>447</v>
      </c>
      <c r="AF641" s="78">
        <v>109</v>
      </c>
      <c r="AG641" s="78">
        <v>999</v>
      </c>
      <c r="AH641" s="78">
        <v>5517</v>
      </c>
      <c r="AI641" s="78"/>
      <c r="AJ641" s="78" t="s">
        <v>12300</v>
      </c>
      <c r="AK641" s="78" t="s">
        <v>13009</v>
      </c>
      <c r="AL641" s="84" t="s">
        <v>13583</v>
      </c>
      <c r="AM641" s="78"/>
      <c r="AN641" s="80">
        <v>41395.272152777776</v>
      </c>
      <c r="AO641" s="84" t="s">
        <v>14542</v>
      </c>
      <c r="AP641" s="78" t="b">
        <v>1</v>
      </c>
      <c r="AQ641" s="78" t="b">
        <v>0</v>
      </c>
      <c r="AR641" s="78" t="b">
        <v>1</v>
      </c>
      <c r="AS641" s="78" t="s">
        <v>9963</v>
      </c>
      <c r="AT641" s="78">
        <v>0</v>
      </c>
      <c r="AU641" s="84" t="s">
        <v>14862</v>
      </c>
      <c r="AV641" s="78" t="b">
        <v>0</v>
      </c>
      <c r="AW641" s="78" t="s">
        <v>15459</v>
      </c>
      <c r="AX641" s="84" t="s">
        <v>16442</v>
      </c>
      <c r="AY641" s="78" t="s">
        <v>66</v>
      </c>
      <c r="AZ641" s="102" t="s">
        <v>18397</v>
      </c>
      <c r="BA641" s="48" t="s">
        <v>3641</v>
      </c>
      <c r="BB641" s="48" t="s">
        <v>3641</v>
      </c>
      <c r="BC641" s="48" t="s">
        <v>4017</v>
      </c>
      <c r="BD641" s="48" t="s">
        <v>4017</v>
      </c>
      <c r="BE641" s="48"/>
      <c r="BF641" s="48"/>
      <c r="BG641" s="106" t="s">
        <v>18803</v>
      </c>
      <c r="BH641" s="106" t="s">
        <v>18803</v>
      </c>
      <c r="BI641" s="106" t="s">
        <v>19248</v>
      </c>
      <c r="BJ641" s="106" t="s">
        <v>19248</v>
      </c>
      <c r="BK641" s="85" t="str">
        <f>REPLACE(INDEX(GroupVertices[Group], MATCH(Vertices[[#This Row],[Vertex]],GroupVertices[Vertex],0)),1,1,"")</f>
        <v>EUTRAL</v>
      </c>
      <c r="BL641" s="3"/>
      <c r="BM641" s="3"/>
      <c r="BN641" s="3"/>
      <c r="BO641" s="3"/>
    </row>
    <row r="642" spans="1:67" x14ac:dyDescent="0.25">
      <c r="A642" s="64" t="s">
        <v>1090</v>
      </c>
      <c r="B642" s="65"/>
      <c r="C642" s="65"/>
      <c r="D642" s="66"/>
      <c r="E642" s="68"/>
      <c r="F642" s="100" t="s">
        <v>15373</v>
      </c>
      <c r="G642" s="65"/>
      <c r="H642" s="69"/>
      <c r="I642" s="70"/>
      <c r="J642" s="70"/>
      <c r="K642" s="69" t="s">
        <v>17874</v>
      </c>
      <c r="L642" s="73"/>
      <c r="M642" s="74">
        <v>7538.25927734375</v>
      </c>
      <c r="N642" s="74">
        <v>5234.66650390625</v>
      </c>
      <c r="O642" s="75"/>
      <c r="P642" s="76"/>
      <c r="Q642" s="76"/>
      <c r="R642" s="86"/>
      <c r="S642" s="48">
        <v>0</v>
      </c>
      <c r="T642" s="48">
        <v>1</v>
      </c>
      <c r="U642" s="49">
        <v>0</v>
      </c>
      <c r="V642" s="49">
        <v>3.0303E-2</v>
      </c>
      <c r="W642" s="49">
        <v>0</v>
      </c>
      <c r="X642" s="49">
        <v>0.56756700000000004</v>
      </c>
      <c r="Y642" s="49">
        <v>0</v>
      </c>
      <c r="Z642" s="49">
        <v>0</v>
      </c>
      <c r="AA642" s="71">
        <v>986</v>
      </c>
      <c r="AB642" s="71"/>
      <c r="AC642" s="72"/>
      <c r="AD642" s="78" t="s">
        <v>11130</v>
      </c>
      <c r="AE642" s="78">
        <v>200</v>
      </c>
      <c r="AF642" s="78">
        <v>8</v>
      </c>
      <c r="AG642" s="78">
        <v>32</v>
      </c>
      <c r="AH642" s="78">
        <v>128</v>
      </c>
      <c r="AI642" s="78"/>
      <c r="AJ642" s="78"/>
      <c r="AK642" s="78" t="s">
        <v>12662</v>
      </c>
      <c r="AL642" s="78"/>
      <c r="AM642" s="78"/>
      <c r="AN642" s="80">
        <v>41756.433206018519</v>
      </c>
      <c r="AO642" s="84" t="s">
        <v>14543</v>
      </c>
      <c r="AP642" s="78" t="b">
        <v>1</v>
      </c>
      <c r="AQ642" s="78" t="b">
        <v>0</v>
      </c>
      <c r="AR642" s="78" t="b">
        <v>1</v>
      </c>
      <c r="AS642" s="78" t="s">
        <v>9963</v>
      </c>
      <c r="AT642" s="78">
        <v>0</v>
      </c>
      <c r="AU642" s="84" t="s">
        <v>14862</v>
      </c>
      <c r="AV642" s="78" t="b">
        <v>0</v>
      </c>
      <c r="AW642" s="78" t="s">
        <v>15459</v>
      </c>
      <c r="AX642" s="84" t="s">
        <v>16443</v>
      </c>
      <c r="AY642" s="78" t="s">
        <v>66</v>
      </c>
      <c r="AZ642" s="102" t="s">
        <v>18397</v>
      </c>
      <c r="BA642" s="48" t="s">
        <v>3641</v>
      </c>
      <c r="BB642" s="48" t="s">
        <v>3641</v>
      </c>
      <c r="BC642" s="48" t="s">
        <v>4017</v>
      </c>
      <c r="BD642" s="48" t="s">
        <v>4017</v>
      </c>
      <c r="BE642" s="48"/>
      <c r="BF642" s="48"/>
      <c r="BG642" s="106" t="s">
        <v>18803</v>
      </c>
      <c r="BH642" s="106" t="s">
        <v>18803</v>
      </c>
      <c r="BI642" s="106" t="s">
        <v>19248</v>
      </c>
      <c r="BJ642" s="106" t="s">
        <v>19248</v>
      </c>
      <c r="BK642" s="85" t="str">
        <f>REPLACE(INDEX(GroupVertices[Group], MATCH(Vertices[[#This Row],[Vertex]],GroupVertices[Vertex],0)),1,1,"")</f>
        <v>EUTRAL</v>
      </c>
      <c r="BL642" s="3"/>
      <c r="BM642" s="3"/>
      <c r="BN642" s="3"/>
      <c r="BO642" s="3"/>
    </row>
    <row r="643" spans="1:67" x14ac:dyDescent="0.25">
      <c r="A643" s="64" t="s">
        <v>1092</v>
      </c>
      <c r="B643" s="65"/>
      <c r="C643" s="65"/>
      <c r="D643" s="66"/>
      <c r="E643" s="68"/>
      <c r="F643" s="100" t="s">
        <v>15375</v>
      </c>
      <c r="G643" s="65"/>
      <c r="H643" s="69"/>
      <c r="I643" s="70"/>
      <c r="J643" s="70"/>
      <c r="K643" s="69" t="s">
        <v>17876</v>
      </c>
      <c r="L643" s="73"/>
      <c r="M643" s="74">
        <v>8711.5263671875</v>
      </c>
      <c r="N643" s="74">
        <v>1737.39453125</v>
      </c>
      <c r="O643" s="75"/>
      <c r="P643" s="76"/>
      <c r="Q643" s="76"/>
      <c r="R643" s="86"/>
      <c r="S643" s="48">
        <v>0</v>
      </c>
      <c r="T643" s="48">
        <v>1</v>
      </c>
      <c r="U643" s="49">
        <v>0</v>
      </c>
      <c r="V643" s="49">
        <v>3.0303E-2</v>
      </c>
      <c r="W643" s="49">
        <v>0</v>
      </c>
      <c r="X643" s="49">
        <v>0.56756700000000004</v>
      </c>
      <c r="Y643" s="49">
        <v>0</v>
      </c>
      <c r="Z643" s="49">
        <v>0</v>
      </c>
      <c r="AA643" s="71">
        <v>988</v>
      </c>
      <c r="AB643" s="71"/>
      <c r="AC643" s="72"/>
      <c r="AD643" s="78" t="s">
        <v>11132</v>
      </c>
      <c r="AE643" s="78">
        <v>201</v>
      </c>
      <c r="AF643" s="78">
        <v>213</v>
      </c>
      <c r="AG643" s="78">
        <v>5187</v>
      </c>
      <c r="AH643" s="78">
        <v>7383</v>
      </c>
      <c r="AI643" s="78"/>
      <c r="AJ643" s="78" t="s">
        <v>12302</v>
      </c>
      <c r="AK643" s="78" t="s">
        <v>13010</v>
      </c>
      <c r="AL643" s="78"/>
      <c r="AM643" s="78"/>
      <c r="AN643" s="80">
        <v>41421.331087962964</v>
      </c>
      <c r="AO643" s="84" t="s">
        <v>14545</v>
      </c>
      <c r="AP643" s="78" t="b">
        <v>1</v>
      </c>
      <c r="AQ643" s="78" t="b">
        <v>0</v>
      </c>
      <c r="AR643" s="78" t="b">
        <v>0</v>
      </c>
      <c r="AS643" s="78" t="s">
        <v>9963</v>
      </c>
      <c r="AT643" s="78">
        <v>1</v>
      </c>
      <c r="AU643" s="84" t="s">
        <v>14862</v>
      </c>
      <c r="AV643" s="78" t="b">
        <v>0</v>
      </c>
      <c r="AW643" s="78" t="s">
        <v>15459</v>
      </c>
      <c r="AX643" s="84" t="s">
        <v>16445</v>
      </c>
      <c r="AY643" s="78" t="s">
        <v>66</v>
      </c>
      <c r="AZ643" s="102" t="s">
        <v>18397</v>
      </c>
      <c r="BA643" s="48" t="s">
        <v>3641</v>
      </c>
      <c r="BB643" s="48" t="s">
        <v>3641</v>
      </c>
      <c r="BC643" s="48" t="s">
        <v>4017</v>
      </c>
      <c r="BD643" s="48" t="s">
        <v>4017</v>
      </c>
      <c r="BE643" s="48"/>
      <c r="BF643" s="48"/>
      <c r="BG643" s="106" t="s">
        <v>18803</v>
      </c>
      <c r="BH643" s="106" t="s">
        <v>18803</v>
      </c>
      <c r="BI643" s="106" t="s">
        <v>19248</v>
      </c>
      <c r="BJ643" s="106" t="s">
        <v>19248</v>
      </c>
      <c r="BK643" s="85" t="str">
        <f>REPLACE(INDEX(GroupVertices[Group], MATCH(Vertices[[#This Row],[Vertex]],GroupVertices[Vertex],0)),1,1,"")</f>
        <v>EUTRAL</v>
      </c>
      <c r="BL643" s="3"/>
      <c r="BM643" s="3"/>
      <c r="BN643" s="3"/>
      <c r="BO643" s="3"/>
    </row>
    <row r="644" spans="1:67" x14ac:dyDescent="0.25">
      <c r="A644" s="64" t="s">
        <v>1093</v>
      </c>
      <c r="B644" s="65"/>
      <c r="C644" s="65"/>
      <c r="D644" s="66"/>
      <c r="E644" s="68"/>
      <c r="F644" s="100" t="s">
        <v>15376</v>
      </c>
      <c r="G644" s="65"/>
      <c r="H644" s="69"/>
      <c r="I644" s="70"/>
      <c r="J644" s="70"/>
      <c r="K644" s="69" t="s">
        <v>17877</v>
      </c>
      <c r="L644" s="73"/>
      <c r="M644" s="74">
        <v>8462.79296875</v>
      </c>
      <c r="N644" s="74">
        <v>5523.587890625</v>
      </c>
      <c r="O644" s="75"/>
      <c r="P644" s="76"/>
      <c r="Q644" s="76"/>
      <c r="R644" s="86"/>
      <c r="S644" s="48">
        <v>0</v>
      </c>
      <c r="T644" s="48">
        <v>1</v>
      </c>
      <c r="U644" s="49">
        <v>0</v>
      </c>
      <c r="V644" s="49">
        <v>3.0303E-2</v>
      </c>
      <c r="W644" s="49">
        <v>0</v>
      </c>
      <c r="X644" s="49">
        <v>0.56756700000000004</v>
      </c>
      <c r="Y644" s="49">
        <v>0</v>
      </c>
      <c r="Z644" s="49">
        <v>0</v>
      </c>
      <c r="AA644" s="71">
        <v>989</v>
      </c>
      <c r="AB644" s="71"/>
      <c r="AC644" s="72"/>
      <c r="AD644" s="78" t="s">
        <v>11133</v>
      </c>
      <c r="AE644" s="78">
        <v>275</v>
      </c>
      <c r="AF644" s="78">
        <v>93</v>
      </c>
      <c r="AG644" s="78">
        <v>786</v>
      </c>
      <c r="AH644" s="78">
        <v>812</v>
      </c>
      <c r="AI644" s="78"/>
      <c r="AJ644" s="78" t="s">
        <v>12303</v>
      </c>
      <c r="AK644" s="78" t="s">
        <v>13011</v>
      </c>
      <c r="AL644" s="84" t="s">
        <v>13584</v>
      </c>
      <c r="AM644" s="78"/>
      <c r="AN644" s="80">
        <v>40339.516759259262</v>
      </c>
      <c r="AO644" s="84" t="s">
        <v>14546</v>
      </c>
      <c r="AP644" s="78" t="b">
        <v>0</v>
      </c>
      <c r="AQ644" s="78" t="b">
        <v>0</v>
      </c>
      <c r="AR644" s="78" t="b">
        <v>0</v>
      </c>
      <c r="AS644" s="78" t="s">
        <v>9963</v>
      </c>
      <c r="AT644" s="78">
        <v>2</v>
      </c>
      <c r="AU644" s="84" t="s">
        <v>15064</v>
      </c>
      <c r="AV644" s="78" t="b">
        <v>0</v>
      </c>
      <c r="AW644" s="78" t="s">
        <v>15459</v>
      </c>
      <c r="AX644" s="84" t="s">
        <v>16446</v>
      </c>
      <c r="AY644" s="78" t="s">
        <v>66</v>
      </c>
      <c r="AZ644" s="102" t="s">
        <v>18397</v>
      </c>
      <c r="BA644" s="48" t="s">
        <v>3641</v>
      </c>
      <c r="BB644" s="48" t="s">
        <v>3641</v>
      </c>
      <c r="BC644" s="48" t="s">
        <v>4017</v>
      </c>
      <c r="BD644" s="48" t="s">
        <v>4017</v>
      </c>
      <c r="BE644" s="48"/>
      <c r="BF644" s="48"/>
      <c r="BG644" s="106" t="s">
        <v>18803</v>
      </c>
      <c r="BH644" s="106" t="s">
        <v>18803</v>
      </c>
      <c r="BI644" s="106" t="s">
        <v>19248</v>
      </c>
      <c r="BJ644" s="106" t="s">
        <v>19248</v>
      </c>
      <c r="BK644" s="85" t="str">
        <f>REPLACE(INDEX(GroupVertices[Group], MATCH(Vertices[[#This Row],[Vertex]],GroupVertices[Vertex],0)),1,1,"")</f>
        <v>EUTRAL</v>
      </c>
      <c r="BL644" s="3"/>
      <c r="BM644" s="3"/>
      <c r="BN644" s="3"/>
      <c r="BO644" s="3"/>
    </row>
    <row r="645" spans="1:67" x14ac:dyDescent="0.25">
      <c r="A645" s="64" t="s">
        <v>1094</v>
      </c>
      <c r="B645" s="65"/>
      <c r="C645" s="65"/>
      <c r="D645" s="66"/>
      <c r="E645" s="68"/>
      <c r="F645" s="100" t="s">
        <v>5420</v>
      </c>
      <c r="G645" s="65"/>
      <c r="H645" s="69"/>
      <c r="I645" s="70"/>
      <c r="J645" s="70"/>
      <c r="K645" s="69" t="s">
        <v>17878</v>
      </c>
      <c r="L645" s="73"/>
      <c r="M645" s="74">
        <v>9115.8759765625</v>
      </c>
      <c r="N645" s="74">
        <v>3369.7275390625</v>
      </c>
      <c r="O645" s="75"/>
      <c r="P645" s="76"/>
      <c r="Q645" s="76"/>
      <c r="R645" s="86"/>
      <c r="S645" s="48">
        <v>0</v>
      </c>
      <c r="T645" s="48">
        <v>1</v>
      </c>
      <c r="U645" s="49">
        <v>0</v>
      </c>
      <c r="V645" s="49">
        <v>0.1</v>
      </c>
      <c r="W645" s="49">
        <v>0</v>
      </c>
      <c r="X645" s="49">
        <v>0.63113200000000003</v>
      </c>
      <c r="Y645" s="49">
        <v>0</v>
      </c>
      <c r="Z645" s="49">
        <v>0</v>
      </c>
      <c r="AA645" s="71">
        <v>990</v>
      </c>
      <c r="AB645" s="71"/>
      <c r="AC645" s="72"/>
      <c r="AD645" s="78" t="s">
        <v>11134</v>
      </c>
      <c r="AE645" s="78">
        <v>186</v>
      </c>
      <c r="AF645" s="78">
        <v>328</v>
      </c>
      <c r="AG645" s="78">
        <v>1204</v>
      </c>
      <c r="AH645" s="78">
        <v>581</v>
      </c>
      <c r="AI645" s="78">
        <v>19800</v>
      </c>
      <c r="AJ645" s="78" t="s">
        <v>12304</v>
      </c>
      <c r="AK645" s="78" t="s">
        <v>12989</v>
      </c>
      <c r="AL645" s="84" t="s">
        <v>13585</v>
      </c>
      <c r="AM645" s="78" t="s">
        <v>10135</v>
      </c>
      <c r="AN645" s="80">
        <v>41564.570972222224</v>
      </c>
      <c r="AO645" s="84" t="s">
        <v>14547</v>
      </c>
      <c r="AP645" s="78" t="b">
        <v>0</v>
      </c>
      <c r="AQ645" s="78" t="b">
        <v>0</v>
      </c>
      <c r="AR645" s="78" t="b">
        <v>1</v>
      </c>
      <c r="AS645" s="78" t="s">
        <v>9963</v>
      </c>
      <c r="AT645" s="78">
        <v>45</v>
      </c>
      <c r="AU645" s="84" t="s">
        <v>15065</v>
      </c>
      <c r="AV645" s="78" t="b">
        <v>0</v>
      </c>
      <c r="AW645" s="78" t="s">
        <v>15459</v>
      </c>
      <c r="AX645" s="84" t="s">
        <v>16447</v>
      </c>
      <c r="AY645" s="78" t="s">
        <v>66</v>
      </c>
      <c r="AZ645" s="102" t="s">
        <v>18397</v>
      </c>
      <c r="BA645" s="48"/>
      <c r="BB645" s="48"/>
      <c r="BC645" s="48"/>
      <c r="BD645" s="48"/>
      <c r="BE645" s="48" t="s">
        <v>4305</v>
      </c>
      <c r="BF645" s="48" t="s">
        <v>4305</v>
      </c>
      <c r="BG645" s="106" t="s">
        <v>4305</v>
      </c>
      <c r="BH645" s="106" t="s">
        <v>4305</v>
      </c>
      <c r="BI645" s="106" t="s">
        <v>19084</v>
      </c>
      <c r="BJ645" s="106" t="s">
        <v>19084</v>
      </c>
      <c r="BK645" s="85" t="str">
        <f>REPLACE(INDEX(GroupVertices[Group], MATCH(Vertices[[#This Row],[Vertex]],GroupVertices[Vertex],0)),1,1,"")</f>
        <v>EUTRAL</v>
      </c>
      <c r="BL645" s="3"/>
      <c r="BM645" s="3"/>
      <c r="BN645" s="3"/>
      <c r="BO645" s="3"/>
    </row>
    <row r="646" spans="1:67" x14ac:dyDescent="0.25">
      <c r="A646" s="64" t="s">
        <v>1095</v>
      </c>
      <c r="B646" s="65"/>
      <c r="C646" s="65"/>
      <c r="D646" s="66"/>
      <c r="E646" s="68"/>
      <c r="F646" s="100" t="s">
        <v>5421</v>
      </c>
      <c r="G646" s="65"/>
      <c r="H646" s="69"/>
      <c r="I646" s="70"/>
      <c r="J646" s="70"/>
      <c r="K646" s="69" t="s">
        <v>17879</v>
      </c>
      <c r="L646" s="73"/>
      <c r="M646" s="74">
        <v>8043.79345703125</v>
      </c>
      <c r="N646" s="74">
        <v>5545.6103515625</v>
      </c>
      <c r="O646" s="75"/>
      <c r="P646" s="76"/>
      <c r="Q646" s="76"/>
      <c r="R646" s="86"/>
      <c r="S646" s="48">
        <v>0</v>
      </c>
      <c r="T646" s="48">
        <v>1</v>
      </c>
      <c r="U646" s="49">
        <v>0</v>
      </c>
      <c r="V646" s="49">
        <v>0.1</v>
      </c>
      <c r="W646" s="49">
        <v>0</v>
      </c>
      <c r="X646" s="49">
        <v>0.63113200000000003</v>
      </c>
      <c r="Y646" s="49">
        <v>0</v>
      </c>
      <c r="Z646" s="49">
        <v>0</v>
      </c>
      <c r="AA646" s="71">
        <v>991</v>
      </c>
      <c r="AB646" s="71"/>
      <c r="AC646" s="72"/>
      <c r="AD646" s="78" t="s">
        <v>11135</v>
      </c>
      <c r="AE646" s="78">
        <v>67999</v>
      </c>
      <c r="AF646" s="78">
        <v>78278</v>
      </c>
      <c r="AG646" s="78">
        <v>36566</v>
      </c>
      <c r="AH646" s="78">
        <v>38861</v>
      </c>
      <c r="AI646" s="78">
        <v>7200</v>
      </c>
      <c r="AJ646" s="78" t="s">
        <v>12305</v>
      </c>
      <c r="AK646" s="78" t="s">
        <v>13012</v>
      </c>
      <c r="AL646" s="84" t="s">
        <v>13586</v>
      </c>
      <c r="AM646" s="78" t="s">
        <v>13821</v>
      </c>
      <c r="AN646" s="80">
        <v>40079.696331018517</v>
      </c>
      <c r="AO646" s="84" t="s">
        <v>14548</v>
      </c>
      <c r="AP646" s="78" t="b">
        <v>0</v>
      </c>
      <c r="AQ646" s="78" t="b">
        <v>0</v>
      </c>
      <c r="AR646" s="78" t="b">
        <v>0</v>
      </c>
      <c r="AS646" s="78" t="s">
        <v>9963</v>
      </c>
      <c r="AT646" s="78">
        <v>2462</v>
      </c>
      <c r="AU646" s="84" t="s">
        <v>15066</v>
      </c>
      <c r="AV646" s="78" t="b">
        <v>0</v>
      </c>
      <c r="AW646" s="78" t="s">
        <v>15459</v>
      </c>
      <c r="AX646" s="84" t="s">
        <v>16448</v>
      </c>
      <c r="AY646" s="78" t="s">
        <v>66</v>
      </c>
      <c r="AZ646" s="102" t="s">
        <v>18397</v>
      </c>
      <c r="BA646" s="48"/>
      <c r="BB646" s="48"/>
      <c r="BC646" s="48"/>
      <c r="BD646" s="48"/>
      <c r="BE646" s="48" t="s">
        <v>4305</v>
      </c>
      <c r="BF646" s="48" t="s">
        <v>4305</v>
      </c>
      <c r="BG646" s="106" t="s">
        <v>4305</v>
      </c>
      <c r="BH646" s="106" t="s">
        <v>4305</v>
      </c>
      <c r="BI646" s="106" t="s">
        <v>19084</v>
      </c>
      <c r="BJ646" s="106" t="s">
        <v>19084</v>
      </c>
      <c r="BK646" s="85" t="str">
        <f>REPLACE(INDEX(GroupVertices[Group], MATCH(Vertices[[#This Row],[Vertex]],GroupVertices[Vertex],0)),1,1,"")</f>
        <v>EUTRAL</v>
      </c>
      <c r="BL646" s="3"/>
      <c r="BM646" s="3"/>
      <c r="BN646" s="3"/>
      <c r="BO646" s="3"/>
    </row>
    <row r="647" spans="1:67" x14ac:dyDescent="0.25">
      <c r="A647" s="64" t="s">
        <v>1096</v>
      </c>
      <c r="B647" s="65"/>
      <c r="C647" s="65"/>
      <c r="D647" s="66"/>
      <c r="E647" s="68"/>
      <c r="F647" s="100" t="s">
        <v>15377</v>
      </c>
      <c r="G647" s="65"/>
      <c r="H647" s="69"/>
      <c r="I647" s="70"/>
      <c r="J647" s="70"/>
      <c r="K647" s="69" t="s">
        <v>17880</v>
      </c>
      <c r="L647" s="73"/>
      <c r="M647" s="74">
        <v>9429.2333984375</v>
      </c>
      <c r="N647" s="74">
        <v>2216.982421875</v>
      </c>
      <c r="O647" s="75"/>
      <c r="P647" s="76"/>
      <c r="Q647" s="76"/>
      <c r="R647" s="86"/>
      <c r="S647" s="48">
        <v>0</v>
      </c>
      <c r="T647" s="48">
        <v>1</v>
      </c>
      <c r="U647" s="49">
        <v>0</v>
      </c>
      <c r="V647" s="49">
        <v>3.5300000000000002E-4</v>
      </c>
      <c r="W647" s="49">
        <v>9.9999999999999995E-7</v>
      </c>
      <c r="X647" s="49">
        <v>0.51918500000000001</v>
      </c>
      <c r="Y647" s="49">
        <v>0</v>
      </c>
      <c r="Z647" s="49">
        <v>0</v>
      </c>
      <c r="AA647" s="71">
        <v>992</v>
      </c>
      <c r="AB647" s="71"/>
      <c r="AC647" s="72"/>
      <c r="AD647" s="78" t="s">
        <v>11136</v>
      </c>
      <c r="AE647" s="78">
        <v>92</v>
      </c>
      <c r="AF647" s="78">
        <v>36</v>
      </c>
      <c r="AG647" s="78">
        <v>3448</v>
      </c>
      <c r="AH647" s="78">
        <v>5175</v>
      </c>
      <c r="AI647" s="78">
        <v>19800</v>
      </c>
      <c r="AJ647" s="78"/>
      <c r="AK647" s="78" t="s">
        <v>13013</v>
      </c>
      <c r="AL647" s="78"/>
      <c r="AM647" s="78" t="s">
        <v>10140</v>
      </c>
      <c r="AN647" s="80">
        <v>40896.690370370372</v>
      </c>
      <c r="AO647" s="78"/>
      <c r="AP647" s="78" t="b">
        <v>0</v>
      </c>
      <c r="AQ647" s="78" t="b">
        <v>0</v>
      </c>
      <c r="AR647" s="78" t="b">
        <v>1</v>
      </c>
      <c r="AS647" s="78" t="s">
        <v>9963</v>
      </c>
      <c r="AT647" s="78">
        <v>12</v>
      </c>
      <c r="AU647" s="84" t="s">
        <v>14862</v>
      </c>
      <c r="AV647" s="78" t="b">
        <v>0</v>
      </c>
      <c r="AW647" s="78" t="s">
        <v>15459</v>
      </c>
      <c r="AX647" s="84" t="s">
        <v>16449</v>
      </c>
      <c r="AY647" s="78" t="s">
        <v>66</v>
      </c>
      <c r="AZ647" s="102" t="s">
        <v>18397</v>
      </c>
      <c r="BA647" s="48" t="s">
        <v>3640</v>
      </c>
      <c r="BB647" s="48" t="s">
        <v>3640</v>
      </c>
      <c r="BC647" s="48" t="s">
        <v>4181</v>
      </c>
      <c r="BD647" s="48" t="s">
        <v>4181</v>
      </c>
      <c r="BE647" s="48"/>
      <c r="BF647" s="48"/>
      <c r="BG647" s="106" t="s">
        <v>18801</v>
      </c>
      <c r="BH647" s="106" t="s">
        <v>18801</v>
      </c>
      <c r="BI647" s="106" t="s">
        <v>19246</v>
      </c>
      <c r="BJ647" s="106" t="s">
        <v>19246</v>
      </c>
      <c r="BK647" s="85" t="str">
        <f>REPLACE(INDEX(GroupVertices[Group], MATCH(Vertices[[#This Row],[Vertex]],GroupVertices[Vertex],0)),1,1,"")</f>
        <v>EUTRAL</v>
      </c>
      <c r="BL647" s="3"/>
      <c r="BM647" s="3"/>
      <c r="BN647" s="3"/>
      <c r="BO647" s="3"/>
    </row>
    <row r="648" spans="1:67" x14ac:dyDescent="0.25">
      <c r="A648" s="64" t="s">
        <v>1097</v>
      </c>
      <c r="B648" s="65"/>
      <c r="C648" s="65"/>
      <c r="D648" s="66"/>
      <c r="E648" s="68"/>
      <c r="F648" s="100" t="s">
        <v>15378</v>
      </c>
      <c r="G648" s="65"/>
      <c r="H648" s="69"/>
      <c r="I648" s="70"/>
      <c r="J648" s="70"/>
      <c r="K648" s="69" t="s">
        <v>17881</v>
      </c>
      <c r="L648" s="73"/>
      <c r="M648" s="74">
        <v>8654.1943359375</v>
      </c>
      <c r="N648" s="74">
        <v>2177.451904296875</v>
      </c>
      <c r="O648" s="75"/>
      <c r="P648" s="76"/>
      <c r="Q648" s="76"/>
      <c r="R648" s="86"/>
      <c r="S648" s="48">
        <v>0</v>
      </c>
      <c r="T648" s="48">
        <v>1</v>
      </c>
      <c r="U648" s="49">
        <v>0</v>
      </c>
      <c r="V648" s="49">
        <v>3.0303E-2</v>
      </c>
      <c r="W648" s="49">
        <v>0</v>
      </c>
      <c r="X648" s="49">
        <v>0.56756700000000004</v>
      </c>
      <c r="Y648" s="49">
        <v>0</v>
      </c>
      <c r="Z648" s="49">
        <v>0</v>
      </c>
      <c r="AA648" s="71">
        <v>993</v>
      </c>
      <c r="AB648" s="71"/>
      <c r="AC648" s="72"/>
      <c r="AD648" s="78" t="s">
        <v>11137</v>
      </c>
      <c r="AE648" s="78">
        <v>52</v>
      </c>
      <c r="AF648" s="78">
        <v>124</v>
      </c>
      <c r="AG648" s="78">
        <v>21870</v>
      </c>
      <c r="AH648" s="78">
        <v>287</v>
      </c>
      <c r="AI648" s="78"/>
      <c r="AJ648" s="78" t="s">
        <v>12306</v>
      </c>
      <c r="AK648" s="78" t="s">
        <v>13014</v>
      </c>
      <c r="AL648" s="78"/>
      <c r="AM648" s="78"/>
      <c r="AN648" s="80">
        <v>42129.502002314817</v>
      </c>
      <c r="AO648" s="78"/>
      <c r="AP648" s="78" t="b">
        <v>1</v>
      </c>
      <c r="AQ648" s="78" t="b">
        <v>0</v>
      </c>
      <c r="AR648" s="78" t="b">
        <v>1</v>
      </c>
      <c r="AS648" s="78" t="s">
        <v>9963</v>
      </c>
      <c r="AT648" s="78">
        <v>16</v>
      </c>
      <c r="AU648" s="84" t="s">
        <v>14862</v>
      </c>
      <c r="AV648" s="78" t="b">
        <v>0</v>
      </c>
      <c r="AW648" s="78" t="s">
        <v>15459</v>
      </c>
      <c r="AX648" s="84" t="s">
        <v>16450</v>
      </c>
      <c r="AY648" s="78" t="s">
        <v>66</v>
      </c>
      <c r="AZ648" s="102" t="s">
        <v>18397</v>
      </c>
      <c r="BA648" s="48" t="s">
        <v>3641</v>
      </c>
      <c r="BB648" s="48" t="s">
        <v>3641</v>
      </c>
      <c r="BC648" s="48" t="s">
        <v>4017</v>
      </c>
      <c r="BD648" s="48" t="s">
        <v>4017</v>
      </c>
      <c r="BE648" s="48"/>
      <c r="BF648" s="48"/>
      <c r="BG648" s="106" t="s">
        <v>18803</v>
      </c>
      <c r="BH648" s="106" t="s">
        <v>18803</v>
      </c>
      <c r="BI648" s="106" t="s">
        <v>19248</v>
      </c>
      <c r="BJ648" s="106" t="s">
        <v>19248</v>
      </c>
      <c r="BK648" s="85" t="str">
        <f>REPLACE(INDEX(GroupVertices[Group], MATCH(Vertices[[#This Row],[Vertex]],GroupVertices[Vertex],0)),1,1,"")</f>
        <v>EUTRAL</v>
      </c>
      <c r="BL648" s="3"/>
      <c r="BM648" s="3"/>
      <c r="BN648" s="3"/>
      <c r="BO648" s="3"/>
    </row>
    <row r="649" spans="1:67" x14ac:dyDescent="0.25">
      <c r="A649" s="64" t="s">
        <v>1098</v>
      </c>
      <c r="B649" s="65"/>
      <c r="C649" s="65"/>
      <c r="D649" s="66"/>
      <c r="E649" s="68"/>
      <c r="F649" s="100" t="s">
        <v>5422</v>
      </c>
      <c r="G649" s="65"/>
      <c r="H649" s="69"/>
      <c r="I649" s="70"/>
      <c r="J649" s="70"/>
      <c r="K649" s="69" t="s">
        <v>17882</v>
      </c>
      <c r="L649" s="73"/>
      <c r="M649" s="74">
        <v>8167.36474609375</v>
      </c>
      <c r="N649" s="74">
        <v>1542.501708984375</v>
      </c>
      <c r="O649" s="75"/>
      <c r="P649" s="76"/>
      <c r="Q649" s="76"/>
      <c r="R649" s="86"/>
      <c r="S649" s="48">
        <v>0</v>
      </c>
      <c r="T649" s="48">
        <v>1</v>
      </c>
      <c r="U649" s="49">
        <v>0</v>
      </c>
      <c r="V649" s="49">
        <v>3.0303E-2</v>
      </c>
      <c r="W649" s="49">
        <v>0</v>
      </c>
      <c r="X649" s="49">
        <v>0.56756700000000004</v>
      </c>
      <c r="Y649" s="49">
        <v>0</v>
      </c>
      <c r="Z649" s="49">
        <v>0</v>
      </c>
      <c r="AA649" s="71">
        <v>994</v>
      </c>
      <c r="AB649" s="71"/>
      <c r="AC649" s="72"/>
      <c r="AD649" s="78" t="s">
        <v>11138</v>
      </c>
      <c r="AE649" s="78">
        <v>509</v>
      </c>
      <c r="AF649" s="78">
        <v>46</v>
      </c>
      <c r="AG649" s="78">
        <v>395</v>
      </c>
      <c r="AH649" s="78">
        <v>8107</v>
      </c>
      <c r="AI649" s="78"/>
      <c r="AJ649" s="78" t="s">
        <v>12307</v>
      </c>
      <c r="AK649" s="78" t="s">
        <v>10111</v>
      </c>
      <c r="AL649" s="78"/>
      <c r="AM649" s="78"/>
      <c r="AN649" s="80">
        <v>42816.563310185185</v>
      </c>
      <c r="AO649" s="78"/>
      <c r="AP649" s="78" t="b">
        <v>1</v>
      </c>
      <c r="AQ649" s="78" t="b">
        <v>0</v>
      </c>
      <c r="AR649" s="78" t="b">
        <v>0</v>
      </c>
      <c r="AS649" s="78" t="s">
        <v>9963</v>
      </c>
      <c r="AT649" s="78">
        <v>0</v>
      </c>
      <c r="AU649" s="78"/>
      <c r="AV649" s="78" t="b">
        <v>0</v>
      </c>
      <c r="AW649" s="78" t="s">
        <v>15459</v>
      </c>
      <c r="AX649" s="84" t="s">
        <v>16451</v>
      </c>
      <c r="AY649" s="78" t="s">
        <v>66</v>
      </c>
      <c r="AZ649" s="102" t="s">
        <v>18397</v>
      </c>
      <c r="BA649" s="48" t="s">
        <v>3641</v>
      </c>
      <c r="BB649" s="48" t="s">
        <v>3641</v>
      </c>
      <c r="BC649" s="48" t="s">
        <v>4017</v>
      </c>
      <c r="BD649" s="48" t="s">
        <v>4017</v>
      </c>
      <c r="BE649" s="48"/>
      <c r="BF649" s="48"/>
      <c r="BG649" s="106" t="s">
        <v>18803</v>
      </c>
      <c r="BH649" s="106" t="s">
        <v>18803</v>
      </c>
      <c r="BI649" s="106" t="s">
        <v>19248</v>
      </c>
      <c r="BJ649" s="106" t="s">
        <v>19248</v>
      </c>
      <c r="BK649" s="85" t="str">
        <f>REPLACE(INDEX(GroupVertices[Group], MATCH(Vertices[[#This Row],[Vertex]],GroupVertices[Vertex],0)),1,1,"")</f>
        <v>EUTRAL</v>
      </c>
      <c r="BL649" s="3"/>
      <c r="BM649" s="3"/>
      <c r="BN649" s="3"/>
      <c r="BO649" s="3"/>
    </row>
    <row r="650" spans="1:67" x14ac:dyDescent="0.25">
      <c r="A650" s="64" t="s">
        <v>1099</v>
      </c>
      <c r="B650" s="65"/>
      <c r="C650" s="65"/>
      <c r="D650" s="66"/>
      <c r="E650" s="68"/>
      <c r="F650" s="100" t="s">
        <v>5423</v>
      </c>
      <c r="G650" s="65"/>
      <c r="H650" s="69"/>
      <c r="I650" s="70"/>
      <c r="J650" s="70"/>
      <c r="K650" s="69" t="s">
        <v>17883</v>
      </c>
      <c r="L650" s="73"/>
      <c r="M650" s="74">
        <v>8035.64892578125</v>
      </c>
      <c r="N650" s="74">
        <v>1351.4453125</v>
      </c>
      <c r="O650" s="75"/>
      <c r="P650" s="76"/>
      <c r="Q650" s="76"/>
      <c r="R650" s="86"/>
      <c r="S650" s="48">
        <v>0</v>
      </c>
      <c r="T650" s="48">
        <v>2</v>
      </c>
      <c r="U650" s="49">
        <v>2999.1904760000002</v>
      </c>
      <c r="V650" s="49">
        <v>5.2499999999999997E-4</v>
      </c>
      <c r="W650" s="49">
        <v>7.7000000000000001E-5</v>
      </c>
      <c r="X650" s="49">
        <v>0.77812599999999998</v>
      </c>
      <c r="Y650" s="49">
        <v>0</v>
      </c>
      <c r="Z650" s="49">
        <v>0</v>
      </c>
      <c r="AA650" s="71">
        <v>995</v>
      </c>
      <c r="AB650" s="71"/>
      <c r="AC650" s="72"/>
      <c r="AD650" s="78" t="s">
        <v>11139</v>
      </c>
      <c r="AE650" s="78">
        <v>353</v>
      </c>
      <c r="AF650" s="78">
        <v>174</v>
      </c>
      <c r="AG650" s="78">
        <v>873</v>
      </c>
      <c r="AH650" s="78">
        <v>791</v>
      </c>
      <c r="AI650" s="78">
        <v>-25200</v>
      </c>
      <c r="AJ650" s="78" t="s">
        <v>12308</v>
      </c>
      <c r="AK650" s="78" t="s">
        <v>13015</v>
      </c>
      <c r="AL650" s="84" t="s">
        <v>13587</v>
      </c>
      <c r="AM650" s="78" t="s">
        <v>13800</v>
      </c>
      <c r="AN650" s="80">
        <v>41292.510208333333</v>
      </c>
      <c r="AO650" s="84" t="s">
        <v>14549</v>
      </c>
      <c r="AP650" s="78" t="b">
        <v>0</v>
      </c>
      <c r="AQ650" s="78" t="b">
        <v>0</v>
      </c>
      <c r="AR650" s="78" t="b">
        <v>0</v>
      </c>
      <c r="AS650" s="78" t="s">
        <v>9963</v>
      </c>
      <c r="AT650" s="78">
        <v>11</v>
      </c>
      <c r="AU650" s="84" t="s">
        <v>15067</v>
      </c>
      <c r="AV650" s="78" t="b">
        <v>0</v>
      </c>
      <c r="AW650" s="78" t="s">
        <v>15459</v>
      </c>
      <c r="AX650" s="84" t="s">
        <v>16452</v>
      </c>
      <c r="AY650" s="78" t="s">
        <v>66</v>
      </c>
      <c r="AZ650" s="102" t="s">
        <v>18397</v>
      </c>
      <c r="BA650" s="48" t="s">
        <v>18462</v>
      </c>
      <c r="BB650" s="48" t="s">
        <v>18462</v>
      </c>
      <c r="BC650" s="48" t="s">
        <v>18510</v>
      </c>
      <c r="BD650" s="48" t="s">
        <v>18510</v>
      </c>
      <c r="BE650" s="48"/>
      <c r="BF650" s="48"/>
      <c r="BG650" s="106" t="s">
        <v>18804</v>
      </c>
      <c r="BH650" s="106" t="s">
        <v>18963</v>
      </c>
      <c r="BI650" s="106" t="s">
        <v>19249</v>
      </c>
      <c r="BJ650" s="106" t="s">
        <v>19249</v>
      </c>
      <c r="BK650" s="85" t="str">
        <f>REPLACE(INDEX(GroupVertices[Group], MATCH(Vertices[[#This Row],[Vertex]],GroupVertices[Vertex],0)),1,1,"")</f>
        <v>EUTRAL</v>
      </c>
      <c r="BL650" s="3"/>
      <c r="BM650" s="3"/>
      <c r="BN650" s="3"/>
      <c r="BO650" s="3"/>
    </row>
    <row r="651" spans="1:67" x14ac:dyDescent="0.25">
      <c r="A651" s="64" t="s">
        <v>1102</v>
      </c>
      <c r="B651" s="65"/>
      <c r="C651" s="65"/>
      <c r="D651" s="66"/>
      <c r="E651" s="68"/>
      <c r="F651" s="100" t="s">
        <v>15379</v>
      </c>
      <c r="G651" s="65"/>
      <c r="H651" s="69"/>
      <c r="I651" s="70"/>
      <c r="J651" s="70"/>
      <c r="K651" s="69" t="s">
        <v>17885</v>
      </c>
      <c r="L651" s="73"/>
      <c r="M651" s="74">
        <v>9042.892578125</v>
      </c>
      <c r="N651" s="74">
        <v>3835.20751953125</v>
      </c>
      <c r="O651" s="75"/>
      <c r="P651" s="76"/>
      <c r="Q651" s="76"/>
      <c r="R651" s="86"/>
      <c r="S651" s="48">
        <v>0</v>
      </c>
      <c r="T651" s="48">
        <v>1</v>
      </c>
      <c r="U651" s="49">
        <v>0</v>
      </c>
      <c r="V651" s="49">
        <v>3.0303E-2</v>
      </c>
      <c r="W651" s="49">
        <v>0</v>
      </c>
      <c r="X651" s="49">
        <v>0.56756700000000004</v>
      </c>
      <c r="Y651" s="49">
        <v>0</v>
      </c>
      <c r="Z651" s="49">
        <v>0</v>
      </c>
      <c r="AA651" s="71">
        <v>997</v>
      </c>
      <c r="AB651" s="71"/>
      <c r="AC651" s="72"/>
      <c r="AD651" s="78" t="s">
        <v>11141</v>
      </c>
      <c r="AE651" s="78">
        <v>93</v>
      </c>
      <c r="AF651" s="78">
        <v>33</v>
      </c>
      <c r="AG651" s="78">
        <v>401</v>
      </c>
      <c r="AH651" s="78">
        <v>471</v>
      </c>
      <c r="AI651" s="78"/>
      <c r="AJ651" s="78"/>
      <c r="AK651" s="78" t="s">
        <v>13017</v>
      </c>
      <c r="AL651" s="78"/>
      <c r="AM651" s="78"/>
      <c r="AN651" s="80">
        <v>40459.192523148151</v>
      </c>
      <c r="AO651" s="84" t="s">
        <v>14550</v>
      </c>
      <c r="AP651" s="78" t="b">
        <v>1</v>
      </c>
      <c r="AQ651" s="78" t="b">
        <v>0</v>
      </c>
      <c r="AR651" s="78" t="b">
        <v>0</v>
      </c>
      <c r="AS651" s="78" t="s">
        <v>9963</v>
      </c>
      <c r="AT651" s="78">
        <v>0</v>
      </c>
      <c r="AU651" s="84" t="s">
        <v>14862</v>
      </c>
      <c r="AV651" s="78" t="b">
        <v>0</v>
      </c>
      <c r="AW651" s="78" t="s">
        <v>15459</v>
      </c>
      <c r="AX651" s="84" t="s">
        <v>16454</v>
      </c>
      <c r="AY651" s="78" t="s">
        <v>66</v>
      </c>
      <c r="AZ651" s="102" t="s">
        <v>18397</v>
      </c>
      <c r="BA651" s="48" t="s">
        <v>3641</v>
      </c>
      <c r="BB651" s="48" t="s">
        <v>3641</v>
      </c>
      <c r="BC651" s="48" t="s">
        <v>4017</v>
      </c>
      <c r="BD651" s="48" t="s">
        <v>4017</v>
      </c>
      <c r="BE651" s="48"/>
      <c r="BF651" s="48"/>
      <c r="BG651" s="106" t="s">
        <v>18803</v>
      </c>
      <c r="BH651" s="106" t="s">
        <v>18803</v>
      </c>
      <c r="BI651" s="106" t="s">
        <v>19248</v>
      </c>
      <c r="BJ651" s="106" t="s">
        <v>19248</v>
      </c>
      <c r="BK651" s="85" t="str">
        <f>REPLACE(INDEX(GroupVertices[Group], MATCH(Vertices[[#This Row],[Vertex]],GroupVertices[Vertex],0)),1,1,"")</f>
        <v>EUTRAL</v>
      </c>
      <c r="BL651" s="3"/>
      <c r="BM651" s="3"/>
      <c r="BN651" s="3"/>
      <c r="BO651" s="3"/>
    </row>
    <row r="652" spans="1:67" x14ac:dyDescent="0.25">
      <c r="A652" s="64" t="s">
        <v>1104</v>
      </c>
      <c r="B652" s="65"/>
      <c r="C652" s="65"/>
      <c r="D652" s="66"/>
      <c r="E652" s="68"/>
      <c r="F652" s="100" t="s">
        <v>5426</v>
      </c>
      <c r="G652" s="65"/>
      <c r="H652" s="69"/>
      <c r="I652" s="70"/>
      <c r="J652" s="70"/>
      <c r="K652" s="69" t="s">
        <v>17887</v>
      </c>
      <c r="L652" s="73"/>
      <c r="M652" s="74">
        <v>6538.6103515625</v>
      </c>
      <c r="N652" s="74">
        <v>2737.794921875</v>
      </c>
      <c r="O652" s="75"/>
      <c r="P652" s="76"/>
      <c r="Q652" s="76"/>
      <c r="R652" s="86"/>
      <c r="S652" s="48">
        <v>0</v>
      </c>
      <c r="T652" s="48">
        <v>1</v>
      </c>
      <c r="U652" s="49">
        <v>0</v>
      </c>
      <c r="V652" s="49">
        <v>3.0303E-2</v>
      </c>
      <c r="W652" s="49">
        <v>0</v>
      </c>
      <c r="X652" s="49">
        <v>0.56756700000000004</v>
      </c>
      <c r="Y652" s="49">
        <v>0</v>
      </c>
      <c r="Z652" s="49">
        <v>0</v>
      </c>
      <c r="AA652" s="71">
        <v>999</v>
      </c>
      <c r="AB652" s="71"/>
      <c r="AC652" s="72"/>
      <c r="AD652" s="78" t="s">
        <v>11143</v>
      </c>
      <c r="AE652" s="78">
        <v>66</v>
      </c>
      <c r="AF652" s="78">
        <v>2</v>
      </c>
      <c r="AG652" s="78">
        <v>94</v>
      </c>
      <c r="AH652" s="78">
        <v>41</v>
      </c>
      <c r="AI652" s="78"/>
      <c r="AJ652" s="78"/>
      <c r="AK652" s="78"/>
      <c r="AL652" s="78"/>
      <c r="AM652" s="78"/>
      <c r="AN652" s="80">
        <v>42739.504004629627</v>
      </c>
      <c r="AO652" s="78"/>
      <c r="AP652" s="78" t="b">
        <v>1</v>
      </c>
      <c r="AQ652" s="78" t="b">
        <v>0</v>
      </c>
      <c r="AR652" s="78" t="b">
        <v>0</v>
      </c>
      <c r="AS652" s="78" t="s">
        <v>14858</v>
      </c>
      <c r="AT652" s="78">
        <v>0</v>
      </c>
      <c r="AU652" s="78"/>
      <c r="AV652" s="78" t="b">
        <v>0</v>
      </c>
      <c r="AW652" s="78" t="s">
        <v>15459</v>
      </c>
      <c r="AX652" s="84" t="s">
        <v>16456</v>
      </c>
      <c r="AY652" s="78" t="s">
        <v>66</v>
      </c>
      <c r="AZ652" s="102" t="s">
        <v>18397</v>
      </c>
      <c r="BA652" s="48" t="s">
        <v>3641</v>
      </c>
      <c r="BB652" s="48" t="s">
        <v>3641</v>
      </c>
      <c r="BC652" s="48" t="s">
        <v>4017</v>
      </c>
      <c r="BD652" s="48" t="s">
        <v>4017</v>
      </c>
      <c r="BE652" s="48"/>
      <c r="BF652" s="48"/>
      <c r="BG652" s="106" t="s">
        <v>18803</v>
      </c>
      <c r="BH652" s="106" t="s">
        <v>18803</v>
      </c>
      <c r="BI652" s="106" t="s">
        <v>19248</v>
      </c>
      <c r="BJ652" s="106" t="s">
        <v>19248</v>
      </c>
      <c r="BK652" s="85" t="str">
        <f>REPLACE(INDEX(GroupVertices[Group], MATCH(Vertices[[#This Row],[Vertex]],GroupVertices[Vertex],0)),1,1,"")</f>
        <v>EUTRAL</v>
      </c>
      <c r="BL652" s="3"/>
      <c r="BM652" s="3"/>
      <c r="BN652" s="3"/>
      <c r="BO652" s="3"/>
    </row>
    <row r="653" spans="1:67" x14ac:dyDescent="0.25">
      <c r="A653" s="64" t="s">
        <v>1105</v>
      </c>
      <c r="B653" s="65"/>
      <c r="C653" s="65"/>
      <c r="D653" s="66"/>
      <c r="E653" s="68"/>
      <c r="F653" s="100" t="s">
        <v>5427</v>
      </c>
      <c r="G653" s="65"/>
      <c r="H653" s="69"/>
      <c r="I653" s="70"/>
      <c r="J653" s="70"/>
      <c r="K653" s="69" t="s">
        <v>17888</v>
      </c>
      <c r="L653" s="73"/>
      <c r="M653" s="74">
        <v>8712.6748046875</v>
      </c>
      <c r="N653" s="74">
        <v>1492.2933349609375</v>
      </c>
      <c r="O653" s="75"/>
      <c r="P653" s="76"/>
      <c r="Q653" s="76"/>
      <c r="R653" s="86"/>
      <c r="S653" s="48">
        <v>0</v>
      </c>
      <c r="T653" s="48">
        <v>1</v>
      </c>
      <c r="U653" s="49">
        <v>0</v>
      </c>
      <c r="V653" s="49">
        <v>4.8700000000000002E-4</v>
      </c>
      <c r="W653" s="49">
        <v>4.1E-5</v>
      </c>
      <c r="X653" s="49">
        <v>0.486817</v>
      </c>
      <c r="Y653" s="49">
        <v>0</v>
      </c>
      <c r="Z653" s="49">
        <v>0</v>
      </c>
      <c r="AA653" s="71">
        <v>1000</v>
      </c>
      <c r="AB653" s="71"/>
      <c r="AC653" s="72"/>
      <c r="AD653" s="78" t="s">
        <v>11144</v>
      </c>
      <c r="AE653" s="78">
        <v>19</v>
      </c>
      <c r="AF653" s="78">
        <v>121</v>
      </c>
      <c r="AG653" s="78">
        <v>23543</v>
      </c>
      <c r="AH653" s="78">
        <v>32178</v>
      </c>
      <c r="AI653" s="78"/>
      <c r="AJ653" s="78"/>
      <c r="AK653" s="78"/>
      <c r="AL653" s="78"/>
      <c r="AM653" s="78"/>
      <c r="AN653" s="80">
        <v>41444.554780092592</v>
      </c>
      <c r="AO653" s="84" t="s">
        <v>14551</v>
      </c>
      <c r="AP653" s="78" t="b">
        <v>1</v>
      </c>
      <c r="AQ653" s="78" t="b">
        <v>0</v>
      </c>
      <c r="AR653" s="78" t="b">
        <v>1</v>
      </c>
      <c r="AS653" s="78" t="s">
        <v>9963</v>
      </c>
      <c r="AT653" s="78">
        <v>94</v>
      </c>
      <c r="AU653" s="84" t="s">
        <v>14862</v>
      </c>
      <c r="AV653" s="78" t="b">
        <v>0</v>
      </c>
      <c r="AW653" s="78" t="s">
        <v>15459</v>
      </c>
      <c r="AX653" s="84" t="s">
        <v>16457</v>
      </c>
      <c r="AY653" s="78" t="s">
        <v>66</v>
      </c>
      <c r="AZ653" s="102" t="s">
        <v>18397</v>
      </c>
      <c r="BA653" s="48" t="s">
        <v>18463</v>
      </c>
      <c r="BB653" s="48" t="s">
        <v>18463</v>
      </c>
      <c r="BC653" s="48" t="s">
        <v>18511</v>
      </c>
      <c r="BD653" s="48" t="s">
        <v>4184</v>
      </c>
      <c r="BE653" s="48"/>
      <c r="BF653" s="48"/>
      <c r="BG653" s="106" t="s">
        <v>18805</v>
      </c>
      <c r="BH653" s="106" t="s">
        <v>18964</v>
      </c>
      <c r="BI653" s="106" t="s">
        <v>19250</v>
      </c>
      <c r="BJ653" s="106" t="s">
        <v>19401</v>
      </c>
      <c r="BK653" s="85" t="str">
        <f>REPLACE(INDEX(GroupVertices[Group], MATCH(Vertices[[#This Row],[Vertex]],GroupVertices[Vertex],0)),1,1,"")</f>
        <v>EUTRAL</v>
      </c>
      <c r="BL653" s="3"/>
      <c r="BM653" s="3"/>
      <c r="BN653" s="3"/>
      <c r="BO653" s="3"/>
    </row>
    <row r="654" spans="1:67" x14ac:dyDescent="0.25">
      <c r="A654" s="64" t="s">
        <v>1106</v>
      </c>
      <c r="B654" s="65"/>
      <c r="C654" s="65"/>
      <c r="D654" s="66"/>
      <c r="E654" s="68"/>
      <c r="F654" s="100" t="s">
        <v>5428</v>
      </c>
      <c r="G654" s="65"/>
      <c r="H654" s="69"/>
      <c r="I654" s="70"/>
      <c r="J654" s="70"/>
      <c r="K654" s="69" t="s">
        <v>17889</v>
      </c>
      <c r="L654" s="73"/>
      <c r="M654" s="74">
        <v>6336.8720703125</v>
      </c>
      <c r="N654" s="74">
        <v>1552.1771240234375</v>
      </c>
      <c r="O654" s="75"/>
      <c r="P654" s="76"/>
      <c r="Q654" s="76"/>
      <c r="R654" s="86"/>
      <c r="S654" s="48">
        <v>0</v>
      </c>
      <c r="T654" s="48">
        <v>1</v>
      </c>
      <c r="U654" s="49">
        <v>0</v>
      </c>
      <c r="V654" s="49">
        <v>7.6923000000000005E-2</v>
      </c>
      <c r="W654" s="49">
        <v>0</v>
      </c>
      <c r="X654" s="49">
        <v>0.60617699999999997</v>
      </c>
      <c r="Y654" s="49">
        <v>0</v>
      </c>
      <c r="Z654" s="49">
        <v>0</v>
      </c>
      <c r="AA654" s="71">
        <v>1001</v>
      </c>
      <c r="AB654" s="71"/>
      <c r="AC654" s="72"/>
      <c r="AD654" s="78" t="s">
        <v>11145</v>
      </c>
      <c r="AE654" s="78">
        <v>20</v>
      </c>
      <c r="AF654" s="78">
        <v>294</v>
      </c>
      <c r="AG654" s="78">
        <v>3497</v>
      </c>
      <c r="AH654" s="78">
        <v>2896</v>
      </c>
      <c r="AI654" s="78"/>
      <c r="AJ654" s="78"/>
      <c r="AK654" s="78" t="s">
        <v>12798</v>
      </c>
      <c r="AL654" s="78"/>
      <c r="AM654" s="78"/>
      <c r="AN654" s="80">
        <v>42559.617083333331</v>
      </c>
      <c r="AO654" s="84" t="s">
        <v>14552</v>
      </c>
      <c r="AP654" s="78" t="b">
        <v>1</v>
      </c>
      <c r="AQ654" s="78" t="b">
        <v>0</v>
      </c>
      <c r="AR654" s="78" t="b">
        <v>0</v>
      </c>
      <c r="AS654" s="78" t="s">
        <v>9963</v>
      </c>
      <c r="AT654" s="78">
        <v>1</v>
      </c>
      <c r="AU654" s="78"/>
      <c r="AV654" s="78" t="b">
        <v>0</v>
      </c>
      <c r="AW654" s="78" t="s">
        <v>15459</v>
      </c>
      <c r="AX654" s="84" t="s">
        <v>16458</v>
      </c>
      <c r="AY654" s="78" t="s">
        <v>66</v>
      </c>
      <c r="AZ654" s="102" t="s">
        <v>18397</v>
      </c>
      <c r="BA654" s="48" t="s">
        <v>18464</v>
      </c>
      <c r="BB654" s="48" t="s">
        <v>18464</v>
      </c>
      <c r="BC654" s="48" t="s">
        <v>18512</v>
      </c>
      <c r="BD654" s="48" t="s">
        <v>18512</v>
      </c>
      <c r="BE654" s="48"/>
      <c r="BF654" s="48"/>
      <c r="BG654" s="106" t="s">
        <v>18806</v>
      </c>
      <c r="BH654" s="106" t="s">
        <v>18965</v>
      </c>
      <c r="BI654" s="106" t="s">
        <v>19251</v>
      </c>
      <c r="BJ654" s="106" t="s">
        <v>19402</v>
      </c>
      <c r="BK654" s="85" t="str">
        <f>REPLACE(INDEX(GroupVertices[Group], MATCH(Vertices[[#This Row],[Vertex]],GroupVertices[Vertex],0)),1,1,"")</f>
        <v>EUTRAL</v>
      </c>
      <c r="BL654" s="3"/>
      <c r="BM654" s="3"/>
      <c r="BN654" s="3"/>
      <c r="BO654" s="3"/>
    </row>
    <row r="655" spans="1:67" x14ac:dyDescent="0.25">
      <c r="A655" s="64" t="s">
        <v>1108</v>
      </c>
      <c r="B655" s="65"/>
      <c r="C655" s="65"/>
      <c r="D655" s="66"/>
      <c r="E655" s="68"/>
      <c r="F655" s="100" t="s">
        <v>15381</v>
      </c>
      <c r="G655" s="65"/>
      <c r="H655" s="69"/>
      <c r="I655" s="70"/>
      <c r="J655" s="70"/>
      <c r="K655" s="69" t="s">
        <v>17891</v>
      </c>
      <c r="L655" s="73"/>
      <c r="M655" s="74">
        <v>9262.6728515625</v>
      </c>
      <c r="N655" s="74">
        <v>4829.353515625</v>
      </c>
      <c r="O655" s="75"/>
      <c r="P655" s="76"/>
      <c r="Q655" s="76"/>
      <c r="R655" s="86"/>
      <c r="S655" s="48">
        <v>0</v>
      </c>
      <c r="T655" s="48">
        <v>2</v>
      </c>
      <c r="U655" s="49">
        <v>0</v>
      </c>
      <c r="V655" s="49">
        <v>7.1199999999999996E-4</v>
      </c>
      <c r="W655" s="49">
        <v>4.6979999999999999E-3</v>
      </c>
      <c r="X655" s="49">
        <v>0.63016099999999997</v>
      </c>
      <c r="Y655" s="49">
        <v>0.5</v>
      </c>
      <c r="Z655" s="49">
        <v>0</v>
      </c>
      <c r="AA655" s="71">
        <v>1003</v>
      </c>
      <c r="AB655" s="71"/>
      <c r="AC655" s="72"/>
      <c r="AD655" s="78" t="s">
        <v>11147</v>
      </c>
      <c r="AE655" s="78">
        <v>60</v>
      </c>
      <c r="AF655" s="78">
        <v>8</v>
      </c>
      <c r="AG655" s="78">
        <v>485</v>
      </c>
      <c r="AH655" s="78">
        <v>401</v>
      </c>
      <c r="AI655" s="78"/>
      <c r="AJ655" s="78"/>
      <c r="AK655" s="78"/>
      <c r="AL655" s="78"/>
      <c r="AM655" s="78"/>
      <c r="AN655" s="80">
        <v>42831.069641203707</v>
      </c>
      <c r="AO655" s="78"/>
      <c r="AP655" s="78" t="b">
        <v>1</v>
      </c>
      <c r="AQ655" s="78" t="b">
        <v>0</v>
      </c>
      <c r="AR655" s="78" t="b">
        <v>0</v>
      </c>
      <c r="AS655" s="78" t="s">
        <v>14857</v>
      </c>
      <c r="AT655" s="78">
        <v>0</v>
      </c>
      <c r="AU655" s="78"/>
      <c r="AV655" s="78" t="b">
        <v>0</v>
      </c>
      <c r="AW655" s="78" t="s">
        <v>15459</v>
      </c>
      <c r="AX655" s="84" t="s">
        <v>16460</v>
      </c>
      <c r="AY655" s="78" t="s">
        <v>66</v>
      </c>
      <c r="AZ655" s="102" t="s">
        <v>18397</v>
      </c>
      <c r="BA655" s="48"/>
      <c r="BB655" s="48"/>
      <c r="BC655" s="48"/>
      <c r="BD655" s="48"/>
      <c r="BE655" s="48" t="s">
        <v>4392</v>
      </c>
      <c r="BF655" s="48" t="s">
        <v>4392</v>
      </c>
      <c r="BG655" s="106" t="s">
        <v>18808</v>
      </c>
      <c r="BH655" s="106" t="s">
        <v>18808</v>
      </c>
      <c r="BI655" s="106" t="s">
        <v>19253</v>
      </c>
      <c r="BJ655" s="106" t="s">
        <v>19253</v>
      </c>
      <c r="BK655" s="85" t="str">
        <f>REPLACE(INDEX(GroupVertices[Group], MATCH(Vertices[[#This Row],[Vertex]],GroupVertices[Vertex],0)),1,1,"")</f>
        <v>EUTRAL</v>
      </c>
      <c r="BL655" s="3"/>
      <c r="BM655" s="3"/>
      <c r="BN655" s="3"/>
      <c r="BO655" s="3"/>
    </row>
    <row r="656" spans="1:67" x14ac:dyDescent="0.25">
      <c r="A656" s="64" t="s">
        <v>1112</v>
      </c>
      <c r="B656" s="65"/>
      <c r="C656" s="65"/>
      <c r="D656" s="66"/>
      <c r="E656" s="68"/>
      <c r="F656" s="100" t="s">
        <v>5431</v>
      </c>
      <c r="G656" s="65"/>
      <c r="H656" s="69"/>
      <c r="I656" s="70"/>
      <c r="J656" s="70"/>
      <c r="K656" s="69" t="s">
        <v>17895</v>
      </c>
      <c r="L656" s="73"/>
      <c r="M656" s="74">
        <v>8873.0458984375</v>
      </c>
      <c r="N656" s="74">
        <v>2095.623779296875</v>
      </c>
      <c r="O656" s="75"/>
      <c r="P656" s="76"/>
      <c r="Q656" s="76"/>
      <c r="R656" s="86"/>
      <c r="S656" s="48">
        <v>0</v>
      </c>
      <c r="T656" s="48">
        <v>1</v>
      </c>
      <c r="U656" s="49">
        <v>0</v>
      </c>
      <c r="V656" s="49">
        <v>3.0303E-2</v>
      </c>
      <c r="W656" s="49">
        <v>0</v>
      </c>
      <c r="X656" s="49">
        <v>0.56756700000000004</v>
      </c>
      <c r="Y656" s="49">
        <v>0</v>
      </c>
      <c r="Z656" s="49">
        <v>0</v>
      </c>
      <c r="AA656" s="71">
        <v>1007</v>
      </c>
      <c r="AB656" s="71"/>
      <c r="AC656" s="72"/>
      <c r="AD656" s="78" t="s">
        <v>11151</v>
      </c>
      <c r="AE656" s="78">
        <v>126</v>
      </c>
      <c r="AF656" s="78">
        <v>63</v>
      </c>
      <c r="AG656" s="78">
        <v>2188</v>
      </c>
      <c r="AH656" s="78">
        <v>1269</v>
      </c>
      <c r="AI656" s="78"/>
      <c r="AJ656" s="78"/>
      <c r="AK656" s="78" t="s">
        <v>12647</v>
      </c>
      <c r="AL656" s="78"/>
      <c r="AM656" s="78"/>
      <c r="AN656" s="80">
        <v>41716.470497685186</v>
      </c>
      <c r="AO656" s="84" t="s">
        <v>14555</v>
      </c>
      <c r="AP656" s="78" t="b">
        <v>1</v>
      </c>
      <c r="AQ656" s="78" t="b">
        <v>0</v>
      </c>
      <c r="AR656" s="78" t="b">
        <v>0</v>
      </c>
      <c r="AS656" s="78" t="s">
        <v>9963</v>
      </c>
      <c r="AT656" s="78">
        <v>5</v>
      </c>
      <c r="AU656" s="84" t="s">
        <v>14862</v>
      </c>
      <c r="AV656" s="78" t="b">
        <v>0</v>
      </c>
      <c r="AW656" s="78" t="s">
        <v>15459</v>
      </c>
      <c r="AX656" s="84" t="s">
        <v>16464</v>
      </c>
      <c r="AY656" s="78" t="s">
        <v>66</v>
      </c>
      <c r="AZ656" s="102" t="s">
        <v>18397</v>
      </c>
      <c r="BA656" s="48" t="s">
        <v>3641</v>
      </c>
      <c r="BB656" s="48" t="s">
        <v>3641</v>
      </c>
      <c r="BC656" s="48" t="s">
        <v>4017</v>
      </c>
      <c r="BD656" s="48" t="s">
        <v>4017</v>
      </c>
      <c r="BE656" s="48"/>
      <c r="BF656" s="48"/>
      <c r="BG656" s="106" t="s">
        <v>18803</v>
      </c>
      <c r="BH656" s="106" t="s">
        <v>18803</v>
      </c>
      <c r="BI656" s="106" t="s">
        <v>19248</v>
      </c>
      <c r="BJ656" s="106" t="s">
        <v>19248</v>
      </c>
      <c r="BK656" s="85" t="str">
        <f>REPLACE(INDEX(GroupVertices[Group], MATCH(Vertices[[#This Row],[Vertex]],GroupVertices[Vertex],0)),1,1,"")</f>
        <v>EUTRAL</v>
      </c>
      <c r="BL656" s="3"/>
      <c r="BM656" s="3"/>
      <c r="BN656" s="3"/>
      <c r="BO656" s="3"/>
    </row>
    <row r="657" spans="1:67" x14ac:dyDescent="0.25">
      <c r="A657" s="64" t="s">
        <v>1113</v>
      </c>
      <c r="B657" s="65"/>
      <c r="C657" s="65"/>
      <c r="D657" s="66"/>
      <c r="E657" s="68"/>
      <c r="F657" s="100" t="s">
        <v>15383</v>
      </c>
      <c r="G657" s="65"/>
      <c r="H657" s="69"/>
      <c r="I657" s="70"/>
      <c r="J657" s="70"/>
      <c r="K657" s="69" t="s">
        <v>17896</v>
      </c>
      <c r="L657" s="73"/>
      <c r="M657" s="74">
        <v>9125.1103515625</v>
      </c>
      <c r="N657" s="74">
        <v>842.53582763671875</v>
      </c>
      <c r="O657" s="75"/>
      <c r="P657" s="76"/>
      <c r="Q657" s="76"/>
      <c r="R657" s="86"/>
      <c r="S657" s="48">
        <v>0</v>
      </c>
      <c r="T657" s="48">
        <v>1</v>
      </c>
      <c r="U657" s="49">
        <v>0</v>
      </c>
      <c r="V657" s="49">
        <v>3.5300000000000002E-4</v>
      </c>
      <c r="W657" s="49">
        <v>9.9999999999999995E-7</v>
      </c>
      <c r="X657" s="49">
        <v>0.51918500000000001</v>
      </c>
      <c r="Y657" s="49">
        <v>0</v>
      </c>
      <c r="Z657" s="49">
        <v>0</v>
      </c>
      <c r="AA657" s="71">
        <v>1008</v>
      </c>
      <c r="AB657" s="71"/>
      <c r="AC657" s="72"/>
      <c r="AD657" s="78" t="s">
        <v>11152</v>
      </c>
      <c r="AE657" s="78">
        <v>339</v>
      </c>
      <c r="AF657" s="78">
        <v>57</v>
      </c>
      <c r="AG657" s="78">
        <v>484</v>
      </c>
      <c r="AH657" s="78">
        <v>3823</v>
      </c>
      <c r="AI657" s="78">
        <v>19800</v>
      </c>
      <c r="AJ657" s="78" t="s">
        <v>12313</v>
      </c>
      <c r="AK657" s="78" t="s">
        <v>10111</v>
      </c>
      <c r="AL657" s="84" t="s">
        <v>13592</v>
      </c>
      <c r="AM657" s="78" t="s">
        <v>10135</v>
      </c>
      <c r="AN657" s="80">
        <v>41273.462997685187</v>
      </c>
      <c r="AO657" s="84" t="s">
        <v>14556</v>
      </c>
      <c r="AP657" s="78" t="b">
        <v>0</v>
      </c>
      <c r="AQ657" s="78" t="b">
        <v>0</v>
      </c>
      <c r="AR657" s="78" t="b">
        <v>1</v>
      </c>
      <c r="AS657" s="78" t="s">
        <v>9963</v>
      </c>
      <c r="AT657" s="78">
        <v>0</v>
      </c>
      <c r="AU657" s="84" t="s">
        <v>14903</v>
      </c>
      <c r="AV657" s="78" t="b">
        <v>0</v>
      </c>
      <c r="AW657" s="78" t="s">
        <v>15459</v>
      </c>
      <c r="AX657" s="84" t="s">
        <v>16465</v>
      </c>
      <c r="AY657" s="78" t="s">
        <v>66</v>
      </c>
      <c r="AZ657" s="102" t="s">
        <v>18397</v>
      </c>
      <c r="BA657" s="48" t="s">
        <v>3640</v>
      </c>
      <c r="BB657" s="48" t="s">
        <v>3640</v>
      </c>
      <c r="BC657" s="48" t="s">
        <v>4181</v>
      </c>
      <c r="BD657" s="48" t="s">
        <v>4181</v>
      </c>
      <c r="BE657" s="48"/>
      <c r="BF657" s="48"/>
      <c r="BG657" s="106" t="s">
        <v>18801</v>
      </c>
      <c r="BH657" s="106" t="s">
        <v>18801</v>
      </c>
      <c r="BI657" s="106" t="s">
        <v>19246</v>
      </c>
      <c r="BJ657" s="106" t="s">
        <v>19246</v>
      </c>
      <c r="BK657" s="85" t="str">
        <f>REPLACE(INDEX(GroupVertices[Group], MATCH(Vertices[[#This Row],[Vertex]],GroupVertices[Vertex],0)),1,1,"")</f>
        <v>EUTRAL</v>
      </c>
      <c r="BL657" s="3"/>
      <c r="BM657" s="3"/>
      <c r="BN657" s="3"/>
      <c r="BO657" s="3"/>
    </row>
    <row r="658" spans="1:67" x14ac:dyDescent="0.25">
      <c r="A658" s="64" t="s">
        <v>1114</v>
      </c>
      <c r="B658" s="65"/>
      <c r="C658" s="65"/>
      <c r="D658" s="66"/>
      <c r="E658" s="68"/>
      <c r="F658" s="100" t="s">
        <v>5432</v>
      </c>
      <c r="G658" s="65"/>
      <c r="H658" s="69"/>
      <c r="I658" s="70"/>
      <c r="J658" s="70"/>
      <c r="K658" s="69" t="s">
        <v>17897</v>
      </c>
      <c r="L658" s="73"/>
      <c r="M658" s="74">
        <v>8178.490234375</v>
      </c>
      <c r="N658" s="74">
        <v>5740.69677734375</v>
      </c>
      <c r="O658" s="75"/>
      <c r="P658" s="76"/>
      <c r="Q658" s="76"/>
      <c r="R658" s="86"/>
      <c r="S658" s="48">
        <v>0</v>
      </c>
      <c r="T658" s="48">
        <v>4</v>
      </c>
      <c r="U658" s="49">
        <v>6345.0603170000004</v>
      </c>
      <c r="V658" s="49">
        <v>7.2800000000000002E-4</v>
      </c>
      <c r="W658" s="49">
        <v>4.9259999999999998E-3</v>
      </c>
      <c r="X658" s="49">
        <v>1.2959419999999999</v>
      </c>
      <c r="Y658" s="49">
        <v>8.3333333333333329E-2</v>
      </c>
      <c r="Z658" s="49">
        <v>0</v>
      </c>
      <c r="AA658" s="71">
        <v>1009</v>
      </c>
      <c r="AB658" s="71"/>
      <c r="AC658" s="72"/>
      <c r="AD658" s="78" t="s">
        <v>11153</v>
      </c>
      <c r="AE658" s="78">
        <v>268</v>
      </c>
      <c r="AF658" s="78">
        <v>4156957</v>
      </c>
      <c r="AG658" s="78">
        <v>431880</v>
      </c>
      <c r="AH658" s="78">
        <v>4290</v>
      </c>
      <c r="AI658" s="78">
        <v>19800</v>
      </c>
      <c r="AJ658" s="78" t="s">
        <v>12314</v>
      </c>
      <c r="AK658" s="78" t="s">
        <v>10111</v>
      </c>
      <c r="AL658" s="84" t="s">
        <v>13593</v>
      </c>
      <c r="AM658" s="78" t="s">
        <v>10135</v>
      </c>
      <c r="AN658" s="80">
        <v>39846.306875000002</v>
      </c>
      <c r="AO658" s="84" t="s">
        <v>14557</v>
      </c>
      <c r="AP658" s="78" t="b">
        <v>1</v>
      </c>
      <c r="AQ658" s="78" t="b">
        <v>0</v>
      </c>
      <c r="AR658" s="78" t="b">
        <v>1</v>
      </c>
      <c r="AS658" s="78" t="s">
        <v>9963</v>
      </c>
      <c r="AT658" s="78">
        <v>4687</v>
      </c>
      <c r="AU658" s="84" t="s">
        <v>14862</v>
      </c>
      <c r="AV658" s="78" t="b">
        <v>1</v>
      </c>
      <c r="AW658" s="78" t="s">
        <v>15459</v>
      </c>
      <c r="AX658" s="84" t="s">
        <v>16466</v>
      </c>
      <c r="AY658" s="78" t="s">
        <v>66</v>
      </c>
      <c r="AZ658" s="102" t="s">
        <v>18397</v>
      </c>
      <c r="BA658" s="48" t="s">
        <v>18465</v>
      </c>
      <c r="BB658" s="48" t="s">
        <v>18465</v>
      </c>
      <c r="BC658" s="48" t="s">
        <v>18513</v>
      </c>
      <c r="BD658" s="48" t="s">
        <v>18513</v>
      </c>
      <c r="BE658" s="48" t="s">
        <v>18543</v>
      </c>
      <c r="BF658" s="48" t="s">
        <v>18554</v>
      </c>
      <c r="BG658" s="106" t="s">
        <v>18809</v>
      </c>
      <c r="BH658" s="106" t="s">
        <v>18966</v>
      </c>
      <c r="BI658" s="106" t="s">
        <v>19254</v>
      </c>
      <c r="BJ658" s="106" t="s">
        <v>19403</v>
      </c>
      <c r="BK658" s="85" t="str">
        <f>REPLACE(INDEX(GroupVertices[Group], MATCH(Vertices[[#This Row],[Vertex]],GroupVertices[Vertex],0)),1,1,"")</f>
        <v>EUTRAL</v>
      </c>
      <c r="BL658" s="3"/>
      <c r="BM658" s="3"/>
      <c r="BN658" s="3"/>
      <c r="BO658" s="3"/>
    </row>
    <row r="659" spans="1:67" x14ac:dyDescent="0.25">
      <c r="A659" s="64" t="s">
        <v>1115</v>
      </c>
      <c r="B659" s="65"/>
      <c r="C659" s="65"/>
      <c r="D659" s="66"/>
      <c r="E659" s="68"/>
      <c r="F659" s="100" t="s">
        <v>5433</v>
      </c>
      <c r="G659" s="65"/>
      <c r="H659" s="69"/>
      <c r="I659" s="70"/>
      <c r="J659" s="70"/>
      <c r="K659" s="69" t="s">
        <v>17898</v>
      </c>
      <c r="L659" s="73"/>
      <c r="M659" s="74">
        <v>8235.7880859375</v>
      </c>
      <c r="N659" s="74">
        <v>597.9998779296875</v>
      </c>
      <c r="O659" s="75"/>
      <c r="P659" s="76"/>
      <c r="Q659" s="76"/>
      <c r="R659" s="86"/>
      <c r="S659" s="48">
        <v>0</v>
      </c>
      <c r="T659" s="48">
        <v>1</v>
      </c>
      <c r="U659" s="49">
        <v>0</v>
      </c>
      <c r="V659" s="49">
        <v>7.1199999999999996E-4</v>
      </c>
      <c r="W659" s="49">
        <v>4.346E-3</v>
      </c>
      <c r="X659" s="49">
        <v>0.362342</v>
      </c>
      <c r="Y659" s="49">
        <v>0</v>
      </c>
      <c r="Z659" s="49">
        <v>0</v>
      </c>
      <c r="AA659" s="71">
        <v>1010</v>
      </c>
      <c r="AB659" s="71"/>
      <c r="AC659" s="72"/>
      <c r="AD659" s="78" t="s">
        <v>11154</v>
      </c>
      <c r="AE659" s="78">
        <v>1217</v>
      </c>
      <c r="AF659" s="78">
        <v>266</v>
      </c>
      <c r="AG659" s="78">
        <v>3002</v>
      </c>
      <c r="AH659" s="78">
        <v>228</v>
      </c>
      <c r="AI659" s="78">
        <v>19800</v>
      </c>
      <c r="AJ659" s="78" t="s">
        <v>12315</v>
      </c>
      <c r="AK659" s="78" t="s">
        <v>12867</v>
      </c>
      <c r="AL659" s="78"/>
      <c r="AM659" s="78" t="s">
        <v>10135</v>
      </c>
      <c r="AN659" s="80">
        <v>41493.327488425923</v>
      </c>
      <c r="AO659" s="84" t="s">
        <v>14558</v>
      </c>
      <c r="AP659" s="78" t="b">
        <v>0</v>
      </c>
      <c r="AQ659" s="78" t="b">
        <v>0</v>
      </c>
      <c r="AR659" s="78" t="b">
        <v>1</v>
      </c>
      <c r="AS659" s="78" t="s">
        <v>9963</v>
      </c>
      <c r="AT659" s="78">
        <v>8</v>
      </c>
      <c r="AU659" s="84" t="s">
        <v>15069</v>
      </c>
      <c r="AV659" s="78" t="b">
        <v>0</v>
      </c>
      <c r="AW659" s="78" t="s">
        <v>15459</v>
      </c>
      <c r="AX659" s="84" t="s">
        <v>16467</v>
      </c>
      <c r="AY659" s="78" t="s">
        <v>66</v>
      </c>
      <c r="AZ659" s="102" t="s">
        <v>18397</v>
      </c>
      <c r="BA659" s="48" t="s">
        <v>3654</v>
      </c>
      <c r="BB659" s="48" t="s">
        <v>3654</v>
      </c>
      <c r="BC659" s="48" t="s">
        <v>4190</v>
      </c>
      <c r="BD659" s="48" t="s">
        <v>4190</v>
      </c>
      <c r="BE659" s="48"/>
      <c r="BF659" s="48"/>
      <c r="BG659" s="106" t="s">
        <v>18810</v>
      </c>
      <c r="BH659" s="106" t="s">
        <v>18810</v>
      </c>
      <c r="BI659" s="106" t="s">
        <v>19255</v>
      </c>
      <c r="BJ659" s="106" t="s">
        <v>19255</v>
      </c>
      <c r="BK659" s="85" t="str">
        <f>REPLACE(INDEX(GroupVertices[Group], MATCH(Vertices[[#This Row],[Vertex]],GroupVertices[Vertex],0)),1,1,"")</f>
        <v>EUTRAL</v>
      </c>
      <c r="BL659" s="3"/>
      <c r="BM659" s="3"/>
      <c r="BN659" s="3"/>
      <c r="BO659" s="3"/>
    </row>
    <row r="660" spans="1:67" x14ac:dyDescent="0.25">
      <c r="A660" s="64" t="s">
        <v>1116</v>
      </c>
      <c r="B660" s="65"/>
      <c r="C660" s="65"/>
      <c r="D660" s="66"/>
      <c r="E660" s="68"/>
      <c r="F660" s="100" t="s">
        <v>5434</v>
      </c>
      <c r="G660" s="65"/>
      <c r="H660" s="69"/>
      <c r="I660" s="70"/>
      <c r="J660" s="70"/>
      <c r="K660" s="69" t="s">
        <v>17899</v>
      </c>
      <c r="L660" s="73"/>
      <c r="M660" s="74">
        <v>6760.94970703125</v>
      </c>
      <c r="N660" s="74">
        <v>5319.052734375</v>
      </c>
      <c r="O660" s="75"/>
      <c r="P660" s="76"/>
      <c r="Q660" s="76"/>
      <c r="R660" s="86"/>
      <c r="S660" s="48">
        <v>0</v>
      </c>
      <c r="T660" s="48">
        <v>1</v>
      </c>
      <c r="U660" s="49">
        <v>0</v>
      </c>
      <c r="V660" s="49">
        <v>4.8999999999999998E-4</v>
      </c>
      <c r="W660" s="49">
        <v>6.0000000000000002E-5</v>
      </c>
      <c r="X660" s="49">
        <v>0.47792200000000001</v>
      </c>
      <c r="Y660" s="49">
        <v>0</v>
      </c>
      <c r="Z660" s="49">
        <v>0</v>
      </c>
      <c r="AA660" s="71">
        <v>1011</v>
      </c>
      <c r="AB660" s="71"/>
      <c r="AC660" s="72"/>
      <c r="AD660" s="78" t="s">
        <v>11155</v>
      </c>
      <c r="AE660" s="78">
        <v>192</v>
      </c>
      <c r="AF660" s="78">
        <v>87</v>
      </c>
      <c r="AG660" s="78">
        <v>739</v>
      </c>
      <c r="AH660" s="78">
        <v>96</v>
      </c>
      <c r="AI660" s="78">
        <v>19800</v>
      </c>
      <c r="AJ660" s="78" t="s">
        <v>12316</v>
      </c>
      <c r="AK660" s="78"/>
      <c r="AL660" s="84" t="s">
        <v>13594</v>
      </c>
      <c r="AM660" s="78" t="s">
        <v>10135</v>
      </c>
      <c r="AN660" s="80">
        <v>40371.531192129631</v>
      </c>
      <c r="AO660" s="78"/>
      <c r="AP660" s="78" t="b">
        <v>0</v>
      </c>
      <c r="AQ660" s="78" t="b">
        <v>0</v>
      </c>
      <c r="AR660" s="78" t="b">
        <v>0</v>
      </c>
      <c r="AS660" s="78" t="s">
        <v>9963</v>
      </c>
      <c r="AT660" s="78">
        <v>1</v>
      </c>
      <c r="AU660" s="84" t="s">
        <v>14882</v>
      </c>
      <c r="AV660" s="78" t="b">
        <v>0</v>
      </c>
      <c r="AW660" s="78" t="s">
        <v>15459</v>
      </c>
      <c r="AX660" s="84" t="s">
        <v>16468</v>
      </c>
      <c r="AY660" s="78" t="s">
        <v>66</v>
      </c>
      <c r="AZ660" s="102" t="s">
        <v>18397</v>
      </c>
      <c r="BA660" s="48" t="s">
        <v>3652</v>
      </c>
      <c r="BB660" s="48" t="s">
        <v>3652</v>
      </c>
      <c r="BC660" s="48" t="s">
        <v>4040</v>
      </c>
      <c r="BD660" s="48" t="s">
        <v>4040</v>
      </c>
      <c r="BE660" s="48"/>
      <c r="BF660" s="48"/>
      <c r="BG660" s="106" t="s">
        <v>18811</v>
      </c>
      <c r="BH660" s="106" t="s">
        <v>18811</v>
      </c>
      <c r="BI660" s="106" t="s">
        <v>19256</v>
      </c>
      <c r="BJ660" s="106" t="s">
        <v>19256</v>
      </c>
      <c r="BK660" s="85" t="str">
        <f>REPLACE(INDEX(GroupVertices[Group], MATCH(Vertices[[#This Row],[Vertex]],GroupVertices[Vertex],0)),1,1,"")</f>
        <v>EUTRAL</v>
      </c>
      <c r="BL660" s="3"/>
      <c r="BM660" s="3"/>
      <c r="BN660" s="3"/>
      <c r="BO660" s="3"/>
    </row>
    <row r="661" spans="1:67" x14ac:dyDescent="0.25">
      <c r="A661" s="64" t="s">
        <v>1119</v>
      </c>
      <c r="B661" s="65"/>
      <c r="C661" s="65"/>
      <c r="D661" s="66"/>
      <c r="E661" s="68"/>
      <c r="F661" s="100" t="s">
        <v>15384</v>
      </c>
      <c r="G661" s="65"/>
      <c r="H661" s="69"/>
      <c r="I661" s="70"/>
      <c r="J661" s="70"/>
      <c r="K661" s="69" t="s">
        <v>17902</v>
      </c>
      <c r="L661" s="73"/>
      <c r="M661" s="74">
        <v>7053.33154296875</v>
      </c>
      <c r="N661" s="74">
        <v>2379.7666015625</v>
      </c>
      <c r="O661" s="75"/>
      <c r="P661" s="76"/>
      <c r="Q661" s="76"/>
      <c r="R661" s="86"/>
      <c r="S661" s="48">
        <v>0</v>
      </c>
      <c r="T661" s="48">
        <v>2</v>
      </c>
      <c r="U661" s="49">
        <v>574.25</v>
      </c>
      <c r="V661" s="49">
        <v>5.2800000000000004E-4</v>
      </c>
      <c r="W661" s="49">
        <v>1.36E-4</v>
      </c>
      <c r="X661" s="49">
        <v>0.81901400000000002</v>
      </c>
      <c r="Y661" s="49">
        <v>0</v>
      </c>
      <c r="Z661" s="49">
        <v>0</v>
      </c>
      <c r="AA661" s="71">
        <v>1014</v>
      </c>
      <c r="AB661" s="71"/>
      <c r="AC661" s="72"/>
      <c r="AD661" s="78" t="s">
        <v>11158</v>
      </c>
      <c r="AE661" s="78">
        <v>467</v>
      </c>
      <c r="AF661" s="78">
        <v>292</v>
      </c>
      <c r="AG661" s="78">
        <v>4162</v>
      </c>
      <c r="AH661" s="78">
        <v>50</v>
      </c>
      <c r="AI661" s="78">
        <v>19800</v>
      </c>
      <c r="AJ661" s="78" t="s">
        <v>12319</v>
      </c>
      <c r="AK661" s="78" t="s">
        <v>13018</v>
      </c>
      <c r="AL661" s="84" t="s">
        <v>13597</v>
      </c>
      <c r="AM661" s="78" t="s">
        <v>10135</v>
      </c>
      <c r="AN661" s="80">
        <v>41405.292685185188</v>
      </c>
      <c r="AO661" s="84" t="s">
        <v>14560</v>
      </c>
      <c r="AP661" s="78" t="b">
        <v>0</v>
      </c>
      <c r="AQ661" s="78" t="b">
        <v>0</v>
      </c>
      <c r="AR661" s="78" t="b">
        <v>1</v>
      </c>
      <c r="AS661" s="78" t="s">
        <v>9963</v>
      </c>
      <c r="AT661" s="78">
        <v>9</v>
      </c>
      <c r="AU661" s="84" t="s">
        <v>14892</v>
      </c>
      <c r="AV661" s="78" t="b">
        <v>0</v>
      </c>
      <c r="AW661" s="78" t="s">
        <v>15459</v>
      </c>
      <c r="AX661" s="84" t="s">
        <v>16471</v>
      </c>
      <c r="AY661" s="78" t="s">
        <v>66</v>
      </c>
      <c r="AZ661" s="102" t="s">
        <v>18397</v>
      </c>
      <c r="BA661" s="48" t="s">
        <v>18466</v>
      </c>
      <c r="BB661" s="48" t="s">
        <v>18466</v>
      </c>
      <c r="BC661" s="48" t="s">
        <v>18514</v>
      </c>
      <c r="BD661" s="48" t="s">
        <v>18514</v>
      </c>
      <c r="BE661" s="48"/>
      <c r="BF661" s="48"/>
      <c r="BG661" s="106" t="s">
        <v>18812</v>
      </c>
      <c r="BH661" s="106" t="s">
        <v>18967</v>
      </c>
      <c r="BI661" s="106" t="s">
        <v>19257</v>
      </c>
      <c r="BJ661" s="106" t="s">
        <v>19257</v>
      </c>
      <c r="BK661" s="85" t="str">
        <f>REPLACE(INDEX(GroupVertices[Group], MATCH(Vertices[[#This Row],[Vertex]],GroupVertices[Vertex],0)),1,1,"")</f>
        <v>EUTRAL</v>
      </c>
      <c r="BL661" s="3"/>
      <c r="BM661" s="3"/>
      <c r="BN661" s="3"/>
      <c r="BO661" s="3"/>
    </row>
    <row r="662" spans="1:67" x14ac:dyDescent="0.25">
      <c r="A662" s="64" t="s">
        <v>1120</v>
      </c>
      <c r="B662" s="65"/>
      <c r="C662" s="65"/>
      <c r="D662" s="66"/>
      <c r="E662" s="68"/>
      <c r="F662" s="100" t="s">
        <v>4787</v>
      </c>
      <c r="G662" s="65"/>
      <c r="H662" s="69"/>
      <c r="I662" s="70"/>
      <c r="J662" s="70"/>
      <c r="K662" s="69" t="s">
        <v>17903</v>
      </c>
      <c r="L662" s="73"/>
      <c r="M662" s="74">
        <v>9100.919921875</v>
      </c>
      <c r="N662" s="74">
        <v>1216.9580078125</v>
      </c>
      <c r="O662" s="75"/>
      <c r="P662" s="76"/>
      <c r="Q662" s="76"/>
      <c r="R662" s="86"/>
      <c r="S662" s="48">
        <v>0</v>
      </c>
      <c r="T662" s="48">
        <v>1</v>
      </c>
      <c r="U662" s="49">
        <v>0</v>
      </c>
      <c r="V662" s="49">
        <v>9.0089999999999996E-3</v>
      </c>
      <c r="W662" s="49">
        <v>0</v>
      </c>
      <c r="X662" s="49">
        <v>0.53537999999999997</v>
      </c>
      <c r="Y662" s="49">
        <v>0</v>
      </c>
      <c r="Z662" s="49">
        <v>0</v>
      </c>
      <c r="AA662" s="71">
        <v>1015</v>
      </c>
      <c r="AB662" s="71"/>
      <c r="AC662" s="72"/>
      <c r="AD662" s="78" t="s">
        <v>11159</v>
      </c>
      <c r="AE662" s="78">
        <v>20</v>
      </c>
      <c r="AF662" s="78">
        <v>1</v>
      </c>
      <c r="AG662" s="78">
        <v>91</v>
      </c>
      <c r="AH662" s="78">
        <v>23</v>
      </c>
      <c r="AI662" s="78">
        <v>-25200</v>
      </c>
      <c r="AJ662" s="78" t="s">
        <v>12320</v>
      </c>
      <c r="AK662" s="78" t="s">
        <v>13019</v>
      </c>
      <c r="AL662" s="84" t="s">
        <v>13598</v>
      </c>
      <c r="AM662" s="78" t="s">
        <v>13800</v>
      </c>
      <c r="AN662" s="80">
        <v>42796.051030092596</v>
      </c>
      <c r="AO662" s="78"/>
      <c r="AP662" s="78" t="b">
        <v>0</v>
      </c>
      <c r="AQ662" s="78" t="b">
        <v>1</v>
      </c>
      <c r="AR662" s="78" t="b">
        <v>0</v>
      </c>
      <c r="AS662" s="78" t="s">
        <v>9963</v>
      </c>
      <c r="AT662" s="78">
        <v>1</v>
      </c>
      <c r="AU662" s="84" t="s">
        <v>14862</v>
      </c>
      <c r="AV662" s="78" t="b">
        <v>0</v>
      </c>
      <c r="AW662" s="78" t="s">
        <v>15459</v>
      </c>
      <c r="AX662" s="84" t="s">
        <v>16472</v>
      </c>
      <c r="AY662" s="78" t="s">
        <v>66</v>
      </c>
      <c r="AZ662" s="102" t="s">
        <v>18397</v>
      </c>
      <c r="BA662" s="48" t="s">
        <v>18467</v>
      </c>
      <c r="BB662" s="48" t="s">
        <v>18467</v>
      </c>
      <c r="BC662" s="48" t="s">
        <v>4027</v>
      </c>
      <c r="BD662" s="48" t="s">
        <v>4027</v>
      </c>
      <c r="BE662" s="48"/>
      <c r="BF662" s="48"/>
      <c r="BG662" s="106" t="s">
        <v>18813</v>
      </c>
      <c r="BH662" s="106" t="s">
        <v>18968</v>
      </c>
      <c r="BI662" s="106" t="s">
        <v>19258</v>
      </c>
      <c r="BJ662" s="106" t="s">
        <v>19404</v>
      </c>
      <c r="BK662" s="85" t="str">
        <f>REPLACE(INDEX(GroupVertices[Group], MATCH(Vertices[[#This Row],[Vertex]],GroupVertices[Vertex],0)),1,1,"")</f>
        <v>EUTRAL</v>
      </c>
      <c r="BL662" s="3"/>
      <c r="BM662" s="3"/>
      <c r="BN662" s="3"/>
      <c r="BO662" s="3"/>
    </row>
    <row r="663" spans="1:67" x14ac:dyDescent="0.25">
      <c r="A663" s="64" t="s">
        <v>1124</v>
      </c>
      <c r="B663" s="65"/>
      <c r="C663" s="65"/>
      <c r="D663" s="66"/>
      <c r="E663" s="68"/>
      <c r="F663" s="100" t="s">
        <v>15385</v>
      </c>
      <c r="G663" s="65"/>
      <c r="H663" s="69"/>
      <c r="I663" s="70"/>
      <c r="J663" s="70"/>
      <c r="K663" s="69" t="s">
        <v>17907</v>
      </c>
      <c r="L663" s="73"/>
      <c r="M663" s="74">
        <v>7769.94677734375</v>
      </c>
      <c r="N663" s="74">
        <v>5594.5703125</v>
      </c>
      <c r="O663" s="75"/>
      <c r="P663" s="76"/>
      <c r="Q663" s="76"/>
      <c r="R663" s="86"/>
      <c r="S663" s="48">
        <v>0</v>
      </c>
      <c r="T663" s="48">
        <v>1</v>
      </c>
      <c r="U663" s="49">
        <v>0</v>
      </c>
      <c r="V663" s="49">
        <v>4.8999999999999998E-4</v>
      </c>
      <c r="W663" s="49">
        <v>6.0000000000000002E-5</v>
      </c>
      <c r="X663" s="49">
        <v>0.47792200000000001</v>
      </c>
      <c r="Y663" s="49">
        <v>0</v>
      </c>
      <c r="Z663" s="49">
        <v>0</v>
      </c>
      <c r="AA663" s="71">
        <v>1019</v>
      </c>
      <c r="AB663" s="71"/>
      <c r="AC663" s="72"/>
      <c r="AD663" s="78" t="s">
        <v>11163</v>
      </c>
      <c r="AE663" s="78">
        <v>213</v>
      </c>
      <c r="AF663" s="78">
        <v>46</v>
      </c>
      <c r="AG663" s="78">
        <v>62</v>
      </c>
      <c r="AH663" s="78">
        <v>12</v>
      </c>
      <c r="AI663" s="78">
        <v>19800</v>
      </c>
      <c r="AJ663" s="78"/>
      <c r="AK663" s="78" t="s">
        <v>12690</v>
      </c>
      <c r="AL663" s="78"/>
      <c r="AM663" s="78" t="s">
        <v>12690</v>
      </c>
      <c r="AN663" s="80">
        <v>40693.14502314815</v>
      </c>
      <c r="AO663" s="78"/>
      <c r="AP663" s="78" t="b">
        <v>0</v>
      </c>
      <c r="AQ663" s="78" t="b">
        <v>0</v>
      </c>
      <c r="AR663" s="78" t="b">
        <v>0</v>
      </c>
      <c r="AS663" s="78" t="s">
        <v>9963</v>
      </c>
      <c r="AT663" s="78">
        <v>1</v>
      </c>
      <c r="AU663" s="84" t="s">
        <v>15071</v>
      </c>
      <c r="AV663" s="78" t="b">
        <v>0</v>
      </c>
      <c r="AW663" s="78" t="s">
        <v>15459</v>
      </c>
      <c r="AX663" s="84" t="s">
        <v>16476</v>
      </c>
      <c r="AY663" s="78" t="s">
        <v>66</v>
      </c>
      <c r="AZ663" s="102" t="s">
        <v>18397</v>
      </c>
      <c r="BA663" s="48" t="s">
        <v>3652</v>
      </c>
      <c r="BB663" s="48" t="s">
        <v>3652</v>
      </c>
      <c r="BC663" s="48" t="s">
        <v>4040</v>
      </c>
      <c r="BD663" s="48" t="s">
        <v>4040</v>
      </c>
      <c r="BE663" s="48"/>
      <c r="BF663" s="48"/>
      <c r="BG663" s="106" t="s">
        <v>18814</v>
      </c>
      <c r="BH663" s="106" t="s">
        <v>18814</v>
      </c>
      <c r="BI663" s="106" t="s">
        <v>19257</v>
      </c>
      <c r="BJ663" s="106" t="s">
        <v>19257</v>
      </c>
      <c r="BK663" s="85" t="str">
        <f>REPLACE(INDEX(GroupVertices[Group], MATCH(Vertices[[#This Row],[Vertex]],GroupVertices[Vertex],0)),1,1,"")</f>
        <v>EUTRAL</v>
      </c>
      <c r="BL663" s="3"/>
      <c r="BM663" s="3"/>
      <c r="BN663" s="3"/>
      <c r="BO663" s="3"/>
    </row>
    <row r="664" spans="1:67" x14ac:dyDescent="0.25">
      <c r="A664" s="64" t="s">
        <v>1125</v>
      </c>
      <c r="B664" s="65"/>
      <c r="C664" s="65"/>
      <c r="D664" s="66"/>
      <c r="E664" s="68"/>
      <c r="F664" s="100" t="s">
        <v>15386</v>
      </c>
      <c r="G664" s="65"/>
      <c r="H664" s="69"/>
      <c r="I664" s="70"/>
      <c r="J664" s="70"/>
      <c r="K664" s="69" t="s">
        <v>17908</v>
      </c>
      <c r="L664" s="73"/>
      <c r="M664" s="74">
        <v>8347.59375</v>
      </c>
      <c r="N664" s="74">
        <v>5386.33837890625</v>
      </c>
      <c r="O664" s="75"/>
      <c r="P664" s="76"/>
      <c r="Q664" s="76"/>
      <c r="R664" s="86"/>
      <c r="S664" s="48">
        <v>0</v>
      </c>
      <c r="T664" s="48">
        <v>1</v>
      </c>
      <c r="U664" s="49">
        <v>0</v>
      </c>
      <c r="V664" s="49">
        <v>4.8999999999999998E-4</v>
      </c>
      <c r="W664" s="49">
        <v>6.0000000000000002E-5</v>
      </c>
      <c r="X664" s="49">
        <v>0.47792200000000001</v>
      </c>
      <c r="Y664" s="49">
        <v>0</v>
      </c>
      <c r="Z664" s="49">
        <v>0</v>
      </c>
      <c r="AA664" s="71">
        <v>1020</v>
      </c>
      <c r="AB664" s="71"/>
      <c r="AC664" s="72"/>
      <c r="AD664" s="78" t="s">
        <v>11164</v>
      </c>
      <c r="AE664" s="78">
        <v>82</v>
      </c>
      <c r="AF664" s="78">
        <v>23</v>
      </c>
      <c r="AG664" s="78">
        <v>1464</v>
      </c>
      <c r="AH664" s="78">
        <v>24</v>
      </c>
      <c r="AI664" s="78">
        <v>-36000</v>
      </c>
      <c r="AJ664" s="78" t="s">
        <v>12324</v>
      </c>
      <c r="AK664" s="78" t="s">
        <v>12662</v>
      </c>
      <c r="AL664" s="78"/>
      <c r="AM664" s="78" t="s">
        <v>13801</v>
      </c>
      <c r="AN664" s="80">
        <v>40609.678368055553</v>
      </c>
      <c r="AO664" s="84" t="s">
        <v>14564</v>
      </c>
      <c r="AP664" s="78" t="b">
        <v>1</v>
      </c>
      <c r="AQ664" s="78" t="b">
        <v>0</v>
      </c>
      <c r="AR664" s="78" t="b">
        <v>0</v>
      </c>
      <c r="AS664" s="78" t="s">
        <v>9963</v>
      </c>
      <c r="AT664" s="78">
        <v>7</v>
      </c>
      <c r="AU664" s="84" t="s">
        <v>14862</v>
      </c>
      <c r="AV664" s="78" t="b">
        <v>0</v>
      </c>
      <c r="AW664" s="78" t="s">
        <v>15459</v>
      </c>
      <c r="AX664" s="84" t="s">
        <v>16477</v>
      </c>
      <c r="AY664" s="78" t="s">
        <v>66</v>
      </c>
      <c r="AZ664" s="102" t="s">
        <v>18397</v>
      </c>
      <c r="BA664" s="48" t="s">
        <v>3652</v>
      </c>
      <c r="BB664" s="48" t="s">
        <v>3652</v>
      </c>
      <c r="BC664" s="48" t="s">
        <v>4040</v>
      </c>
      <c r="BD664" s="48" t="s">
        <v>4040</v>
      </c>
      <c r="BE664" s="48"/>
      <c r="BF664" s="48"/>
      <c r="BG664" s="106" t="s">
        <v>18814</v>
      </c>
      <c r="BH664" s="106" t="s">
        <v>18814</v>
      </c>
      <c r="BI664" s="106" t="s">
        <v>19257</v>
      </c>
      <c r="BJ664" s="106" t="s">
        <v>19257</v>
      </c>
      <c r="BK664" s="85" t="str">
        <f>REPLACE(INDEX(GroupVertices[Group], MATCH(Vertices[[#This Row],[Vertex]],GroupVertices[Vertex],0)),1,1,"")</f>
        <v>EUTRAL</v>
      </c>
      <c r="BL664" s="3"/>
      <c r="BM664" s="3"/>
      <c r="BN664" s="3"/>
      <c r="BO664" s="3"/>
    </row>
    <row r="665" spans="1:67" x14ac:dyDescent="0.25">
      <c r="A665" s="64" t="s">
        <v>1126</v>
      </c>
      <c r="B665" s="65"/>
      <c r="C665" s="65"/>
      <c r="D665" s="66"/>
      <c r="E665" s="68"/>
      <c r="F665" s="100" t="s">
        <v>5440</v>
      </c>
      <c r="G665" s="65"/>
      <c r="H665" s="69"/>
      <c r="I665" s="70"/>
      <c r="J665" s="70"/>
      <c r="K665" s="69" t="s">
        <v>17909</v>
      </c>
      <c r="L665" s="73"/>
      <c r="M665" s="74">
        <v>9575.5712890625</v>
      </c>
      <c r="N665" s="74">
        <v>4406.9267578125</v>
      </c>
      <c r="O665" s="75"/>
      <c r="P665" s="76"/>
      <c r="Q665" s="76"/>
      <c r="R665" s="86"/>
      <c r="S665" s="48">
        <v>0</v>
      </c>
      <c r="T665" s="48">
        <v>1</v>
      </c>
      <c r="U665" s="49">
        <v>0</v>
      </c>
      <c r="V665" s="49">
        <v>0.33333299999999999</v>
      </c>
      <c r="W665" s="49">
        <v>0</v>
      </c>
      <c r="X665" s="49">
        <v>0.77027000000000001</v>
      </c>
      <c r="Y665" s="49">
        <v>0</v>
      </c>
      <c r="Z665" s="49">
        <v>0</v>
      </c>
      <c r="AA665" s="71">
        <v>1021</v>
      </c>
      <c r="AB665" s="71"/>
      <c r="AC665" s="72"/>
      <c r="AD665" s="78" t="s">
        <v>11165</v>
      </c>
      <c r="AE665" s="78">
        <v>394</v>
      </c>
      <c r="AF665" s="78">
        <v>311</v>
      </c>
      <c r="AG665" s="78">
        <v>14189</v>
      </c>
      <c r="AH665" s="78">
        <v>11801</v>
      </c>
      <c r="AI665" s="78">
        <v>-25200</v>
      </c>
      <c r="AJ665" s="78" t="s">
        <v>12325</v>
      </c>
      <c r="AK665" s="78" t="s">
        <v>13022</v>
      </c>
      <c r="AL665" s="84" t="s">
        <v>13602</v>
      </c>
      <c r="AM665" s="78" t="s">
        <v>13800</v>
      </c>
      <c r="AN665" s="80">
        <v>40397.428564814814</v>
      </c>
      <c r="AO665" s="84" t="s">
        <v>14565</v>
      </c>
      <c r="AP665" s="78" t="b">
        <v>0</v>
      </c>
      <c r="AQ665" s="78" t="b">
        <v>0</v>
      </c>
      <c r="AR665" s="78" t="b">
        <v>1</v>
      </c>
      <c r="AS665" s="78" t="s">
        <v>9963</v>
      </c>
      <c r="AT665" s="78">
        <v>16</v>
      </c>
      <c r="AU665" s="84" t="s">
        <v>14862</v>
      </c>
      <c r="AV665" s="78" t="b">
        <v>0</v>
      </c>
      <c r="AW665" s="78" t="s">
        <v>15459</v>
      </c>
      <c r="AX665" s="84" t="s">
        <v>16478</v>
      </c>
      <c r="AY665" s="78" t="s">
        <v>66</v>
      </c>
      <c r="AZ665" s="102" t="s">
        <v>18397</v>
      </c>
      <c r="BA665" s="48" t="s">
        <v>3663</v>
      </c>
      <c r="BB665" s="48" t="s">
        <v>3663</v>
      </c>
      <c r="BC665" s="48" t="s">
        <v>4041</v>
      </c>
      <c r="BD665" s="48" t="s">
        <v>4041</v>
      </c>
      <c r="BE665" s="48"/>
      <c r="BF665" s="48"/>
      <c r="BG665" s="106" t="s">
        <v>18815</v>
      </c>
      <c r="BH665" s="106" t="s">
        <v>18815</v>
      </c>
      <c r="BI665" s="106" t="s">
        <v>19259</v>
      </c>
      <c r="BJ665" s="106" t="s">
        <v>19259</v>
      </c>
      <c r="BK665" s="85" t="str">
        <f>REPLACE(INDEX(GroupVertices[Group], MATCH(Vertices[[#This Row],[Vertex]],GroupVertices[Vertex],0)),1,1,"")</f>
        <v>EUTRAL</v>
      </c>
      <c r="BL665" s="3"/>
      <c r="BM665" s="3"/>
      <c r="BN665" s="3"/>
      <c r="BO665" s="3"/>
    </row>
    <row r="666" spans="1:67" x14ac:dyDescent="0.25">
      <c r="A666" s="64" t="s">
        <v>1132</v>
      </c>
      <c r="B666" s="65"/>
      <c r="C666" s="65"/>
      <c r="D666" s="66"/>
      <c r="E666" s="68"/>
      <c r="F666" s="100" t="s">
        <v>5446</v>
      </c>
      <c r="G666" s="65"/>
      <c r="H666" s="69"/>
      <c r="I666" s="70"/>
      <c r="J666" s="70"/>
      <c r="K666" s="69" t="s">
        <v>17913</v>
      </c>
      <c r="L666" s="73"/>
      <c r="M666" s="74">
        <v>8357.0302734375</v>
      </c>
      <c r="N666" s="74">
        <v>2835.390869140625</v>
      </c>
      <c r="O666" s="75"/>
      <c r="P666" s="76"/>
      <c r="Q666" s="76"/>
      <c r="R666" s="86"/>
      <c r="S666" s="48">
        <v>0</v>
      </c>
      <c r="T666" s="48">
        <v>2</v>
      </c>
      <c r="U666" s="49">
        <v>0</v>
      </c>
      <c r="V666" s="49">
        <v>4.9299999999999995E-4</v>
      </c>
      <c r="W666" s="49">
        <v>8.0000000000000007E-5</v>
      </c>
      <c r="X666" s="49">
        <v>0.8377</v>
      </c>
      <c r="Y666" s="49">
        <v>0.5</v>
      </c>
      <c r="Z666" s="49">
        <v>0</v>
      </c>
      <c r="AA666" s="71">
        <v>1025</v>
      </c>
      <c r="AB666" s="71"/>
      <c r="AC666" s="72"/>
      <c r="AD666" s="78" t="s">
        <v>11169</v>
      </c>
      <c r="AE666" s="78">
        <v>657</v>
      </c>
      <c r="AF666" s="78">
        <v>304</v>
      </c>
      <c r="AG666" s="78">
        <v>4406</v>
      </c>
      <c r="AH666" s="78">
        <v>2202</v>
      </c>
      <c r="AI666" s="78">
        <v>19800</v>
      </c>
      <c r="AJ666" s="78" t="s">
        <v>12329</v>
      </c>
      <c r="AK666" s="78" t="s">
        <v>13024</v>
      </c>
      <c r="AL666" s="78"/>
      <c r="AM666" s="78" t="s">
        <v>10135</v>
      </c>
      <c r="AN666" s="80">
        <v>40042.47252314815</v>
      </c>
      <c r="AO666" s="78"/>
      <c r="AP666" s="78" t="b">
        <v>0</v>
      </c>
      <c r="AQ666" s="78" t="b">
        <v>0</v>
      </c>
      <c r="AR666" s="78" t="b">
        <v>1</v>
      </c>
      <c r="AS666" s="78" t="s">
        <v>9963</v>
      </c>
      <c r="AT666" s="78">
        <v>23</v>
      </c>
      <c r="AU666" s="84" t="s">
        <v>14902</v>
      </c>
      <c r="AV666" s="78" t="b">
        <v>0</v>
      </c>
      <c r="AW666" s="78" t="s">
        <v>15459</v>
      </c>
      <c r="AX666" s="84" t="s">
        <v>16482</v>
      </c>
      <c r="AY666" s="78" t="s">
        <v>66</v>
      </c>
      <c r="AZ666" s="102" t="s">
        <v>18397</v>
      </c>
      <c r="BA666" s="48"/>
      <c r="BB666" s="48"/>
      <c r="BC666" s="48"/>
      <c r="BD666" s="48"/>
      <c r="BE666" s="48"/>
      <c r="BF666" s="48"/>
      <c r="BG666" s="106" t="s">
        <v>18816</v>
      </c>
      <c r="BH666" s="106" t="s">
        <v>18969</v>
      </c>
      <c r="BI666" s="106" t="s">
        <v>19260</v>
      </c>
      <c r="BJ666" s="106" t="s">
        <v>19405</v>
      </c>
      <c r="BK666" s="85" t="str">
        <f>REPLACE(INDEX(GroupVertices[Group], MATCH(Vertices[[#This Row],[Vertex]],GroupVertices[Vertex],0)),1,1,"")</f>
        <v>EUTRAL</v>
      </c>
      <c r="BL666" s="3"/>
      <c r="BM666" s="3"/>
      <c r="BN666" s="3"/>
      <c r="BO666" s="3"/>
    </row>
    <row r="667" spans="1:67" x14ac:dyDescent="0.25">
      <c r="A667" s="64" t="s">
        <v>1133</v>
      </c>
      <c r="B667" s="65"/>
      <c r="C667" s="65"/>
      <c r="D667" s="66"/>
      <c r="E667" s="68"/>
      <c r="F667" s="100" t="s">
        <v>5447</v>
      </c>
      <c r="G667" s="65"/>
      <c r="H667" s="69"/>
      <c r="I667" s="70"/>
      <c r="J667" s="70"/>
      <c r="K667" s="69" t="s">
        <v>17914</v>
      </c>
      <c r="L667" s="73"/>
      <c r="M667" s="74">
        <v>8756.0927734375</v>
      </c>
      <c r="N667" s="74">
        <v>805.23779296875</v>
      </c>
      <c r="O667" s="75"/>
      <c r="P667" s="76"/>
      <c r="Q667" s="76"/>
      <c r="R667" s="86"/>
      <c r="S667" s="48">
        <v>0</v>
      </c>
      <c r="T667" s="48">
        <v>1</v>
      </c>
      <c r="U667" s="49">
        <v>0</v>
      </c>
      <c r="V667" s="49">
        <v>9.0089999999999996E-3</v>
      </c>
      <c r="W667" s="49">
        <v>0</v>
      </c>
      <c r="X667" s="49">
        <v>0.53537999999999997</v>
      </c>
      <c r="Y667" s="49">
        <v>0</v>
      </c>
      <c r="Z667" s="49">
        <v>0</v>
      </c>
      <c r="AA667" s="71">
        <v>1026</v>
      </c>
      <c r="AB667" s="71"/>
      <c r="AC667" s="72"/>
      <c r="AD667" s="78" t="s">
        <v>11170</v>
      </c>
      <c r="AE667" s="78">
        <v>11</v>
      </c>
      <c r="AF667" s="78">
        <v>1082</v>
      </c>
      <c r="AG667" s="78">
        <v>336</v>
      </c>
      <c r="AH667" s="78">
        <v>64</v>
      </c>
      <c r="AI667" s="78">
        <v>19800</v>
      </c>
      <c r="AJ667" s="78" t="s">
        <v>12330</v>
      </c>
      <c r="AK667" s="78" t="s">
        <v>13025</v>
      </c>
      <c r="AL667" s="84" t="s">
        <v>13606</v>
      </c>
      <c r="AM667" s="78" t="s">
        <v>10135</v>
      </c>
      <c r="AN667" s="80">
        <v>42680.251342592594</v>
      </c>
      <c r="AO667" s="84" t="s">
        <v>14567</v>
      </c>
      <c r="AP667" s="78" t="b">
        <v>1</v>
      </c>
      <c r="AQ667" s="78" t="b">
        <v>0</v>
      </c>
      <c r="AR667" s="78" t="b">
        <v>0</v>
      </c>
      <c r="AS667" s="78" t="s">
        <v>9963</v>
      </c>
      <c r="AT667" s="78">
        <v>0</v>
      </c>
      <c r="AU667" s="78"/>
      <c r="AV667" s="78" t="b">
        <v>0</v>
      </c>
      <c r="AW667" s="78" t="s">
        <v>15459</v>
      </c>
      <c r="AX667" s="84" t="s">
        <v>16483</v>
      </c>
      <c r="AY667" s="78" t="s">
        <v>66</v>
      </c>
      <c r="AZ667" s="102" t="s">
        <v>18397</v>
      </c>
      <c r="BA667" s="48" t="s">
        <v>18468</v>
      </c>
      <c r="BB667" s="48" t="s">
        <v>18468</v>
      </c>
      <c r="BC667" s="48" t="s">
        <v>4027</v>
      </c>
      <c r="BD667" s="48" t="s">
        <v>4027</v>
      </c>
      <c r="BE667" s="48"/>
      <c r="BF667" s="48"/>
      <c r="BG667" s="106" t="s">
        <v>18817</v>
      </c>
      <c r="BH667" s="106" t="s">
        <v>18970</v>
      </c>
      <c r="BI667" s="106" t="s">
        <v>19261</v>
      </c>
      <c r="BJ667" s="106" t="s">
        <v>19406</v>
      </c>
      <c r="BK667" s="85" t="str">
        <f>REPLACE(INDEX(GroupVertices[Group], MATCH(Vertices[[#This Row],[Vertex]],GroupVertices[Vertex],0)),1,1,"")</f>
        <v>EUTRAL</v>
      </c>
      <c r="BL667" s="3"/>
      <c r="BM667" s="3"/>
      <c r="BN667" s="3"/>
      <c r="BO667" s="3"/>
    </row>
    <row r="668" spans="1:67" x14ac:dyDescent="0.25">
      <c r="A668" s="64" t="s">
        <v>1135</v>
      </c>
      <c r="B668" s="65"/>
      <c r="C668" s="65"/>
      <c r="D668" s="66"/>
      <c r="E668" s="68"/>
      <c r="F668" s="100" t="s">
        <v>5449</v>
      </c>
      <c r="G668" s="65"/>
      <c r="H668" s="69"/>
      <c r="I668" s="70"/>
      <c r="J668" s="70"/>
      <c r="K668" s="69" t="s">
        <v>17915</v>
      </c>
      <c r="L668" s="73"/>
      <c r="M668" s="74">
        <v>9081.357421875</v>
      </c>
      <c r="N668" s="74">
        <v>4221.81640625</v>
      </c>
      <c r="O668" s="75"/>
      <c r="P668" s="76"/>
      <c r="Q668" s="76"/>
      <c r="R668" s="86"/>
      <c r="S668" s="48">
        <v>0</v>
      </c>
      <c r="T668" s="48">
        <v>2</v>
      </c>
      <c r="U668" s="49">
        <v>810</v>
      </c>
      <c r="V668" s="49">
        <v>4.6000000000000001E-4</v>
      </c>
      <c r="W668" s="49">
        <v>2.8E-5</v>
      </c>
      <c r="X668" s="49">
        <v>1.0077339999999999</v>
      </c>
      <c r="Y668" s="49">
        <v>0</v>
      </c>
      <c r="Z668" s="49">
        <v>0</v>
      </c>
      <c r="AA668" s="71">
        <v>1027</v>
      </c>
      <c r="AB668" s="71"/>
      <c r="AC668" s="72"/>
      <c r="AD668" s="78" t="s">
        <v>11171</v>
      </c>
      <c r="AE668" s="78">
        <v>4999</v>
      </c>
      <c r="AF668" s="78">
        <v>3664</v>
      </c>
      <c r="AG668" s="78">
        <v>117987</v>
      </c>
      <c r="AH668" s="78">
        <v>8400</v>
      </c>
      <c r="AI668" s="78">
        <v>19800</v>
      </c>
      <c r="AJ668" s="78" t="s">
        <v>12331</v>
      </c>
      <c r="AK668" s="78" t="s">
        <v>10114</v>
      </c>
      <c r="AL668" s="84" t="s">
        <v>13607</v>
      </c>
      <c r="AM668" s="78" t="s">
        <v>10135</v>
      </c>
      <c r="AN668" s="80">
        <v>39495.569224537037</v>
      </c>
      <c r="AO668" s="84" t="s">
        <v>14568</v>
      </c>
      <c r="AP668" s="78" t="b">
        <v>0</v>
      </c>
      <c r="AQ668" s="78" t="b">
        <v>0</v>
      </c>
      <c r="AR668" s="78" t="b">
        <v>0</v>
      </c>
      <c r="AS668" s="78" t="s">
        <v>9963</v>
      </c>
      <c r="AT668" s="78">
        <v>1177</v>
      </c>
      <c r="AU668" s="84" t="s">
        <v>14898</v>
      </c>
      <c r="AV668" s="78" t="b">
        <v>0</v>
      </c>
      <c r="AW668" s="78" t="s">
        <v>15459</v>
      </c>
      <c r="AX668" s="84" t="s">
        <v>16484</v>
      </c>
      <c r="AY668" s="78" t="s">
        <v>66</v>
      </c>
      <c r="AZ668" s="102" t="s">
        <v>18397</v>
      </c>
      <c r="BA668" s="48" t="s">
        <v>18469</v>
      </c>
      <c r="BB668" s="48" t="s">
        <v>18469</v>
      </c>
      <c r="BC668" s="48" t="s">
        <v>18515</v>
      </c>
      <c r="BD668" s="48" t="s">
        <v>18515</v>
      </c>
      <c r="BE668" s="48" t="s">
        <v>4362</v>
      </c>
      <c r="BF668" s="48" t="s">
        <v>4362</v>
      </c>
      <c r="BG668" s="106" t="s">
        <v>18818</v>
      </c>
      <c r="BH668" s="106" t="s">
        <v>18971</v>
      </c>
      <c r="BI668" s="106" t="s">
        <v>19262</v>
      </c>
      <c r="BJ668" s="106" t="s">
        <v>19262</v>
      </c>
      <c r="BK668" s="85" t="str">
        <f>REPLACE(INDEX(GroupVertices[Group], MATCH(Vertices[[#This Row],[Vertex]],GroupVertices[Vertex],0)),1,1,"")</f>
        <v>EUTRAL</v>
      </c>
      <c r="BL668" s="3"/>
      <c r="BM668" s="3"/>
      <c r="BN668" s="3"/>
      <c r="BO668" s="3"/>
    </row>
    <row r="669" spans="1:67" x14ac:dyDescent="0.25">
      <c r="A669" s="64" t="s">
        <v>1138</v>
      </c>
      <c r="B669" s="65"/>
      <c r="C669" s="65"/>
      <c r="D669" s="66"/>
      <c r="E669" s="68"/>
      <c r="F669" s="100" t="s">
        <v>5451</v>
      </c>
      <c r="G669" s="65"/>
      <c r="H669" s="69"/>
      <c r="I669" s="70"/>
      <c r="J669" s="70"/>
      <c r="K669" s="69" t="s">
        <v>17918</v>
      </c>
      <c r="L669" s="73"/>
      <c r="M669" s="74">
        <v>6411.9404296875</v>
      </c>
      <c r="N669" s="74">
        <v>4928.89990234375</v>
      </c>
      <c r="O669" s="75"/>
      <c r="P669" s="76"/>
      <c r="Q669" s="76"/>
      <c r="R669" s="86"/>
      <c r="S669" s="48">
        <v>0</v>
      </c>
      <c r="T669" s="48">
        <v>1</v>
      </c>
      <c r="U669" s="49">
        <v>0</v>
      </c>
      <c r="V669" s="49">
        <v>1</v>
      </c>
      <c r="W669" s="49">
        <v>0</v>
      </c>
      <c r="X669" s="49">
        <v>0.99999899999999997</v>
      </c>
      <c r="Y669" s="49">
        <v>0</v>
      </c>
      <c r="Z669" s="49">
        <v>0</v>
      </c>
      <c r="AA669" s="71">
        <v>1030</v>
      </c>
      <c r="AB669" s="71"/>
      <c r="AC669" s="72"/>
      <c r="AD669" s="78" t="s">
        <v>11174</v>
      </c>
      <c r="AE669" s="78">
        <v>274</v>
      </c>
      <c r="AF669" s="78">
        <v>998</v>
      </c>
      <c r="AG669" s="78">
        <v>14712</v>
      </c>
      <c r="AH669" s="78">
        <v>3591</v>
      </c>
      <c r="AI669" s="78"/>
      <c r="AJ669" s="78" t="s">
        <v>12333</v>
      </c>
      <c r="AK669" s="78" t="s">
        <v>13026</v>
      </c>
      <c r="AL669" s="78"/>
      <c r="AM669" s="78"/>
      <c r="AN669" s="80">
        <v>42676.364120370374</v>
      </c>
      <c r="AO669" s="84" t="s">
        <v>14571</v>
      </c>
      <c r="AP669" s="78" t="b">
        <v>1</v>
      </c>
      <c r="AQ669" s="78" t="b">
        <v>0</v>
      </c>
      <c r="AR669" s="78" t="b">
        <v>1</v>
      </c>
      <c r="AS669" s="78" t="s">
        <v>9963</v>
      </c>
      <c r="AT669" s="78">
        <v>83</v>
      </c>
      <c r="AU669" s="78"/>
      <c r="AV669" s="78" t="b">
        <v>0</v>
      </c>
      <c r="AW669" s="78" t="s">
        <v>15459</v>
      </c>
      <c r="AX669" s="84" t="s">
        <v>16487</v>
      </c>
      <c r="AY669" s="78" t="s">
        <v>66</v>
      </c>
      <c r="AZ669" s="102" t="s">
        <v>18397</v>
      </c>
      <c r="BA669" s="48" t="s">
        <v>3677</v>
      </c>
      <c r="BB669" s="48" t="s">
        <v>3677</v>
      </c>
      <c r="BC669" s="48" t="s">
        <v>4194</v>
      </c>
      <c r="BD669" s="48" t="s">
        <v>4194</v>
      </c>
      <c r="BE669" s="48" t="s">
        <v>4396</v>
      </c>
      <c r="BF669" s="48" t="s">
        <v>4396</v>
      </c>
      <c r="BG669" s="106" t="s">
        <v>18819</v>
      </c>
      <c r="BH669" s="106" t="s">
        <v>18819</v>
      </c>
      <c r="BI669" s="106" t="s">
        <v>19263</v>
      </c>
      <c r="BJ669" s="106" t="s">
        <v>19263</v>
      </c>
      <c r="BK669" s="85" t="str">
        <f>REPLACE(INDEX(GroupVertices[Group], MATCH(Vertices[[#This Row],[Vertex]],GroupVertices[Vertex],0)),1,1,"")</f>
        <v>EUTRAL</v>
      </c>
      <c r="BL669" s="3"/>
      <c r="BM669" s="3"/>
      <c r="BN669" s="3"/>
      <c r="BO669" s="3"/>
    </row>
    <row r="670" spans="1:67" x14ac:dyDescent="0.25">
      <c r="A670" s="64" t="s">
        <v>1139</v>
      </c>
      <c r="B670" s="65"/>
      <c r="C670" s="65"/>
      <c r="D670" s="66"/>
      <c r="E670" s="68"/>
      <c r="F670" s="100" t="s">
        <v>15388</v>
      </c>
      <c r="G670" s="65"/>
      <c r="H670" s="69"/>
      <c r="I670" s="70"/>
      <c r="J670" s="70"/>
      <c r="K670" s="69" t="s">
        <v>17919</v>
      </c>
      <c r="L670" s="73"/>
      <c r="M670" s="74">
        <v>6082.24609375</v>
      </c>
      <c r="N670" s="74">
        <v>4184.3974609375</v>
      </c>
      <c r="O670" s="75"/>
      <c r="P670" s="76"/>
      <c r="Q670" s="76"/>
      <c r="R670" s="86"/>
      <c r="S670" s="48">
        <v>0</v>
      </c>
      <c r="T670" s="48">
        <v>1</v>
      </c>
      <c r="U670" s="49">
        <v>0</v>
      </c>
      <c r="V670" s="49">
        <v>4.8999999999999998E-4</v>
      </c>
      <c r="W670" s="49">
        <v>6.0000000000000002E-5</v>
      </c>
      <c r="X670" s="49">
        <v>0.47792200000000001</v>
      </c>
      <c r="Y670" s="49">
        <v>0</v>
      </c>
      <c r="Z670" s="49">
        <v>0</v>
      </c>
      <c r="AA670" s="71">
        <v>1031</v>
      </c>
      <c r="AB670" s="71"/>
      <c r="AC670" s="72"/>
      <c r="AD670" s="78" t="s">
        <v>11175</v>
      </c>
      <c r="AE670" s="78">
        <v>691</v>
      </c>
      <c r="AF670" s="78">
        <v>47</v>
      </c>
      <c r="AG670" s="78">
        <v>66</v>
      </c>
      <c r="AH670" s="78">
        <v>627</v>
      </c>
      <c r="AI670" s="78">
        <v>19800</v>
      </c>
      <c r="AJ670" s="78"/>
      <c r="AK670" s="78" t="s">
        <v>13027</v>
      </c>
      <c r="AL670" s="78"/>
      <c r="AM670" s="78" t="s">
        <v>13806</v>
      </c>
      <c r="AN670" s="80">
        <v>41260.802442129629</v>
      </c>
      <c r="AO670" s="84" t="s">
        <v>14572</v>
      </c>
      <c r="AP670" s="78" t="b">
        <v>1</v>
      </c>
      <c r="AQ670" s="78" t="b">
        <v>0</v>
      </c>
      <c r="AR670" s="78" t="b">
        <v>0</v>
      </c>
      <c r="AS670" s="78" t="s">
        <v>9963</v>
      </c>
      <c r="AT670" s="78">
        <v>0</v>
      </c>
      <c r="AU670" s="84" t="s">
        <v>14862</v>
      </c>
      <c r="AV670" s="78" t="b">
        <v>0</v>
      </c>
      <c r="AW670" s="78" t="s">
        <v>15459</v>
      </c>
      <c r="AX670" s="84" t="s">
        <v>16488</v>
      </c>
      <c r="AY670" s="78" t="s">
        <v>66</v>
      </c>
      <c r="AZ670" s="102" t="s">
        <v>18397</v>
      </c>
      <c r="BA670" s="48" t="s">
        <v>3652</v>
      </c>
      <c r="BB670" s="48" t="s">
        <v>3652</v>
      </c>
      <c r="BC670" s="48" t="s">
        <v>4040</v>
      </c>
      <c r="BD670" s="48" t="s">
        <v>4040</v>
      </c>
      <c r="BE670" s="48"/>
      <c r="BF670" s="48"/>
      <c r="BG670" s="106" t="s">
        <v>18814</v>
      </c>
      <c r="BH670" s="106" t="s">
        <v>18814</v>
      </c>
      <c r="BI670" s="106" t="s">
        <v>19257</v>
      </c>
      <c r="BJ670" s="106" t="s">
        <v>19257</v>
      </c>
      <c r="BK670" s="85" t="str">
        <f>REPLACE(INDEX(GroupVertices[Group], MATCH(Vertices[[#This Row],[Vertex]],GroupVertices[Vertex],0)),1,1,"")</f>
        <v>EUTRAL</v>
      </c>
      <c r="BL670" s="3"/>
      <c r="BM670" s="3"/>
      <c r="BN670" s="3"/>
      <c r="BO670" s="3"/>
    </row>
    <row r="671" spans="1:67" x14ac:dyDescent="0.25">
      <c r="A671" s="64" t="s">
        <v>1142</v>
      </c>
      <c r="B671" s="65"/>
      <c r="C671" s="65"/>
      <c r="D671" s="66"/>
      <c r="E671" s="68"/>
      <c r="F671" s="100" t="s">
        <v>5453</v>
      </c>
      <c r="G671" s="65"/>
      <c r="H671" s="69"/>
      <c r="I671" s="70"/>
      <c r="J671" s="70"/>
      <c r="K671" s="69" t="s">
        <v>17922</v>
      </c>
      <c r="L671" s="73"/>
      <c r="M671" s="74">
        <v>6744.17822265625</v>
      </c>
      <c r="N671" s="74">
        <v>4762.2509765625</v>
      </c>
      <c r="O671" s="75"/>
      <c r="P671" s="76"/>
      <c r="Q671" s="76"/>
      <c r="R671" s="86"/>
      <c r="S671" s="48">
        <v>0</v>
      </c>
      <c r="T671" s="48">
        <v>2</v>
      </c>
      <c r="U671" s="49">
        <v>755.65</v>
      </c>
      <c r="V671" s="49">
        <v>5.2099999999999998E-4</v>
      </c>
      <c r="W671" s="49">
        <v>1.22E-4</v>
      </c>
      <c r="X671" s="49">
        <v>0.80113199999999996</v>
      </c>
      <c r="Y671" s="49">
        <v>0</v>
      </c>
      <c r="Z671" s="49">
        <v>0</v>
      </c>
      <c r="AA671" s="71">
        <v>1034</v>
      </c>
      <c r="AB671" s="71"/>
      <c r="AC671" s="72"/>
      <c r="AD671" s="78" t="s">
        <v>11178</v>
      </c>
      <c r="AE671" s="78">
        <v>397</v>
      </c>
      <c r="AF671" s="78">
        <v>111</v>
      </c>
      <c r="AG671" s="78">
        <v>8311</v>
      </c>
      <c r="AH671" s="78">
        <v>929</v>
      </c>
      <c r="AI671" s="78"/>
      <c r="AJ671" s="78" t="s">
        <v>12336</v>
      </c>
      <c r="AK671" s="78" t="s">
        <v>12664</v>
      </c>
      <c r="AL671" s="78"/>
      <c r="AM671" s="78"/>
      <c r="AN671" s="80">
        <v>42702.261099537034</v>
      </c>
      <c r="AO671" s="78"/>
      <c r="AP671" s="78" t="b">
        <v>1</v>
      </c>
      <c r="AQ671" s="78" t="b">
        <v>0</v>
      </c>
      <c r="AR671" s="78" t="b">
        <v>0</v>
      </c>
      <c r="AS671" s="78" t="s">
        <v>9963</v>
      </c>
      <c r="AT671" s="78">
        <v>5</v>
      </c>
      <c r="AU671" s="78"/>
      <c r="AV671" s="78" t="b">
        <v>0</v>
      </c>
      <c r="AW671" s="78" t="s">
        <v>15459</v>
      </c>
      <c r="AX671" s="84" t="s">
        <v>16491</v>
      </c>
      <c r="AY671" s="78" t="s">
        <v>66</v>
      </c>
      <c r="AZ671" s="102" t="s">
        <v>18397</v>
      </c>
      <c r="BA671" s="48" t="s">
        <v>18470</v>
      </c>
      <c r="BB671" s="48" t="s">
        <v>18470</v>
      </c>
      <c r="BC671" s="48" t="s">
        <v>18516</v>
      </c>
      <c r="BD671" s="48" t="s">
        <v>18516</v>
      </c>
      <c r="BE671" s="48" t="s">
        <v>4355</v>
      </c>
      <c r="BF671" s="48" t="s">
        <v>4355</v>
      </c>
      <c r="BG671" s="106" t="s">
        <v>18820</v>
      </c>
      <c r="BH671" s="106" t="s">
        <v>18967</v>
      </c>
      <c r="BI671" s="106" t="s">
        <v>19257</v>
      </c>
      <c r="BJ671" s="106" t="s">
        <v>19257</v>
      </c>
      <c r="BK671" s="85" t="str">
        <f>REPLACE(INDEX(GroupVertices[Group], MATCH(Vertices[[#This Row],[Vertex]],GroupVertices[Vertex],0)),1,1,"")</f>
        <v>EUTRAL</v>
      </c>
      <c r="BL671" s="3"/>
      <c r="BM671" s="3"/>
      <c r="BN671" s="3"/>
      <c r="BO671" s="3"/>
    </row>
    <row r="672" spans="1:67" x14ac:dyDescent="0.25">
      <c r="A672" s="64" t="s">
        <v>1144</v>
      </c>
      <c r="B672" s="65"/>
      <c r="C672" s="65"/>
      <c r="D672" s="66"/>
      <c r="E672" s="68"/>
      <c r="F672" s="100" t="s">
        <v>5455</v>
      </c>
      <c r="G672" s="65"/>
      <c r="H672" s="69"/>
      <c r="I672" s="70"/>
      <c r="J672" s="70"/>
      <c r="K672" s="69" t="s">
        <v>17924</v>
      </c>
      <c r="L672" s="73"/>
      <c r="M672" s="74">
        <v>8817.0439453125</v>
      </c>
      <c r="N672" s="74">
        <v>907.989501953125</v>
      </c>
      <c r="O672" s="75"/>
      <c r="P672" s="76"/>
      <c r="Q672" s="76"/>
      <c r="R672" s="86"/>
      <c r="S672" s="48">
        <v>0</v>
      </c>
      <c r="T672" s="48">
        <v>1</v>
      </c>
      <c r="U672" s="49">
        <v>0</v>
      </c>
      <c r="V672" s="49">
        <v>5.1099999999999995E-4</v>
      </c>
      <c r="W672" s="49">
        <v>7.6000000000000004E-5</v>
      </c>
      <c r="X672" s="49">
        <v>0.49109199999999997</v>
      </c>
      <c r="Y672" s="49">
        <v>0</v>
      </c>
      <c r="Z672" s="49">
        <v>0</v>
      </c>
      <c r="AA672" s="71">
        <v>1036</v>
      </c>
      <c r="AB672" s="71"/>
      <c r="AC672" s="72"/>
      <c r="AD672" s="78" t="s">
        <v>11180</v>
      </c>
      <c r="AE672" s="78">
        <v>195</v>
      </c>
      <c r="AF672" s="78">
        <v>1688</v>
      </c>
      <c r="AG672" s="78">
        <v>45478</v>
      </c>
      <c r="AH672" s="78">
        <v>1408</v>
      </c>
      <c r="AI672" s="78">
        <v>19800</v>
      </c>
      <c r="AJ672" s="78" t="s">
        <v>12338</v>
      </c>
      <c r="AK672" s="78" t="s">
        <v>12684</v>
      </c>
      <c r="AL672" s="78"/>
      <c r="AM672" s="78" t="s">
        <v>10135</v>
      </c>
      <c r="AN672" s="80">
        <v>40383.816874999997</v>
      </c>
      <c r="AO672" s="84" t="s">
        <v>14575</v>
      </c>
      <c r="AP672" s="78" t="b">
        <v>0</v>
      </c>
      <c r="AQ672" s="78" t="b">
        <v>0</v>
      </c>
      <c r="AR672" s="78" t="b">
        <v>1</v>
      </c>
      <c r="AS672" s="78" t="s">
        <v>9963</v>
      </c>
      <c r="AT672" s="78">
        <v>4</v>
      </c>
      <c r="AU672" s="84" t="s">
        <v>14893</v>
      </c>
      <c r="AV672" s="78" t="b">
        <v>0</v>
      </c>
      <c r="AW672" s="78" t="s">
        <v>15459</v>
      </c>
      <c r="AX672" s="84" t="s">
        <v>16493</v>
      </c>
      <c r="AY672" s="78" t="s">
        <v>66</v>
      </c>
      <c r="AZ672" s="102" t="s">
        <v>18397</v>
      </c>
      <c r="BA672" s="48" t="s">
        <v>3293</v>
      </c>
      <c r="BB672" s="48" t="s">
        <v>3293</v>
      </c>
      <c r="BC672" s="48" t="s">
        <v>4022</v>
      </c>
      <c r="BD672" s="48" t="s">
        <v>4022</v>
      </c>
      <c r="BE672" s="48" t="s">
        <v>1544</v>
      </c>
      <c r="BF672" s="48" t="s">
        <v>1544</v>
      </c>
      <c r="BG672" s="106" t="s">
        <v>18821</v>
      </c>
      <c r="BH672" s="106" t="s">
        <v>18821</v>
      </c>
      <c r="BI672" s="106" t="s">
        <v>19264</v>
      </c>
      <c r="BJ672" s="106" t="s">
        <v>19264</v>
      </c>
      <c r="BK672" s="85" t="str">
        <f>REPLACE(INDEX(GroupVertices[Group], MATCH(Vertices[[#This Row],[Vertex]],GroupVertices[Vertex],0)),1,1,"")</f>
        <v>EUTRAL</v>
      </c>
      <c r="BL672" s="3"/>
      <c r="BM672" s="3"/>
      <c r="BN672" s="3"/>
      <c r="BO672" s="3"/>
    </row>
    <row r="673" spans="1:67" x14ac:dyDescent="0.25">
      <c r="A673" s="64" t="s">
        <v>1149</v>
      </c>
      <c r="B673" s="65"/>
      <c r="C673" s="65"/>
      <c r="D673" s="66"/>
      <c r="E673" s="68"/>
      <c r="F673" s="100" t="s">
        <v>5459</v>
      </c>
      <c r="G673" s="65"/>
      <c r="H673" s="69"/>
      <c r="I673" s="70"/>
      <c r="J673" s="70"/>
      <c r="K673" s="69" t="s">
        <v>17929</v>
      </c>
      <c r="L673" s="73"/>
      <c r="M673" s="74">
        <v>8973.8046875</v>
      </c>
      <c r="N673" s="74">
        <v>1140.8160400390625</v>
      </c>
      <c r="O673" s="75"/>
      <c r="P673" s="76"/>
      <c r="Q673" s="76"/>
      <c r="R673" s="86"/>
      <c r="S673" s="48">
        <v>0</v>
      </c>
      <c r="T673" s="48">
        <v>1</v>
      </c>
      <c r="U673" s="49">
        <v>0</v>
      </c>
      <c r="V673" s="49">
        <v>5.1099999999999995E-4</v>
      </c>
      <c r="W673" s="49">
        <v>7.6000000000000004E-5</v>
      </c>
      <c r="X673" s="49">
        <v>0.49109199999999997</v>
      </c>
      <c r="Y673" s="49">
        <v>0</v>
      </c>
      <c r="Z673" s="49">
        <v>0</v>
      </c>
      <c r="AA673" s="71">
        <v>1041</v>
      </c>
      <c r="AB673" s="71"/>
      <c r="AC673" s="72"/>
      <c r="AD673" s="78" t="s">
        <v>11185</v>
      </c>
      <c r="AE673" s="78">
        <v>758</v>
      </c>
      <c r="AF673" s="78">
        <v>238</v>
      </c>
      <c r="AG673" s="78">
        <v>12650</v>
      </c>
      <c r="AH673" s="78">
        <v>298</v>
      </c>
      <c r="AI673" s="78">
        <v>19800</v>
      </c>
      <c r="AJ673" s="78" t="s">
        <v>12343</v>
      </c>
      <c r="AK673" s="78" t="s">
        <v>13029</v>
      </c>
      <c r="AL673" s="84" t="s">
        <v>13614</v>
      </c>
      <c r="AM673" s="78" t="s">
        <v>13806</v>
      </c>
      <c r="AN673" s="80">
        <v>40754.390370370369</v>
      </c>
      <c r="AO673" s="84" t="s">
        <v>14580</v>
      </c>
      <c r="AP673" s="78" t="b">
        <v>0</v>
      </c>
      <c r="AQ673" s="78" t="b">
        <v>0</v>
      </c>
      <c r="AR673" s="78" t="b">
        <v>1</v>
      </c>
      <c r="AS673" s="78" t="s">
        <v>9963</v>
      </c>
      <c r="AT673" s="78">
        <v>24</v>
      </c>
      <c r="AU673" s="84" t="s">
        <v>14863</v>
      </c>
      <c r="AV673" s="78" t="b">
        <v>0</v>
      </c>
      <c r="AW673" s="78" t="s">
        <v>15459</v>
      </c>
      <c r="AX673" s="84" t="s">
        <v>16498</v>
      </c>
      <c r="AY673" s="78" t="s">
        <v>66</v>
      </c>
      <c r="AZ673" s="102" t="s">
        <v>18397</v>
      </c>
      <c r="BA673" s="48" t="s">
        <v>3293</v>
      </c>
      <c r="BB673" s="48" t="s">
        <v>3293</v>
      </c>
      <c r="BC673" s="48" t="s">
        <v>4022</v>
      </c>
      <c r="BD673" s="48" t="s">
        <v>4022</v>
      </c>
      <c r="BE673" s="48" t="s">
        <v>1544</v>
      </c>
      <c r="BF673" s="48" t="s">
        <v>1544</v>
      </c>
      <c r="BG673" s="106" t="s">
        <v>18821</v>
      </c>
      <c r="BH673" s="106" t="s">
        <v>18821</v>
      </c>
      <c r="BI673" s="106" t="s">
        <v>19264</v>
      </c>
      <c r="BJ673" s="106" t="s">
        <v>19264</v>
      </c>
      <c r="BK673" s="85" t="str">
        <f>REPLACE(INDEX(GroupVertices[Group], MATCH(Vertices[[#This Row],[Vertex]],GroupVertices[Vertex],0)),1,1,"")</f>
        <v>EUTRAL</v>
      </c>
      <c r="BL673" s="3"/>
      <c r="BM673" s="3"/>
      <c r="BN673" s="3"/>
      <c r="BO673" s="3"/>
    </row>
    <row r="674" spans="1:67" x14ac:dyDescent="0.25">
      <c r="A674" s="64" t="s">
        <v>1150</v>
      </c>
      <c r="B674" s="65"/>
      <c r="C674" s="65"/>
      <c r="D674" s="66"/>
      <c r="E674" s="68"/>
      <c r="F674" s="100" t="s">
        <v>5460</v>
      </c>
      <c r="G674" s="65"/>
      <c r="H674" s="69"/>
      <c r="I674" s="70"/>
      <c r="J674" s="70"/>
      <c r="K674" s="69" t="s">
        <v>17930</v>
      </c>
      <c r="L674" s="73"/>
      <c r="M674" s="74">
        <v>8081.2978515625</v>
      </c>
      <c r="N674" s="74">
        <v>5579.30126953125</v>
      </c>
      <c r="O674" s="75"/>
      <c r="P674" s="76"/>
      <c r="Q674" s="76"/>
      <c r="R674" s="86"/>
      <c r="S674" s="48">
        <v>0</v>
      </c>
      <c r="T674" s="48">
        <v>1</v>
      </c>
      <c r="U674" s="49">
        <v>0</v>
      </c>
      <c r="V674" s="49">
        <v>0.33333299999999999</v>
      </c>
      <c r="W674" s="49">
        <v>0</v>
      </c>
      <c r="X674" s="49">
        <v>0.77027000000000001</v>
      </c>
      <c r="Y674" s="49">
        <v>0</v>
      </c>
      <c r="Z674" s="49">
        <v>0</v>
      </c>
      <c r="AA674" s="71">
        <v>1042</v>
      </c>
      <c r="AB674" s="71"/>
      <c r="AC674" s="72"/>
      <c r="AD674" s="78" t="s">
        <v>11186</v>
      </c>
      <c r="AE674" s="78">
        <v>164</v>
      </c>
      <c r="AF674" s="78">
        <v>564</v>
      </c>
      <c r="AG674" s="78">
        <v>2076</v>
      </c>
      <c r="AH674" s="78">
        <v>1180</v>
      </c>
      <c r="AI674" s="78">
        <v>-25200</v>
      </c>
      <c r="AJ674" s="78" t="s">
        <v>12344</v>
      </c>
      <c r="AK674" s="78" t="s">
        <v>10111</v>
      </c>
      <c r="AL674" s="78"/>
      <c r="AM674" s="78" t="s">
        <v>13800</v>
      </c>
      <c r="AN674" s="80">
        <v>42310.352372685185</v>
      </c>
      <c r="AO674" s="84" t="s">
        <v>14581</v>
      </c>
      <c r="AP674" s="78" t="b">
        <v>1</v>
      </c>
      <c r="AQ674" s="78" t="b">
        <v>0</v>
      </c>
      <c r="AR674" s="78" t="b">
        <v>0</v>
      </c>
      <c r="AS674" s="78" t="s">
        <v>9963</v>
      </c>
      <c r="AT674" s="78">
        <v>4</v>
      </c>
      <c r="AU674" s="84" t="s">
        <v>14862</v>
      </c>
      <c r="AV674" s="78" t="b">
        <v>0</v>
      </c>
      <c r="AW674" s="78" t="s">
        <v>15459</v>
      </c>
      <c r="AX674" s="84" t="s">
        <v>16499</v>
      </c>
      <c r="AY674" s="78" t="s">
        <v>66</v>
      </c>
      <c r="AZ674" s="102" t="s">
        <v>18397</v>
      </c>
      <c r="BA674" s="48" t="s">
        <v>3640</v>
      </c>
      <c r="BB674" s="48" t="s">
        <v>3640</v>
      </c>
      <c r="BC674" s="48" t="s">
        <v>4181</v>
      </c>
      <c r="BD674" s="48" t="s">
        <v>4181</v>
      </c>
      <c r="BE674" s="48"/>
      <c r="BF674" s="48"/>
      <c r="BG674" s="106" t="s">
        <v>18822</v>
      </c>
      <c r="BH674" s="106" t="s">
        <v>18822</v>
      </c>
      <c r="BI674" s="106" t="s">
        <v>19265</v>
      </c>
      <c r="BJ674" s="106" t="s">
        <v>19265</v>
      </c>
      <c r="BK674" s="85" t="str">
        <f>REPLACE(INDEX(GroupVertices[Group], MATCH(Vertices[[#This Row],[Vertex]],GroupVertices[Vertex],0)),1,1,"")</f>
        <v>EUTRAL</v>
      </c>
      <c r="BL674" s="3"/>
      <c r="BM674" s="3"/>
      <c r="BN674" s="3"/>
      <c r="BO674" s="3"/>
    </row>
    <row r="675" spans="1:67" x14ac:dyDescent="0.25">
      <c r="A675" s="64" t="s">
        <v>1151</v>
      </c>
      <c r="B675" s="65"/>
      <c r="C675" s="65"/>
      <c r="D675" s="66"/>
      <c r="E675" s="68"/>
      <c r="F675" s="100" t="s">
        <v>5461</v>
      </c>
      <c r="G675" s="65"/>
      <c r="H675" s="69"/>
      <c r="I675" s="70"/>
      <c r="J675" s="70"/>
      <c r="K675" s="69" t="s">
        <v>17932</v>
      </c>
      <c r="L675" s="73"/>
      <c r="M675" s="74">
        <v>6235.3349609375</v>
      </c>
      <c r="N675" s="74">
        <v>4830.11376953125</v>
      </c>
      <c r="O675" s="75"/>
      <c r="P675" s="76"/>
      <c r="Q675" s="76"/>
      <c r="R675" s="86"/>
      <c r="S675" s="48">
        <v>0</v>
      </c>
      <c r="T675" s="48">
        <v>1</v>
      </c>
      <c r="U675" s="49">
        <v>0</v>
      </c>
      <c r="V675" s="49">
        <v>9.0089999999999996E-3</v>
      </c>
      <c r="W675" s="49">
        <v>0</v>
      </c>
      <c r="X675" s="49">
        <v>0.53537999999999997</v>
      </c>
      <c r="Y675" s="49">
        <v>0</v>
      </c>
      <c r="Z675" s="49">
        <v>0</v>
      </c>
      <c r="AA675" s="71">
        <v>1044</v>
      </c>
      <c r="AB675" s="71"/>
      <c r="AC675" s="72"/>
      <c r="AD675" s="78" t="s">
        <v>11188</v>
      </c>
      <c r="AE675" s="78">
        <v>1071</v>
      </c>
      <c r="AF675" s="78">
        <v>118</v>
      </c>
      <c r="AG675" s="78">
        <v>133</v>
      </c>
      <c r="AH675" s="78">
        <v>62</v>
      </c>
      <c r="AI675" s="78"/>
      <c r="AJ675" s="78" t="s">
        <v>12346</v>
      </c>
      <c r="AK675" s="78" t="s">
        <v>13030</v>
      </c>
      <c r="AL675" s="78"/>
      <c r="AM675" s="78"/>
      <c r="AN675" s="80">
        <v>42508.18041666667</v>
      </c>
      <c r="AO675" s="84" t="s">
        <v>14583</v>
      </c>
      <c r="AP675" s="78" t="b">
        <v>1</v>
      </c>
      <c r="AQ675" s="78" t="b">
        <v>0</v>
      </c>
      <c r="AR675" s="78" t="b">
        <v>0</v>
      </c>
      <c r="AS675" s="78" t="s">
        <v>9963</v>
      </c>
      <c r="AT675" s="78">
        <v>1</v>
      </c>
      <c r="AU675" s="78"/>
      <c r="AV675" s="78" t="b">
        <v>0</v>
      </c>
      <c r="AW675" s="78" t="s">
        <v>15459</v>
      </c>
      <c r="AX675" s="84" t="s">
        <v>16501</v>
      </c>
      <c r="AY675" s="78" t="s">
        <v>66</v>
      </c>
      <c r="AZ675" s="102" t="s">
        <v>18397</v>
      </c>
      <c r="BA675" s="48" t="s">
        <v>3687</v>
      </c>
      <c r="BB675" s="48" t="s">
        <v>3687</v>
      </c>
      <c r="BC675" s="48" t="s">
        <v>4027</v>
      </c>
      <c r="BD675" s="48" t="s">
        <v>4027</v>
      </c>
      <c r="BE675" s="48"/>
      <c r="BF675" s="48"/>
      <c r="BG675" s="106" t="s">
        <v>18823</v>
      </c>
      <c r="BH675" s="106" t="s">
        <v>18823</v>
      </c>
      <c r="BI675" s="106" t="s">
        <v>19266</v>
      </c>
      <c r="BJ675" s="106" t="s">
        <v>19266</v>
      </c>
      <c r="BK675" s="85" t="str">
        <f>REPLACE(INDEX(GroupVertices[Group], MATCH(Vertices[[#This Row],[Vertex]],GroupVertices[Vertex],0)),1,1,"")</f>
        <v>EUTRAL</v>
      </c>
      <c r="BL675" s="3"/>
      <c r="BM675" s="3"/>
      <c r="BN675" s="3"/>
      <c r="BO675" s="3"/>
    </row>
    <row r="676" spans="1:67" x14ac:dyDescent="0.25">
      <c r="A676" s="64" t="s">
        <v>1154</v>
      </c>
      <c r="B676" s="65"/>
      <c r="C676" s="65"/>
      <c r="D676" s="66"/>
      <c r="E676" s="68"/>
      <c r="F676" s="100" t="s">
        <v>5462</v>
      </c>
      <c r="G676" s="65"/>
      <c r="H676" s="69"/>
      <c r="I676" s="70"/>
      <c r="J676" s="70"/>
      <c r="K676" s="69" t="s">
        <v>17935</v>
      </c>
      <c r="L676" s="73"/>
      <c r="M676" s="74">
        <v>9707.9052734375</v>
      </c>
      <c r="N676" s="74">
        <v>2004.2808837890625</v>
      </c>
      <c r="O676" s="75"/>
      <c r="P676" s="76"/>
      <c r="Q676" s="76"/>
      <c r="R676" s="86"/>
      <c r="S676" s="48">
        <v>0</v>
      </c>
      <c r="T676" s="48">
        <v>1</v>
      </c>
      <c r="U676" s="49">
        <v>0</v>
      </c>
      <c r="V676" s="49">
        <v>7.6923000000000005E-2</v>
      </c>
      <c r="W676" s="49">
        <v>0</v>
      </c>
      <c r="X676" s="49">
        <v>0.60617699999999997</v>
      </c>
      <c r="Y676" s="49">
        <v>0</v>
      </c>
      <c r="Z676" s="49">
        <v>0</v>
      </c>
      <c r="AA676" s="71">
        <v>1047</v>
      </c>
      <c r="AB676" s="71"/>
      <c r="AC676" s="72"/>
      <c r="AD676" s="78" t="s">
        <v>11191</v>
      </c>
      <c r="AE676" s="78">
        <v>15</v>
      </c>
      <c r="AF676" s="78">
        <v>605</v>
      </c>
      <c r="AG676" s="78">
        <v>3547</v>
      </c>
      <c r="AH676" s="78">
        <v>2992</v>
      </c>
      <c r="AI676" s="78"/>
      <c r="AJ676" s="78" t="s">
        <v>12348</v>
      </c>
      <c r="AK676" s="78" t="s">
        <v>12661</v>
      </c>
      <c r="AL676" s="78"/>
      <c r="AM676" s="78"/>
      <c r="AN676" s="80">
        <v>42661.340949074074</v>
      </c>
      <c r="AO676" s="84" t="s">
        <v>14585</v>
      </c>
      <c r="AP676" s="78" t="b">
        <v>1</v>
      </c>
      <c r="AQ676" s="78" t="b">
        <v>0</v>
      </c>
      <c r="AR676" s="78" t="b">
        <v>0</v>
      </c>
      <c r="AS676" s="78" t="s">
        <v>9963</v>
      </c>
      <c r="AT676" s="78">
        <v>4</v>
      </c>
      <c r="AU676" s="78"/>
      <c r="AV676" s="78" t="b">
        <v>0</v>
      </c>
      <c r="AW676" s="78" t="s">
        <v>15459</v>
      </c>
      <c r="AX676" s="84" t="s">
        <v>16504</v>
      </c>
      <c r="AY676" s="78" t="s">
        <v>66</v>
      </c>
      <c r="AZ676" s="102" t="s">
        <v>18397</v>
      </c>
      <c r="BA676" s="48" t="s">
        <v>3592</v>
      </c>
      <c r="BB676" s="48" t="s">
        <v>3592</v>
      </c>
      <c r="BC676" s="48" t="s">
        <v>4065</v>
      </c>
      <c r="BD676" s="48" t="s">
        <v>4065</v>
      </c>
      <c r="BE676" s="48"/>
      <c r="BF676" s="48"/>
      <c r="BG676" s="106" t="s">
        <v>18779</v>
      </c>
      <c r="BH676" s="106" t="s">
        <v>18779</v>
      </c>
      <c r="BI676" s="106" t="s">
        <v>19224</v>
      </c>
      <c r="BJ676" s="106" t="s">
        <v>19224</v>
      </c>
      <c r="BK676" s="85" t="str">
        <f>REPLACE(INDEX(GroupVertices[Group], MATCH(Vertices[[#This Row],[Vertex]],GroupVertices[Vertex],0)),1,1,"")</f>
        <v>EUTRAL</v>
      </c>
      <c r="BL676" s="3"/>
      <c r="BM676" s="3"/>
      <c r="BN676" s="3"/>
      <c r="BO676" s="3"/>
    </row>
    <row r="677" spans="1:67" x14ac:dyDescent="0.25">
      <c r="A677" s="64" t="s">
        <v>1155</v>
      </c>
      <c r="B677" s="65"/>
      <c r="C677" s="65"/>
      <c r="D677" s="66"/>
      <c r="E677" s="68"/>
      <c r="F677" s="100" t="s">
        <v>5463</v>
      </c>
      <c r="G677" s="65"/>
      <c r="H677" s="69"/>
      <c r="I677" s="70"/>
      <c r="J677" s="70"/>
      <c r="K677" s="69" t="s">
        <v>17936</v>
      </c>
      <c r="L677" s="73"/>
      <c r="M677" s="74">
        <v>6793.9736328125</v>
      </c>
      <c r="N677" s="74">
        <v>5435.41943359375</v>
      </c>
      <c r="O677" s="75"/>
      <c r="P677" s="76"/>
      <c r="Q677" s="76"/>
      <c r="R677" s="86"/>
      <c r="S677" s="48">
        <v>0</v>
      </c>
      <c r="T677" s="48">
        <v>1</v>
      </c>
      <c r="U677" s="49">
        <v>0</v>
      </c>
      <c r="V677" s="49">
        <v>5.1099999999999995E-4</v>
      </c>
      <c r="W677" s="49">
        <v>7.6000000000000004E-5</v>
      </c>
      <c r="X677" s="49">
        <v>0.49109199999999997</v>
      </c>
      <c r="Y677" s="49">
        <v>0</v>
      </c>
      <c r="Z677" s="49">
        <v>0</v>
      </c>
      <c r="AA677" s="71">
        <v>1048</v>
      </c>
      <c r="AB677" s="71"/>
      <c r="AC677" s="72"/>
      <c r="AD677" s="78" t="s">
        <v>11192</v>
      </c>
      <c r="AE677" s="78">
        <v>116</v>
      </c>
      <c r="AF677" s="78">
        <v>71</v>
      </c>
      <c r="AG677" s="78">
        <v>4798</v>
      </c>
      <c r="AH677" s="78">
        <v>411</v>
      </c>
      <c r="AI677" s="78">
        <v>19800</v>
      </c>
      <c r="AJ677" s="78" t="s">
        <v>12349</v>
      </c>
      <c r="AK677" s="78" t="s">
        <v>12647</v>
      </c>
      <c r="AL677" s="84" t="s">
        <v>13617</v>
      </c>
      <c r="AM677" s="78" t="s">
        <v>10135</v>
      </c>
      <c r="AN677" s="80">
        <v>40361.339722222219</v>
      </c>
      <c r="AO677" s="84" t="s">
        <v>14586</v>
      </c>
      <c r="AP677" s="78" t="b">
        <v>0</v>
      </c>
      <c r="AQ677" s="78" t="b">
        <v>0</v>
      </c>
      <c r="AR677" s="78" t="b">
        <v>1</v>
      </c>
      <c r="AS677" s="78" t="s">
        <v>9963</v>
      </c>
      <c r="AT677" s="78">
        <v>41</v>
      </c>
      <c r="AU677" s="84" t="s">
        <v>14862</v>
      </c>
      <c r="AV677" s="78" t="b">
        <v>0</v>
      </c>
      <c r="AW677" s="78" t="s">
        <v>15459</v>
      </c>
      <c r="AX677" s="84" t="s">
        <v>16505</v>
      </c>
      <c r="AY677" s="78" t="s">
        <v>66</v>
      </c>
      <c r="AZ677" s="102" t="s">
        <v>18397</v>
      </c>
      <c r="BA677" s="48" t="s">
        <v>3293</v>
      </c>
      <c r="BB677" s="48" t="s">
        <v>3293</v>
      </c>
      <c r="BC677" s="48" t="s">
        <v>4022</v>
      </c>
      <c r="BD677" s="48" t="s">
        <v>4022</v>
      </c>
      <c r="BE677" s="48" t="s">
        <v>1544</v>
      </c>
      <c r="BF677" s="48" t="s">
        <v>1544</v>
      </c>
      <c r="BG677" s="106" t="s">
        <v>18821</v>
      </c>
      <c r="BH677" s="106" t="s">
        <v>18821</v>
      </c>
      <c r="BI677" s="106" t="s">
        <v>19264</v>
      </c>
      <c r="BJ677" s="106" t="s">
        <v>19264</v>
      </c>
      <c r="BK677" s="85" t="str">
        <f>REPLACE(INDEX(GroupVertices[Group], MATCH(Vertices[[#This Row],[Vertex]],GroupVertices[Vertex],0)),1,1,"")</f>
        <v>EUTRAL</v>
      </c>
      <c r="BL677" s="3"/>
      <c r="BM677" s="3"/>
      <c r="BN677" s="3"/>
      <c r="BO677" s="3"/>
    </row>
    <row r="678" spans="1:67" x14ac:dyDescent="0.25">
      <c r="A678" s="64" t="s">
        <v>1157</v>
      </c>
      <c r="B678" s="65"/>
      <c r="C678" s="65"/>
      <c r="D678" s="66"/>
      <c r="E678" s="68"/>
      <c r="F678" s="100" t="s">
        <v>5464</v>
      </c>
      <c r="G678" s="65"/>
      <c r="H678" s="69"/>
      <c r="I678" s="70"/>
      <c r="J678" s="70"/>
      <c r="K678" s="69" t="s">
        <v>17938</v>
      </c>
      <c r="L678" s="73"/>
      <c r="M678" s="74">
        <v>9377.6181640625</v>
      </c>
      <c r="N678" s="74">
        <v>1205.2674560546875</v>
      </c>
      <c r="O678" s="75"/>
      <c r="P678" s="76"/>
      <c r="Q678" s="76"/>
      <c r="R678" s="86"/>
      <c r="S678" s="48">
        <v>0</v>
      </c>
      <c r="T678" s="48">
        <v>1</v>
      </c>
      <c r="U678" s="49">
        <v>0</v>
      </c>
      <c r="V678" s="49">
        <v>9.0089999999999996E-3</v>
      </c>
      <c r="W678" s="49">
        <v>0</v>
      </c>
      <c r="X678" s="49">
        <v>0.53537999999999997</v>
      </c>
      <c r="Y678" s="49">
        <v>0</v>
      </c>
      <c r="Z678" s="49">
        <v>0</v>
      </c>
      <c r="AA678" s="71">
        <v>1050</v>
      </c>
      <c r="AB678" s="71"/>
      <c r="AC678" s="72"/>
      <c r="AD678" s="78" t="s">
        <v>11194</v>
      </c>
      <c r="AE678" s="78">
        <v>41</v>
      </c>
      <c r="AF678" s="78">
        <v>10</v>
      </c>
      <c r="AG678" s="78">
        <v>37</v>
      </c>
      <c r="AH678" s="78">
        <v>1</v>
      </c>
      <c r="AI678" s="78">
        <v>-25200</v>
      </c>
      <c r="AJ678" s="78"/>
      <c r="AK678" s="78" t="s">
        <v>12688</v>
      </c>
      <c r="AL678" s="78"/>
      <c r="AM678" s="78" t="s">
        <v>13800</v>
      </c>
      <c r="AN678" s="80">
        <v>42758.403009259258</v>
      </c>
      <c r="AO678" s="78"/>
      <c r="AP678" s="78" t="b">
        <v>1</v>
      </c>
      <c r="AQ678" s="78" t="b">
        <v>0</v>
      </c>
      <c r="AR678" s="78" t="b">
        <v>0</v>
      </c>
      <c r="AS678" s="78" t="s">
        <v>9963</v>
      </c>
      <c r="AT678" s="78">
        <v>0</v>
      </c>
      <c r="AU678" s="78"/>
      <c r="AV678" s="78" t="b">
        <v>0</v>
      </c>
      <c r="AW678" s="78" t="s">
        <v>15459</v>
      </c>
      <c r="AX678" s="84" t="s">
        <v>16507</v>
      </c>
      <c r="AY678" s="78" t="s">
        <v>66</v>
      </c>
      <c r="AZ678" s="102" t="s">
        <v>18397</v>
      </c>
      <c r="BA678" s="48" t="s">
        <v>3690</v>
      </c>
      <c r="BB678" s="48" t="s">
        <v>3690</v>
      </c>
      <c r="BC678" s="48" t="s">
        <v>4027</v>
      </c>
      <c r="BD678" s="48" t="s">
        <v>4027</v>
      </c>
      <c r="BE678" s="48"/>
      <c r="BF678" s="48"/>
      <c r="BG678" s="106" t="s">
        <v>18824</v>
      </c>
      <c r="BH678" s="106" t="s">
        <v>18824</v>
      </c>
      <c r="BI678" s="106" t="s">
        <v>19267</v>
      </c>
      <c r="BJ678" s="106" t="s">
        <v>19267</v>
      </c>
      <c r="BK678" s="85" t="str">
        <f>REPLACE(INDEX(GroupVertices[Group], MATCH(Vertices[[#This Row],[Vertex]],GroupVertices[Vertex],0)),1,1,"")</f>
        <v>EUTRAL</v>
      </c>
      <c r="BL678" s="3"/>
      <c r="BM678" s="3"/>
      <c r="BN678" s="3"/>
      <c r="BO678" s="3"/>
    </row>
    <row r="679" spans="1:67" x14ac:dyDescent="0.25">
      <c r="A679" s="64" t="s">
        <v>1161</v>
      </c>
      <c r="B679" s="65"/>
      <c r="C679" s="65"/>
      <c r="D679" s="66"/>
      <c r="E679" s="68"/>
      <c r="F679" s="100" t="s">
        <v>5467</v>
      </c>
      <c r="G679" s="65"/>
      <c r="H679" s="69"/>
      <c r="I679" s="70"/>
      <c r="J679" s="70"/>
      <c r="K679" s="69" t="s">
        <v>17940</v>
      </c>
      <c r="L679" s="73"/>
      <c r="M679" s="74">
        <v>6559.34521484375</v>
      </c>
      <c r="N679" s="74">
        <v>1992.332763671875</v>
      </c>
      <c r="O679" s="75"/>
      <c r="P679" s="76"/>
      <c r="Q679" s="76"/>
      <c r="R679" s="86"/>
      <c r="S679" s="48">
        <v>0</v>
      </c>
      <c r="T679" s="48">
        <v>1</v>
      </c>
      <c r="U679" s="49">
        <v>0</v>
      </c>
      <c r="V679" s="49">
        <v>9.0089999999999996E-3</v>
      </c>
      <c r="W679" s="49">
        <v>0</v>
      </c>
      <c r="X679" s="49">
        <v>0.53537999999999997</v>
      </c>
      <c r="Y679" s="49">
        <v>0</v>
      </c>
      <c r="Z679" s="49">
        <v>0</v>
      </c>
      <c r="AA679" s="71">
        <v>1052</v>
      </c>
      <c r="AB679" s="71"/>
      <c r="AC679" s="72"/>
      <c r="AD679" s="78" t="s">
        <v>11196</v>
      </c>
      <c r="AE679" s="78">
        <v>22</v>
      </c>
      <c r="AF679" s="78">
        <v>3</v>
      </c>
      <c r="AG679" s="78">
        <v>82</v>
      </c>
      <c r="AH679" s="78">
        <v>0</v>
      </c>
      <c r="AI679" s="78"/>
      <c r="AJ679" s="78"/>
      <c r="AK679" s="78"/>
      <c r="AL679" s="78"/>
      <c r="AM679" s="78"/>
      <c r="AN679" s="80">
        <v>42718.53465277778</v>
      </c>
      <c r="AO679" s="78"/>
      <c r="AP679" s="78" t="b">
        <v>1</v>
      </c>
      <c r="AQ679" s="78" t="b">
        <v>0</v>
      </c>
      <c r="AR679" s="78" t="b">
        <v>0</v>
      </c>
      <c r="AS679" s="78" t="s">
        <v>9963</v>
      </c>
      <c r="AT679" s="78">
        <v>0</v>
      </c>
      <c r="AU679" s="78"/>
      <c r="AV679" s="78" t="b">
        <v>0</v>
      </c>
      <c r="AW679" s="78" t="s">
        <v>15459</v>
      </c>
      <c r="AX679" s="84" t="s">
        <v>16509</v>
      </c>
      <c r="AY679" s="78" t="s">
        <v>66</v>
      </c>
      <c r="AZ679" s="102" t="s">
        <v>18397</v>
      </c>
      <c r="BA679" s="48" t="s">
        <v>3696</v>
      </c>
      <c r="BB679" s="48" t="s">
        <v>3696</v>
      </c>
      <c r="BC679" s="48" t="s">
        <v>4027</v>
      </c>
      <c r="BD679" s="48" t="s">
        <v>4027</v>
      </c>
      <c r="BE679" s="48"/>
      <c r="BF679" s="48"/>
      <c r="BG679" s="106" t="s">
        <v>18825</v>
      </c>
      <c r="BH679" s="106" t="s">
        <v>18825</v>
      </c>
      <c r="BI679" s="106" t="s">
        <v>19268</v>
      </c>
      <c r="BJ679" s="106" t="s">
        <v>19268</v>
      </c>
      <c r="BK679" s="85" t="str">
        <f>REPLACE(INDEX(GroupVertices[Group], MATCH(Vertices[[#This Row],[Vertex]],GroupVertices[Vertex],0)),1,1,"")</f>
        <v>EUTRAL</v>
      </c>
      <c r="BL679" s="3"/>
      <c r="BM679" s="3"/>
      <c r="BN679" s="3"/>
      <c r="BO679" s="3"/>
    </row>
    <row r="680" spans="1:67" x14ac:dyDescent="0.25">
      <c r="A680" s="64" t="s">
        <v>1163</v>
      </c>
      <c r="B680" s="65"/>
      <c r="C680" s="65"/>
      <c r="D680" s="66"/>
      <c r="E680" s="68"/>
      <c r="F680" s="100" t="s">
        <v>5468</v>
      </c>
      <c r="G680" s="65"/>
      <c r="H680" s="69"/>
      <c r="I680" s="70"/>
      <c r="J680" s="70"/>
      <c r="K680" s="69" t="s">
        <v>17942</v>
      </c>
      <c r="L680" s="73"/>
      <c r="M680" s="74">
        <v>7793.88134765625</v>
      </c>
      <c r="N680" s="74">
        <v>1037.0919189453125</v>
      </c>
      <c r="O680" s="75"/>
      <c r="P680" s="76"/>
      <c r="Q680" s="76"/>
      <c r="R680" s="86"/>
      <c r="S680" s="48">
        <v>0</v>
      </c>
      <c r="T680" s="48">
        <v>1</v>
      </c>
      <c r="U680" s="49">
        <v>0</v>
      </c>
      <c r="V680" s="49">
        <v>1</v>
      </c>
      <c r="W680" s="49">
        <v>0</v>
      </c>
      <c r="X680" s="49">
        <v>0.99999899999999997</v>
      </c>
      <c r="Y680" s="49">
        <v>0</v>
      </c>
      <c r="Z680" s="49">
        <v>0</v>
      </c>
      <c r="AA680" s="71">
        <v>1054</v>
      </c>
      <c r="AB680" s="71"/>
      <c r="AC680" s="72"/>
      <c r="AD680" s="78" t="s">
        <v>11197</v>
      </c>
      <c r="AE680" s="78">
        <v>638</v>
      </c>
      <c r="AF680" s="78">
        <v>262</v>
      </c>
      <c r="AG680" s="78">
        <v>1174</v>
      </c>
      <c r="AH680" s="78">
        <v>883</v>
      </c>
      <c r="AI680" s="78">
        <v>-25200</v>
      </c>
      <c r="AJ680" s="78" t="s">
        <v>12351</v>
      </c>
      <c r="AK680" s="78" t="s">
        <v>13031</v>
      </c>
      <c r="AL680" s="78"/>
      <c r="AM680" s="78" t="s">
        <v>13800</v>
      </c>
      <c r="AN680" s="80">
        <v>41017.051631944443</v>
      </c>
      <c r="AO680" s="84" t="s">
        <v>14589</v>
      </c>
      <c r="AP680" s="78" t="b">
        <v>0</v>
      </c>
      <c r="AQ680" s="78" t="b">
        <v>0</v>
      </c>
      <c r="AR680" s="78" t="b">
        <v>1</v>
      </c>
      <c r="AS680" s="78" t="s">
        <v>9963</v>
      </c>
      <c r="AT680" s="78">
        <v>0</v>
      </c>
      <c r="AU680" s="84" t="s">
        <v>14882</v>
      </c>
      <c r="AV680" s="78" t="b">
        <v>0</v>
      </c>
      <c r="AW680" s="78" t="s">
        <v>15459</v>
      </c>
      <c r="AX680" s="84" t="s">
        <v>16511</v>
      </c>
      <c r="AY680" s="78" t="s">
        <v>66</v>
      </c>
      <c r="AZ680" s="102" t="s">
        <v>18397</v>
      </c>
      <c r="BA680" s="48" t="s">
        <v>3697</v>
      </c>
      <c r="BB680" s="48" t="s">
        <v>3697</v>
      </c>
      <c r="BC680" s="48" t="s">
        <v>4096</v>
      </c>
      <c r="BD680" s="48" t="s">
        <v>4096</v>
      </c>
      <c r="BE680" s="48"/>
      <c r="BF680" s="48"/>
      <c r="BG680" s="106" t="s">
        <v>18826</v>
      </c>
      <c r="BH680" s="106" t="s">
        <v>18826</v>
      </c>
      <c r="BI680" s="106" t="s">
        <v>19269</v>
      </c>
      <c r="BJ680" s="106" t="s">
        <v>19269</v>
      </c>
      <c r="BK680" s="85" t="str">
        <f>REPLACE(INDEX(GroupVertices[Group], MATCH(Vertices[[#This Row],[Vertex]],GroupVertices[Vertex],0)),1,1,"")</f>
        <v>EUTRAL</v>
      </c>
      <c r="BL680" s="3"/>
      <c r="BM680" s="3"/>
      <c r="BN680" s="3"/>
      <c r="BO680" s="3"/>
    </row>
    <row r="681" spans="1:67" x14ac:dyDescent="0.25">
      <c r="A681" s="64" t="s">
        <v>1166</v>
      </c>
      <c r="B681" s="65"/>
      <c r="C681" s="65"/>
      <c r="D681" s="66"/>
      <c r="E681" s="68"/>
      <c r="F681" s="100" t="s">
        <v>5470</v>
      </c>
      <c r="G681" s="65"/>
      <c r="H681" s="69"/>
      <c r="I681" s="70"/>
      <c r="J681" s="70"/>
      <c r="K681" s="69" t="s">
        <v>17945</v>
      </c>
      <c r="L681" s="73"/>
      <c r="M681" s="74">
        <v>6576.23974609375</v>
      </c>
      <c r="N681" s="74">
        <v>4899.69140625</v>
      </c>
      <c r="O681" s="75"/>
      <c r="P681" s="76"/>
      <c r="Q681" s="76"/>
      <c r="R681" s="86"/>
      <c r="S681" s="48">
        <v>0</v>
      </c>
      <c r="T681" s="48">
        <v>1</v>
      </c>
      <c r="U681" s="49">
        <v>0</v>
      </c>
      <c r="V681" s="49">
        <v>5.1099999999999995E-4</v>
      </c>
      <c r="W681" s="49">
        <v>7.6000000000000004E-5</v>
      </c>
      <c r="X681" s="49">
        <v>0.49109199999999997</v>
      </c>
      <c r="Y681" s="49">
        <v>0</v>
      </c>
      <c r="Z681" s="49">
        <v>0</v>
      </c>
      <c r="AA681" s="71">
        <v>1057</v>
      </c>
      <c r="AB681" s="71"/>
      <c r="AC681" s="72"/>
      <c r="AD681" s="78" t="s">
        <v>11200</v>
      </c>
      <c r="AE681" s="78">
        <v>222</v>
      </c>
      <c r="AF681" s="78">
        <v>72</v>
      </c>
      <c r="AG681" s="78">
        <v>2062</v>
      </c>
      <c r="AH681" s="78">
        <v>630</v>
      </c>
      <c r="AI681" s="78">
        <v>-36000</v>
      </c>
      <c r="AJ681" s="78" t="s">
        <v>12352</v>
      </c>
      <c r="AK681" s="78" t="s">
        <v>13032</v>
      </c>
      <c r="AL681" s="78"/>
      <c r="AM681" s="78" t="s">
        <v>13801</v>
      </c>
      <c r="AN681" s="80">
        <v>40569.811377314814</v>
      </c>
      <c r="AO681" s="84" t="s">
        <v>14591</v>
      </c>
      <c r="AP681" s="78" t="b">
        <v>1</v>
      </c>
      <c r="AQ681" s="78" t="b">
        <v>0</v>
      </c>
      <c r="AR681" s="78" t="b">
        <v>0</v>
      </c>
      <c r="AS681" s="78" t="s">
        <v>9963</v>
      </c>
      <c r="AT681" s="78">
        <v>6</v>
      </c>
      <c r="AU681" s="84" t="s">
        <v>14862</v>
      </c>
      <c r="AV681" s="78" t="b">
        <v>0</v>
      </c>
      <c r="AW681" s="78" t="s">
        <v>15459</v>
      </c>
      <c r="AX681" s="84" t="s">
        <v>16514</v>
      </c>
      <c r="AY681" s="78" t="s">
        <v>66</v>
      </c>
      <c r="AZ681" s="102" t="s">
        <v>18397</v>
      </c>
      <c r="BA681" s="48" t="s">
        <v>3293</v>
      </c>
      <c r="BB681" s="48" t="s">
        <v>3293</v>
      </c>
      <c r="BC681" s="48" t="s">
        <v>4022</v>
      </c>
      <c r="BD681" s="48" t="s">
        <v>4022</v>
      </c>
      <c r="BE681" s="48" t="s">
        <v>1544</v>
      </c>
      <c r="BF681" s="48" t="s">
        <v>1544</v>
      </c>
      <c r="BG681" s="106" t="s">
        <v>18821</v>
      </c>
      <c r="BH681" s="106" t="s">
        <v>18821</v>
      </c>
      <c r="BI681" s="106" t="s">
        <v>19264</v>
      </c>
      <c r="BJ681" s="106" t="s">
        <v>19264</v>
      </c>
      <c r="BK681" s="85" t="str">
        <f>REPLACE(INDEX(GroupVertices[Group], MATCH(Vertices[[#This Row],[Vertex]],GroupVertices[Vertex],0)),1,1,"")</f>
        <v>EUTRAL</v>
      </c>
      <c r="BL681" s="3"/>
      <c r="BM681" s="3"/>
      <c r="BN681" s="3"/>
      <c r="BO681" s="3"/>
    </row>
    <row r="682" spans="1:67" x14ac:dyDescent="0.25">
      <c r="A682" s="64" t="s">
        <v>1167</v>
      </c>
      <c r="B682" s="65"/>
      <c r="C682" s="65"/>
      <c r="D682" s="66"/>
      <c r="E682" s="68"/>
      <c r="F682" s="100" t="s">
        <v>5471</v>
      </c>
      <c r="G682" s="65"/>
      <c r="H682" s="69"/>
      <c r="I682" s="70"/>
      <c r="J682" s="70"/>
      <c r="K682" s="69" t="s">
        <v>17946</v>
      </c>
      <c r="L682" s="73"/>
      <c r="M682" s="74">
        <v>6068.4208984375</v>
      </c>
      <c r="N682" s="74">
        <v>2217.4423828125</v>
      </c>
      <c r="O682" s="75"/>
      <c r="P682" s="76"/>
      <c r="Q682" s="76"/>
      <c r="R682" s="86"/>
      <c r="S682" s="48">
        <v>0</v>
      </c>
      <c r="T682" s="48">
        <v>1</v>
      </c>
      <c r="U682" s="49">
        <v>0</v>
      </c>
      <c r="V682" s="49">
        <v>0.33333299999999999</v>
      </c>
      <c r="W682" s="49">
        <v>0</v>
      </c>
      <c r="X682" s="49">
        <v>0.77027000000000001</v>
      </c>
      <c r="Y682" s="49">
        <v>0</v>
      </c>
      <c r="Z682" s="49">
        <v>0</v>
      </c>
      <c r="AA682" s="71">
        <v>1058</v>
      </c>
      <c r="AB682" s="71"/>
      <c r="AC682" s="72"/>
      <c r="AD682" s="78" t="s">
        <v>11201</v>
      </c>
      <c r="AE682" s="78">
        <v>294</v>
      </c>
      <c r="AF682" s="78">
        <v>1409</v>
      </c>
      <c r="AG682" s="78">
        <v>19987</v>
      </c>
      <c r="AH682" s="78">
        <v>20158</v>
      </c>
      <c r="AI682" s="78">
        <v>-25200</v>
      </c>
      <c r="AJ682" s="78" t="s">
        <v>12353</v>
      </c>
      <c r="AK682" s="78" t="s">
        <v>12690</v>
      </c>
      <c r="AL682" s="84" t="s">
        <v>13620</v>
      </c>
      <c r="AM682" s="78" t="s">
        <v>13800</v>
      </c>
      <c r="AN682" s="80">
        <v>41009.31287037037</v>
      </c>
      <c r="AO682" s="84" t="s">
        <v>14592</v>
      </c>
      <c r="AP682" s="78" t="b">
        <v>0</v>
      </c>
      <c r="AQ682" s="78" t="b">
        <v>0</v>
      </c>
      <c r="AR682" s="78" t="b">
        <v>1</v>
      </c>
      <c r="AS682" s="78" t="s">
        <v>9963</v>
      </c>
      <c r="AT682" s="78">
        <v>21</v>
      </c>
      <c r="AU682" s="84" t="s">
        <v>14862</v>
      </c>
      <c r="AV682" s="78" t="b">
        <v>0</v>
      </c>
      <c r="AW682" s="78" t="s">
        <v>15459</v>
      </c>
      <c r="AX682" s="84" t="s">
        <v>16515</v>
      </c>
      <c r="AY682" s="78" t="s">
        <v>66</v>
      </c>
      <c r="AZ682" s="102" t="s">
        <v>18397</v>
      </c>
      <c r="BA682" s="48"/>
      <c r="BB682" s="48"/>
      <c r="BC682" s="48"/>
      <c r="BD682" s="48"/>
      <c r="BE682" s="48" t="s">
        <v>4283</v>
      </c>
      <c r="BF682" s="48" t="s">
        <v>4283</v>
      </c>
      <c r="BG682" s="106" t="s">
        <v>18827</v>
      </c>
      <c r="BH682" s="106" t="s">
        <v>18827</v>
      </c>
      <c r="BI682" s="106" t="s">
        <v>19270</v>
      </c>
      <c r="BJ682" s="106" t="s">
        <v>19270</v>
      </c>
      <c r="BK682" s="85" t="str">
        <f>REPLACE(INDEX(GroupVertices[Group], MATCH(Vertices[[#This Row],[Vertex]],GroupVertices[Vertex],0)),1,1,"")</f>
        <v>EUTRAL</v>
      </c>
      <c r="BL682" s="3"/>
      <c r="BM682" s="3"/>
      <c r="BN682" s="3"/>
      <c r="BO682" s="3"/>
    </row>
    <row r="683" spans="1:67" x14ac:dyDescent="0.25">
      <c r="A683" s="64" t="s">
        <v>1169</v>
      </c>
      <c r="B683" s="65"/>
      <c r="C683" s="65"/>
      <c r="D683" s="66"/>
      <c r="E683" s="68"/>
      <c r="F683" s="100" t="s">
        <v>5473</v>
      </c>
      <c r="G683" s="65"/>
      <c r="H683" s="69"/>
      <c r="I683" s="70"/>
      <c r="J683" s="70"/>
      <c r="K683" s="69" t="s">
        <v>17949</v>
      </c>
      <c r="L683" s="73"/>
      <c r="M683" s="74">
        <v>6985.228515625</v>
      </c>
      <c r="N683" s="74">
        <v>5030.49609375</v>
      </c>
      <c r="O683" s="75"/>
      <c r="P683" s="76"/>
      <c r="Q683" s="76"/>
      <c r="R683" s="86"/>
      <c r="S683" s="48">
        <v>0</v>
      </c>
      <c r="T683" s="48">
        <v>1</v>
      </c>
      <c r="U683" s="49">
        <v>0</v>
      </c>
      <c r="V683" s="49">
        <v>1</v>
      </c>
      <c r="W683" s="49">
        <v>0</v>
      </c>
      <c r="X683" s="49">
        <v>0.99999899999999997</v>
      </c>
      <c r="Y683" s="49">
        <v>0</v>
      </c>
      <c r="Z683" s="49">
        <v>0</v>
      </c>
      <c r="AA683" s="71">
        <v>1061</v>
      </c>
      <c r="AB683" s="71"/>
      <c r="AC683" s="72"/>
      <c r="AD683" s="78" t="s">
        <v>11204</v>
      </c>
      <c r="AE683" s="78">
        <v>2060</v>
      </c>
      <c r="AF683" s="78">
        <v>1332</v>
      </c>
      <c r="AG683" s="78">
        <v>12275</v>
      </c>
      <c r="AH683" s="78">
        <v>23595</v>
      </c>
      <c r="AI683" s="78">
        <v>-14400</v>
      </c>
      <c r="AJ683" s="78" t="s">
        <v>12356</v>
      </c>
      <c r="AK683" s="78" t="s">
        <v>13035</v>
      </c>
      <c r="AL683" s="78"/>
      <c r="AM683" s="78" t="s">
        <v>13803</v>
      </c>
      <c r="AN683" s="80">
        <v>42747.433715277781</v>
      </c>
      <c r="AO683" s="84" t="s">
        <v>14595</v>
      </c>
      <c r="AP683" s="78" t="b">
        <v>0</v>
      </c>
      <c r="AQ683" s="78" t="b">
        <v>0</v>
      </c>
      <c r="AR683" s="78" t="b">
        <v>0</v>
      </c>
      <c r="AS683" s="78" t="s">
        <v>9963</v>
      </c>
      <c r="AT683" s="78">
        <v>103</v>
      </c>
      <c r="AU683" s="84" t="s">
        <v>14862</v>
      </c>
      <c r="AV683" s="78" t="b">
        <v>0</v>
      </c>
      <c r="AW683" s="78" t="s">
        <v>15459</v>
      </c>
      <c r="AX683" s="84" t="s">
        <v>16518</v>
      </c>
      <c r="AY683" s="78" t="s">
        <v>66</v>
      </c>
      <c r="AZ683" s="102" t="s">
        <v>18397</v>
      </c>
      <c r="BA683" s="48" t="s">
        <v>3680</v>
      </c>
      <c r="BB683" s="48" t="s">
        <v>3680</v>
      </c>
      <c r="BC683" s="48" t="s">
        <v>4196</v>
      </c>
      <c r="BD683" s="48" t="s">
        <v>4196</v>
      </c>
      <c r="BE683" s="48"/>
      <c r="BF683" s="48"/>
      <c r="BG683" s="106" t="s">
        <v>18828</v>
      </c>
      <c r="BH683" s="106" t="s">
        <v>18828</v>
      </c>
      <c r="BI683" s="106" t="s">
        <v>19271</v>
      </c>
      <c r="BJ683" s="106" t="s">
        <v>19271</v>
      </c>
      <c r="BK683" s="85" t="str">
        <f>REPLACE(INDEX(GroupVertices[Group], MATCH(Vertices[[#This Row],[Vertex]],GroupVertices[Vertex],0)),1,1,"")</f>
        <v>EUTRAL</v>
      </c>
      <c r="BL683" s="3"/>
      <c r="BM683" s="3"/>
      <c r="BN683" s="3"/>
      <c r="BO683" s="3"/>
    </row>
    <row r="684" spans="1:67" x14ac:dyDescent="0.25">
      <c r="A684" s="64" t="s">
        <v>1171</v>
      </c>
      <c r="B684" s="65"/>
      <c r="C684" s="65"/>
      <c r="D684" s="66"/>
      <c r="E684" s="68"/>
      <c r="F684" s="100" t="s">
        <v>5475</v>
      </c>
      <c r="G684" s="65"/>
      <c r="H684" s="69"/>
      <c r="I684" s="70"/>
      <c r="J684" s="70"/>
      <c r="K684" s="69" t="s">
        <v>17950</v>
      </c>
      <c r="L684" s="73"/>
      <c r="M684" s="74">
        <v>6179.05810546875</v>
      </c>
      <c r="N684" s="74">
        <v>2774.779541015625</v>
      </c>
      <c r="O684" s="75"/>
      <c r="P684" s="76"/>
      <c r="Q684" s="76"/>
      <c r="R684" s="86"/>
      <c r="S684" s="48">
        <v>0</v>
      </c>
      <c r="T684" s="48">
        <v>1</v>
      </c>
      <c r="U684" s="49">
        <v>0</v>
      </c>
      <c r="V684" s="49">
        <v>0.33333299999999999</v>
      </c>
      <c r="W684" s="49">
        <v>0</v>
      </c>
      <c r="X684" s="49">
        <v>0.77027000000000001</v>
      </c>
      <c r="Y684" s="49">
        <v>0</v>
      </c>
      <c r="Z684" s="49">
        <v>0</v>
      </c>
      <c r="AA684" s="71">
        <v>1062</v>
      </c>
      <c r="AB684" s="71"/>
      <c r="AC684" s="72"/>
      <c r="AD684" s="78" t="s">
        <v>10968</v>
      </c>
      <c r="AE684" s="78">
        <v>151</v>
      </c>
      <c r="AF684" s="78">
        <v>709</v>
      </c>
      <c r="AG684" s="78">
        <v>20722</v>
      </c>
      <c r="AH684" s="78">
        <v>40647</v>
      </c>
      <c r="AI684" s="78">
        <v>19800</v>
      </c>
      <c r="AJ684" s="78" t="s">
        <v>12357</v>
      </c>
      <c r="AK684" s="78" t="s">
        <v>13036</v>
      </c>
      <c r="AL684" s="78"/>
      <c r="AM684" s="78" t="s">
        <v>10135</v>
      </c>
      <c r="AN684" s="80">
        <v>42008.235000000001</v>
      </c>
      <c r="AO684" s="84" t="s">
        <v>14596</v>
      </c>
      <c r="AP684" s="78" t="b">
        <v>1</v>
      </c>
      <c r="AQ684" s="78" t="b">
        <v>0</v>
      </c>
      <c r="AR684" s="78" t="b">
        <v>1</v>
      </c>
      <c r="AS684" s="78" t="s">
        <v>9963</v>
      </c>
      <c r="AT684" s="78">
        <v>20</v>
      </c>
      <c r="AU684" s="84" t="s">
        <v>14862</v>
      </c>
      <c r="AV684" s="78" t="b">
        <v>0</v>
      </c>
      <c r="AW684" s="78" t="s">
        <v>15459</v>
      </c>
      <c r="AX684" s="84" t="s">
        <v>16519</v>
      </c>
      <c r="AY684" s="78" t="s">
        <v>66</v>
      </c>
      <c r="AZ684" s="102" t="s">
        <v>18397</v>
      </c>
      <c r="BA684" s="48"/>
      <c r="BB684" s="48"/>
      <c r="BC684" s="48"/>
      <c r="BD684" s="48"/>
      <c r="BE684" s="48" t="s">
        <v>18544</v>
      </c>
      <c r="BF684" s="48" t="s">
        <v>18544</v>
      </c>
      <c r="BG684" s="106" t="s">
        <v>18829</v>
      </c>
      <c r="BH684" s="106" t="s">
        <v>18972</v>
      </c>
      <c r="BI684" s="106" t="s">
        <v>19272</v>
      </c>
      <c r="BJ684" s="106" t="s">
        <v>19407</v>
      </c>
      <c r="BK684" s="85" t="str">
        <f>REPLACE(INDEX(GroupVertices[Group], MATCH(Vertices[[#This Row],[Vertex]],GroupVertices[Vertex],0)),1,1,"")</f>
        <v>EUTRAL</v>
      </c>
      <c r="BL684" s="3"/>
      <c r="BM684" s="3"/>
      <c r="BN684" s="3"/>
      <c r="BO684" s="3"/>
    </row>
    <row r="685" spans="1:67" x14ac:dyDescent="0.25">
      <c r="A685" s="64" t="s">
        <v>1172</v>
      </c>
      <c r="B685" s="65"/>
      <c r="C685" s="65"/>
      <c r="D685" s="66"/>
      <c r="E685" s="68"/>
      <c r="F685" s="100" t="s">
        <v>5476</v>
      </c>
      <c r="G685" s="65"/>
      <c r="H685" s="69"/>
      <c r="I685" s="70"/>
      <c r="J685" s="70"/>
      <c r="K685" s="69" t="s">
        <v>17951</v>
      </c>
      <c r="L685" s="73"/>
      <c r="M685" s="74">
        <v>7696.15478515625</v>
      </c>
      <c r="N685" s="74">
        <v>5652.36767578125</v>
      </c>
      <c r="O685" s="75"/>
      <c r="P685" s="76"/>
      <c r="Q685" s="76"/>
      <c r="R685" s="86"/>
      <c r="S685" s="48">
        <v>0</v>
      </c>
      <c r="T685" s="48">
        <v>1</v>
      </c>
      <c r="U685" s="49">
        <v>0</v>
      </c>
      <c r="V685" s="49">
        <v>7.6923000000000005E-2</v>
      </c>
      <c r="W685" s="49">
        <v>0</v>
      </c>
      <c r="X685" s="49">
        <v>0.60617699999999997</v>
      </c>
      <c r="Y685" s="49">
        <v>0</v>
      </c>
      <c r="Z685" s="49">
        <v>0</v>
      </c>
      <c r="AA685" s="71">
        <v>1063</v>
      </c>
      <c r="AB685" s="71"/>
      <c r="AC685" s="72"/>
      <c r="AD685" s="78" t="s">
        <v>11205</v>
      </c>
      <c r="AE685" s="78">
        <v>1909</v>
      </c>
      <c r="AF685" s="78">
        <v>1627</v>
      </c>
      <c r="AG685" s="78">
        <v>3066</v>
      </c>
      <c r="AH685" s="78">
        <v>2804</v>
      </c>
      <c r="AI685" s="78"/>
      <c r="AJ685" s="78" t="s">
        <v>12358</v>
      </c>
      <c r="AK685" s="78" t="s">
        <v>10111</v>
      </c>
      <c r="AL685" s="78"/>
      <c r="AM685" s="78"/>
      <c r="AN685" s="80">
        <v>42605.363634259258</v>
      </c>
      <c r="AO685" s="84" t="s">
        <v>14597</v>
      </c>
      <c r="AP685" s="78" t="b">
        <v>1</v>
      </c>
      <c r="AQ685" s="78" t="b">
        <v>0</v>
      </c>
      <c r="AR685" s="78" t="b">
        <v>0</v>
      </c>
      <c r="AS685" s="78" t="s">
        <v>9963</v>
      </c>
      <c r="AT685" s="78">
        <v>0</v>
      </c>
      <c r="AU685" s="78"/>
      <c r="AV685" s="78" t="b">
        <v>0</v>
      </c>
      <c r="AW685" s="78" t="s">
        <v>15459</v>
      </c>
      <c r="AX685" s="84" t="s">
        <v>16520</v>
      </c>
      <c r="AY685" s="78" t="s">
        <v>66</v>
      </c>
      <c r="AZ685" s="102" t="s">
        <v>18397</v>
      </c>
      <c r="BA685" s="48" t="s">
        <v>3592</v>
      </c>
      <c r="BB685" s="48" t="s">
        <v>3592</v>
      </c>
      <c r="BC685" s="48" t="s">
        <v>4065</v>
      </c>
      <c r="BD685" s="48" t="s">
        <v>4065</v>
      </c>
      <c r="BE685" s="48"/>
      <c r="BF685" s="48"/>
      <c r="BG685" s="106" t="s">
        <v>18779</v>
      </c>
      <c r="BH685" s="106" t="s">
        <v>18779</v>
      </c>
      <c r="BI685" s="106" t="s">
        <v>19224</v>
      </c>
      <c r="BJ685" s="106" t="s">
        <v>19224</v>
      </c>
      <c r="BK685" s="85" t="str">
        <f>REPLACE(INDEX(GroupVertices[Group], MATCH(Vertices[[#This Row],[Vertex]],GroupVertices[Vertex],0)),1,1,"")</f>
        <v>EUTRAL</v>
      </c>
      <c r="BL685" s="3"/>
      <c r="BM685" s="3"/>
      <c r="BN685" s="3"/>
      <c r="BO685" s="3"/>
    </row>
    <row r="686" spans="1:67" x14ac:dyDescent="0.25">
      <c r="A686" s="64" t="s">
        <v>1173</v>
      </c>
      <c r="B686" s="65"/>
      <c r="C686" s="65"/>
      <c r="D686" s="66"/>
      <c r="E686" s="68"/>
      <c r="F686" s="100" t="s">
        <v>5477</v>
      </c>
      <c r="G686" s="65"/>
      <c r="H686" s="69"/>
      <c r="I686" s="70"/>
      <c r="J686" s="70"/>
      <c r="K686" s="69" t="s">
        <v>17952</v>
      </c>
      <c r="L686" s="73"/>
      <c r="M686" s="74">
        <v>7653.03173828125</v>
      </c>
      <c r="N686" s="74">
        <v>5501.533203125</v>
      </c>
      <c r="O686" s="75"/>
      <c r="P686" s="76"/>
      <c r="Q686" s="76"/>
      <c r="R686" s="86"/>
      <c r="S686" s="48">
        <v>0</v>
      </c>
      <c r="T686" s="48">
        <v>1</v>
      </c>
      <c r="U686" s="49">
        <v>0</v>
      </c>
      <c r="V686" s="49">
        <v>9.0089999999999996E-3</v>
      </c>
      <c r="W686" s="49">
        <v>0</v>
      </c>
      <c r="X686" s="49">
        <v>0.53537999999999997</v>
      </c>
      <c r="Y686" s="49">
        <v>0</v>
      </c>
      <c r="Z686" s="49">
        <v>0</v>
      </c>
      <c r="AA686" s="71">
        <v>1064</v>
      </c>
      <c r="AB686" s="71"/>
      <c r="AC686" s="72"/>
      <c r="AD686" s="78" t="s">
        <v>11206</v>
      </c>
      <c r="AE686" s="78">
        <v>86</v>
      </c>
      <c r="AF686" s="78">
        <v>13</v>
      </c>
      <c r="AG686" s="78">
        <v>80</v>
      </c>
      <c r="AH686" s="78">
        <v>191</v>
      </c>
      <c r="AI686" s="78"/>
      <c r="AJ686" s="78" t="s">
        <v>12359</v>
      </c>
      <c r="AK686" s="78" t="s">
        <v>10111</v>
      </c>
      <c r="AL686" s="84" t="s">
        <v>13623</v>
      </c>
      <c r="AM686" s="78"/>
      <c r="AN686" s="80">
        <v>42779.743541666663</v>
      </c>
      <c r="AO686" s="84" t="s">
        <v>14598</v>
      </c>
      <c r="AP686" s="78" t="b">
        <v>1</v>
      </c>
      <c r="AQ686" s="78" t="b">
        <v>0</v>
      </c>
      <c r="AR686" s="78" t="b">
        <v>1</v>
      </c>
      <c r="AS686" s="78" t="s">
        <v>9963</v>
      </c>
      <c r="AT686" s="78">
        <v>0</v>
      </c>
      <c r="AU686" s="78"/>
      <c r="AV686" s="78" t="b">
        <v>0</v>
      </c>
      <c r="AW686" s="78" t="s">
        <v>15459</v>
      </c>
      <c r="AX686" s="84" t="s">
        <v>16521</v>
      </c>
      <c r="AY686" s="78" t="s">
        <v>66</v>
      </c>
      <c r="AZ686" s="102" t="s">
        <v>18397</v>
      </c>
      <c r="BA686" s="48" t="s">
        <v>18471</v>
      </c>
      <c r="BB686" s="48" t="s">
        <v>18471</v>
      </c>
      <c r="BC686" s="48" t="s">
        <v>4027</v>
      </c>
      <c r="BD686" s="48" t="s">
        <v>4027</v>
      </c>
      <c r="BE686" s="48"/>
      <c r="BF686" s="48"/>
      <c r="BG686" s="106" t="s">
        <v>18830</v>
      </c>
      <c r="BH686" s="106" t="s">
        <v>18973</v>
      </c>
      <c r="BI686" s="106" t="s">
        <v>19273</v>
      </c>
      <c r="BJ686" s="106" t="s">
        <v>19408</v>
      </c>
      <c r="BK686" s="85" t="str">
        <f>REPLACE(INDEX(GroupVertices[Group], MATCH(Vertices[[#This Row],[Vertex]],GroupVertices[Vertex],0)),1,1,"")</f>
        <v>EUTRAL</v>
      </c>
      <c r="BL686" s="3"/>
      <c r="BM686" s="3"/>
      <c r="BN686" s="3"/>
      <c r="BO686" s="3"/>
    </row>
    <row r="687" spans="1:67" x14ac:dyDescent="0.25">
      <c r="A687" s="64" t="s">
        <v>1174</v>
      </c>
      <c r="B687" s="65"/>
      <c r="C687" s="65"/>
      <c r="D687" s="66"/>
      <c r="E687" s="68"/>
      <c r="F687" s="100" t="s">
        <v>5478</v>
      </c>
      <c r="G687" s="65"/>
      <c r="H687" s="69"/>
      <c r="I687" s="70"/>
      <c r="J687" s="70"/>
      <c r="K687" s="69" t="s">
        <v>17953</v>
      </c>
      <c r="L687" s="73"/>
      <c r="M687" s="74">
        <v>9486.3642578125</v>
      </c>
      <c r="N687" s="74">
        <v>1272.455078125</v>
      </c>
      <c r="O687" s="75"/>
      <c r="P687" s="76"/>
      <c r="Q687" s="76"/>
      <c r="R687" s="86"/>
      <c r="S687" s="48">
        <v>0</v>
      </c>
      <c r="T687" s="48">
        <v>1</v>
      </c>
      <c r="U687" s="49">
        <v>0</v>
      </c>
      <c r="V687" s="49">
        <v>5.1099999999999995E-4</v>
      </c>
      <c r="W687" s="49">
        <v>7.6000000000000004E-5</v>
      </c>
      <c r="X687" s="49">
        <v>0.49109199999999997</v>
      </c>
      <c r="Y687" s="49">
        <v>0</v>
      </c>
      <c r="Z687" s="49">
        <v>0</v>
      </c>
      <c r="AA687" s="71">
        <v>1065</v>
      </c>
      <c r="AB687" s="71"/>
      <c r="AC687" s="72"/>
      <c r="AD687" s="78" t="s">
        <v>11207</v>
      </c>
      <c r="AE687" s="78">
        <v>103</v>
      </c>
      <c r="AF687" s="78">
        <v>238</v>
      </c>
      <c r="AG687" s="78">
        <v>13150</v>
      </c>
      <c r="AH687" s="78">
        <v>85</v>
      </c>
      <c r="AI687" s="78">
        <v>-25200</v>
      </c>
      <c r="AJ687" s="78" t="s">
        <v>12360</v>
      </c>
      <c r="AK687" s="78" t="s">
        <v>13037</v>
      </c>
      <c r="AL687" s="84" t="s">
        <v>13624</v>
      </c>
      <c r="AM687" s="78" t="s">
        <v>13800</v>
      </c>
      <c r="AN687" s="80">
        <v>40795.305405092593</v>
      </c>
      <c r="AO687" s="84" t="s">
        <v>14599</v>
      </c>
      <c r="AP687" s="78" t="b">
        <v>0</v>
      </c>
      <c r="AQ687" s="78" t="b">
        <v>0</v>
      </c>
      <c r="AR687" s="78" t="b">
        <v>0</v>
      </c>
      <c r="AS687" s="78" t="s">
        <v>9963</v>
      </c>
      <c r="AT687" s="78">
        <v>18</v>
      </c>
      <c r="AU687" s="84" t="s">
        <v>14902</v>
      </c>
      <c r="AV687" s="78" t="b">
        <v>0</v>
      </c>
      <c r="AW687" s="78" t="s">
        <v>15459</v>
      </c>
      <c r="AX687" s="84" t="s">
        <v>16522</v>
      </c>
      <c r="AY687" s="78" t="s">
        <v>66</v>
      </c>
      <c r="AZ687" s="102" t="s">
        <v>18397</v>
      </c>
      <c r="BA687" s="48" t="s">
        <v>3293</v>
      </c>
      <c r="BB687" s="48" t="s">
        <v>3293</v>
      </c>
      <c r="BC687" s="48" t="s">
        <v>4022</v>
      </c>
      <c r="BD687" s="48" t="s">
        <v>4022</v>
      </c>
      <c r="BE687" s="48" t="s">
        <v>1544</v>
      </c>
      <c r="BF687" s="48" t="s">
        <v>1544</v>
      </c>
      <c r="BG687" s="106" t="s">
        <v>18821</v>
      </c>
      <c r="BH687" s="106" t="s">
        <v>18821</v>
      </c>
      <c r="BI687" s="106" t="s">
        <v>19264</v>
      </c>
      <c r="BJ687" s="106" t="s">
        <v>19264</v>
      </c>
      <c r="BK687" s="85" t="str">
        <f>REPLACE(INDEX(GroupVertices[Group], MATCH(Vertices[[#This Row],[Vertex]],GroupVertices[Vertex],0)),1,1,"")</f>
        <v>EUTRAL</v>
      </c>
      <c r="BL687" s="3"/>
      <c r="BM687" s="3"/>
      <c r="BN687" s="3"/>
      <c r="BO687" s="3"/>
    </row>
    <row r="688" spans="1:67" x14ac:dyDescent="0.25">
      <c r="A688" s="64" t="s">
        <v>1178</v>
      </c>
      <c r="B688" s="65"/>
      <c r="C688" s="65"/>
      <c r="D688" s="66"/>
      <c r="E688" s="68"/>
      <c r="F688" s="100" t="s">
        <v>5482</v>
      </c>
      <c r="G688" s="65"/>
      <c r="H688" s="69"/>
      <c r="I688" s="70"/>
      <c r="J688" s="70"/>
      <c r="K688" s="69" t="s">
        <v>17958</v>
      </c>
      <c r="L688" s="73"/>
      <c r="M688" s="74">
        <v>9487.7666015625</v>
      </c>
      <c r="N688" s="74">
        <v>4234.73046875</v>
      </c>
      <c r="O688" s="75"/>
      <c r="P688" s="76"/>
      <c r="Q688" s="76"/>
      <c r="R688" s="86"/>
      <c r="S688" s="48">
        <v>0</v>
      </c>
      <c r="T688" s="48">
        <v>1</v>
      </c>
      <c r="U688" s="49">
        <v>0</v>
      </c>
      <c r="V688" s="49">
        <v>1</v>
      </c>
      <c r="W688" s="49">
        <v>0</v>
      </c>
      <c r="X688" s="49">
        <v>0.99999899999999997</v>
      </c>
      <c r="Y688" s="49">
        <v>0</v>
      </c>
      <c r="Z688" s="49">
        <v>0</v>
      </c>
      <c r="AA688" s="71">
        <v>1070</v>
      </c>
      <c r="AB688" s="71"/>
      <c r="AC688" s="72"/>
      <c r="AD688" s="78" t="s">
        <v>11212</v>
      </c>
      <c r="AE688" s="78">
        <v>194</v>
      </c>
      <c r="AF688" s="78">
        <v>42</v>
      </c>
      <c r="AG688" s="78">
        <v>1060</v>
      </c>
      <c r="AH688" s="78">
        <v>951</v>
      </c>
      <c r="AI688" s="78">
        <v>-36000</v>
      </c>
      <c r="AJ688" s="78" t="s">
        <v>12365</v>
      </c>
      <c r="AK688" s="78"/>
      <c r="AL688" s="78"/>
      <c r="AM688" s="78" t="s">
        <v>13801</v>
      </c>
      <c r="AN688" s="80">
        <v>40722.571412037039</v>
      </c>
      <c r="AO688" s="84" t="s">
        <v>14603</v>
      </c>
      <c r="AP688" s="78" t="b">
        <v>0</v>
      </c>
      <c r="AQ688" s="78" t="b">
        <v>0</v>
      </c>
      <c r="AR688" s="78" t="b">
        <v>1</v>
      </c>
      <c r="AS688" s="78" t="s">
        <v>9963</v>
      </c>
      <c r="AT688" s="78">
        <v>7</v>
      </c>
      <c r="AU688" s="84" t="s">
        <v>14862</v>
      </c>
      <c r="AV688" s="78" t="b">
        <v>0</v>
      </c>
      <c r="AW688" s="78" t="s">
        <v>15459</v>
      </c>
      <c r="AX688" s="84" t="s">
        <v>16527</v>
      </c>
      <c r="AY688" s="78" t="s">
        <v>66</v>
      </c>
      <c r="AZ688" s="102" t="s">
        <v>18397</v>
      </c>
      <c r="BA688" s="48"/>
      <c r="BB688" s="48"/>
      <c r="BC688" s="48"/>
      <c r="BD688" s="48"/>
      <c r="BE688" s="48"/>
      <c r="BF688" s="48"/>
      <c r="BG688" s="106" t="s">
        <v>18831</v>
      </c>
      <c r="BH688" s="106" t="s">
        <v>18831</v>
      </c>
      <c r="BI688" s="106" t="s">
        <v>19274</v>
      </c>
      <c r="BJ688" s="106" t="s">
        <v>19274</v>
      </c>
      <c r="BK688" s="85" t="str">
        <f>REPLACE(INDEX(GroupVertices[Group], MATCH(Vertices[[#This Row],[Vertex]],GroupVertices[Vertex],0)),1,1,"")</f>
        <v>EUTRAL</v>
      </c>
      <c r="BL688" s="3"/>
      <c r="BM688" s="3"/>
      <c r="BN688" s="3"/>
      <c r="BO688" s="3"/>
    </row>
    <row r="689" spans="1:67" x14ac:dyDescent="0.25">
      <c r="A689" s="64" t="s">
        <v>1181</v>
      </c>
      <c r="B689" s="65"/>
      <c r="C689" s="65"/>
      <c r="D689" s="66"/>
      <c r="E689" s="68"/>
      <c r="F689" s="100" t="s">
        <v>4787</v>
      </c>
      <c r="G689" s="65"/>
      <c r="H689" s="69"/>
      <c r="I689" s="70"/>
      <c r="J689" s="70"/>
      <c r="K689" s="69" t="s">
        <v>17961</v>
      </c>
      <c r="L689" s="73"/>
      <c r="M689" s="74">
        <v>6467.8994140625</v>
      </c>
      <c r="N689" s="74">
        <v>4778.73291015625</v>
      </c>
      <c r="O689" s="75"/>
      <c r="P689" s="76"/>
      <c r="Q689" s="76"/>
      <c r="R689" s="86"/>
      <c r="S689" s="48">
        <v>0</v>
      </c>
      <c r="T689" s="48">
        <v>1</v>
      </c>
      <c r="U689" s="49">
        <v>0</v>
      </c>
      <c r="V689" s="49">
        <v>1</v>
      </c>
      <c r="W689" s="49">
        <v>0</v>
      </c>
      <c r="X689" s="49">
        <v>0.99999899999999997</v>
      </c>
      <c r="Y689" s="49">
        <v>0</v>
      </c>
      <c r="Z689" s="49">
        <v>0</v>
      </c>
      <c r="AA689" s="71">
        <v>1073</v>
      </c>
      <c r="AB689" s="71"/>
      <c r="AC689" s="72"/>
      <c r="AD689" s="78" t="s">
        <v>11215</v>
      </c>
      <c r="AE689" s="78">
        <v>94</v>
      </c>
      <c r="AF689" s="78">
        <v>14</v>
      </c>
      <c r="AG689" s="78">
        <v>1161</v>
      </c>
      <c r="AH689" s="78">
        <v>1062</v>
      </c>
      <c r="AI689" s="78"/>
      <c r="AJ689" s="78"/>
      <c r="AK689" s="78"/>
      <c r="AL689" s="78"/>
      <c r="AM689" s="78"/>
      <c r="AN689" s="80">
        <v>42802.556851851848</v>
      </c>
      <c r="AO689" s="78"/>
      <c r="AP689" s="78" t="b">
        <v>1</v>
      </c>
      <c r="AQ689" s="78" t="b">
        <v>1</v>
      </c>
      <c r="AR689" s="78" t="b">
        <v>0</v>
      </c>
      <c r="AS689" s="78" t="s">
        <v>14857</v>
      </c>
      <c r="AT689" s="78">
        <v>0</v>
      </c>
      <c r="AU689" s="78"/>
      <c r="AV689" s="78" t="b">
        <v>0</v>
      </c>
      <c r="AW689" s="78" t="s">
        <v>15459</v>
      </c>
      <c r="AX689" s="84" t="s">
        <v>16530</v>
      </c>
      <c r="AY689" s="78" t="s">
        <v>66</v>
      </c>
      <c r="AZ689" s="102" t="s">
        <v>18397</v>
      </c>
      <c r="BA689" s="48"/>
      <c r="BB689" s="48"/>
      <c r="BC689" s="48"/>
      <c r="BD689" s="48"/>
      <c r="BE689" s="48"/>
      <c r="BF689" s="48"/>
      <c r="BG689" s="106" t="s">
        <v>18832</v>
      </c>
      <c r="BH689" s="106" t="s">
        <v>18832</v>
      </c>
      <c r="BI689" s="106" t="s">
        <v>19275</v>
      </c>
      <c r="BJ689" s="106" t="s">
        <v>19275</v>
      </c>
      <c r="BK689" s="85" t="str">
        <f>REPLACE(INDEX(GroupVertices[Group], MATCH(Vertices[[#This Row],[Vertex]],GroupVertices[Vertex],0)),1,1,"")</f>
        <v>EUTRAL</v>
      </c>
      <c r="BL689" s="3"/>
      <c r="BM689" s="3"/>
      <c r="BN689" s="3"/>
      <c r="BO689" s="3"/>
    </row>
    <row r="690" spans="1:67" x14ac:dyDescent="0.25">
      <c r="A690" s="64" t="s">
        <v>1184</v>
      </c>
      <c r="B690" s="65"/>
      <c r="C690" s="65"/>
      <c r="D690" s="66"/>
      <c r="E690" s="68"/>
      <c r="F690" s="100" t="s">
        <v>15398</v>
      </c>
      <c r="G690" s="65"/>
      <c r="H690" s="69"/>
      <c r="I690" s="70"/>
      <c r="J690" s="70"/>
      <c r="K690" s="69" t="s">
        <v>17964</v>
      </c>
      <c r="L690" s="73"/>
      <c r="M690" s="74">
        <v>7062.9931640625</v>
      </c>
      <c r="N690" s="74">
        <v>5474.04248046875</v>
      </c>
      <c r="O690" s="75"/>
      <c r="P690" s="76"/>
      <c r="Q690" s="76"/>
      <c r="R690" s="86"/>
      <c r="S690" s="48">
        <v>0</v>
      </c>
      <c r="T690" s="48">
        <v>1</v>
      </c>
      <c r="U690" s="49">
        <v>0</v>
      </c>
      <c r="V690" s="49">
        <v>3.0303E-2</v>
      </c>
      <c r="W690" s="49">
        <v>0</v>
      </c>
      <c r="X690" s="49">
        <v>0.56756700000000004</v>
      </c>
      <c r="Y690" s="49">
        <v>0</v>
      </c>
      <c r="Z690" s="49">
        <v>0</v>
      </c>
      <c r="AA690" s="71">
        <v>1076</v>
      </c>
      <c r="AB690" s="71"/>
      <c r="AC690" s="72"/>
      <c r="AD690" s="78" t="s">
        <v>11218</v>
      </c>
      <c r="AE690" s="78">
        <v>20</v>
      </c>
      <c r="AF690" s="78">
        <v>53</v>
      </c>
      <c r="AG690" s="78">
        <v>1264</v>
      </c>
      <c r="AH690" s="78">
        <v>3511</v>
      </c>
      <c r="AI690" s="78">
        <v>19800</v>
      </c>
      <c r="AJ690" s="78" t="s">
        <v>12369</v>
      </c>
      <c r="AK690" s="78" t="s">
        <v>13040</v>
      </c>
      <c r="AL690" s="78"/>
      <c r="AM690" s="78" t="s">
        <v>10135</v>
      </c>
      <c r="AN690" s="80">
        <v>41891.356238425928</v>
      </c>
      <c r="AO690" s="84" t="s">
        <v>14608</v>
      </c>
      <c r="AP690" s="78" t="b">
        <v>0</v>
      </c>
      <c r="AQ690" s="78" t="b">
        <v>0</v>
      </c>
      <c r="AR690" s="78" t="b">
        <v>0</v>
      </c>
      <c r="AS690" s="78" t="s">
        <v>9963</v>
      </c>
      <c r="AT690" s="78">
        <v>2</v>
      </c>
      <c r="AU690" s="84" t="s">
        <v>14862</v>
      </c>
      <c r="AV690" s="78" t="b">
        <v>0</v>
      </c>
      <c r="AW690" s="78" t="s">
        <v>15459</v>
      </c>
      <c r="AX690" s="84" t="s">
        <v>16533</v>
      </c>
      <c r="AY690" s="78" t="s">
        <v>66</v>
      </c>
      <c r="AZ690" s="102" t="s">
        <v>18397</v>
      </c>
      <c r="BA690" s="48" t="s">
        <v>3641</v>
      </c>
      <c r="BB690" s="48" t="s">
        <v>3641</v>
      </c>
      <c r="BC690" s="48" t="s">
        <v>4017</v>
      </c>
      <c r="BD690" s="48" t="s">
        <v>4017</v>
      </c>
      <c r="BE690" s="48"/>
      <c r="BF690" s="48"/>
      <c r="BG690" s="106" t="s">
        <v>18803</v>
      </c>
      <c r="BH690" s="106" t="s">
        <v>18803</v>
      </c>
      <c r="BI690" s="106" t="s">
        <v>19248</v>
      </c>
      <c r="BJ690" s="106" t="s">
        <v>19248</v>
      </c>
      <c r="BK690" s="85" t="str">
        <f>REPLACE(INDEX(GroupVertices[Group], MATCH(Vertices[[#This Row],[Vertex]],GroupVertices[Vertex],0)),1,1,"")</f>
        <v>EUTRAL</v>
      </c>
      <c r="BL690" s="3"/>
      <c r="BM690" s="3"/>
      <c r="BN690" s="3"/>
      <c r="BO690" s="3"/>
    </row>
    <row r="691" spans="1:67" x14ac:dyDescent="0.25">
      <c r="A691" s="64" t="s">
        <v>1186</v>
      </c>
      <c r="B691" s="65"/>
      <c r="C691" s="65"/>
      <c r="D691" s="66"/>
      <c r="E691" s="68"/>
      <c r="F691" s="100" t="s">
        <v>5487</v>
      </c>
      <c r="G691" s="65"/>
      <c r="H691" s="69"/>
      <c r="I691" s="70"/>
      <c r="J691" s="70"/>
      <c r="K691" s="69" t="s">
        <v>17966</v>
      </c>
      <c r="L691" s="73"/>
      <c r="M691" s="74">
        <v>7729.4814453125</v>
      </c>
      <c r="N691" s="74">
        <v>919.65911865234375</v>
      </c>
      <c r="O691" s="75"/>
      <c r="P691" s="76"/>
      <c r="Q691" s="76"/>
      <c r="R691" s="86"/>
      <c r="S691" s="48">
        <v>0</v>
      </c>
      <c r="T691" s="48">
        <v>1</v>
      </c>
      <c r="U691" s="49">
        <v>0</v>
      </c>
      <c r="V691" s="49">
        <v>4.8700000000000002E-4</v>
      </c>
      <c r="W691" s="49">
        <v>4.1E-5</v>
      </c>
      <c r="X691" s="49">
        <v>0.486817</v>
      </c>
      <c r="Y691" s="49">
        <v>0</v>
      </c>
      <c r="Z691" s="49">
        <v>0</v>
      </c>
      <c r="AA691" s="71">
        <v>1078</v>
      </c>
      <c r="AB691" s="71"/>
      <c r="AC691" s="72"/>
      <c r="AD691" s="78" t="s">
        <v>11220</v>
      </c>
      <c r="AE691" s="78">
        <v>340</v>
      </c>
      <c r="AF691" s="78">
        <v>266</v>
      </c>
      <c r="AG691" s="78">
        <v>16094</v>
      </c>
      <c r="AH691" s="78">
        <v>19553</v>
      </c>
      <c r="AI691" s="78">
        <v>19800</v>
      </c>
      <c r="AJ691" s="78"/>
      <c r="AK691" s="78" t="s">
        <v>12819</v>
      </c>
      <c r="AL691" s="78"/>
      <c r="AM691" s="78" t="s">
        <v>10139</v>
      </c>
      <c r="AN691" s="80">
        <v>41011.605555555558</v>
      </c>
      <c r="AO691" s="84" t="s">
        <v>14610</v>
      </c>
      <c r="AP691" s="78" t="b">
        <v>1</v>
      </c>
      <c r="AQ691" s="78" t="b">
        <v>0</v>
      </c>
      <c r="AR691" s="78" t="b">
        <v>0</v>
      </c>
      <c r="AS691" s="78" t="s">
        <v>9963</v>
      </c>
      <c r="AT691" s="78">
        <v>61</v>
      </c>
      <c r="AU691" s="84" t="s">
        <v>14862</v>
      </c>
      <c r="AV691" s="78" t="b">
        <v>0</v>
      </c>
      <c r="AW691" s="78" t="s">
        <v>15459</v>
      </c>
      <c r="AX691" s="84" t="s">
        <v>16535</v>
      </c>
      <c r="AY691" s="78" t="s">
        <v>66</v>
      </c>
      <c r="AZ691" s="102" t="s">
        <v>18397</v>
      </c>
      <c r="BA691" s="48" t="s">
        <v>3647</v>
      </c>
      <c r="BB691" s="48" t="s">
        <v>3647</v>
      </c>
      <c r="BC691" s="48" t="s">
        <v>4184</v>
      </c>
      <c r="BD691" s="48" t="s">
        <v>4184</v>
      </c>
      <c r="BE691" s="48"/>
      <c r="BF691" s="48"/>
      <c r="BG691" s="106" t="s">
        <v>18833</v>
      </c>
      <c r="BH691" s="106" t="s">
        <v>18833</v>
      </c>
      <c r="BI691" s="106" t="s">
        <v>19276</v>
      </c>
      <c r="BJ691" s="106" t="s">
        <v>19276</v>
      </c>
      <c r="BK691" s="85" t="str">
        <f>REPLACE(INDEX(GroupVertices[Group], MATCH(Vertices[[#This Row],[Vertex]],GroupVertices[Vertex],0)),1,1,"")</f>
        <v>EUTRAL</v>
      </c>
      <c r="BL691" s="3"/>
      <c r="BM691" s="3"/>
      <c r="BN691" s="3"/>
      <c r="BO691" s="3"/>
    </row>
    <row r="692" spans="1:67" x14ac:dyDescent="0.25">
      <c r="A692" s="64" t="s">
        <v>1189</v>
      </c>
      <c r="B692" s="65"/>
      <c r="C692" s="65"/>
      <c r="D692" s="66"/>
      <c r="E692" s="68"/>
      <c r="F692" s="100" t="s">
        <v>5490</v>
      </c>
      <c r="G692" s="65"/>
      <c r="H692" s="69"/>
      <c r="I692" s="70"/>
      <c r="J692" s="70"/>
      <c r="K692" s="69" t="s">
        <v>17969</v>
      </c>
      <c r="L692" s="73"/>
      <c r="M692" s="74">
        <v>6564.57421875</v>
      </c>
      <c r="N692" s="74">
        <v>4030.234375</v>
      </c>
      <c r="O692" s="75"/>
      <c r="P692" s="76"/>
      <c r="Q692" s="76"/>
      <c r="R692" s="86"/>
      <c r="S692" s="48">
        <v>0</v>
      </c>
      <c r="T692" s="48">
        <v>1</v>
      </c>
      <c r="U692" s="49">
        <v>0</v>
      </c>
      <c r="V692" s="49">
        <v>1</v>
      </c>
      <c r="W692" s="49">
        <v>0</v>
      </c>
      <c r="X692" s="49">
        <v>0.99999899999999997</v>
      </c>
      <c r="Y692" s="49">
        <v>0</v>
      </c>
      <c r="Z692" s="49">
        <v>0</v>
      </c>
      <c r="AA692" s="71">
        <v>1081</v>
      </c>
      <c r="AB692" s="71"/>
      <c r="AC692" s="72"/>
      <c r="AD692" s="78" t="s">
        <v>1189</v>
      </c>
      <c r="AE692" s="78">
        <v>554</v>
      </c>
      <c r="AF692" s="78">
        <v>996</v>
      </c>
      <c r="AG692" s="78">
        <v>31192</v>
      </c>
      <c r="AH692" s="78">
        <v>2994</v>
      </c>
      <c r="AI692" s="78">
        <v>19800</v>
      </c>
      <c r="AJ692" s="78" t="s">
        <v>12373</v>
      </c>
      <c r="AK692" s="78" t="s">
        <v>12644</v>
      </c>
      <c r="AL692" s="78"/>
      <c r="AM692" s="78" t="s">
        <v>10135</v>
      </c>
      <c r="AN692" s="80">
        <v>39560.38354166667</v>
      </c>
      <c r="AO692" s="84" t="s">
        <v>14612</v>
      </c>
      <c r="AP692" s="78" t="b">
        <v>0</v>
      </c>
      <c r="AQ692" s="78" t="b">
        <v>0</v>
      </c>
      <c r="AR692" s="78" t="b">
        <v>0</v>
      </c>
      <c r="AS692" s="78" t="s">
        <v>9963</v>
      </c>
      <c r="AT692" s="78">
        <v>37</v>
      </c>
      <c r="AU692" s="84" t="s">
        <v>15076</v>
      </c>
      <c r="AV692" s="78" t="b">
        <v>0</v>
      </c>
      <c r="AW692" s="78" t="s">
        <v>15459</v>
      </c>
      <c r="AX692" s="84" t="s">
        <v>16538</v>
      </c>
      <c r="AY692" s="78" t="s">
        <v>66</v>
      </c>
      <c r="AZ692" s="102" t="s">
        <v>18397</v>
      </c>
      <c r="BA692" s="48"/>
      <c r="BB692" s="48"/>
      <c r="BC692" s="48"/>
      <c r="BD692" s="48"/>
      <c r="BE692" s="48"/>
      <c r="BF692" s="48"/>
      <c r="BG692" s="106" t="s">
        <v>18834</v>
      </c>
      <c r="BH692" s="106" t="s">
        <v>18834</v>
      </c>
      <c r="BI692" s="106" t="s">
        <v>19277</v>
      </c>
      <c r="BJ692" s="106" t="s">
        <v>19277</v>
      </c>
      <c r="BK692" s="85" t="str">
        <f>REPLACE(INDEX(GroupVertices[Group], MATCH(Vertices[[#This Row],[Vertex]],GroupVertices[Vertex],0)),1,1,"")</f>
        <v>EUTRAL</v>
      </c>
      <c r="BL692" s="3"/>
      <c r="BM692" s="3"/>
      <c r="BN692" s="3"/>
      <c r="BO692" s="3"/>
    </row>
    <row r="693" spans="1:67" x14ac:dyDescent="0.25">
      <c r="A693" s="64" t="s">
        <v>1191</v>
      </c>
      <c r="B693" s="65"/>
      <c r="C693" s="65"/>
      <c r="D693" s="66"/>
      <c r="E693" s="68"/>
      <c r="F693" s="100" t="s">
        <v>5492</v>
      </c>
      <c r="G693" s="65"/>
      <c r="H693" s="69"/>
      <c r="I693" s="70"/>
      <c r="J693" s="70"/>
      <c r="K693" s="69" t="s">
        <v>17972</v>
      </c>
      <c r="L693" s="73"/>
      <c r="M693" s="74">
        <v>8552.3525390625</v>
      </c>
      <c r="N693" s="74">
        <v>877.70220947265625</v>
      </c>
      <c r="O693" s="75"/>
      <c r="P693" s="76"/>
      <c r="Q693" s="76"/>
      <c r="R693" s="86"/>
      <c r="S693" s="48">
        <v>0</v>
      </c>
      <c r="T693" s="48">
        <v>1</v>
      </c>
      <c r="U693" s="49">
        <v>0</v>
      </c>
      <c r="V693" s="49">
        <v>7.1199999999999996E-4</v>
      </c>
      <c r="W693" s="49">
        <v>4.346E-3</v>
      </c>
      <c r="X693" s="49">
        <v>0.362342</v>
      </c>
      <c r="Y693" s="49">
        <v>0</v>
      </c>
      <c r="Z693" s="49">
        <v>0</v>
      </c>
      <c r="AA693" s="71">
        <v>1084</v>
      </c>
      <c r="AB693" s="71"/>
      <c r="AC693" s="72"/>
      <c r="AD693" s="78" t="s">
        <v>11225</v>
      </c>
      <c r="AE693" s="78">
        <v>2479</v>
      </c>
      <c r="AF693" s="78">
        <v>1304</v>
      </c>
      <c r="AG693" s="78">
        <v>2681</v>
      </c>
      <c r="AH693" s="78">
        <v>0</v>
      </c>
      <c r="AI693" s="78"/>
      <c r="AJ693" s="78" t="s">
        <v>11785</v>
      </c>
      <c r="AK693" s="78" t="s">
        <v>10119</v>
      </c>
      <c r="AL693" s="84" t="s">
        <v>13632</v>
      </c>
      <c r="AM693" s="78"/>
      <c r="AN693" s="80">
        <v>42712.298715277779</v>
      </c>
      <c r="AO693" s="84" t="s">
        <v>14615</v>
      </c>
      <c r="AP693" s="78" t="b">
        <v>0</v>
      </c>
      <c r="AQ693" s="78" t="b">
        <v>0</v>
      </c>
      <c r="AR693" s="78" t="b">
        <v>1</v>
      </c>
      <c r="AS693" s="78" t="s">
        <v>9963</v>
      </c>
      <c r="AT693" s="78">
        <v>48</v>
      </c>
      <c r="AU693" s="84" t="s">
        <v>14862</v>
      </c>
      <c r="AV693" s="78" t="b">
        <v>0</v>
      </c>
      <c r="AW693" s="78" t="s">
        <v>15459</v>
      </c>
      <c r="AX693" s="84" t="s">
        <v>16541</v>
      </c>
      <c r="AY693" s="78" t="s">
        <v>66</v>
      </c>
      <c r="AZ693" s="102" t="s">
        <v>18397</v>
      </c>
      <c r="BA693" s="48" t="s">
        <v>18472</v>
      </c>
      <c r="BB693" s="48" t="s">
        <v>18472</v>
      </c>
      <c r="BC693" s="48" t="s">
        <v>4019</v>
      </c>
      <c r="BD693" s="48" t="s">
        <v>4019</v>
      </c>
      <c r="BE693" s="48" t="s">
        <v>18545</v>
      </c>
      <c r="BF693" s="48" t="s">
        <v>18545</v>
      </c>
      <c r="BG693" s="106" t="s">
        <v>18835</v>
      </c>
      <c r="BH693" s="106" t="s">
        <v>18974</v>
      </c>
      <c r="BI693" s="106" t="s">
        <v>19278</v>
      </c>
      <c r="BJ693" s="106" t="s">
        <v>19278</v>
      </c>
      <c r="BK693" s="85" t="str">
        <f>REPLACE(INDEX(GroupVertices[Group], MATCH(Vertices[[#This Row],[Vertex]],GroupVertices[Vertex],0)),1,1,"")</f>
        <v>EUTRAL</v>
      </c>
      <c r="BL693" s="3"/>
      <c r="BM693" s="3"/>
      <c r="BN693" s="3"/>
      <c r="BO693" s="3"/>
    </row>
    <row r="694" spans="1:67" x14ac:dyDescent="0.25">
      <c r="A694" s="64" t="s">
        <v>1193</v>
      </c>
      <c r="B694" s="65"/>
      <c r="C694" s="65"/>
      <c r="D694" s="66"/>
      <c r="E694" s="68"/>
      <c r="F694" s="100" t="s">
        <v>5493</v>
      </c>
      <c r="G694" s="65"/>
      <c r="H694" s="69"/>
      <c r="I694" s="70"/>
      <c r="J694" s="70"/>
      <c r="K694" s="69" t="s">
        <v>17974</v>
      </c>
      <c r="L694" s="73"/>
      <c r="M694" s="74">
        <v>5960.3349609375</v>
      </c>
      <c r="N694" s="74">
        <v>2608.614013671875</v>
      </c>
      <c r="O694" s="75"/>
      <c r="P694" s="76"/>
      <c r="Q694" s="76"/>
      <c r="R694" s="86"/>
      <c r="S694" s="48">
        <v>0</v>
      </c>
      <c r="T694" s="48">
        <v>2</v>
      </c>
      <c r="U694" s="49">
        <v>669.84610999999995</v>
      </c>
      <c r="V694" s="49">
        <v>7.2499999999999995E-4</v>
      </c>
      <c r="W694" s="49">
        <v>4.6810000000000003E-3</v>
      </c>
      <c r="X694" s="49">
        <v>0.627965</v>
      </c>
      <c r="Y694" s="49">
        <v>0</v>
      </c>
      <c r="Z694" s="49">
        <v>0</v>
      </c>
      <c r="AA694" s="71">
        <v>1086</v>
      </c>
      <c r="AB694" s="71"/>
      <c r="AC694" s="72"/>
      <c r="AD694" s="78" t="s">
        <v>11227</v>
      </c>
      <c r="AE694" s="78">
        <v>68</v>
      </c>
      <c r="AF694" s="78">
        <v>55</v>
      </c>
      <c r="AG694" s="78">
        <v>48</v>
      </c>
      <c r="AH694" s="78">
        <v>52</v>
      </c>
      <c r="AI694" s="78"/>
      <c r="AJ694" s="78"/>
      <c r="AK694" s="78" t="s">
        <v>12719</v>
      </c>
      <c r="AL694" s="78"/>
      <c r="AM694" s="78"/>
      <c r="AN694" s="80">
        <v>42371.697233796294</v>
      </c>
      <c r="AO694" s="78"/>
      <c r="AP694" s="78" t="b">
        <v>1</v>
      </c>
      <c r="AQ694" s="78" t="b">
        <v>0</v>
      </c>
      <c r="AR694" s="78" t="b">
        <v>0</v>
      </c>
      <c r="AS694" s="78" t="s">
        <v>9963</v>
      </c>
      <c r="AT694" s="78">
        <v>1</v>
      </c>
      <c r="AU694" s="78"/>
      <c r="AV694" s="78" t="b">
        <v>0</v>
      </c>
      <c r="AW694" s="78" t="s">
        <v>15459</v>
      </c>
      <c r="AX694" s="84" t="s">
        <v>16543</v>
      </c>
      <c r="AY694" s="78" t="s">
        <v>66</v>
      </c>
      <c r="AZ694" s="102" t="s">
        <v>18397</v>
      </c>
      <c r="BA694" s="48"/>
      <c r="BB694" s="48"/>
      <c r="BC694" s="48"/>
      <c r="BD694" s="48"/>
      <c r="BE694" s="48"/>
      <c r="BF694" s="48"/>
      <c r="BG694" s="106" t="s">
        <v>18836</v>
      </c>
      <c r="BH694" s="106" t="s">
        <v>18836</v>
      </c>
      <c r="BI694" s="106" t="s">
        <v>19279</v>
      </c>
      <c r="BJ694" s="106" t="s">
        <v>19279</v>
      </c>
      <c r="BK694" s="85" t="str">
        <f>REPLACE(INDEX(GroupVertices[Group], MATCH(Vertices[[#This Row],[Vertex]],GroupVertices[Vertex],0)),1,1,"")</f>
        <v>EUTRAL</v>
      </c>
      <c r="BL694" s="3"/>
      <c r="BM694" s="3"/>
      <c r="BN694" s="3"/>
      <c r="BO694" s="3"/>
    </row>
    <row r="695" spans="1:67" x14ac:dyDescent="0.25">
      <c r="A695" s="64" t="s">
        <v>1194</v>
      </c>
      <c r="B695" s="65"/>
      <c r="C695" s="65"/>
      <c r="D695" s="66"/>
      <c r="E695" s="68"/>
      <c r="F695" s="100" t="s">
        <v>5494</v>
      </c>
      <c r="G695" s="65"/>
      <c r="H695" s="69"/>
      <c r="I695" s="70"/>
      <c r="J695" s="70"/>
      <c r="K695" s="69" t="s">
        <v>17975</v>
      </c>
      <c r="L695" s="73"/>
      <c r="M695" s="74">
        <v>6261.83447265625</v>
      </c>
      <c r="N695" s="74">
        <v>9540.31640625</v>
      </c>
      <c r="O695" s="75"/>
      <c r="P695" s="76"/>
      <c r="Q695" s="76"/>
      <c r="R695" s="86"/>
      <c r="S695" s="48">
        <v>0</v>
      </c>
      <c r="T695" s="48">
        <v>1</v>
      </c>
      <c r="U695" s="49">
        <v>0</v>
      </c>
      <c r="V695" s="49">
        <v>3.0303E-2</v>
      </c>
      <c r="W695" s="49">
        <v>0</v>
      </c>
      <c r="X695" s="49">
        <v>0.56756700000000004</v>
      </c>
      <c r="Y695" s="49">
        <v>0</v>
      </c>
      <c r="Z695" s="49">
        <v>0</v>
      </c>
      <c r="AA695" s="71">
        <v>1087</v>
      </c>
      <c r="AB695" s="71"/>
      <c r="AC695" s="72"/>
      <c r="AD695" s="78" t="s">
        <v>11228</v>
      </c>
      <c r="AE695" s="78">
        <v>64</v>
      </c>
      <c r="AF695" s="78">
        <v>34</v>
      </c>
      <c r="AG695" s="78">
        <v>200</v>
      </c>
      <c r="AH695" s="78">
        <v>2254</v>
      </c>
      <c r="AI695" s="78"/>
      <c r="AJ695" s="78" t="s">
        <v>12377</v>
      </c>
      <c r="AK695" s="78" t="s">
        <v>13042</v>
      </c>
      <c r="AL695" s="78"/>
      <c r="AM695" s="78"/>
      <c r="AN695" s="80">
        <v>42775.584606481483</v>
      </c>
      <c r="AO695" s="84" t="s">
        <v>14617</v>
      </c>
      <c r="AP695" s="78" t="b">
        <v>1</v>
      </c>
      <c r="AQ695" s="78" t="b">
        <v>0</v>
      </c>
      <c r="AR695" s="78" t="b">
        <v>0</v>
      </c>
      <c r="AS695" s="78" t="s">
        <v>9963</v>
      </c>
      <c r="AT695" s="78">
        <v>0</v>
      </c>
      <c r="AU695" s="78"/>
      <c r="AV695" s="78" t="b">
        <v>0</v>
      </c>
      <c r="AW695" s="78" t="s">
        <v>15459</v>
      </c>
      <c r="AX695" s="84" t="s">
        <v>16544</v>
      </c>
      <c r="AY695" s="78" t="s">
        <v>66</v>
      </c>
      <c r="AZ695" s="102" t="s">
        <v>18399</v>
      </c>
      <c r="BA695" s="48" t="s">
        <v>3641</v>
      </c>
      <c r="BB695" s="48" t="s">
        <v>3641</v>
      </c>
      <c r="BC695" s="48" t="s">
        <v>4017</v>
      </c>
      <c r="BD695" s="48" t="s">
        <v>4017</v>
      </c>
      <c r="BE695" s="48"/>
      <c r="BF695" s="48"/>
      <c r="BG695" s="106" t="s">
        <v>18803</v>
      </c>
      <c r="BH695" s="106" t="s">
        <v>18803</v>
      </c>
      <c r="BI695" s="106" t="s">
        <v>19248</v>
      </c>
      <c r="BJ695" s="106" t="s">
        <v>19248</v>
      </c>
      <c r="BK695" s="85" t="str">
        <f>REPLACE(INDEX(GroupVertices[Group], MATCH(Vertices[[#This Row],[Vertex]],GroupVertices[Vertex],0)),1,1,"")</f>
        <v>EGATIVE</v>
      </c>
      <c r="BL695" s="3"/>
      <c r="BM695" s="3"/>
      <c r="BN695" s="3"/>
      <c r="BO695" s="3"/>
    </row>
    <row r="696" spans="1:67" x14ac:dyDescent="0.25">
      <c r="A696" s="64" t="s">
        <v>1197</v>
      </c>
      <c r="B696" s="65"/>
      <c r="C696" s="65"/>
      <c r="D696" s="66"/>
      <c r="E696" s="68"/>
      <c r="F696" s="100" t="s">
        <v>5497</v>
      </c>
      <c r="G696" s="65"/>
      <c r="H696" s="69"/>
      <c r="I696" s="70"/>
      <c r="J696" s="70"/>
      <c r="K696" s="69" t="s">
        <v>17978</v>
      </c>
      <c r="L696" s="73"/>
      <c r="M696" s="74">
        <v>2057.70166015625</v>
      </c>
      <c r="N696" s="74">
        <v>910.5274658203125</v>
      </c>
      <c r="O696" s="75"/>
      <c r="P696" s="76"/>
      <c r="Q696" s="76"/>
      <c r="R696" s="86"/>
      <c r="S696" s="48">
        <v>0</v>
      </c>
      <c r="T696" s="48">
        <v>3</v>
      </c>
      <c r="U696" s="49">
        <v>2786</v>
      </c>
      <c r="V696" s="49">
        <v>4.9100000000000001E-4</v>
      </c>
      <c r="W696" s="49">
        <v>4.5000000000000003E-5</v>
      </c>
      <c r="X696" s="49">
        <v>1.19442</v>
      </c>
      <c r="Y696" s="49">
        <v>0.33333333333333331</v>
      </c>
      <c r="Z696" s="49">
        <v>0</v>
      </c>
      <c r="AA696" s="71">
        <v>1090</v>
      </c>
      <c r="AB696" s="71"/>
      <c r="AC696" s="72"/>
      <c r="AD696" s="78" t="s">
        <v>11231</v>
      </c>
      <c r="AE696" s="78">
        <v>107</v>
      </c>
      <c r="AF696" s="78">
        <v>35</v>
      </c>
      <c r="AG696" s="78">
        <v>1473</v>
      </c>
      <c r="AH696" s="78">
        <v>1266</v>
      </c>
      <c r="AI696" s="78"/>
      <c r="AJ696" s="78"/>
      <c r="AK696" s="78"/>
      <c r="AL696" s="78"/>
      <c r="AM696" s="78"/>
      <c r="AN696" s="80">
        <v>42799.784826388888</v>
      </c>
      <c r="AO696" s="78"/>
      <c r="AP696" s="78" t="b">
        <v>1</v>
      </c>
      <c r="AQ696" s="78" t="b">
        <v>0</v>
      </c>
      <c r="AR696" s="78" t="b">
        <v>0</v>
      </c>
      <c r="AS696" s="78" t="s">
        <v>14857</v>
      </c>
      <c r="AT696" s="78">
        <v>0</v>
      </c>
      <c r="AU696" s="78"/>
      <c r="AV696" s="78" t="b">
        <v>0</v>
      </c>
      <c r="AW696" s="78" t="s">
        <v>15459</v>
      </c>
      <c r="AX696" s="84" t="s">
        <v>16547</v>
      </c>
      <c r="AY696" s="78" t="s">
        <v>66</v>
      </c>
      <c r="AZ696" s="102" t="s">
        <v>18398</v>
      </c>
      <c r="BA696" s="48"/>
      <c r="BB696" s="48"/>
      <c r="BC696" s="48"/>
      <c r="BD696" s="48"/>
      <c r="BE696" s="48"/>
      <c r="BF696" s="48"/>
      <c r="BG696" s="106" t="s">
        <v>18838</v>
      </c>
      <c r="BH696" s="106" t="s">
        <v>18838</v>
      </c>
      <c r="BI696" s="106" t="s">
        <v>19281</v>
      </c>
      <c r="BJ696" s="106" t="s">
        <v>19281</v>
      </c>
      <c r="BK696" s="85" t="str">
        <f>REPLACE(INDEX(GroupVertices[Group], MATCH(Vertices[[#This Row],[Vertex]],GroupVertices[Vertex],0)),1,1,"")</f>
        <v>OSITIVE</v>
      </c>
      <c r="BL696" s="3"/>
      <c r="BM696" s="3"/>
      <c r="BN696" s="3"/>
      <c r="BO696" s="3"/>
    </row>
    <row r="697" spans="1:67" x14ac:dyDescent="0.25">
      <c r="A697" s="64" t="s">
        <v>1201</v>
      </c>
      <c r="B697" s="65"/>
      <c r="C697" s="65"/>
      <c r="D697" s="66"/>
      <c r="E697" s="68"/>
      <c r="F697" s="100" t="s">
        <v>5500</v>
      </c>
      <c r="G697" s="65"/>
      <c r="H697" s="69"/>
      <c r="I697" s="70"/>
      <c r="J697" s="70"/>
      <c r="K697" s="69" t="s">
        <v>17982</v>
      </c>
      <c r="L697" s="73"/>
      <c r="M697" s="74">
        <v>6173.4130859375</v>
      </c>
      <c r="N697" s="74">
        <v>2204.95556640625</v>
      </c>
      <c r="O697" s="75"/>
      <c r="P697" s="76"/>
      <c r="Q697" s="76"/>
      <c r="R697" s="86"/>
      <c r="S697" s="48">
        <v>0</v>
      </c>
      <c r="T697" s="48">
        <v>1</v>
      </c>
      <c r="U697" s="49">
        <v>0</v>
      </c>
      <c r="V697" s="49">
        <v>1</v>
      </c>
      <c r="W697" s="49">
        <v>0</v>
      </c>
      <c r="X697" s="49">
        <v>0.99999899999999997</v>
      </c>
      <c r="Y697" s="49">
        <v>0</v>
      </c>
      <c r="Z697" s="49">
        <v>0</v>
      </c>
      <c r="AA697" s="71">
        <v>1094</v>
      </c>
      <c r="AB697" s="71"/>
      <c r="AC697" s="72"/>
      <c r="AD697" s="78" t="s">
        <v>11235</v>
      </c>
      <c r="AE697" s="78">
        <v>73</v>
      </c>
      <c r="AF697" s="78">
        <v>1604</v>
      </c>
      <c r="AG697" s="78">
        <v>4610</v>
      </c>
      <c r="AH697" s="78">
        <v>4139</v>
      </c>
      <c r="AI697" s="78"/>
      <c r="AJ697" s="78" t="s">
        <v>12381</v>
      </c>
      <c r="AK697" s="78" t="s">
        <v>13045</v>
      </c>
      <c r="AL697" s="84" t="s">
        <v>13635</v>
      </c>
      <c r="AM697" s="78"/>
      <c r="AN697" s="80">
        <v>42103.285844907405</v>
      </c>
      <c r="AO697" s="84" t="s">
        <v>14620</v>
      </c>
      <c r="AP697" s="78" t="b">
        <v>1</v>
      </c>
      <c r="AQ697" s="78" t="b">
        <v>0</v>
      </c>
      <c r="AR697" s="78" t="b">
        <v>1</v>
      </c>
      <c r="AS697" s="78" t="s">
        <v>9963</v>
      </c>
      <c r="AT697" s="78">
        <v>3</v>
      </c>
      <c r="AU697" s="84" t="s">
        <v>14862</v>
      </c>
      <c r="AV697" s="78" t="b">
        <v>0</v>
      </c>
      <c r="AW697" s="78" t="s">
        <v>15459</v>
      </c>
      <c r="AX697" s="84" t="s">
        <v>16551</v>
      </c>
      <c r="AY697" s="78" t="s">
        <v>66</v>
      </c>
      <c r="AZ697" s="102" t="s">
        <v>18397</v>
      </c>
      <c r="BA697" s="48"/>
      <c r="BB697" s="48"/>
      <c r="BC697" s="48"/>
      <c r="BD697" s="48"/>
      <c r="BE697" s="48" t="s">
        <v>4406</v>
      </c>
      <c r="BF697" s="48" t="s">
        <v>4406</v>
      </c>
      <c r="BG697" s="106" t="s">
        <v>18839</v>
      </c>
      <c r="BH697" s="106" t="s">
        <v>18839</v>
      </c>
      <c r="BI697" s="106" t="s">
        <v>19282</v>
      </c>
      <c r="BJ697" s="106" t="s">
        <v>19282</v>
      </c>
      <c r="BK697" s="85" t="str">
        <f>REPLACE(INDEX(GroupVertices[Group], MATCH(Vertices[[#This Row],[Vertex]],GroupVertices[Vertex],0)),1,1,"")</f>
        <v>EUTRAL</v>
      </c>
      <c r="BL697" s="3"/>
      <c r="BM697" s="3"/>
      <c r="BN697" s="3"/>
      <c r="BO697" s="3"/>
    </row>
    <row r="698" spans="1:67" x14ac:dyDescent="0.25">
      <c r="A698" s="64" t="s">
        <v>1203</v>
      </c>
      <c r="B698" s="65"/>
      <c r="C698" s="65"/>
      <c r="D698" s="66"/>
      <c r="E698" s="68"/>
      <c r="F698" s="100" t="s">
        <v>5502</v>
      </c>
      <c r="G698" s="65"/>
      <c r="H698" s="69"/>
      <c r="I698" s="70"/>
      <c r="J698" s="70"/>
      <c r="K698" s="69" t="s">
        <v>17984</v>
      </c>
      <c r="L698" s="73"/>
      <c r="M698" s="74">
        <v>7406.3603515625</v>
      </c>
      <c r="N698" s="74">
        <v>975.6114501953125</v>
      </c>
      <c r="O698" s="75"/>
      <c r="P698" s="76"/>
      <c r="Q698" s="76"/>
      <c r="R698" s="86"/>
      <c r="S698" s="48">
        <v>0</v>
      </c>
      <c r="T698" s="48">
        <v>1</v>
      </c>
      <c r="U698" s="49">
        <v>0</v>
      </c>
      <c r="V698" s="49">
        <v>1</v>
      </c>
      <c r="W698" s="49">
        <v>0</v>
      </c>
      <c r="X698" s="49">
        <v>0.99999899999999997</v>
      </c>
      <c r="Y698" s="49">
        <v>0</v>
      </c>
      <c r="Z698" s="49">
        <v>0</v>
      </c>
      <c r="AA698" s="71">
        <v>1096</v>
      </c>
      <c r="AB698" s="71"/>
      <c r="AC698" s="72"/>
      <c r="AD698" s="78" t="s">
        <v>11237</v>
      </c>
      <c r="AE698" s="78">
        <v>69</v>
      </c>
      <c r="AF698" s="78">
        <v>71</v>
      </c>
      <c r="AG698" s="78">
        <v>15</v>
      </c>
      <c r="AH698" s="78">
        <v>2</v>
      </c>
      <c r="AI698" s="78">
        <v>19800</v>
      </c>
      <c r="AJ698" s="78" t="s">
        <v>12383</v>
      </c>
      <c r="AK698" s="78" t="s">
        <v>12755</v>
      </c>
      <c r="AL698" s="78"/>
      <c r="AM698" s="78" t="s">
        <v>12690</v>
      </c>
      <c r="AN698" s="80">
        <v>40295.060474537036</v>
      </c>
      <c r="AO698" s="78"/>
      <c r="AP698" s="78" t="b">
        <v>0</v>
      </c>
      <c r="AQ698" s="78" t="b">
        <v>0</v>
      </c>
      <c r="AR698" s="78" t="b">
        <v>1</v>
      </c>
      <c r="AS698" s="78" t="s">
        <v>9963</v>
      </c>
      <c r="AT698" s="78">
        <v>0</v>
      </c>
      <c r="AU698" s="84" t="s">
        <v>14893</v>
      </c>
      <c r="AV698" s="78" t="b">
        <v>0</v>
      </c>
      <c r="AW698" s="78" t="s">
        <v>15459</v>
      </c>
      <c r="AX698" s="84" t="s">
        <v>16553</v>
      </c>
      <c r="AY698" s="78" t="s">
        <v>66</v>
      </c>
      <c r="AZ698" s="102" t="s">
        <v>18397</v>
      </c>
      <c r="BA698" s="48" t="s">
        <v>3718</v>
      </c>
      <c r="BB698" s="48" t="s">
        <v>3718</v>
      </c>
      <c r="BC698" s="48" t="s">
        <v>4209</v>
      </c>
      <c r="BD698" s="48" t="s">
        <v>4209</v>
      </c>
      <c r="BE698" s="48"/>
      <c r="BF698" s="48"/>
      <c r="BG698" s="106" t="s">
        <v>18840</v>
      </c>
      <c r="BH698" s="106" t="s">
        <v>18840</v>
      </c>
      <c r="BI698" s="106" t="s">
        <v>19283</v>
      </c>
      <c r="BJ698" s="106" t="s">
        <v>19283</v>
      </c>
      <c r="BK698" s="85" t="str">
        <f>REPLACE(INDEX(GroupVertices[Group], MATCH(Vertices[[#This Row],[Vertex]],GroupVertices[Vertex],0)),1,1,"")</f>
        <v>EUTRAL</v>
      </c>
      <c r="BL698" s="3"/>
      <c r="BM698" s="3"/>
      <c r="BN698" s="3"/>
      <c r="BO698" s="3"/>
    </row>
    <row r="699" spans="1:67" x14ac:dyDescent="0.25">
      <c r="A699" s="64" t="s">
        <v>1204</v>
      </c>
      <c r="B699" s="65"/>
      <c r="C699" s="65"/>
      <c r="D699" s="66"/>
      <c r="E699" s="68"/>
      <c r="F699" s="100" t="s">
        <v>5503</v>
      </c>
      <c r="G699" s="65"/>
      <c r="H699" s="69"/>
      <c r="I699" s="70"/>
      <c r="J699" s="70"/>
      <c r="K699" s="69" t="s">
        <v>17985</v>
      </c>
      <c r="L699" s="73"/>
      <c r="M699" s="74">
        <v>7086.6396484375</v>
      </c>
      <c r="N699" s="74">
        <v>5332.90087890625</v>
      </c>
      <c r="O699" s="75"/>
      <c r="P699" s="76"/>
      <c r="Q699" s="76"/>
      <c r="R699" s="86"/>
      <c r="S699" s="48">
        <v>0</v>
      </c>
      <c r="T699" s="48">
        <v>1</v>
      </c>
      <c r="U699" s="49">
        <v>0</v>
      </c>
      <c r="V699" s="49">
        <v>1</v>
      </c>
      <c r="W699" s="49">
        <v>0</v>
      </c>
      <c r="X699" s="49">
        <v>0.99999899999999997</v>
      </c>
      <c r="Y699" s="49">
        <v>0</v>
      </c>
      <c r="Z699" s="49">
        <v>0</v>
      </c>
      <c r="AA699" s="71">
        <v>1097</v>
      </c>
      <c r="AB699" s="71"/>
      <c r="AC699" s="72"/>
      <c r="AD699" s="78" t="s">
        <v>11238</v>
      </c>
      <c r="AE699" s="78">
        <v>56</v>
      </c>
      <c r="AF699" s="78">
        <v>8</v>
      </c>
      <c r="AG699" s="78">
        <v>45</v>
      </c>
      <c r="AH699" s="78">
        <v>56</v>
      </c>
      <c r="AI699" s="78"/>
      <c r="AJ699" s="78"/>
      <c r="AK699" s="78"/>
      <c r="AL699" s="78"/>
      <c r="AM699" s="78"/>
      <c r="AN699" s="80">
        <v>41964.031643518516</v>
      </c>
      <c r="AO699" s="84" t="s">
        <v>14622</v>
      </c>
      <c r="AP699" s="78" t="b">
        <v>1</v>
      </c>
      <c r="AQ699" s="78" t="b">
        <v>0</v>
      </c>
      <c r="AR699" s="78" t="b">
        <v>0</v>
      </c>
      <c r="AS699" s="78" t="s">
        <v>9963</v>
      </c>
      <c r="AT699" s="78">
        <v>0</v>
      </c>
      <c r="AU699" s="84" t="s">
        <v>14862</v>
      </c>
      <c r="AV699" s="78" t="b">
        <v>0</v>
      </c>
      <c r="AW699" s="78" t="s">
        <v>15459</v>
      </c>
      <c r="AX699" s="84" t="s">
        <v>16554</v>
      </c>
      <c r="AY699" s="78" t="s">
        <v>66</v>
      </c>
      <c r="AZ699" s="102" t="s">
        <v>18397</v>
      </c>
      <c r="BA699" s="48"/>
      <c r="BB699" s="48"/>
      <c r="BC699" s="48"/>
      <c r="BD699" s="48"/>
      <c r="BE699" s="48"/>
      <c r="BF699" s="48"/>
      <c r="BG699" s="106" t="s">
        <v>18841</v>
      </c>
      <c r="BH699" s="106" t="s">
        <v>18841</v>
      </c>
      <c r="BI699" s="106" t="s">
        <v>19284</v>
      </c>
      <c r="BJ699" s="106" t="s">
        <v>19284</v>
      </c>
      <c r="BK699" s="85" t="str">
        <f>REPLACE(INDEX(GroupVertices[Group], MATCH(Vertices[[#This Row],[Vertex]],GroupVertices[Vertex],0)),1,1,"")</f>
        <v>EUTRAL</v>
      </c>
      <c r="BL699" s="3"/>
      <c r="BM699" s="3"/>
      <c r="BN699" s="3"/>
      <c r="BO699" s="3"/>
    </row>
    <row r="700" spans="1:67" x14ac:dyDescent="0.25">
      <c r="A700" s="64" t="s">
        <v>1205</v>
      </c>
      <c r="B700" s="65"/>
      <c r="C700" s="65"/>
      <c r="D700" s="66"/>
      <c r="E700" s="68"/>
      <c r="F700" s="100" t="s">
        <v>5504</v>
      </c>
      <c r="G700" s="65"/>
      <c r="H700" s="69"/>
      <c r="I700" s="70"/>
      <c r="J700" s="70"/>
      <c r="K700" s="69" t="s">
        <v>17987</v>
      </c>
      <c r="L700" s="73"/>
      <c r="M700" s="74">
        <v>9430.9140625</v>
      </c>
      <c r="N700" s="74">
        <v>4267.92431640625</v>
      </c>
      <c r="O700" s="75"/>
      <c r="P700" s="76"/>
      <c r="Q700" s="76"/>
      <c r="R700" s="86"/>
      <c r="S700" s="48">
        <v>0</v>
      </c>
      <c r="T700" s="48">
        <v>1</v>
      </c>
      <c r="U700" s="49">
        <v>0</v>
      </c>
      <c r="V700" s="49">
        <v>9.0089999999999996E-3</v>
      </c>
      <c r="W700" s="49">
        <v>0</v>
      </c>
      <c r="X700" s="49">
        <v>0.53537999999999997</v>
      </c>
      <c r="Y700" s="49">
        <v>0</v>
      </c>
      <c r="Z700" s="49">
        <v>0</v>
      </c>
      <c r="AA700" s="71">
        <v>1099</v>
      </c>
      <c r="AB700" s="71"/>
      <c r="AC700" s="72"/>
      <c r="AD700" s="78" t="s">
        <v>11240</v>
      </c>
      <c r="AE700" s="78">
        <v>26</v>
      </c>
      <c r="AF700" s="78">
        <v>1</v>
      </c>
      <c r="AG700" s="78">
        <v>8</v>
      </c>
      <c r="AH700" s="78">
        <v>0</v>
      </c>
      <c r="AI700" s="78"/>
      <c r="AJ700" s="78"/>
      <c r="AK700" s="78"/>
      <c r="AL700" s="78"/>
      <c r="AM700" s="78"/>
      <c r="AN700" s="80">
        <v>42854.455636574072</v>
      </c>
      <c r="AO700" s="84" t="s">
        <v>14624</v>
      </c>
      <c r="AP700" s="78" t="b">
        <v>1</v>
      </c>
      <c r="AQ700" s="78" t="b">
        <v>0</v>
      </c>
      <c r="AR700" s="78" t="b">
        <v>0</v>
      </c>
      <c r="AS700" s="78" t="s">
        <v>9963</v>
      </c>
      <c r="AT700" s="78">
        <v>0</v>
      </c>
      <c r="AU700" s="78"/>
      <c r="AV700" s="78" t="b">
        <v>0</v>
      </c>
      <c r="AW700" s="78" t="s">
        <v>15459</v>
      </c>
      <c r="AX700" s="84" t="s">
        <v>16556</v>
      </c>
      <c r="AY700" s="78" t="s">
        <v>66</v>
      </c>
      <c r="AZ700" s="102" t="s">
        <v>18397</v>
      </c>
      <c r="BA700" s="48" t="s">
        <v>3719</v>
      </c>
      <c r="BB700" s="48" t="s">
        <v>3719</v>
      </c>
      <c r="BC700" s="48" t="s">
        <v>4027</v>
      </c>
      <c r="BD700" s="48" t="s">
        <v>4027</v>
      </c>
      <c r="BE700" s="48"/>
      <c r="BF700" s="48"/>
      <c r="BG700" s="106" t="s">
        <v>18842</v>
      </c>
      <c r="BH700" s="106" t="s">
        <v>18842</v>
      </c>
      <c r="BI700" s="106" t="s">
        <v>19285</v>
      </c>
      <c r="BJ700" s="106" t="s">
        <v>19285</v>
      </c>
      <c r="BK700" s="85" t="str">
        <f>REPLACE(INDEX(GroupVertices[Group], MATCH(Vertices[[#This Row],[Vertex]],GroupVertices[Vertex],0)),1,1,"")</f>
        <v>EUTRAL</v>
      </c>
      <c r="BL700" s="3"/>
      <c r="BM700" s="3"/>
      <c r="BN700" s="3"/>
      <c r="BO700" s="3"/>
    </row>
    <row r="701" spans="1:67" x14ac:dyDescent="0.25">
      <c r="A701" s="64" t="s">
        <v>1207</v>
      </c>
      <c r="B701" s="65"/>
      <c r="C701" s="65"/>
      <c r="D701" s="66"/>
      <c r="E701" s="68"/>
      <c r="F701" s="100" t="s">
        <v>5505</v>
      </c>
      <c r="G701" s="65"/>
      <c r="H701" s="69"/>
      <c r="I701" s="70"/>
      <c r="J701" s="70"/>
      <c r="K701" s="69" t="s">
        <v>17989</v>
      </c>
      <c r="L701" s="73"/>
      <c r="M701" s="74">
        <v>9440.419921875</v>
      </c>
      <c r="N701" s="74">
        <v>1766.608154296875</v>
      </c>
      <c r="O701" s="75"/>
      <c r="P701" s="76"/>
      <c r="Q701" s="76"/>
      <c r="R701" s="86"/>
      <c r="S701" s="48">
        <v>0</v>
      </c>
      <c r="T701" s="48">
        <v>1</v>
      </c>
      <c r="U701" s="49">
        <v>0</v>
      </c>
      <c r="V701" s="49">
        <v>4.8700000000000002E-4</v>
      </c>
      <c r="W701" s="49">
        <v>4.1E-5</v>
      </c>
      <c r="X701" s="49">
        <v>0.486817</v>
      </c>
      <c r="Y701" s="49">
        <v>0</v>
      </c>
      <c r="Z701" s="49">
        <v>0</v>
      </c>
      <c r="AA701" s="71">
        <v>1101</v>
      </c>
      <c r="AB701" s="71"/>
      <c r="AC701" s="72"/>
      <c r="AD701" s="78" t="s">
        <v>11242</v>
      </c>
      <c r="AE701" s="78">
        <v>465</v>
      </c>
      <c r="AF701" s="78">
        <v>895</v>
      </c>
      <c r="AG701" s="78">
        <v>68636</v>
      </c>
      <c r="AH701" s="78">
        <v>3357</v>
      </c>
      <c r="AI701" s="78">
        <v>19800</v>
      </c>
      <c r="AJ701" s="78" t="s">
        <v>12386</v>
      </c>
      <c r="AK701" s="78" t="s">
        <v>10111</v>
      </c>
      <c r="AL701" s="78"/>
      <c r="AM701" s="78" t="s">
        <v>10135</v>
      </c>
      <c r="AN701" s="80">
        <v>41866.340486111112</v>
      </c>
      <c r="AO701" s="84" t="s">
        <v>14626</v>
      </c>
      <c r="AP701" s="78" t="b">
        <v>1</v>
      </c>
      <c r="AQ701" s="78" t="b">
        <v>0</v>
      </c>
      <c r="AR701" s="78" t="b">
        <v>0</v>
      </c>
      <c r="AS701" s="78" t="s">
        <v>9963</v>
      </c>
      <c r="AT701" s="78">
        <v>70</v>
      </c>
      <c r="AU701" s="84" t="s">
        <v>14862</v>
      </c>
      <c r="AV701" s="78" t="b">
        <v>0</v>
      </c>
      <c r="AW701" s="78" t="s">
        <v>15459</v>
      </c>
      <c r="AX701" s="84" t="s">
        <v>16558</v>
      </c>
      <c r="AY701" s="78" t="s">
        <v>66</v>
      </c>
      <c r="AZ701" s="102" t="s">
        <v>18397</v>
      </c>
      <c r="BA701" s="48" t="s">
        <v>3646</v>
      </c>
      <c r="BB701" s="48" t="s">
        <v>3646</v>
      </c>
      <c r="BC701" s="48" t="s">
        <v>4020</v>
      </c>
      <c r="BD701" s="48" t="s">
        <v>4020</v>
      </c>
      <c r="BE701" s="48"/>
      <c r="BF701" s="48"/>
      <c r="BG701" s="106" t="s">
        <v>18843</v>
      </c>
      <c r="BH701" s="106" t="s">
        <v>18843</v>
      </c>
      <c r="BI701" s="106" t="s">
        <v>19286</v>
      </c>
      <c r="BJ701" s="106" t="s">
        <v>19286</v>
      </c>
      <c r="BK701" s="85" t="str">
        <f>REPLACE(INDEX(GroupVertices[Group], MATCH(Vertices[[#This Row],[Vertex]],GroupVertices[Vertex],0)),1,1,"")</f>
        <v>EUTRAL</v>
      </c>
      <c r="BL701" s="3"/>
      <c r="BM701" s="3"/>
      <c r="BN701" s="3"/>
      <c r="BO701" s="3"/>
    </row>
    <row r="702" spans="1:67" x14ac:dyDescent="0.25">
      <c r="A702" s="64" t="s">
        <v>1210</v>
      </c>
      <c r="B702" s="65"/>
      <c r="C702" s="65"/>
      <c r="D702" s="66"/>
      <c r="E702" s="68"/>
      <c r="F702" s="100" t="s">
        <v>4787</v>
      </c>
      <c r="G702" s="65"/>
      <c r="H702" s="69"/>
      <c r="I702" s="70"/>
      <c r="J702" s="70"/>
      <c r="K702" s="69" t="s">
        <v>17992</v>
      </c>
      <c r="L702" s="73"/>
      <c r="M702" s="74">
        <v>6897.6142578125</v>
      </c>
      <c r="N702" s="74">
        <v>2634.11962890625</v>
      </c>
      <c r="O702" s="75"/>
      <c r="P702" s="76"/>
      <c r="Q702" s="76"/>
      <c r="R702" s="86"/>
      <c r="S702" s="48">
        <v>0</v>
      </c>
      <c r="T702" s="48">
        <v>4</v>
      </c>
      <c r="U702" s="49">
        <v>13244.820635</v>
      </c>
      <c r="V702" s="49">
        <v>7.6800000000000002E-4</v>
      </c>
      <c r="W702" s="49">
        <v>5.1339999999999997E-3</v>
      </c>
      <c r="X702" s="49">
        <v>1.2502150000000001</v>
      </c>
      <c r="Y702" s="49">
        <v>8.3333333333333329E-2</v>
      </c>
      <c r="Z702" s="49">
        <v>0</v>
      </c>
      <c r="AA702" s="71">
        <v>1104</v>
      </c>
      <c r="AB702" s="71"/>
      <c r="AC702" s="72"/>
      <c r="AD702" s="78" t="s">
        <v>11245</v>
      </c>
      <c r="AE702" s="78">
        <v>1529</v>
      </c>
      <c r="AF702" s="78">
        <v>206</v>
      </c>
      <c r="AG702" s="78">
        <v>31923</v>
      </c>
      <c r="AH702" s="78">
        <v>35814</v>
      </c>
      <c r="AI702" s="78"/>
      <c r="AJ702" s="78"/>
      <c r="AK702" s="78"/>
      <c r="AL702" s="78"/>
      <c r="AM702" s="78"/>
      <c r="AN702" s="80">
        <v>41962.577326388891</v>
      </c>
      <c r="AO702" s="78"/>
      <c r="AP702" s="78" t="b">
        <v>1</v>
      </c>
      <c r="AQ702" s="78" t="b">
        <v>1</v>
      </c>
      <c r="AR702" s="78" t="b">
        <v>1</v>
      </c>
      <c r="AS702" s="78" t="s">
        <v>9963</v>
      </c>
      <c r="AT702" s="78">
        <v>202</v>
      </c>
      <c r="AU702" s="84" t="s">
        <v>14862</v>
      </c>
      <c r="AV702" s="78" t="b">
        <v>0</v>
      </c>
      <c r="AW702" s="78" t="s">
        <v>15459</v>
      </c>
      <c r="AX702" s="84" t="s">
        <v>16561</v>
      </c>
      <c r="AY702" s="78" t="s">
        <v>66</v>
      </c>
      <c r="AZ702" s="102" t="s">
        <v>18397</v>
      </c>
      <c r="BA702" s="48" t="s">
        <v>18473</v>
      </c>
      <c r="BB702" s="48" t="s">
        <v>18473</v>
      </c>
      <c r="BC702" s="48" t="s">
        <v>18517</v>
      </c>
      <c r="BD702" s="48" t="s">
        <v>18517</v>
      </c>
      <c r="BE702" s="48" t="s">
        <v>1544</v>
      </c>
      <c r="BF702" s="48" t="s">
        <v>1544</v>
      </c>
      <c r="BG702" s="106" t="s">
        <v>18844</v>
      </c>
      <c r="BH702" s="106" t="s">
        <v>18975</v>
      </c>
      <c r="BI702" s="106" t="s">
        <v>19158</v>
      </c>
      <c r="BJ702" s="106" t="s">
        <v>19158</v>
      </c>
      <c r="BK702" s="85" t="str">
        <f>REPLACE(INDEX(GroupVertices[Group], MATCH(Vertices[[#This Row],[Vertex]],GroupVertices[Vertex],0)),1,1,"")</f>
        <v>EUTRAL</v>
      </c>
      <c r="BL702" s="3"/>
      <c r="BM702" s="3"/>
      <c r="BN702" s="3"/>
      <c r="BO702" s="3"/>
    </row>
    <row r="703" spans="1:67" x14ac:dyDescent="0.25">
      <c r="A703" s="64" t="s">
        <v>1216</v>
      </c>
      <c r="B703" s="65"/>
      <c r="C703" s="65"/>
      <c r="D703" s="66"/>
      <c r="E703" s="68"/>
      <c r="F703" s="100" t="s">
        <v>5513</v>
      </c>
      <c r="G703" s="65"/>
      <c r="H703" s="69"/>
      <c r="I703" s="70"/>
      <c r="J703" s="70"/>
      <c r="K703" s="69" t="s">
        <v>17998</v>
      </c>
      <c r="L703" s="73"/>
      <c r="M703" s="74">
        <v>9661.091796875</v>
      </c>
      <c r="N703" s="74">
        <v>3737.805908203125</v>
      </c>
      <c r="O703" s="75"/>
      <c r="P703" s="76"/>
      <c r="Q703" s="76"/>
      <c r="R703" s="86"/>
      <c r="S703" s="48">
        <v>0</v>
      </c>
      <c r="T703" s="48">
        <v>1</v>
      </c>
      <c r="U703" s="49">
        <v>0</v>
      </c>
      <c r="V703" s="49">
        <v>9.0089999999999996E-3</v>
      </c>
      <c r="W703" s="49">
        <v>0</v>
      </c>
      <c r="X703" s="49">
        <v>0.53537999999999997</v>
      </c>
      <c r="Y703" s="49">
        <v>0</v>
      </c>
      <c r="Z703" s="49">
        <v>0</v>
      </c>
      <c r="AA703" s="71">
        <v>1110</v>
      </c>
      <c r="AB703" s="71"/>
      <c r="AC703" s="72"/>
      <c r="AD703" s="78" t="s">
        <v>11251</v>
      </c>
      <c r="AE703" s="78">
        <v>1</v>
      </c>
      <c r="AF703" s="78">
        <v>0</v>
      </c>
      <c r="AG703" s="78">
        <v>23</v>
      </c>
      <c r="AH703" s="78">
        <v>0</v>
      </c>
      <c r="AI703" s="78"/>
      <c r="AJ703" s="78" t="s">
        <v>12392</v>
      </c>
      <c r="AK703" s="78" t="s">
        <v>12648</v>
      </c>
      <c r="AL703" s="78"/>
      <c r="AM703" s="78"/>
      <c r="AN703" s="80">
        <v>42847.228587962964</v>
      </c>
      <c r="AO703" s="84" t="s">
        <v>14631</v>
      </c>
      <c r="AP703" s="78" t="b">
        <v>1</v>
      </c>
      <c r="AQ703" s="78" t="b">
        <v>0</v>
      </c>
      <c r="AR703" s="78" t="b">
        <v>0</v>
      </c>
      <c r="AS703" s="78" t="s">
        <v>9963</v>
      </c>
      <c r="AT703" s="78">
        <v>0</v>
      </c>
      <c r="AU703" s="78"/>
      <c r="AV703" s="78" t="b">
        <v>0</v>
      </c>
      <c r="AW703" s="78" t="s">
        <v>15459</v>
      </c>
      <c r="AX703" s="84" t="s">
        <v>16567</v>
      </c>
      <c r="AY703" s="78" t="s">
        <v>66</v>
      </c>
      <c r="AZ703" s="102" t="s">
        <v>18397</v>
      </c>
      <c r="BA703" s="48" t="s">
        <v>3725</v>
      </c>
      <c r="BB703" s="48" t="s">
        <v>3725</v>
      </c>
      <c r="BC703" s="48" t="s">
        <v>4027</v>
      </c>
      <c r="BD703" s="48" t="s">
        <v>4027</v>
      </c>
      <c r="BE703" s="48"/>
      <c r="BF703" s="48"/>
      <c r="BG703" s="106" t="s">
        <v>18845</v>
      </c>
      <c r="BH703" s="106" t="s">
        <v>18976</v>
      </c>
      <c r="BI703" s="106" t="s">
        <v>19287</v>
      </c>
      <c r="BJ703" s="106" t="s">
        <v>19409</v>
      </c>
      <c r="BK703" s="85" t="str">
        <f>REPLACE(INDEX(GroupVertices[Group], MATCH(Vertices[[#This Row],[Vertex]],GroupVertices[Vertex],0)),1,1,"")</f>
        <v>EUTRAL</v>
      </c>
      <c r="BL703" s="3"/>
      <c r="BM703" s="3"/>
      <c r="BN703" s="3"/>
      <c r="BO703" s="3"/>
    </row>
    <row r="704" spans="1:67" x14ac:dyDescent="0.25">
      <c r="A704" s="64" t="s">
        <v>1217</v>
      </c>
      <c r="B704" s="65"/>
      <c r="C704" s="65"/>
      <c r="D704" s="66"/>
      <c r="E704" s="68"/>
      <c r="F704" s="100" t="s">
        <v>15403</v>
      </c>
      <c r="G704" s="65"/>
      <c r="H704" s="69"/>
      <c r="I704" s="70"/>
      <c r="J704" s="70"/>
      <c r="K704" s="69" t="s">
        <v>17999</v>
      </c>
      <c r="L704" s="73"/>
      <c r="M704" s="74">
        <v>7077.02099609375</v>
      </c>
      <c r="N704" s="74">
        <v>1080.8035888671875</v>
      </c>
      <c r="O704" s="75"/>
      <c r="P704" s="76"/>
      <c r="Q704" s="76"/>
      <c r="R704" s="86"/>
      <c r="S704" s="48">
        <v>0</v>
      </c>
      <c r="T704" s="48">
        <v>1</v>
      </c>
      <c r="U704" s="49">
        <v>0</v>
      </c>
      <c r="V704" s="49">
        <v>3.5300000000000002E-4</v>
      </c>
      <c r="W704" s="49">
        <v>9.9999999999999995E-7</v>
      </c>
      <c r="X704" s="49">
        <v>0.51918500000000001</v>
      </c>
      <c r="Y704" s="49">
        <v>0</v>
      </c>
      <c r="Z704" s="49">
        <v>0</v>
      </c>
      <c r="AA704" s="71">
        <v>1111</v>
      </c>
      <c r="AB704" s="71"/>
      <c r="AC704" s="72"/>
      <c r="AD704" s="78" t="s">
        <v>11252</v>
      </c>
      <c r="AE704" s="78">
        <v>133</v>
      </c>
      <c r="AF704" s="78">
        <v>130</v>
      </c>
      <c r="AG704" s="78">
        <v>10684</v>
      </c>
      <c r="AH704" s="78">
        <v>11272</v>
      </c>
      <c r="AI704" s="78"/>
      <c r="AJ704" s="78"/>
      <c r="AK704" s="78" t="s">
        <v>13049</v>
      </c>
      <c r="AL704" s="78"/>
      <c r="AM704" s="78"/>
      <c r="AN704" s="80">
        <v>41266.11550925926</v>
      </c>
      <c r="AO704" s="78"/>
      <c r="AP704" s="78" t="b">
        <v>1</v>
      </c>
      <c r="AQ704" s="78" t="b">
        <v>0</v>
      </c>
      <c r="AR704" s="78" t="b">
        <v>1</v>
      </c>
      <c r="AS704" s="78" t="s">
        <v>9963</v>
      </c>
      <c r="AT704" s="78">
        <v>52</v>
      </c>
      <c r="AU704" s="84" t="s">
        <v>14862</v>
      </c>
      <c r="AV704" s="78" t="b">
        <v>0</v>
      </c>
      <c r="AW704" s="78" t="s">
        <v>15459</v>
      </c>
      <c r="AX704" s="84" t="s">
        <v>16568</v>
      </c>
      <c r="AY704" s="78" t="s">
        <v>66</v>
      </c>
      <c r="AZ704" s="102" t="s">
        <v>18397</v>
      </c>
      <c r="BA704" s="48" t="s">
        <v>3640</v>
      </c>
      <c r="BB704" s="48" t="s">
        <v>3640</v>
      </c>
      <c r="BC704" s="48" t="s">
        <v>4181</v>
      </c>
      <c r="BD704" s="48" t="s">
        <v>4181</v>
      </c>
      <c r="BE704" s="48"/>
      <c r="BF704" s="48"/>
      <c r="BG704" s="106" t="s">
        <v>18801</v>
      </c>
      <c r="BH704" s="106" t="s">
        <v>18801</v>
      </c>
      <c r="BI704" s="106" t="s">
        <v>19246</v>
      </c>
      <c r="BJ704" s="106" t="s">
        <v>19246</v>
      </c>
      <c r="BK704" s="85" t="str">
        <f>REPLACE(INDEX(GroupVertices[Group], MATCH(Vertices[[#This Row],[Vertex]],GroupVertices[Vertex],0)),1,1,"")</f>
        <v>EUTRAL</v>
      </c>
      <c r="BL704" s="3"/>
      <c r="BM704" s="3"/>
      <c r="BN704" s="3"/>
      <c r="BO704" s="3"/>
    </row>
    <row r="705" spans="1:67" x14ac:dyDescent="0.25">
      <c r="A705" s="64" t="s">
        <v>1220</v>
      </c>
      <c r="B705" s="65"/>
      <c r="C705" s="65"/>
      <c r="D705" s="66"/>
      <c r="E705" s="68"/>
      <c r="F705" s="100" t="s">
        <v>5514</v>
      </c>
      <c r="G705" s="65"/>
      <c r="H705" s="69"/>
      <c r="I705" s="70"/>
      <c r="J705" s="70"/>
      <c r="K705" s="69" t="s">
        <v>18003</v>
      </c>
      <c r="L705" s="73"/>
      <c r="M705" s="74">
        <v>8486.43359375</v>
      </c>
      <c r="N705" s="74">
        <v>4558.69091796875</v>
      </c>
      <c r="O705" s="75"/>
      <c r="P705" s="76"/>
      <c r="Q705" s="76"/>
      <c r="R705" s="86"/>
      <c r="S705" s="48">
        <v>0</v>
      </c>
      <c r="T705" s="48">
        <v>2</v>
      </c>
      <c r="U705" s="49">
        <v>0</v>
      </c>
      <c r="V705" s="49">
        <v>0.5</v>
      </c>
      <c r="W705" s="49">
        <v>0</v>
      </c>
      <c r="X705" s="49">
        <v>0.99999899999999997</v>
      </c>
      <c r="Y705" s="49">
        <v>0.5</v>
      </c>
      <c r="Z705" s="49">
        <v>0</v>
      </c>
      <c r="AA705" s="71">
        <v>1115</v>
      </c>
      <c r="AB705" s="71"/>
      <c r="AC705" s="72"/>
      <c r="AD705" s="78" t="s">
        <v>11256</v>
      </c>
      <c r="AE705" s="78">
        <v>6</v>
      </c>
      <c r="AF705" s="78">
        <v>3</v>
      </c>
      <c r="AG705" s="78">
        <v>264</v>
      </c>
      <c r="AH705" s="78">
        <v>348</v>
      </c>
      <c r="AI705" s="78"/>
      <c r="AJ705" s="78"/>
      <c r="AK705" s="78" t="s">
        <v>13051</v>
      </c>
      <c r="AL705" s="78"/>
      <c r="AM705" s="78"/>
      <c r="AN705" s="80">
        <v>42099.046030092592</v>
      </c>
      <c r="AO705" s="78"/>
      <c r="AP705" s="78" t="b">
        <v>1</v>
      </c>
      <c r="AQ705" s="78" t="b">
        <v>0</v>
      </c>
      <c r="AR705" s="78" t="b">
        <v>0</v>
      </c>
      <c r="AS705" s="78" t="s">
        <v>9963</v>
      </c>
      <c r="AT705" s="78">
        <v>1</v>
      </c>
      <c r="AU705" s="84" t="s">
        <v>14862</v>
      </c>
      <c r="AV705" s="78" t="b">
        <v>0</v>
      </c>
      <c r="AW705" s="78" t="s">
        <v>15459</v>
      </c>
      <c r="AX705" s="84" t="s">
        <v>16572</v>
      </c>
      <c r="AY705" s="78" t="s">
        <v>66</v>
      </c>
      <c r="AZ705" s="102" t="s">
        <v>18397</v>
      </c>
      <c r="BA705" s="48"/>
      <c r="BB705" s="48"/>
      <c r="BC705" s="48"/>
      <c r="BD705" s="48"/>
      <c r="BE705" s="48"/>
      <c r="BF705" s="48"/>
      <c r="BG705" s="106" t="s">
        <v>18847</v>
      </c>
      <c r="BH705" s="106" t="s">
        <v>18847</v>
      </c>
      <c r="BI705" s="106" t="s">
        <v>19289</v>
      </c>
      <c r="BJ705" s="106" t="s">
        <v>19289</v>
      </c>
      <c r="BK705" s="85" t="str">
        <f>REPLACE(INDEX(GroupVertices[Group], MATCH(Vertices[[#This Row],[Vertex]],GroupVertices[Vertex],0)),1,1,"")</f>
        <v>EUTRAL</v>
      </c>
      <c r="BL705" s="3"/>
      <c r="BM705" s="3"/>
      <c r="BN705" s="3"/>
      <c r="BO705" s="3"/>
    </row>
    <row r="706" spans="1:67" x14ac:dyDescent="0.25">
      <c r="A706" s="64" t="s">
        <v>1223</v>
      </c>
      <c r="B706" s="65"/>
      <c r="C706" s="65"/>
      <c r="D706" s="66"/>
      <c r="E706" s="68"/>
      <c r="F706" s="100" t="s">
        <v>5516</v>
      </c>
      <c r="G706" s="65"/>
      <c r="H706" s="69"/>
      <c r="I706" s="70"/>
      <c r="J706" s="70"/>
      <c r="K706" s="69" t="s">
        <v>18006</v>
      </c>
      <c r="L706" s="73"/>
      <c r="M706" s="74">
        <v>8165.61962890625</v>
      </c>
      <c r="N706" s="74">
        <v>5711.416015625</v>
      </c>
      <c r="O706" s="75"/>
      <c r="P706" s="76"/>
      <c r="Q706" s="76"/>
      <c r="R706" s="86"/>
      <c r="S706" s="48">
        <v>0</v>
      </c>
      <c r="T706" s="48">
        <v>1</v>
      </c>
      <c r="U706" s="49">
        <v>0</v>
      </c>
      <c r="V706" s="49">
        <v>6.1200000000000002E-4</v>
      </c>
      <c r="W706" s="49">
        <v>5.4799999999999998E-4</v>
      </c>
      <c r="X706" s="49">
        <v>0.40462399999999998</v>
      </c>
      <c r="Y706" s="49">
        <v>0</v>
      </c>
      <c r="Z706" s="49">
        <v>0</v>
      </c>
      <c r="AA706" s="71">
        <v>1118</v>
      </c>
      <c r="AB706" s="71"/>
      <c r="AC706" s="72"/>
      <c r="AD706" s="78" t="s">
        <v>11259</v>
      </c>
      <c r="AE706" s="78">
        <v>326</v>
      </c>
      <c r="AF706" s="78">
        <v>232</v>
      </c>
      <c r="AG706" s="78">
        <v>28438</v>
      </c>
      <c r="AH706" s="78">
        <v>2568</v>
      </c>
      <c r="AI706" s="78">
        <v>19800</v>
      </c>
      <c r="AJ706" s="78"/>
      <c r="AK706" s="78" t="s">
        <v>12750</v>
      </c>
      <c r="AL706" s="78"/>
      <c r="AM706" s="78" t="s">
        <v>10135</v>
      </c>
      <c r="AN706" s="80">
        <v>40362.601527777777</v>
      </c>
      <c r="AO706" s="84" t="s">
        <v>14636</v>
      </c>
      <c r="AP706" s="78" t="b">
        <v>0</v>
      </c>
      <c r="AQ706" s="78" t="b">
        <v>0</v>
      </c>
      <c r="AR706" s="78" t="b">
        <v>1</v>
      </c>
      <c r="AS706" s="78" t="s">
        <v>9963</v>
      </c>
      <c r="AT706" s="78">
        <v>46</v>
      </c>
      <c r="AU706" s="84" t="s">
        <v>14862</v>
      </c>
      <c r="AV706" s="78" t="b">
        <v>0</v>
      </c>
      <c r="AW706" s="78" t="s">
        <v>15459</v>
      </c>
      <c r="AX706" s="84" t="s">
        <v>16575</v>
      </c>
      <c r="AY706" s="78" t="s">
        <v>66</v>
      </c>
      <c r="AZ706" s="102" t="s">
        <v>18397</v>
      </c>
      <c r="BA706" s="48" t="s">
        <v>3730</v>
      </c>
      <c r="BB706" s="48" t="s">
        <v>3730</v>
      </c>
      <c r="BC706" s="48" t="s">
        <v>4018</v>
      </c>
      <c r="BD706" s="48" t="s">
        <v>4018</v>
      </c>
      <c r="BE706" s="48"/>
      <c r="BF706" s="48"/>
      <c r="BG706" s="106" t="s">
        <v>18714</v>
      </c>
      <c r="BH706" s="106" t="s">
        <v>18714</v>
      </c>
      <c r="BI706" s="106" t="s">
        <v>19160</v>
      </c>
      <c r="BJ706" s="106" t="s">
        <v>19160</v>
      </c>
      <c r="BK706" s="85" t="str">
        <f>REPLACE(INDEX(GroupVertices[Group], MATCH(Vertices[[#This Row],[Vertex]],GroupVertices[Vertex],0)),1,1,"")</f>
        <v>EUTRAL</v>
      </c>
      <c r="BL706" s="3"/>
      <c r="BM706" s="3"/>
      <c r="BN706" s="3"/>
      <c r="BO706" s="3"/>
    </row>
    <row r="707" spans="1:67" x14ac:dyDescent="0.25">
      <c r="A707" s="64" t="s">
        <v>1224</v>
      </c>
      <c r="B707" s="65"/>
      <c r="C707" s="65"/>
      <c r="D707" s="66"/>
      <c r="E707" s="68"/>
      <c r="F707" s="100" t="s">
        <v>5517</v>
      </c>
      <c r="G707" s="65"/>
      <c r="H707" s="69"/>
      <c r="I707" s="70"/>
      <c r="J707" s="70"/>
      <c r="K707" s="69" t="s">
        <v>18007</v>
      </c>
      <c r="L707" s="73"/>
      <c r="M707" s="74">
        <v>9282.3896484375</v>
      </c>
      <c r="N707" s="74">
        <v>4387.11474609375</v>
      </c>
      <c r="O707" s="75"/>
      <c r="P707" s="76"/>
      <c r="Q707" s="76"/>
      <c r="R707" s="86"/>
      <c r="S707" s="48">
        <v>0</v>
      </c>
      <c r="T707" s="48">
        <v>1</v>
      </c>
      <c r="U707" s="49">
        <v>0</v>
      </c>
      <c r="V707" s="49">
        <v>9.0909000000000004E-2</v>
      </c>
      <c r="W707" s="49">
        <v>0</v>
      </c>
      <c r="X707" s="49">
        <v>0.61711700000000003</v>
      </c>
      <c r="Y707" s="49">
        <v>0</v>
      </c>
      <c r="Z707" s="49">
        <v>0</v>
      </c>
      <c r="AA707" s="71">
        <v>1119</v>
      </c>
      <c r="AB707" s="71"/>
      <c r="AC707" s="72"/>
      <c r="AD707" s="78" t="s">
        <v>11260</v>
      </c>
      <c r="AE707" s="78">
        <v>743</v>
      </c>
      <c r="AF707" s="78">
        <v>244</v>
      </c>
      <c r="AG707" s="78">
        <v>26244</v>
      </c>
      <c r="AH707" s="78">
        <v>146</v>
      </c>
      <c r="AI707" s="78">
        <v>-25200</v>
      </c>
      <c r="AJ707" s="78" t="s">
        <v>12395</v>
      </c>
      <c r="AK707" s="78" t="s">
        <v>12690</v>
      </c>
      <c r="AL707" s="78"/>
      <c r="AM707" s="78" t="s">
        <v>13800</v>
      </c>
      <c r="AN707" s="80">
        <v>40817.532071759262</v>
      </c>
      <c r="AO707" s="84" t="s">
        <v>14637</v>
      </c>
      <c r="AP707" s="78" t="b">
        <v>1</v>
      </c>
      <c r="AQ707" s="78" t="b">
        <v>0</v>
      </c>
      <c r="AR707" s="78" t="b">
        <v>0</v>
      </c>
      <c r="AS707" s="78" t="s">
        <v>9963</v>
      </c>
      <c r="AT707" s="78">
        <v>60</v>
      </c>
      <c r="AU707" s="84" t="s">
        <v>14862</v>
      </c>
      <c r="AV707" s="78" t="b">
        <v>0</v>
      </c>
      <c r="AW707" s="78" t="s">
        <v>15459</v>
      </c>
      <c r="AX707" s="84" t="s">
        <v>16576</v>
      </c>
      <c r="AY707" s="78" t="s">
        <v>66</v>
      </c>
      <c r="AZ707" s="102" t="s">
        <v>18397</v>
      </c>
      <c r="BA707" s="48" t="s">
        <v>3731</v>
      </c>
      <c r="BB707" s="48" t="s">
        <v>3731</v>
      </c>
      <c r="BC707" s="48" t="s">
        <v>4212</v>
      </c>
      <c r="BD707" s="48" t="s">
        <v>4212</v>
      </c>
      <c r="BE707" s="48"/>
      <c r="BF707" s="48"/>
      <c r="BG707" s="106" t="s">
        <v>18848</v>
      </c>
      <c r="BH707" s="106" t="s">
        <v>18848</v>
      </c>
      <c r="BI707" s="106" t="s">
        <v>19290</v>
      </c>
      <c r="BJ707" s="106" t="s">
        <v>19290</v>
      </c>
      <c r="BK707" s="85" t="str">
        <f>REPLACE(INDEX(GroupVertices[Group], MATCH(Vertices[[#This Row],[Vertex]],GroupVertices[Vertex],0)),1,1,"")</f>
        <v>EUTRAL</v>
      </c>
      <c r="BL707" s="3"/>
      <c r="BM707" s="3"/>
      <c r="BN707" s="3"/>
      <c r="BO707" s="3"/>
    </row>
    <row r="708" spans="1:67" x14ac:dyDescent="0.25">
      <c r="A708" s="64" t="s">
        <v>1225</v>
      </c>
      <c r="B708" s="65"/>
      <c r="C708" s="65"/>
      <c r="D708" s="66"/>
      <c r="E708" s="68"/>
      <c r="F708" s="100" t="s">
        <v>5518</v>
      </c>
      <c r="G708" s="65"/>
      <c r="H708" s="69"/>
      <c r="I708" s="70"/>
      <c r="J708" s="70"/>
      <c r="K708" s="69" t="s">
        <v>18009</v>
      </c>
      <c r="L708" s="73"/>
      <c r="M708" s="74">
        <v>9787.2099609375</v>
      </c>
      <c r="N708" s="74">
        <v>3564.337158203125</v>
      </c>
      <c r="O708" s="75"/>
      <c r="P708" s="76"/>
      <c r="Q708" s="76"/>
      <c r="R708" s="86"/>
      <c r="S708" s="48">
        <v>0</v>
      </c>
      <c r="T708" s="48">
        <v>1</v>
      </c>
      <c r="U708" s="49">
        <v>0</v>
      </c>
      <c r="V708" s="49">
        <v>9.0909000000000004E-2</v>
      </c>
      <c r="W708" s="49">
        <v>0</v>
      </c>
      <c r="X708" s="49">
        <v>0.61711700000000003</v>
      </c>
      <c r="Y708" s="49">
        <v>0</v>
      </c>
      <c r="Z708" s="49">
        <v>0</v>
      </c>
      <c r="AA708" s="71">
        <v>1121</v>
      </c>
      <c r="AB708" s="71"/>
      <c r="AC708" s="72"/>
      <c r="AD708" s="78" t="s">
        <v>11262</v>
      </c>
      <c r="AE708" s="78">
        <v>135</v>
      </c>
      <c r="AF708" s="78">
        <v>875</v>
      </c>
      <c r="AG708" s="78">
        <v>5009</v>
      </c>
      <c r="AH708" s="78">
        <v>513</v>
      </c>
      <c r="AI708" s="78">
        <v>-36000</v>
      </c>
      <c r="AJ708" s="78" t="s">
        <v>12397</v>
      </c>
      <c r="AK708" s="78" t="s">
        <v>12826</v>
      </c>
      <c r="AL708" s="78"/>
      <c r="AM708" s="78" t="s">
        <v>13801</v>
      </c>
      <c r="AN708" s="80">
        <v>40311.390555555554</v>
      </c>
      <c r="AO708" s="84" t="s">
        <v>14638</v>
      </c>
      <c r="AP708" s="78" t="b">
        <v>1</v>
      </c>
      <c r="AQ708" s="78" t="b">
        <v>0</v>
      </c>
      <c r="AR708" s="78" t="b">
        <v>1</v>
      </c>
      <c r="AS708" s="78" t="s">
        <v>9963</v>
      </c>
      <c r="AT708" s="78">
        <v>46</v>
      </c>
      <c r="AU708" s="84" t="s">
        <v>14862</v>
      </c>
      <c r="AV708" s="78" t="b">
        <v>0</v>
      </c>
      <c r="AW708" s="78" t="s">
        <v>15459</v>
      </c>
      <c r="AX708" s="84" t="s">
        <v>16578</v>
      </c>
      <c r="AY708" s="78" t="s">
        <v>66</v>
      </c>
      <c r="AZ708" s="102" t="s">
        <v>18397</v>
      </c>
      <c r="BA708" s="48" t="s">
        <v>3731</v>
      </c>
      <c r="BB708" s="48" t="s">
        <v>3731</v>
      </c>
      <c r="BC708" s="48" t="s">
        <v>4212</v>
      </c>
      <c r="BD708" s="48" t="s">
        <v>4212</v>
      </c>
      <c r="BE708" s="48"/>
      <c r="BF708" s="48"/>
      <c r="BG708" s="106" t="s">
        <v>18848</v>
      </c>
      <c r="BH708" s="106" t="s">
        <v>18848</v>
      </c>
      <c r="BI708" s="106" t="s">
        <v>19290</v>
      </c>
      <c r="BJ708" s="106" t="s">
        <v>19290</v>
      </c>
      <c r="BK708" s="85" t="str">
        <f>REPLACE(INDEX(GroupVertices[Group], MATCH(Vertices[[#This Row],[Vertex]],GroupVertices[Vertex],0)),1,1,"")</f>
        <v>EUTRAL</v>
      </c>
      <c r="BL708" s="3"/>
      <c r="BM708" s="3"/>
      <c r="BN708" s="3"/>
      <c r="BO708" s="3"/>
    </row>
    <row r="709" spans="1:67" x14ac:dyDescent="0.25">
      <c r="A709" s="64" t="s">
        <v>1226</v>
      </c>
      <c r="B709" s="65"/>
      <c r="C709" s="65"/>
      <c r="D709" s="66"/>
      <c r="E709" s="68"/>
      <c r="F709" s="100" t="s">
        <v>15407</v>
      </c>
      <c r="G709" s="65"/>
      <c r="H709" s="69"/>
      <c r="I709" s="70"/>
      <c r="J709" s="70"/>
      <c r="K709" s="69" t="s">
        <v>18010</v>
      </c>
      <c r="L709" s="73"/>
      <c r="M709" s="74">
        <v>7357.724609375</v>
      </c>
      <c r="N709" s="74">
        <v>5481.353515625</v>
      </c>
      <c r="O709" s="75"/>
      <c r="P709" s="76"/>
      <c r="Q709" s="76"/>
      <c r="R709" s="86"/>
      <c r="S709" s="48">
        <v>0</v>
      </c>
      <c r="T709" s="48">
        <v>2</v>
      </c>
      <c r="U709" s="49">
        <v>669.84610999999995</v>
      </c>
      <c r="V709" s="49">
        <v>7.2499999999999995E-4</v>
      </c>
      <c r="W709" s="49">
        <v>4.6810000000000003E-3</v>
      </c>
      <c r="X709" s="49">
        <v>0.627965</v>
      </c>
      <c r="Y709" s="49">
        <v>0</v>
      </c>
      <c r="Z709" s="49">
        <v>0</v>
      </c>
      <c r="AA709" s="71">
        <v>1122</v>
      </c>
      <c r="AB709" s="71"/>
      <c r="AC709" s="72"/>
      <c r="AD709" s="78" t="s">
        <v>11263</v>
      </c>
      <c r="AE709" s="78">
        <v>28</v>
      </c>
      <c r="AF709" s="78">
        <v>7</v>
      </c>
      <c r="AG709" s="78">
        <v>144</v>
      </c>
      <c r="AH709" s="78">
        <v>0</v>
      </c>
      <c r="AI709" s="78">
        <v>-25200</v>
      </c>
      <c r="AJ709" s="78" t="s">
        <v>12398</v>
      </c>
      <c r="AK709" s="78" t="s">
        <v>10111</v>
      </c>
      <c r="AL709" s="84" t="s">
        <v>13646</v>
      </c>
      <c r="AM709" s="78" t="s">
        <v>13800</v>
      </c>
      <c r="AN709" s="80">
        <v>42584.332743055558</v>
      </c>
      <c r="AO709" s="78"/>
      <c r="AP709" s="78" t="b">
        <v>1</v>
      </c>
      <c r="AQ709" s="78" t="b">
        <v>0</v>
      </c>
      <c r="AR709" s="78" t="b">
        <v>0</v>
      </c>
      <c r="AS709" s="78" t="s">
        <v>9963</v>
      </c>
      <c r="AT709" s="78">
        <v>0</v>
      </c>
      <c r="AU709" s="78"/>
      <c r="AV709" s="78" t="b">
        <v>0</v>
      </c>
      <c r="AW709" s="78" t="s">
        <v>15459</v>
      </c>
      <c r="AX709" s="84" t="s">
        <v>16579</v>
      </c>
      <c r="AY709" s="78" t="s">
        <v>66</v>
      </c>
      <c r="AZ709" s="102" t="s">
        <v>18397</v>
      </c>
      <c r="BA709" s="48" t="s">
        <v>3732</v>
      </c>
      <c r="BB709" s="48" t="s">
        <v>3732</v>
      </c>
      <c r="BC709" s="48" t="s">
        <v>4213</v>
      </c>
      <c r="BD709" s="48" t="s">
        <v>4213</v>
      </c>
      <c r="BE709" s="48" t="s">
        <v>4283</v>
      </c>
      <c r="BF709" s="48" t="s">
        <v>4283</v>
      </c>
      <c r="BG709" s="106" t="s">
        <v>18849</v>
      </c>
      <c r="BH709" s="106" t="s">
        <v>18849</v>
      </c>
      <c r="BI709" s="106" t="s">
        <v>19291</v>
      </c>
      <c r="BJ709" s="106" t="s">
        <v>19291</v>
      </c>
      <c r="BK709" s="85" t="str">
        <f>REPLACE(INDEX(GroupVertices[Group], MATCH(Vertices[[#This Row],[Vertex]],GroupVertices[Vertex],0)),1,1,"")</f>
        <v>EUTRAL</v>
      </c>
      <c r="BL709" s="3"/>
      <c r="BM709" s="3"/>
      <c r="BN709" s="3"/>
      <c r="BO709" s="3"/>
    </row>
    <row r="710" spans="1:67" x14ac:dyDescent="0.25">
      <c r="A710" s="64" t="s">
        <v>1228</v>
      </c>
      <c r="B710" s="65"/>
      <c r="C710" s="65"/>
      <c r="D710" s="66"/>
      <c r="E710" s="68"/>
      <c r="F710" s="100" t="s">
        <v>5520</v>
      </c>
      <c r="G710" s="65"/>
      <c r="H710" s="69"/>
      <c r="I710" s="70"/>
      <c r="J710" s="70"/>
      <c r="K710" s="69" t="s">
        <v>18012</v>
      </c>
      <c r="L710" s="73"/>
      <c r="M710" s="74">
        <v>9400.8544921875</v>
      </c>
      <c r="N710" s="74">
        <v>4449.32421875</v>
      </c>
      <c r="O710" s="75"/>
      <c r="P710" s="76"/>
      <c r="Q710" s="76"/>
      <c r="R710" s="86"/>
      <c r="S710" s="48">
        <v>0</v>
      </c>
      <c r="T710" s="48">
        <v>1</v>
      </c>
      <c r="U710" s="49">
        <v>0</v>
      </c>
      <c r="V710" s="49">
        <v>4.9299999999999995E-4</v>
      </c>
      <c r="W710" s="49">
        <v>3.3500000000000001E-4</v>
      </c>
      <c r="X710" s="49">
        <v>0.41562300000000002</v>
      </c>
      <c r="Y710" s="49">
        <v>0</v>
      </c>
      <c r="Z710" s="49">
        <v>0</v>
      </c>
      <c r="AA710" s="71">
        <v>1124</v>
      </c>
      <c r="AB710" s="71"/>
      <c r="AC710" s="72"/>
      <c r="AD710" s="78" t="s">
        <v>11265</v>
      </c>
      <c r="AE710" s="78">
        <v>858</v>
      </c>
      <c r="AF710" s="78">
        <v>590</v>
      </c>
      <c r="AG710" s="78">
        <v>2867</v>
      </c>
      <c r="AH710" s="78">
        <v>2561</v>
      </c>
      <c r="AI710" s="78">
        <v>19800</v>
      </c>
      <c r="AJ710" s="78" t="s">
        <v>12400</v>
      </c>
      <c r="AK710" s="78" t="s">
        <v>10119</v>
      </c>
      <c r="AL710" s="78"/>
      <c r="AM710" s="78" t="s">
        <v>10140</v>
      </c>
      <c r="AN710" s="80">
        <v>40011.602662037039</v>
      </c>
      <c r="AO710" s="78"/>
      <c r="AP710" s="78" t="b">
        <v>0</v>
      </c>
      <c r="AQ710" s="78" t="b">
        <v>0</v>
      </c>
      <c r="AR710" s="78" t="b">
        <v>1</v>
      </c>
      <c r="AS710" s="78" t="s">
        <v>9963</v>
      </c>
      <c r="AT710" s="78">
        <v>6</v>
      </c>
      <c r="AU710" s="84" t="s">
        <v>14872</v>
      </c>
      <c r="AV710" s="78" t="b">
        <v>0</v>
      </c>
      <c r="AW710" s="78" t="s">
        <v>15459</v>
      </c>
      <c r="AX710" s="84" t="s">
        <v>16581</v>
      </c>
      <c r="AY710" s="78" t="s">
        <v>66</v>
      </c>
      <c r="AZ710" s="102" t="s">
        <v>18397</v>
      </c>
      <c r="BA710" s="48"/>
      <c r="BB710" s="48"/>
      <c r="BC710" s="48"/>
      <c r="BD710" s="48"/>
      <c r="BE710" s="48"/>
      <c r="BF710" s="48"/>
      <c r="BG710" s="106" t="s">
        <v>18850</v>
      </c>
      <c r="BH710" s="106" t="s">
        <v>18850</v>
      </c>
      <c r="BI710" s="106" t="s">
        <v>19292</v>
      </c>
      <c r="BJ710" s="106" t="s">
        <v>19292</v>
      </c>
      <c r="BK710" s="85" t="str">
        <f>REPLACE(INDEX(GroupVertices[Group], MATCH(Vertices[[#This Row],[Vertex]],GroupVertices[Vertex],0)),1,1,"")</f>
        <v>EUTRAL</v>
      </c>
      <c r="BL710" s="3"/>
      <c r="BM710" s="3"/>
      <c r="BN710" s="3"/>
      <c r="BO710" s="3"/>
    </row>
    <row r="711" spans="1:67" x14ac:dyDescent="0.25">
      <c r="A711" s="64" t="s">
        <v>1230</v>
      </c>
      <c r="B711" s="65"/>
      <c r="C711" s="65"/>
      <c r="D711" s="66"/>
      <c r="E711" s="68"/>
      <c r="F711" s="100" t="s">
        <v>15408</v>
      </c>
      <c r="G711" s="65"/>
      <c r="H711" s="69"/>
      <c r="I711" s="70"/>
      <c r="J711" s="70"/>
      <c r="K711" s="69" t="s">
        <v>18013</v>
      </c>
      <c r="L711" s="73"/>
      <c r="M711" s="74">
        <v>6043.755859375</v>
      </c>
      <c r="N711" s="74">
        <v>3933.52392578125</v>
      </c>
      <c r="O711" s="75"/>
      <c r="P711" s="76"/>
      <c r="Q711" s="76"/>
      <c r="R711" s="86"/>
      <c r="S711" s="48">
        <v>0</v>
      </c>
      <c r="T711" s="48">
        <v>1</v>
      </c>
      <c r="U711" s="49">
        <v>0</v>
      </c>
      <c r="V711" s="49">
        <v>4.8999999999999998E-4</v>
      </c>
      <c r="W711" s="49">
        <v>6.0000000000000002E-5</v>
      </c>
      <c r="X711" s="49">
        <v>0.47792200000000001</v>
      </c>
      <c r="Y711" s="49">
        <v>0</v>
      </c>
      <c r="Z711" s="49">
        <v>0</v>
      </c>
      <c r="AA711" s="71">
        <v>1125</v>
      </c>
      <c r="AB711" s="71"/>
      <c r="AC711" s="72"/>
      <c r="AD711" s="78" t="s">
        <v>11266</v>
      </c>
      <c r="AE711" s="78">
        <v>383</v>
      </c>
      <c r="AF711" s="78">
        <v>273</v>
      </c>
      <c r="AG711" s="78">
        <v>11302</v>
      </c>
      <c r="AH711" s="78">
        <v>6770</v>
      </c>
      <c r="AI711" s="78"/>
      <c r="AJ711" s="78" t="s">
        <v>12401</v>
      </c>
      <c r="AK711" s="78" t="s">
        <v>12683</v>
      </c>
      <c r="AL711" s="78"/>
      <c r="AM711" s="78"/>
      <c r="AN711" s="80">
        <v>40652.441296296296</v>
      </c>
      <c r="AO711" s="84" t="s">
        <v>14639</v>
      </c>
      <c r="AP711" s="78" t="b">
        <v>1</v>
      </c>
      <c r="AQ711" s="78" t="b">
        <v>0</v>
      </c>
      <c r="AR711" s="78" t="b">
        <v>1</v>
      </c>
      <c r="AS711" s="78" t="s">
        <v>9963</v>
      </c>
      <c r="AT711" s="78">
        <v>21</v>
      </c>
      <c r="AU711" s="84" t="s">
        <v>14862</v>
      </c>
      <c r="AV711" s="78" t="b">
        <v>0</v>
      </c>
      <c r="AW711" s="78" t="s">
        <v>15459</v>
      </c>
      <c r="AX711" s="84" t="s">
        <v>16582</v>
      </c>
      <c r="AY711" s="78" t="s">
        <v>66</v>
      </c>
      <c r="AZ711" s="102" t="s">
        <v>18397</v>
      </c>
      <c r="BA711" s="48" t="s">
        <v>3652</v>
      </c>
      <c r="BB711" s="48" t="s">
        <v>3652</v>
      </c>
      <c r="BC711" s="48" t="s">
        <v>4040</v>
      </c>
      <c r="BD711" s="48" t="s">
        <v>4040</v>
      </c>
      <c r="BE711" s="48"/>
      <c r="BF711" s="48"/>
      <c r="BG711" s="106" t="s">
        <v>18814</v>
      </c>
      <c r="BH711" s="106" t="s">
        <v>18814</v>
      </c>
      <c r="BI711" s="106" t="s">
        <v>19257</v>
      </c>
      <c r="BJ711" s="106" t="s">
        <v>19257</v>
      </c>
      <c r="BK711" s="85" t="str">
        <f>REPLACE(INDEX(GroupVertices[Group], MATCH(Vertices[[#This Row],[Vertex]],GroupVertices[Vertex],0)),1,1,"")</f>
        <v>EUTRAL</v>
      </c>
      <c r="BL711" s="3"/>
      <c r="BM711" s="3"/>
      <c r="BN711" s="3"/>
      <c r="BO711" s="3"/>
    </row>
    <row r="712" spans="1:67" x14ac:dyDescent="0.25">
      <c r="A712" s="64" t="s">
        <v>1231</v>
      </c>
      <c r="B712" s="65"/>
      <c r="C712" s="65"/>
      <c r="D712" s="66"/>
      <c r="E712" s="68"/>
      <c r="F712" s="100" t="s">
        <v>15409</v>
      </c>
      <c r="G712" s="65"/>
      <c r="H712" s="69"/>
      <c r="I712" s="70"/>
      <c r="J712" s="70"/>
      <c r="K712" s="69" t="s">
        <v>18014</v>
      </c>
      <c r="L712" s="73"/>
      <c r="M712" s="74">
        <v>9727.0888671875</v>
      </c>
      <c r="N712" s="74">
        <v>3618.042724609375</v>
      </c>
      <c r="O712" s="75"/>
      <c r="P712" s="76"/>
      <c r="Q712" s="76"/>
      <c r="R712" s="86"/>
      <c r="S712" s="48">
        <v>0</v>
      </c>
      <c r="T712" s="48">
        <v>1</v>
      </c>
      <c r="U712" s="49">
        <v>0</v>
      </c>
      <c r="V712" s="49">
        <v>0.33333299999999999</v>
      </c>
      <c r="W712" s="49">
        <v>0</v>
      </c>
      <c r="X712" s="49">
        <v>0.77027000000000001</v>
      </c>
      <c r="Y712" s="49">
        <v>0</v>
      </c>
      <c r="Z712" s="49">
        <v>0</v>
      </c>
      <c r="AA712" s="71">
        <v>1126</v>
      </c>
      <c r="AB712" s="71"/>
      <c r="AC712" s="72"/>
      <c r="AD712" s="78" t="s">
        <v>11267</v>
      </c>
      <c r="AE712" s="78">
        <v>228</v>
      </c>
      <c r="AF712" s="78">
        <v>40</v>
      </c>
      <c r="AG712" s="78">
        <v>1703</v>
      </c>
      <c r="AH712" s="78">
        <v>2231</v>
      </c>
      <c r="AI712" s="78"/>
      <c r="AJ712" s="78" t="s">
        <v>12402</v>
      </c>
      <c r="AK712" s="78" t="s">
        <v>13054</v>
      </c>
      <c r="AL712" s="84" t="s">
        <v>13648</v>
      </c>
      <c r="AM712" s="78"/>
      <c r="AN712" s="80">
        <v>42232.105405092596</v>
      </c>
      <c r="AO712" s="84" t="s">
        <v>14640</v>
      </c>
      <c r="AP712" s="78" t="b">
        <v>0</v>
      </c>
      <c r="AQ712" s="78" t="b">
        <v>0</v>
      </c>
      <c r="AR712" s="78" t="b">
        <v>1</v>
      </c>
      <c r="AS712" s="78" t="s">
        <v>9963</v>
      </c>
      <c r="AT712" s="78">
        <v>7</v>
      </c>
      <c r="AU712" s="84" t="s">
        <v>14862</v>
      </c>
      <c r="AV712" s="78" t="b">
        <v>0</v>
      </c>
      <c r="AW712" s="78" t="s">
        <v>15459</v>
      </c>
      <c r="AX712" s="84" t="s">
        <v>16583</v>
      </c>
      <c r="AY712" s="78" t="s">
        <v>66</v>
      </c>
      <c r="AZ712" s="102" t="s">
        <v>18397</v>
      </c>
      <c r="BA712" s="48" t="s">
        <v>3735</v>
      </c>
      <c r="BB712" s="48" t="s">
        <v>3735</v>
      </c>
      <c r="BC712" s="48" t="s">
        <v>4041</v>
      </c>
      <c r="BD712" s="48" t="s">
        <v>4041</v>
      </c>
      <c r="BE712" s="48"/>
      <c r="BF712" s="48"/>
      <c r="BG712" s="106" t="s">
        <v>18851</v>
      </c>
      <c r="BH712" s="106" t="s">
        <v>18851</v>
      </c>
      <c r="BI712" s="106" t="s">
        <v>19293</v>
      </c>
      <c r="BJ712" s="106" t="s">
        <v>19293</v>
      </c>
      <c r="BK712" s="85" t="str">
        <f>REPLACE(INDEX(GroupVertices[Group], MATCH(Vertices[[#This Row],[Vertex]],GroupVertices[Vertex],0)),1,1,"")</f>
        <v>EUTRAL</v>
      </c>
      <c r="BL712" s="3"/>
      <c r="BM712" s="3"/>
      <c r="BN712" s="3"/>
      <c r="BO712" s="3"/>
    </row>
    <row r="713" spans="1:67" x14ac:dyDescent="0.25">
      <c r="A713" s="64" t="s">
        <v>1232</v>
      </c>
      <c r="B713" s="65"/>
      <c r="C713" s="65"/>
      <c r="D713" s="66"/>
      <c r="E713" s="68"/>
      <c r="F713" s="100" t="s">
        <v>5522</v>
      </c>
      <c r="G713" s="65"/>
      <c r="H713" s="69"/>
      <c r="I713" s="70"/>
      <c r="J713" s="70"/>
      <c r="K713" s="69" t="s">
        <v>18015</v>
      </c>
      <c r="L713" s="73"/>
      <c r="M713" s="74">
        <v>9735.6455078125</v>
      </c>
      <c r="N713" s="74">
        <v>2931.225341796875</v>
      </c>
      <c r="O713" s="75"/>
      <c r="P713" s="76"/>
      <c r="Q713" s="76"/>
      <c r="R713" s="86"/>
      <c r="S713" s="48">
        <v>0</v>
      </c>
      <c r="T713" s="48">
        <v>1</v>
      </c>
      <c r="U713" s="49">
        <v>0</v>
      </c>
      <c r="V713" s="49">
        <v>9.0909000000000004E-2</v>
      </c>
      <c r="W713" s="49">
        <v>0</v>
      </c>
      <c r="X713" s="49">
        <v>0.61711700000000003</v>
      </c>
      <c r="Y713" s="49">
        <v>0</v>
      </c>
      <c r="Z713" s="49">
        <v>0</v>
      </c>
      <c r="AA713" s="71">
        <v>1127</v>
      </c>
      <c r="AB713" s="71"/>
      <c r="AC713" s="72"/>
      <c r="AD713" s="78" t="s">
        <v>11268</v>
      </c>
      <c r="AE713" s="78">
        <v>647</v>
      </c>
      <c r="AF713" s="78">
        <v>149</v>
      </c>
      <c r="AG713" s="78">
        <v>14167</v>
      </c>
      <c r="AH713" s="78">
        <v>875</v>
      </c>
      <c r="AI713" s="78">
        <v>-39600</v>
      </c>
      <c r="AJ713" s="78" t="s">
        <v>12403</v>
      </c>
      <c r="AK713" s="78"/>
      <c r="AL713" s="78"/>
      <c r="AM713" s="78" t="s">
        <v>13833</v>
      </c>
      <c r="AN713" s="80">
        <v>40186.280011574076</v>
      </c>
      <c r="AO713" s="84" t="s">
        <v>14641</v>
      </c>
      <c r="AP713" s="78" t="b">
        <v>0</v>
      </c>
      <c r="AQ713" s="78" t="b">
        <v>0</v>
      </c>
      <c r="AR713" s="78" t="b">
        <v>1</v>
      </c>
      <c r="AS713" s="78" t="s">
        <v>9963</v>
      </c>
      <c r="AT713" s="78">
        <v>68</v>
      </c>
      <c r="AU713" s="84" t="s">
        <v>14862</v>
      </c>
      <c r="AV713" s="78" t="b">
        <v>0</v>
      </c>
      <c r="AW713" s="78" t="s">
        <v>15459</v>
      </c>
      <c r="AX713" s="84" t="s">
        <v>16584</v>
      </c>
      <c r="AY713" s="78" t="s">
        <v>66</v>
      </c>
      <c r="AZ713" s="102" t="s">
        <v>18397</v>
      </c>
      <c r="BA713" s="48" t="s">
        <v>3731</v>
      </c>
      <c r="BB713" s="48" t="s">
        <v>3731</v>
      </c>
      <c r="BC713" s="48" t="s">
        <v>4212</v>
      </c>
      <c r="BD713" s="48" t="s">
        <v>4212</v>
      </c>
      <c r="BE713" s="48"/>
      <c r="BF713" s="48"/>
      <c r="BG713" s="106" t="s">
        <v>18848</v>
      </c>
      <c r="BH713" s="106" t="s">
        <v>18848</v>
      </c>
      <c r="BI713" s="106" t="s">
        <v>19290</v>
      </c>
      <c r="BJ713" s="106" t="s">
        <v>19290</v>
      </c>
      <c r="BK713" s="85" t="str">
        <f>REPLACE(INDEX(GroupVertices[Group], MATCH(Vertices[[#This Row],[Vertex]],GroupVertices[Vertex],0)),1,1,"")</f>
        <v>EUTRAL</v>
      </c>
      <c r="BL713" s="3"/>
      <c r="BM713" s="3"/>
      <c r="BN713" s="3"/>
      <c r="BO713" s="3"/>
    </row>
    <row r="714" spans="1:67" x14ac:dyDescent="0.25">
      <c r="A714" s="64" t="s">
        <v>1235</v>
      </c>
      <c r="B714" s="65"/>
      <c r="C714" s="65"/>
      <c r="D714" s="66"/>
      <c r="E714" s="68"/>
      <c r="F714" s="100" t="s">
        <v>5524</v>
      </c>
      <c r="G714" s="65"/>
      <c r="H714" s="69"/>
      <c r="I714" s="70"/>
      <c r="J714" s="70"/>
      <c r="K714" s="69" t="s">
        <v>18018</v>
      </c>
      <c r="L714" s="73"/>
      <c r="M714" s="74">
        <v>7894.67822265625</v>
      </c>
      <c r="N714" s="74">
        <v>1106.4744873046875</v>
      </c>
      <c r="O714" s="75"/>
      <c r="P714" s="76"/>
      <c r="Q714" s="76"/>
      <c r="R714" s="86"/>
      <c r="S714" s="48">
        <v>0</v>
      </c>
      <c r="T714" s="48">
        <v>1</v>
      </c>
      <c r="U714" s="49">
        <v>0</v>
      </c>
      <c r="V714" s="49">
        <v>9.0909000000000004E-2</v>
      </c>
      <c r="W714" s="49">
        <v>0</v>
      </c>
      <c r="X714" s="49">
        <v>0.61711700000000003</v>
      </c>
      <c r="Y714" s="49">
        <v>0</v>
      </c>
      <c r="Z714" s="49">
        <v>0</v>
      </c>
      <c r="AA714" s="71">
        <v>1130</v>
      </c>
      <c r="AB714" s="71"/>
      <c r="AC714" s="72"/>
      <c r="AD714" s="78" t="s">
        <v>11271</v>
      </c>
      <c r="AE714" s="78">
        <v>184</v>
      </c>
      <c r="AF714" s="78">
        <v>164</v>
      </c>
      <c r="AG714" s="78">
        <v>1323</v>
      </c>
      <c r="AH714" s="78">
        <v>167</v>
      </c>
      <c r="AI714" s="78">
        <v>19800</v>
      </c>
      <c r="AJ714" s="78" t="s">
        <v>12405</v>
      </c>
      <c r="AK714" s="78" t="s">
        <v>12690</v>
      </c>
      <c r="AL714" s="84" t="s">
        <v>13650</v>
      </c>
      <c r="AM714" s="78" t="s">
        <v>10135</v>
      </c>
      <c r="AN714" s="80">
        <v>40022.452280092592</v>
      </c>
      <c r="AO714" s="78"/>
      <c r="AP714" s="78" t="b">
        <v>1</v>
      </c>
      <c r="AQ714" s="78" t="b">
        <v>0</v>
      </c>
      <c r="AR714" s="78" t="b">
        <v>0</v>
      </c>
      <c r="AS714" s="78" t="s">
        <v>9963</v>
      </c>
      <c r="AT714" s="78">
        <v>2</v>
      </c>
      <c r="AU714" s="84" t="s">
        <v>14862</v>
      </c>
      <c r="AV714" s="78" t="b">
        <v>0</v>
      </c>
      <c r="AW714" s="78" t="s">
        <v>15459</v>
      </c>
      <c r="AX714" s="84" t="s">
        <v>16587</v>
      </c>
      <c r="AY714" s="78" t="s">
        <v>66</v>
      </c>
      <c r="AZ714" s="102" t="s">
        <v>18397</v>
      </c>
      <c r="BA714" s="48" t="s">
        <v>3731</v>
      </c>
      <c r="BB714" s="48" t="s">
        <v>3731</v>
      </c>
      <c r="BC714" s="48" t="s">
        <v>4212</v>
      </c>
      <c r="BD714" s="48" t="s">
        <v>4212</v>
      </c>
      <c r="BE714" s="48"/>
      <c r="BF714" s="48"/>
      <c r="BG714" s="106" t="s">
        <v>18848</v>
      </c>
      <c r="BH714" s="106" t="s">
        <v>18848</v>
      </c>
      <c r="BI714" s="106" t="s">
        <v>19290</v>
      </c>
      <c r="BJ714" s="106" t="s">
        <v>19290</v>
      </c>
      <c r="BK714" s="85" t="str">
        <f>REPLACE(INDEX(GroupVertices[Group], MATCH(Vertices[[#This Row],[Vertex]],GroupVertices[Vertex],0)),1,1,"")</f>
        <v>EUTRAL</v>
      </c>
      <c r="BL714" s="3"/>
      <c r="BM714" s="3"/>
      <c r="BN714" s="3"/>
      <c r="BO714" s="3"/>
    </row>
    <row r="715" spans="1:67" x14ac:dyDescent="0.25">
      <c r="A715" s="64" t="s">
        <v>1237</v>
      </c>
      <c r="B715" s="65"/>
      <c r="C715" s="65"/>
      <c r="D715" s="66"/>
      <c r="E715" s="68"/>
      <c r="F715" s="100" t="s">
        <v>4787</v>
      </c>
      <c r="G715" s="65"/>
      <c r="H715" s="69"/>
      <c r="I715" s="70"/>
      <c r="J715" s="70"/>
      <c r="K715" s="69" t="s">
        <v>18019</v>
      </c>
      <c r="L715" s="73"/>
      <c r="M715" s="74">
        <v>6959.345703125</v>
      </c>
      <c r="N715" s="74">
        <v>943.35528564453125</v>
      </c>
      <c r="O715" s="75"/>
      <c r="P715" s="76"/>
      <c r="Q715" s="76"/>
      <c r="R715" s="86"/>
      <c r="S715" s="48">
        <v>0</v>
      </c>
      <c r="T715" s="48">
        <v>1</v>
      </c>
      <c r="U715" s="49">
        <v>0</v>
      </c>
      <c r="V715" s="49">
        <v>3.5300000000000002E-4</v>
      </c>
      <c r="W715" s="49">
        <v>9.9999999999999995E-7</v>
      </c>
      <c r="X715" s="49">
        <v>0.51918500000000001</v>
      </c>
      <c r="Y715" s="49">
        <v>0</v>
      </c>
      <c r="Z715" s="49">
        <v>0</v>
      </c>
      <c r="AA715" s="71">
        <v>1131</v>
      </c>
      <c r="AB715" s="71"/>
      <c r="AC715" s="72"/>
      <c r="AD715" s="78" t="s">
        <v>11272</v>
      </c>
      <c r="AE715" s="78">
        <v>15</v>
      </c>
      <c r="AF715" s="78">
        <v>23</v>
      </c>
      <c r="AG715" s="78">
        <v>4180</v>
      </c>
      <c r="AH715" s="78">
        <v>3650</v>
      </c>
      <c r="AI715" s="78"/>
      <c r="AJ715" s="78"/>
      <c r="AK715" s="78"/>
      <c r="AL715" s="78"/>
      <c r="AM715" s="78"/>
      <c r="AN715" s="80">
        <v>42558.36923611111</v>
      </c>
      <c r="AO715" s="78"/>
      <c r="AP715" s="78" t="b">
        <v>1</v>
      </c>
      <c r="AQ715" s="78" t="b">
        <v>1</v>
      </c>
      <c r="AR715" s="78" t="b">
        <v>0</v>
      </c>
      <c r="AS715" s="78" t="s">
        <v>9963</v>
      </c>
      <c r="AT715" s="78">
        <v>32</v>
      </c>
      <c r="AU715" s="78"/>
      <c r="AV715" s="78" t="b">
        <v>0</v>
      </c>
      <c r="AW715" s="78" t="s">
        <v>15459</v>
      </c>
      <c r="AX715" s="84" t="s">
        <v>16588</v>
      </c>
      <c r="AY715" s="78" t="s">
        <v>66</v>
      </c>
      <c r="AZ715" s="102" t="s">
        <v>18397</v>
      </c>
      <c r="BA715" s="48" t="s">
        <v>3640</v>
      </c>
      <c r="BB715" s="48" t="s">
        <v>3640</v>
      </c>
      <c r="BC715" s="48" t="s">
        <v>4181</v>
      </c>
      <c r="BD715" s="48" t="s">
        <v>4181</v>
      </c>
      <c r="BE715" s="48"/>
      <c r="BF715" s="48"/>
      <c r="BG715" s="106" t="s">
        <v>18801</v>
      </c>
      <c r="BH715" s="106" t="s">
        <v>18801</v>
      </c>
      <c r="BI715" s="106" t="s">
        <v>19246</v>
      </c>
      <c r="BJ715" s="106" t="s">
        <v>19246</v>
      </c>
      <c r="BK715" s="85" t="str">
        <f>REPLACE(INDEX(GroupVertices[Group], MATCH(Vertices[[#This Row],[Vertex]],GroupVertices[Vertex],0)),1,1,"")</f>
        <v>EUTRAL</v>
      </c>
      <c r="BL715" s="3"/>
      <c r="BM715" s="3"/>
      <c r="BN715" s="3"/>
      <c r="BO715" s="3"/>
    </row>
    <row r="716" spans="1:67" x14ac:dyDescent="0.25">
      <c r="A716" s="64" t="s">
        <v>1239</v>
      </c>
      <c r="B716" s="65"/>
      <c r="C716" s="65"/>
      <c r="D716" s="66"/>
      <c r="E716" s="68"/>
      <c r="F716" s="100" t="s">
        <v>5526</v>
      </c>
      <c r="G716" s="65"/>
      <c r="H716" s="69"/>
      <c r="I716" s="70"/>
      <c r="J716" s="70"/>
      <c r="K716" s="69" t="s">
        <v>18020</v>
      </c>
      <c r="L716" s="73"/>
      <c r="M716" s="74">
        <v>9743.8525390625</v>
      </c>
      <c r="N716" s="74">
        <v>2436.964111328125</v>
      </c>
      <c r="O716" s="75"/>
      <c r="P716" s="76"/>
      <c r="Q716" s="76"/>
      <c r="R716" s="86"/>
      <c r="S716" s="48">
        <v>0</v>
      </c>
      <c r="T716" s="48">
        <v>1</v>
      </c>
      <c r="U716" s="49">
        <v>0</v>
      </c>
      <c r="V716" s="49">
        <v>0.33333299999999999</v>
      </c>
      <c r="W716" s="49">
        <v>0</v>
      </c>
      <c r="X716" s="49">
        <v>0.77027000000000001</v>
      </c>
      <c r="Y716" s="49">
        <v>0</v>
      </c>
      <c r="Z716" s="49">
        <v>0</v>
      </c>
      <c r="AA716" s="71">
        <v>1132</v>
      </c>
      <c r="AB716" s="71"/>
      <c r="AC716" s="72"/>
      <c r="AD716" s="78" t="s">
        <v>11273</v>
      </c>
      <c r="AE716" s="78">
        <v>77</v>
      </c>
      <c r="AF716" s="78">
        <v>572</v>
      </c>
      <c r="AG716" s="78">
        <v>53210</v>
      </c>
      <c r="AH716" s="78">
        <v>2425</v>
      </c>
      <c r="AI716" s="78">
        <v>19800</v>
      </c>
      <c r="AJ716" s="78" t="s">
        <v>12406</v>
      </c>
      <c r="AK716" s="78" t="s">
        <v>13055</v>
      </c>
      <c r="AL716" s="84" t="s">
        <v>13651</v>
      </c>
      <c r="AM716" s="78" t="s">
        <v>10135</v>
      </c>
      <c r="AN716" s="80">
        <v>40732.26903935185</v>
      </c>
      <c r="AO716" s="84" t="s">
        <v>14643</v>
      </c>
      <c r="AP716" s="78" t="b">
        <v>1</v>
      </c>
      <c r="AQ716" s="78" t="b">
        <v>0</v>
      </c>
      <c r="AR716" s="78" t="b">
        <v>0</v>
      </c>
      <c r="AS716" s="78" t="s">
        <v>9963</v>
      </c>
      <c r="AT716" s="78">
        <v>48</v>
      </c>
      <c r="AU716" s="84" t="s">
        <v>14862</v>
      </c>
      <c r="AV716" s="78" t="b">
        <v>0</v>
      </c>
      <c r="AW716" s="78" t="s">
        <v>15459</v>
      </c>
      <c r="AX716" s="84" t="s">
        <v>16589</v>
      </c>
      <c r="AY716" s="78" t="s">
        <v>66</v>
      </c>
      <c r="AZ716" s="102" t="s">
        <v>18397</v>
      </c>
      <c r="BA716" s="48" t="s">
        <v>3640</v>
      </c>
      <c r="BB716" s="48" t="s">
        <v>3640</v>
      </c>
      <c r="BC716" s="48" t="s">
        <v>4181</v>
      </c>
      <c r="BD716" s="48" t="s">
        <v>4181</v>
      </c>
      <c r="BE716" s="48"/>
      <c r="BF716" s="48"/>
      <c r="BG716" s="106" t="s">
        <v>18822</v>
      </c>
      <c r="BH716" s="106" t="s">
        <v>18822</v>
      </c>
      <c r="BI716" s="106" t="s">
        <v>19265</v>
      </c>
      <c r="BJ716" s="106" t="s">
        <v>19265</v>
      </c>
      <c r="BK716" s="85" t="str">
        <f>REPLACE(INDEX(GroupVertices[Group], MATCH(Vertices[[#This Row],[Vertex]],GroupVertices[Vertex],0)),1,1,"")</f>
        <v>EUTRAL</v>
      </c>
      <c r="BL716" s="3"/>
      <c r="BM716" s="3"/>
      <c r="BN716" s="3"/>
      <c r="BO716" s="3"/>
    </row>
    <row r="717" spans="1:67" x14ac:dyDescent="0.25">
      <c r="A717" s="64" t="s">
        <v>1240</v>
      </c>
      <c r="B717" s="65"/>
      <c r="C717" s="65"/>
      <c r="D717" s="66"/>
      <c r="E717" s="68"/>
      <c r="F717" s="100" t="s">
        <v>5527</v>
      </c>
      <c r="G717" s="65"/>
      <c r="H717" s="69"/>
      <c r="I717" s="70"/>
      <c r="J717" s="70"/>
      <c r="K717" s="69" t="s">
        <v>18021</v>
      </c>
      <c r="L717" s="73"/>
      <c r="M717" s="74">
        <v>8935.9423828125</v>
      </c>
      <c r="N717" s="74">
        <v>1152.2525634765625</v>
      </c>
      <c r="O717" s="75"/>
      <c r="P717" s="76"/>
      <c r="Q717" s="76"/>
      <c r="R717" s="86"/>
      <c r="S717" s="48">
        <v>0</v>
      </c>
      <c r="T717" s="48">
        <v>2</v>
      </c>
      <c r="U717" s="49">
        <v>2</v>
      </c>
      <c r="V717" s="49">
        <v>0.5</v>
      </c>
      <c r="W717" s="49">
        <v>0</v>
      </c>
      <c r="X717" s="49">
        <v>1.4594590000000001</v>
      </c>
      <c r="Y717" s="49">
        <v>0</v>
      </c>
      <c r="Z717" s="49">
        <v>0</v>
      </c>
      <c r="AA717" s="71">
        <v>1133</v>
      </c>
      <c r="AB717" s="71"/>
      <c r="AC717" s="72"/>
      <c r="AD717" s="78" t="s">
        <v>11274</v>
      </c>
      <c r="AE717" s="78">
        <v>238</v>
      </c>
      <c r="AF717" s="78">
        <v>167</v>
      </c>
      <c r="AG717" s="78">
        <v>1386</v>
      </c>
      <c r="AH717" s="78">
        <v>4120</v>
      </c>
      <c r="AI717" s="78">
        <v>-25200</v>
      </c>
      <c r="AJ717" s="78" t="s">
        <v>12407</v>
      </c>
      <c r="AK717" s="78" t="s">
        <v>13056</v>
      </c>
      <c r="AL717" s="84" t="s">
        <v>13652</v>
      </c>
      <c r="AM717" s="78" t="s">
        <v>13800</v>
      </c>
      <c r="AN717" s="80">
        <v>42685.727766203701</v>
      </c>
      <c r="AO717" s="84" t="s">
        <v>14644</v>
      </c>
      <c r="AP717" s="78" t="b">
        <v>0</v>
      </c>
      <c r="AQ717" s="78" t="b">
        <v>0</v>
      </c>
      <c r="AR717" s="78" t="b">
        <v>1</v>
      </c>
      <c r="AS717" s="78" t="s">
        <v>9963</v>
      </c>
      <c r="AT717" s="78">
        <v>29</v>
      </c>
      <c r="AU717" s="84" t="s">
        <v>14862</v>
      </c>
      <c r="AV717" s="78" t="b">
        <v>0</v>
      </c>
      <c r="AW717" s="78" t="s">
        <v>15459</v>
      </c>
      <c r="AX717" s="84" t="s">
        <v>16590</v>
      </c>
      <c r="AY717" s="78" t="s">
        <v>66</v>
      </c>
      <c r="AZ717" s="102" t="s">
        <v>18397</v>
      </c>
      <c r="BA717" s="48" t="s">
        <v>3738</v>
      </c>
      <c r="BB717" s="48" t="s">
        <v>3738</v>
      </c>
      <c r="BC717" s="48" t="s">
        <v>4196</v>
      </c>
      <c r="BD717" s="48" t="s">
        <v>4196</v>
      </c>
      <c r="BE717" s="48"/>
      <c r="BF717" s="48"/>
      <c r="BG717" s="106" t="s">
        <v>18852</v>
      </c>
      <c r="BH717" s="106" t="s">
        <v>18852</v>
      </c>
      <c r="BI717" s="106" t="s">
        <v>19294</v>
      </c>
      <c r="BJ717" s="106" t="s">
        <v>19294</v>
      </c>
      <c r="BK717" s="85" t="str">
        <f>REPLACE(INDEX(GroupVertices[Group], MATCH(Vertices[[#This Row],[Vertex]],GroupVertices[Vertex],0)),1,1,"")</f>
        <v>EUTRAL</v>
      </c>
      <c r="BL717" s="3"/>
      <c r="BM717" s="3"/>
      <c r="BN717" s="3"/>
      <c r="BO717" s="3"/>
    </row>
    <row r="718" spans="1:67" x14ac:dyDescent="0.25">
      <c r="A718" s="64" t="s">
        <v>1243</v>
      </c>
      <c r="B718" s="65"/>
      <c r="C718" s="65"/>
      <c r="D718" s="66"/>
      <c r="E718" s="68"/>
      <c r="F718" s="100" t="s">
        <v>5530</v>
      </c>
      <c r="G718" s="65"/>
      <c r="H718" s="69"/>
      <c r="I718" s="70"/>
      <c r="J718" s="70"/>
      <c r="K718" s="69" t="s">
        <v>18025</v>
      </c>
      <c r="L718" s="73"/>
      <c r="M718" s="74">
        <v>8799.0927734375</v>
      </c>
      <c r="N718" s="74">
        <v>4517.009765625</v>
      </c>
      <c r="O718" s="75"/>
      <c r="P718" s="76"/>
      <c r="Q718" s="76"/>
      <c r="R718" s="86"/>
      <c r="S718" s="48">
        <v>0</v>
      </c>
      <c r="T718" s="48">
        <v>1</v>
      </c>
      <c r="U718" s="49">
        <v>0</v>
      </c>
      <c r="V718" s="49">
        <v>1</v>
      </c>
      <c r="W718" s="49">
        <v>0</v>
      </c>
      <c r="X718" s="49">
        <v>0.99999899999999997</v>
      </c>
      <c r="Y718" s="49">
        <v>0</v>
      </c>
      <c r="Z718" s="49">
        <v>0</v>
      </c>
      <c r="AA718" s="71">
        <v>1137</v>
      </c>
      <c r="AB718" s="71"/>
      <c r="AC718" s="72"/>
      <c r="AD718" s="78" t="s">
        <v>11278</v>
      </c>
      <c r="AE718" s="78">
        <v>4</v>
      </c>
      <c r="AF718" s="78">
        <v>3</v>
      </c>
      <c r="AG718" s="78">
        <v>14</v>
      </c>
      <c r="AH718" s="78">
        <v>2</v>
      </c>
      <c r="AI718" s="78"/>
      <c r="AJ718" s="78"/>
      <c r="AK718" s="78"/>
      <c r="AL718" s="78"/>
      <c r="AM718" s="78"/>
      <c r="AN718" s="80">
        <v>41853.588067129633</v>
      </c>
      <c r="AO718" s="78"/>
      <c r="AP718" s="78" t="b">
        <v>1</v>
      </c>
      <c r="AQ718" s="78" t="b">
        <v>0</v>
      </c>
      <c r="AR718" s="78" t="b">
        <v>0</v>
      </c>
      <c r="AS718" s="78" t="s">
        <v>9963</v>
      </c>
      <c r="AT718" s="78">
        <v>0</v>
      </c>
      <c r="AU718" s="84" t="s">
        <v>14862</v>
      </c>
      <c r="AV718" s="78" t="b">
        <v>0</v>
      </c>
      <c r="AW718" s="78" t="s">
        <v>15459</v>
      </c>
      <c r="AX718" s="84" t="s">
        <v>16594</v>
      </c>
      <c r="AY718" s="78" t="s">
        <v>66</v>
      </c>
      <c r="AZ718" s="102" t="s">
        <v>18397</v>
      </c>
      <c r="BA718" s="48"/>
      <c r="BB718" s="48"/>
      <c r="BC718" s="48"/>
      <c r="BD718" s="48"/>
      <c r="BE718" s="48"/>
      <c r="BF718" s="48"/>
      <c r="BG718" s="106" t="s">
        <v>18853</v>
      </c>
      <c r="BH718" s="106" t="s">
        <v>18853</v>
      </c>
      <c r="BI718" s="106" t="s">
        <v>19295</v>
      </c>
      <c r="BJ718" s="106" t="s">
        <v>19295</v>
      </c>
      <c r="BK718" s="85" t="str">
        <f>REPLACE(INDEX(GroupVertices[Group], MATCH(Vertices[[#This Row],[Vertex]],GroupVertices[Vertex],0)),1,1,"")</f>
        <v>EUTRAL</v>
      </c>
      <c r="BL718" s="3"/>
      <c r="BM718" s="3"/>
      <c r="BN718" s="3"/>
      <c r="BO718" s="3"/>
    </row>
    <row r="719" spans="1:67" x14ac:dyDescent="0.25">
      <c r="A719" s="64" t="s">
        <v>1246</v>
      </c>
      <c r="B719" s="65"/>
      <c r="C719" s="65"/>
      <c r="D719" s="66"/>
      <c r="E719" s="68"/>
      <c r="F719" s="100" t="s">
        <v>5533</v>
      </c>
      <c r="G719" s="65"/>
      <c r="H719" s="69"/>
      <c r="I719" s="70"/>
      <c r="J719" s="70"/>
      <c r="K719" s="69" t="s">
        <v>18029</v>
      </c>
      <c r="L719" s="73"/>
      <c r="M719" s="74">
        <v>6243.7802734375</v>
      </c>
      <c r="N719" s="74">
        <v>1181.519287109375</v>
      </c>
      <c r="O719" s="75"/>
      <c r="P719" s="76"/>
      <c r="Q719" s="76"/>
      <c r="R719" s="86"/>
      <c r="S719" s="48">
        <v>0</v>
      </c>
      <c r="T719" s="48">
        <v>1</v>
      </c>
      <c r="U719" s="49">
        <v>0</v>
      </c>
      <c r="V719" s="49">
        <v>9.0089999999999996E-3</v>
      </c>
      <c r="W719" s="49">
        <v>0</v>
      </c>
      <c r="X719" s="49">
        <v>0.53537999999999997</v>
      </c>
      <c r="Y719" s="49">
        <v>0</v>
      </c>
      <c r="Z719" s="49">
        <v>0</v>
      </c>
      <c r="AA719" s="71">
        <v>1141</v>
      </c>
      <c r="AB719" s="71"/>
      <c r="AC719" s="72"/>
      <c r="AD719" s="78" t="s">
        <v>11282</v>
      </c>
      <c r="AE719" s="78">
        <v>215</v>
      </c>
      <c r="AF719" s="78">
        <v>137</v>
      </c>
      <c r="AG719" s="78">
        <v>1574</v>
      </c>
      <c r="AH719" s="78">
        <v>4</v>
      </c>
      <c r="AI719" s="78">
        <v>19800</v>
      </c>
      <c r="AJ719" s="78" t="s">
        <v>12413</v>
      </c>
      <c r="AK719" s="78" t="s">
        <v>13058</v>
      </c>
      <c r="AL719" s="84" t="s">
        <v>13658</v>
      </c>
      <c r="AM719" s="78" t="s">
        <v>12690</v>
      </c>
      <c r="AN719" s="80">
        <v>40329.832916666666</v>
      </c>
      <c r="AO719" s="84" t="s">
        <v>14650</v>
      </c>
      <c r="AP719" s="78" t="b">
        <v>0</v>
      </c>
      <c r="AQ719" s="78" t="b">
        <v>0</v>
      </c>
      <c r="AR719" s="78" t="b">
        <v>0</v>
      </c>
      <c r="AS719" s="78" t="s">
        <v>9963</v>
      </c>
      <c r="AT719" s="78">
        <v>1</v>
      </c>
      <c r="AU719" s="84" t="s">
        <v>15084</v>
      </c>
      <c r="AV719" s="78" t="b">
        <v>0</v>
      </c>
      <c r="AW719" s="78" t="s">
        <v>15459</v>
      </c>
      <c r="AX719" s="84" t="s">
        <v>16598</v>
      </c>
      <c r="AY719" s="78" t="s">
        <v>66</v>
      </c>
      <c r="AZ719" s="102" t="s">
        <v>18397</v>
      </c>
      <c r="BA719" s="48" t="s">
        <v>3744</v>
      </c>
      <c r="BB719" s="48" t="s">
        <v>3744</v>
      </c>
      <c r="BC719" s="48" t="s">
        <v>4027</v>
      </c>
      <c r="BD719" s="48" t="s">
        <v>4027</v>
      </c>
      <c r="BE719" s="48"/>
      <c r="BF719" s="48"/>
      <c r="BG719" s="106" t="s">
        <v>18854</v>
      </c>
      <c r="BH719" s="106" t="s">
        <v>18977</v>
      </c>
      <c r="BI719" s="106" t="s">
        <v>19296</v>
      </c>
      <c r="BJ719" s="106" t="s">
        <v>19410</v>
      </c>
      <c r="BK719" s="85" t="str">
        <f>REPLACE(INDEX(GroupVertices[Group], MATCH(Vertices[[#This Row],[Vertex]],GroupVertices[Vertex],0)),1,1,"")</f>
        <v>EUTRAL</v>
      </c>
      <c r="BL719" s="3"/>
      <c r="BM719" s="3"/>
      <c r="BN719" s="3"/>
      <c r="BO719" s="3"/>
    </row>
    <row r="720" spans="1:67" x14ac:dyDescent="0.25">
      <c r="A720" s="64" t="s">
        <v>1248</v>
      </c>
      <c r="B720" s="65"/>
      <c r="C720" s="65"/>
      <c r="D720" s="66"/>
      <c r="E720" s="68"/>
      <c r="F720" s="100" t="s">
        <v>5534</v>
      </c>
      <c r="G720" s="65"/>
      <c r="H720" s="69"/>
      <c r="I720" s="70"/>
      <c r="J720" s="70"/>
      <c r="K720" s="69" t="s">
        <v>18031</v>
      </c>
      <c r="L720" s="73"/>
      <c r="M720" s="74">
        <v>7925.1474609375</v>
      </c>
      <c r="N720" s="74">
        <v>2222.343017578125</v>
      </c>
      <c r="O720" s="75"/>
      <c r="P720" s="76"/>
      <c r="Q720" s="76"/>
      <c r="R720" s="86"/>
      <c r="S720" s="48">
        <v>0</v>
      </c>
      <c r="T720" s="48">
        <v>1</v>
      </c>
      <c r="U720" s="49">
        <v>0</v>
      </c>
      <c r="V720" s="49">
        <v>5.2631999999999998E-2</v>
      </c>
      <c r="W720" s="49">
        <v>0</v>
      </c>
      <c r="X720" s="49">
        <v>0.58648599999999995</v>
      </c>
      <c r="Y720" s="49">
        <v>0</v>
      </c>
      <c r="Z720" s="49">
        <v>0</v>
      </c>
      <c r="AA720" s="71">
        <v>1143</v>
      </c>
      <c r="AB720" s="71"/>
      <c r="AC720" s="72"/>
      <c r="AD720" s="78" t="s">
        <v>11284</v>
      </c>
      <c r="AE720" s="78">
        <v>43</v>
      </c>
      <c r="AF720" s="78">
        <v>1030</v>
      </c>
      <c r="AG720" s="78">
        <v>55325</v>
      </c>
      <c r="AH720" s="78">
        <v>51557</v>
      </c>
      <c r="AI720" s="78"/>
      <c r="AJ720" s="78" t="s">
        <v>12415</v>
      </c>
      <c r="AK720" s="78" t="s">
        <v>13059</v>
      </c>
      <c r="AL720" s="78"/>
      <c r="AM720" s="78"/>
      <c r="AN720" s="80">
        <v>41955.528784722221</v>
      </c>
      <c r="AO720" s="84" t="s">
        <v>14652</v>
      </c>
      <c r="AP720" s="78" t="b">
        <v>1</v>
      </c>
      <c r="AQ720" s="78" t="b">
        <v>0</v>
      </c>
      <c r="AR720" s="78" t="b">
        <v>1</v>
      </c>
      <c r="AS720" s="78" t="s">
        <v>9963</v>
      </c>
      <c r="AT720" s="78">
        <v>133</v>
      </c>
      <c r="AU720" s="84" t="s">
        <v>14862</v>
      </c>
      <c r="AV720" s="78" t="b">
        <v>0</v>
      </c>
      <c r="AW720" s="78" t="s">
        <v>15459</v>
      </c>
      <c r="AX720" s="84" t="s">
        <v>16600</v>
      </c>
      <c r="AY720" s="78" t="s">
        <v>66</v>
      </c>
      <c r="AZ720" s="102" t="s">
        <v>18397</v>
      </c>
      <c r="BA720" s="48"/>
      <c r="BB720" s="48"/>
      <c r="BC720" s="48"/>
      <c r="BD720" s="48"/>
      <c r="BE720" s="48" t="s">
        <v>18540</v>
      </c>
      <c r="BF720" s="48" t="s">
        <v>18552</v>
      </c>
      <c r="BG720" s="106" t="s">
        <v>18621</v>
      </c>
      <c r="BH720" s="106" t="s">
        <v>18932</v>
      </c>
      <c r="BI720" s="106" t="s">
        <v>19002</v>
      </c>
      <c r="BJ720" s="106" t="s">
        <v>19373</v>
      </c>
      <c r="BK720" s="85" t="str">
        <f>REPLACE(INDEX(GroupVertices[Group], MATCH(Vertices[[#This Row],[Vertex]],GroupVertices[Vertex],0)),1,1,"")</f>
        <v>EUTRAL</v>
      </c>
      <c r="BL720" s="3"/>
      <c r="BM720" s="3"/>
      <c r="BN720" s="3"/>
      <c r="BO720" s="3"/>
    </row>
    <row r="721" spans="1:67" x14ac:dyDescent="0.25">
      <c r="A721" s="64" t="s">
        <v>1249</v>
      </c>
      <c r="B721" s="65"/>
      <c r="C721" s="65"/>
      <c r="D721" s="66"/>
      <c r="E721" s="68"/>
      <c r="F721" s="100" t="s">
        <v>5535</v>
      </c>
      <c r="G721" s="65"/>
      <c r="H721" s="69"/>
      <c r="I721" s="70"/>
      <c r="J721" s="70"/>
      <c r="K721" s="69" t="s">
        <v>18032</v>
      </c>
      <c r="L721" s="73"/>
      <c r="M721" s="74">
        <v>8303.5322265625</v>
      </c>
      <c r="N721" s="74">
        <v>5512.29736328125</v>
      </c>
      <c r="O721" s="75"/>
      <c r="P721" s="76"/>
      <c r="Q721" s="76"/>
      <c r="R721" s="86"/>
      <c r="S721" s="48">
        <v>0</v>
      </c>
      <c r="T721" s="48">
        <v>1</v>
      </c>
      <c r="U721" s="49">
        <v>0</v>
      </c>
      <c r="V721" s="49">
        <v>9.0089999999999996E-3</v>
      </c>
      <c r="W721" s="49">
        <v>0</v>
      </c>
      <c r="X721" s="49">
        <v>0.53537999999999997</v>
      </c>
      <c r="Y721" s="49">
        <v>0</v>
      </c>
      <c r="Z721" s="49">
        <v>0</v>
      </c>
      <c r="AA721" s="71">
        <v>1144</v>
      </c>
      <c r="AB721" s="71"/>
      <c r="AC721" s="72"/>
      <c r="AD721" s="78" t="s">
        <v>11285</v>
      </c>
      <c r="AE721" s="78">
        <v>66</v>
      </c>
      <c r="AF721" s="78">
        <v>125</v>
      </c>
      <c r="AG721" s="78">
        <v>392</v>
      </c>
      <c r="AH721" s="78">
        <v>191</v>
      </c>
      <c r="AI721" s="78"/>
      <c r="AJ721" s="78"/>
      <c r="AK721" s="78" t="s">
        <v>13060</v>
      </c>
      <c r="AL721" s="84" t="s">
        <v>13660</v>
      </c>
      <c r="AM721" s="78"/>
      <c r="AN721" s="80">
        <v>41059.877349537041</v>
      </c>
      <c r="AO721" s="84" t="s">
        <v>14653</v>
      </c>
      <c r="AP721" s="78" t="b">
        <v>1</v>
      </c>
      <c r="AQ721" s="78" t="b">
        <v>0</v>
      </c>
      <c r="AR721" s="78" t="b">
        <v>1</v>
      </c>
      <c r="AS721" s="78" t="s">
        <v>9963</v>
      </c>
      <c r="AT721" s="78">
        <v>1</v>
      </c>
      <c r="AU721" s="84" t="s">
        <v>14862</v>
      </c>
      <c r="AV721" s="78" t="b">
        <v>0</v>
      </c>
      <c r="AW721" s="78" t="s">
        <v>15459</v>
      </c>
      <c r="AX721" s="84" t="s">
        <v>16601</v>
      </c>
      <c r="AY721" s="78" t="s">
        <v>66</v>
      </c>
      <c r="AZ721" s="102" t="s">
        <v>18397</v>
      </c>
      <c r="BA721" s="48" t="s">
        <v>3746</v>
      </c>
      <c r="BB721" s="48" t="s">
        <v>3746</v>
      </c>
      <c r="BC721" s="48" t="s">
        <v>4027</v>
      </c>
      <c r="BD721" s="48" t="s">
        <v>4027</v>
      </c>
      <c r="BE721" s="48"/>
      <c r="BF721" s="48"/>
      <c r="BG721" s="106" t="s">
        <v>18855</v>
      </c>
      <c r="BH721" s="106" t="s">
        <v>18855</v>
      </c>
      <c r="BI721" s="106" t="s">
        <v>19297</v>
      </c>
      <c r="BJ721" s="106" t="s">
        <v>19297</v>
      </c>
      <c r="BK721" s="85" t="str">
        <f>REPLACE(INDEX(GroupVertices[Group], MATCH(Vertices[[#This Row],[Vertex]],GroupVertices[Vertex],0)),1,1,"")</f>
        <v>EUTRAL</v>
      </c>
      <c r="BL721" s="3"/>
      <c r="BM721" s="3"/>
      <c r="BN721" s="3"/>
      <c r="BO721" s="3"/>
    </row>
    <row r="722" spans="1:67" x14ac:dyDescent="0.25">
      <c r="A722" s="64" t="s">
        <v>1250</v>
      </c>
      <c r="B722" s="65"/>
      <c r="C722" s="65"/>
      <c r="D722" s="66"/>
      <c r="E722" s="68"/>
      <c r="F722" s="100" t="s">
        <v>5536</v>
      </c>
      <c r="G722" s="65"/>
      <c r="H722" s="69"/>
      <c r="I722" s="70"/>
      <c r="J722" s="70"/>
      <c r="K722" s="69" t="s">
        <v>18033</v>
      </c>
      <c r="L722" s="73"/>
      <c r="M722" s="74">
        <v>7208.1962890625</v>
      </c>
      <c r="N722" s="74">
        <v>945.067138671875</v>
      </c>
      <c r="O722" s="75"/>
      <c r="P722" s="76"/>
      <c r="Q722" s="76"/>
      <c r="R722" s="86"/>
      <c r="S722" s="48">
        <v>0</v>
      </c>
      <c r="T722" s="48">
        <v>1</v>
      </c>
      <c r="U722" s="49">
        <v>0</v>
      </c>
      <c r="V722" s="49">
        <v>0.33333299999999999</v>
      </c>
      <c r="W722" s="49">
        <v>0</v>
      </c>
      <c r="X722" s="49">
        <v>0.77027000000000001</v>
      </c>
      <c r="Y722" s="49">
        <v>0</v>
      </c>
      <c r="Z722" s="49">
        <v>0</v>
      </c>
      <c r="AA722" s="71">
        <v>1145</v>
      </c>
      <c r="AB722" s="71"/>
      <c r="AC722" s="72"/>
      <c r="AD722" s="78" t="s">
        <v>11286</v>
      </c>
      <c r="AE722" s="78">
        <v>5612</v>
      </c>
      <c r="AF722" s="78">
        <v>9337</v>
      </c>
      <c r="AG722" s="78">
        <v>34013</v>
      </c>
      <c r="AH722" s="78">
        <v>12740</v>
      </c>
      <c r="AI722" s="78"/>
      <c r="AJ722" s="78" t="s">
        <v>12416</v>
      </c>
      <c r="AK722" s="78" t="s">
        <v>13061</v>
      </c>
      <c r="AL722" s="84" t="s">
        <v>13661</v>
      </c>
      <c r="AM722" s="78"/>
      <c r="AN722" s="80">
        <v>42293.049513888887</v>
      </c>
      <c r="AO722" s="84" t="s">
        <v>14654</v>
      </c>
      <c r="AP722" s="78" t="b">
        <v>0</v>
      </c>
      <c r="AQ722" s="78" t="b">
        <v>0</v>
      </c>
      <c r="AR722" s="78" t="b">
        <v>1</v>
      </c>
      <c r="AS722" s="78" t="s">
        <v>9971</v>
      </c>
      <c r="AT722" s="78">
        <v>15</v>
      </c>
      <c r="AU722" s="84" t="s">
        <v>14916</v>
      </c>
      <c r="AV722" s="78" t="b">
        <v>0</v>
      </c>
      <c r="AW722" s="78" t="s">
        <v>15459</v>
      </c>
      <c r="AX722" s="84" t="s">
        <v>16602</v>
      </c>
      <c r="AY722" s="78" t="s">
        <v>66</v>
      </c>
      <c r="AZ722" s="102" t="s">
        <v>18397</v>
      </c>
      <c r="BA722" s="48"/>
      <c r="BB722" s="48"/>
      <c r="BC722" s="48"/>
      <c r="BD722" s="48"/>
      <c r="BE722" s="48"/>
      <c r="BF722" s="48"/>
      <c r="BG722" s="106" t="s">
        <v>18856</v>
      </c>
      <c r="BH722" s="106" t="s">
        <v>18856</v>
      </c>
      <c r="BI722" s="106" t="s">
        <v>19298</v>
      </c>
      <c r="BJ722" s="106" t="s">
        <v>19298</v>
      </c>
      <c r="BK722" s="85" t="str">
        <f>REPLACE(INDEX(GroupVertices[Group], MATCH(Vertices[[#This Row],[Vertex]],GroupVertices[Vertex],0)),1,1,"")</f>
        <v>EUTRAL</v>
      </c>
      <c r="BL722" s="3"/>
      <c r="BM722" s="3"/>
      <c r="BN722" s="3"/>
      <c r="BO722" s="3"/>
    </row>
    <row r="723" spans="1:67" x14ac:dyDescent="0.25">
      <c r="A723" s="64" t="s">
        <v>1251</v>
      </c>
      <c r="B723" s="65"/>
      <c r="C723" s="65"/>
      <c r="D723" s="66"/>
      <c r="E723" s="68"/>
      <c r="F723" s="100" t="s">
        <v>5537</v>
      </c>
      <c r="G723" s="65"/>
      <c r="H723" s="69"/>
      <c r="I723" s="70"/>
      <c r="J723" s="70"/>
      <c r="K723" s="69" t="s">
        <v>18035</v>
      </c>
      <c r="L723" s="73"/>
      <c r="M723" s="74">
        <v>6934.775390625</v>
      </c>
      <c r="N723" s="74">
        <v>5240.45166015625</v>
      </c>
      <c r="O723" s="75"/>
      <c r="P723" s="76"/>
      <c r="Q723" s="76"/>
      <c r="R723" s="86"/>
      <c r="S723" s="48">
        <v>0</v>
      </c>
      <c r="T723" s="48">
        <v>2</v>
      </c>
      <c r="U723" s="49">
        <v>669.84610999999995</v>
      </c>
      <c r="V723" s="49">
        <v>7.2499999999999995E-4</v>
      </c>
      <c r="W723" s="49">
        <v>4.6810000000000003E-3</v>
      </c>
      <c r="X723" s="49">
        <v>0.627965</v>
      </c>
      <c r="Y723" s="49">
        <v>0</v>
      </c>
      <c r="Z723" s="49">
        <v>0</v>
      </c>
      <c r="AA723" s="71">
        <v>1147</v>
      </c>
      <c r="AB723" s="71"/>
      <c r="AC723" s="72"/>
      <c r="AD723" s="78" t="s">
        <v>1251</v>
      </c>
      <c r="AE723" s="78">
        <v>112</v>
      </c>
      <c r="AF723" s="78">
        <v>13</v>
      </c>
      <c r="AG723" s="78">
        <v>154</v>
      </c>
      <c r="AH723" s="78">
        <v>440</v>
      </c>
      <c r="AI723" s="78"/>
      <c r="AJ723" s="78" t="s">
        <v>12418</v>
      </c>
      <c r="AK723" s="78" t="s">
        <v>13062</v>
      </c>
      <c r="AL723" s="84" t="s">
        <v>13662</v>
      </c>
      <c r="AM723" s="78"/>
      <c r="AN723" s="80">
        <v>40880.4453125</v>
      </c>
      <c r="AO723" s="78"/>
      <c r="AP723" s="78" t="b">
        <v>0</v>
      </c>
      <c r="AQ723" s="78" t="b">
        <v>0</v>
      </c>
      <c r="AR723" s="78" t="b">
        <v>0</v>
      </c>
      <c r="AS723" s="78" t="s">
        <v>9963</v>
      </c>
      <c r="AT723" s="78">
        <v>0</v>
      </c>
      <c r="AU723" s="84" t="s">
        <v>15085</v>
      </c>
      <c r="AV723" s="78" t="b">
        <v>0</v>
      </c>
      <c r="AW723" s="78" t="s">
        <v>15459</v>
      </c>
      <c r="AX723" s="84" t="s">
        <v>16604</v>
      </c>
      <c r="AY723" s="78" t="s">
        <v>66</v>
      </c>
      <c r="AZ723" s="102" t="s">
        <v>18397</v>
      </c>
      <c r="BA723" s="48"/>
      <c r="BB723" s="48"/>
      <c r="BC723" s="48"/>
      <c r="BD723" s="48"/>
      <c r="BE723" s="48"/>
      <c r="BF723" s="48"/>
      <c r="BG723" s="106" t="s">
        <v>18857</v>
      </c>
      <c r="BH723" s="106" t="s">
        <v>18857</v>
      </c>
      <c r="BI723" s="106" t="s">
        <v>19299</v>
      </c>
      <c r="BJ723" s="106" t="s">
        <v>19299</v>
      </c>
      <c r="BK723" s="85" t="str">
        <f>REPLACE(INDEX(GroupVertices[Group], MATCH(Vertices[[#This Row],[Vertex]],GroupVertices[Vertex],0)),1,1,"")</f>
        <v>EUTRAL</v>
      </c>
      <c r="BL723" s="3"/>
      <c r="BM723" s="3"/>
      <c r="BN723" s="3"/>
      <c r="BO723" s="3"/>
    </row>
    <row r="724" spans="1:67" x14ac:dyDescent="0.25">
      <c r="A724" s="64" t="s">
        <v>1253</v>
      </c>
      <c r="B724" s="65"/>
      <c r="C724" s="65"/>
      <c r="D724" s="66"/>
      <c r="E724" s="68"/>
      <c r="F724" s="100" t="s">
        <v>5539</v>
      </c>
      <c r="G724" s="65"/>
      <c r="H724" s="69"/>
      <c r="I724" s="70"/>
      <c r="J724" s="70"/>
      <c r="K724" s="69" t="s">
        <v>18036</v>
      </c>
      <c r="L724" s="73"/>
      <c r="M724" s="74">
        <v>6029.916015625</v>
      </c>
      <c r="N724" s="74">
        <v>2437.32177734375</v>
      </c>
      <c r="O724" s="75"/>
      <c r="P724" s="76"/>
      <c r="Q724" s="76"/>
      <c r="R724" s="86"/>
      <c r="S724" s="48">
        <v>0</v>
      </c>
      <c r="T724" s="48">
        <v>1</v>
      </c>
      <c r="U724" s="49">
        <v>0</v>
      </c>
      <c r="V724" s="49">
        <v>0.33333299999999999</v>
      </c>
      <c r="W724" s="49">
        <v>0</v>
      </c>
      <c r="X724" s="49">
        <v>0.77027000000000001</v>
      </c>
      <c r="Y724" s="49">
        <v>0</v>
      </c>
      <c r="Z724" s="49">
        <v>0</v>
      </c>
      <c r="AA724" s="71">
        <v>1148</v>
      </c>
      <c r="AB724" s="71"/>
      <c r="AC724" s="72"/>
      <c r="AD724" s="78" t="s">
        <v>11288</v>
      </c>
      <c r="AE724" s="78">
        <v>649</v>
      </c>
      <c r="AF724" s="78">
        <v>3542</v>
      </c>
      <c r="AG724" s="78">
        <v>277820</v>
      </c>
      <c r="AH724" s="78">
        <v>1595</v>
      </c>
      <c r="AI724" s="78"/>
      <c r="AJ724" s="78" t="s">
        <v>12419</v>
      </c>
      <c r="AK724" s="78" t="s">
        <v>13063</v>
      </c>
      <c r="AL724" s="78"/>
      <c r="AM724" s="78"/>
      <c r="AN724" s="80">
        <v>42110.421365740738</v>
      </c>
      <c r="AO724" s="84" t="s">
        <v>14655</v>
      </c>
      <c r="AP724" s="78" t="b">
        <v>1</v>
      </c>
      <c r="AQ724" s="78" t="b">
        <v>0</v>
      </c>
      <c r="AR724" s="78" t="b">
        <v>0</v>
      </c>
      <c r="AS724" s="78" t="s">
        <v>9963</v>
      </c>
      <c r="AT724" s="78">
        <v>10971</v>
      </c>
      <c r="AU724" s="84" t="s">
        <v>14862</v>
      </c>
      <c r="AV724" s="78" t="b">
        <v>0</v>
      </c>
      <c r="AW724" s="78" t="s">
        <v>15459</v>
      </c>
      <c r="AX724" s="84" t="s">
        <v>16605</v>
      </c>
      <c r="AY724" s="78" t="s">
        <v>66</v>
      </c>
      <c r="AZ724" s="102" t="s">
        <v>18397</v>
      </c>
      <c r="BA724" s="48"/>
      <c r="BB724" s="48"/>
      <c r="BC724" s="48"/>
      <c r="BD724" s="48"/>
      <c r="BE724" s="48"/>
      <c r="BF724" s="48"/>
      <c r="BG724" s="106" t="s">
        <v>18856</v>
      </c>
      <c r="BH724" s="106" t="s">
        <v>18856</v>
      </c>
      <c r="BI724" s="106" t="s">
        <v>19298</v>
      </c>
      <c r="BJ724" s="106" t="s">
        <v>19298</v>
      </c>
      <c r="BK724" s="85" t="str">
        <f>REPLACE(INDEX(GroupVertices[Group], MATCH(Vertices[[#This Row],[Vertex]],GroupVertices[Vertex],0)),1,1,"")</f>
        <v>EUTRAL</v>
      </c>
      <c r="BL724" s="3"/>
      <c r="BM724" s="3"/>
      <c r="BN724" s="3"/>
      <c r="BO724" s="3"/>
    </row>
    <row r="725" spans="1:67" x14ac:dyDescent="0.25">
      <c r="A725" s="64" t="s">
        <v>1254</v>
      </c>
      <c r="B725" s="65"/>
      <c r="C725" s="65"/>
      <c r="D725" s="66"/>
      <c r="E725" s="68"/>
      <c r="F725" s="100" t="s">
        <v>5540</v>
      </c>
      <c r="G725" s="65"/>
      <c r="H725" s="69"/>
      <c r="I725" s="70"/>
      <c r="J725" s="70"/>
      <c r="K725" s="69" t="s">
        <v>18037</v>
      </c>
      <c r="L725" s="73"/>
      <c r="M725" s="74">
        <v>7997.0791015625</v>
      </c>
      <c r="N725" s="74">
        <v>1251.615966796875</v>
      </c>
      <c r="O725" s="75"/>
      <c r="P725" s="76"/>
      <c r="Q725" s="76"/>
      <c r="R725" s="86"/>
      <c r="S725" s="48">
        <v>0</v>
      </c>
      <c r="T725" s="48">
        <v>1</v>
      </c>
      <c r="U725" s="49">
        <v>0</v>
      </c>
      <c r="V725" s="49">
        <v>9.0909000000000004E-2</v>
      </c>
      <c r="W725" s="49">
        <v>0</v>
      </c>
      <c r="X725" s="49">
        <v>0.61711700000000003</v>
      </c>
      <c r="Y725" s="49">
        <v>0</v>
      </c>
      <c r="Z725" s="49">
        <v>0</v>
      </c>
      <c r="AA725" s="71">
        <v>1149</v>
      </c>
      <c r="AB725" s="71"/>
      <c r="AC725" s="72"/>
      <c r="AD725" s="78" t="s">
        <v>11289</v>
      </c>
      <c r="AE725" s="78">
        <v>119</v>
      </c>
      <c r="AF725" s="78">
        <v>251</v>
      </c>
      <c r="AG725" s="78">
        <v>3790</v>
      </c>
      <c r="AH725" s="78">
        <v>2734</v>
      </c>
      <c r="AI725" s="78"/>
      <c r="AJ725" s="78" t="s">
        <v>12420</v>
      </c>
      <c r="AK725" s="78" t="s">
        <v>10140</v>
      </c>
      <c r="AL725" s="84" t="s">
        <v>13663</v>
      </c>
      <c r="AM725" s="78"/>
      <c r="AN725" s="80">
        <v>41710.603067129632</v>
      </c>
      <c r="AO725" s="78"/>
      <c r="AP725" s="78" t="b">
        <v>1</v>
      </c>
      <c r="AQ725" s="78" t="b">
        <v>0</v>
      </c>
      <c r="AR725" s="78" t="b">
        <v>0</v>
      </c>
      <c r="AS725" s="78" t="s">
        <v>9963</v>
      </c>
      <c r="AT725" s="78">
        <v>10</v>
      </c>
      <c r="AU725" s="84" t="s">
        <v>14862</v>
      </c>
      <c r="AV725" s="78" t="b">
        <v>0</v>
      </c>
      <c r="AW725" s="78" t="s">
        <v>15459</v>
      </c>
      <c r="AX725" s="84" t="s">
        <v>16606</v>
      </c>
      <c r="AY725" s="78" t="s">
        <v>66</v>
      </c>
      <c r="AZ725" s="102" t="s">
        <v>18397</v>
      </c>
      <c r="BA725" s="48" t="s">
        <v>3731</v>
      </c>
      <c r="BB725" s="48" t="s">
        <v>3731</v>
      </c>
      <c r="BC725" s="48" t="s">
        <v>4212</v>
      </c>
      <c r="BD725" s="48" t="s">
        <v>4212</v>
      </c>
      <c r="BE725" s="48"/>
      <c r="BF725" s="48"/>
      <c r="BG725" s="106" t="s">
        <v>18848</v>
      </c>
      <c r="BH725" s="106" t="s">
        <v>18848</v>
      </c>
      <c r="BI725" s="106" t="s">
        <v>19290</v>
      </c>
      <c r="BJ725" s="106" t="s">
        <v>19290</v>
      </c>
      <c r="BK725" s="85" t="str">
        <f>REPLACE(INDEX(GroupVertices[Group], MATCH(Vertices[[#This Row],[Vertex]],GroupVertices[Vertex],0)),1,1,"")</f>
        <v>EUTRAL</v>
      </c>
      <c r="BL725" s="3"/>
      <c r="BM725" s="3"/>
      <c r="BN725" s="3"/>
      <c r="BO725" s="3"/>
    </row>
    <row r="726" spans="1:67" x14ac:dyDescent="0.25">
      <c r="A726" s="64" t="s">
        <v>1262</v>
      </c>
      <c r="B726" s="65"/>
      <c r="C726" s="65"/>
      <c r="D726" s="66"/>
      <c r="E726" s="68"/>
      <c r="F726" s="100" t="s">
        <v>5546</v>
      </c>
      <c r="G726" s="65"/>
      <c r="H726" s="69"/>
      <c r="I726" s="70"/>
      <c r="J726" s="70"/>
      <c r="K726" s="69" t="s">
        <v>18045</v>
      </c>
      <c r="L726" s="73"/>
      <c r="M726" s="74">
        <v>9156.103515625</v>
      </c>
      <c r="N726" s="74">
        <v>1740.7327880859375</v>
      </c>
      <c r="O726" s="75"/>
      <c r="P726" s="76"/>
      <c r="Q726" s="76"/>
      <c r="R726" s="86"/>
      <c r="S726" s="48">
        <v>0</v>
      </c>
      <c r="T726" s="48">
        <v>3</v>
      </c>
      <c r="U726" s="49">
        <v>6</v>
      </c>
      <c r="V726" s="49">
        <v>0.33333299999999999</v>
      </c>
      <c r="W726" s="49">
        <v>0</v>
      </c>
      <c r="X726" s="49">
        <v>1.9189179999999999</v>
      </c>
      <c r="Y726" s="49">
        <v>0</v>
      </c>
      <c r="Z726" s="49">
        <v>0</v>
      </c>
      <c r="AA726" s="71">
        <v>1157</v>
      </c>
      <c r="AB726" s="71"/>
      <c r="AC726" s="72"/>
      <c r="AD726" s="78" t="s">
        <v>11296</v>
      </c>
      <c r="AE726" s="78">
        <v>32</v>
      </c>
      <c r="AF726" s="78">
        <v>781</v>
      </c>
      <c r="AG726" s="78">
        <v>29474</v>
      </c>
      <c r="AH726" s="78">
        <v>11042</v>
      </c>
      <c r="AI726" s="78"/>
      <c r="AJ726" s="78" t="s">
        <v>12426</v>
      </c>
      <c r="AK726" s="78"/>
      <c r="AL726" s="78"/>
      <c r="AM726" s="78"/>
      <c r="AN726" s="80">
        <v>41825.111458333333</v>
      </c>
      <c r="AO726" s="84" t="s">
        <v>14659</v>
      </c>
      <c r="AP726" s="78" t="b">
        <v>1</v>
      </c>
      <c r="AQ726" s="78" t="b">
        <v>0</v>
      </c>
      <c r="AR726" s="78" t="b">
        <v>0</v>
      </c>
      <c r="AS726" s="78" t="s">
        <v>9963</v>
      </c>
      <c r="AT726" s="78">
        <v>14</v>
      </c>
      <c r="AU726" s="84" t="s">
        <v>14862</v>
      </c>
      <c r="AV726" s="78" t="b">
        <v>0</v>
      </c>
      <c r="AW726" s="78" t="s">
        <v>15459</v>
      </c>
      <c r="AX726" s="84" t="s">
        <v>16614</v>
      </c>
      <c r="AY726" s="78" t="s">
        <v>66</v>
      </c>
      <c r="AZ726" s="102" t="s">
        <v>18397</v>
      </c>
      <c r="BA726" s="48"/>
      <c r="BB726" s="48"/>
      <c r="BC726" s="48"/>
      <c r="BD726" s="48"/>
      <c r="BE726" s="48"/>
      <c r="BF726" s="48"/>
      <c r="BG726" s="106" t="s">
        <v>18858</v>
      </c>
      <c r="BH726" s="106" t="s">
        <v>18858</v>
      </c>
      <c r="BI726" s="106" t="s">
        <v>19300</v>
      </c>
      <c r="BJ726" s="106" t="s">
        <v>19300</v>
      </c>
      <c r="BK726" s="85" t="str">
        <f>REPLACE(INDEX(GroupVertices[Group], MATCH(Vertices[[#This Row],[Vertex]],GroupVertices[Vertex],0)),1,1,"")</f>
        <v>EUTRAL</v>
      </c>
      <c r="BL726" s="3"/>
      <c r="BM726" s="3"/>
      <c r="BN726" s="3"/>
      <c r="BO726" s="3"/>
    </row>
    <row r="727" spans="1:67" x14ac:dyDescent="0.25">
      <c r="A727" s="64" t="s">
        <v>1266</v>
      </c>
      <c r="B727" s="65"/>
      <c r="C727" s="65"/>
      <c r="D727" s="66"/>
      <c r="E727" s="68"/>
      <c r="F727" s="100" t="s">
        <v>5549</v>
      </c>
      <c r="G727" s="65"/>
      <c r="H727" s="69"/>
      <c r="I727" s="70"/>
      <c r="J727" s="70"/>
      <c r="K727" s="69" t="s">
        <v>18052</v>
      </c>
      <c r="L727" s="73"/>
      <c r="M727" s="74">
        <v>6507.98583984375</v>
      </c>
      <c r="N727" s="74">
        <v>895.8343505859375</v>
      </c>
      <c r="O727" s="75"/>
      <c r="P727" s="76"/>
      <c r="Q727" s="76"/>
      <c r="R727" s="86"/>
      <c r="S727" s="48">
        <v>0</v>
      </c>
      <c r="T727" s="48">
        <v>1</v>
      </c>
      <c r="U727" s="49">
        <v>0</v>
      </c>
      <c r="V727" s="49">
        <v>4.9299999999999995E-4</v>
      </c>
      <c r="W727" s="49">
        <v>3.3500000000000001E-4</v>
      </c>
      <c r="X727" s="49">
        <v>0.41562300000000002</v>
      </c>
      <c r="Y727" s="49">
        <v>0</v>
      </c>
      <c r="Z727" s="49">
        <v>0</v>
      </c>
      <c r="AA727" s="71">
        <v>1164</v>
      </c>
      <c r="AB727" s="71"/>
      <c r="AC727" s="72"/>
      <c r="AD727" s="78" t="s">
        <v>11303</v>
      </c>
      <c r="AE727" s="78">
        <v>37</v>
      </c>
      <c r="AF727" s="78">
        <v>4</v>
      </c>
      <c r="AG727" s="78">
        <v>46</v>
      </c>
      <c r="AH727" s="78">
        <v>2</v>
      </c>
      <c r="AI727" s="78">
        <v>19800</v>
      </c>
      <c r="AJ727" s="78"/>
      <c r="AK727" s="78" t="s">
        <v>12641</v>
      </c>
      <c r="AL727" s="78"/>
      <c r="AM727" s="78" t="s">
        <v>10140</v>
      </c>
      <c r="AN727" s="80">
        <v>39864.791180555556</v>
      </c>
      <c r="AO727" s="78"/>
      <c r="AP727" s="78" t="b">
        <v>1</v>
      </c>
      <c r="AQ727" s="78" t="b">
        <v>0</v>
      </c>
      <c r="AR727" s="78" t="b">
        <v>0</v>
      </c>
      <c r="AS727" s="78" t="s">
        <v>9963</v>
      </c>
      <c r="AT727" s="78">
        <v>0</v>
      </c>
      <c r="AU727" s="84" t="s">
        <v>14862</v>
      </c>
      <c r="AV727" s="78" t="b">
        <v>0</v>
      </c>
      <c r="AW727" s="78" t="s">
        <v>15459</v>
      </c>
      <c r="AX727" s="84" t="s">
        <v>16621</v>
      </c>
      <c r="AY727" s="78" t="s">
        <v>66</v>
      </c>
      <c r="AZ727" s="102" t="s">
        <v>18397</v>
      </c>
      <c r="BA727" s="48"/>
      <c r="BB727" s="48"/>
      <c r="BC727" s="48"/>
      <c r="BD727" s="48"/>
      <c r="BE727" s="48"/>
      <c r="BF727" s="48"/>
      <c r="BG727" s="106" t="s">
        <v>18859</v>
      </c>
      <c r="BH727" s="106" t="s">
        <v>18859</v>
      </c>
      <c r="BI727" s="106" t="s">
        <v>19301</v>
      </c>
      <c r="BJ727" s="106" t="s">
        <v>19301</v>
      </c>
      <c r="BK727" s="85" t="str">
        <f>REPLACE(INDEX(GroupVertices[Group], MATCH(Vertices[[#This Row],[Vertex]],GroupVertices[Vertex],0)),1,1,"")</f>
        <v>EUTRAL</v>
      </c>
      <c r="BL727" s="3"/>
      <c r="BM727" s="3"/>
      <c r="BN727" s="3"/>
      <c r="BO727" s="3"/>
    </row>
    <row r="728" spans="1:67" x14ac:dyDescent="0.25">
      <c r="A728" s="64" t="s">
        <v>1267</v>
      </c>
      <c r="B728" s="65"/>
      <c r="C728" s="65"/>
      <c r="D728" s="66"/>
      <c r="E728" s="68"/>
      <c r="F728" s="100" t="s">
        <v>5550</v>
      </c>
      <c r="G728" s="65"/>
      <c r="H728" s="69"/>
      <c r="I728" s="70"/>
      <c r="J728" s="70"/>
      <c r="K728" s="69" t="s">
        <v>18053</v>
      </c>
      <c r="L728" s="73"/>
      <c r="M728" s="74">
        <v>8514.2373046875</v>
      </c>
      <c r="N728" s="74">
        <v>5375.24169921875</v>
      </c>
      <c r="O728" s="75"/>
      <c r="P728" s="76"/>
      <c r="Q728" s="76"/>
      <c r="R728" s="86"/>
      <c r="S728" s="48">
        <v>0</v>
      </c>
      <c r="T728" s="48">
        <v>1</v>
      </c>
      <c r="U728" s="49">
        <v>0</v>
      </c>
      <c r="V728" s="49">
        <v>9.0089999999999996E-3</v>
      </c>
      <c r="W728" s="49">
        <v>0</v>
      </c>
      <c r="X728" s="49">
        <v>0.53537999999999997</v>
      </c>
      <c r="Y728" s="49">
        <v>0</v>
      </c>
      <c r="Z728" s="49">
        <v>0</v>
      </c>
      <c r="AA728" s="71">
        <v>1165</v>
      </c>
      <c r="AB728" s="71"/>
      <c r="AC728" s="72"/>
      <c r="AD728" s="78" t="s">
        <v>11304</v>
      </c>
      <c r="AE728" s="78">
        <v>5</v>
      </c>
      <c r="AF728" s="78">
        <v>0</v>
      </c>
      <c r="AG728" s="78">
        <v>24</v>
      </c>
      <c r="AH728" s="78">
        <v>5</v>
      </c>
      <c r="AI728" s="78"/>
      <c r="AJ728" s="78" t="s">
        <v>12433</v>
      </c>
      <c r="AK728" s="78" t="s">
        <v>12836</v>
      </c>
      <c r="AL728" s="78"/>
      <c r="AM728" s="78"/>
      <c r="AN728" s="80">
        <v>42661.411319444444</v>
      </c>
      <c r="AO728" s="84" t="s">
        <v>14664</v>
      </c>
      <c r="AP728" s="78" t="b">
        <v>1</v>
      </c>
      <c r="AQ728" s="78" t="b">
        <v>0</v>
      </c>
      <c r="AR728" s="78" t="b">
        <v>0</v>
      </c>
      <c r="AS728" s="78" t="s">
        <v>9963</v>
      </c>
      <c r="AT728" s="78">
        <v>0</v>
      </c>
      <c r="AU728" s="78"/>
      <c r="AV728" s="78" t="b">
        <v>0</v>
      </c>
      <c r="AW728" s="78" t="s">
        <v>15459</v>
      </c>
      <c r="AX728" s="84" t="s">
        <v>16622</v>
      </c>
      <c r="AY728" s="78" t="s">
        <v>66</v>
      </c>
      <c r="AZ728" s="102" t="s">
        <v>18397</v>
      </c>
      <c r="BA728" s="48" t="s">
        <v>3752</v>
      </c>
      <c r="BB728" s="48" t="s">
        <v>3752</v>
      </c>
      <c r="BC728" s="48" t="s">
        <v>4027</v>
      </c>
      <c r="BD728" s="48" t="s">
        <v>4027</v>
      </c>
      <c r="BE728" s="48"/>
      <c r="BF728" s="48"/>
      <c r="BG728" s="106" t="s">
        <v>18860</v>
      </c>
      <c r="BH728" s="106" t="s">
        <v>18860</v>
      </c>
      <c r="BI728" s="106" t="s">
        <v>19302</v>
      </c>
      <c r="BJ728" s="106" t="s">
        <v>19302</v>
      </c>
      <c r="BK728" s="85" t="str">
        <f>REPLACE(INDEX(GroupVertices[Group], MATCH(Vertices[[#This Row],[Vertex]],GroupVertices[Vertex],0)),1,1,"")</f>
        <v>EUTRAL</v>
      </c>
      <c r="BL728" s="3"/>
      <c r="BM728" s="3"/>
      <c r="BN728" s="3"/>
      <c r="BO728" s="3"/>
    </row>
    <row r="729" spans="1:67" x14ac:dyDescent="0.25">
      <c r="A729" s="64" t="s">
        <v>1269</v>
      </c>
      <c r="B729" s="65"/>
      <c r="C729" s="65"/>
      <c r="D729" s="66"/>
      <c r="E729" s="68"/>
      <c r="F729" s="100" t="s">
        <v>5552</v>
      </c>
      <c r="G729" s="65"/>
      <c r="H729" s="69"/>
      <c r="I729" s="70"/>
      <c r="J729" s="70"/>
      <c r="K729" s="69" t="s">
        <v>18055</v>
      </c>
      <c r="L729" s="73"/>
      <c r="M729" s="74">
        <v>8602.0244140625</v>
      </c>
      <c r="N729" s="74">
        <v>5279.837890625</v>
      </c>
      <c r="O729" s="75"/>
      <c r="P729" s="76"/>
      <c r="Q729" s="76"/>
      <c r="R729" s="86"/>
      <c r="S729" s="48">
        <v>0</v>
      </c>
      <c r="T729" s="48">
        <v>2</v>
      </c>
      <c r="U729" s="49">
        <v>0</v>
      </c>
      <c r="V729" s="49">
        <v>7.1199999999999996E-4</v>
      </c>
      <c r="W729" s="49">
        <v>4.6979999999999999E-3</v>
      </c>
      <c r="X729" s="49">
        <v>0.63016099999999997</v>
      </c>
      <c r="Y729" s="49">
        <v>0.5</v>
      </c>
      <c r="Z729" s="49">
        <v>0</v>
      </c>
      <c r="AA729" s="71">
        <v>1167</v>
      </c>
      <c r="AB729" s="71"/>
      <c r="AC729" s="72"/>
      <c r="AD729" s="78" t="s">
        <v>11306</v>
      </c>
      <c r="AE729" s="78">
        <v>405</v>
      </c>
      <c r="AF729" s="78">
        <v>496</v>
      </c>
      <c r="AG729" s="78">
        <v>5863</v>
      </c>
      <c r="AH729" s="78">
        <v>8172</v>
      </c>
      <c r="AI729" s="78">
        <v>19800</v>
      </c>
      <c r="AJ729" s="78" t="s">
        <v>12435</v>
      </c>
      <c r="AK729" s="78" t="s">
        <v>13067</v>
      </c>
      <c r="AL729" s="78"/>
      <c r="AM729" s="78" t="s">
        <v>10140</v>
      </c>
      <c r="AN729" s="80">
        <v>40803.609201388892</v>
      </c>
      <c r="AO729" s="84" t="s">
        <v>14666</v>
      </c>
      <c r="AP729" s="78" t="b">
        <v>1</v>
      </c>
      <c r="AQ729" s="78" t="b">
        <v>0</v>
      </c>
      <c r="AR729" s="78" t="b">
        <v>1</v>
      </c>
      <c r="AS729" s="78" t="s">
        <v>9963</v>
      </c>
      <c r="AT729" s="78">
        <v>419</v>
      </c>
      <c r="AU729" s="84" t="s">
        <v>14862</v>
      </c>
      <c r="AV729" s="78" t="b">
        <v>0</v>
      </c>
      <c r="AW729" s="78" t="s">
        <v>15459</v>
      </c>
      <c r="AX729" s="84" t="s">
        <v>16624</v>
      </c>
      <c r="AY729" s="78" t="s">
        <v>66</v>
      </c>
      <c r="AZ729" s="102" t="s">
        <v>18397</v>
      </c>
      <c r="BA729" s="48"/>
      <c r="BB729" s="48"/>
      <c r="BC729" s="48"/>
      <c r="BD729" s="48"/>
      <c r="BE729" s="48" t="s">
        <v>4411</v>
      </c>
      <c r="BF729" s="48" t="s">
        <v>4411</v>
      </c>
      <c r="BG729" s="106" t="s">
        <v>18862</v>
      </c>
      <c r="BH729" s="106" t="s">
        <v>18862</v>
      </c>
      <c r="BI729" s="106" t="s">
        <v>19304</v>
      </c>
      <c r="BJ729" s="106" t="s">
        <v>19304</v>
      </c>
      <c r="BK729" s="85" t="str">
        <f>REPLACE(INDEX(GroupVertices[Group], MATCH(Vertices[[#This Row],[Vertex]],GroupVertices[Vertex],0)),1,1,"")</f>
        <v>EUTRAL</v>
      </c>
      <c r="BL729" s="3"/>
      <c r="BM729" s="3"/>
      <c r="BN729" s="3"/>
      <c r="BO729" s="3"/>
    </row>
    <row r="730" spans="1:67" x14ac:dyDescent="0.25">
      <c r="A730" s="64" t="s">
        <v>1272</v>
      </c>
      <c r="B730" s="65"/>
      <c r="C730" s="65"/>
      <c r="D730" s="66"/>
      <c r="E730" s="68"/>
      <c r="F730" s="100" t="s">
        <v>5555</v>
      </c>
      <c r="G730" s="65"/>
      <c r="H730" s="69"/>
      <c r="I730" s="70"/>
      <c r="J730" s="70"/>
      <c r="K730" s="69" t="s">
        <v>18058</v>
      </c>
      <c r="L730" s="73"/>
      <c r="M730" s="74">
        <v>7976.3408203125</v>
      </c>
      <c r="N730" s="74">
        <v>611.16357421875</v>
      </c>
      <c r="O730" s="75"/>
      <c r="P730" s="76"/>
      <c r="Q730" s="76"/>
      <c r="R730" s="86"/>
      <c r="S730" s="48">
        <v>0</v>
      </c>
      <c r="T730" s="48">
        <v>1</v>
      </c>
      <c r="U730" s="49">
        <v>0</v>
      </c>
      <c r="V730" s="49">
        <v>6.1200000000000002E-4</v>
      </c>
      <c r="W730" s="49">
        <v>5.4799999999999998E-4</v>
      </c>
      <c r="X730" s="49">
        <v>0.40462399999999998</v>
      </c>
      <c r="Y730" s="49">
        <v>0</v>
      </c>
      <c r="Z730" s="49">
        <v>0</v>
      </c>
      <c r="AA730" s="71">
        <v>1170</v>
      </c>
      <c r="AB730" s="71"/>
      <c r="AC730" s="72"/>
      <c r="AD730" s="78" t="s">
        <v>11309</v>
      </c>
      <c r="AE730" s="78">
        <v>414</v>
      </c>
      <c r="AF730" s="78">
        <v>3962</v>
      </c>
      <c r="AG730" s="78">
        <v>46064</v>
      </c>
      <c r="AH730" s="78">
        <v>4025</v>
      </c>
      <c r="AI730" s="78">
        <v>19800</v>
      </c>
      <c r="AJ730" s="78" t="s">
        <v>12437</v>
      </c>
      <c r="AK730" s="78" t="s">
        <v>10140</v>
      </c>
      <c r="AL730" s="84" t="s">
        <v>13673</v>
      </c>
      <c r="AM730" s="78" t="s">
        <v>10140</v>
      </c>
      <c r="AN730" s="80">
        <v>39958.389837962961</v>
      </c>
      <c r="AO730" s="84" t="s">
        <v>14668</v>
      </c>
      <c r="AP730" s="78" t="b">
        <v>0</v>
      </c>
      <c r="AQ730" s="78" t="b">
        <v>0</v>
      </c>
      <c r="AR730" s="78" t="b">
        <v>1</v>
      </c>
      <c r="AS730" s="78" t="s">
        <v>9963</v>
      </c>
      <c r="AT730" s="78">
        <v>56</v>
      </c>
      <c r="AU730" s="84" t="s">
        <v>14892</v>
      </c>
      <c r="AV730" s="78" t="b">
        <v>0</v>
      </c>
      <c r="AW730" s="78" t="s">
        <v>15459</v>
      </c>
      <c r="AX730" s="84" t="s">
        <v>16627</v>
      </c>
      <c r="AY730" s="78" t="s">
        <v>66</v>
      </c>
      <c r="AZ730" s="102" t="s">
        <v>18397</v>
      </c>
      <c r="BA730" s="48" t="s">
        <v>3758</v>
      </c>
      <c r="BB730" s="48" t="s">
        <v>3758</v>
      </c>
      <c r="BC730" s="48" t="s">
        <v>4048</v>
      </c>
      <c r="BD730" s="48" t="s">
        <v>4048</v>
      </c>
      <c r="BE730" s="48"/>
      <c r="BF730" s="48"/>
      <c r="BG730" s="106" t="s">
        <v>18863</v>
      </c>
      <c r="BH730" s="106" t="s">
        <v>18863</v>
      </c>
      <c r="BI730" s="106" t="s">
        <v>19305</v>
      </c>
      <c r="BJ730" s="106" t="s">
        <v>19305</v>
      </c>
      <c r="BK730" s="85" t="str">
        <f>REPLACE(INDEX(GroupVertices[Group], MATCH(Vertices[[#This Row],[Vertex]],GroupVertices[Vertex],0)),1,1,"")</f>
        <v>EUTRAL</v>
      </c>
      <c r="BL730" s="3"/>
      <c r="BM730" s="3"/>
      <c r="BN730" s="3"/>
      <c r="BO730" s="3"/>
    </row>
    <row r="731" spans="1:67" x14ac:dyDescent="0.25">
      <c r="A731" s="64" t="s">
        <v>1274</v>
      </c>
      <c r="B731" s="65"/>
      <c r="C731" s="65"/>
      <c r="D731" s="66"/>
      <c r="E731" s="68"/>
      <c r="F731" s="100" t="s">
        <v>15416</v>
      </c>
      <c r="G731" s="65"/>
      <c r="H731" s="69"/>
      <c r="I731" s="70"/>
      <c r="J731" s="70"/>
      <c r="K731" s="69" t="s">
        <v>18060</v>
      </c>
      <c r="L731" s="73"/>
      <c r="M731" s="74">
        <v>6597.12255859375</v>
      </c>
      <c r="N731" s="74">
        <v>8629.8427734375</v>
      </c>
      <c r="O731" s="75"/>
      <c r="P731" s="76"/>
      <c r="Q731" s="76"/>
      <c r="R731" s="86"/>
      <c r="S731" s="48">
        <v>0</v>
      </c>
      <c r="T731" s="48">
        <v>1</v>
      </c>
      <c r="U731" s="49">
        <v>0</v>
      </c>
      <c r="V731" s="49">
        <v>6.1200000000000002E-4</v>
      </c>
      <c r="W731" s="49">
        <v>5.4799999999999998E-4</v>
      </c>
      <c r="X731" s="49">
        <v>0.40462399999999998</v>
      </c>
      <c r="Y731" s="49">
        <v>0</v>
      </c>
      <c r="Z731" s="49">
        <v>0</v>
      </c>
      <c r="AA731" s="71">
        <v>1172</v>
      </c>
      <c r="AB731" s="71"/>
      <c r="AC731" s="72"/>
      <c r="AD731" s="78" t="s">
        <v>11311</v>
      </c>
      <c r="AE731" s="78">
        <v>234</v>
      </c>
      <c r="AF731" s="78">
        <v>152</v>
      </c>
      <c r="AG731" s="78">
        <v>8364</v>
      </c>
      <c r="AH731" s="78">
        <v>113</v>
      </c>
      <c r="AI731" s="78">
        <v>19800</v>
      </c>
      <c r="AJ731" s="78" t="s">
        <v>12438</v>
      </c>
      <c r="AK731" s="78" t="s">
        <v>12988</v>
      </c>
      <c r="AL731" s="84" t="s">
        <v>13674</v>
      </c>
      <c r="AM731" s="78" t="s">
        <v>10140</v>
      </c>
      <c r="AN731" s="80">
        <v>40419.211076388892</v>
      </c>
      <c r="AO731" s="78"/>
      <c r="AP731" s="78" t="b">
        <v>1</v>
      </c>
      <c r="AQ731" s="78" t="b">
        <v>0</v>
      </c>
      <c r="AR731" s="78" t="b">
        <v>0</v>
      </c>
      <c r="AS731" s="78" t="s">
        <v>9963</v>
      </c>
      <c r="AT731" s="78">
        <v>21</v>
      </c>
      <c r="AU731" s="84" t="s">
        <v>14862</v>
      </c>
      <c r="AV731" s="78" t="b">
        <v>0</v>
      </c>
      <c r="AW731" s="78" t="s">
        <v>15459</v>
      </c>
      <c r="AX731" s="84" t="s">
        <v>16629</v>
      </c>
      <c r="AY731" s="78" t="s">
        <v>66</v>
      </c>
      <c r="AZ731" s="102" t="s">
        <v>18399</v>
      </c>
      <c r="BA731" s="48" t="s">
        <v>3579</v>
      </c>
      <c r="BB731" s="48" t="s">
        <v>3579</v>
      </c>
      <c r="BC731" s="48" t="s">
        <v>4048</v>
      </c>
      <c r="BD731" s="48" t="s">
        <v>4048</v>
      </c>
      <c r="BE731" s="48"/>
      <c r="BF731" s="48"/>
      <c r="BG731" s="106" t="s">
        <v>18864</v>
      </c>
      <c r="BH731" s="106" t="s">
        <v>18864</v>
      </c>
      <c r="BI731" s="106" t="s">
        <v>19306</v>
      </c>
      <c r="BJ731" s="106" t="s">
        <v>19306</v>
      </c>
      <c r="BK731" s="85" t="str">
        <f>REPLACE(INDEX(GroupVertices[Group], MATCH(Vertices[[#This Row],[Vertex]],GroupVertices[Vertex],0)),1,1,"")</f>
        <v>EGATIVE</v>
      </c>
      <c r="BL731" s="3"/>
      <c r="BM731" s="3"/>
      <c r="BN731" s="3"/>
      <c r="BO731" s="3"/>
    </row>
    <row r="732" spans="1:67" x14ac:dyDescent="0.25">
      <c r="A732" s="64" t="s">
        <v>1277</v>
      </c>
      <c r="B732" s="65"/>
      <c r="C732" s="65"/>
      <c r="D732" s="66"/>
      <c r="E732" s="68"/>
      <c r="F732" s="100" t="s">
        <v>5558</v>
      </c>
      <c r="G732" s="65"/>
      <c r="H732" s="69"/>
      <c r="I732" s="70"/>
      <c r="J732" s="70"/>
      <c r="K732" s="69" t="s">
        <v>18063</v>
      </c>
      <c r="L732" s="73"/>
      <c r="M732" s="74">
        <v>6076.28662109375</v>
      </c>
      <c r="N732" s="74">
        <v>3404.428466796875</v>
      </c>
      <c r="O732" s="75"/>
      <c r="P732" s="76"/>
      <c r="Q732" s="76"/>
      <c r="R732" s="86"/>
      <c r="S732" s="48">
        <v>0</v>
      </c>
      <c r="T732" s="48">
        <v>1</v>
      </c>
      <c r="U732" s="49">
        <v>0</v>
      </c>
      <c r="V732" s="49">
        <v>0.14285700000000001</v>
      </c>
      <c r="W732" s="49">
        <v>0</v>
      </c>
      <c r="X732" s="49">
        <v>0.65540500000000002</v>
      </c>
      <c r="Y732" s="49">
        <v>0</v>
      </c>
      <c r="Z732" s="49">
        <v>0</v>
      </c>
      <c r="AA732" s="71">
        <v>1175</v>
      </c>
      <c r="AB732" s="71"/>
      <c r="AC732" s="72"/>
      <c r="AD732" s="78" t="s">
        <v>11314</v>
      </c>
      <c r="AE732" s="78">
        <v>3845</v>
      </c>
      <c r="AF732" s="78">
        <v>4729</v>
      </c>
      <c r="AG732" s="78">
        <v>279894</v>
      </c>
      <c r="AH732" s="78">
        <v>29246</v>
      </c>
      <c r="AI732" s="78">
        <v>19800</v>
      </c>
      <c r="AJ732" s="78" t="s">
        <v>12440</v>
      </c>
      <c r="AK732" s="78" t="s">
        <v>12684</v>
      </c>
      <c r="AL732" s="78"/>
      <c r="AM732" s="78" t="s">
        <v>10135</v>
      </c>
      <c r="AN732" s="80">
        <v>40108.45888888889</v>
      </c>
      <c r="AO732" s="84" t="s">
        <v>14670</v>
      </c>
      <c r="AP732" s="78" t="b">
        <v>0</v>
      </c>
      <c r="AQ732" s="78" t="b">
        <v>0</v>
      </c>
      <c r="AR732" s="78" t="b">
        <v>1</v>
      </c>
      <c r="AS732" s="78" t="s">
        <v>9963</v>
      </c>
      <c r="AT732" s="78">
        <v>954</v>
      </c>
      <c r="AU732" s="84" t="s">
        <v>14863</v>
      </c>
      <c r="AV732" s="78" t="b">
        <v>0</v>
      </c>
      <c r="AW732" s="78" t="s">
        <v>15459</v>
      </c>
      <c r="AX732" s="84" t="s">
        <v>16632</v>
      </c>
      <c r="AY732" s="78" t="s">
        <v>66</v>
      </c>
      <c r="AZ732" s="102" t="s">
        <v>18397</v>
      </c>
      <c r="BA732" s="48"/>
      <c r="BB732" s="48"/>
      <c r="BC732" s="48"/>
      <c r="BD732" s="48"/>
      <c r="BE732" s="48" t="s">
        <v>4417</v>
      </c>
      <c r="BF732" s="48" t="s">
        <v>4417</v>
      </c>
      <c r="BG732" s="106" t="s">
        <v>18865</v>
      </c>
      <c r="BH732" s="106" t="s">
        <v>18865</v>
      </c>
      <c r="BI732" s="106" t="s">
        <v>19307</v>
      </c>
      <c r="BJ732" s="106" t="s">
        <v>19307</v>
      </c>
      <c r="BK732" s="85" t="str">
        <f>REPLACE(INDEX(GroupVertices[Group], MATCH(Vertices[[#This Row],[Vertex]],GroupVertices[Vertex],0)),1,1,"")</f>
        <v>EUTRAL</v>
      </c>
      <c r="BL732" s="3"/>
      <c r="BM732" s="3"/>
      <c r="BN732" s="3"/>
      <c r="BO732" s="3"/>
    </row>
    <row r="733" spans="1:67" x14ac:dyDescent="0.25">
      <c r="A733" s="64" t="s">
        <v>1278</v>
      </c>
      <c r="B733" s="65"/>
      <c r="C733" s="65"/>
      <c r="D733" s="66"/>
      <c r="E733" s="68"/>
      <c r="F733" s="100" t="s">
        <v>5559</v>
      </c>
      <c r="G733" s="65"/>
      <c r="H733" s="69"/>
      <c r="I733" s="70"/>
      <c r="J733" s="70"/>
      <c r="K733" s="69" t="s">
        <v>18065</v>
      </c>
      <c r="L733" s="73"/>
      <c r="M733" s="74">
        <v>6143.6923828125</v>
      </c>
      <c r="N733" s="74">
        <v>3170.986083984375</v>
      </c>
      <c r="O733" s="75"/>
      <c r="P733" s="76"/>
      <c r="Q733" s="76"/>
      <c r="R733" s="86"/>
      <c r="S733" s="48">
        <v>0</v>
      </c>
      <c r="T733" s="48">
        <v>1</v>
      </c>
      <c r="U733" s="49">
        <v>0</v>
      </c>
      <c r="V733" s="49">
        <v>0.14285700000000001</v>
      </c>
      <c r="W733" s="49">
        <v>0</v>
      </c>
      <c r="X733" s="49">
        <v>0.65540500000000002</v>
      </c>
      <c r="Y733" s="49">
        <v>0</v>
      </c>
      <c r="Z733" s="49">
        <v>0</v>
      </c>
      <c r="AA733" s="71">
        <v>1177</v>
      </c>
      <c r="AB733" s="71"/>
      <c r="AC733" s="72"/>
      <c r="AD733" s="78" t="s">
        <v>11316</v>
      </c>
      <c r="AE733" s="78">
        <v>1529</v>
      </c>
      <c r="AF733" s="78">
        <v>1355</v>
      </c>
      <c r="AG733" s="78">
        <v>93360</v>
      </c>
      <c r="AH733" s="78">
        <v>6015</v>
      </c>
      <c r="AI733" s="78">
        <v>19800</v>
      </c>
      <c r="AJ733" s="78" t="s">
        <v>12442</v>
      </c>
      <c r="AK733" s="78" t="s">
        <v>12684</v>
      </c>
      <c r="AL733" s="78"/>
      <c r="AM733" s="78" t="s">
        <v>10135</v>
      </c>
      <c r="AN733" s="80">
        <v>41346.316840277781</v>
      </c>
      <c r="AO733" s="78"/>
      <c r="AP733" s="78" t="b">
        <v>0</v>
      </c>
      <c r="AQ733" s="78" t="b">
        <v>0</v>
      </c>
      <c r="AR733" s="78" t="b">
        <v>1</v>
      </c>
      <c r="AS733" s="78" t="s">
        <v>9963</v>
      </c>
      <c r="AT733" s="78">
        <v>104</v>
      </c>
      <c r="AU733" s="84" t="s">
        <v>14916</v>
      </c>
      <c r="AV733" s="78" t="b">
        <v>0</v>
      </c>
      <c r="AW733" s="78" t="s">
        <v>15459</v>
      </c>
      <c r="AX733" s="84" t="s">
        <v>16634</v>
      </c>
      <c r="AY733" s="78" t="s">
        <v>66</v>
      </c>
      <c r="AZ733" s="102" t="s">
        <v>18397</v>
      </c>
      <c r="BA733" s="48"/>
      <c r="BB733" s="48"/>
      <c r="BC733" s="48"/>
      <c r="BD733" s="48"/>
      <c r="BE733" s="48" t="s">
        <v>4417</v>
      </c>
      <c r="BF733" s="48" t="s">
        <v>4417</v>
      </c>
      <c r="BG733" s="106" t="s">
        <v>18865</v>
      </c>
      <c r="BH733" s="106" t="s">
        <v>18865</v>
      </c>
      <c r="BI733" s="106" t="s">
        <v>19307</v>
      </c>
      <c r="BJ733" s="106" t="s">
        <v>19307</v>
      </c>
      <c r="BK733" s="85" t="str">
        <f>REPLACE(INDEX(GroupVertices[Group], MATCH(Vertices[[#This Row],[Vertex]],GroupVertices[Vertex],0)),1,1,"")</f>
        <v>EUTRAL</v>
      </c>
      <c r="BL733" s="3"/>
      <c r="BM733" s="3"/>
      <c r="BN733" s="3"/>
      <c r="BO733" s="3"/>
    </row>
    <row r="734" spans="1:67" x14ac:dyDescent="0.25">
      <c r="A734" s="64" t="s">
        <v>1279</v>
      </c>
      <c r="B734" s="65"/>
      <c r="C734" s="65"/>
      <c r="D734" s="66"/>
      <c r="E734" s="68"/>
      <c r="F734" s="100" t="s">
        <v>5560</v>
      </c>
      <c r="G734" s="65"/>
      <c r="H734" s="69"/>
      <c r="I734" s="70"/>
      <c r="J734" s="70"/>
      <c r="K734" s="69" t="s">
        <v>18066</v>
      </c>
      <c r="L734" s="73"/>
      <c r="M734" s="74">
        <v>7701.3662109375</v>
      </c>
      <c r="N734" s="74">
        <v>962.2496337890625</v>
      </c>
      <c r="O734" s="75"/>
      <c r="P734" s="76"/>
      <c r="Q734" s="76"/>
      <c r="R734" s="86"/>
      <c r="S734" s="48">
        <v>0</v>
      </c>
      <c r="T734" s="48">
        <v>1</v>
      </c>
      <c r="U734" s="49">
        <v>0</v>
      </c>
      <c r="V734" s="49">
        <v>1</v>
      </c>
      <c r="W734" s="49">
        <v>0</v>
      </c>
      <c r="X734" s="49">
        <v>0.99999899999999997</v>
      </c>
      <c r="Y734" s="49">
        <v>0</v>
      </c>
      <c r="Z734" s="49">
        <v>0</v>
      </c>
      <c r="AA734" s="71">
        <v>1178</v>
      </c>
      <c r="AB734" s="71"/>
      <c r="AC734" s="72"/>
      <c r="AD734" s="78" t="s">
        <v>11317</v>
      </c>
      <c r="AE734" s="78">
        <v>343</v>
      </c>
      <c r="AF734" s="78">
        <v>39</v>
      </c>
      <c r="AG734" s="78">
        <v>899</v>
      </c>
      <c r="AH734" s="78">
        <v>52</v>
      </c>
      <c r="AI734" s="78">
        <v>-36000</v>
      </c>
      <c r="AJ734" s="78" t="s">
        <v>12443</v>
      </c>
      <c r="AK734" s="78"/>
      <c r="AL734" s="78"/>
      <c r="AM734" s="78" t="s">
        <v>13801</v>
      </c>
      <c r="AN734" s="80">
        <v>40226.253368055557</v>
      </c>
      <c r="AO734" s="78"/>
      <c r="AP734" s="78" t="b">
        <v>1</v>
      </c>
      <c r="AQ734" s="78" t="b">
        <v>0</v>
      </c>
      <c r="AR734" s="78" t="b">
        <v>0</v>
      </c>
      <c r="AS734" s="78" t="s">
        <v>9963</v>
      </c>
      <c r="AT734" s="78">
        <v>0</v>
      </c>
      <c r="AU734" s="84" t="s">
        <v>14862</v>
      </c>
      <c r="AV734" s="78" t="b">
        <v>0</v>
      </c>
      <c r="AW734" s="78" t="s">
        <v>15459</v>
      </c>
      <c r="AX734" s="84" t="s">
        <v>16635</v>
      </c>
      <c r="AY734" s="78" t="s">
        <v>66</v>
      </c>
      <c r="AZ734" s="102" t="s">
        <v>18397</v>
      </c>
      <c r="BA734" s="48"/>
      <c r="BB734" s="48"/>
      <c r="BC734" s="48"/>
      <c r="BD734" s="48"/>
      <c r="BE734" s="48"/>
      <c r="BF734" s="48"/>
      <c r="BG734" s="106" t="s">
        <v>18866</v>
      </c>
      <c r="BH734" s="106" t="s">
        <v>18866</v>
      </c>
      <c r="BI734" s="106" t="s">
        <v>19308</v>
      </c>
      <c r="BJ734" s="106" t="s">
        <v>19308</v>
      </c>
      <c r="BK734" s="85" t="str">
        <f>REPLACE(INDEX(GroupVertices[Group], MATCH(Vertices[[#This Row],[Vertex]],GroupVertices[Vertex],0)),1,1,"")</f>
        <v>EUTRAL</v>
      </c>
      <c r="BL734" s="3"/>
      <c r="BM734" s="3"/>
      <c r="BN734" s="3"/>
      <c r="BO734" s="3"/>
    </row>
    <row r="735" spans="1:67" x14ac:dyDescent="0.25">
      <c r="A735" s="64" t="s">
        <v>1280</v>
      </c>
      <c r="B735" s="65"/>
      <c r="C735" s="65"/>
      <c r="D735" s="66"/>
      <c r="E735" s="68"/>
      <c r="F735" s="100" t="s">
        <v>5561</v>
      </c>
      <c r="G735" s="65"/>
      <c r="H735" s="69"/>
      <c r="I735" s="70"/>
      <c r="J735" s="70"/>
      <c r="K735" s="69" t="s">
        <v>18068</v>
      </c>
      <c r="L735" s="73"/>
      <c r="M735" s="74">
        <v>6519.7607421875</v>
      </c>
      <c r="N735" s="74">
        <v>3507.86328125</v>
      </c>
      <c r="O735" s="75"/>
      <c r="P735" s="76"/>
      <c r="Q735" s="76"/>
      <c r="R735" s="86"/>
      <c r="S735" s="48">
        <v>0</v>
      </c>
      <c r="T735" s="48">
        <v>1</v>
      </c>
      <c r="U735" s="49">
        <v>0</v>
      </c>
      <c r="V735" s="49">
        <v>0.14285700000000001</v>
      </c>
      <c r="W735" s="49">
        <v>0</v>
      </c>
      <c r="X735" s="49">
        <v>0.65540500000000002</v>
      </c>
      <c r="Y735" s="49">
        <v>0</v>
      </c>
      <c r="Z735" s="49">
        <v>0</v>
      </c>
      <c r="AA735" s="71">
        <v>1180</v>
      </c>
      <c r="AB735" s="71"/>
      <c r="AC735" s="72"/>
      <c r="AD735" s="78" t="s">
        <v>11319</v>
      </c>
      <c r="AE735" s="78">
        <v>847</v>
      </c>
      <c r="AF735" s="78">
        <v>866</v>
      </c>
      <c r="AG735" s="78">
        <v>19133</v>
      </c>
      <c r="AH735" s="78">
        <v>3617</v>
      </c>
      <c r="AI735" s="78">
        <v>-25200</v>
      </c>
      <c r="AJ735" s="78"/>
      <c r="AK735" s="78"/>
      <c r="AL735" s="78"/>
      <c r="AM735" s="78" t="s">
        <v>13800</v>
      </c>
      <c r="AN735" s="80">
        <v>42289.38790509259</v>
      </c>
      <c r="AO735" s="78"/>
      <c r="AP735" s="78" t="b">
        <v>1</v>
      </c>
      <c r="AQ735" s="78" t="b">
        <v>0</v>
      </c>
      <c r="AR735" s="78" t="b">
        <v>0</v>
      </c>
      <c r="AS735" s="78" t="s">
        <v>9963</v>
      </c>
      <c r="AT735" s="78">
        <v>42</v>
      </c>
      <c r="AU735" s="84" t="s">
        <v>14862</v>
      </c>
      <c r="AV735" s="78" t="b">
        <v>0</v>
      </c>
      <c r="AW735" s="78" t="s">
        <v>15459</v>
      </c>
      <c r="AX735" s="84" t="s">
        <v>16637</v>
      </c>
      <c r="AY735" s="78" t="s">
        <v>66</v>
      </c>
      <c r="AZ735" s="102" t="s">
        <v>18397</v>
      </c>
      <c r="BA735" s="48"/>
      <c r="BB735" s="48"/>
      <c r="BC735" s="48"/>
      <c r="BD735" s="48"/>
      <c r="BE735" s="48" t="s">
        <v>4417</v>
      </c>
      <c r="BF735" s="48" t="s">
        <v>4417</v>
      </c>
      <c r="BG735" s="106" t="s">
        <v>18865</v>
      </c>
      <c r="BH735" s="106" t="s">
        <v>18865</v>
      </c>
      <c r="BI735" s="106" t="s">
        <v>19307</v>
      </c>
      <c r="BJ735" s="106" t="s">
        <v>19307</v>
      </c>
      <c r="BK735" s="85" t="str">
        <f>REPLACE(INDEX(GroupVertices[Group], MATCH(Vertices[[#This Row],[Vertex]],GroupVertices[Vertex],0)),1,1,"")</f>
        <v>EUTRAL</v>
      </c>
      <c r="BL735" s="3"/>
      <c r="BM735" s="3"/>
      <c r="BN735" s="3"/>
      <c r="BO735" s="3"/>
    </row>
    <row r="736" spans="1:67" x14ac:dyDescent="0.25">
      <c r="A736" s="64" t="s">
        <v>1282</v>
      </c>
      <c r="B736" s="65"/>
      <c r="C736" s="65"/>
      <c r="D736" s="66"/>
      <c r="E736" s="68"/>
      <c r="F736" s="100" t="s">
        <v>5563</v>
      </c>
      <c r="G736" s="65"/>
      <c r="H736" s="69"/>
      <c r="I736" s="70"/>
      <c r="J736" s="70"/>
      <c r="K736" s="69" t="s">
        <v>18069</v>
      </c>
      <c r="L736" s="73"/>
      <c r="M736" s="74">
        <v>6971.6083984375</v>
      </c>
      <c r="N736" s="74">
        <v>1498.2884521484375</v>
      </c>
      <c r="O736" s="75"/>
      <c r="P736" s="76"/>
      <c r="Q736" s="76"/>
      <c r="R736" s="86"/>
      <c r="S736" s="48">
        <v>0</v>
      </c>
      <c r="T736" s="48">
        <v>2</v>
      </c>
      <c r="U736" s="49">
        <v>48</v>
      </c>
      <c r="V736" s="49">
        <v>2.0833000000000001E-2</v>
      </c>
      <c r="W736" s="49">
        <v>0</v>
      </c>
      <c r="X736" s="49">
        <v>0.97584400000000004</v>
      </c>
      <c r="Y736" s="49">
        <v>0</v>
      </c>
      <c r="Z736" s="49">
        <v>0</v>
      </c>
      <c r="AA736" s="71">
        <v>1181</v>
      </c>
      <c r="AB736" s="71"/>
      <c r="AC736" s="72"/>
      <c r="AD736" s="78" t="s">
        <v>11320</v>
      </c>
      <c r="AE736" s="78">
        <v>2440</v>
      </c>
      <c r="AF736" s="78">
        <v>103981</v>
      </c>
      <c r="AG736" s="78">
        <v>8294</v>
      </c>
      <c r="AH736" s="78">
        <v>4448</v>
      </c>
      <c r="AI736" s="78">
        <v>19800</v>
      </c>
      <c r="AJ736" s="78" t="s">
        <v>12445</v>
      </c>
      <c r="AK736" s="78" t="s">
        <v>12662</v>
      </c>
      <c r="AL736" s="84" t="s">
        <v>13678</v>
      </c>
      <c r="AM736" s="78" t="s">
        <v>10135</v>
      </c>
      <c r="AN736" s="80">
        <v>39871.594780092593</v>
      </c>
      <c r="AO736" s="84" t="s">
        <v>14672</v>
      </c>
      <c r="AP736" s="78" t="b">
        <v>0</v>
      </c>
      <c r="AQ736" s="78" t="b">
        <v>0</v>
      </c>
      <c r="AR736" s="78" t="b">
        <v>1</v>
      </c>
      <c r="AS736" s="78" t="s">
        <v>9963</v>
      </c>
      <c r="AT736" s="78">
        <v>614</v>
      </c>
      <c r="AU736" s="84" t="s">
        <v>15088</v>
      </c>
      <c r="AV736" s="78" t="b">
        <v>0</v>
      </c>
      <c r="AW736" s="78" t="s">
        <v>15459</v>
      </c>
      <c r="AX736" s="84" t="s">
        <v>16638</v>
      </c>
      <c r="AY736" s="78" t="s">
        <v>66</v>
      </c>
      <c r="AZ736" s="102" t="s">
        <v>18397</v>
      </c>
      <c r="BA736" s="48" t="s">
        <v>3419</v>
      </c>
      <c r="BB736" s="48" t="s">
        <v>3419</v>
      </c>
      <c r="BC736" s="48" t="s">
        <v>4111</v>
      </c>
      <c r="BD736" s="48" t="s">
        <v>4111</v>
      </c>
      <c r="BE736" s="48" t="s">
        <v>4418</v>
      </c>
      <c r="BF736" s="48" t="s">
        <v>4418</v>
      </c>
      <c r="BG736" s="106" t="s">
        <v>18739</v>
      </c>
      <c r="BH736" s="106" t="s">
        <v>18739</v>
      </c>
      <c r="BI736" s="106" t="s">
        <v>19185</v>
      </c>
      <c r="BJ736" s="106" t="s">
        <v>19185</v>
      </c>
      <c r="BK736" s="85" t="str">
        <f>REPLACE(INDEX(GroupVertices[Group], MATCH(Vertices[[#This Row],[Vertex]],GroupVertices[Vertex],0)),1,1,"")</f>
        <v>EUTRAL</v>
      </c>
      <c r="BL736" s="3"/>
      <c r="BM736" s="3"/>
      <c r="BN736" s="3"/>
      <c r="BO736" s="3"/>
    </row>
    <row r="737" spans="1:67" x14ac:dyDescent="0.25">
      <c r="A737" s="64" t="s">
        <v>1283</v>
      </c>
      <c r="B737" s="65"/>
      <c r="C737" s="65"/>
      <c r="D737" s="66"/>
      <c r="E737" s="68"/>
      <c r="F737" s="100" t="s">
        <v>5564</v>
      </c>
      <c r="G737" s="65"/>
      <c r="H737" s="69"/>
      <c r="I737" s="70"/>
      <c r="J737" s="70"/>
      <c r="K737" s="69" t="s">
        <v>18071</v>
      </c>
      <c r="L737" s="73"/>
      <c r="M737" s="74">
        <v>7217.763671875</v>
      </c>
      <c r="N737" s="74">
        <v>2832.8349609375</v>
      </c>
      <c r="O737" s="75"/>
      <c r="P737" s="76"/>
      <c r="Q737" s="76"/>
      <c r="R737" s="86"/>
      <c r="S737" s="48">
        <v>0</v>
      </c>
      <c r="T737" s="48">
        <v>13</v>
      </c>
      <c r="U737" s="49">
        <v>27736.895585999999</v>
      </c>
      <c r="V737" s="49">
        <v>7.8700000000000005E-4</v>
      </c>
      <c r="W737" s="49">
        <v>7.0790000000000002E-3</v>
      </c>
      <c r="X737" s="49">
        <v>4.1941059999999997</v>
      </c>
      <c r="Y737" s="49">
        <v>0</v>
      </c>
      <c r="Z737" s="49">
        <v>0</v>
      </c>
      <c r="AA737" s="71">
        <v>1183</v>
      </c>
      <c r="AB737" s="71"/>
      <c r="AC737" s="72"/>
      <c r="AD737" s="78" t="s">
        <v>11322</v>
      </c>
      <c r="AE737" s="78">
        <v>477</v>
      </c>
      <c r="AF737" s="78">
        <v>5118</v>
      </c>
      <c r="AG737" s="78">
        <v>35480</v>
      </c>
      <c r="AH737" s="78">
        <v>18421</v>
      </c>
      <c r="AI737" s="78">
        <v>19800</v>
      </c>
      <c r="AJ737" s="78" t="s">
        <v>12446</v>
      </c>
      <c r="AK737" s="78" t="s">
        <v>12836</v>
      </c>
      <c r="AL737" s="84" t="s">
        <v>13680</v>
      </c>
      <c r="AM737" s="78" t="s">
        <v>10135</v>
      </c>
      <c r="AN737" s="80">
        <v>40844.698437500003</v>
      </c>
      <c r="AO737" s="84" t="s">
        <v>14673</v>
      </c>
      <c r="AP737" s="78" t="b">
        <v>0</v>
      </c>
      <c r="AQ737" s="78" t="b">
        <v>0</v>
      </c>
      <c r="AR737" s="78" t="b">
        <v>1</v>
      </c>
      <c r="AS737" s="78" t="s">
        <v>9963</v>
      </c>
      <c r="AT737" s="78">
        <v>75</v>
      </c>
      <c r="AU737" s="84" t="s">
        <v>15089</v>
      </c>
      <c r="AV737" s="78" t="b">
        <v>0</v>
      </c>
      <c r="AW737" s="78" t="s">
        <v>15459</v>
      </c>
      <c r="AX737" s="84" t="s">
        <v>16640</v>
      </c>
      <c r="AY737" s="78" t="s">
        <v>66</v>
      </c>
      <c r="AZ737" s="102" t="s">
        <v>18397</v>
      </c>
      <c r="BA737" s="48" t="s">
        <v>18474</v>
      </c>
      <c r="BB737" s="48" t="s">
        <v>18474</v>
      </c>
      <c r="BC737" s="48" t="s">
        <v>18518</v>
      </c>
      <c r="BD737" s="48" t="s">
        <v>18518</v>
      </c>
      <c r="BE737" s="48"/>
      <c r="BF737" s="48"/>
      <c r="BG737" s="106" t="s">
        <v>18867</v>
      </c>
      <c r="BH737" s="106" t="s">
        <v>18978</v>
      </c>
      <c r="BI737" s="106" t="s">
        <v>19309</v>
      </c>
      <c r="BJ737" s="106" t="s">
        <v>19309</v>
      </c>
      <c r="BK737" s="85" t="str">
        <f>REPLACE(INDEX(GroupVertices[Group], MATCH(Vertices[[#This Row],[Vertex]],GroupVertices[Vertex],0)),1,1,"")</f>
        <v>EUTRAL</v>
      </c>
      <c r="BL737" s="3"/>
      <c r="BM737" s="3"/>
      <c r="BN737" s="3"/>
      <c r="BO737" s="3"/>
    </row>
    <row r="738" spans="1:67" x14ac:dyDescent="0.25">
      <c r="A738" s="64" t="s">
        <v>1284</v>
      </c>
      <c r="B738" s="65"/>
      <c r="C738" s="65"/>
      <c r="D738" s="66"/>
      <c r="E738" s="68"/>
      <c r="F738" s="100" t="s">
        <v>5565</v>
      </c>
      <c r="G738" s="65"/>
      <c r="H738" s="69"/>
      <c r="I738" s="70"/>
      <c r="J738" s="70"/>
      <c r="K738" s="69" t="s">
        <v>18078</v>
      </c>
      <c r="L738" s="73"/>
      <c r="M738" s="74">
        <v>8885.3125</v>
      </c>
      <c r="N738" s="74">
        <v>2999.63232421875</v>
      </c>
      <c r="O738" s="75"/>
      <c r="P738" s="76"/>
      <c r="Q738" s="76"/>
      <c r="R738" s="86"/>
      <c r="S738" s="48">
        <v>0</v>
      </c>
      <c r="T738" s="48">
        <v>1</v>
      </c>
      <c r="U738" s="49">
        <v>0</v>
      </c>
      <c r="V738" s="49">
        <v>4.6700000000000002E-4</v>
      </c>
      <c r="W738" s="49">
        <v>3.3000000000000003E-5</v>
      </c>
      <c r="X738" s="49">
        <v>0.53026799999999996</v>
      </c>
      <c r="Y738" s="49">
        <v>0</v>
      </c>
      <c r="Z738" s="49">
        <v>0</v>
      </c>
      <c r="AA738" s="71">
        <v>1190</v>
      </c>
      <c r="AB738" s="71"/>
      <c r="AC738" s="72"/>
      <c r="AD738" s="78" t="s">
        <v>11329</v>
      </c>
      <c r="AE738" s="78">
        <v>531</v>
      </c>
      <c r="AF738" s="78">
        <v>94</v>
      </c>
      <c r="AG738" s="78">
        <v>7565</v>
      </c>
      <c r="AH738" s="78">
        <v>4494</v>
      </c>
      <c r="AI738" s="78">
        <v>19800</v>
      </c>
      <c r="AJ738" s="78" t="s">
        <v>12451</v>
      </c>
      <c r="AK738" s="78" t="s">
        <v>12641</v>
      </c>
      <c r="AL738" s="84" t="s">
        <v>13684</v>
      </c>
      <c r="AM738" s="78" t="s">
        <v>10135</v>
      </c>
      <c r="AN738" s="80">
        <v>40952.099340277775</v>
      </c>
      <c r="AO738" s="84" t="s">
        <v>14679</v>
      </c>
      <c r="AP738" s="78" t="b">
        <v>0</v>
      </c>
      <c r="AQ738" s="78" t="b">
        <v>0</v>
      </c>
      <c r="AR738" s="78" t="b">
        <v>0</v>
      </c>
      <c r="AS738" s="78" t="s">
        <v>9963</v>
      </c>
      <c r="AT738" s="78">
        <v>25</v>
      </c>
      <c r="AU738" s="84" t="s">
        <v>14916</v>
      </c>
      <c r="AV738" s="78" t="b">
        <v>0</v>
      </c>
      <c r="AW738" s="78" t="s">
        <v>15459</v>
      </c>
      <c r="AX738" s="84" t="s">
        <v>16647</v>
      </c>
      <c r="AY738" s="78" t="s">
        <v>66</v>
      </c>
      <c r="AZ738" s="102" t="s">
        <v>18397</v>
      </c>
      <c r="BA738" s="48" t="s">
        <v>18475</v>
      </c>
      <c r="BB738" s="48" t="s">
        <v>18475</v>
      </c>
      <c r="BC738" s="48" t="s">
        <v>4094</v>
      </c>
      <c r="BD738" s="48" t="s">
        <v>4094</v>
      </c>
      <c r="BE738" s="48"/>
      <c r="BF738" s="48"/>
      <c r="BG738" s="106" t="s">
        <v>18868</v>
      </c>
      <c r="BH738" s="106" t="s">
        <v>18979</v>
      </c>
      <c r="BI738" s="106" t="s">
        <v>19310</v>
      </c>
      <c r="BJ738" s="106" t="s">
        <v>19411</v>
      </c>
      <c r="BK738" s="85" t="str">
        <f>REPLACE(INDEX(GroupVertices[Group], MATCH(Vertices[[#This Row],[Vertex]],GroupVertices[Vertex],0)),1,1,"")</f>
        <v>EUTRAL</v>
      </c>
      <c r="BL738" s="3"/>
      <c r="BM738" s="3"/>
      <c r="BN738" s="3"/>
      <c r="BO738" s="3"/>
    </row>
    <row r="739" spans="1:67" x14ac:dyDescent="0.25">
      <c r="A739" s="64" t="s">
        <v>1285</v>
      </c>
      <c r="B739" s="65"/>
      <c r="C739" s="65"/>
      <c r="D739" s="66"/>
      <c r="E739" s="68"/>
      <c r="F739" s="100" t="s">
        <v>5566</v>
      </c>
      <c r="G739" s="65"/>
      <c r="H739" s="69"/>
      <c r="I739" s="70"/>
      <c r="J739" s="70"/>
      <c r="K739" s="69" t="s">
        <v>18079</v>
      </c>
      <c r="L739" s="73"/>
      <c r="M739" s="74">
        <v>8672.7001953125</v>
      </c>
      <c r="N739" s="74">
        <v>3706.724853515625</v>
      </c>
      <c r="O739" s="75"/>
      <c r="P739" s="76"/>
      <c r="Q739" s="76"/>
      <c r="R739" s="86"/>
      <c r="S739" s="48">
        <v>0</v>
      </c>
      <c r="T739" s="48">
        <v>1</v>
      </c>
      <c r="U739" s="49">
        <v>0</v>
      </c>
      <c r="V739" s="49">
        <v>4.6700000000000002E-4</v>
      </c>
      <c r="W739" s="49">
        <v>3.3000000000000003E-5</v>
      </c>
      <c r="X739" s="49">
        <v>0.53026799999999996</v>
      </c>
      <c r="Y739" s="49">
        <v>0</v>
      </c>
      <c r="Z739" s="49">
        <v>0</v>
      </c>
      <c r="AA739" s="71">
        <v>1191</v>
      </c>
      <c r="AB739" s="71"/>
      <c r="AC739" s="72"/>
      <c r="AD739" s="78" t="s">
        <v>11330</v>
      </c>
      <c r="AE739" s="78">
        <v>359</v>
      </c>
      <c r="AF739" s="78">
        <v>5738</v>
      </c>
      <c r="AG739" s="78">
        <v>126838</v>
      </c>
      <c r="AH739" s="78">
        <v>71039</v>
      </c>
      <c r="AI739" s="78"/>
      <c r="AJ739" s="78" t="s">
        <v>12452</v>
      </c>
      <c r="AK739" s="78" t="s">
        <v>10111</v>
      </c>
      <c r="AL739" s="78"/>
      <c r="AM739" s="78"/>
      <c r="AN739" s="80">
        <v>41396.469733796293</v>
      </c>
      <c r="AO739" s="84" t="s">
        <v>14680</v>
      </c>
      <c r="AP739" s="78" t="b">
        <v>1</v>
      </c>
      <c r="AQ739" s="78" t="b">
        <v>0</v>
      </c>
      <c r="AR739" s="78" t="b">
        <v>1</v>
      </c>
      <c r="AS739" s="78" t="s">
        <v>9963</v>
      </c>
      <c r="AT739" s="78">
        <v>131</v>
      </c>
      <c r="AU739" s="84" t="s">
        <v>14862</v>
      </c>
      <c r="AV739" s="78" t="b">
        <v>0</v>
      </c>
      <c r="AW739" s="78" t="s">
        <v>15459</v>
      </c>
      <c r="AX739" s="84" t="s">
        <v>16648</v>
      </c>
      <c r="AY739" s="78" t="s">
        <v>66</v>
      </c>
      <c r="AZ739" s="102" t="s">
        <v>18397</v>
      </c>
      <c r="BA739" s="48" t="s">
        <v>18476</v>
      </c>
      <c r="BB739" s="48" t="s">
        <v>18476</v>
      </c>
      <c r="BC739" s="48" t="s">
        <v>4094</v>
      </c>
      <c r="BD739" s="48" t="s">
        <v>4094</v>
      </c>
      <c r="BE739" s="48"/>
      <c r="BF739" s="48"/>
      <c r="BG739" s="106" t="s">
        <v>18869</v>
      </c>
      <c r="BH739" s="106" t="s">
        <v>18980</v>
      </c>
      <c r="BI739" s="106" t="s">
        <v>19311</v>
      </c>
      <c r="BJ739" s="106" t="s">
        <v>19412</v>
      </c>
      <c r="BK739" s="85" t="str">
        <f>REPLACE(INDEX(GroupVertices[Group], MATCH(Vertices[[#This Row],[Vertex]],GroupVertices[Vertex],0)),1,1,"")</f>
        <v>EUTRAL</v>
      </c>
      <c r="BL739" s="3"/>
      <c r="BM739" s="3"/>
      <c r="BN739" s="3"/>
      <c r="BO739" s="3"/>
    </row>
    <row r="740" spans="1:67" x14ac:dyDescent="0.25">
      <c r="A740" s="64" t="s">
        <v>1287</v>
      </c>
      <c r="B740" s="65"/>
      <c r="C740" s="65"/>
      <c r="D740" s="66"/>
      <c r="E740" s="68"/>
      <c r="F740" s="100" t="s">
        <v>5568</v>
      </c>
      <c r="G740" s="65"/>
      <c r="H740" s="69"/>
      <c r="I740" s="70"/>
      <c r="J740" s="70"/>
      <c r="K740" s="69" t="s">
        <v>18080</v>
      </c>
      <c r="L740" s="73"/>
      <c r="M740" s="74">
        <v>9536.47265625</v>
      </c>
      <c r="N740" s="74">
        <v>2313.45947265625</v>
      </c>
      <c r="O740" s="75"/>
      <c r="P740" s="76"/>
      <c r="Q740" s="76"/>
      <c r="R740" s="86"/>
      <c r="S740" s="48">
        <v>0</v>
      </c>
      <c r="T740" s="48">
        <v>1</v>
      </c>
      <c r="U740" s="49">
        <v>0</v>
      </c>
      <c r="V740" s="49">
        <v>4.8700000000000002E-4</v>
      </c>
      <c r="W740" s="49">
        <v>4.1E-5</v>
      </c>
      <c r="X740" s="49">
        <v>0.486817</v>
      </c>
      <c r="Y740" s="49">
        <v>0</v>
      </c>
      <c r="Z740" s="49">
        <v>0</v>
      </c>
      <c r="AA740" s="71">
        <v>1192</v>
      </c>
      <c r="AB740" s="71"/>
      <c r="AC740" s="72"/>
      <c r="AD740" s="78" t="s">
        <v>11331</v>
      </c>
      <c r="AE740" s="78">
        <v>64</v>
      </c>
      <c r="AF740" s="78">
        <v>41</v>
      </c>
      <c r="AG740" s="78">
        <v>22</v>
      </c>
      <c r="AH740" s="78">
        <v>6</v>
      </c>
      <c r="AI740" s="78"/>
      <c r="AJ740" s="78"/>
      <c r="AK740" s="78"/>
      <c r="AL740" s="78"/>
      <c r="AM740" s="78"/>
      <c r="AN740" s="80">
        <v>40258.729456018518</v>
      </c>
      <c r="AO740" s="84" t="s">
        <v>14681</v>
      </c>
      <c r="AP740" s="78" t="b">
        <v>0</v>
      </c>
      <c r="AQ740" s="78" t="b">
        <v>0</v>
      </c>
      <c r="AR740" s="78" t="b">
        <v>0</v>
      </c>
      <c r="AS740" s="78" t="s">
        <v>9963</v>
      </c>
      <c r="AT740" s="78">
        <v>1</v>
      </c>
      <c r="AU740" s="84" t="s">
        <v>14882</v>
      </c>
      <c r="AV740" s="78" t="b">
        <v>0</v>
      </c>
      <c r="AW740" s="78" t="s">
        <v>15459</v>
      </c>
      <c r="AX740" s="84" t="s">
        <v>16649</v>
      </c>
      <c r="AY740" s="78" t="s">
        <v>66</v>
      </c>
      <c r="AZ740" s="102" t="s">
        <v>18397</v>
      </c>
      <c r="BA740" s="48" t="s">
        <v>3640</v>
      </c>
      <c r="BB740" s="48" t="s">
        <v>3640</v>
      </c>
      <c r="BC740" s="48" t="s">
        <v>4181</v>
      </c>
      <c r="BD740" s="48" t="s">
        <v>4181</v>
      </c>
      <c r="BE740" s="48"/>
      <c r="BF740" s="48"/>
      <c r="BG740" s="106" t="s">
        <v>18870</v>
      </c>
      <c r="BH740" s="106" t="s">
        <v>18870</v>
      </c>
      <c r="BI740" s="106" t="s">
        <v>19312</v>
      </c>
      <c r="BJ740" s="106" t="s">
        <v>19312</v>
      </c>
      <c r="BK740" s="85" t="str">
        <f>REPLACE(INDEX(GroupVertices[Group], MATCH(Vertices[[#This Row],[Vertex]],GroupVertices[Vertex],0)),1,1,"")</f>
        <v>EUTRAL</v>
      </c>
      <c r="BL740" s="3"/>
      <c r="BM740" s="3"/>
      <c r="BN740" s="3"/>
      <c r="BO740" s="3"/>
    </row>
    <row r="741" spans="1:67" x14ac:dyDescent="0.25">
      <c r="A741" s="64" t="s">
        <v>1288</v>
      </c>
      <c r="B741" s="65"/>
      <c r="C741" s="65"/>
      <c r="D741" s="66"/>
      <c r="E741" s="68"/>
      <c r="F741" s="100" t="s">
        <v>5569</v>
      </c>
      <c r="G741" s="65"/>
      <c r="H741" s="69"/>
      <c r="I741" s="70"/>
      <c r="J741" s="70"/>
      <c r="K741" s="69" t="s">
        <v>18081</v>
      </c>
      <c r="L741" s="73"/>
      <c r="M741" s="74">
        <v>8735.779296875</v>
      </c>
      <c r="N741" s="74">
        <v>2825.769287109375</v>
      </c>
      <c r="O741" s="75"/>
      <c r="P741" s="76"/>
      <c r="Q741" s="76"/>
      <c r="R741" s="86"/>
      <c r="S741" s="48">
        <v>0</v>
      </c>
      <c r="T741" s="48">
        <v>1</v>
      </c>
      <c r="U741" s="49">
        <v>0</v>
      </c>
      <c r="V741" s="49">
        <v>4.6700000000000002E-4</v>
      </c>
      <c r="W741" s="49">
        <v>3.3000000000000003E-5</v>
      </c>
      <c r="X741" s="49">
        <v>0.53026799999999996</v>
      </c>
      <c r="Y741" s="49">
        <v>0</v>
      </c>
      <c r="Z741" s="49">
        <v>0</v>
      </c>
      <c r="AA741" s="71">
        <v>1193</v>
      </c>
      <c r="AB741" s="71"/>
      <c r="AC741" s="72"/>
      <c r="AD741" s="78" t="s">
        <v>11332</v>
      </c>
      <c r="AE741" s="78">
        <v>497</v>
      </c>
      <c r="AF741" s="78">
        <v>193</v>
      </c>
      <c r="AG741" s="78">
        <v>8568</v>
      </c>
      <c r="AH741" s="78">
        <v>7339</v>
      </c>
      <c r="AI741" s="78">
        <v>19800</v>
      </c>
      <c r="AJ741" s="78"/>
      <c r="AK741" s="78" t="s">
        <v>12662</v>
      </c>
      <c r="AL741" s="78"/>
      <c r="AM741" s="78" t="s">
        <v>10135</v>
      </c>
      <c r="AN741" s="80">
        <v>41667.7424537037</v>
      </c>
      <c r="AO741" s="84" t="s">
        <v>14682</v>
      </c>
      <c r="AP741" s="78" t="b">
        <v>0</v>
      </c>
      <c r="AQ741" s="78" t="b">
        <v>0</v>
      </c>
      <c r="AR741" s="78" t="b">
        <v>0</v>
      </c>
      <c r="AS741" s="78" t="s">
        <v>9963</v>
      </c>
      <c r="AT741" s="78">
        <v>54</v>
      </c>
      <c r="AU741" s="84" t="s">
        <v>14862</v>
      </c>
      <c r="AV741" s="78" t="b">
        <v>0</v>
      </c>
      <c r="AW741" s="78" t="s">
        <v>15459</v>
      </c>
      <c r="AX741" s="84" t="s">
        <v>16650</v>
      </c>
      <c r="AY741" s="78" t="s">
        <v>66</v>
      </c>
      <c r="AZ741" s="102" t="s">
        <v>18397</v>
      </c>
      <c r="BA741" s="48" t="s">
        <v>18475</v>
      </c>
      <c r="BB741" s="48" t="s">
        <v>18475</v>
      </c>
      <c r="BC741" s="48" t="s">
        <v>4094</v>
      </c>
      <c r="BD741" s="48" t="s">
        <v>4094</v>
      </c>
      <c r="BE741" s="48"/>
      <c r="BF741" s="48"/>
      <c r="BG741" s="106" t="s">
        <v>18868</v>
      </c>
      <c r="BH741" s="106" t="s">
        <v>18979</v>
      </c>
      <c r="BI741" s="106" t="s">
        <v>19310</v>
      </c>
      <c r="BJ741" s="106" t="s">
        <v>19411</v>
      </c>
      <c r="BK741" s="85" t="str">
        <f>REPLACE(INDEX(GroupVertices[Group], MATCH(Vertices[[#This Row],[Vertex]],GroupVertices[Vertex],0)),1,1,"")</f>
        <v>EUTRAL</v>
      </c>
      <c r="BL741" s="3"/>
      <c r="BM741" s="3"/>
      <c r="BN741" s="3"/>
      <c r="BO741" s="3"/>
    </row>
    <row r="742" spans="1:67" x14ac:dyDescent="0.25">
      <c r="A742" s="64" t="s">
        <v>1290</v>
      </c>
      <c r="B742" s="65"/>
      <c r="C742" s="65"/>
      <c r="D742" s="66"/>
      <c r="E742" s="68"/>
      <c r="F742" s="100" t="s">
        <v>5571</v>
      </c>
      <c r="G742" s="65"/>
      <c r="H742" s="69"/>
      <c r="I742" s="70"/>
      <c r="J742" s="70"/>
      <c r="K742" s="69" t="s">
        <v>18083</v>
      </c>
      <c r="L742" s="73"/>
      <c r="M742" s="74">
        <v>8874.3271484375</v>
      </c>
      <c r="N742" s="74">
        <v>2909.03076171875</v>
      </c>
      <c r="O742" s="75"/>
      <c r="P742" s="76"/>
      <c r="Q742" s="76"/>
      <c r="R742" s="86"/>
      <c r="S742" s="48">
        <v>0</v>
      </c>
      <c r="T742" s="48">
        <v>1</v>
      </c>
      <c r="U742" s="49">
        <v>0</v>
      </c>
      <c r="V742" s="49">
        <v>4.6700000000000002E-4</v>
      </c>
      <c r="W742" s="49">
        <v>3.3000000000000003E-5</v>
      </c>
      <c r="X742" s="49">
        <v>0.53026799999999996</v>
      </c>
      <c r="Y742" s="49">
        <v>0</v>
      </c>
      <c r="Z742" s="49">
        <v>0</v>
      </c>
      <c r="AA742" s="71">
        <v>1195</v>
      </c>
      <c r="AB742" s="71"/>
      <c r="AC742" s="72"/>
      <c r="AD742" s="78" t="s">
        <v>11334</v>
      </c>
      <c r="AE742" s="78">
        <v>1320</v>
      </c>
      <c r="AF742" s="78">
        <v>346</v>
      </c>
      <c r="AG742" s="78">
        <v>9988</v>
      </c>
      <c r="AH742" s="78">
        <v>4317</v>
      </c>
      <c r="AI742" s="78"/>
      <c r="AJ742" s="78"/>
      <c r="AK742" s="78" t="s">
        <v>13070</v>
      </c>
      <c r="AL742" s="78"/>
      <c r="AM742" s="78"/>
      <c r="AN742" s="80">
        <v>41135.80537037037</v>
      </c>
      <c r="AO742" s="84" t="s">
        <v>14684</v>
      </c>
      <c r="AP742" s="78" t="b">
        <v>0</v>
      </c>
      <c r="AQ742" s="78" t="b">
        <v>0</v>
      </c>
      <c r="AR742" s="78" t="b">
        <v>0</v>
      </c>
      <c r="AS742" s="78" t="s">
        <v>9963</v>
      </c>
      <c r="AT742" s="78">
        <v>5</v>
      </c>
      <c r="AU742" s="84" t="s">
        <v>14862</v>
      </c>
      <c r="AV742" s="78" t="b">
        <v>0</v>
      </c>
      <c r="AW742" s="78" t="s">
        <v>15459</v>
      </c>
      <c r="AX742" s="84" t="s">
        <v>16652</v>
      </c>
      <c r="AY742" s="78" t="s">
        <v>66</v>
      </c>
      <c r="AZ742" s="102" t="s">
        <v>18397</v>
      </c>
      <c r="BA742" s="48" t="s">
        <v>18475</v>
      </c>
      <c r="BB742" s="48" t="s">
        <v>18475</v>
      </c>
      <c r="BC742" s="48" t="s">
        <v>4094</v>
      </c>
      <c r="BD742" s="48" t="s">
        <v>4094</v>
      </c>
      <c r="BE742" s="48"/>
      <c r="BF742" s="48"/>
      <c r="BG742" s="106" t="s">
        <v>18868</v>
      </c>
      <c r="BH742" s="106" t="s">
        <v>18979</v>
      </c>
      <c r="BI742" s="106" t="s">
        <v>19310</v>
      </c>
      <c r="BJ742" s="106" t="s">
        <v>19411</v>
      </c>
      <c r="BK742" s="85" t="str">
        <f>REPLACE(INDEX(GroupVertices[Group], MATCH(Vertices[[#This Row],[Vertex]],GroupVertices[Vertex],0)),1,1,"")</f>
        <v>EUTRAL</v>
      </c>
      <c r="BL742" s="3"/>
      <c r="BM742" s="3"/>
      <c r="BN742" s="3"/>
      <c r="BO742" s="3"/>
    </row>
    <row r="743" spans="1:67" x14ac:dyDescent="0.25">
      <c r="A743" s="64" t="s">
        <v>1292</v>
      </c>
      <c r="B743" s="65"/>
      <c r="C743" s="65"/>
      <c r="D743" s="66"/>
      <c r="E743" s="68"/>
      <c r="F743" s="100" t="s">
        <v>5573</v>
      </c>
      <c r="G743" s="65"/>
      <c r="H743" s="69"/>
      <c r="I743" s="70"/>
      <c r="J743" s="70"/>
      <c r="K743" s="69" t="s">
        <v>18085</v>
      </c>
      <c r="L743" s="73"/>
      <c r="M743" s="74">
        <v>6769.48193359375</v>
      </c>
      <c r="N743" s="74">
        <v>3719.3955078125</v>
      </c>
      <c r="O743" s="75"/>
      <c r="P743" s="76"/>
      <c r="Q743" s="76"/>
      <c r="R743" s="86"/>
      <c r="S743" s="48">
        <v>0</v>
      </c>
      <c r="T743" s="48">
        <v>3</v>
      </c>
      <c r="U743" s="49">
        <v>819.09523799999999</v>
      </c>
      <c r="V743" s="49">
        <v>4.8799999999999999E-4</v>
      </c>
      <c r="W743" s="49">
        <v>2.03E-4</v>
      </c>
      <c r="X743" s="49">
        <v>1.1032900000000001</v>
      </c>
      <c r="Y743" s="49">
        <v>0</v>
      </c>
      <c r="Z743" s="49">
        <v>0</v>
      </c>
      <c r="AA743" s="71">
        <v>1197</v>
      </c>
      <c r="AB743" s="71"/>
      <c r="AC743" s="72"/>
      <c r="AD743" s="78" t="s">
        <v>11336</v>
      </c>
      <c r="AE743" s="78">
        <v>30</v>
      </c>
      <c r="AF743" s="78">
        <v>1</v>
      </c>
      <c r="AG743" s="78">
        <v>13</v>
      </c>
      <c r="AH743" s="78">
        <v>1</v>
      </c>
      <c r="AI743" s="78">
        <v>19800</v>
      </c>
      <c r="AJ743" s="78"/>
      <c r="AK743" s="78"/>
      <c r="AL743" s="78"/>
      <c r="AM743" s="78" t="s">
        <v>12690</v>
      </c>
      <c r="AN743" s="80">
        <v>41394.618321759262</v>
      </c>
      <c r="AO743" s="78"/>
      <c r="AP743" s="78" t="b">
        <v>1</v>
      </c>
      <c r="AQ743" s="78" t="b">
        <v>0</v>
      </c>
      <c r="AR743" s="78" t="b">
        <v>1</v>
      </c>
      <c r="AS743" s="78" t="s">
        <v>9963</v>
      </c>
      <c r="AT743" s="78">
        <v>0</v>
      </c>
      <c r="AU743" s="84" t="s">
        <v>14862</v>
      </c>
      <c r="AV743" s="78" t="b">
        <v>0</v>
      </c>
      <c r="AW743" s="78" t="s">
        <v>15459</v>
      </c>
      <c r="AX743" s="84" t="s">
        <v>16654</v>
      </c>
      <c r="AY743" s="78" t="s">
        <v>66</v>
      </c>
      <c r="AZ743" s="102" t="s">
        <v>18397</v>
      </c>
      <c r="BA743" s="48"/>
      <c r="BB743" s="48"/>
      <c r="BC743" s="48"/>
      <c r="BD743" s="48"/>
      <c r="BE743" s="48"/>
      <c r="BF743" s="48"/>
      <c r="BG743" s="106" t="s">
        <v>18871</v>
      </c>
      <c r="BH743" s="106" t="s">
        <v>18981</v>
      </c>
      <c r="BI743" s="106" t="s">
        <v>19313</v>
      </c>
      <c r="BJ743" s="106" t="s">
        <v>19413</v>
      </c>
      <c r="BK743" s="85" t="str">
        <f>REPLACE(INDEX(GroupVertices[Group], MATCH(Vertices[[#This Row],[Vertex]],GroupVertices[Vertex],0)),1,1,"")</f>
        <v>EUTRAL</v>
      </c>
      <c r="BL743" s="3"/>
      <c r="BM743" s="3"/>
      <c r="BN743" s="3"/>
      <c r="BO743" s="3"/>
    </row>
    <row r="744" spans="1:67" x14ac:dyDescent="0.25">
      <c r="A744" s="64" t="s">
        <v>1294</v>
      </c>
      <c r="B744" s="65"/>
      <c r="C744" s="65"/>
      <c r="D744" s="66"/>
      <c r="E744" s="68"/>
      <c r="F744" s="100" t="s">
        <v>5575</v>
      </c>
      <c r="G744" s="65"/>
      <c r="H744" s="69"/>
      <c r="I744" s="70"/>
      <c r="J744" s="70"/>
      <c r="K744" s="69" t="s">
        <v>18088</v>
      </c>
      <c r="L744" s="73"/>
      <c r="M744" s="74">
        <v>9590.642578125</v>
      </c>
      <c r="N744" s="74">
        <v>3794.82568359375</v>
      </c>
      <c r="O744" s="75"/>
      <c r="P744" s="76"/>
      <c r="Q744" s="76"/>
      <c r="R744" s="86"/>
      <c r="S744" s="48">
        <v>0</v>
      </c>
      <c r="T744" s="48">
        <v>1</v>
      </c>
      <c r="U744" s="49">
        <v>0</v>
      </c>
      <c r="V744" s="49">
        <v>4.6700000000000002E-4</v>
      </c>
      <c r="W744" s="49">
        <v>3.3000000000000003E-5</v>
      </c>
      <c r="X744" s="49">
        <v>0.53026799999999996</v>
      </c>
      <c r="Y744" s="49">
        <v>0</v>
      </c>
      <c r="Z744" s="49">
        <v>0</v>
      </c>
      <c r="AA744" s="71">
        <v>1200</v>
      </c>
      <c r="AB744" s="71"/>
      <c r="AC744" s="72"/>
      <c r="AD744" s="78" t="s">
        <v>11339</v>
      </c>
      <c r="AE744" s="78">
        <v>1465</v>
      </c>
      <c r="AF744" s="78">
        <v>356</v>
      </c>
      <c r="AG744" s="78">
        <v>11346</v>
      </c>
      <c r="AH744" s="78">
        <v>11452</v>
      </c>
      <c r="AI744" s="78"/>
      <c r="AJ744" s="78" t="s">
        <v>12454</v>
      </c>
      <c r="AK744" s="78" t="s">
        <v>10111</v>
      </c>
      <c r="AL744" s="78"/>
      <c r="AM744" s="78"/>
      <c r="AN744" s="80">
        <v>41015.510671296295</v>
      </c>
      <c r="AO744" s="84" t="s">
        <v>14687</v>
      </c>
      <c r="AP744" s="78" t="b">
        <v>1</v>
      </c>
      <c r="AQ744" s="78" t="b">
        <v>0</v>
      </c>
      <c r="AR744" s="78" t="b">
        <v>1</v>
      </c>
      <c r="AS744" s="78" t="s">
        <v>9963</v>
      </c>
      <c r="AT744" s="78">
        <v>43</v>
      </c>
      <c r="AU744" s="84" t="s">
        <v>14862</v>
      </c>
      <c r="AV744" s="78" t="b">
        <v>0</v>
      </c>
      <c r="AW744" s="78" t="s">
        <v>15459</v>
      </c>
      <c r="AX744" s="84" t="s">
        <v>16657</v>
      </c>
      <c r="AY744" s="78" t="s">
        <v>66</v>
      </c>
      <c r="AZ744" s="102" t="s">
        <v>18397</v>
      </c>
      <c r="BA744" s="48" t="s">
        <v>3763</v>
      </c>
      <c r="BB744" s="48" t="s">
        <v>3763</v>
      </c>
      <c r="BC744" s="48" t="s">
        <v>4094</v>
      </c>
      <c r="BD744" s="48" t="s">
        <v>4094</v>
      </c>
      <c r="BE744" s="48"/>
      <c r="BF744" s="48"/>
      <c r="BG744" s="106" t="s">
        <v>18872</v>
      </c>
      <c r="BH744" s="106" t="s">
        <v>18872</v>
      </c>
      <c r="BI744" s="106" t="s">
        <v>19314</v>
      </c>
      <c r="BJ744" s="106" t="s">
        <v>19314</v>
      </c>
      <c r="BK744" s="85" t="str">
        <f>REPLACE(INDEX(GroupVertices[Group], MATCH(Vertices[[#This Row],[Vertex]],GroupVertices[Vertex],0)),1,1,"")</f>
        <v>EUTRAL</v>
      </c>
      <c r="BL744" s="3"/>
      <c r="BM744" s="3"/>
      <c r="BN744" s="3"/>
      <c r="BO744" s="3"/>
    </row>
    <row r="745" spans="1:67" x14ac:dyDescent="0.25">
      <c r="A745" s="64" t="s">
        <v>1295</v>
      </c>
      <c r="B745" s="65"/>
      <c r="C745" s="65"/>
      <c r="D745" s="66"/>
      <c r="E745" s="68"/>
      <c r="F745" s="100" t="s">
        <v>5576</v>
      </c>
      <c r="G745" s="65"/>
      <c r="H745" s="69"/>
      <c r="I745" s="70"/>
      <c r="J745" s="70"/>
      <c r="K745" s="69" t="s">
        <v>18089</v>
      </c>
      <c r="L745" s="73"/>
      <c r="M745" s="74">
        <v>6894.6904296875</v>
      </c>
      <c r="N745" s="74">
        <v>463.54669189453125</v>
      </c>
      <c r="O745" s="75"/>
      <c r="P745" s="76"/>
      <c r="Q745" s="76"/>
      <c r="R745" s="86"/>
      <c r="S745" s="48">
        <v>0</v>
      </c>
      <c r="T745" s="48">
        <v>1</v>
      </c>
      <c r="U745" s="49">
        <v>0</v>
      </c>
      <c r="V745" s="49">
        <v>0.33333299999999999</v>
      </c>
      <c r="W745" s="49">
        <v>0</v>
      </c>
      <c r="X745" s="49">
        <v>0.77027000000000001</v>
      </c>
      <c r="Y745" s="49">
        <v>0</v>
      </c>
      <c r="Z745" s="49">
        <v>0</v>
      </c>
      <c r="AA745" s="71">
        <v>1201</v>
      </c>
      <c r="AB745" s="71"/>
      <c r="AC745" s="72"/>
      <c r="AD745" s="78" t="s">
        <v>11340</v>
      </c>
      <c r="AE745" s="78">
        <v>668</v>
      </c>
      <c r="AF745" s="78">
        <v>802</v>
      </c>
      <c r="AG745" s="78">
        <v>15233</v>
      </c>
      <c r="AH745" s="78">
        <v>522</v>
      </c>
      <c r="AI745" s="78">
        <v>-10800</v>
      </c>
      <c r="AJ745" s="78" t="s">
        <v>12455</v>
      </c>
      <c r="AK745" s="78" t="s">
        <v>13073</v>
      </c>
      <c r="AL745" s="84" t="s">
        <v>13687</v>
      </c>
      <c r="AM745" s="78" t="s">
        <v>13817</v>
      </c>
      <c r="AN745" s="80">
        <v>41103.308182870373</v>
      </c>
      <c r="AO745" s="84" t="s">
        <v>14688</v>
      </c>
      <c r="AP745" s="78" t="b">
        <v>0</v>
      </c>
      <c r="AQ745" s="78" t="b">
        <v>0</v>
      </c>
      <c r="AR745" s="78" t="b">
        <v>1</v>
      </c>
      <c r="AS745" s="78" t="s">
        <v>9963</v>
      </c>
      <c r="AT745" s="78">
        <v>32</v>
      </c>
      <c r="AU745" s="84" t="s">
        <v>15091</v>
      </c>
      <c r="AV745" s="78" t="b">
        <v>0</v>
      </c>
      <c r="AW745" s="78" t="s">
        <v>15459</v>
      </c>
      <c r="AX745" s="84" t="s">
        <v>16658</v>
      </c>
      <c r="AY745" s="78" t="s">
        <v>66</v>
      </c>
      <c r="AZ745" s="102" t="s">
        <v>18397</v>
      </c>
      <c r="BA745" s="48" t="s">
        <v>3532</v>
      </c>
      <c r="BB745" s="48" t="s">
        <v>3532</v>
      </c>
      <c r="BC745" s="48" t="s">
        <v>4140</v>
      </c>
      <c r="BD745" s="48" t="s">
        <v>4140</v>
      </c>
      <c r="BE745" s="48"/>
      <c r="BF745" s="48"/>
      <c r="BG745" s="106" t="s">
        <v>18873</v>
      </c>
      <c r="BH745" s="106" t="s">
        <v>18873</v>
      </c>
      <c r="BI745" s="106" t="s">
        <v>19315</v>
      </c>
      <c r="BJ745" s="106" t="s">
        <v>19315</v>
      </c>
      <c r="BK745" s="85" t="str">
        <f>REPLACE(INDEX(GroupVertices[Group], MATCH(Vertices[[#This Row],[Vertex]],GroupVertices[Vertex],0)),1,1,"")</f>
        <v>EUTRAL</v>
      </c>
      <c r="BL745" s="3"/>
      <c r="BM745" s="3"/>
      <c r="BN745" s="3"/>
      <c r="BO745" s="3"/>
    </row>
    <row r="746" spans="1:67" x14ac:dyDescent="0.25">
      <c r="A746" s="64" t="s">
        <v>1296</v>
      </c>
      <c r="B746" s="65"/>
      <c r="C746" s="65"/>
      <c r="D746" s="66"/>
      <c r="E746" s="68"/>
      <c r="F746" s="100" t="s">
        <v>5577</v>
      </c>
      <c r="G746" s="65"/>
      <c r="H746" s="69"/>
      <c r="I746" s="70"/>
      <c r="J746" s="70"/>
      <c r="K746" s="69" t="s">
        <v>18091</v>
      </c>
      <c r="L746" s="73"/>
      <c r="M746" s="74">
        <v>7543.38818359375</v>
      </c>
      <c r="N746" s="74">
        <v>4966.85693359375</v>
      </c>
      <c r="O746" s="75"/>
      <c r="P746" s="76"/>
      <c r="Q746" s="76"/>
      <c r="R746" s="86"/>
      <c r="S746" s="48">
        <v>0</v>
      </c>
      <c r="T746" s="48">
        <v>1</v>
      </c>
      <c r="U746" s="49">
        <v>0</v>
      </c>
      <c r="V746" s="49">
        <v>3.0303E-2</v>
      </c>
      <c r="W746" s="49">
        <v>0</v>
      </c>
      <c r="X746" s="49">
        <v>0.56756700000000004</v>
      </c>
      <c r="Y746" s="49">
        <v>0</v>
      </c>
      <c r="Z746" s="49">
        <v>0</v>
      </c>
      <c r="AA746" s="71">
        <v>1203</v>
      </c>
      <c r="AB746" s="71"/>
      <c r="AC746" s="72"/>
      <c r="AD746" s="78" t="s">
        <v>11341</v>
      </c>
      <c r="AE746" s="78">
        <v>378</v>
      </c>
      <c r="AF746" s="78">
        <v>888</v>
      </c>
      <c r="AG746" s="78">
        <v>72499</v>
      </c>
      <c r="AH746" s="78">
        <v>80334</v>
      </c>
      <c r="AI746" s="78"/>
      <c r="AJ746" s="78" t="s">
        <v>12457</v>
      </c>
      <c r="AK746" s="78" t="s">
        <v>13074</v>
      </c>
      <c r="AL746" s="84" t="s">
        <v>13689</v>
      </c>
      <c r="AM746" s="78"/>
      <c r="AN746" s="80">
        <v>42248.242094907408</v>
      </c>
      <c r="AO746" s="84" t="s">
        <v>14690</v>
      </c>
      <c r="AP746" s="78" t="b">
        <v>1</v>
      </c>
      <c r="AQ746" s="78" t="b">
        <v>0</v>
      </c>
      <c r="AR746" s="78" t="b">
        <v>1</v>
      </c>
      <c r="AS746" s="78" t="s">
        <v>9963</v>
      </c>
      <c r="AT746" s="78">
        <v>48</v>
      </c>
      <c r="AU746" s="84" t="s">
        <v>14862</v>
      </c>
      <c r="AV746" s="78" t="b">
        <v>0</v>
      </c>
      <c r="AW746" s="78" t="s">
        <v>15459</v>
      </c>
      <c r="AX746" s="84" t="s">
        <v>16660</v>
      </c>
      <c r="AY746" s="78" t="s">
        <v>66</v>
      </c>
      <c r="AZ746" s="102" t="s">
        <v>18397</v>
      </c>
      <c r="BA746" s="48" t="s">
        <v>3641</v>
      </c>
      <c r="BB746" s="48" t="s">
        <v>3641</v>
      </c>
      <c r="BC746" s="48" t="s">
        <v>4017</v>
      </c>
      <c r="BD746" s="48" t="s">
        <v>4017</v>
      </c>
      <c r="BE746" s="48"/>
      <c r="BF746" s="48"/>
      <c r="BG746" s="106" t="s">
        <v>18803</v>
      </c>
      <c r="BH746" s="106" t="s">
        <v>18803</v>
      </c>
      <c r="BI746" s="106" t="s">
        <v>19248</v>
      </c>
      <c r="BJ746" s="106" t="s">
        <v>19248</v>
      </c>
      <c r="BK746" s="85" t="str">
        <f>REPLACE(INDEX(GroupVertices[Group], MATCH(Vertices[[#This Row],[Vertex]],GroupVertices[Vertex],0)),1,1,"")</f>
        <v>EUTRAL</v>
      </c>
      <c r="BL746" s="3"/>
      <c r="BM746" s="3"/>
      <c r="BN746" s="3"/>
      <c r="BO746" s="3"/>
    </row>
    <row r="747" spans="1:67" x14ac:dyDescent="0.25">
      <c r="A747" s="64" t="s">
        <v>1299</v>
      </c>
      <c r="B747" s="65"/>
      <c r="C747" s="65"/>
      <c r="D747" s="66"/>
      <c r="E747" s="68"/>
      <c r="F747" s="100" t="s">
        <v>5579</v>
      </c>
      <c r="G747" s="65"/>
      <c r="H747" s="69"/>
      <c r="I747" s="70"/>
      <c r="J747" s="70"/>
      <c r="K747" s="69" t="s">
        <v>18093</v>
      </c>
      <c r="L747" s="73"/>
      <c r="M747" s="74">
        <v>8847.103515625</v>
      </c>
      <c r="N747" s="74">
        <v>3350.21533203125</v>
      </c>
      <c r="O747" s="75"/>
      <c r="P747" s="76"/>
      <c r="Q747" s="76"/>
      <c r="R747" s="86"/>
      <c r="S747" s="48">
        <v>0</v>
      </c>
      <c r="T747" s="48">
        <v>2</v>
      </c>
      <c r="U747" s="49">
        <v>1616</v>
      </c>
      <c r="V747" s="49">
        <v>4.6799999999999999E-4</v>
      </c>
      <c r="W747" s="49">
        <v>3.3000000000000003E-5</v>
      </c>
      <c r="X747" s="49">
        <v>0.99677099999999996</v>
      </c>
      <c r="Y747" s="49">
        <v>0</v>
      </c>
      <c r="Z747" s="49">
        <v>0</v>
      </c>
      <c r="AA747" s="71">
        <v>1205</v>
      </c>
      <c r="AB747" s="71"/>
      <c r="AC747" s="72"/>
      <c r="AD747" s="78" t="s">
        <v>11343</v>
      </c>
      <c r="AE747" s="78">
        <v>1138</v>
      </c>
      <c r="AF747" s="78">
        <v>175</v>
      </c>
      <c r="AG747" s="78">
        <v>21437</v>
      </c>
      <c r="AH747" s="78">
        <v>18995</v>
      </c>
      <c r="AI747" s="78">
        <v>19800</v>
      </c>
      <c r="AJ747" s="78"/>
      <c r="AK747" s="78" t="s">
        <v>12644</v>
      </c>
      <c r="AL747" s="78"/>
      <c r="AM747" s="78" t="s">
        <v>13806</v>
      </c>
      <c r="AN747" s="80">
        <v>42055.673506944448</v>
      </c>
      <c r="AO747" s="78"/>
      <c r="AP747" s="78" t="b">
        <v>1</v>
      </c>
      <c r="AQ747" s="78" t="b">
        <v>0</v>
      </c>
      <c r="AR747" s="78" t="b">
        <v>0</v>
      </c>
      <c r="AS747" s="78" t="s">
        <v>9963</v>
      </c>
      <c r="AT747" s="78">
        <v>55</v>
      </c>
      <c r="AU747" s="84" t="s">
        <v>14862</v>
      </c>
      <c r="AV747" s="78" t="b">
        <v>0</v>
      </c>
      <c r="AW747" s="78" t="s">
        <v>15459</v>
      </c>
      <c r="AX747" s="84" t="s">
        <v>16662</v>
      </c>
      <c r="AY747" s="78" t="s">
        <v>66</v>
      </c>
      <c r="AZ747" s="102" t="s">
        <v>18397</v>
      </c>
      <c r="BA747" s="48" t="s">
        <v>18477</v>
      </c>
      <c r="BB747" s="48" t="s">
        <v>18477</v>
      </c>
      <c r="BC747" s="48" t="s">
        <v>18519</v>
      </c>
      <c r="BD747" s="48" t="s">
        <v>18530</v>
      </c>
      <c r="BE747" s="48"/>
      <c r="BF747" s="48"/>
      <c r="BG747" s="106" t="s">
        <v>18868</v>
      </c>
      <c r="BH747" s="106" t="s">
        <v>18982</v>
      </c>
      <c r="BI747" s="106" t="s">
        <v>19310</v>
      </c>
      <c r="BJ747" s="106" t="s">
        <v>19414</v>
      </c>
      <c r="BK747" s="85" t="str">
        <f>REPLACE(INDEX(GroupVertices[Group], MATCH(Vertices[[#This Row],[Vertex]],GroupVertices[Vertex],0)),1,1,"")</f>
        <v>EUTRAL</v>
      </c>
      <c r="BL747" s="3"/>
      <c r="BM747" s="3"/>
      <c r="BN747" s="3"/>
      <c r="BO747" s="3"/>
    </row>
    <row r="748" spans="1:67" x14ac:dyDescent="0.25">
      <c r="A748" s="64" t="s">
        <v>1301</v>
      </c>
      <c r="B748" s="65"/>
      <c r="C748" s="65"/>
      <c r="D748" s="66"/>
      <c r="E748" s="68"/>
      <c r="F748" s="100" t="s">
        <v>5581</v>
      </c>
      <c r="G748" s="65"/>
      <c r="H748" s="69"/>
      <c r="I748" s="70"/>
      <c r="J748" s="70"/>
      <c r="K748" s="69" t="s">
        <v>18095</v>
      </c>
      <c r="L748" s="73"/>
      <c r="M748" s="74">
        <v>6229.80322265625</v>
      </c>
      <c r="N748" s="74">
        <v>1569.812255859375</v>
      </c>
      <c r="O748" s="75"/>
      <c r="P748" s="76"/>
      <c r="Q748" s="76"/>
      <c r="R748" s="86"/>
      <c r="S748" s="48">
        <v>0</v>
      </c>
      <c r="T748" s="48">
        <v>1</v>
      </c>
      <c r="U748" s="49">
        <v>0</v>
      </c>
      <c r="V748" s="49">
        <v>4.9700000000000005E-4</v>
      </c>
      <c r="W748" s="49">
        <v>6.2000000000000003E-5</v>
      </c>
      <c r="X748" s="49">
        <v>0.47321000000000002</v>
      </c>
      <c r="Y748" s="49">
        <v>0</v>
      </c>
      <c r="Z748" s="49">
        <v>0</v>
      </c>
      <c r="AA748" s="71">
        <v>1207</v>
      </c>
      <c r="AB748" s="71"/>
      <c r="AC748" s="72"/>
      <c r="AD748" s="78" t="s">
        <v>11345</v>
      </c>
      <c r="AE748" s="78">
        <v>211</v>
      </c>
      <c r="AF748" s="78">
        <v>494</v>
      </c>
      <c r="AG748" s="78">
        <v>2313</v>
      </c>
      <c r="AH748" s="78">
        <v>941</v>
      </c>
      <c r="AI748" s="78">
        <v>19800</v>
      </c>
      <c r="AJ748" s="78" t="s">
        <v>12459</v>
      </c>
      <c r="AK748" s="78" t="s">
        <v>12867</v>
      </c>
      <c r="AL748" s="78"/>
      <c r="AM748" s="78" t="s">
        <v>13806</v>
      </c>
      <c r="AN748" s="80">
        <v>41651.292754629627</v>
      </c>
      <c r="AO748" s="84" t="s">
        <v>14692</v>
      </c>
      <c r="AP748" s="78" t="b">
        <v>1</v>
      </c>
      <c r="AQ748" s="78" t="b">
        <v>0</v>
      </c>
      <c r="AR748" s="78" t="b">
        <v>1</v>
      </c>
      <c r="AS748" s="78" t="s">
        <v>9963</v>
      </c>
      <c r="AT748" s="78">
        <v>72</v>
      </c>
      <c r="AU748" s="84" t="s">
        <v>14862</v>
      </c>
      <c r="AV748" s="78" t="b">
        <v>0</v>
      </c>
      <c r="AW748" s="78" t="s">
        <v>15459</v>
      </c>
      <c r="AX748" s="84" t="s">
        <v>16664</v>
      </c>
      <c r="AY748" s="78" t="s">
        <v>66</v>
      </c>
      <c r="AZ748" s="102" t="s">
        <v>18397</v>
      </c>
      <c r="BA748" s="48" t="s">
        <v>3478</v>
      </c>
      <c r="BB748" s="48" t="s">
        <v>3478</v>
      </c>
      <c r="BC748" s="48" t="s">
        <v>4037</v>
      </c>
      <c r="BD748" s="48" t="s">
        <v>4037</v>
      </c>
      <c r="BE748" s="48" t="s">
        <v>4355</v>
      </c>
      <c r="BF748" s="48" t="s">
        <v>4355</v>
      </c>
      <c r="BG748" s="106" t="s">
        <v>18732</v>
      </c>
      <c r="BH748" s="106" t="s">
        <v>18732</v>
      </c>
      <c r="BI748" s="106" t="s">
        <v>19178</v>
      </c>
      <c r="BJ748" s="106" t="s">
        <v>19178</v>
      </c>
      <c r="BK748" s="85" t="str">
        <f>REPLACE(INDEX(GroupVertices[Group], MATCH(Vertices[[#This Row],[Vertex]],GroupVertices[Vertex],0)),1,1,"")</f>
        <v>EUTRAL</v>
      </c>
      <c r="BL748" s="3"/>
      <c r="BM748" s="3"/>
      <c r="BN748" s="3"/>
      <c r="BO748" s="3"/>
    </row>
    <row r="749" spans="1:67" x14ac:dyDescent="0.25">
      <c r="A749" s="64" t="s">
        <v>1303</v>
      </c>
      <c r="B749" s="65"/>
      <c r="C749" s="65"/>
      <c r="D749" s="66"/>
      <c r="E749" s="68"/>
      <c r="F749" s="100" t="s">
        <v>5583</v>
      </c>
      <c r="G749" s="65"/>
      <c r="H749" s="69"/>
      <c r="I749" s="70"/>
      <c r="J749" s="70"/>
      <c r="K749" s="69" t="s">
        <v>18097</v>
      </c>
      <c r="L749" s="73"/>
      <c r="M749" s="74">
        <v>7456.67578125</v>
      </c>
      <c r="N749" s="74">
        <v>415.38943481445313</v>
      </c>
      <c r="O749" s="75"/>
      <c r="P749" s="76"/>
      <c r="Q749" s="76"/>
      <c r="R749" s="86"/>
      <c r="S749" s="48">
        <v>0</v>
      </c>
      <c r="T749" s="48">
        <v>2</v>
      </c>
      <c r="U749" s="49">
        <v>0</v>
      </c>
      <c r="V749" s="49">
        <v>6.1700000000000004E-4</v>
      </c>
      <c r="W749" s="49">
        <v>7.1699999999999997E-4</v>
      </c>
      <c r="X749" s="49">
        <v>0.66930000000000001</v>
      </c>
      <c r="Y749" s="49">
        <v>0.5</v>
      </c>
      <c r="Z749" s="49">
        <v>0</v>
      </c>
      <c r="AA749" s="71">
        <v>1209</v>
      </c>
      <c r="AB749" s="71"/>
      <c r="AC749" s="72"/>
      <c r="AD749" s="78" t="s">
        <v>11347</v>
      </c>
      <c r="AE749" s="78">
        <v>299</v>
      </c>
      <c r="AF749" s="78">
        <v>33</v>
      </c>
      <c r="AG749" s="78">
        <v>578</v>
      </c>
      <c r="AH749" s="78">
        <v>718</v>
      </c>
      <c r="AI749" s="78"/>
      <c r="AJ749" s="78"/>
      <c r="AK749" s="78"/>
      <c r="AL749" s="78"/>
      <c r="AM749" s="78"/>
      <c r="AN749" s="80">
        <v>42789.020312499997</v>
      </c>
      <c r="AO749" s="78"/>
      <c r="AP749" s="78" t="b">
        <v>1</v>
      </c>
      <c r="AQ749" s="78" t="b">
        <v>0</v>
      </c>
      <c r="AR749" s="78" t="b">
        <v>0</v>
      </c>
      <c r="AS749" s="78" t="s">
        <v>14857</v>
      </c>
      <c r="AT749" s="78">
        <v>1</v>
      </c>
      <c r="AU749" s="78"/>
      <c r="AV749" s="78" t="b">
        <v>0</v>
      </c>
      <c r="AW749" s="78" t="s">
        <v>15459</v>
      </c>
      <c r="AX749" s="84" t="s">
        <v>16666</v>
      </c>
      <c r="AY749" s="78" t="s">
        <v>66</v>
      </c>
      <c r="AZ749" s="102" t="s">
        <v>18397</v>
      </c>
      <c r="BA749" s="48" t="s">
        <v>3772</v>
      </c>
      <c r="BB749" s="48" t="s">
        <v>3772</v>
      </c>
      <c r="BC749" s="48" t="s">
        <v>4048</v>
      </c>
      <c r="BD749" s="48" t="s">
        <v>4048</v>
      </c>
      <c r="BE749" s="48"/>
      <c r="BF749" s="48"/>
      <c r="BG749" s="106" t="s">
        <v>18874</v>
      </c>
      <c r="BH749" s="106" t="s">
        <v>18874</v>
      </c>
      <c r="BI749" s="106" t="s">
        <v>19316</v>
      </c>
      <c r="BJ749" s="106" t="s">
        <v>19316</v>
      </c>
      <c r="BK749" s="85" t="str">
        <f>REPLACE(INDEX(GroupVertices[Group], MATCH(Vertices[[#This Row],[Vertex]],GroupVertices[Vertex],0)),1,1,"")</f>
        <v>EUTRAL</v>
      </c>
      <c r="BL749" s="3"/>
      <c r="BM749" s="3"/>
      <c r="BN749" s="3"/>
      <c r="BO749" s="3"/>
    </row>
    <row r="750" spans="1:67" x14ac:dyDescent="0.25">
      <c r="A750" s="64" t="s">
        <v>1304</v>
      </c>
      <c r="B750" s="65"/>
      <c r="C750" s="65"/>
      <c r="D750" s="66"/>
      <c r="E750" s="68"/>
      <c r="F750" s="100" t="s">
        <v>5584</v>
      </c>
      <c r="G750" s="65"/>
      <c r="H750" s="69"/>
      <c r="I750" s="70"/>
      <c r="J750" s="70"/>
      <c r="K750" s="69" t="s">
        <v>18098</v>
      </c>
      <c r="L750" s="73"/>
      <c r="M750" s="74">
        <v>8177.64111328125</v>
      </c>
      <c r="N750" s="74">
        <v>535.0013427734375</v>
      </c>
      <c r="O750" s="75"/>
      <c r="P750" s="76"/>
      <c r="Q750" s="76"/>
      <c r="R750" s="86"/>
      <c r="S750" s="48">
        <v>0</v>
      </c>
      <c r="T750" s="48">
        <v>1</v>
      </c>
      <c r="U750" s="49">
        <v>0</v>
      </c>
      <c r="V750" s="49">
        <v>4.8999999999999998E-4</v>
      </c>
      <c r="W750" s="49">
        <v>7.3999999999999996E-5</v>
      </c>
      <c r="X750" s="49">
        <v>0.47996299999999997</v>
      </c>
      <c r="Y750" s="49">
        <v>0</v>
      </c>
      <c r="Z750" s="49">
        <v>0</v>
      </c>
      <c r="AA750" s="71">
        <v>1210</v>
      </c>
      <c r="AB750" s="71"/>
      <c r="AC750" s="72"/>
      <c r="AD750" s="78" t="s">
        <v>10078</v>
      </c>
      <c r="AE750" s="78">
        <v>1367</v>
      </c>
      <c r="AF750" s="78">
        <v>287</v>
      </c>
      <c r="AG750" s="78">
        <v>3118</v>
      </c>
      <c r="AH750" s="78">
        <v>2</v>
      </c>
      <c r="AI750" s="78"/>
      <c r="AJ750" s="78" t="s">
        <v>12461</v>
      </c>
      <c r="AK750" s="78"/>
      <c r="AL750" s="84" t="s">
        <v>13692</v>
      </c>
      <c r="AM750" s="78"/>
      <c r="AN750" s="80">
        <v>42606.190497685187</v>
      </c>
      <c r="AO750" s="78"/>
      <c r="AP750" s="78" t="b">
        <v>1</v>
      </c>
      <c r="AQ750" s="78" t="b">
        <v>0</v>
      </c>
      <c r="AR750" s="78" t="b">
        <v>0</v>
      </c>
      <c r="AS750" s="78" t="s">
        <v>9963</v>
      </c>
      <c r="AT750" s="78">
        <v>42</v>
      </c>
      <c r="AU750" s="78"/>
      <c r="AV750" s="78" t="b">
        <v>0</v>
      </c>
      <c r="AW750" s="78" t="s">
        <v>15459</v>
      </c>
      <c r="AX750" s="84" t="s">
        <v>16667</v>
      </c>
      <c r="AY750" s="78" t="s">
        <v>66</v>
      </c>
      <c r="AZ750" s="102" t="s">
        <v>18397</v>
      </c>
      <c r="BA750" s="48" t="s">
        <v>3773</v>
      </c>
      <c r="BB750" s="48" t="s">
        <v>3773</v>
      </c>
      <c r="BC750" s="48" t="s">
        <v>4224</v>
      </c>
      <c r="BD750" s="48" t="s">
        <v>4224</v>
      </c>
      <c r="BE750" s="48"/>
      <c r="BF750" s="48"/>
      <c r="BG750" s="106" t="s">
        <v>18875</v>
      </c>
      <c r="BH750" s="106" t="s">
        <v>18875</v>
      </c>
      <c r="BI750" s="106" t="s">
        <v>19317</v>
      </c>
      <c r="BJ750" s="106" t="s">
        <v>19317</v>
      </c>
      <c r="BK750" s="85" t="str">
        <f>REPLACE(INDEX(GroupVertices[Group], MATCH(Vertices[[#This Row],[Vertex]],GroupVertices[Vertex],0)),1,1,"")</f>
        <v>EUTRAL</v>
      </c>
      <c r="BL750" s="3"/>
      <c r="BM750" s="3"/>
      <c r="BN750" s="3"/>
      <c r="BO750" s="3"/>
    </row>
    <row r="751" spans="1:67" x14ac:dyDescent="0.25">
      <c r="A751" s="64" t="s">
        <v>1307</v>
      </c>
      <c r="B751" s="65"/>
      <c r="C751" s="65"/>
      <c r="D751" s="66"/>
      <c r="E751" s="68"/>
      <c r="F751" s="100" t="s">
        <v>5587</v>
      </c>
      <c r="G751" s="65"/>
      <c r="H751" s="69"/>
      <c r="I751" s="70"/>
      <c r="J751" s="70"/>
      <c r="K751" s="69" t="s">
        <v>18101</v>
      </c>
      <c r="L751" s="73"/>
      <c r="M751" s="74">
        <v>7223.38427734375</v>
      </c>
      <c r="N751" s="74">
        <v>438.97360229492188</v>
      </c>
      <c r="O751" s="75"/>
      <c r="P751" s="76"/>
      <c r="Q751" s="76"/>
      <c r="R751" s="86"/>
      <c r="S751" s="48">
        <v>0</v>
      </c>
      <c r="T751" s="48">
        <v>1</v>
      </c>
      <c r="U751" s="49">
        <v>0</v>
      </c>
      <c r="V751" s="49">
        <v>7.6923000000000005E-2</v>
      </c>
      <c r="W751" s="49">
        <v>0</v>
      </c>
      <c r="X751" s="49">
        <v>0.60617699999999997</v>
      </c>
      <c r="Y751" s="49">
        <v>0</v>
      </c>
      <c r="Z751" s="49">
        <v>0</v>
      </c>
      <c r="AA751" s="71">
        <v>1213</v>
      </c>
      <c r="AB751" s="71"/>
      <c r="AC751" s="72"/>
      <c r="AD751" s="78" t="s">
        <v>11350</v>
      </c>
      <c r="AE751" s="78">
        <v>1960</v>
      </c>
      <c r="AF751" s="78">
        <v>1670</v>
      </c>
      <c r="AG751" s="78">
        <v>3904</v>
      </c>
      <c r="AH751" s="78">
        <v>3333</v>
      </c>
      <c r="AI751" s="78"/>
      <c r="AJ751" s="78" t="s">
        <v>12464</v>
      </c>
      <c r="AK751" s="78" t="s">
        <v>12661</v>
      </c>
      <c r="AL751" s="84" t="s">
        <v>13694</v>
      </c>
      <c r="AM751" s="78"/>
      <c r="AN751" s="80">
        <v>42585.110567129632</v>
      </c>
      <c r="AO751" s="84" t="s">
        <v>14695</v>
      </c>
      <c r="AP751" s="78" t="b">
        <v>1</v>
      </c>
      <c r="AQ751" s="78" t="b">
        <v>0</v>
      </c>
      <c r="AR751" s="78" t="b">
        <v>1</v>
      </c>
      <c r="AS751" s="78" t="s">
        <v>9963</v>
      </c>
      <c r="AT751" s="78">
        <v>1</v>
      </c>
      <c r="AU751" s="78"/>
      <c r="AV751" s="78" t="b">
        <v>0</v>
      </c>
      <c r="AW751" s="78" t="s">
        <v>15459</v>
      </c>
      <c r="AX751" s="84" t="s">
        <v>16670</v>
      </c>
      <c r="AY751" s="78" t="s">
        <v>66</v>
      </c>
      <c r="AZ751" s="102" t="s">
        <v>18397</v>
      </c>
      <c r="BA751" s="48" t="s">
        <v>3592</v>
      </c>
      <c r="BB751" s="48" t="s">
        <v>3592</v>
      </c>
      <c r="BC751" s="48" t="s">
        <v>4065</v>
      </c>
      <c r="BD751" s="48" t="s">
        <v>4065</v>
      </c>
      <c r="BE751" s="48"/>
      <c r="BF751" s="48"/>
      <c r="BG751" s="106" t="s">
        <v>18779</v>
      </c>
      <c r="BH751" s="106" t="s">
        <v>18779</v>
      </c>
      <c r="BI751" s="106" t="s">
        <v>19224</v>
      </c>
      <c r="BJ751" s="106" t="s">
        <v>19224</v>
      </c>
      <c r="BK751" s="85" t="str">
        <f>REPLACE(INDEX(GroupVertices[Group], MATCH(Vertices[[#This Row],[Vertex]],GroupVertices[Vertex],0)),1,1,"")</f>
        <v>EUTRAL</v>
      </c>
      <c r="BL751" s="3"/>
      <c r="BM751" s="3"/>
      <c r="BN751" s="3"/>
      <c r="BO751" s="3"/>
    </row>
    <row r="752" spans="1:67" x14ac:dyDescent="0.25">
      <c r="A752" s="64" t="s">
        <v>1311</v>
      </c>
      <c r="B752" s="65"/>
      <c r="C752" s="65"/>
      <c r="D752" s="66"/>
      <c r="E752" s="68"/>
      <c r="F752" s="100" t="s">
        <v>5591</v>
      </c>
      <c r="G752" s="65"/>
      <c r="H752" s="69"/>
      <c r="I752" s="70"/>
      <c r="J752" s="70"/>
      <c r="K752" s="69" t="s">
        <v>18105</v>
      </c>
      <c r="L752" s="73"/>
      <c r="M752" s="74">
        <v>8058.794921875</v>
      </c>
      <c r="N752" s="74">
        <v>1625.8665771484375</v>
      </c>
      <c r="O752" s="75"/>
      <c r="P752" s="76"/>
      <c r="Q752" s="76"/>
      <c r="R752" s="86"/>
      <c r="S752" s="48">
        <v>0</v>
      </c>
      <c r="T752" s="48">
        <v>4</v>
      </c>
      <c r="U752" s="49">
        <v>214</v>
      </c>
      <c r="V752" s="49">
        <v>9.4339999999999997E-3</v>
      </c>
      <c r="W752" s="49">
        <v>0</v>
      </c>
      <c r="X752" s="49">
        <v>1.8560289999999999</v>
      </c>
      <c r="Y752" s="49">
        <v>8.3333333333333329E-2</v>
      </c>
      <c r="Z752" s="49">
        <v>0</v>
      </c>
      <c r="AA752" s="71">
        <v>1217</v>
      </c>
      <c r="AB752" s="71"/>
      <c r="AC752" s="72"/>
      <c r="AD752" s="78" t="s">
        <v>11353</v>
      </c>
      <c r="AE752" s="78">
        <v>636</v>
      </c>
      <c r="AF752" s="78">
        <v>3231</v>
      </c>
      <c r="AG752" s="78">
        <v>33593</v>
      </c>
      <c r="AH752" s="78">
        <v>4</v>
      </c>
      <c r="AI752" s="78">
        <v>-25200</v>
      </c>
      <c r="AJ752" s="78" t="s">
        <v>12468</v>
      </c>
      <c r="AK752" s="78" t="s">
        <v>13077</v>
      </c>
      <c r="AL752" s="84" t="s">
        <v>13695</v>
      </c>
      <c r="AM752" s="78" t="s">
        <v>13800</v>
      </c>
      <c r="AN752" s="80">
        <v>42631.632847222223</v>
      </c>
      <c r="AO752" s="84" t="s">
        <v>14697</v>
      </c>
      <c r="AP752" s="78" t="b">
        <v>1</v>
      </c>
      <c r="AQ752" s="78" t="b">
        <v>0</v>
      </c>
      <c r="AR752" s="78" t="b">
        <v>0</v>
      </c>
      <c r="AS752" s="78" t="s">
        <v>14858</v>
      </c>
      <c r="AT752" s="78">
        <v>1623</v>
      </c>
      <c r="AU752" s="78"/>
      <c r="AV752" s="78" t="b">
        <v>0</v>
      </c>
      <c r="AW752" s="78" t="s">
        <v>15459</v>
      </c>
      <c r="AX752" s="84" t="s">
        <v>16674</v>
      </c>
      <c r="AY752" s="78" t="s">
        <v>66</v>
      </c>
      <c r="AZ752" s="102" t="s">
        <v>18397</v>
      </c>
      <c r="BA752" s="48" t="s">
        <v>18478</v>
      </c>
      <c r="BB752" s="48" t="s">
        <v>18478</v>
      </c>
      <c r="BC752" s="48" t="s">
        <v>18520</v>
      </c>
      <c r="BD752" s="48" t="s">
        <v>18520</v>
      </c>
      <c r="BE752" s="48" t="s">
        <v>4428</v>
      </c>
      <c r="BF752" s="48" t="s">
        <v>4428</v>
      </c>
      <c r="BG752" s="106" t="s">
        <v>18876</v>
      </c>
      <c r="BH752" s="106" t="s">
        <v>18983</v>
      </c>
      <c r="BI752" s="106" t="s">
        <v>19318</v>
      </c>
      <c r="BJ752" s="106" t="s">
        <v>19415</v>
      </c>
      <c r="BK752" s="85" t="str">
        <f>REPLACE(INDEX(GroupVertices[Group], MATCH(Vertices[[#This Row],[Vertex]],GroupVertices[Vertex],0)),1,1,"")</f>
        <v>EUTRAL</v>
      </c>
      <c r="BL752" s="3"/>
      <c r="BM752" s="3"/>
      <c r="BN752" s="3"/>
      <c r="BO752" s="3"/>
    </row>
    <row r="753" spans="1:67" x14ac:dyDescent="0.25">
      <c r="A753" s="64" t="s">
        <v>1314</v>
      </c>
      <c r="B753" s="65"/>
      <c r="C753" s="65"/>
      <c r="D753" s="66"/>
      <c r="E753" s="68"/>
      <c r="F753" s="100" t="s">
        <v>5594</v>
      </c>
      <c r="G753" s="65"/>
      <c r="H753" s="69"/>
      <c r="I753" s="70"/>
      <c r="J753" s="70"/>
      <c r="K753" s="69" t="s">
        <v>18108</v>
      </c>
      <c r="L753" s="73"/>
      <c r="M753" s="74">
        <v>8946.048828125</v>
      </c>
      <c r="N753" s="74">
        <v>789.73553466796875</v>
      </c>
      <c r="O753" s="75"/>
      <c r="P753" s="76"/>
      <c r="Q753" s="76"/>
      <c r="R753" s="86"/>
      <c r="S753" s="48">
        <v>0</v>
      </c>
      <c r="T753" s="48">
        <v>1</v>
      </c>
      <c r="U753" s="49">
        <v>0</v>
      </c>
      <c r="V753" s="49">
        <v>9.0089999999999996E-3</v>
      </c>
      <c r="W753" s="49">
        <v>0</v>
      </c>
      <c r="X753" s="49">
        <v>0.53537999999999997</v>
      </c>
      <c r="Y753" s="49">
        <v>0</v>
      </c>
      <c r="Z753" s="49">
        <v>0</v>
      </c>
      <c r="AA753" s="71">
        <v>1220</v>
      </c>
      <c r="AB753" s="71"/>
      <c r="AC753" s="72"/>
      <c r="AD753" s="78" t="s">
        <v>11356</v>
      </c>
      <c r="AE753" s="78">
        <v>5</v>
      </c>
      <c r="AF753" s="78">
        <v>10</v>
      </c>
      <c r="AG753" s="78">
        <v>2348</v>
      </c>
      <c r="AH753" s="78">
        <v>0</v>
      </c>
      <c r="AI753" s="78"/>
      <c r="AJ753" s="78"/>
      <c r="AK753" s="78"/>
      <c r="AL753" s="78"/>
      <c r="AM753" s="78"/>
      <c r="AN753" s="80">
        <v>42100.969189814816</v>
      </c>
      <c r="AO753" s="84" t="s">
        <v>14700</v>
      </c>
      <c r="AP753" s="78" t="b">
        <v>0</v>
      </c>
      <c r="AQ753" s="78" t="b">
        <v>0</v>
      </c>
      <c r="AR753" s="78" t="b">
        <v>0</v>
      </c>
      <c r="AS753" s="78" t="s">
        <v>9979</v>
      </c>
      <c r="AT753" s="78">
        <v>2</v>
      </c>
      <c r="AU753" s="84" t="s">
        <v>14862</v>
      </c>
      <c r="AV753" s="78" t="b">
        <v>0</v>
      </c>
      <c r="AW753" s="78" t="s">
        <v>15459</v>
      </c>
      <c r="AX753" s="84" t="s">
        <v>16677</v>
      </c>
      <c r="AY753" s="78" t="s">
        <v>66</v>
      </c>
      <c r="AZ753" s="102" t="s">
        <v>18397</v>
      </c>
      <c r="BA753" s="48" t="s">
        <v>18479</v>
      </c>
      <c r="BB753" s="48" t="s">
        <v>18479</v>
      </c>
      <c r="BC753" s="48" t="s">
        <v>4027</v>
      </c>
      <c r="BD753" s="48" t="s">
        <v>4027</v>
      </c>
      <c r="BE753" s="48"/>
      <c r="BF753" s="48"/>
      <c r="BG753" s="106" t="s">
        <v>18878</v>
      </c>
      <c r="BH753" s="106" t="s">
        <v>18984</v>
      </c>
      <c r="BI753" s="106" t="s">
        <v>19320</v>
      </c>
      <c r="BJ753" s="106" t="s">
        <v>19416</v>
      </c>
      <c r="BK753" s="85" t="str">
        <f>REPLACE(INDEX(GroupVertices[Group], MATCH(Vertices[[#This Row],[Vertex]],GroupVertices[Vertex],0)),1,1,"")</f>
        <v>EUTRAL</v>
      </c>
      <c r="BL753" s="3"/>
      <c r="BM753" s="3"/>
      <c r="BN753" s="3"/>
      <c r="BO753" s="3"/>
    </row>
    <row r="754" spans="1:67" x14ac:dyDescent="0.25">
      <c r="A754" s="64" t="s">
        <v>1318</v>
      </c>
      <c r="B754" s="65"/>
      <c r="C754" s="65"/>
      <c r="D754" s="66"/>
      <c r="E754" s="68"/>
      <c r="F754" s="100" t="s">
        <v>5597</v>
      </c>
      <c r="G754" s="65"/>
      <c r="H754" s="69"/>
      <c r="I754" s="70"/>
      <c r="J754" s="70"/>
      <c r="K754" s="69" t="s">
        <v>18112</v>
      </c>
      <c r="L754" s="73"/>
      <c r="M754" s="74">
        <v>8887.3642578125</v>
      </c>
      <c r="N754" s="74">
        <v>4980.59716796875</v>
      </c>
      <c r="O754" s="75"/>
      <c r="P754" s="76"/>
      <c r="Q754" s="76"/>
      <c r="R754" s="86"/>
      <c r="S754" s="48">
        <v>0</v>
      </c>
      <c r="T754" s="48">
        <v>1</v>
      </c>
      <c r="U754" s="49">
        <v>0</v>
      </c>
      <c r="V754" s="49">
        <v>4.6700000000000002E-4</v>
      </c>
      <c r="W754" s="49">
        <v>3.3000000000000003E-5</v>
      </c>
      <c r="X754" s="49">
        <v>0.53026799999999996</v>
      </c>
      <c r="Y754" s="49">
        <v>0</v>
      </c>
      <c r="Z754" s="49">
        <v>0</v>
      </c>
      <c r="AA754" s="71">
        <v>1224</v>
      </c>
      <c r="AB754" s="71"/>
      <c r="AC754" s="72"/>
      <c r="AD754" s="78" t="s">
        <v>11358</v>
      </c>
      <c r="AE754" s="78">
        <v>793</v>
      </c>
      <c r="AF754" s="78">
        <v>117</v>
      </c>
      <c r="AG754" s="78">
        <v>4483</v>
      </c>
      <c r="AH754" s="78">
        <v>3685</v>
      </c>
      <c r="AI754" s="78"/>
      <c r="AJ754" s="78"/>
      <c r="AK754" s="78" t="s">
        <v>12815</v>
      </c>
      <c r="AL754" s="78"/>
      <c r="AM754" s="78"/>
      <c r="AN754" s="80">
        <v>40841.343541666669</v>
      </c>
      <c r="AO754" s="78"/>
      <c r="AP754" s="78" t="b">
        <v>1</v>
      </c>
      <c r="AQ754" s="78" t="b">
        <v>0</v>
      </c>
      <c r="AR754" s="78" t="b">
        <v>0</v>
      </c>
      <c r="AS754" s="78" t="s">
        <v>9963</v>
      </c>
      <c r="AT754" s="78">
        <v>2</v>
      </c>
      <c r="AU754" s="84" t="s">
        <v>14862</v>
      </c>
      <c r="AV754" s="78" t="b">
        <v>0</v>
      </c>
      <c r="AW754" s="78" t="s">
        <v>15459</v>
      </c>
      <c r="AX754" s="84" t="s">
        <v>16681</v>
      </c>
      <c r="AY754" s="78" t="s">
        <v>66</v>
      </c>
      <c r="AZ754" s="102" t="s">
        <v>18397</v>
      </c>
      <c r="BA754" s="48" t="s">
        <v>3762</v>
      </c>
      <c r="BB754" s="48" t="s">
        <v>3762</v>
      </c>
      <c r="BC754" s="48" t="s">
        <v>4094</v>
      </c>
      <c r="BD754" s="48" t="s">
        <v>4094</v>
      </c>
      <c r="BE754" s="48"/>
      <c r="BF754" s="48"/>
      <c r="BG754" s="106" t="s">
        <v>18879</v>
      </c>
      <c r="BH754" s="106" t="s">
        <v>18879</v>
      </c>
      <c r="BI754" s="106" t="s">
        <v>19321</v>
      </c>
      <c r="BJ754" s="106" t="s">
        <v>19321</v>
      </c>
      <c r="BK754" s="85" t="str">
        <f>REPLACE(INDEX(GroupVertices[Group], MATCH(Vertices[[#This Row],[Vertex]],GroupVertices[Vertex],0)),1,1,"")</f>
        <v>EUTRAL</v>
      </c>
      <c r="BL754" s="3"/>
      <c r="BM754" s="3"/>
      <c r="BN754" s="3"/>
      <c r="BO754" s="3"/>
    </row>
    <row r="755" spans="1:67" x14ac:dyDescent="0.25">
      <c r="A755" s="64" t="s">
        <v>1319</v>
      </c>
      <c r="B755" s="65"/>
      <c r="C755" s="65"/>
      <c r="D755" s="66"/>
      <c r="E755" s="68"/>
      <c r="F755" s="100" t="s">
        <v>5598</v>
      </c>
      <c r="G755" s="65"/>
      <c r="H755" s="69"/>
      <c r="I755" s="70"/>
      <c r="J755" s="70"/>
      <c r="K755" s="69" t="s">
        <v>18113</v>
      </c>
      <c r="L755" s="73"/>
      <c r="M755" s="74">
        <v>8836.541015625</v>
      </c>
      <c r="N755" s="74">
        <v>2793.395263671875</v>
      </c>
      <c r="O755" s="75"/>
      <c r="P755" s="76"/>
      <c r="Q755" s="76"/>
      <c r="R755" s="86"/>
      <c r="S755" s="48">
        <v>0</v>
      </c>
      <c r="T755" s="48">
        <v>1</v>
      </c>
      <c r="U755" s="49">
        <v>0</v>
      </c>
      <c r="V755" s="49">
        <v>4.6700000000000002E-4</v>
      </c>
      <c r="W755" s="49">
        <v>3.3000000000000003E-5</v>
      </c>
      <c r="X755" s="49">
        <v>0.53026799999999996</v>
      </c>
      <c r="Y755" s="49">
        <v>0</v>
      </c>
      <c r="Z755" s="49">
        <v>0</v>
      </c>
      <c r="AA755" s="71">
        <v>1225</v>
      </c>
      <c r="AB755" s="71"/>
      <c r="AC755" s="72"/>
      <c r="AD755" s="78" t="s">
        <v>11359</v>
      </c>
      <c r="AE755" s="78">
        <v>86</v>
      </c>
      <c r="AF755" s="78">
        <v>387</v>
      </c>
      <c r="AG755" s="78">
        <v>68786</v>
      </c>
      <c r="AH755" s="78">
        <v>121838</v>
      </c>
      <c r="AI755" s="78">
        <v>19800</v>
      </c>
      <c r="AJ755" s="78" t="s">
        <v>12473</v>
      </c>
      <c r="AK755" s="78" t="s">
        <v>10111</v>
      </c>
      <c r="AL755" s="78"/>
      <c r="AM755" s="78" t="s">
        <v>10140</v>
      </c>
      <c r="AN755" s="80">
        <v>40747.44091435185</v>
      </c>
      <c r="AO755" s="84" t="s">
        <v>14704</v>
      </c>
      <c r="AP755" s="78" t="b">
        <v>1</v>
      </c>
      <c r="AQ755" s="78" t="b">
        <v>0</v>
      </c>
      <c r="AR755" s="78" t="b">
        <v>0</v>
      </c>
      <c r="AS755" s="78" t="s">
        <v>9963</v>
      </c>
      <c r="AT755" s="78">
        <v>211</v>
      </c>
      <c r="AU755" s="84" t="s">
        <v>14862</v>
      </c>
      <c r="AV755" s="78" t="b">
        <v>0</v>
      </c>
      <c r="AW755" s="78" t="s">
        <v>15459</v>
      </c>
      <c r="AX755" s="84" t="s">
        <v>16682</v>
      </c>
      <c r="AY755" s="78" t="s">
        <v>66</v>
      </c>
      <c r="AZ755" s="102" t="s">
        <v>18397</v>
      </c>
      <c r="BA755" s="48" t="s">
        <v>18475</v>
      </c>
      <c r="BB755" s="48" t="s">
        <v>18475</v>
      </c>
      <c r="BC755" s="48" t="s">
        <v>4094</v>
      </c>
      <c r="BD755" s="48" t="s">
        <v>4094</v>
      </c>
      <c r="BE755" s="48"/>
      <c r="BF755" s="48"/>
      <c r="BG755" s="106" t="s">
        <v>18868</v>
      </c>
      <c r="BH755" s="106" t="s">
        <v>18979</v>
      </c>
      <c r="BI755" s="106" t="s">
        <v>19310</v>
      </c>
      <c r="BJ755" s="106" t="s">
        <v>19411</v>
      </c>
      <c r="BK755" s="85" t="str">
        <f>REPLACE(INDEX(GroupVertices[Group], MATCH(Vertices[[#This Row],[Vertex]],GroupVertices[Vertex],0)),1,1,"")</f>
        <v>EUTRAL</v>
      </c>
      <c r="BL755" s="3"/>
      <c r="BM755" s="3"/>
      <c r="BN755" s="3"/>
      <c r="BO755" s="3"/>
    </row>
    <row r="756" spans="1:67" x14ac:dyDescent="0.25">
      <c r="A756" s="64" t="s">
        <v>1327</v>
      </c>
      <c r="B756" s="65"/>
      <c r="C756" s="65"/>
      <c r="D756" s="66"/>
      <c r="E756" s="68"/>
      <c r="F756" s="100" t="s">
        <v>5602</v>
      </c>
      <c r="G756" s="65"/>
      <c r="H756" s="69"/>
      <c r="I756" s="70"/>
      <c r="J756" s="70"/>
      <c r="K756" s="69" t="s">
        <v>18121</v>
      </c>
      <c r="L756" s="73"/>
      <c r="M756" s="74">
        <v>1529.1207275390625</v>
      </c>
      <c r="N756" s="74">
        <v>2439.078125</v>
      </c>
      <c r="O756" s="75"/>
      <c r="P756" s="76"/>
      <c r="Q756" s="76"/>
      <c r="R756" s="86"/>
      <c r="S756" s="48">
        <v>0</v>
      </c>
      <c r="T756" s="48">
        <v>1</v>
      </c>
      <c r="U756" s="49">
        <v>0</v>
      </c>
      <c r="V756" s="49">
        <v>5.9299999999999999E-4</v>
      </c>
      <c r="W756" s="49">
        <v>2.366E-3</v>
      </c>
      <c r="X756" s="49">
        <v>0.34223100000000001</v>
      </c>
      <c r="Y756" s="49">
        <v>0</v>
      </c>
      <c r="Z756" s="49">
        <v>0</v>
      </c>
      <c r="AA756" s="71">
        <v>1233</v>
      </c>
      <c r="AB756" s="71"/>
      <c r="AC756" s="72"/>
      <c r="AD756" s="78" t="s">
        <v>11366</v>
      </c>
      <c r="AE756" s="78">
        <v>175</v>
      </c>
      <c r="AF756" s="78">
        <v>119</v>
      </c>
      <c r="AG756" s="78">
        <v>1115</v>
      </c>
      <c r="AH756" s="78">
        <v>968</v>
      </c>
      <c r="AI756" s="78"/>
      <c r="AJ756" s="78" t="s">
        <v>12476</v>
      </c>
      <c r="AK756" s="78" t="s">
        <v>10119</v>
      </c>
      <c r="AL756" s="84" t="s">
        <v>13702</v>
      </c>
      <c r="AM756" s="78"/>
      <c r="AN756" s="80">
        <v>42618.363888888889</v>
      </c>
      <c r="AO756" s="84" t="s">
        <v>14708</v>
      </c>
      <c r="AP756" s="78" t="b">
        <v>1</v>
      </c>
      <c r="AQ756" s="78" t="b">
        <v>0</v>
      </c>
      <c r="AR756" s="78" t="b">
        <v>0</v>
      </c>
      <c r="AS756" s="78" t="s">
        <v>9963</v>
      </c>
      <c r="AT756" s="78">
        <v>2</v>
      </c>
      <c r="AU756" s="78"/>
      <c r="AV756" s="78" t="b">
        <v>0</v>
      </c>
      <c r="AW756" s="78" t="s">
        <v>15459</v>
      </c>
      <c r="AX756" s="84" t="s">
        <v>16690</v>
      </c>
      <c r="AY756" s="78" t="s">
        <v>66</v>
      </c>
      <c r="AZ756" s="102" t="s">
        <v>18398</v>
      </c>
      <c r="BA756" s="48"/>
      <c r="BB756" s="48"/>
      <c r="BC756" s="48"/>
      <c r="BD756" s="48"/>
      <c r="BE756" s="48"/>
      <c r="BF756" s="48"/>
      <c r="BG756" s="106" t="s">
        <v>18880</v>
      </c>
      <c r="BH756" s="106" t="s">
        <v>18880</v>
      </c>
      <c r="BI756" s="106" t="s">
        <v>19322</v>
      </c>
      <c r="BJ756" s="106" t="s">
        <v>19322</v>
      </c>
      <c r="BK756" s="85" t="str">
        <f>REPLACE(INDEX(GroupVertices[Group], MATCH(Vertices[[#This Row],[Vertex]],GroupVertices[Vertex],0)),1,1,"")</f>
        <v>OSITIVE</v>
      </c>
      <c r="BL756" s="3"/>
      <c r="BM756" s="3"/>
      <c r="BN756" s="3"/>
      <c r="BO756" s="3"/>
    </row>
    <row r="757" spans="1:67" x14ac:dyDescent="0.25">
      <c r="A757" s="64" t="s">
        <v>1330</v>
      </c>
      <c r="B757" s="65"/>
      <c r="C757" s="65"/>
      <c r="D757" s="66"/>
      <c r="E757" s="68"/>
      <c r="F757" s="100" t="s">
        <v>5605</v>
      </c>
      <c r="G757" s="65"/>
      <c r="H757" s="69"/>
      <c r="I757" s="70"/>
      <c r="J757" s="70"/>
      <c r="K757" s="69" t="s">
        <v>18124</v>
      </c>
      <c r="L757" s="73"/>
      <c r="M757" s="74">
        <v>2431.609375</v>
      </c>
      <c r="N757" s="74">
        <v>1886.2161865234375</v>
      </c>
      <c r="O757" s="75"/>
      <c r="P757" s="76"/>
      <c r="Q757" s="76"/>
      <c r="R757" s="86"/>
      <c r="S757" s="48">
        <v>0</v>
      </c>
      <c r="T757" s="48">
        <v>1</v>
      </c>
      <c r="U757" s="49">
        <v>0</v>
      </c>
      <c r="V757" s="49">
        <v>5.9299999999999999E-4</v>
      </c>
      <c r="W757" s="49">
        <v>2.366E-3</v>
      </c>
      <c r="X757" s="49">
        <v>0.34223100000000001</v>
      </c>
      <c r="Y757" s="49">
        <v>0</v>
      </c>
      <c r="Z757" s="49">
        <v>0</v>
      </c>
      <c r="AA757" s="71">
        <v>1236</v>
      </c>
      <c r="AB757" s="71"/>
      <c r="AC757" s="72"/>
      <c r="AD757" s="78" t="s">
        <v>11369</v>
      </c>
      <c r="AE757" s="78">
        <v>219</v>
      </c>
      <c r="AF757" s="78">
        <v>40</v>
      </c>
      <c r="AG757" s="78">
        <v>244</v>
      </c>
      <c r="AH757" s="78">
        <v>459</v>
      </c>
      <c r="AI757" s="78"/>
      <c r="AJ757" s="78"/>
      <c r="AK757" s="78" t="s">
        <v>10111</v>
      </c>
      <c r="AL757" s="84" t="s">
        <v>13705</v>
      </c>
      <c r="AM757" s="78"/>
      <c r="AN757" s="80">
        <v>42405.621770833335</v>
      </c>
      <c r="AO757" s="84" t="s">
        <v>14709</v>
      </c>
      <c r="AP757" s="78" t="b">
        <v>1</v>
      </c>
      <c r="AQ757" s="78" t="b">
        <v>0</v>
      </c>
      <c r="AR757" s="78" t="b">
        <v>0</v>
      </c>
      <c r="AS757" s="78" t="s">
        <v>9963</v>
      </c>
      <c r="AT757" s="78">
        <v>0</v>
      </c>
      <c r="AU757" s="78"/>
      <c r="AV757" s="78" t="b">
        <v>0</v>
      </c>
      <c r="AW757" s="78" t="s">
        <v>15459</v>
      </c>
      <c r="AX757" s="84" t="s">
        <v>16693</v>
      </c>
      <c r="AY757" s="78" t="s">
        <v>66</v>
      </c>
      <c r="AZ757" s="102" t="s">
        <v>18398</v>
      </c>
      <c r="BA757" s="48"/>
      <c r="BB757" s="48"/>
      <c r="BC757" s="48"/>
      <c r="BD757" s="48"/>
      <c r="BE757" s="48"/>
      <c r="BF757" s="48"/>
      <c r="BG757" s="106" t="s">
        <v>18880</v>
      </c>
      <c r="BH757" s="106" t="s">
        <v>18880</v>
      </c>
      <c r="BI757" s="106" t="s">
        <v>19322</v>
      </c>
      <c r="BJ757" s="106" t="s">
        <v>19322</v>
      </c>
      <c r="BK757" s="85" t="str">
        <f>REPLACE(INDEX(GroupVertices[Group], MATCH(Vertices[[#This Row],[Vertex]],GroupVertices[Vertex],0)),1,1,"")</f>
        <v>OSITIVE</v>
      </c>
      <c r="BL757" s="3"/>
      <c r="BM757" s="3"/>
      <c r="BN757" s="3"/>
      <c r="BO757" s="3"/>
    </row>
    <row r="758" spans="1:67" x14ac:dyDescent="0.25">
      <c r="A758" s="64" t="s">
        <v>1331</v>
      </c>
      <c r="B758" s="65"/>
      <c r="C758" s="65"/>
      <c r="D758" s="66"/>
      <c r="E758" s="68"/>
      <c r="F758" s="100" t="s">
        <v>5606</v>
      </c>
      <c r="G758" s="65"/>
      <c r="H758" s="69"/>
      <c r="I758" s="70"/>
      <c r="J758" s="70"/>
      <c r="K758" s="69" t="s">
        <v>18125</v>
      </c>
      <c r="L758" s="73"/>
      <c r="M758" s="74">
        <v>2402.481689453125</v>
      </c>
      <c r="N758" s="74">
        <v>1457.9796142578125</v>
      </c>
      <c r="O758" s="75"/>
      <c r="P758" s="76"/>
      <c r="Q758" s="76"/>
      <c r="R758" s="86"/>
      <c r="S758" s="48">
        <v>0</v>
      </c>
      <c r="T758" s="48">
        <v>1</v>
      </c>
      <c r="U758" s="49">
        <v>0</v>
      </c>
      <c r="V758" s="49">
        <v>5.9299999999999999E-4</v>
      </c>
      <c r="W758" s="49">
        <v>2.366E-3</v>
      </c>
      <c r="X758" s="49">
        <v>0.34223100000000001</v>
      </c>
      <c r="Y758" s="49">
        <v>0</v>
      </c>
      <c r="Z758" s="49">
        <v>0</v>
      </c>
      <c r="AA758" s="71">
        <v>1237</v>
      </c>
      <c r="AB758" s="71"/>
      <c r="AC758" s="72"/>
      <c r="AD758" s="78" t="s">
        <v>11370</v>
      </c>
      <c r="AE758" s="78">
        <v>1847</v>
      </c>
      <c r="AF758" s="78">
        <v>456</v>
      </c>
      <c r="AG758" s="78">
        <v>7923</v>
      </c>
      <c r="AH758" s="78">
        <v>236</v>
      </c>
      <c r="AI758" s="78">
        <v>19800</v>
      </c>
      <c r="AJ758" s="78" t="s">
        <v>12478</v>
      </c>
      <c r="AK758" s="78" t="s">
        <v>12692</v>
      </c>
      <c r="AL758" s="84" t="s">
        <v>13706</v>
      </c>
      <c r="AM758" s="78" t="s">
        <v>10135</v>
      </c>
      <c r="AN758" s="80">
        <v>39962.731087962966</v>
      </c>
      <c r="AO758" s="84" t="s">
        <v>14710</v>
      </c>
      <c r="AP758" s="78" t="b">
        <v>0</v>
      </c>
      <c r="AQ758" s="78" t="b">
        <v>0</v>
      </c>
      <c r="AR758" s="78" t="b">
        <v>0</v>
      </c>
      <c r="AS758" s="78" t="s">
        <v>9963</v>
      </c>
      <c r="AT758" s="78">
        <v>25</v>
      </c>
      <c r="AU758" s="84" t="s">
        <v>14865</v>
      </c>
      <c r="AV758" s="78" t="b">
        <v>0</v>
      </c>
      <c r="AW758" s="78" t="s">
        <v>15459</v>
      </c>
      <c r="AX758" s="84" t="s">
        <v>16694</v>
      </c>
      <c r="AY758" s="78" t="s">
        <v>66</v>
      </c>
      <c r="AZ758" s="102" t="s">
        <v>18398</v>
      </c>
      <c r="BA758" s="48"/>
      <c r="BB758" s="48"/>
      <c r="BC758" s="48"/>
      <c r="BD758" s="48"/>
      <c r="BE758" s="48"/>
      <c r="BF758" s="48"/>
      <c r="BG758" s="106" t="s">
        <v>18881</v>
      </c>
      <c r="BH758" s="106" t="s">
        <v>18985</v>
      </c>
      <c r="BI758" s="106" t="s">
        <v>19323</v>
      </c>
      <c r="BJ758" s="106" t="s">
        <v>19417</v>
      </c>
      <c r="BK758" s="85" t="str">
        <f>REPLACE(INDEX(GroupVertices[Group], MATCH(Vertices[[#This Row],[Vertex]],GroupVertices[Vertex],0)),1,1,"")</f>
        <v>OSITIVE</v>
      </c>
      <c r="BL758" s="3"/>
      <c r="BM758" s="3"/>
      <c r="BN758" s="3"/>
      <c r="BO758" s="3"/>
    </row>
    <row r="759" spans="1:67" x14ac:dyDescent="0.25">
      <c r="A759" s="64" t="s">
        <v>1333</v>
      </c>
      <c r="B759" s="65"/>
      <c r="C759" s="65"/>
      <c r="D759" s="66"/>
      <c r="E759" s="68"/>
      <c r="F759" s="100" t="s">
        <v>5608</v>
      </c>
      <c r="G759" s="65"/>
      <c r="H759" s="69"/>
      <c r="I759" s="70"/>
      <c r="J759" s="70"/>
      <c r="K759" s="69" t="s">
        <v>18127</v>
      </c>
      <c r="L759" s="73"/>
      <c r="M759" s="74">
        <v>1677.7427978515625</v>
      </c>
      <c r="N759" s="74">
        <v>2465.517822265625</v>
      </c>
      <c r="O759" s="75"/>
      <c r="P759" s="76"/>
      <c r="Q759" s="76"/>
      <c r="R759" s="86"/>
      <c r="S759" s="48">
        <v>0</v>
      </c>
      <c r="T759" s="48">
        <v>1</v>
      </c>
      <c r="U759" s="49">
        <v>0</v>
      </c>
      <c r="V759" s="49">
        <v>4.1399999999999998E-4</v>
      </c>
      <c r="W759" s="49">
        <v>5.0000000000000004E-6</v>
      </c>
      <c r="X759" s="49">
        <v>0.54968899999999998</v>
      </c>
      <c r="Y759" s="49">
        <v>0</v>
      </c>
      <c r="Z759" s="49">
        <v>0</v>
      </c>
      <c r="AA759" s="71">
        <v>1239</v>
      </c>
      <c r="AB759" s="71"/>
      <c r="AC759" s="72"/>
      <c r="AD759" s="78" t="s">
        <v>11372</v>
      </c>
      <c r="AE759" s="78">
        <v>1383</v>
      </c>
      <c r="AF759" s="78">
        <v>284</v>
      </c>
      <c r="AG759" s="78">
        <v>3665</v>
      </c>
      <c r="AH759" s="78">
        <v>1538</v>
      </c>
      <c r="AI759" s="78">
        <v>19800</v>
      </c>
      <c r="AJ759" s="78" t="s">
        <v>12480</v>
      </c>
      <c r="AK759" s="78" t="s">
        <v>13084</v>
      </c>
      <c r="AL759" s="84" t="s">
        <v>13708</v>
      </c>
      <c r="AM759" s="78" t="s">
        <v>13806</v>
      </c>
      <c r="AN759" s="80">
        <v>40033.372731481482</v>
      </c>
      <c r="AO759" s="84" t="s">
        <v>14712</v>
      </c>
      <c r="AP759" s="78" t="b">
        <v>0</v>
      </c>
      <c r="AQ759" s="78" t="b">
        <v>0</v>
      </c>
      <c r="AR759" s="78" t="b">
        <v>1</v>
      </c>
      <c r="AS759" s="78" t="s">
        <v>9963</v>
      </c>
      <c r="AT759" s="78">
        <v>3</v>
      </c>
      <c r="AU759" s="84" t="s">
        <v>14862</v>
      </c>
      <c r="AV759" s="78" t="b">
        <v>0</v>
      </c>
      <c r="AW759" s="78" t="s">
        <v>15459</v>
      </c>
      <c r="AX759" s="84" t="s">
        <v>16696</v>
      </c>
      <c r="AY759" s="78" t="s">
        <v>66</v>
      </c>
      <c r="AZ759" s="102" t="s">
        <v>18398</v>
      </c>
      <c r="BA759" s="48" t="s">
        <v>3801</v>
      </c>
      <c r="BB759" s="48" t="s">
        <v>3801</v>
      </c>
      <c r="BC759" s="48" t="s">
        <v>4036</v>
      </c>
      <c r="BD759" s="48" t="s">
        <v>4036</v>
      </c>
      <c r="BE759" s="48"/>
      <c r="BF759" s="48"/>
      <c r="BG759" s="106" t="s">
        <v>18882</v>
      </c>
      <c r="BH759" s="106" t="s">
        <v>18882</v>
      </c>
      <c r="BI759" s="106" t="s">
        <v>19324</v>
      </c>
      <c r="BJ759" s="106" t="s">
        <v>19324</v>
      </c>
      <c r="BK759" s="85" t="str">
        <f>REPLACE(INDEX(GroupVertices[Group], MATCH(Vertices[[#This Row],[Vertex]],GroupVertices[Vertex],0)),1,1,"")</f>
        <v>OSITIVE</v>
      </c>
      <c r="BL759" s="3"/>
      <c r="BM759" s="3"/>
      <c r="BN759" s="3"/>
      <c r="BO759" s="3"/>
    </row>
    <row r="760" spans="1:67" x14ac:dyDescent="0.25">
      <c r="A760" s="64" t="s">
        <v>1334</v>
      </c>
      <c r="B760" s="65"/>
      <c r="C760" s="65"/>
      <c r="D760" s="66"/>
      <c r="E760" s="68"/>
      <c r="F760" s="100" t="s">
        <v>5609</v>
      </c>
      <c r="G760" s="65"/>
      <c r="H760" s="69"/>
      <c r="I760" s="70"/>
      <c r="J760" s="70"/>
      <c r="K760" s="69" t="s">
        <v>18128</v>
      </c>
      <c r="L760" s="73"/>
      <c r="M760" s="74">
        <v>1317.8692626953125</v>
      </c>
      <c r="N760" s="74">
        <v>1686.1466064453125</v>
      </c>
      <c r="O760" s="75"/>
      <c r="P760" s="76"/>
      <c r="Q760" s="76"/>
      <c r="R760" s="86"/>
      <c r="S760" s="48">
        <v>0</v>
      </c>
      <c r="T760" s="48">
        <v>1</v>
      </c>
      <c r="U760" s="49">
        <v>0</v>
      </c>
      <c r="V760" s="49">
        <v>5.9299999999999999E-4</v>
      </c>
      <c r="W760" s="49">
        <v>2.366E-3</v>
      </c>
      <c r="X760" s="49">
        <v>0.34223100000000001</v>
      </c>
      <c r="Y760" s="49">
        <v>0</v>
      </c>
      <c r="Z760" s="49">
        <v>0</v>
      </c>
      <c r="AA760" s="71">
        <v>1240</v>
      </c>
      <c r="AB760" s="71"/>
      <c r="AC760" s="72"/>
      <c r="AD760" s="78" t="s">
        <v>11373</v>
      </c>
      <c r="AE760" s="78">
        <v>994</v>
      </c>
      <c r="AF760" s="78">
        <v>2124</v>
      </c>
      <c r="AG760" s="78">
        <v>26412</v>
      </c>
      <c r="AH760" s="78">
        <v>377615</v>
      </c>
      <c r="AI760" s="78">
        <v>19800</v>
      </c>
      <c r="AJ760" s="78" t="s">
        <v>12481</v>
      </c>
      <c r="AK760" s="78" t="s">
        <v>13085</v>
      </c>
      <c r="AL760" s="84" t="s">
        <v>13709</v>
      </c>
      <c r="AM760" s="78" t="s">
        <v>10135</v>
      </c>
      <c r="AN760" s="80">
        <v>42159.432175925926</v>
      </c>
      <c r="AO760" s="84" t="s">
        <v>14713</v>
      </c>
      <c r="AP760" s="78" t="b">
        <v>0</v>
      </c>
      <c r="AQ760" s="78" t="b">
        <v>0</v>
      </c>
      <c r="AR760" s="78" t="b">
        <v>1</v>
      </c>
      <c r="AS760" s="78" t="s">
        <v>9963</v>
      </c>
      <c r="AT760" s="78">
        <v>57</v>
      </c>
      <c r="AU760" s="84" t="s">
        <v>14911</v>
      </c>
      <c r="AV760" s="78" t="b">
        <v>0</v>
      </c>
      <c r="AW760" s="78" t="s">
        <v>15459</v>
      </c>
      <c r="AX760" s="84" t="s">
        <v>16697</v>
      </c>
      <c r="AY760" s="78" t="s">
        <v>66</v>
      </c>
      <c r="AZ760" s="102" t="s">
        <v>18398</v>
      </c>
      <c r="BA760" s="48"/>
      <c r="BB760" s="48"/>
      <c r="BC760" s="48"/>
      <c r="BD760" s="48"/>
      <c r="BE760" s="48"/>
      <c r="BF760" s="48"/>
      <c r="BG760" s="106" t="s">
        <v>18880</v>
      </c>
      <c r="BH760" s="106" t="s">
        <v>18880</v>
      </c>
      <c r="BI760" s="106" t="s">
        <v>19322</v>
      </c>
      <c r="BJ760" s="106" t="s">
        <v>19322</v>
      </c>
      <c r="BK760" s="85" t="str">
        <f>REPLACE(INDEX(GroupVertices[Group], MATCH(Vertices[[#This Row],[Vertex]],GroupVertices[Vertex],0)),1,1,"")</f>
        <v>OSITIVE</v>
      </c>
      <c r="BL760" s="3"/>
      <c r="BM760" s="3"/>
      <c r="BN760" s="3"/>
      <c r="BO760" s="3"/>
    </row>
    <row r="761" spans="1:67" x14ac:dyDescent="0.25">
      <c r="A761" s="64" t="s">
        <v>1336</v>
      </c>
      <c r="B761" s="65"/>
      <c r="C761" s="65"/>
      <c r="D761" s="66"/>
      <c r="E761" s="68"/>
      <c r="F761" s="100" t="s">
        <v>5611</v>
      </c>
      <c r="G761" s="65"/>
      <c r="H761" s="69"/>
      <c r="I761" s="70"/>
      <c r="J761" s="70"/>
      <c r="K761" s="69" t="s">
        <v>18129</v>
      </c>
      <c r="L761" s="73"/>
      <c r="M761" s="74">
        <v>1859.60693359375</v>
      </c>
      <c r="N761" s="74">
        <v>2025.004150390625</v>
      </c>
      <c r="O761" s="75"/>
      <c r="P761" s="76"/>
      <c r="Q761" s="76"/>
      <c r="R761" s="86"/>
      <c r="S761" s="48">
        <v>0</v>
      </c>
      <c r="T761" s="48">
        <v>1</v>
      </c>
      <c r="U761" s="49">
        <v>0</v>
      </c>
      <c r="V761" s="49">
        <v>0.33333299999999999</v>
      </c>
      <c r="W761" s="49">
        <v>0</v>
      </c>
      <c r="X761" s="49">
        <v>0.77027000000000001</v>
      </c>
      <c r="Y761" s="49">
        <v>0</v>
      </c>
      <c r="Z761" s="49">
        <v>0</v>
      </c>
      <c r="AA761" s="71">
        <v>1241</v>
      </c>
      <c r="AB761" s="71"/>
      <c r="AC761" s="72"/>
      <c r="AD761" s="78" t="s">
        <v>11374</v>
      </c>
      <c r="AE761" s="78">
        <v>44</v>
      </c>
      <c r="AF761" s="78">
        <v>254</v>
      </c>
      <c r="AG761" s="78">
        <v>539</v>
      </c>
      <c r="AH761" s="78">
        <v>249</v>
      </c>
      <c r="AI761" s="78"/>
      <c r="AJ761" s="78" t="s">
        <v>12482</v>
      </c>
      <c r="AK761" s="78"/>
      <c r="AL761" s="78"/>
      <c r="AM761" s="78"/>
      <c r="AN761" s="80">
        <v>42559.510949074072</v>
      </c>
      <c r="AO761" s="84" t="s">
        <v>14714</v>
      </c>
      <c r="AP761" s="78" t="b">
        <v>1</v>
      </c>
      <c r="AQ761" s="78" t="b">
        <v>0</v>
      </c>
      <c r="AR761" s="78" t="b">
        <v>0</v>
      </c>
      <c r="AS761" s="78" t="s">
        <v>9963</v>
      </c>
      <c r="AT761" s="78">
        <v>2</v>
      </c>
      <c r="AU761" s="78"/>
      <c r="AV761" s="78" t="b">
        <v>0</v>
      </c>
      <c r="AW761" s="78" t="s">
        <v>15459</v>
      </c>
      <c r="AX761" s="84" t="s">
        <v>16698</v>
      </c>
      <c r="AY761" s="78" t="s">
        <v>66</v>
      </c>
      <c r="AZ761" s="102" t="s">
        <v>18398</v>
      </c>
      <c r="BA761" s="48" t="s">
        <v>3404</v>
      </c>
      <c r="BB761" s="48" t="s">
        <v>3404</v>
      </c>
      <c r="BC761" s="48" t="s">
        <v>4021</v>
      </c>
      <c r="BD761" s="48" t="s">
        <v>4021</v>
      </c>
      <c r="BE761" s="48" t="s">
        <v>4326</v>
      </c>
      <c r="BF761" s="48" t="s">
        <v>4326</v>
      </c>
      <c r="BG761" s="106" t="s">
        <v>18686</v>
      </c>
      <c r="BH761" s="106" t="s">
        <v>18686</v>
      </c>
      <c r="BI761" s="106" t="s">
        <v>19132</v>
      </c>
      <c r="BJ761" s="106" t="s">
        <v>19132</v>
      </c>
      <c r="BK761" s="85" t="str">
        <f>REPLACE(INDEX(GroupVertices[Group], MATCH(Vertices[[#This Row],[Vertex]],GroupVertices[Vertex],0)),1,1,"")</f>
        <v>OSITIVE</v>
      </c>
      <c r="BL761" s="3"/>
      <c r="BM761" s="3"/>
      <c r="BN761" s="3"/>
      <c r="BO761" s="3"/>
    </row>
    <row r="762" spans="1:67" x14ac:dyDescent="0.25">
      <c r="A762" s="64" t="s">
        <v>1337</v>
      </c>
      <c r="B762" s="65"/>
      <c r="C762" s="65"/>
      <c r="D762" s="66"/>
      <c r="E762" s="68"/>
      <c r="F762" s="100" t="s">
        <v>5612</v>
      </c>
      <c r="G762" s="65"/>
      <c r="H762" s="69"/>
      <c r="I762" s="70"/>
      <c r="J762" s="70"/>
      <c r="K762" s="69" t="s">
        <v>18130</v>
      </c>
      <c r="L762" s="73"/>
      <c r="M762" s="74">
        <v>2281.028076171875</v>
      </c>
      <c r="N762" s="74">
        <v>2095.93896484375</v>
      </c>
      <c r="O762" s="75"/>
      <c r="P762" s="76"/>
      <c r="Q762" s="76"/>
      <c r="R762" s="86"/>
      <c r="S762" s="48">
        <v>0</v>
      </c>
      <c r="T762" s="48">
        <v>1</v>
      </c>
      <c r="U762" s="49">
        <v>0</v>
      </c>
      <c r="V762" s="49">
        <v>4.6700000000000002E-4</v>
      </c>
      <c r="W762" s="49">
        <v>3.3000000000000003E-5</v>
      </c>
      <c r="X762" s="49">
        <v>0.53026799999999996</v>
      </c>
      <c r="Y762" s="49">
        <v>0</v>
      </c>
      <c r="Z762" s="49">
        <v>0</v>
      </c>
      <c r="AA762" s="71">
        <v>1242</v>
      </c>
      <c r="AB762" s="71"/>
      <c r="AC762" s="72"/>
      <c r="AD762" s="78" t="s">
        <v>11375</v>
      </c>
      <c r="AE762" s="78">
        <v>634</v>
      </c>
      <c r="AF762" s="78">
        <v>365</v>
      </c>
      <c r="AG762" s="78">
        <v>42299</v>
      </c>
      <c r="AH762" s="78">
        <v>21</v>
      </c>
      <c r="AI762" s="78">
        <v>19800</v>
      </c>
      <c r="AJ762" s="78" t="s">
        <v>12483</v>
      </c>
      <c r="AK762" s="78" t="s">
        <v>10113</v>
      </c>
      <c r="AL762" s="78"/>
      <c r="AM762" s="78" t="s">
        <v>10135</v>
      </c>
      <c r="AN762" s="80">
        <v>41150.195625</v>
      </c>
      <c r="AO762" s="84" t="s">
        <v>14715</v>
      </c>
      <c r="AP762" s="78" t="b">
        <v>0</v>
      </c>
      <c r="AQ762" s="78" t="b">
        <v>0</v>
      </c>
      <c r="AR762" s="78" t="b">
        <v>0</v>
      </c>
      <c r="AS762" s="78" t="s">
        <v>9963</v>
      </c>
      <c r="AT762" s="78">
        <v>26</v>
      </c>
      <c r="AU762" s="84" t="s">
        <v>14863</v>
      </c>
      <c r="AV762" s="78" t="b">
        <v>0</v>
      </c>
      <c r="AW762" s="78" t="s">
        <v>15459</v>
      </c>
      <c r="AX762" s="84" t="s">
        <v>16699</v>
      </c>
      <c r="AY762" s="78" t="s">
        <v>66</v>
      </c>
      <c r="AZ762" s="102" t="s">
        <v>18398</v>
      </c>
      <c r="BA762" s="48" t="s">
        <v>18476</v>
      </c>
      <c r="BB762" s="48" t="s">
        <v>18476</v>
      </c>
      <c r="BC762" s="48" t="s">
        <v>4094</v>
      </c>
      <c r="BD762" s="48" t="s">
        <v>4094</v>
      </c>
      <c r="BE762" s="48"/>
      <c r="BF762" s="48"/>
      <c r="BG762" s="106" t="s">
        <v>18869</v>
      </c>
      <c r="BH762" s="106" t="s">
        <v>18980</v>
      </c>
      <c r="BI762" s="106" t="s">
        <v>19311</v>
      </c>
      <c r="BJ762" s="106" t="s">
        <v>19412</v>
      </c>
      <c r="BK762" s="85" t="str">
        <f>REPLACE(INDEX(GroupVertices[Group], MATCH(Vertices[[#This Row],[Vertex]],GroupVertices[Vertex],0)),1,1,"")</f>
        <v>OSITIVE</v>
      </c>
      <c r="BL762" s="3"/>
      <c r="BM762" s="3"/>
      <c r="BN762" s="3"/>
      <c r="BO762" s="3"/>
    </row>
    <row r="763" spans="1:67" x14ac:dyDescent="0.25">
      <c r="A763" s="64" t="s">
        <v>1339</v>
      </c>
      <c r="B763" s="65"/>
      <c r="C763" s="65"/>
      <c r="D763" s="66"/>
      <c r="E763" s="68"/>
      <c r="F763" s="100" t="s">
        <v>5614</v>
      </c>
      <c r="G763" s="65"/>
      <c r="H763" s="69"/>
      <c r="I763" s="70"/>
      <c r="J763" s="70"/>
      <c r="K763" s="69" t="s">
        <v>18132</v>
      </c>
      <c r="L763" s="73"/>
      <c r="M763" s="74">
        <v>1343.9185791015625</v>
      </c>
      <c r="N763" s="74">
        <v>2095.449462890625</v>
      </c>
      <c r="O763" s="75"/>
      <c r="P763" s="76"/>
      <c r="Q763" s="76"/>
      <c r="R763" s="86"/>
      <c r="S763" s="48">
        <v>0</v>
      </c>
      <c r="T763" s="48">
        <v>2</v>
      </c>
      <c r="U763" s="49">
        <v>0</v>
      </c>
      <c r="V763" s="49">
        <v>7.1199999999999996E-4</v>
      </c>
      <c r="W763" s="49">
        <v>5.3E-3</v>
      </c>
      <c r="X763" s="49">
        <v>0.57554700000000003</v>
      </c>
      <c r="Y763" s="49">
        <v>0.5</v>
      </c>
      <c r="Z763" s="49">
        <v>0</v>
      </c>
      <c r="AA763" s="71">
        <v>1244</v>
      </c>
      <c r="AB763" s="71"/>
      <c r="AC763" s="72"/>
      <c r="AD763" s="78" t="s">
        <v>11377</v>
      </c>
      <c r="AE763" s="78">
        <v>403</v>
      </c>
      <c r="AF763" s="78">
        <v>19</v>
      </c>
      <c r="AG763" s="78">
        <v>3670</v>
      </c>
      <c r="AH763" s="78">
        <v>198</v>
      </c>
      <c r="AI763" s="78">
        <v>19800</v>
      </c>
      <c r="AJ763" s="78" t="s">
        <v>12485</v>
      </c>
      <c r="AK763" s="78" t="s">
        <v>12813</v>
      </c>
      <c r="AL763" s="84" t="s">
        <v>13710</v>
      </c>
      <c r="AM763" s="78" t="s">
        <v>10135</v>
      </c>
      <c r="AN763" s="80">
        <v>40388.134756944448</v>
      </c>
      <c r="AO763" s="84" t="s">
        <v>14717</v>
      </c>
      <c r="AP763" s="78" t="b">
        <v>0</v>
      </c>
      <c r="AQ763" s="78" t="b">
        <v>0</v>
      </c>
      <c r="AR763" s="78" t="b">
        <v>0</v>
      </c>
      <c r="AS763" s="78" t="s">
        <v>9963</v>
      </c>
      <c r="AT763" s="78">
        <v>0</v>
      </c>
      <c r="AU763" s="84" t="s">
        <v>15099</v>
      </c>
      <c r="AV763" s="78" t="b">
        <v>0</v>
      </c>
      <c r="AW763" s="78" t="s">
        <v>15459</v>
      </c>
      <c r="AX763" s="84" t="s">
        <v>16701</v>
      </c>
      <c r="AY763" s="78" t="s">
        <v>66</v>
      </c>
      <c r="AZ763" s="102" t="s">
        <v>18398</v>
      </c>
      <c r="BA763" s="48" t="s">
        <v>3803</v>
      </c>
      <c r="BB763" s="48" t="s">
        <v>3803</v>
      </c>
      <c r="BC763" s="48" t="s">
        <v>4066</v>
      </c>
      <c r="BD763" s="48" t="s">
        <v>4066</v>
      </c>
      <c r="BE763" s="48"/>
      <c r="BF763" s="48"/>
      <c r="BG763" s="106" t="s">
        <v>18632</v>
      </c>
      <c r="BH763" s="106" t="s">
        <v>18632</v>
      </c>
      <c r="BI763" s="106" t="s">
        <v>19078</v>
      </c>
      <c r="BJ763" s="106" t="s">
        <v>19078</v>
      </c>
      <c r="BK763" s="85" t="str">
        <f>REPLACE(INDEX(GroupVertices[Group], MATCH(Vertices[[#This Row],[Vertex]],GroupVertices[Vertex],0)),1,1,"")</f>
        <v>OSITIVE</v>
      </c>
      <c r="BL763" s="3"/>
      <c r="BM763" s="3"/>
      <c r="BN763" s="3"/>
      <c r="BO763" s="3"/>
    </row>
    <row r="764" spans="1:67" x14ac:dyDescent="0.25">
      <c r="A764" s="64" t="s">
        <v>1340</v>
      </c>
      <c r="B764" s="65"/>
      <c r="C764" s="65"/>
      <c r="D764" s="66"/>
      <c r="E764" s="68"/>
      <c r="F764" s="100" t="s">
        <v>5615</v>
      </c>
      <c r="G764" s="65"/>
      <c r="H764" s="69"/>
      <c r="I764" s="70"/>
      <c r="J764" s="70"/>
      <c r="K764" s="69" t="s">
        <v>18133</v>
      </c>
      <c r="L764" s="73"/>
      <c r="M764" s="74">
        <v>1401.6632080078125</v>
      </c>
      <c r="N764" s="74">
        <v>1419.726318359375</v>
      </c>
      <c r="O764" s="75"/>
      <c r="P764" s="76"/>
      <c r="Q764" s="76"/>
      <c r="R764" s="86"/>
      <c r="S764" s="48">
        <v>0</v>
      </c>
      <c r="T764" s="48">
        <v>2</v>
      </c>
      <c r="U764" s="49">
        <v>0</v>
      </c>
      <c r="V764" s="49">
        <v>7.1199999999999996E-4</v>
      </c>
      <c r="W764" s="49">
        <v>5.3E-3</v>
      </c>
      <c r="X764" s="49">
        <v>0.57554700000000003</v>
      </c>
      <c r="Y764" s="49">
        <v>0.5</v>
      </c>
      <c r="Z764" s="49">
        <v>0</v>
      </c>
      <c r="AA764" s="71">
        <v>1245</v>
      </c>
      <c r="AB764" s="71"/>
      <c r="AC764" s="72"/>
      <c r="AD764" s="78" t="s">
        <v>11378</v>
      </c>
      <c r="AE764" s="78">
        <v>466</v>
      </c>
      <c r="AF764" s="78">
        <v>389</v>
      </c>
      <c r="AG764" s="78">
        <v>27733</v>
      </c>
      <c r="AH764" s="78">
        <v>740</v>
      </c>
      <c r="AI764" s="78">
        <v>19800</v>
      </c>
      <c r="AJ764" s="78" t="s">
        <v>12486</v>
      </c>
      <c r="AK764" s="78" t="s">
        <v>13086</v>
      </c>
      <c r="AL764" s="84" t="s">
        <v>13711</v>
      </c>
      <c r="AM764" s="78" t="s">
        <v>12690</v>
      </c>
      <c r="AN764" s="80">
        <v>40332.622106481482</v>
      </c>
      <c r="AO764" s="84" t="s">
        <v>14718</v>
      </c>
      <c r="AP764" s="78" t="b">
        <v>0</v>
      </c>
      <c r="AQ764" s="78" t="b">
        <v>0</v>
      </c>
      <c r="AR764" s="78" t="b">
        <v>0</v>
      </c>
      <c r="AS764" s="78" t="s">
        <v>9963</v>
      </c>
      <c r="AT764" s="78">
        <v>98</v>
      </c>
      <c r="AU764" s="84" t="s">
        <v>14892</v>
      </c>
      <c r="AV764" s="78" t="b">
        <v>0</v>
      </c>
      <c r="AW764" s="78" t="s">
        <v>15459</v>
      </c>
      <c r="AX764" s="84" t="s">
        <v>16702</v>
      </c>
      <c r="AY764" s="78" t="s">
        <v>66</v>
      </c>
      <c r="AZ764" s="102" t="s">
        <v>18398</v>
      </c>
      <c r="BA764" s="48" t="s">
        <v>3803</v>
      </c>
      <c r="BB764" s="48" t="s">
        <v>3803</v>
      </c>
      <c r="BC764" s="48" t="s">
        <v>4066</v>
      </c>
      <c r="BD764" s="48" t="s">
        <v>4066</v>
      </c>
      <c r="BE764" s="48"/>
      <c r="BF764" s="48"/>
      <c r="BG764" s="106" t="s">
        <v>18632</v>
      </c>
      <c r="BH764" s="106" t="s">
        <v>18632</v>
      </c>
      <c r="BI764" s="106" t="s">
        <v>19078</v>
      </c>
      <c r="BJ764" s="106" t="s">
        <v>19078</v>
      </c>
      <c r="BK764" s="85" t="str">
        <f>REPLACE(INDEX(GroupVertices[Group], MATCH(Vertices[[#This Row],[Vertex]],GroupVertices[Vertex],0)),1,1,"")</f>
        <v>OSITIVE</v>
      </c>
      <c r="BL764" s="3"/>
      <c r="BM764" s="3"/>
      <c r="BN764" s="3"/>
      <c r="BO764" s="3"/>
    </row>
    <row r="765" spans="1:67" x14ac:dyDescent="0.25">
      <c r="A765" s="64" t="s">
        <v>1342</v>
      </c>
      <c r="B765" s="65"/>
      <c r="C765" s="65"/>
      <c r="D765" s="66"/>
      <c r="E765" s="68"/>
      <c r="F765" s="100" t="s">
        <v>4787</v>
      </c>
      <c r="G765" s="65"/>
      <c r="H765" s="69"/>
      <c r="I765" s="70"/>
      <c r="J765" s="70"/>
      <c r="K765" s="69" t="s">
        <v>18135</v>
      </c>
      <c r="L765" s="73"/>
      <c r="M765" s="74">
        <v>2205.57958984375</v>
      </c>
      <c r="N765" s="74">
        <v>2347.390869140625</v>
      </c>
      <c r="O765" s="75"/>
      <c r="P765" s="76"/>
      <c r="Q765" s="76"/>
      <c r="R765" s="86"/>
      <c r="S765" s="48">
        <v>0</v>
      </c>
      <c r="T765" s="48">
        <v>1</v>
      </c>
      <c r="U765" s="49">
        <v>0</v>
      </c>
      <c r="V765" s="49">
        <v>9.0089999999999996E-3</v>
      </c>
      <c r="W765" s="49">
        <v>0</v>
      </c>
      <c r="X765" s="49">
        <v>0.53537999999999997</v>
      </c>
      <c r="Y765" s="49">
        <v>0</v>
      </c>
      <c r="Z765" s="49">
        <v>0</v>
      </c>
      <c r="AA765" s="71">
        <v>1247</v>
      </c>
      <c r="AB765" s="71"/>
      <c r="AC765" s="72"/>
      <c r="AD765" s="78" t="s">
        <v>11380</v>
      </c>
      <c r="AE765" s="78">
        <v>5</v>
      </c>
      <c r="AF765" s="78">
        <v>20</v>
      </c>
      <c r="AG765" s="78">
        <v>10</v>
      </c>
      <c r="AH765" s="78">
        <v>1</v>
      </c>
      <c r="AI765" s="78"/>
      <c r="AJ765" s="78"/>
      <c r="AK765" s="78"/>
      <c r="AL765" s="78"/>
      <c r="AM765" s="78"/>
      <c r="AN765" s="80">
        <v>40375.658946759257</v>
      </c>
      <c r="AO765" s="78"/>
      <c r="AP765" s="78" t="b">
        <v>1</v>
      </c>
      <c r="AQ765" s="78" t="b">
        <v>1</v>
      </c>
      <c r="AR765" s="78" t="b">
        <v>0</v>
      </c>
      <c r="AS765" s="78" t="s">
        <v>9963</v>
      </c>
      <c r="AT765" s="78">
        <v>1</v>
      </c>
      <c r="AU765" s="84" t="s">
        <v>14862</v>
      </c>
      <c r="AV765" s="78" t="b">
        <v>0</v>
      </c>
      <c r="AW765" s="78" t="s">
        <v>15459</v>
      </c>
      <c r="AX765" s="84" t="s">
        <v>16704</v>
      </c>
      <c r="AY765" s="78" t="s">
        <v>66</v>
      </c>
      <c r="AZ765" s="102" t="s">
        <v>18398</v>
      </c>
      <c r="BA765" s="48" t="s">
        <v>3805</v>
      </c>
      <c r="BB765" s="48" t="s">
        <v>3805</v>
      </c>
      <c r="BC765" s="48" t="s">
        <v>4027</v>
      </c>
      <c r="BD765" s="48" t="s">
        <v>4027</v>
      </c>
      <c r="BE765" s="48"/>
      <c r="BF765" s="48"/>
      <c r="BG765" s="106" t="s">
        <v>18883</v>
      </c>
      <c r="BH765" s="106" t="s">
        <v>18883</v>
      </c>
      <c r="BI765" s="106" t="s">
        <v>19325</v>
      </c>
      <c r="BJ765" s="106" t="s">
        <v>19325</v>
      </c>
      <c r="BK765" s="85" t="str">
        <f>REPLACE(INDEX(GroupVertices[Group], MATCH(Vertices[[#This Row],[Vertex]],GroupVertices[Vertex],0)),1,1,"")</f>
        <v>OSITIVE</v>
      </c>
      <c r="BL765" s="3"/>
      <c r="BM765" s="3"/>
      <c r="BN765" s="3"/>
      <c r="BO765" s="3"/>
    </row>
    <row r="766" spans="1:67" x14ac:dyDescent="0.25">
      <c r="A766" s="64" t="s">
        <v>1345</v>
      </c>
      <c r="B766" s="65"/>
      <c r="C766" s="65"/>
      <c r="D766" s="66"/>
      <c r="E766" s="68"/>
      <c r="F766" s="100" t="s">
        <v>5618</v>
      </c>
      <c r="G766" s="65"/>
      <c r="H766" s="69"/>
      <c r="I766" s="70"/>
      <c r="J766" s="70"/>
      <c r="K766" s="69" t="s">
        <v>18138</v>
      </c>
      <c r="L766" s="73"/>
      <c r="M766" s="74">
        <v>1470.818359375</v>
      </c>
      <c r="N766" s="74">
        <v>1036.50634765625</v>
      </c>
      <c r="O766" s="75"/>
      <c r="P766" s="76"/>
      <c r="Q766" s="76"/>
      <c r="R766" s="86"/>
      <c r="S766" s="48">
        <v>0</v>
      </c>
      <c r="T766" s="48">
        <v>1</v>
      </c>
      <c r="U766" s="49">
        <v>0</v>
      </c>
      <c r="V766" s="49">
        <v>5.9299999999999999E-4</v>
      </c>
      <c r="W766" s="49">
        <v>2.366E-3</v>
      </c>
      <c r="X766" s="49">
        <v>0.34223100000000001</v>
      </c>
      <c r="Y766" s="49">
        <v>0</v>
      </c>
      <c r="Z766" s="49">
        <v>0</v>
      </c>
      <c r="AA766" s="71">
        <v>1250</v>
      </c>
      <c r="AB766" s="71"/>
      <c r="AC766" s="72"/>
      <c r="AD766" s="78" t="s">
        <v>11383</v>
      </c>
      <c r="AE766" s="78">
        <v>216</v>
      </c>
      <c r="AF766" s="78">
        <v>244</v>
      </c>
      <c r="AG766" s="78">
        <v>6293</v>
      </c>
      <c r="AH766" s="78">
        <v>12757</v>
      </c>
      <c r="AI766" s="78">
        <v>19800</v>
      </c>
      <c r="AJ766" s="78" t="s">
        <v>12490</v>
      </c>
      <c r="AK766" s="78" t="s">
        <v>13088</v>
      </c>
      <c r="AL766" s="84" t="s">
        <v>13712</v>
      </c>
      <c r="AM766" s="78" t="s">
        <v>10135</v>
      </c>
      <c r="AN766" s="80">
        <v>40063.646874999999</v>
      </c>
      <c r="AO766" s="84" t="s">
        <v>14721</v>
      </c>
      <c r="AP766" s="78" t="b">
        <v>0</v>
      </c>
      <c r="AQ766" s="78" t="b">
        <v>0</v>
      </c>
      <c r="AR766" s="78" t="b">
        <v>0</v>
      </c>
      <c r="AS766" s="78" t="s">
        <v>9963</v>
      </c>
      <c r="AT766" s="78">
        <v>0</v>
      </c>
      <c r="AU766" s="84" t="s">
        <v>15101</v>
      </c>
      <c r="AV766" s="78" t="b">
        <v>0</v>
      </c>
      <c r="AW766" s="78" t="s">
        <v>15459</v>
      </c>
      <c r="AX766" s="84" t="s">
        <v>16707</v>
      </c>
      <c r="AY766" s="78" t="s">
        <v>66</v>
      </c>
      <c r="AZ766" s="102" t="s">
        <v>18398</v>
      </c>
      <c r="BA766" s="48"/>
      <c r="BB766" s="48"/>
      <c r="BC766" s="48"/>
      <c r="BD766" s="48"/>
      <c r="BE766" s="48"/>
      <c r="BF766" s="48"/>
      <c r="BG766" s="106" t="s">
        <v>18880</v>
      </c>
      <c r="BH766" s="106" t="s">
        <v>18880</v>
      </c>
      <c r="BI766" s="106" t="s">
        <v>19322</v>
      </c>
      <c r="BJ766" s="106" t="s">
        <v>19322</v>
      </c>
      <c r="BK766" s="85" t="str">
        <f>REPLACE(INDEX(GroupVertices[Group], MATCH(Vertices[[#This Row],[Vertex]],GroupVertices[Vertex],0)),1,1,"")</f>
        <v>OSITIVE</v>
      </c>
      <c r="BL766" s="3"/>
      <c r="BM766" s="3"/>
      <c r="BN766" s="3"/>
      <c r="BO766" s="3"/>
    </row>
    <row r="767" spans="1:67" x14ac:dyDescent="0.25">
      <c r="A767" s="64" t="s">
        <v>1346</v>
      </c>
      <c r="B767" s="65"/>
      <c r="C767" s="65"/>
      <c r="D767" s="66"/>
      <c r="E767" s="68"/>
      <c r="F767" s="100" t="s">
        <v>5619</v>
      </c>
      <c r="G767" s="65"/>
      <c r="H767" s="69"/>
      <c r="I767" s="70"/>
      <c r="J767" s="70"/>
      <c r="K767" s="69" t="s">
        <v>18139</v>
      </c>
      <c r="L767" s="73"/>
      <c r="M767" s="74">
        <v>2465.91796875</v>
      </c>
      <c r="N767" s="74">
        <v>1774.733154296875</v>
      </c>
      <c r="O767" s="75"/>
      <c r="P767" s="76"/>
      <c r="Q767" s="76"/>
      <c r="R767" s="86"/>
      <c r="S767" s="48">
        <v>0</v>
      </c>
      <c r="T767" s="48">
        <v>1</v>
      </c>
      <c r="U767" s="49">
        <v>0</v>
      </c>
      <c r="V767" s="49">
        <v>9.0089999999999996E-3</v>
      </c>
      <c r="W767" s="49">
        <v>0</v>
      </c>
      <c r="X767" s="49">
        <v>0.53537999999999997</v>
      </c>
      <c r="Y767" s="49">
        <v>0</v>
      </c>
      <c r="Z767" s="49">
        <v>0</v>
      </c>
      <c r="AA767" s="71">
        <v>1251</v>
      </c>
      <c r="AB767" s="71"/>
      <c r="AC767" s="72"/>
      <c r="AD767" s="78" t="s">
        <v>11384</v>
      </c>
      <c r="AE767" s="78">
        <v>127</v>
      </c>
      <c r="AF767" s="78">
        <v>444</v>
      </c>
      <c r="AG767" s="78">
        <v>10018</v>
      </c>
      <c r="AH767" s="78">
        <v>363</v>
      </c>
      <c r="AI767" s="78"/>
      <c r="AJ767" s="78" t="s">
        <v>12491</v>
      </c>
      <c r="AK767" s="78"/>
      <c r="AL767" s="84" t="s">
        <v>13713</v>
      </c>
      <c r="AM767" s="78"/>
      <c r="AN767" s="80">
        <v>41427.651446759257</v>
      </c>
      <c r="AO767" s="84" t="s">
        <v>14722</v>
      </c>
      <c r="AP767" s="78" t="b">
        <v>1</v>
      </c>
      <c r="AQ767" s="78" t="b">
        <v>0</v>
      </c>
      <c r="AR767" s="78" t="b">
        <v>0</v>
      </c>
      <c r="AS767" s="78" t="s">
        <v>9963</v>
      </c>
      <c r="AT767" s="78">
        <v>68</v>
      </c>
      <c r="AU767" s="84" t="s">
        <v>14862</v>
      </c>
      <c r="AV767" s="78" t="b">
        <v>0</v>
      </c>
      <c r="AW767" s="78" t="s">
        <v>15459</v>
      </c>
      <c r="AX767" s="84" t="s">
        <v>16708</v>
      </c>
      <c r="AY767" s="78" t="s">
        <v>66</v>
      </c>
      <c r="AZ767" s="102" t="s">
        <v>18398</v>
      </c>
      <c r="BA767" s="48" t="s">
        <v>3806</v>
      </c>
      <c r="BB767" s="48" t="s">
        <v>3806</v>
      </c>
      <c r="BC767" s="48" t="s">
        <v>4027</v>
      </c>
      <c r="BD767" s="48" t="s">
        <v>4027</v>
      </c>
      <c r="BE767" s="48"/>
      <c r="BF767" s="48"/>
      <c r="BG767" s="106" t="s">
        <v>18884</v>
      </c>
      <c r="BH767" s="106" t="s">
        <v>18884</v>
      </c>
      <c r="BI767" s="106" t="s">
        <v>19326</v>
      </c>
      <c r="BJ767" s="106" t="s">
        <v>19326</v>
      </c>
      <c r="BK767" s="85" t="str">
        <f>REPLACE(INDEX(GroupVertices[Group], MATCH(Vertices[[#This Row],[Vertex]],GroupVertices[Vertex],0)),1,1,"")</f>
        <v>OSITIVE</v>
      </c>
      <c r="BL767" s="3"/>
      <c r="BM767" s="3"/>
      <c r="BN767" s="3"/>
      <c r="BO767" s="3"/>
    </row>
    <row r="768" spans="1:67" x14ac:dyDescent="0.25">
      <c r="A768" s="64" t="s">
        <v>1350</v>
      </c>
      <c r="B768" s="65"/>
      <c r="C768" s="65"/>
      <c r="D768" s="66"/>
      <c r="E768" s="68"/>
      <c r="F768" s="100" t="s">
        <v>5622</v>
      </c>
      <c r="G768" s="65"/>
      <c r="H768" s="69"/>
      <c r="I768" s="70"/>
      <c r="J768" s="70"/>
      <c r="K768" s="69" t="s">
        <v>18142</v>
      </c>
      <c r="L768" s="73"/>
      <c r="M768" s="74">
        <v>8538.353515625</v>
      </c>
      <c r="N768" s="74">
        <v>2895.042724609375</v>
      </c>
      <c r="O768" s="75"/>
      <c r="P768" s="76"/>
      <c r="Q768" s="76"/>
      <c r="R768" s="86"/>
      <c r="S768" s="48">
        <v>0</v>
      </c>
      <c r="T768" s="48">
        <v>1</v>
      </c>
      <c r="U768" s="49">
        <v>0</v>
      </c>
      <c r="V768" s="49">
        <v>4.6700000000000002E-4</v>
      </c>
      <c r="W768" s="49">
        <v>3.3000000000000003E-5</v>
      </c>
      <c r="X768" s="49">
        <v>0.53026799999999996</v>
      </c>
      <c r="Y768" s="49">
        <v>0</v>
      </c>
      <c r="Z768" s="49">
        <v>0</v>
      </c>
      <c r="AA768" s="71">
        <v>1254</v>
      </c>
      <c r="AB768" s="71"/>
      <c r="AC768" s="72"/>
      <c r="AD768" s="78" t="s">
        <v>11387</v>
      </c>
      <c r="AE768" s="78">
        <v>1313</v>
      </c>
      <c r="AF768" s="78">
        <v>463</v>
      </c>
      <c r="AG768" s="78">
        <v>31445</v>
      </c>
      <c r="AH768" s="78">
        <v>21044</v>
      </c>
      <c r="AI768" s="78">
        <v>19800</v>
      </c>
      <c r="AJ768" s="78" t="s">
        <v>12494</v>
      </c>
      <c r="AK768" s="78" t="s">
        <v>10111</v>
      </c>
      <c r="AL768" s="78"/>
      <c r="AM768" s="78" t="s">
        <v>10135</v>
      </c>
      <c r="AN768" s="80">
        <v>42484.705196759256</v>
      </c>
      <c r="AO768" s="84" t="s">
        <v>14725</v>
      </c>
      <c r="AP768" s="78" t="b">
        <v>1</v>
      </c>
      <c r="AQ768" s="78" t="b">
        <v>0</v>
      </c>
      <c r="AR768" s="78" t="b">
        <v>0</v>
      </c>
      <c r="AS768" s="78" t="s">
        <v>9963</v>
      </c>
      <c r="AT768" s="78">
        <v>62</v>
      </c>
      <c r="AU768" s="78"/>
      <c r="AV768" s="78" t="b">
        <v>0</v>
      </c>
      <c r="AW768" s="78" t="s">
        <v>15459</v>
      </c>
      <c r="AX768" s="84" t="s">
        <v>16711</v>
      </c>
      <c r="AY768" s="78" t="s">
        <v>66</v>
      </c>
      <c r="AZ768" s="102" t="s">
        <v>18397</v>
      </c>
      <c r="BA768" s="48" t="s">
        <v>18475</v>
      </c>
      <c r="BB768" s="48" t="s">
        <v>18475</v>
      </c>
      <c r="BC768" s="48" t="s">
        <v>4094</v>
      </c>
      <c r="BD768" s="48" t="s">
        <v>4094</v>
      </c>
      <c r="BE768" s="48"/>
      <c r="BF768" s="48"/>
      <c r="BG768" s="106" t="s">
        <v>18868</v>
      </c>
      <c r="BH768" s="106" t="s">
        <v>18979</v>
      </c>
      <c r="BI768" s="106" t="s">
        <v>19310</v>
      </c>
      <c r="BJ768" s="106" t="s">
        <v>19411</v>
      </c>
      <c r="BK768" s="85" t="str">
        <f>REPLACE(INDEX(GroupVertices[Group], MATCH(Vertices[[#This Row],[Vertex]],GroupVertices[Vertex],0)),1,1,"")</f>
        <v>EUTRAL</v>
      </c>
      <c r="BL768" s="3"/>
      <c r="BM768" s="3"/>
      <c r="BN768" s="3"/>
      <c r="BO768" s="3"/>
    </row>
    <row r="769" spans="1:67" x14ac:dyDescent="0.25">
      <c r="A769" s="64" t="s">
        <v>1351</v>
      </c>
      <c r="B769" s="65"/>
      <c r="C769" s="65"/>
      <c r="D769" s="66"/>
      <c r="E769" s="68"/>
      <c r="F769" s="100" t="s">
        <v>5623</v>
      </c>
      <c r="G769" s="65"/>
      <c r="H769" s="69"/>
      <c r="I769" s="70"/>
      <c r="J769" s="70"/>
      <c r="K769" s="69" t="s">
        <v>18143</v>
      </c>
      <c r="L769" s="73"/>
      <c r="M769" s="74">
        <v>6216.8017578125</v>
      </c>
      <c r="N769" s="74">
        <v>3958.00390625</v>
      </c>
      <c r="O769" s="75"/>
      <c r="P769" s="76"/>
      <c r="Q769" s="76"/>
      <c r="R769" s="86"/>
      <c r="S769" s="48">
        <v>0</v>
      </c>
      <c r="T769" s="48">
        <v>1</v>
      </c>
      <c r="U769" s="49">
        <v>0</v>
      </c>
      <c r="V769" s="49">
        <v>5.2631999999999998E-2</v>
      </c>
      <c r="W769" s="49">
        <v>0</v>
      </c>
      <c r="X769" s="49">
        <v>0.58648599999999995</v>
      </c>
      <c r="Y769" s="49">
        <v>0</v>
      </c>
      <c r="Z769" s="49">
        <v>0</v>
      </c>
      <c r="AA769" s="71">
        <v>1255</v>
      </c>
      <c r="AB769" s="71"/>
      <c r="AC769" s="72"/>
      <c r="AD769" s="78" t="s">
        <v>11388</v>
      </c>
      <c r="AE769" s="78">
        <v>34</v>
      </c>
      <c r="AF769" s="78">
        <v>262</v>
      </c>
      <c r="AG769" s="78">
        <v>266</v>
      </c>
      <c r="AH769" s="78">
        <v>2</v>
      </c>
      <c r="AI769" s="78"/>
      <c r="AJ769" s="78"/>
      <c r="AK769" s="78"/>
      <c r="AL769" s="78"/>
      <c r="AM769" s="78"/>
      <c r="AN769" s="80">
        <v>42701.377928240741</v>
      </c>
      <c r="AO769" s="78"/>
      <c r="AP769" s="78" t="b">
        <v>1</v>
      </c>
      <c r="AQ769" s="78" t="b">
        <v>0</v>
      </c>
      <c r="AR769" s="78" t="b">
        <v>0</v>
      </c>
      <c r="AS769" s="78" t="s">
        <v>9963</v>
      </c>
      <c r="AT769" s="78">
        <v>0</v>
      </c>
      <c r="AU769" s="78"/>
      <c r="AV769" s="78" t="b">
        <v>0</v>
      </c>
      <c r="AW769" s="78" t="s">
        <v>15459</v>
      </c>
      <c r="AX769" s="84" t="s">
        <v>16712</v>
      </c>
      <c r="AY769" s="78" t="s">
        <v>66</v>
      </c>
      <c r="AZ769" s="102" t="s">
        <v>18397</v>
      </c>
      <c r="BA769" s="48" t="s">
        <v>3810</v>
      </c>
      <c r="BB769" s="48" t="s">
        <v>3810</v>
      </c>
      <c r="BC769" s="48" t="s">
        <v>4041</v>
      </c>
      <c r="BD769" s="48" t="s">
        <v>4041</v>
      </c>
      <c r="BE769" s="48"/>
      <c r="BF769" s="48"/>
      <c r="BG769" s="106" t="s">
        <v>1529</v>
      </c>
      <c r="BH769" s="106" t="s">
        <v>1529</v>
      </c>
      <c r="BI769" s="106" t="s">
        <v>19327</v>
      </c>
      <c r="BJ769" s="106" t="s">
        <v>19327</v>
      </c>
      <c r="BK769" s="85" t="str">
        <f>REPLACE(INDEX(GroupVertices[Group], MATCH(Vertices[[#This Row],[Vertex]],GroupVertices[Vertex],0)),1,1,"")</f>
        <v>EUTRAL</v>
      </c>
      <c r="BL769" s="3"/>
      <c r="BM769" s="3"/>
      <c r="BN769" s="3"/>
      <c r="BO769" s="3"/>
    </row>
    <row r="770" spans="1:67" x14ac:dyDescent="0.25">
      <c r="A770" s="64" t="s">
        <v>1353</v>
      </c>
      <c r="B770" s="65"/>
      <c r="C770" s="65"/>
      <c r="D770" s="66"/>
      <c r="E770" s="68"/>
      <c r="F770" s="100" t="s">
        <v>5625</v>
      </c>
      <c r="G770" s="65"/>
      <c r="H770" s="69"/>
      <c r="I770" s="70"/>
      <c r="J770" s="70"/>
      <c r="K770" s="69" t="s">
        <v>18146</v>
      </c>
      <c r="L770" s="73"/>
      <c r="M770" s="74">
        <v>6319.55810546875</v>
      </c>
      <c r="N770" s="74">
        <v>4177.7236328125</v>
      </c>
      <c r="O770" s="75"/>
      <c r="P770" s="76"/>
      <c r="Q770" s="76"/>
      <c r="R770" s="86"/>
      <c r="S770" s="48">
        <v>0</v>
      </c>
      <c r="T770" s="48">
        <v>1</v>
      </c>
      <c r="U770" s="49">
        <v>0</v>
      </c>
      <c r="V770" s="49">
        <v>5.2631999999999998E-2</v>
      </c>
      <c r="W770" s="49">
        <v>0</v>
      </c>
      <c r="X770" s="49">
        <v>0.58648599999999995</v>
      </c>
      <c r="Y770" s="49">
        <v>0</v>
      </c>
      <c r="Z770" s="49">
        <v>0</v>
      </c>
      <c r="AA770" s="71">
        <v>1258</v>
      </c>
      <c r="AB770" s="71"/>
      <c r="AC770" s="72"/>
      <c r="AD770" s="78" t="s">
        <v>11391</v>
      </c>
      <c r="AE770" s="78">
        <v>47</v>
      </c>
      <c r="AF770" s="78">
        <v>379</v>
      </c>
      <c r="AG770" s="78">
        <v>6289</v>
      </c>
      <c r="AH770" s="78">
        <v>14</v>
      </c>
      <c r="AI770" s="78"/>
      <c r="AJ770" s="78" t="s">
        <v>12496</v>
      </c>
      <c r="AK770" s="78"/>
      <c r="AL770" s="78"/>
      <c r="AM770" s="78"/>
      <c r="AN770" s="80">
        <v>42618.408599537041</v>
      </c>
      <c r="AO770" s="84" t="s">
        <v>14727</v>
      </c>
      <c r="AP770" s="78" t="b">
        <v>1</v>
      </c>
      <c r="AQ770" s="78" t="b">
        <v>0</v>
      </c>
      <c r="AR770" s="78" t="b">
        <v>0</v>
      </c>
      <c r="AS770" s="78" t="s">
        <v>9963</v>
      </c>
      <c r="AT770" s="78">
        <v>13</v>
      </c>
      <c r="AU770" s="78"/>
      <c r="AV770" s="78" t="b">
        <v>0</v>
      </c>
      <c r="AW770" s="78" t="s">
        <v>15459</v>
      </c>
      <c r="AX770" s="84" t="s">
        <v>16715</v>
      </c>
      <c r="AY770" s="78" t="s">
        <v>66</v>
      </c>
      <c r="AZ770" s="102" t="s">
        <v>18397</v>
      </c>
      <c r="BA770" s="48" t="s">
        <v>3810</v>
      </c>
      <c r="BB770" s="48" t="s">
        <v>3810</v>
      </c>
      <c r="BC770" s="48" t="s">
        <v>4041</v>
      </c>
      <c r="BD770" s="48" t="s">
        <v>4041</v>
      </c>
      <c r="BE770" s="48"/>
      <c r="BF770" s="48"/>
      <c r="BG770" s="106" t="s">
        <v>1529</v>
      </c>
      <c r="BH770" s="106" t="s">
        <v>1529</v>
      </c>
      <c r="BI770" s="106" t="s">
        <v>19327</v>
      </c>
      <c r="BJ770" s="106" t="s">
        <v>19327</v>
      </c>
      <c r="BK770" s="85" t="str">
        <f>REPLACE(INDEX(GroupVertices[Group], MATCH(Vertices[[#This Row],[Vertex]],GroupVertices[Vertex],0)),1,1,"")</f>
        <v>EUTRAL</v>
      </c>
      <c r="BL770" s="3"/>
      <c r="BM770" s="3"/>
      <c r="BN770" s="3"/>
      <c r="BO770" s="3"/>
    </row>
    <row r="771" spans="1:67" x14ac:dyDescent="0.25">
      <c r="A771" s="64" t="s">
        <v>1354</v>
      </c>
      <c r="B771" s="65"/>
      <c r="C771" s="65"/>
      <c r="D771" s="66"/>
      <c r="E771" s="68"/>
      <c r="F771" s="100" t="s">
        <v>5626</v>
      </c>
      <c r="G771" s="65"/>
      <c r="H771" s="69"/>
      <c r="I771" s="70"/>
      <c r="J771" s="70"/>
      <c r="K771" s="69" t="s">
        <v>18147</v>
      </c>
      <c r="L771" s="73"/>
      <c r="M771" s="74">
        <v>8110.16845703125</v>
      </c>
      <c r="N771" s="74">
        <v>2130.552734375</v>
      </c>
      <c r="O771" s="75"/>
      <c r="P771" s="76"/>
      <c r="Q771" s="76"/>
      <c r="R771" s="86"/>
      <c r="S771" s="48">
        <v>0</v>
      </c>
      <c r="T771" s="48">
        <v>1</v>
      </c>
      <c r="U771" s="49">
        <v>0</v>
      </c>
      <c r="V771" s="49">
        <v>5.2631999999999998E-2</v>
      </c>
      <c r="W771" s="49">
        <v>0</v>
      </c>
      <c r="X771" s="49">
        <v>0.58648599999999995</v>
      </c>
      <c r="Y771" s="49">
        <v>0</v>
      </c>
      <c r="Z771" s="49">
        <v>0</v>
      </c>
      <c r="AA771" s="71">
        <v>1259</v>
      </c>
      <c r="AB771" s="71"/>
      <c r="AC771" s="72"/>
      <c r="AD771" s="78" t="s">
        <v>10586</v>
      </c>
      <c r="AE771" s="78">
        <v>30</v>
      </c>
      <c r="AF771" s="78">
        <v>104</v>
      </c>
      <c r="AG771" s="78">
        <v>296</v>
      </c>
      <c r="AH771" s="78">
        <v>4</v>
      </c>
      <c r="AI771" s="78"/>
      <c r="AJ771" s="78"/>
      <c r="AK771" s="78"/>
      <c r="AL771" s="78"/>
      <c r="AM771" s="78"/>
      <c r="AN771" s="80">
        <v>42771.708969907406</v>
      </c>
      <c r="AO771" s="84" t="s">
        <v>14728</v>
      </c>
      <c r="AP771" s="78" t="b">
        <v>1</v>
      </c>
      <c r="AQ771" s="78" t="b">
        <v>0</v>
      </c>
      <c r="AR771" s="78" t="b">
        <v>0</v>
      </c>
      <c r="AS771" s="78" t="s">
        <v>9963</v>
      </c>
      <c r="AT771" s="78">
        <v>0</v>
      </c>
      <c r="AU771" s="78"/>
      <c r="AV771" s="78" t="b">
        <v>0</v>
      </c>
      <c r="AW771" s="78" t="s">
        <v>15459</v>
      </c>
      <c r="AX771" s="84" t="s">
        <v>16716</v>
      </c>
      <c r="AY771" s="78" t="s">
        <v>66</v>
      </c>
      <c r="AZ771" s="102" t="s">
        <v>18397</v>
      </c>
      <c r="BA771" s="48" t="s">
        <v>3810</v>
      </c>
      <c r="BB771" s="48" t="s">
        <v>3810</v>
      </c>
      <c r="BC771" s="48" t="s">
        <v>4041</v>
      </c>
      <c r="BD771" s="48" t="s">
        <v>4041</v>
      </c>
      <c r="BE771" s="48"/>
      <c r="BF771" s="48"/>
      <c r="BG771" s="106" t="s">
        <v>1529</v>
      </c>
      <c r="BH771" s="106" t="s">
        <v>1529</v>
      </c>
      <c r="BI771" s="106" t="s">
        <v>19327</v>
      </c>
      <c r="BJ771" s="106" t="s">
        <v>19327</v>
      </c>
      <c r="BK771" s="85" t="str">
        <f>REPLACE(INDEX(GroupVertices[Group], MATCH(Vertices[[#This Row],[Vertex]],GroupVertices[Vertex],0)),1,1,"")</f>
        <v>EUTRAL</v>
      </c>
      <c r="BL771" s="3"/>
      <c r="BM771" s="3"/>
      <c r="BN771" s="3"/>
      <c r="BO771" s="3"/>
    </row>
    <row r="772" spans="1:67" x14ac:dyDescent="0.25">
      <c r="A772" s="64" t="s">
        <v>1355</v>
      </c>
      <c r="B772" s="65"/>
      <c r="C772" s="65"/>
      <c r="D772" s="66"/>
      <c r="E772" s="68"/>
      <c r="F772" s="100" t="s">
        <v>5627</v>
      </c>
      <c r="G772" s="65"/>
      <c r="H772" s="69"/>
      <c r="I772" s="70"/>
      <c r="J772" s="70"/>
      <c r="K772" s="69" t="s">
        <v>18148</v>
      </c>
      <c r="L772" s="73"/>
      <c r="M772" s="74">
        <v>7151.32275390625</v>
      </c>
      <c r="N772" s="74">
        <v>5571.3447265625</v>
      </c>
      <c r="O772" s="75"/>
      <c r="P772" s="76"/>
      <c r="Q772" s="76"/>
      <c r="R772" s="86"/>
      <c r="S772" s="48">
        <v>0</v>
      </c>
      <c r="T772" s="48">
        <v>1</v>
      </c>
      <c r="U772" s="49">
        <v>0</v>
      </c>
      <c r="V772" s="49">
        <v>5.2631999999999998E-2</v>
      </c>
      <c r="W772" s="49">
        <v>0</v>
      </c>
      <c r="X772" s="49">
        <v>0.58648599999999995</v>
      </c>
      <c r="Y772" s="49">
        <v>0</v>
      </c>
      <c r="Z772" s="49">
        <v>0</v>
      </c>
      <c r="AA772" s="71">
        <v>1260</v>
      </c>
      <c r="AB772" s="71"/>
      <c r="AC772" s="72"/>
      <c r="AD772" s="78" t="s">
        <v>11392</v>
      </c>
      <c r="AE772" s="78">
        <v>100</v>
      </c>
      <c r="AF772" s="78">
        <v>110</v>
      </c>
      <c r="AG772" s="78">
        <v>129</v>
      </c>
      <c r="AH772" s="78">
        <v>0</v>
      </c>
      <c r="AI772" s="78"/>
      <c r="AJ772" s="78"/>
      <c r="AK772" s="78"/>
      <c r="AL772" s="78"/>
      <c r="AM772" s="78"/>
      <c r="AN772" s="80">
        <v>42830.122210648151</v>
      </c>
      <c r="AO772" s="78"/>
      <c r="AP772" s="78" t="b">
        <v>1</v>
      </c>
      <c r="AQ772" s="78" t="b">
        <v>0</v>
      </c>
      <c r="AR772" s="78" t="b">
        <v>0</v>
      </c>
      <c r="AS772" s="78" t="s">
        <v>9963</v>
      </c>
      <c r="AT772" s="78">
        <v>0</v>
      </c>
      <c r="AU772" s="78"/>
      <c r="AV772" s="78" t="b">
        <v>0</v>
      </c>
      <c r="AW772" s="78" t="s">
        <v>15459</v>
      </c>
      <c r="AX772" s="84" t="s">
        <v>16717</v>
      </c>
      <c r="AY772" s="78" t="s">
        <v>66</v>
      </c>
      <c r="AZ772" s="102" t="s">
        <v>18397</v>
      </c>
      <c r="BA772" s="48" t="s">
        <v>3810</v>
      </c>
      <c r="BB772" s="48" t="s">
        <v>3810</v>
      </c>
      <c r="BC772" s="48" t="s">
        <v>4041</v>
      </c>
      <c r="BD772" s="48" t="s">
        <v>4041</v>
      </c>
      <c r="BE772" s="48"/>
      <c r="BF772" s="48"/>
      <c r="BG772" s="106" t="s">
        <v>1529</v>
      </c>
      <c r="BH772" s="106" t="s">
        <v>1529</v>
      </c>
      <c r="BI772" s="106" t="s">
        <v>19327</v>
      </c>
      <c r="BJ772" s="106" t="s">
        <v>19327</v>
      </c>
      <c r="BK772" s="85" t="str">
        <f>REPLACE(INDEX(GroupVertices[Group], MATCH(Vertices[[#This Row],[Vertex]],GroupVertices[Vertex],0)),1,1,"")</f>
        <v>EUTRAL</v>
      </c>
      <c r="BL772" s="3"/>
      <c r="BM772" s="3"/>
      <c r="BN772" s="3"/>
      <c r="BO772" s="3"/>
    </row>
    <row r="773" spans="1:67" x14ac:dyDescent="0.25">
      <c r="A773" s="64" t="s">
        <v>1356</v>
      </c>
      <c r="B773" s="65"/>
      <c r="C773" s="65"/>
      <c r="D773" s="66"/>
      <c r="E773" s="68"/>
      <c r="F773" s="100" t="s">
        <v>5628</v>
      </c>
      <c r="G773" s="65"/>
      <c r="H773" s="69"/>
      <c r="I773" s="70"/>
      <c r="J773" s="70"/>
      <c r="K773" s="69" t="s">
        <v>18149</v>
      </c>
      <c r="L773" s="73"/>
      <c r="M773" s="74">
        <v>6497.091796875</v>
      </c>
      <c r="N773" s="74">
        <v>4639.27490234375</v>
      </c>
      <c r="O773" s="75"/>
      <c r="P773" s="76"/>
      <c r="Q773" s="76"/>
      <c r="R773" s="86"/>
      <c r="S773" s="48">
        <v>0</v>
      </c>
      <c r="T773" s="48">
        <v>1</v>
      </c>
      <c r="U773" s="49">
        <v>0</v>
      </c>
      <c r="V773" s="49">
        <v>5.2631999999999998E-2</v>
      </c>
      <c r="W773" s="49">
        <v>0</v>
      </c>
      <c r="X773" s="49">
        <v>0.58648599999999995</v>
      </c>
      <c r="Y773" s="49">
        <v>0</v>
      </c>
      <c r="Z773" s="49">
        <v>0</v>
      </c>
      <c r="AA773" s="71">
        <v>1261</v>
      </c>
      <c r="AB773" s="71"/>
      <c r="AC773" s="72"/>
      <c r="AD773" s="78" t="s">
        <v>11393</v>
      </c>
      <c r="AE773" s="78">
        <v>66</v>
      </c>
      <c r="AF773" s="78">
        <v>78</v>
      </c>
      <c r="AG773" s="78">
        <v>268</v>
      </c>
      <c r="AH773" s="78">
        <v>1</v>
      </c>
      <c r="AI773" s="78"/>
      <c r="AJ773" s="78" t="s">
        <v>12497</v>
      </c>
      <c r="AK773" s="78"/>
      <c r="AL773" s="78"/>
      <c r="AM773" s="78"/>
      <c r="AN773" s="80">
        <v>42698.35292824074</v>
      </c>
      <c r="AO773" s="84" t="s">
        <v>14729</v>
      </c>
      <c r="AP773" s="78" t="b">
        <v>1</v>
      </c>
      <c r="AQ773" s="78" t="b">
        <v>0</v>
      </c>
      <c r="AR773" s="78" t="b">
        <v>0</v>
      </c>
      <c r="AS773" s="78" t="s">
        <v>9963</v>
      </c>
      <c r="AT773" s="78">
        <v>0</v>
      </c>
      <c r="AU773" s="78"/>
      <c r="AV773" s="78" t="b">
        <v>0</v>
      </c>
      <c r="AW773" s="78" t="s">
        <v>15459</v>
      </c>
      <c r="AX773" s="84" t="s">
        <v>16718</v>
      </c>
      <c r="AY773" s="78" t="s">
        <v>66</v>
      </c>
      <c r="AZ773" s="102" t="s">
        <v>18397</v>
      </c>
      <c r="BA773" s="48" t="s">
        <v>3810</v>
      </c>
      <c r="BB773" s="48" t="s">
        <v>3810</v>
      </c>
      <c r="BC773" s="48" t="s">
        <v>4041</v>
      </c>
      <c r="BD773" s="48" t="s">
        <v>4041</v>
      </c>
      <c r="BE773" s="48"/>
      <c r="BF773" s="48"/>
      <c r="BG773" s="106" t="s">
        <v>1529</v>
      </c>
      <c r="BH773" s="106" t="s">
        <v>1529</v>
      </c>
      <c r="BI773" s="106" t="s">
        <v>19327</v>
      </c>
      <c r="BJ773" s="106" t="s">
        <v>19327</v>
      </c>
      <c r="BK773" s="85" t="str">
        <f>REPLACE(INDEX(GroupVertices[Group], MATCH(Vertices[[#This Row],[Vertex]],GroupVertices[Vertex],0)),1,1,"")</f>
        <v>EUTRAL</v>
      </c>
      <c r="BL773" s="3"/>
      <c r="BM773" s="3"/>
      <c r="BN773" s="3"/>
      <c r="BO773" s="3"/>
    </row>
    <row r="774" spans="1:67" x14ac:dyDescent="0.25">
      <c r="A774" s="64" t="s">
        <v>1358</v>
      </c>
      <c r="B774" s="65"/>
      <c r="C774" s="65"/>
      <c r="D774" s="66"/>
      <c r="E774" s="68"/>
      <c r="F774" s="100" t="s">
        <v>5630</v>
      </c>
      <c r="G774" s="65"/>
      <c r="H774" s="69"/>
      <c r="I774" s="70"/>
      <c r="J774" s="70"/>
      <c r="K774" s="69" t="s">
        <v>18151</v>
      </c>
      <c r="L774" s="73"/>
      <c r="M774" s="74">
        <v>8904.59375</v>
      </c>
      <c r="N774" s="74">
        <v>3459.015380859375</v>
      </c>
      <c r="O774" s="75"/>
      <c r="P774" s="76"/>
      <c r="Q774" s="76"/>
      <c r="R774" s="86"/>
      <c r="S774" s="48">
        <v>0</v>
      </c>
      <c r="T774" s="48">
        <v>3</v>
      </c>
      <c r="U774" s="49">
        <v>14706</v>
      </c>
      <c r="V774" s="49">
        <v>7.3200000000000001E-4</v>
      </c>
      <c r="W774" s="49">
        <v>5.3330000000000001E-3</v>
      </c>
      <c r="X774" s="49">
        <v>0.95581499999999997</v>
      </c>
      <c r="Y774" s="49">
        <v>0.16666666666666666</v>
      </c>
      <c r="Z774" s="49">
        <v>0</v>
      </c>
      <c r="AA774" s="71">
        <v>1263</v>
      </c>
      <c r="AB774" s="71"/>
      <c r="AC774" s="72"/>
      <c r="AD774" s="78" t="s">
        <v>11395</v>
      </c>
      <c r="AE774" s="78">
        <v>1325</v>
      </c>
      <c r="AF774" s="78">
        <v>867</v>
      </c>
      <c r="AG774" s="78">
        <v>66066</v>
      </c>
      <c r="AH774" s="78">
        <v>51701</v>
      </c>
      <c r="AI774" s="78"/>
      <c r="AJ774" s="78" t="s">
        <v>12499</v>
      </c>
      <c r="AK774" s="78" t="s">
        <v>12669</v>
      </c>
      <c r="AL774" s="84" t="s">
        <v>13716</v>
      </c>
      <c r="AM774" s="78"/>
      <c r="AN774" s="80">
        <v>42123.465497685182</v>
      </c>
      <c r="AO774" s="84" t="s">
        <v>14731</v>
      </c>
      <c r="AP774" s="78" t="b">
        <v>1</v>
      </c>
      <c r="AQ774" s="78" t="b">
        <v>0</v>
      </c>
      <c r="AR774" s="78" t="b">
        <v>0</v>
      </c>
      <c r="AS774" s="78" t="s">
        <v>9963</v>
      </c>
      <c r="AT774" s="78">
        <v>198</v>
      </c>
      <c r="AU774" s="84" t="s">
        <v>14862</v>
      </c>
      <c r="AV774" s="78" t="b">
        <v>0</v>
      </c>
      <c r="AW774" s="78" t="s">
        <v>15459</v>
      </c>
      <c r="AX774" s="84" t="s">
        <v>16720</v>
      </c>
      <c r="AY774" s="78" t="s">
        <v>66</v>
      </c>
      <c r="AZ774" s="102" t="s">
        <v>18397</v>
      </c>
      <c r="BA774" s="48" t="s">
        <v>18481</v>
      </c>
      <c r="BB774" s="48" t="s">
        <v>18481</v>
      </c>
      <c r="BC774" s="48" t="s">
        <v>18521</v>
      </c>
      <c r="BD774" s="48" t="s">
        <v>18531</v>
      </c>
      <c r="BE774" s="48"/>
      <c r="BF774" s="48"/>
      <c r="BG774" s="106" t="s">
        <v>18885</v>
      </c>
      <c r="BH774" s="106" t="s">
        <v>18987</v>
      </c>
      <c r="BI774" s="106" t="s">
        <v>19328</v>
      </c>
      <c r="BJ774" s="106" t="s">
        <v>19419</v>
      </c>
      <c r="BK774" s="85" t="str">
        <f>REPLACE(INDEX(GroupVertices[Group], MATCH(Vertices[[#This Row],[Vertex]],GroupVertices[Vertex],0)),1,1,"")</f>
        <v>EUTRAL</v>
      </c>
      <c r="BL774" s="3"/>
      <c r="BM774" s="3"/>
      <c r="BN774" s="3"/>
      <c r="BO774" s="3"/>
    </row>
    <row r="775" spans="1:67" x14ac:dyDescent="0.25">
      <c r="A775" s="64" t="s">
        <v>1359</v>
      </c>
      <c r="B775" s="65"/>
      <c r="C775" s="65"/>
      <c r="D775" s="66"/>
      <c r="E775" s="68"/>
      <c r="F775" s="100" t="s">
        <v>5631</v>
      </c>
      <c r="G775" s="65"/>
      <c r="H775" s="69"/>
      <c r="I775" s="70"/>
      <c r="J775" s="70"/>
      <c r="K775" s="69" t="s">
        <v>18152</v>
      </c>
      <c r="L775" s="73"/>
      <c r="M775" s="74">
        <v>2422.21875</v>
      </c>
      <c r="N775" s="74">
        <v>1338.201904296875</v>
      </c>
      <c r="O775" s="75"/>
      <c r="P775" s="76"/>
      <c r="Q775" s="76"/>
      <c r="R775" s="86"/>
      <c r="S775" s="48">
        <v>0</v>
      </c>
      <c r="T775" s="48">
        <v>2</v>
      </c>
      <c r="U775" s="49">
        <v>176.66666699999999</v>
      </c>
      <c r="V775" s="49">
        <v>5.0500000000000002E-4</v>
      </c>
      <c r="W775" s="49">
        <v>3.5E-4</v>
      </c>
      <c r="X775" s="49">
        <v>0.72973200000000005</v>
      </c>
      <c r="Y775" s="49">
        <v>0</v>
      </c>
      <c r="Z775" s="49">
        <v>0</v>
      </c>
      <c r="AA775" s="71">
        <v>1264</v>
      </c>
      <c r="AB775" s="71"/>
      <c r="AC775" s="72"/>
      <c r="AD775" s="78" t="s">
        <v>11396</v>
      </c>
      <c r="AE775" s="78">
        <v>167</v>
      </c>
      <c r="AF775" s="78">
        <v>33</v>
      </c>
      <c r="AG775" s="78">
        <v>209</v>
      </c>
      <c r="AH775" s="78">
        <v>0</v>
      </c>
      <c r="AI775" s="78"/>
      <c r="AJ775" s="78" t="s">
        <v>12500</v>
      </c>
      <c r="AK775" s="78" t="s">
        <v>13092</v>
      </c>
      <c r="AL775" s="84" t="s">
        <v>13717</v>
      </c>
      <c r="AM775" s="78"/>
      <c r="AN775" s="80">
        <v>40796.584201388891</v>
      </c>
      <c r="AO775" s="78"/>
      <c r="AP775" s="78" t="b">
        <v>0</v>
      </c>
      <c r="AQ775" s="78" t="b">
        <v>0</v>
      </c>
      <c r="AR775" s="78" t="b">
        <v>0</v>
      </c>
      <c r="AS775" s="78" t="s">
        <v>9963</v>
      </c>
      <c r="AT775" s="78">
        <v>0</v>
      </c>
      <c r="AU775" s="84" t="s">
        <v>14902</v>
      </c>
      <c r="AV775" s="78" t="b">
        <v>0</v>
      </c>
      <c r="AW775" s="78" t="s">
        <v>15459</v>
      </c>
      <c r="AX775" s="84" t="s">
        <v>16721</v>
      </c>
      <c r="AY775" s="78" t="s">
        <v>66</v>
      </c>
      <c r="AZ775" s="102" t="s">
        <v>18398</v>
      </c>
      <c r="BA775" s="48" t="s">
        <v>18482</v>
      </c>
      <c r="BB775" s="48" t="s">
        <v>18482</v>
      </c>
      <c r="BC775" s="48" t="s">
        <v>4232</v>
      </c>
      <c r="BD775" s="48" t="s">
        <v>4232</v>
      </c>
      <c r="BE775" s="48"/>
      <c r="BF775" s="48"/>
      <c r="BG775" s="106" t="s">
        <v>18886</v>
      </c>
      <c r="BH775" s="106" t="s">
        <v>18988</v>
      </c>
      <c r="BI775" s="106" t="s">
        <v>19329</v>
      </c>
      <c r="BJ775" s="106" t="s">
        <v>19420</v>
      </c>
      <c r="BK775" s="85" t="str">
        <f>REPLACE(INDEX(GroupVertices[Group], MATCH(Vertices[[#This Row],[Vertex]],GroupVertices[Vertex],0)),1,1,"")</f>
        <v>OSITIVE</v>
      </c>
      <c r="BL775" s="3"/>
      <c r="BM775" s="3"/>
      <c r="BN775" s="3"/>
      <c r="BO775" s="3"/>
    </row>
    <row r="776" spans="1:67" x14ac:dyDescent="0.25">
      <c r="A776" s="64" t="s">
        <v>1361</v>
      </c>
      <c r="B776" s="65"/>
      <c r="C776" s="65"/>
      <c r="D776" s="66"/>
      <c r="E776" s="68"/>
      <c r="F776" s="100" t="s">
        <v>5633</v>
      </c>
      <c r="G776" s="65"/>
      <c r="H776" s="69"/>
      <c r="I776" s="70"/>
      <c r="J776" s="70"/>
      <c r="K776" s="69" t="s">
        <v>18153</v>
      </c>
      <c r="L776" s="73"/>
      <c r="M776" s="74">
        <v>1974.435302734375</v>
      </c>
      <c r="N776" s="74">
        <v>1178.5089111328125</v>
      </c>
      <c r="O776" s="75"/>
      <c r="P776" s="76"/>
      <c r="Q776" s="76"/>
      <c r="R776" s="86"/>
      <c r="S776" s="48">
        <v>0</v>
      </c>
      <c r="T776" s="48">
        <v>1</v>
      </c>
      <c r="U776" s="49">
        <v>0</v>
      </c>
      <c r="V776" s="49">
        <v>7.6923000000000005E-2</v>
      </c>
      <c r="W776" s="49">
        <v>0</v>
      </c>
      <c r="X776" s="49">
        <v>0.60617699999999997</v>
      </c>
      <c r="Y776" s="49">
        <v>0</v>
      </c>
      <c r="Z776" s="49">
        <v>0</v>
      </c>
      <c r="AA776" s="71">
        <v>1265</v>
      </c>
      <c r="AB776" s="71"/>
      <c r="AC776" s="72"/>
      <c r="AD776" s="78" t="s">
        <v>11397</v>
      </c>
      <c r="AE776" s="78">
        <v>1060</v>
      </c>
      <c r="AF776" s="78">
        <v>839</v>
      </c>
      <c r="AG776" s="78">
        <v>3157</v>
      </c>
      <c r="AH776" s="78">
        <v>2766</v>
      </c>
      <c r="AI776" s="78"/>
      <c r="AJ776" s="78" t="s">
        <v>12501</v>
      </c>
      <c r="AK776" s="78" t="s">
        <v>10111</v>
      </c>
      <c r="AL776" s="78"/>
      <c r="AM776" s="78"/>
      <c r="AN776" s="80">
        <v>42716.208287037036</v>
      </c>
      <c r="AO776" s="84" t="s">
        <v>14732</v>
      </c>
      <c r="AP776" s="78" t="b">
        <v>1</v>
      </c>
      <c r="AQ776" s="78" t="b">
        <v>0</v>
      </c>
      <c r="AR776" s="78" t="b">
        <v>0</v>
      </c>
      <c r="AS776" s="78" t="s">
        <v>9963</v>
      </c>
      <c r="AT776" s="78">
        <v>3</v>
      </c>
      <c r="AU776" s="78"/>
      <c r="AV776" s="78" t="b">
        <v>0</v>
      </c>
      <c r="AW776" s="78" t="s">
        <v>15459</v>
      </c>
      <c r="AX776" s="84" t="s">
        <v>16722</v>
      </c>
      <c r="AY776" s="78" t="s">
        <v>66</v>
      </c>
      <c r="AZ776" s="102" t="s">
        <v>18398</v>
      </c>
      <c r="BA776" s="48" t="s">
        <v>3592</v>
      </c>
      <c r="BB776" s="48" t="s">
        <v>3592</v>
      </c>
      <c r="BC776" s="48" t="s">
        <v>4065</v>
      </c>
      <c r="BD776" s="48" t="s">
        <v>4065</v>
      </c>
      <c r="BE776" s="48"/>
      <c r="BF776" s="48"/>
      <c r="BG776" s="106" t="s">
        <v>18779</v>
      </c>
      <c r="BH776" s="106" t="s">
        <v>18779</v>
      </c>
      <c r="BI776" s="106" t="s">
        <v>19224</v>
      </c>
      <c r="BJ776" s="106" t="s">
        <v>19224</v>
      </c>
      <c r="BK776" s="85" t="str">
        <f>REPLACE(INDEX(GroupVertices[Group], MATCH(Vertices[[#This Row],[Vertex]],GroupVertices[Vertex],0)),1,1,"")</f>
        <v>OSITIVE</v>
      </c>
      <c r="BL776" s="3"/>
      <c r="BM776" s="3"/>
      <c r="BN776" s="3"/>
      <c r="BO776" s="3"/>
    </row>
    <row r="777" spans="1:67" x14ac:dyDescent="0.25">
      <c r="A777" s="64" t="s">
        <v>1362</v>
      </c>
      <c r="B777" s="65"/>
      <c r="C777" s="65"/>
      <c r="D777" s="66"/>
      <c r="E777" s="68"/>
      <c r="F777" s="100" t="s">
        <v>5634</v>
      </c>
      <c r="G777" s="65"/>
      <c r="H777" s="69"/>
      <c r="I777" s="70"/>
      <c r="J777" s="70"/>
      <c r="K777" s="69" t="s">
        <v>18154</v>
      </c>
      <c r="L777" s="73"/>
      <c r="M777" s="74">
        <v>2444.9912109375</v>
      </c>
      <c r="N777" s="74">
        <v>1580.6986083984375</v>
      </c>
      <c r="O777" s="75"/>
      <c r="P777" s="76"/>
      <c r="Q777" s="76"/>
      <c r="R777" s="86"/>
      <c r="S777" s="48">
        <v>0</v>
      </c>
      <c r="T777" s="48">
        <v>1</v>
      </c>
      <c r="U777" s="49">
        <v>0</v>
      </c>
      <c r="V777" s="49">
        <v>1</v>
      </c>
      <c r="W777" s="49">
        <v>0</v>
      </c>
      <c r="X777" s="49">
        <v>0.99999899999999997</v>
      </c>
      <c r="Y777" s="49">
        <v>0</v>
      </c>
      <c r="Z777" s="49">
        <v>0</v>
      </c>
      <c r="AA777" s="71">
        <v>1266</v>
      </c>
      <c r="AB777" s="71"/>
      <c r="AC777" s="72"/>
      <c r="AD777" s="78" t="s">
        <v>11398</v>
      </c>
      <c r="AE777" s="78">
        <v>142</v>
      </c>
      <c r="AF777" s="78">
        <v>393</v>
      </c>
      <c r="AG777" s="78">
        <v>11320</v>
      </c>
      <c r="AH777" s="78">
        <v>793</v>
      </c>
      <c r="AI777" s="78"/>
      <c r="AJ777" s="78" t="s">
        <v>12502</v>
      </c>
      <c r="AK777" s="78" t="s">
        <v>10111</v>
      </c>
      <c r="AL777" s="78"/>
      <c r="AM777" s="78"/>
      <c r="AN777" s="80">
        <v>40900.40152777778</v>
      </c>
      <c r="AO777" s="84" t="s">
        <v>14733</v>
      </c>
      <c r="AP777" s="78" t="b">
        <v>0</v>
      </c>
      <c r="AQ777" s="78" t="b">
        <v>0</v>
      </c>
      <c r="AR777" s="78" t="b">
        <v>0</v>
      </c>
      <c r="AS777" s="78" t="s">
        <v>9963</v>
      </c>
      <c r="AT777" s="78">
        <v>12</v>
      </c>
      <c r="AU777" s="84" t="s">
        <v>14865</v>
      </c>
      <c r="AV777" s="78" t="b">
        <v>0</v>
      </c>
      <c r="AW777" s="78" t="s">
        <v>15459</v>
      </c>
      <c r="AX777" s="84" t="s">
        <v>16723</v>
      </c>
      <c r="AY777" s="78" t="s">
        <v>66</v>
      </c>
      <c r="AZ777" s="102" t="s">
        <v>18398</v>
      </c>
      <c r="BA777" s="48"/>
      <c r="BB777" s="48"/>
      <c r="BC777" s="48"/>
      <c r="BD777" s="48"/>
      <c r="BE777" s="48"/>
      <c r="BF777" s="48"/>
      <c r="BG777" s="106" t="s">
        <v>18887</v>
      </c>
      <c r="BH777" s="106" t="s">
        <v>18887</v>
      </c>
      <c r="BI777" s="106" t="s">
        <v>19330</v>
      </c>
      <c r="BJ777" s="106" t="s">
        <v>19330</v>
      </c>
      <c r="BK777" s="85" t="str">
        <f>REPLACE(INDEX(GroupVertices[Group], MATCH(Vertices[[#This Row],[Vertex]],GroupVertices[Vertex],0)),1,1,"")</f>
        <v>OSITIVE</v>
      </c>
      <c r="BL777" s="3"/>
      <c r="BM777" s="3"/>
      <c r="BN777" s="3"/>
      <c r="BO777" s="3"/>
    </row>
    <row r="778" spans="1:67" x14ac:dyDescent="0.25">
      <c r="A778" s="64" t="s">
        <v>1364</v>
      </c>
      <c r="B778" s="65"/>
      <c r="C778" s="65"/>
      <c r="D778" s="66"/>
      <c r="E778" s="68"/>
      <c r="F778" s="100" t="s">
        <v>5636</v>
      </c>
      <c r="G778" s="65"/>
      <c r="H778" s="69"/>
      <c r="I778" s="70"/>
      <c r="J778" s="70"/>
      <c r="K778" s="69" t="s">
        <v>18157</v>
      </c>
      <c r="L778" s="73"/>
      <c r="M778" s="74">
        <v>1392.0218505859375</v>
      </c>
      <c r="N778" s="74">
        <v>2292.3125</v>
      </c>
      <c r="O778" s="75"/>
      <c r="P778" s="76"/>
      <c r="Q778" s="76"/>
      <c r="R778" s="86"/>
      <c r="S778" s="48">
        <v>0</v>
      </c>
      <c r="T778" s="48">
        <v>1</v>
      </c>
      <c r="U778" s="49">
        <v>0</v>
      </c>
      <c r="V778" s="49">
        <v>5.1900000000000004E-4</v>
      </c>
      <c r="W778" s="49">
        <v>1.843E-3</v>
      </c>
      <c r="X778" s="49">
        <v>0.325708</v>
      </c>
      <c r="Y778" s="49">
        <v>0</v>
      </c>
      <c r="Z778" s="49">
        <v>0</v>
      </c>
      <c r="AA778" s="71">
        <v>1269</v>
      </c>
      <c r="AB778" s="71"/>
      <c r="AC778" s="72"/>
      <c r="AD778" s="78" t="s">
        <v>11401</v>
      </c>
      <c r="AE778" s="78">
        <v>121</v>
      </c>
      <c r="AF778" s="78">
        <v>29</v>
      </c>
      <c r="AG778" s="78">
        <v>376</v>
      </c>
      <c r="AH778" s="78">
        <v>326</v>
      </c>
      <c r="AI778" s="78">
        <v>19800</v>
      </c>
      <c r="AJ778" s="78" t="s">
        <v>12505</v>
      </c>
      <c r="AK778" s="78" t="s">
        <v>13094</v>
      </c>
      <c r="AL778" s="78"/>
      <c r="AM778" s="78" t="s">
        <v>10135</v>
      </c>
      <c r="AN778" s="80">
        <v>40756.191064814811</v>
      </c>
      <c r="AO778" s="84" t="s">
        <v>14736</v>
      </c>
      <c r="AP778" s="78" t="b">
        <v>0</v>
      </c>
      <c r="AQ778" s="78" t="b">
        <v>0</v>
      </c>
      <c r="AR778" s="78" t="b">
        <v>1</v>
      </c>
      <c r="AS778" s="78" t="s">
        <v>9963</v>
      </c>
      <c r="AT778" s="78">
        <v>1</v>
      </c>
      <c r="AU778" s="84" t="s">
        <v>14916</v>
      </c>
      <c r="AV778" s="78" t="b">
        <v>0</v>
      </c>
      <c r="AW778" s="78" t="s">
        <v>15459</v>
      </c>
      <c r="AX778" s="84" t="s">
        <v>16726</v>
      </c>
      <c r="AY778" s="78" t="s">
        <v>66</v>
      </c>
      <c r="AZ778" s="102" t="s">
        <v>18398</v>
      </c>
      <c r="BA778" s="48"/>
      <c r="BB778" s="48"/>
      <c r="BC778" s="48"/>
      <c r="BD778" s="48"/>
      <c r="BE778" s="48"/>
      <c r="BF778" s="48"/>
      <c r="BG778" s="106" t="s">
        <v>18888</v>
      </c>
      <c r="BH778" s="106" t="s">
        <v>18888</v>
      </c>
      <c r="BI778" s="106" t="s">
        <v>19331</v>
      </c>
      <c r="BJ778" s="106" t="s">
        <v>19331</v>
      </c>
      <c r="BK778" s="85" t="str">
        <f>REPLACE(INDEX(GroupVertices[Group], MATCH(Vertices[[#This Row],[Vertex]],GroupVertices[Vertex],0)),1,1,"")</f>
        <v>OSITIVE</v>
      </c>
      <c r="BL778" s="3"/>
      <c r="BM778" s="3"/>
      <c r="BN778" s="3"/>
      <c r="BO778" s="3"/>
    </row>
    <row r="779" spans="1:67" x14ac:dyDescent="0.25">
      <c r="A779" s="64" t="s">
        <v>1367</v>
      </c>
      <c r="B779" s="65"/>
      <c r="C779" s="65"/>
      <c r="D779" s="66"/>
      <c r="E779" s="68"/>
      <c r="F779" s="100" t="s">
        <v>5638</v>
      </c>
      <c r="G779" s="65"/>
      <c r="H779" s="69"/>
      <c r="I779" s="70"/>
      <c r="J779" s="70"/>
      <c r="K779" s="69" t="s">
        <v>18160</v>
      </c>
      <c r="L779" s="73"/>
      <c r="M779" s="74">
        <v>1479.2091064453125</v>
      </c>
      <c r="N779" s="74">
        <v>2347.333740234375</v>
      </c>
      <c r="O779" s="75"/>
      <c r="P779" s="76"/>
      <c r="Q779" s="76"/>
      <c r="R779" s="86"/>
      <c r="S779" s="48">
        <v>0</v>
      </c>
      <c r="T779" s="48">
        <v>1</v>
      </c>
      <c r="U779" s="49">
        <v>0</v>
      </c>
      <c r="V779" s="49">
        <v>0.33333299999999999</v>
      </c>
      <c r="W779" s="49">
        <v>0</v>
      </c>
      <c r="X779" s="49">
        <v>0.77027000000000001</v>
      </c>
      <c r="Y779" s="49">
        <v>0</v>
      </c>
      <c r="Z779" s="49">
        <v>0</v>
      </c>
      <c r="AA779" s="71">
        <v>1272</v>
      </c>
      <c r="AB779" s="71"/>
      <c r="AC779" s="72"/>
      <c r="AD779" s="78" t="s">
        <v>11404</v>
      </c>
      <c r="AE779" s="78">
        <v>603</v>
      </c>
      <c r="AF779" s="78">
        <v>1600</v>
      </c>
      <c r="AG779" s="78">
        <v>34830</v>
      </c>
      <c r="AH779" s="78">
        <v>4958</v>
      </c>
      <c r="AI779" s="78">
        <v>19800</v>
      </c>
      <c r="AJ779" s="78" t="s">
        <v>12508</v>
      </c>
      <c r="AK779" s="78" t="s">
        <v>10111</v>
      </c>
      <c r="AL779" s="84" t="s">
        <v>13720</v>
      </c>
      <c r="AM779" s="78" t="s">
        <v>10140</v>
      </c>
      <c r="AN779" s="80">
        <v>40057.398865740739</v>
      </c>
      <c r="AO779" s="84" t="s">
        <v>14739</v>
      </c>
      <c r="AP779" s="78" t="b">
        <v>0</v>
      </c>
      <c r="AQ779" s="78" t="b">
        <v>0</v>
      </c>
      <c r="AR779" s="78" t="b">
        <v>1</v>
      </c>
      <c r="AS779" s="78" t="s">
        <v>9963</v>
      </c>
      <c r="AT779" s="78">
        <v>281</v>
      </c>
      <c r="AU779" s="84" t="s">
        <v>15102</v>
      </c>
      <c r="AV779" s="78" t="b">
        <v>0</v>
      </c>
      <c r="AW779" s="78" t="s">
        <v>15459</v>
      </c>
      <c r="AX779" s="84" t="s">
        <v>16729</v>
      </c>
      <c r="AY779" s="78" t="s">
        <v>66</v>
      </c>
      <c r="AZ779" s="102" t="s">
        <v>18398</v>
      </c>
      <c r="BA779" s="48" t="s">
        <v>3828</v>
      </c>
      <c r="BB779" s="48" t="s">
        <v>3828</v>
      </c>
      <c r="BC779" s="48" t="s">
        <v>4234</v>
      </c>
      <c r="BD779" s="48" t="s">
        <v>4234</v>
      </c>
      <c r="BE779" s="48" t="s">
        <v>4436</v>
      </c>
      <c r="BF779" s="48" t="s">
        <v>4436</v>
      </c>
      <c r="BG779" s="106" t="s">
        <v>18889</v>
      </c>
      <c r="BH779" s="106" t="s">
        <v>18889</v>
      </c>
      <c r="BI779" s="106" t="s">
        <v>19332</v>
      </c>
      <c r="BJ779" s="106" t="s">
        <v>19332</v>
      </c>
      <c r="BK779" s="85" t="str">
        <f>REPLACE(INDEX(GroupVertices[Group], MATCH(Vertices[[#This Row],[Vertex]],GroupVertices[Vertex],0)),1,1,"")</f>
        <v>OSITIVE</v>
      </c>
      <c r="BL779" s="3"/>
      <c r="BM779" s="3"/>
      <c r="BN779" s="3"/>
      <c r="BO779" s="3"/>
    </row>
    <row r="780" spans="1:67" x14ac:dyDescent="0.25">
      <c r="A780" s="64" t="s">
        <v>1369</v>
      </c>
      <c r="B780" s="65"/>
      <c r="C780" s="65"/>
      <c r="D780" s="66"/>
      <c r="E780" s="68"/>
      <c r="F780" s="100" t="s">
        <v>5640</v>
      </c>
      <c r="G780" s="65"/>
      <c r="H780" s="69"/>
      <c r="I780" s="70"/>
      <c r="J780" s="70"/>
      <c r="K780" s="69" t="s">
        <v>18162</v>
      </c>
      <c r="L780" s="73"/>
      <c r="M780" s="74">
        <v>1373.0115966796875</v>
      </c>
      <c r="N780" s="74">
        <v>1167.489013671875</v>
      </c>
      <c r="O780" s="75"/>
      <c r="P780" s="76"/>
      <c r="Q780" s="76"/>
      <c r="R780" s="86"/>
      <c r="S780" s="48">
        <v>0</v>
      </c>
      <c r="T780" s="48">
        <v>1</v>
      </c>
      <c r="U780" s="49">
        <v>0</v>
      </c>
      <c r="V780" s="49">
        <v>0.33333299999999999</v>
      </c>
      <c r="W780" s="49">
        <v>0</v>
      </c>
      <c r="X780" s="49">
        <v>0.77027000000000001</v>
      </c>
      <c r="Y780" s="49">
        <v>0</v>
      </c>
      <c r="Z780" s="49">
        <v>0</v>
      </c>
      <c r="AA780" s="71">
        <v>1274</v>
      </c>
      <c r="AB780" s="71"/>
      <c r="AC780" s="72"/>
      <c r="AD780" s="78" t="s">
        <v>11406</v>
      </c>
      <c r="AE780" s="78">
        <v>1775</v>
      </c>
      <c r="AF780" s="78">
        <v>717</v>
      </c>
      <c r="AG780" s="78">
        <v>11684</v>
      </c>
      <c r="AH780" s="78">
        <v>3941</v>
      </c>
      <c r="AI780" s="78">
        <v>19800</v>
      </c>
      <c r="AJ780" s="78" t="s">
        <v>12510</v>
      </c>
      <c r="AK780" s="78" t="s">
        <v>12748</v>
      </c>
      <c r="AL780" s="78"/>
      <c r="AM780" s="78" t="s">
        <v>10135</v>
      </c>
      <c r="AN780" s="80">
        <v>40770.664212962962</v>
      </c>
      <c r="AO780" s="84" t="s">
        <v>14741</v>
      </c>
      <c r="AP780" s="78" t="b">
        <v>1</v>
      </c>
      <c r="AQ780" s="78" t="b">
        <v>0</v>
      </c>
      <c r="AR780" s="78" t="b">
        <v>0</v>
      </c>
      <c r="AS780" s="78" t="s">
        <v>9963</v>
      </c>
      <c r="AT780" s="78">
        <v>118</v>
      </c>
      <c r="AU780" s="84" t="s">
        <v>14862</v>
      </c>
      <c r="AV780" s="78" t="b">
        <v>0</v>
      </c>
      <c r="AW780" s="78" t="s">
        <v>15459</v>
      </c>
      <c r="AX780" s="84" t="s">
        <v>16731</v>
      </c>
      <c r="AY780" s="78" t="s">
        <v>66</v>
      </c>
      <c r="AZ780" s="102" t="s">
        <v>18398</v>
      </c>
      <c r="BA780" s="48" t="s">
        <v>3828</v>
      </c>
      <c r="BB780" s="48" t="s">
        <v>3828</v>
      </c>
      <c r="BC780" s="48" t="s">
        <v>4234</v>
      </c>
      <c r="BD780" s="48" t="s">
        <v>4234</v>
      </c>
      <c r="BE780" s="48" t="s">
        <v>4436</v>
      </c>
      <c r="BF780" s="48" t="s">
        <v>4436</v>
      </c>
      <c r="BG780" s="106" t="s">
        <v>18889</v>
      </c>
      <c r="BH780" s="106" t="s">
        <v>18889</v>
      </c>
      <c r="BI780" s="106" t="s">
        <v>19332</v>
      </c>
      <c r="BJ780" s="106" t="s">
        <v>19332</v>
      </c>
      <c r="BK780" s="85" t="str">
        <f>REPLACE(INDEX(GroupVertices[Group], MATCH(Vertices[[#This Row],[Vertex]],GroupVertices[Vertex],0)),1,1,"")</f>
        <v>OSITIVE</v>
      </c>
      <c r="BL780" s="3"/>
      <c r="BM780" s="3"/>
      <c r="BN780" s="3"/>
      <c r="BO780" s="3"/>
    </row>
    <row r="781" spans="1:67" x14ac:dyDescent="0.25">
      <c r="A781" s="64" t="s">
        <v>1370</v>
      </c>
      <c r="B781" s="65"/>
      <c r="C781" s="65"/>
      <c r="D781" s="66"/>
      <c r="E781" s="68"/>
      <c r="F781" s="100" t="s">
        <v>5641</v>
      </c>
      <c r="G781" s="65"/>
      <c r="H781" s="69"/>
      <c r="I781" s="70"/>
      <c r="J781" s="70"/>
      <c r="K781" s="69" t="s">
        <v>18163</v>
      </c>
      <c r="L781" s="73"/>
      <c r="M781" s="74">
        <v>1935.006591796875</v>
      </c>
      <c r="N781" s="74">
        <v>883.748779296875</v>
      </c>
      <c r="O781" s="75"/>
      <c r="P781" s="76"/>
      <c r="Q781" s="76"/>
      <c r="R781" s="86"/>
      <c r="S781" s="48">
        <v>0</v>
      </c>
      <c r="T781" s="48">
        <v>2</v>
      </c>
      <c r="U781" s="49">
        <v>669.84610999999995</v>
      </c>
      <c r="V781" s="49">
        <v>7.2499999999999995E-4</v>
      </c>
      <c r="W781" s="49">
        <v>4.6810000000000003E-3</v>
      </c>
      <c r="X781" s="49">
        <v>0.627965</v>
      </c>
      <c r="Y781" s="49">
        <v>0</v>
      </c>
      <c r="Z781" s="49">
        <v>0</v>
      </c>
      <c r="AA781" s="71">
        <v>1275</v>
      </c>
      <c r="AB781" s="71"/>
      <c r="AC781" s="72"/>
      <c r="AD781" s="78" t="s">
        <v>1370</v>
      </c>
      <c r="AE781" s="78">
        <v>232</v>
      </c>
      <c r="AF781" s="78">
        <v>21</v>
      </c>
      <c r="AG781" s="78">
        <v>91</v>
      </c>
      <c r="AH781" s="78">
        <v>4086</v>
      </c>
      <c r="AI781" s="78"/>
      <c r="AJ781" s="78"/>
      <c r="AK781" s="78" t="s">
        <v>12755</v>
      </c>
      <c r="AL781" s="78"/>
      <c r="AM781" s="78"/>
      <c r="AN781" s="80">
        <v>41390.350057870368</v>
      </c>
      <c r="AO781" s="84" t="s">
        <v>14742</v>
      </c>
      <c r="AP781" s="78" t="b">
        <v>1</v>
      </c>
      <c r="AQ781" s="78" t="b">
        <v>0</v>
      </c>
      <c r="AR781" s="78" t="b">
        <v>0</v>
      </c>
      <c r="AS781" s="78" t="s">
        <v>9963</v>
      </c>
      <c r="AT781" s="78">
        <v>0</v>
      </c>
      <c r="AU781" s="84" t="s">
        <v>14862</v>
      </c>
      <c r="AV781" s="78" t="b">
        <v>0</v>
      </c>
      <c r="AW781" s="78" t="s">
        <v>15459</v>
      </c>
      <c r="AX781" s="84" t="s">
        <v>16732</v>
      </c>
      <c r="AY781" s="78" t="s">
        <v>66</v>
      </c>
      <c r="AZ781" s="102" t="s">
        <v>18398</v>
      </c>
      <c r="BA781" s="48"/>
      <c r="BB781" s="48"/>
      <c r="BC781" s="48"/>
      <c r="BD781" s="48"/>
      <c r="BE781" s="48"/>
      <c r="BF781" s="48"/>
      <c r="BG781" s="106" t="s">
        <v>18890</v>
      </c>
      <c r="BH781" s="106" t="s">
        <v>18890</v>
      </c>
      <c r="BI781" s="106" t="s">
        <v>19333</v>
      </c>
      <c r="BJ781" s="106" t="s">
        <v>19333</v>
      </c>
      <c r="BK781" s="85" t="str">
        <f>REPLACE(INDEX(GroupVertices[Group], MATCH(Vertices[[#This Row],[Vertex]],GroupVertices[Vertex],0)),1,1,"")</f>
        <v>OSITIVE</v>
      </c>
      <c r="BL781" s="3"/>
      <c r="BM781" s="3"/>
      <c r="BN781" s="3"/>
      <c r="BO781" s="3"/>
    </row>
    <row r="782" spans="1:67" x14ac:dyDescent="0.25">
      <c r="A782" s="64" t="s">
        <v>1371</v>
      </c>
      <c r="B782" s="65"/>
      <c r="C782" s="65"/>
      <c r="D782" s="66"/>
      <c r="E782" s="68"/>
      <c r="F782" s="100" t="s">
        <v>5642</v>
      </c>
      <c r="G782" s="65"/>
      <c r="H782" s="69"/>
      <c r="I782" s="70"/>
      <c r="J782" s="70"/>
      <c r="K782" s="69" t="s">
        <v>18164</v>
      </c>
      <c r="L782" s="73"/>
      <c r="M782" s="74">
        <v>2423.978271484375</v>
      </c>
      <c r="N782" s="74">
        <v>2100.86572265625</v>
      </c>
      <c r="O782" s="75"/>
      <c r="P782" s="76"/>
      <c r="Q782" s="76"/>
      <c r="R782" s="86"/>
      <c r="S782" s="48">
        <v>0</v>
      </c>
      <c r="T782" s="48">
        <v>1</v>
      </c>
      <c r="U782" s="49">
        <v>0</v>
      </c>
      <c r="V782" s="49">
        <v>0.33333299999999999</v>
      </c>
      <c r="W782" s="49">
        <v>0</v>
      </c>
      <c r="X782" s="49">
        <v>0.77027000000000001</v>
      </c>
      <c r="Y782" s="49">
        <v>0</v>
      </c>
      <c r="Z782" s="49">
        <v>0</v>
      </c>
      <c r="AA782" s="71">
        <v>1276</v>
      </c>
      <c r="AB782" s="71"/>
      <c r="AC782" s="72"/>
      <c r="AD782" s="78" t="s">
        <v>11407</v>
      </c>
      <c r="AE782" s="78">
        <v>361</v>
      </c>
      <c r="AF782" s="78">
        <v>32</v>
      </c>
      <c r="AG782" s="78">
        <v>454</v>
      </c>
      <c r="AH782" s="78">
        <v>998</v>
      </c>
      <c r="AI782" s="78">
        <v>19800</v>
      </c>
      <c r="AJ782" s="78" t="s">
        <v>12511</v>
      </c>
      <c r="AK782" s="78"/>
      <c r="AL782" s="78"/>
      <c r="AM782" s="78" t="s">
        <v>12690</v>
      </c>
      <c r="AN782" s="80">
        <v>42110.847650462965</v>
      </c>
      <c r="AO782" s="84" t="s">
        <v>14743</v>
      </c>
      <c r="AP782" s="78" t="b">
        <v>0</v>
      </c>
      <c r="AQ782" s="78" t="b">
        <v>0</v>
      </c>
      <c r="AR782" s="78" t="b">
        <v>1</v>
      </c>
      <c r="AS782" s="78" t="s">
        <v>9963</v>
      </c>
      <c r="AT782" s="78">
        <v>2</v>
      </c>
      <c r="AU782" s="84" t="s">
        <v>14892</v>
      </c>
      <c r="AV782" s="78" t="b">
        <v>0</v>
      </c>
      <c r="AW782" s="78" t="s">
        <v>15459</v>
      </c>
      <c r="AX782" s="84" t="s">
        <v>16733</v>
      </c>
      <c r="AY782" s="78" t="s">
        <v>66</v>
      </c>
      <c r="AZ782" s="102" t="s">
        <v>18398</v>
      </c>
      <c r="BA782" s="48" t="s">
        <v>3532</v>
      </c>
      <c r="BB782" s="48" t="s">
        <v>3532</v>
      </c>
      <c r="BC782" s="48" t="s">
        <v>4140</v>
      </c>
      <c r="BD782" s="48" t="s">
        <v>4140</v>
      </c>
      <c r="BE782" s="48"/>
      <c r="BF782" s="48"/>
      <c r="BG782" s="106" t="s">
        <v>18873</v>
      </c>
      <c r="BH782" s="106" t="s">
        <v>18873</v>
      </c>
      <c r="BI782" s="106" t="s">
        <v>19315</v>
      </c>
      <c r="BJ782" s="106" t="s">
        <v>19315</v>
      </c>
      <c r="BK782" s="85" t="str">
        <f>REPLACE(INDEX(GroupVertices[Group], MATCH(Vertices[[#This Row],[Vertex]],GroupVertices[Vertex],0)),1,1,"")</f>
        <v>OSITIVE</v>
      </c>
      <c r="BL782" s="3"/>
      <c r="BM782" s="3"/>
      <c r="BN782" s="3"/>
      <c r="BO782" s="3"/>
    </row>
    <row r="783" spans="1:67" x14ac:dyDescent="0.25">
      <c r="A783" s="64" t="s">
        <v>1372</v>
      </c>
      <c r="B783" s="65"/>
      <c r="C783" s="65"/>
      <c r="D783" s="66"/>
      <c r="E783" s="68"/>
      <c r="F783" s="100" t="s">
        <v>5643</v>
      </c>
      <c r="G783" s="65"/>
      <c r="H783" s="69"/>
      <c r="I783" s="70"/>
      <c r="J783" s="70"/>
      <c r="K783" s="69" t="s">
        <v>18165</v>
      </c>
      <c r="L783" s="73"/>
      <c r="M783" s="74">
        <v>2225.48974609375</v>
      </c>
      <c r="N783" s="74">
        <v>1063.455322265625</v>
      </c>
      <c r="O783" s="75"/>
      <c r="P783" s="76"/>
      <c r="Q783" s="76"/>
      <c r="R783" s="86"/>
      <c r="S783" s="48">
        <v>0</v>
      </c>
      <c r="T783" s="48">
        <v>1</v>
      </c>
      <c r="U783" s="49">
        <v>0</v>
      </c>
      <c r="V783" s="49">
        <v>5.9299999999999999E-4</v>
      </c>
      <c r="W783" s="49">
        <v>2.366E-3</v>
      </c>
      <c r="X783" s="49">
        <v>0.34223100000000001</v>
      </c>
      <c r="Y783" s="49">
        <v>0</v>
      </c>
      <c r="Z783" s="49">
        <v>0</v>
      </c>
      <c r="AA783" s="71">
        <v>1277</v>
      </c>
      <c r="AB783" s="71"/>
      <c r="AC783" s="72"/>
      <c r="AD783" s="78" t="s">
        <v>11408</v>
      </c>
      <c r="AE783" s="78">
        <v>80</v>
      </c>
      <c r="AF783" s="78">
        <v>12</v>
      </c>
      <c r="AG783" s="78">
        <v>1122</v>
      </c>
      <c r="AH783" s="78">
        <v>974</v>
      </c>
      <c r="AI783" s="78"/>
      <c r="AJ783" s="78"/>
      <c r="AK783" s="78"/>
      <c r="AL783" s="78"/>
      <c r="AM783" s="78"/>
      <c r="AN783" s="80">
        <v>42806.501203703701</v>
      </c>
      <c r="AO783" s="78"/>
      <c r="AP783" s="78" t="b">
        <v>1</v>
      </c>
      <c r="AQ783" s="78" t="b">
        <v>0</v>
      </c>
      <c r="AR783" s="78" t="b">
        <v>0</v>
      </c>
      <c r="AS783" s="78" t="s">
        <v>14857</v>
      </c>
      <c r="AT783" s="78">
        <v>0</v>
      </c>
      <c r="AU783" s="78"/>
      <c r="AV783" s="78" t="b">
        <v>0</v>
      </c>
      <c r="AW783" s="78" t="s">
        <v>15459</v>
      </c>
      <c r="AX783" s="84" t="s">
        <v>16734</v>
      </c>
      <c r="AY783" s="78" t="s">
        <v>66</v>
      </c>
      <c r="AZ783" s="102" t="s">
        <v>18398</v>
      </c>
      <c r="BA783" s="48"/>
      <c r="BB783" s="48"/>
      <c r="BC783" s="48"/>
      <c r="BD783" s="48"/>
      <c r="BE783" s="48" t="s">
        <v>4283</v>
      </c>
      <c r="BF783" s="48" t="s">
        <v>4283</v>
      </c>
      <c r="BG783" s="106" t="s">
        <v>18619</v>
      </c>
      <c r="BH783" s="106" t="s">
        <v>18619</v>
      </c>
      <c r="BI783" s="106" t="s">
        <v>19064</v>
      </c>
      <c r="BJ783" s="106" t="s">
        <v>19064</v>
      </c>
      <c r="BK783" s="85" t="str">
        <f>REPLACE(INDEX(GroupVertices[Group], MATCH(Vertices[[#This Row],[Vertex]],GroupVertices[Vertex],0)),1,1,"")</f>
        <v>OSITIVE</v>
      </c>
      <c r="BL783" s="3"/>
      <c r="BM783" s="3"/>
      <c r="BN783" s="3"/>
      <c r="BO783" s="3"/>
    </row>
    <row r="784" spans="1:67" x14ac:dyDescent="0.25">
      <c r="A784" s="64" t="s">
        <v>1373</v>
      </c>
      <c r="B784" s="65"/>
      <c r="C784" s="65"/>
      <c r="D784" s="66"/>
      <c r="E784" s="68"/>
      <c r="F784" s="100" t="s">
        <v>5644</v>
      </c>
      <c r="G784" s="65"/>
      <c r="H784" s="69"/>
      <c r="I784" s="70"/>
      <c r="J784" s="70"/>
      <c r="K784" s="69" t="s">
        <v>18166</v>
      </c>
      <c r="L784" s="73"/>
      <c r="M784" s="74">
        <v>2229.61279296875</v>
      </c>
      <c r="N784" s="74">
        <v>2422.623046875</v>
      </c>
      <c r="O784" s="75"/>
      <c r="P784" s="76"/>
      <c r="Q784" s="76"/>
      <c r="R784" s="86"/>
      <c r="S784" s="48">
        <v>0</v>
      </c>
      <c r="T784" s="48">
        <v>1</v>
      </c>
      <c r="U784" s="49">
        <v>0</v>
      </c>
      <c r="V784" s="49">
        <v>3.0303E-2</v>
      </c>
      <c r="W784" s="49">
        <v>0</v>
      </c>
      <c r="X784" s="49">
        <v>0.56756700000000004</v>
      </c>
      <c r="Y784" s="49">
        <v>0</v>
      </c>
      <c r="Z784" s="49">
        <v>0</v>
      </c>
      <c r="AA784" s="71">
        <v>1278</v>
      </c>
      <c r="AB784" s="71"/>
      <c r="AC784" s="72"/>
      <c r="AD784" s="78" t="s">
        <v>11409</v>
      </c>
      <c r="AE784" s="78">
        <v>8</v>
      </c>
      <c r="AF784" s="78">
        <v>20</v>
      </c>
      <c r="AG784" s="78">
        <v>27</v>
      </c>
      <c r="AH784" s="78">
        <v>90</v>
      </c>
      <c r="AI784" s="78"/>
      <c r="AJ784" s="78" t="s">
        <v>12512</v>
      </c>
      <c r="AK784" s="78" t="s">
        <v>13096</v>
      </c>
      <c r="AL784" s="78"/>
      <c r="AM784" s="78"/>
      <c r="AN784" s="80">
        <v>42818.616574074076</v>
      </c>
      <c r="AO784" s="84" t="s">
        <v>14744</v>
      </c>
      <c r="AP784" s="78" t="b">
        <v>1</v>
      </c>
      <c r="AQ784" s="78" t="b">
        <v>0</v>
      </c>
      <c r="AR784" s="78" t="b">
        <v>0</v>
      </c>
      <c r="AS784" s="78" t="s">
        <v>9963</v>
      </c>
      <c r="AT784" s="78">
        <v>0</v>
      </c>
      <c r="AU784" s="78"/>
      <c r="AV784" s="78" t="b">
        <v>0</v>
      </c>
      <c r="AW784" s="78" t="s">
        <v>15459</v>
      </c>
      <c r="AX784" s="84" t="s">
        <v>16735</v>
      </c>
      <c r="AY784" s="78" t="s">
        <v>66</v>
      </c>
      <c r="AZ784" s="102" t="s">
        <v>18398</v>
      </c>
      <c r="BA784" s="48" t="s">
        <v>3641</v>
      </c>
      <c r="BB784" s="48" t="s">
        <v>3641</v>
      </c>
      <c r="BC784" s="48" t="s">
        <v>4017</v>
      </c>
      <c r="BD784" s="48" t="s">
        <v>4017</v>
      </c>
      <c r="BE784" s="48"/>
      <c r="BF784" s="48"/>
      <c r="BG784" s="106" t="s">
        <v>18803</v>
      </c>
      <c r="BH784" s="106" t="s">
        <v>18803</v>
      </c>
      <c r="BI784" s="106" t="s">
        <v>19248</v>
      </c>
      <c r="BJ784" s="106" t="s">
        <v>19248</v>
      </c>
      <c r="BK784" s="85" t="str">
        <f>REPLACE(INDEX(GroupVertices[Group], MATCH(Vertices[[#This Row],[Vertex]],GroupVertices[Vertex],0)),1,1,"")</f>
        <v>OSITIVE</v>
      </c>
      <c r="BL784" s="3"/>
      <c r="BM784" s="3"/>
      <c r="BN784" s="3"/>
      <c r="BO784" s="3"/>
    </row>
    <row r="785" spans="1:67" x14ac:dyDescent="0.25">
      <c r="A785" s="64" t="s">
        <v>1375</v>
      </c>
      <c r="B785" s="65"/>
      <c r="C785" s="65"/>
      <c r="D785" s="66"/>
      <c r="E785" s="68"/>
      <c r="F785" s="100" t="s">
        <v>5646</v>
      </c>
      <c r="G785" s="65"/>
      <c r="H785" s="69"/>
      <c r="I785" s="70"/>
      <c r="J785" s="70"/>
      <c r="K785" s="69" t="s">
        <v>18168</v>
      </c>
      <c r="L785" s="73"/>
      <c r="M785" s="74">
        <v>1742.8304443359375</v>
      </c>
      <c r="N785" s="74">
        <v>2447.74560546875</v>
      </c>
      <c r="O785" s="75"/>
      <c r="P785" s="76"/>
      <c r="Q785" s="76"/>
      <c r="R785" s="86"/>
      <c r="S785" s="48">
        <v>0</v>
      </c>
      <c r="T785" s="48">
        <v>1</v>
      </c>
      <c r="U785" s="49">
        <v>0</v>
      </c>
      <c r="V785" s="49">
        <v>3.77E-4</v>
      </c>
      <c r="W785" s="49">
        <v>9.9999999999999995E-7</v>
      </c>
      <c r="X785" s="49">
        <v>0.43703399999999998</v>
      </c>
      <c r="Y785" s="49">
        <v>0</v>
      </c>
      <c r="Z785" s="49">
        <v>0</v>
      </c>
      <c r="AA785" s="71">
        <v>1280</v>
      </c>
      <c r="AB785" s="71"/>
      <c r="AC785" s="72"/>
      <c r="AD785" s="78" t="s">
        <v>11410</v>
      </c>
      <c r="AE785" s="78">
        <v>18</v>
      </c>
      <c r="AF785" s="78">
        <v>549</v>
      </c>
      <c r="AG785" s="78">
        <v>67216</v>
      </c>
      <c r="AH785" s="78">
        <v>27305</v>
      </c>
      <c r="AI785" s="78">
        <v>19800</v>
      </c>
      <c r="AJ785" s="78" t="s">
        <v>12513</v>
      </c>
      <c r="AK785" s="78" t="s">
        <v>13097</v>
      </c>
      <c r="AL785" s="78"/>
      <c r="AM785" s="78" t="s">
        <v>10135</v>
      </c>
      <c r="AN785" s="80">
        <v>41688.651493055557</v>
      </c>
      <c r="AO785" s="78"/>
      <c r="AP785" s="78" t="b">
        <v>1</v>
      </c>
      <c r="AQ785" s="78" t="b">
        <v>0</v>
      </c>
      <c r="AR785" s="78" t="b">
        <v>1</v>
      </c>
      <c r="AS785" s="78" t="s">
        <v>9963</v>
      </c>
      <c r="AT785" s="78">
        <v>145</v>
      </c>
      <c r="AU785" s="84" t="s">
        <v>14862</v>
      </c>
      <c r="AV785" s="78" t="b">
        <v>0</v>
      </c>
      <c r="AW785" s="78" t="s">
        <v>15459</v>
      </c>
      <c r="AX785" s="84" t="s">
        <v>16737</v>
      </c>
      <c r="AY785" s="78" t="s">
        <v>66</v>
      </c>
      <c r="AZ785" s="102" t="s">
        <v>18398</v>
      </c>
      <c r="BA785" s="48" t="s">
        <v>18483</v>
      </c>
      <c r="BB785" s="48" t="s">
        <v>18483</v>
      </c>
      <c r="BC785" s="48" t="s">
        <v>4041</v>
      </c>
      <c r="BD785" s="48" t="s">
        <v>4041</v>
      </c>
      <c r="BE785" s="48" t="s">
        <v>1544</v>
      </c>
      <c r="BF785" s="48" t="s">
        <v>1544</v>
      </c>
      <c r="BG785" s="106" t="s">
        <v>18891</v>
      </c>
      <c r="BH785" s="106" t="s">
        <v>18989</v>
      </c>
      <c r="BI785" s="106" t="s">
        <v>19334</v>
      </c>
      <c r="BJ785" s="106" t="s">
        <v>19421</v>
      </c>
      <c r="BK785" s="85" t="str">
        <f>REPLACE(INDEX(GroupVertices[Group], MATCH(Vertices[[#This Row],[Vertex]],GroupVertices[Vertex],0)),1,1,"")</f>
        <v>OSITIVE</v>
      </c>
      <c r="BL785" s="3"/>
      <c r="BM785" s="3"/>
      <c r="BN785" s="3"/>
      <c r="BO785" s="3"/>
    </row>
    <row r="786" spans="1:67" x14ac:dyDescent="0.25">
      <c r="A786" s="64" t="s">
        <v>1376</v>
      </c>
      <c r="B786" s="65"/>
      <c r="C786" s="65"/>
      <c r="D786" s="66"/>
      <c r="E786" s="68"/>
      <c r="F786" s="100" t="s">
        <v>5647</v>
      </c>
      <c r="G786" s="65"/>
      <c r="H786" s="69"/>
      <c r="I786" s="70"/>
      <c r="J786" s="70"/>
      <c r="K786" s="69" t="s">
        <v>18169</v>
      </c>
      <c r="L786" s="73"/>
      <c r="M786" s="74">
        <v>1636.3212890625</v>
      </c>
      <c r="N786" s="74">
        <v>1873.18359375</v>
      </c>
      <c r="O786" s="75"/>
      <c r="P786" s="76"/>
      <c r="Q786" s="76"/>
      <c r="R786" s="86"/>
      <c r="S786" s="48">
        <v>0</v>
      </c>
      <c r="T786" s="48">
        <v>2</v>
      </c>
      <c r="U786" s="49">
        <v>2</v>
      </c>
      <c r="V786" s="49">
        <v>0.5</v>
      </c>
      <c r="W786" s="49">
        <v>0</v>
      </c>
      <c r="X786" s="49">
        <v>1.4594590000000001</v>
      </c>
      <c r="Y786" s="49">
        <v>0</v>
      </c>
      <c r="Z786" s="49">
        <v>0</v>
      </c>
      <c r="AA786" s="71">
        <v>1281</v>
      </c>
      <c r="AB786" s="71"/>
      <c r="AC786" s="72"/>
      <c r="AD786" s="78" t="s">
        <v>11411</v>
      </c>
      <c r="AE786" s="78">
        <v>15</v>
      </c>
      <c r="AF786" s="78">
        <v>2</v>
      </c>
      <c r="AG786" s="78">
        <v>19</v>
      </c>
      <c r="AH786" s="78">
        <v>0</v>
      </c>
      <c r="AI786" s="78"/>
      <c r="AJ786" s="78" t="s">
        <v>12514</v>
      </c>
      <c r="AK786" s="78" t="s">
        <v>12877</v>
      </c>
      <c r="AL786" s="78"/>
      <c r="AM786" s="78"/>
      <c r="AN786" s="80">
        <v>40226.504305555558</v>
      </c>
      <c r="AO786" s="78"/>
      <c r="AP786" s="78" t="b">
        <v>0</v>
      </c>
      <c r="AQ786" s="78" t="b">
        <v>0</v>
      </c>
      <c r="AR786" s="78" t="b">
        <v>0</v>
      </c>
      <c r="AS786" s="78" t="s">
        <v>9963</v>
      </c>
      <c r="AT786" s="78">
        <v>0</v>
      </c>
      <c r="AU786" s="84" t="s">
        <v>14919</v>
      </c>
      <c r="AV786" s="78" t="b">
        <v>0</v>
      </c>
      <c r="AW786" s="78" t="s">
        <v>15459</v>
      </c>
      <c r="AX786" s="84" t="s">
        <v>16738</v>
      </c>
      <c r="AY786" s="78" t="s">
        <v>66</v>
      </c>
      <c r="AZ786" s="102" t="s">
        <v>18398</v>
      </c>
      <c r="BA786" s="48" t="s">
        <v>3834</v>
      </c>
      <c r="BB786" s="48" t="s">
        <v>3834</v>
      </c>
      <c r="BC786" s="48" t="s">
        <v>4051</v>
      </c>
      <c r="BD786" s="48" t="s">
        <v>4051</v>
      </c>
      <c r="BE786" s="48"/>
      <c r="BF786" s="48"/>
      <c r="BG786" s="106" t="s">
        <v>18892</v>
      </c>
      <c r="BH786" s="106" t="s">
        <v>18892</v>
      </c>
      <c r="BI786" s="106" t="s">
        <v>19335</v>
      </c>
      <c r="BJ786" s="106" t="s">
        <v>19335</v>
      </c>
      <c r="BK786" s="85" t="str">
        <f>REPLACE(INDEX(GroupVertices[Group], MATCH(Vertices[[#This Row],[Vertex]],GroupVertices[Vertex],0)),1,1,"")</f>
        <v>OSITIVE</v>
      </c>
      <c r="BL786" s="3"/>
      <c r="BM786" s="3"/>
      <c r="BN786" s="3"/>
      <c r="BO786" s="3"/>
    </row>
    <row r="787" spans="1:67" x14ac:dyDescent="0.25">
      <c r="A787" s="64" t="s">
        <v>1378</v>
      </c>
      <c r="B787" s="65"/>
      <c r="C787" s="65"/>
      <c r="D787" s="66"/>
      <c r="E787" s="68"/>
      <c r="F787" s="100" t="s">
        <v>5648</v>
      </c>
      <c r="G787" s="65"/>
      <c r="H787" s="69"/>
      <c r="I787" s="70"/>
      <c r="J787" s="70"/>
      <c r="K787" s="69" t="s">
        <v>18173</v>
      </c>
      <c r="L787" s="73"/>
      <c r="M787" s="74">
        <v>1301.8626708984375</v>
      </c>
      <c r="N787" s="74">
        <v>1493.1435546875</v>
      </c>
      <c r="O787" s="75"/>
      <c r="P787" s="76"/>
      <c r="Q787" s="76"/>
      <c r="R787" s="86"/>
      <c r="S787" s="48">
        <v>0</v>
      </c>
      <c r="T787" s="48">
        <v>1</v>
      </c>
      <c r="U787" s="49">
        <v>0</v>
      </c>
      <c r="V787" s="49">
        <v>4.6700000000000002E-4</v>
      </c>
      <c r="W787" s="49">
        <v>3.3000000000000003E-5</v>
      </c>
      <c r="X787" s="49">
        <v>0.53026799999999996</v>
      </c>
      <c r="Y787" s="49">
        <v>0</v>
      </c>
      <c r="Z787" s="49">
        <v>0</v>
      </c>
      <c r="AA787" s="71">
        <v>1285</v>
      </c>
      <c r="AB787" s="71"/>
      <c r="AC787" s="72"/>
      <c r="AD787" s="78" t="s">
        <v>11415</v>
      </c>
      <c r="AE787" s="78">
        <v>1131</v>
      </c>
      <c r="AF787" s="78">
        <v>12898</v>
      </c>
      <c r="AG787" s="78">
        <v>319615</v>
      </c>
      <c r="AH787" s="78">
        <v>34349</v>
      </c>
      <c r="AI787" s="78">
        <v>19800</v>
      </c>
      <c r="AJ787" s="78" t="s">
        <v>12517</v>
      </c>
      <c r="AK787" s="78" t="s">
        <v>10119</v>
      </c>
      <c r="AL787" s="78"/>
      <c r="AM787" s="78" t="s">
        <v>10139</v>
      </c>
      <c r="AN787" s="80">
        <v>41083.338773148149</v>
      </c>
      <c r="AO787" s="84" t="s">
        <v>14749</v>
      </c>
      <c r="AP787" s="78" t="b">
        <v>0</v>
      </c>
      <c r="AQ787" s="78" t="b">
        <v>0</v>
      </c>
      <c r="AR787" s="78" t="b">
        <v>1</v>
      </c>
      <c r="AS787" s="78" t="s">
        <v>9963</v>
      </c>
      <c r="AT787" s="78">
        <v>304</v>
      </c>
      <c r="AU787" s="84" t="s">
        <v>14911</v>
      </c>
      <c r="AV787" s="78" t="b">
        <v>0</v>
      </c>
      <c r="AW787" s="78" t="s">
        <v>15459</v>
      </c>
      <c r="AX787" s="84" t="s">
        <v>16742</v>
      </c>
      <c r="AY787" s="78" t="s">
        <v>66</v>
      </c>
      <c r="AZ787" s="102" t="s">
        <v>18398</v>
      </c>
      <c r="BA787" s="48" t="s">
        <v>18484</v>
      </c>
      <c r="BB787" s="48" t="s">
        <v>18484</v>
      </c>
      <c r="BC787" s="48" t="s">
        <v>4094</v>
      </c>
      <c r="BD787" s="48" t="s">
        <v>4094</v>
      </c>
      <c r="BE787" s="48"/>
      <c r="BF787" s="48"/>
      <c r="BG787" s="106" t="s">
        <v>18893</v>
      </c>
      <c r="BH787" s="106" t="s">
        <v>18990</v>
      </c>
      <c r="BI787" s="106" t="s">
        <v>19336</v>
      </c>
      <c r="BJ787" s="106" t="s">
        <v>19422</v>
      </c>
      <c r="BK787" s="85" t="str">
        <f>REPLACE(INDEX(GroupVertices[Group], MATCH(Vertices[[#This Row],[Vertex]],GroupVertices[Vertex],0)),1,1,"")</f>
        <v>OSITIVE</v>
      </c>
      <c r="BL787" s="3"/>
      <c r="BM787" s="3"/>
      <c r="BN787" s="3"/>
      <c r="BO787" s="3"/>
    </row>
    <row r="788" spans="1:67" x14ac:dyDescent="0.25">
      <c r="A788" s="64" t="s">
        <v>1379</v>
      </c>
      <c r="B788" s="65"/>
      <c r="C788" s="65"/>
      <c r="D788" s="66"/>
      <c r="E788" s="68"/>
      <c r="F788" s="100" t="s">
        <v>5649</v>
      </c>
      <c r="G788" s="65"/>
      <c r="H788" s="69"/>
      <c r="I788" s="70"/>
      <c r="J788" s="70"/>
      <c r="K788" s="69" t="s">
        <v>18174</v>
      </c>
      <c r="L788" s="73"/>
      <c r="M788" s="74">
        <v>6099.8662109375</v>
      </c>
      <c r="N788" s="74">
        <v>3705.2998046875</v>
      </c>
      <c r="O788" s="75"/>
      <c r="P788" s="76"/>
      <c r="Q788" s="76"/>
      <c r="R788" s="86"/>
      <c r="S788" s="48">
        <v>0</v>
      </c>
      <c r="T788" s="48">
        <v>1</v>
      </c>
      <c r="U788" s="49">
        <v>0</v>
      </c>
      <c r="V788" s="49">
        <v>4.86E-4</v>
      </c>
      <c r="W788" s="49">
        <v>9.7999999999999997E-5</v>
      </c>
      <c r="X788" s="49">
        <v>0.44676300000000002</v>
      </c>
      <c r="Y788" s="49">
        <v>0</v>
      </c>
      <c r="Z788" s="49">
        <v>0</v>
      </c>
      <c r="AA788" s="71">
        <v>1286</v>
      </c>
      <c r="AB788" s="71"/>
      <c r="AC788" s="72"/>
      <c r="AD788" s="78" t="s">
        <v>11416</v>
      </c>
      <c r="AE788" s="78">
        <v>89</v>
      </c>
      <c r="AF788" s="78">
        <v>43</v>
      </c>
      <c r="AG788" s="78">
        <v>2326</v>
      </c>
      <c r="AH788" s="78">
        <v>1043</v>
      </c>
      <c r="AI788" s="78"/>
      <c r="AJ788" s="78" t="s">
        <v>12518</v>
      </c>
      <c r="AK788" s="78" t="s">
        <v>13099</v>
      </c>
      <c r="AL788" s="78"/>
      <c r="AM788" s="78"/>
      <c r="AN788" s="80">
        <v>42796.634293981479</v>
      </c>
      <c r="AO788" s="84" t="s">
        <v>14750</v>
      </c>
      <c r="AP788" s="78" t="b">
        <v>0</v>
      </c>
      <c r="AQ788" s="78" t="b">
        <v>0</v>
      </c>
      <c r="AR788" s="78" t="b">
        <v>1</v>
      </c>
      <c r="AS788" s="78" t="s">
        <v>9963</v>
      </c>
      <c r="AT788" s="78">
        <v>0</v>
      </c>
      <c r="AU788" s="84" t="s">
        <v>14862</v>
      </c>
      <c r="AV788" s="78" t="b">
        <v>0</v>
      </c>
      <c r="AW788" s="78" t="s">
        <v>15459</v>
      </c>
      <c r="AX788" s="84" t="s">
        <v>16743</v>
      </c>
      <c r="AY788" s="78" t="s">
        <v>66</v>
      </c>
      <c r="AZ788" s="102" t="s">
        <v>18397</v>
      </c>
      <c r="BA788" s="48" t="s">
        <v>3190</v>
      </c>
      <c r="BB788" s="48" t="s">
        <v>3190</v>
      </c>
      <c r="BC788" s="48" t="s">
        <v>18501</v>
      </c>
      <c r="BD788" s="48" t="s">
        <v>18501</v>
      </c>
      <c r="BE788" s="48"/>
      <c r="BF788" s="48"/>
      <c r="BG788" s="106" t="s">
        <v>18574</v>
      </c>
      <c r="BH788" s="106" t="s">
        <v>18574</v>
      </c>
      <c r="BI788" s="106" t="s">
        <v>19018</v>
      </c>
      <c r="BJ788" s="106" t="s">
        <v>19018</v>
      </c>
      <c r="BK788" s="85" t="str">
        <f>REPLACE(INDEX(GroupVertices[Group], MATCH(Vertices[[#This Row],[Vertex]],GroupVertices[Vertex],0)),1,1,"")</f>
        <v>EUTRAL</v>
      </c>
      <c r="BL788" s="3"/>
      <c r="BM788" s="3"/>
      <c r="BN788" s="3"/>
      <c r="BO788" s="3"/>
    </row>
    <row r="789" spans="1:67" x14ac:dyDescent="0.25">
      <c r="A789" s="64" t="s">
        <v>1381</v>
      </c>
      <c r="B789" s="65"/>
      <c r="C789" s="65"/>
      <c r="D789" s="66"/>
      <c r="E789" s="68"/>
      <c r="F789" s="100" t="s">
        <v>5651</v>
      </c>
      <c r="G789" s="65"/>
      <c r="H789" s="69"/>
      <c r="I789" s="70"/>
      <c r="J789" s="70"/>
      <c r="K789" s="69" t="s">
        <v>18175</v>
      </c>
      <c r="L789" s="73"/>
      <c r="M789" s="74">
        <v>7819.41748046875</v>
      </c>
      <c r="N789" s="74">
        <v>4103.162109375</v>
      </c>
      <c r="O789" s="75"/>
      <c r="P789" s="76"/>
      <c r="Q789" s="76"/>
      <c r="R789" s="86"/>
      <c r="S789" s="48">
        <v>0</v>
      </c>
      <c r="T789" s="48">
        <v>1</v>
      </c>
      <c r="U789" s="49">
        <v>0</v>
      </c>
      <c r="V789" s="49">
        <v>9.0909000000000004E-2</v>
      </c>
      <c r="W789" s="49">
        <v>0</v>
      </c>
      <c r="X789" s="49">
        <v>0.61711700000000003</v>
      </c>
      <c r="Y789" s="49">
        <v>0</v>
      </c>
      <c r="Z789" s="49">
        <v>0</v>
      </c>
      <c r="AA789" s="71">
        <v>1287</v>
      </c>
      <c r="AB789" s="71"/>
      <c r="AC789" s="72"/>
      <c r="AD789" s="78" t="s">
        <v>11417</v>
      </c>
      <c r="AE789" s="78">
        <v>418</v>
      </c>
      <c r="AF789" s="78">
        <v>52</v>
      </c>
      <c r="AG789" s="78">
        <v>2743</v>
      </c>
      <c r="AH789" s="78">
        <v>280</v>
      </c>
      <c r="AI789" s="78">
        <v>19800</v>
      </c>
      <c r="AJ789" s="78" t="s">
        <v>12519</v>
      </c>
      <c r="AK789" s="78"/>
      <c r="AL789" s="78"/>
      <c r="AM789" s="78" t="s">
        <v>10135</v>
      </c>
      <c r="AN789" s="80">
        <v>40773.540254629632</v>
      </c>
      <c r="AO789" s="84" t="s">
        <v>14751</v>
      </c>
      <c r="AP789" s="78" t="b">
        <v>0</v>
      </c>
      <c r="AQ789" s="78" t="b">
        <v>0</v>
      </c>
      <c r="AR789" s="78" t="b">
        <v>0</v>
      </c>
      <c r="AS789" s="78" t="s">
        <v>9963</v>
      </c>
      <c r="AT789" s="78">
        <v>3</v>
      </c>
      <c r="AU789" s="84" t="s">
        <v>14862</v>
      </c>
      <c r="AV789" s="78" t="b">
        <v>0</v>
      </c>
      <c r="AW789" s="78" t="s">
        <v>15459</v>
      </c>
      <c r="AX789" s="84" t="s">
        <v>16744</v>
      </c>
      <c r="AY789" s="78" t="s">
        <v>66</v>
      </c>
      <c r="AZ789" s="102" t="s">
        <v>18397</v>
      </c>
      <c r="BA789" s="48" t="s">
        <v>3731</v>
      </c>
      <c r="BB789" s="48" t="s">
        <v>3731</v>
      </c>
      <c r="BC789" s="48" t="s">
        <v>4212</v>
      </c>
      <c r="BD789" s="48" t="s">
        <v>4212</v>
      </c>
      <c r="BE789" s="48"/>
      <c r="BF789" s="48"/>
      <c r="BG789" s="106" t="s">
        <v>18848</v>
      </c>
      <c r="BH789" s="106" t="s">
        <v>18848</v>
      </c>
      <c r="BI789" s="106" t="s">
        <v>19290</v>
      </c>
      <c r="BJ789" s="106" t="s">
        <v>19290</v>
      </c>
      <c r="BK789" s="85" t="str">
        <f>REPLACE(INDEX(GroupVertices[Group], MATCH(Vertices[[#This Row],[Vertex]],GroupVertices[Vertex],0)),1,1,"")</f>
        <v>EUTRAL</v>
      </c>
      <c r="BL789" s="3"/>
      <c r="BM789" s="3"/>
      <c r="BN789" s="3"/>
      <c r="BO789" s="3"/>
    </row>
    <row r="790" spans="1:67" x14ac:dyDescent="0.25">
      <c r="A790" s="64" t="s">
        <v>1385</v>
      </c>
      <c r="B790" s="65"/>
      <c r="C790" s="65"/>
      <c r="D790" s="66"/>
      <c r="E790" s="68"/>
      <c r="F790" s="100" t="s">
        <v>5654</v>
      </c>
      <c r="G790" s="65"/>
      <c r="H790" s="69"/>
      <c r="I790" s="70"/>
      <c r="J790" s="70"/>
      <c r="K790" s="69" t="s">
        <v>18178</v>
      </c>
      <c r="L790" s="73"/>
      <c r="M790" s="74">
        <v>6494.6376953125</v>
      </c>
      <c r="N790" s="74">
        <v>3095.81640625</v>
      </c>
      <c r="O790" s="75"/>
      <c r="P790" s="76"/>
      <c r="Q790" s="76"/>
      <c r="R790" s="86"/>
      <c r="S790" s="48">
        <v>0</v>
      </c>
      <c r="T790" s="48">
        <v>1</v>
      </c>
      <c r="U790" s="49">
        <v>0</v>
      </c>
      <c r="V790" s="49">
        <v>0.14285700000000001</v>
      </c>
      <c r="W790" s="49">
        <v>0</v>
      </c>
      <c r="X790" s="49">
        <v>0.65540500000000002</v>
      </c>
      <c r="Y790" s="49">
        <v>0</v>
      </c>
      <c r="Z790" s="49">
        <v>0</v>
      </c>
      <c r="AA790" s="71">
        <v>1290</v>
      </c>
      <c r="AB790" s="71"/>
      <c r="AC790" s="72"/>
      <c r="AD790" s="78" t="s">
        <v>11420</v>
      </c>
      <c r="AE790" s="78">
        <v>239</v>
      </c>
      <c r="AF790" s="78">
        <v>136</v>
      </c>
      <c r="AG790" s="78">
        <v>10357</v>
      </c>
      <c r="AH790" s="78">
        <v>58</v>
      </c>
      <c r="AI790" s="78">
        <v>19800</v>
      </c>
      <c r="AJ790" s="78" t="s">
        <v>12522</v>
      </c>
      <c r="AK790" s="78" t="s">
        <v>10111</v>
      </c>
      <c r="AL790" s="78"/>
      <c r="AM790" s="78" t="s">
        <v>10140</v>
      </c>
      <c r="AN790" s="80">
        <v>42536.821770833332</v>
      </c>
      <c r="AO790" s="84" t="s">
        <v>14754</v>
      </c>
      <c r="AP790" s="78" t="b">
        <v>0</v>
      </c>
      <c r="AQ790" s="78" t="b">
        <v>0</v>
      </c>
      <c r="AR790" s="78" t="b">
        <v>0</v>
      </c>
      <c r="AS790" s="78" t="s">
        <v>9963</v>
      </c>
      <c r="AT790" s="78">
        <v>50</v>
      </c>
      <c r="AU790" s="84" t="s">
        <v>14862</v>
      </c>
      <c r="AV790" s="78" t="b">
        <v>0</v>
      </c>
      <c r="AW790" s="78" t="s">
        <v>15459</v>
      </c>
      <c r="AX790" s="84" t="s">
        <v>16747</v>
      </c>
      <c r="AY790" s="78" t="s">
        <v>66</v>
      </c>
      <c r="AZ790" s="102" t="s">
        <v>18397</v>
      </c>
      <c r="BA790" s="48"/>
      <c r="BB790" s="48"/>
      <c r="BC790" s="48"/>
      <c r="BD790" s="48"/>
      <c r="BE790" s="48" t="s">
        <v>4417</v>
      </c>
      <c r="BF790" s="48" t="s">
        <v>4417</v>
      </c>
      <c r="BG790" s="106" t="s">
        <v>18865</v>
      </c>
      <c r="BH790" s="106" t="s">
        <v>18865</v>
      </c>
      <c r="BI790" s="106" t="s">
        <v>19307</v>
      </c>
      <c r="BJ790" s="106" t="s">
        <v>19307</v>
      </c>
      <c r="BK790" s="85" t="str">
        <f>REPLACE(INDEX(GroupVertices[Group], MATCH(Vertices[[#This Row],[Vertex]],GroupVertices[Vertex],0)),1,1,"")</f>
        <v>EUTRAL</v>
      </c>
      <c r="BL790" s="3"/>
      <c r="BM790" s="3"/>
      <c r="BN790" s="3"/>
      <c r="BO790" s="3"/>
    </row>
    <row r="791" spans="1:67" x14ac:dyDescent="0.25">
      <c r="A791" s="64" t="s">
        <v>1388</v>
      </c>
      <c r="B791" s="65"/>
      <c r="C791" s="65"/>
      <c r="D791" s="66"/>
      <c r="E791" s="68"/>
      <c r="F791" s="100" t="s">
        <v>5656</v>
      </c>
      <c r="G791" s="65"/>
      <c r="H791" s="69"/>
      <c r="I791" s="70"/>
      <c r="J791" s="70"/>
      <c r="K791" s="69" t="s">
        <v>18180</v>
      </c>
      <c r="L791" s="73"/>
      <c r="M791" s="74">
        <v>7809.00732421875</v>
      </c>
      <c r="N791" s="74">
        <v>4244.87451171875</v>
      </c>
      <c r="O791" s="75"/>
      <c r="P791" s="76"/>
      <c r="Q791" s="76"/>
      <c r="R791" s="86"/>
      <c r="S791" s="48">
        <v>0</v>
      </c>
      <c r="T791" s="48">
        <v>1</v>
      </c>
      <c r="U791" s="49">
        <v>0</v>
      </c>
      <c r="V791" s="49">
        <v>5.2631999999999998E-2</v>
      </c>
      <c r="W791" s="49">
        <v>0</v>
      </c>
      <c r="X791" s="49">
        <v>0.58648599999999995</v>
      </c>
      <c r="Y791" s="49">
        <v>0</v>
      </c>
      <c r="Z791" s="49">
        <v>0</v>
      </c>
      <c r="AA791" s="71">
        <v>1292</v>
      </c>
      <c r="AB791" s="71"/>
      <c r="AC791" s="72"/>
      <c r="AD791" s="78" t="s">
        <v>11422</v>
      </c>
      <c r="AE791" s="78">
        <v>33</v>
      </c>
      <c r="AF791" s="78">
        <v>68</v>
      </c>
      <c r="AG791" s="78">
        <v>932</v>
      </c>
      <c r="AH791" s="78">
        <v>502</v>
      </c>
      <c r="AI791" s="78"/>
      <c r="AJ791" s="78"/>
      <c r="AK791" s="78"/>
      <c r="AL791" s="78"/>
      <c r="AM791" s="78"/>
      <c r="AN791" s="80">
        <v>41982.463414351849</v>
      </c>
      <c r="AO791" s="84" t="s">
        <v>14756</v>
      </c>
      <c r="AP791" s="78" t="b">
        <v>1</v>
      </c>
      <c r="AQ791" s="78" t="b">
        <v>0</v>
      </c>
      <c r="AR791" s="78" t="b">
        <v>0</v>
      </c>
      <c r="AS791" s="78" t="s">
        <v>9963</v>
      </c>
      <c r="AT791" s="78">
        <v>0</v>
      </c>
      <c r="AU791" s="84" t="s">
        <v>14862</v>
      </c>
      <c r="AV791" s="78" t="b">
        <v>0</v>
      </c>
      <c r="AW791" s="78" t="s">
        <v>15459</v>
      </c>
      <c r="AX791" s="84" t="s">
        <v>16749</v>
      </c>
      <c r="AY791" s="78" t="s">
        <v>66</v>
      </c>
      <c r="AZ791" s="102" t="s">
        <v>18397</v>
      </c>
      <c r="BA791" s="48"/>
      <c r="BB791" s="48"/>
      <c r="BC791" s="48"/>
      <c r="BD791" s="48"/>
      <c r="BE791" s="48" t="s">
        <v>4259</v>
      </c>
      <c r="BF791" s="48" t="s">
        <v>4259</v>
      </c>
      <c r="BG791" s="106" t="s">
        <v>18558</v>
      </c>
      <c r="BH791" s="106" t="s">
        <v>18558</v>
      </c>
      <c r="BI791" s="106" t="s">
        <v>19002</v>
      </c>
      <c r="BJ791" s="106" t="s">
        <v>19002</v>
      </c>
      <c r="BK791" s="85" t="str">
        <f>REPLACE(INDEX(GroupVertices[Group], MATCH(Vertices[[#This Row],[Vertex]],GroupVertices[Vertex],0)),1,1,"")</f>
        <v>EUTRAL</v>
      </c>
      <c r="BL791" s="3"/>
      <c r="BM791" s="3"/>
      <c r="BN791" s="3"/>
      <c r="BO791" s="3"/>
    </row>
    <row r="792" spans="1:67" x14ac:dyDescent="0.25">
      <c r="A792" s="64" t="s">
        <v>1389</v>
      </c>
      <c r="B792" s="65"/>
      <c r="C792" s="65"/>
      <c r="D792" s="66"/>
      <c r="E792" s="68"/>
      <c r="F792" s="100" t="s">
        <v>5657</v>
      </c>
      <c r="G792" s="65"/>
      <c r="H792" s="69"/>
      <c r="I792" s="70"/>
      <c r="J792" s="70"/>
      <c r="K792" s="69" t="s">
        <v>18181</v>
      </c>
      <c r="L792" s="73"/>
      <c r="M792" s="74">
        <v>8947.1767578125</v>
      </c>
      <c r="N792" s="74">
        <v>5277.48681640625</v>
      </c>
      <c r="O792" s="75"/>
      <c r="P792" s="76"/>
      <c r="Q792" s="76"/>
      <c r="R792" s="86"/>
      <c r="S792" s="48">
        <v>0</v>
      </c>
      <c r="T792" s="48">
        <v>2</v>
      </c>
      <c r="U792" s="49">
        <v>0</v>
      </c>
      <c r="V792" s="49">
        <v>7.1199999999999996E-4</v>
      </c>
      <c r="W792" s="49">
        <v>5.3E-3</v>
      </c>
      <c r="X792" s="49">
        <v>0.57554700000000003</v>
      </c>
      <c r="Y792" s="49">
        <v>0.5</v>
      </c>
      <c r="Z792" s="49">
        <v>0</v>
      </c>
      <c r="AA792" s="71">
        <v>1293</v>
      </c>
      <c r="AB792" s="71"/>
      <c r="AC792" s="72"/>
      <c r="AD792" s="78" t="s">
        <v>11423</v>
      </c>
      <c r="AE792" s="78">
        <v>115</v>
      </c>
      <c r="AF792" s="78">
        <v>104</v>
      </c>
      <c r="AG792" s="78">
        <v>3508</v>
      </c>
      <c r="AH792" s="78">
        <v>5</v>
      </c>
      <c r="AI792" s="78">
        <v>19800</v>
      </c>
      <c r="AJ792" s="78" t="s">
        <v>12523</v>
      </c>
      <c r="AK792" s="78" t="s">
        <v>12683</v>
      </c>
      <c r="AL792" s="78"/>
      <c r="AM792" s="78" t="s">
        <v>10135</v>
      </c>
      <c r="AN792" s="80">
        <v>39951.271944444445</v>
      </c>
      <c r="AO792" s="78"/>
      <c r="AP792" s="78" t="b">
        <v>0</v>
      </c>
      <c r="AQ792" s="78" t="b">
        <v>0</v>
      </c>
      <c r="AR792" s="78" t="b">
        <v>0</v>
      </c>
      <c r="AS792" s="78" t="s">
        <v>9963</v>
      </c>
      <c r="AT792" s="78">
        <v>10</v>
      </c>
      <c r="AU792" s="84" t="s">
        <v>15105</v>
      </c>
      <c r="AV792" s="78" t="b">
        <v>0</v>
      </c>
      <c r="AW792" s="78" t="s">
        <v>15459</v>
      </c>
      <c r="AX792" s="84" t="s">
        <v>16750</v>
      </c>
      <c r="AY792" s="78" t="s">
        <v>66</v>
      </c>
      <c r="AZ792" s="102" t="s">
        <v>18397</v>
      </c>
      <c r="BA792" s="48" t="s">
        <v>3534</v>
      </c>
      <c r="BB792" s="48" t="s">
        <v>3534</v>
      </c>
      <c r="BC792" s="48" t="s">
        <v>4066</v>
      </c>
      <c r="BD792" s="48" t="s">
        <v>4066</v>
      </c>
      <c r="BE792" s="48"/>
      <c r="BF792" s="48"/>
      <c r="BG792" s="106" t="s">
        <v>18617</v>
      </c>
      <c r="BH792" s="106" t="s">
        <v>18617</v>
      </c>
      <c r="BI792" s="106" t="s">
        <v>19062</v>
      </c>
      <c r="BJ792" s="106" t="s">
        <v>19062</v>
      </c>
      <c r="BK792" s="85" t="str">
        <f>REPLACE(INDEX(GroupVertices[Group], MATCH(Vertices[[#This Row],[Vertex]],GroupVertices[Vertex],0)),1,1,"")</f>
        <v>EUTRAL</v>
      </c>
      <c r="BL792" s="3"/>
      <c r="BM792" s="3"/>
      <c r="BN792" s="3"/>
      <c r="BO792" s="3"/>
    </row>
    <row r="793" spans="1:67" x14ac:dyDescent="0.25">
      <c r="A793" s="64" t="s">
        <v>1390</v>
      </c>
      <c r="B793" s="65"/>
      <c r="C793" s="65"/>
      <c r="D793" s="66"/>
      <c r="E793" s="68"/>
      <c r="F793" s="100" t="s">
        <v>5658</v>
      </c>
      <c r="G793" s="65"/>
      <c r="H793" s="69"/>
      <c r="I793" s="70"/>
      <c r="J793" s="70"/>
      <c r="K793" s="69" t="s">
        <v>18182</v>
      </c>
      <c r="L793" s="73"/>
      <c r="M793" s="74">
        <v>9666.7861328125</v>
      </c>
      <c r="N793" s="74">
        <v>1832.3087158203125</v>
      </c>
      <c r="O793" s="75"/>
      <c r="P793" s="76"/>
      <c r="Q793" s="76"/>
      <c r="R793" s="86"/>
      <c r="S793" s="48">
        <v>0</v>
      </c>
      <c r="T793" s="48">
        <v>1</v>
      </c>
      <c r="U793" s="49">
        <v>0</v>
      </c>
      <c r="V793" s="49">
        <v>9.0089999999999996E-3</v>
      </c>
      <c r="W793" s="49">
        <v>0</v>
      </c>
      <c r="X793" s="49">
        <v>0.53537999999999997</v>
      </c>
      <c r="Y793" s="49">
        <v>0</v>
      </c>
      <c r="Z793" s="49">
        <v>0</v>
      </c>
      <c r="AA793" s="71">
        <v>1294</v>
      </c>
      <c r="AB793" s="71"/>
      <c r="AC793" s="72"/>
      <c r="AD793" s="78" t="s">
        <v>11424</v>
      </c>
      <c r="AE793" s="78">
        <v>356</v>
      </c>
      <c r="AF793" s="78">
        <v>24</v>
      </c>
      <c r="AG793" s="78">
        <v>732</v>
      </c>
      <c r="AH793" s="78">
        <v>1209</v>
      </c>
      <c r="AI793" s="78">
        <v>19800</v>
      </c>
      <c r="AJ793" s="78"/>
      <c r="AK793" s="78" t="s">
        <v>12795</v>
      </c>
      <c r="AL793" s="78"/>
      <c r="AM793" s="78" t="s">
        <v>12690</v>
      </c>
      <c r="AN793" s="80">
        <v>40541.138622685183</v>
      </c>
      <c r="AO793" s="78"/>
      <c r="AP793" s="78" t="b">
        <v>0</v>
      </c>
      <c r="AQ793" s="78" t="b">
        <v>0</v>
      </c>
      <c r="AR793" s="78" t="b">
        <v>1</v>
      </c>
      <c r="AS793" s="78" t="s">
        <v>9963</v>
      </c>
      <c r="AT793" s="78">
        <v>0</v>
      </c>
      <c r="AU793" s="84" t="s">
        <v>14908</v>
      </c>
      <c r="AV793" s="78" t="b">
        <v>0</v>
      </c>
      <c r="AW793" s="78" t="s">
        <v>15459</v>
      </c>
      <c r="AX793" s="84" t="s">
        <v>16751</v>
      </c>
      <c r="AY793" s="78" t="s">
        <v>66</v>
      </c>
      <c r="AZ793" s="102" t="s">
        <v>18397</v>
      </c>
      <c r="BA793" s="48" t="s">
        <v>3376</v>
      </c>
      <c r="BB793" s="48" t="s">
        <v>3376</v>
      </c>
      <c r="BC793" s="48" t="s">
        <v>4027</v>
      </c>
      <c r="BD793" s="48" t="s">
        <v>4027</v>
      </c>
      <c r="BE793" s="48"/>
      <c r="BF793" s="48"/>
      <c r="BG793" s="106" t="s">
        <v>18669</v>
      </c>
      <c r="BH793" s="106" t="s">
        <v>18669</v>
      </c>
      <c r="BI793" s="106" t="s">
        <v>19115</v>
      </c>
      <c r="BJ793" s="106" t="s">
        <v>19115</v>
      </c>
      <c r="BK793" s="85" t="str">
        <f>REPLACE(INDEX(GroupVertices[Group], MATCH(Vertices[[#This Row],[Vertex]],GroupVertices[Vertex],0)),1,1,"")</f>
        <v>EUTRAL</v>
      </c>
      <c r="BL793" s="3"/>
      <c r="BM793" s="3"/>
      <c r="BN793" s="3"/>
      <c r="BO793" s="3"/>
    </row>
    <row r="794" spans="1:67" x14ac:dyDescent="0.25">
      <c r="A794" s="64" t="s">
        <v>1392</v>
      </c>
      <c r="B794" s="65"/>
      <c r="C794" s="65"/>
      <c r="D794" s="66"/>
      <c r="E794" s="68"/>
      <c r="F794" s="100" t="s">
        <v>5660</v>
      </c>
      <c r="G794" s="65"/>
      <c r="H794" s="69"/>
      <c r="I794" s="70"/>
      <c r="J794" s="70"/>
      <c r="K794" s="69" t="s">
        <v>18184</v>
      </c>
      <c r="L794" s="73"/>
      <c r="M794" s="74">
        <v>7990.61962890625</v>
      </c>
      <c r="N794" s="74">
        <v>5665.84130859375</v>
      </c>
      <c r="O794" s="75"/>
      <c r="P794" s="76"/>
      <c r="Q794" s="76"/>
      <c r="R794" s="86"/>
      <c r="S794" s="48">
        <v>0</v>
      </c>
      <c r="T794" s="48">
        <v>2</v>
      </c>
      <c r="U794" s="49">
        <v>0</v>
      </c>
      <c r="V794" s="49">
        <v>9.0910000000000001E-3</v>
      </c>
      <c r="W794" s="49">
        <v>0</v>
      </c>
      <c r="X794" s="49">
        <v>0.93109500000000001</v>
      </c>
      <c r="Y794" s="49">
        <v>0.5</v>
      </c>
      <c r="Z794" s="49">
        <v>0</v>
      </c>
      <c r="AA794" s="71">
        <v>1296</v>
      </c>
      <c r="AB794" s="71"/>
      <c r="AC794" s="72"/>
      <c r="AD794" s="78" t="s">
        <v>11426</v>
      </c>
      <c r="AE794" s="78">
        <v>45</v>
      </c>
      <c r="AF794" s="78">
        <v>2</v>
      </c>
      <c r="AG794" s="78">
        <v>3</v>
      </c>
      <c r="AH794" s="78">
        <v>38</v>
      </c>
      <c r="AI794" s="78"/>
      <c r="AJ794" s="78" t="s">
        <v>12525</v>
      </c>
      <c r="AK794" s="78" t="s">
        <v>13102</v>
      </c>
      <c r="AL794" s="78"/>
      <c r="AM794" s="78"/>
      <c r="AN794" s="80">
        <v>42855.330266203702</v>
      </c>
      <c r="AO794" s="84" t="s">
        <v>14758</v>
      </c>
      <c r="AP794" s="78" t="b">
        <v>1</v>
      </c>
      <c r="AQ794" s="78" t="b">
        <v>0</v>
      </c>
      <c r="AR794" s="78" t="b">
        <v>0</v>
      </c>
      <c r="AS794" s="78" t="s">
        <v>9963</v>
      </c>
      <c r="AT794" s="78">
        <v>0</v>
      </c>
      <c r="AU794" s="78"/>
      <c r="AV794" s="78" t="b">
        <v>0</v>
      </c>
      <c r="AW794" s="78" t="s">
        <v>15459</v>
      </c>
      <c r="AX794" s="84" t="s">
        <v>16753</v>
      </c>
      <c r="AY794" s="78" t="s">
        <v>66</v>
      </c>
      <c r="AZ794" s="102" t="s">
        <v>18397</v>
      </c>
      <c r="BA794" s="48" t="s">
        <v>3838</v>
      </c>
      <c r="BB794" s="48" t="s">
        <v>3838</v>
      </c>
      <c r="BC794" s="48" t="s">
        <v>4027</v>
      </c>
      <c r="BD794" s="48" t="s">
        <v>4027</v>
      </c>
      <c r="BE794" s="48"/>
      <c r="BF794" s="48"/>
      <c r="BG794" s="106" t="s">
        <v>18895</v>
      </c>
      <c r="BH794" s="106" t="s">
        <v>18895</v>
      </c>
      <c r="BI794" s="106" t="s">
        <v>19338</v>
      </c>
      <c r="BJ794" s="106" t="s">
        <v>19338</v>
      </c>
      <c r="BK794" s="85" t="str">
        <f>REPLACE(INDEX(GroupVertices[Group], MATCH(Vertices[[#This Row],[Vertex]],GroupVertices[Vertex],0)),1,1,"")</f>
        <v>EUTRAL</v>
      </c>
      <c r="BL794" s="3"/>
      <c r="BM794" s="3"/>
      <c r="BN794" s="3"/>
      <c r="BO794" s="3"/>
    </row>
    <row r="795" spans="1:67" x14ac:dyDescent="0.25">
      <c r="A795" s="64" t="s">
        <v>1393</v>
      </c>
      <c r="B795" s="65"/>
      <c r="C795" s="65"/>
      <c r="D795" s="66"/>
      <c r="E795" s="68"/>
      <c r="F795" s="100" t="s">
        <v>5661</v>
      </c>
      <c r="G795" s="65"/>
      <c r="H795" s="69"/>
      <c r="I795" s="70"/>
      <c r="J795" s="70"/>
      <c r="K795" s="69" t="s">
        <v>18185</v>
      </c>
      <c r="L795" s="73"/>
      <c r="M795" s="74">
        <v>8461.2587890625</v>
      </c>
      <c r="N795" s="74">
        <v>5582.59228515625</v>
      </c>
      <c r="O795" s="75"/>
      <c r="P795" s="76"/>
      <c r="Q795" s="76"/>
      <c r="R795" s="86"/>
      <c r="S795" s="48">
        <v>0</v>
      </c>
      <c r="T795" s="48">
        <v>2</v>
      </c>
      <c r="U795" s="49">
        <v>0</v>
      </c>
      <c r="V795" s="49">
        <v>7.1199999999999996E-4</v>
      </c>
      <c r="W795" s="49">
        <v>5.3E-3</v>
      </c>
      <c r="X795" s="49">
        <v>0.57554700000000003</v>
      </c>
      <c r="Y795" s="49">
        <v>0.5</v>
      </c>
      <c r="Z795" s="49">
        <v>0</v>
      </c>
      <c r="AA795" s="71">
        <v>1297</v>
      </c>
      <c r="AB795" s="71"/>
      <c r="AC795" s="72"/>
      <c r="AD795" s="78" t="s">
        <v>11427</v>
      </c>
      <c r="AE795" s="78">
        <v>91</v>
      </c>
      <c r="AF795" s="78">
        <v>59</v>
      </c>
      <c r="AG795" s="78">
        <v>5282</v>
      </c>
      <c r="AH795" s="78">
        <v>1910</v>
      </c>
      <c r="AI795" s="78"/>
      <c r="AJ795" s="78" t="s">
        <v>12526</v>
      </c>
      <c r="AK795" s="78" t="s">
        <v>12971</v>
      </c>
      <c r="AL795" s="78"/>
      <c r="AM795" s="78"/>
      <c r="AN795" s="80">
        <v>40401.044675925928</v>
      </c>
      <c r="AO795" s="84" t="s">
        <v>14759</v>
      </c>
      <c r="AP795" s="78" t="b">
        <v>1</v>
      </c>
      <c r="AQ795" s="78" t="b">
        <v>0</v>
      </c>
      <c r="AR795" s="78" t="b">
        <v>0</v>
      </c>
      <c r="AS795" s="78" t="s">
        <v>9963</v>
      </c>
      <c r="AT795" s="78">
        <v>28</v>
      </c>
      <c r="AU795" s="84" t="s">
        <v>14862</v>
      </c>
      <c r="AV795" s="78" t="b">
        <v>0</v>
      </c>
      <c r="AW795" s="78" t="s">
        <v>15459</v>
      </c>
      <c r="AX795" s="84" t="s">
        <v>16754</v>
      </c>
      <c r="AY795" s="78" t="s">
        <v>66</v>
      </c>
      <c r="AZ795" s="102" t="s">
        <v>18397</v>
      </c>
      <c r="BA795" s="48" t="s">
        <v>3803</v>
      </c>
      <c r="BB795" s="48" t="s">
        <v>3803</v>
      </c>
      <c r="BC795" s="48" t="s">
        <v>4066</v>
      </c>
      <c r="BD795" s="48" t="s">
        <v>4066</v>
      </c>
      <c r="BE795" s="48"/>
      <c r="BF795" s="48"/>
      <c r="BG795" s="106" t="s">
        <v>18632</v>
      </c>
      <c r="BH795" s="106" t="s">
        <v>18632</v>
      </c>
      <c r="BI795" s="106" t="s">
        <v>19078</v>
      </c>
      <c r="BJ795" s="106" t="s">
        <v>19078</v>
      </c>
      <c r="BK795" s="85" t="str">
        <f>REPLACE(INDEX(GroupVertices[Group], MATCH(Vertices[[#This Row],[Vertex]],GroupVertices[Vertex],0)),1,1,"")</f>
        <v>EUTRAL</v>
      </c>
      <c r="BL795" s="3"/>
      <c r="BM795" s="3"/>
      <c r="BN795" s="3"/>
      <c r="BO795" s="3"/>
    </row>
    <row r="796" spans="1:67" x14ac:dyDescent="0.25">
      <c r="A796" s="64" t="s">
        <v>1396</v>
      </c>
      <c r="B796" s="65"/>
      <c r="C796" s="65"/>
      <c r="D796" s="66"/>
      <c r="E796" s="68"/>
      <c r="F796" s="100" t="s">
        <v>5663</v>
      </c>
      <c r="G796" s="65"/>
      <c r="H796" s="69"/>
      <c r="I796" s="70"/>
      <c r="J796" s="70"/>
      <c r="K796" s="69" t="s">
        <v>18188</v>
      </c>
      <c r="L796" s="73"/>
      <c r="M796" s="74">
        <v>9536.03515625</v>
      </c>
      <c r="N796" s="74">
        <v>2072.03759765625</v>
      </c>
      <c r="O796" s="75"/>
      <c r="P796" s="76"/>
      <c r="Q796" s="76"/>
      <c r="R796" s="86"/>
      <c r="S796" s="48">
        <v>0</v>
      </c>
      <c r="T796" s="48">
        <v>1</v>
      </c>
      <c r="U796" s="49">
        <v>0</v>
      </c>
      <c r="V796" s="49">
        <v>1</v>
      </c>
      <c r="W796" s="49">
        <v>0</v>
      </c>
      <c r="X796" s="49">
        <v>0.99999899999999997</v>
      </c>
      <c r="Y796" s="49">
        <v>0</v>
      </c>
      <c r="Z796" s="49">
        <v>0</v>
      </c>
      <c r="AA796" s="71">
        <v>1300</v>
      </c>
      <c r="AB796" s="71"/>
      <c r="AC796" s="72"/>
      <c r="AD796" s="78" t="s">
        <v>11430</v>
      </c>
      <c r="AE796" s="78">
        <v>185</v>
      </c>
      <c r="AF796" s="78">
        <v>381</v>
      </c>
      <c r="AG796" s="78">
        <v>2376</v>
      </c>
      <c r="AH796" s="78">
        <v>2571</v>
      </c>
      <c r="AI796" s="78"/>
      <c r="AJ796" s="78" t="s">
        <v>12528</v>
      </c>
      <c r="AK796" s="78"/>
      <c r="AL796" s="78"/>
      <c r="AM796" s="78"/>
      <c r="AN796" s="80">
        <v>40914.27789351852</v>
      </c>
      <c r="AO796" s="84" t="s">
        <v>14762</v>
      </c>
      <c r="AP796" s="78" t="b">
        <v>1</v>
      </c>
      <c r="AQ796" s="78" t="b">
        <v>0</v>
      </c>
      <c r="AR796" s="78" t="b">
        <v>1</v>
      </c>
      <c r="AS796" s="78" t="s">
        <v>9963</v>
      </c>
      <c r="AT796" s="78">
        <v>2</v>
      </c>
      <c r="AU796" s="84" t="s">
        <v>14862</v>
      </c>
      <c r="AV796" s="78" t="b">
        <v>0</v>
      </c>
      <c r="AW796" s="78" t="s">
        <v>15459</v>
      </c>
      <c r="AX796" s="84" t="s">
        <v>16757</v>
      </c>
      <c r="AY796" s="78" t="s">
        <v>66</v>
      </c>
      <c r="AZ796" s="102" t="s">
        <v>18397</v>
      </c>
      <c r="BA796" s="48"/>
      <c r="BB796" s="48"/>
      <c r="BC796" s="48"/>
      <c r="BD796" s="48"/>
      <c r="BE796" s="48"/>
      <c r="BF796" s="48"/>
      <c r="BG796" s="106" t="s">
        <v>18896</v>
      </c>
      <c r="BH796" s="106" t="s">
        <v>18896</v>
      </c>
      <c r="BI796" s="106" t="s">
        <v>19339</v>
      </c>
      <c r="BJ796" s="106" t="s">
        <v>19339</v>
      </c>
      <c r="BK796" s="85" t="str">
        <f>REPLACE(INDEX(GroupVertices[Group], MATCH(Vertices[[#This Row],[Vertex]],GroupVertices[Vertex],0)),1,1,"")</f>
        <v>EUTRAL</v>
      </c>
      <c r="BL796" s="3"/>
      <c r="BM796" s="3"/>
      <c r="BN796" s="3"/>
      <c r="BO796" s="3"/>
    </row>
    <row r="797" spans="1:67" x14ac:dyDescent="0.25">
      <c r="A797" s="64" t="s">
        <v>1402</v>
      </c>
      <c r="B797" s="65"/>
      <c r="C797" s="65"/>
      <c r="D797" s="66"/>
      <c r="E797" s="68"/>
      <c r="F797" s="100" t="s">
        <v>5667</v>
      </c>
      <c r="G797" s="65"/>
      <c r="H797" s="69"/>
      <c r="I797" s="70"/>
      <c r="J797" s="70"/>
      <c r="K797" s="69" t="s">
        <v>18194</v>
      </c>
      <c r="L797" s="73"/>
      <c r="M797" s="74">
        <v>1413.807861328125</v>
      </c>
      <c r="N797" s="74">
        <v>2126.26416015625</v>
      </c>
      <c r="O797" s="75"/>
      <c r="P797" s="76"/>
      <c r="Q797" s="76"/>
      <c r="R797" s="86"/>
      <c r="S797" s="48">
        <v>0</v>
      </c>
      <c r="T797" s="48">
        <v>1</v>
      </c>
      <c r="U797" s="49">
        <v>0</v>
      </c>
      <c r="V797" s="49">
        <v>3.0303E-2</v>
      </c>
      <c r="W797" s="49">
        <v>0</v>
      </c>
      <c r="X797" s="49">
        <v>0.56756700000000004</v>
      </c>
      <c r="Y797" s="49">
        <v>0</v>
      </c>
      <c r="Z797" s="49">
        <v>0</v>
      </c>
      <c r="AA797" s="71">
        <v>1306</v>
      </c>
      <c r="AB797" s="71"/>
      <c r="AC797" s="72"/>
      <c r="AD797" s="78" t="s">
        <v>11436</v>
      </c>
      <c r="AE797" s="78">
        <v>36</v>
      </c>
      <c r="AF797" s="78">
        <v>4</v>
      </c>
      <c r="AG797" s="78">
        <v>18</v>
      </c>
      <c r="AH797" s="78">
        <v>34</v>
      </c>
      <c r="AI797" s="78"/>
      <c r="AJ797" s="78"/>
      <c r="AK797" s="78" t="s">
        <v>13106</v>
      </c>
      <c r="AL797" s="78"/>
      <c r="AM797" s="78"/>
      <c r="AN797" s="80">
        <v>42846.928240740737</v>
      </c>
      <c r="AO797" s="78"/>
      <c r="AP797" s="78" t="b">
        <v>1</v>
      </c>
      <c r="AQ797" s="78" t="b">
        <v>0</v>
      </c>
      <c r="AR797" s="78" t="b">
        <v>1</v>
      </c>
      <c r="AS797" s="78" t="s">
        <v>9963</v>
      </c>
      <c r="AT797" s="78">
        <v>0</v>
      </c>
      <c r="AU797" s="78"/>
      <c r="AV797" s="78" t="b">
        <v>0</v>
      </c>
      <c r="AW797" s="78" t="s">
        <v>15459</v>
      </c>
      <c r="AX797" s="84" t="s">
        <v>16763</v>
      </c>
      <c r="AY797" s="78" t="s">
        <v>66</v>
      </c>
      <c r="AZ797" s="102" t="s">
        <v>18398</v>
      </c>
      <c r="BA797" s="48" t="s">
        <v>3572</v>
      </c>
      <c r="BB797" s="48" t="s">
        <v>3572</v>
      </c>
      <c r="BC797" s="48" t="s">
        <v>4050</v>
      </c>
      <c r="BD797" s="48" t="s">
        <v>4050</v>
      </c>
      <c r="BE797" s="48"/>
      <c r="BF797" s="48"/>
      <c r="BG797" s="106" t="s">
        <v>18766</v>
      </c>
      <c r="BH797" s="106" t="s">
        <v>18766</v>
      </c>
      <c r="BI797" s="106" t="s">
        <v>19211</v>
      </c>
      <c r="BJ797" s="106" t="s">
        <v>19211</v>
      </c>
      <c r="BK797" s="85" t="str">
        <f>REPLACE(INDEX(GroupVertices[Group], MATCH(Vertices[[#This Row],[Vertex]],GroupVertices[Vertex],0)),1,1,"")</f>
        <v>OSITIVE</v>
      </c>
      <c r="BL797" s="3"/>
      <c r="BM797" s="3"/>
      <c r="BN797" s="3"/>
      <c r="BO797" s="3"/>
    </row>
    <row r="798" spans="1:67" x14ac:dyDescent="0.25">
      <c r="A798" s="64" t="s">
        <v>1407</v>
      </c>
      <c r="B798" s="65"/>
      <c r="C798" s="65"/>
      <c r="D798" s="66"/>
      <c r="E798" s="68"/>
      <c r="F798" s="100" t="s">
        <v>5670</v>
      </c>
      <c r="G798" s="65"/>
      <c r="H798" s="69"/>
      <c r="I798" s="70"/>
      <c r="J798" s="70"/>
      <c r="K798" s="69" t="s">
        <v>18197</v>
      </c>
      <c r="L798" s="73"/>
      <c r="M798" s="74">
        <v>1652.241943359375</v>
      </c>
      <c r="N798" s="74">
        <v>1438.57373046875</v>
      </c>
      <c r="O798" s="75"/>
      <c r="P798" s="76"/>
      <c r="Q798" s="76"/>
      <c r="R798" s="86"/>
      <c r="S798" s="48">
        <v>0</v>
      </c>
      <c r="T798" s="48">
        <v>3</v>
      </c>
      <c r="U798" s="49">
        <v>4310.6333329999998</v>
      </c>
      <c r="V798" s="49">
        <v>6.5399999999999996E-4</v>
      </c>
      <c r="W798" s="49">
        <v>7.9299999999999998E-4</v>
      </c>
      <c r="X798" s="49">
        <v>1.010391</v>
      </c>
      <c r="Y798" s="49">
        <v>0.16666666666666666</v>
      </c>
      <c r="Z798" s="49">
        <v>0</v>
      </c>
      <c r="AA798" s="71">
        <v>1309</v>
      </c>
      <c r="AB798" s="71"/>
      <c r="AC798" s="72"/>
      <c r="AD798" s="78" t="s">
        <v>11438</v>
      </c>
      <c r="AE798" s="78">
        <v>0</v>
      </c>
      <c r="AF798" s="78">
        <v>413</v>
      </c>
      <c r="AG798" s="78">
        <v>100636</v>
      </c>
      <c r="AH798" s="78">
        <v>0</v>
      </c>
      <c r="AI798" s="78">
        <v>-25200</v>
      </c>
      <c r="AJ798" s="78" t="s">
        <v>12535</v>
      </c>
      <c r="AK798" s="78" t="s">
        <v>13050</v>
      </c>
      <c r="AL798" s="84" t="s">
        <v>13732</v>
      </c>
      <c r="AM798" s="78" t="s">
        <v>13800</v>
      </c>
      <c r="AN798" s="80">
        <v>42728.675428240742</v>
      </c>
      <c r="AO798" s="84" t="s">
        <v>14767</v>
      </c>
      <c r="AP798" s="78" t="b">
        <v>0</v>
      </c>
      <c r="AQ798" s="78" t="b">
        <v>0</v>
      </c>
      <c r="AR798" s="78" t="b">
        <v>0</v>
      </c>
      <c r="AS798" s="78" t="s">
        <v>9963</v>
      </c>
      <c r="AT798" s="78">
        <v>131</v>
      </c>
      <c r="AU798" s="84" t="s">
        <v>14862</v>
      </c>
      <c r="AV798" s="78" t="b">
        <v>0</v>
      </c>
      <c r="AW798" s="78" t="s">
        <v>15459</v>
      </c>
      <c r="AX798" s="84" t="s">
        <v>16766</v>
      </c>
      <c r="AY798" s="78" t="s">
        <v>66</v>
      </c>
      <c r="AZ798" s="102" t="s">
        <v>18398</v>
      </c>
      <c r="BA798" s="48" t="s">
        <v>18485</v>
      </c>
      <c r="BB798" s="48" t="s">
        <v>18485</v>
      </c>
      <c r="BC798" s="48" t="s">
        <v>18522</v>
      </c>
      <c r="BD798" s="48" t="s">
        <v>18522</v>
      </c>
      <c r="BE798" s="48" t="s">
        <v>1544</v>
      </c>
      <c r="BF798" s="48" t="s">
        <v>1544</v>
      </c>
      <c r="BG798" s="106" t="s">
        <v>18897</v>
      </c>
      <c r="BH798" s="106" t="s">
        <v>18991</v>
      </c>
      <c r="BI798" s="106" t="s">
        <v>19340</v>
      </c>
      <c r="BJ798" s="106" t="s">
        <v>19423</v>
      </c>
      <c r="BK798" s="85" t="str">
        <f>REPLACE(INDEX(GroupVertices[Group], MATCH(Vertices[[#This Row],[Vertex]],GroupVertices[Vertex],0)),1,1,"")</f>
        <v>OSITIVE</v>
      </c>
      <c r="BL798" s="3"/>
      <c r="BM798" s="3"/>
      <c r="BN798" s="3"/>
      <c r="BO798" s="3"/>
    </row>
    <row r="799" spans="1:67" x14ac:dyDescent="0.25">
      <c r="A799" s="64" t="s">
        <v>1420</v>
      </c>
      <c r="B799" s="65"/>
      <c r="C799" s="65"/>
      <c r="D799" s="66"/>
      <c r="E799" s="68"/>
      <c r="F799" s="100" t="s">
        <v>5676</v>
      </c>
      <c r="G799" s="65"/>
      <c r="H799" s="69"/>
      <c r="I799" s="70"/>
      <c r="J799" s="70"/>
      <c r="K799" s="69" t="s">
        <v>18209</v>
      </c>
      <c r="L799" s="73"/>
      <c r="M799" s="74">
        <v>8786.94921875</v>
      </c>
      <c r="N799" s="74">
        <v>5294.99658203125</v>
      </c>
      <c r="O799" s="75"/>
      <c r="P799" s="76"/>
      <c r="Q799" s="76"/>
      <c r="R799" s="86"/>
      <c r="S799" s="48">
        <v>0</v>
      </c>
      <c r="T799" s="48">
        <v>1</v>
      </c>
      <c r="U799" s="49">
        <v>0</v>
      </c>
      <c r="V799" s="49">
        <v>7.1199999999999996E-4</v>
      </c>
      <c r="W799" s="49">
        <v>4.346E-3</v>
      </c>
      <c r="X799" s="49">
        <v>0.362342</v>
      </c>
      <c r="Y799" s="49">
        <v>0</v>
      </c>
      <c r="Z799" s="49">
        <v>0</v>
      </c>
      <c r="AA799" s="71">
        <v>1321</v>
      </c>
      <c r="AB799" s="71"/>
      <c r="AC799" s="72"/>
      <c r="AD799" s="78" t="s">
        <v>11450</v>
      </c>
      <c r="AE799" s="78">
        <v>663</v>
      </c>
      <c r="AF799" s="78">
        <v>81</v>
      </c>
      <c r="AG799" s="78">
        <v>12125</v>
      </c>
      <c r="AH799" s="78">
        <v>11480</v>
      </c>
      <c r="AI799" s="78"/>
      <c r="AJ799" s="78" t="s">
        <v>12545</v>
      </c>
      <c r="AK799" s="78" t="s">
        <v>12684</v>
      </c>
      <c r="AL799" s="84" t="s">
        <v>13738</v>
      </c>
      <c r="AM799" s="78"/>
      <c r="AN799" s="80">
        <v>42567.592268518521</v>
      </c>
      <c r="AO799" s="84" t="s">
        <v>14775</v>
      </c>
      <c r="AP799" s="78" t="b">
        <v>1</v>
      </c>
      <c r="AQ799" s="78" t="b">
        <v>0</v>
      </c>
      <c r="AR799" s="78" t="b">
        <v>1</v>
      </c>
      <c r="AS799" s="78" t="s">
        <v>9963</v>
      </c>
      <c r="AT799" s="78">
        <v>7</v>
      </c>
      <c r="AU799" s="78"/>
      <c r="AV799" s="78" t="b">
        <v>0</v>
      </c>
      <c r="AW799" s="78" t="s">
        <v>15459</v>
      </c>
      <c r="AX799" s="84" t="s">
        <v>16778</v>
      </c>
      <c r="AY799" s="78" t="s">
        <v>66</v>
      </c>
      <c r="AZ799" s="102" t="s">
        <v>18397</v>
      </c>
      <c r="BA799" s="48" t="s">
        <v>18486</v>
      </c>
      <c r="BB799" s="48" t="s">
        <v>18486</v>
      </c>
      <c r="BC799" s="48" t="s">
        <v>18523</v>
      </c>
      <c r="BD799" s="48" t="s">
        <v>18523</v>
      </c>
      <c r="BE799" s="48"/>
      <c r="BF799" s="48"/>
      <c r="BG799" s="106" t="s">
        <v>18898</v>
      </c>
      <c r="BH799" s="106" t="s">
        <v>18898</v>
      </c>
      <c r="BI799" s="106" t="s">
        <v>19341</v>
      </c>
      <c r="BJ799" s="106" t="s">
        <v>19341</v>
      </c>
      <c r="BK799" s="85" t="str">
        <f>REPLACE(INDEX(GroupVertices[Group], MATCH(Vertices[[#This Row],[Vertex]],GroupVertices[Vertex],0)),1,1,"")</f>
        <v>EUTRAL</v>
      </c>
      <c r="BL799" s="3"/>
      <c r="BM799" s="3"/>
      <c r="BN799" s="3"/>
      <c r="BO799" s="3"/>
    </row>
    <row r="800" spans="1:67" x14ac:dyDescent="0.25">
      <c r="A800" s="64" t="s">
        <v>1421</v>
      </c>
      <c r="B800" s="65"/>
      <c r="C800" s="65"/>
      <c r="D800" s="66"/>
      <c r="E800" s="68"/>
      <c r="F800" s="100" t="s">
        <v>5677</v>
      </c>
      <c r="G800" s="65"/>
      <c r="H800" s="69"/>
      <c r="I800" s="70"/>
      <c r="J800" s="70"/>
      <c r="K800" s="69" t="s">
        <v>18210</v>
      </c>
      <c r="L800" s="73"/>
      <c r="M800" s="74">
        <v>6239.19970703125</v>
      </c>
      <c r="N800" s="74">
        <v>3630.009765625</v>
      </c>
      <c r="O800" s="75"/>
      <c r="P800" s="76"/>
      <c r="Q800" s="76"/>
      <c r="R800" s="86"/>
      <c r="S800" s="48">
        <v>0</v>
      </c>
      <c r="T800" s="48">
        <v>1</v>
      </c>
      <c r="U800" s="49">
        <v>0</v>
      </c>
      <c r="V800" s="49">
        <v>9.0089999999999996E-3</v>
      </c>
      <c r="W800" s="49">
        <v>0</v>
      </c>
      <c r="X800" s="49">
        <v>0.53537999999999997</v>
      </c>
      <c r="Y800" s="49">
        <v>0</v>
      </c>
      <c r="Z800" s="49">
        <v>0</v>
      </c>
      <c r="AA800" s="71">
        <v>1322</v>
      </c>
      <c r="AB800" s="71"/>
      <c r="AC800" s="72"/>
      <c r="AD800" s="78" t="s">
        <v>11451</v>
      </c>
      <c r="AE800" s="78">
        <v>91</v>
      </c>
      <c r="AF800" s="78">
        <v>21</v>
      </c>
      <c r="AG800" s="78">
        <v>350</v>
      </c>
      <c r="AH800" s="78">
        <v>11</v>
      </c>
      <c r="AI800" s="78"/>
      <c r="AJ800" s="78" t="s">
        <v>12546</v>
      </c>
      <c r="AK800" s="78" t="s">
        <v>12734</v>
      </c>
      <c r="AL800" s="84" t="s">
        <v>13739</v>
      </c>
      <c r="AM800" s="78"/>
      <c r="AN800" s="80">
        <v>40902.449282407404</v>
      </c>
      <c r="AO800" s="84" t="s">
        <v>14776</v>
      </c>
      <c r="AP800" s="78" t="b">
        <v>0</v>
      </c>
      <c r="AQ800" s="78" t="b">
        <v>0</v>
      </c>
      <c r="AR800" s="78" t="b">
        <v>0</v>
      </c>
      <c r="AS800" s="78" t="s">
        <v>9963</v>
      </c>
      <c r="AT800" s="78">
        <v>0</v>
      </c>
      <c r="AU800" s="84" t="s">
        <v>14862</v>
      </c>
      <c r="AV800" s="78" t="b">
        <v>0</v>
      </c>
      <c r="AW800" s="78" t="s">
        <v>15459</v>
      </c>
      <c r="AX800" s="84" t="s">
        <v>16779</v>
      </c>
      <c r="AY800" s="78" t="s">
        <v>66</v>
      </c>
      <c r="AZ800" s="102" t="s">
        <v>18397</v>
      </c>
      <c r="BA800" s="48" t="s">
        <v>18487</v>
      </c>
      <c r="BB800" s="48" t="s">
        <v>18487</v>
      </c>
      <c r="BC800" s="48" t="s">
        <v>4036</v>
      </c>
      <c r="BD800" s="48" t="s">
        <v>4036</v>
      </c>
      <c r="BE800" s="48"/>
      <c r="BF800" s="48"/>
      <c r="BG800" s="106" t="s">
        <v>18899</v>
      </c>
      <c r="BH800" s="106" t="s">
        <v>18992</v>
      </c>
      <c r="BI800" s="106" t="s">
        <v>19342</v>
      </c>
      <c r="BJ800" s="106" t="s">
        <v>19424</v>
      </c>
      <c r="BK800" s="85" t="str">
        <f>REPLACE(INDEX(GroupVertices[Group], MATCH(Vertices[[#This Row],[Vertex]],GroupVertices[Vertex],0)),1,1,"")</f>
        <v>EUTRAL</v>
      </c>
      <c r="BL800" s="3"/>
      <c r="BM800" s="3"/>
      <c r="BN800" s="3"/>
      <c r="BO800" s="3"/>
    </row>
    <row r="801" spans="1:67" x14ac:dyDescent="0.25">
      <c r="A801" s="64" t="s">
        <v>1424</v>
      </c>
      <c r="B801" s="65"/>
      <c r="C801" s="65"/>
      <c r="D801" s="66"/>
      <c r="E801" s="68"/>
      <c r="F801" s="100" t="s">
        <v>5680</v>
      </c>
      <c r="G801" s="65"/>
      <c r="H801" s="69"/>
      <c r="I801" s="70"/>
      <c r="J801" s="70"/>
      <c r="K801" s="69" t="s">
        <v>18213</v>
      </c>
      <c r="L801" s="73"/>
      <c r="M801" s="74">
        <v>9462.6513671875</v>
      </c>
      <c r="N801" s="74">
        <v>3238.18701171875</v>
      </c>
      <c r="O801" s="75"/>
      <c r="P801" s="76"/>
      <c r="Q801" s="76"/>
      <c r="R801" s="86"/>
      <c r="S801" s="48">
        <v>0</v>
      </c>
      <c r="T801" s="48">
        <v>1</v>
      </c>
      <c r="U801" s="49">
        <v>0</v>
      </c>
      <c r="V801" s="49">
        <v>5.1099999999999995E-4</v>
      </c>
      <c r="W801" s="49">
        <v>7.6000000000000004E-5</v>
      </c>
      <c r="X801" s="49">
        <v>0.49109199999999997</v>
      </c>
      <c r="Y801" s="49">
        <v>0</v>
      </c>
      <c r="Z801" s="49">
        <v>0</v>
      </c>
      <c r="AA801" s="71">
        <v>1325</v>
      </c>
      <c r="AB801" s="71"/>
      <c r="AC801" s="72"/>
      <c r="AD801" s="78" t="s">
        <v>11453</v>
      </c>
      <c r="AE801" s="78">
        <v>754</v>
      </c>
      <c r="AF801" s="78">
        <v>860</v>
      </c>
      <c r="AG801" s="78">
        <v>49152</v>
      </c>
      <c r="AH801" s="78">
        <v>20677</v>
      </c>
      <c r="AI801" s="78">
        <v>19800</v>
      </c>
      <c r="AJ801" s="78" t="s">
        <v>12548</v>
      </c>
      <c r="AK801" s="78" t="s">
        <v>10111</v>
      </c>
      <c r="AL801" s="78"/>
      <c r="AM801" s="78" t="s">
        <v>10135</v>
      </c>
      <c r="AN801" s="80">
        <v>40404.378425925926</v>
      </c>
      <c r="AO801" s="84" t="s">
        <v>14779</v>
      </c>
      <c r="AP801" s="78" t="b">
        <v>0</v>
      </c>
      <c r="AQ801" s="78" t="b">
        <v>0</v>
      </c>
      <c r="AR801" s="78" t="b">
        <v>0</v>
      </c>
      <c r="AS801" s="78" t="s">
        <v>9963</v>
      </c>
      <c r="AT801" s="78">
        <v>14</v>
      </c>
      <c r="AU801" s="84" t="s">
        <v>14893</v>
      </c>
      <c r="AV801" s="78" t="b">
        <v>0</v>
      </c>
      <c r="AW801" s="78" t="s">
        <v>15459</v>
      </c>
      <c r="AX801" s="84" t="s">
        <v>16782</v>
      </c>
      <c r="AY801" s="78" t="s">
        <v>66</v>
      </c>
      <c r="AZ801" s="102" t="s">
        <v>18397</v>
      </c>
      <c r="BA801" s="48" t="s">
        <v>3862</v>
      </c>
      <c r="BB801" s="48" t="s">
        <v>3862</v>
      </c>
      <c r="BC801" s="48" t="s">
        <v>4022</v>
      </c>
      <c r="BD801" s="48" t="s">
        <v>4022</v>
      </c>
      <c r="BE801" s="48"/>
      <c r="BF801" s="48"/>
      <c r="BG801" s="106" t="s">
        <v>18900</v>
      </c>
      <c r="BH801" s="106" t="s">
        <v>18900</v>
      </c>
      <c r="BI801" s="106" t="s">
        <v>19343</v>
      </c>
      <c r="BJ801" s="106" t="s">
        <v>19343</v>
      </c>
      <c r="BK801" s="85" t="str">
        <f>REPLACE(INDEX(GroupVertices[Group], MATCH(Vertices[[#This Row],[Vertex]],GroupVertices[Vertex],0)),1,1,"")</f>
        <v>EUTRAL</v>
      </c>
      <c r="BL801" s="3"/>
      <c r="BM801" s="3"/>
      <c r="BN801" s="3"/>
      <c r="BO801" s="3"/>
    </row>
    <row r="802" spans="1:67" x14ac:dyDescent="0.25">
      <c r="A802" s="64" t="s">
        <v>1426</v>
      </c>
      <c r="B802" s="65"/>
      <c r="C802" s="65"/>
      <c r="D802" s="66"/>
      <c r="E802" s="68"/>
      <c r="F802" s="100" t="s">
        <v>5682</v>
      </c>
      <c r="G802" s="65"/>
      <c r="H802" s="69"/>
      <c r="I802" s="70"/>
      <c r="J802" s="70"/>
      <c r="K802" s="69" t="s">
        <v>18215</v>
      </c>
      <c r="L802" s="73"/>
      <c r="M802" s="74">
        <v>9629.49609375</v>
      </c>
      <c r="N802" s="74">
        <v>2266.130859375</v>
      </c>
      <c r="O802" s="75"/>
      <c r="P802" s="76"/>
      <c r="Q802" s="76"/>
      <c r="R802" s="86"/>
      <c r="S802" s="48">
        <v>0</v>
      </c>
      <c r="T802" s="48">
        <v>1</v>
      </c>
      <c r="U802" s="49">
        <v>0</v>
      </c>
      <c r="V802" s="49">
        <v>1</v>
      </c>
      <c r="W802" s="49">
        <v>0</v>
      </c>
      <c r="X802" s="49">
        <v>0.99999899999999997</v>
      </c>
      <c r="Y802" s="49">
        <v>0</v>
      </c>
      <c r="Z802" s="49">
        <v>0</v>
      </c>
      <c r="AA802" s="71">
        <v>1327</v>
      </c>
      <c r="AB802" s="71"/>
      <c r="AC802" s="72"/>
      <c r="AD802" s="78" t="s">
        <v>11455</v>
      </c>
      <c r="AE802" s="78">
        <v>484</v>
      </c>
      <c r="AF802" s="78">
        <v>597</v>
      </c>
      <c r="AG802" s="78">
        <v>37695</v>
      </c>
      <c r="AH802" s="78">
        <v>17768</v>
      </c>
      <c r="AI802" s="78"/>
      <c r="AJ802" s="78" t="s">
        <v>12550</v>
      </c>
      <c r="AK802" s="78" t="s">
        <v>12819</v>
      </c>
      <c r="AL802" s="78"/>
      <c r="AM802" s="78"/>
      <c r="AN802" s="80">
        <v>41930.365983796299</v>
      </c>
      <c r="AO802" s="84" t="s">
        <v>14781</v>
      </c>
      <c r="AP802" s="78" t="b">
        <v>1</v>
      </c>
      <c r="AQ802" s="78" t="b">
        <v>0</v>
      </c>
      <c r="AR802" s="78" t="b">
        <v>0</v>
      </c>
      <c r="AS802" s="78" t="s">
        <v>9963</v>
      </c>
      <c r="AT802" s="78">
        <v>35</v>
      </c>
      <c r="AU802" s="84" t="s">
        <v>14862</v>
      </c>
      <c r="AV802" s="78" t="b">
        <v>0</v>
      </c>
      <c r="AW802" s="78" t="s">
        <v>15459</v>
      </c>
      <c r="AX802" s="84" t="s">
        <v>16784</v>
      </c>
      <c r="AY802" s="78" t="s">
        <v>66</v>
      </c>
      <c r="AZ802" s="102" t="s">
        <v>18397</v>
      </c>
      <c r="BA802" s="48" t="s">
        <v>3236</v>
      </c>
      <c r="BB802" s="48" t="s">
        <v>3236</v>
      </c>
      <c r="BC802" s="48" t="s">
        <v>4021</v>
      </c>
      <c r="BD802" s="48" t="s">
        <v>4021</v>
      </c>
      <c r="BE802" s="48"/>
      <c r="BF802" s="48"/>
      <c r="BG802" s="106" t="s">
        <v>18901</v>
      </c>
      <c r="BH802" s="106" t="s">
        <v>18901</v>
      </c>
      <c r="BI802" s="106" t="s">
        <v>19344</v>
      </c>
      <c r="BJ802" s="106" t="s">
        <v>19344</v>
      </c>
      <c r="BK802" s="85" t="str">
        <f>REPLACE(INDEX(GroupVertices[Group], MATCH(Vertices[[#This Row],[Vertex]],GroupVertices[Vertex],0)),1,1,"")</f>
        <v>EUTRAL</v>
      </c>
      <c r="BL802" s="3"/>
      <c r="BM802" s="3"/>
      <c r="BN802" s="3"/>
      <c r="BO802" s="3"/>
    </row>
    <row r="803" spans="1:67" x14ac:dyDescent="0.25">
      <c r="A803" s="64" t="s">
        <v>1429</v>
      </c>
      <c r="B803" s="65"/>
      <c r="C803" s="65"/>
      <c r="D803" s="66"/>
      <c r="E803" s="68"/>
      <c r="F803" s="100" t="s">
        <v>5685</v>
      </c>
      <c r="G803" s="65"/>
      <c r="H803" s="69"/>
      <c r="I803" s="70"/>
      <c r="J803" s="70"/>
      <c r="K803" s="69" t="s">
        <v>18218</v>
      </c>
      <c r="L803" s="73"/>
      <c r="M803" s="74">
        <v>7476.765625</v>
      </c>
      <c r="N803" s="74">
        <v>5565.3310546875</v>
      </c>
      <c r="O803" s="75"/>
      <c r="P803" s="76"/>
      <c r="Q803" s="76"/>
      <c r="R803" s="86"/>
      <c r="S803" s="48">
        <v>0</v>
      </c>
      <c r="T803" s="48">
        <v>1</v>
      </c>
      <c r="U803" s="49">
        <v>0</v>
      </c>
      <c r="V803" s="49">
        <v>5.1099999999999995E-4</v>
      </c>
      <c r="W803" s="49">
        <v>7.6000000000000004E-5</v>
      </c>
      <c r="X803" s="49">
        <v>0.49109199999999997</v>
      </c>
      <c r="Y803" s="49">
        <v>0</v>
      </c>
      <c r="Z803" s="49">
        <v>0</v>
      </c>
      <c r="AA803" s="71">
        <v>1330</v>
      </c>
      <c r="AB803" s="71"/>
      <c r="AC803" s="72"/>
      <c r="AD803" s="78" t="s">
        <v>11458</v>
      </c>
      <c r="AE803" s="78">
        <v>94</v>
      </c>
      <c r="AF803" s="78">
        <v>147</v>
      </c>
      <c r="AG803" s="78">
        <v>3723</v>
      </c>
      <c r="AH803" s="78">
        <v>2871</v>
      </c>
      <c r="AI803" s="78"/>
      <c r="AJ803" s="78" t="s">
        <v>12552</v>
      </c>
      <c r="AK803" s="78" t="s">
        <v>10114</v>
      </c>
      <c r="AL803" s="84" t="s">
        <v>13742</v>
      </c>
      <c r="AM803" s="78"/>
      <c r="AN803" s="80">
        <v>42053.812696759262</v>
      </c>
      <c r="AO803" s="84" t="s">
        <v>14783</v>
      </c>
      <c r="AP803" s="78" t="b">
        <v>1</v>
      </c>
      <c r="AQ803" s="78" t="b">
        <v>0</v>
      </c>
      <c r="AR803" s="78" t="b">
        <v>1</v>
      </c>
      <c r="AS803" s="78" t="s">
        <v>9963</v>
      </c>
      <c r="AT803" s="78">
        <v>10</v>
      </c>
      <c r="AU803" s="84" t="s">
        <v>14862</v>
      </c>
      <c r="AV803" s="78" t="b">
        <v>0</v>
      </c>
      <c r="AW803" s="78" t="s">
        <v>15459</v>
      </c>
      <c r="AX803" s="84" t="s">
        <v>16787</v>
      </c>
      <c r="AY803" s="78" t="s">
        <v>66</v>
      </c>
      <c r="AZ803" s="102" t="s">
        <v>18397</v>
      </c>
      <c r="BA803" s="48" t="s">
        <v>3862</v>
      </c>
      <c r="BB803" s="48" t="s">
        <v>3862</v>
      </c>
      <c r="BC803" s="48" t="s">
        <v>4022</v>
      </c>
      <c r="BD803" s="48" t="s">
        <v>4022</v>
      </c>
      <c r="BE803" s="48"/>
      <c r="BF803" s="48"/>
      <c r="BG803" s="106" t="s">
        <v>18900</v>
      </c>
      <c r="BH803" s="106" t="s">
        <v>18900</v>
      </c>
      <c r="BI803" s="106" t="s">
        <v>19343</v>
      </c>
      <c r="BJ803" s="106" t="s">
        <v>19343</v>
      </c>
      <c r="BK803" s="85" t="str">
        <f>REPLACE(INDEX(GroupVertices[Group], MATCH(Vertices[[#This Row],[Vertex]],GroupVertices[Vertex],0)),1,1,"")</f>
        <v>EUTRAL</v>
      </c>
      <c r="BL803" s="3"/>
      <c r="BM803" s="3"/>
      <c r="BN803" s="3"/>
      <c r="BO803" s="3"/>
    </row>
    <row r="804" spans="1:67" x14ac:dyDescent="0.25">
      <c r="A804" s="64" t="s">
        <v>1432</v>
      </c>
      <c r="B804" s="65"/>
      <c r="C804" s="65"/>
      <c r="D804" s="66"/>
      <c r="E804" s="68"/>
      <c r="F804" s="100" t="s">
        <v>5687</v>
      </c>
      <c r="G804" s="65"/>
      <c r="H804" s="69"/>
      <c r="I804" s="70"/>
      <c r="J804" s="70"/>
      <c r="K804" s="69" t="s">
        <v>18221</v>
      </c>
      <c r="L804" s="73"/>
      <c r="M804" s="74">
        <v>9442.0341796875</v>
      </c>
      <c r="N804" s="74">
        <v>2041.1103515625</v>
      </c>
      <c r="O804" s="75"/>
      <c r="P804" s="76"/>
      <c r="Q804" s="76"/>
      <c r="R804" s="86"/>
      <c r="S804" s="48">
        <v>0</v>
      </c>
      <c r="T804" s="48">
        <v>1</v>
      </c>
      <c r="U804" s="49">
        <v>0</v>
      </c>
      <c r="V804" s="49">
        <v>1</v>
      </c>
      <c r="W804" s="49">
        <v>0</v>
      </c>
      <c r="X804" s="49">
        <v>0.99999899999999997</v>
      </c>
      <c r="Y804" s="49">
        <v>0</v>
      </c>
      <c r="Z804" s="49">
        <v>0</v>
      </c>
      <c r="AA804" s="71">
        <v>1333</v>
      </c>
      <c r="AB804" s="71"/>
      <c r="AC804" s="72"/>
      <c r="AD804" s="78" t="s">
        <v>11460</v>
      </c>
      <c r="AE804" s="78">
        <v>3365</v>
      </c>
      <c r="AF804" s="78">
        <v>3146</v>
      </c>
      <c r="AG804" s="78">
        <v>19094</v>
      </c>
      <c r="AH804" s="78">
        <v>19657</v>
      </c>
      <c r="AI804" s="78"/>
      <c r="AJ804" s="78" t="s">
        <v>12555</v>
      </c>
      <c r="AK804" s="78" t="s">
        <v>13114</v>
      </c>
      <c r="AL804" s="84" t="s">
        <v>13744</v>
      </c>
      <c r="AM804" s="78"/>
      <c r="AN804" s="80">
        <v>42645.296458333331</v>
      </c>
      <c r="AO804" s="84" t="s">
        <v>14786</v>
      </c>
      <c r="AP804" s="78" t="b">
        <v>1</v>
      </c>
      <c r="AQ804" s="78" t="b">
        <v>0</v>
      </c>
      <c r="AR804" s="78" t="b">
        <v>0</v>
      </c>
      <c r="AS804" s="78" t="s">
        <v>9963</v>
      </c>
      <c r="AT804" s="78">
        <v>68</v>
      </c>
      <c r="AU804" s="78"/>
      <c r="AV804" s="78" t="b">
        <v>0</v>
      </c>
      <c r="AW804" s="78" t="s">
        <v>15459</v>
      </c>
      <c r="AX804" s="84" t="s">
        <v>16790</v>
      </c>
      <c r="AY804" s="78" t="s">
        <v>66</v>
      </c>
      <c r="AZ804" s="102" t="s">
        <v>18397</v>
      </c>
      <c r="BA804" s="48"/>
      <c r="BB804" s="48"/>
      <c r="BC804" s="48"/>
      <c r="BD804" s="48"/>
      <c r="BE804" s="48" t="s">
        <v>4441</v>
      </c>
      <c r="BF804" s="48" t="s">
        <v>4441</v>
      </c>
      <c r="BG804" s="106" t="s">
        <v>18902</v>
      </c>
      <c r="BH804" s="106" t="s">
        <v>18902</v>
      </c>
      <c r="BI804" s="106" t="s">
        <v>19345</v>
      </c>
      <c r="BJ804" s="106" t="s">
        <v>19345</v>
      </c>
      <c r="BK804" s="85" t="str">
        <f>REPLACE(INDEX(GroupVertices[Group], MATCH(Vertices[[#This Row],[Vertex]],GroupVertices[Vertex],0)),1,1,"")</f>
        <v>EUTRAL</v>
      </c>
      <c r="BL804" s="3"/>
      <c r="BM804" s="3"/>
      <c r="BN804" s="3"/>
      <c r="BO804" s="3"/>
    </row>
    <row r="805" spans="1:67" x14ac:dyDescent="0.25">
      <c r="A805" s="64" t="s">
        <v>1433</v>
      </c>
      <c r="B805" s="65"/>
      <c r="C805" s="65"/>
      <c r="D805" s="66"/>
      <c r="E805" s="68"/>
      <c r="F805" s="100" t="s">
        <v>5688</v>
      </c>
      <c r="G805" s="65"/>
      <c r="H805" s="69"/>
      <c r="I805" s="70"/>
      <c r="J805" s="70"/>
      <c r="K805" s="69" t="s">
        <v>18222</v>
      </c>
      <c r="L805" s="73"/>
      <c r="M805" s="74">
        <v>9818.5634765625</v>
      </c>
      <c r="N805" s="74">
        <v>3011.22216796875</v>
      </c>
      <c r="O805" s="75"/>
      <c r="P805" s="76"/>
      <c r="Q805" s="76"/>
      <c r="R805" s="86"/>
      <c r="S805" s="48">
        <v>0</v>
      </c>
      <c r="T805" s="48">
        <v>1</v>
      </c>
      <c r="U805" s="49">
        <v>0</v>
      </c>
      <c r="V805" s="49">
        <v>5.1099999999999995E-4</v>
      </c>
      <c r="W805" s="49">
        <v>7.6000000000000004E-5</v>
      </c>
      <c r="X805" s="49">
        <v>0.49109199999999997</v>
      </c>
      <c r="Y805" s="49">
        <v>0</v>
      </c>
      <c r="Z805" s="49">
        <v>0</v>
      </c>
      <c r="AA805" s="71">
        <v>1334</v>
      </c>
      <c r="AB805" s="71"/>
      <c r="AC805" s="72"/>
      <c r="AD805" s="78" t="s">
        <v>11461</v>
      </c>
      <c r="AE805" s="78">
        <v>77</v>
      </c>
      <c r="AF805" s="78">
        <v>365</v>
      </c>
      <c r="AG805" s="78">
        <v>19988</v>
      </c>
      <c r="AH805" s="78">
        <v>2213</v>
      </c>
      <c r="AI805" s="78"/>
      <c r="AJ805" s="78" t="s">
        <v>12556</v>
      </c>
      <c r="AK805" s="78"/>
      <c r="AL805" s="84" t="s">
        <v>13745</v>
      </c>
      <c r="AM805" s="78"/>
      <c r="AN805" s="80">
        <v>41526.533750000002</v>
      </c>
      <c r="AO805" s="84" t="s">
        <v>14787</v>
      </c>
      <c r="AP805" s="78" t="b">
        <v>1</v>
      </c>
      <c r="AQ805" s="78" t="b">
        <v>0</v>
      </c>
      <c r="AR805" s="78" t="b">
        <v>0</v>
      </c>
      <c r="AS805" s="78" t="s">
        <v>9963</v>
      </c>
      <c r="AT805" s="78">
        <v>19</v>
      </c>
      <c r="AU805" s="84" t="s">
        <v>14862</v>
      </c>
      <c r="AV805" s="78" t="b">
        <v>0</v>
      </c>
      <c r="AW805" s="78" t="s">
        <v>15459</v>
      </c>
      <c r="AX805" s="84" t="s">
        <v>16791</v>
      </c>
      <c r="AY805" s="78" t="s">
        <v>66</v>
      </c>
      <c r="AZ805" s="102" t="s">
        <v>18397</v>
      </c>
      <c r="BA805" s="48" t="s">
        <v>18488</v>
      </c>
      <c r="BB805" s="48" t="s">
        <v>18488</v>
      </c>
      <c r="BC805" s="48" t="s">
        <v>4022</v>
      </c>
      <c r="BD805" s="48" t="s">
        <v>4022</v>
      </c>
      <c r="BE805" s="48"/>
      <c r="BF805" s="48"/>
      <c r="BG805" s="106" t="s">
        <v>18903</v>
      </c>
      <c r="BH805" s="106" t="s">
        <v>18993</v>
      </c>
      <c r="BI805" s="106" t="s">
        <v>19346</v>
      </c>
      <c r="BJ805" s="106" t="s">
        <v>19425</v>
      </c>
      <c r="BK805" s="85" t="str">
        <f>REPLACE(INDEX(GroupVertices[Group], MATCH(Vertices[[#This Row],[Vertex]],GroupVertices[Vertex],0)),1,1,"")</f>
        <v>EUTRAL</v>
      </c>
      <c r="BL805" s="3"/>
      <c r="BM805" s="3"/>
      <c r="BN805" s="3"/>
      <c r="BO805" s="3"/>
    </row>
    <row r="806" spans="1:67" x14ac:dyDescent="0.25">
      <c r="A806" s="64" t="s">
        <v>1439</v>
      </c>
      <c r="B806" s="65"/>
      <c r="C806" s="65"/>
      <c r="D806" s="66"/>
      <c r="E806" s="68"/>
      <c r="F806" s="100" t="s">
        <v>4787</v>
      </c>
      <c r="G806" s="65"/>
      <c r="H806" s="69"/>
      <c r="I806" s="70"/>
      <c r="J806" s="70"/>
      <c r="K806" s="69" t="s">
        <v>18227</v>
      </c>
      <c r="L806" s="73"/>
      <c r="M806" s="74">
        <v>7854.8857421875</v>
      </c>
      <c r="N806" s="74">
        <v>5446.41650390625</v>
      </c>
      <c r="O806" s="75"/>
      <c r="P806" s="76"/>
      <c r="Q806" s="76"/>
      <c r="R806" s="86"/>
      <c r="S806" s="48">
        <v>0</v>
      </c>
      <c r="T806" s="48">
        <v>1</v>
      </c>
      <c r="U806" s="49">
        <v>0</v>
      </c>
      <c r="V806" s="49">
        <v>0.1</v>
      </c>
      <c r="W806" s="49">
        <v>0</v>
      </c>
      <c r="X806" s="49">
        <v>0.63113200000000003</v>
      </c>
      <c r="Y806" s="49">
        <v>0</v>
      </c>
      <c r="Z806" s="49">
        <v>0</v>
      </c>
      <c r="AA806" s="71">
        <v>1339</v>
      </c>
      <c r="AB806" s="71"/>
      <c r="AC806" s="72"/>
      <c r="AD806" s="78" t="s">
        <v>11466</v>
      </c>
      <c r="AE806" s="78">
        <v>1450</v>
      </c>
      <c r="AF806" s="78">
        <v>136</v>
      </c>
      <c r="AG806" s="78">
        <v>265</v>
      </c>
      <c r="AH806" s="78">
        <v>5542</v>
      </c>
      <c r="AI806" s="78"/>
      <c r="AJ806" s="78"/>
      <c r="AK806" s="78" t="s">
        <v>13117</v>
      </c>
      <c r="AL806" s="78"/>
      <c r="AM806" s="78"/>
      <c r="AN806" s="80">
        <v>42695.66810185185</v>
      </c>
      <c r="AO806" s="78"/>
      <c r="AP806" s="78" t="b">
        <v>1</v>
      </c>
      <c r="AQ806" s="78" t="b">
        <v>1</v>
      </c>
      <c r="AR806" s="78" t="b">
        <v>0</v>
      </c>
      <c r="AS806" s="78" t="s">
        <v>9963</v>
      </c>
      <c r="AT806" s="78">
        <v>9</v>
      </c>
      <c r="AU806" s="78"/>
      <c r="AV806" s="78" t="b">
        <v>0</v>
      </c>
      <c r="AW806" s="78" t="s">
        <v>15459</v>
      </c>
      <c r="AX806" s="84" t="s">
        <v>16796</v>
      </c>
      <c r="AY806" s="78" t="s">
        <v>66</v>
      </c>
      <c r="AZ806" s="102" t="s">
        <v>18397</v>
      </c>
      <c r="BA806" s="48"/>
      <c r="BB806" s="48"/>
      <c r="BC806" s="48"/>
      <c r="BD806" s="48"/>
      <c r="BE806" s="48" t="s">
        <v>4305</v>
      </c>
      <c r="BF806" s="48" t="s">
        <v>4305</v>
      </c>
      <c r="BG806" s="106" t="s">
        <v>4305</v>
      </c>
      <c r="BH806" s="106" t="s">
        <v>4305</v>
      </c>
      <c r="BI806" s="106" t="s">
        <v>19084</v>
      </c>
      <c r="BJ806" s="106" t="s">
        <v>19084</v>
      </c>
      <c r="BK806" s="85" t="str">
        <f>REPLACE(INDEX(GroupVertices[Group], MATCH(Vertices[[#This Row],[Vertex]],GroupVertices[Vertex],0)),1,1,"")</f>
        <v>EUTRAL</v>
      </c>
      <c r="BL806" s="3"/>
      <c r="BM806" s="3"/>
      <c r="BN806" s="3"/>
      <c r="BO806" s="3"/>
    </row>
    <row r="807" spans="1:67" x14ac:dyDescent="0.25">
      <c r="A807" s="64" t="s">
        <v>1448</v>
      </c>
      <c r="B807" s="65"/>
      <c r="C807" s="65"/>
      <c r="D807" s="66"/>
      <c r="E807" s="68"/>
      <c r="F807" s="100" t="s">
        <v>5700</v>
      </c>
      <c r="G807" s="65"/>
      <c r="H807" s="69"/>
      <c r="I807" s="70"/>
      <c r="J807" s="70"/>
      <c r="K807" s="69" t="s">
        <v>18236</v>
      </c>
      <c r="L807" s="73"/>
      <c r="M807" s="74">
        <v>7732.0654296875</v>
      </c>
      <c r="N807" s="74">
        <v>5359.92578125</v>
      </c>
      <c r="O807" s="75"/>
      <c r="P807" s="76"/>
      <c r="Q807" s="76"/>
      <c r="R807" s="86"/>
      <c r="S807" s="48">
        <v>0</v>
      </c>
      <c r="T807" s="48">
        <v>2</v>
      </c>
      <c r="U807" s="49">
        <v>0</v>
      </c>
      <c r="V807" s="49">
        <v>4.2400000000000001E-4</v>
      </c>
      <c r="W807" s="49">
        <v>6.0000000000000002E-6</v>
      </c>
      <c r="X807" s="49">
        <v>0.86526400000000003</v>
      </c>
      <c r="Y807" s="49">
        <v>0.5</v>
      </c>
      <c r="Z807" s="49">
        <v>0</v>
      </c>
      <c r="AA807" s="71">
        <v>1348</v>
      </c>
      <c r="AB807" s="71"/>
      <c r="AC807" s="72"/>
      <c r="AD807" s="78" t="s">
        <v>11475</v>
      </c>
      <c r="AE807" s="78">
        <v>112</v>
      </c>
      <c r="AF807" s="78">
        <v>42</v>
      </c>
      <c r="AG807" s="78">
        <v>1452</v>
      </c>
      <c r="AH807" s="78">
        <v>1275</v>
      </c>
      <c r="AI807" s="78"/>
      <c r="AJ807" s="78"/>
      <c r="AK807" s="78"/>
      <c r="AL807" s="78"/>
      <c r="AM807" s="78"/>
      <c r="AN807" s="80">
        <v>42799.756215277775</v>
      </c>
      <c r="AO807" s="78"/>
      <c r="AP807" s="78" t="b">
        <v>1</v>
      </c>
      <c r="AQ807" s="78" t="b">
        <v>0</v>
      </c>
      <c r="AR807" s="78" t="b">
        <v>0</v>
      </c>
      <c r="AS807" s="78" t="s">
        <v>14857</v>
      </c>
      <c r="AT807" s="78">
        <v>0</v>
      </c>
      <c r="AU807" s="78"/>
      <c r="AV807" s="78" t="b">
        <v>0</v>
      </c>
      <c r="AW807" s="78" t="s">
        <v>15459</v>
      </c>
      <c r="AX807" s="84" t="s">
        <v>16805</v>
      </c>
      <c r="AY807" s="78" t="s">
        <v>66</v>
      </c>
      <c r="AZ807" s="102" t="s">
        <v>18397</v>
      </c>
      <c r="BA807" s="48" t="s">
        <v>3903</v>
      </c>
      <c r="BB807" s="48" t="s">
        <v>3903</v>
      </c>
      <c r="BC807" s="48" t="s">
        <v>4022</v>
      </c>
      <c r="BD807" s="48" t="s">
        <v>4022</v>
      </c>
      <c r="BE807" s="48"/>
      <c r="BF807" s="48"/>
      <c r="BG807" s="106" t="s">
        <v>18905</v>
      </c>
      <c r="BH807" s="106" t="s">
        <v>18905</v>
      </c>
      <c r="BI807" s="106" t="s">
        <v>19348</v>
      </c>
      <c r="BJ807" s="106" t="s">
        <v>19348</v>
      </c>
      <c r="BK807" s="85" t="str">
        <f>REPLACE(INDEX(GroupVertices[Group], MATCH(Vertices[[#This Row],[Vertex]],GroupVertices[Vertex],0)),1,1,"")</f>
        <v>EUTRAL</v>
      </c>
      <c r="BL807" s="3"/>
      <c r="BM807" s="3"/>
      <c r="BN807" s="3"/>
      <c r="BO807" s="3"/>
    </row>
    <row r="808" spans="1:67" x14ac:dyDescent="0.25">
      <c r="A808" s="64" t="s">
        <v>1451</v>
      </c>
      <c r="B808" s="65"/>
      <c r="C808" s="65"/>
      <c r="D808" s="66"/>
      <c r="E808" s="68"/>
      <c r="F808" s="100" t="s">
        <v>5703</v>
      </c>
      <c r="G808" s="65"/>
      <c r="H808" s="69"/>
      <c r="I808" s="70"/>
      <c r="J808" s="70"/>
      <c r="K808" s="69" t="s">
        <v>18238</v>
      </c>
      <c r="L808" s="73"/>
      <c r="M808" s="74">
        <v>8445.3525390625</v>
      </c>
      <c r="N808" s="74">
        <v>2109.07666015625</v>
      </c>
      <c r="O808" s="75"/>
      <c r="P808" s="76"/>
      <c r="Q808" s="76"/>
      <c r="R808" s="86"/>
      <c r="S808" s="48">
        <v>0</v>
      </c>
      <c r="T808" s="48">
        <v>1</v>
      </c>
      <c r="U808" s="49">
        <v>0</v>
      </c>
      <c r="V808" s="49">
        <v>0.14285700000000001</v>
      </c>
      <c r="W808" s="49">
        <v>0</v>
      </c>
      <c r="X808" s="49">
        <v>0.65540500000000002</v>
      </c>
      <c r="Y808" s="49">
        <v>0</v>
      </c>
      <c r="Z808" s="49">
        <v>0</v>
      </c>
      <c r="AA808" s="71">
        <v>1350</v>
      </c>
      <c r="AB808" s="71"/>
      <c r="AC808" s="72"/>
      <c r="AD808" s="78" t="s">
        <v>11477</v>
      </c>
      <c r="AE808" s="78">
        <v>14</v>
      </c>
      <c r="AF808" s="78">
        <v>210</v>
      </c>
      <c r="AG808" s="78">
        <v>7167</v>
      </c>
      <c r="AH808" s="78">
        <v>74</v>
      </c>
      <c r="AI808" s="78"/>
      <c r="AJ808" s="78" t="s">
        <v>12568</v>
      </c>
      <c r="AK808" s="78" t="s">
        <v>13120</v>
      </c>
      <c r="AL808" s="78"/>
      <c r="AM808" s="78"/>
      <c r="AN808" s="80">
        <v>42768.5390625</v>
      </c>
      <c r="AO808" s="84" t="s">
        <v>14797</v>
      </c>
      <c r="AP808" s="78" t="b">
        <v>1</v>
      </c>
      <c r="AQ808" s="78" t="b">
        <v>0</v>
      </c>
      <c r="AR808" s="78" t="b">
        <v>0</v>
      </c>
      <c r="AS808" s="78" t="s">
        <v>9963</v>
      </c>
      <c r="AT808" s="78">
        <v>6</v>
      </c>
      <c r="AU808" s="78"/>
      <c r="AV808" s="78" t="b">
        <v>0</v>
      </c>
      <c r="AW808" s="78" t="s">
        <v>15459</v>
      </c>
      <c r="AX808" s="84" t="s">
        <v>16807</v>
      </c>
      <c r="AY808" s="78" t="s">
        <v>66</v>
      </c>
      <c r="AZ808" s="102" t="s">
        <v>18397</v>
      </c>
      <c r="BA808" s="48"/>
      <c r="BB808" s="48"/>
      <c r="BC808" s="48"/>
      <c r="BD808" s="48"/>
      <c r="BE808" s="48" t="s">
        <v>4260</v>
      </c>
      <c r="BF808" s="48" t="s">
        <v>4260</v>
      </c>
      <c r="BG808" s="106" t="s">
        <v>18562</v>
      </c>
      <c r="BH808" s="106" t="s">
        <v>18562</v>
      </c>
      <c r="BI808" s="106" t="s">
        <v>19006</v>
      </c>
      <c r="BJ808" s="106" t="s">
        <v>19006</v>
      </c>
      <c r="BK808" s="85" t="str">
        <f>REPLACE(INDEX(GroupVertices[Group], MATCH(Vertices[[#This Row],[Vertex]],GroupVertices[Vertex],0)),1,1,"")</f>
        <v>EUTRAL</v>
      </c>
      <c r="BL808" s="3"/>
      <c r="BM808" s="3"/>
      <c r="BN808" s="3"/>
      <c r="BO808" s="3"/>
    </row>
    <row r="809" spans="1:67" x14ac:dyDescent="0.25">
      <c r="A809" s="64" t="s">
        <v>1454</v>
      </c>
      <c r="B809" s="65"/>
      <c r="C809" s="65"/>
      <c r="D809" s="66"/>
      <c r="E809" s="68"/>
      <c r="F809" s="100" t="s">
        <v>5706</v>
      </c>
      <c r="G809" s="65"/>
      <c r="H809" s="69"/>
      <c r="I809" s="70"/>
      <c r="J809" s="70"/>
      <c r="K809" s="69" t="s">
        <v>18240</v>
      </c>
      <c r="L809" s="73"/>
      <c r="M809" s="74">
        <v>6049.93896484375</v>
      </c>
      <c r="N809" s="74">
        <v>3256.962890625</v>
      </c>
      <c r="O809" s="75"/>
      <c r="P809" s="76"/>
      <c r="Q809" s="76"/>
      <c r="R809" s="86"/>
      <c r="S809" s="48">
        <v>0</v>
      </c>
      <c r="T809" s="48">
        <v>1</v>
      </c>
      <c r="U809" s="49">
        <v>0</v>
      </c>
      <c r="V809" s="49">
        <v>4.86E-4</v>
      </c>
      <c r="W809" s="49">
        <v>9.7999999999999997E-5</v>
      </c>
      <c r="X809" s="49">
        <v>0.44676300000000002</v>
      </c>
      <c r="Y809" s="49">
        <v>0</v>
      </c>
      <c r="Z809" s="49">
        <v>0</v>
      </c>
      <c r="AA809" s="71">
        <v>1352</v>
      </c>
      <c r="AB809" s="71"/>
      <c r="AC809" s="72"/>
      <c r="AD809" s="78" t="s">
        <v>11479</v>
      </c>
      <c r="AE809" s="78">
        <v>280</v>
      </c>
      <c r="AF809" s="78">
        <v>163</v>
      </c>
      <c r="AG809" s="78">
        <v>2004</v>
      </c>
      <c r="AH809" s="78">
        <v>1773</v>
      </c>
      <c r="AI809" s="78">
        <v>19800</v>
      </c>
      <c r="AJ809" s="78" t="s">
        <v>12570</v>
      </c>
      <c r="AK809" s="78" t="s">
        <v>13121</v>
      </c>
      <c r="AL809" s="84" t="s">
        <v>13752</v>
      </c>
      <c r="AM809" s="78" t="s">
        <v>10135</v>
      </c>
      <c r="AN809" s="80">
        <v>40335.482951388891</v>
      </c>
      <c r="AO809" s="84" t="s">
        <v>14799</v>
      </c>
      <c r="AP809" s="78" t="b">
        <v>0</v>
      </c>
      <c r="AQ809" s="78" t="b">
        <v>0</v>
      </c>
      <c r="AR809" s="78" t="b">
        <v>1</v>
      </c>
      <c r="AS809" s="78" t="s">
        <v>9963</v>
      </c>
      <c r="AT809" s="78">
        <v>7</v>
      </c>
      <c r="AU809" s="84" t="s">
        <v>15114</v>
      </c>
      <c r="AV809" s="78" t="b">
        <v>0</v>
      </c>
      <c r="AW809" s="78" t="s">
        <v>15459</v>
      </c>
      <c r="AX809" s="84" t="s">
        <v>16809</v>
      </c>
      <c r="AY809" s="78" t="s">
        <v>66</v>
      </c>
      <c r="AZ809" s="102" t="s">
        <v>18397</v>
      </c>
      <c r="BA809" s="48" t="s">
        <v>3190</v>
      </c>
      <c r="BB809" s="48" t="s">
        <v>3190</v>
      </c>
      <c r="BC809" s="48" t="s">
        <v>18501</v>
      </c>
      <c r="BD809" s="48" t="s">
        <v>18501</v>
      </c>
      <c r="BE809" s="48"/>
      <c r="BF809" s="48"/>
      <c r="BG809" s="106" t="s">
        <v>18574</v>
      </c>
      <c r="BH809" s="106" t="s">
        <v>18574</v>
      </c>
      <c r="BI809" s="106" t="s">
        <v>19018</v>
      </c>
      <c r="BJ809" s="106" t="s">
        <v>19018</v>
      </c>
      <c r="BK809" s="85" t="str">
        <f>REPLACE(INDEX(GroupVertices[Group], MATCH(Vertices[[#This Row],[Vertex]],GroupVertices[Vertex],0)),1,1,"")</f>
        <v>EUTRAL</v>
      </c>
      <c r="BL809" s="3"/>
      <c r="BM809" s="3"/>
      <c r="BN809" s="3"/>
      <c r="BO809" s="3"/>
    </row>
    <row r="810" spans="1:67" x14ac:dyDescent="0.25">
      <c r="A810" s="64" t="s">
        <v>1458</v>
      </c>
      <c r="B810" s="65"/>
      <c r="C810" s="65"/>
      <c r="D810" s="66"/>
      <c r="E810" s="68"/>
      <c r="F810" s="100" t="s">
        <v>5709</v>
      </c>
      <c r="G810" s="65"/>
      <c r="H810" s="69"/>
      <c r="I810" s="70"/>
      <c r="J810" s="70"/>
      <c r="K810" s="69" t="s">
        <v>18244</v>
      </c>
      <c r="L810" s="73"/>
      <c r="M810" s="74">
        <v>9714.8232421875</v>
      </c>
      <c r="N810" s="74">
        <v>4118.26611328125</v>
      </c>
      <c r="O810" s="75"/>
      <c r="P810" s="76"/>
      <c r="Q810" s="76"/>
      <c r="R810" s="86"/>
      <c r="S810" s="48">
        <v>0</v>
      </c>
      <c r="T810" s="48">
        <v>1</v>
      </c>
      <c r="U810" s="49">
        <v>0</v>
      </c>
      <c r="V810" s="49">
        <v>9.0089999999999996E-3</v>
      </c>
      <c r="W810" s="49">
        <v>0</v>
      </c>
      <c r="X810" s="49">
        <v>0.53537999999999997</v>
      </c>
      <c r="Y810" s="49">
        <v>0</v>
      </c>
      <c r="Z810" s="49">
        <v>0</v>
      </c>
      <c r="AA810" s="71">
        <v>1356</v>
      </c>
      <c r="AB810" s="71"/>
      <c r="AC810" s="72"/>
      <c r="AD810" s="78" t="s">
        <v>11482</v>
      </c>
      <c r="AE810" s="78">
        <v>2</v>
      </c>
      <c r="AF810" s="78">
        <v>9</v>
      </c>
      <c r="AG810" s="78">
        <v>110</v>
      </c>
      <c r="AH810" s="78">
        <v>3</v>
      </c>
      <c r="AI810" s="78">
        <v>19800</v>
      </c>
      <c r="AJ810" s="78"/>
      <c r="AK810" s="78" t="s">
        <v>12850</v>
      </c>
      <c r="AL810" s="84" t="s">
        <v>13754</v>
      </c>
      <c r="AM810" s="78" t="s">
        <v>10139</v>
      </c>
      <c r="AN810" s="80">
        <v>42606.528611111113</v>
      </c>
      <c r="AO810" s="84" t="s">
        <v>14802</v>
      </c>
      <c r="AP810" s="78" t="b">
        <v>0</v>
      </c>
      <c r="AQ810" s="78" t="b">
        <v>0</v>
      </c>
      <c r="AR810" s="78" t="b">
        <v>0</v>
      </c>
      <c r="AS810" s="78" t="s">
        <v>9963</v>
      </c>
      <c r="AT810" s="78">
        <v>0</v>
      </c>
      <c r="AU810" s="84" t="s">
        <v>14862</v>
      </c>
      <c r="AV810" s="78" t="b">
        <v>0</v>
      </c>
      <c r="AW810" s="78" t="s">
        <v>15459</v>
      </c>
      <c r="AX810" s="84" t="s">
        <v>16813</v>
      </c>
      <c r="AY810" s="78" t="s">
        <v>66</v>
      </c>
      <c r="AZ810" s="102" t="s">
        <v>18397</v>
      </c>
      <c r="BA810" s="48" t="s">
        <v>3909</v>
      </c>
      <c r="BB810" s="48" t="s">
        <v>3909</v>
      </c>
      <c r="BC810" s="48" t="s">
        <v>4027</v>
      </c>
      <c r="BD810" s="48" t="s">
        <v>4027</v>
      </c>
      <c r="BE810" s="48"/>
      <c r="BF810" s="48"/>
      <c r="BG810" s="106" t="s">
        <v>18906</v>
      </c>
      <c r="BH810" s="106" t="s">
        <v>18906</v>
      </c>
      <c r="BI810" s="106" t="s">
        <v>19349</v>
      </c>
      <c r="BJ810" s="106" t="s">
        <v>19349</v>
      </c>
      <c r="BK810" s="85" t="str">
        <f>REPLACE(INDEX(GroupVertices[Group], MATCH(Vertices[[#This Row],[Vertex]],GroupVertices[Vertex],0)),1,1,"")</f>
        <v>EUTRAL</v>
      </c>
      <c r="BL810" s="3"/>
      <c r="BM810" s="3"/>
      <c r="BN810" s="3"/>
      <c r="BO810" s="3"/>
    </row>
    <row r="811" spans="1:67" x14ac:dyDescent="0.25">
      <c r="A811" s="64" t="s">
        <v>1463</v>
      </c>
      <c r="B811" s="65"/>
      <c r="C811" s="65"/>
      <c r="D811" s="66"/>
      <c r="E811" s="68"/>
      <c r="F811" s="100" t="s">
        <v>5714</v>
      </c>
      <c r="G811" s="65"/>
      <c r="H811" s="69"/>
      <c r="I811" s="70"/>
      <c r="J811" s="70"/>
      <c r="K811" s="69" t="s">
        <v>18249</v>
      </c>
      <c r="L811" s="73"/>
      <c r="M811" s="74">
        <v>8886.87109375</v>
      </c>
      <c r="N811" s="74">
        <v>3119.011962890625</v>
      </c>
      <c r="O811" s="75"/>
      <c r="P811" s="76"/>
      <c r="Q811" s="76"/>
      <c r="R811" s="86"/>
      <c r="S811" s="48">
        <v>0</v>
      </c>
      <c r="T811" s="48">
        <v>1</v>
      </c>
      <c r="U811" s="49">
        <v>0</v>
      </c>
      <c r="V811" s="49">
        <v>4.6700000000000002E-4</v>
      </c>
      <c r="W811" s="49">
        <v>3.3000000000000003E-5</v>
      </c>
      <c r="X811" s="49">
        <v>0.53026799999999996</v>
      </c>
      <c r="Y811" s="49">
        <v>0</v>
      </c>
      <c r="Z811" s="49">
        <v>0</v>
      </c>
      <c r="AA811" s="71">
        <v>1361</v>
      </c>
      <c r="AB811" s="71"/>
      <c r="AC811" s="72"/>
      <c r="AD811" s="78" t="s">
        <v>11487</v>
      </c>
      <c r="AE811" s="78">
        <v>398</v>
      </c>
      <c r="AF811" s="78">
        <v>176</v>
      </c>
      <c r="AG811" s="78">
        <v>10642</v>
      </c>
      <c r="AH811" s="78">
        <v>32</v>
      </c>
      <c r="AI811" s="78">
        <v>19800</v>
      </c>
      <c r="AJ811" s="78" t="s">
        <v>12576</v>
      </c>
      <c r="AK811" s="78" t="s">
        <v>13123</v>
      </c>
      <c r="AL811" s="84" t="s">
        <v>13759</v>
      </c>
      <c r="AM811" s="78" t="s">
        <v>10135</v>
      </c>
      <c r="AN811" s="80">
        <v>40353.595949074072</v>
      </c>
      <c r="AO811" s="84" t="s">
        <v>14805</v>
      </c>
      <c r="AP811" s="78" t="b">
        <v>0</v>
      </c>
      <c r="AQ811" s="78" t="b">
        <v>0</v>
      </c>
      <c r="AR811" s="78" t="b">
        <v>0</v>
      </c>
      <c r="AS811" s="78" t="s">
        <v>9963</v>
      </c>
      <c r="AT811" s="78">
        <v>27</v>
      </c>
      <c r="AU811" s="84" t="s">
        <v>14903</v>
      </c>
      <c r="AV811" s="78" t="b">
        <v>0</v>
      </c>
      <c r="AW811" s="78" t="s">
        <v>15459</v>
      </c>
      <c r="AX811" s="84" t="s">
        <v>16818</v>
      </c>
      <c r="AY811" s="78" t="s">
        <v>66</v>
      </c>
      <c r="AZ811" s="102" t="s">
        <v>18397</v>
      </c>
      <c r="BA811" s="48" t="s">
        <v>18475</v>
      </c>
      <c r="BB811" s="48" t="s">
        <v>18475</v>
      </c>
      <c r="BC811" s="48" t="s">
        <v>4094</v>
      </c>
      <c r="BD811" s="48" t="s">
        <v>4094</v>
      </c>
      <c r="BE811" s="48"/>
      <c r="BF811" s="48"/>
      <c r="BG811" s="106" t="s">
        <v>18868</v>
      </c>
      <c r="BH811" s="106" t="s">
        <v>18979</v>
      </c>
      <c r="BI811" s="106" t="s">
        <v>19310</v>
      </c>
      <c r="BJ811" s="106" t="s">
        <v>19411</v>
      </c>
      <c r="BK811" s="85" t="str">
        <f>REPLACE(INDEX(GroupVertices[Group], MATCH(Vertices[[#This Row],[Vertex]],GroupVertices[Vertex],0)),1,1,"")</f>
        <v>EUTRAL</v>
      </c>
      <c r="BL811" s="3"/>
      <c r="BM811" s="3"/>
      <c r="BN811" s="3"/>
      <c r="BO811" s="3"/>
    </row>
    <row r="812" spans="1:67" x14ac:dyDescent="0.25">
      <c r="A812" s="64" t="s">
        <v>1465</v>
      </c>
      <c r="B812" s="65"/>
      <c r="C812" s="65"/>
      <c r="D812" s="66"/>
      <c r="E812" s="68"/>
      <c r="F812" s="100" t="s">
        <v>5716</v>
      </c>
      <c r="G812" s="65"/>
      <c r="H812" s="69"/>
      <c r="I812" s="70"/>
      <c r="J812" s="70"/>
      <c r="K812" s="69" t="s">
        <v>18251</v>
      </c>
      <c r="L812" s="73"/>
      <c r="M812" s="74">
        <v>6521.93701171875</v>
      </c>
      <c r="N812" s="74">
        <v>3548.243896484375</v>
      </c>
      <c r="O812" s="75"/>
      <c r="P812" s="76"/>
      <c r="Q812" s="76"/>
      <c r="R812" s="86"/>
      <c r="S812" s="48">
        <v>0</v>
      </c>
      <c r="T812" s="48">
        <v>1</v>
      </c>
      <c r="U812" s="49">
        <v>0</v>
      </c>
      <c r="V812" s="49">
        <v>1</v>
      </c>
      <c r="W812" s="49">
        <v>0</v>
      </c>
      <c r="X812" s="49">
        <v>0.99999899999999997</v>
      </c>
      <c r="Y812" s="49">
        <v>0</v>
      </c>
      <c r="Z812" s="49">
        <v>0</v>
      </c>
      <c r="AA812" s="71">
        <v>1363</v>
      </c>
      <c r="AB812" s="71"/>
      <c r="AC812" s="72"/>
      <c r="AD812" s="78" t="s">
        <v>11489</v>
      </c>
      <c r="AE812" s="78">
        <v>149</v>
      </c>
      <c r="AF812" s="78">
        <v>89</v>
      </c>
      <c r="AG812" s="78">
        <v>4616</v>
      </c>
      <c r="AH812" s="78">
        <v>3445</v>
      </c>
      <c r="AI812" s="78">
        <v>19800</v>
      </c>
      <c r="AJ812" s="78" t="s">
        <v>12578</v>
      </c>
      <c r="AK812" s="78"/>
      <c r="AL812" s="78"/>
      <c r="AM812" s="78" t="s">
        <v>10135</v>
      </c>
      <c r="AN812" s="80">
        <v>41978.365405092591</v>
      </c>
      <c r="AO812" s="84" t="s">
        <v>14807</v>
      </c>
      <c r="AP812" s="78" t="b">
        <v>1</v>
      </c>
      <c r="AQ812" s="78" t="b">
        <v>0</v>
      </c>
      <c r="AR812" s="78" t="b">
        <v>1</v>
      </c>
      <c r="AS812" s="78" t="s">
        <v>9963</v>
      </c>
      <c r="AT812" s="78">
        <v>21</v>
      </c>
      <c r="AU812" s="84" t="s">
        <v>14862</v>
      </c>
      <c r="AV812" s="78" t="b">
        <v>0</v>
      </c>
      <c r="AW812" s="78" t="s">
        <v>15459</v>
      </c>
      <c r="AX812" s="84" t="s">
        <v>16820</v>
      </c>
      <c r="AY812" s="78" t="s">
        <v>66</v>
      </c>
      <c r="AZ812" s="102" t="s">
        <v>18397</v>
      </c>
      <c r="BA812" s="48" t="s">
        <v>3930</v>
      </c>
      <c r="BB812" s="48" t="s">
        <v>3930</v>
      </c>
      <c r="BC812" s="48" t="s">
        <v>4248</v>
      </c>
      <c r="BD812" s="48" t="s">
        <v>4248</v>
      </c>
      <c r="BE812" s="48"/>
      <c r="BF812" s="48"/>
      <c r="BG812" s="106" t="s">
        <v>18907</v>
      </c>
      <c r="BH812" s="106" t="s">
        <v>18907</v>
      </c>
      <c r="BI812" s="106" t="s">
        <v>19350</v>
      </c>
      <c r="BJ812" s="106" t="s">
        <v>19350</v>
      </c>
      <c r="BK812" s="85" t="str">
        <f>REPLACE(INDEX(GroupVertices[Group], MATCH(Vertices[[#This Row],[Vertex]],GroupVertices[Vertex],0)),1,1,"")</f>
        <v>EUTRAL</v>
      </c>
      <c r="BL812" s="3"/>
      <c r="BM812" s="3"/>
      <c r="BN812" s="3"/>
      <c r="BO812" s="3"/>
    </row>
    <row r="813" spans="1:67" x14ac:dyDescent="0.25">
      <c r="A813" s="64" t="s">
        <v>1471</v>
      </c>
      <c r="B813" s="65"/>
      <c r="C813" s="65"/>
      <c r="D813" s="66"/>
      <c r="E813" s="68"/>
      <c r="F813" s="100" t="s">
        <v>5721</v>
      </c>
      <c r="G813" s="65"/>
      <c r="H813" s="69"/>
      <c r="I813" s="70"/>
      <c r="J813" s="70"/>
      <c r="K813" s="69" t="s">
        <v>18255</v>
      </c>
      <c r="L813" s="73"/>
      <c r="M813" s="74">
        <v>7598.9609375</v>
      </c>
      <c r="N813" s="74">
        <v>2855.800048828125</v>
      </c>
      <c r="O813" s="75"/>
      <c r="P813" s="76"/>
      <c r="Q813" s="76"/>
      <c r="R813" s="86"/>
      <c r="S813" s="48">
        <v>0</v>
      </c>
      <c r="T813" s="48">
        <v>2</v>
      </c>
      <c r="U813" s="49">
        <v>4800</v>
      </c>
      <c r="V813" s="49">
        <v>5.9800000000000001E-4</v>
      </c>
      <c r="W813" s="49">
        <v>2.3800000000000002E-3</v>
      </c>
      <c r="X813" s="49">
        <v>0.68752599999999997</v>
      </c>
      <c r="Y813" s="49">
        <v>0</v>
      </c>
      <c r="Z813" s="49">
        <v>0</v>
      </c>
      <c r="AA813" s="71">
        <v>1367</v>
      </c>
      <c r="AB813" s="71"/>
      <c r="AC813" s="72"/>
      <c r="AD813" s="78" t="s">
        <v>11493</v>
      </c>
      <c r="AE813" s="78">
        <v>366</v>
      </c>
      <c r="AF813" s="78">
        <v>320</v>
      </c>
      <c r="AG813" s="78">
        <v>17906</v>
      </c>
      <c r="AH813" s="78">
        <v>164</v>
      </c>
      <c r="AI813" s="78">
        <v>19800</v>
      </c>
      <c r="AJ813" s="78"/>
      <c r="AK813" s="78"/>
      <c r="AL813" s="78"/>
      <c r="AM813" s="78" t="s">
        <v>10135</v>
      </c>
      <c r="AN813" s="80">
        <v>42278.607175925928</v>
      </c>
      <c r="AO813" s="84" t="s">
        <v>14810</v>
      </c>
      <c r="AP813" s="78" t="b">
        <v>0</v>
      </c>
      <c r="AQ813" s="78" t="b">
        <v>0</v>
      </c>
      <c r="AR813" s="78" t="b">
        <v>0</v>
      </c>
      <c r="AS813" s="78" t="s">
        <v>9963</v>
      </c>
      <c r="AT813" s="78">
        <v>32</v>
      </c>
      <c r="AU813" s="84" t="s">
        <v>14903</v>
      </c>
      <c r="AV813" s="78" t="b">
        <v>0</v>
      </c>
      <c r="AW813" s="78" t="s">
        <v>15459</v>
      </c>
      <c r="AX813" s="84" t="s">
        <v>16824</v>
      </c>
      <c r="AY813" s="78" t="s">
        <v>66</v>
      </c>
      <c r="AZ813" s="102" t="s">
        <v>18397</v>
      </c>
      <c r="BA813" s="48" t="s">
        <v>3378</v>
      </c>
      <c r="BB813" s="48" t="s">
        <v>3378</v>
      </c>
      <c r="BC813" s="48" t="s">
        <v>4021</v>
      </c>
      <c r="BD813" s="48" t="s">
        <v>4021</v>
      </c>
      <c r="BE813" s="48"/>
      <c r="BF813" s="48"/>
      <c r="BG813" s="106" t="s">
        <v>18908</v>
      </c>
      <c r="BH813" s="106" t="s">
        <v>18994</v>
      </c>
      <c r="BI813" s="106" t="s">
        <v>19351</v>
      </c>
      <c r="BJ813" s="106" t="s">
        <v>19426</v>
      </c>
      <c r="BK813" s="85" t="str">
        <f>REPLACE(INDEX(GroupVertices[Group], MATCH(Vertices[[#This Row],[Vertex]],GroupVertices[Vertex],0)),1,1,"")</f>
        <v>EUTRAL</v>
      </c>
      <c r="BL813" s="3"/>
      <c r="BM813" s="3"/>
      <c r="BN813" s="3"/>
      <c r="BO813" s="3"/>
    </row>
    <row r="814" spans="1:67" x14ac:dyDescent="0.25">
      <c r="A814" s="64" t="s">
        <v>1473</v>
      </c>
      <c r="B814" s="65"/>
      <c r="C814" s="65"/>
      <c r="D814" s="66"/>
      <c r="E814" s="68"/>
      <c r="F814" s="100" t="s">
        <v>5723</v>
      </c>
      <c r="G814" s="65"/>
      <c r="H814" s="69"/>
      <c r="I814" s="70"/>
      <c r="J814" s="70"/>
      <c r="K814" s="69" t="s">
        <v>18257</v>
      </c>
      <c r="L814" s="73"/>
      <c r="M814" s="74">
        <v>8669.73046875</v>
      </c>
      <c r="N814" s="74">
        <v>5629.76220703125</v>
      </c>
      <c r="O814" s="75"/>
      <c r="P814" s="76"/>
      <c r="Q814" s="76"/>
      <c r="R814" s="86"/>
      <c r="S814" s="48">
        <v>0</v>
      </c>
      <c r="T814" s="48">
        <v>2</v>
      </c>
      <c r="U814" s="49">
        <v>0</v>
      </c>
      <c r="V814" s="49">
        <v>7.1199999999999996E-4</v>
      </c>
      <c r="W814" s="49">
        <v>5.3E-3</v>
      </c>
      <c r="X814" s="49">
        <v>0.57554700000000003</v>
      </c>
      <c r="Y814" s="49">
        <v>0.5</v>
      </c>
      <c r="Z814" s="49">
        <v>0</v>
      </c>
      <c r="AA814" s="71">
        <v>1369</v>
      </c>
      <c r="AB814" s="71"/>
      <c r="AC814" s="72"/>
      <c r="AD814" s="78" t="s">
        <v>11495</v>
      </c>
      <c r="AE814" s="78">
        <v>1974</v>
      </c>
      <c r="AF814" s="78">
        <v>349</v>
      </c>
      <c r="AG814" s="78">
        <v>4522</v>
      </c>
      <c r="AH814" s="78">
        <v>4022</v>
      </c>
      <c r="AI814" s="78"/>
      <c r="AJ814" s="78" t="s">
        <v>12583</v>
      </c>
      <c r="AK814" s="78" t="s">
        <v>13125</v>
      </c>
      <c r="AL814" s="78"/>
      <c r="AM814" s="78"/>
      <c r="AN814" s="80">
        <v>41131.402094907404</v>
      </c>
      <c r="AO814" s="78"/>
      <c r="AP814" s="78" t="b">
        <v>0</v>
      </c>
      <c r="AQ814" s="78" t="b">
        <v>0</v>
      </c>
      <c r="AR814" s="78" t="b">
        <v>0</v>
      </c>
      <c r="AS814" s="78" t="s">
        <v>9963</v>
      </c>
      <c r="AT814" s="78">
        <v>6</v>
      </c>
      <c r="AU814" s="84" t="s">
        <v>14883</v>
      </c>
      <c r="AV814" s="78" t="b">
        <v>0</v>
      </c>
      <c r="AW814" s="78" t="s">
        <v>15459</v>
      </c>
      <c r="AX814" s="84" t="s">
        <v>16826</v>
      </c>
      <c r="AY814" s="78" t="s">
        <v>66</v>
      </c>
      <c r="AZ814" s="102" t="s">
        <v>18397</v>
      </c>
      <c r="BA814" s="48" t="s">
        <v>3936</v>
      </c>
      <c r="BB814" s="48" t="s">
        <v>3936</v>
      </c>
      <c r="BC814" s="48" t="s">
        <v>4066</v>
      </c>
      <c r="BD814" s="48" t="s">
        <v>4066</v>
      </c>
      <c r="BE814" s="48"/>
      <c r="BF814" s="48"/>
      <c r="BG814" s="106" t="s">
        <v>18617</v>
      </c>
      <c r="BH814" s="106" t="s">
        <v>18617</v>
      </c>
      <c r="BI814" s="106" t="s">
        <v>19062</v>
      </c>
      <c r="BJ814" s="106" t="s">
        <v>19062</v>
      </c>
      <c r="BK814" s="85" t="str">
        <f>REPLACE(INDEX(GroupVertices[Group], MATCH(Vertices[[#This Row],[Vertex]],GroupVertices[Vertex],0)),1,1,"")</f>
        <v>EUTRAL</v>
      </c>
      <c r="BL814" s="3"/>
      <c r="BM814" s="3"/>
      <c r="BN814" s="3"/>
      <c r="BO814" s="3"/>
    </row>
    <row r="815" spans="1:67" x14ac:dyDescent="0.25">
      <c r="A815" s="64" t="s">
        <v>1474</v>
      </c>
      <c r="B815" s="65"/>
      <c r="C815" s="65"/>
      <c r="D815" s="66"/>
      <c r="E815" s="68"/>
      <c r="F815" s="100" t="s">
        <v>5724</v>
      </c>
      <c r="G815" s="65"/>
      <c r="H815" s="69"/>
      <c r="I815" s="70"/>
      <c r="J815" s="70"/>
      <c r="K815" s="69" t="s">
        <v>18258</v>
      </c>
      <c r="L815" s="73"/>
      <c r="M815" s="74">
        <v>9657.802734375</v>
      </c>
      <c r="N815" s="74">
        <v>3133.05810546875</v>
      </c>
      <c r="O815" s="75"/>
      <c r="P815" s="76"/>
      <c r="Q815" s="76"/>
      <c r="R815" s="86"/>
      <c r="S815" s="48">
        <v>0</v>
      </c>
      <c r="T815" s="48">
        <v>2</v>
      </c>
      <c r="U815" s="49">
        <v>0</v>
      </c>
      <c r="V815" s="49">
        <v>7.1199999999999996E-4</v>
      </c>
      <c r="W815" s="49">
        <v>5.3E-3</v>
      </c>
      <c r="X815" s="49">
        <v>0.57554700000000003</v>
      </c>
      <c r="Y815" s="49">
        <v>0.5</v>
      </c>
      <c r="Z815" s="49">
        <v>0</v>
      </c>
      <c r="AA815" s="71">
        <v>1370</v>
      </c>
      <c r="AB815" s="71"/>
      <c r="AC815" s="72"/>
      <c r="AD815" s="78" t="s">
        <v>11496</v>
      </c>
      <c r="AE815" s="78">
        <v>196</v>
      </c>
      <c r="AF815" s="78">
        <v>212</v>
      </c>
      <c r="AG815" s="78">
        <v>3526</v>
      </c>
      <c r="AH815" s="78">
        <v>217</v>
      </c>
      <c r="AI815" s="78">
        <v>19800</v>
      </c>
      <c r="AJ815" s="78" t="s">
        <v>12584</v>
      </c>
      <c r="AK815" s="78"/>
      <c r="AL815" s="84" t="s">
        <v>13765</v>
      </c>
      <c r="AM815" s="78" t="s">
        <v>10140</v>
      </c>
      <c r="AN815" s="80">
        <v>40286.656469907408</v>
      </c>
      <c r="AO815" s="84" t="s">
        <v>14812</v>
      </c>
      <c r="AP815" s="78" t="b">
        <v>1</v>
      </c>
      <c r="AQ815" s="78" t="b">
        <v>0</v>
      </c>
      <c r="AR815" s="78" t="b">
        <v>1</v>
      </c>
      <c r="AS815" s="78" t="s">
        <v>9963</v>
      </c>
      <c r="AT815" s="78">
        <v>6</v>
      </c>
      <c r="AU815" s="84" t="s">
        <v>14862</v>
      </c>
      <c r="AV815" s="78" t="b">
        <v>0</v>
      </c>
      <c r="AW815" s="78" t="s">
        <v>15459</v>
      </c>
      <c r="AX815" s="84" t="s">
        <v>16827</v>
      </c>
      <c r="AY815" s="78" t="s">
        <v>66</v>
      </c>
      <c r="AZ815" s="102" t="s">
        <v>18397</v>
      </c>
      <c r="BA815" s="48" t="s">
        <v>3936</v>
      </c>
      <c r="BB815" s="48" t="s">
        <v>3936</v>
      </c>
      <c r="BC815" s="48" t="s">
        <v>4066</v>
      </c>
      <c r="BD815" s="48" t="s">
        <v>4066</v>
      </c>
      <c r="BE815" s="48"/>
      <c r="BF815" s="48"/>
      <c r="BG815" s="106" t="s">
        <v>18617</v>
      </c>
      <c r="BH815" s="106" t="s">
        <v>18617</v>
      </c>
      <c r="BI815" s="106" t="s">
        <v>19062</v>
      </c>
      <c r="BJ815" s="106" t="s">
        <v>19062</v>
      </c>
      <c r="BK815" s="85" t="str">
        <f>REPLACE(INDEX(GroupVertices[Group], MATCH(Vertices[[#This Row],[Vertex]],GroupVertices[Vertex],0)),1,1,"")</f>
        <v>EUTRAL</v>
      </c>
      <c r="BL815" s="3"/>
      <c r="BM815" s="3"/>
      <c r="BN815" s="3"/>
      <c r="BO815" s="3"/>
    </row>
    <row r="816" spans="1:67" x14ac:dyDescent="0.25">
      <c r="A816" s="64" t="s">
        <v>1476</v>
      </c>
      <c r="B816" s="65"/>
      <c r="C816" s="65"/>
      <c r="D816" s="66"/>
      <c r="E816" s="68"/>
      <c r="F816" s="100" t="s">
        <v>5725</v>
      </c>
      <c r="G816" s="65"/>
      <c r="H816" s="69"/>
      <c r="I816" s="70"/>
      <c r="J816" s="70"/>
      <c r="K816" s="69" t="s">
        <v>18260</v>
      </c>
      <c r="L816" s="73"/>
      <c r="M816" s="74">
        <v>6338.03515625</v>
      </c>
      <c r="N816" s="74">
        <v>1766.469482421875</v>
      </c>
      <c r="O816" s="75"/>
      <c r="P816" s="76"/>
      <c r="Q816" s="76"/>
      <c r="R816" s="86"/>
      <c r="S816" s="48">
        <v>0</v>
      </c>
      <c r="T816" s="48">
        <v>1</v>
      </c>
      <c r="U816" s="49">
        <v>0</v>
      </c>
      <c r="V816" s="49">
        <v>9.0089999999999996E-3</v>
      </c>
      <c r="W816" s="49">
        <v>0</v>
      </c>
      <c r="X816" s="49">
        <v>0.53537999999999997</v>
      </c>
      <c r="Y816" s="49">
        <v>0</v>
      </c>
      <c r="Z816" s="49">
        <v>0</v>
      </c>
      <c r="AA816" s="71">
        <v>1372</v>
      </c>
      <c r="AB816" s="71"/>
      <c r="AC816" s="72"/>
      <c r="AD816" s="78" t="s">
        <v>11498</v>
      </c>
      <c r="AE816" s="78">
        <v>2776</v>
      </c>
      <c r="AF816" s="78">
        <v>1163</v>
      </c>
      <c r="AG816" s="78">
        <v>15084</v>
      </c>
      <c r="AH816" s="78">
        <v>764</v>
      </c>
      <c r="AI816" s="78">
        <v>-36000</v>
      </c>
      <c r="AJ816" s="78" t="s">
        <v>12586</v>
      </c>
      <c r="AK816" s="78" t="s">
        <v>12684</v>
      </c>
      <c r="AL816" s="84" t="s">
        <v>13767</v>
      </c>
      <c r="AM816" s="78" t="s">
        <v>13801</v>
      </c>
      <c r="AN816" s="80">
        <v>40476.204247685186</v>
      </c>
      <c r="AO816" s="84" t="s">
        <v>14814</v>
      </c>
      <c r="AP816" s="78" t="b">
        <v>0</v>
      </c>
      <c r="AQ816" s="78" t="b">
        <v>0</v>
      </c>
      <c r="AR816" s="78" t="b">
        <v>1</v>
      </c>
      <c r="AS816" s="78" t="s">
        <v>9963</v>
      </c>
      <c r="AT816" s="78">
        <v>96</v>
      </c>
      <c r="AU816" s="84" t="s">
        <v>15116</v>
      </c>
      <c r="AV816" s="78" t="b">
        <v>0</v>
      </c>
      <c r="AW816" s="78" t="s">
        <v>15459</v>
      </c>
      <c r="AX816" s="84" t="s">
        <v>16829</v>
      </c>
      <c r="AY816" s="78" t="s">
        <v>66</v>
      </c>
      <c r="AZ816" s="102" t="s">
        <v>18397</v>
      </c>
      <c r="BA816" s="48" t="s">
        <v>3937</v>
      </c>
      <c r="BB816" s="48" t="s">
        <v>3937</v>
      </c>
      <c r="BC816" s="48" t="s">
        <v>4027</v>
      </c>
      <c r="BD816" s="48" t="s">
        <v>4027</v>
      </c>
      <c r="BE816" s="48" t="s">
        <v>4283</v>
      </c>
      <c r="BF816" s="48" t="s">
        <v>4283</v>
      </c>
      <c r="BG816" s="106" t="s">
        <v>18909</v>
      </c>
      <c r="BH816" s="106" t="s">
        <v>18909</v>
      </c>
      <c r="BI816" s="106" t="s">
        <v>19352</v>
      </c>
      <c r="BJ816" s="106" t="s">
        <v>19352</v>
      </c>
      <c r="BK816" s="85" t="str">
        <f>REPLACE(INDEX(GroupVertices[Group], MATCH(Vertices[[#This Row],[Vertex]],GroupVertices[Vertex],0)),1,1,"")</f>
        <v>EUTRAL</v>
      </c>
      <c r="BL816" s="3"/>
      <c r="BM816" s="3"/>
      <c r="BN816" s="3"/>
      <c r="BO816" s="3"/>
    </row>
    <row r="817" spans="1:67" x14ac:dyDescent="0.25">
      <c r="A817" s="64" t="s">
        <v>1477</v>
      </c>
      <c r="B817" s="65"/>
      <c r="C817" s="65"/>
      <c r="D817" s="66"/>
      <c r="E817" s="68"/>
      <c r="F817" s="100" t="s">
        <v>5726</v>
      </c>
      <c r="G817" s="65"/>
      <c r="H817" s="69"/>
      <c r="I817" s="70"/>
      <c r="J817" s="70"/>
      <c r="K817" s="69" t="s">
        <v>18261</v>
      </c>
      <c r="L817" s="73"/>
      <c r="M817" s="74">
        <v>9191.39453125</v>
      </c>
      <c r="N817" s="74">
        <v>2386.008056640625</v>
      </c>
      <c r="O817" s="75"/>
      <c r="P817" s="76"/>
      <c r="Q817" s="76"/>
      <c r="R817" s="86"/>
      <c r="S817" s="48">
        <v>0</v>
      </c>
      <c r="T817" s="48">
        <v>2</v>
      </c>
      <c r="U817" s="49">
        <v>0</v>
      </c>
      <c r="V817" s="49">
        <v>7.1199999999999996E-4</v>
      </c>
      <c r="W817" s="49">
        <v>5.3E-3</v>
      </c>
      <c r="X817" s="49">
        <v>0.57554700000000003</v>
      </c>
      <c r="Y817" s="49">
        <v>0.5</v>
      </c>
      <c r="Z817" s="49">
        <v>0</v>
      </c>
      <c r="AA817" s="71">
        <v>1373</v>
      </c>
      <c r="AB817" s="71"/>
      <c r="AC817" s="72"/>
      <c r="AD817" s="78" t="s">
        <v>11499</v>
      </c>
      <c r="AE817" s="78">
        <v>3699</v>
      </c>
      <c r="AF817" s="78">
        <v>975</v>
      </c>
      <c r="AG817" s="78">
        <v>28471</v>
      </c>
      <c r="AH817" s="78">
        <v>29306</v>
      </c>
      <c r="AI817" s="78">
        <v>19800</v>
      </c>
      <c r="AJ817" s="78" t="s">
        <v>12587</v>
      </c>
      <c r="AK817" s="78" t="s">
        <v>13126</v>
      </c>
      <c r="AL817" s="78"/>
      <c r="AM817" s="78" t="s">
        <v>10140</v>
      </c>
      <c r="AN817" s="80">
        <v>40376.513449074075</v>
      </c>
      <c r="AO817" s="84" t="s">
        <v>14815</v>
      </c>
      <c r="AP817" s="78" t="b">
        <v>0</v>
      </c>
      <c r="AQ817" s="78" t="b">
        <v>0</v>
      </c>
      <c r="AR817" s="78" t="b">
        <v>1</v>
      </c>
      <c r="AS817" s="78" t="s">
        <v>9963</v>
      </c>
      <c r="AT817" s="78">
        <v>42</v>
      </c>
      <c r="AU817" s="84" t="s">
        <v>14902</v>
      </c>
      <c r="AV817" s="78" t="b">
        <v>0</v>
      </c>
      <c r="AW817" s="78" t="s">
        <v>15459</v>
      </c>
      <c r="AX817" s="84" t="s">
        <v>16830</v>
      </c>
      <c r="AY817" s="78" t="s">
        <v>66</v>
      </c>
      <c r="AZ817" s="102" t="s">
        <v>18397</v>
      </c>
      <c r="BA817" s="48" t="s">
        <v>3936</v>
      </c>
      <c r="BB817" s="48" t="s">
        <v>3936</v>
      </c>
      <c r="BC817" s="48" t="s">
        <v>4066</v>
      </c>
      <c r="BD817" s="48" t="s">
        <v>4066</v>
      </c>
      <c r="BE817" s="48"/>
      <c r="BF817" s="48"/>
      <c r="BG817" s="106" t="s">
        <v>18617</v>
      </c>
      <c r="BH817" s="106" t="s">
        <v>18617</v>
      </c>
      <c r="BI817" s="106" t="s">
        <v>19062</v>
      </c>
      <c r="BJ817" s="106" t="s">
        <v>19062</v>
      </c>
      <c r="BK817" s="85" t="str">
        <f>REPLACE(INDEX(GroupVertices[Group], MATCH(Vertices[[#This Row],[Vertex]],GroupVertices[Vertex],0)),1,1,"")</f>
        <v>EUTRAL</v>
      </c>
      <c r="BL817" s="3"/>
      <c r="BM817" s="3"/>
      <c r="BN817" s="3"/>
      <c r="BO817" s="3"/>
    </row>
    <row r="818" spans="1:67" x14ac:dyDescent="0.25">
      <c r="A818" s="64" t="s">
        <v>1479</v>
      </c>
      <c r="B818" s="65"/>
      <c r="C818" s="65"/>
      <c r="D818" s="66"/>
      <c r="E818" s="68"/>
      <c r="F818" s="100" t="s">
        <v>5728</v>
      </c>
      <c r="G818" s="65"/>
      <c r="H818" s="69"/>
      <c r="I818" s="70"/>
      <c r="J818" s="70"/>
      <c r="K818" s="69" t="s">
        <v>18262</v>
      </c>
      <c r="L818" s="73"/>
      <c r="M818" s="74">
        <v>9280.1455078125</v>
      </c>
      <c r="N818" s="74">
        <v>4126.89990234375</v>
      </c>
      <c r="O818" s="75"/>
      <c r="P818" s="76"/>
      <c r="Q818" s="76"/>
      <c r="R818" s="86"/>
      <c r="S818" s="48">
        <v>0</v>
      </c>
      <c r="T818" s="48">
        <v>1</v>
      </c>
      <c r="U818" s="49">
        <v>0</v>
      </c>
      <c r="V818" s="49">
        <v>3.0303E-2</v>
      </c>
      <c r="W818" s="49">
        <v>0</v>
      </c>
      <c r="X818" s="49">
        <v>0.56756700000000004</v>
      </c>
      <c r="Y818" s="49">
        <v>0</v>
      </c>
      <c r="Z818" s="49">
        <v>0</v>
      </c>
      <c r="AA818" s="71">
        <v>1374</v>
      </c>
      <c r="AB818" s="71"/>
      <c r="AC818" s="72"/>
      <c r="AD818" s="78" t="s">
        <v>11500</v>
      </c>
      <c r="AE818" s="78">
        <v>275</v>
      </c>
      <c r="AF818" s="78">
        <v>244</v>
      </c>
      <c r="AG818" s="78">
        <v>1338</v>
      </c>
      <c r="AH818" s="78">
        <v>3287</v>
      </c>
      <c r="AI818" s="78">
        <v>19800</v>
      </c>
      <c r="AJ818" s="78"/>
      <c r="AK818" s="78" t="s">
        <v>13127</v>
      </c>
      <c r="AL818" s="78"/>
      <c r="AM818" s="78" t="s">
        <v>13813</v>
      </c>
      <c r="AN818" s="80">
        <v>40274.392893518518</v>
      </c>
      <c r="AO818" s="84" t="s">
        <v>14816</v>
      </c>
      <c r="AP818" s="78" t="b">
        <v>1</v>
      </c>
      <c r="AQ818" s="78" t="b">
        <v>0</v>
      </c>
      <c r="AR818" s="78" t="b">
        <v>1</v>
      </c>
      <c r="AS818" s="78" t="s">
        <v>9963</v>
      </c>
      <c r="AT818" s="78">
        <v>1</v>
      </c>
      <c r="AU818" s="84" t="s">
        <v>14862</v>
      </c>
      <c r="AV818" s="78" t="b">
        <v>0</v>
      </c>
      <c r="AW818" s="78" t="s">
        <v>15459</v>
      </c>
      <c r="AX818" s="84" t="s">
        <v>16831</v>
      </c>
      <c r="AY818" s="78" t="s">
        <v>66</v>
      </c>
      <c r="AZ818" s="102" t="s">
        <v>18397</v>
      </c>
      <c r="BA818" s="48" t="s">
        <v>3641</v>
      </c>
      <c r="BB818" s="48" t="s">
        <v>3641</v>
      </c>
      <c r="BC818" s="48" t="s">
        <v>4017</v>
      </c>
      <c r="BD818" s="48" t="s">
        <v>4017</v>
      </c>
      <c r="BE818" s="48"/>
      <c r="BF818" s="48"/>
      <c r="BG818" s="106" t="s">
        <v>18803</v>
      </c>
      <c r="BH818" s="106" t="s">
        <v>18803</v>
      </c>
      <c r="BI818" s="106" t="s">
        <v>19248</v>
      </c>
      <c r="BJ818" s="106" t="s">
        <v>19248</v>
      </c>
      <c r="BK818" s="85" t="str">
        <f>REPLACE(INDEX(GroupVertices[Group], MATCH(Vertices[[#This Row],[Vertex]],GroupVertices[Vertex],0)),1,1,"")</f>
        <v>EUTRAL</v>
      </c>
      <c r="BL818" s="3"/>
      <c r="BM818" s="3"/>
      <c r="BN818" s="3"/>
      <c r="BO818" s="3"/>
    </row>
    <row r="819" spans="1:67" x14ac:dyDescent="0.25">
      <c r="A819" s="64" t="s">
        <v>1480</v>
      </c>
      <c r="B819" s="65"/>
      <c r="C819" s="65"/>
      <c r="D819" s="66"/>
      <c r="E819" s="68"/>
      <c r="F819" s="100" t="s">
        <v>5729</v>
      </c>
      <c r="G819" s="65"/>
      <c r="H819" s="69"/>
      <c r="I819" s="70"/>
      <c r="J819" s="70"/>
      <c r="K819" s="69" t="s">
        <v>18263</v>
      </c>
      <c r="L819" s="73"/>
      <c r="M819" s="74">
        <v>9645.6806640625</v>
      </c>
      <c r="N819" s="74">
        <v>2550.39697265625</v>
      </c>
      <c r="O819" s="75"/>
      <c r="P819" s="76"/>
      <c r="Q819" s="76"/>
      <c r="R819" s="86"/>
      <c r="S819" s="48">
        <v>0</v>
      </c>
      <c r="T819" s="48">
        <v>1</v>
      </c>
      <c r="U819" s="49">
        <v>0</v>
      </c>
      <c r="V819" s="49">
        <v>5.1099999999999995E-4</v>
      </c>
      <c r="W819" s="49">
        <v>7.6000000000000004E-5</v>
      </c>
      <c r="X819" s="49">
        <v>0.49109199999999997</v>
      </c>
      <c r="Y819" s="49">
        <v>0</v>
      </c>
      <c r="Z819" s="49">
        <v>0</v>
      </c>
      <c r="AA819" s="71">
        <v>1375</v>
      </c>
      <c r="AB819" s="71"/>
      <c r="AC819" s="72"/>
      <c r="AD819" s="78" t="s">
        <v>11501</v>
      </c>
      <c r="AE819" s="78">
        <v>13</v>
      </c>
      <c r="AF819" s="78">
        <v>244</v>
      </c>
      <c r="AG819" s="78">
        <v>43760</v>
      </c>
      <c r="AH819" s="78">
        <v>30</v>
      </c>
      <c r="AI819" s="78"/>
      <c r="AJ819" s="78" t="s">
        <v>12588</v>
      </c>
      <c r="AK819" s="78" t="s">
        <v>12813</v>
      </c>
      <c r="AL819" s="78"/>
      <c r="AM819" s="78"/>
      <c r="AN819" s="80">
        <v>39988.489942129629</v>
      </c>
      <c r="AO819" s="84" t="s">
        <v>14817</v>
      </c>
      <c r="AP819" s="78" t="b">
        <v>0</v>
      </c>
      <c r="AQ819" s="78" t="b">
        <v>0</v>
      </c>
      <c r="AR819" s="78" t="b">
        <v>1</v>
      </c>
      <c r="AS819" s="78" t="s">
        <v>9963</v>
      </c>
      <c r="AT819" s="78">
        <v>136</v>
      </c>
      <c r="AU819" s="84" t="s">
        <v>14901</v>
      </c>
      <c r="AV819" s="78" t="b">
        <v>0</v>
      </c>
      <c r="AW819" s="78" t="s">
        <v>15459</v>
      </c>
      <c r="AX819" s="84" t="s">
        <v>16832</v>
      </c>
      <c r="AY819" s="78" t="s">
        <v>66</v>
      </c>
      <c r="AZ819" s="102" t="s">
        <v>18397</v>
      </c>
      <c r="BA819" s="48" t="s">
        <v>18489</v>
      </c>
      <c r="BB819" s="48" t="s">
        <v>18489</v>
      </c>
      <c r="BC819" s="48" t="s">
        <v>4022</v>
      </c>
      <c r="BD819" s="48" t="s">
        <v>4022</v>
      </c>
      <c r="BE819" s="48" t="s">
        <v>1544</v>
      </c>
      <c r="BF819" s="48" t="s">
        <v>1544</v>
      </c>
      <c r="BG819" s="106" t="s">
        <v>18910</v>
      </c>
      <c r="BH819" s="106" t="s">
        <v>18995</v>
      </c>
      <c r="BI819" s="106" t="s">
        <v>19353</v>
      </c>
      <c r="BJ819" s="106" t="s">
        <v>19427</v>
      </c>
      <c r="BK819" s="85" t="str">
        <f>REPLACE(INDEX(GroupVertices[Group], MATCH(Vertices[[#This Row],[Vertex]],GroupVertices[Vertex],0)),1,1,"")</f>
        <v>EUTRAL</v>
      </c>
      <c r="BL819" s="3"/>
      <c r="BM819" s="3"/>
      <c r="BN819" s="3"/>
      <c r="BO819" s="3"/>
    </row>
    <row r="820" spans="1:67" x14ac:dyDescent="0.25">
      <c r="A820" s="64" t="s">
        <v>1481</v>
      </c>
      <c r="B820" s="65"/>
      <c r="C820" s="65"/>
      <c r="D820" s="66"/>
      <c r="E820" s="68"/>
      <c r="F820" s="100" t="s">
        <v>5730</v>
      </c>
      <c r="G820" s="65"/>
      <c r="H820" s="69"/>
      <c r="I820" s="70"/>
      <c r="J820" s="70"/>
      <c r="K820" s="69" t="s">
        <v>18264</v>
      </c>
      <c r="L820" s="73"/>
      <c r="M820" s="74">
        <v>6612.72119140625</v>
      </c>
      <c r="N820" s="74">
        <v>5239.81298828125</v>
      </c>
      <c r="O820" s="75"/>
      <c r="P820" s="76"/>
      <c r="Q820" s="76"/>
      <c r="R820" s="86"/>
      <c r="S820" s="48">
        <v>0</v>
      </c>
      <c r="T820" s="48">
        <v>2</v>
      </c>
      <c r="U820" s="49">
        <v>0</v>
      </c>
      <c r="V820" s="49">
        <v>3.5399999999999999E-4</v>
      </c>
      <c r="W820" s="49">
        <v>3.9999999999999998E-6</v>
      </c>
      <c r="X820" s="49">
        <v>0.74781600000000004</v>
      </c>
      <c r="Y820" s="49">
        <v>0.5</v>
      </c>
      <c r="Z820" s="49">
        <v>0</v>
      </c>
      <c r="AA820" s="71">
        <v>1376</v>
      </c>
      <c r="AB820" s="71"/>
      <c r="AC820" s="72"/>
      <c r="AD820" s="78" t="s">
        <v>11502</v>
      </c>
      <c r="AE820" s="78">
        <v>9816</v>
      </c>
      <c r="AF820" s="78">
        <v>9146</v>
      </c>
      <c r="AG820" s="78">
        <v>87192</v>
      </c>
      <c r="AH820" s="78">
        <v>59713</v>
      </c>
      <c r="AI820" s="78"/>
      <c r="AJ820" s="78" t="s">
        <v>12589</v>
      </c>
      <c r="AK820" s="78" t="s">
        <v>13128</v>
      </c>
      <c r="AL820" s="84" t="s">
        <v>13768</v>
      </c>
      <c r="AM820" s="78"/>
      <c r="AN820" s="80">
        <v>40721.771550925929</v>
      </c>
      <c r="AO820" s="84" t="s">
        <v>14818</v>
      </c>
      <c r="AP820" s="78" t="b">
        <v>1</v>
      </c>
      <c r="AQ820" s="78" t="b">
        <v>0</v>
      </c>
      <c r="AR820" s="78" t="b">
        <v>1</v>
      </c>
      <c r="AS820" s="78" t="s">
        <v>9963</v>
      </c>
      <c r="AT820" s="78">
        <v>422</v>
      </c>
      <c r="AU820" s="84" t="s">
        <v>14862</v>
      </c>
      <c r="AV820" s="78" t="b">
        <v>0</v>
      </c>
      <c r="AW820" s="78" t="s">
        <v>15459</v>
      </c>
      <c r="AX820" s="84" t="s">
        <v>16833</v>
      </c>
      <c r="AY820" s="78" t="s">
        <v>66</v>
      </c>
      <c r="AZ820" s="102" t="s">
        <v>18397</v>
      </c>
      <c r="BA820" s="48"/>
      <c r="BB820" s="48"/>
      <c r="BC820" s="48"/>
      <c r="BD820" s="48"/>
      <c r="BE820" s="48"/>
      <c r="BF820" s="48"/>
      <c r="BG820" s="106" t="s">
        <v>18911</v>
      </c>
      <c r="BH820" s="106" t="s">
        <v>18911</v>
      </c>
      <c r="BI820" s="106" t="s">
        <v>19354</v>
      </c>
      <c r="BJ820" s="106" t="s">
        <v>19354</v>
      </c>
      <c r="BK820" s="85" t="str">
        <f>REPLACE(INDEX(GroupVertices[Group], MATCH(Vertices[[#This Row],[Vertex]],GroupVertices[Vertex],0)),1,1,"")</f>
        <v>EUTRAL</v>
      </c>
      <c r="BL820" s="3"/>
      <c r="BM820" s="3"/>
      <c r="BN820" s="3"/>
      <c r="BO820" s="3"/>
    </row>
    <row r="821" spans="1:67" x14ac:dyDescent="0.25">
      <c r="A821" s="64" t="s">
        <v>1484</v>
      </c>
      <c r="B821" s="65"/>
      <c r="C821" s="65"/>
      <c r="D821" s="66"/>
      <c r="E821" s="68"/>
      <c r="F821" s="100" t="s">
        <v>5732</v>
      </c>
      <c r="G821" s="65"/>
      <c r="H821" s="69"/>
      <c r="I821" s="70"/>
      <c r="J821" s="70"/>
      <c r="K821" s="69" t="s">
        <v>18268</v>
      </c>
      <c r="L821" s="73"/>
      <c r="M821" s="74">
        <v>7290.087890625</v>
      </c>
      <c r="N821" s="74">
        <v>861.5263671875</v>
      </c>
      <c r="O821" s="75"/>
      <c r="P821" s="76"/>
      <c r="Q821" s="76"/>
      <c r="R821" s="86"/>
      <c r="S821" s="48">
        <v>0</v>
      </c>
      <c r="T821" s="48">
        <v>4</v>
      </c>
      <c r="U821" s="49">
        <v>1351.33224</v>
      </c>
      <c r="V821" s="49">
        <v>7.2000000000000005E-4</v>
      </c>
      <c r="W821" s="49">
        <v>6.3290000000000004E-3</v>
      </c>
      <c r="X821" s="49">
        <v>1.1336299999999999</v>
      </c>
      <c r="Y821" s="49">
        <v>0</v>
      </c>
      <c r="Z821" s="49">
        <v>0</v>
      </c>
      <c r="AA821" s="71">
        <v>1380</v>
      </c>
      <c r="AB821" s="71"/>
      <c r="AC821" s="72"/>
      <c r="AD821" s="78" t="s">
        <v>11506</v>
      </c>
      <c r="AE821" s="78">
        <v>179</v>
      </c>
      <c r="AF821" s="78">
        <v>229</v>
      </c>
      <c r="AG821" s="78">
        <v>412</v>
      </c>
      <c r="AH821" s="78">
        <v>22</v>
      </c>
      <c r="AI821" s="78"/>
      <c r="AJ821" s="78" t="s">
        <v>12593</v>
      </c>
      <c r="AK821" s="78" t="s">
        <v>10113</v>
      </c>
      <c r="AL821" s="78"/>
      <c r="AM821" s="78"/>
      <c r="AN821" s="80">
        <v>40029.48228009259</v>
      </c>
      <c r="AO821" s="84" t="s">
        <v>14822</v>
      </c>
      <c r="AP821" s="78" t="b">
        <v>1</v>
      </c>
      <c r="AQ821" s="78" t="b">
        <v>0</v>
      </c>
      <c r="AR821" s="78" t="b">
        <v>0</v>
      </c>
      <c r="AS821" s="78" t="s">
        <v>9963</v>
      </c>
      <c r="AT821" s="78">
        <v>1</v>
      </c>
      <c r="AU821" s="84" t="s">
        <v>14862</v>
      </c>
      <c r="AV821" s="78" t="b">
        <v>0</v>
      </c>
      <c r="AW821" s="78" t="s">
        <v>15459</v>
      </c>
      <c r="AX821" s="84" t="s">
        <v>16837</v>
      </c>
      <c r="AY821" s="78" t="s">
        <v>66</v>
      </c>
      <c r="AZ821" s="102" t="s">
        <v>18397</v>
      </c>
      <c r="BA821" s="48" t="s">
        <v>3941</v>
      </c>
      <c r="BB821" s="48" t="s">
        <v>3941</v>
      </c>
      <c r="BC821" s="48" t="s">
        <v>4051</v>
      </c>
      <c r="BD821" s="48" t="s">
        <v>4051</v>
      </c>
      <c r="BE821" s="48"/>
      <c r="BF821" s="48"/>
      <c r="BG821" s="106" t="s">
        <v>18913</v>
      </c>
      <c r="BH821" s="106" t="s">
        <v>18913</v>
      </c>
      <c r="BI821" s="106" t="s">
        <v>19356</v>
      </c>
      <c r="BJ821" s="106" t="s">
        <v>19356</v>
      </c>
      <c r="BK821" s="85" t="str">
        <f>REPLACE(INDEX(GroupVertices[Group], MATCH(Vertices[[#This Row],[Vertex]],GroupVertices[Vertex],0)),1,1,"")</f>
        <v>EUTRAL</v>
      </c>
      <c r="BL821" s="3"/>
      <c r="BM821" s="3"/>
      <c r="BN821" s="3"/>
      <c r="BO821" s="3"/>
    </row>
    <row r="822" spans="1:67" x14ac:dyDescent="0.25">
      <c r="A822" s="64" t="s">
        <v>1485</v>
      </c>
      <c r="B822" s="65"/>
      <c r="C822" s="65"/>
      <c r="D822" s="66"/>
      <c r="E822" s="68"/>
      <c r="F822" s="100" t="s">
        <v>5733</v>
      </c>
      <c r="G822" s="65"/>
      <c r="H822" s="69"/>
      <c r="I822" s="70"/>
      <c r="J822" s="70"/>
      <c r="K822" s="69" t="s">
        <v>18270</v>
      </c>
      <c r="L822" s="73"/>
      <c r="M822" s="74">
        <v>8142.8486328125</v>
      </c>
      <c r="N822" s="74">
        <v>5698.55224609375</v>
      </c>
      <c r="O822" s="75"/>
      <c r="P822" s="76"/>
      <c r="Q822" s="76"/>
      <c r="R822" s="86"/>
      <c r="S822" s="48">
        <v>0</v>
      </c>
      <c r="T822" s="48">
        <v>3</v>
      </c>
      <c r="U822" s="49">
        <v>10105.533332999999</v>
      </c>
      <c r="V822" s="49">
        <v>7.5500000000000003E-4</v>
      </c>
      <c r="W822" s="49">
        <v>5.3759999999999997E-3</v>
      </c>
      <c r="X822" s="49">
        <v>0.91663799999999995</v>
      </c>
      <c r="Y822" s="49">
        <v>0.16666666666666666</v>
      </c>
      <c r="Z822" s="49">
        <v>0</v>
      </c>
      <c r="AA822" s="71">
        <v>1382</v>
      </c>
      <c r="AB822" s="71"/>
      <c r="AC822" s="72"/>
      <c r="AD822" s="78" t="s">
        <v>11508</v>
      </c>
      <c r="AE822" s="78">
        <v>291</v>
      </c>
      <c r="AF822" s="78">
        <v>585</v>
      </c>
      <c r="AG822" s="78">
        <v>1832</v>
      </c>
      <c r="AH822" s="78">
        <v>1223</v>
      </c>
      <c r="AI822" s="78">
        <v>-25200</v>
      </c>
      <c r="AJ822" s="78" t="s">
        <v>12595</v>
      </c>
      <c r="AK822" s="78" t="s">
        <v>12774</v>
      </c>
      <c r="AL822" s="84" t="s">
        <v>13772</v>
      </c>
      <c r="AM822" s="78" t="s">
        <v>13800</v>
      </c>
      <c r="AN822" s="80">
        <v>40445.620289351849</v>
      </c>
      <c r="AO822" s="84" t="s">
        <v>14824</v>
      </c>
      <c r="AP822" s="78" t="b">
        <v>1</v>
      </c>
      <c r="AQ822" s="78" t="b">
        <v>0</v>
      </c>
      <c r="AR822" s="78" t="b">
        <v>1</v>
      </c>
      <c r="AS822" s="78" t="s">
        <v>9963</v>
      </c>
      <c r="AT822" s="78">
        <v>197</v>
      </c>
      <c r="AU822" s="84" t="s">
        <v>14862</v>
      </c>
      <c r="AV822" s="78" t="b">
        <v>0</v>
      </c>
      <c r="AW822" s="78" t="s">
        <v>15459</v>
      </c>
      <c r="AX822" s="84" t="s">
        <v>16839</v>
      </c>
      <c r="AY822" s="78" t="s">
        <v>66</v>
      </c>
      <c r="AZ822" s="102" t="s">
        <v>18397</v>
      </c>
      <c r="BA822" s="48" t="s">
        <v>18490</v>
      </c>
      <c r="BB822" s="48" t="s">
        <v>18490</v>
      </c>
      <c r="BC822" s="48" t="s">
        <v>18524</v>
      </c>
      <c r="BD822" s="48" t="s">
        <v>18524</v>
      </c>
      <c r="BE822" s="48"/>
      <c r="BF822" s="48"/>
      <c r="BG822" s="106" t="s">
        <v>18914</v>
      </c>
      <c r="BH822" s="106" t="s">
        <v>18914</v>
      </c>
      <c r="BI822" s="106" t="s">
        <v>19357</v>
      </c>
      <c r="BJ822" s="106" t="s">
        <v>19357</v>
      </c>
      <c r="BK822" s="85" t="str">
        <f>REPLACE(INDEX(GroupVertices[Group], MATCH(Vertices[[#This Row],[Vertex]],GroupVertices[Vertex],0)),1,1,"")</f>
        <v>EUTRAL</v>
      </c>
      <c r="BL822" s="3"/>
      <c r="BM822" s="3"/>
      <c r="BN822" s="3"/>
      <c r="BO822" s="3"/>
    </row>
    <row r="823" spans="1:67" x14ac:dyDescent="0.25">
      <c r="A823" s="64" t="s">
        <v>1489</v>
      </c>
      <c r="B823" s="65"/>
      <c r="C823" s="65"/>
      <c r="D823" s="66"/>
      <c r="E823" s="68"/>
      <c r="F823" s="100" t="s">
        <v>5737</v>
      </c>
      <c r="G823" s="65"/>
      <c r="H823" s="69"/>
      <c r="I823" s="70"/>
      <c r="J823" s="70"/>
      <c r="K823" s="69" t="s">
        <v>18274</v>
      </c>
      <c r="L823" s="73"/>
      <c r="M823" s="74">
        <v>8812.7412109375</v>
      </c>
      <c r="N823" s="74">
        <v>4630.2490234375</v>
      </c>
      <c r="O823" s="75"/>
      <c r="P823" s="76"/>
      <c r="Q823" s="76"/>
      <c r="R823" s="86"/>
      <c r="S823" s="48">
        <v>0</v>
      </c>
      <c r="T823" s="48">
        <v>2</v>
      </c>
      <c r="U823" s="49">
        <v>0</v>
      </c>
      <c r="V823" s="49">
        <v>7.1199999999999996E-4</v>
      </c>
      <c r="W823" s="49">
        <v>5.3E-3</v>
      </c>
      <c r="X823" s="49">
        <v>0.57554700000000003</v>
      </c>
      <c r="Y823" s="49">
        <v>0.5</v>
      </c>
      <c r="Z823" s="49">
        <v>0</v>
      </c>
      <c r="AA823" s="71">
        <v>1386</v>
      </c>
      <c r="AB823" s="71"/>
      <c r="AC823" s="72"/>
      <c r="AD823" s="78" t="s">
        <v>11512</v>
      </c>
      <c r="AE823" s="78">
        <v>1211</v>
      </c>
      <c r="AF823" s="78">
        <v>1530</v>
      </c>
      <c r="AG823" s="78">
        <v>180840</v>
      </c>
      <c r="AH823" s="78">
        <v>8729</v>
      </c>
      <c r="AI823" s="78">
        <v>-25200</v>
      </c>
      <c r="AJ823" s="78" t="s">
        <v>12599</v>
      </c>
      <c r="AK823" s="78" t="s">
        <v>10135</v>
      </c>
      <c r="AL823" s="78"/>
      <c r="AM823" s="78" t="s">
        <v>13800</v>
      </c>
      <c r="AN823" s="80">
        <v>39861.514826388891</v>
      </c>
      <c r="AO823" s="78"/>
      <c r="AP823" s="78" t="b">
        <v>0</v>
      </c>
      <c r="AQ823" s="78" t="b">
        <v>0</v>
      </c>
      <c r="AR823" s="78" t="b">
        <v>1</v>
      </c>
      <c r="AS823" s="78" t="s">
        <v>9963</v>
      </c>
      <c r="AT823" s="78">
        <v>1459</v>
      </c>
      <c r="AU823" s="84" t="s">
        <v>14901</v>
      </c>
      <c r="AV823" s="78" t="b">
        <v>0</v>
      </c>
      <c r="AW823" s="78" t="s">
        <v>15459</v>
      </c>
      <c r="AX823" s="84" t="s">
        <v>16843</v>
      </c>
      <c r="AY823" s="78" t="s">
        <v>66</v>
      </c>
      <c r="AZ823" s="102" t="s">
        <v>18397</v>
      </c>
      <c r="BA823" s="48" t="s">
        <v>18491</v>
      </c>
      <c r="BB823" s="48" t="s">
        <v>18491</v>
      </c>
      <c r="BC823" s="48" t="s">
        <v>4066</v>
      </c>
      <c r="BD823" s="48" t="s">
        <v>4066</v>
      </c>
      <c r="BE823" s="48"/>
      <c r="BF823" s="48"/>
      <c r="BG823" s="106" t="s">
        <v>18617</v>
      </c>
      <c r="BH823" s="106" t="s">
        <v>18996</v>
      </c>
      <c r="BI823" s="106" t="s">
        <v>19062</v>
      </c>
      <c r="BJ823" s="106" t="s">
        <v>19428</v>
      </c>
      <c r="BK823" s="85" t="str">
        <f>REPLACE(INDEX(GroupVertices[Group], MATCH(Vertices[[#This Row],[Vertex]],GroupVertices[Vertex],0)),1,1,"")</f>
        <v>EUTRAL</v>
      </c>
      <c r="BL823" s="3"/>
      <c r="BM823" s="3"/>
      <c r="BN823" s="3"/>
      <c r="BO823" s="3"/>
    </row>
    <row r="824" spans="1:67" x14ac:dyDescent="0.25">
      <c r="A824" s="64" t="s">
        <v>1490</v>
      </c>
      <c r="B824" s="65"/>
      <c r="C824" s="65"/>
      <c r="D824" s="66"/>
      <c r="E824" s="68"/>
      <c r="F824" s="100" t="s">
        <v>5738</v>
      </c>
      <c r="G824" s="65"/>
      <c r="H824" s="69"/>
      <c r="I824" s="70"/>
      <c r="J824" s="70"/>
      <c r="K824" s="69" t="s">
        <v>18275</v>
      </c>
      <c r="L824" s="73"/>
      <c r="M824" s="74">
        <v>8143.01220703125</v>
      </c>
      <c r="N824" s="74">
        <v>2470.139404296875</v>
      </c>
      <c r="O824" s="75"/>
      <c r="P824" s="76"/>
      <c r="Q824" s="76"/>
      <c r="R824" s="86"/>
      <c r="S824" s="48">
        <v>0</v>
      </c>
      <c r="T824" s="48">
        <v>1</v>
      </c>
      <c r="U824" s="49">
        <v>0</v>
      </c>
      <c r="V824" s="49">
        <v>5.2631999999999998E-2</v>
      </c>
      <c r="W824" s="49">
        <v>0</v>
      </c>
      <c r="X824" s="49">
        <v>0.58648599999999995</v>
      </c>
      <c r="Y824" s="49">
        <v>0</v>
      </c>
      <c r="Z824" s="49">
        <v>0</v>
      </c>
      <c r="AA824" s="71">
        <v>1387</v>
      </c>
      <c r="AB824" s="71"/>
      <c r="AC824" s="72"/>
      <c r="AD824" s="78" t="s">
        <v>11513</v>
      </c>
      <c r="AE824" s="78">
        <v>21</v>
      </c>
      <c r="AF824" s="78">
        <v>261</v>
      </c>
      <c r="AG824" s="78">
        <v>128</v>
      </c>
      <c r="AH824" s="78">
        <v>1</v>
      </c>
      <c r="AI824" s="78"/>
      <c r="AJ824" s="78"/>
      <c r="AK824" s="78"/>
      <c r="AL824" s="78"/>
      <c r="AM824" s="78"/>
      <c r="AN824" s="80">
        <v>42774.432974537034</v>
      </c>
      <c r="AO824" s="84" t="s">
        <v>14827</v>
      </c>
      <c r="AP824" s="78" t="b">
        <v>1</v>
      </c>
      <c r="AQ824" s="78" t="b">
        <v>0</v>
      </c>
      <c r="AR824" s="78" t="b">
        <v>0</v>
      </c>
      <c r="AS824" s="78" t="s">
        <v>9963</v>
      </c>
      <c r="AT824" s="78">
        <v>0</v>
      </c>
      <c r="AU824" s="78"/>
      <c r="AV824" s="78" t="b">
        <v>0</v>
      </c>
      <c r="AW824" s="78" t="s">
        <v>15459</v>
      </c>
      <c r="AX824" s="84" t="s">
        <v>16844</v>
      </c>
      <c r="AY824" s="78" t="s">
        <v>66</v>
      </c>
      <c r="AZ824" s="102" t="s">
        <v>18397</v>
      </c>
      <c r="BA824" s="48" t="s">
        <v>3810</v>
      </c>
      <c r="BB824" s="48" t="s">
        <v>3810</v>
      </c>
      <c r="BC824" s="48" t="s">
        <v>4041</v>
      </c>
      <c r="BD824" s="48" t="s">
        <v>4041</v>
      </c>
      <c r="BE824" s="48"/>
      <c r="BF824" s="48"/>
      <c r="BG824" s="106" t="s">
        <v>1529</v>
      </c>
      <c r="BH824" s="106" t="s">
        <v>1529</v>
      </c>
      <c r="BI824" s="106" t="s">
        <v>19327</v>
      </c>
      <c r="BJ824" s="106" t="s">
        <v>19327</v>
      </c>
      <c r="BK824" s="85" t="str">
        <f>REPLACE(INDEX(GroupVertices[Group], MATCH(Vertices[[#This Row],[Vertex]],GroupVertices[Vertex],0)),1,1,"")</f>
        <v>EUTRAL</v>
      </c>
      <c r="BL824" s="3"/>
      <c r="BM824" s="3"/>
      <c r="BN824" s="3"/>
      <c r="BO824" s="3"/>
    </row>
    <row r="825" spans="1:67" x14ac:dyDescent="0.25">
      <c r="A825" s="64" t="s">
        <v>1491</v>
      </c>
      <c r="B825" s="65"/>
      <c r="C825" s="65"/>
      <c r="D825" s="66"/>
      <c r="E825" s="68"/>
      <c r="F825" s="100" t="s">
        <v>5739</v>
      </c>
      <c r="G825" s="65"/>
      <c r="H825" s="69"/>
      <c r="I825" s="70"/>
      <c r="J825" s="70"/>
      <c r="K825" s="69" t="s">
        <v>18276</v>
      </c>
      <c r="L825" s="73"/>
      <c r="M825" s="74">
        <v>7726.31640625</v>
      </c>
      <c r="N825" s="74">
        <v>5230.19677734375</v>
      </c>
      <c r="O825" s="75"/>
      <c r="P825" s="76"/>
      <c r="Q825" s="76"/>
      <c r="R825" s="86"/>
      <c r="S825" s="48">
        <v>0</v>
      </c>
      <c r="T825" s="48">
        <v>1</v>
      </c>
      <c r="U825" s="49">
        <v>0</v>
      </c>
      <c r="V825" s="49">
        <v>5.2631999999999998E-2</v>
      </c>
      <c r="W825" s="49">
        <v>0</v>
      </c>
      <c r="X825" s="49">
        <v>0.58648599999999995</v>
      </c>
      <c r="Y825" s="49">
        <v>0</v>
      </c>
      <c r="Z825" s="49">
        <v>0</v>
      </c>
      <c r="AA825" s="71">
        <v>1388</v>
      </c>
      <c r="AB825" s="71"/>
      <c r="AC825" s="72"/>
      <c r="AD825" s="78" t="s">
        <v>11514</v>
      </c>
      <c r="AE825" s="78">
        <v>12</v>
      </c>
      <c r="AF825" s="78">
        <v>114</v>
      </c>
      <c r="AG825" s="78">
        <v>446</v>
      </c>
      <c r="AH825" s="78">
        <v>6</v>
      </c>
      <c r="AI825" s="78"/>
      <c r="AJ825" s="78"/>
      <c r="AK825" s="78"/>
      <c r="AL825" s="78"/>
      <c r="AM825" s="78"/>
      <c r="AN825" s="80">
        <v>41363.421956018516</v>
      </c>
      <c r="AO825" s="78"/>
      <c r="AP825" s="78" t="b">
        <v>1</v>
      </c>
      <c r="AQ825" s="78" t="b">
        <v>0</v>
      </c>
      <c r="AR825" s="78" t="b">
        <v>0</v>
      </c>
      <c r="AS825" s="78" t="s">
        <v>9963</v>
      </c>
      <c r="AT825" s="78">
        <v>0</v>
      </c>
      <c r="AU825" s="84" t="s">
        <v>14862</v>
      </c>
      <c r="AV825" s="78" t="b">
        <v>0</v>
      </c>
      <c r="AW825" s="78" t="s">
        <v>15459</v>
      </c>
      <c r="AX825" s="84" t="s">
        <v>16845</v>
      </c>
      <c r="AY825" s="78" t="s">
        <v>66</v>
      </c>
      <c r="AZ825" s="102" t="s">
        <v>18397</v>
      </c>
      <c r="BA825" s="48" t="s">
        <v>3810</v>
      </c>
      <c r="BB825" s="48" t="s">
        <v>3810</v>
      </c>
      <c r="BC825" s="48" t="s">
        <v>4041</v>
      </c>
      <c r="BD825" s="48" t="s">
        <v>4041</v>
      </c>
      <c r="BE825" s="48"/>
      <c r="BF825" s="48"/>
      <c r="BG825" s="106" t="s">
        <v>1529</v>
      </c>
      <c r="BH825" s="106" t="s">
        <v>1529</v>
      </c>
      <c r="BI825" s="106" t="s">
        <v>19327</v>
      </c>
      <c r="BJ825" s="106" t="s">
        <v>19327</v>
      </c>
      <c r="BK825" s="85" t="str">
        <f>REPLACE(INDEX(GroupVertices[Group], MATCH(Vertices[[#This Row],[Vertex]],GroupVertices[Vertex],0)),1,1,"")</f>
        <v>EUTRAL</v>
      </c>
      <c r="BL825" s="3"/>
      <c r="BM825" s="3"/>
      <c r="BN825" s="3"/>
      <c r="BO825" s="3"/>
    </row>
    <row r="826" spans="1:67" x14ac:dyDescent="0.25">
      <c r="A826" s="64" t="s">
        <v>1493</v>
      </c>
      <c r="B826" s="65"/>
      <c r="C826" s="65"/>
      <c r="D826" s="66"/>
      <c r="E826" s="68"/>
      <c r="F826" s="100" t="s">
        <v>5741</v>
      </c>
      <c r="G826" s="65"/>
      <c r="H826" s="69"/>
      <c r="I826" s="70"/>
      <c r="J826" s="70"/>
      <c r="K826" s="69" t="s">
        <v>18277</v>
      </c>
      <c r="L826" s="73"/>
      <c r="M826" s="74">
        <v>8409.404296875</v>
      </c>
      <c r="N826" s="74">
        <v>3170.363525390625</v>
      </c>
      <c r="O826" s="75"/>
      <c r="P826" s="76"/>
      <c r="Q826" s="76"/>
      <c r="R826" s="86"/>
      <c r="S826" s="48">
        <v>0</v>
      </c>
      <c r="T826" s="48">
        <v>2</v>
      </c>
      <c r="U826" s="49">
        <v>0</v>
      </c>
      <c r="V826" s="49">
        <v>3.5399999999999999E-4</v>
      </c>
      <c r="W826" s="49">
        <v>3.9999999999999998E-6</v>
      </c>
      <c r="X826" s="49">
        <v>0.74781600000000004</v>
      </c>
      <c r="Y826" s="49">
        <v>0.5</v>
      </c>
      <c r="Z826" s="49">
        <v>0</v>
      </c>
      <c r="AA826" s="71">
        <v>1389</v>
      </c>
      <c r="AB826" s="71"/>
      <c r="AC826" s="72"/>
      <c r="AD826" s="78" t="s">
        <v>11515</v>
      </c>
      <c r="AE826" s="78">
        <v>1690</v>
      </c>
      <c r="AF826" s="78">
        <v>2612</v>
      </c>
      <c r="AG826" s="78">
        <v>249041</v>
      </c>
      <c r="AH826" s="78">
        <v>62590</v>
      </c>
      <c r="AI826" s="78"/>
      <c r="AJ826" s="78" t="s">
        <v>12600</v>
      </c>
      <c r="AK826" s="78"/>
      <c r="AL826" s="78"/>
      <c r="AM826" s="78"/>
      <c r="AN826" s="80">
        <v>41909.873993055553</v>
      </c>
      <c r="AO826" s="84" t="s">
        <v>14828</v>
      </c>
      <c r="AP826" s="78" t="b">
        <v>1</v>
      </c>
      <c r="AQ826" s="78" t="b">
        <v>0</v>
      </c>
      <c r="AR826" s="78" t="b">
        <v>1</v>
      </c>
      <c r="AS826" s="78" t="s">
        <v>9963</v>
      </c>
      <c r="AT826" s="78">
        <v>215</v>
      </c>
      <c r="AU826" s="84" t="s">
        <v>14862</v>
      </c>
      <c r="AV826" s="78" t="b">
        <v>0</v>
      </c>
      <c r="AW826" s="78" t="s">
        <v>15459</v>
      </c>
      <c r="AX826" s="84" t="s">
        <v>16846</v>
      </c>
      <c r="AY826" s="78" t="s">
        <v>66</v>
      </c>
      <c r="AZ826" s="102" t="s">
        <v>18397</v>
      </c>
      <c r="BA826" s="48"/>
      <c r="BB826" s="48"/>
      <c r="BC826" s="48"/>
      <c r="BD826" s="48"/>
      <c r="BE826" s="48"/>
      <c r="BF826" s="48"/>
      <c r="BG826" s="106" t="s">
        <v>18911</v>
      </c>
      <c r="BH826" s="106" t="s">
        <v>18911</v>
      </c>
      <c r="BI826" s="106" t="s">
        <v>19354</v>
      </c>
      <c r="BJ826" s="106" t="s">
        <v>19354</v>
      </c>
      <c r="BK826" s="85" t="str">
        <f>REPLACE(INDEX(GroupVertices[Group], MATCH(Vertices[[#This Row],[Vertex]],GroupVertices[Vertex],0)),1,1,"")</f>
        <v>EUTRAL</v>
      </c>
      <c r="BL826" s="3"/>
      <c r="BM826" s="3"/>
      <c r="BN826" s="3"/>
      <c r="BO826" s="3"/>
    </row>
    <row r="827" spans="1:67" x14ac:dyDescent="0.25">
      <c r="A827" s="64" t="s">
        <v>1496</v>
      </c>
      <c r="B827" s="65"/>
      <c r="C827" s="65"/>
      <c r="D827" s="66"/>
      <c r="E827" s="68"/>
      <c r="F827" s="100" t="s">
        <v>4787</v>
      </c>
      <c r="G827" s="65"/>
      <c r="H827" s="69"/>
      <c r="I827" s="70"/>
      <c r="J827" s="70"/>
      <c r="K827" s="69" t="s">
        <v>18280</v>
      </c>
      <c r="L827" s="73"/>
      <c r="M827" s="74">
        <v>7833.31640625</v>
      </c>
      <c r="N827" s="74">
        <v>513.68988037109375</v>
      </c>
      <c r="O827" s="75"/>
      <c r="P827" s="76"/>
      <c r="Q827" s="76"/>
      <c r="R827" s="86"/>
      <c r="S827" s="48">
        <v>0</v>
      </c>
      <c r="T827" s="48">
        <v>1</v>
      </c>
      <c r="U827" s="49">
        <v>0</v>
      </c>
      <c r="V827" s="49">
        <v>5.1099999999999995E-4</v>
      </c>
      <c r="W827" s="49">
        <v>7.6000000000000004E-5</v>
      </c>
      <c r="X827" s="49">
        <v>0.49109199999999997</v>
      </c>
      <c r="Y827" s="49">
        <v>0</v>
      </c>
      <c r="Z827" s="49">
        <v>0</v>
      </c>
      <c r="AA827" s="71">
        <v>1392</v>
      </c>
      <c r="AB827" s="71"/>
      <c r="AC827" s="72"/>
      <c r="AD827" s="78" t="s">
        <v>10238</v>
      </c>
      <c r="AE827" s="78">
        <v>49</v>
      </c>
      <c r="AF827" s="78">
        <v>20</v>
      </c>
      <c r="AG827" s="78">
        <v>6109</v>
      </c>
      <c r="AH827" s="78">
        <v>283</v>
      </c>
      <c r="AI827" s="78"/>
      <c r="AJ827" s="78"/>
      <c r="AK827" s="78" t="s">
        <v>12647</v>
      </c>
      <c r="AL827" s="78"/>
      <c r="AM827" s="78"/>
      <c r="AN827" s="80">
        <v>40860.488043981481</v>
      </c>
      <c r="AO827" s="78"/>
      <c r="AP827" s="78" t="b">
        <v>1</v>
      </c>
      <c r="AQ827" s="78" t="b">
        <v>1</v>
      </c>
      <c r="AR827" s="78" t="b">
        <v>0</v>
      </c>
      <c r="AS827" s="78" t="s">
        <v>9963</v>
      </c>
      <c r="AT827" s="78">
        <v>55</v>
      </c>
      <c r="AU827" s="84" t="s">
        <v>14862</v>
      </c>
      <c r="AV827" s="78" t="b">
        <v>0</v>
      </c>
      <c r="AW827" s="78" t="s">
        <v>15459</v>
      </c>
      <c r="AX827" s="84" t="s">
        <v>16849</v>
      </c>
      <c r="AY827" s="78" t="s">
        <v>66</v>
      </c>
      <c r="AZ827" s="102" t="s">
        <v>18397</v>
      </c>
      <c r="BA827" s="48" t="s">
        <v>3862</v>
      </c>
      <c r="BB827" s="48" t="s">
        <v>3862</v>
      </c>
      <c r="BC827" s="48" t="s">
        <v>4022</v>
      </c>
      <c r="BD827" s="48" t="s">
        <v>4022</v>
      </c>
      <c r="BE827" s="48"/>
      <c r="BF827" s="48"/>
      <c r="BG827" s="106" t="s">
        <v>18900</v>
      </c>
      <c r="BH827" s="106" t="s">
        <v>18900</v>
      </c>
      <c r="BI827" s="106" t="s">
        <v>19343</v>
      </c>
      <c r="BJ827" s="106" t="s">
        <v>19343</v>
      </c>
      <c r="BK827" s="85" t="str">
        <f>REPLACE(INDEX(GroupVertices[Group], MATCH(Vertices[[#This Row],[Vertex]],GroupVertices[Vertex],0)),1,1,"")</f>
        <v>EUTRAL</v>
      </c>
      <c r="BL827" s="3"/>
      <c r="BM827" s="3"/>
      <c r="BN827" s="3"/>
      <c r="BO827" s="3"/>
    </row>
    <row r="828" spans="1:67" x14ac:dyDescent="0.25">
      <c r="A828" s="64" t="s">
        <v>1498</v>
      </c>
      <c r="B828" s="65"/>
      <c r="C828" s="65"/>
      <c r="D828" s="66"/>
      <c r="E828" s="68"/>
      <c r="F828" s="100" t="s">
        <v>5744</v>
      </c>
      <c r="G828" s="65"/>
      <c r="H828" s="69"/>
      <c r="I828" s="70"/>
      <c r="J828" s="70"/>
      <c r="K828" s="69" t="s">
        <v>18281</v>
      </c>
      <c r="L828" s="73"/>
      <c r="M828" s="74">
        <v>6321.46240234375</v>
      </c>
      <c r="N828" s="74">
        <v>4607.5166015625</v>
      </c>
      <c r="O828" s="75"/>
      <c r="P828" s="76"/>
      <c r="Q828" s="76"/>
      <c r="R828" s="86"/>
      <c r="S828" s="48">
        <v>0</v>
      </c>
      <c r="T828" s="48">
        <v>1</v>
      </c>
      <c r="U828" s="49">
        <v>0</v>
      </c>
      <c r="V828" s="49">
        <v>5.6800000000000004E-4</v>
      </c>
      <c r="W828" s="49">
        <v>4.9100000000000001E-4</v>
      </c>
      <c r="X828" s="49">
        <v>0.38948700000000003</v>
      </c>
      <c r="Y828" s="49">
        <v>0</v>
      </c>
      <c r="Z828" s="49">
        <v>0</v>
      </c>
      <c r="AA828" s="71">
        <v>1393</v>
      </c>
      <c r="AB828" s="71"/>
      <c r="AC828" s="72"/>
      <c r="AD828" s="78" t="s">
        <v>11518</v>
      </c>
      <c r="AE828" s="78">
        <v>2034</v>
      </c>
      <c r="AF828" s="78">
        <v>1481</v>
      </c>
      <c r="AG828" s="78">
        <v>68877</v>
      </c>
      <c r="AH828" s="78">
        <v>74</v>
      </c>
      <c r="AI828" s="78">
        <v>19800</v>
      </c>
      <c r="AJ828" s="84" t="s">
        <v>12602</v>
      </c>
      <c r="AK828" s="78" t="s">
        <v>13132</v>
      </c>
      <c r="AL828" s="84" t="s">
        <v>13777</v>
      </c>
      <c r="AM828" s="78" t="s">
        <v>12690</v>
      </c>
      <c r="AN828" s="80">
        <v>39920.550937499997</v>
      </c>
      <c r="AO828" s="78"/>
      <c r="AP828" s="78" t="b">
        <v>1</v>
      </c>
      <c r="AQ828" s="78" t="b">
        <v>0</v>
      </c>
      <c r="AR828" s="78" t="b">
        <v>1</v>
      </c>
      <c r="AS828" s="78" t="s">
        <v>9963</v>
      </c>
      <c r="AT828" s="78">
        <v>18</v>
      </c>
      <c r="AU828" s="84" t="s">
        <v>14862</v>
      </c>
      <c r="AV828" s="78" t="b">
        <v>0</v>
      </c>
      <c r="AW828" s="78" t="s">
        <v>15459</v>
      </c>
      <c r="AX828" s="84" t="s">
        <v>16850</v>
      </c>
      <c r="AY828" s="78" t="s">
        <v>66</v>
      </c>
      <c r="AZ828" s="102" t="s">
        <v>18397</v>
      </c>
      <c r="BA828" s="48" t="s">
        <v>3578</v>
      </c>
      <c r="BB828" s="48" t="s">
        <v>3578</v>
      </c>
      <c r="BC828" s="48" t="s">
        <v>4166</v>
      </c>
      <c r="BD828" s="48" t="s">
        <v>4166</v>
      </c>
      <c r="BE828" s="48"/>
      <c r="BF828" s="48"/>
      <c r="BG828" s="106" t="s">
        <v>18915</v>
      </c>
      <c r="BH828" s="106" t="s">
        <v>18915</v>
      </c>
      <c r="BI828" s="106" t="s">
        <v>19358</v>
      </c>
      <c r="BJ828" s="106" t="s">
        <v>19358</v>
      </c>
      <c r="BK828" s="85" t="str">
        <f>REPLACE(INDEX(GroupVertices[Group], MATCH(Vertices[[#This Row],[Vertex]],GroupVertices[Vertex],0)),1,1,"")</f>
        <v>EUTRAL</v>
      </c>
      <c r="BL828" s="3"/>
      <c r="BM828" s="3"/>
      <c r="BN828" s="3"/>
      <c r="BO828" s="3"/>
    </row>
    <row r="829" spans="1:67" x14ac:dyDescent="0.25">
      <c r="A829" s="64" t="s">
        <v>1502</v>
      </c>
      <c r="B829" s="65"/>
      <c r="C829" s="65"/>
      <c r="D829" s="66"/>
      <c r="E829" s="68"/>
      <c r="F829" s="100" t="s">
        <v>5747</v>
      </c>
      <c r="G829" s="65"/>
      <c r="H829" s="69"/>
      <c r="I829" s="70"/>
      <c r="J829" s="70"/>
      <c r="K829" s="69" t="s">
        <v>18285</v>
      </c>
      <c r="L829" s="73"/>
      <c r="M829" s="74">
        <v>9483.26171875</v>
      </c>
      <c r="N829" s="74">
        <v>4090.069091796875</v>
      </c>
      <c r="O829" s="75"/>
      <c r="P829" s="76"/>
      <c r="Q829" s="76"/>
      <c r="R829" s="86"/>
      <c r="S829" s="48">
        <v>0</v>
      </c>
      <c r="T829" s="48">
        <v>2</v>
      </c>
      <c r="U829" s="49">
        <v>0</v>
      </c>
      <c r="V829" s="49">
        <v>7.1199999999999996E-4</v>
      </c>
      <c r="W829" s="49">
        <v>5.3E-3</v>
      </c>
      <c r="X829" s="49">
        <v>0.57554700000000003</v>
      </c>
      <c r="Y829" s="49">
        <v>0.5</v>
      </c>
      <c r="Z829" s="49">
        <v>0</v>
      </c>
      <c r="AA829" s="71">
        <v>1397</v>
      </c>
      <c r="AB829" s="71"/>
      <c r="AC829" s="72"/>
      <c r="AD829" s="78" t="s">
        <v>11522</v>
      </c>
      <c r="AE829" s="78">
        <v>207</v>
      </c>
      <c r="AF829" s="78">
        <v>88</v>
      </c>
      <c r="AG829" s="78">
        <v>1142</v>
      </c>
      <c r="AH829" s="78">
        <v>374</v>
      </c>
      <c r="AI829" s="78">
        <v>19800</v>
      </c>
      <c r="AJ829" s="78" t="s">
        <v>12605</v>
      </c>
      <c r="AK829" s="78" t="s">
        <v>10111</v>
      </c>
      <c r="AL829" s="78"/>
      <c r="AM829" s="78" t="s">
        <v>10135</v>
      </c>
      <c r="AN829" s="80">
        <v>41328.835648148146</v>
      </c>
      <c r="AO829" s="84" t="s">
        <v>14831</v>
      </c>
      <c r="AP829" s="78" t="b">
        <v>0</v>
      </c>
      <c r="AQ829" s="78" t="b">
        <v>0</v>
      </c>
      <c r="AR829" s="78" t="b">
        <v>1</v>
      </c>
      <c r="AS829" s="78" t="s">
        <v>9963</v>
      </c>
      <c r="AT829" s="78">
        <v>12</v>
      </c>
      <c r="AU829" s="84" t="s">
        <v>14919</v>
      </c>
      <c r="AV829" s="78" t="b">
        <v>0</v>
      </c>
      <c r="AW829" s="78" t="s">
        <v>15459</v>
      </c>
      <c r="AX829" s="84" t="s">
        <v>16854</v>
      </c>
      <c r="AY829" s="78" t="s">
        <v>66</v>
      </c>
      <c r="AZ829" s="102" t="s">
        <v>18397</v>
      </c>
      <c r="BA829" s="48" t="s">
        <v>3959</v>
      </c>
      <c r="BB829" s="48" t="s">
        <v>3959</v>
      </c>
      <c r="BC829" s="48" t="s">
        <v>4066</v>
      </c>
      <c r="BD829" s="48" t="s">
        <v>4066</v>
      </c>
      <c r="BE829" s="48"/>
      <c r="BF829" s="48"/>
      <c r="BG829" s="106" t="s">
        <v>18632</v>
      </c>
      <c r="BH829" s="106" t="s">
        <v>18632</v>
      </c>
      <c r="BI829" s="106" t="s">
        <v>19078</v>
      </c>
      <c r="BJ829" s="106" t="s">
        <v>19078</v>
      </c>
      <c r="BK829" s="85" t="str">
        <f>REPLACE(INDEX(GroupVertices[Group], MATCH(Vertices[[#This Row],[Vertex]],GroupVertices[Vertex],0)),1,1,"")</f>
        <v>EUTRAL</v>
      </c>
      <c r="BL829" s="3"/>
      <c r="BM829" s="3"/>
      <c r="BN829" s="3"/>
      <c r="BO829" s="3"/>
    </row>
    <row r="830" spans="1:67" x14ac:dyDescent="0.25">
      <c r="A830" s="64" t="s">
        <v>1505</v>
      </c>
      <c r="B830" s="65"/>
      <c r="C830" s="65"/>
      <c r="D830" s="66"/>
      <c r="E830" s="68"/>
      <c r="F830" s="100" t="s">
        <v>5749</v>
      </c>
      <c r="G830" s="65"/>
      <c r="H830" s="69"/>
      <c r="I830" s="70"/>
      <c r="J830" s="70"/>
      <c r="K830" s="69" t="s">
        <v>18288</v>
      </c>
      <c r="L830" s="73"/>
      <c r="M830" s="74">
        <v>6364.7451171875</v>
      </c>
      <c r="N830" s="74">
        <v>2130.108154296875</v>
      </c>
      <c r="O830" s="75"/>
      <c r="P830" s="76"/>
      <c r="Q830" s="76"/>
      <c r="R830" s="86"/>
      <c r="S830" s="48">
        <v>0</v>
      </c>
      <c r="T830" s="48">
        <v>2</v>
      </c>
      <c r="U830" s="49">
        <v>669.84610999999995</v>
      </c>
      <c r="V830" s="49">
        <v>7.2499999999999995E-4</v>
      </c>
      <c r="W830" s="49">
        <v>4.6810000000000003E-3</v>
      </c>
      <c r="X830" s="49">
        <v>0.627965</v>
      </c>
      <c r="Y830" s="49">
        <v>0</v>
      </c>
      <c r="Z830" s="49">
        <v>0</v>
      </c>
      <c r="AA830" s="71">
        <v>1400</v>
      </c>
      <c r="AB830" s="71"/>
      <c r="AC830" s="72"/>
      <c r="AD830" s="78" t="s">
        <v>11524</v>
      </c>
      <c r="AE830" s="78">
        <v>797</v>
      </c>
      <c r="AF830" s="78">
        <v>2549</v>
      </c>
      <c r="AG830" s="78">
        <v>63958</v>
      </c>
      <c r="AH830" s="78">
        <v>55903</v>
      </c>
      <c r="AI830" s="78"/>
      <c r="AJ830" s="78" t="s">
        <v>12607</v>
      </c>
      <c r="AK830" s="78" t="s">
        <v>10111</v>
      </c>
      <c r="AL830" s="78"/>
      <c r="AM830" s="78"/>
      <c r="AN830" s="80">
        <v>40289.419456018521</v>
      </c>
      <c r="AO830" s="78"/>
      <c r="AP830" s="78" t="b">
        <v>0</v>
      </c>
      <c r="AQ830" s="78" t="b">
        <v>0</v>
      </c>
      <c r="AR830" s="78" t="b">
        <v>1</v>
      </c>
      <c r="AS830" s="78" t="s">
        <v>9963</v>
      </c>
      <c r="AT830" s="78">
        <v>46</v>
      </c>
      <c r="AU830" s="84" t="s">
        <v>14862</v>
      </c>
      <c r="AV830" s="78" t="b">
        <v>0</v>
      </c>
      <c r="AW830" s="78" t="s">
        <v>15459</v>
      </c>
      <c r="AX830" s="84" t="s">
        <v>16857</v>
      </c>
      <c r="AY830" s="78" t="s">
        <v>66</v>
      </c>
      <c r="AZ830" s="102" t="s">
        <v>18397</v>
      </c>
      <c r="BA830" s="48"/>
      <c r="BB830" s="48"/>
      <c r="BC830" s="48"/>
      <c r="BD830" s="48"/>
      <c r="BE830" s="48"/>
      <c r="BF830" s="48"/>
      <c r="BG830" s="106" t="s">
        <v>18916</v>
      </c>
      <c r="BH830" s="106" t="s">
        <v>18916</v>
      </c>
      <c r="BI830" s="106" t="s">
        <v>19359</v>
      </c>
      <c r="BJ830" s="106" t="s">
        <v>19359</v>
      </c>
      <c r="BK830" s="85" t="str">
        <f>REPLACE(INDEX(GroupVertices[Group], MATCH(Vertices[[#This Row],[Vertex]],GroupVertices[Vertex],0)),1,1,"")</f>
        <v>EUTRAL</v>
      </c>
      <c r="BL830" s="3"/>
      <c r="BM830" s="3"/>
      <c r="BN830" s="3"/>
      <c r="BO830" s="3"/>
    </row>
    <row r="831" spans="1:67" x14ac:dyDescent="0.25">
      <c r="A831" s="64" t="s">
        <v>1507</v>
      </c>
      <c r="B831" s="65"/>
      <c r="C831" s="65"/>
      <c r="D831" s="66"/>
      <c r="E831" s="68"/>
      <c r="F831" s="100" t="s">
        <v>5750</v>
      </c>
      <c r="G831" s="65"/>
      <c r="H831" s="69"/>
      <c r="I831" s="70"/>
      <c r="J831" s="70"/>
      <c r="K831" s="69" t="s">
        <v>18290</v>
      </c>
      <c r="L831" s="73"/>
      <c r="M831" s="74">
        <v>9299.4755859375</v>
      </c>
      <c r="N831" s="74">
        <v>2187.9921875</v>
      </c>
      <c r="O831" s="75"/>
      <c r="P831" s="76"/>
      <c r="Q831" s="76"/>
      <c r="R831" s="86"/>
      <c r="S831" s="48">
        <v>0</v>
      </c>
      <c r="T831" s="48">
        <v>2</v>
      </c>
      <c r="U831" s="49">
        <v>0</v>
      </c>
      <c r="V831" s="49">
        <v>7.1199999999999996E-4</v>
      </c>
      <c r="W831" s="49">
        <v>5.3E-3</v>
      </c>
      <c r="X831" s="49">
        <v>0.57554700000000003</v>
      </c>
      <c r="Y831" s="49">
        <v>0.5</v>
      </c>
      <c r="Z831" s="49">
        <v>0</v>
      </c>
      <c r="AA831" s="71">
        <v>1402</v>
      </c>
      <c r="AB831" s="71"/>
      <c r="AC831" s="72"/>
      <c r="AD831" s="78" t="s">
        <v>11526</v>
      </c>
      <c r="AE831" s="78">
        <v>420</v>
      </c>
      <c r="AF831" s="78">
        <v>734</v>
      </c>
      <c r="AG831" s="78">
        <v>9410</v>
      </c>
      <c r="AH831" s="78">
        <v>1894</v>
      </c>
      <c r="AI831" s="78">
        <v>3600</v>
      </c>
      <c r="AJ831" s="78" t="s">
        <v>12608</v>
      </c>
      <c r="AK831" s="78"/>
      <c r="AL831" s="78"/>
      <c r="AM831" s="78" t="s">
        <v>12879</v>
      </c>
      <c r="AN831" s="80">
        <v>40728.96435185185</v>
      </c>
      <c r="AO831" s="78"/>
      <c r="AP831" s="78" t="b">
        <v>0</v>
      </c>
      <c r="AQ831" s="78" t="b">
        <v>0</v>
      </c>
      <c r="AR831" s="78" t="b">
        <v>0</v>
      </c>
      <c r="AS831" s="78" t="s">
        <v>9963</v>
      </c>
      <c r="AT831" s="78">
        <v>88</v>
      </c>
      <c r="AU831" s="84" t="s">
        <v>14901</v>
      </c>
      <c r="AV831" s="78" t="b">
        <v>0</v>
      </c>
      <c r="AW831" s="78" t="s">
        <v>15459</v>
      </c>
      <c r="AX831" s="84" t="s">
        <v>16859</v>
      </c>
      <c r="AY831" s="78" t="s">
        <v>66</v>
      </c>
      <c r="AZ831" s="102" t="s">
        <v>18397</v>
      </c>
      <c r="BA831" s="48" t="s">
        <v>3972</v>
      </c>
      <c r="BB831" s="48" t="s">
        <v>3972</v>
      </c>
      <c r="BC831" s="48" t="s">
        <v>4066</v>
      </c>
      <c r="BD831" s="48" t="s">
        <v>4066</v>
      </c>
      <c r="BE831" s="48"/>
      <c r="BF831" s="48"/>
      <c r="BG831" s="106" t="s">
        <v>18620</v>
      </c>
      <c r="BH831" s="106" t="s">
        <v>18620</v>
      </c>
      <c r="BI831" s="106" t="s">
        <v>19065</v>
      </c>
      <c r="BJ831" s="106" t="s">
        <v>19065</v>
      </c>
      <c r="BK831" s="85" t="str">
        <f>REPLACE(INDEX(GroupVertices[Group], MATCH(Vertices[[#This Row],[Vertex]],GroupVertices[Vertex],0)),1,1,"")</f>
        <v>EUTRAL</v>
      </c>
      <c r="BL831" s="3"/>
      <c r="BM831" s="3"/>
      <c r="BN831" s="3"/>
      <c r="BO831" s="3"/>
    </row>
    <row r="832" spans="1:67" x14ac:dyDescent="0.25">
      <c r="A832" s="64" t="s">
        <v>1515</v>
      </c>
      <c r="B832" s="65"/>
      <c r="C832" s="65"/>
      <c r="D832" s="66"/>
      <c r="E832" s="68"/>
      <c r="F832" s="100" t="s">
        <v>5758</v>
      </c>
      <c r="G832" s="65"/>
      <c r="H832" s="69"/>
      <c r="I832" s="70"/>
      <c r="J832" s="70"/>
      <c r="K832" s="69" t="s">
        <v>18298</v>
      </c>
      <c r="L832" s="73"/>
      <c r="M832" s="74">
        <v>7403.93603515625</v>
      </c>
      <c r="N832" s="74">
        <v>3073.998046875</v>
      </c>
      <c r="O832" s="75"/>
      <c r="P832" s="76"/>
      <c r="Q832" s="76"/>
      <c r="R832" s="86"/>
      <c r="S832" s="48">
        <v>0</v>
      </c>
      <c r="T832" s="48">
        <v>6</v>
      </c>
      <c r="U832" s="49">
        <v>5282.1428569999998</v>
      </c>
      <c r="V832" s="49">
        <v>5.1800000000000001E-4</v>
      </c>
      <c r="W832" s="49">
        <v>6.4999999999999994E-5</v>
      </c>
      <c r="X832" s="49">
        <v>2.0673080000000001</v>
      </c>
      <c r="Y832" s="49">
        <v>0.1</v>
      </c>
      <c r="Z832" s="49">
        <v>0</v>
      </c>
      <c r="AA832" s="71">
        <v>1410</v>
      </c>
      <c r="AB832" s="71"/>
      <c r="AC832" s="72"/>
      <c r="AD832" s="78" t="s">
        <v>11534</v>
      </c>
      <c r="AE832" s="78">
        <v>2</v>
      </c>
      <c r="AF832" s="78">
        <v>201</v>
      </c>
      <c r="AG832" s="78">
        <v>28485</v>
      </c>
      <c r="AH832" s="78">
        <v>0</v>
      </c>
      <c r="AI832" s="78">
        <v>21600</v>
      </c>
      <c r="AJ832" s="78" t="s">
        <v>12615</v>
      </c>
      <c r="AK832" s="78" t="s">
        <v>13136</v>
      </c>
      <c r="AL832" s="78"/>
      <c r="AM832" s="78" t="s">
        <v>13838</v>
      </c>
      <c r="AN832" s="80">
        <v>42794.512129629627</v>
      </c>
      <c r="AO832" s="84" t="s">
        <v>14839</v>
      </c>
      <c r="AP832" s="78" t="b">
        <v>1</v>
      </c>
      <c r="AQ832" s="78" t="b">
        <v>0</v>
      </c>
      <c r="AR832" s="78" t="b">
        <v>0</v>
      </c>
      <c r="AS832" s="78" t="s">
        <v>9963</v>
      </c>
      <c r="AT832" s="78">
        <v>15</v>
      </c>
      <c r="AU832" s="78"/>
      <c r="AV832" s="78" t="b">
        <v>0</v>
      </c>
      <c r="AW832" s="78" t="s">
        <v>15459</v>
      </c>
      <c r="AX832" s="84" t="s">
        <v>16867</v>
      </c>
      <c r="AY832" s="78" t="s">
        <v>66</v>
      </c>
      <c r="AZ832" s="102" t="s">
        <v>18397</v>
      </c>
      <c r="BA832" s="48" t="s">
        <v>18492</v>
      </c>
      <c r="BB832" s="48" t="s">
        <v>18492</v>
      </c>
      <c r="BC832" s="48" t="s">
        <v>18525</v>
      </c>
      <c r="BD832" s="48" t="s">
        <v>18525</v>
      </c>
      <c r="BE832" s="48" t="s">
        <v>4355</v>
      </c>
      <c r="BF832" s="48" t="s">
        <v>4355</v>
      </c>
      <c r="BG832" s="106" t="s">
        <v>18917</v>
      </c>
      <c r="BH832" s="106" t="s">
        <v>18997</v>
      </c>
      <c r="BI832" s="106" t="s">
        <v>19360</v>
      </c>
      <c r="BJ832" s="106" t="s">
        <v>19429</v>
      </c>
      <c r="BK832" s="85" t="str">
        <f>REPLACE(INDEX(GroupVertices[Group], MATCH(Vertices[[#This Row],[Vertex]],GroupVertices[Vertex],0)),1,1,"")</f>
        <v>EUTRAL</v>
      </c>
      <c r="BL832" s="3"/>
      <c r="BM832" s="3"/>
      <c r="BN832" s="3"/>
      <c r="BO832" s="3"/>
    </row>
    <row r="833" spans="1:67" x14ac:dyDescent="0.25">
      <c r="A833" s="64" t="s">
        <v>1521</v>
      </c>
      <c r="B833" s="65"/>
      <c r="C833" s="65"/>
      <c r="D833" s="66"/>
      <c r="E833" s="68"/>
      <c r="F833" s="100" t="s">
        <v>15455</v>
      </c>
      <c r="G833" s="65"/>
      <c r="H833" s="69"/>
      <c r="I833" s="70"/>
      <c r="J833" s="70"/>
      <c r="K833" s="69" t="s">
        <v>18302</v>
      </c>
      <c r="L833" s="73"/>
      <c r="M833" s="74">
        <v>9186.5341796875</v>
      </c>
      <c r="N833" s="74">
        <v>1276.1319580078125</v>
      </c>
      <c r="O833" s="75"/>
      <c r="P833" s="76"/>
      <c r="Q833" s="76"/>
      <c r="R833" s="86"/>
      <c r="S833" s="48">
        <v>0</v>
      </c>
      <c r="T833" s="48">
        <v>2</v>
      </c>
      <c r="U833" s="49">
        <v>0</v>
      </c>
      <c r="V833" s="49">
        <v>7.1299999999999998E-4</v>
      </c>
      <c r="W833" s="49">
        <v>4.9979999999999998E-3</v>
      </c>
      <c r="X833" s="49">
        <v>0.58120099999999997</v>
      </c>
      <c r="Y833" s="49">
        <v>0.5</v>
      </c>
      <c r="Z833" s="49">
        <v>0</v>
      </c>
      <c r="AA833" s="71">
        <v>1414</v>
      </c>
      <c r="AB833" s="71"/>
      <c r="AC833" s="72"/>
      <c r="AD833" s="78" t="s">
        <v>11538</v>
      </c>
      <c r="AE833" s="78">
        <v>3126</v>
      </c>
      <c r="AF833" s="78">
        <v>4408</v>
      </c>
      <c r="AG833" s="78">
        <v>12104</v>
      </c>
      <c r="AH833" s="78">
        <v>696</v>
      </c>
      <c r="AI833" s="78"/>
      <c r="AJ833" s="78" t="s">
        <v>12619</v>
      </c>
      <c r="AK833" s="78" t="s">
        <v>10114</v>
      </c>
      <c r="AL833" s="84" t="s">
        <v>13790</v>
      </c>
      <c r="AM833" s="78"/>
      <c r="AN833" s="80">
        <v>39897.470682870371</v>
      </c>
      <c r="AO833" s="84" t="s">
        <v>14842</v>
      </c>
      <c r="AP833" s="78" t="b">
        <v>0</v>
      </c>
      <c r="AQ833" s="78" t="b">
        <v>0</v>
      </c>
      <c r="AR833" s="78" t="b">
        <v>1</v>
      </c>
      <c r="AS833" s="78" t="s">
        <v>9963</v>
      </c>
      <c r="AT833" s="78">
        <v>33</v>
      </c>
      <c r="AU833" s="84" t="s">
        <v>14898</v>
      </c>
      <c r="AV833" s="78" t="b">
        <v>0</v>
      </c>
      <c r="AW833" s="78" t="s">
        <v>15459</v>
      </c>
      <c r="AX833" s="84" t="s">
        <v>16871</v>
      </c>
      <c r="AY833" s="78" t="s">
        <v>66</v>
      </c>
      <c r="AZ833" s="102" t="s">
        <v>18397</v>
      </c>
      <c r="BA833" s="48" t="s">
        <v>3451</v>
      </c>
      <c r="BB833" s="48" t="s">
        <v>3451</v>
      </c>
      <c r="BC833" s="48" t="s">
        <v>4019</v>
      </c>
      <c r="BD833" s="48" t="s">
        <v>4019</v>
      </c>
      <c r="BE833" s="48" t="s">
        <v>4342</v>
      </c>
      <c r="BF833" s="48" t="s">
        <v>4342</v>
      </c>
      <c r="BG833" s="106" t="s">
        <v>18711</v>
      </c>
      <c r="BH833" s="106" t="s">
        <v>18711</v>
      </c>
      <c r="BI833" s="106" t="s">
        <v>19158</v>
      </c>
      <c r="BJ833" s="106" t="s">
        <v>19158</v>
      </c>
      <c r="BK833" s="85" t="str">
        <f>REPLACE(INDEX(GroupVertices[Group], MATCH(Vertices[[#This Row],[Vertex]],GroupVertices[Vertex],0)),1,1,"")</f>
        <v>EUTRAL</v>
      </c>
      <c r="BL833" s="3"/>
      <c r="BM833" s="3"/>
      <c r="BN833" s="3"/>
      <c r="BO833" s="3"/>
    </row>
    <row r="834" spans="1:67" x14ac:dyDescent="0.25">
      <c r="A834" s="64" t="s">
        <v>1525</v>
      </c>
      <c r="B834" s="65"/>
      <c r="C834" s="65"/>
      <c r="D834" s="66"/>
      <c r="E834" s="68"/>
      <c r="F834" s="100" t="s">
        <v>5766</v>
      </c>
      <c r="G834" s="65"/>
      <c r="H834" s="69"/>
      <c r="I834" s="70"/>
      <c r="J834" s="70"/>
      <c r="K834" s="69" t="s">
        <v>18306</v>
      </c>
      <c r="L834" s="73"/>
      <c r="M834" s="74">
        <v>6984.30908203125</v>
      </c>
      <c r="N834" s="74">
        <v>5322.51513671875</v>
      </c>
      <c r="O834" s="75"/>
      <c r="P834" s="76"/>
      <c r="Q834" s="76"/>
      <c r="R834" s="86"/>
      <c r="S834" s="48">
        <v>0</v>
      </c>
      <c r="T834" s="48">
        <v>1</v>
      </c>
      <c r="U834" s="49">
        <v>0</v>
      </c>
      <c r="V834" s="49">
        <v>5.2631999999999998E-2</v>
      </c>
      <c r="W834" s="49">
        <v>0</v>
      </c>
      <c r="X834" s="49">
        <v>0.58648599999999995</v>
      </c>
      <c r="Y834" s="49">
        <v>0</v>
      </c>
      <c r="Z834" s="49">
        <v>0</v>
      </c>
      <c r="AA834" s="71">
        <v>1418</v>
      </c>
      <c r="AB834" s="71"/>
      <c r="AC834" s="72"/>
      <c r="AD834" s="78" t="s">
        <v>11542</v>
      </c>
      <c r="AE834" s="78">
        <v>39</v>
      </c>
      <c r="AF834" s="78">
        <v>1115</v>
      </c>
      <c r="AG834" s="78">
        <v>2977</v>
      </c>
      <c r="AH834" s="78">
        <v>14</v>
      </c>
      <c r="AI834" s="78"/>
      <c r="AJ834" s="78"/>
      <c r="AK834" s="78"/>
      <c r="AL834" s="78"/>
      <c r="AM834" s="78"/>
      <c r="AN834" s="80">
        <v>41723.380011574074</v>
      </c>
      <c r="AO834" s="84" t="s">
        <v>14844</v>
      </c>
      <c r="AP834" s="78" t="b">
        <v>1</v>
      </c>
      <c r="AQ834" s="78" t="b">
        <v>0</v>
      </c>
      <c r="AR834" s="78" t="b">
        <v>0</v>
      </c>
      <c r="AS834" s="78" t="s">
        <v>9963</v>
      </c>
      <c r="AT834" s="78">
        <v>7</v>
      </c>
      <c r="AU834" s="84" t="s">
        <v>14862</v>
      </c>
      <c r="AV834" s="78" t="b">
        <v>0</v>
      </c>
      <c r="AW834" s="78" t="s">
        <v>15459</v>
      </c>
      <c r="AX834" s="84" t="s">
        <v>16875</v>
      </c>
      <c r="AY834" s="78" t="s">
        <v>66</v>
      </c>
      <c r="AZ834" s="102" t="s">
        <v>18397</v>
      </c>
      <c r="BA834" s="48" t="s">
        <v>3810</v>
      </c>
      <c r="BB834" s="48" t="s">
        <v>3810</v>
      </c>
      <c r="BC834" s="48" t="s">
        <v>4041</v>
      </c>
      <c r="BD834" s="48" t="s">
        <v>4041</v>
      </c>
      <c r="BE834" s="48"/>
      <c r="BF834" s="48"/>
      <c r="BG834" s="106" t="s">
        <v>1529</v>
      </c>
      <c r="BH834" s="106" t="s">
        <v>1529</v>
      </c>
      <c r="BI834" s="106" t="s">
        <v>19327</v>
      </c>
      <c r="BJ834" s="106" t="s">
        <v>19327</v>
      </c>
      <c r="BK834" s="85" t="str">
        <f>REPLACE(INDEX(GroupVertices[Group], MATCH(Vertices[[#This Row],[Vertex]],GroupVertices[Vertex],0)),1,1,"")</f>
        <v>EUTRAL</v>
      </c>
      <c r="BL834" s="3"/>
      <c r="BM834" s="3"/>
      <c r="BN834" s="3"/>
      <c r="BO834" s="3"/>
    </row>
    <row r="835" spans="1:67" x14ac:dyDescent="0.25">
      <c r="A835" s="64" t="s">
        <v>1527</v>
      </c>
      <c r="B835" s="65"/>
      <c r="C835" s="65"/>
      <c r="D835" s="66"/>
      <c r="E835" s="68"/>
      <c r="F835" s="100" t="s">
        <v>5768</v>
      </c>
      <c r="G835" s="65"/>
      <c r="H835" s="69"/>
      <c r="I835" s="70"/>
      <c r="J835" s="70"/>
      <c r="K835" s="69" t="s">
        <v>18308</v>
      </c>
      <c r="L835" s="73"/>
      <c r="M835" s="74">
        <v>6217.26513671875</v>
      </c>
      <c r="N835" s="74">
        <v>2391.252685546875</v>
      </c>
      <c r="O835" s="75"/>
      <c r="P835" s="76"/>
      <c r="Q835" s="76"/>
      <c r="R835" s="86"/>
      <c r="S835" s="48">
        <v>0</v>
      </c>
      <c r="T835" s="48">
        <v>1</v>
      </c>
      <c r="U835" s="49">
        <v>0</v>
      </c>
      <c r="V835" s="49">
        <v>5.2631999999999998E-2</v>
      </c>
      <c r="W835" s="49">
        <v>0</v>
      </c>
      <c r="X835" s="49">
        <v>0.58648599999999995</v>
      </c>
      <c r="Y835" s="49">
        <v>0</v>
      </c>
      <c r="Z835" s="49">
        <v>0</v>
      </c>
      <c r="AA835" s="71">
        <v>1420</v>
      </c>
      <c r="AB835" s="71"/>
      <c r="AC835" s="72"/>
      <c r="AD835" s="78" t="s">
        <v>11544</v>
      </c>
      <c r="AE835" s="78">
        <v>62</v>
      </c>
      <c r="AF835" s="78">
        <v>97</v>
      </c>
      <c r="AG835" s="78">
        <v>293</v>
      </c>
      <c r="AH835" s="78">
        <v>4</v>
      </c>
      <c r="AI835" s="78"/>
      <c r="AJ835" s="78"/>
      <c r="AK835" s="78"/>
      <c r="AL835" s="78"/>
      <c r="AM835" s="78"/>
      <c r="AN835" s="80">
        <v>42674.70517361111</v>
      </c>
      <c r="AO835" s="84" t="s">
        <v>14846</v>
      </c>
      <c r="AP835" s="78" t="b">
        <v>1</v>
      </c>
      <c r="AQ835" s="78" t="b">
        <v>0</v>
      </c>
      <c r="AR835" s="78" t="b">
        <v>0</v>
      </c>
      <c r="AS835" s="78" t="s">
        <v>9963</v>
      </c>
      <c r="AT835" s="78">
        <v>0</v>
      </c>
      <c r="AU835" s="78"/>
      <c r="AV835" s="78" t="b">
        <v>0</v>
      </c>
      <c r="AW835" s="78" t="s">
        <v>15459</v>
      </c>
      <c r="AX835" s="84" t="s">
        <v>16877</v>
      </c>
      <c r="AY835" s="78" t="s">
        <v>66</v>
      </c>
      <c r="AZ835" s="102" t="s">
        <v>18397</v>
      </c>
      <c r="BA835" s="48" t="s">
        <v>3810</v>
      </c>
      <c r="BB835" s="48" t="s">
        <v>3810</v>
      </c>
      <c r="BC835" s="48" t="s">
        <v>4041</v>
      </c>
      <c r="BD835" s="48" t="s">
        <v>4041</v>
      </c>
      <c r="BE835" s="48"/>
      <c r="BF835" s="48"/>
      <c r="BG835" s="106" t="s">
        <v>1529</v>
      </c>
      <c r="BH835" s="106" t="s">
        <v>1529</v>
      </c>
      <c r="BI835" s="106" t="s">
        <v>19327</v>
      </c>
      <c r="BJ835" s="106" t="s">
        <v>19327</v>
      </c>
      <c r="BK835" s="85" t="str">
        <f>REPLACE(INDEX(GroupVertices[Group], MATCH(Vertices[[#This Row],[Vertex]],GroupVertices[Vertex],0)),1,1,"")</f>
        <v>EUTRAL</v>
      </c>
      <c r="BL835" s="3"/>
      <c r="BM835" s="3"/>
      <c r="BN835" s="3"/>
      <c r="BO835" s="3"/>
    </row>
    <row r="836" spans="1:67" x14ac:dyDescent="0.25">
      <c r="A836" s="64" t="s">
        <v>1528</v>
      </c>
      <c r="B836" s="65"/>
      <c r="C836" s="65"/>
      <c r="D836" s="66"/>
      <c r="E836" s="68"/>
      <c r="F836" s="100" t="s">
        <v>5769</v>
      </c>
      <c r="G836" s="65"/>
      <c r="H836" s="69"/>
      <c r="I836" s="70"/>
      <c r="J836" s="70"/>
      <c r="K836" s="69" t="s">
        <v>18309</v>
      </c>
      <c r="L836" s="73"/>
      <c r="M836" s="74">
        <v>9392.1650390625</v>
      </c>
      <c r="N836" s="74">
        <v>2294.735595703125</v>
      </c>
      <c r="O836" s="75"/>
      <c r="P836" s="76"/>
      <c r="Q836" s="76"/>
      <c r="R836" s="86"/>
      <c r="S836" s="48">
        <v>0</v>
      </c>
      <c r="T836" s="48">
        <v>1</v>
      </c>
      <c r="U836" s="49">
        <v>0</v>
      </c>
      <c r="V836" s="49">
        <v>1</v>
      </c>
      <c r="W836" s="49">
        <v>0</v>
      </c>
      <c r="X836" s="49">
        <v>0.99999899999999997</v>
      </c>
      <c r="Y836" s="49">
        <v>0</v>
      </c>
      <c r="Z836" s="49">
        <v>0</v>
      </c>
      <c r="AA836" s="71">
        <v>1421</v>
      </c>
      <c r="AB836" s="71"/>
      <c r="AC836" s="72"/>
      <c r="AD836" s="78" t="s">
        <v>11545</v>
      </c>
      <c r="AE836" s="78">
        <v>195</v>
      </c>
      <c r="AF836" s="78">
        <v>22</v>
      </c>
      <c r="AG836" s="78">
        <v>123</v>
      </c>
      <c r="AH836" s="78">
        <v>163</v>
      </c>
      <c r="AI836" s="78">
        <v>14400</v>
      </c>
      <c r="AJ836" s="78" t="s">
        <v>12624</v>
      </c>
      <c r="AK836" s="78" t="s">
        <v>13138</v>
      </c>
      <c r="AL836" s="78"/>
      <c r="AM836" s="78" t="s">
        <v>13839</v>
      </c>
      <c r="AN836" s="80">
        <v>39997.205937500003</v>
      </c>
      <c r="AO836" s="78"/>
      <c r="AP836" s="78" t="b">
        <v>1</v>
      </c>
      <c r="AQ836" s="78" t="b">
        <v>0</v>
      </c>
      <c r="AR836" s="78" t="b">
        <v>1</v>
      </c>
      <c r="AS836" s="78" t="s">
        <v>9963</v>
      </c>
      <c r="AT836" s="78">
        <v>0</v>
      </c>
      <c r="AU836" s="84" t="s">
        <v>14862</v>
      </c>
      <c r="AV836" s="78" t="b">
        <v>0</v>
      </c>
      <c r="AW836" s="78" t="s">
        <v>15459</v>
      </c>
      <c r="AX836" s="84" t="s">
        <v>16878</v>
      </c>
      <c r="AY836" s="78" t="s">
        <v>66</v>
      </c>
      <c r="AZ836" s="102" t="s">
        <v>18397</v>
      </c>
      <c r="BA836" s="48" t="s">
        <v>4003</v>
      </c>
      <c r="BB836" s="48" t="s">
        <v>4003</v>
      </c>
      <c r="BC836" s="48" t="s">
        <v>4051</v>
      </c>
      <c r="BD836" s="48" t="s">
        <v>4051</v>
      </c>
      <c r="BE836" s="48" t="s">
        <v>4461</v>
      </c>
      <c r="BF836" s="48" t="s">
        <v>4461</v>
      </c>
      <c r="BG836" s="106" t="s">
        <v>18921</v>
      </c>
      <c r="BH836" s="106" t="s">
        <v>18921</v>
      </c>
      <c r="BI836" s="106" t="s">
        <v>19364</v>
      </c>
      <c r="BJ836" s="106" t="s">
        <v>19364</v>
      </c>
      <c r="BK836" s="85" t="str">
        <f>REPLACE(INDEX(GroupVertices[Group], MATCH(Vertices[[#This Row],[Vertex]],GroupVertices[Vertex],0)),1,1,"")</f>
        <v>EUTRAL</v>
      </c>
      <c r="BL836" s="3"/>
      <c r="BM836" s="3"/>
      <c r="BN836" s="3"/>
      <c r="BO836" s="3"/>
    </row>
    <row r="837" spans="1:67" x14ac:dyDescent="0.25">
      <c r="A837" s="64" t="s">
        <v>1530</v>
      </c>
      <c r="B837" s="65"/>
      <c r="C837" s="65"/>
      <c r="D837" s="66"/>
      <c r="E837" s="68"/>
      <c r="F837" s="100" t="s">
        <v>5771</v>
      </c>
      <c r="G837" s="65"/>
      <c r="H837" s="69"/>
      <c r="I837" s="70"/>
      <c r="J837" s="70"/>
      <c r="K837" s="69" t="s">
        <v>18311</v>
      </c>
      <c r="L837" s="73"/>
      <c r="M837" s="74">
        <v>5963.94384765625</v>
      </c>
      <c r="N837" s="74">
        <v>3058.80224609375</v>
      </c>
      <c r="O837" s="75"/>
      <c r="P837" s="76"/>
      <c r="Q837" s="76"/>
      <c r="R837" s="86"/>
      <c r="S837" s="48">
        <v>0</v>
      </c>
      <c r="T837" s="48">
        <v>1</v>
      </c>
      <c r="U837" s="49">
        <v>0</v>
      </c>
      <c r="V837" s="49">
        <v>5.2631999999999998E-2</v>
      </c>
      <c r="W837" s="49">
        <v>0</v>
      </c>
      <c r="X837" s="49">
        <v>0.58648599999999995</v>
      </c>
      <c r="Y837" s="49">
        <v>0</v>
      </c>
      <c r="Z837" s="49">
        <v>0</v>
      </c>
      <c r="AA837" s="71">
        <v>1423</v>
      </c>
      <c r="AB837" s="71"/>
      <c r="AC837" s="72"/>
      <c r="AD837" s="78" t="s">
        <v>11547</v>
      </c>
      <c r="AE837" s="78">
        <v>161</v>
      </c>
      <c r="AF837" s="78">
        <v>147</v>
      </c>
      <c r="AG837" s="78">
        <v>254</v>
      </c>
      <c r="AH837" s="78">
        <v>2</v>
      </c>
      <c r="AI837" s="78"/>
      <c r="AJ837" s="78"/>
      <c r="AK837" s="78"/>
      <c r="AL837" s="78"/>
      <c r="AM837" s="78"/>
      <c r="AN837" s="80">
        <v>41574.132013888891</v>
      </c>
      <c r="AO837" s="84" t="s">
        <v>14848</v>
      </c>
      <c r="AP837" s="78" t="b">
        <v>1</v>
      </c>
      <c r="AQ837" s="78" t="b">
        <v>0</v>
      </c>
      <c r="AR837" s="78" t="b">
        <v>0</v>
      </c>
      <c r="AS837" s="78" t="s">
        <v>9963</v>
      </c>
      <c r="AT837" s="78">
        <v>0</v>
      </c>
      <c r="AU837" s="84" t="s">
        <v>14862</v>
      </c>
      <c r="AV837" s="78" t="b">
        <v>0</v>
      </c>
      <c r="AW837" s="78" t="s">
        <v>15459</v>
      </c>
      <c r="AX837" s="84" t="s">
        <v>16880</v>
      </c>
      <c r="AY837" s="78" t="s">
        <v>66</v>
      </c>
      <c r="AZ837" s="102" t="s">
        <v>18397</v>
      </c>
      <c r="BA837" s="48" t="s">
        <v>3810</v>
      </c>
      <c r="BB837" s="48" t="s">
        <v>3810</v>
      </c>
      <c r="BC837" s="48" t="s">
        <v>4041</v>
      </c>
      <c r="BD837" s="48" t="s">
        <v>4041</v>
      </c>
      <c r="BE837" s="48"/>
      <c r="BF837" s="48"/>
      <c r="BG837" s="106" t="s">
        <v>1529</v>
      </c>
      <c r="BH837" s="106" t="s">
        <v>1529</v>
      </c>
      <c r="BI837" s="106" t="s">
        <v>19327</v>
      </c>
      <c r="BJ837" s="106" t="s">
        <v>19327</v>
      </c>
      <c r="BK837" s="85" t="str">
        <f>REPLACE(INDEX(GroupVertices[Group], MATCH(Vertices[[#This Row],[Vertex]],GroupVertices[Vertex],0)),1,1,"")</f>
        <v>EUTRAL</v>
      </c>
      <c r="BL837" s="3"/>
      <c r="BM837" s="3"/>
      <c r="BN837" s="3"/>
      <c r="BO837" s="3"/>
    </row>
    <row r="838" spans="1:67" x14ac:dyDescent="0.25">
      <c r="A838" s="64" t="s">
        <v>1531</v>
      </c>
      <c r="B838" s="65"/>
      <c r="C838" s="65"/>
      <c r="D838" s="66"/>
      <c r="E838" s="68"/>
      <c r="F838" s="100" t="s">
        <v>5772</v>
      </c>
      <c r="G838" s="65"/>
      <c r="H838" s="69"/>
      <c r="I838" s="70"/>
      <c r="J838" s="70"/>
      <c r="K838" s="69" t="s">
        <v>18312</v>
      </c>
      <c r="L838" s="73"/>
      <c r="M838" s="74">
        <v>7462.3720703125</v>
      </c>
      <c r="N838" s="74">
        <v>4182.0361328125</v>
      </c>
      <c r="O838" s="75"/>
      <c r="P838" s="76"/>
      <c r="Q838" s="76"/>
      <c r="R838" s="86"/>
      <c r="S838" s="48">
        <v>0</v>
      </c>
      <c r="T838" s="48">
        <v>2</v>
      </c>
      <c r="U838" s="49">
        <v>2</v>
      </c>
      <c r="V838" s="49">
        <v>0.5</v>
      </c>
      <c r="W838" s="49">
        <v>0</v>
      </c>
      <c r="X838" s="49">
        <v>1.4594590000000001</v>
      </c>
      <c r="Y838" s="49">
        <v>0</v>
      </c>
      <c r="Z838" s="49">
        <v>0</v>
      </c>
      <c r="AA838" s="71">
        <v>1424</v>
      </c>
      <c r="AB838" s="71"/>
      <c r="AC838" s="72"/>
      <c r="AD838" s="78" t="s">
        <v>11548</v>
      </c>
      <c r="AE838" s="78">
        <v>64</v>
      </c>
      <c r="AF838" s="78">
        <v>46</v>
      </c>
      <c r="AG838" s="78">
        <v>286</v>
      </c>
      <c r="AH838" s="78">
        <v>29</v>
      </c>
      <c r="AI838" s="78">
        <v>19800</v>
      </c>
      <c r="AJ838" s="78" t="s">
        <v>12626</v>
      </c>
      <c r="AK838" s="78" t="s">
        <v>13139</v>
      </c>
      <c r="AL838" s="78"/>
      <c r="AM838" s="78" t="s">
        <v>10135</v>
      </c>
      <c r="AN838" s="80">
        <v>40156.068206018521</v>
      </c>
      <c r="AO838" s="84" t="s">
        <v>14849</v>
      </c>
      <c r="AP838" s="78" t="b">
        <v>0</v>
      </c>
      <c r="AQ838" s="78" t="b">
        <v>0</v>
      </c>
      <c r="AR838" s="78" t="b">
        <v>0</v>
      </c>
      <c r="AS838" s="78" t="s">
        <v>9963</v>
      </c>
      <c r="AT838" s="78">
        <v>0</v>
      </c>
      <c r="AU838" s="84" t="s">
        <v>15130</v>
      </c>
      <c r="AV838" s="78" t="b">
        <v>0</v>
      </c>
      <c r="AW838" s="78" t="s">
        <v>15459</v>
      </c>
      <c r="AX838" s="84" t="s">
        <v>16881</v>
      </c>
      <c r="AY838" s="78" t="s">
        <v>66</v>
      </c>
      <c r="AZ838" s="102" t="s">
        <v>18397</v>
      </c>
      <c r="BA838" s="48"/>
      <c r="BB838" s="48"/>
      <c r="BC838" s="48"/>
      <c r="BD838" s="48"/>
      <c r="BE838" s="48"/>
      <c r="BF838" s="48"/>
      <c r="BG838" s="106" t="s">
        <v>18922</v>
      </c>
      <c r="BH838" s="106" t="s">
        <v>18922</v>
      </c>
      <c r="BI838" s="106" t="s">
        <v>19365</v>
      </c>
      <c r="BJ838" s="106" t="s">
        <v>19365</v>
      </c>
      <c r="BK838" s="85" t="str">
        <f>REPLACE(INDEX(GroupVertices[Group], MATCH(Vertices[[#This Row],[Vertex]],GroupVertices[Vertex],0)),1,1,"")</f>
        <v>EUTRAL</v>
      </c>
      <c r="BL838" s="3"/>
      <c r="BM838" s="3"/>
      <c r="BN838" s="3"/>
      <c r="BO838" s="3"/>
    </row>
    <row r="839" spans="1:67" x14ac:dyDescent="0.25">
      <c r="A839" s="64" t="s">
        <v>1533</v>
      </c>
      <c r="B839" s="65"/>
      <c r="C839" s="65"/>
      <c r="D839" s="66"/>
      <c r="E839" s="68"/>
      <c r="F839" s="100" t="s">
        <v>5774</v>
      </c>
      <c r="G839" s="65"/>
      <c r="H839" s="69"/>
      <c r="I839" s="70"/>
      <c r="J839" s="70"/>
      <c r="K839" s="69" t="s">
        <v>18315</v>
      </c>
      <c r="L839" s="73"/>
      <c r="M839" s="74">
        <v>6781.224609375</v>
      </c>
      <c r="N839" s="74">
        <v>5108.130859375</v>
      </c>
      <c r="O839" s="75"/>
      <c r="P839" s="76"/>
      <c r="Q839" s="76"/>
      <c r="R839" s="86"/>
      <c r="S839" s="48">
        <v>0</v>
      </c>
      <c r="T839" s="48">
        <v>1</v>
      </c>
      <c r="U839" s="49">
        <v>0</v>
      </c>
      <c r="V839" s="49">
        <v>5.1099999999999995E-4</v>
      </c>
      <c r="W839" s="49">
        <v>7.6000000000000004E-5</v>
      </c>
      <c r="X839" s="49">
        <v>0.49109199999999997</v>
      </c>
      <c r="Y839" s="49">
        <v>0</v>
      </c>
      <c r="Z839" s="49">
        <v>0</v>
      </c>
      <c r="AA839" s="71">
        <v>1427</v>
      </c>
      <c r="AB839" s="71"/>
      <c r="AC839" s="72"/>
      <c r="AD839" s="78" t="s">
        <v>11254</v>
      </c>
      <c r="AE839" s="78">
        <v>1010</v>
      </c>
      <c r="AF839" s="78">
        <v>9689</v>
      </c>
      <c r="AG839" s="78">
        <v>105882</v>
      </c>
      <c r="AH839" s="78">
        <v>58753</v>
      </c>
      <c r="AI839" s="78">
        <v>19800</v>
      </c>
      <c r="AJ839" s="78" t="s">
        <v>12629</v>
      </c>
      <c r="AK839" s="78" t="s">
        <v>10118</v>
      </c>
      <c r="AL839" s="84" t="s">
        <v>13796</v>
      </c>
      <c r="AM839" s="78" t="s">
        <v>13806</v>
      </c>
      <c r="AN839" s="80">
        <v>41351.331307870372</v>
      </c>
      <c r="AO839" s="84" t="s">
        <v>14851</v>
      </c>
      <c r="AP839" s="78" t="b">
        <v>0</v>
      </c>
      <c r="AQ839" s="78" t="b">
        <v>0</v>
      </c>
      <c r="AR839" s="78" t="b">
        <v>0</v>
      </c>
      <c r="AS839" s="78" t="s">
        <v>9963</v>
      </c>
      <c r="AT839" s="78">
        <v>98</v>
      </c>
      <c r="AU839" s="84" t="s">
        <v>15132</v>
      </c>
      <c r="AV839" s="78" t="b">
        <v>0</v>
      </c>
      <c r="AW839" s="78" t="s">
        <v>15459</v>
      </c>
      <c r="AX839" s="84" t="s">
        <v>16884</v>
      </c>
      <c r="AY839" s="78" t="s">
        <v>66</v>
      </c>
      <c r="AZ839" s="102" t="s">
        <v>18397</v>
      </c>
      <c r="BA839" s="48" t="s">
        <v>3862</v>
      </c>
      <c r="BB839" s="48" t="s">
        <v>3862</v>
      </c>
      <c r="BC839" s="48" t="s">
        <v>4022</v>
      </c>
      <c r="BD839" s="48" t="s">
        <v>4022</v>
      </c>
      <c r="BE839" s="48"/>
      <c r="BF839" s="48"/>
      <c r="BG839" s="106" t="s">
        <v>18900</v>
      </c>
      <c r="BH839" s="106" t="s">
        <v>18900</v>
      </c>
      <c r="BI839" s="106" t="s">
        <v>19343</v>
      </c>
      <c r="BJ839" s="106" t="s">
        <v>19343</v>
      </c>
      <c r="BK839" s="85" t="str">
        <f>REPLACE(INDEX(GroupVertices[Group], MATCH(Vertices[[#This Row],[Vertex]],GroupVertices[Vertex],0)),1,1,"")</f>
        <v>EUTRAL</v>
      </c>
      <c r="BL839" s="3"/>
      <c r="BM839" s="3"/>
      <c r="BN839" s="3"/>
      <c r="BO839" s="3"/>
    </row>
    <row r="840" spans="1:67" x14ac:dyDescent="0.25">
      <c r="A840" s="64" t="s">
        <v>1535</v>
      </c>
      <c r="B840" s="65"/>
      <c r="C840" s="65"/>
      <c r="D840" s="66"/>
      <c r="E840" s="68"/>
      <c r="F840" s="100" t="s">
        <v>5775</v>
      </c>
      <c r="G840" s="65"/>
      <c r="H840" s="69"/>
      <c r="I840" s="70"/>
      <c r="J840" s="70"/>
      <c r="K840" s="69" t="s">
        <v>18316</v>
      </c>
      <c r="L840" s="73"/>
      <c r="M840" s="74">
        <v>8694.52734375</v>
      </c>
      <c r="N840" s="74">
        <v>2726.685791015625</v>
      </c>
      <c r="O840" s="75"/>
      <c r="P840" s="76"/>
      <c r="Q840" s="76"/>
      <c r="R840" s="86"/>
      <c r="S840" s="48">
        <v>0</v>
      </c>
      <c r="T840" s="48">
        <v>1</v>
      </c>
      <c r="U840" s="49">
        <v>0</v>
      </c>
      <c r="V840" s="49">
        <v>4.6700000000000002E-4</v>
      </c>
      <c r="W840" s="49">
        <v>3.3000000000000003E-5</v>
      </c>
      <c r="X840" s="49">
        <v>0.53026799999999996</v>
      </c>
      <c r="Y840" s="49">
        <v>0</v>
      </c>
      <c r="Z840" s="49">
        <v>0</v>
      </c>
      <c r="AA840" s="71">
        <v>1428</v>
      </c>
      <c r="AB840" s="71"/>
      <c r="AC840" s="72"/>
      <c r="AD840" s="78" t="s">
        <v>11551</v>
      </c>
      <c r="AE840" s="78">
        <v>658</v>
      </c>
      <c r="AF840" s="78">
        <v>714</v>
      </c>
      <c r="AG840" s="78">
        <v>71804</v>
      </c>
      <c r="AH840" s="78">
        <v>19671</v>
      </c>
      <c r="AI840" s="78"/>
      <c r="AJ840" s="78" t="s">
        <v>12630</v>
      </c>
      <c r="AK840" s="78" t="s">
        <v>13025</v>
      </c>
      <c r="AL840" s="84" t="s">
        <v>13797</v>
      </c>
      <c r="AM840" s="78"/>
      <c r="AN840" s="80">
        <v>40965.269525462965</v>
      </c>
      <c r="AO840" s="84" t="s">
        <v>14852</v>
      </c>
      <c r="AP840" s="78" t="b">
        <v>1</v>
      </c>
      <c r="AQ840" s="78" t="b">
        <v>0</v>
      </c>
      <c r="AR840" s="78" t="b">
        <v>1</v>
      </c>
      <c r="AS840" s="78" t="s">
        <v>9963</v>
      </c>
      <c r="AT840" s="78">
        <v>37</v>
      </c>
      <c r="AU840" s="84" t="s">
        <v>14862</v>
      </c>
      <c r="AV840" s="78" t="b">
        <v>0</v>
      </c>
      <c r="AW840" s="78" t="s">
        <v>15459</v>
      </c>
      <c r="AX840" s="84" t="s">
        <v>16885</v>
      </c>
      <c r="AY840" s="78" t="s">
        <v>66</v>
      </c>
      <c r="AZ840" s="102" t="s">
        <v>18397</v>
      </c>
      <c r="BA840" s="48" t="s">
        <v>18475</v>
      </c>
      <c r="BB840" s="48" t="s">
        <v>18475</v>
      </c>
      <c r="BC840" s="48" t="s">
        <v>4094</v>
      </c>
      <c r="BD840" s="48" t="s">
        <v>4094</v>
      </c>
      <c r="BE840" s="48"/>
      <c r="BF840" s="48"/>
      <c r="BG840" s="106" t="s">
        <v>18868</v>
      </c>
      <c r="BH840" s="106" t="s">
        <v>18979</v>
      </c>
      <c r="BI840" s="106" t="s">
        <v>19310</v>
      </c>
      <c r="BJ840" s="106" t="s">
        <v>19411</v>
      </c>
      <c r="BK840" s="85" t="str">
        <f>REPLACE(INDEX(GroupVertices[Group], MATCH(Vertices[[#This Row],[Vertex]],GroupVertices[Vertex],0)),1,1,"")</f>
        <v>EUTRAL</v>
      </c>
      <c r="BL840" s="3"/>
      <c r="BM840" s="3"/>
      <c r="BN840" s="3"/>
      <c r="BO840" s="3"/>
    </row>
    <row r="841" spans="1:67" x14ac:dyDescent="0.25">
      <c r="A841" s="64" t="s">
        <v>1536</v>
      </c>
      <c r="B841" s="65"/>
      <c r="C841" s="65"/>
      <c r="D841" s="66"/>
      <c r="E841" s="68"/>
      <c r="F841" s="100" t="s">
        <v>5776</v>
      </c>
      <c r="G841" s="65"/>
      <c r="H841" s="69"/>
      <c r="I841" s="70"/>
      <c r="J841" s="70"/>
      <c r="K841" s="69" t="s">
        <v>18317</v>
      </c>
      <c r="L841" s="73"/>
      <c r="M841" s="74">
        <v>8768.53125</v>
      </c>
      <c r="N841" s="74">
        <v>3489.879150390625</v>
      </c>
      <c r="O841" s="75"/>
      <c r="P841" s="76"/>
      <c r="Q841" s="76"/>
      <c r="R841" s="86"/>
      <c r="S841" s="48">
        <v>0</v>
      </c>
      <c r="T841" s="48">
        <v>3</v>
      </c>
      <c r="U841" s="49">
        <v>6549.417625</v>
      </c>
      <c r="V841" s="49">
        <v>7.3300000000000004E-4</v>
      </c>
      <c r="W841" s="49">
        <v>5.3740000000000003E-3</v>
      </c>
      <c r="X841" s="49">
        <v>0.90550900000000001</v>
      </c>
      <c r="Y841" s="49">
        <v>0.16666666666666666</v>
      </c>
      <c r="Z841" s="49">
        <v>0</v>
      </c>
      <c r="AA841" s="71">
        <v>1429</v>
      </c>
      <c r="AB841" s="71"/>
      <c r="AC841" s="72"/>
      <c r="AD841" s="78" t="s">
        <v>11552</v>
      </c>
      <c r="AE841" s="78">
        <v>992</v>
      </c>
      <c r="AF841" s="78">
        <v>855</v>
      </c>
      <c r="AG841" s="78">
        <v>11989</v>
      </c>
      <c r="AH841" s="78">
        <v>679</v>
      </c>
      <c r="AI841" s="78">
        <v>-25200</v>
      </c>
      <c r="AJ841" s="78" t="s">
        <v>12631</v>
      </c>
      <c r="AK841" s="78" t="s">
        <v>10140</v>
      </c>
      <c r="AL841" s="84" t="s">
        <v>13798</v>
      </c>
      <c r="AM841" s="78" t="s">
        <v>13800</v>
      </c>
      <c r="AN841" s="80">
        <v>40008.446956018517</v>
      </c>
      <c r="AO841" s="84" t="s">
        <v>14853</v>
      </c>
      <c r="AP841" s="78" t="b">
        <v>0</v>
      </c>
      <c r="AQ841" s="78" t="b">
        <v>0</v>
      </c>
      <c r="AR841" s="78" t="b">
        <v>1</v>
      </c>
      <c r="AS841" s="78" t="s">
        <v>9963</v>
      </c>
      <c r="AT841" s="78">
        <v>48</v>
      </c>
      <c r="AU841" s="84" t="s">
        <v>14902</v>
      </c>
      <c r="AV841" s="78" t="b">
        <v>0</v>
      </c>
      <c r="AW841" s="78" t="s">
        <v>15459</v>
      </c>
      <c r="AX841" s="84" t="s">
        <v>16886</v>
      </c>
      <c r="AY841" s="78" t="s">
        <v>66</v>
      </c>
      <c r="AZ841" s="102" t="s">
        <v>18397</v>
      </c>
      <c r="BA841" s="48" t="s">
        <v>18496</v>
      </c>
      <c r="BB841" s="48" t="s">
        <v>18496</v>
      </c>
      <c r="BC841" s="48" t="s">
        <v>18526</v>
      </c>
      <c r="BD841" s="48" t="s">
        <v>18532</v>
      </c>
      <c r="BE841" s="48"/>
      <c r="BF841" s="48"/>
      <c r="BG841" s="106" t="s">
        <v>18923</v>
      </c>
      <c r="BH841" s="106" t="s">
        <v>18999</v>
      </c>
      <c r="BI841" s="106" t="s">
        <v>19078</v>
      </c>
      <c r="BJ841" s="106" t="s">
        <v>19433</v>
      </c>
      <c r="BK841" s="85" t="str">
        <f>REPLACE(INDEX(GroupVertices[Group], MATCH(Vertices[[#This Row],[Vertex]],GroupVertices[Vertex],0)),1,1,"")</f>
        <v>EUTRAL</v>
      </c>
      <c r="BL841" s="3"/>
      <c r="BM841" s="3"/>
      <c r="BN841" s="3"/>
      <c r="BO841" s="3"/>
    </row>
    <row r="842" spans="1:67" x14ac:dyDescent="0.25">
      <c r="A842" s="64" t="s">
        <v>219</v>
      </c>
      <c r="B842" s="65"/>
      <c r="C842" s="65"/>
      <c r="D842" s="66"/>
      <c r="E842" s="68"/>
      <c r="F842" s="100" t="s">
        <v>15134</v>
      </c>
      <c r="G842" s="65"/>
      <c r="H842" s="69"/>
      <c r="I842" s="70"/>
      <c r="J842" s="70"/>
      <c r="K842" s="69" t="s">
        <v>16897</v>
      </c>
      <c r="L842" s="73"/>
      <c r="M842" s="74"/>
      <c r="N842" s="74"/>
      <c r="O842" s="75"/>
      <c r="P842" s="76"/>
      <c r="Q842" s="76"/>
      <c r="R842" s="86"/>
      <c r="S842" s="48"/>
      <c r="T842" s="48"/>
      <c r="U842" s="49"/>
      <c r="V842" s="49"/>
      <c r="W842" s="49"/>
      <c r="X842" s="49"/>
      <c r="Y842" s="49"/>
      <c r="Z842" s="49"/>
      <c r="AA842" s="71">
        <v>9</v>
      </c>
      <c r="AB842" s="71"/>
      <c r="AC842" s="72"/>
      <c r="AD842" s="78" t="s">
        <v>10184</v>
      </c>
      <c r="AE842" s="78">
        <v>58</v>
      </c>
      <c r="AF842" s="78">
        <v>1461</v>
      </c>
      <c r="AG842" s="78">
        <v>248431</v>
      </c>
      <c r="AH842" s="78">
        <v>10</v>
      </c>
      <c r="AI842" s="78"/>
      <c r="AJ842" s="78"/>
      <c r="AK842" s="78"/>
      <c r="AL842" s="78"/>
      <c r="AM842" s="78"/>
      <c r="AN842" s="80">
        <v>40954.478275462963</v>
      </c>
      <c r="AO842" s="78"/>
      <c r="AP842" s="78" t="b">
        <v>1</v>
      </c>
      <c r="AQ842" s="78" t="b">
        <v>0</v>
      </c>
      <c r="AR842" s="78" t="b">
        <v>0</v>
      </c>
      <c r="AS842" s="78" t="s">
        <v>9963</v>
      </c>
      <c r="AT842" s="78">
        <v>295</v>
      </c>
      <c r="AU842" s="84" t="s">
        <v>14862</v>
      </c>
      <c r="AV842" s="78" t="b">
        <v>0</v>
      </c>
      <c r="AW842" s="78" t="s">
        <v>15459</v>
      </c>
      <c r="AX842" s="84" t="s">
        <v>15466</v>
      </c>
      <c r="AY842" s="78" t="s">
        <v>66</v>
      </c>
      <c r="AZ842" s="102" t="s">
        <v>18397</v>
      </c>
      <c r="BA842" s="48"/>
      <c r="BB842" s="48"/>
      <c r="BC842" s="48"/>
      <c r="BD842" s="48"/>
      <c r="BE842" s="48"/>
      <c r="BF842" s="48"/>
      <c r="BG842" s="48"/>
      <c r="BH842" s="48"/>
      <c r="BI842" s="48"/>
      <c r="BJ842" s="48"/>
      <c r="BK842" s="78" t="e">
        <f>REPLACE(INDEX(GroupVertices[Group], MATCH(Vertices[[#This Row],[Vertex]],GroupVertices[Vertex],0)),1,1,"")</f>
        <v>#N/A</v>
      </c>
      <c r="BL842" s="3"/>
      <c r="BM842" s="3"/>
      <c r="BN842" s="3"/>
      <c r="BO842" s="3"/>
    </row>
    <row r="843" spans="1:67" x14ac:dyDescent="0.25">
      <c r="A843" s="64" t="s">
        <v>220</v>
      </c>
      <c r="B843" s="65"/>
      <c r="C843" s="65"/>
      <c r="D843" s="66"/>
      <c r="E843" s="68"/>
      <c r="F843" s="100" t="s">
        <v>4768</v>
      </c>
      <c r="G843" s="65"/>
      <c r="H843" s="69"/>
      <c r="I843" s="70"/>
      <c r="J843" s="70"/>
      <c r="K843" s="69" t="s">
        <v>16898</v>
      </c>
      <c r="L843" s="73"/>
      <c r="M843" s="74"/>
      <c r="N843" s="74"/>
      <c r="O843" s="75"/>
      <c r="P843" s="76"/>
      <c r="Q843" s="76"/>
      <c r="R843" s="86"/>
      <c r="S843" s="48"/>
      <c r="T843" s="48"/>
      <c r="U843" s="49"/>
      <c r="V843" s="49"/>
      <c r="W843" s="49"/>
      <c r="X843" s="49"/>
      <c r="Y843" s="49"/>
      <c r="Z843" s="49"/>
      <c r="AA843" s="71">
        <v>10</v>
      </c>
      <c r="AB843" s="71"/>
      <c r="AC843" s="72"/>
      <c r="AD843" s="78" t="s">
        <v>10185</v>
      </c>
      <c r="AE843" s="78">
        <v>404</v>
      </c>
      <c r="AF843" s="78">
        <v>160</v>
      </c>
      <c r="AG843" s="78">
        <v>2853</v>
      </c>
      <c r="AH843" s="78">
        <v>634</v>
      </c>
      <c r="AI843" s="78">
        <v>-36000</v>
      </c>
      <c r="AJ843" s="78" t="s">
        <v>11562</v>
      </c>
      <c r="AK843" s="78"/>
      <c r="AL843" s="78"/>
      <c r="AM843" s="78" t="s">
        <v>13801</v>
      </c>
      <c r="AN843" s="80">
        <v>39992.919386574074</v>
      </c>
      <c r="AO843" s="78"/>
      <c r="AP843" s="78" t="b">
        <v>0</v>
      </c>
      <c r="AQ843" s="78" t="b">
        <v>0</v>
      </c>
      <c r="AR843" s="78" t="b">
        <v>0</v>
      </c>
      <c r="AS843" s="78" t="s">
        <v>9963</v>
      </c>
      <c r="AT843" s="78">
        <v>5</v>
      </c>
      <c r="AU843" s="84" t="s">
        <v>14864</v>
      </c>
      <c r="AV843" s="78" t="b">
        <v>0</v>
      </c>
      <c r="AW843" s="78" t="s">
        <v>15459</v>
      </c>
      <c r="AX843" s="84" t="s">
        <v>15467</v>
      </c>
      <c r="AY843" s="78" t="s">
        <v>66</v>
      </c>
      <c r="AZ843" s="102" t="s">
        <v>18397</v>
      </c>
      <c r="BA843" s="48"/>
      <c r="BB843" s="48"/>
      <c r="BC843" s="48"/>
      <c r="BD843" s="48"/>
      <c r="BE843" s="48"/>
      <c r="BF843" s="48"/>
      <c r="BG843" s="48"/>
      <c r="BH843" s="48"/>
      <c r="BI843" s="48"/>
      <c r="BJ843" s="48"/>
      <c r="BK843" s="78" t="e">
        <f>REPLACE(INDEX(GroupVertices[Group], MATCH(Vertices[[#This Row],[Vertex]],GroupVertices[Vertex],0)),1,1,"")</f>
        <v>#N/A</v>
      </c>
      <c r="BL843" s="3"/>
      <c r="BM843" s="3"/>
      <c r="BN843" s="3"/>
      <c r="BO843" s="3"/>
    </row>
    <row r="844" spans="1:67" x14ac:dyDescent="0.25">
      <c r="A844" s="64" t="s">
        <v>227</v>
      </c>
      <c r="B844" s="65"/>
      <c r="C844" s="65"/>
      <c r="D844" s="66"/>
      <c r="E844" s="68"/>
      <c r="F844" s="100" t="s">
        <v>4774</v>
      </c>
      <c r="G844" s="65"/>
      <c r="H844" s="69"/>
      <c r="I844" s="70"/>
      <c r="J844" s="70"/>
      <c r="K844" s="69" t="s">
        <v>16912</v>
      </c>
      <c r="L844" s="73"/>
      <c r="M844" s="74"/>
      <c r="N844" s="74"/>
      <c r="O844" s="75"/>
      <c r="P844" s="76"/>
      <c r="Q844" s="76"/>
      <c r="R844" s="86"/>
      <c r="S844" s="48"/>
      <c r="T844" s="48"/>
      <c r="U844" s="49"/>
      <c r="V844" s="49"/>
      <c r="W844" s="49"/>
      <c r="X844" s="49"/>
      <c r="Y844" s="49"/>
      <c r="Z844" s="49"/>
      <c r="AA844" s="71">
        <v>24</v>
      </c>
      <c r="AB844" s="71"/>
      <c r="AC844" s="72"/>
      <c r="AD844" s="78" t="s">
        <v>10198</v>
      </c>
      <c r="AE844" s="78">
        <v>196</v>
      </c>
      <c r="AF844" s="78">
        <v>496</v>
      </c>
      <c r="AG844" s="78">
        <v>7115</v>
      </c>
      <c r="AH844" s="78">
        <v>3639</v>
      </c>
      <c r="AI844" s="78"/>
      <c r="AJ844" s="78" t="s">
        <v>11576</v>
      </c>
      <c r="AK844" s="78" t="s">
        <v>12644</v>
      </c>
      <c r="AL844" s="78"/>
      <c r="AM844" s="78"/>
      <c r="AN844" s="80">
        <v>42388.386354166665</v>
      </c>
      <c r="AO844" s="84" t="s">
        <v>13857</v>
      </c>
      <c r="AP844" s="78" t="b">
        <v>1</v>
      </c>
      <c r="AQ844" s="78" t="b">
        <v>0</v>
      </c>
      <c r="AR844" s="78" t="b">
        <v>0</v>
      </c>
      <c r="AS844" s="78" t="s">
        <v>9963</v>
      </c>
      <c r="AT844" s="78">
        <v>9</v>
      </c>
      <c r="AU844" s="78"/>
      <c r="AV844" s="78" t="b">
        <v>0</v>
      </c>
      <c r="AW844" s="78" t="s">
        <v>15459</v>
      </c>
      <c r="AX844" s="84" t="s">
        <v>15481</v>
      </c>
      <c r="AY844" s="78" t="s">
        <v>66</v>
      </c>
      <c r="AZ844" s="102" t="s">
        <v>18397</v>
      </c>
      <c r="BA844" s="48"/>
      <c r="BB844" s="48"/>
      <c r="BC844" s="48"/>
      <c r="BD844" s="48"/>
      <c r="BE844" s="48"/>
      <c r="BF844" s="48"/>
      <c r="BG844" s="48"/>
      <c r="BH844" s="48"/>
      <c r="BI844" s="48"/>
      <c r="BJ844" s="48"/>
      <c r="BK844" s="78" t="e">
        <f>REPLACE(INDEX(GroupVertices[Group], MATCH(Vertices[[#This Row],[Vertex]],GroupVertices[Vertex],0)),1,1,"")</f>
        <v>#N/A</v>
      </c>
      <c r="BL844" s="3"/>
      <c r="BM844" s="3"/>
      <c r="BN844" s="3"/>
      <c r="BO844" s="3"/>
    </row>
    <row r="845" spans="1:67" x14ac:dyDescent="0.25">
      <c r="A845" s="64" t="s">
        <v>228</v>
      </c>
      <c r="B845" s="65"/>
      <c r="C845" s="65"/>
      <c r="D845" s="66"/>
      <c r="E845" s="68"/>
      <c r="F845" s="100" t="s">
        <v>4787</v>
      </c>
      <c r="G845" s="65"/>
      <c r="H845" s="69"/>
      <c r="I845" s="70"/>
      <c r="J845" s="70"/>
      <c r="K845" s="69" t="s">
        <v>16913</v>
      </c>
      <c r="L845" s="73"/>
      <c r="M845" s="74"/>
      <c r="N845" s="74"/>
      <c r="O845" s="75"/>
      <c r="P845" s="76"/>
      <c r="Q845" s="76"/>
      <c r="R845" s="86"/>
      <c r="S845" s="48"/>
      <c r="T845" s="48"/>
      <c r="U845" s="49"/>
      <c r="V845" s="49"/>
      <c r="W845" s="49"/>
      <c r="X845" s="49"/>
      <c r="Y845" s="49"/>
      <c r="Z845" s="49"/>
      <c r="AA845" s="71">
        <v>25</v>
      </c>
      <c r="AB845" s="71"/>
      <c r="AC845" s="72"/>
      <c r="AD845" s="78" t="s">
        <v>10199</v>
      </c>
      <c r="AE845" s="78">
        <v>2</v>
      </c>
      <c r="AF845" s="78">
        <v>0</v>
      </c>
      <c r="AG845" s="78">
        <v>9</v>
      </c>
      <c r="AH845" s="78">
        <v>0</v>
      </c>
      <c r="AI845" s="78"/>
      <c r="AJ845" s="78"/>
      <c r="AK845" s="78"/>
      <c r="AL845" s="78"/>
      <c r="AM845" s="78"/>
      <c r="AN845" s="80">
        <v>42767.705648148149</v>
      </c>
      <c r="AO845" s="78"/>
      <c r="AP845" s="78" t="b">
        <v>1</v>
      </c>
      <c r="AQ845" s="78" t="b">
        <v>1</v>
      </c>
      <c r="AR845" s="78" t="b">
        <v>1</v>
      </c>
      <c r="AS845" s="78" t="s">
        <v>9963</v>
      </c>
      <c r="AT845" s="78">
        <v>0</v>
      </c>
      <c r="AU845" s="78"/>
      <c r="AV845" s="78" t="b">
        <v>0</v>
      </c>
      <c r="AW845" s="78" t="s">
        <v>15459</v>
      </c>
      <c r="AX845" s="84" t="s">
        <v>15482</v>
      </c>
      <c r="AY845" s="78" t="s">
        <v>66</v>
      </c>
      <c r="AZ845" s="102" t="s">
        <v>18397</v>
      </c>
      <c r="BA845" s="48"/>
      <c r="BB845" s="48"/>
      <c r="BC845" s="48"/>
      <c r="BD845" s="48"/>
      <c r="BE845" s="48"/>
      <c r="BF845" s="48"/>
      <c r="BG845" s="48"/>
      <c r="BH845" s="48"/>
      <c r="BI845" s="48"/>
      <c r="BJ845" s="48"/>
      <c r="BK845" s="78" t="e">
        <f>REPLACE(INDEX(GroupVertices[Group], MATCH(Vertices[[#This Row],[Vertex]],GroupVertices[Vertex],0)),1,1,"")</f>
        <v>#N/A</v>
      </c>
      <c r="BL845" s="3"/>
      <c r="BM845" s="3"/>
      <c r="BN845" s="3"/>
      <c r="BO845" s="3"/>
    </row>
    <row r="846" spans="1:67" x14ac:dyDescent="0.25">
      <c r="A846" s="64" t="s">
        <v>232</v>
      </c>
      <c r="B846" s="65"/>
      <c r="C846" s="65"/>
      <c r="D846" s="66"/>
      <c r="E846" s="68"/>
      <c r="F846" s="100" t="s">
        <v>15142</v>
      </c>
      <c r="G846" s="65"/>
      <c r="H846" s="69"/>
      <c r="I846" s="70"/>
      <c r="J846" s="70"/>
      <c r="K846" s="69" t="s">
        <v>16919</v>
      </c>
      <c r="L846" s="73"/>
      <c r="M846" s="74"/>
      <c r="N846" s="74"/>
      <c r="O846" s="75"/>
      <c r="P846" s="76"/>
      <c r="Q846" s="76"/>
      <c r="R846" s="86"/>
      <c r="S846" s="48"/>
      <c r="T846" s="48"/>
      <c r="U846" s="49"/>
      <c r="V846" s="49"/>
      <c r="W846" s="49"/>
      <c r="X846" s="49"/>
      <c r="Y846" s="49"/>
      <c r="Z846" s="49"/>
      <c r="AA846" s="71">
        <v>31</v>
      </c>
      <c r="AB846" s="71"/>
      <c r="AC846" s="72"/>
      <c r="AD846" s="78" t="s">
        <v>10205</v>
      </c>
      <c r="AE846" s="78">
        <v>1445</v>
      </c>
      <c r="AF846" s="78">
        <v>393</v>
      </c>
      <c r="AG846" s="78">
        <v>18255</v>
      </c>
      <c r="AH846" s="78">
        <v>163</v>
      </c>
      <c r="AI846" s="78">
        <v>-25200</v>
      </c>
      <c r="AJ846" s="78" t="s">
        <v>11581</v>
      </c>
      <c r="AK846" s="78" t="s">
        <v>12647</v>
      </c>
      <c r="AL846" s="84" t="s">
        <v>13156</v>
      </c>
      <c r="AM846" s="78" t="s">
        <v>13800</v>
      </c>
      <c r="AN846" s="80">
        <v>41641.409085648149</v>
      </c>
      <c r="AO846" s="84" t="s">
        <v>13862</v>
      </c>
      <c r="AP846" s="78" t="b">
        <v>0</v>
      </c>
      <c r="AQ846" s="78" t="b">
        <v>0</v>
      </c>
      <c r="AR846" s="78" t="b">
        <v>0</v>
      </c>
      <c r="AS846" s="78" t="s">
        <v>9963</v>
      </c>
      <c r="AT846" s="78">
        <v>8</v>
      </c>
      <c r="AU846" s="84" t="s">
        <v>14862</v>
      </c>
      <c r="AV846" s="78" t="b">
        <v>0</v>
      </c>
      <c r="AW846" s="78" t="s">
        <v>15459</v>
      </c>
      <c r="AX846" s="84" t="s">
        <v>15488</v>
      </c>
      <c r="AY846" s="78" t="s">
        <v>66</v>
      </c>
      <c r="AZ846" s="102" t="s">
        <v>18397</v>
      </c>
      <c r="BA846" s="48"/>
      <c r="BB846" s="48"/>
      <c r="BC846" s="48"/>
      <c r="BD846" s="48"/>
      <c r="BE846" s="48"/>
      <c r="BF846" s="48"/>
      <c r="BG846" s="48"/>
      <c r="BH846" s="48"/>
      <c r="BI846" s="48"/>
      <c r="BJ846" s="48"/>
      <c r="BK846" s="78" t="e">
        <f>REPLACE(INDEX(GroupVertices[Group], MATCH(Vertices[[#This Row],[Vertex]],GroupVertices[Vertex],0)),1,1,"")</f>
        <v>#N/A</v>
      </c>
      <c r="BL846" s="3"/>
      <c r="BM846" s="3"/>
      <c r="BN846" s="3"/>
      <c r="BO846" s="3"/>
    </row>
    <row r="847" spans="1:67" x14ac:dyDescent="0.25">
      <c r="A847" s="64" t="s">
        <v>233</v>
      </c>
      <c r="B847" s="65"/>
      <c r="C847" s="65"/>
      <c r="D847" s="66"/>
      <c r="E847" s="68"/>
      <c r="F847" s="100" t="s">
        <v>4778</v>
      </c>
      <c r="G847" s="65"/>
      <c r="H847" s="69"/>
      <c r="I847" s="70"/>
      <c r="J847" s="70"/>
      <c r="K847" s="69" t="s">
        <v>16920</v>
      </c>
      <c r="L847" s="73"/>
      <c r="M847" s="74"/>
      <c r="N847" s="74"/>
      <c r="O847" s="75"/>
      <c r="P847" s="76"/>
      <c r="Q847" s="76"/>
      <c r="R847" s="86"/>
      <c r="S847" s="48"/>
      <c r="T847" s="48"/>
      <c r="U847" s="49"/>
      <c r="V847" s="49"/>
      <c r="W847" s="49"/>
      <c r="X847" s="49"/>
      <c r="Y847" s="49"/>
      <c r="Z847" s="49"/>
      <c r="AA847" s="71">
        <v>32</v>
      </c>
      <c r="AB847" s="71"/>
      <c r="AC847" s="72"/>
      <c r="AD847" s="78" t="s">
        <v>10206</v>
      </c>
      <c r="AE847" s="78">
        <v>281</v>
      </c>
      <c r="AF847" s="78">
        <v>86</v>
      </c>
      <c r="AG847" s="78">
        <v>3916</v>
      </c>
      <c r="AH847" s="78">
        <v>988</v>
      </c>
      <c r="AI847" s="78">
        <v>19800</v>
      </c>
      <c r="AJ847" s="78" t="s">
        <v>11582</v>
      </c>
      <c r="AK847" s="78" t="s">
        <v>12648</v>
      </c>
      <c r="AL847" s="84" t="s">
        <v>13157</v>
      </c>
      <c r="AM847" s="78" t="s">
        <v>10139</v>
      </c>
      <c r="AN847" s="80">
        <v>41158.512071759258</v>
      </c>
      <c r="AO847" s="84" t="s">
        <v>13863</v>
      </c>
      <c r="AP847" s="78" t="b">
        <v>0</v>
      </c>
      <c r="AQ847" s="78" t="b">
        <v>0</v>
      </c>
      <c r="AR847" s="78" t="b">
        <v>1</v>
      </c>
      <c r="AS847" s="78" t="s">
        <v>9963</v>
      </c>
      <c r="AT847" s="78">
        <v>4</v>
      </c>
      <c r="AU847" s="84" t="s">
        <v>14872</v>
      </c>
      <c r="AV847" s="78" t="b">
        <v>0</v>
      </c>
      <c r="AW847" s="78" t="s">
        <v>15459</v>
      </c>
      <c r="AX847" s="84" t="s">
        <v>15489</v>
      </c>
      <c r="AY847" s="78" t="s">
        <v>66</v>
      </c>
      <c r="AZ847" s="102" t="s">
        <v>18397</v>
      </c>
      <c r="BA847" s="48"/>
      <c r="BB847" s="48"/>
      <c r="BC847" s="48"/>
      <c r="BD847" s="48"/>
      <c r="BE847" s="48"/>
      <c r="BF847" s="48"/>
      <c r="BG847" s="48"/>
      <c r="BH847" s="48"/>
      <c r="BI847" s="48"/>
      <c r="BJ847" s="48"/>
      <c r="BK847" s="78" t="e">
        <f>REPLACE(INDEX(GroupVertices[Group], MATCH(Vertices[[#This Row],[Vertex]],GroupVertices[Vertex],0)),1,1,"")</f>
        <v>#N/A</v>
      </c>
      <c r="BL847" s="3"/>
      <c r="BM847" s="3"/>
      <c r="BN847" s="3"/>
      <c r="BO847" s="3"/>
    </row>
    <row r="848" spans="1:67" x14ac:dyDescent="0.25">
      <c r="A848" s="64" t="s">
        <v>234</v>
      </c>
      <c r="B848" s="65"/>
      <c r="C848" s="65"/>
      <c r="D848" s="66"/>
      <c r="E848" s="68"/>
      <c r="F848" s="100" t="s">
        <v>4779</v>
      </c>
      <c r="G848" s="65"/>
      <c r="H848" s="69"/>
      <c r="I848" s="70"/>
      <c r="J848" s="70"/>
      <c r="K848" s="69" t="s">
        <v>16921</v>
      </c>
      <c r="L848" s="73"/>
      <c r="M848" s="74"/>
      <c r="N848" s="74"/>
      <c r="O848" s="75"/>
      <c r="P848" s="76"/>
      <c r="Q848" s="76"/>
      <c r="R848" s="86"/>
      <c r="S848" s="48"/>
      <c r="T848" s="48"/>
      <c r="U848" s="49"/>
      <c r="V848" s="49"/>
      <c r="W848" s="49"/>
      <c r="X848" s="49"/>
      <c r="Y848" s="49"/>
      <c r="Z848" s="49"/>
      <c r="AA848" s="71">
        <v>33</v>
      </c>
      <c r="AB848" s="71"/>
      <c r="AC848" s="72"/>
      <c r="AD848" s="78" t="s">
        <v>10207</v>
      </c>
      <c r="AE848" s="78">
        <v>284</v>
      </c>
      <c r="AF848" s="78">
        <v>63</v>
      </c>
      <c r="AG848" s="78">
        <v>1657</v>
      </c>
      <c r="AH848" s="78">
        <v>567</v>
      </c>
      <c r="AI848" s="78"/>
      <c r="AJ848" s="78" t="s">
        <v>11583</v>
      </c>
      <c r="AK848" s="78" t="s">
        <v>12649</v>
      </c>
      <c r="AL848" s="78"/>
      <c r="AM848" s="78"/>
      <c r="AN848" s="80">
        <v>42293.366597222222</v>
      </c>
      <c r="AO848" s="78"/>
      <c r="AP848" s="78" t="b">
        <v>1</v>
      </c>
      <c r="AQ848" s="78" t="b">
        <v>0</v>
      </c>
      <c r="AR848" s="78" t="b">
        <v>0</v>
      </c>
      <c r="AS848" s="78" t="s">
        <v>9963</v>
      </c>
      <c r="AT848" s="78">
        <v>68</v>
      </c>
      <c r="AU848" s="84" t="s">
        <v>14862</v>
      </c>
      <c r="AV848" s="78" t="b">
        <v>0</v>
      </c>
      <c r="AW848" s="78" t="s">
        <v>15459</v>
      </c>
      <c r="AX848" s="84" t="s">
        <v>15490</v>
      </c>
      <c r="AY848" s="78" t="s">
        <v>66</v>
      </c>
      <c r="AZ848" s="102" t="s">
        <v>18397</v>
      </c>
      <c r="BA848" s="48"/>
      <c r="BB848" s="48"/>
      <c r="BC848" s="48"/>
      <c r="BD848" s="48"/>
      <c r="BE848" s="48"/>
      <c r="BF848" s="48"/>
      <c r="BG848" s="48"/>
      <c r="BH848" s="48"/>
      <c r="BI848" s="48"/>
      <c r="BJ848" s="48"/>
      <c r="BK848" s="78" t="e">
        <f>REPLACE(INDEX(GroupVertices[Group], MATCH(Vertices[[#This Row],[Vertex]],GroupVertices[Vertex],0)),1,1,"")</f>
        <v>#N/A</v>
      </c>
      <c r="BL848" s="3"/>
      <c r="BM848" s="3"/>
      <c r="BN848" s="3"/>
      <c r="BO848" s="3"/>
    </row>
    <row r="849" spans="1:67" x14ac:dyDescent="0.25">
      <c r="A849" s="64" t="s">
        <v>235</v>
      </c>
      <c r="B849" s="65"/>
      <c r="C849" s="65"/>
      <c r="D849" s="66"/>
      <c r="E849" s="68"/>
      <c r="F849" s="100" t="s">
        <v>4780</v>
      </c>
      <c r="G849" s="65"/>
      <c r="H849" s="69"/>
      <c r="I849" s="70"/>
      <c r="J849" s="70"/>
      <c r="K849" s="69" t="s">
        <v>16922</v>
      </c>
      <c r="L849" s="73"/>
      <c r="M849" s="74"/>
      <c r="N849" s="74"/>
      <c r="O849" s="75"/>
      <c r="P849" s="76"/>
      <c r="Q849" s="76"/>
      <c r="R849" s="86"/>
      <c r="S849" s="48"/>
      <c r="T849" s="48"/>
      <c r="U849" s="49"/>
      <c r="V849" s="49"/>
      <c r="W849" s="49"/>
      <c r="X849" s="49"/>
      <c r="Y849" s="49"/>
      <c r="Z849" s="49"/>
      <c r="AA849" s="71">
        <v>34</v>
      </c>
      <c r="AB849" s="71"/>
      <c r="AC849" s="72"/>
      <c r="AD849" s="78" t="s">
        <v>10208</v>
      </c>
      <c r="AE849" s="78">
        <v>598</v>
      </c>
      <c r="AF849" s="78">
        <v>252</v>
      </c>
      <c r="AG849" s="78">
        <v>7245</v>
      </c>
      <c r="AH849" s="78">
        <v>3</v>
      </c>
      <c r="AI849" s="78"/>
      <c r="AJ849" s="78" t="s">
        <v>11584</v>
      </c>
      <c r="AK849" s="78"/>
      <c r="AL849" s="78"/>
      <c r="AM849" s="78"/>
      <c r="AN849" s="80">
        <v>42647.50576388889</v>
      </c>
      <c r="AO849" s="84" t="s">
        <v>13864</v>
      </c>
      <c r="AP849" s="78" t="b">
        <v>1</v>
      </c>
      <c r="AQ849" s="78" t="b">
        <v>0</v>
      </c>
      <c r="AR849" s="78" t="b">
        <v>0</v>
      </c>
      <c r="AS849" s="78" t="s">
        <v>9963</v>
      </c>
      <c r="AT849" s="78">
        <v>0</v>
      </c>
      <c r="AU849" s="78"/>
      <c r="AV849" s="78" t="b">
        <v>0</v>
      </c>
      <c r="AW849" s="78" t="s">
        <v>15459</v>
      </c>
      <c r="AX849" s="84" t="s">
        <v>15491</v>
      </c>
      <c r="AY849" s="78" t="s">
        <v>66</v>
      </c>
      <c r="AZ849" s="102" t="s">
        <v>18397</v>
      </c>
      <c r="BA849" s="48"/>
      <c r="BB849" s="48"/>
      <c r="BC849" s="48"/>
      <c r="BD849" s="48"/>
      <c r="BE849" s="48"/>
      <c r="BF849" s="48"/>
      <c r="BG849" s="48"/>
      <c r="BH849" s="48"/>
      <c r="BI849" s="48"/>
      <c r="BJ849" s="48"/>
      <c r="BK849" s="78" t="e">
        <f>REPLACE(INDEX(GroupVertices[Group], MATCH(Vertices[[#This Row],[Vertex]],GroupVertices[Vertex],0)),1,1,"")</f>
        <v>#N/A</v>
      </c>
      <c r="BL849" s="3"/>
      <c r="BM849" s="3"/>
      <c r="BN849" s="3"/>
      <c r="BO849" s="3"/>
    </row>
    <row r="850" spans="1:67" x14ac:dyDescent="0.25">
      <c r="A850" s="64" t="s">
        <v>237</v>
      </c>
      <c r="B850" s="65"/>
      <c r="C850" s="65"/>
      <c r="D850" s="66"/>
      <c r="E850" s="68"/>
      <c r="F850" s="100" t="s">
        <v>4782</v>
      </c>
      <c r="G850" s="65"/>
      <c r="H850" s="69"/>
      <c r="I850" s="70"/>
      <c r="J850" s="70"/>
      <c r="K850" s="69" t="s">
        <v>16924</v>
      </c>
      <c r="L850" s="73"/>
      <c r="M850" s="74"/>
      <c r="N850" s="74"/>
      <c r="O850" s="75"/>
      <c r="P850" s="76"/>
      <c r="Q850" s="76"/>
      <c r="R850" s="86"/>
      <c r="S850" s="48"/>
      <c r="T850" s="48"/>
      <c r="U850" s="49"/>
      <c r="V850" s="49"/>
      <c r="W850" s="49"/>
      <c r="X850" s="49"/>
      <c r="Y850" s="49"/>
      <c r="Z850" s="49"/>
      <c r="AA850" s="71">
        <v>36</v>
      </c>
      <c r="AB850" s="71"/>
      <c r="AC850" s="72"/>
      <c r="AD850" s="78" t="s">
        <v>10210</v>
      </c>
      <c r="AE850" s="78">
        <v>633</v>
      </c>
      <c r="AF850" s="78">
        <v>92</v>
      </c>
      <c r="AG850" s="78">
        <v>13</v>
      </c>
      <c r="AH850" s="78">
        <v>19</v>
      </c>
      <c r="AI850" s="78">
        <v>19800</v>
      </c>
      <c r="AJ850" s="78"/>
      <c r="AK850" s="78" t="s">
        <v>12651</v>
      </c>
      <c r="AL850" s="78"/>
      <c r="AM850" s="78" t="s">
        <v>12690</v>
      </c>
      <c r="AN850" s="80">
        <v>41548.641481481478</v>
      </c>
      <c r="AO850" s="84" t="s">
        <v>13866</v>
      </c>
      <c r="AP850" s="78" t="b">
        <v>0</v>
      </c>
      <c r="AQ850" s="78" t="b">
        <v>0</v>
      </c>
      <c r="AR850" s="78" t="b">
        <v>0</v>
      </c>
      <c r="AS850" s="78" t="s">
        <v>9963</v>
      </c>
      <c r="AT850" s="78">
        <v>1</v>
      </c>
      <c r="AU850" s="84" t="s">
        <v>14862</v>
      </c>
      <c r="AV850" s="78" t="b">
        <v>0</v>
      </c>
      <c r="AW850" s="78" t="s">
        <v>15459</v>
      </c>
      <c r="AX850" s="84" t="s">
        <v>15493</v>
      </c>
      <c r="AY850" s="78" t="s">
        <v>66</v>
      </c>
      <c r="AZ850" s="102" t="s">
        <v>18397</v>
      </c>
      <c r="BA850" s="48"/>
      <c r="BB850" s="48"/>
      <c r="BC850" s="48"/>
      <c r="BD850" s="48"/>
      <c r="BE850" s="48"/>
      <c r="BF850" s="48"/>
      <c r="BG850" s="48"/>
      <c r="BH850" s="48"/>
      <c r="BI850" s="48"/>
      <c r="BJ850" s="48"/>
      <c r="BK850" s="78" t="e">
        <f>REPLACE(INDEX(GroupVertices[Group], MATCH(Vertices[[#This Row],[Vertex]],GroupVertices[Vertex],0)),1,1,"")</f>
        <v>#N/A</v>
      </c>
      <c r="BL850" s="3"/>
      <c r="BM850" s="3"/>
      <c r="BN850" s="3"/>
      <c r="BO850" s="3"/>
    </row>
    <row r="851" spans="1:67" x14ac:dyDescent="0.25">
      <c r="A851" s="64" t="s">
        <v>238</v>
      </c>
      <c r="B851" s="65"/>
      <c r="C851" s="65"/>
      <c r="D851" s="66"/>
      <c r="E851" s="68"/>
      <c r="F851" s="100" t="s">
        <v>15143</v>
      </c>
      <c r="G851" s="65"/>
      <c r="H851" s="69"/>
      <c r="I851" s="70"/>
      <c r="J851" s="70"/>
      <c r="K851" s="69" t="s">
        <v>16925</v>
      </c>
      <c r="L851" s="73"/>
      <c r="M851" s="74"/>
      <c r="N851" s="74"/>
      <c r="O851" s="75"/>
      <c r="P851" s="76"/>
      <c r="Q851" s="76"/>
      <c r="R851" s="86"/>
      <c r="S851" s="48"/>
      <c r="T851" s="48"/>
      <c r="U851" s="49"/>
      <c r="V851" s="49"/>
      <c r="W851" s="49"/>
      <c r="X851" s="49"/>
      <c r="Y851" s="49"/>
      <c r="Z851" s="49"/>
      <c r="AA851" s="71">
        <v>37</v>
      </c>
      <c r="AB851" s="71"/>
      <c r="AC851" s="72"/>
      <c r="AD851" s="78" t="s">
        <v>10211</v>
      </c>
      <c r="AE851" s="78">
        <v>110</v>
      </c>
      <c r="AF851" s="78">
        <v>497</v>
      </c>
      <c r="AG851" s="78">
        <v>95618</v>
      </c>
      <c r="AH851" s="78">
        <v>4</v>
      </c>
      <c r="AI851" s="78"/>
      <c r="AJ851" s="78" t="s">
        <v>11586</v>
      </c>
      <c r="AK851" s="78"/>
      <c r="AL851" s="78"/>
      <c r="AM851" s="78"/>
      <c r="AN851" s="80">
        <v>42315.761666666665</v>
      </c>
      <c r="AO851" s="78"/>
      <c r="AP851" s="78" t="b">
        <v>1</v>
      </c>
      <c r="AQ851" s="78" t="b">
        <v>0</v>
      </c>
      <c r="AR851" s="78" t="b">
        <v>0</v>
      </c>
      <c r="AS851" s="78" t="s">
        <v>9963</v>
      </c>
      <c r="AT851" s="78">
        <v>204</v>
      </c>
      <c r="AU851" s="84" t="s">
        <v>14862</v>
      </c>
      <c r="AV851" s="78" t="b">
        <v>0</v>
      </c>
      <c r="AW851" s="78" t="s">
        <v>15459</v>
      </c>
      <c r="AX851" s="84" t="s">
        <v>15494</v>
      </c>
      <c r="AY851" s="78" t="s">
        <v>66</v>
      </c>
      <c r="AZ851" s="102" t="s">
        <v>18397</v>
      </c>
      <c r="BA851" s="48"/>
      <c r="BB851" s="48"/>
      <c r="BC851" s="48"/>
      <c r="BD851" s="48"/>
      <c r="BE851" s="48"/>
      <c r="BF851" s="48"/>
      <c r="BG851" s="48"/>
      <c r="BH851" s="48"/>
      <c r="BI851" s="48"/>
      <c r="BJ851" s="48"/>
      <c r="BK851" s="78" t="e">
        <f>REPLACE(INDEX(GroupVertices[Group], MATCH(Vertices[[#This Row],[Vertex]],GroupVertices[Vertex],0)),1,1,"")</f>
        <v>#N/A</v>
      </c>
      <c r="BL851" s="3"/>
      <c r="BM851" s="3"/>
      <c r="BN851" s="3"/>
      <c r="BO851" s="3"/>
    </row>
    <row r="852" spans="1:67" x14ac:dyDescent="0.25">
      <c r="A852" s="64" t="s">
        <v>239</v>
      </c>
      <c r="B852" s="65"/>
      <c r="C852" s="65"/>
      <c r="D852" s="66"/>
      <c r="E852" s="68"/>
      <c r="F852" s="100" t="s">
        <v>4783</v>
      </c>
      <c r="G852" s="65"/>
      <c r="H852" s="69"/>
      <c r="I852" s="70"/>
      <c r="J852" s="70"/>
      <c r="K852" s="69" t="s">
        <v>16926</v>
      </c>
      <c r="L852" s="73"/>
      <c r="M852" s="74"/>
      <c r="N852" s="74"/>
      <c r="O852" s="75"/>
      <c r="P852" s="76"/>
      <c r="Q852" s="76"/>
      <c r="R852" s="86"/>
      <c r="S852" s="48"/>
      <c r="T852" s="48"/>
      <c r="U852" s="49"/>
      <c r="V852" s="49"/>
      <c r="W852" s="49"/>
      <c r="X852" s="49"/>
      <c r="Y852" s="49"/>
      <c r="Z852" s="49"/>
      <c r="AA852" s="71">
        <v>38</v>
      </c>
      <c r="AB852" s="71"/>
      <c r="AC852" s="72"/>
      <c r="AD852" s="78" t="s">
        <v>10212</v>
      </c>
      <c r="AE852" s="78">
        <v>105</v>
      </c>
      <c r="AF852" s="78">
        <v>18</v>
      </c>
      <c r="AG852" s="78">
        <v>367</v>
      </c>
      <c r="AH852" s="78">
        <v>6</v>
      </c>
      <c r="AI852" s="78">
        <v>19800</v>
      </c>
      <c r="AJ852" s="78" t="s">
        <v>11587</v>
      </c>
      <c r="AK852" s="78" t="s">
        <v>12652</v>
      </c>
      <c r="AL852" s="78"/>
      <c r="AM852" s="78" t="s">
        <v>10135</v>
      </c>
      <c r="AN852" s="80">
        <v>40396.606678240743</v>
      </c>
      <c r="AO852" s="84" t="s">
        <v>13867</v>
      </c>
      <c r="AP852" s="78" t="b">
        <v>0</v>
      </c>
      <c r="AQ852" s="78" t="b">
        <v>0</v>
      </c>
      <c r="AR852" s="78" t="b">
        <v>1</v>
      </c>
      <c r="AS852" s="78" t="s">
        <v>9963</v>
      </c>
      <c r="AT852" s="78">
        <v>0</v>
      </c>
      <c r="AU852" s="84" t="s">
        <v>14874</v>
      </c>
      <c r="AV852" s="78" t="b">
        <v>0</v>
      </c>
      <c r="AW852" s="78" t="s">
        <v>15459</v>
      </c>
      <c r="AX852" s="84" t="s">
        <v>15495</v>
      </c>
      <c r="AY852" s="78" t="s">
        <v>66</v>
      </c>
      <c r="AZ852" s="102" t="s">
        <v>18397</v>
      </c>
      <c r="BA852" s="48"/>
      <c r="BB852" s="48"/>
      <c r="BC852" s="48"/>
      <c r="BD852" s="48"/>
      <c r="BE852" s="48"/>
      <c r="BF852" s="48"/>
      <c r="BG852" s="48"/>
      <c r="BH852" s="48"/>
      <c r="BI852" s="48"/>
      <c r="BJ852" s="48"/>
      <c r="BK852" s="78" t="e">
        <f>REPLACE(INDEX(GroupVertices[Group], MATCH(Vertices[[#This Row],[Vertex]],GroupVertices[Vertex],0)),1,1,"")</f>
        <v>#N/A</v>
      </c>
      <c r="BL852" s="3"/>
      <c r="BM852" s="3"/>
      <c r="BN852" s="3"/>
      <c r="BO852" s="3"/>
    </row>
    <row r="853" spans="1:67" x14ac:dyDescent="0.25">
      <c r="A853" s="64" t="s">
        <v>240</v>
      </c>
      <c r="B853" s="65"/>
      <c r="C853" s="65"/>
      <c r="D853" s="66"/>
      <c r="E853" s="68"/>
      <c r="F853" s="100" t="s">
        <v>4784</v>
      </c>
      <c r="G853" s="65"/>
      <c r="H853" s="69"/>
      <c r="I853" s="70"/>
      <c r="J853" s="70"/>
      <c r="K853" s="69" t="s">
        <v>16927</v>
      </c>
      <c r="L853" s="73"/>
      <c r="M853" s="74"/>
      <c r="N853" s="74"/>
      <c r="O853" s="75"/>
      <c r="P853" s="76"/>
      <c r="Q853" s="76"/>
      <c r="R853" s="86"/>
      <c r="S853" s="48"/>
      <c r="T853" s="48"/>
      <c r="U853" s="49"/>
      <c r="V853" s="49"/>
      <c r="W853" s="49"/>
      <c r="X853" s="49"/>
      <c r="Y853" s="49"/>
      <c r="Z853" s="49"/>
      <c r="AA853" s="71">
        <v>39</v>
      </c>
      <c r="AB853" s="71"/>
      <c r="AC853" s="72"/>
      <c r="AD853" s="78" t="s">
        <v>10213</v>
      </c>
      <c r="AE853" s="78">
        <v>123</v>
      </c>
      <c r="AF853" s="78">
        <v>14</v>
      </c>
      <c r="AG853" s="78">
        <v>30</v>
      </c>
      <c r="AH853" s="78">
        <v>6</v>
      </c>
      <c r="AI853" s="78"/>
      <c r="AJ853" s="78"/>
      <c r="AK853" s="78" t="s">
        <v>12653</v>
      </c>
      <c r="AL853" s="78"/>
      <c r="AM853" s="78"/>
      <c r="AN853" s="80">
        <v>42084.633449074077</v>
      </c>
      <c r="AO853" s="84" t="s">
        <v>13868</v>
      </c>
      <c r="AP853" s="78" t="b">
        <v>1</v>
      </c>
      <c r="AQ853" s="78" t="b">
        <v>0</v>
      </c>
      <c r="AR853" s="78" t="b">
        <v>0</v>
      </c>
      <c r="AS853" s="78" t="s">
        <v>9963</v>
      </c>
      <c r="AT853" s="78">
        <v>1</v>
      </c>
      <c r="AU853" s="84" t="s">
        <v>14862</v>
      </c>
      <c r="AV853" s="78" t="b">
        <v>0</v>
      </c>
      <c r="AW853" s="78" t="s">
        <v>15459</v>
      </c>
      <c r="AX853" s="84" t="s">
        <v>15496</v>
      </c>
      <c r="AY853" s="78" t="s">
        <v>66</v>
      </c>
      <c r="AZ853" s="102" t="s">
        <v>18397</v>
      </c>
      <c r="BA853" s="48"/>
      <c r="BB853" s="48"/>
      <c r="BC853" s="48"/>
      <c r="BD853" s="48"/>
      <c r="BE853" s="48"/>
      <c r="BF853" s="48"/>
      <c r="BG853" s="48"/>
      <c r="BH853" s="48"/>
      <c r="BI853" s="48"/>
      <c r="BJ853" s="48"/>
      <c r="BK853" s="78" t="e">
        <f>REPLACE(INDEX(GroupVertices[Group], MATCH(Vertices[[#This Row],[Vertex]],GroupVertices[Vertex],0)),1,1,"")</f>
        <v>#N/A</v>
      </c>
      <c r="BL853" s="3"/>
      <c r="BM853" s="3"/>
      <c r="BN853" s="3"/>
      <c r="BO853" s="3"/>
    </row>
    <row r="854" spans="1:67" x14ac:dyDescent="0.25">
      <c r="A854" s="64" t="s">
        <v>243</v>
      </c>
      <c r="B854" s="65"/>
      <c r="C854" s="65"/>
      <c r="D854" s="66"/>
      <c r="E854" s="68"/>
      <c r="F854" s="100" t="s">
        <v>4787</v>
      </c>
      <c r="G854" s="65"/>
      <c r="H854" s="69"/>
      <c r="I854" s="70"/>
      <c r="J854" s="70"/>
      <c r="K854" s="69" t="s">
        <v>16932</v>
      </c>
      <c r="L854" s="73"/>
      <c r="M854" s="74"/>
      <c r="N854" s="74"/>
      <c r="O854" s="75"/>
      <c r="P854" s="76"/>
      <c r="Q854" s="76"/>
      <c r="R854" s="86"/>
      <c r="S854" s="48"/>
      <c r="T854" s="48"/>
      <c r="U854" s="49"/>
      <c r="V854" s="49"/>
      <c r="W854" s="49"/>
      <c r="X854" s="49"/>
      <c r="Y854" s="49"/>
      <c r="Z854" s="49"/>
      <c r="AA854" s="71">
        <v>44</v>
      </c>
      <c r="AB854" s="71"/>
      <c r="AC854" s="72"/>
      <c r="AD854" s="78" t="s">
        <v>10218</v>
      </c>
      <c r="AE854" s="78">
        <v>0</v>
      </c>
      <c r="AF854" s="78">
        <v>3038</v>
      </c>
      <c r="AG854" s="78">
        <v>92768</v>
      </c>
      <c r="AH854" s="78">
        <v>0</v>
      </c>
      <c r="AI854" s="78">
        <v>-25200</v>
      </c>
      <c r="AJ854" s="78"/>
      <c r="AK854" s="78" t="s">
        <v>12656</v>
      </c>
      <c r="AL854" s="84" t="s">
        <v>13162</v>
      </c>
      <c r="AM854" s="78" t="s">
        <v>13800</v>
      </c>
      <c r="AN854" s="80">
        <v>39591.589930555558</v>
      </c>
      <c r="AO854" s="78"/>
      <c r="AP854" s="78" t="b">
        <v>1</v>
      </c>
      <c r="AQ854" s="78" t="b">
        <v>1</v>
      </c>
      <c r="AR854" s="78" t="b">
        <v>0</v>
      </c>
      <c r="AS854" s="78" t="s">
        <v>9963</v>
      </c>
      <c r="AT854" s="78">
        <v>339</v>
      </c>
      <c r="AU854" s="84" t="s">
        <v>14862</v>
      </c>
      <c r="AV854" s="78" t="b">
        <v>0</v>
      </c>
      <c r="AW854" s="78" t="s">
        <v>15459</v>
      </c>
      <c r="AX854" s="84" t="s">
        <v>15501</v>
      </c>
      <c r="AY854" s="78" t="s">
        <v>66</v>
      </c>
      <c r="AZ854" s="102" t="s">
        <v>18397</v>
      </c>
      <c r="BA854" s="48"/>
      <c r="BB854" s="48"/>
      <c r="BC854" s="48"/>
      <c r="BD854" s="48"/>
      <c r="BE854" s="48"/>
      <c r="BF854" s="48"/>
      <c r="BG854" s="48"/>
      <c r="BH854" s="48"/>
      <c r="BI854" s="48"/>
      <c r="BJ854" s="48"/>
      <c r="BK854" s="78" t="e">
        <f>REPLACE(INDEX(GroupVertices[Group], MATCH(Vertices[[#This Row],[Vertex]],GroupVertices[Vertex],0)),1,1,"")</f>
        <v>#N/A</v>
      </c>
      <c r="BL854" s="3"/>
      <c r="BM854" s="3"/>
      <c r="BN854" s="3"/>
      <c r="BO854" s="3"/>
    </row>
    <row r="855" spans="1:67" x14ac:dyDescent="0.25">
      <c r="A855" s="64" t="s">
        <v>244</v>
      </c>
      <c r="B855" s="65"/>
      <c r="C855" s="65"/>
      <c r="D855" s="66"/>
      <c r="E855" s="68"/>
      <c r="F855" s="100" t="s">
        <v>4788</v>
      </c>
      <c r="G855" s="65"/>
      <c r="H855" s="69"/>
      <c r="I855" s="70"/>
      <c r="J855" s="70"/>
      <c r="K855" s="69" t="s">
        <v>16933</v>
      </c>
      <c r="L855" s="73"/>
      <c r="M855" s="74"/>
      <c r="N855" s="74"/>
      <c r="O855" s="75"/>
      <c r="P855" s="76"/>
      <c r="Q855" s="76"/>
      <c r="R855" s="86"/>
      <c r="S855" s="48"/>
      <c r="T855" s="48"/>
      <c r="U855" s="49"/>
      <c r="V855" s="49"/>
      <c r="W855" s="49"/>
      <c r="X855" s="49"/>
      <c r="Y855" s="49"/>
      <c r="Z855" s="49"/>
      <c r="AA855" s="71">
        <v>45</v>
      </c>
      <c r="AB855" s="71"/>
      <c r="AC855" s="72"/>
      <c r="AD855" s="78" t="s">
        <v>10219</v>
      </c>
      <c r="AE855" s="78">
        <v>85</v>
      </c>
      <c r="AF855" s="78">
        <v>21</v>
      </c>
      <c r="AG855" s="78">
        <v>117</v>
      </c>
      <c r="AH855" s="78">
        <v>125</v>
      </c>
      <c r="AI855" s="78"/>
      <c r="AJ855" s="78" t="s">
        <v>11592</v>
      </c>
      <c r="AK855" s="78" t="s">
        <v>10111</v>
      </c>
      <c r="AL855" s="78"/>
      <c r="AM855" s="78"/>
      <c r="AN855" s="80">
        <v>42850.712962962964</v>
      </c>
      <c r="AO855" s="78"/>
      <c r="AP855" s="78" t="b">
        <v>1</v>
      </c>
      <c r="AQ855" s="78" t="b">
        <v>0</v>
      </c>
      <c r="AR855" s="78" t="b">
        <v>0</v>
      </c>
      <c r="AS855" s="78" t="s">
        <v>9963</v>
      </c>
      <c r="AT855" s="78">
        <v>0</v>
      </c>
      <c r="AU855" s="78"/>
      <c r="AV855" s="78" t="b">
        <v>0</v>
      </c>
      <c r="AW855" s="78" t="s">
        <v>15459</v>
      </c>
      <c r="AX855" s="84" t="s">
        <v>15502</v>
      </c>
      <c r="AY855" s="78" t="s">
        <v>66</v>
      </c>
      <c r="AZ855" s="102" t="s">
        <v>18397</v>
      </c>
      <c r="BA855" s="48"/>
      <c r="BB855" s="48"/>
      <c r="BC855" s="48"/>
      <c r="BD855" s="48"/>
      <c r="BE855" s="48"/>
      <c r="BF855" s="48"/>
      <c r="BG855" s="48"/>
      <c r="BH855" s="48"/>
      <c r="BI855" s="48"/>
      <c r="BJ855" s="48"/>
      <c r="BK855" s="78" t="e">
        <f>REPLACE(INDEX(GroupVertices[Group], MATCH(Vertices[[#This Row],[Vertex]],GroupVertices[Vertex],0)),1,1,"")</f>
        <v>#N/A</v>
      </c>
      <c r="BL855" s="3"/>
      <c r="BM855" s="3"/>
      <c r="BN855" s="3"/>
      <c r="BO855" s="3"/>
    </row>
    <row r="856" spans="1:67" x14ac:dyDescent="0.25">
      <c r="A856" s="64" t="s">
        <v>250</v>
      </c>
      <c r="B856" s="65"/>
      <c r="C856" s="65"/>
      <c r="D856" s="66"/>
      <c r="E856" s="68"/>
      <c r="F856" s="100" t="s">
        <v>4794</v>
      </c>
      <c r="G856" s="65"/>
      <c r="H856" s="69"/>
      <c r="I856" s="70"/>
      <c r="J856" s="70"/>
      <c r="K856" s="69" t="s">
        <v>16940</v>
      </c>
      <c r="L856" s="73"/>
      <c r="M856" s="74"/>
      <c r="N856" s="74"/>
      <c r="O856" s="75"/>
      <c r="P856" s="76"/>
      <c r="Q856" s="76"/>
      <c r="R856" s="86"/>
      <c r="S856" s="48"/>
      <c r="T856" s="48"/>
      <c r="U856" s="49"/>
      <c r="V856" s="49"/>
      <c r="W856" s="49"/>
      <c r="X856" s="49"/>
      <c r="Y856" s="49"/>
      <c r="Z856" s="49"/>
      <c r="AA856" s="71">
        <v>52</v>
      </c>
      <c r="AB856" s="71"/>
      <c r="AC856" s="72"/>
      <c r="AD856" s="78" t="s">
        <v>10226</v>
      </c>
      <c r="AE856" s="78">
        <v>112</v>
      </c>
      <c r="AF856" s="78">
        <v>241</v>
      </c>
      <c r="AG856" s="78">
        <v>1064</v>
      </c>
      <c r="AH856" s="78">
        <v>7</v>
      </c>
      <c r="AI856" s="78">
        <v>19800</v>
      </c>
      <c r="AJ856" s="78" t="s">
        <v>11599</v>
      </c>
      <c r="AK856" s="78" t="s">
        <v>12661</v>
      </c>
      <c r="AL856" s="78"/>
      <c r="AM856" s="78" t="s">
        <v>12690</v>
      </c>
      <c r="AN856" s="80">
        <v>40307.211585648147</v>
      </c>
      <c r="AO856" s="78"/>
      <c r="AP856" s="78" t="b">
        <v>1</v>
      </c>
      <c r="AQ856" s="78" t="b">
        <v>0</v>
      </c>
      <c r="AR856" s="78" t="b">
        <v>1</v>
      </c>
      <c r="AS856" s="78" t="s">
        <v>9963</v>
      </c>
      <c r="AT856" s="78">
        <v>2</v>
      </c>
      <c r="AU856" s="84" t="s">
        <v>14862</v>
      </c>
      <c r="AV856" s="78" t="b">
        <v>0</v>
      </c>
      <c r="AW856" s="78" t="s">
        <v>15459</v>
      </c>
      <c r="AX856" s="84" t="s">
        <v>15509</v>
      </c>
      <c r="AY856" s="78" t="s">
        <v>66</v>
      </c>
      <c r="AZ856" s="102" t="s">
        <v>18397</v>
      </c>
      <c r="BA856" s="48"/>
      <c r="BB856" s="48"/>
      <c r="BC856" s="48"/>
      <c r="BD856" s="48"/>
      <c r="BE856" s="48"/>
      <c r="BF856" s="48"/>
      <c r="BG856" s="48"/>
      <c r="BH856" s="48"/>
      <c r="BI856" s="48"/>
      <c r="BJ856" s="48"/>
      <c r="BK856" s="78" t="e">
        <f>REPLACE(INDEX(GroupVertices[Group], MATCH(Vertices[[#This Row],[Vertex]],GroupVertices[Vertex],0)),1,1,"")</f>
        <v>#N/A</v>
      </c>
      <c r="BL856" s="3"/>
      <c r="BM856" s="3"/>
      <c r="BN856" s="3"/>
      <c r="BO856" s="3"/>
    </row>
    <row r="857" spans="1:67" x14ac:dyDescent="0.25">
      <c r="A857" s="64" t="s">
        <v>252</v>
      </c>
      <c r="B857" s="65"/>
      <c r="C857" s="65"/>
      <c r="D857" s="66"/>
      <c r="E857" s="68"/>
      <c r="F857" s="100" t="s">
        <v>15147</v>
      </c>
      <c r="G857" s="65"/>
      <c r="H857" s="69"/>
      <c r="I857" s="70"/>
      <c r="J857" s="70"/>
      <c r="K857" s="69" t="s">
        <v>16943</v>
      </c>
      <c r="L857" s="73"/>
      <c r="M857" s="74"/>
      <c r="N857" s="74"/>
      <c r="O857" s="75"/>
      <c r="P857" s="76"/>
      <c r="Q857" s="76"/>
      <c r="R857" s="86"/>
      <c r="S857" s="48"/>
      <c r="T857" s="48"/>
      <c r="U857" s="49"/>
      <c r="V857" s="49"/>
      <c r="W857" s="49"/>
      <c r="X857" s="49"/>
      <c r="Y857" s="49"/>
      <c r="Z857" s="49"/>
      <c r="AA857" s="71">
        <v>55</v>
      </c>
      <c r="AB857" s="71"/>
      <c r="AC857" s="72"/>
      <c r="AD857" s="78" t="s">
        <v>10229</v>
      </c>
      <c r="AE857" s="78">
        <v>51</v>
      </c>
      <c r="AF857" s="78">
        <v>1</v>
      </c>
      <c r="AG857" s="78">
        <v>44</v>
      </c>
      <c r="AH857" s="78">
        <v>10</v>
      </c>
      <c r="AI857" s="78"/>
      <c r="AJ857" s="78"/>
      <c r="AK857" s="78"/>
      <c r="AL857" s="78"/>
      <c r="AM857" s="78"/>
      <c r="AN857" s="80">
        <v>42844.082025462965</v>
      </c>
      <c r="AO857" s="78"/>
      <c r="AP857" s="78" t="b">
        <v>1</v>
      </c>
      <c r="AQ857" s="78" t="b">
        <v>0</v>
      </c>
      <c r="AR857" s="78" t="b">
        <v>0</v>
      </c>
      <c r="AS857" s="78" t="s">
        <v>9963</v>
      </c>
      <c r="AT857" s="78">
        <v>0</v>
      </c>
      <c r="AU857" s="78"/>
      <c r="AV857" s="78" t="b">
        <v>0</v>
      </c>
      <c r="AW857" s="78" t="s">
        <v>15459</v>
      </c>
      <c r="AX857" s="84" t="s">
        <v>15512</v>
      </c>
      <c r="AY857" s="78" t="s">
        <v>66</v>
      </c>
      <c r="AZ857" s="102" t="s">
        <v>18398</v>
      </c>
      <c r="BA857" s="48"/>
      <c r="BB857" s="48"/>
      <c r="BC857" s="48"/>
      <c r="BD857" s="48"/>
      <c r="BE857" s="48"/>
      <c r="BF857" s="48"/>
      <c r="BG857" s="48"/>
      <c r="BH857" s="48"/>
      <c r="BI857" s="48"/>
      <c r="BJ857" s="48"/>
      <c r="BK857" s="78" t="e">
        <f>REPLACE(INDEX(GroupVertices[Group], MATCH(Vertices[[#This Row],[Vertex]],GroupVertices[Vertex],0)),1,1,"")</f>
        <v>#N/A</v>
      </c>
      <c r="BL857" s="3"/>
      <c r="BM857" s="3"/>
      <c r="BN857" s="3"/>
      <c r="BO857" s="3"/>
    </row>
    <row r="858" spans="1:67" x14ac:dyDescent="0.25">
      <c r="A858" s="64" t="s">
        <v>253</v>
      </c>
      <c r="B858" s="65"/>
      <c r="C858" s="65"/>
      <c r="D858" s="66"/>
      <c r="E858" s="68"/>
      <c r="F858" s="100" t="s">
        <v>4796</v>
      </c>
      <c r="G858" s="65"/>
      <c r="H858" s="69"/>
      <c r="I858" s="70"/>
      <c r="J858" s="70"/>
      <c r="K858" s="69" t="s">
        <v>16944</v>
      </c>
      <c r="L858" s="73"/>
      <c r="M858" s="74"/>
      <c r="N858" s="74"/>
      <c r="O858" s="75"/>
      <c r="P858" s="76"/>
      <c r="Q858" s="76"/>
      <c r="R858" s="86"/>
      <c r="S858" s="48"/>
      <c r="T858" s="48"/>
      <c r="U858" s="49"/>
      <c r="V858" s="49"/>
      <c r="W858" s="49"/>
      <c r="X858" s="49"/>
      <c r="Y858" s="49"/>
      <c r="Z858" s="49"/>
      <c r="AA858" s="71">
        <v>56</v>
      </c>
      <c r="AB858" s="71"/>
      <c r="AC858" s="72"/>
      <c r="AD858" s="78" t="s">
        <v>10230</v>
      </c>
      <c r="AE858" s="78">
        <v>1008</v>
      </c>
      <c r="AF858" s="78">
        <v>4028</v>
      </c>
      <c r="AG858" s="78">
        <v>44994</v>
      </c>
      <c r="AH858" s="78">
        <v>97560</v>
      </c>
      <c r="AI858" s="78">
        <v>19800</v>
      </c>
      <c r="AJ858" s="78" t="s">
        <v>11601</v>
      </c>
      <c r="AK858" s="78" t="s">
        <v>12644</v>
      </c>
      <c r="AL858" s="84" t="s">
        <v>13169</v>
      </c>
      <c r="AM858" s="78" t="s">
        <v>10140</v>
      </c>
      <c r="AN858" s="80">
        <v>39623.877708333333</v>
      </c>
      <c r="AO858" s="84" t="s">
        <v>13880</v>
      </c>
      <c r="AP858" s="78" t="b">
        <v>0</v>
      </c>
      <c r="AQ858" s="78" t="b">
        <v>0</v>
      </c>
      <c r="AR858" s="78" t="b">
        <v>1</v>
      </c>
      <c r="AS858" s="78" t="s">
        <v>9963</v>
      </c>
      <c r="AT858" s="78">
        <v>325</v>
      </c>
      <c r="AU858" s="84" t="s">
        <v>14881</v>
      </c>
      <c r="AV858" s="78" t="b">
        <v>0</v>
      </c>
      <c r="AW858" s="78" t="s">
        <v>15459</v>
      </c>
      <c r="AX858" s="84" t="s">
        <v>15513</v>
      </c>
      <c r="AY858" s="78" t="s">
        <v>66</v>
      </c>
      <c r="AZ858" s="102" t="s">
        <v>18398</v>
      </c>
      <c r="BA858" s="48"/>
      <c r="BB858" s="48"/>
      <c r="BC858" s="48"/>
      <c r="BD858" s="48"/>
      <c r="BE858" s="48"/>
      <c r="BF858" s="48"/>
      <c r="BG858" s="48"/>
      <c r="BH858" s="48"/>
      <c r="BI858" s="48"/>
      <c r="BJ858" s="48"/>
      <c r="BK858" s="78" t="e">
        <f>REPLACE(INDEX(GroupVertices[Group], MATCH(Vertices[[#This Row],[Vertex]],GroupVertices[Vertex],0)),1,1,"")</f>
        <v>#N/A</v>
      </c>
      <c r="BL858" s="3"/>
      <c r="BM858" s="3"/>
      <c r="BN858" s="3"/>
      <c r="BO858" s="3"/>
    </row>
    <row r="859" spans="1:67" x14ac:dyDescent="0.25">
      <c r="A859" s="64" t="s">
        <v>256</v>
      </c>
      <c r="B859" s="65"/>
      <c r="C859" s="65"/>
      <c r="D859" s="66"/>
      <c r="E859" s="68"/>
      <c r="F859" s="100" t="s">
        <v>4799</v>
      </c>
      <c r="G859" s="65"/>
      <c r="H859" s="69"/>
      <c r="I859" s="70"/>
      <c r="J859" s="70"/>
      <c r="K859" s="69" t="s">
        <v>16947</v>
      </c>
      <c r="L859" s="73"/>
      <c r="M859" s="74"/>
      <c r="N859" s="74"/>
      <c r="O859" s="75"/>
      <c r="P859" s="76"/>
      <c r="Q859" s="76"/>
      <c r="R859" s="86"/>
      <c r="S859" s="48"/>
      <c r="T859" s="48"/>
      <c r="U859" s="49"/>
      <c r="V859" s="49"/>
      <c r="W859" s="49"/>
      <c r="X859" s="49"/>
      <c r="Y859" s="49"/>
      <c r="Z859" s="49"/>
      <c r="AA859" s="71">
        <v>59</v>
      </c>
      <c r="AB859" s="71"/>
      <c r="AC859" s="72"/>
      <c r="AD859" s="78" t="s">
        <v>10233</v>
      </c>
      <c r="AE859" s="78">
        <v>3</v>
      </c>
      <c r="AF859" s="78">
        <v>61</v>
      </c>
      <c r="AG859" s="78">
        <v>6095</v>
      </c>
      <c r="AH859" s="78">
        <v>0</v>
      </c>
      <c r="AI859" s="78">
        <v>19800</v>
      </c>
      <c r="AJ859" s="78" t="s">
        <v>11604</v>
      </c>
      <c r="AK859" s="78"/>
      <c r="AL859" s="84" t="s">
        <v>13171</v>
      </c>
      <c r="AM859" s="78" t="s">
        <v>10140</v>
      </c>
      <c r="AN859" s="80">
        <v>42310.595358796294</v>
      </c>
      <c r="AO859" s="84" t="s">
        <v>13882</v>
      </c>
      <c r="AP859" s="78" t="b">
        <v>1</v>
      </c>
      <c r="AQ859" s="78" t="b">
        <v>0</v>
      </c>
      <c r="AR859" s="78" t="b">
        <v>0</v>
      </c>
      <c r="AS859" s="78" t="s">
        <v>9963</v>
      </c>
      <c r="AT859" s="78">
        <v>4</v>
      </c>
      <c r="AU859" s="84" t="s">
        <v>14862</v>
      </c>
      <c r="AV859" s="78" t="b">
        <v>0</v>
      </c>
      <c r="AW859" s="78" t="s">
        <v>15459</v>
      </c>
      <c r="AX859" s="84" t="s">
        <v>15516</v>
      </c>
      <c r="AY859" s="78" t="s">
        <v>66</v>
      </c>
      <c r="AZ859" s="102" t="s">
        <v>18398</v>
      </c>
      <c r="BA859" s="48"/>
      <c r="BB859" s="48"/>
      <c r="BC859" s="48"/>
      <c r="BD859" s="48"/>
      <c r="BE859" s="48"/>
      <c r="BF859" s="48"/>
      <c r="BG859" s="48"/>
      <c r="BH859" s="48"/>
      <c r="BI859" s="48"/>
      <c r="BJ859" s="48"/>
      <c r="BK859" s="78" t="e">
        <f>REPLACE(INDEX(GroupVertices[Group], MATCH(Vertices[[#This Row],[Vertex]],GroupVertices[Vertex],0)),1,1,"")</f>
        <v>#N/A</v>
      </c>
      <c r="BL859" s="3"/>
      <c r="BM859" s="3"/>
      <c r="BN859" s="3"/>
      <c r="BO859" s="3"/>
    </row>
    <row r="860" spans="1:67" x14ac:dyDescent="0.25">
      <c r="A860" s="64" t="s">
        <v>260</v>
      </c>
      <c r="B860" s="65"/>
      <c r="C860" s="65"/>
      <c r="D860" s="66"/>
      <c r="E860" s="68"/>
      <c r="F860" s="100" t="s">
        <v>4803</v>
      </c>
      <c r="G860" s="65"/>
      <c r="H860" s="69"/>
      <c r="I860" s="70"/>
      <c r="J860" s="70"/>
      <c r="K860" s="69" t="s">
        <v>16951</v>
      </c>
      <c r="L860" s="73"/>
      <c r="M860" s="74"/>
      <c r="N860" s="74"/>
      <c r="O860" s="75"/>
      <c r="P860" s="76"/>
      <c r="Q860" s="76"/>
      <c r="R860" s="86"/>
      <c r="S860" s="48"/>
      <c r="T860" s="48"/>
      <c r="U860" s="49"/>
      <c r="V860" s="49"/>
      <c r="W860" s="49"/>
      <c r="X860" s="49"/>
      <c r="Y860" s="49"/>
      <c r="Z860" s="49"/>
      <c r="AA860" s="71">
        <v>63</v>
      </c>
      <c r="AB860" s="71"/>
      <c r="AC860" s="72"/>
      <c r="AD860" s="78" t="s">
        <v>10237</v>
      </c>
      <c r="AE860" s="78">
        <v>783</v>
      </c>
      <c r="AF860" s="78">
        <v>849</v>
      </c>
      <c r="AG860" s="78">
        <v>33336</v>
      </c>
      <c r="AH860" s="78">
        <v>171</v>
      </c>
      <c r="AI860" s="78">
        <v>7200</v>
      </c>
      <c r="AJ860" s="78" t="s">
        <v>11608</v>
      </c>
      <c r="AK860" s="78" t="s">
        <v>12667</v>
      </c>
      <c r="AL860" s="84" t="s">
        <v>13174</v>
      </c>
      <c r="AM860" s="78" t="s">
        <v>13804</v>
      </c>
      <c r="AN860" s="80">
        <v>42185.993668981479</v>
      </c>
      <c r="AO860" s="84" t="s">
        <v>13885</v>
      </c>
      <c r="AP860" s="78" t="b">
        <v>0</v>
      </c>
      <c r="AQ860" s="78" t="b">
        <v>0</v>
      </c>
      <c r="AR860" s="78" t="b">
        <v>1</v>
      </c>
      <c r="AS860" s="78" t="s">
        <v>9967</v>
      </c>
      <c r="AT860" s="78">
        <v>291</v>
      </c>
      <c r="AU860" s="84" t="s">
        <v>14884</v>
      </c>
      <c r="AV860" s="78" t="b">
        <v>0</v>
      </c>
      <c r="AW860" s="78" t="s">
        <v>15459</v>
      </c>
      <c r="AX860" s="84" t="s">
        <v>15520</v>
      </c>
      <c r="AY860" s="78" t="s">
        <v>66</v>
      </c>
      <c r="AZ860" s="102" t="s">
        <v>18397</v>
      </c>
      <c r="BA860" s="48"/>
      <c r="BB860" s="48"/>
      <c r="BC860" s="48"/>
      <c r="BD860" s="48"/>
      <c r="BE860" s="48"/>
      <c r="BF860" s="48"/>
      <c r="BG860" s="48"/>
      <c r="BH860" s="48"/>
      <c r="BI860" s="48"/>
      <c r="BJ860" s="48"/>
      <c r="BK860" s="78" t="e">
        <f>REPLACE(INDEX(GroupVertices[Group], MATCH(Vertices[[#This Row],[Vertex]],GroupVertices[Vertex],0)),1,1,"")</f>
        <v>#N/A</v>
      </c>
      <c r="BL860" s="3"/>
      <c r="BM860" s="3"/>
      <c r="BN860" s="3"/>
      <c r="BO860" s="3"/>
    </row>
    <row r="861" spans="1:67" x14ac:dyDescent="0.25">
      <c r="A861" s="64" t="s">
        <v>263</v>
      </c>
      <c r="B861" s="65"/>
      <c r="C861" s="65"/>
      <c r="D861" s="66"/>
      <c r="E861" s="68"/>
      <c r="F861" s="100" t="s">
        <v>4806</v>
      </c>
      <c r="G861" s="65"/>
      <c r="H861" s="69"/>
      <c r="I861" s="70"/>
      <c r="J861" s="70"/>
      <c r="K861" s="69" t="s">
        <v>16956</v>
      </c>
      <c r="L861" s="73"/>
      <c r="M861" s="74"/>
      <c r="N861" s="74"/>
      <c r="O861" s="75"/>
      <c r="P861" s="76"/>
      <c r="Q861" s="76"/>
      <c r="R861" s="86"/>
      <c r="S861" s="48"/>
      <c r="T861" s="48"/>
      <c r="U861" s="49"/>
      <c r="V861" s="49"/>
      <c r="W861" s="49"/>
      <c r="X861" s="49"/>
      <c r="Y861" s="49"/>
      <c r="Z861" s="49"/>
      <c r="AA861" s="71">
        <v>68</v>
      </c>
      <c r="AB861" s="71"/>
      <c r="AC861" s="72"/>
      <c r="AD861" s="78" t="s">
        <v>10242</v>
      </c>
      <c r="AE861" s="78">
        <v>2186</v>
      </c>
      <c r="AF861" s="78">
        <v>1871</v>
      </c>
      <c r="AG861" s="78">
        <v>52922</v>
      </c>
      <c r="AH861" s="78">
        <v>16215</v>
      </c>
      <c r="AI861" s="78">
        <v>3600</v>
      </c>
      <c r="AJ861" s="78" t="s">
        <v>11612</v>
      </c>
      <c r="AK861" s="78" t="s">
        <v>12670</v>
      </c>
      <c r="AL861" s="84" t="s">
        <v>13178</v>
      </c>
      <c r="AM861" s="78" t="s">
        <v>12879</v>
      </c>
      <c r="AN861" s="80">
        <v>41471.980081018519</v>
      </c>
      <c r="AO861" s="78"/>
      <c r="AP861" s="78" t="b">
        <v>1</v>
      </c>
      <c r="AQ861" s="78" t="b">
        <v>0</v>
      </c>
      <c r="AR861" s="78" t="b">
        <v>0</v>
      </c>
      <c r="AS861" s="78" t="s">
        <v>9963</v>
      </c>
      <c r="AT861" s="78">
        <v>171</v>
      </c>
      <c r="AU861" s="84" t="s">
        <v>14862</v>
      </c>
      <c r="AV861" s="78" t="b">
        <v>0</v>
      </c>
      <c r="AW861" s="78" t="s">
        <v>15459</v>
      </c>
      <c r="AX861" s="84" t="s">
        <v>15525</v>
      </c>
      <c r="AY861" s="78" t="s">
        <v>66</v>
      </c>
      <c r="AZ861" s="102" t="s">
        <v>18397</v>
      </c>
      <c r="BA861" s="48"/>
      <c r="BB861" s="48"/>
      <c r="BC861" s="48"/>
      <c r="BD861" s="48"/>
      <c r="BE861" s="48"/>
      <c r="BF861" s="48"/>
      <c r="BG861" s="48"/>
      <c r="BH861" s="48"/>
      <c r="BI861" s="48"/>
      <c r="BJ861" s="48"/>
      <c r="BK861" s="78" t="e">
        <f>REPLACE(INDEX(GroupVertices[Group], MATCH(Vertices[[#This Row],[Vertex]],GroupVertices[Vertex],0)),1,1,"")</f>
        <v>#N/A</v>
      </c>
      <c r="BL861" s="3"/>
      <c r="BM861" s="3"/>
      <c r="BN861" s="3"/>
      <c r="BO861" s="3"/>
    </row>
    <row r="862" spans="1:67" x14ac:dyDescent="0.25">
      <c r="A862" s="64" t="s">
        <v>264</v>
      </c>
      <c r="B862" s="65"/>
      <c r="C862" s="65"/>
      <c r="D862" s="66"/>
      <c r="E862" s="68"/>
      <c r="F862" s="100" t="s">
        <v>4807</v>
      </c>
      <c r="G862" s="65"/>
      <c r="H862" s="69"/>
      <c r="I862" s="70"/>
      <c r="J862" s="70"/>
      <c r="K862" s="69" t="s">
        <v>16957</v>
      </c>
      <c r="L862" s="73"/>
      <c r="M862" s="74"/>
      <c r="N862" s="74"/>
      <c r="O862" s="75"/>
      <c r="P862" s="76"/>
      <c r="Q862" s="76"/>
      <c r="R862" s="86"/>
      <c r="S862" s="48"/>
      <c r="T862" s="48"/>
      <c r="U862" s="49"/>
      <c r="V862" s="49"/>
      <c r="W862" s="49"/>
      <c r="X862" s="49"/>
      <c r="Y862" s="49"/>
      <c r="Z862" s="49"/>
      <c r="AA862" s="71">
        <v>69</v>
      </c>
      <c r="AB862" s="71"/>
      <c r="AC862" s="72"/>
      <c r="AD862" s="78" t="s">
        <v>10243</v>
      </c>
      <c r="AE862" s="78">
        <v>133</v>
      </c>
      <c r="AF862" s="78">
        <v>42</v>
      </c>
      <c r="AG862" s="78">
        <v>284</v>
      </c>
      <c r="AH862" s="78">
        <v>45</v>
      </c>
      <c r="AI862" s="78">
        <v>19800</v>
      </c>
      <c r="AJ862" s="78" t="s">
        <v>11613</v>
      </c>
      <c r="AK862" s="78" t="s">
        <v>12671</v>
      </c>
      <c r="AL862" s="78"/>
      <c r="AM862" s="78" t="s">
        <v>12690</v>
      </c>
      <c r="AN862" s="80">
        <v>39913.404351851852</v>
      </c>
      <c r="AO862" s="78"/>
      <c r="AP862" s="78" t="b">
        <v>0</v>
      </c>
      <c r="AQ862" s="78" t="b">
        <v>0</v>
      </c>
      <c r="AR862" s="78" t="b">
        <v>1</v>
      </c>
      <c r="AS862" s="78" t="s">
        <v>9975</v>
      </c>
      <c r="AT862" s="78">
        <v>1</v>
      </c>
      <c r="AU862" s="84" t="s">
        <v>14886</v>
      </c>
      <c r="AV862" s="78" t="b">
        <v>0</v>
      </c>
      <c r="AW862" s="78" t="s">
        <v>15459</v>
      </c>
      <c r="AX862" s="84" t="s">
        <v>15526</v>
      </c>
      <c r="AY862" s="78" t="s">
        <v>66</v>
      </c>
      <c r="AZ862" s="102" t="s">
        <v>18397</v>
      </c>
      <c r="BA862" s="48"/>
      <c r="BB862" s="48"/>
      <c r="BC862" s="48"/>
      <c r="BD862" s="48"/>
      <c r="BE862" s="48"/>
      <c r="BF862" s="48"/>
      <c r="BG862" s="48"/>
      <c r="BH862" s="48"/>
      <c r="BI862" s="48"/>
      <c r="BJ862" s="48"/>
      <c r="BK862" s="78" t="e">
        <f>REPLACE(INDEX(GroupVertices[Group], MATCH(Vertices[[#This Row],[Vertex]],GroupVertices[Vertex],0)),1,1,"")</f>
        <v>#N/A</v>
      </c>
      <c r="BL862" s="3"/>
      <c r="BM862" s="3"/>
      <c r="BN862" s="3"/>
      <c r="BO862" s="3"/>
    </row>
    <row r="863" spans="1:67" x14ac:dyDescent="0.25">
      <c r="A863" s="64" t="s">
        <v>267</v>
      </c>
      <c r="B863" s="65"/>
      <c r="C863" s="65"/>
      <c r="D863" s="66"/>
      <c r="E863" s="68"/>
      <c r="F863" s="100" t="s">
        <v>4810</v>
      </c>
      <c r="G863" s="65"/>
      <c r="H863" s="69"/>
      <c r="I863" s="70"/>
      <c r="J863" s="70"/>
      <c r="K863" s="69" t="s">
        <v>16962</v>
      </c>
      <c r="L863" s="73"/>
      <c r="M863" s="74"/>
      <c r="N863" s="74"/>
      <c r="O863" s="75"/>
      <c r="P863" s="76"/>
      <c r="Q863" s="76"/>
      <c r="R863" s="86"/>
      <c r="S863" s="48"/>
      <c r="T863" s="48"/>
      <c r="U863" s="49"/>
      <c r="V863" s="49"/>
      <c r="W863" s="49"/>
      <c r="X863" s="49"/>
      <c r="Y863" s="49"/>
      <c r="Z863" s="49"/>
      <c r="AA863" s="71">
        <v>74</v>
      </c>
      <c r="AB863" s="71"/>
      <c r="AC863" s="72"/>
      <c r="AD863" s="78" t="s">
        <v>10248</v>
      </c>
      <c r="AE863" s="78">
        <v>115</v>
      </c>
      <c r="AF863" s="78">
        <v>97</v>
      </c>
      <c r="AG863" s="78">
        <v>113</v>
      </c>
      <c r="AH863" s="78">
        <v>44</v>
      </c>
      <c r="AI863" s="78"/>
      <c r="AJ863" s="78" t="s">
        <v>11617</v>
      </c>
      <c r="AK863" s="78" t="s">
        <v>12675</v>
      </c>
      <c r="AL863" s="84" t="s">
        <v>13182</v>
      </c>
      <c r="AM863" s="78"/>
      <c r="AN863" s="80">
        <v>42839.813773148147</v>
      </c>
      <c r="AO863" s="84" t="s">
        <v>13892</v>
      </c>
      <c r="AP863" s="78" t="b">
        <v>0</v>
      </c>
      <c r="AQ863" s="78" t="b">
        <v>0</v>
      </c>
      <c r="AR863" s="78" t="b">
        <v>0</v>
      </c>
      <c r="AS863" s="78" t="s">
        <v>9963</v>
      </c>
      <c r="AT863" s="78">
        <v>0</v>
      </c>
      <c r="AU863" s="84" t="s">
        <v>14862</v>
      </c>
      <c r="AV863" s="78" t="b">
        <v>0</v>
      </c>
      <c r="AW863" s="78" t="s">
        <v>15459</v>
      </c>
      <c r="AX863" s="84" t="s">
        <v>15531</v>
      </c>
      <c r="AY863" s="78" t="s">
        <v>66</v>
      </c>
      <c r="AZ863" s="102" t="s">
        <v>18397</v>
      </c>
      <c r="BA863" s="48"/>
      <c r="BB863" s="48"/>
      <c r="BC863" s="48"/>
      <c r="BD863" s="48"/>
      <c r="BE863" s="48"/>
      <c r="BF863" s="48"/>
      <c r="BG863" s="48"/>
      <c r="BH863" s="48"/>
      <c r="BI863" s="48"/>
      <c r="BJ863" s="48"/>
      <c r="BK863" s="78" t="e">
        <f>REPLACE(INDEX(GroupVertices[Group], MATCH(Vertices[[#This Row],[Vertex]],GroupVertices[Vertex],0)),1,1,"")</f>
        <v>#N/A</v>
      </c>
      <c r="BL863" s="3"/>
      <c r="BM863" s="3"/>
      <c r="BN863" s="3"/>
      <c r="BO863" s="3"/>
    </row>
    <row r="864" spans="1:67" x14ac:dyDescent="0.25">
      <c r="A864" s="64" t="s">
        <v>268</v>
      </c>
      <c r="B864" s="65"/>
      <c r="C864" s="65"/>
      <c r="D864" s="66"/>
      <c r="E864" s="68"/>
      <c r="F864" s="100" t="s">
        <v>4811</v>
      </c>
      <c r="G864" s="65"/>
      <c r="H864" s="69"/>
      <c r="I864" s="70"/>
      <c r="J864" s="70"/>
      <c r="K864" s="69" t="s">
        <v>16963</v>
      </c>
      <c r="L864" s="73"/>
      <c r="M864" s="74"/>
      <c r="N864" s="74"/>
      <c r="O864" s="75"/>
      <c r="P864" s="76"/>
      <c r="Q864" s="76"/>
      <c r="R864" s="86"/>
      <c r="S864" s="48"/>
      <c r="T864" s="48"/>
      <c r="U864" s="49"/>
      <c r="V864" s="49"/>
      <c r="W864" s="49"/>
      <c r="X864" s="49"/>
      <c r="Y864" s="49"/>
      <c r="Z864" s="49"/>
      <c r="AA864" s="71">
        <v>75</v>
      </c>
      <c r="AB864" s="71"/>
      <c r="AC864" s="72"/>
      <c r="AD864" s="78" t="s">
        <v>10249</v>
      </c>
      <c r="AE864" s="78">
        <v>433</v>
      </c>
      <c r="AF864" s="78">
        <v>1804</v>
      </c>
      <c r="AG864" s="78">
        <v>9966</v>
      </c>
      <c r="AH864" s="78">
        <v>10643</v>
      </c>
      <c r="AI864" s="78">
        <v>10800</v>
      </c>
      <c r="AJ864" s="78" t="s">
        <v>11618</v>
      </c>
      <c r="AK864" s="78" t="s">
        <v>12676</v>
      </c>
      <c r="AL864" s="84" t="s">
        <v>13183</v>
      </c>
      <c r="AM864" s="78" t="s">
        <v>13805</v>
      </c>
      <c r="AN864" s="80">
        <v>40206.641967592594</v>
      </c>
      <c r="AO864" s="84" t="s">
        <v>13893</v>
      </c>
      <c r="AP864" s="78" t="b">
        <v>0</v>
      </c>
      <c r="AQ864" s="78" t="b">
        <v>0</v>
      </c>
      <c r="AR864" s="78" t="b">
        <v>0</v>
      </c>
      <c r="AS864" s="78" t="s">
        <v>9963</v>
      </c>
      <c r="AT864" s="78">
        <v>16</v>
      </c>
      <c r="AU864" s="84" t="s">
        <v>14888</v>
      </c>
      <c r="AV864" s="78" t="b">
        <v>0</v>
      </c>
      <c r="AW864" s="78" t="s">
        <v>15459</v>
      </c>
      <c r="AX864" s="84" t="s">
        <v>15532</v>
      </c>
      <c r="AY864" s="78" t="s">
        <v>66</v>
      </c>
      <c r="AZ864" s="102" t="s">
        <v>18397</v>
      </c>
      <c r="BA864" s="48"/>
      <c r="BB864" s="48"/>
      <c r="BC864" s="48"/>
      <c r="BD864" s="48"/>
      <c r="BE864" s="48"/>
      <c r="BF864" s="48"/>
      <c r="BG864" s="48"/>
      <c r="BH864" s="48"/>
      <c r="BI864" s="48"/>
      <c r="BJ864" s="48"/>
      <c r="BK864" s="78" t="e">
        <f>REPLACE(INDEX(GroupVertices[Group], MATCH(Vertices[[#This Row],[Vertex]],GroupVertices[Vertex],0)),1,1,"")</f>
        <v>#N/A</v>
      </c>
      <c r="BL864" s="3"/>
      <c r="BM864" s="3"/>
      <c r="BN864" s="3"/>
      <c r="BO864" s="3"/>
    </row>
    <row r="865" spans="1:67" x14ac:dyDescent="0.25">
      <c r="A865" s="64" t="s">
        <v>269</v>
      </c>
      <c r="B865" s="65"/>
      <c r="C865" s="65"/>
      <c r="D865" s="66"/>
      <c r="E865" s="68"/>
      <c r="F865" s="100" t="s">
        <v>15150</v>
      </c>
      <c r="G865" s="65"/>
      <c r="H865" s="69"/>
      <c r="I865" s="70"/>
      <c r="J865" s="70"/>
      <c r="K865" s="69" t="s">
        <v>16964</v>
      </c>
      <c r="L865" s="73"/>
      <c r="M865" s="74"/>
      <c r="N865" s="74"/>
      <c r="O865" s="75"/>
      <c r="P865" s="76"/>
      <c r="Q865" s="76"/>
      <c r="R865" s="86"/>
      <c r="S865" s="48"/>
      <c r="T865" s="48"/>
      <c r="U865" s="49"/>
      <c r="V865" s="49"/>
      <c r="W865" s="49"/>
      <c r="X865" s="49"/>
      <c r="Y865" s="49"/>
      <c r="Z865" s="49"/>
      <c r="AA865" s="71">
        <v>76</v>
      </c>
      <c r="AB865" s="71"/>
      <c r="AC865" s="72"/>
      <c r="AD865" s="78" t="s">
        <v>10250</v>
      </c>
      <c r="AE865" s="78">
        <v>102</v>
      </c>
      <c r="AF865" s="78">
        <v>61</v>
      </c>
      <c r="AG865" s="78">
        <v>1126</v>
      </c>
      <c r="AH865" s="78">
        <v>34</v>
      </c>
      <c r="AI865" s="78"/>
      <c r="AJ865" s="78"/>
      <c r="AK865" s="78"/>
      <c r="AL865" s="78"/>
      <c r="AM865" s="78"/>
      <c r="AN865" s="80">
        <v>41663.262002314812</v>
      </c>
      <c r="AO865" s="78"/>
      <c r="AP865" s="78" t="b">
        <v>1</v>
      </c>
      <c r="AQ865" s="78" t="b">
        <v>0</v>
      </c>
      <c r="AR865" s="78" t="b">
        <v>0</v>
      </c>
      <c r="AS865" s="78" t="s">
        <v>9963</v>
      </c>
      <c r="AT865" s="78">
        <v>1</v>
      </c>
      <c r="AU865" s="84" t="s">
        <v>14862</v>
      </c>
      <c r="AV865" s="78" t="b">
        <v>0</v>
      </c>
      <c r="AW865" s="78" t="s">
        <v>15459</v>
      </c>
      <c r="AX865" s="84" t="s">
        <v>15533</v>
      </c>
      <c r="AY865" s="78" t="s">
        <v>66</v>
      </c>
      <c r="AZ865" s="102" t="s">
        <v>18397</v>
      </c>
      <c r="BA865" s="48"/>
      <c r="BB865" s="48"/>
      <c r="BC865" s="48"/>
      <c r="BD865" s="48"/>
      <c r="BE865" s="48"/>
      <c r="BF865" s="48"/>
      <c r="BG865" s="48"/>
      <c r="BH865" s="48"/>
      <c r="BI865" s="48"/>
      <c r="BJ865" s="48"/>
      <c r="BK865" s="78" t="e">
        <f>REPLACE(INDEX(GroupVertices[Group], MATCH(Vertices[[#This Row],[Vertex]],GroupVertices[Vertex],0)),1,1,"")</f>
        <v>#N/A</v>
      </c>
      <c r="BL865" s="3"/>
      <c r="BM865" s="3"/>
      <c r="BN865" s="3"/>
      <c r="BO865" s="3"/>
    </row>
    <row r="866" spans="1:67" x14ac:dyDescent="0.25">
      <c r="A866" s="64" t="s">
        <v>271</v>
      </c>
      <c r="B866" s="65"/>
      <c r="C866" s="65"/>
      <c r="D866" s="66"/>
      <c r="E866" s="68"/>
      <c r="F866" s="100" t="s">
        <v>4812</v>
      </c>
      <c r="G866" s="65"/>
      <c r="H866" s="69"/>
      <c r="I866" s="70"/>
      <c r="J866" s="70"/>
      <c r="K866" s="69" t="s">
        <v>16967</v>
      </c>
      <c r="L866" s="73"/>
      <c r="M866" s="74"/>
      <c r="N866" s="74"/>
      <c r="O866" s="75"/>
      <c r="P866" s="76"/>
      <c r="Q866" s="76"/>
      <c r="R866" s="86"/>
      <c r="S866" s="48"/>
      <c r="T866" s="48"/>
      <c r="U866" s="49"/>
      <c r="V866" s="49"/>
      <c r="W866" s="49"/>
      <c r="X866" s="49"/>
      <c r="Y866" s="49"/>
      <c r="Z866" s="49"/>
      <c r="AA866" s="71">
        <v>79</v>
      </c>
      <c r="AB866" s="71"/>
      <c r="AC866" s="72"/>
      <c r="AD866" s="78" t="s">
        <v>10253</v>
      </c>
      <c r="AE866" s="78">
        <v>1147</v>
      </c>
      <c r="AF866" s="78">
        <v>170</v>
      </c>
      <c r="AG866" s="78">
        <v>11325</v>
      </c>
      <c r="AH866" s="78">
        <v>711</v>
      </c>
      <c r="AI866" s="78"/>
      <c r="AJ866" s="78" t="s">
        <v>11620</v>
      </c>
      <c r="AK866" s="78"/>
      <c r="AL866" s="84" t="s">
        <v>13185</v>
      </c>
      <c r="AM866" s="78"/>
      <c r="AN866" s="80">
        <v>41178.553020833337</v>
      </c>
      <c r="AO866" s="84" t="s">
        <v>13895</v>
      </c>
      <c r="AP866" s="78" t="b">
        <v>0</v>
      </c>
      <c r="AQ866" s="78" t="b">
        <v>0</v>
      </c>
      <c r="AR866" s="78" t="b">
        <v>1</v>
      </c>
      <c r="AS866" s="78" t="s">
        <v>14857</v>
      </c>
      <c r="AT866" s="78">
        <v>35</v>
      </c>
      <c r="AU866" s="84" t="s">
        <v>14890</v>
      </c>
      <c r="AV866" s="78" t="b">
        <v>0</v>
      </c>
      <c r="AW866" s="78" t="s">
        <v>15459</v>
      </c>
      <c r="AX866" s="84" t="s">
        <v>15536</v>
      </c>
      <c r="AY866" s="78" t="s">
        <v>66</v>
      </c>
      <c r="AZ866" s="102" t="s">
        <v>18397</v>
      </c>
      <c r="BA866" s="48"/>
      <c r="BB866" s="48"/>
      <c r="BC866" s="48"/>
      <c r="BD866" s="48"/>
      <c r="BE866" s="48"/>
      <c r="BF866" s="48"/>
      <c r="BG866" s="48"/>
      <c r="BH866" s="48"/>
      <c r="BI866" s="48"/>
      <c r="BJ866" s="48"/>
      <c r="BK866" s="78" t="e">
        <f>REPLACE(INDEX(GroupVertices[Group], MATCH(Vertices[[#This Row],[Vertex]],GroupVertices[Vertex],0)),1,1,"")</f>
        <v>#N/A</v>
      </c>
      <c r="BL866" s="3"/>
      <c r="BM866" s="3"/>
      <c r="BN866" s="3"/>
      <c r="BO866" s="3"/>
    </row>
    <row r="867" spans="1:67" x14ac:dyDescent="0.25">
      <c r="A867" s="64" t="s">
        <v>272</v>
      </c>
      <c r="B867" s="65"/>
      <c r="C867" s="65"/>
      <c r="D867" s="66"/>
      <c r="E867" s="68"/>
      <c r="F867" s="100" t="s">
        <v>4813</v>
      </c>
      <c r="G867" s="65"/>
      <c r="H867" s="69"/>
      <c r="I867" s="70"/>
      <c r="J867" s="70"/>
      <c r="K867" s="69" t="s">
        <v>16968</v>
      </c>
      <c r="L867" s="73"/>
      <c r="M867" s="74"/>
      <c r="N867" s="74"/>
      <c r="O867" s="75"/>
      <c r="P867" s="76"/>
      <c r="Q867" s="76"/>
      <c r="R867" s="86"/>
      <c r="S867" s="48"/>
      <c r="T867" s="48"/>
      <c r="U867" s="49"/>
      <c r="V867" s="49"/>
      <c r="W867" s="49"/>
      <c r="X867" s="49"/>
      <c r="Y867" s="49"/>
      <c r="Z867" s="49"/>
      <c r="AA867" s="71">
        <v>80</v>
      </c>
      <c r="AB867" s="71"/>
      <c r="AC867" s="72"/>
      <c r="AD867" s="78" t="s">
        <v>10254</v>
      </c>
      <c r="AE867" s="78">
        <v>1119</v>
      </c>
      <c r="AF867" s="78">
        <v>203</v>
      </c>
      <c r="AG867" s="78">
        <v>10771</v>
      </c>
      <c r="AH867" s="78">
        <v>5293</v>
      </c>
      <c r="AI867" s="78"/>
      <c r="AJ867" s="78" t="s">
        <v>11621</v>
      </c>
      <c r="AK867" s="78" t="s">
        <v>10111</v>
      </c>
      <c r="AL867" s="78"/>
      <c r="AM867" s="78"/>
      <c r="AN867" s="80">
        <v>40304.345532407409</v>
      </c>
      <c r="AO867" s="84" t="s">
        <v>13896</v>
      </c>
      <c r="AP867" s="78" t="b">
        <v>0</v>
      </c>
      <c r="AQ867" s="78" t="b">
        <v>0</v>
      </c>
      <c r="AR867" s="78" t="b">
        <v>0</v>
      </c>
      <c r="AS867" s="78" t="s">
        <v>9963</v>
      </c>
      <c r="AT867" s="78">
        <v>21</v>
      </c>
      <c r="AU867" s="84" t="s">
        <v>14891</v>
      </c>
      <c r="AV867" s="78" t="b">
        <v>0</v>
      </c>
      <c r="AW867" s="78" t="s">
        <v>15459</v>
      </c>
      <c r="AX867" s="84" t="s">
        <v>15537</v>
      </c>
      <c r="AY867" s="78" t="s">
        <v>66</v>
      </c>
      <c r="AZ867" s="102" t="s">
        <v>18397</v>
      </c>
      <c r="BA867" s="48"/>
      <c r="BB867" s="48"/>
      <c r="BC867" s="48"/>
      <c r="BD867" s="48"/>
      <c r="BE867" s="48"/>
      <c r="BF867" s="48"/>
      <c r="BG867" s="48"/>
      <c r="BH867" s="48"/>
      <c r="BI867" s="48"/>
      <c r="BJ867" s="48"/>
      <c r="BK867" s="78" t="e">
        <f>REPLACE(INDEX(GroupVertices[Group], MATCH(Vertices[[#This Row],[Vertex]],GroupVertices[Vertex],0)),1,1,"")</f>
        <v>#N/A</v>
      </c>
      <c r="BL867" s="3"/>
      <c r="BM867" s="3"/>
      <c r="BN867" s="3"/>
      <c r="BO867" s="3"/>
    </row>
    <row r="868" spans="1:67" x14ac:dyDescent="0.25">
      <c r="A868" s="64" t="s">
        <v>275</v>
      </c>
      <c r="B868" s="65"/>
      <c r="C868" s="65"/>
      <c r="D868" s="66"/>
      <c r="E868" s="68"/>
      <c r="F868" s="100" t="s">
        <v>4816</v>
      </c>
      <c r="G868" s="65"/>
      <c r="H868" s="69"/>
      <c r="I868" s="70"/>
      <c r="J868" s="70"/>
      <c r="K868" s="69" t="s">
        <v>16972</v>
      </c>
      <c r="L868" s="73"/>
      <c r="M868" s="74"/>
      <c r="N868" s="74"/>
      <c r="O868" s="75"/>
      <c r="P868" s="76"/>
      <c r="Q868" s="76"/>
      <c r="R868" s="86"/>
      <c r="S868" s="48"/>
      <c r="T868" s="48"/>
      <c r="U868" s="49"/>
      <c r="V868" s="49"/>
      <c r="W868" s="49"/>
      <c r="X868" s="49"/>
      <c r="Y868" s="49"/>
      <c r="Z868" s="49"/>
      <c r="AA868" s="71">
        <v>84</v>
      </c>
      <c r="AB868" s="71"/>
      <c r="AC868" s="72"/>
      <c r="AD868" s="78" t="s">
        <v>10258</v>
      </c>
      <c r="AE868" s="78">
        <v>164</v>
      </c>
      <c r="AF868" s="78">
        <v>17</v>
      </c>
      <c r="AG868" s="78">
        <v>370</v>
      </c>
      <c r="AH868" s="78">
        <v>8</v>
      </c>
      <c r="AI868" s="78"/>
      <c r="AJ868" s="78" t="s">
        <v>11625</v>
      </c>
      <c r="AK868" s="78" t="s">
        <v>12678</v>
      </c>
      <c r="AL868" s="84" t="s">
        <v>13187</v>
      </c>
      <c r="AM868" s="78"/>
      <c r="AN868" s="80">
        <v>41993.414548611108</v>
      </c>
      <c r="AO868" s="84" t="s">
        <v>13900</v>
      </c>
      <c r="AP868" s="78" t="b">
        <v>0</v>
      </c>
      <c r="AQ868" s="78" t="b">
        <v>0</v>
      </c>
      <c r="AR868" s="78" t="b">
        <v>0</v>
      </c>
      <c r="AS868" s="78" t="s">
        <v>9963</v>
      </c>
      <c r="AT868" s="78">
        <v>0</v>
      </c>
      <c r="AU868" s="84" t="s">
        <v>14862</v>
      </c>
      <c r="AV868" s="78" t="b">
        <v>0</v>
      </c>
      <c r="AW868" s="78" t="s">
        <v>15459</v>
      </c>
      <c r="AX868" s="84" t="s">
        <v>15541</v>
      </c>
      <c r="AY868" s="78" t="s">
        <v>66</v>
      </c>
      <c r="AZ868" s="102" t="s">
        <v>18397</v>
      </c>
      <c r="BA868" s="48"/>
      <c r="BB868" s="48"/>
      <c r="BC868" s="48"/>
      <c r="BD868" s="48"/>
      <c r="BE868" s="48"/>
      <c r="BF868" s="48"/>
      <c r="BG868" s="48"/>
      <c r="BH868" s="48"/>
      <c r="BI868" s="48"/>
      <c r="BJ868" s="48"/>
      <c r="BK868" s="78" t="e">
        <f>REPLACE(INDEX(GroupVertices[Group], MATCH(Vertices[[#This Row],[Vertex]],GroupVertices[Vertex],0)),1,1,"")</f>
        <v>#N/A</v>
      </c>
      <c r="BL868" s="3"/>
      <c r="BM868" s="3"/>
      <c r="BN868" s="3"/>
      <c r="BO868" s="3"/>
    </row>
    <row r="869" spans="1:67" x14ac:dyDescent="0.25">
      <c r="A869" s="64" t="s">
        <v>279</v>
      </c>
      <c r="B869" s="65"/>
      <c r="C869" s="65"/>
      <c r="D869" s="66"/>
      <c r="E869" s="68"/>
      <c r="F869" s="100" t="s">
        <v>4787</v>
      </c>
      <c r="G869" s="65"/>
      <c r="H869" s="69"/>
      <c r="I869" s="70"/>
      <c r="J869" s="70"/>
      <c r="K869" s="69" t="s">
        <v>16977</v>
      </c>
      <c r="L869" s="73"/>
      <c r="M869" s="74"/>
      <c r="N869" s="74"/>
      <c r="O869" s="75"/>
      <c r="P869" s="76"/>
      <c r="Q869" s="76"/>
      <c r="R869" s="86"/>
      <c r="S869" s="48"/>
      <c r="T869" s="48"/>
      <c r="U869" s="49"/>
      <c r="V869" s="49"/>
      <c r="W869" s="49"/>
      <c r="X869" s="49"/>
      <c r="Y869" s="49"/>
      <c r="Z869" s="49"/>
      <c r="AA869" s="71">
        <v>89</v>
      </c>
      <c r="AB869" s="71"/>
      <c r="AC869" s="72"/>
      <c r="AD869" s="78" t="s">
        <v>10263</v>
      </c>
      <c r="AE869" s="78">
        <v>92</v>
      </c>
      <c r="AF869" s="78">
        <v>19</v>
      </c>
      <c r="AG869" s="78">
        <v>112</v>
      </c>
      <c r="AH869" s="78">
        <v>15</v>
      </c>
      <c r="AI869" s="78"/>
      <c r="AJ869" s="78"/>
      <c r="AK869" s="78"/>
      <c r="AL869" s="78"/>
      <c r="AM869" s="78"/>
      <c r="AN869" s="80">
        <v>42687.715775462966</v>
      </c>
      <c r="AO869" s="78"/>
      <c r="AP869" s="78" t="b">
        <v>1</v>
      </c>
      <c r="AQ869" s="78" t="b">
        <v>1</v>
      </c>
      <c r="AR869" s="78" t="b">
        <v>0</v>
      </c>
      <c r="AS869" s="78" t="s">
        <v>9963</v>
      </c>
      <c r="AT869" s="78">
        <v>0</v>
      </c>
      <c r="AU869" s="78"/>
      <c r="AV869" s="78" t="b">
        <v>0</v>
      </c>
      <c r="AW869" s="78" t="s">
        <v>15459</v>
      </c>
      <c r="AX869" s="84" t="s">
        <v>15546</v>
      </c>
      <c r="AY869" s="78" t="s">
        <v>66</v>
      </c>
      <c r="AZ869" s="102" t="s">
        <v>18397</v>
      </c>
      <c r="BA869" s="48"/>
      <c r="BB869" s="48"/>
      <c r="BC869" s="48"/>
      <c r="BD869" s="48"/>
      <c r="BE869" s="48"/>
      <c r="BF869" s="48"/>
      <c r="BG869" s="48"/>
      <c r="BH869" s="48"/>
      <c r="BI869" s="48"/>
      <c r="BJ869" s="48"/>
      <c r="BK869" s="78" t="e">
        <f>REPLACE(INDEX(GroupVertices[Group], MATCH(Vertices[[#This Row],[Vertex]],GroupVertices[Vertex],0)),1,1,"")</f>
        <v>#N/A</v>
      </c>
      <c r="BL869" s="3"/>
      <c r="BM869" s="3"/>
      <c r="BN869" s="3"/>
      <c r="BO869" s="3"/>
    </row>
    <row r="870" spans="1:67" x14ac:dyDescent="0.25">
      <c r="A870" s="64" t="s">
        <v>280</v>
      </c>
      <c r="B870" s="65"/>
      <c r="C870" s="65"/>
      <c r="D870" s="66"/>
      <c r="E870" s="68"/>
      <c r="F870" s="100" t="s">
        <v>4820</v>
      </c>
      <c r="G870" s="65"/>
      <c r="H870" s="69"/>
      <c r="I870" s="70"/>
      <c r="J870" s="70"/>
      <c r="K870" s="69" t="s">
        <v>16978</v>
      </c>
      <c r="L870" s="73"/>
      <c r="M870" s="74"/>
      <c r="N870" s="74"/>
      <c r="O870" s="75"/>
      <c r="P870" s="76"/>
      <c r="Q870" s="76"/>
      <c r="R870" s="86"/>
      <c r="S870" s="48"/>
      <c r="T870" s="48"/>
      <c r="U870" s="49"/>
      <c r="V870" s="49"/>
      <c r="W870" s="49"/>
      <c r="X870" s="49"/>
      <c r="Y870" s="49"/>
      <c r="Z870" s="49"/>
      <c r="AA870" s="71">
        <v>90</v>
      </c>
      <c r="AB870" s="71"/>
      <c r="AC870" s="72"/>
      <c r="AD870" s="78" t="s">
        <v>10264</v>
      </c>
      <c r="AE870" s="78">
        <v>75</v>
      </c>
      <c r="AF870" s="78">
        <v>28</v>
      </c>
      <c r="AG870" s="78">
        <v>12381</v>
      </c>
      <c r="AH870" s="78">
        <v>0</v>
      </c>
      <c r="AI870" s="78"/>
      <c r="AJ870" s="78"/>
      <c r="AK870" s="78"/>
      <c r="AL870" s="78"/>
      <c r="AM870" s="78"/>
      <c r="AN870" s="80">
        <v>42237.550196759257</v>
      </c>
      <c r="AO870" s="78"/>
      <c r="AP870" s="78" t="b">
        <v>1</v>
      </c>
      <c r="AQ870" s="78" t="b">
        <v>0</v>
      </c>
      <c r="AR870" s="78" t="b">
        <v>0</v>
      </c>
      <c r="AS870" s="78" t="s">
        <v>9963</v>
      </c>
      <c r="AT870" s="78">
        <v>4</v>
      </c>
      <c r="AU870" s="84" t="s">
        <v>14862</v>
      </c>
      <c r="AV870" s="78" t="b">
        <v>0</v>
      </c>
      <c r="AW870" s="78" t="s">
        <v>15459</v>
      </c>
      <c r="AX870" s="84" t="s">
        <v>15547</v>
      </c>
      <c r="AY870" s="78" t="s">
        <v>66</v>
      </c>
      <c r="AZ870" s="102" t="s">
        <v>18397</v>
      </c>
      <c r="BA870" s="48"/>
      <c r="BB870" s="48"/>
      <c r="BC870" s="48"/>
      <c r="BD870" s="48"/>
      <c r="BE870" s="48"/>
      <c r="BF870" s="48"/>
      <c r="BG870" s="48"/>
      <c r="BH870" s="48"/>
      <c r="BI870" s="48"/>
      <c r="BJ870" s="48"/>
      <c r="BK870" s="78" t="e">
        <f>REPLACE(INDEX(GroupVertices[Group], MATCH(Vertices[[#This Row],[Vertex]],GroupVertices[Vertex],0)),1,1,"")</f>
        <v>#N/A</v>
      </c>
      <c r="BL870" s="3"/>
      <c r="BM870" s="3"/>
      <c r="BN870" s="3"/>
      <c r="BO870" s="3"/>
    </row>
    <row r="871" spans="1:67" x14ac:dyDescent="0.25">
      <c r="A871" s="64" t="s">
        <v>283</v>
      </c>
      <c r="B871" s="65"/>
      <c r="C871" s="65"/>
      <c r="D871" s="66"/>
      <c r="E871" s="68"/>
      <c r="F871" s="100" t="s">
        <v>15153</v>
      </c>
      <c r="G871" s="65"/>
      <c r="H871" s="69"/>
      <c r="I871" s="70"/>
      <c r="J871" s="70"/>
      <c r="K871" s="69" t="s">
        <v>16983</v>
      </c>
      <c r="L871" s="73"/>
      <c r="M871" s="74"/>
      <c r="N871" s="74"/>
      <c r="O871" s="75"/>
      <c r="P871" s="76"/>
      <c r="Q871" s="76"/>
      <c r="R871" s="86"/>
      <c r="S871" s="48"/>
      <c r="T871" s="48"/>
      <c r="U871" s="49"/>
      <c r="V871" s="49"/>
      <c r="W871" s="49"/>
      <c r="X871" s="49"/>
      <c r="Y871" s="49"/>
      <c r="Z871" s="49"/>
      <c r="AA871" s="71">
        <v>95</v>
      </c>
      <c r="AB871" s="71"/>
      <c r="AC871" s="72"/>
      <c r="AD871" s="78" t="s">
        <v>10269</v>
      </c>
      <c r="AE871" s="78">
        <v>83</v>
      </c>
      <c r="AF871" s="78">
        <v>36</v>
      </c>
      <c r="AG871" s="78">
        <v>31974</v>
      </c>
      <c r="AH871" s="78">
        <v>5</v>
      </c>
      <c r="AI871" s="78"/>
      <c r="AJ871" s="78"/>
      <c r="AK871" s="78" t="s">
        <v>12684</v>
      </c>
      <c r="AL871" s="84" t="s">
        <v>13194</v>
      </c>
      <c r="AM871" s="78"/>
      <c r="AN871" s="80">
        <v>40605.406585648147</v>
      </c>
      <c r="AO871" s="84" t="s">
        <v>13908</v>
      </c>
      <c r="AP871" s="78" t="b">
        <v>0</v>
      </c>
      <c r="AQ871" s="78" t="b">
        <v>0</v>
      </c>
      <c r="AR871" s="78" t="b">
        <v>0</v>
      </c>
      <c r="AS871" s="78" t="s">
        <v>9963</v>
      </c>
      <c r="AT871" s="78">
        <v>0</v>
      </c>
      <c r="AU871" s="84" t="s">
        <v>14862</v>
      </c>
      <c r="AV871" s="78" t="b">
        <v>0</v>
      </c>
      <c r="AW871" s="78" t="s">
        <v>15459</v>
      </c>
      <c r="AX871" s="84" t="s">
        <v>15552</v>
      </c>
      <c r="AY871" s="78" t="s">
        <v>66</v>
      </c>
      <c r="AZ871" s="102" t="s">
        <v>18397</v>
      </c>
      <c r="BA871" s="48"/>
      <c r="BB871" s="48"/>
      <c r="BC871" s="48"/>
      <c r="BD871" s="48"/>
      <c r="BE871" s="48"/>
      <c r="BF871" s="48"/>
      <c r="BG871" s="48"/>
      <c r="BH871" s="48"/>
      <c r="BI871" s="48"/>
      <c r="BJ871" s="48"/>
      <c r="BK871" s="78" t="e">
        <f>REPLACE(INDEX(GroupVertices[Group], MATCH(Vertices[[#This Row],[Vertex]],GroupVertices[Vertex],0)),1,1,"")</f>
        <v>#N/A</v>
      </c>
      <c r="BL871" s="3"/>
      <c r="BM871" s="3"/>
      <c r="BN871" s="3"/>
      <c r="BO871" s="3"/>
    </row>
    <row r="872" spans="1:67" x14ac:dyDescent="0.25">
      <c r="A872" s="64" t="s">
        <v>284</v>
      </c>
      <c r="B872" s="65"/>
      <c r="C872" s="65"/>
      <c r="D872" s="66"/>
      <c r="E872" s="68"/>
      <c r="F872" s="100" t="s">
        <v>4787</v>
      </c>
      <c r="G872" s="65"/>
      <c r="H872" s="69"/>
      <c r="I872" s="70"/>
      <c r="J872" s="70"/>
      <c r="K872" s="69" t="s">
        <v>16984</v>
      </c>
      <c r="L872" s="73"/>
      <c r="M872" s="74"/>
      <c r="N872" s="74"/>
      <c r="O872" s="75"/>
      <c r="P872" s="76"/>
      <c r="Q872" s="76"/>
      <c r="R872" s="86"/>
      <c r="S872" s="48"/>
      <c r="T872" s="48"/>
      <c r="U872" s="49"/>
      <c r="V872" s="49"/>
      <c r="W872" s="49"/>
      <c r="X872" s="49"/>
      <c r="Y872" s="49"/>
      <c r="Z872" s="49"/>
      <c r="AA872" s="71">
        <v>96</v>
      </c>
      <c r="AB872" s="71"/>
      <c r="AC872" s="72"/>
      <c r="AD872" s="78" t="s">
        <v>10270</v>
      </c>
      <c r="AE872" s="78">
        <v>0</v>
      </c>
      <c r="AF872" s="78">
        <v>10</v>
      </c>
      <c r="AG872" s="78">
        <v>14703</v>
      </c>
      <c r="AH872" s="78">
        <v>0</v>
      </c>
      <c r="AI872" s="78"/>
      <c r="AJ872" s="78"/>
      <c r="AK872" s="78"/>
      <c r="AL872" s="78"/>
      <c r="AM872" s="78"/>
      <c r="AN872" s="80">
        <v>40616.192662037036</v>
      </c>
      <c r="AO872" s="78"/>
      <c r="AP872" s="78" t="b">
        <v>1</v>
      </c>
      <c r="AQ872" s="78" t="b">
        <v>1</v>
      </c>
      <c r="AR872" s="78" t="b">
        <v>0</v>
      </c>
      <c r="AS872" s="78" t="s">
        <v>9963</v>
      </c>
      <c r="AT872" s="78">
        <v>1</v>
      </c>
      <c r="AU872" s="84" t="s">
        <v>14862</v>
      </c>
      <c r="AV872" s="78" t="b">
        <v>0</v>
      </c>
      <c r="AW872" s="78" t="s">
        <v>15459</v>
      </c>
      <c r="AX872" s="84" t="s">
        <v>15553</v>
      </c>
      <c r="AY872" s="78" t="s">
        <v>66</v>
      </c>
      <c r="AZ872" s="102" t="s">
        <v>18397</v>
      </c>
      <c r="BA872" s="48"/>
      <c r="BB872" s="48"/>
      <c r="BC872" s="48"/>
      <c r="BD872" s="48"/>
      <c r="BE872" s="48"/>
      <c r="BF872" s="48"/>
      <c r="BG872" s="48"/>
      <c r="BH872" s="48"/>
      <c r="BI872" s="48"/>
      <c r="BJ872" s="48"/>
      <c r="BK872" s="78" t="e">
        <f>REPLACE(INDEX(GroupVertices[Group], MATCH(Vertices[[#This Row],[Vertex]],GroupVertices[Vertex],0)),1,1,"")</f>
        <v>#N/A</v>
      </c>
      <c r="BL872" s="3"/>
      <c r="BM872" s="3"/>
      <c r="BN872" s="3"/>
      <c r="BO872" s="3"/>
    </row>
    <row r="873" spans="1:67" x14ac:dyDescent="0.25">
      <c r="A873" s="64" t="s">
        <v>285</v>
      </c>
      <c r="B873" s="65"/>
      <c r="C873" s="65"/>
      <c r="D873" s="66"/>
      <c r="E873" s="68"/>
      <c r="F873" s="100" t="s">
        <v>15154</v>
      </c>
      <c r="G873" s="65"/>
      <c r="H873" s="69"/>
      <c r="I873" s="70"/>
      <c r="J873" s="70"/>
      <c r="K873" s="69" t="s">
        <v>16985</v>
      </c>
      <c r="L873" s="73"/>
      <c r="M873" s="74"/>
      <c r="N873" s="74"/>
      <c r="O873" s="75"/>
      <c r="P873" s="76"/>
      <c r="Q873" s="76"/>
      <c r="R873" s="86"/>
      <c r="S873" s="48"/>
      <c r="T873" s="48"/>
      <c r="U873" s="49"/>
      <c r="V873" s="49"/>
      <c r="W873" s="49"/>
      <c r="X873" s="49"/>
      <c r="Y873" s="49"/>
      <c r="Z873" s="49"/>
      <c r="AA873" s="71">
        <v>97</v>
      </c>
      <c r="AB873" s="71"/>
      <c r="AC873" s="72"/>
      <c r="AD873" s="78" t="s">
        <v>10271</v>
      </c>
      <c r="AE873" s="78">
        <v>134</v>
      </c>
      <c r="AF873" s="78">
        <v>104</v>
      </c>
      <c r="AG873" s="78">
        <v>1194</v>
      </c>
      <c r="AH873" s="78">
        <v>422</v>
      </c>
      <c r="AI873" s="78"/>
      <c r="AJ873" s="78" t="s">
        <v>11634</v>
      </c>
      <c r="AK873" s="78" t="s">
        <v>10111</v>
      </c>
      <c r="AL873" s="84" t="s">
        <v>13195</v>
      </c>
      <c r="AM873" s="78"/>
      <c r="AN873" s="80">
        <v>42675.230219907404</v>
      </c>
      <c r="AO873" s="84" t="s">
        <v>13909</v>
      </c>
      <c r="AP873" s="78" t="b">
        <v>1</v>
      </c>
      <c r="AQ873" s="78" t="b">
        <v>0</v>
      </c>
      <c r="AR873" s="78" t="b">
        <v>1</v>
      </c>
      <c r="AS873" s="78" t="s">
        <v>9963</v>
      </c>
      <c r="AT873" s="78">
        <v>8</v>
      </c>
      <c r="AU873" s="78"/>
      <c r="AV873" s="78" t="b">
        <v>0</v>
      </c>
      <c r="AW873" s="78" t="s">
        <v>15459</v>
      </c>
      <c r="AX873" s="84" t="s">
        <v>15554</v>
      </c>
      <c r="AY873" s="78" t="s">
        <v>66</v>
      </c>
      <c r="AZ873" s="102" t="s">
        <v>18397</v>
      </c>
      <c r="BA873" s="48"/>
      <c r="BB873" s="48"/>
      <c r="BC873" s="48"/>
      <c r="BD873" s="48"/>
      <c r="BE873" s="48"/>
      <c r="BF873" s="48"/>
      <c r="BG873" s="48"/>
      <c r="BH873" s="48"/>
      <c r="BI873" s="48"/>
      <c r="BJ873" s="48"/>
      <c r="BK873" s="78" t="e">
        <f>REPLACE(INDEX(GroupVertices[Group], MATCH(Vertices[[#This Row],[Vertex]],GroupVertices[Vertex],0)),1,1,"")</f>
        <v>#N/A</v>
      </c>
      <c r="BL873" s="3"/>
      <c r="BM873" s="3"/>
      <c r="BN873" s="3"/>
      <c r="BO873" s="3"/>
    </row>
    <row r="874" spans="1:67" x14ac:dyDescent="0.25">
      <c r="A874" s="64" t="s">
        <v>286</v>
      </c>
      <c r="B874" s="65"/>
      <c r="C874" s="65"/>
      <c r="D874" s="66"/>
      <c r="E874" s="68"/>
      <c r="F874" s="100" t="s">
        <v>4823</v>
      </c>
      <c r="G874" s="65"/>
      <c r="H874" s="69"/>
      <c r="I874" s="70"/>
      <c r="J874" s="70"/>
      <c r="K874" s="69" t="s">
        <v>16986</v>
      </c>
      <c r="L874" s="73"/>
      <c r="M874" s="74"/>
      <c r="N874" s="74"/>
      <c r="O874" s="75"/>
      <c r="P874" s="76"/>
      <c r="Q874" s="76"/>
      <c r="R874" s="86"/>
      <c r="S874" s="48"/>
      <c r="T874" s="48"/>
      <c r="U874" s="49"/>
      <c r="V874" s="49"/>
      <c r="W874" s="49"/>
      <c r="X874" s="49"/>
      <c r="Y874" s="49"/>
      <c r="Z874" s="49"/>
      <c r="AA874" s="71">
        <v>98</v>
      </c>
      <c r="AB874" s="71"/>
      <c r="AC874" s="72"/>
      <c r="AD874" s="78" t="s">
        <v>10272</v>
      </c>
      <c r="AE874" s="78">
        <v>21</v>
      </c>
      <c r="AF874" s="78">
        <v>6</v>
      </c>
      <c r="AG874" s="78">
        <v>35</v>
      </c>
      <c r="AH874" s="78">
        <v>3</v>
      </c>
      <c r="AI874" s="78"/>
      <c r="AJ874" s="78"/>
      <c r="AK874" s="78"/>
      <c r="AL874" s="78"/>
      <c r="AM874" s="78"/>
      <c r="AN874" s="80">
        <v>42812.212905092594</v>
      </c>
      <c r="AO874" s="78"/>
      <c r="AP874" s="78" t="b">
        <v>1</v>
      </c>
      <c r="AQ874" s="78" t="b">
        <v>0</v>
      </c>
      <c r="AR874" s="78" t="b">
        <v>0</v>
      </c>
      <c r="AS874" s="78" t="s">
        <v>9963</v>
      </c>
      <c r="AT874" s="78">
        <v>0</v>
      </c>
      <c r="AU874" s="78"/>
      <c r="AV874" s="78" t="b">
        <v>0</v>
      </c>
      <c r="AW874" s="78" t="s">
        <v>15459</v>
      </c>
      <c r="AX874" s="84" t="s">
        <v>15555</v>
      </c>
      <c r="AY874" s="78" t="s">
        <v>66</v>
      </c>
      <c r="AZ874" s="102" t="s">
        <v>18397</v>
      </c>
      <c r="BA874" s="48"/>
      <c r="BB874" s="48"/>
      <c r="BC874" s="48"/>
      <c r="BD874" s="48"/>
      <c r="BE874" s="48"/>
      <c r="BF874" s="48"/>
      <c r="BG874" s="48"/>
      <c r="BH874" s="48"/>
      <c r="BI874" s="48"/>
      <c r="BJ874" s="48"/>
      <c r="BK874" s="78" t="e">
        <f>REPLACE(INDEX(GroupVertices[Group], MATCH(Vertices[[#This Row],[Vertex]],GroupVertices[Vertex],0)),1,1,"")</f>
        <v>#N/A</v>
      </c>
      <c r="BL874" s="3"/>
      <c r="BM874" s="3"/>
      <c r="BN874" s="3"/>
      <c r="BO874" s="3"/>
    </row>
    <row r="875" spans="1:67" x14ac:dyDescent="0.25">
      <c r="A875" s="64" t="s">
        <v>294</v>
      </c>
      <c r="B875" s="65"/>
      <c r="C875" s="65"/>
      <c r="D875" s="66"/>
      <c r="E875" s="68"/>
      <c r="F875" s="100" t="s">
        <v>4831</v>
      </c>
      <c r="G875" s="65"/>
      <c r="H875" s="69"/>
      <c r="I875" s="70"/>
      <c r="J875" s="70"/>
      <c r="K875" s="69" t="s">
        <v>16999</v>
      </c>
      <c r="L875" s="73"/>
      <c r="M875" s="74"/>
      <c r="N875" s="74"/>
      <c r="O875" s="75"/>
      <c r="P875" s="76"/>
      <c r="Q875" s="76"/>
      <c r="R875" s="86"/>
      <c r="S875" s="48"/>
      <c r="T875" s="48"/>
      <c r="U875" s="49"/>
      <c r="V875" s="49"/>
      <c r="W875" s="49"/>
      <c r="X875" s="49"/>
      <c r="Y875" s="49"/>
      <c r="Z875" s="49"/>
      <c r="AA875" s="71">
        <v>111</v>
      </c>
      <c r="AB875" s="71"/>
      <c r="AC875" s="72"/>
      <c r="AD875" s="78" t="s">
        <v>10284</v>
      </c>
      <c r="AE875" s="78">
        <v>622</v>
      </c>
      <c r="AF875" s="78">
        <v>155</v>
      </c>
      <c r="AG875" s="78">
        <v>1625</v>
      </c>
      <c r="AH875" s="78">
        <v>424</v>
      </c>
      <c r="AI875" s="78">
        <v>19800</v>
      </c>
      <c r="AJ875" s="78" t="s">
        <v>11646</v>
      </c>
      <c r="AK875" s="78" t="s">
        <v>10113</v>
      </c>
      <c r="AL875" s="78"/>
      <c r="AM875" s="78" t="s">
        <v>10135</v>
      </c>
      <c r="AN875" s="80">
        <v>41813.695752314816</v>
      </c>
      <c r="AO875" s="84" t="s">
        <v>13920</v>
      </c>
      <c r="AP875" s="78" t="b">
        <v>1</v>
      </c>
      <c r="AQ875" s="78" t="b">
        <v>0</v>
      </c>
      <c r="AR875" s="78" t="b">
        <v>0</v>
      </c>
      <c r="AS875" s="78" t="s">
        <v>9963</v>
      </c>
      <c r="AT875" s="78">
        <v>5</v>
      </c>
      <c r="AU875" s="84" t="s">
        <v>14862</v>
      </c>
      <c r="AV875" s="78" t="b">
        <v>0</v>
      </c>
      <c r="AW875" s="78" t="s">
        <v>15459</v>
      </c>
      <c r="AX875" s="84" t="s">
        <v>15568</v>
      </c>
      <c r="AY875" s="78" t="s">
        <v>66</v>
      </c>
      <c r="AZ875" s="102" t="s">
        <v>18397</v>
      </c>
      <c r="BA875" s="48"/>
      <c r="BB875" s="48"/>
      <c r="BC875" s="48"/>
      <c r="BD875" s="48"/>
      <c r="BE875" s="48"/>
      <c r="BF875" s="48"/>
      <c r="BG875" s="48"/>
      <c r="BH875" s="48"/>
      <c r="BI875" s="48"/>
      <c r="BJ875" s="48"/>
      <c r="BK875" s="78" t="e">
        <f>REPLACE(INDEX(GroupVertices[Group], MATCH(Vertices[[#This Row],[Vertex]],GroupVertices[Vertex],0)),1,1,"")</f>
        <v>#N/A</v>
      </c>
      <c r="BL875" s="3"/>
      <c r="BM875" s="3"/>
      <c r="BN875" s="3"/>
      <c r="BO875" s="3"/>
    </row>
    <row r="876" spans="1:67" x14ac:dyDescent="0.25">
      <c r="A876" s="64" t="s">
        <v>295</v>
      </c>
      <c r="B876" s="65"/>
      <c r="C876" s="65"/>
      <c r="D876" s="66"/>
      <c r="E876" s="68"/>
      <c r="F876" s="100" t="s">
        <v>15159</v>
      </c>
      <c r="G876" s="65"/>
      <c r="H876" s="69"/>
      <c r="I876" s="70"/>
      <c r="J876" s="70"/>
      <c r="K876" s="69" t="s">
        <v>17000</v>
      </c>
      <c r="L876" s="73"/>
      <c r="M876" s="74"/>
      <c r="N876" s="74"/>
      <c r="O876" s="75"/>
      <c r="P876" s="76"/>
      <c r="Q876" s="76"/>
      <c r="R876" s="86"/>
      <c r="S876" s="48"/>
      <c r="T876" s="48"/>
      <c r="U876" s="49"/>
      <c r="V876" s="49"/>
      <c r="W876" s="49"/>
      <c r="X876" s="49"/>
      <c r="Y876" s="49"/>
      <c r="Z876" s="49"/>
      <c r="AA876" s="71">
        <v>112</v>
      </c>
      <c r="AB876" s="71"/>
      <c r="AC876" s="72"/>
      <c r="AD876" s="78" t="s">
        <v>10285</v>
      </c>
      <c r="AE876" s="78">
        <v>28</v>
      </c>
      <c r="AF876" s="78">
        <v>333</v>
      </c>
      <c r="AG876" s="78">
        <v>22903</v>
      </c>
      <c r="AH876" s="78">
        <v>41</v>
      </c>
      <c r="AI876" s="78">
        <v>19800</v>
      </c>
      <c r="AJ876" s="78" t="s">
        <v>11647</v>
      </c>
      <c r="AK876" s="78" t="s">
        <v>12693</v>
      </c>
      <c r="AL876" s="84" t="s">
        <v>13203</v>
      </c>
      <c r="AM876" s="78" t="s">
        <v>10135</v>
      </c>
      <c r="AN876" s="80">
        <v>41239.628969907404</v>
      </c>
      <c r="AO876" s="84" t="s">
        <v>13921</v>
      </c>
      <c r="AP876" s="78" t="b">
        <v>0</v>
      </c>
      <c r="AQ876" s="78" t="b">
        <v>0</v>
      </c>
      <c r="AR876" s="78" t="b">
        <v>0</v>
      </c>
      <c r="AS876" s="78" t="s">
        <v>9963</v>
      </c>
      <c r="AT876" s="78">
        <v>16</v>
      </c>
      <c r="AU876" s="84" t="s">
        <v>14865</v>
      </c>
      <c r="AV876" s="78" t="b">
        <v>0</v>
      </c>
      <c r="AW876" s="78" t="s">
        <v>15459</v>
      </c>
      <c r="AX876" s="84" t="s">
        <v>15569</v>
      </c>
      <c r="AY876" s="78" t="s">
        <v>66</v>
      </c>
      <c r="AZ876" s="102" t="s">
        <v>18397</v>
      </c>
      <c r="BA876" s="48"/>
      <c r="BB876" s="48"/>
      <c r="BC876" s="48"/>
      <c r="BD876" s="48"/>
      <c r="BE876" s="48"/>
      <c r="BF876" s="48"/>
      <c r="BG876" s="48"/>
      <c r="BH876" s="48"/>
      <c r="BI876" s="48"/>
      <c r="BJ876" s="48"/>
      <c r="BK876" s="78" t="e">
        <f>REPLACE(INDEX(GroupVertices[Group], MATCH(Vertices[[#This Row],[Vertex]],GroupVertices[Vertex],0)),1,1,"")</f>
        <v>#N/A</v>
      </c>
      <c r="BL876" s="3"/>
      <c r="BM876" s="3"/>
      <c r="BN876" s="3"/>
      <c r="BO876" s="3"/>
    </row>
    <row r="877" spans="1:67" x14ac:dyDescent="0.25">
      <c r="A877" s="64" t="s">
        <v>299</v>
      </c>
      <c r="B877" s="65"/>
      <c r="C877" s="65"/>
      <c r="D877" s="66"/>
      <c r="E877" s="68"/>
      <c r="F877" s="100" t="s">
        <v>4834</v>
      </c>
      <c r="G877" s="65"/>
      <c r="H877" s="69"/>
      <c r="I877" s="70"/>
      <c r="J877" s="70"/>
      <c r="K877" s="69" t="s">
        <v>17003</v>
      </c>
      <c r="L877" s="73"/>
      <c r="M877" s="74"/>
      <c r="N877" s="74"/>
      <c r="O877" s="75"/>
      <c r="P877" s="76"/>
      <c r="Q877" s="76"/>
      <c r="R877" s="86"/>
      <c r="S877" s="48"/>
      <c r="T877" s="48"/>
      <c r="U877" s="49"/>
      <c r="V877" s="49"/>
      <c r="W877" s="49"/>
      <c r="X877" s="49"/>
      <c r="Y877" s="49"/>
      <c r="Z877" s="49"/>
      <c r="AA877" s="71">
        <v>115</v>
      </c>
      <c r="AB877" s="71"/>
      <c r="AC877" s="72"/>
      <c r="AD877" s="78" t="s">
        <v>10288</v>
      </c>
      <c r="AE877" s="78">
        <v>12</v>
      </c>
      <c r="AF877" s="78">
        <v>184</v>
      </c>
      <c r="AG877" s="78">
        <v>31134</v>
      </c>
      <c r="AH877" s="78">
        <v>0</v>
      </c>
      <c r="AI877" s="78">
        <v>19800</v>
      </c>
      <c r="AJ877" s="78"/>
      <c r="AK877" s="78"/>
      <c r="AL877" s="78"/>
      <c r="AM877" s="78" t="s">
        <v>12690</v>
      </c>
      <c r="AN877" s="80">
        <v>41778.440844907411</v>
      </c>
      <c r="AO877" s="84" t="s">
        <v>13923</v>
      </c>
      <c r="AP877" s="78" t="b">
        <v>1</v>
      </c>
      <c r="AQ877" s="78" t="b">
        <v>0</v>
      </c>
      <c r="AR877" s="78" t="b">
        <v>0</v>
      </c>
      <c r="AS877" s="78" t="s">
        <v>9963</v>
      </c>
      <c r="AT877" s="78">
        <v>5</v>
      </c>
      <c r="AU877" s="84" t="s">
        <v>14862</v>
      </c>
      <c r="AV877" s="78" t="b">
        <v>0</v>
      </c>
      <c r="AW877" s="78" t="s">
        <v>15459</v>
      </c>
      <c r="AX877" s="84" t="s">
        <v>15572</v>
      </c>
      <c r="AY877" s="78" t="s">
        <v>66</v>
      </c>
      <c r="AZ877" s="102" t="s">
        <v>18397</v>
      </c>
      <c r="BA877" s="48"/>
      <c r="BB877" s="48"/>
      <c r="BC877" s="48"/>
      <c r="BD877" s="48"/>
      <c r="BE877" s="48"/>
      <c r="BF877" s="48"/>
      <c r="BG877" s="48"/>
      <c r="BH877" s="48"/>
      <c r="BI877" s="48"/>
      <c r="BJ877" s="48"/>
      <c r="BK877" s="78" t="e">
        <f>REPLACE(INDEX(GroupVertices[Group], MATCH(Vertices[[#This Row],[Vertex]],GroupVertices[Vertex],0)),1,1,"")</f>
        <v>#N/A</v>
      </c>
      <c r="BL877" s="3"/>
      <c r="BM877" s="3"/>
      <c r="BN877" s="3"/>
      <c r="BO877" s="3"/>
    </row>
    <row r="878" spans="1:67" x14ac:dyDescent="0.25">
      <c r="A878" s="64" t="s">
        <v>300</v>
      </c>
      <c r="B878" s="65"/>
      <c r="C878" s="65"/>
      <c r="D878" s="66"/>
      <c r="E878" s="68"/>
      <c r="F878" s="100" t="s">
        <v>4835</v>
      </c>
      <c r="G878" s="65"/>
      <c r="H878" s="69"/>
      <c r="I878" s="70"/>
      <c r="J878" s="70"/>
      <c r="K878" s="69" t="s">
        <v>17004</v>
      </c>
      <c r="L878" s="73"/>
      <c r="M878" s="74"/>
      <c r="N878" s="74"/>
      <c r="O878" s="75"/>
      <c r="P878" s="76"/>
      <c r="Q878" s="76"/>
      <c r="R878" s="86"/>
      <c r="S878" s="48"/>
      <c r="T878" s="48"/>
      <c r="U878" s="49"/>
      <c r="V878" s="49"/>
      <c r="W878" s="49"/>
      <c r="X878" s="49"/>
      <c r="Y878" s="49"/>
      <c r="Z878" s="49"/>
      <c r="AA878" s="71">
        <v>116</v>
      </c>
      <c r="AB878" s="71"/>
      <c r="AC878" s="72"/>
      <c r="AD878" s="78" t="s">
        <v>10289</v>
      </c>
      <c r="AE878" s="78">
        <v>346</v>
      </c>
      <c r="AF878" s="78">
        <v>259</v>
      </c>
      <c r="AG878" s="78">
        <v>8675</v>
      </c>
      <c r="AH878" s="78">
        <v>8444</v>
      </c>
      <c r="AI878" s="78">
        <v>-25200</v>
      </c>
      <c r="AJ878" s="78" t="s">
        <v>11649</v>
      </c>
      <c r="AK878" s="78" t="s">
        <v>12694</v>
      </c>
      <c r="AL878" s="78"/>
      <c r="AM878" s="78" t="s">
        <v>13800</v>
      </c>
      <c r="AN878" s="80">
        <v>40262.595312500001</v>
      </c>
      <c r="AO878" s="84" t="s">
        <v>13924</v>
      </c>
      <c r="AP878" s="78" t="b">
        <v>1</v>
      </c>
      <c r="AQ878" s="78" t="b">
        <v>0</v>
      </c>
      <c r="AR878" s="78" t="b">
        <v>0</v>
      </c>
      <c r="AS878" s="78" t="s">
        <v>9963</v>
      </c>
      <c r="AT878" s="78">
        <v>9</v>
      </c>
      <c r="AU878" s="84" t="s">
        <v>14862</v>
      </c>
      <c r="AV878" s="78" t="b">
        <v>0</v>
      </c>
      <c r="AW878" s="78" t="s">
        <v>15459</v>
      </c>
      <c r="AX878" s="84" t="s">
        <v>15573</v>
      </c>
      <c r="AY878" s="78" t="s">
        <v>66</v>
      </c>
      <c r="AZ878" s="102" t="s">
        <v>18397</v>
      </c>
      <c r="BA878" s="48"/>
      <c r="BB878" s="48"/>
      <c r="BC878" s="48"/>
      <c r="BD878" s="48"/>
      <c r="BE878" s="48"/>
      <c r="BF878" s="48"/>
      <c r="BG878" s="48"/>
      <c r="BH878" s="48"/>
      <c r="BI878" s="48"/>
      <c r="BJ878" s="48"/>
      <c r="BK878" s="78" t="e">
        <f>REPLACE(INDEX(GroupVertices[Group], MATCH(Vertices[[#This Row],[Vertex]],GroupVertices[Vertex],0)),1,1,"")</f>
        <v>#N/A</v>
      </c>
      <c r="BL878" s="3"/>
      <c r="BM878" s="3"/>
      <c r="BN878" s="3"/>
      <c r="BO878" s="3"/>
    </row>
    <row r="879" spans="1:67" x14ac:dyDescent="0.25">
      <c r="A879" s="64" t="s">
        <v>302</v>
      </c>
      <c r="B879" s="65"/>
      <c r="C879" s="65"/>
      <c r="D879" s="66"/>
      <c r="E879" s="68"/>
      <c r="F879" s="100" t="s">
        <v>4837</v>
      </c>
      <c r="G879" s="65"/>
      <c r="H879" s="69"/>
      <c r="I879" s="70"/>
      <c r="J879" s="70"/>
      <c r="K879" s="69" t="s">
        <v>17007</v>
      </c>
      <c r="L879" s="73"/>
      <c r="M879" s="74"/>
      <c r="N879" s="74"/>
      <c r="O879" s="75"/>
      <c r="P879" s="76"/>
      <c r="Q879" s="76"/>
      <c r="R879" s="86"/>
      <c r="S879" s="48"/>
      <c r="T879" s="48"/>
      <c r="U879" s="49"/>
      <c r="V879" s="49"/>
      <c r="W879" s="49"/>
      <c r="X879" s="49"/>
      <c r="Y879" s="49"/>
      <c r="Z879" s="49"/>
      <c r="AA879" s="71">
        <v>119</v>
      </c>
      <c r="AB879" s="71"/>
      <c r="AC879" s="72"/>
      <c r="AD879" s="78" t="s">
        <v>10292</v>
      </c>
      <c r="AE879" s="78">
        <v>28</v>
      </c>
      <c r="AF879" s="78">
        <v>118</v>
      </c>
      <c r="AG879" s="78">
        <v>2483</v>
      </c>
      <c r="AH879" s="78">
        <v>0</v>
      </c>
      <c r="AI879" s="78">
        <v>19800</v>
      </c>
      <c r="AJ879" s="78" t="s">
        <v>11652</v>
      </c>
      <c r="AK879" s="78" t="s">
        <v>10111</v>
      </c>
      <c r="AL879" s="84" t="s">
        <v>13205</v>
      </c>
      <c r="AM879" s="78" t="s">
        <v>10135</v>
      </c>
      <c r="AN879" s="80">
        <v>42556.723402777781</v>
      </c>
      <c r="AO879" s="84" t="s">
        <v>13926</v>
      </c>
      <c r="AP879" s="78" t="b">
        <v>1</v>
      </c>
      <c r="AQ879" s="78" t="b">
        <v>0</v>
      </c>
      <c r="AR879" s="78" t="b">
        <v>0</v>
      </c>
      <c r="AS879" s="78" t="s">
        <v>9963</v>
      </c>
      <c r="AT879" s="78">
        <v>17</v>
      </c>
      <c r="AU879" s="78"/>
      <c r="AV879" s="78" t="b">
        <v>0</v>
      </c>
      <c r="AW879" s="78" t="s">
        <v>15459</v>
      </c>
      <c r="AX879" s="84" t="s">
        <v>15576</v>
      </c>
      <c r="AY879" s="78" t="s">
        <v>66</v>
      </c>
      <c r="AZ879" s="102" t="s">
        <v>18397</v>
      </c>
      <c r="BA879" s="48"/>
      <c r="BB879" s="48"/>
      <c r="BC879" s="48"/>
      <c r="BD879" s="48"/>
      <c r="BE879" s="48"/>
      <c r="BF879" s="48"/>
      <c r="BG879" s="48"/>
      <c r="BH879" s="48"/>
      <c r="BI879" s="48"/>
      <c r="BJ879" s="48"/>
      <c r="BK879" s="78" t="e">
        <f>REPLACE(INDEX(GroupVertices[Group], MATCH(Vertices[[#This Row],[Vertex]],GroupVertices[Vertex],0)),1,1,"")</f>
        <v>#N/A</v>
      </c>
      <c r="BL879" s="3"/>
      <c r="BM879" s="3"/>
      <c r="BN879" s="3"/>
      <c r="BO879" s="3"/>
    </row>
    <row r="880" spans="1:67" x14ac:dyDescent="0.25">
      <c r="A880" s="64" t="s">
        <v>303</v>
      </c>
      <c r="B880" s="65"/>
      <c r="C880" s="65"/>
      <c r="D880" s="66"/>
      <c r="E880" s="68"/>
      <c r="F880" s="100" t="s">
        <v>4838</v>
      </c>
      <c r="G880" s="65"/>
      <c r="H880" s="69"/>
      <c r="I880" s="70"/>
      <c r="J880" s="70"/>
      <c r="K880" s="69" t="s">
        <v>17008</v>
      </c>
      <c r="L880" s="73"/>
      <c r="M880" s="74"/>
      <c r="N880" s="74"/>
      <c r="O880" s="75"/>
      <c r="P880" s="76"/>
      <c r="Q880" s="76"/>
      <c r="R880" s="86"/>
      <c r="S880" s="48"/>
      <c r="T880" s="48"/>
      <c r="U880" s="49"/>
      <c r="V880" s="49"/>
      <c r="W880" s="49"/>
      <c r="X880" s="49"/>
      <c r="Y880" s="49"/>
      <c r="Z880" s="49"/>
      <c r="AA880" s="71">
        <v>120</v>
      </c>
      <c r="AB880" s="71"/>
      <c r="AC880" s="72"/>
      <c r="AD880" s="78" t="s">
        <v>10293</v>
      </c>
      <c r="AE880" s="78">
        <v>5286</v>
      </c>
      <c r="AF880" s="78">
        <v>10585</v>
      </c>
      <c r="AG880" s="78">
        <v>54225</v>
      </c>
      <c r="AH880" s="78">
        <v>22697</v>
      </c>
      <c r="AI880" s="78">
        <v>-25200</v>
      </c>
      <c r="AJ880" s="78" t="s">
        <v>11653</v>
      </c>
      <c r="AK880" s="78" t="s">
        <v>12696</v>
      </c>
      <c r="AL880" s="84" t="s">
        <v>13206</v>
      </c>
      <c r="AM880" s="78" t="s">
        <v>13800</v>
      </c>
      <c r="AN880" s="80">
        <v>41247.588842592595</v>
      </c>
      <c r="AO880" s="84" t="s">
        <v>13927</v>
      </c>
      <c r="AP880" s="78" t="b">
        <v>0</v>
      </c>
      <c r="AQ880" s="78" t="b">
        <v>0</v>
      </c>
      <c r="AR880" s="78" t="b">
        <v>0</v>
      </c>
      <c r="AS880" s="78" t="s">
        <v>9963</v>
      </c>
      <c r="AT880" s="78">
        <v>126</v>
      </c>
      <c r="AU880" s="84" t="s">
        <v>14872</v>
      </c>
      <c r="AV880" s="78" t="b">
        <v>0</v>
      </c>
      <c r="AW880" s="78" t="s">
        <v>15459</v>
      </c>
      <c r="AX880" s="84" t="s">
        <v>15577</v>
      </c>
      <c r="AY880" s="78" t="s">
        <v>66</v>
      </c>
      <c r="AZ880" s="102" t="s">
        <v>18397</v>
      </c>
      <c r="BA880" s="48"/>
      <c r="BB880" s="48"/>
      <c r="BC880" s="48"/>
      <c r="BD880" s="48"/>
      <c r="BE880" s="48"/>
      <c r="BF880" s="48"/>
      <c r="BG880" s="48"/>
      <c r="BH880" s="48"/>
      <c r="BI880" s="48"/>
      <c r="BJ880" s="48"/>
      <c r="BK880" s="78" t="e">
        <f>REPLACE(INDEX(GroupVertices[Group], MATCH(Vertices[[#This Row],[Vertex]],GroupVertices[Vertex],0)),1,1,"")</f>
        <v>#N/A</v>
      </c>
      <c r="BL880" s="3"/>
      <c r="BM880" s="3"/>
      <c r="BN880" s="3"/>
      <c r="BO880" s="3"/>
    </row>
    <row r="881" spans="1:67" x14ac:dyDescent="0.25">
      <c r="A881" s="64" t="s">
        <v>304</v>
      </c>
      <c r="B881" s="65"/>
      <c r="C881" s="65"/>
      <c r="D881" s="66"/>
      <c r="E881" s="68"/>
      <c r="F881" s="100" t="s">
        <v>4839</v>
      </c>
      <c r="G881" s="65"/>
      <c r="H881" s="69"/>
      <c r="I881" s="70"/>
      <c r="J881" s="70"/>
      <c r="K881" s="69" t="s">
        <v>17009</v>
      </c>
      <c r="L881" s="73"/>
      <c r="M881" s="74"/>
      <c r="N881" s="74"/>
      <c r="O881" s="75"/>
      <c r="P881" s="76"/>
      <c r="Q881" s="76"/>
      <c r="R881" s="86"/>
      <c r="S881" s="48"/>
      <c r="T881" s="48"/>
      <c r="U881" s="49"/>
      <c r="V881" s="49"/>
      <c r="W881" s="49"/>
      <c r="X881" s="49"/>
      <c r="Y881" s="49"/>
      <c r="Z881" s="49"/>
      <c r="AA881" s="71">
        <v>121</v>
      </c>
      <c r="AB881" s="71"/>
      <c r="AC881" s="72"/>
      <c r="AD881" s="78" t="s">
        <v>10294</v>
      </c>
      <c r="AE881" s="78">
        <v>0</v>
      </c>
      <c r="AF881" s="78">
        <v>1</v>
      </c>
      <c r="AG881" s="78">
        <v>16</v>
      </c>
      <c r="AH881" s="78">
        <v>0</v>
      </c>
      <c r="AI881" s="78"/>
      <c r="AJ881" s="78"/>
      <c r="AK881" s="78"/>
      <c r="AL881" s="78"/>
      <c r="AM881" s="78"/>
      <c r="AN881" s="80">
        <v>42816.655763888892</v>
      </c>
      <c r="AO881" s="84" t="s">
        <v>13928</v>
      </c>
      <c r="AP881" s="78" t="b">
        <v>1</v>
      </c>
      <c r="AQ881" s="78" t="b">
        <v>0</v>
      </c>
      <c r="AR881" s="78" t="b">
        <v>0</v>
      </c>
      <c r="AS881" s="78" t="s">
        <v>9963</v>
      </c>
      <c r="AT881" s="78">
        <v>0</v>
      </c>
      <c r="AU881" s="78"/>
      <c r="AV881" s="78" t="b">
        <v>0</v>
      </c>
      <c r="AW881" s="78" t="s">
        <v>15459</v>
      </c>
      <c r="AX881" s="84" t="s">
        <v>15578</v>
      </c>
      <c r="AY881" s="78" t="s">
        <v>66</v>
      </c>
      <c r="AZ881" s="102" t="s">
        <v>18397</v>
      </c>
      <c r="BA881" s="48"/>
      <c r="BB881" s="48"/>
      <c r="BC881" s="48"/>
      <c r="BD881" s="48"/>
      <c r="BE881" s="48"/>
      <c r="BF881" s="48"/>
      <c r="BG881" s="48"/>
      <c r="BH881" s="48"/>
      <c r="BI881" s="48"/>
      <c r="BJ881" s="48"/>
      <c r="BK881" s="78" t="e">
        <f>REPLACE(INDEX(GroupVertices[Group], MATCH(Vertices[[#This Row],[Vertex]],GroupVertices[Vertex],0)),1,1,"")</f>
        <v>#N/A</v>
      </c>
      <c r="BL881" s="3"/>
      <c r="BM881" s="3"/>
      <c r="BN881" s="3"/>
      <c r="BO881" s="3"/>
    </row>
    <row r="882" spans="1:67" x14ac:dyDescent="0.25">
      <c r="A882" s="64" t="s">
        <v>307</v>
      </c>
      <c r="B882" s="65"/>
      <c r="C882" s="65"/>
      <c r="D882" s="66"/>
      <c r="E882" s="68"/>
      <c r="F882" s="100" t="s">
        <v>4841</v>
      </c>
      <c r="G882" s="65"/>
      <c r="H882" s="69"/>
      <c r="I882" s="70"/>
      <c r="J882" s="70"/>
      <c r="K882" s="69" t="s">
        <v>17013</v>
      </c>
      <c r="L882" s="73"/>
      <c r="M882" s="74"/>
      <c r="N882" s="74"/>
      <c r="O882" s="75"/>
      <c r="P882" s="76"/>
      <c r="Q882" s="76"/>
      <c r="R882" s="86"/>
      <c r="S882" s="48"/>
      <c r="T882" s="48"/>
      <c r="U882" s="49"/>
      <c r="V882" s="49"/>
      <c r="W882" s="49"/>
      <c r="X882" s="49"/>
      <c r="Y882" s="49"/>
      <c r="Z882" s="49"/>
      <c r="AA882" s="71">
        <v>125</v>
      </c>
      <c r="AB882" s="71"/>
      <c r="AC882" s="72"/>
      <c r="AD882" s="78" t="s">
        <v>10298</v>
      </c>
      <c r="AE882" s="78">
        <v>477</v>
      </c>
      <c r="AF882" s="78">
        <v>577</v>
      </c>
      <c r="AG882" s="78">
        <v>611</v>
      </c>
      <c r="AH882" s="78">
        <v>144</v>
      </c>
      <c r="AI882" s="78">
        <v>28800</v>
      </c>
      <c r="AJ882" s="78" t="s">
        <v>11655</v>
      </c>
      <c r="AK882" s="78" t="s">
        <v>12698</v>
      </c>
      <c r="AL882" s="84" t="s">
        <v>13208</v>
      </c>
      <c r="AM882" s="78" t="s">
        <v>12900</v>
      </c>
      <c r="AN882" s="80">
        <v>41416.318113425928</v>
      </c>
      <c r="AO882" s="84" t="s">
        <v>13930</v>
      </c>
      <c r="AP882" s="78" t="b">
        <v>0</v>
      </c>
      <c r="AQ882" s="78" t="b">
        <v>0</v>
      </c>
      <c r="AR882" s="78" t="b">
        <v>1</v>
      </c>
      <c r="AS882" s="78" t="s">
        <v>9963</v>
      </c>
      <c r="AT882" s="78">
        <v>253</v>
      </c>
      <c r="AU882" s="84" t="s">
        <v>14906</v>
      </c>
      <c r="AV882" s="78" t="b">
        <v>0</v>
      </c>
      <c r="AW882" s="78" t="s">
        <v>15459</v>
      </c>
      <c r="AX882" s="84" t="s">
        <v>15582</v>
      </c>
      <c r="AY882" s="78" t="s">
        <v>66</v>
      </c>
      <c r="AZ882" s="102" t="s">
        <v>18397</v>
      </c>
      <c r="BA882" s="48"/>
      <c r="BB882" s="48"/>
      <c r="BC882" s="48"/>
      <c r="BD882" s="48"/>
      <c r="BE882" s="48"/>
      <c r="BF882" s="48"/>
      <c r="BG882" s="48"/>
      <c r="BH882" s="48"/>
      <c r="BI882" s="48"/>
      <c r="BJ882" s="48"/>
      <c r="BK882" s="78" t="e">
        <f>REPLACE(INDEX(GroupVertices[Group], MATCH(Vertices[[#This Row],[Vertex]],GroupVertices[Vertex],0)),1,1,"")</f>
        <v>#N/A</v>
      </c>
      <c r="BL882" s="3"/>
      <c r="BM882" s="3"/>
      <c r="BN882" s="3"/>
      <c r="BO882" s="3"/>
    </row>
    <row r="883" spans="1:67" x14ac:dyDescent="0.25">
      <c r="A883" s="64" t="s">
        <v>308</v>
      </c>
      <c r="B883" s="65"/>
      <c r="C883" s="65"/>
      <c r="D883" s="66"/>
      <c r="E883" s="68"/>
      <c r="F883" s="100" t="s">
        <v>4842</v>
      </c>
      <c r="G883" s="65"/>
      <c r="H883" s="69"/>
      <c r="I883" s="70"/>
      <c r="J883" s="70"/>
      <c r="K883" s="69" t="s">
        <v>17014</v>
      </c>
      <c r="L883" s="73"/>
      <c r="M883" s="74"/>
      <c r="N883" s="74"/>
      <c r="O883" s="75"/>
      <c r="P883" s="76"/>
      <c r="Q883" s="76"/>
      <c r="R883" s="86"/>
      <c r="S883" s="48"/>
      <c r="T883" s="48"/>
      <c r="U883" s="49"/>
      <c r="V883" s="49"/>
      <c r="W883" s="49"/>
      <c r="X883" s="49"/>
      <c r="Y883" s="49"/>
      <c r="Z883" s="49"/>
      <c r="AA883" s="71">
        <v>126</v>
      </c>
      <c r="AB883" s="71"/>
      <c r="AC883" s="72"/>
      <c r="AD883" s="78" t="s">
        <v>10299</v>
      </c>
      <c r="AE883" s="78">
        <v>1927</v>
      </c>
      <c r="AF883" s="78">
        <v>2897</v>
      </c>
      <c r="AG883" s="78">
        <v>26472</v>
      </c>
      <c r="AH883" s="78">
        <v>1126</v>
      </c>
      <c r="AI883" s="78">
        <v>-21600</v>
      </c>
      <c r="AJ883" s="78" t="s">
        <v>11656</v>
      </c>
      <c r="AK883" s="78" t="s">
        <v>12699</v>
      </c>
      <c r="AL883" s="84" t="s">
        <v>13209</v>
      </c>
      <c r="AM883" s="78" t="s">
        <v>13807</v>
      </c>
      <c r="AN883" s="80">
        <v>39848.154351851852</v>
      </c>
      <c r="AO883" s="84" t="s">
        <v>13931</v>
      </c>
      <c r="AP883" s="78" t="b">
        <v>0</v>
      </c>
      <c r="AQ883" s="78" t="b">
        <v>0</v>
      </c>
      <c r="AR883" s="78" t="b">
        <v>1</v>
      </c>
      <c r="AS883" s="78" t="s">
        <v>9963</v>
      </c>
      <c r="AT883" s="78">
        <v>148</v>
      </c>
      <c r="AU883" s="84" t="s">
        <v>14907</v>
      </c>
      <c r="AV883" s="78" t="b">
        <v>0</v>
      </c>
      <c r="AW883" s="78" t="s">
        <v>15459</v>
      </c>
      <c r="AX883" s="84" t="s">
        <v>15583</v>
      </c>
      <c r="AY883" s="78" t="s">
        <v>66</v>
      </c>
      <c r="AZ883" s="102" t="s">
        <v>18397</v>
      </c>
      <c r="BA883" s="48"/>
      <c r="BB883" s="48"/>
      <c r="BC883" s="48"/>
      <c r="BD883" s="48"/>
      <c r="BE883" s="48"/>
      <c r="BF883" s="48"/>
      <c r="BG883" s="48"/>
      <c r="BH883" s="48"/>
      <c r="BI883" s="48"/>
      <c r="BJ883" s="48"/>
      <c r="BK883" s="78" t="e">
        <f>REPLACE(INDEX(GroupVertices[Group], MATCH(Vertices[[#This Row],[Vertex]],GroupVertices[Vertex],0)),1,1,"")</f>
        <v>#N/A</v>
      </c>
      <c r="BL883" s="3"/>
      <c r="BM883" s="3"/>
      <c r="BN883" s="3"/>
      <c r="BO883" s="3"/>
    </row>
    <row r="884" spans="1:67" x14ac:dyDescent="0.25">
      <c r="A884" s="64" t="s">
        <v>309</v>
      </c>
      <c r="B884" s="65"/>
      <c r="C884" s="65"/>
      <c r="D884" s="66"/>
      <c r="E884" s="68"/>
      <c r="F884" s="100" t="s">
        <v>15162</v>
      </c>
      <c r="G884" s="65"/>
      <c r="H884" s="69"/>
      <c r="I884" s="70"/>
      <c r="J884" s="70"/>
      <c r="K884" s="69" t="s">
        <v>17015</v>
      </c>
      <c r="L884" s="73"/>
      <c r="M884" s="74"/>
      <c r="N884" s="74"/>
      <c r="O884" s="75"/>
      <c r="P884" s="76"/>
      <c r="Q884" s="76"/>
      <c r="R884" s="86"/>
      <c r="S884" s="48"/>
      <c r="T884" s="48"/>
      <c r="U884" s="49"/>
      <c r="V884" s="49"/>
      <c r="W884" s="49"/>
      <c r="X884" s="49"/>
      <c r="Y884" s="49"/>
      <c r="Z884" s="49"/>
      <c r="AA884" s="71">
        <v>127</v>
      </c>
      <c r="AB884" s="71"/>
      <c r="AC884" s="72"/>
      <c r="AD884" s="78" t="s">
        <v>10300</v>
      </c>
      <c r="AE884" s="78">
        <v>126</v>
      </c>
      <c r="AF884" s="78">
        <v>351</v>
      </c>
      <c r="AG884" s="78">
        <v>28448</v>
      </c>
      <c r="AH884" s="78">
        <v>1</v>
      </c>
      <c r="AI884" s="78"/>
      <c r="AJ884" s="78"/>
      <c r="AK884" s="78" t="s">
        <v>12700</v>
      </c>
      <c r="AL884" s="84" t="s">
        <v>13210</v>
      </c>
      <c r="AM884" s="78"/>
      <c r="AN884" s="80">
        <v>41804.096435185187</v>
      </c>
      <c r="AO884" s="78"/>
      <c r="AP884" s="78" t="b">
        <v>1</v>
      </c>
      <c r="AQ884" s="78" t="b">
        <v>0</v>
      </c>
      <c r="AR884" s="78" t="b">
        <v>0</v>
      </c>
      <c r="AS884" s="78" t="s">
        <v>9963</v>
      </c>
      <c r="AT884" s="78">
        <v>30</v>
      </c>
      <c r="AU884" s="84" t="s">
        <v>14862</v>
      </c>
      <c r="AV884" s="78" t="b">
        <v>0</v>
      </c>
      <c r="AW884" s="78" t="s">
        <v>15459</v>
      </c>
      <c r="AX884" s="84" t="s">
        <v>15584</v>
      </c>
      <c r="AY884" s="78" t="s">
        <v>66</v>
      </c>
      <c r="AZ884" s="102" t="s">
        <v>18397</v>
      </c>
      <c r="BA884" s="48"/>
      <c r="BB884" s="48"/>
      <c r="BC884" s="48"/>
      <c r="BD884" s="48"/>
      <c r="BE884" s="48"/>
      <c r="BF884" s="48"/>
      <c r="BG884" s="48"/>
      <c r="BH884" s="48"/>
      <c r="BI884" s="48"/>
      <c r="BJ884" s="48"/>
      <c r="BK884" s="78" t="e">
        <f>REPLACE(INDEX(GroupVertices[Group], MATCH(Vertices[[#This Row],[Vertex]],GroupVertices[Vertex],0)),1,1,"")</f>
        <v>#N/A</v>
      </c>
      <c r="BL884" s="3"/>
      <c r="BM884" s="3"/>
      <c r="BN884" s="3"/>
      <c r="BO884" s="3"/>
    </row>
    <row r="885" spans="1:67" x14ac:dyDescent="0.25">
      <c r="A885" s="64" t="s">
        <v>311</v>
      </c>
      <c r="B885" s="65"/>
      <c r="C885" s="65"/>
      <c r="D885" s="66"/>
      <c r="E885" s="68"/>
      <c r="F885" s="100" t="s">
        <v>4844</v>
      </c>
      <c r="G885" s="65"/>
      <c r="H885" s="69"/>
      <c r="I885" s="70"/>
      <c r="J885" s="70"/>
      <c r="K885" s="69" t="s">
        <v>17017</v>
      </c>
      <c r="L885" s="73"/>
      <c r="M885" s="74"/>
      <c r="N885" s="74"/>
      <c r="O885" s="75"/>
      <c r="P885" s="76"/>
      <c r="Q885" s="76"/>
      <c r="R885" s="86"/>
      <c r="S885" s="48"/>
      <c r="T885" s="48"/>
      <c r="U885" s="49"/>
      <c r="V885" s="49"/>
      <c r="W885" s="49"/>
      <c r="X885" s="49"/>
      <c r="Y885" s="49"/>
      <c r="Z885" s="49"/>
      <c r="AA885" s="71">
        <v>129</v>
      </c>
      <c r="AB885" s="71"/>
      <c r="AC885" s="72"/>
      <c r="AD885" s="78" t="s">
        <v>10302</v>
      </c>
      <c r="AE885" s="78">
        <v>0</v>
      </c>
      <c r="AF885" s="78">
        <v>8</v>
      </c>
      <c r="AG885" s="78">
        <v>512</v>
      </c>
      <c r="AH885" s="78">
        <v>0</v>
      </c>
      <c r="AI885" s="78"/>
      <c r="AJ885" s="78"/>
      <c r="AK885" s="78"/>
      <c r="AL885" s="78"/>
      <c r="AM885" s="78"/>
      <c r="AN885" s="80">
        <v>42464.229768518519</v>
      </c>
      <c r="AO885" s="78"/>
      <c r="AP885" s="78" t="b">
        <v>1</v>
      </c>
      <c r="AQ885" s="78" t="b">
        <v>0</v>
      </c>
      <c r="AR885" s="78" t="b">
        <v>0</v>
      </c>
      <c r="AS885" s="78" t="s">
        <v>9963</v>
      </c>
      <c r="AT885" s="78">
        <v>0</v>
      </c>
      <c r="AU885" s="78"/>
      <c r="AV885" s="78" t="b">
        <v>0</v>
      </c>
      <c r="AW885" s="78" t="s">
        <v>15459</v>
      </c>
      <c r="AX885" s="84" t="s">
        <v>15586</v>
      </c>
      <c r="AY885" s="78" t="s">
        <v>66</v>
      </c>
      <c r="AZ885" s="102" t="s">
        <v>18397</v>
      </c>
      <c r="BA885" s="48"/>
      <c r="BB885" s="48"/>
      <c r="BC885" s="48"/>
      <c r="BD885" s="48"/>
      <c r="BE885" s="48"/>
      <c r="BF885" s="48"/>
      <c r="BG885" s="48"/>
      <c r="BH885" s="48"/>
      <c r="BI885" s="48"/>
      <c r="BJ885" s="48"/>
      <c r="BK885" s="78" t="e">
        <f>REPLACE(INDEX(GroupVertices[Group], MATCH(Vertices[[#This Row],[Vertex]],GroupVertices[Vertex],0)),1,1,"")</f>
        <v>#N/A</v>
      </c>
      <c r="BL885" s="3"/>
      <c r="BM885" s="3"/>
      <c r="BN885" s="3"/>
      <c r="BO885" s="3"/>
    </row>
    <row r="886" spans="1:67" x14ac:dyDescent="0.25">
      <c r="A886" s="64" t="s">
        <v>314</v>
      </c>
      <c r="B886" s="65"/>
      <c r="C886" s="65"/>
      <c r="D886" s="66"/>
      <c r="E886" s="68"/>
      <c r="F886" s="100" t="s">
        <v>4847</v>
      </c>
      <c r="G886" s="65"/>
      <c r="H886" s="69"/>
      <c r="I886" s="70"/>
      <c r="J886" s="70"/>
      <c r="K886" s="69" t="s">
        <v>17020</v>
      </c>
      <c r="L886" s="73"/>
      <c r="M886" s="74"/>
      <c r="N886" s="74"/>
      <c r="O886" s="75"/>
      <c r="P886" s="76"/>
      <c r="Q886" s="76"/>
      <c r="R886" s="86"/>
      <c r="S886" s="48"/>
      <c r="T886" s="48"/>
      <c r="U886" s="49"/>
      <c r="V886" s="49"/>
      <c r="W886" s="49"/>
      <c r="X886" s="49"/>
      <c r="Y886" s="49"/>
      <c r="Z886" s="49"/>
      <c r="AA886" s="71">
        <v>132</v>
      </c>
      <c r="AB886" s="71"/>
      <c r="AC886" s="72"/>
      <c r="AD886" s="78" t="s">
        <v>10304</v>
      </c>
      <c r="AE886" s="78">
        <v>938</v>
      </c>
      <c r="AF886" s="78">
        <v>244</v>
      </c>
      <c r="AG886" s="78">
        <v>21816</v>
      </c>
      <c r="AH886" s="78">
        <v>12</v>
      </c>
      <c r="AI886" s="78">
        <v>-36000</v>
      </c>
      <c r="AJ886" s="78"/>
      <c r="AK886" s="78" t="s">
        <v>12684</v>
      </c>
      <c r="AL886" s="84" t="s">
        <v>13212</v>
      </c>
      <c r="AM886" s="78" t="s">
        <v>13801</v>
      </c>
      <c r="AN886" s="80">
        <v>40755.145370370374</v>
      </c>
      <c r="AO886" s="78"/>
      <c r="AP886" s="78" t="b">
        <v>0</v>
      </c>
      <c r="AQ886" s="78" t="b">
        <v>0</v>
      </c>
      <c r="AR886" s="78" t="b">
        <v>1</v>
      </c>
      <c r="AS886" s="78" t="s">
        <v>9963</v>
      </c>
      <c r="AT886" s="78">
        <v>8</v>
      </c>
      <c r="AU886" s="84" t="s">
        <v>14909</v>
      </c>
      <c r="AV886" s="78" t="b">
        <v>0</v>
      </c>
      <c r="AW886" s="78" t="s">
        <v>15459</v>
      </c>
      <c r="AX886" s="84" t="s">
        <v>15589</v>
      </c>
      <c r="AY886" s="78" t="s">
        <v>66</v>
      </c>
      <c r="AZ886" s="102" t="s">
        <v>18398</v>
      </c>
      <c r="BA886" s="48"/>
      <c r="BB886" s="48"/>
      <c r="BC886" s="48"/>
      <c r="BD886" s="48"/>
      <c r="BE886" s="48"/>
      <c r="BF886" s="48"/>
      <c r="BG886" s="48"/>
      <c r="BH886" s="48"/>
      <c r="BI886" s="48"/>
      <c r="BJ886" s="48"/>
      <c r="BK886" s="78" t="e">
        <f>REPLACE(INDEX(GroupVertices[Group], MATCH(Vertices[[#This Row],[Vertex]],GroupVertices[Vertex],0)),1,1,"")</f>
        <v>#N/A</v>
      </c>
      <c r="BL886" s="3"/>
      <c r="BM886" s="3"/>
      <c r="BN886" s="3"/>
      <c r="BO886" s="3"/>
    </row>
    <row r="887" spans="1:67" x14ac:dyDescent="0.25">
      <c r="A887" s="64" t="s">
        <v>316</v>
      </c>
      <c r="B887" s="65"/>
      <c r="C887" s="65"/>
      <c r="D887" s="66"/>
      <c r="E887" s="68"/>
      <c r="F887" s="100" t="s">
        <v>4849</v>
      </c>
      <c r="G887" s="65"/>
      <c r="H887" s="69"/>
      <c r="I887" s="70"/>
      <c r="J887" s="70"/>
      <c r="K887" s="69" t="s">
        <v>17022</v>
      </c>
      <c r="L887" s="73"/>
      <c r="M887" s="74"/>
      <c r="N887" s="74"/>
      <c r="O887" s="75"/>
      <c r="P887" s="76"/>
      <c r="Q887" s="76"/>
      <c r="R887" s="86"/>
      <c r="S887" s="48"/>
      <c r="T887" s="48"/>
      <c r="U887" s="49"/>
      <c r="V887" s="49"/>
      <c r="W887" s="49"/>
      <c r="X887" s="49"/>
      <c r="Y887" s="49"/>
      <c r="Z887" s="49"/>
      <c r="AA887" s="71">
        <v>134</v>
      </c>
      <c r="AB887" s="71"/>
      <c r="AC887" s="72"/>
      <c r="AD887" s="78" t="s">
        <v>10306</v>
      </c>
      <c r="AE887" s="78">
        <v>133</v>
      </c>
      <c r="AF887" s="78">
        <v>79</v>
      </c>
      <c r="AG887" s="78">
        <v>1105</v>
      </c>
      <c r="AH887" s="78">
        <v>165</v>
      </c>
      <c r="AI887" s="78"/>
      <c r="AJ887" s="78"/>
      <c r="AK887" s="78" t="s">
        <v>12703</v>
      </c>
      <c r="AL887" s="84" t="s">
        <v>13214</v>
      </c>
      <c r="AM887" s="78"/>
      <c r="AN887" s="80">
        <v>42268.248981481483</v>
      </c>
      <c r="AO887" s="84" t="s">
        <v>13936</v>
      </c>
      <c r="AP887" s="78" t="b">
        <v>0</v>
      </c>
      <c r="AQ887" s="78" t="b">
        <v>0</v>
      </c>
      <c r="AR887" s="78" t="b">
        <v>1</v>
      </c>
      <c r="AS887" s="78" t="s">
        <v>9963</v>
      </c>
      <c r="AT887" s="78">
        <v>2</v>
      </c>
      <c r="AU887" s="84" t="s">
        <v>14862</v>
      </c>
      <c r="AV887" s="78" t="b">
        <v>0</v>
      </c>
      <c r="AW887" s="78" t="s">
        <v>15459</v>
      </c>
      <c r="AX887" s="84" t="s">
        <v>15591</v>
      </c>
      <c r="AY887" s="78" t="s">
        <v>66</v>
      </c>
      <c r="AZ887" s="102" t="s">
        <v>18398</v>
      </c>
      <c r="BA887" s="48"/>
      <c r="BB887" s="48"/>
      <c r="BC887" s="48"/>
      <c r="BD887" s="48"/>
      <c r="BE887" s="48"/>
      <c r="BF887" s="48"/>
      <c r="BG887" s="48"/>
      <c r="BH887" s="48"/>
      <c r="BI887" s="48"/>
      <c r="BJ887" s="48"/>
      <c r="BK887" s="78" t="e">
        <f>REPLACE(INDEX(GroupVertices[Group], MATCH(Vertices[[#This Row],[Vertex]],GroupVertices[Vertex],0)),1,1,"")</f>
        <v>#N/A</v>
      </c>
      <c r="BL887" s="3"/>
      <c r="BM887" s="3"/>
      <c r="BN887" s="3"/>
      <c r="BO887" s="3"/>
    </row>
    <row r="888" spans="1:67" x14ac:dyDescent="0.25">
      <c r="A888" s="64" t="s">
        <v>321</v>
      </c>
      <c r="B888" s="65"/>
      <c r="C888" s="65"/>
      <c r="D888" s="66"/>
      <c r="E888" s="68"/>
      <c r="F888" s="100" t="s">
        <v>15165</v>
      </c>
      <c r="G888" s="65"/>
      <c r="H888" s="69"/>
      <c r="I888" s="70"/>
      <c r="J888" s="70"/>
      <c r="K888" s="69" t="s">
        <v>17030</v>
      </c>
      <c r="L888" s="73"/>
      <c r="M888" s="74"/>
      <c r="N888" s="74"/>
      <c r="O888" s="75"/>
      <c r="P888" s="76"/>
      <c r="Q888" s="76"/>
      <c r="R888" s="86"/>
      <c r="S888" s="48"/>
      <c r="T888" s="48"/>
      <c r="U888" s="49"/>
      <c r="V888" s="49"/>
      <c r="W888" s="49"/>
      <c r="X888" s="49"/>
      <c r="Y888" s="49"/>
      <c r="Z888" s="49"/>
      <c r="AA888" s="71">
        <v>142</v>
      </c>
      <c r="AB888" s="71"/>
      <c r="AC888" s="72"/>
      <c r="AD888" s="78" t="s">
        <v>10314</v>
      </c>
      <c r="AE888" s="78">
        <v>21</v>
      </c>
      <c r="AF888" s="78">
        <v>10</v>
      </c>
      <c r="AG888" s="78">
        <v>842</v>
      </c>
      <c r="AH888" s="78">
        <v>21</v>
      </c>
      <c r="AI888" s="78">
        <v>19800</v>
      </c>
      <c r="AJ888" s="78" t="s">
        <v>11663</v>
      </c>
      <c r="AK888" s="78" t="s">
        <v>12705</v>
      </c>
      <c r="AL888" s="78"/>
      <c r="AM888" s="78" t="s">
        <v>13806</v>
      </c>
      <c r="AN888" s="80">
        <v>41399.232986111114</v>
      </c>
      <c r="AO888" s="84" t="s">
        <v>13940</v>
      </c>
      <c r="AP888" s="78" t="b">
        <v>0</v>
      </c>
      <c r="AQ888" s="78" t="b">
        <v>0</v>
      </c>
      <c r="AR888" s="78" t="b">
        <v>0</v>
      </c>
      <c r="AS888" s="78" t="s">
        <v>9963</v>
      </c>
      <c r="AT888" s="78">
        <v>0</v>
      </c>
      <c r="AU888" s="84" t="s">
        <v>14862</v>
      </c>
      <c r="AV888" s="78" t="b">
        <v>0</v>
      </c>
      <c r="AW888" s="78" t="s">
        <v>15459</v>
      </c>
      <c r="AX888" s="84" t="s">
        <v>15599</v>
      </c>
      <c r="AY888" s="78" t="s">
        <v>66</v>
      </c>
      <c r="AZ888" s="102" t="s">
        <v>18397</v>
      </c>
      <c r="BA888" s="48"/>
      <c r="BB888" s="48"/>
      <c r="BC888" s="48"/>
      <c r="BD888" s="48"/>
      <c r="BE888" s="48"/>
      <c r="BF888" s="48"/>
      <c r="BG888" s="48"/>
      <c r="BH888" s="48"/>
      <c r="BI888" s="48"/>
      <c r="BJ888" s="48"/>
      <c r="BK888" s="78" t="e">
        <f>REPLACE(INDEX(GroupVertices[Group], MATCH(Vertices[[#This Row],[Vertex]],GroupVertices[Vertex],0)),1,1,"")</f>
        <v>#N/A</v>
      </c>
      <c r="BL888" s="3"/>
      <c r="BM888" s="3"/>
      <c r="BN888" s="3"/>
      <c r="BO888" s="3"/>
    </row>
    <row r="889" spans="1:67" x14ac:dyDescent="0.25">
      <c r="A889" s="64" t="s">
        <v>322</v>
      </c>
      <c r="B889" s="65"/>
      <c r="C889" s="65"/>
      <c r="D889" s="66"/>
      <c r="E889" s="68"/>
      <c r="F889" s="100" t="s">
        <v>4854</v>
      </c>
      <c r="G889" s="65"/>
      <c r="H889" s="69"/>
      <c r="I889" s="70"/>
      <c r="J889" s="70"/>
      <c r="K889" s="69" t="s">
        <v>17031</v>
      </c>
      <c r="L889" s="73"/>
      <c r="M889" s="74"/>
      <c r="N889" s="74"/>
      <c r="O889" s="75"/>
      <c r="P889" s="76"/>
      <c r="Q889" s="76"/>
      <c r="R889" s="86"/>
      <c r="S889" s="48"/>
      <c r="T889" s="48"/>
      <c r="U889" s="49"/>
      <c r="V889" s="49"/>
      <c r="W889" s="49"/>
      <c r="X889" s="49"/>
      <c r="Y889" s="49"/>
      <c r="Z889" s="49"/>
      <c r="AA889" s="71">
        <v>143</v>
      </c>
      <c r="AB889" s="71"/>
      <c r="AC889" s="72"/>
      <c r="AD889" s="78" t="s">
        <v>10315</v>
      </c>
      <c r="AE889" s="78">
        <v>16</v>
      </c>
      <c r="AF889" s="78">
        <v>1185</v>
      </c>
      <c r="AG889" s="78">
        <v>32422</v>
      </c>
      <c r="AH889" s="78">
        <v>0</v>
      </c>
      <c r="AI889" s="78">
        <v>19800</v>
      </c>
      <c r="AJ889" s="78" t="s">
        <v>11664</v>
      </c>
      <c r="AK889" s="78" t="s">
        <v>12706</v>
      </c>
      <c r="AL889" s="84" t="s">
        <v>13217</v>
      </c>
      <c r="AM889" s="78" t="s">
        <v>10135</v>
      </c>
      <c r="AN889" s="80">
        <v>40047.945694444446</v>
      </c>
      <c r="AO889" s="84" t="s">
        <v>13941</v>
      </c>
      <c r="AP889" s="78" t="b">
        <v>0</v>
      </c>
      <c r="AQ889" s="78" t="b">
        <v>0</v>
      </c>
      <c r="AR889" s="78" t="b">
        <v>0</v>
      </c>
      <c r="AS889" s="78" t="s">
        <v>9963</v>
      </c>
      <c r="AT889" s="78">
        <v>17</v>
      </c>
      <c r="AU889" s="84" t="s">
        <v>14912</v>
      </c>
      <c r="AV889" s="78" t="b">
        <v>0</v>
      </c>
      <c r="AW889" s="78" t="s">
        <v>15459</v>
      </c>
      <c r="AX889" s="84" t="s">
        <v>15600</v>
      </c>
      <c r="AY889" s="78" t="s">
        <v>66</v>
      </c>
      <c r="AZ889" s="102" t="s">
        <v>18397</v>
      </c>
      <c r="BA889" s="48"/>
      <c r="BB889" s="48"/>
      <c r="BC889" s="48"/>
      <c r="BD889" s="48"/>
      <c r="BE889" s="48"/>
      <c r="BF889" s="48"/>
      <c r="BG889" s="48"/>
      <c r="BH889" s="48"/>
      <c r="BI889" s="48"/>
      <c r="BJ889" s="48"/>
      <c r="BK889" s="78" t="e">
        <f>REPLACE(INDEX(GroupVertices[Group], MATCH(Vertices[[#This Row],[Vertex]],GroupVertices[Vertex],0)),1,1,"")</f>
        <v>#N/A</v>
      </c>
      <c r="BL889" s="3"/>
      <c r="BM889" s="3"/>
      <c r="BN889" s="3"/>
      <c r="BO889" s="3"/>
    </row>
    <row r="890" spans="1:67" x14ac:dyDescent="0.25">
      <c r="A890" s="64" t="s">
        <v>325</v>
      </c>
      <c r="B890" s="65"/>
      <c r="C890" s="65"/>
      <c r="D890" s="66"/>
      <c r="E890" s="68"/>
      <c r="F890" s="100" t="s">
        <v>4857</v>
      </c>
      <c r="G890" s="65"/>
      <c r="H890" s="69"/>
      <c r="I890" s="70"/>
      <c r="J890" s="70"/>
      <c r="K890" s="69" t="s">
        <v>17034</v>
      </c>
      <c r="L890" s="73"/>
      <c r="M890" s="74"/>
      <c r="N890" s="74"/>
      <c r="O890" s="75"/>
      <c r="P890" s="76"/>
      <c r="Q890" s="76"/>
      <c r="R890" s="86"/>
      <c r="S890" s="48"/>
      <c r="T890" s="48"/>
      <c r="U890" s="49"/>
      <c r="V890" s="49"/>
      <c r="W890" s="49"/>
      <c r="X890" s="49"/>
      <c r="Y890" s="49"/>
      <c r="Z890" s="49"/>
      <c r="AA890" s="71">
        <v>146</v>
      </c>
      <c r="AB890" s="71"/>
      <c r="AC890" s="72"/>
      <c r="AD890" s="78" t="s">
        <v>10318</v>
      </c>
      <c r="AE890" s="78">
        <v>878</v>
      </c>
      <c r="AF890" s="78">
        <v>158</v>
      </c>
      <c r="AG890" s="78">
        <v>1066</v>
      </c>
      <c r="AH890" s="78">
        <v>204</v>
      </c>
      <c r="AI890" s="78">
        <v>19800</v>
      </c>
      <c r="AJ890" s="78" t="s">
        <v>11667</v>
      </c>
      <c r="AK890" s="78" t="s">
        <v>12708</v>
      </c>
      <c r="AL890" s="84" t="s">
        <v>13220</v>
      </c>
      <c r="AM890" s="78" t="s">
        <v>10135</v>
      </c>
      <c r="AN890" s="80">
        <v>41126.372627314813</v>
      </c>
      <c r="AO890" s="84" t="s">
        <v>13944</v>
      </c>
      <c r="AP890" s="78" t="b">
        <v>0</v>
      </c>
      <c r="AQ890" s="78" t="b">
        <v>0</v>
      </c>
      <c r="AR890" s="78" t="b">
        <v>1</v>
      </c>
      <c r="AS890" s="78" t="s">
        <v>9963</v>
      </c>
      <c r="AT890" s="78">
        <v>1</v>
      </c>
      <c r="AU890" s="84" t="s">
        <v>14882</v>
      </c>
      <c r="AV890" s="78" t="b">
        <v>0</v>
      </c>
      <c r="AW890" s="78" t="s">
        <v>15459</v>
      </c>
      <c r="AX890" s="84" t="s">
        <v>15603</v>
      </c>
      <c r="AY890" s="78" t="s">
        <v>66</v>
      </c>
      <c r="AZ890" s="102" t="s">
        <v>18397</v>
      </c>
      <c r="BA890" s="48"/>
      <c r="BB890" s="48"/>
      <c r="BC890" s="48"/>
      <c r="BD890" s="48"/>
      <c r="BE890" s="48"/>
      <c r="BF890" s="48"/>
      <c r="BG890" s="48"/>
      <c r="BH890" s="48"/>
      <c r="BI890" s="48"/>
      <c r="BJ890" s="48"/>
      <c r="BK890" s="78" t="e">
        <f>REPLACE(INDEX(GroupVertices[Group], MATCH(Vertices[[#This Row],[Vertex]],GroupVertices[Vertex],0)),1,1,"")</f>
        <v>#N/A</v>
      </c>
      <c r="BL890" s="3"/>
      <c r="BM890" s="3"/>
      <c r="BN890" s="3"/>
      <c r="BO890" s="3"/>
    </row>
    <row r="891" spans="1:67" x14ac:dyDescent="0.25">
      <c r="A891" s="64" t="s">
        <v>326</v>
      </c>
      <c r="B891" s="65"/>
      <c r="C891" s="65"/>
      <c r="D891" s="66"/>
      <c r="E891" s="68"/>
      <c r="F891" s="100" t="s">
        <v>4858</v>
      </c>
      <c r="G891" s="65"/>
      <c r="H891" s="69"/>
      <c r="I891" s="70"/>
      <c r="J891" s="70"/>
      <c r="K891" s="69" t="s">
        <v>17035</v>
      </c>
      <c r="L891" s="73"/>
      <c r="M891" s="74"/>
      <c r="N891" s="74"/>
      <c r="O891" s="75"/>
      <c r="P891" s="76"/>
      <c r="Q891" s="76"/>
      <c r="R891" s="86"/>
      <c r="S891" s="48"/>
      <c r="T891" s="48"/>
      <c r="U891" s="49"/>
      <c r="V891" s="49"/>
      <c r="W891" s="49"/>
      <c r="X891" s="49"/>
      <c r="Y891" s="49"/>
      <c r="Z891" s="49"/>
      <c r="AA891" s="71">
        <v>147</v>
      </c>
      <c r="AB891" s="71"/>
      <c r="AC891" s="72"/>
      <c r="AD891" s="78" t="s">
        <v>10319</v>
      </c>
      <c r="AE891" s="78">
        <v>794</v>
      </c>
      <c r="AF891" s="78">
        <v>1365</v>
      </c>
      <c r="AG891" s="78">
        <v>8572</v>
      </c>
      <c r="AH891" s="78">
        <v>1</v>
      </c>
      <c r="AI891" s="78">
        <v>19800</v>
      </c>
      <c r="AJ891" s="78" t="s">
        <v>11668</v>
      </c>
      <c r="AK891" s="78" t="s">
        <v>12690</v>
      </c>
      <c r="AL891" s="84" t="s">
        <v>13221</v>
      </c>
      <c r="AM891" s="78" t="s">
        <v>12690</v>
      </c>
      <c r="AN891" s="80">
        <v>40021.563148148147</v>
      </c>
      <c r="AO891" s="84" t="s">
        <v>13945</v>
      </c>
      <c r="AP891" s="78" t="b">
        <v>0</v>
      </c>
      <c r="AQ891" s="78" t="b">
        <v>0</v>
      </c>
      <c r="AR891" s="78" t="b">
        <v>0</v>
      </c>
      <c r="AS891" s="78" t="s">
        <v>9963</v>
      </c>
      <c r="AT891" s="78">
        <v>7</v>
      </c>
      <c r="AU891" s="84" t="s">
        <v>14914</v>
      </c>
      <c r="AV891" s="78" t="b">
        <v>0</v>
      </c>
      <c r="AW891" s="78" t="s">
        <v>15459</v>
      </c>
      <c r="AX891" s="84" t="s">
        <v>15604</v>
      </c>
      <c r="AY891" s="78" t="s">
        <v>66</v>
      </c>
      <c r="AZ891" s="102" t="s">
        <v>18397</v>
      </c>
      <c r="BA891" s="48"/>
      <c r="BB891" s="48"/>
      <c r="BC891" s="48"/>
      <c r="BD891" s="48"/>
      <c r="BE891" s="48"/>
      <c r="BF891" s="48"/>
      <c r="BG891" s="48"/>
      <c r="BH891" s="48"/>
      <c r="BI891" s="48"/>
      <c r="BJ891" s="48"/>
      <c r="BK891" s="78" t="e">
        <f>REPLACE(INDEX(GroupVertices[Group], MATCH(Vertices[[#This Row],[Vertex]],GroupVertices[Vertex],0)),1,1,"")</f>
        <v>#N/A</v>
      </c>
      <c r="BL891" s="3"/>
      <c r="BM891" s="3"/>
      <c r="BN891" s="3"/>
      <c r="BO891" s="3"/>
    </row>
    <row r="892" spans="1:67" x14ac:dyDescent="0.25">
      <c r="A892" s="64" t="s">
        <v>331</v>
      </c>
      <c r="B892" s="65"/>
      <c r="C892" s="65"/>
      <c r="D892" s="66"/>
      <c r="E892" s="68"/>
      <c r="F892" s="100" t="s">
        <v>4863</v>
      </c>
      <c r="G892" s="65"/>
      <c r="H892" s="69"/>
      <c r="I892" s="70"/>
      <c r="J892" s="70"/>
      <c r="K892" s="69" t="s">
        <v>17040</v>
      </c>
      <c r="L892" s="73"/>
      <c r="M892" s="74"/>
      <c r="N892" s="74"/>
      <c r="O892" s="75"/>
      <c r="P892" s="76"/>
      <c r="Q892" s="76"/>
      <c r="R892" s="86"/>
      <c r="S892" s="48"/>
      <c r="T892" s="48"/>
      <c r="U892" s="49"/>
      <c r="V892" s="49"/>
      <c r="W892" s="49"/>
      <c r="X892" s="49"/>
      <c r="Y892" s="49"/>
      <c r="Z892" s="49"/>
      <c r="AA892" s="71">
        <v>152</v>
      </c>
      <c r="AB892" s="71"/>
      <c r="AC892" s="72"/>
      <c r="AD892" s="78" t="s">
        <v>10324</v>
      </c>
      <c r="AE892" s="78">
        <v>76</v>
      </c>
      <c r="AF892" s="78">
        <v>95</v>
      </c>
      <c r="AG892" s="78">
        <v>12159</v>
      </c>
      <c r="AH892" s="78">
        <v>0</v>
      </c>
      <c r="AI892" s="78">
        <v>19800</v>
      </c>
      <c r="AJ892" s="78" t="s">
        <v>11673</v>
      </c>
      <c r="AK892" s="78"/>
      <c r="AL892" s="84" t="s">
        <v>13225</v>
      </c>
      <c r="AM892" s="78" t="s">
        <v>10135</v>
      </c>
      <c r="AN892" s="80">
        <v>41644.215208333335</v>
      </c>
      <c r="AO892" s="78"/>
      <c r="AP892" s="78" t="b">
        <v>1</v>
      </c>
      <c r="AQ892" s="78" t="b">
        <v>0</v>
      </c>
      <c r="AR892" s="78" t="b">
        <v>0</v>
      </c>
      <c r="AS892" s="78" t="s">
        <v>9963</v>
      </c>
      <c r="AT892" s="78">
        <v>5</v>
      </c>
      <c r="AU892" s="84" t="s">
        <v>14862</v>
      </c>
      <c r="AV892" s="78" t="b">
        <v>0</v>
      </c>
      <c r="AW892" s="78" t="s">
        <v>15459</v>
      </c>
      <c r="AX892" s="84" t="s">
        <v>15609</v>
      </c>
      <c r="AY892" s="78" t="s">
        <v>66</v>
      </c>
      <c r="AZ892" s="102" t="s">
        <v>18397</v>
      </c>
      <c r="BA892" s="48"/>
      <c r="BB892" s="48"/>
      <c r="BC892" s="48"/>
      <c r="BD892" s="48"/>
      <c r="BE892" s="48"/>
      <c r="BF892" s="48"/>
      <c r="BG892" s="48"/>
      <c r="BH892" s="48"/>
      <c r="BI892" s="48"/>
      <c r="BJ892" s="48"/>
      <c r="BK892" s="78" t="e">
        <f>REPLACE(INDEX(GroupVertices[Group], MATCH(Vertices[[#This Row],[Vertex]],GroupVertices[Vertex],0)),1,1,"")</f>
        <v>#N/A</v>
      </c>
      <c r="BL892" s="3"/>
      <c r="BM892" s="3"/>
      <c r="BN892" s="3"/>
      <c r="BO892" s="3"/>
    </row>
    <row r="893" spans="1:67" x14ac:dyDescent="0.25">
      <c r="A893" s="64" t="s">
        <v>333</v>
      </c>
      <c r="B893" s="65"/>
      <c r="C893" s="65"/>
      <c r="D893" s="66"/>
      <c r="E893" s="68"/>
      <c r="F893" s="100" t="s">
        <v>15166</v>
      </c>
      <c r="G893" s="65"/>
      <c r="H893" s="69"/>
      <c r="I893" s="70"/>
      <c r="J893" s="70"/>
      <c r="K893" s="69" t="s">
        <v>17042</v>
      </c>
      <c r="L893" s="73"/>
      <c r="M893" s="74"/>
      <c r="N893" s="74"/>
      <c r="O893" s="75"/>
      <c r="P893" s="76"/>
      <c r="Q893" s="76"/>
      <c r="R893" s="86"/>
      <c r="S893" s="48"/>
      <c r="T893" s="48"/>
      <c r="U893" s="49"/>
      <c r="V893" s="49"/>
      <c r="W893" s="49"/>
      <c r="X893" s="49"/>
      <c r="Y893" s="49"/>
      <c r="Z893" s="49"/>
      <c r="AA893" s="71">
        <v>154</v>
      </c>
      <c r="AB893" s="71"/>
      <c r="AC893" s="72"/>
      <c r="AD893" s="78" t="s">
        <v>10326</v>
      </c>
      <c r="AE893" s="78">
        <v>1229</v>
      </c>
      <c r="AF893" s="78">
        <v>3841</v>
      </c>
      <c r="AG893" s="78">
        <v>22435</v>
      </c>
      <c r="AH893" s="78">
        <v>2199</v>
      </c>
      <c r="AI893" s="78">
        <v>-25200</v>
      </c>
      <c r="AJ893" s="78" t="s">
        <v>11675</v>
      </c>
      <c r="AK893" s="78" t="s">
        <v>10119</v>
      </c>
      <c r="AL893" s="84" t="s">
        <v>13226</v>
      </c>
      <c r="AM893" s="78" t="s">
        <v>13800</v>
      </c>
      <c r="AN893" s="80">
        <v>41186.290243055555</v>
      </c>
      <c r="AO893" s="84" t="s">
        <v>13949</v>
      </c>
      <c r="AP893" s="78" t="b">
        <v>0</v>
      </c>
      <c r="AQ893" s="78" t="b">
        <v>0</v>
      </c>
      <c r="AR893" s="78" t="b">
        <v>1</v>
      </c>
      <c r="AS893" s="78" t="s">
        <v>9963</v>
      </c>
      <c r="AT893" s="78">
        <v>993</v>
      </c>
      <c r="AU893" s="84" t="s">
        <v>14911</v>
      </c>
      <c r="AV893" s="78" t="b">
        <v>0</v>
      </c>
      <c r="AW893" s="78" t="s">
        <v>15459</v>
      </c>
      <c r="AX893" s="84" t="s">
        <v>15611</v>
      </c>
      <c r="AY893" s="78" t="s">
        <v>66</v>
      </c>
      <c r="AZ893" s="102" t="s">
        <v>18397</v>
      </c>
      <c r="BA893" s="48"/>
      <c r="BB893" s="48"/>
      <c r="BC893" s="48"/>
      <c r="BD893" s="48"/>
      <c r="BE893" s="48"/>
      <c r="BF893" s="48"/>
      <c r="BG893" s="48"/>
      <c r="BH893" s="48"/>
      <c r="BI893" s="48"/>
      <c r="BJ893" s="48"/>
      <c r="BK893" s="78" t="e">
        <f>REPLACE(INDEX(GroupVertices[Group], MATCH(Vertices[[#This Row],[Vertex]],GroupVertices[Vertex],0)),1,1,"")</f>
        <v>#N/A</v>
      </c>
      <c r="BL893" s="3"/>
      <c r="BM893" s="3"/>
      <c r="BN893" s="3"/>
      <c r="BO893" s="3"/>
    </row>
    <row r="894" spans="1:67" x14ac:dyDescent="0.25">
      <c r="A894" s="64" t="s">
        <v>334</v>
      </c>
      <c r="B894" s="65"/>
      <c r="C894" s="65"/>
      <c r="D894" s="66"/>
      <c r="E894" s="68"/>
      <c r="F894" s="100" t="s">
        <v>15167</v>
      </c>
      <c r="G894" s="65"/>
      <c r="H894" s="69"/>
      <c r="I894" s="70"/>
      <c r="J894" s="70"/>
      <c r="K894" s="69" t="s">
        <v>17043</v>
      </c>
      <c r="L894" s="73"/>
      <c r="M894" s="74"/>
      <c r="N894" s="74"/>
      <c r="O894" s="75"/>
      <c r="P894" s="76"/>
      <c r="Q894" s="76"/>
      <c r="R894" s="86"/>
      <c r="S894" s="48"/>
      <c r="T894" s="48"/>
      <c r="U894" s="49"/>
      <c r="V894" s="49"/>
      <c r="W894" s="49"/>
      <c r="X894" s="49"/>
      <c r="Y894" s="49"/>
      <c r="Z894" s="49"/>
      <c r="AA894" s="71">
        <v>155</v>
      </c>
      <c r="AB894" s="71"/>
      <c r="AC894" s="72"/>
      <c r="AD894" s="78" t="s">
        <v>10327</v>
      </c>
      <c r="AE894" s="78">
        <v>621</v>
      </c>
      <c r="AF894" s="78">
        <v>654</v>
      </c>
      <c r="AG894" s="78">
        <v>4350</v>
      </c>
      <c r="AH894" s="78">
        <v>27</v>
      </c>
      <c r="AI894" s="78">
        <v>19800</v>
      </c>
      <c r="AJ894" s="78" t="s">
        <v>11676</v>
      </c>
      <c r="AK894" s="78" t="s">
        <v>12710</v>
      </c>
      <c r="AL894" s="84" t="s">
        <v>13227</v>
      </c>
      <c r="AM894" s="78" t="s">
        <v>10135</v>
      </c>
      <c r="AN894" s="80">
        <v>41837.145173611112</v>
      </c>
      <c r="AO894" s="84" t="s">
        <v>13950</v>
      </c>
      <c r="AP894" s="78" t="b">
        <v>0</v>
      </c>
      <c r="AQ894" s="78" t="b">
        <v>0</v>
      </c>
      <c r="AR894" s="78" t="b">
        <v>1</v>
      </c>
      <c r="AS894" s="78" t="s">
        <v>9963</v>
      </c>
      <c r="AT894" s="78">
        <v>104</v>
      </c>
      <c r="AU894" s="84" t="s">
        <v>14916</v>
      </c>
      <c r="AV894" s="78" t="b">
        <v>0</v>
      </c>
      <c r="AW894" s="78" t="s">
        <v>15459</v>
      </c>
      <c r="AX894" s="84" t="s">
        <v>15612</v>
      </c>
      <c r="AY894" s="78" t="s">
        <v>66</v>
      </c>
      <c r="AZ894" s="102" t="s">
        <v>18397</v>
      </c>
      <c r="BA894" s="48"/>
      <c r="BB894" s="48"/>
      <c r="BC894" s="48"/>
      <c r="BD894" s="48"/>
      <c r="BE894" s="48"/>
      <c r="BF894" s="48"/>
      <c r="BG894" s="48"/>
      <c r="BH894" s="48"/>
      <c r="BI894" s="48"/>
      <c r="BJ894" s="48"/>
      <c r="BK894" s="78" t="e">
        <f>REPLACE(INDEX(GroupVertices[Group], MATCH(Vertices[[#This Row],[Vertex]],GroupVertices[Vertex],0)),1,1,"")</f>
        <v>#N/A</v>
      </c>
      <c r="BL894" s="3"/>
      <c r="BM894" s="3"/>
      <c r="BN894" s="3"/>
      <c r="BO894" s="3"/>
    </row>
    <row r="895" spans="1:67" x14ac:dyDescent="0.25">
      <c r="A895" s="64" t="s">
        <v>336</v>
      </c>
      <c r="B895" s="65"/>
      <c r="C895" s="65"/>
      <c r="D895" s="66"/>
      <c r="E895" s="68"/>
      <c r="F895" s="100" t="s">
        <v>4866</v>
      </c>
      <c r="G895" s="65"/>
      <c r="H895" s="69"/>
      <c r="I895" s="70"/>
      <c r="J895" s="70"/>
      <c r="K895" s="69" t="s">
        <v>17045</v>
      </c>
      <c r="L895" s="73"/>
      <c r="M895" s="74"/>
      <c r="N895" s="74"/>
      <c r="O895" s="75"/>
      <c r="P895" s="76"/>
      <c r="Q895" s="76"/>
      <c r="R895" s="86"/>
      <c r="S895" s="48"/>
      <c r="T895" s="48"/>
      <c r="U895" s="49"/>
      <c r="V895" s="49"/>
      <c r="W895" s="49"/>
      <c r="X895" s="49"/>
      <c r="Y895" s="49"/>
      <c r="Z895" s="49"/>
      <c r="AA895" s="71">
        <v>157</v>
      </c>
      <c r="AB895" s="71"/>
      <c r="AC895" s="72"/>
      <c r="AD895" s="78" t="s">
        <v>10329</v>
      </c>
      <c r="AE895" s="78">
        <v>795</v>
      </c>
      <c r="AF895" s="78">
        <v>1195</v>
      </c>
      <c r="AG895" s="78">
        <v>835412</v>
      </c>
      <c r="AH895" s="78">
        <v>49</v>
      </c>
      <c r="AI895" s="78">
        <v>36000</v>
      </c>
      <c r="AJ895" s="78" t="s">
        <v>11678</v>
      </c>
      <c r="AK895" s="78" t="s">
        <v>12684</v>
      </c>
      <c r="AL895" s="84" t="s">
        <v>13228</v>
      </c>
      <c r="AM895" s="78" t="s">
        <v>13809</v>
      </c>
      <c r="AN895" s="80">
        <v>41513.501273148147</v>
      </c>
      <c r="AO895" s="84" t="s">
        <v>13952</v>
      </c>
      <c r="AP895" s="78" t="b">
        <v>1</v>
      </c>
      <c r="AQ895" s="78" t="b">
        <v>0</v>
      </c>
      <c r="AR895" s="78" t="b">
        <v>0</v>
      </c>
      <c r="AS895" s="78" t="s">
        <v>9963</v>
      </c>
      <c r="AT895" s="78">
        <v>572</v>
      </c>
      <c r="AU895" s="84" t="s">
        <v>14862</v>
      </c>
      <c r="AV895" s="78" t="b">
        <v>0</v>
      </c>
      <c r="AW895" s="78" t="s">
        <v>15459</v>
      </c>
      <c r="AX895" s="84" t="s">
        <v>15614</v>
      </c>
      <c r="AY895" s="78" t="s">
        <v>66</v>
      </c>
      <c r="AZ895" s="102" t="s">
        <v>18398</v>
      </c>
      <c r="BA895" s="48"/>
      <c r="BB895" s="48"/>
      <c r="BC895" s="48"/>
      <c r="BD895" s="48"/>
      <c r="BE895" s="48"/>
      <c r="BF895" s="48"/>
      <c r="BG895" s="48"/>
      <c r="BH895" s="48"/>
      <c r="BI895" s="48"/>
      <c r="BJ895" s="48"/>
      <c r="BK895" s="78" t="e">
        <f>REPLACE(INDEX(GroupVertices[Group], MATCH(Vertices[[#This Row],[Vertex]],GroupVertices[Vertex],0)),1,1,"")</f>
        <v>#N/A</v>
      </c>
      <c r="BL895" s="3"/>
      <c r="BM895" s="3"/>
      <c r="BN895" s="3"/>
      <c r="BO895" s="3"/>
    </row>
    <row r="896" spans="1:67" x14ac:dyDescent="0.25">
      <c r="A896" s="64" t="s">
        <v>345</v>
      </c>
      <c r="B896" s="65"/>
      <c r="C896" s="65"/>
      <c r="D896" s="66"/>
      <c r="E896" s="68"/>
      <c r="F896" s="100" t="s">
        <v>4875</v>
      </c>
      <c r="G896" s="65"/>
      <c r="H896" s="69"/>
      <c r="I896" s="70"/>
      <c r="J896" s="70"/>
      <c r="K896" s="69" t="s">
        <v>17056</v>
      </c>
      <c r="L896" s="73"/>
      <c r="M896" s="74"/>
      <c r="N896" s="74"/>
      <c r="O896" s="75"/>
      <c r="P896" s="76"/>
      <c r="Q896" s="76"/>
      <c r="R896" s="86"/>
      <c r="S896" s="48"/>
      <c r="T896" s="48"/>
      <c r="U896" s="49"/>
      <c r="V896" s="49"/>
      <c r="W896" s="49"/>
      <c r="X896" s="49"/>
      <c r="Y896" s="49"/>
      <c r="Z896" s="49"/>
      <c r="AA896" s="71">
        <v>168</v>
      </c>
      <c r="AB896" s="71"/>
      <c r="AC896" s="72"/>
      <c r="AD896" s="78" t="s">
        <v>10340</v>
      </c>
      <c r="AE896" s="78">
        <v>13369</v>
      </c>
      <c r="AF896" s="78">
        <v>14866</v>
      </c>
      <c r="AG896" s="78">
        <v>90066</v>
      </c>
      <c r="AH896" s="78">
        <v>25328</v>
      </c>
      <c r="AI896" s="78">
        <v>19800</v>
      </c>
      <c r="AJ896" s="78" t="s">
        <v>11689</v>
      </c>
      <c r="AK896" s="78" t="s">
        <v>12683</v>
      </c>
      <c r="AL896" s="84" t="s">
        <v>13232</v>
      </c>
      <c r="AM896" s="78" t="s">
        <v>12690</v>
      </c>
      <c r="AN896" s="80">
        <v>39766.46497685185</v>
      </c>
      <c r="AO896" s="84" t="s">
        <v>13960</v>
      </c>
      <c r="AP896" s="78" t="b">
        <v>0</v>
      </c>
      <c r="AQ896" s="78" t="b">
        <v>0</v>
      </c>
      <c r="AR896" s="78" t="b">
        <v>1</v>
      </c>
      <c r="AS896" s="78" t="s">
        <v>9963</v>
      </c>
      <c r="AT896" s="78">
        <v>520</v>
      </c>
      <c r="AU896" s="84" t="s">
        <v>14917</v>
      </c>
      <c r="AV896" s="78" t="b">
        <v>0</v>
      </c>
      <c r="AW896" s="78" t="s">
        <v>15459</v>
      </c>
      <c r="AX896" s="84" t="s">
        <v>15625</v>
      </c>
      <c r="AY896" s="78" t="s">
        <v>66</v>
      </c>
      <c r="AZ896" s="102" t="s">
        <v>18399</v>
      </c>
      <c r="BA896" s="48"/>
      <c r="BB896" s="48"/>
      <c r="BC896" s="48"/>
      <c r="BD896" s="48"/>
      <c r="BE896" s="48"/>
      <c r="BF896" s="48"/>
      <c r="BG896" s="48"/>
      <c r="BH896" s="48"/>
      <c r="BI896" s="48"/>
      <c r="BJ896" s="48"/>
      <c r="BK896" s="78" t="e">
        <f>REPLACE(INDEX(GroupVertices[Group], MATCH(Vertices[[#This Row],[Vertex]],GroupVertices[Vertex],0)),1,1,"")</f>
        <v>#N/A</v>
      </c>
      <c r="BL896" s="3"/>
      <c r="BM896" s="3"/>
      <c r="BN896" s="3"/>
      <c r="BO896" s="3"/>
    </row>
    <row r="897" spans="1:67" x14ac:dyDescent="0.25">
      <c r="A897" s="64" t="s">
        <v>349</v>
      </c>
      <c r="B897" s="65"/>
      <c r="C897" s="65"/>
      <c r="D897" s="66"/>
      <c r="E897" s="68"/>
      <c r="F897" s="100" t="s">
        <v>15169</v>
      </c>
      <c r="G897" s="65"/>
      <c r="H897" s="69"/>
      <c r="I897" s="70"/>
      <c r="J897" s="70"/>
      <c r="K897" s="69" t="s">
        <v>17060</v>
      </c>
      <c r="L897" s="73"/>
      <c r="M897" s="74"/>
      <c r="N897" s="74"/>
      <c r="O897" s="75"/>
      <c r="P897" s="76"/>
      <c r="Q897" s="76"/>
      <c r="R897" s="86"/>
      <c r="S897" s="48"/>
      <c r="T897" s="48"/>
      <c r="U897" s="49"/>
      <c r="V897" s="49"/>
      <c r="W897" s="49"/>
      <c r="X897" s="49"/>
      <c r="Y897" s="49"/>
      <c r="Z897" s="49"/>
      <c r="AA897" s="71">
        <v>172</v>
      </c>
      <c r="AB897" s="71"/>
      <c r="AC897" s="72"/>
      <c r="AD897" s="78" t="s">
        <v>10344</v>
      </c>
      <c r="AE897" s="78">
        <v>4</v>
      </c>
      <c r="AF897" s="78">
        <v>2769</v>
      </c>
      <c r="AG897" s="78">
        <v>5375</v>
      </c>
      <c r="AH897" s="78">
        <v>0</v>
      </c>
      <c r="AI897" s="78"/>
      <c r="AJ897" s="78" t="s">
        <v>11692</v>
      </c>
      <c r="AK897" s="78" t="s">
        <v>12644</v>
      </c>
      <c r="AL897" s="84" t="s">
        <v>13234</v>
      </c>
      <c r="AM897" s="78"/>
      <c r="AN897" s="80">
        <v>40154.237881944442</v>
      </c>
      <c r="AO897" s="84" t="s">
        <v>13963</v>
      </c>
      <c r="AP897" s="78" t="b">
        <v>1</v>
      </c>
      <c r="AQ897" s="78" t="b">
        <v>0</v>
      </c>
      <c r="AR897" s="78" t="b">
        <v>0</v>
      </c>
      <c r="AS897" s="78" t="s">
        <v>9963</v>
      </c>
      <c r="AT897" s="78">
        <v>70</v>
      </c>
      <c r="AU897" s="84" t="s">
        <v>14862</v>
      </c>
      <c r="AV897" s="78" t="b">
        <v>0</v>
      </c>
      <c r="AW897" s="78" t="s">
        <v>15459</v>
      </c>
      <c r="AX897" s="84" t="s">
        <v>15629</v>
      </c>
      <c r="AY897" s="78" t="s">
        <v>66</v>
      </c>
      <c r="AZ897" s="102" t="s">
        <v>18397</v>
      </c>
      <c r="BA897" s="48"/>
      <c r="BB897" s="48"/>
      <c r="BC897" s="48"/>
      <c r="BD897" s="48"/>
      <c r="BE897" s="48"/>
      <c r="BF897" s="48"/>
      <c r="BG897" s="48"/>
      <c r="BH897" s="48"/>
      <c r="BI897" s="48"/>
      <c r="BJ897" s="48"/>
      <c r="BK897" s="78" t="e">
        <f>REPLACE(INDEX(GroupVertices[Group], MATCH(Vertices[[#This Row],[Vertex]],GroupVertices[Vertex],0)),1,1,"")</f>
        <v>#N/A</v>
      </c>
      <c r="BL897" s="3"/>
      <c r="BM897" s="3"/>
      <c r="BN897" s="3"/>
      <c r="BO897" s="3"/>
    </row>
    <row r="898" spans="1:67" x14ac:dyDescent="0.25">
      <c r="A898" s="64" t="s">
        <v>350</v>
      </c>
      <c r="B898" s="65"/>
      <c r="C898" s="65"/>
      <c r="D898" s="66"/>
      <c r="E898" s="68"/>
      <c r="F898" s="100" t="s">
        <v>4879</v>
      </c>
      <c r="G898" s="65"/>
      <c r="H898" s="69"/>
      <c r="I898" s="70"/>
      <c r="J898" s="70"/>
      <c r="K898" s="69" t="s">
        <v>17061</v>
      </c>
      <c r="L898" s="73"/>
      <c r="M898" s="74"/>
      <c r="N898" s="74"/>
      <c r="O898" s="75"/>
      <c r="P898" s="76"/>
      <c r="Q898" s="76"/>
      <c r="R898" s="86"/>
      <c r="S898" s="48"/>
      <c r="T898" s="48"/>
      <c r="U898" s="49"/>
      <c r="V898" s="49"/>
      <c r="W898" s="49"/>
      <c r="X898" s="49"/>
      <c r="Y898" s="49"/>
      <c r="Z898" s="49"/>
      <c r="AA898" s="71">
        <v>173</v>
      </c>
      <c r="AB898" s="71"/>
      <c r="AC898" s="72"/>
      <c r="AD898" s="78" t="s">
        <v>10345</v>
      </c>
      <c r="AE898" s="78">
        <v>146</v>
      </c>
      <c r="AF898" s="78">
        <v>1163</v>
      </c>
      <c r="AG898" s="78">
        <v>393941</v>
      </c>
      <c r="AH898" s="78">
        <v>0</v>
      </c>
      <c r="AI898" s="78">
        <v>-36000</v>
      </c>
      <c r="AJ898" s="78" t="s">
        <v>11693</v>
      </c>
      <c r="AK898" s="78"/>
      <c r="AL898" s="84" t="s">
        <v>13235</v>
      </c>
      <c r="AM898" s="78" t="s">
        <v>13801</v>
      </c>
      <c r="AN898" s="80">
        <v>40075.440439814818</v>
      </c>
      <c r="AO898" s="78"/>
      <c r="AP898" s="78" t="b">
        <v>0</v>
      </c>
      <c r="AQ898" s="78" t="b">
        <v>0</v>
      </c>
      <c r="AR898" s="78" t="b">
        <v>0</v>
      </c>
      <c r="AS898" s="78" t="s">
        <v>9963</v>
      </c>
      <c r="AT898" s="78">
        <v>130</v>
      </c>
      <c r="AU898" s="84" t="s">
        <v>14883</v>
      </c>
      <c r="AV898" s="78" t="b">
        <v>0</v>
      </c>
      <c r="AW898" s="78" t="s">
        <v>15459</v>
      </c>
      <c r="AX898" s="84" t="s">
        <v>15630</v>
      </c>
      <c r="AY898" s="78" t="s">
        <v>66</v>
      </c>
      <c r="AZ898" s="102" t="s">
        <v>18397</v>
      </c>
      <c r="BA898" s="48"/>
      <c r="BB898" s="48"/>
      <c r="BC898" s="48"/>
      <c r="BD898" s="48"/>
      <c r="BE898" s="48"/>
      <c r="BF898" s="48"/>
      <c r="BG898" s="48"/>
      <c r="BH898" s="48"/>
      <c r="BI898" s="48"/>
      <c r="BJ898" s="48"/>
      <c r="BK898" s="78" t="e">
        <f>REPLACE(INDEX(GroupVertices[Group], MATCH(Vertices[[#This Row],[Vertex]],GroupVertices[Vertex],0)),1,1,"")</f>
        <v>#N/A</v>
      </c>
      <c r="BL898" s="3"/>
      <c r="BM898" s="3"/>
      <c r="BN898" s="3"/>
      <c r="BO898" s="3"/>
    </row>
    <row r="899" spans="1:67" x14ac:dyDescent="0.25">
      <c r="A899" s="64" t="s">
        <v>351</v>
      </c>
      <c r="B899" s="65"/>
      <c r="C899" s="65"/>
      <c r="D899" s="66"/>
      <c r="E899" s="68"/>
      <c r="F899" s="100" t="s">
        <v>4787</v>
      </c>
      <c r="G899" s="65"/>
      <c r="H899" s="69"/>
      <c r="I899" s="70"/>
      <c r="J899" s="70"/>
      <c r="K899" s="69" t="s">
        <v>17062</v>
      </c>
      <c r="L899" s="73"/>
      <c r="M899" s="74"/>
      <c r="N899" s="74"/>
      <c r="O899" s="75"/>
      <c r="P899" s="76"/>
      <c r="Q899" s="76"/>
      <c r="R899" s="86"/>
      <c r="S899" s="48"/>
      <c r="T899" s="48"/>
      <c r="U899" s="49"/>
      <c r="V899" s="49"/>
      <c r="W899" s="49"/>
      <c r="X899" s="49"/>
      <c r="Y899" s="49"/>
      <c r="Z899" s="49"/>
      <c r="AA899" s="71">
        <v>174</v>
      </c>
      <c r="AB899" s="71"/>
      <c r="AC899" s="72"/>
      <c r="AD899" s="78" t="s">
        <v>10346</v>
      </c>
      <c r="AE899" s="78">
        <v>42</v>
      </c>
      <c r="AF899" s="78">
        <v>109</v>
      </c>
      <c r="AG899" s="78">
        <v>4431</v>
      </c>
      <c r="AH899" s="78">
        <v>0</v>
      </c>
      <c r="AI899" s="78"/>
      <c r="AJ899" s="78"/>
      <c r="AK899" s="78"/>
      <c r="AL899" s="78"/>
      <c r="AM899" s="78"/>
      <c r="AN899" s="80">
        <v>40163.672546296293</v>
      </c>
      <c r="AO899" s="78"/>
      <c r="AP899" s="78" t="b">
        <v>1</v>
      </c>
      <c r="AQ899" s="78" t="b">
        <v>1</v>
      </c>
      <c r="AR899" s="78" t="b">
        <v>0</v>
      </c>
      <c r="AS899" s="78" t="s">
        <v>9963</v>
      </c>
      <c r="AT899" s="78">
        <v>61</v>
      </c>
      <c r="AU899" s="84" t="s">
        <v>14862</v>
      </c>
      <c r="AV899" s="78" t="b">
        <v>0</v>
      </c>
      <c r="AW899" s="78" t="s">
        <v>15459</v>
      </c>
      <c r="AX899" s="84" t="s">
        <v>15631</v>
      </c>
      <c r="AY899" s="78" t="s">
        <v>66</v>
      </c>
      <c r="AZ899" s="102" t="s">
        <v>18397</v>
      </c>
      <c r="BA899" s="48"/>
      <c r="BB899" s="48"/>
      <c r="BC899" s="48"/>
      <c r="BD899" s="48"/>
      <c r="BE899" s="48"/>
      <c r="BF899" s="48"/>
      <c r="BG899" s="48"/>
      <c r="BH899" s="48"/>
      <c r="BI899" s="48"/>
      <c r="BJ899" s="48"/>
      <c r="BK899" s="78" t="e">
        <f>REPLACE(INDEX(GroupVertices[Group], MATCH(Vertices[[#This Row],[Vertex]],GroupVertices[Vertex],0)),1,1,"")</f>
        <v>#N/A</v>
      </c>
      <c r="BL899" s="3"/>
      <c r="BM899" s="3"/>
      <c r="BN899" s="3"/>
      <c r="BO899" s="3"/>
    </row>
    <row r="900" spans="1:67" x14ac:dyDescent="0.25">
      <c r="A900" s="64" t="s">
        <v>352</v>
      </c>
      <c r="B900" s="65"/>
      <c r="C900" s="65"/>
      <c r="D900" s="66"/>
      <c r="E900" s="68"/>
      <c r="F900" s="100" t="s">
        <v>15170</v>
      </c>
      <c r="G900" s="65"/>
      <c r="H900" s="69"/>
      <c r="I900" s="70"/>
      <c r="J900" s="70"/>
      <c r="K900" s="69" t="s">
        <v>17063</v>
      </c>
      <c r="L900" s="73"/>
      <c r="M900" s="74"/>
      <c r="N900" s="74"/>
      <c r="O900" s="75"/>
      <c r="P900" s="76"/>
      <c r="Q900" s="76"/>
      <c r="R900" s="86"/>
      <c r="S900" s="48"/>
      <c r="T900" s="48"/>
      <c r="U900" s="49"/>
      <c r="V900" s="49"/>
      <c r="W900" s="49"/>
      <c r="X900" s="49"/>
      <c r="Y900" s="49"/>
      <c r="Z900" s="49"/>
      <c r="AA900" s="71">
        <v>175</v>
      </c>
      <c r="AB900" s="71"/>
      <c r="AC900" s="72"/>
      <c r="AD900" s="78" t="s">
        <v>10347</v>
      </c>
      <c r="AE900" s="78">
        <v>70</v>
      </c>
      <c r="AF900" s="78">
        <v>109</v>
      </c>
      <c r="AG900" s="78">
        <v>1999</v>
      </c>
      <c r="AH900" s="78">
        <v>0</v>
      </c>
      <c r="AI900" s="78"/>
      <c r="AJ900" s="78"/>
      <c r="AK900" s="78"/>
      <c r="AL900" s="78"/>
      <c r="AM900" s="78"/>
      <c r="AN900" s="80">
        <v>40462.654456018521</v>
      </c>
      <c r="AO900" s="78"/>
      <c r="AP900" s="78" t="b">
        <v>1</v>
      </c>
      <c r="AQ900" s="78" t="b">
        <v>0</v>
      </c>
      <c r="AR900" s="78" t="b">
        <v>0</v>
      </c>
      <c r="AS900" s="78" t="s">
        <v>9963</v>
      </c>
      <c r="AT900" s="78">
        <v>11</v>
      </c>
      <c r="AU900" s="84" t="s">
        <v>14862</v>
      </c>
      <c r="AV900" s="78" t="b">
        <v>0</v>
      </c>
      <c r="AW900" s="78" t="s">
        <v>15459</v>
      </c>
      <c r="AX900" s="84" t="s">
        <v>15632</v>
      </c>
      <c r="AY900" s="78" t="s">
        <v>66</v>
      </c>
      <c r="AZ900" s="102" t="s">
        <v>18397</v>
      </c>
      <c r="BA900" s="48"/>
      <c r="BB900" s="48"/>
      <c r="BC900" s="48"/>
      <c r="BD900" s="48"/>
      <c r="BE900" s="48"/>
      <c r="BF900" s="48"/>
      <c r="BG900" s="48"/>
      <c r="BH900" s="48"/>
      <c r="BI900" s="48"/>
      <c r="BJ900" s="48"/>
      <c r="BK900" s="78" t="e">
        <f>REPLACE(INDEX(GroupVertices[Group], MATCH(Vertices[[#This Row],[Vertex]],GroupVertices[Vertex],0)),1,1,"")</f>
        <v>#N/A</v>
      </c>
      <c r="BL900" s="3"/>
      <c r="BM900" s="3"/>
      <c r="BN900" s="3"/>
      <c r="BO900" s="3"/>
    </row>
    <row r="901" spans="1:67" x14ac:dyDescent="0.25">
      <c r="A901" s="64" t="s">
        <v>353</v>
      </c>
      <c r="B901" s="65"/>
      <c r="C901" s="65"/>
      <c r="D901" s="66"/>
      <c r="E901" s="68"/>
      <c r="F901" s="100" t="s">
        <v>15171</v>
      </c>
      <c r="G901" s="65"/>
      <c r="H901" s="69"/>
      <c r="I901" s="70"/>
      <c r="J901" s="70"/>
      <c r="K901" s="69" t="s">
        <v>17064</v>
      </c>
      <c r="L901" s="73"/>
      <c r="M901" s="74"/>
      <c r="N901" s="74"/>
      <c r="O901" s="75"/>
      <c r="P901" s="76"/>
      <c r="Q901" s="76"/>
      <c r="R901" s="86"/>
      <c r="S901" s="48"/>
      <c r="T901" s="48"/>
      <c r="U901" s="49"/>
      <c r="V901" s="49"/>
      <c r="W901" s="49"/>
      <c r="X901" s="49"/>
      <c r="Y901" s="49"/>
      <c r="Z901" s="49"/>
      <c r="AA901" s="71">
        <v>176</v>
      </c>
      <c r="AB901" s="71"/>
      <c r="AC901" s="72"/>
      <c r="AD901" s="78" t="s">
        <v>10348</v>
      </c>
      <c r="AE901" s="78">
        <v>24</v>
      </c>
      <c r="AF901" s="78">
        <v>33</v>
      </c>
      <c r="AG901" s="78">
        <v>4647</v>
      </c>
      <c r="AH901" s="78">
        <v>0</v>
      </c>
      <c r="AI901" s="78"/>
      <c r="AJ901" s="78" t="s">
        <v>11694</v>
      </c>
      <c r="AK901" s="78"/>
      <c r="AL901" s="84" t="s">
        <v>13236</v>
      </c>
      <c r="AM901" s="78"/>
      <c r="AN901" s="80">
        <v>40268.433298611111</v>
      </c>
      <c r="AO901" s="78"/>
      <c r="AP901" s="78" t="b">
        <v>1</v>
      </c>
      <c r="AQ901" s="78" t="b">
        <v>0</v>
      </c>
      <c r="AR901" s="78" t="b">
        <v>0</v>
      </c>
      <c r="AS901" s="78" t="s">
        <v>9963</v>
      </c>
      <c r="AT901" s="78">
        <v>63</v>
      </c>
      <c r="AU901" s="84" t="s">
        <v>14862</v>
      </c>
      <c r="AV901" s="78" t="b">
        <v>0</v>
      </c>
      <c r="AW901" s="78" t="s">
        <v>15459</v>
      </c>
      <c r="AX901" s="84" t="s">
        <v>15633</v>
      </c>
      <c r="AY901" s="78" t="s">
        <v>66</v>
      </c>
      <c r="AZ901" s="102" t="s">
        <v>18397</v>
      </c>
      <c r="BA901" s="48"/>
      <c r="BB901" s="48"/>
      <c r="BC901" s="48"/>
      <c r="BD901" s="48"/>
      <c r="BE901" s="48"/>
      <c r="BF901" s="48"/>
      <c r="BG901" s="48"/>
      <c r="BH901" s="48"/>
      <c r="BI901" s="48"/>
      <c r="BJ901" s="48"/>
      <c r="BK901" s="78" t="e">
        <f>REPLACE(INDEX(GroupVertices[Group], MATCH(Vertices[[#This Row],[Vertex]],GroupVertices[Vertex],0)),1,1,"")</f>
        <v>#N/A</v>
      </c>
      <c r="BL901" s="3"/>
      <c r="BM901" s="3"/>
      <c r="BN901" s="3"/>
      <c r="BO901" s="3"/>
    </row>
    <row r="902" spans="1:67" x14ac:dyDescent="0.25">
      <c r="A902" s="64" t="s">
        <v>354</v>
      </c>
      <c r="B902" s="65"/>
      <c r="C902" s="65"/>
      <c r="D902" s="66"/>
      <c r="E902" s="68"/>
      <c r="F902" s="100" t="s">
        <v>4787</v>
      </c>
      <c r="G902" s="65"/>
      <c r="H902" s="69"/>
      <c r="I902" s="70"/>
      <c r="J902" s="70"/>
      <c r="K902" s="69" t="s">
        <v>17065</v>
      </c>
      <c r="L902" s="73"/>
      <c r="M902" s="74"/>
      <c r="N902" s="74"/>
      <c r="O902" s="75"/>
      <c r="P902" s="76"/>
      <c r="Q902" s="76"/>
      <c r="R902" s="86"/>
      <c r="S902" s="48"/>
      <c r="T902" s="48"/>
      <c r="U902" s="49"/>
      <c r="V902" s="49"/>
      <c r="W902" s="49"/>
      <c r="X902" s="49"/>
      <c r="Y902" s="49"/>
      <c r="Z902" s="49"/>
      <c r="AA902" s="71">
        <v>177</v>
      </c>
      <c r="AB902" s="71"/>
      <c r="AC902" s="72"/>
      <c r="AD902" s="78" t="s">
        <v>10349</v>
      </c>
      <c r="AE902" s="78">
        <v>30</v>
      </c>
      <c r="AF902" s="78">
        <v>176</v>
      </c>
      <c r="AG902" s="78">
        <v>3994</v>
      </c>
      <c r="AH902" s="78">
        <v>0</v>
      </c>
      <c r="AI902" s="78"/>
      <c r="AJ902" s="78"/>
      <c r="AK902" s="78"/>
      <c r="AL902" s="78"/>
      <c r="AM902" s="78"/>
      <c r="AN902" s="80">
        <v>39917.659004629626</v>
      </c>
      <c r="AO902" s="78"/>
      <c r="AP902" s="78" t="b">
        <v>1</v>
      </c>
      <c r="AQ902" s="78" t="b">
        <v>1</v>
      </c>
      <c r="AR902" s="78" t="b">
        <v>0</v>
      </c>
      <c r="AS902" s="78" t="s">
        <v>9963</v>
      </c>
      <c r="AT902" s="78">
        <v>66</v>
      </c>
      <c r="AU902" s="84" t="s">
        <v>14862</v>
      </c>
      <c r="AV902" s="78" t="b">
        <v>0</v>
      </c>
      <c r="AW902" s="78" t="s">
        <v>15459</v>
      </c>
      <c r="AX902" s="84" t="s">
        <v>15634</v>
      </c>
      <c r="AY902" s="78" t="s">
        <v>66</v>
      </c>
      <c r="AZ902" s="102" t="s">
        <v>18401</v>
      </c>
      <c r="BA902" s="48"/>
      <c r="BB902" s="48"/>
      <c r="BC902" s="48"/>
      <c r="BD902" s="48"/>
      <c r="BE902" s="48"/>
      <c r="BF902" s="48"/>
      <c r="BG902" s="48"/>
      <c r="BH902" s="48"/>
      <c r="BI902" s="48"/>
      <c r="BJ902" s="48"/>
      <c r="BK902" s="78" t="e">
        <f>REPLACE(INDEX(GroupVertices[Group], MATCH(Vertices[[#This Row],[Vertex]],GroupVertices[Vertex],0)),1,1,"")</f>
        <v>#N/A</v>
      </c>
      <c r="BL902" s="3"/>
      <c r="BM902" s="3"/>
      <c r="BN902" s="3"/>
      <c r="BO902" s="3"/>
    </row>
    <row r="903" spans="1:67" x14ac:dyDescent="0.25">
      <c r="A903" s="64" t="s">
        <v>358</v>
      </c>
      <c r="B903" s="65"/>
      <c r="C903" s="65"/>
      <c r="D903" s="66"/>
      <c r="E903" s="68"/>
      <c r="F903" s="100" t="s">
        <v>15173</v>
      </c>
      <c r="G903" s="65"/>
      <c r="H903" s="69"/>
      <c r="I903" s="70"/>
      <c r="J903" s="70"/>
      <c r="K903" s="69" t="s">
        <v>17070</v>
      </c>
      <c r="L903" s="73"/>
      <c r="M903" s="74"/>
      <c r="N903" s="74"/>
      <c r="O903" s="75"/>
      <c r="P903" s="76"/>
      <c r="Q903" s="76"/>
      <c r="R903" s="86"/>
      <c r="S903" s="48"/>
      <c r="T903" s="48"/>
      <c r="U903" s="49"/>
      <c r="V903" s="49"/>
      <c r="W903" s="49"/>
      <c r="X903" s="49"/>
      <c r="Y903" s="49"/>
      <c r="Z903" s="49"/>
      <c r="AA903" s="71">
        <v>182</v>
      </c>
      <c r="AB903" s="71"/>
      <c r="AC903" s="72"/>
      <c r="AD903" s="78" t="s">
        <v>10013</v>
      </c>
      <c r="AE903" s="78">
        <v>117</v>
      </c>
      <c r="AF903" s="78">
        <v>18</v>
      </c>
      <c r="AG903" s="78">
        <v>807</v>
      </c>
      <c r="AH903" s="78">
        <v>16</v>
      </c>
      <c r="AI903" s="78">
        <v>-25200</v>
      </c>
      <c r="AJ903" s="78" t="s">
        <v>11698</v>
      </c>
      <c r="AK903" s="78" t="s">
        <v>10114</v>
      </c>
      <c r="AL903" s="84" t="s">
        <v>13239</v>
      </c>
      <c r="AM903" s="78" t="s">
        <v>13800</v>
      </c>
      <c r="AN903" s="80">
        <v>42813.322430555556</v>
      </c>
      <c r="AO903" s="84" t="s">
        <v>13966</v>
      </c>
      <c r="AP903" s="78" t="b">
        <v>0</v>
      </c>
      <c r="AQ903" s="78" t="b">
        <v>0</v>
      </c>
      <c r="AR903" s="78" t="b">
        <v>0</v>
      </c>
      <c r="AS903" s="78" t="s">
        <v>9963</v>
      </c>
      <c r="AT903" s="78">
        <v>1</v>
      </c>
      <c r="AU903" s="84" t="s">
        <v>14862</v>
      </c>
      <c r="AV903" s="78" t="b">
        <v>0</v>
      </c>
      <c r="AW903" s="78" t="s">
        <v>15459</v>
      </c>
      <c r="AX903" s="84" t="s">
        <v>15639</v>
      </c>
      <c r="AY903" s="78" t="s">
        <v>66</v>
      </c>
      <c r="AZ903" s="102" t="s">
        <v>18399</v>
      </c>
      <c r="BA903" s="48"/>
      <c r="BB903" s="48"/>
      <c r="BC903" s="48"/>
      <c r="BD903" s="48"/>
      <c r="BE903" s="48"/>
      <c r="BF903" s="48"/>
      <c r="BG903" s="48"/>
      <c r="BH903" s="48"/>
      <c r="BI903" s="48"/>
      <c r="BJ903" s="48"/>
      <c r="BK903" s="78" t="e">
        <f>REPLACE(INDEX(GroupVertices[Group], MATCH(Vertices[[#This Row],[Vertex]],GroupVertices[Vertex],0)),1,1,"")</f>
        <v>#N/A</v>
      </c>
      <c r="BL903" s="3"/>
      <c r="BM903" s="3"/>
      <c r="BN903" s="3"/>
      <c r="BO903" s="3"/>
    </row>
    <row r="904" spans="1:67" x14ac:dyDescent="0.25">
      <c r="A904" s="64" t="s">
        <v>359</v>
      </c>
      <c r="B904" s="65"/>
      <c r="C904" s="65"/>
      <c r="D904" s="66"/>
      <c r="E904" s="68"/>
      <c r="F904" s="100" t="s">
        <v>4883</v>
      </c>
      <c r="G904" s="65"/>
      <c r="H904" s="69"/>
      <c r="I904" s="70"/>
      <c r="J904" s="70"/>
      <c r="K904" s="69" t="s">
        <v>17071</v>
      </c>
      <c r="L904" s="73"/>
      <c r="M904" s="74"/>
      <c r="N904" s="74"/>
      <c r="O904" s="75"/>
      <c r="P904" s="76"/>
      <c r="Q904" s="76"/>
      <c r="R904" s="86"/>
      <c r="S904" s="48"/>
      <c r="T904" s="48"/>
      <c r="U904" s="49"/>
      <c r="V904" s="49"/>
      <c r="W904" s="49"/>
      <c r="X904" s="49"/>
      <c r="Y904" s="49"/>
      <c r="Z904" s="49"/>
      <c r="AA904" s="71">
        <v>183</v>
      </c>
      <c r="AB904" s="71"/>
      <c r="AC904" s="72"/>
      <c r="AD904" s="78" t="s">
        <v>10354</v>
      </c>
      <c r="AE904" s="78">
        <v>20</v>
      </c>
      <c r="AF904" s="78">
        <v>1</v>
      </c>
      <c r="AG904" s="78">
        <v>47</v>
      </c>
      <c r="AH904" s="78">
        <v>104</v>
      </c>
      <c r="AI904" s="78"/>
      <c r="AJ904" s="78" t="s">
        <v>11699</v>
      </c>
      <c r="AK904" s="78" t="s">
        <v>12717</v>
      </c>
      <c r="AL904" s="78"/>
      <c r="AM904" s="78"/>
      <c r="AN904" s="80">
        <v>42833.346018518518</v>
      </c>
      <c r="AO904" s="84" t="s">
        <v>13967</v>
      </c>
      <c r="AP904" s="78" t="b">
        <v>1</v>
      </c>
      <c r="AQ904" s="78" t="b">
        <v>0</v>
      </c>
      <c r="AR904" s="78" t="b">
        <v>0</v>
      </c>
      <c r="AS904" s="78" t="s">
        <v>9963</v>
      </c>
      <c r="AT904" s="78">
        <v>0</v>
      </c>
      <c r="AU904" s="78"/>
      <c r="AV904" s="78" t="b">
        <v>0</v>
      </c>
      <c r="AW904" s="78" t="s">
        <v>15459</v>
      </c>
      <c r="AX904" s="84" t="s">
        <v>15640</v>
      </c>
      <c r="AY904" s="78" t="s">
        <v>66</v>
      </c>
      <c r="AZ904" s="102" t="s">
        <v>18399</v>
      </c>
      <c r="BA904" s="48"/>
      <c r="BB904" s="48"/>
      <c r="BC904" s="48"/>
      <c r="BD904" s="48"/>
      <c r="BE904" s="48"/>
      <c r="BF904" s="48"/>
      <c r="BG904" s="48"/>
      <c r="BH904" s="48"/>
      <c r="BI904" s="48"/>
      <c r="BJ904" s="48"/>
      <c r="BK904" s="78" t="e">
        <f>REPLACE(INDEX(GroupVertices[Group], MATCH(Vertices[[#This Row],[Vertex]],GroupVertices[Vertex],0)),1,1,"")</f>
        <v>#N/A</v>
      </c>
      <c r="BL904" s="3"/>
      <c r="BM904" s="3"/>
      <c r="BN904" s="3"/>
      <c r="BO904" s="3"/>
    </row>
    <row r="905" spans="1:67" x14ac:dyDescent="0.25">
      <c r="A905" s="64" t="s">
        <v>361</v>
      </c>
      <c r="B905" s="65"/>
      <c r="C905" s="65"/>
      <c r="D905" s="66"/>
      <c r="E905" s="68"/>
      <c r="F905" s="100" t="s">
        <v>4885</v>
      </c>
      <c r="G905" s="65"/>
      <c r="H905" s="69"/>
      <c r="I905" s="70"/>
      <c r="J905" s="70"/>
      <c r="K905" s="69" t="s">
        <v>17073</v>
      </c>
      <c r="L905" s="73"/>
      <c r="M905" s="74"/>
      <c r="N905" s="74"/>
      <c r="O905" s="75"/>
      <c r="P905" s="76"/>
      <c r="Q905" s="76"/>
      <c r="R905" s="86"/>
      <c r="S905" s="48"/>
      <c r="T905" s="48"/>
      <c r="U905" s="49"/>
      <c r="V905" s="49"/>
      <c r="W905" s="49"/>
      <c r="X905" s="49"/>
      <c r="Y905" s="49"/>
      <c r="Z905" s="49"/>
      <c r="AA905" s="71">
        <v>185</v>
      </c>
      <c r="AB905" s="71"/>
      <c r="AC905" s="72"/>
      <c r="AD905" s="78" t="s">
        <v>10356</v>
      </c>
      <c r="AE905" s="78">
        <v>35</v>
      </c>
      <c r="AF905" s="78">
        <v>73</v>
      </c>
      <c r="AG905" s="78">
        <v>1681</v>
      </c>
      <c r="AH905" s="78">
        <v>41</v>
      </c>
      <c r="AI905" s="78"/>
      <c r="AJ905" s="78" t="s">
        <v>11701</v>
      </c>
      <c r="AK905" s="78" t="s">
        <v>12718</v>
      </c>
      <c r="AL905" s="78"/>
      <c r="AM905" s="78"/>
      <c r="AN905" s="80">
        <v>41429.130752314813</v>
      </c>
      <c r="AO905" s="84" t="s">
        <v>13969</v>
      </c>
      <c r="AP905" s="78" t="b">
        <v>0</v>
      </c>
      <c r="AQ905" s="78" t="b">
        <v>0</v>
      </c>
      <c r="AR905" s="78" t="b">
        <v>0</v>
      </c>
      <c r="AS905" s="78" t="s">
        <v>9963</v>
      </c>
      <c r="AT905" s="78">
        <v>2</v>
      </c>
      <c r="AU905" s="84" t="s">
        <v>14862</v>
      </c>
      <c r="AV905" s="78" t="b">
        <v>0</v>
      </c>
      <c r="AW905" s="78" t="s">
        <v>15459</v>
      </c>
      <c r="AX905" s="84" t="s">
        <v>15642</v>
      </c>
      <c r="AY905" s="78" t="s">
        <v>66</v>
      </c>
      <c r="AZ905" s="102" t="s">
        <v>18397</v>
      </c>
      <c r="BA905" s="48"/>
      <c r="BB905" s="48"/>
      <c r="BC905" s="48"/>
      <c r="BD905" s="48"/>
      <c r="BE905" s="48"/>
      <c r="BF905" s="48"/>
      <c r="BG905" s="48"/>
      <c r="BH905" s="48"/>
      <c r="BI905" s="48"/>
      <c r="BJ905" s="48"/>
      <c r="BK905" s="78" t="e">
        <f>REPLACE(INDEX(GroupVertices[Group], MATCH(Vertices[[#This Row],[Vertex]],GroupVertices[Vertex],0)),1,1,"")</f>
        <v>#N/A</v>
      </c>
      <c r="BL905" s="3"/>
      <c r="BM905" s="3"/>
      <c r="BN905" s="3"/>
      <c r="BO905" s="3"/>
    </row>
    <row r="906" spans="1:67" x14ac:dyDescent="0.25">
      <c r="A906" s="64" t="s">
        <v>363</v>
      </c>
      <c r="B906" s="65"/>
      <c r="C906" s="65"/>
      <c r="D906" s="66"/>
      <c r="E906" s="68"/>
      <c r="F906" s="100" t="s">
        <v>4887</v>
      </c>
      <c r="G906" s="65"/>
      <c r="H906" s="69"/>
      <c r="I906" s="70"/>
      <c r="J906" s="70"/>
      <c r="K906" s="69" t="s">
        <v>17075</v>
      </c>
      <c r="L906" s="73"/>
      <c r="M906" s="74"/>
      <c r="N906" s="74"/>
      <c r="O906" s="75"/>
      <c r="P906" s="76"/>
      <c r="Q906" s="76"/>
      <c r="R906" s="86"/>
      <c r="S906" s="48"/>
      <c r="T906" s="48"/>
      <c r="U906" s="49"/>
      <c r="V906" s="49"/>
      <c r="W906" s="49"/>
      <c r="X906" s="49"/>
      <c r="Y906" s="49"/>
      <c r="Z906" s="49"/>
      <c r="AA906" s="71">
        <v>187</v>
      </c>
      <c r="AB906" s="71"/>
      <c r="AC906" s="72"/>
      <c r="AD906" s="78" t="s">
        <v>10358</v>
      </c>
      <c r="AE906" s="78">
        <v>1594</v>
      </c>
      <c r="AF906" s="78">
        <v>1651</v>
      </c>
      <c r="AG906" s="78">
        <v>5507</v>
      </c>
      <c r="AH906" s="78">
        <v>18</v>
      </c>
      <c r="AI906" s="78">
        <v>-25200</v>
      </c>
      <c r="AJ906" s="78" t="s">
        <v>11703</v>
      </c>
      <c r="AK906" s="78" t="s">
        <v>12719</v>
      </c>
      <c r="AL906" s="84" t="s">
        <v>13241</v>
      </c>
      <c r="AM906" s="78" t="s">
        <v>13800</v>
      </c>
      <c r="AN906" s="80">
        <v>41929.374791666669</v>
      </c>
      <c r="AO906" s="84" t="s">
        <v>13971</v>
      </c>
      <c r="AP906" s="78" t="b">
        <v>1</v>
      </c>
      <c r="AQ906" s="78" t="b">
        <v>0</v>
      </c>
      <c r="AR906" s="78" t="b">
        <v>0</v>
      </c>
      <c r="AS906" s="78" t="s">
        <v>9963</v>
      </c>
      <c r="AT906" s="78">
        <v>516</v>
      </c>
      <c r="AU906" s="84" t="s">
        <v>14862</v>
      </c>
      <c r="AV906" s="78" t="b">
        <v>0</v>
      </c>
      <c r="AW906" s="78" t="s">
        <v>15459</v>
      </c>
      <c r="AX906" s="84" t="s">
        <v>15644</v>
      </c>
      <c r="AY906" s="78" t="s">
        <v>66</v>
      </c>
      <c r="AZ906" s="102" t="s">
        <v>18397</v>
      </c>
      <c r="BA906" s="48"/>
      <c r="BB906" s="48"/>
      <c r="BC906" s="48"/>
      <c r="BD906" s="48"/>
      <c r="BE906" s="48"/>
      <c r="BF906" s="48"/>
      <c r="BG906" s="48"/>
      <c r="BH906" s="48"/>
      <c r="BI906" s="48"/>
      <c r="BJ906" s="48"/>
      <c r="BK906" s="78" t="e">
        <f>REPLACE(INDEX(GroupVertices[Group], MATCH(Vertices[[#This Row],[Vertex]],GroupVertices[Vertex],0)),1,1,"")</f>
        <v>#N/A</v>
      </c>
      <c r="BL906" s="3"/>
      <c r="BM906" s="3"/>
      <c r="BN906" s="3"/>
      <c r="BO906" s="3"/>
    </row>
    <row r="907" spans="1:67" x14ac:dyDescent="0.25">
      <c r="A907" s="64" t="s">
        <v>365</v>
      </c>
      <c r="B907" s="65"/>
      <c r="C907" s="65"/>
      <c r="D907" s="66"/>
      <c r="E907" s="68"/>
      <c r="F907" s="100" t="s">
        <v>4889</v>
      </c>
      <c r="G907" s="65"/>
      <c r="H907" s="69"/>
      <c r="I907" s="70"/>
      <c r="J907" s="70"/>
      <c r="K907" s="69" t="s">
        <v>17077</v>
      </c>
      <c r="L907" s="73"/>
      <c r="M907" s="74"/>
      <c r="N907" s="74"/>
      <c r="O907" s="75"/>
      <c r="P907" s="76"/>
      <c r="Q907" s="76"/>
      <c r="R907" s="86"/>
      <c r="S907" s="48"/>
      <c r="T907" s="48"/>
      <c r="U907" s="49"/>
      <c r="V907" s="49"/>
      <c r="W907" s="49"/>
      <c r="X907" s="49"/>
      <c r="Y907" s="49"/>
      <c r="Z907" s="49"/>
      <c r="AA907" s="71">
        <v>189</v>
      </c>
      <c r="AB907" s="71"/>
      <c r="AC907" s="72"/>
      <c r="AD907" s="78" t="s">
        <v>10360</v>
      </c>
      <c r="AE907" s="78">
        <v>3560</v>
      </c>
      <c r="AF907" s="78">
        <v>8081</v>
      </c>
      <c r="AG907" s="78">
        <v>2170</v>
      </c>
      <c r="AH907" s="78">
        <v>27</v>
      </c>
      <c r="AI907" s="78">
        <v>19800</v>
      </c>
      <c r="AJ907" s="78" t="s">
        <v>11704</v>
      </c>
      <c r="AK907" s="78" t="s">
        <v>12720</v>
      </c>
      <c r="AL907" s="84" t="s">
        <v>13242</v>
      </c>
      <c r="AM907" s="78" t="s">
        <v>10135</v>
      </c>
      <c r="AN907" s="80">
        <v>40193.165567129632</v>
      </c>
      <c r="AO907" s="84" t="s">
        <v>13972</v>
      </c>
      <c r="AP907" s="78" t="b">
        <v>0</v>
      </c>
      <c r="AQ907" s="78" t="b">
        <v>0</v>
      </c>
      <c r="AR907" s="78" t="b">
        <v>1</v>
      </c>
      <c r="AS907" s="78" t="s">
        <v>9963</v>
      </c>
      <c r="AT907" s="78">
        <v>80</v>
      </c>
      <c r="AU907" s="84" t="s">
        <v>14919</v>
      </c>
      <c r="AV907" s="78" t="b">
        <v>0</v>
      </c>
      <c r="AW907" s="78" t="s">
        <v>15459</v>
      </c>
      <c r="AX907" s="84" t="s">
        <v>15646</v>
      </c>
      <c r="AY907" s="78" t="s">
        <v>66</v>
      </c>
      <c r="AZ907" s="102" t="s">
        <v>18397</v>
      </c>
      <c r="BA907" s="48"/>
      <c r="BB907" s="48"/>
      <c r="BC907" s="48"/>
      <c r="BD907" s="48"/>
      <c r="BE907" s="48"/>
      <c r="BF907" s="48"/>
      <c r="BG907" s="48"/>
      <c r="BH907" s="48"/>
      <c r="BI907" s="48"/>
      <c r="BJ907" s="48"/>
      <c r="BK907" s="78" t="e">
        <f>REPLACE(INDEX(GroupVertices[Group], MATCH(Vertices[[#This Row],[Vertex]],GroupVertices[Vertex],0)),1,1,"")</f>
        <v>#N/A</v>
      </c>
      <c r="BL907" s="3"/>
      <c r="BM907" s="3"/>
      <c r="BN907" s="3"/>
      <c r="BO907" s="3"/>
    </row>
    <row r="908" spans="1:67" x14ac:dyDescent="0.25">
      <c r="A908" s="64" t="s">
        <v>368</v>
      </c>
      <c r="B908" s="65"/>
      <c r="C908" s="65"/>
      <c r="D908" s="66"/>
      <c r="E908" s="68"/>
      <c r="F908" s="100" t="s">
        <v>4892</v>
      </c>
      <c r="G908" s="65"/>
      <c r="H908" s="69"/>
      <c r="I908" s="70"/>
      <c r="J908" s="70"/>
      <c r="K908" s="69" t="s">
        <v>17080</v>
      </c>
      <c r="L908" s="73"/>
      <c r="M908" s="74"/>
      <c r="N908" s="74"/>
      <c r="O908" s="75"/>
      <c r="P908" s="76"/>
      <c r="Q908" s="76"/>
      <c r="R908" s="86"/>
      <c r="S908" s="48"/>
      <c r="T908" s="48"/>
      <c r="U908" s="49"/>
      <c r="V908" s="49"/>
      <c r="W908" s="49"/>
      <c r="X908" s="49"/>
      <c r="Y908" s="49"/>
      <c r="Z908" s="49"/>
      <c r="AA908" s="71">
        <v>192</v>
      </c>
      <c r="AB908" s="71"/>
      <c r="AC908" s="72"/>
      <c r="AD908" s="78" t="s">
        <v>368</v>
      </c>
      <c r="AE908" s="78">
        <v>6</v>
      </c>
      <c r="AF908" s="78">
        <v>250</v>
      </c>
      <c r="AG908" s="78">
        <v>12203</v>
      </c>
      <c r="AH908" s="78">
        <v>0</v>
      </c>
      <c r="AI908" s="78"/>
      <c r="AJ908" s="78" t="s">
        <v>11707</v>
      </c>
      <c r="AK908" s="78" t="s">
        <v>12721</v>
      </c>
      <c r="AL908" s="78"/>
      <c r="AM908" s="78"/>
      <c r="AN908" s="80">
        <v>42317.490891203706</v>
      </c>
      <c r="AO908" s="84" t="s">
        <v>13975</v>
      </c>
      <c r="AP908" s="78" t="b">
        <v>1</v>
      </c>
      <c r="AQ908" s="78" t="b">
        <v>0</v>
      </c>
      <c r="AR908" s="78" t="b">
        <v>0</v>
      </c>
      <c r="AS908" s="78" t="s">
        <v>9963</v>
      </c>
      <c r="AT908" s="78">
        <v>15</v>
      </c>
      <c r="AU908" s="84" t="s">
        <v>14862</v>
      </c>
      <c r="AV908" s="78" t="b">
        <v>0</v>
      </c>
      <c r="AW908" s="78" t="s">
        <v>15459</v>
      </c>
      <c r="AX908" s="84" t="s">
        <v>15649</v>
      </c>
      <c r="AY908" s="78" t="s">
        <v>66</v>
      </c>
      <c r="AZ908" s="102" t="s">
        <v>18397</v>
      </c>
      <c r="BA908" s="48"/>
      <c r="BB908" s="48"/>
      <c r="BC908" s="48"/>
      <c r="BD908" s="48"/>
      <c r="BE908" s="48"/>
      <c r="BF908" s="48"/>
      <c r="BG908" s="48"/>
      <c r="BH908" s="48"/>
      <c r="BI908" s="48"/>
      <c r="BJ908" s="48"/>
      <c r="BK908" s="78" t="e">
        <f>REPLACE(INDEX(GroupVertices[Group], MATCH(Vertices[[#This Row],[Vertex]],GroupVertices[Vertex],0)),1,1,"")</f>
        <v>#N/A</v>
      </c>
      <c r="BL908" s="3"/>
      <c r="BM908" s="3"/>
      <c r="BN908" s="3"/>
      <c r="BO908" s="3"/>
    </row>
    <row r="909" spans="1:67" x14ac:dyDescent="0.25">
      <c r="A909" s="64" t="s">
        <v>369</v>
      </c>
      <c r="B909" s="65"/>
      <c r="C909" s="65"/>
      <c r="D909" s="66"/>
      <c r="E909" s="68"/>
      <c r="F909" s="100" t="s">
        <v>4893</v>
      </c>
      <c r="G909" s="65"/>
      <c r="H909" s="69"/>
      <c r="I909" s="70"/>
      <c r="J909" s="70"/>
      <c r="K909" s="69" t="s">
        <v>17081</v>
      </c>
      <c r="L909" s="73"/>
      <c r="M909" s="74"/>
      <c r="N909" s="74"/>
      <c r="O909" s="75"/>
      <c r="P909" s="76"/>
      <c r="Q909" s="76"/>
      <c r="R909" s="86"/>
      <c r="S909" s="48"/>
      <c r="T909" s="48"/>
      <c r="U909" s="49"/>
      <c r="V909" s="49"/>
      <c r="W909" s="49"/>
      <c r="X909" s="49"/>
      <c r="Y909" s="49"/>
      <c r="Z909" s="49"/>
      <c r="AA909" s="71">
        <v>193</v>
      </c>
      <c r="AB909" s="71"/>
      <c r="AC909" s="72"/>
      <c r="AD909" s="78" t="s">
        <v>10363</v>
      </c>
      <c r="AE909" s="78">
        <v>103</v>
      </c>
      <c r="AF909" s="78">
        <v>47</v>
      </c>
      <c r="AG909" s="78">
        <v>7928</v>
      </c>
      <c r="AH909" s="78">
        <v>126</v>
      </c>
      <c r="AI909" s="78">
        <v>-25200</v>
      </c>
      <c r="AJ909" s="78"/>
      <c r="AK909" s="78" t="s">
        <v>12722</v>
      </c>
      <c r="AL909" s="84" t="s">
        <v>13243</v>
      </c>
      <c r="AM909" s="78" t="s">
        <v>13800</v>
      </c>
      <c r="AN909" s="80">
        <v>42837.050057870372</v>
      </c>
      <c r="AO909" s="84" t="s">
        <v>13976</v>
      </c>
      <c r="AP909" s="78" t="b">
        <v>1</v>
      </c>
      <c r="AQ909" s="78" t="b">
        <v>0</v>
      </c>
      <c r="AR909" s="78" t="b">
        <v>0</v>
      </c>
      <c r="AS909" s="78" t="s">
        <v>9963</v>
      </c>
      <c r="AT909" s="78">
        <v>0</v>
      </c>
      <c r="AU909" s="78"/>
      <c r="AV909" s="78" t="b">
        <v>0</v>
      </c>
      <c r="AW909" s="78" t="s">
        <v>15459</v>
      </c>
      <c r="AX909" s="84" t="s">
        <v>15650</v>
      </c>
      <c r="AY909" s="78" t="s">
        <v>66</v>
      </c>
      <c r="AZ909" s="102" t="s">
        <v>18397</v>
      </c>
      <c r="BA909" s="48"/>
      <c r="BB909" s="48"/>
      <c r="BC909" s="48"/>
      <c r="BD909" s="48"/>
      <c r="BE909" s="48"/>
      <c r="BF909" s="48"/>
      <c r="BG909" s="48"/>
      <c r="BH909" s="48"/>
      <c r="BI909" s="48"/>
      <c r="BJ909" s="48"/>
      <c r="BK909" s="78" t="e">
        <f>REPLACE(INDEX(GroupVertices[Group], MATCH(Vertices[[#This Row],[Vertex]],GroupVertices[Vertex],0)),1,1,"")</f>
        <v>#N/A</v>
      </c>
      <c r="BL909" s="3"/>
      <c r="BM909" s="3"/>
      <c r="BN909" s="3"/>
      <c r="BO909" s="3"/>
    </row>
    <row r="910" spans="1:67" x14ac:dyDescent="0.25">
      <c r="A910" s="64" t="s">
        <v>370</v>
      </c>
      <c r="B910" s="65"/>
      <c r="C910" s="65"/>
      <c r="D910" s="66"/>
      <c r="E910" s="68"/>
      <c r="F910" s="100" t="s">
        <v>4894</v>
      </c>
      <c r="G910" s="65"/>
      <c r="H910" s="69"/>
      <c r="I910" s="70"/>
      <c r="J910" s="70"/>
      <c r="K910" s="69" t="s">
        <v>17082</v>
      </c>
      <c r="L910" s="73"/>
      <c r="M910" s="74"/>
      <c r="N910" s="74"/>
      <c r="O910" s="75"/>
      <c r="P910" s="76"/>
      <c r="Q910" s="76"/>
      <c r="R910" s="86"/>
      <c r="S910" s="48"/>
      <c r="T910" s="48"/>
      <c r="U910" s="49"/>
      <c r="V910" s="49"/>
      <c r="W910" s="49"/>
      <c r="X910" s="49"/>
      <c r="Y910" s="49"/>
      <c r="Z910" s="49"/>
      <c r="AA910" s="71">
        <v>194</v>
      </c>
      <c r="AB910" s="71"/>
      <c r="AC910" s="72"/>
      <c r="AD910" s="78" t="s">
        <v>10364</v>
      </c>
      <c r="AE910" s="78">
        <v>118</v>
      </c>
      <c r="AF910" s="78">
        <v>100</v>
      </c>
      <c r="AG910" s="78">
        <v>3048</v>
      </c>
      <c r="AH910" s="78">
        <v>2294</v>
      </c>
      <c r="AI910" s="78"/>
      <c r="AJ910" s="78"/>
      <c r="AK910" s="78" t="s">
        <v>10118</v>
      </c>
      <c r="AL910" s="78"/>
      <c r="AM910" s="78"/>
      <c r="AN910" s="80">
        <v>40897.705833333333</v>
      </c>
      <c r="AO910" s="84" t="s">
        <v>13977</v>
      </c>
      <c r="AP910" s="78" t="b">
        <v>0</v>
      </c>
      <c r="AQ910" s="78" t="b">
        <v>0</v>
      </c>
      <c r="AR910" s="78" t="b">
        <v>0</v>
      </c>
      <c r="AS910" s="78" t="s">
        <v>9963</v>
      </c>
      <c r="AT910" s="78">
        <v>10</v>
      </c>
      <c r="AU910" s="84" t="s">
        <v>14862</v>
      </c>
      <c r="AV910" s="78" t="b">
        <v>0</v>
      </c>
      <c r="AW910" s="78" t="s">
        <v>15459</v>
      </c>
      <c r="AX910" s="84" t="s">
        <v>15651</v>
      </c>
      <c r="AY910" s="78" t="s">
        <v>66</v>
      </c>
      <c r="AZ910" s="102" t="s">
        <v>18397</v>
      </c>
      <c r="BA910" s="48"/>
      <c r="BB910" s="48"/>
      <c r="BC910" s="48"/>
      <c r="BD910" s="48"/>
      <c r="BE910" s="48"/>
      <c r="BF910" s="48"/>
      <c r="BG910" s="48"/>
      <c r="BH910" s="48"/>
      <c r="BI910" s="48"/>
      <c r="BJ910" s="48"/>
      <c r="BK910" s="78" t="e">
        <f>REPLACE(INDEX(GroupVertices[Group], MATCH(Vertices[[#This Row],[Vertex]],GroupVertices[Vertex],0)),1,1,"")</f>
        <v>#N/A</v>
      </c>
      <c r="BL910" s="3"/>
      <c r="BM910" s="3"/>
      <c r="BN910" s="3"/>
      <c r="BO910" s="3"/>
    </row>
    <row r="911" spans="1:67" x14ac:dyDescent="0.25">
      <c r="A911" s="64" t="s">
        <v>371</v>
      </c>
      <c r="B911" s="65"/>
      <c r="C911" s="65"/>
      <c r="D911" s="66"/>
      <c r="E911" s="68"/>
      <c r="F911" s="100" t="s">
        <v>4895</v>
      </c>
      <c r="G911" s="65"/>
      <c r="H911" s="69"/>
      <c r="I911" s="70"/>
      <c r="J911" s="70"/>
      <c r="K911" s="69" t="s">
        <v>17083</v>
      </c>
      <c r="L911" s="73"/>
      <c r="M911" s="74"/>
      <c r="N911" s="74"/>
      <c r="O911" s="75"/>
      <c r="P911" s="76"/>
      <c r="Q911" s="76"/>
      <c r="R911" s="86"/>
      <c r="S911" s="48"/>
      <c r="T911" s="48"/>
      <c r="U911" s="49"/>
      <c r="V911" s="49"/>
      <c r="W911" s="49"/>
      <c r="X911" s="49"/>
      <c r="Y911" s="49"/>
      <c r="Z911" s="49"/>
      <c r="AA911" s="71">
        <v>195</v>
      </c>
      <c r="AB911" s="71"/>
      <c r="AC911" s="72"/>
      <c r="AD911" s="78" t="s">
        <v>10365</v>
      </c>
      <c r="AE911" s="78">
        <v>57</v>
      </c>
      <c r="AF911" s="78">
        <v>45</v>
      </c>
      <c r="AG911" s="78">
        <v>415</v>
      </c>
      <c r="AH911" s="78">
        <v>162</v>
      </c>
      <c r="AI911" s="78">
        <v>-25200</v>
      </c>
      <c r="AJ911" s="78"/>
      <c r="AK911" s="78"/>
      <c r="AL911" s="78"/>
      <c r="AM911" s="78" t="s">
        <v>13800</v>
      </c>
      <c r="AN911" s="80">
        <v>42241.763206018521</v>
      </c>
      <c r="AO911" s="78"/>
      <c r="AP911" s="78" t="b">
        <v>1</v>
      </c>
      <c r="AQ911" s="78" t="b">
        <v>0</v>
      </c>
      <c r="AR911" s="78" t="b">
        <v>1</v>
      </c>
      <c r="AS911" s="78" t="s">
        <v>9963</v>
      </c>
      <c r="AT911" s="78">
        <v>64</v>
      </c>
      <c r="AU911" s="84" t="s">
        <v>14862</v>
      </c>
      <c r="AV911" s="78" t="b">
        <v>0</v>
      </c>
      <c r="AW911" s="78" t="s">
        <v>15459</v>
      </c>
      <c r="AX911" s="84" t="s">
        <v>15652</v>
      </c>
      <c r="AY911" s="78" t="s">
        <v>66</v>
      </c>
      <c r="AZ911" s="102" t="s">
        <v>18399</v>
      </c>
      <c r="BA911" s="48"/>
      <c r="BB911" s="48"/>
      <c r="BC911" s="48"/>
      <c r="BD911" s="48"/>
      <c r="BE911" s="48"/>
      <c r="BF911" s="48"/>
      <c r="BG911" s="48"/>
      <c r="BH911" s="48"/>
      <c r="BI911" s="48"/>
      <c r="BJ911" s="48"/>
      <c r="BK911" s="78" t="e">
        <f>REPLACE(INDEX(GroupVertices[Group], MATCH(Vertices[[#This Row],[Vertex]],GroupVertices[Vertex],0)),1,1,"")</f>
        <v>#N/A</v>
      </c>
      <c r="BL911" s="3"/>
      <c r="BM911" s="3"/>
      <c r="BN911" s="3"/>
      <c r="BO911" s="3"/>
    </row>
    <row r="912" spans="1:67" x14ac:dyDescent="0.25">
      <c r="A912" s="64" t="s">
        <v>372</v>
      </c>
      <c r="B912" s="65"/>
      <c r="C912" s="65"/>
      <c r="D912" s="66"/>
      <c r="E912" s="68"/>
      <c r="F912" s="100" t="s">
        <v>15174</v>
      </c>
      <c r="G912" s="65"/>
      <c r="H912" s="69"/>
      <c r="I912" s="70"/>
      <c r="J912" s="70"/>
      <c r="K912" s="69" t="s">
        <v>17084</v>
      </c>
      <c r="L912" s="73"/>
      <c r="M912" s="74"/>
      <c r="N912" s="74"/>
      <c r="O912" s="75"/>
      <c r="P912" s="76"/>
      <c r="Q912" s="76"/>
      <c r="R912" s="86"/>
      <c r="S912" s="48"/>
      <c r="T912" s="48"/>
      <c r="U912" s="49"/>
      <c r="V912" s="49"/>
      <c r="W912" s="49"/>
      <c r="X912" s="49"/>
      <c r="Y912" s="49"/>
      <c r="Z912" s="49"/>
      <c r="AA912" s="71">
        <v>196</v>
      </c>
      <c r="AB912" s="71"/>
      <c r="AC912" s="72"/>
      <c r="AD912" s="78" t="s">
        <v>10366</v>
      </c>
      <c r="AE912" s="78">
        <v>186</v>
      </c>
      <c r="AF912" s="78">
        <v>10</v>
      </c>
      <c r="AG912" s="78">
        <v>49</v>
      </c>
      <c r="AH912" s="78">
        <v>0</v>
      </c>
      <c r="AI912" s="78">
        <v>19800</v>
      </c>
      <c r="AJ912" s="78" t="s">
        <v>11708</v>
      </c>
      <c r="AK912" s="78" t="s">
        <v>10111</v>
      </c>
      <c r="AL912" s="78"/>
      <c r="AM912" s="78" t="s">
        <v>10135</v>
      </c>
      <c r="AN912" s="80">
        <v>42610.351307870369</v>
      </c>
      <c r="AO912" s="78"/>
      <c r="AP912" s="78" t="b">
        <v>1</v>
      </c>
      <c r="AQ912" s="78" t="b">
        <v>0</v>
      </c>
      <c r="AR912" s="78" t="b">
        <v>0</v>
      </c>
      <c r="AS912" s="78" t="s">
        <v>9963</v>
      </c>
      <c r="AT912" s="78">
        <v>0</v>
      </c>
      <c r="AU912" s="78"/>
      <c r="AV912" s="78" t="b">
        <v>0</v>
      </c>
      <c r="AW912" s="78" t="s">
        <v>15459</v>
      </c>
      <c r="AX912" s="84" t="s">
        <v>15653</v>
      </c>
      <c r="AY912" s="78" t="s">
        <v>66</v>
      </c>
      <c r="AZ912" s="102" t="s">
        <v>18399</v>
      </c>
      <c r="BA912" s="48"/>
      <c r="BB912" s="48"/>
      <c r="BC912" s="48"/>
      <c r="BD912" s="48"/>
      <c r="BE912" s="48"/>
      <c r="BF912" s="48"/>
      <c r="BG912" s="48"/>
      <c r="BH912" s="48"/>
      <c r="BI912" s="48"/>
      <c r="BJ912" s="48"/>
      <c r="BK912" s="78" t="e">
        <f>REPLACE(INDEX(GroupVertices[Group], MATCH(Vertices[[#This Row],[Vertex]],GroupVertices[Vertex],0)),1,1,"")</f>
        <v>#N/A</v>
      </c>
      <c r="BL912" s="3"/>
      <c r="BM912" s="3"/>
      <c r="BN912" s="3"/>
      <c r="BO912" s="3"/>
    </row>
    <row r="913" spans="1:67" x14ac:dyDescent="0.25">
      <c r="A913" s="64" t="s">
        <v>373</v>
      </c>
      <c r="B913" s="65"/>
      <c r="C913" s="65"/>
      <c r="D913" s="66"/>
      <c r="E913" s="68"/>
      <c r="F913" s="100" t="s">
        <v>4896</v>
      </c>
      <c r="G913" s="65"/>
      <c r="H913" s="69"/>
      <c r="I913" s="70"/>
      <c r="J913" s="70"/>
      <c r="K913" s="69" t="s">
        <v>17085</v>
      </c>
      <c r="L913" s="73"/>
      <c r="M913" s="74"/>
      <c r="N913" s="74"/>
      <c r="O913" s="75"/>
      <c r="P913" s="76"/>
      <c r="Q913" s="76"/>
      <c r="R913" s="86"/>
      <c r="S913" s="48"/>
      <c r="T913" s="48"/>
      <c r="U913" s="49"/>
      <c r="V913" s="49"/>
      <c r="W913" s="49"/>
      <c r="X913" s="49"/>
      <c r="Y913" s="49"/>
      <c r="Z913" s="49"/>
      <c r="AA913" s="71">
        <v>197</v>
      </c>
      <c r="AB913" s="71"/>
      <c r="AC913" s="72"/>
      <c r="AD913" s="78" t="s">
        <v>10367</v>
      </c>
      <c r="AE913" s="78">
        <v>0</v>
      </c>
      <c r="AF913" s="78">
        <v>285</v>
      </c>
      <c r="AG913" s="78">
        <v>5738</v>
      </c>
      <c r="AH913" s="78">
        <v>182</v>
      </c>
      <c r="AI913" s="78">
        <v>19800</v>
      </c>
      <c r="AJ913" s="78" t="s">
        <v>11709</v>
      </c>
      <c r="AK913" s="78" t="s">
        <v>12723</v>
      </c>
      <c r="AL913" s="84" t="s">
        <v>13244</v>
      </c>
      <c r="AM913" s="78" t="s">
        <v>12690</v>
      </c>
      <c r="AN913" s="80">
        <v>41146.359965277778</v>
      </c>
      <c r="AO913" s="84" t="s">
        <v>13978</v>
      </c>
      <c r="AP913" s="78" t="b">
        <v>1</v>
      </c>
      <c r="AQ913" s="78" t="b">
        <v>0</v>
      </c>
      <c r="AR913" s="78" t="b">
        <v>1</v>
      </c>
      <c r="AS913" s="78" t="s">
        <v>9963</v>
      </c>
      <c r="AT913" s="78">
        <v>20</v>
      </c>
      <c r="AU913" s="84" t="s">
        <v>14862</v>
      </c>
      <c r="AV913" s="78" t="b">
        <v>0</v>
      </c>
      <c r="AW913" s="78" t="s">
        <v>15459</v>
      </c>
      <c r="AX913" s="84" t="s">
        <v>15654</v>
      </c>
      <c r="AY913" s="78" t="s">
        <v>66</v>
      </c>
      <c r="AZ913" s="102" t="s">
        <v>18399</v>
      </c>
      <c r="BA913" s="48"/>
      <c r="BB913" s="48"/>
      <c r="BC913" s="48"/>
      <c r="BD913" s="48"/>
      <c r="BE913" s="48"/>
      <c r="BF913" s="48"/>
      <c r="BG913" s="48"/>
      <c r="BH913" s="48"/>
      <c r="BI913" s="48"/>
      <c r="BJ913" s="48"/>
      <c r="BK913" s="78" t="e">
        <f>REPLACE(INDEX(GroupVertices[Group], MATCH(Vertices[[#This Row],[Vertex]],GroupVertices[Vertex],0)),1,1,"")</f>
        <v>#N/A</v>
      </c>
      <c r="BL913" s="3"/>
      <c r="BM913" s="3"/>
      <c r="BN913" s="3"/>
      <c r="BO913" s="3"/>
    </row>
    <row r="914" spans="1:67" x14ac:dyDescent="0.25">
      <c r="A914" s="64" t="s">
        <v>379</v>
      </c>
      <c r="B914" s="65"/>
      <c r="C914" s="65"/>
      <c r="D914" s="66"/>
      <c r="E914" s="68"/>
      <c r="F914" s="100" t="s">
        <v>4902</v>
      </c>
      <c r="G914" s="65"/>
      <c r="H914" s="69"/>
      <c r="I914" s="70"/>
      <c r="J914" s="70"/>
      <c r="K914" s="69" t="s">
        <v>17095</v>
      </c>
      <c r="L914" s="73"/>
      <c r="M914" s="74"/>
      <c r="N914" s="74"/>
      <c r="O914" s="75"/>
      <c r="P914" s="76"/>
      <c r="Q914" s="76"/>
      <c r="R914" s="86"/>
      <c r="S914" s="48"/>
      <c r="T914" s="48"/>
      <c r="U914" s="49"/>
      <c r="V914" s="49"/>
      <c r="W914" s="49"/>
      <c r="X914" s="49"/>
      <c r="Y914" s="49"/>
      <c r="Z914" s="49"/>
      <c r="AA914" s="71">
        <v>207</v>
      </c>
      <c r="AB914" s="71"/>
      <c r="AC914" s="72"/>
      <c r="AD914" s="78" t="s">
        <v>10377</v>
      </c>
      <c r="AE914" s="78">
        <v>22</v>
      </c>
      <c r="AF914" s="78">
        <v>3</v>
      </c>
      <c r="AG914" s="78">
        <v>356</v>
      </c>
      <c r="AH914" s="78">
        <v>1</v>
      </c>
      <c r="AI914" s="78"/>
      <c r="AJ914" s="78"/>
      <c r="AK914" s="78"/>
      <c r="AL914" s="78"/>
      <c r="AM914" s="78"/>
      <c r="AN914" s="80">
        <v>42852.221574074072</v>
      </c>
      <c r="AO914" s="78"/>
      <c r="AP914" s="78" t="b">
        <v>1</v>
      </c>
      <c r="AQ914" s="78" t="b">
        <v>0</v>
      </c>
      <c r="AR914" s="78" t="b">
        <v>0</v>
      </c>
      <c r="AS914" s="78" t="s">
        <v>9963</v>
      </c>
      <c r="AT914" s="78">
        <v>0</v>
      </c>
      <c r="AU914" s="78"/>
      <c r="AV914" s="78" t="b">
        <v>0</v>
      </c>
      <c r="AW914" s="78" t="s">
        <v>15459</v>
      </c>
      <c r="AX914" s="84" t="s">
        <v>15664</v>
      </c>
      <c r="AY914" s="78" t="s">
        <v>66</v>
      </c>
      <c r="AZ914" s="102" t="s">
        <v>18397</v>
      </c>
      <c r="BA914" s="48"/>
      <c r="BB914" s="48"/>
      <c r="BC914" s="48"/>
      <c r="BD914" s="48"/>
      <c r="BE914" s="48"/>
      <c r="BF914" s="48"/>
      <c r="BG914" s="48"/>
      <c r="BH914" s="48"/>
      <c r="BI914" s="48"/>
      <c r="BJ914" s="48"/>
      <c r="BK914" s="78" t="e">
        <f>REPLACE(INDEX(GroupVertices[Group], MATCH(Vertices[[#This Row],[Vertex]],GroupVertices[Vertex],0)),1,1,"")</f>
        <v>#N/A</v>
      </c>
      <c r="BL914" s="3"/>
      <c r="BM914" s="3"/>
      <c r="BN914" s="3"/>
      <c r="BO914" s="3"/>
    </row>
    <row r="915" spans="1:67" x14ac:dyDescent="0.25">
      <c r="A915" s="64" t="s">
        <v>381</v>
      </c>
      <c r="B915" s="65"/>
      <c r="C915" s="65"/>
      <c r="D915" s="66"/>
      <c r="E915" s="68"/>
      <c r="F915" s="100" t="s">
        <v>4903</v>
      </c>
      <c r="G915" s="65"/>
      <c r="H915" s="69"/>
      <c r="I915" s="70"/>
      <c r="J915" s="70"/>
      <c r="K915" s="69" t="s">
        <v>17097</v>
      </c>
      <c r="L915" s="73"/>
      <c r="M915" s="74"/>
      <c r="N915" s="74"/>
      <c r="O915" s="75"/>
      <c r="P915" s="76"/>
      <c r="Q915" s="76"/>
      <c r="R915" s="86"/>
      <c r="S915" s="48"/>
      <c r="T915" s="48"/>
      <c r="U915" s="49"/>
      <c r="V915" s="49"/>
      <c r="W915" s="49"/>
      <c r="X915" s="49"/>
      <c r="Y915" s="49"/>
      <c r="Z915" s="49"/>
      <c r="AA915" s="71">
        <v>209</v>
      </c>
      <c r="AB915" s="71"/>
      <c r="AC915" s="72"/>
      <c r="AD915" s="78" t="s">
        <v>10379</v>
      </c>
      <c r="AE915" s="78">
        <v>47</v>
      </c>
      <c r="AF915" s="78">
        <v>360</v>
      </c>
      <c r="AG915" s="78">
        <v>21237</v>
      </c>
      <c r="AH915" s="78">
        <v>0</v>
      </c>
      <c r="AI915" s="78">
        <v>19800</v>
      </c>
      <c r="AJ915" s="78" t="s">
        <v>11718</v>
      </c>
      <c r="AK915" s="78" t="s">
        <v>12727</v>
      </c>
      <c r="AL915" s="84" t="s">
        <v>13249</v>
      </c>
      <c r="AM915" s="78" t="s">
        <v>12690</v>
      </c>
      <c r="AN915" s="80">
        <v>41761.230532407404</v>
      </c>
      <c r="AO915" s="84" t="s">
        <v>13989</v>
      </c>
      <c r="AP915" s="78" t="b">
        <v>0</v>
      </c>
      <c r="AQ915" s="78" t="b">
        <v>0</v>
      </c>
      <c r="AR915" s="78" t="b">
        <v>1</v>
      </c>
      <c r="AS915" s="78" t="s">
        <v>9963</v>
      </c>
      <c r="AT915" s="78">
        <v>63</v>
      </c>
      <c r="AU915" s="84" t="s">
        <v>14924</v>
      </c>
      <c r="AV915" s="78" t="b">
        <v>0</v>
      </c>
      <c r="AW915" s="78" t="s">
        <v>15459</v>
      </c>
      <c r="AX915" s="84" t="s">
        <v>15666</v>
      </c>
      <c r="AY915" s="78" t="s">
        <v>66</v>
      </c>
      <c r="AZ915" s="102" t="s">
        <v>18397</v>
      </c>
      <c r="BA915" s="48"/>
      <c r="BB915" s="48"/>
      <c r="BC915" s="48"/>
      <c r="BD915" s="48"/>
      <c r="BE915" s="48"/>
      <c r="BF915" s="48"/>
      <c r="BG915" s="48"/>
      <c r="BH915" s="48"/>
      <c r="BI915" s="48"/>
      <c r="BJ915" s="48"/>
      <c r="BK915" s="78" t="e">
        <f>REPLACE(INDEX(GroupVertices[Group], MATCH(Vertices[[#This Row],[Vertex]],GroupVertices[Vertex],0)),1,1,"")</f>
        <v>#N/A</v>
      </c>
      <c r="BL915" s="3"/>
      <c r="BM915" s="3"/>
      <c r="BN915" s="3"/>
      <c r="BO915" s="3"/>
    </row>
    <row r="916" spans="1:67" x14ac:dyDescent="0.25">
      <c r="A916" s="64" t="s">
        <v>384</v>
      </c>
      <c r="B916" s="65"/>
      <c r="C916" s="65"/>
      <c r="D916" s="66"/>
      <c r="E916" s="68"/>
      <c r="F916" s="100" t="s">
        <v>4906</v>
      </c>
      <c r="G916" s="65"/>
      <c r="H916" s="69"/>
      <c r="I916" s="70"/>
      <c r="J916" s="70"/>
      <c r="K916" s="69" t="s">
        <v>17099</v>
      </c>
      <c r="L916" s="73"/>
      <c r="M916" s="74"/>
      <c r="N916" s="74"/>
      <c r="O916" s="75"/>
      <c r="P916" s="76"/>
      <c r="Q916" s="76"/>
      <c r="R916" s="86"/>
      <c r="S916" s="48"/>
      <c r="T916" s="48"/>
      <c r="U916" s="49"/>
      <c r="V916" s="49"/>
      <c r="W916" s="49"/>
      <c r="X916" s="49"/>
      <c r="Y916" s="49"/>
      <c r="Z916" s="49"/>
      <c r="AA916" s="71">
        <v>211</v>
      </c>
      <c r="AB916" s="71"/>
      <c r="AC916" s="72"/>
      <c r="AD916" s="78" t="s">
        <v>10381</v>
      </c>
      <c r="AE916" s="78">
        <v>131</v>
      </c>
      <c r="AF916" s="78">
        <v>197</v>
      </c>
      <c r="AG916" s="78">
        <v>70280</v>
      </c>
      <c r="AH916" s="78">
        <v>1</v>
      </c>
      <c r="AI916" s="78">
        <v>19800</v>
      </c>
      <c r="AJ916" s="78" t="s">
        <v>11720</v>
      </c>
      <c r="AK916" s="78" t="s">
        <v>10140</v>
      </c>
      <c r="AL916" s="84" t="s">
        <v>13250</v>
      </c>
      <c r="AM916" s="78" t="s">
        <v>12690</v>
      </c>
      <c r="AN916" s="80">
        <v>40910.267129629632</v>
      </c>
      <c r="AO916" s="78"/>
      <c r="AP916" s="78" t="b">
        <v>0</v>
      </c>
      <c r="AQ916" s="78" t="b">
        <v>0</v>
      </c>
      <c r="AR916" s="78" t="b">
        <v>0</v>
      </c>
      <c r="AS916" s="78" t="s">
        <v>9963</v>
      </c>
      <c r="AT916" s="78">
        <v>88</v>
      </c>
      <c r="AU916" s="84" t="s">
        <v>14925</v>
      </c>
      <c r="AV916" s="78" t="b">
        <v>0</v>
      </c>
      <c r="AW916" s="78" t="s">
        <v>15459</v>
      </c>
      <c r="AX916" s="84" t="s">
        <v>15668</v>
      </c>
      <c r="AY916" s="78" t="s">
        <v>66</v>
      </c>
      <c r="AZ916" s="102" t="s">
        <v>18398</v>
      </c>
      <c r="BA916" s="48"/>
      <c r="BB916" s="48"/>
      <c r="BC916" s="48"/>
      <c r="BD916" s="48"/>
      <c r="BE916" s="48"/>
      <c r="BF916" s="48"/>
      <c r="BG916" s="48"/>
      <c r="BH916" s="48"/>
      <c r="BI916" s="48"/>
      <c r="BJ916" s="48"/>
      <c r="BK916" s="78" t="e">
        <f>REPLACE(INDEX(GroupVertices[Group], MATCH(Vertices[[#This Row],[Vertex]],GroupVertices[Vertex],0)),1,1,"")</f>
        <v>#N/A</v>
      </c>
      <c r="BL916" s="3"/>
      <c r="BM916" s="3"/>
      <c r="BN916" s="3"/>
      <c r="BO916" s="3"/>
    </row>
    <row r="917" spans="1:67" x14ac:dyDescent="0.25">
      <c r="A917" s="64" t="s">
        <v>385</v>
      </c>
      <c r="B917" s="65"/>
      <c r="C917" s="65"/>
      <c r="D917" s="66"/>
      <c r="E917" s="68"/>
      <c r="F917" s="100" t="s">
        <v>4907</v>
      </c>
      <c r="G917" s="65"/>
      <c r="H917" s="69"/>
      <c r="I917" s="70"/>
      <c r="J917" s="70"/>
      <c r="K917" s="69" t="s">
        <v>17100</v>
      </c>
      <c r="L917" s="73"/>
      <c r="M917" s="74"/>
      <c r="N917" s="74"/>
      <c r="O917" s="75"/>
      <c r="P917" s="76"/>
      <c r="Q917" s="76"/>
      <c r="R917" s="86"/>
      <c r="S917" s="48"/>
      <c r="T917" s="48"/>
      <c r="U917" s="49"/>
      <c r="V917" s="49"/>
      <c r="W917" s="49"/>
      <c r="X917" s="49"/>
      <c r="Y917" s="49"/>
      <c r="Z917" s="49"/>
      <c r="AA917" s="71">
        <v>212</v>
      </c>
      <c r="AB917" s="71"/>
      <c r="AC917" s="72"/>
      <c r="AD917" s="78" t="s">
        <v>10382</v>
      </c>
      <c r="AE917" s="78">
        <v>52</v>
      </c>
      <c r="AF917" s="78">
        <v>166</v>
      </c>
      <c r="AG917" s="78">
        <v>62638</v>
      </c>
      <c r="AH917" s="78">
        <v>6</v>
      </c>
      <c r="AI917" s="78">
        <v>-36000</v>
      </c>
      <c r="AJ917" s="78" t="s">
        <v>11721</v>
      </c>
      <c r="AK917" s="78" t="s">
        <v>10140</v>
      </c>
      <c r="AL917" s="84" t="s">
        <v>13251</v>
      </c>
      <c r="AM917" s="78" t="s">
        <v>13801</v>
      </c>
      <c r="AN917" s="80">
        <v>39987.313576388886</v>
      </c>
      <c r="AO917" s="78"/>
      <c r="AP917" s="78" t="b">
        <v>0</v>
      </c>
      <c r="AQ917" s="78" t="b">
        <v>0</v>
      </c>
      <c r="AR917" s="78" t="b">
        <v>0</v>
      </c>
      <c r="AS917" s="78" t="s">
        <v>9963</v>
      </c>
      <c r="AT917" s="78">
        <v>83</v>
      </c>
      <c r="AU917" s="84" t="s">
        <v>14926</v>
      </c>
      <c r="AV917" s="78" t="b">
        <v>0</v>
      </c>
      <c r="AW917" s="78" t="s">
        <v>15459</v>
      </c>
      <c r="AX917" s="84" t="s">
        <v>15669</v>
      </c>
      <c r="AY917" s="78" t="s">
        <v>66</v>
      </c>
      <c r="AZ917" s="102" t="s">
        <v>18398</v>
      </c>
      <c r="BA917" s="48"/>
      <c r="BB917" s="48"/>
      <c r="BC917" s="48"/>
      <c r="BD917" s="48"/>
      <c r="BE917" s="48"/>
      <c r="BF917" s="48"/>
      <c r="BG917" s="48"/>
      <c r="BH917" s="48"/>
      <c r="BI917" s="48"/>
      <c r="BJ917" s="48"/>
      <c r="BK917" s="78" t="e">
        <f>REPLACE(INDEX(GroupVertices[Group], MATCH(Vertices[[#This Row],[Vertex]],GroupVertices[Vertex],0)),1,1,"")</f>
        <v>#N/A</v>
      </c>
      <c r="BL917" s="3"/>
      <c r="BM917" s="3"/>
      <c r="BN917" s="3"/>
      <c r="BO917" s="3"/>
    </row>
    <row r="918" spans="1:67" x14ac:dyDescent="0.25">
      <c r="A918" s="64" t="s">
        <v>390</v>
      </c>
      <c r="B918" s="65"/>
      <c r="C918" s="65"/>
      <c r="D918" s="66"/>
      <c r="E918" s="68"/>
      <c r="F918" s="100" t="s">
        <v>15179</v>
      </c>
      <c r="G918" s="65"/>
      <c r="H918" s="69"/>
      <c r="I918" s="70"/>
      <c r="J918" s="70"/>
      <c r="K918" s="69" t="s">
        <v>17104</v>
      </c>
      <c r="L918" s="73"/>
      <c r="M918" s="74"/>
      <c r="N918" s="74"/>
      <c r="O918" s="75"/>
      <c r="P918" s="76"/>
      <c r="Q918" s="76"/>
      <c r="R918" s="86"/>
      <c r="S918" s="48"/>
      <c r="T918" s="48"/>
      <c r="U918" s="49"/>
      <c r="V918" s="49"/>
      <c r="W918" s="49"/>
      <c r="X918" s="49"/>
      <c r="Y918" s="49"/>
      <c r="Z918" s="49"/>
      <c r="AA918" s="71">
        <v>216</v>
      </c>
      <c r="AB918" s="71"/>
      <c r="AC918" s="72"/>
      <c r="AD918" s="78" t="s">
        <v>10386</v>
      </c>
      <c r="AE918" s="78">
        <v>478</v>
      </c>
      <c r="AF918" s="78">
        <v>273</v>
      </c>
      <c r="AG918" s="78">
        <v>2498</v>
      </c>
      <c r="AH918" s="78">
        <v>1</v>
      </c>
      <c r="AI918" s="78">
        <v>19800</v>
      </c>
      <c r="AJ918" s="78"/>
      <c r="AK918" s="78" t="s">
        <v>12731</v>
      </c>
      <c r="AL918" s="84" t="s">
        <v>13254</v>
      </c>
      <c r="AM918" s="78" t="s">
        <v>10135</v>
      </c>
      <c r="AN918" s="80">
        <v>40811.454930555556</v>
      </c>
      <c r="AO918" s="84" t="s">
        <v>13994</v>
      </c>
      <c r="AP918" s="78" t="b">
        <v>0</v>
      </c>
      <c r="AQ918" s="78" t="b">
        <v>0</v>
      </c>
      <c r="AR918" s="78" t="b">
        <v>1</v>
      </c>
      <c r="AS918" s="78" t="s">
        <v>9963</v>
      </c>
      <c r="AT918" s="78">
        <v>2</v>
      </c>
      <c r="AU918" s="84" t="s">
        <v>14928</v>
      </c>
      <c r="AV918" s="78" t="b">
        <v>0</v>
      </c>
      <c r="AW918" s="78" t="s">
        <v>15459</v>
      </c>
      <c r="AX918" s="84" t="s">
        <v>15673</v>
      </c>
      <c r="AY918" s="78" t="s">
        <v>66</v>
      </c>
      <c r="AZ918" s="102" t="s">
        <v>18397</v>
      </c>
      <c r="BA918" s="48"/>
      <c r="BB918" s="48"/>
      <c r="BC918" s="48"/>
      <c r="BD918" s="48"/>
      <c r="BE918" s="48"/>
      <c r="BF918" s="48"/>
      <c r="BG918" s="48"/>
      <c r="BH918" s="48"/>
      <c r="BI918" s="48"/>
      <c r="BJ918" s="48"/>
      <c r="BK918" s="78" t="e">
        <f>REPLACE(INDEX(GroupVertices[Group], MATCH(Vertices[[#This Row],[Vertex]],GroupVertices[Vertex],0)),1,1,"")</f>
        <v>#N/A</v>
      </c>
      <c r="BL918" s="3"/>
      <c r="BM918" s="3"/>
      <c r="BN918" s="3"/>
      <c r="BO918" s="3"/>
    </row>
    <row r="919" spans="1:67" x14ac:dyDescent="0.25">
      <c r="A919" s="64" t="s">
        <v>396</v>
      </c>
      <c r="B919" s="65"/>
      <c r="C919" s="65"/>
      <c r="D919" s="66"/>
      <c r="E919" s="68"/>
      <c r="F919" s="100" t="s">
        <v>4916</v>
      </c>
      <c r="G919" s="65"/>
      <c r="H919" s="69"/>
      <c r="I919" s="70"/>
      <c r="J919" s="70"/>
      <c r="K919" s="69" t="s">
        <v>17112</v>
      </c>
      <c r="L919" s="73"/>
      <c r="M919" s="74"/>
      <c r="N919" s="74"/>
      <c r="O919" s="75"/>
      <c r="P919" s="76"/>
      <c r="Q919" s="76"/>
      <c r="R919" s="86"/>
      <c r="S919" s="48"/>
      <c r="T919" s="48"/>
      <c r="U919" s="49"/>
      <c r="V919" s="49"/>
      <c r="W919" s="49"/>
      <c r="X919" s="49"/>
      <c r="Y919" s="49"/>
      <c r="Z919" s="49"/>
      <c r="AA919" s="71">
        <v>224</v>
      </c>
      <c r="AB919" s="71"/>
      <c r="AC919" s="72"/>
      <c r="AD919" s="78" t="s">
        <v>10393</v>
      </c>
      <c r="AE919" s="78">
        <v>155</v>
      </c>
      <c r="AF919" s="78">
        <v>415</v>
      </c>
      <c r="AG919" s="78">
        <v>4082</v>
      </c>
      <c r="AH919" s="78">
        <v>1</v>
      </c>
      <c r="AI919" s="78">
        <v>-25200</v>
      </c>
      <c r="AJ919" s="78" t="s">
        <v>11730</v>
      </c>
      <c r="AK919" s="78" t="s">
        <v>10111</v>
      </c>
      <c r="AL919" s="84" t="s">
        <v>13260</v>
      </c>
      <c r="AM919" s="78" t="s">
        <v>13800</v>
      </c>
      <c r="AN919" s="80">
        <v>42580.529479166667</v>
      </c>
      <c r="AO919" s="84" t="s">
        <v>14001</v>
      </c>
      <c r="AP919" s="78" t="b">
        <v>1</v>
      </c>
      <c r="AQ919" s="78" t="b">
        <v>0</v>
      </c>
      <c r="AR919" s="78" t="b">
        <v>0</v>
      </c>
      <c r="AS919" s="78" t="s">
        <v>9963</v>
      </c>
      <c r="AT919" s="78">
        <v>5</v>
      </c>
      <c r="AU919" s="78"/>
      <c r="AV919" s="78" t="b">
        <v>0</v>
      </c>
      <c r="AW919" s="78" t="s">
        <v>15459</v>
      </c>
      <c r="AX919" s="84" t="s">
        <v>15681</v>
      </c>
      <c r="AY919" s="78" t="s">
        <v>66</v>
      </c>
      <c r="AZ919" s="102" t="s">
        <v>18397</v>
      </c>
      <c r="BA919" s="48"/>
      <c r="BB919" s="48"/>
      <c r="BC919" s="48"/>
      <c r="BD919" s="48"/>
      <c r="BE919" s="48"/>
      <c r="BF919" s="48"/>
      <c r="BG919" s="48"/>
      <c r="BH919" s="48"/>
      <c r="BI919" s="48"/>
      <c r="BJ919" s="48"/>
      <c r="BK919" s="78" t="e">
        <f>REPLACE(INDEX(GroupVertices[Group], MATCH(Vertices[[#This Row],[Vertex]],GroupVertices[Vertex],0)),1,1,"")</f>
        <v>#N/A</v>
      </c>
      <c r="BL919" s="3"/>
      <c r="BM919" s="3"/>
      <c r="BN919" s="3"/>
      <c r="BO919" s="3"/>
    </row>
    <row r="920" spans="1:67" x14ac:dyDescent="0.25">
      <c r="A920" s="64" t="s">
        <v>397</v>
      </c>
      <c r="B920" s="65"/>
      <c r="C920" s="65"/>
      <c r="D920" s="66"/>
      <c r="E920" s="68"/>
      <c r="F920" s="100" t="s">
        <v>4917</v>
      </c>
      <c r="G920" s="65"/>
      <c r="H920" s="69"/>
      <c r="I920" s="70"/>
      <c r="J920" s="70"/>
      <c r="K920" s="69" t="s">
        <v>17113</v>
      </c>
      <c r="L920" s="73"/>
      <c r="M920" s="74"/>
      <c r="N920" s="74"/>
      <c r="O920" s="75"/>
      <c r="P920" s="76"/>
      <c r="Q920" s="76"/>
      <c r="R920" s="86"/>
      <c r="S920" s="48"/>
      <c r="T920" s="48"/>
      <c r="U920" s="49"/>
      <c r="V920" s="49"/>
      <c r="W920" s="49"/>
      <c r="X920" s="49"/>
      <c r="Y920" s="49"/>
      <c r="Z920" s="49"/>
      <c r="AA920" s="71">
        <v>225</v>
      </c>
      <c r="AB920" s="71"/>
      <c r="AC920" s="72"/>
      <c r="AD920" s="78" t="s">
        <v>10394</v>
      </c>
      <c r="AE920" s="78">
        <v>477</v>
      </c>
      <c r="AF920" s="78">
        <v>147</v>
      </c>
      <c r="AG920" s="78">
        <v>3507</v>
      </c>
      <c r="AH920" s="78">
        <v>1374</v>
      </c>
      <c r="AI920" s="78">
        <v>-25200</v>
      </c>
      <c r="AJ920" s="78" t="s">
        <v>11731</v>
      </c>
      <c r="AK920" s="78" t="s">
        <v>12735</v>
      </c>
      <c r="AL920" s="78"/>
      <c r="AM920" s="78" t="s">
        <v>13800</v>
      </c>
      <c r="AN920" s="80">
        <v>42425.384976851848</v>
      </c>
      <c r="AO920" s="84" t="s">
        <v>14002</v>
      </c>
      <c r="AP920" s="78" t="b">
        <v>1</v>
      </c>
      <c r="AQ920" s="78" t="b">
        <v>0</v>
      </c>
      <c r="AR920" s="78" t="b">
        <v>0</v>
      </c>
      <c r="AS920" s="78" t="s">
        <v>14858</v>
      </c>
      <c r="AT920" s="78">
        <v>1</v>
      </c>
      <c r="AU920" s="78"/>
      <c r="AV920" s="78" t="b">
        <v>0</v>
      </c>
      <c r="AW920" s="78" t="s">
        <v>15459</v>
      </c>
      <c r="AX920" s="84" t="s">
        <v>15682</v>
      </c>
      <c r="AY920" s="78" t="s">
        <v>66</v>
      </c>
      <c r="AZ920" s="102" t="s">
        <v>18397</v>
      </c>
      <c r="BA920" s="48"/>
      <c r="BB920" s="48"/>
      <c r="BC920" s="48"/>
      <c r="BD920" s="48"/>
      <c r="BE920" s="48"/>
      <c r="BF920" s="48"/>
      <c r="BG920" s="48"/>
      <c r="BH920" s="48"/>
      <c r="BI920" s="48"/>
      <c r="BJ920" s="48"/>
      <c r="BK920" s="78" t="e">
        <f>REPLACE(INDEX(GroupVertices[Group], MATCH(Vertices[[#This Row],[Vertex]],GroupVertices[Vertex],0)),1,1,"")</f>
        <v>#N/A</v>
      </c>
      <c r="BL920" s="3"/>
      <c r="BM920" s="3"/>
      <c r="BN920" s="3"/>
      <c r="BO920" s="3"/>
    </row>
    <row r="921" spans="1:67" x14ac:dyDescent="0.25">
      <c r="A921" s="64" t="s">
        <v>399</v>
      </c>
      <c r="B921" s="65"/>
      <c r="C921" s="65"/>
      <c r="D921" s="66"/>
      <c r="E921" s="68"/>
      <c r="F921" s="100" t="s">
        <v>4918</v>
      </c>
      <c r="G921" s="65"/>
      <c r="H921" s="69"/>
      <c r="I921" s="70"/>
      <c r="J921" s="70"/>
      <c r="K921" s="69" t="s">
        <v>17116</v>
      </c>
      <c r="L921" s="73"/>
      <c r="M921" s="74"/>
      <c r="N921" s="74"/>
      <c r="O921" s="75"/>
      <c r="P921" s="76"/>
      <c r="Q921" s="76"/>
      <c r="R921" s="86"/>
      <c r="S921" s="48"/>
      <c r="T921" s="48"/>
      <c r="U921" s="49"/>
      <c r="V921" s="49"/>
      <c r="W921" s="49"/>
      <c r="X921" s="49"/>
      <c r="Y921" s="49"/>
      <c r="Z921" s="49"/>
      <c r="AA921" s="71">
        <v>228</v>
      </c>
      <c r="AB921" s="71"/>
      <c r="AC921" s="72"/>
      <c r="AD921" s="78" t="s">
        <v>10397</v>
      </c>
      <c r="AE921" s="78">
        <v>240</v>
      </c>
      <c r="AF921" s="78">
        <v>306</v>
      </c>
      <c r="AG921" s="78">
        <v>2233</v>
      </c>
      <c r="AH921" s="78">
        <v>2287</v>
      </c>
      <c r="AI921" s="78">
        <v>-25200</v>
      </c>
      <c r="AJ921" s="78" t="s">
        <v>11733</v>
      </c>
      <c r="AK921" s="78" t="s">
        <v>12736</v>
      </c>
      <c r="AL921" s="78"/>
      <c r="AM921" s="78" t="s">
        <v>13800</v>
      </c>
      <c r="AN921" s="80">
        <v>42277.409016203703</v>
      </c>
      <c r="AO921" s="84" t="s">
        <v>14004</v>
      </c>
      <c r="AP921" s="78" t="b">
        <v>0</v>
      </c>
      <c r="AQ921" s="78" t="b">
        <v>0</v>
      </c>
      <c r="AR921" s="78" t="b">
        <v>1</v>
      </c>
      <c r="AS921" s="78" t="s">
        <v>9963</v>
      </c>
      <c r="AT921" s="78">
        <v>6</v>
      </c>
      <c r="AU921" s="84" t="s">
        <v>14862</v>
      </c>
      <c r="AV921" s="78" t="b">
        <v>0</v>
      </c>
      <c r="AW921" s="78" t="s">
        <v>15459</v>
      </c>
      <c r="AX921" s="84" t="s">
        <v>15685</v>
      </c>
      <c r="AY921" s="78" t="s">
        <v>66</v>
      </c>
      <c r="AZ921" s="102" t="s">
        <v>18397</v>
      </c>
      <c r="BA921" s="48"/>
      <c r="BB921" s="48"/>
      <c r="BC921" s="48"/>
      <c r="BD921" s="48"/>
      <c r="BE921" s="48"/>
      <c r="BF921" s="48"/>
      <c r="BG921" s="48"/>
      <c r="BH921" s="48"/>
      <c r="BI921" s="48"/>
      <c r="BJ921" s="48"/>
      <c r="BK921" s="78" t="e">
        <f>REPLACE(INDEX(GroupVertices[Group], MATCH(Vertices[[#This Row],[Vertex]],GroupVertices[Vertex],0)),1,1,"")</f>
        <v>#N/A</v>
      </c>
      <c r="BL921" s="3"/>
      <c r="BM921" s="3"/>
      <c r="BN921" s="3"/>
      <c r="BO921" s="3"/>
    </row>
    <row r="922" spans="1:67" x14ac:dyDescent="0.25">
      <c r="A922" s="64" t="s">
        <v>401</v>
      </c>
      <c r="B922" s="65"/>
      <c r="C922" s="65"/>
      <c r="D922" s="66"/>
      <c r="E922" s="68"/>
      <c r="F922" s="100" t="s">
        <v>4920</v>
      </c>
      <c r="G922" s="65"/>
      <c r="H922" s="69"/>
      <c r="I922" s="70"/>
      <c r="J922" s="70"/>
      <c r="K922" s="69" t="s">
        <v>17118</v>
      </c>
      <c r="L922" s="73"/>
      <c r="M922" s="74"/>
      <c r="N922" s="74"/>
      <c r="O922" s="75"/>
      <c r="P922" s="76"/>
      <c r="Q922" s="76"/>
      <c r="R922" s="86"/>
      <c r="S922" s="48"/>
      <c r="T922" s="48"/>
      <c r="U922" s="49"/>
      <c r="V922" s="49"/>
      <c r="W922" s="49"/>
      <c r="X922" s="49"/>
      <c r="Y922" s="49"/>
      <c r="Z922" s="49"/>
      <c r="AA922" s="71">
        <v>230</v>
      </c>
      <c r="AB922" s="71"/>
      <c r="AC922" s="72"/>
      <c r="AD922" s="78" t="s">
        <v>10399</v>
      </c>
      <c r="AE922" s="78">
        <v>9</v>
      </c>
      <c r="AF922" s="78">
        <v>281</v>
      </c>
      <c r="AG922" s="78">
        <v>2754</v>
      </c>
      <c r="AH922" s="78">
        <v>0</v>
      </c>
      <c r="AI922" s="78">
        <v>-36000</v>
      </c>
      <c r="AJ922" s="78"/>
      <c r="AK922" s="78"/>
      <c r="AL922" s="84" t="s">
        <v>13260</v>
      </c>
      <c r="AM922" s="78" t="s">
        <v>13801</v>
      </c>
      <c r="AN922" s="80">
        <v>40579.235520833332</v>
      </c>
      <c r="AO922" s="84" t="s">
        <v>14005</v>
      </c>
      <c r="AP922" s="78" t="b">
        <v>0</v>
      </c>
      <c r="AQ922" s="78" t="b">
        <v>0</v>
      </c>
      <c r="AR922" s="78" t="b">
        <v>0</v>
      </c>
      <c r="AS922" s="78" t="s">
        <v>9963</v>
      </c>
      <c r="AT922" s="78">
        <v>5</v>
      </c>
      <c r="AU922" s="84" t="s">
        <v>14862</v>
      </c>
      <c r="AV922" s="78" t="b">
        <v>0</v>
      </c>
      <c r="AW922" s="78" t="s">
        <v>15459</v>
      </c>
      <c r="AX922" s="84" t="s">
        <v>15687</v>
      </c>
      <c r="AY922" s="78" t="s">
        <v>66</v>
      </c>
      <c r="AZ922" s="102" t="s">
        <v>18397</v>
      </c>
      <c r="BA922" s="48"/>
      <c r="BB922" s="48"/>
      <c r="BC922" s="48"/>
      <c r="BD922" s="48"/>
      <c r="BE922" s="48"/>
      <c r="BF922" s="48"/>
      <c r="BG922" s="48"/>
      <c r="BH922" s="48"/>
      <c r="BI922" s="48"/>
      <c r="BJ922" s="48"/>
      <c r="BK922" s="78" t="e">
        <f>REPLACE(INDEX(GroupVertices[Group], MATCH(Vertices[[#This Row],[Vertex]],GroupVertices[Vertex],0)),1,1,"")</f>
        <v>#N/A</v>
      </c>
      <c r="BL922" s="3"/>
      <c r="BM922" s="3"/>
      <c r="BN922" s="3"/>
      <c r="BO922" s="3"/>
    </row>
    <row r="923" spans="1:67" x14ac:dyDescent="0.25">
      <c r="A923" s="64" t="s">
        <v>402</v>
      </c>
      <c r="B923" s="65"/>
      <c r="C923" s="65"/>
      <c r="D923" s="66"/>
      <c r="E923" s="68"/>
      <c r="F923" s="100" t="s">
        <v>4921</v>
      </c>
      <c r="G923" s="65"/>
      <c r="H923" s="69"/>
      <c r="I923" s="70"/>
      <c r="J923" s="70"/>
      <c r="K923" s="69" t="s">
        <v>17119</v>
      </c>
      <c r="L923" s="73"/>
      <c r="M923" s="74"/>
      <c r="N923" s="74"/>
      <c r="O923" s="75"/>
      <c r="P923" s="76"/>
      <c r="Q923" s="76"/>
      <c r="R923" s="86"/>
      <c r="S923" s="48"/>
      <c r="T923" s="48"/>
      <c r="U923" s="49"/>
      <c r="V923" s="49"/>
      <c r="W923" s="49"/>
      <c r="X923" s="49"/>
      <c r="Y923" s="49"/>
      <c r="Z923" s="49"/>
      <c r="AA923" s="71">
        <v>231</v>
      </c>
      <c r="AB923" s="71"/>
      <c r="AC923" s="72"/>
      <c r="AD923" s="78" t="s">
        <v>10400</v>
      </c>
      <c r="AE923" s="78">
        <v>3</v>
      </c>
      <c r="AF923" s="78">
        <v>1294</v>
      </c>
      <c r="AG923" s="78">
        <v>30735</v>
      </c>
      <c r="AH923" s="78">
        <v>0</v>
      </c>
      <c r="AI923" s="78">
        <v>19800</v>
      </c>
      <c r="AJ923" s="78"/>
      <c r="AK923" s="78" t="s">
        <v>12683</v>
      </c>
      <c r="AL923" s="84" t="s">
        <v>13262</v>
      </c>
      <c r="AM923" s="78" t="s">
        <v>12690</v>
      </c>
      <c r="AN923" s="80">
        <v>40046.663645833331</v>
      </c>
      <c r="AO923" s="78"/>
      <c r="AP923" s="78" t="b">
        <v>0</v>
      </c>
      <c r="AQ923" s="78" t="b">
        <v>0</v>
      </c>
      <c r="AR923" s="78" t="b">
        <v>0</v>
      </c>
      <c r="AS923" s="78" t="s">
        <v>9963</v>
      </c>
      <c r="AT923" s="78">
        <v>9</v>
      </c>
      <c r="AU923" s="84" t="s">
        <v>14902</v>
      </c>
      <c r="AV923" s="78" t="b">
        <v>0</v>
      </c>
      <c r="AW923" s="78" t="s">
        <v>15459</v>
      </c>
      <c r="AX923" s="84" t="s">
        <v>15688</v>
      </c>
      <c r="AY923" s="78" t="s">
        <v>66</v>
      </c>
      <c r="AZ923" s="102" t="s">
        <v>18397</v>
      </c>
      <c r="BA923" s="48"/>
      <c r="BB923" s="48"/>
      <c r="BC923" s="48"/>
      <c r="BD923" s="48"/>
      <c r="BE923" s="48"/>
      <c r="BF923" s="48"/>
      <c r="BG923" s="48"/>
      <c r="BH923" s="48"/>
      <c r="BI923" s="48"/>
      <c r="BJ923" s="48"/>
      <c r="BK923" s="78" t="e">
        <f>REPLACE(INDEX(GroupVertices[Group], MATCH(Vertices[[#This Row],[Vertex]],GroupVertices[Vertex],0)),1,1,"")</f>
        <v>#N/A</v>
      </c>
      <c r="BL923" s="3"/>
      <c r="BM923" s="3"/>
      <c r="BN923" s="3"/>
      <c r="BO923" s="3"/>
    </row>
    <row r="924" spans="1:67" x14ac:dyDescent="0.25">
      <c r="A924" s="64" t="s">
        <v>403</v>
      </c>
      <c r="B924" s="65"/>
      <c r="C924" s="65"/>
      <c r="D924" s="66"/>
      <c r="E924" s="68"/>
      <c r="F924" s="100" t="s">
        <v>4922</v>
      </c>
      <c r="G924" s="65"/>
      <c r="H924" s="69"/>
      <c r="I924" s="70"/>
      <c r="J924" s="70"/>
      <c r="K924" s="69" t="s">
        <v>17120</v>
      </c>
      <c r="L924" s="73"/>
      <c r="M924" s="74"/>
      <c r="N924" s="74"/>
      <c r="O924" s="75"/>
      <c r="P924" s="76"/>
      <c r="Q924" s="76"/>
      <c r="R924" s="86"/>
      <c r="S924" s="48"/>
      <c r="T924" s="48"/>
      <c r="U924" s="49"/>
      <c r="V924" s="49"/>
      <c r="W924" s="49"/>
      <c r="X924" s="49"/>
      <c r="Y924" s="49"/>
      <c r="Z924" s="49"/>
      <c r="AA924" s="71">
        <v>232</v>
      </c>
      <c r="AB924" s="71"/>
      <c r="AC924" s="72"/>
      <c r="AD924" s="78" t="s">
        <v>403</v>
      </c>
      <c r="AE924" s="78">
        <v>1</v>
      </c>
      <c r="AF924" s="78">
        <v>595</v>
      </c>
      <c r="AG924" s="78">
        <v>70858</v>
      </c>
      <c r="AH924" s="78">
        <v>2</v>
      </c>
      <c r="AI924" s="78">
        <v>19800</v>
      </c>
      <c r="AJ924" s="78" t="s">
        <v>11735</v>
      </c>
      <c r="AK924" s="78" t="s">
        <v>12738</v>
      </c>
      <c r="AL924" s="84" t="s">
        <v>13263</v>
      </c>
      <c r="AM924" s="78" t="s">
        <v>12690</v>
      </c>
      <c r="AN924" s="80">
        <v>40324.080636574072</v>
      </c>
      <c r="AO924" s="84" t="s">
        <v>14006</v>
      </c>
      <c r="AP924" s="78" t="b">
        <v>1</v>
      </c>
      <c r="AQ924" s="78" t="b">
        <v>0</v>
      </c>
      <c r="AR924" s="78" t="b">
        <v>1</v>
      </c>
      <c r="AS924" s="78" t="s">
        <v>9963</v>
      </c>
      <c r="AT924" s="78">
        <v>16</v>
      </c>
      <c r="AU924" s="84" t="s">
        <v>14862</v>
      </c>
      <c r="AV924" s="78" t="b">
        <v>0</v>
      </c>
      <c r="AW924" s="78" t="s">
        <v>15459</v>
      </c>
      <c r="AX924" s="84" t="s">
        <v>15689</v>
      </c>
      <c r="AY924" s="78" t="s">
        <v>66</v>
      </c>
      <c r="AZ924" s="102" t="s">
        <v>18397</v>
      </c>
      <c r="BA924" s="48"/>
      <c r="BB924" s="48"/>
      <c r="BC924" s="48"/>
      <c r="BD924" s="48"/>
      <c r="BE924" s="48"/>
      <c r="BF924" s="48"/>
      <c r="BG924" s="48"/>
      <c r="BH924" s="48"/>
      <c r="BI924" s="48"/>
      <c r="BJ924" s="48"/>
      <c r="BK924" s="78" t="e">
        <f>REPLACE(INDEX(GroupVertices[Group], MATCH(Vertices[[#This Row],[Vertex]],GroupVertices[Vertex],0)),1,1,"")</f>
        <v>#N/A</v>
      </c>
      <c r="BL924" s="3"/>
      <c r="BM924" s="3"/>
      <c r="BN924" s="3"/>
      <c r="BO924" s="3"/>
    </row>
    <row r="925" spans="1:67" x14ac:dyDescent="0.25">
      <c r="A925" s="64" t="s">
        <v>404</v>
      </c>
      <c r="B925" s="65"/>
      <c r="C925" s="65"/>
      <c r="D925" s="66"/>
      <c r="E925" s="68"/>
      <c r="F925" s="100" t="s">
        <v>4923</v>
      </c>
      <c r="G925" s="65"/>
      <c r="H925" s="69"/>
      <c r="I925" s="70"/>
      <c r="J925" s="70"/>
      <c r="K925" s="69" t="s">
        <v>17121</v>
      </c>
      <c r="L925" s="73"/>
      <c r="M925" s="74"/>
      <c r="N925" s="74"/>
      <c r="O925" s="75"/>
      <c r="P925" s="76"/>
      <c r="Q925" s="76"/>
      <c r="R925" s="86"/>
      <c r="S925" s="48"/>
      <c r="T925" s="48"/>
      <c r="U925" s="49"/>
      <c r="V925" s="49"/>
      <c r="W925" s="49"/>
      <c r="X925" s="49"/>
      <c r="Y925" s="49"/>
      <c r="Z925" s="49"/>
      <c r="AA925" s="71">
        <v>233</v>
      </c>
      <c r="AB925" s="71"/>
      <c r="AC925" s="72"/>
      <c r="AD925" s="78" t="s">
        <v>10401</v>
      </c>
      <c r="AE925" s="78">
        <v>19</v>
      </c>
      <c r="AF925" s="78">
        <v>479510</v>
      </c>
      <c r="AG925" s="78">
        <v>91583</v>
      </c>
      <c r="AH925" s="78">
        <v>2</v>
      </c>
      <c r="AI925" s="78">
        <v>19800</v>
      </c>
      <c r="AJ925" s="78" t="s">
        <v>11736</v>
      </c>
      <c r="AK925" s="78" t="s">
        <v>10111</v>
      </c>
      <c r="AL925" s="84" t="s">
        <v>13264</v>
      </c>
      <c r="AM925" s="78" t="s">
        <v>10135</v>
      </c>
      <c r="AN925" s="80">
        <v>40872.378344907411</v>
      </c>
      <c r="AO925" s="78"/>
      <c r="AP925" s="78" t="b">
        <v>0</v>
      </c>
      <c r="AQ925" s="78" t="b">
        <v>0</v>
      </c>
      <c r="AR925" s="78" t="b">
        <v>0</v>
      </c>
      <c r="AS925" s="78" t="s">
        <v>9963</v>
      </c>
      <c r="AT925" s="78">
        <v>1079</v>
      </c>
      <c r="AU925" s="84" t="s">
        <v>14892</v>
      </c>
      <c r="AV925" s="78" t="b">
        <v>1</v>
      </c>
      <c r="AW925" s="78" t="s">
        <v>15459</v>
      </c>
      <c r="AX925" s="84" t="s">
        <v>15690</v>
      </c>
      <c r="AY925" s="78" t="s">
        <v>66</v>
      </c>
      <c r="AZ925" s="102" t="s">
        <v>18401</v>
      </c>
      <c r="BA925" s="48"/>
      <c r="BB925" s="48"/>
      <c r="BC925" s="48"/>
      <c r="BD925" s="48"/>
      <c r="BE925" s="48"/>
      <c r="BF925" s="48"/>
      <c r="BG925" s="48"/>
      <c r="BH925" s="48"/>
      <c r="BI925" s="48"/>
      <c r="BJ925" s="48"/>
      <c r="BK925" s="78" t="e">
        <f>REPLACE(INDEX(GroupVertices[Group], MATCH(Vertices[[#This Row],[Vertex]],GroupVertices[Vertex],0)),1,1,"")</f>
        <v>#N/A</v>
      </c>
      <c r="BL925" s="3"/>
      <c r="BM925" s="3"/>
      <c r="BN925" s="3"/>
      <c r="BO925" s="3"/>
    </row>
    <row r="926" spans="1:67" x14ac:dyDescent="0.25">
      <c r="A926" s="64" t="s">
        <v>405</v>
      </c>
      <c r="B926" s="65"/>
      <c r="C926" s="65"/>
      <c r="D926" s="66"/>
      <c r="E926" s="68"/>
      <c r="F926" s="100" t="s">
        <v>4924</v>
      </c>
      <c r="G926" s="65"/>
      <c r="H926" s="69"/>
      <c r="I926" s="70"/>
      <c r="J926" s="70"/>
      <c r="K926" s="69" t="s">
        <v>17122</v>
      </c>
      <c r="L926" s="73"/>
      <c r="M926" s="74"/>
      <c r="N926" s="74"/>
      <c r="O926" s="75"/>
      <c r="P926" s="76"/>
      <c r="Q926" s="76"/>
      <c r="R926" s="86"/>
      <c r="S926" s="48"/>
      <c r="T926" s="48"/>
      <c r="U926" s="49"/>
      <c r="V926" s="49"/>
      <c r="W926" s="49"/>
      <c r="X926" s="49"/>
      <c r="Y926" s="49"/>
      <c r="Z926" s="49"/>
      <c r="AA926" s="71">
        <v>234</v>
      </c>
      <c r="AB926" s="71"/>
      <c r="AC926" s="72"/>
      <c r="AD926" s="78" t="s">
        <v>10402</v>
      </c>
      <c r="AE926" s="78">
        <v>102</v>
      </c>
      <c r="AF926" s="78">
        <v>70</v>
      </c>
      <c r="AG926" s="78">
        <v>4821</v>
      </c>
      <c r="AH926" s="78">
        <v>15</v>
      </c>
      <c r="AI926" s="78">
        <v>10800</v>
      </c>
      <c r="AJ926" s="78" t="s">
        <v>11737</v>
      </c>
      <c r="AK926" s="78" t="s">
        <v>12675</v>
      </c>
      <c r="AL926" s="78"/>
      <c r="AM926" s="78" t="s">
        <v>13810</v>
      </c>
      <c r="AN926" s="80">
        <v>41577.577164351853</v>
      </c>
      <c r="AO926" s="84" t="s">
        <v>14007</v>
      </c>
      <c r="AP926" s="78" t="b">
        <v>1</v>
      </c>
      <c r="AQ926" s="78" t="b">
        <v>0</v>
      </c>
      <c r="AR926" s="78" t="b">
        <v>0</v>
      </c>
      <c r="AS926" s="78" t="s">
        <v>14857</v>
      </c>
      <c r="AT926" s="78">
        <v>1</v>
      </c>
      <c r="AU926" s="84" t="s">
        <v>14862</v>
      </c>
      <c r="AV926" s="78" t="b">
        <v>0</v>
      </c>
      <c r="AW926" s="78" t="s">
        <v>15459</v>
      </c>
      <c r="AX926" s="84" t="s">
        <v>15691</v>
      </c>
      <c r="AY926" s="78" t="s">
        <v>66</v>
      </c>
      <c r="AZ926" s="102" t="s">
        <v>18397</v>
      </c>
      <c r="BA926" s="48"/>
      <c r="BB926" s="48"/>
      <c r="BC926" s="48"/>
      <c r="BD926" s="48"/>
      <c r="BE926" s="48"/>
      <c r="BF926" s="48"/>
      <c r="BG926" s="48"/>
      <c r="BH926" s="48"/>
      <c r="BI926" s="48"/>
      <c r="BJ926" s="48"/>
      <c r="BK926" s="78" t="e">
        <f>REPLACE(INDEX(GroupVertices[Group], MATCH(Vertices[[#This Row],[Vertex]],GroupVertices[Vertex],0)),1,1,"")</f>
        <v>#N/A</v>
      </c>
      <c r="BL926" s="3"/>
      <c r="BM926" s="3"/>
      <c r="BN926" s="3"/>
      <c r="BO926" s="3"/>
    </row>
    <row r="927" spans="1:67" x14ac:dyDescent="0.25">
      <c r="A927" s="64" t="s">
        <v>406</v>
      </c>
      <c r="B927" s="65"/>
      <c r="C927" s="65"/>
      <c r="D927" s="66"/>
      <c r="E927" s="68"/>
      <c r="F927" s="100" t="s">
        <v>4925</v>
      </c>
      <c r="G927" s="65"/>
      <c r="H927" s="69"/>
      <c r="I927" s="70"/>
      <c r="J927" s="70"/>
      <c r="K927" s="69" t="s">
        <v>17123</v>
      </c>
      <c r="L927" s="73"/>
      <c r="M927" s="74"/>
      <c r="N927" s="74"/>
      <c r="O927" s="75"/>
      <c r="P927" s="76"/>
      <c r="Q927" s="76"/>
      <c r="R927" s="86"/>
      <c r="S927" s="48"/>
      <c r="T927" s="48"/>
      <c r="U927" s="49"/>
      <c r="V927" s="49"/>
      <c r="W927" s="49"/>
      <c r="X927" s="49"/>
      <c r="Y927" s="49"/>
      <c r="Z927" s="49"/>
      <c r="AA927" s="71">
        <v>235</v>
      </c>
      <c r="AB927" s="71"/>
      <c r="AC927" s="72"/>
      <c r="AD927" s="78" t="s">
        <v>10403</v>
      </c>
      <c r="AE927" s="78">
        <v>163</v>
      </c>
      <c r="AF927" s="78">
        <v>201</v>
      </c>
      <c r="AG927" s="78">
        <v>9721</v>
      </c>
      <c r="AH927" s="78">
        <v>15</v>
      </c>
      <c r="AI927" s="78"/>
      <c r="AJ927" s="78" t="s">
        <v>11738</v>
      </c>
      <c r="AK927" s="78" t="s">
        <v>12644</v>
      </c>
      <c r="AL927" s="84" t="s">
        <v>13265</v>
      </c>
      <c r="AM927" s="78"/>
      <c r="AN927" s="80">
        <v>41118.320914351854</v>
      </c>
      <c r="AO927" s="78"/>
      <c r="AP927" s="78" t="b">
        <v>1</v>
      </c>
      <c r="AQ927" s="78" t="b">
        <v>0</v>
      </c>
      <c r="AR927" s="78" t="b">
        <v>1</v>
      </c>
      <c r="AS927" s="78" t="s">
        <v>9963</v>
      </c>
      <c r="AT927" s="78">
        <v>10</v>
      </c>
      <c r="AU927" s="84" t="s">
        <v>14862</v>
      </c>
      <c r="AV927" s="78" t="b">
        <v>0</v>
      </c>
      <c r="AW927" s="78" t="s">
        <v>15459</v>
      </c>
      <c r="AX927" s="84" t="s">
        <v>15692</v>
      </c>
      <c r="AY927" s="78" t="s">
        <v>66</v>
      </c>
      <c r="AZ927" s="102" t="s">
        <v>18397</v>
      </c>
      <c r="BA927" s="48"/>
      <c r="BB927" s="48"/>
      <c r="BC927" s="48"/>
      <c r="BD927" s="48"/>
      <c r="BE927" s="48"/>
      <c r="BF927" s="48"/>
      <c r="BG927" s="48"/>
      <c r="BH927" s="48"/>
      <c r="BI927" s="48"/>
      <c r="BJ927" s="48"/>
      <c r="BK927" s="78" t="e">
        <f>REPLACE(INDEX(GroupVertices[Group], MATCH(Vertices[[#This Row],[Vertex]],GroupVertices[Vertex],0)),1,1,"")</f>
        <v>#N/A</v>
      </c>
      <c r="BL927" s="3"/>
      <c r="BM927" s="3"/>
      <c r="BN927" s="3"/>
      <c r="BO927" s="3"/>
    </row>
    <row r="928" spans="1:67" x14ac:dyDescent="0.25">
      <c r="A928" s="64" t="s">
        <v>407</v>
      </c>
      <c r="B928" s="65"/>
      <c r="C928" s="65"/>
      <c r="D928" s="66"/>
      <c r="E928" s="68"/>
      <c r="F928" s="100" t="s">
        <v>15181</v>
      </c>
      <c r="G928" s="65"/>
      <c r="H928" s="69"/>
      <c r="I928" s="70"/>
      <c r="J928" s="70"/>
      <c r="K928" s="69" t="s">
        <v>17124</v>
      </c>
      <c r="L928" s="73"/>
      <c r="M928" s="74"/>
      <c r="N928" s="74"/>
      <c r="O928" s="75"/>
      <c r="P928" s="76"/>
      <c r="Q928" s="76"/>
      <c r="R928" s="86"/>
      <c r="S928" s="48"/>
      <c r="T928" s="48"/>
      <c r="U928" s="49"/>
      <c r="V928" s="49"/>
      <c r="W928" s="49"/>
      <c r="X928" s="49"/>
      <c r="Y928" s="49"/>
      <c r="Z928" s="49"/>
      <c r="AA928" s="71">
        <v>236</v>
      </c>
      <c r="AB928" s="71"/>
      <c r="AC928" s="72"/>
      <c r="AD928" s="78" t="s">
        <v>10404</v>
      </c>
      <c r="AE928" s="78">
        <v>7</v>
      </c>
      <c r="AF928" s="78">
        <v>99</v>
      </c>
      <c r="AG928" s="78">
        <v>30951</v>
      </c>
      <c r="AH928" s="78">
        <v>29</v>
      </c>
      <c r="AI928" s="78">
        <v>-25200</v>
      </c>
      <c r="AJ928" s="78" t="s">
        <v>11739</v>
      </c>
      <c r="AK928" s="78" t="s">
        <v>12739</v>
      </c>
      <c r="AL928" s="84" t="s">
        <v>13266</v>
      </c>
      <c r="AM928" s="78" t="s">
        <v>13800</v>
      </c>
      <c r="AN928" s="80">
        <v>42093.453773148147</v>
      </c>
      <c r="AO928" s="84" t="s">
        <v>14008</v>
      </c>
      <c r="AP928" s="78" t="b">
        <v>1</v>
      </c>
      <c r="AQ928" s="78" t="b">
        <v>0</v>
      </c>
      <c r="AR928" s="78" t="b">
        <v>0</v>
      </c>
      <c r="AS928" s="78" t="s">
        <v>9963</v>
      </c>
      <c r="AT928" s="78">
        <v>9</v>
      </c>
      <c r="AU928" s="84" t="s">
        <v>14862</v>
      </c>
      <c r="AV928" s="78" t="b">
        <v>0</v>
      </c>
      <c r="AW928" s="78" t="s">
        <v>15459</v>
      </c>
      <c r="AX928" s="84" t="s">
        <v>15693</v>
      </c>
      <c r="AY928" s="78" t="s">
        <v>66</v>
      </c>
      <c r="AZ928" s="102" t="s">
        <v>18397</v>
      </c>
      <c r="BA928" s="48"/>
      <c r="BB928" s="48"/>
      <c r="BC928" s="48"/>
      <c r="BD928" s="48"/>
      <c r="BE928" s="48"/>
      <c r="BF928" s="48"/>
      <c r="BG928" s="48"/>
      <c r="BH928" s="48"/>
      <c r="BI928" s="48"/>
      <c r="BJ928" s="48"/>
      <c r="BK928" s="78" t="e">
        <f>REPLACE(INDEX(GroupVertices[Group], MATCH(Vertices[[#This Row],[Vertex]],GroupVertices[Vertex],0)),1,1,"")</f>
        <v>#N/A</v>
      </c>
      <c r="BL928" s="3"/>
      <c r="BM928" s="3"/>
      <c r="BN928" s="3"/>
      <c r="BO928" s="3"/>
    </row>
    <row r="929" spans="1:67" x14ac:dyDescent="0.25">
      <c r="A929" s="64" t="s">
        <v>410</v>
      </c>
      <c r="B929" s="65"/>
      <c r="C929" s="65"/>
      <c r="D929" s="66"/>
      <c r="E929" s="68"/>
      <c r="F929" s="100" t="s">
        <v>4928</v>
      </c>
      <c r="G929" s="65"/>
      <c r="H929" s="69"/>
      <c r="I929" s="70"/>
      <c r="J929" s="70"/>
      <c r="K929" s="69" t="s">
        <v>17127</v>
      </c>
      <c r="L929" s="73"/>
      <c r="M929" s="74"/>
      <c r="N929" s="74"/>
      <c r="O929" s="75"/>
      <c r="P929" s="76"/>
      <c r="Q929" s="76"/>
      <c r="R929" s="86"/>
      <c r="S929" s="48"/>
      <c r="T929" s="48"/>
      <c r="U929" s="49"/>
      <c r="V929" s="49"/>
      <c r="W929" s="49"/>
      <c r="X929" s="49"/>
      <c r="Y929" s="49"/>
      <c r="Z929" s="49"/>
      <c r="AA929" s="71">
        <v>239</v>
      </c>
      <c r="AB929" s="71"/>
      <c r="AC929" s="72"/>
      <c r="AD929" s="78" t="s">
        <v>10407</v>
      </c>
      <c r="AE929" s="78">
        <v>29</v>
      </c>
      <c r="AF929" s="78">
        <v>68</v>
      </c>
      <c r="AG929" s="78">
        <v>2779</v>
      </c>
      <c r="AH929" s="78">
        <v>0</v>
      </c>
      <c r="AI929" s="78">
        <v>-25200</v>
      </c>
      <c r="AJ929" s="78" t="s">
        <v>11742</v>
      </c>
      <c r="AK929" s="78" t="s">
        <v>12740</v>
      </c>
      <c r="AL929" s="84" t="s">
        <v>13260</v>
      </c>
      <c r="AM929" s="78" t="s">
        <v>13800</v>
      </c>
      <c r="AN929" s="80">
        <v>42648.234120370369</v>
      </c>
      <c r="AO929" s="84" t="s">
        <v>14010</v>
      </c>
      <c r="AP929" s="78" t="b">
        <v>1</v>
      </c>
      <c r="AQ929" s="78" t="b">
        <v>0</v>
      </c>
      <c r="AR929" s="78" t="b">
        <v>0</v>
      </c>
      <c r="AS929" s="78" t="s">
        <v>14858</v>
      </c>
      <c r="AT929" s="78">
        <v>2</v>
      </c>
      <c r="AU929" s="78"/>
      <c r="AV929" s="78" t="b">
        <v>0</v>
      </c>
      <c r="AW929" s="78" t="s">
        <v>15459</v>
      </c>
      <c r="AX929" s="84" t="s">
        <v>15696</v>
      </c>
      <c r="AY929" s="78" t="s">
        <v>66</v>
      </c>
      <c r="AZ929" s="102" t="s">
        <v>18398</v>
      </c>
      <c r="BA929" s="48"/>
      <c r="BB929" s="48"/>
      <c r="BC929" s="48"/>
      <c r="BD929" s="48"/>
      <c r="BE929" s="48"/>
      <c r="BF929" s="48"/>
      <c r="BG929" s="48"/>
      <c r="BH929" s="48"/>
      <c r="BI929" s="48"/>
      <c r="BJ929" s="48"/>
      <c r="BK929" s="78" t="e">
        <f>REPLACE(INDEX(GroupVertices[Group], MATCH(Vertices[[#This Row],[Vertex]],GroupVertices[Vertex],0)),1,1,"")</f>
        <v>#N/A</v>
      </c>
      <c r="BL929" s="3"/>
      <c r="BM929" s="3"/>
      <c r="BN929" s="3"/>
      <c r="BO929" s="3"/>
    </row>
    <row r="930" spans="1:67" x14ac:dyDescent="0.25">
      <c r="A930" s="64" t="s">
        <v>411</v>
      </c>
      <c r="B930" s="65"/>
      <c r="C930" s="65"/>
      <c r="D930" s="66"/>
      <c r="E930" s="68"/>
      <c r="F930" s="100" t="s">
        <v>4929</v>
      </c>
      <c r="G930" s="65"/>
      <c r="H930" s="69"/>
      <c r="I930" s="70"/>
      <c r="J930" s="70"/>
      <c r="K930" s="69" t="s">
        <v>17128</v>
      </c>
      <c r="L930" s="73"/>
      <c r="M930" s="74"/>
      <c r="N930" s="74"/>
      <c r="O930" s="75"/>
      <c r="P930" s="76"/>
      <c r="Q930" s="76"/>
      <c r="R930" s="86"/>
      <c r="S930" s="48"/>
      <c r="T930" s="48"/>
      <c r="U930" s="49"/>
      <c r="V930" s="49"/>
      <c r="W930" s="49"/>
      <c r="X930" s="49"/>
      <c r="Y930" s="49"/>
      <c r="Z930" s="49"/>
      <c r="AA930" s="71">
        <v>240</v>
      </c>
      <c r="AB930" s="71"/>
      <c r="AC930" s="72"/>
      <c r="AD930" s="78" t="s">
        <v>10408</v>
      </c>
      <c r="AE930" s="78">
        <v>454</v>
      </c>
      <c r="AF930" s="78">
        <v>384</v>
      </c>
      <c r="AG930" s="78">
        <v>54257</v>
      </c>
      <c r="AH930" s="78">
        <v>4</v>
      </c>
      <c r="AI930" s="78"/>
      <c r="AJ930" s="78" t="s">
        <v>11743</v>
      </c>
      <c r="AK930" s="78"/>
      <c r="AL930" s="84" t="s">
        <v>13267</v>
      </c>
      <c r="AM930" s="78"/>
      <c r="AN930" s="80">
        <v>42034.662789351853</v>
      </c>
      <c r="AO930" s="84" t="s">
        <v>14011</v>
      </c>
      <c r="AP930" s="78" t="b">
        <v>0</v>
      </c>
      <c r="AQ930" s="78" t="b">
        <v>0</v>
      </c>
      <c r="AR930" s="78" t="b">
        <v>1</v>
      </c>
      <c r="AS930" s="78" t="s">
        <v>9963</v>
      </c>
      <c r="AT930" s="78">
        <v>2</v>
      </c>
      <c r="AU930" s="84" t="s">
        <v>14932</v>
      </c>
      <c r="AV930" s="78" t="b">
        <v>0</v>
      </c>
      <c r="AW930" s="78" t="s">
        <v>15459</v>
      </c>
      <c r="AX930" s="84" t="s">
        <v>15697</v>
      </c>
      <c r="AY930" s="78" t="s">
        <v>66</v>
      </c>
      <c r="AZ930" s="102" t="s">
        <v>18397</v>
      </c>
      <c r="BA930" s="48"/>
      <c r="BB930" s="48"/>
      <c r="BC930" s="48"/>
      <c r="BD930" s="48"/>
      <c r="BE930" s="48"/>
      <c r="BF930" s="48"/>
      <c r="BG930" s="48"/>
      <c r="BH930" s="48"/>
      <c r="BI930" s="48"/>
      <c r="BJ930" s="48"/>
      <c r="BK930" s="78" t="e">
        <f>REPLACE(INDEX(GroupVertices[Group], MATCH(Vertices[[#This Row],[Vertex]],GroupVertices[Vertex],0)),1,1,"")</f>
        <v>#N/A</v>
      </c>
      <c r="BL930" s="3"/>
      <c r="BM930" s="3"/>
      <c r="BN930" s="3"/>
      <c r="BO930" s="3"/>
    </row>
    <row r="931" spans="1:67" x14ac:dyDescent="0.25">
      <c r="A931" s="64" t="s">
        <v>412</v>
      </c>
      <c r="B931" s="65"/>
      <c r="C931" s="65"/>
      <c r="D931" s="66"/>
      <c r="E931" s="68"/>
      <c r="F931" s="100" t="s">
        <v>4930</v>
      </c>
      <c r="G931" s="65"/>
      <c r="H931" s="69"/>
      <c r="I931" s="70"/>
      <c r="J931" s="70"/>
      <c r="K931" s="69" t="s">
        <v>17129</v>
      </c>
      <c r="L931" s="73"/>
      <c r="M931" s="74"/>
      <c r="N931" s="74"/>
      <c r="O931" s="75"/>
      <c r="P931" s="76"/>
      <c r="Q931" s="76"/>
      <c r="R931" s="86"/>
      <c r="S931" s="48"/>
      <c r="T931" s="48"/>
      <c r="U931" s="49"/>
      <c r="V931" s="49"/>
      <c r="W931" s="49"/>
      <c r="X931" s="49"/>
      <c r="Y931" s="49"/>
      <c r="Z931" s="49"/>
      <c r="AA931" s="71">
        <v>241</v>
      </c>
      <c r="AB931" s="71"/>
      <c r="AC931" s="72"/>
      <c r="AD931" s="78" t="s">
        <v>10409</v>
      </c>
      <c r="AE931" s="78">
        <v>173</v>
      </c>
      <c r="AF931" s="78">
        <v>22</v>
      </c>
      <c r="AG931" s="78">
        <v>393</v>
      </c>
      <c r="AH931" s="78">
        <v>301</v>
      </c>
      <c r="AI931" s="78"/>
      <c r="AJ931" s="78" t="s">
        <v>11744</v>
      </c>
      <c r="AK931" s="78" t="s">
        <v>12741</v>
      </c>
      <c r="AL931" s="78"/>
      <c r="AM931" s="78"/>
      <c r="AN931" s="80">
        <v>42826.993761574071</v>
      </c>
      <c r="AO931" s="78"/>
      <c r="AP931" s="78" t="b">
        <v>1</v>
      </c>
      <c r="AQ931" s="78" t="b">
        <v>0</v>
      </c>
      <c r="AR931" s="78" t="b">
        <v>0</v>
      </c>
      <c r="AS931" s="78" t="s">
        <v>9963</v>
      </c>
      <c r="AT931" s="78">
        <v>0</v>
      </c>
      <c r="AU931" s="78"/>
      <c r="AV931" s="78" t="b">
        <v>0</v>
      </c>
      <c r="AW931" s="78" t="s">
        <v>15459</v>
      </c>
      <c r="AX931" s="84" t="s">
        <v>15698</v>
      </c>
      <c r="AY931" s="78" t="s">
        <v>66</v>
      </c>
      <c r="AZ931" s="102" t="s">
        <v>18397</v>
      </c>
      <c r="BA931" s="48"/>
      <c r="BB931" s="48"/>
      <c r="BC931" s="48"/>
      <c r="BD931" s="48"/>
      <c r="BE931" s="48"/>
      <c r="BF931" s="48"/>
      <c r="BG931" s="48"/>
      <c r="BH931" s="48"/>
      <c r="BI931" s="48"/>
      <c r="BJ931" s="48"/>
      <c r="BK931" s="78" t="e">
        <f>REPLACE(INDEX(GroupVertices[Group], MATCH(Vertices[[#This Row],[Vertex]],GroupVertices[Vertex],0)),1,1,"")</f>
        <v>#N/A</v>
      </c>
      <c r="BL931" s="3"/>
      <c r="BM931" s="3"/>
      <c r="BN931" s="3"/>
      <c r="BO931" s="3"/>
    </row>
    <row r="932" spans="1:67" x14ac:dyDescent="0.25">
      <c r="A932" s="64" t="s">
        <v>414</v>
      </c>
      <c r="B932" s="65"/>
      <c r="C932" s="65"/>
      <c r="D932" s="66"/>
      <c r="E932" s="68"/>
      <c r="F932" s="100" t="s">
        <v>15182</v>
      </c>
      <c r="G932" s="65"/>
      <c r="H932" s="69"/>
      <c r="I932" s="70"/>
      <c r="J932" s="70"/>
      <c r="K932" s="69" t="s">
        <v>17131</v>
      </c>
      <c r="L932" s="73"/>
      <c r="M932" s="74"/>
      <c r="N932" s="74"/>
      <c r="O932" s="75"/>
      <c r="P932" s="76"/>
      <c r="Q932" s="76"/>
      <c r="R932" s="86"/>
      <c r="S932" s="48"/>
      <c r="T932" s="48"/>
      <c r="U932" s="49"/>
      <c r="V932" s="49"/>
      <c r="W932" s="49"/>
      <c r="X932" s="49"/>
      <c r="Y932" s="49"/>
      <c r="Z932" s="49"/>
      <c r="AA932" s="71">
        <v>243</v>
      </c>
      <c r="AB932" s="71"/>
      <c r="AC932" s="72"/>
      <c r="AD932" s="78" t="s">
        <v>10411</v>
      </c>
      <c r="AE932" s="78">
        <v>286</v>
      </c>
      <c r="AF932" s="78">
        <v>609</v>
      </c>
      <c r="AG932" s="78">
        <v>6643</v>
      </c>
      <c r="AH932" s="78">
        <v>20</v>
      </c>
      <c r="AI932" s="78">
        <v>-25200</v>
      </c>
      <c r="AJ932" s="78"/>
      <c r="AK932" s="78"/>
      <c r="AL932" s="78"/>
      <c r="AM932" s="78" t="s">
        <v>13800</v>
      </c>
      <c r="AN932" s="80">
        <v>41579.644085648149</v>
      </c>
      <c r="AO932" s="84" t="s">
        <v>14012</v>
      </c>
      <c r="AP932" s="78" t="b">
        <v>1</v>
      </c>
      <c r="AQ932" s="78" t="b">
        <v>0</v>
      </c>
      <c r="AR932" s="78" t="b">
        <v>1</v>
      </c>
      <c r="AS932" s="78" t="s">
        <v>9963</v>
      </c>
      <c r="AT932" s="78">
        <v>16</v>
      </c>
      <c r="AU932" s="84" t="s">
        <v>14862</v>
      </c>
      <c r="AV932" s="78" t="b">
        <v>0</v>
      </c>
      <c r="AW932" s="78" t="s">
        <v>15459</v>
      </c>
      <c r="AX932" s="84" t="s">
        <v>15700</v>
      </c>
      <c r="AY932" s="78" t="s">
        <v>66</v>
      </c>
      <c r="AZ932" s="102" t="s">
        <v>18397</v>
      </c>
      <c r="BA932" s="48"/>
      <c r="BB932" s="48"/>
      <c r="BC932" s="48"/>
      <c r="BD932" s="48"/>
      <c r="BE932" s="48"/>
      <c r="BF932" s="48"/>
      <c r="BG932" s="48"/>
      <c r="BH932" s="48"/>
      <c r="BI932" s="48"/>
      <c r="BJ932" s="48"/>
      <c r="BK932" s="78" t="e">
        <f>REPLACE(INDEX(GroupVertices[Group], MATCH(Vertices[[#This Row],[Vertex]],GroupVertices[Vertex],0)),1,1,"")</f>
        <v>#N/A</v>
      </c>
      <c r="BL932" s="3"/>
      <c r="BM932" s="3"/>
      <c r="BN932" s="3"/>
      <c r="BO932" s="3"/>
    </row>
    <row r="933" spans="1:67" x14ac:dyDescent="0.25">
      <c r="A933" s="64" t="s">
        <v>415</v>
      </c>
      <c r="B933" s="65"/>
      <c r="C933" s="65"/>
      <c r="D933" s="66"/>
      <c r="E933" s="68"/>
      <c r="F933" s="100" t="s">
        <v>4932</v>
      </c>
      <c r="G933" s="65"/>
      <c r="H933" s="69"/>
      <c r="I933" s="70"/>
      <c r="J933" s="70"/>
      <c r="K933" s="69" t="s">
        <v>17132</v>
      </c>
      <c r="L933" s="73"/>
      <c r="M933" s="74"/>
      <c r="N933" s="74"/>
      <c r="O933" s="75"/>
      <c r="P933" s="76"/>
      <c r="Q933" s="76"/>
      <c r="R933" s="86"/>
      <c r="S933" s="48"/>
      <c r="T933" s="48"/>
      <c r="U933" s="49"/>
      <c r="V933" s="49"/>
      <c r="W933" s="49"/>
      <c r="X933" s="49"/>
      <c r="Y933" s="49"/>
      <c r="Z933" s="49"/>
      <c r="AA933" s="71">
        <v>244</v>
      </c>
      <c r="AB933" s="71"/>
      <c r="AC933" s="72"/>
      <c r="AD933" s="78" t="s">
        <v>10412</v>
      </c>
      <c r="AE933" s="78">
        <v>26</v>
      </c>
      <c r="AF933" s="78">
        <v>83</v>
      </c>
      <c r="AG933" s="78">
        <v>10239</v>
      </c>
      <c r="AH933" s="78">
        <v>0</v>
      </c>
      <c r="AI933" s="78">
        <v>-25200</v>
      </c>
      <c r="AJ933" s="78" t="s">
        <v>11745</v>
      </c>
      <c r="AK933" s="78" t="s">
        <v>12743</v>
      </c>
      <c r="AL933" s="84" t="s">
        <v>13268</v>
      </c>
      <c r="AM933" s="78" t="s">
        <v>13800</v>
      </c>
      <c r="AN933" s="80">
        <v>40754.01939814815</v>
      </c>
      <c r="AO933" s="84" t="s">
        <v>14013</v>
      </c>
      <c r="AP933" s="78" t="b">
        <v>0</v>
      </c>
      <c r="AQ933" s="78" t="b">
        <v>0</v>
      </c>
      <c r="AR933" s="78" t="b">
        <v>0</v>
      </c>
      <c r="AS933" s="78" t="s">
        <v>9963</v>
      </c>
      <c r="AT933" s="78">
        <v>6</v>
      </c>
      <c r="AU933" s="84" t="s">
        <v>14862</v>
      </c>
      <c r="AV933" s="78" t="b">
        <v>0</v>
      </c>
      <c r="AW933" s="78" t="s">
        <v>15459</v>
      </c>
      <c r="AX933" s="84" t="s">
        <v>15701</v>
      </c>
      <c r="AY933" s="78" t="s">
        <v>66</v>
      </c>
      <c r="AZ933" s="102" t="s">
        <v>18397</v>
      </c>
      <c r="BA933" s="48"/>
      <c r="BB933" s="48"/>
      <c r="BC933" s="48"/>
      <c r="BD933" s="48"/>
      <c r="BE933" s="48"/>
      <c r="BF933" s="48"/>
      <c r="BG933" s="48"/>
      <c r="BH933" s="48"/>
      <c r="BI933" s="48"/>
      <c r="BJ933" s="48"/>
      <c r="BK933" s="78" t="e">
        <f>REPLACE(INDEX(GroupVertices[Group], MATCH(Vertices[[#This Row],[Vertex]],GroupVertices[Vertex],0)),1,1,"")</f>
        <v>#N/A</v>
      </c>
      <c r="BL933" s="3"/>
      <c r="BM933" s="3"/>
      <c r="BN933" s="3"/>
      <c r="BO933" s="3"/>
    </row>
    <row r="934" spans="1:67" x14ac:dyDescent="0.25">
      <c r="A934" s="64" t="s">
        <v>418</v>
      </c>
      <c r="B934" s="65"/>
      <c r="C934" s="65"/>
      <c r="D934" s="66"/>
      <c r="E934" s="68"/>
      <c r="F934" s="100" t="s">
        <v>4935</v>
      </c>
      <c r="G934" s="65"/>
      <c r="H934" s="69"/>
      <c r="I934" s="70"/>
      <c r="J934" s="70"/>
      <c r="K934" s="69" t="s">
        <v>17135</v>
      </c>
      <c r="L934" s="73"/>
      <c r="M934" s="74"/>
      <c r="N934" s="74"/>
      <c r="O934" s="75"/>
      <c r="P934" s="76"/>
      <c r="Q934" s="76"/>
      <c r="R934" s="86"/>
      <c r="S934" s="48"/>
      <c r="T934" s="48"/>
      <c r="U934" s="49"/>
      <c r="V934" s="49"/>
      <c r="W934" s="49"/>
      <c r="X934" s="49"/>
      <c r="Y934" s="49"/>
      <c r="Z934" s="49"/>
      <c r="AA934" s="71">
        <v>247</v>
      </c>
      <c r="AB934" s="71"/>
      <c r="AC934" s="72"/>
      <c r="AD934" s="78" t="s">
        <v>10415</v>
      </c>
      <c r="AE934" s="78">
        <v>32</v>
      </c>
      <c r="AF934" s="78">
        <v>78343</v>
      </c>
      <c r="AG934" s="78">
        <v>59754</v>
      </c>
      <c r="AH934" s="78">
        <v>46</v>
      </c>
      <c r="AI934" s="78">
        <v>19800</v>
      </c>
      <c r="AJ934" s="78" t="s">
        <v>11748</v>
      </c>
      <c r="AK934" s="78" t="s">
        <v>10111</v>
      </c>
      <c r="AL934" s="84" t="s">
        <v>13269</v>
      </c>
      <c r="AM934" s="78" t="s">
        <v>10135</v>
      </c>
      <c r="AN934" s="80">
        <v>40304.491793981484</v>
      </c>
      <c r="AO934" s="84" t="s">
        <v>14016</v>
      </c>
      <c r="AP934" s="78" t="b">
        <v>0</v>
      </c>
      <c r="AQ934" s="78" t="b">
        <v>0</v>
      </c>
      <c r="AR934" s="78" t="b">
        <v>0</v>
      </c>
      <c r="AS934" s="78" t="s">
        <v>9963</v>
      </c>
      <c r="AT934" s="78">
        <v>551</v>
      </c>
      <c r="AU934" s="84" t="s">
        <v>14933</v>
      </c>
      <c r="AV934" s="78" t="b">
        <v>1</v>
      </c>
      <c r="AW934" s="78" t="s">
        <v>15459</v>
      </c>
      <c r="AX934" s="84" t="s">
        <v>15704</v>
      </c>
      <c r="AY934" s="78" t="s">
        <v>66</v>
      </c>
      <c r="AZ934" s="102" t="s">
        <v>18401</v>
      </c>
      <c r="BA934" s="48"/>
      <c r="BB934" s="48"/>
      <c r="BC934" s="48"/>
      <c r="BD934" s="48"/>
      <c r="BE934" s="48"/>
      <c r="BF934" s="48"/>
      <c r="BG934" s="48"/>
      <c r="BH934" s="48"/>
      <c r="BI934" s="48"/>
      <c r="BJ934" s="48"/>
      <c r="BK934" s="78" t="e">
        <f>REPLACE(INDEX(GroupVertices[Group], MATCH(Vertices[[#This Row],[Vertex]],GroupVertices[Vertex],0)),1,1,"")</f>
        <v>#N/A</v>
      </c>
      <c r="BL934" s="3"/>
      <c r="BM934" s="3"/>
      <c r="BN934" s="3"/>
      <c r="BO934" s="3"/>
    </row>
    <row r="935" spans="1:67" x14ac:dyDescent="0.25">
      <c r="A935" s="64" t="s">
        <v>419</v>
      </c>
      <c r="B935" s="65"/>
      <c r="C935" s="65"/>
      <c r="D935" s="66"/>
      <c r="E935" s="68"/>
      <c r="F935" s="100" t="s">
        <v>15183</v>
      </c>
      <c r="G935" s="65"/>
      <c r="H935" s="69"/>
      <c r="I935" s="70"/>
      <c r="J935" s="70"/>
      <c r="K935" s="69" t="s">
        <v>17136</v>
      </c>
      <c r="L935" s="73"/>
      <c r="M935" s="74"/>
      <c r="N935" s="74"/>
      <c r="O935" s="75"/>
      <c r="P935" s="76"/>
      <c r="Q935" s="76"/>
      <c r="R935" s="86"/>
      <c r="S935" s="48"/>
      <c r="T935" s="48"/>
      <c r="U935" s="49"/>
      <c r="V935" s="49"/>
      <c r="W935" s="49"/>
      <c r="X935" s="49"/>
      <c r="Y935" s="49"/>
      <c r="Z935" s="49"/>
      <c r="AA935" s="71">
        <v>248</v>
      </c>
      <c r="AB935" s="71"/>
      <c r="AC935" s="72"/>
      <c r="AD935" s="78" t="s">
        <v>10416</v>
      </c>
      <c r="AE935" s="78">
        <v>26</v>
      </c>
      <c r="AF935" s="78">
        <v>5</v>
      </c>
      <c r="AG935" s="78">
        <v>68</v>
      </c>
      <c r="AH935" s="78">
        <v>31</v>
      </c>
      <c r="AI935" s="78"/>
      <c r="AJ935" s="78" t="s">
        <v>11749</v>
      </c>
      <c r="AK935" s="78"/>
      <c r="AL935" s="78"/>
      <c r="AM935" s="78"/>
      <c r="AN935" s="80">
        <v>42365.738125000003</v>
      </c>
      <c r="AO935" s="84" t="s">
        <v>14017</v>
      </c>
      <c r="AP935" s="78" t="b">
        <v>1</v>
      </c>
      <c r="AQ935" s="78" t="b">
        <v>0</v>
      </c>
      <c r="AR935" s="78" t="b">
        <v>0</v>
      </c>
      <c r="AS935" s="78" t="s">
        <v>9963</v>
      </c>
      <c r="AT935" s="78">
        <v>0</v>
      </c>
      <c r="AU935" s="78"/>
      <c r="AV935" s="78" t="b">
        <v>0</v>
      </c>
      <c r="AW935" s="78" t="s">
        <v>15459</v>
      </c>
      <c r="AX935" s="84" t="s">
        <v>15705</v>
      </c>
      <c r="AY935" s="78" t="s">
        <v>66</v>
      </c>
      <c r="AZ935" s="102" t="s">
        <v>18397</v>
      </c>
      <c r="BA935" s="48"/>
      <c r="BB935" s="48"/>
      <c r="BC935" s="48"/>
      <c r="BD935" s="48"/>
      <c r="BE935" s="48"/>
      <c r="BF935" s="48"/>
      <c r="BG935" s="48"/>
      <c r="BH935" s="48"/>
      <c r="BI935" s="48"/>
      <c r="BJ935" s="48"/>
      <c r="BK935" s="78" t="e">
        <f>REPLACE(INDEX(GroupVertices[Group], MATCH(Vertices[[#This Row],[Vertex]],GroupVertices[Vertex],0)),1,1,"")</f>
        <v>#N/A</v>
      </c>
      <c r="BL935" s="3"/>
      <c r="BM935" s="3"/>
      <c r="BN935" s="3"/>
      <c r="BO935" s="3"/>
    </row>
    <row r="936" spans="1:67" x14ac:dyDescent="0.25">
      <c r="A936" s="64" t="s">
        <v>421</v>
      </c>
      <c r="B936" s="65"/>
      <c r="C936" s="65"/>
      <c r="D936" s="66"/>
      <c r="E936" s="68"/>
      <c r="F936" s="100" t="s">
        <v>4937</v>
      </c>
      <c r="G936" s="65"/>
      <c r="H936" s="69"/>
      <c r="I936" s="70"/>
      <c r="J936" s="70"/>
      <c r="K936" s="69" t="s">
        <v>17138</v>
      </c>
      <c r="L936" s="73"/>
      <c r="M936" s="74"/>
      <c r="N936" s="74"/>
      <c r="O936" s="75"/>
      <c r="P936" s="76"/>
      <c r="Q936" s="76"/>
      <c r="R936" s="86"/>
      <c r="S936" s="48"/>
      <c r="T936" s="48"/>
      <c r="U936" s="49"/>
      <c r="V936" s="49"/>
      <c r="W936" s="49"/>
      <c r="X936" s="49"/>
      <c r="Y936" s="49"/>
      <c r="Z936" s="49"/>
      <c r="AA936" s="71">
        <v>250</v>
      </c>
      <c r="AB936" s="71"/>
      <c r="AC936" s="72"/>
      <c r="AD936" s="78" t="s">
        <v>10418</v>
      </c>
      <c r="AE936" s="78">
        <v>12</v>
      </c>
      <c r="AF936" s="78">
        <v>454</v>
      </c>
      <c r="AG936" s="78">
        <v>21942</v>
      </c>
      <c r="AH936" s="78">
        <v>0</v>
      </c>
      <c r="AI936" s="78">
        <v>19800</v>
      </c>
      <c r="AJ936" s="78" t="s">
        <v>11751</v>
      </c>
      <c r="AK936" s="78" t="s">
        <v>12746</v>
      </c>
      <c r="AL936" s="84" t="s">
        <v>13271</v>
      </c>
      <c r="AM936" s="78" t="s">
        <v>10135</v>
      </c>
      <c r="AN936" s="80">
        <v>42335.626782407409</v>
      </c>
      <c r="AO936" s="84" t="s">
        <v>14019</v>
      </c>
      <c r="AP936" s="78" t="b">
        <v>1</v>
      </c>
      <c r="AQ936" s="78" t="b">
        <v>0</v>
      </c>
      <c r="AR936" s="78" t="b">
        <v>0</v>
      </c>
      <c r="AS936" s="78" t="s">
        <v>9963</v>
      </c>
      <c r="AT936" s="78">
        <v>3</v>
      </c>
      <c r="AU936" s="84" t="s">
        <v>14862</v>
      </c>
      <c r="AV936" s="78" t="b">
        <v>0</v>
      </c>
      <c r="AW936" s="78" t="s">
        <v>15459</v>
      </c>
      <c r="AX936" s="84" t="s">
        <v>15707</v>
      </c>
      <c r="AY936" s="78" t="s">
        <v>66</v>
      </c>
      <c r="AZ936" s="102" t="s">
        <v>18397</v>
      </c>
      <c r="BA936" s="48"/>
      <c r="BB936" s="48"/>
      <c r="BC936" s="48"/>
      <c r="BD936" s="48"/>
      <c r="BE936" s="48"/>
      <c r="BF936" s="48"/>
      <c r="BG936" s="48"/>
      <c r="BH936" s="48"/>
      <c r="BI936" s="48"/>
      <c r="BJ936" s="48"/>
      <c r="BK936" s="78" t="e">
        <f>REPLACE(INDEX(GroupVertices[Group], MATCH(Vertices[[#This Row],[Vertex]],GroupVertices[Vertex],0)),1,1,"")</f>
        <v>#N/A</v>
      </c>
      <c r="BL936" s="3"/>
      <c r="BM936" s="3"/>
      <c r="BN936" s="3"/>
      <c r="BO936" s="3"/>
    </row>
    <row r="937" spans="1:67" x14ac:dyDescent="0.25">
      <c r="A937" s="64" t="s">
        <v>422</v>
      </c>
      <c r="B937" s="65"/>
      <c r="C937" s="65"/>
      <c r="D937" s="66"/>
      <c r="E937" s="68"/>
      <c r="F937" s="100" t="s">
        <v>4787</v>
      </c>
      <c r="G937" s="65"/>
      <c r="H937" s="69"/>
      <c r="I937" s="70"/>
      <c r="J937" s="70"/>
      <c r="K937" s="69" t="s">
        <v>17139</v>
      </c>
      <c r="L937" s="73"/>
      <c r="M937" s="74"/>
      <c r="N937" s="74"/>
      <c r="O937" s="75"/>
      <c r="P937" s="76"/>
      <c r="Q937" s="76"/>
      <c r="R937" s="86"/>
      <c r="S937" s="48"/>
      <c r="T937" s="48"/>
      <c r="U937" s="49"/>
      <c r="V937" s="49"/>
      <c r="W937" s="49"/>
      <c r="X937" s="49"/>
      <c r="Y937" s="49"/>
      <c r="Z937" s="49"/>
      <c r="AA937" s="71">
        <v>251</v>
      </c>
      <c r="AB937" s="71"/>
      <c r="AC937" s="72"/>
      <c r="AD937" s="78" t="s">
        <v>10419</v>
      </c>
      <c r="AE937" s="78">
        <v>0</v>
      </c>
      <c r="AF937" s="78">
        <v>0</v>
      </c>
      <c r="AG937" s="78">
        <v>1</v>
      </c>
      <c r="AH937" s="78">
        <v>0</v>
      </c>
      <c r="AI937" s="78"/>
      <c r="AJ937" s="78"/>
      <c r="AK937" s="78"/>
      <c r="AL937" s="78"/>
      <c r="AM937" s="78"/>
      <c r="AN937" s="80">
        <v>42829.984039351853</v>
      </c>
      <c r="AO937" s="78"/>
      <c r="AP937" s="78" t="b">
        <v>1</v>
      </c>
      <c r="AQ937" s="78" t="b">
        <v>1</v>
      </c>
      <c r="AR937" s="78" t="b">
        <v>0</v>
      </c>
      <c r="AS937" s="78" t="s">
        <v>9963</v>
      </c>
      <c r="AT937" s="78">
        <v>0</v>
      </c>
      <c r="AU937" s="78"/>
      <c r="AV937" s="78" t="b">
        <v>0</v>
      </c>
      <c r="AW937" s="78" t="s">
        <v>15459</v>
      </c>
      <c r="AX937" s="84" t="s">
        <v>15708</v>
      </c>
      <c r="AY937" s="78" t="s">
        <v>66</v>
      </c>
      <c r="AZ937" s="102" t="s">
        <v>18397</v>
      </c>
      <c r="BA937" s="48"/>
      <c r="BB937" s="48"/>
      <c r="BC937" s="48"/>
      <c r="BD937" s="48"/>
      <c r="BE937" s="48"/>
      <c r="BF937" s="48"/>
      <c r="BG937" s="48"/>
      <c r="BH937" s="48"/>
      <c r="BI937" s="48"/>
      <c r="BJ937" s="48"/>
      <c r="BK937" s="78" t="e">
        <f>REPLACE(INDEX(GroupVertices[Group], MATCH(Vertices[[#This Row],[Vertex]],GroupVertices[Vertex],0)),1,1,"")</f>
        <v>#N/A</v>
      </c>
      <c r="BL937" s="3"/>
      <c r="BM937" s="3"/>
      <c r="BN937" s="3"/>
      <c r="BO937" s="3"/>
    </row>
    <row r="938" spans="1:67" x14ac:dyDescent="0.25">
      <c r="A938" s="64" t="s">
        <v>425</v>
      </c>
      <c r="B938" s="65"/>
      <c r="C938" s="65"/>
      <c r="D938" s="66"/>
      <c r="E938" s="68"/>
      <c r="F938" s="100" t="s">
        <v>4939</v>
      </c>
      <c r="G938" s="65"/>
      <c r="H938" s="69"/>
      <c r="I938" s="70"/>
      <c r="J938" s="70"/>
      <c r="K938" s="69" t="s">
        <v>17143</v>
      </c>
      <c r="L938" s="73"/>
      <c r="M938" s="74"/>
      <c r="N938" s="74"/>
      <c r="O938" s="75"/>
      <c r="P938" s="76"/>
      <c r="Q938" s="76"/>
      <c r="R938" s="86"/>
      <c r="S938" s="48"/>
      <c r="T938" s="48"/>
      <c r="U938" s="49"/>
      <c r="V938" s="49"/>
      <c r="W938" s="49"/>
      <c r="X938" s="49"/>
      <c r="Y938" s="49"/>
      <c r="Z938" s="49"/>
      <c r="AA938" s="71">
        <v>255</v>
      </c>
      <c r="AB938" s="71"/>
      <c r="AC938" s="72"/>
      <c r="AD938" s="78" t="s">
        <v>10423</v>
      </c>
      <c r="AE938" s="78">
        <v>227</v>
      </c>
      <c r="AF938" s="78">
        <v>65</v>
      </c>
      <c r="AG938" s="78">
        <v>298</v>
      </c>
      <c r="AH938" s="78">
        <v>298</v>
      </c>
      <c r="AI938" s="78"/>
      <c r="AJ938" s="78" t="s">
        <v>11754</v>
      </c>
      <c r="AK938" s="78" t="s">
        <v>10114</v>
      </c>
      <c r="AL938" s="78"/>
      <c r="AM938" s="78"/>
      <c r="AN938" s="80">
        <v>42652.115659722222</v>
      </c>
      <c r="AO938" s="84" t="s">
        <v>14022</v>
      </c>
      <c r="AP938" s="78" t="b">
        <v>1</v>
      </c>
      <c r="AQ938" s="78" t="b">
        <v>0</v>
      </c>
      <c r="AR938" s="78" t="b">
        <v>1</v>
      </c>
      <c r="AS938" s="78" t="s">
        <v>9963</v>
      </c>
      <c r="AT938" s="78">
        <v>1</v>
      </c>
      <c r="AU938" s="78"/>
      <c r="AV938" s="78" t="b">
        <v>0</v>
      </c>
      <c r="AW938" s="78" t="s">
        <v>15459</v>
      </c>
      <c r="AX938" s="84" t="s">
        <v>15712</v>
      </c>
      <c r="AY938" s="78" t="s">
        <v>66</v>
      </c>
      <c r="AZ938" s="102" t="s">
        <v>18397</v>
      </c>
      <c r="BA938" s="48"/>
      <c r="BB938" s="48"/>
      <c r="BC938" s="48"/>
      <c r="BD938" s="48"/>
      <c r="BE938" s="48"/>
      <c r="BF938" s="48"/>
      <c r="BG938" s="48"/>
      <c r="BH938" s="48"/>
      <c r="BI938" s="48"/>
      <c r="BJ938" s="48"/>
      <c r="BK938" s="78" t="e">
        <f>REPLACE(INDEX(GroupVertices[Group], MATCH(Vertices[[#This Row],[Vertex]],GroupVertices[Vertex],0)),1,1,"")</f>
        <v>#N/A</v>
      </c>
      <c r="BL938" s="3"/>
      <c r="BM938" s="3"/>
      <c r="BN938" s="3"/>
      <c r="BO938" s="3"/>
    </row>
    <row r="939" spans="1:67" x14ac:dyDescent="0.25">
      <c r="A939" s="64" t="s">
        <v>427</v>
      </c>
      <c r="B939" s="65"/>
      <c r="C939" s="65"/>
      <c r="D939" s="66"/>
      <c r="E939" s="68"/>
      <c r="F939" s="100" t="s">
        <v>4940</v>
      </c>
      <c r="G939" s="65"/>
      <c r="H939" s="69"/>
      <c r="I939" s="70"/>
      <c r="J939" s="70"/>
      <c r="K939" s="69" t="s">
        <v>17145</v>
      </c>
      <c r="L939" s="73"/>
      <c r="M939" s="74"/>
      <c r="N939" s="74"/>
      <c r="O939" s="75"/>
      <c r="P939" s="76"/>
      <c r="Q939" s="76"/>
      <c r="R939" s="86"/>
      <c r="S939" s="48"/>
      <c r="T939" s="48"/>
      <c r="U939" s="49"/>
      <c r="V939" s="49"/>
      <c r="W939" s="49"/>
      <c r="X939" s="49"/>
      <c r="Y939" s="49"/>
      <c r="Z939" s="49"/>
      <c r="AA939" s="71">
        <v>257</v>
      </c>
      <c r="AB939" s="71"/>
      <c r="AC939" s="72"/>
      <c r="AD939" s="78" t="s">
        <v>10425</v>
      </c>
      <c r="AE939" s="78">
        <v>697</v>
      </c>
      <c r="AF939" s="78">
        <v>440</v>
      </c>
      <c r="AG939" s="78">
        <v>33552</v>
      </c>
      <c r="AH939" s="78">
        <v>0</v>
      </c>
      <c r="AI939" s="78">
        <v>-25200</v>
      </c>
      <c r="AJ939" s="78" t="s">
        <v>11756</v>
      </c>
      <c r="AK939" s="78" t="s">
        <v>12748</v>
      </c>
      <c r="AL939" s="84" t="s">
        <v>13273</v>
      </c>
      <c r="AM939" s="78" t="s">
        <v>13800</v>
      </c>
      <c r="AN939" s="80">
        <v>40370.359016203707</v>
      </c>
      <c r="AO939" s="78"/>
      <c r="AP939" s="78" t="b">
        <v>0</v>
      </c>
      <c r="AQ939" s="78" t="b">
        <v>0</v>
      </c>
      <c r="AR939" s="78" t="b">
        <v>0</v>
      </c>
      <c r="AS939" s="78" t="s">
        <v>9963</v>
      </c>
      <c r="AT939" s="78">
        <v>27</v>
      </c>
      <c r="AU939" s="84" t="s">
        <v>14934</v>
      </c>
      <c r="AV939" s="78" t="b">
        <v>0</v>
      </c>
      <c r="AW939" s="78" t="s">
        <v>15459</v>
      </c>
      <c r="AX939" s="84" t="s">
        <v>15714</v>
      </c>
      <c r="AY939" s="78" t="s">
        <v>66</v>
      </c>
      <c r="AZ939" s="102" t="s">
        <v>18397</v>
      </c>
      <c r="BA939" s="48"/>
      <c r="BB939" s="48"/>
      <c r="BC939" s="48"/>
      <c r="BD939" s="48"/>
      <c r="BE939" s="48"/>
      <c r="BF939" s="48"/>
      <c r="BG939" s="48"/>
      <c r="BH939" s="48"/>
      <c r="BI939" s="48"/>
      <c r="BJ939" s="48"/>
      <c r="BK939" s="78" t="e">
        <f>REPLACE(INDEX(GroupVertices[Group], MATCH(Vertices[[#This Row],[Vertex]],GroupVertices[Vertex],0)),1,1,"")</f>
        <v>#N/A</v>
      </c>
      <c r="BL939" s="3"/>
      <c r="BM939" s="3"/>
      <c r="BN939" s="3"/>
      <c r="BO939" s="3"/>
    </row>
    <row r="940" spans="1:67" x14ac:dyDescent="0.25">
      <c r="A940" s="64" t="s">
        <v>428</v>
      </c>
      <c r="B940" s="65"/>
      <c r="C940" s="65"/>
      <c r="D940" s="66"/>
      <c r="E940" s="68"/>
      <c r="F940" s="100" t="s">
        <v>4941</v>
      </c>
      <c r="G940" s="65"/>
      <c r="H940" s="69"/>
      <c r="I940" s="70"/>
      <c r="J940" s="70"/>
      <c r="K940" s="69" t="s">
        <v>17146</v>
      </c>
      <c r="L940" s="73"/>
      <c r="M940" s="74"/>
      <c r="N940" s="74"/>
      <c r="O940" s="75"/>
      <c r="P940" s="76"/>
      <c r="Q940" s="76"/>
      <c r="R940" s="86"/>
      <c r="S940" s="48"/>
      <c r="T940" s="48"/>
      <c r="U940" s="49"/>
      <c r="V940" s="49"/>
      <c r="W940" s="49"/>
      <c r="X940" s="49"/>
      <c r="Y940" s="49"/>
      <c r="Z940" s="49"/>
      <c r="AA940" s="71">
        <v>258</v>
      </c>
      <c r="AB940" s="71"/>
      <c r="AC940" s="72"/>
      <c r="AD940" s="78" t="s">
        <v>10426</v>
      </c>
      <c r="AE940" s="78">
        <v>1531</v>
      </c>
      <c r="AF940" s="78">
        <v>240</v>
      </c>
      <c r="AG940" s="78">
        <v>7719</v>
      </c>
      <c r="AH940" s="78">
        <v>7933</v>
      </c>
      <c r="AI940" s="78">
        <v>-25200</v>
      </c>
      <c r="AJ940" s="78"/>
      <c r="AK940" s="78"/>
      <c r="AL940" s="84" t="s">
        <v>13274</v>
      </c>
      <c r="AM940" s="78" t="s">
        <v>13800</v>
      </c>
      <c r="AN940" s="80">
        <v>42461.570277777777</v>
      </c>
      <c r="AO940" s="84" t="s">
        <v>14024</v>
      </c>
      <c r="AP940" s="78" t="b">
        <v>0</v>
      </c>
      <c r="AQ940" s="78" t="b">
        <v>0</v>
      </c>
      <c r="AR940" s="78" t="b">
        <v>0</v>
      </c>
      <c r="AS940" s="78" t="s">
        <v>9963</v>
      </c>
      <c r="AT940" s="78">
        <v>2</v>
      </c>
      <c r="AU940" s="84" t="s">
        <v>14862</v>
      </c>
      <c r="AV940" s="78" t="b">
        <v>0</v>
      </c>
      <c r="AW940" s="78" t="s">
        <v>15459</v>
      </c>
      <c r="AX940" s="84" t="s">
        <v>15715</v>
      </c>
      <c r="AY940" s="78" t="s">
        <v>66</v>
      </c>
      <c r="AZ940" s="102" t="s">
        <v>18397</v>
      </c>
      <c r="BA940" s="48"/>
      <c r="BB940" s="48"/>
      <c r="BC940" s="48"/>
      <c r="BD940" s="48"/>
      <c r="BE940" s="48"/>
      <c r="BF940" s="48"/>
      <c r="BG940" s="48"/>
      <c r="BH940" s="48"/>
      <c r="BI940" s="48"/>
      <c r="BJ940" s="48"/>
      <c r="BK940" s="78" t="e">
        <f>REPLACE(INDEX(GroupVertices[Group], MATCH(Vertices[[#This Row],[Vertex]],GroupVertices[Vertex],0)),1,1,"")</f>
        <v>#N/A</v>
      </c>
      <c r="BL940" s="3"/>
      <c r="BM940" s="3"/>
      <c r="BN940" s="3"/>
      <c r="BO940" s="3"/>
    </row>
    <row r="941" spans="1:67" x14ac:dyDescent="0.25">
      <c r="A941" s="64" t="s">
        <v>432</v>
      </c>
      <c r="B941" s="65"/>
      <c r="C941" s="65"/>
      <c r="D941" s="66"/>
      <c r="E941" s="68"/>
      <c r="F941" s="100" t="s">
        <v>4944</v>
      </c>
      <c r="G941" s="65"/>
      <c r="H941" s="69"/>
      <c r="I941" s="70"/>
      <c r="J941" s="70"/>
      <c r="K941" s="69" t="s">
        <v>17150</v>
      </c>
      <c r="L941" s="73"/>
      <c r="M941" s="74"/>
      <c r="N941" s="74"/>
      <c r="O941" s="75"/>
      <c r="P941" s="76"/>
      <c r="Q941" s="76"/>
      <c r="R941" s="86"/>
      <c r="S941" s="48"/>
      <c r="T941" s="48"/>
      <c r="U941" s="49"/>
      <c r="V941" s="49"/>
      <c r="W941" s="49"/>
      <c r="X941" s="49"/>
      <c r="Y941" s="49"/>
      <c r="Z941" s="49"/>
      <c r="AA941" s="71">
        <v>262</v>
      </c>
      <c r="AB941" s="71"/>
      <c r="AC941" s="72"/>
      <c r="AD941" s="78" t="s">
        <v>10430</v>
      </c>
      <c r="AE941" s="78">
        <v>24</v>
      </c>
      <c r="AF941" s="78">
        <v>29</v>
      </c>
      <c r="AG941" s="78">
        <v>1539</v>
      </c>
      <c r="AH941" s="78">
        <v>0</v>
      </c>
      <c r="AI941" s="78">
        <v>-25200</v>
      </c>
      <c r="AJ941" s="78" t="s">
        <v>11759</v>
      </c>
      <c r="AK941" s="78" t="s">
        <v>10119</v>
      </c>
      <c r="AL941" s="84" t="s">
        <v>13275</v>
      </c>
      <c r="AM941" s="78" t="s">
        <v>13800</v>
      </c>
      <c r="AN941" s="80">
        <v>42628.569884259261</v>
      </c>
      <c r="AO941" s="84" t="s">
        <v>14027</v>
      </c>
      <c r="AP941" s="78" t="b">
        <v>0</v>
      </c>
      <c r="AQ941" s="78" t="b">
        <v>0</v>
      </c>
      <c r="AR941" s="78" t="b">
        <v>0</v>
      </c>
      <c r="AS941" s="78" t="s">
        <v>9963</v>
      </c>
      <c r="AT941" s="78">
        <v>0</v>
      </c>
      <c r="AU941" s="84" t="s">
        <v>14862</v>
      </c>
      <c r="AV941" s="78" t="b">
        <v>0</v>
      </c>
      <c r="AW941" s="78" t="s">
        <v>15459</v>
      </c>
      <c r="AX941" s="84" t="s">
        <v>15719</v>
      </c>
      <c r="AY941" s="78" t="s">
        <v>66</v>
      </c>
      <c r="AZ941" s="102" t="s">
        <v>18397</v>
      </c>
      <c r="BA941" s="48"/>
      <c r="BB941" s="48"/>
      <c r="BC941" s="48"/>
      <c r="BD941" s="48"/>
      <c r="BE941" s="48"/>
      <c r="BF941" s="48"/>
      <c r="BG941" s="48"/>
      <c r="BH941" s="48"/>
      <c r="BI941" s="48"/>
      <c r="BJ941" s="48"/>
      <c r="BK941" s="78" t="e">
        <f>REPLACE(INDEX(GroupVertices[Group], MATCH(Vertices[[#This Row],[Vertex]],GroupVertices[Vertex],0)),1,1,"")</f>
        <v>#N/A</v>
      </c>
      <c r="BL941" s="3"/>
      <c r="BM941" s="3"/>
      <c r="BN941" s="3"/>
      <c r="BO941" s="3"/>
    </row>
    <row r="942" spans="1:67" x14ac:dyDescent="0.25">
      <c r="A942" s="64" t="s">
        <v>436</v>
      </c>
      <c r="B942" s="65"/>
      <c r="C942" s="65"/>
      <c r="D942" s="66"/>
      <c r="E942" s="68"/>
      <c r="F942" s="100" t="s">
        <v>4948</v>
      </c>
      <c r="G942" s="65"/>
      <c r="H942" s="69"/>
      <c r="I942" s="70"/>
      <c r="J942" s="70"/>
      <c r="K942" s="69" t="s">
        <v>17156</v>
      </c>
      <c r="L942" s="73"/>
      <c r="M942" s="74"/>
      <c r="N942" s="74"/>
      <c r="O942" s="75"/>
      <c r="P942" s="76"/>
      <c r="Q942" s="76"/>
      <c r="R942" s="86"/>
      <c r="S942" s="48"/>
      <c r="T942" s="48"/>
      <c r="U942" s="49"/>
      <c r="V942" s="49"/>
      <c r="W942" s="49"/>
      <c r="X942" s="49"/>
      <c r="Y942" s="49"/>
      <c r="Z942" s="49"/>
      <c r="AA942" s="71">
        <v>268</v>
      </c>
      <c r="AB942" s="71"/>
      <c r="AC942" s="72"/>
      <c r="AD942" s="78" t="s">
        <v>10436</v>
      </c>
      <c r="AE942" s="78">
        <v>319</v>
      </c>
      <c r="AF942" s="78">
        <v>66</v>
      </c>
      <c r="AG942" s="78">
        <v>5679</v>
      </c>
      <c r="AH942" s="78">
        <v>8</v>
      </c>
      <c r="AI942" s="78"/>
      <c r="AJ942" s="78" t="s">
        <v>11765</v>
      </c>
      <c r="AK942" s="78" t="s">
        <v>12751</v>
      </c>
      <c r="AL942" s="84" t="s">
        <v>13280</v>
      </c>
      <c r="AM942" s="78"/>
      <c r="AN942" s="80">
        <v>42821.291875000003</v>
      </c>
      <c r="AO942" s="84" t="s">
        <v>14031</v>
      </c>
      <c r="AP942" s="78" t="b">
        <v>0</v>
      </c>
      <c r="AQ942" s="78" t="b">
        <v>0</v>
      </c>
      <c r="AR942" s="78" t="b">
        <v>0</v>
      </c>
      <c r="AS942" s="78" t="s">
        <v>9963</v>
      </c>
      <c r="AT942" s="78">
        <v>1</v>
      </c>
      <c r="AU942" s="84" t="s">
        <v>14862</v>
      </c>
      <c r="AV942" s="78" t="b">
        <v>0</v>
      </c>
      <c r="AW942" s="78" t="s">
        <v>15459</v>
      </c>
      <c r="AX942" s="84" t="s">
        <v>15725</v>
      </c>
      <c r="AY942" s="78" t="s">
        <v>66</v>
      </c>
      <c r="AZ942" s="102" t="s">
        <v>18397</v>
      </c>
      <c r="BA942" s="48"/>
      <c r="BB942" s="48"/>
      <c r="BC942" s="48"/>
      <c r="BD942" s="48"/>
      <c r="BE942" s="48"/>
      <c r="BF942" s="48"/>
      <c r="BG942" s="48"/>
      <c r="BH942" s="48"/>
      <c r="BI942" s="48"/>
      <c r="BJ942" s="48"/>
      <c r="BK942" s="78" t="e">
        <f>REPLACE(INDEX(GroupVertices[Group], MATCH(Vertices[[#This Row],[Vertex]],GroupVertices[Vertex],0)),1,1,"")</f>
        <v>#N/A</v>
      </c>
      <c r="BL942" s="3"/>
      <c r="BM942" s="3"/>
      <c r="BN942" s="3"/>
      <c r="BO942" s="3"/>
    </row>
    <row r="943" spans="1:67" x14ac:dyDescent="0.25">
      <c r="A943" s="64" t="s">
        <v>437</v>
      </c>
      <c r="B943" s="65"/>
      <c r="C943" s="65"/>
      <c r="D943" s="66"/>
      <c r="E943" s="68"/>
      <c r="F943" s="100" t="s">
        <v>4949</v>
      </c>
      <c r="G943" s="65"/>
      <c r="H943" s="69"/>
      <c r="I943" s="70"/>
      <c r="J943" s="70"/>
      <c r="K943" s="69" t="s">
        <v>17157</v>
      </c>
      <c r="L943" s="73"/>
      <c r="M943" s="74"/>
      <c r="N943" s="74"/>
      <c r="O943" s="75"/>
      <c r="P943" s="76"/>
      <c r="Q943" s="76"/>
      <c r="R943" s="86"/>
      <c r="S943" s="48"/>
      <c r="T943" s="48"/>
      <c r="U943" s="49"/>
      <c r="V943" s="49"/>
      <c r="W943" s="49"/>
      <c r="X943" s="49"/>
      <c r="Y943" s="49"/>
      <c r="Z943" s="49"/>
      <c r="AA943" s="71">
        <v>269</v>
      </c>
      <c r="AB943" s="71"/>
      <c r="AC943" s="72"/>
      <c r="AD943" s="78" t="s">
        <v>10437</v>
      </c>
      <c r="AE943" s="78">
        <v>49</v>
      </c>
      <c r="AF943" s="78">
        <v>2338</v>
      </c>
      <c r="AG943" s="78">
        <v>25070</v>
      </c>
      <c r="AH943" s="78">
        <v>45</v>
      </c>
      <c r="AI943" s="78">
        <v>19800</v>
      </c>
      <c r="AJ943" s="78" t="s">
        <v>11766</v>
      </c>
      <c r="AK943" s="78" t="s">
        <v>10119</v>
      </c>
      <c r="AL943" s="84" t="s">
        <v>13281</v>
      </c>
      <c r="AM943" s="78" t="s">
        <v>12690</v>
      </c>
      <c r="AN943" s="80">
        <v>40189.613425925927</v>
      </c>
      <c r="AO943" s="84" t="s">
        <v>14032</v>
      </c>
      <c r="AP943" s="78" t="b">
        <v>0</v>
      </c>
      <c r="AQ943" s="78" t="b">
        <v>0</v>
      </c>
      <c r="AR943" s="78" t="b">
        <v>0</v>
      </c>
      <c r="AS943" s="78" t="s">
        <v>9963</v>
      </c>
      <c r="AT943" s="78">
        <v>15</v>
      </c>
      <c r="AU943" s="84" t="s">
        <v>14862</v>
      </c>
      <c r="AV943" s="78" t="b">
        <v>0</v>
      </c>
      <c r="AW943" s="78" t="s">
        <v>15459</v>
      </c>
      <c r="AX943" s="84" t="s">
        <v>15726</v>
      </c>
      <c r="AY943" s="78" t="s">
        <v>66</v>
      </c>
      <c r="AZ943" s="102" t="s">
        <v>18397</v>
      </c>
      <c r="BA943" s="48"/>
      <c r="BB943" s="48"/>
      <c r="BC943" s="48"/>
      <c r="BD943" s="48"/>
      <c r="BE943" s="48"/>
      <c r="BF943" s="48"/>
      <c r="BG943" s="48"/>
      <c r="BH943" s="48"/>
      <c r="BI943" s="48"/>
      <c r="BJ943" s="48"/>
      <c r="BK943" s="78" t="e">
        <f>REPLACE(INDEX(GroupVertices[Group], MATCH(Vertices[[#This Row],[Vertex]],GroupVertices[Vertex],0)),1,1,"")</f>
        <v>#N/A</v>
      </c>
      <c r="BL943" s="3"/>
      <c r="BM943" s="3"/>
      <c r="BN943" s="3"/>
      <c r="BO943" s="3"/>
    </row>
    <row r="944" spans="1:67" x14ac:dyDescent="0.25">
      <c r="A944" s="64" t="s">
        <v>438</v>
      </c>
      <c r="B944" s="65"/>
      <c r="C944" s="65"/>
      <c r="D944" s="66"/>
      <c r="E944" s="68"/>
      <c r="F944" s="100" t="s">
        <v>4950</v>
      </c>
      <c r="G944" s="65"/>
      <c r="H944" s="69"/>
      <c r="I944" s="70"/>
      <c r="J944" s="70"/>
      <c r="K944" s="69" t="s">
        <v>17158</v>
      </c>
      <c r="L944" s="73"/>
      <c r="M944" s="74"/>
      <c r="N944" s="74"/>
      <c r="O944" s="75"/>
      <c r="P944" s="76"/>
      <c r="Q944" s="76"/>
      <c r="R944" s="86"/>
      <c r="S944" s="48"/>
      <c r="T944" s="48"/>
      <c r="U944" s="49"/>
      <c r="V944" s="49"/>
      <c r="W944" s="49"/>
      <c r="X944" s="49"/>
      <c r="Y944" s="49"/>
      <c r="Z944" s="49"/>
      <c r="AA944" s="71">
        <v>270</v>
      </c>
      <c r="AB944" s="71"/>
      <c r="AC944" s="72"/>
      <c r="AD944" s="78" t="s">
        <v>10438</v>
      </c>
      <c r="AE944" s="78">
        <v>1750</v>
      </c>
      <c r="AF944" s="78">
        <v>497</v>
      </c>
      <c r="AG944" s="78">
        <v>570</v>
      </c>
      <c r="AH944" s="78">
        <v>57</v>
      </c>
      <c r="AI944" s="78">
        <v>19800</v>
      </c>
      <c r="AJ944" s="78"/>
      <c r="AK944" s="78" t="s">
        <v>12752</v>
      </c>
      <c r="AL944" s="78"/>
      <c r="AM944" s="78" t="s">
        <v>12690</v>
      </c>
      <c r="AN944" s="80">
        <v>40290.728831018518</v>
      </c>
      <c r="AO944" s="84" t="s">
        <v>14033</v>
      </c>
      <c r="AP944" s="78" t="b">
        <v>1</v>
      </c>
      <c r="AQ944" s="78" t="b">
        <v>0</v>
      </c>
      <c r="AR944" s="78" t="b">
        <v>1</v>
      </c>
      <c r="AS944" s="78" t="s">
        <v>9963</v>
      </c>
      <c r="AT944" s="78">
        <v>6</v>
      </c>
      <c r="AU944" s="84" t="s">
        <v>14862</v>
      </c>
      <c r="AV944" s="78" t="b">
        <v>0</v>
      </c>
      <c r="AW944" s="78" t="s">
        <v>15459</v>
      </c>
      <c r="AX944" s="84" t="s">
        <v>15727</v>
      </c>
      <c r="AY944" s="78" t="s">
        <v>66</v>
      </c>
      <c r="AZ944" s="102" t="s">
        <v>18397</v>
      </c>
      <c r="BA944" s="48"/>
      <c r="BB944" s="48"/>
      <c r="BC944" s="48"/>
      <c r="BD944" s="48"/>
      <c r="BE944" s="48"/>
      <c r="BF944" s="48"/>
      <c r="BG944" s="48"/>
      <c r="BH944" s="48"/>
      <c r="BI944" s="48"/>
      <c r="BJ944" s="48"/>
      <c r="BK944" s="78" t="e">
        <f>REPLACE(INDEX(GroupVertices[Group], MATCH(Vertices[[#This Row],[Vertex]],GroupVertices[Vertex],0)),1,1,"")</f>
        <v>#N/A</v>
      </c>
      <c r="BL944" s="3"/>
      <c r="BM944" s="3"/>
      <c r="BN944" s="3"/>
      <c r="BO944" s="3"/>
    </row>
    <row r="945" spans="1:67" x14ac:dyDescent="0.25">
      <c r="A945" s="64" t="s">
        <v>439</v>
      </c>
      <c r="B945" s="65"/>
      <c r="C945" s="65"/>
      <c r="D945" s="66"/>
      <c r="E945" s="68"/>
      <c r="F945" s="100" t="s">
        <v>4951</v>
      </c>
      <c r="G945" s="65"/>
      <c r="H945" s="69"/>
      <c r="I945" s="70"/>
      <c r="J945" s="70"/>
      <c r="K945" s="69" t="s">
        <v>17159</v>
      </c>
      <c r="L945" s="73"/>
      <c r="M945" s="74"/>
      <c r="N945" s="74"/>
      <c r="O945" s="75"/>
      <c r="P945" s="76"/>
      <c r="Q945" s="76"/>
      <c r="R945" s="86"/>
      <c r="S945" s="48"/>
      <c r="T945" s="48"/>
      <c r="U945" s="49"/>
      <c r="V945" s="49"/>
      <c r="W945" s="49"/>
      <c r="X945" s="49"/>
      <c r="Y945" s="49"/>
      <c r="Z945" s="49"/>
      <c r="AA945" s="71">
        <v>271</v>
      </c>
      <c r="AB945" s="71"/>
      <c r="AC945" s="72"/>
      <c r="AD945" s="78" t="s">
        <v>10439</v>
      </c>
      <c r="AE945" s="78">
        <v>183</v>
      </c>
      <c r="AF945" s="78">
        <v>354</v>
      </c>
      <c r="AG945" s="78">
        <v>13089</v>
      </c>
      <c r="AH945" s="78">
        <v>66</v>
      </c>
      <c r="AI945" s="78"/>
      <c r="AJ945" s="78" t="s">
        <v>11767</v>
      </c>
      <c r="AK945" s="78" t="s">
        <v>12753</v>
      </c>
      <c r="AL945" s="84" t="s">
        <v>13282</v>
      </c>
      <c r="AM945" s="78"/>
      <c r="AN945" s="80">
        <v>42632.754340277781</v>
      </c>
      <c r="AO945" s="84" t="s">
        <v>14034</v>
      </c>
      <c r="AP945" s="78" t="b">
        <v>1</v>
      </c>
      <c r="AQ945" s="78" t="b">
        <v>0</v>
      </c>
      <c r="AR945" s="78" t="b">
        <v>0</v>
      </c>
      <c r="AS945" s="78" t="s">
        <v>9963</v>
      </c>
      <c r="AT945" s="78">
        <v>128</v>
      </c>
      <c r="AU945" s="78"/>
      <c r="AV945" s="78" t="b">
        <v>0</v>
      </c>
      <c r="AW945" s="78" t="s">
        <v>15459</v>
      </c>
      <c r="AX945" s="84" t="s">
        <v>15728</v>
      </c>
      <c r="AY945" s="78" t="s">
        <v>66</v>
      </c>
      <c r="AZ945" s="102" t="s">
        <v>18401</v>
      </c>
      <c r="BA945" s="48"/>
      <c r="BB945" s="48"/>
      <c r="BC945" s="48"/>
      <c r="BD945" s="48"/>
      <c r="BE945" s="48"/>
      <c r="BF945" s="48"/>
      <c r="BG945" s="48"/>
      <c r="BH945" s="48"/>
      <c r="BI945" s="48"/>
      <c r="BJ945" s="48"/>
      <c r="BK945" s="78" t="e">
        <f>REPLACE(INDEX(GroupVertices[Group], MATCH(Vertices[[#This Row],[Vertex]],GroupVertices[Vertex],0)),1,1,"")</f>
        <v>#N/A</v>
      </c>
      <c r="BL945" s="3"/>
      <c r="BM945" s="3"/>
      <c r="BN945" s="3"/>
      <c r="BO945" s="3"/>
    </row>
    <row r="946" spans="1:67" x14ac:dyDescent="0.25">
      <c r="A946" s="64" t="s">
        <v>440</v>
      </c>
      <c r="B946" s="65"/>
      <c r="C946" s="65"/>
      <c r="D946" s="66"/>
      <c r="E946" s="68"/>
      <c r="F946" s="100" t="s">
        <v>4952</v>
      </c>
      <c r="G946" s="65"/>
      <c r="H946" s="69"/>
      <c r="I946" s="70"/>
      <c r="J946" s="70"/>
      <c r="K946" s="69" t="s">
        <v>17160</v>
      </c>
      <c r="L946" s="73"/>
      <c r="M946" s="74"/>
      <c r="N946" s="74"/>
      <c r="O946" s="75"/>
      <c r="P946" s="76"/>
      <c r="Q946" s="76"/>
      <c r="R946" s="86"/>
      <c r="S946" s="48"/>
      <c r="T946" s="48"/>
      <c r="U946" s="49"/>
      <c r="V946" s="49"/>
      <c r="W946" s="49"/>
      <c r="X946" s="49"/>
      <c r="Y946" s="49"/>
      <c r="Z946" s="49"/>
      <c r="AA946" s="71">
        <v>272</v>
      </c>
      <c r="AB946" s="71"/>
      <c r="AC946" s="72"/>
      <c r="AD946" s="78" t="s">
        <v>10440</v>
      </c>
      <c r="AE946" s="78">
        <v>747</v>
      </c>
      <c r="AF946" s="78">
        <v>200</v>
      </c>
      <c r="AG946" s="78">
        <v>865</v>
      </c>
      <c r="AH946" s="78">
        <v>2881</v>
      </c>
      <c r="AI946" s="78"/>
      <c r="AJ946" s="78" t="s">
        <v>11768</v>
      </c>
      <c r="AK946" s="78" t="s">
        <v>12641</v>
      </c>
      <c r="AL946" s="78"/>
      <c r="AM946" s="78"/>
      <c r="AN946" s="80">
        <v>40909.317650462966</v>
      </c>
      <c r="AO946" s="84" t="s">
        <v>14035</v>
      </c>
      <c r="AP946" s="78" t="b">
        <v>1</v>
      </c>
      <c r="AQ946" s="78" t="b">
        <v>0</v>
      </c>
      <c r="AR946" s="78" t="b">
        <v>0</v>
      </c>
      <c r="AS946" s="78" t="s">
        <v>9963</v>
      </c>
      <c r="AT946" s="78">
        <v>1</v>
      </c>
      <c r="AU946" s="84" t="s">
        <v>14862</v>
      </c>
      <c r="AV946" s="78" t="b">
        <v>0</v>
      </c>
      <c r="AW946" s="78" t="s">
        <v>15459</v>
      </c>
      <c r="AX946" s="84" t="s">
        <v>15729</v>
      </c>
      <c r="AY946" s="78" t="s">
        <v>66</v>
      </c>
      <c r="AZ946" s="102" t="s">
        <v>18397</v>
      </c>
      <c r="BA946" s="48"/>
      <c r="BB946" s="48"/>
      <c r="BC946" s="48"/>
      <c r="BD946" s="48"/>
      <c r="BE946" s="48"/>
      <c r="BF946" s="48"/>
      <c r="BG946" s="48"/>
      <c r="BH946" s="48"/>
      <c r="BI946" s="48"/>
      <c r="BJ946" s="48"/>
      <c r="BK946" s="78" t="e">
        <f>REPLACE(INDEX(GroupVertices[Group], MATCH(Vertices[[#This Row],[Vertex]],GroupVertices[Vertex],0)),1,1,"")</f>
        <v>#N/A</v>
      </c>
      <c r="BL946" s="3"/>
      <c r="BM946" s="3"/>
      <c r="BN946" s="3"/>
      <c r="BO946" s="3"/>
    </row>
    <row r="947" spans="1:67" x14ac:dyDescent="0.25">
      <c r="A947" s="64" t="s">
        <v>445</v>
      </c>
      <c r="B947" s="65"/>
      <c r="C947" s="65"/>
      <c r="D947" s="66"/>
      <c r="E947" s="68"/>
      <c r="F947" s="100" t="s">
        <v>4957</v>
      </c>
      <c r="G947" s="65"/>
      <c r="H947" s="69"/>
      <c r="I947" s="70"/>
      <c r="J947" s="70"/>
      <c r="K947" s="69" t="s">
        <v>17167</v>
      </c>
      <c r="L947" s="73"/>
      <c r="M947" s="74"/>
      <c r="N947" s="74"/>
      <c r="O947" s="75"/>
      <c r="P947" s="76"/>
      <c r="Q947" s="76"/>
      <c r="R947" s="86"/>
      <c r="S947" s="48"/>
      <c r="T947" s="48"/>
      <c r="U947" s="49"/>
      <c r="V947" s="49"/>
      <c r="W947" s="49"/>
      <c r="X947" s="49"/>
      <c r="Y947" s="49"/>
      <c r="Z947" s="49"/>
      <c r="AA947" s="71">
        <v>279</v>
      </c>
      <c r="AB947" s="71"/>
      <c r="AC947" s="72"/>
      <c r="AD947" s="78" t="s">
        <v>10447</v>
      </c>
      <c r="AE947" s="78">
        <v>3728</v>
      </c>
      <c r="AF947" s="78">
        <v>7538</v>
      </c>
      <c r="AG947" s="78">
        <v>39606</v>
      </c>
      <c r="AH947" s="78">
        <v>18</v>
      </c>
      <c r="AI947" s="78">
        <v>19800</v>
      </c>
      <c r="AJ947" s="78" t="s">
        <v>11775</v>
      </c>
      <c r="AK947" s="78" t="s">
        <v>12755</v>
      </c>
      <c r="AL947" s="84" t="s">
        <v>13285</v>
      </c>
      <c r="AM947" s="78" t="s">
        <v>10140</v>
      </c>
      <c r="AN947" s="80">
        <v>39913.294525462959</v>
      </c>
      <c r="AO947" s="84" t="s">
        <v>14041</v>
      </c>
      <c r="AP947" s="78" t="b">
        <v>0</v>
      </c>
      <c r="AQ947" s="78" t="b">
        <v>0</v>
      </c>
      <c r="AR947" s="78" t="b">
        <v>0</v>
      </c>
      <c r="AS947" s="78" t="s">
        <v>9963</v>
      </c>
      <c r="AT947" s="78">
        <v>166</v>
      </c>
      <c r="AU947" s="84" t="s">
        <v>14938</v>
      </c>
      <c r="AV947" s="78" t="b">
        <v>0</v>
      </c>
      <c r="AW947" s="78" t="s">
        <v>15459</v>
      </c>
      <c r="AX947" s="84" t="s">
        <v>15736</v>
      </c>
      <c r="AY947" s="78" t="s">
        <v>66</v>
      </c>
      <c r="AZ947" s="102" t="s">
        <v>18397</v>
      </c>
      <c r="BA947" s="48"/>
      <c r="BB947" s="48"/>
      <c r="BC947" s="48"/>
      <c r="BD947" s="48"/>
      <c r="BE947" s="48"/>
      <c r="BF947" s="48"/>
      <c r="BG947" s="48"/>
      <c r="BH947" s="48"/>
      <c r="BI947" s="48"/>
      <c r="BJ947" s="48"/>
      <c r="BK947" s="78" t="e">
        <f>REPLACE(INDEX(GroupVertices[Group], MATCH(Vertices[[#This Row],[Vertex]],GroupVertices[Vertex],0)),1,1,"")</f>
        <v>#N/A</v>
      </c>
      <c r="BL947" s="3"/>
      <c r="BM947" s="3"/>
      <c r="BN947" s="3"/>
      <c r="BO947" s="3"/>
    </row>
    <row r="948" spans="1:67" x14ac:dyDescent="0.25">
      <c r="A948" s="64" t="s">
        <v>448</v>
      </c>
      <c r="B948" s="65"/>
      <c r="C948" s="65"/>
      <c r="D948" s="66"/>
      <c r="E948" s="68"/>
      <c r="F948" s="100" t="s">
        <v>15189</v>
      </c>
      <c r="G948" s="65"/>
      <c r="H948" s="69"/>
      <c r="I948" s="70"/>
      <c r="J948" s="70"/>
      <c r="K948" s="69" t="s">
        <v>17172</v>
      </c>
      <c r="L948" s="73"/>
      <c r="M948" s="74"/>
      <c r="N948" s="74"/>
      <c r="O948" s="75"/>
      <c r="P948" s="76"/>
      <c r="Q948" s="76"/>
      <c r="R948" s="86"/>
      <c r="S948" s="48"/>
      <c r="T948" s="48"/>
      <c r="U948" s="49"/>
      <c r="V948" s="49"/>
      <c r="W948" s="49"/>
      <c r="X948" s="49"/>
      <c r="Y948" s="49"/>
      <c r="Z948" s="49"/>
      <c r="AA948" s="71">
        <v>284</v>
      </c>
      <c r="AB948" s="71"/>
      <c r="AC948" s="72"/>
      <c r="AD948" s="78" t="s">
        <v>10452</v>
      </c>
      <c r="AE948" s="78">
        <v>1194</v>
      </c>
      <c r="AF948" s="78">
        <v>598</v>
      </c>
      <c r="AG948" s="78">
        <v>2467</v>
      </c>
      <c r="AH948" s="78">
        <v>48</v>
      </c>
      <c r="AI948" s="78">
        <v>-25200</v>
      </c>
      <c r="AJ948" s="78" t="s">
        <v>11778</v>
      </c>
      <c r="AK948" s="78" t="s">
        <v>12757</v>
      </c>
      <c r="AL948" s="78"/>
      <c r="AM948" s="78" t="s">
        <v>13800</v>
      </c>
      <c r="AN948" s="80">
        <v>42549.284166666665</v>
      </c>
      <c r="AO948" s="84" t="s">
        <v>14044</v>
      </c>
      <c r="AP948" s="78" t="b">
        <v>0</v>
      </c>
      <c r="AQ948" s="78" t="b">
        <v>0</v>
      </c>
      <c r="AR948" s="78" t="b">
        <v>0</v>
      </c>
      <c r="AS948" s="78" t="s">
        <v>9963</v>
      </c>
      <c r="AT948" s="78">
        <v>5</v>
      </c>
      <c r="AU948" s="84" t="s">
        <v>14862</v>
      </c>
      <c r="AV948" s="78" t="b">
        <v>0</v>
      </c>
      <c r="AW948" s="78" t="s">
        <v>15459</v>
      </c>
      <c r="AX948" s="84" t="s">
        <v>15741</v>
      </c>
      <c r="AY948" s="78" t="s">
        <v>66</v>
      </c>
      <c r="AZ948" s="102" t="s">
        <v>18397</v>
      </c>
      <c r="BA948" s="48"/>
      <c r="BB948" s="48"/>
      <c r="BC948" s="48"/>
      <c r="BD948" s="48"/>
      <c r="BE948" s="48"/>
      <c r="BF948" s="48"/>
      <c r="BG948" s="48"/>
      <c r="BH948" s="48"/>
      <c r="BI948" s="48"/>
      <c r="BJ948" s="48"/>
      <c r="BK948" s="78" t="e">
        <f>REPLACE(INDEX(GroupVertices[Group], MATCH(Vertices[[#This Row],[Vertex]],GroupVertices[Vertex],0)),1,1,"")</f>
        <v>#N/A</v>
      </c>
      <c r="BL948" s="3"/>
      <c r="BM948" s="3"/>
      <c r="BN948" s="3"/>
      <c r="BO948" s="3"/>
    </row>
    <row r="949" spans="1:67" x14ac:dyDescent="0.25">
      <c r="A949" s="64" t="s">
        <v>451</v>
      </c>
      <c r="B949" s="65"/>
      <c r="C949" s="65"/>
      <c r="D949" s="66"/>
      <c r="E949" s="68"/>
      <c r="F949" s="100" t="s">
        <v>15192</v>
      </c>
      <c r="G949" s="65"/>
      <c r="H949" s="69"/>
      <c r="I949" s="70"/>
      <c r="J949" s="70"/>
      <c r="K949" s="69" t="s">
        <v>17178</v>
      </c>
      <c r="L949" s="73"/>
      <c r="M949" s="74"/>
      <c r="N949" s="74"/>
      <c r="O949" s="75"/>
      <c r="P949" s="76"/>
      <c r="Q949" s="76"/>
      <c r="R949" s="86"/>
      <c r="S949" s="48"/>
      <c r="T949" s="48"/>
      <c r="U949" s="49"/>
      <c r="V949" s="49"/>
      <c r="W949" s="49"/>
      <c r="X949" s="49"/>
      <c r="Y949" s="49"/>
      <c r="Z949" s="49"/>
      <c r="AA949" s="71">
        <v>290</v>
      </c>
      <c r="AB949" s="71"/>
      <c r="AC949" s="72"/>
      <c r="AD949" s="78" t="s">
        <v>451</v>
      </c>
      <c r="AE949" s="78">
        <v>5</v>
      </c>
      <c r="AF949" s="78">
        <v>2</v>
      </c>
      <c r="AG949" s="78">
        <v>69</v>
      </c>
      <c r="AH949" s="78">
        <v>0</v>
      </c>
      <c r="AI949" s="78"/>
      <c r="AJ949" s="78"/>
      <c r="AK949" s="78"/>
      <c r="AL949" s="78"/>
      <c r="AM949" s="78"/>
      <c r="AN949" s="80">
        <v>42815.351770833331</v>
      </c>
      <c r="AO949" s="78"/>
      <c r="AP949" s="78" t="b">
        <v>1</v>
      </c>
      <c r="AQ949" s="78" t="b">
        <v>0</v>
      </c>
      <c r="AR949" s="78" t="b">
        <v>0</v>
      </c>
      <c r="AS949" s="78" t="s">
        <v>9963</v>
      </c>
      <c r="AT949" s="78">
        <v>0</v>
      </c>
      <c r="AU949" s="78"/>
      <c r="AV949" s="78" t="b">
        <v>0</v>
      </c>
      <c r="AW949" s="78" t="s">
        <v>15459</v>
      </c>
      <c r="AX949" s="84" t="s">
        <v>15747</v>
      </c>
      <c r="AY949" s="78" t="s">
        <v>66</v>
      </c>
      <c r="AZ949" s="102" t="s">
        <v>18397</v>
      </c>
      <c r="BA949" s="48"/>
      <c r="BB949" s="48"/>
      <c r="BC949" s="48"/>
      <c r="BD949" s="48"/>
      <c r="BE949" s="48"/>
      <c r="BF949" s="48"/>
      <c r="BG949" s="48"/>
      <c r="BH949" s="48"/>
      <c r="BI949" s="48"/>
      <c r="BJ949" s="48"/>
      <c r="BK949" s="78" t="e">
        <f>REPLACE(INDEX(GroupVertices[Group], MATCH(Vertices[[#This Row],[Vertex]],GroupVertices[Vertex],0)),1,1,"")</f>
        <v>#N/A</v>
      </c>
      <c r="BL949" s="3"/>
      <c r="BM949" s="3"/>
      <c r="BN949" s="3"/>
      <c r="BO949" s="3"/>
    </row>
    <row r="950" spans="1:67" x14ac:dyDescent="0.25">
      <c r="A950" s="64" t="s">
        <v>452</v>
      </c>
      <c r="B950" s="65"/>
      <c r="C950" s="65"/>
      <c r="D950" s="66"/>
      <c r="E950" s="68"/>
      <c r="F950" s="100" t="s">
        <v>4962</v>
      </c>
      <c r="G950" s="65"/>
      <c r="H950" s="69"/>
      <c r="I950" s="70"/>
      <c r="J950" s="70"/>
      <c r="K950" s="69" t="s">
        <v>17179</v>
      </c>
      <c r="L950" s="73"/>
      <c r="M950" s="74"/>
      <c r="N950" s="74"/>
      <c r="O950" s="75"/>
      <c r="P950" s="76"/>
      <c r="Q950" s="76"/>
      <c r="R950" s="86"/>
      <c r="S950" s="48"/>
      <c r="T950" s="48"/>
      <c r="U950" s="49"/>
      <c r="V950" s="49"/>
      <c r="W950" s="49"/>
      <c r="X950" s="49"/>
      <c r="Y950" s="49"/>
      <c r="Z950" s="49"/>
      <c r="AA950" s="71">
        <v>291</v>
      </c>
      <c r="AB950" s="71"/>
      <c r="AC950" s="72"/>
      <c r="AD950" s="78" t="s">
        <v>10458</v>
      </c>
      <c r="AE950" s="78">
        <v>2095</v>
      </c>
      <c r="AF950" s="78">
        <v>1590</v>
      </c>
      <c r="AG950" s="78">
        <v>62742</v>
      </c>
      <c r="AH950" s="78">
        <v>38</v>
      </c>
      <c r="AI950" s="78">
        <v>19800</v>
      </c>
      <c r="AJ950" s="78" t="s">
        <v>11783</v>
      </c>
      <c r="AK950" s="78" t="s">
        <v>10135</v>
      </c>
      <c r="AL950" s="84" t="s">
        <v>13290</v>
      </c>
      <c r="AM950" s="78" t="s">
        <v>10135</v>
      </c>
      <c r="AN950" s="80">
        <v>39897.416296296295</v>
      </c>
      <c r="AO950" s="84" t="s">
        <v>14049</v>
      </c>
      <c r="AP950" s="78" t="b">
        <v>0</v>
      </c>
      <c r="AQ950" s="78" t="b">
        <v>0</v>
      </c>
      <c r="AR950" s="78" t="b">
        <v>1</v>
      </c>
      <c r="AS950" s="78" t="s">
        <v>9963</v>
      </c>
      <c r="AT950" s="78">
        <v>88</v>
      </c>
      <c r="AU950" s="84" t="s">
        <v>14908</v>
      </c>
      <c r="AV950" s="78" t="b">
        <v>0</v>
      </c>
      <c r="AW950" s="78" t="s">
        <v>15459</v>
      </c>
      <c r="AX950" s="84" t="s">
        <v>15748</v>
      </c>
      <c r="AY950" s="78" t="s">
        <v>66</v>
      </c>
      <c r="AZ950" s="102" t="s">
        <v>18397</v>
      </c>
      <c r="BA950" s="48"/>
      <c r="BB950" s="48"/>
      <c r="BC950" s="48"/>
      <c r="BD950" s="48"/>
      <c r="BE950" s="48"/>
      <c r="BF950" s="48"/>
      <c r="BG950" s="48"/>
      <c r="BH950" s="48"/>
      <c r="BI950" s="48"/>
      <c r="BJ950" s="48"/>
      <c r="BK950" s="78" t="e">
        <f>REPLACE(INDEX(GroupVertices[Group], MATCH(Vertices[[#This Row],[Vertex]],GroupVertices[Vertex],0)),1,1,"")</f>
        <v>#N/A</v>
      </c>
      <c r="BL950" s="3"/>
      <c r="BM950" s="3"/>
      <c r="BN950" s="3"/>
      <c r="BO950" s="3"/>
    </row>
    <row r="951" spans="1:67" x14ac:dyDescent="0.25">
      <c r="A951" s="64" t="s">
        <v>454</v>
      </c>
      <c r="B951" s="65"/>
      <c r="C951" s="65"/>
      <c r="D951" s="66"/>
      <c r="E951" s="68"/>
      <c r="F951" s="100" t="s">
        <v>4964</v>
      </c>
      <c r="G951" s="65"/>
      <c r="H951" s="69"/>
      <c r="I951" s="70"/>
      <c r="J951" s="70"/>
      <c r="K951" s="69" t="s">
        <v>17181</v>
      </c>
      <c r="L951" s="73"/>
      <c r="M951" s="74"/>
      <c r="N951" s="74"/>
      <c r="O951" s="75"/>
      <c r="P951" s="76"/>
      <c r="Q951" s="76"/>
      <c r="R951" s="86"/>
      <c r="S951" s="48"/>
      <c r="T951" s="48"/>
      <c r="U951" s="49"/>
      <c r="V951" s="49"/>
      <c r="W951" s="49"/>
      <c r="X951" s="49"/>
      <c r="Y951" s="49"/>
      <c r="Z951" s="49"/>
      <c r="AA951" s="71">
        <v>293</v>
      </c>
      <c r="AB951" s="71"/>
      <c r="AC951" s="72"/>
      <c r="AD951" s="78" t="s">
        <v>10460</v>
      </c>
      <c r="AE951" s="78">
        <v>750</v>
      </c>
      <c r="AF951" s="78">
        <v>1408</v>
      </c>
      <c r="AG951" s="78">
        <v>33669</v>
      </c>
      <c r="AH951" s="78">
        <v>5</v>
      </c>
      <c r="AI951" s="78">
        <v>19800</v>
      </c>
      <c r="AJ951" s="78" t="s">
        <v>11785</v>
      </c>
      <c r="AK951" s="78" t="s">
        <v>10114</v>
      </c>
      <c r="AL951" s="78"/>
      <c r="AM951" s="78" t="s">
        <v>10135</v>
      </c>
      <c r="AN951" s="80">
        <v>39857.687962962962</v>
      </c>
      <c r="AO951" s="84" t="s">
        <v>14051</v>
      </c>
      <c r="AP951" s="78" t="b">
        <v>0</v>
      </c>
      <c r="AQ951" s="78" t="b">
        <v>0</v>
      </c>
      <c r="AR951" s="78" t="b">
        <v>1</v>
      </c>
      <c r="AS951" s="78" t="s">
        <v>9963</v>
      </c>
      <c r="AT951" s="78">
        <v>34</v>
      </c>
      <c r="AU951" s="84" t="s">
        <v>14882</v>
      </c>
      <c r="AV951" s="78" t="b">
        <v>0</v>
      </c>
      <c r="AW951" s="78" t="s">
        <v>15459</v>
      </c>
      <c r="AX951" s="84" t="s">
        <v>15750</v>
      </c>
      <c r="AY951" s="78" t="s">
        <v>66</v>
      </c>
      <c r="AZ951" s="102" t="s">
        <v>18397</v>
      </c>
      <c r="BA951" s="48"/>
      <c r="BB951" s="48"/>
      <c r="BC951" s="48"/>
      <c r="BD951" s="48"/>
      <c r="BE951" s="48"/>
      <c r="BF951" s="48"/>
      <c r="BG951" s="48"/>
      <c r="BH951" s="48"/>
      <c r="BI951" s="48"/>
      <c r="BJ951" s="48"/>
      <c r="BK951" s="78" t="e">
        <f>REPLACE(INDEX(GroupVertices[Group], MATCH(Vertices[[#This Row],[Vertex]],GroupVertices[Vertex],0)),1,1,"")</f>
        <v>#N/A</v>
      </c>
      <c r="BL951" s="3"/>
      <c r="BM951" s="3"/>
      <c r="BN951" s="3"/>
      <c r="BO951" s="3"/>
    </row>
    <row r="952" spans="1:67" x14ac:dyDescent="0.25">
      <c r="A952" s="64" t="s">
        <v>459</v>
      </c>
      <c r="B952" s="65"/>
      <c r="C952" s="65"/>
      <c r="D952" s="66"/>
      <c r="E952" s="68"/>
      <c r="F952" s="100" t="s">
        <v>4787</v>
      </c>
      <c r="G952" s="65"/>
      <c r="H952" s="69"/>
      <c r="I952" s="70"/>
      <c r="J952" s="70"/>
      <c r="K952" s="69" t="s">
        <v>17188</v>
      </c>
      <c r="L952" s="73"/>
      <c r="M952" s="74"/>
      <c r="N952" s="74"/>
      <c r="O952" s="75"/>
      <c r="P952" s="76"/>
      <c r="Q952" s="76"/>
      <c r="R952" s="86"/>
      <c r="S952" s="48"/>
      <c r="T952" s="48"/>
      <c r="U952" s="49"/>
      <c r="V952" s="49"/>
      <c r="W952" s="49"/>
      <c r="X952" s="49"/>
      <c r="Y952" s="49"/>
      <c r="Z952" s="49"/>
      <c r="AA952" s="71">
        <v>300</v>
      </c>
      <c r="AB952" s="71"/>
      <c r="AC952" s="72"/>
      <c r="AD952" s="78" t="s">
        <v>10467</v>
      </c>
      <c r="AE952" s="78">
        <v>288</v>
      </c>
      <c r="AF952" s="78">
        <v>468</v>
      </c>
      <c r="AG952" s="78">
        <v>249501</v>
      </c>
      <c r="AH952" s="78">
        <v>5</v>
      </c>
      <c r="AI952" s="78"/>
      <c r="AJ952" s="78"/>
      <c r="AK952" s="78"/>
      <c r="AL952" s="78"/>
      <c r="AM952" s="78"/>
      <c r="AN952" s="80">
        <v>41698.348657407405</v>
      </c>
      <c r="AO952" s="84" t="s">
        <v>14057</v>
      </c>
      <c r="AP952" s="78" t="b">
        <v>1</v>
      </c>
      <c r="AQ952" s="78" t="b">
        <v>1</v>
      </c>
      <c r="AR952" s="78" t="b">
        <v>0</v>
      </c>
      <c r="AS952" s="78" t="s">
        <v>9963</v>
      </c>
      <c r="AT952" s="78">
        <v>66</v>
      </c>
      <c r="AU952" s="84" t="s">
        <v>14862</v>
      </c>
      <c r="AV952" s="78" t="b">
        <v>0</v>
      </c>
      <c r="AW952" s="78" t="s">
        <v>15459</v>
      </c>
      <c r="AX952" s="84" t="s">
        <v>15757</v>
      </c>
      <c r="AY952" s="78" t="s">
        <v>66</v>
      </c>
      <c r="AZ952" s="102" t="s">
        <v>18399</v>
      </c>
      <c r="BA952" s="48"/>
      <c r="BB952" s="48"/>
      <c r="BC952" s="48"/>
      <c r="BD952" s="48"/>
      <c r="BE952" s="48"/>
      <c r="BF952" s="48"/>
      <c r="BG952" s="48"/>
      <c r="BH952" s="48"/>
      <c r="BI952" s="48"/>
      <c r="BJ952" s="48"/>
      <c r="BK952" s="78" t="e">
        <f>REPLACE(INDEX(GroupVertices[Group], MATCH(Vertices[[#This Row],[Vertex]],GroupVertices[Vertex],0)),1,1,"")</f>
        <v>#N/A</v>
      </c>
      <c r="BL952" s="3"/>
      <c r="BM952" s="3"/>
      <c r="BN952" s="3"/>
      <c r="BO952" s="3"/>
    </row>
    <row r="953" spans="1:67" x14ac:dyDescent="0.25">
      <c r="A953" s="64" t="s">
        <v>461</v>
      </c>
      <c r="B953" s="65"/>
      <c r="C953" s="65"/>
      <c r="D953" s="66"/>
      <c r="E953" s="68"/>
      <c r="F953" s="100" t="s">
        <v>15194</v>
      </c>
      <c r="G953" s="65"/>
      <c r="H953" s="69"/>
      <c r="I953" s="70"/>
      <c r="J953" s="70"/>
      <c r="K953" s="69" t="s">
        <v>17190</v>
      </c>
      <c r="L953" s="73"/>
      <c r="M953" s="74"/>
      <c r="N953" s="74"/>
      <c r="O953" s="75"/>
      <c r="P953" s="76"/>
      <c r="Q953" s="76"/>
      <c r="R953" s="86"/>
      <c r="S953" s="48"/>
      <c r="T953" s="48"/>
      <c r="U953" s="49"/>
      <c r="V953" s="49"/>
      <c r="W953" s="49"/>
      <c r="X953" s="49"/>
      <c r="Y953" s="49"/>
      <c r="Z953" s="49"/>
      <c r="AA953" s="71">
        <v>302</v>
      </c>
      <c r="AB953" s="71"/>
      <c r="AC953" s="72"/>
      <c r="AD953" s="78" t="s">
        <v>10469</v>
      </c>
      <c r="AE953" s="78">
        <v>2970</v>
      </c>
      <c r="AF953" s="78">
        <v>3441</v>
      </c>
      <c r="AG953" s="78">
        <v>3875</v>
      </c>
      <c r="AH953" s="78">
        <v>349</v>
      </c>
      <c r="AI953" s="78"/>
      <c r="AJ953" s="78" t="s">
        <v>11793</v>
      </c>
      <c r="AK953" s="78" t="s">
        <v>12661</v>
      </c>
      <c r="AL953" s="84" t="s">
        <v>13297</v>
      </c>
      <c r="AM953" s="78"/>
      <c r="AN953" s="80">
        <v>42601.406284722223</v>
      </c>
      <c r="AO953" s="84" t="s">
        <v>14059</v>
      </c>
      <c r="AP953" s="78" t="b">
        <v>0</v>
      </c>
      <c r="AQ953" s="78" t="b">
        <v>0</v>
      </c>
      <c r="AR953" s="78" t="b">
        <v>0</v>
      </c>
      <c r="AS953" s="78" t="s">
        <v>9963</v>
      </c>
      <c r="AT953" s="78">
        <v>75</v>
      </c>
      <c r="AU953" s="84" t="s">
        <v>14862</v>
      </c>
      <c r="AV953" s="78" t="b">
        <v>0</v>
      </c>
      <c r="AW953" s="78" t="s">
        <v>15459</v>
      </c>
      <c r="AX953" s="84" t="s">
        <v>15759</v>
      </c>
      <c r="AY953" s="78" t="s">
        <v>66</v>
      </c>
      <c r="AZ953" s="102" t="s">
        <v>18399</v>
      </c>
      <c r="BA953" s="48"/>
      <c r="BB953" s="48"/>
      <c r="BC953" s="48"/>
      <c r="BD953" s="48"/>
      <c r="BE953" s="48"/>
      <c r="BF953" s="48"/>
      <c r="BG953" s="48"/>
      <c r="BH953" s="48"/>
      <c r="BI953" s="48"/>
      <c r="BJ953" s="48"/>
      <c r="BK953" s="78" t="e">
        <f>REPLACE(INDEX(GroupVertices[Group], MATCH(Vertices[[#This Row],[Vertex]],GroupVertices[Vertex],0)),1,1,"")</f>
        <v>#N/A</v>
      </c>
      <c r="BL953" s="3"/>
      <c r="BM953" s="3"/>
      <c r="BN953" s="3"/>
      <c r="BO953" s="3"/>
    </row>
    <row r="954" spans="1:67" x14ac:dyDescent="0.25">
      <c r="A954" s="64" t="s">
        <v>462</v>
      </c>
      <c r="B954" s="65"/>
      <c r="C954" s="65"/>
      <c r="D954" s="66"/>
      <c r="E954" s="68"/>
      <c r="F954" s="100" t="s">
        <v>15195</v>
      </c>
      <c r="G954" s="65"/>
      <c r="H954" s="69"/>
      <c r="I954" s="70"/>
      <c r="J954" s="70"/>
      <c r="K954" s="69" t="s">
        <v>17191</v>
      </c>
      <c r="L954" s="73"/>
      <c r="M954" s="74"/>
      <c r="N954" s="74"/>
      <c r="O954" s="75"/>
      <c r="P954" s="76"/>
      <c r="Q954" s="76"/>
      <c r="R954" s="86"/>
      <c r="S954" s="48"/>
      <c r="T954" s="48"/>
      <c r="U954" s="49"/>
      <c r="V954" s="49"/>
      <c r="W954" s="49"/>
      <c r="X954" s="49"/>
      <c r="Y954" s="49"/>
      <c r="Z954" s="49"/>
      <c r="AA954" s="71">
        <v>303</v>
      </c>
      <c r="AB954" s="71"/>
      <c r="AC954" s="72"/>
      <c r="AD954" s="78" t="s">
        <v>10470</v>
      </c>
      <c r="AE954" s="78">
        <v>276</v>
      </c>
      <c r="AF954" s="78">
        <v>75</v>
      </c>
      <c r="AG954" s="78">
        <v>957</v>
      </c>
      <c r="AH954" s="78">
        <v>786</v>
      </c>
      <c r="AI954" s="78">
        <v>-25200</v>
      </c>
      <c r="AJ954" s="78" t="s">
        <v>11794</v>
      </c>
      <c r="AK954" s="78" t="s">
        <v>12764</v>
      </c>
      <c r="AL954" s="84" t="s">
        <v>13298</v>
      </c>
      <c r="AM954" s="78" t="s">
        <v>13800</v>
      </c>
      <c r="AN954" s="80">
        <v>42523.304664351854</v>
      </c>
      <c r="AO954" s="84" t="s">
        <v>14060</v>
      </c>
      <c r="AP954" s="78" t="b">
        <v>0</v>
      </c>
      <c r="AQ954" s="78" t="b">
        <v>0</v>
      </c>
      <c r="AR954" s="78" t="b">
        <v>0</v>
      </c>
      <c r="AS954" s="78" t="s">
        <v>9963</v>
      </c>
      <c r="AT954" s="78">
        <v>21</v>
      </c>
      <c r="AU954" s="84" t="s">
        <v>14862</v>
      </c>
      <c r="AV954" s="78" t="b">
        <v>0</v>
      </c>
      <c r="AW954" s="78" t="s">
        <v>15459</v>
      </c>
      <c r="AX954" s="84" t="s">
        <v>15760</v>
      </c>
      <c r="AY954" s="78" t="s">
        <v>66</v>
      </c>
      <c r="AZ954" s="102" t="s">
        <v>18399</v>
      </c>
      <c r="BA954" s="48"/>
      <c r="BB954" s="48"/>
      <c r="BC954" s="48"/>
      <c r="BD954" s="48"/>
      <c r="BE954" s="48"/>
      <c r="BF954" s="48"/>
      <c r="BG954" s="48"/>
      <c r="BH954" s="48"/>
      <c r="BI954" s="48"/>
      <c r="BJ954" s="48"/>
      <c r="BK954" s="78" t="e">
        <f>REPLACE(INDEX(GroupVertices[Group], MATCH(Vertices[[#This Row],[Vertex]],GroupVertices[Vertex],0)),1,1,"")</f>
        <v>#N/A</v>
      </c>
      <c r="BL954" s="3"/>
      <c r="BM954" s="3"/>
      <c r="BN954" s="3"/>
      <c r="BO954" s="3"/>
    </row>
    <row r="955" spans="1:67" x14ac:dyDescent="0.25">
      <c r="A955" s="64" t="s">
        <v>465</v>
      </c>
      <c r="B955" s="65"/>
      <c r="C955" s="65"/>
      <c r="D955" s="66"/>
      <c r="E955" s="68"/>
      <c r="F955" s="100" t="s">
        <v>4972</v>
      </c>
      <c r="G955" s="65"/>
      <c r="H955" s="69"/>
      <c r="I955" s="70"/>
      <c r="J955" s="70"/>
      <c r="K955" s="69" t="s">
        <v>17195</v>
      </c>
      <c r="L955" s="73"/>
      <c r="M955" s="74"/>
      <c r="N955" s="74"/>
      <c r="O955" s="75"/>
      <c r="P955" s="76"/>
      <c r="Q955" s="76"/>
      <c r="R955" s="86"/>
      <c r="S955" s="48"/>
      <c r="T955" s="48"/>
      <c r="U955" s="49"/>
      <c r="V955" s="49"/>
      <c r="W955" s="49"/>
      <c r="X955" s="49"/>
      <c r="Y955" s="49"/>
      <c r="Z955" s="49"/>
      <c r="AA955" s="71">
        <v>307</v>
      </c>
      <c r="AB955" s="71"/>
      <c r="AC955" s="72"/>
      <c r="AD955" s="78" t="s">
        <v>10474</v>
      </c>
      <c r="AE955" s="78">
        <v>421</v>
      </c>
      <c r="AF955" s="78">
        <v>471</v>
      </c>
      <c r="AG955" s="78">
        <v>1168</v>
      </c>
      <c r="AH955" s="78">
        <v>32</v>
      </c>
      <c r="AI955" s="78">
        <v>19800</v>
      </c>
      <c r="AJ955" s="78" t="s">
        <v>11798</v>
      </c>
      <c r="AK955" s="78" t="s">
        <v>12765</v>
      </c>
      <c r="AL955" s="78"/>
      <c r="AM955" s="78" t="s">
        <v>10139</v>
      </c>
      <c r="AN955" s="80">
        <v>40585.317499999997</v>
      </c>
      <c r="AO955" s="84" t="s">
        <v>14064</v>
      </c>
      <c r="AP955" s="78" t="b">
        <v>0</v>
      </c>
      <c r="AQ955" s="78" t="b">
        <v>0</v>
      </c>
      <c r="AR955" s="78" t="b">
        <v>1</v>
      </c>
      <c r="AS955" s="78" t="s">
        <v>9963</v>
      </c>
      <c r="AT955" s="78">
        <v>4</v>
      </c>
      <c r="AU955" s="84" t="s">
        <v>14945</v>
      </c>
      <c r="AV955" s="78" t="b">
        <v>0</v>
      </c>
      <c r="AW955" s="78" t="s">
        <v>15459</v>
      </c>
      <c r="AX955" s="84" t="s">
        <v>15764</v>
      </c>
      <c r="AY955" s="78" t="s">
        <v>66</v>
      </c>
      <c r="AZ955" s="102" t="s">
        <v>18399</v>
      </c>
      <c r="BA955" s="48"/>
      <c r="BB955" s="48"/>
      <c r="BC955" s="48"/>
      <c r="BD955" s="48"/>
      <c r="BE955" s="48"/>
      <c r="BF955" s="48"/>
      <c r="BG955" s="48"/>
      <c r="BH955" s="48"/>
      <c r="BI955" s="48"/>
      <c r="BJ955" s="48"/>
      <c r="BK955" s="78" t="e">
        <f>REPLACE(INDEX(GroupVertices[Group], MATCH(Vertices[[#This Row],[Vertex]],GroupVertices[Vertex],0)),1,1,"")</f>
        <v>#N/A</v>
      </c>
      <c r="BL955" s="3"/>
      <c r="BM955" s="3"/>
      <c r="BN955" s="3"/>
      <c r="BO955" s="3"/>
    </row>
    <row r="956" spans="1:67" x14ac:dyDescent="0.25">
      <c r="A956" s="64" t="s">
        <v>467</v>
      </c>
      <c r="B956" s="65"/>
      <c r="C956" s="65"/>
      <c r="D956" s="66"/>
      <c r="E956" s="68"/>
      <c r="F956" s="100" t="s">
        <v>4974</v>
      </c>
      <c r="G956" s="65"/>
      <c r="H956" s="69"/>
      <c r="I956" s="70"/>
      <c r="J956" s="70"/>
      <c r="K956" s="69" t="s">
        <v>17197</v>
      </c>
      <c r="L956" s="73"/>
      <c r="M956" s="74"/>
      <c r="N956" s="74"/>
      <c r="O956" s="75"/>
      <c r="P956" s="76"/>
      <c r="Q956" s="76"/>
      <c r="R956" s="86"/>
      <c r="S956" s="48"/>
      <c r="T956" s="48"/>
      <c r="U956" s="49"/>
      <c r="V956" s="49"/>
      <c r="W956" s="49"/>
      <c r="X956" s="49"/>
      <c r="Y956" s="49"/>
      <c r="Z956" s="49"/>
      <c r="AA956" s="71">
        <v>309</v>
      </c>
      <c r="AB956" s="71"/>
      <c r="AC956" s="72"/>
      <c r="AD956" s="78" t="s">
        <v>10476</v>
      </c>
      <c r="AE956" s="78">
        <v>1</v>
      </c>
      <c r="AF956" s="78">
        <v>33</v>
      </c>
      <c r="AG956" s="78">
        <v>89</v>
      </c>
      <c r="AH956" s="78">
        <v>2</v>
      </c>
      <c r="AI956" s="78">
        <v>-25200</v>
      </c>
      <c r="AJ956" s="78" t="s">
        <v>11800</v>
      </c>
      <c r="AK956" s="78" t="s">
        <v>12766</v>
      </c>
      <c r="AL956" s="84" t="s">
        <v>13302</v>
      </c>
      <c r="AM956" s="78" t="s">
        <v>13800</v>
      </c>
      <c r="AN956" s="80">
        <v>42463.653252314813</v>
      </c>
      <c r="AO956" s="84" t="s">
        <v>14066</v>
      </c>
      <c r="AP956" s="78" t="b">
        <v>0</v>
      </c>
      <c r="AQ956" s="78" t="b">
        <v>0</v>
      </c>
      <c r="AR956" s="78" t="b">
        <v>0</v>
      </c>
      <c r="AS956" s="78" t="s">
        <v>9963</v>
      </c>
      <c r="AT956" s="78">
        <v>0</v>
      </c>
      <c r="AU956" s="84" t="s">
        <v>14911</v>
      </c>
      <c r="AV956" s="78" t="b">
        <v>0</v>
      </c>
      <c r="AW956" s="78" t="s">
        <v>15459</v>
      </c>
      <c r="AX956" s="84" t="s">
        <v>15766</v>
      </c>
      <c r="AY956" s="78" t="s">
        <v>66</v>
      </c>
      <c r="AZ956" s="102" t="s">
        <v>18399</v>
      </c>
      <c r="BA956" s="48"/>
      <c r="BB956" s="48"/>
      <c r="BC956" s="48"/>
      <c r="BD956" s="48"/>
      <c r="BE956" s="48"/>
      <c r="BF956" s="48"/>
      <c r="BG956" s="48"/>
      <c r="BH956" s="48"/>
      <c r="BI956" s="48"/>
      <c r="BJ956" s="48"/>
      <c r="BK956" s="78" t="e">
        <f>REPLACE(INDEX(GroupVertices[Group], MATCH(Vertices[[#This Row],[Vertex]],GroupVertices[Vertex],0)),1,1,"")</f>
        <v>#N/A</v>
      </c>
      <c r="BL956" s="3"/>
      <c r="BM956" s="3"/>
      <c r="BN956" s="3"/>
      <c r="BO956" s="3"/>
    </row>
    <row r="957" spans="1:67" x14ac:dyDescent="0.25">
      <c r="A957" s="64" t="s">
        <v>477</v>
      </c>
      <c r="B957" s="65"/>
      <c r="C957" s="65"/>
      <c r="D957" s="66"/>
      <c r="E957" s="68"/>
      <c r="F957" s="100" t="s">
        <v>4980</v>
      </c>
      <c r="G957" s="65"/>
      <c r="H957" s="69"/>
      <c r="I957" s="70"/>
      <c r="J957" s="70"/>
      <c r="K957" s="69" t="s">
        <v>17209</v>
      </c>
      <c r="L957" s="73"/>
      <c r="M957" s="74"/>
      <c r="N957" s="74"/>
      <c r="O957" s="75"/>
      <c r="P957" s="76"/>
      <c r="Q957" s="76"/>
      <c r="R957" s="86"/>
      <c r="S957" s="48"/>
      <c r="T957" s="48"/>
      <c r="U957" s="49"/>
      <c r="V957" s="49"/>
      <c r="W957" s="49"/>
      <c r="X957" s="49"/>
      <c r="Y957" s="49"/>
      <c r="Z957" s="49"/>
      <c r="AA957" s="71">
        <v>321</v>
      </c>
      <c r="AB957" s="71"/>
      <c r="AC957" s="72"/>
      <c r="AD957" s="78" t="s">
        <v>10488</v>
      </c>
      <c r="AE957" s="78">
        <v>13</v>
      </c>
      <c r="AF957" s="78">
        <v>24</v>
      </c>
      <c r="AG957" s="78">
        <v>1583</v>
      </c>
      <c r="AH957" s="78">
        <v>15103</v>
      </c>
      <c r="AI957" s="78"/>
      <c r="AJ957" s="78" t="s">
        <v>11811</v>
      </c>
      <c r="AK957" s="78" t="s">
        <v>12770</v>
      </c>
      <c r="AL957" s="84" t="s">
        <v>13311</v>
      </c>
      <c r="AM957" s="78"/>
      <c r="AN957" s="80">
        <v>42567.229351851849</v>
      </c>
      <c r="AO957" s="78"/>
      <c r="AP957" s="78" t="b">
        <v>1</v>
      </c>
      <c r="AQ957" s="78" t="b">
        <v>0</v>
      </c>
      <c r="AR957" s="78" t="b">
        <v>0</v>
      </c>
      <c r="AS957" s="78" t="s">
        <v>9963</v>
      </c>
      <c r="AT957" s="78">
        <v>0</v>
      </c>
      <c r="AU957" s="78"/>
      <c r="AV957" s="78" t="b">
        <v>0</v>
      </c>
      <c r="AW957" s="78" t="s">
        <v>15459</v>
      </c>
      <c r="AX957" s="84" t="s">
        <v>15778</v>
      </c>
      <c r="AY957" s="78" t="s">
        <v>66</v>
      </c>
      <c r="AZ957" s="102" t="s">
        <v>18399</v>
      </c>
      <c r="BA957" s="48"/>
      <c r="BB957" s="48"/>
      <c r="BC957" s="48"/>
      <c r="BD957" s="48"/>
      <c r="BE957" s="48"/>
      <c r="BF957" s="48"/>
      <c r="BG957" s="48"/>
      <c r="BH957" s="48"/>
      <c r="BI957" s="48"/>
      <c r="BJ957" s="48"/>
      <c r="BK957" s="78" t="e">
        <f>REPLACE(INDEX(GroupVertices[Group], MATCH(Vertices[[#This Row],[Vertex]],GroupVertices[Vertex],0)),1,1,"")</f>
        <v>#N/A</v>
      </c>
      <c r="BL957" s="3"/>
      <c r="BM957" s="3"/>
      <c r="BN957" s="3"/>
      <c r="BO957" s="3"/>
    </row>
    <row r="958" spans="1:67" x14ac:dyDescent="0.25">
      <c r="A958" s="64" t="s">
        <v>478</v>
      </c>
      <c r="B958" s="65"/>
      <c r="C958" s="65"/>
      <c r="D958" s="66"/>
      <c r="E958" s="68"/>
      <c r="F958" s="100" t="s">
        <v>4981</v>
      </c>
      <c r="G958" s="65"/>
      <c r="H958" s="69"/>
      <c r="I958" s="70"/>
      <c r="J958" s="70"/>
      <c r="K958" s="69" t="s">
        <v>17210</v>
      </c>
      <c r="L958" s="73"/>
      <c r="M958" s="74"/>
      <c r="N958" s="74"/>
      <c r="O958" s="75"/>
      <c r="P958" s="76"/>
      <c r="Q958" s="76"/>
      <c r="R958" s="86"/>
      <c r="S958" s="48"/>
      <c r="T958" s="48"/>
      <c r="U958" s="49"/>
      <c r="V958" s="49"/>
      <c r="W958" s="49"/>
      <c r="X958" s="49"/>
      <c r="Y958" s="49"/>
      <c r="Z958" s="49"/>
      <c r="AA958" s="71">
        <v>322</v>
      </c>
      <c r="AB958" s="71"/>
      <c r="AC958" s="72"/>
      <c r="AD958" s="78" t="s">
        <v>10489</v>
      </c>
      <c r="AE958" s="78">
        <v>168</v>
      </c>
      <c r="AF958" s="78">
        <v>34</v>
      </c>
      <c r="AG958" s="78">
        <v>334</v>
      </c>
      <c r="AH958" s="78">
        <v>14</v>
      </c>
      <c r="AI958" s="78">
        <v>19800</v>
      </c>
      <c r="AJ958" s="78" t="s">
        <v>11812</v>
      </c>
      <c r="AK958" s="78"/>
      <c r="AL958" s="84" t="s">
        <v>13312</v>
      </c>
      <c r="AM958" s="78" t="s">
        <v>10135</v>
      </c>
      <c r="AN958" s="80">
        <v>40052.521886574075</v>
      </c>
      <c r="AO958" s="84" t="s">
        <v>14075</v>
      </c>
      <c r="AP958" s="78" t="b">
        <v>0</v>
      </c>
      <c r="AQ958" s="78" t="b">
        <v>0</v>
      </c>
      <c r="AR958" s="78" t="b">
        <v>0</v>
      </c>
      <c r="AS958" s="78" t="s">
        <v>14858</v>
      </c>
      <c r="AT958" s="78">
        <v>1</v>
      </c>
      <c r="AU958" s="84" t="s">
        <v>14865</v>
      </c>
      <c r="AV958" s="78" t="b">
        <v>0</v>
      </c>
      <c r="AW958" s="78" t="s">
        <v>15459</v>
      </c>
      <c r="AX958" s="84" t="s">
        <v>15779</v>
      </c>
      <c r="AY958" s="78" t="s">
        <v>66</v>
      </c>
      <c r="AZ958" s="102" t="s">
        <v>18399</v>
      </c>
      <c r="BA958" s="48"/>
      <c r="BB958" s="48"/>
      <c r="BC958" s="48"/>
      <c r="BD958" s="48"/>
      <c r="BE958" s="48"/>
      <c r="BF958" s="48"/>
      <c r="BG958" s="48"/>
      <c r="BH958" s="48"/>
      <c r="BI958" s="48"/>
      <c r="BJ958" s="48"/>
      <c r="BK958" s="78" t="e">
        <f>REPLACE(INDEX(GroupVertices[Group], MATCH(Vertices[[#This Row],[Vertex]],GroupVertices[Vertex],0)),1,1,"")</f>
        <v>#N/A</v>
      </c>
      <c r="BL958" s="3"/>
      <c r="BM958" s="3"/>
      <c r="BN958" s="3"/>
      <c r="BO958" s="3"/>
    </row>
    <row r="959" spans="1:67" x14ac:dyDescent="0.25">
      <c r="A959" s="64" t="s">
        <v>479</v>
      </c>
      <c r="B959" s="65"/>
      <c r="C959" s="65"/>
      <c r="D959" s="66"/>
      <c r="E959" s="68"/>
      <c r="F959" s="100" t="s">
        <v>4982</v>
      </c>
      <c r="G959" s="65"/>
      <c r="H959" s="69"/>
      <c r="I959" s="70"/>
      <c r="J959" s="70"/>
      <c r="K959" s="69" t="s">
        <v>17211</v>
      </c>
      <c r="L959" s="73"/>
      <c r="M959" s="74"/>
      <c r="N959" s="74"/>
      <c r="O959" s="75"/>
      <c r="P959" s="76"/>
      <c r="Q959" s="76"/>
      <c r="R959" s="86"/>
      <c r="S959" s="48"/>
      <c r="T959" s="48"/>
      <c r="U959" s="49"/>
      <c r="V959" s="49"/>
      <c r="W959" s="49"/>
      <c r="X959" s="49"/>
      <c r="Y959" s="49"/>
      <c r="Z959" s="49"/>
      <c r="AA959" s="71">
        <v>323</v>
      </c>
      <c r="AB959" s="71"/>
      <c r="AC959" s="72"/>
      <c r="AD959" s="78" t="s">
        <v>10490</v>
      </c>
      <c r="AE959" s="78">
        <v>1830</v>
      </c>
      <c r="AF959" s="78">
        <v>862</v>
      </c>
      <c r="AG959" s="78">
        <v>1810</v>
      </c>
      <c r="AH959" s="78">
        <v>4</v>
      </c>
      <c r="AI959" s="78">
        <v>19800</v>
      </c>
      <c r="AJ959" s="78" t="s">
        <v>11813</v>
      </c>
      <c r="AK959" s="78" t="s">
        <v>12690</v>
      </c>
      <c r="AL959" s="84" t="s">
        <v>13313</v>
      </c>
      <c r="AM959" s="78" t="s">
        <v>12690</v>
      </c>
      <c r="AN959" s="80">
        <v>40271.359490740739</v>
      </c>
      <c r="AO959" s="84" t="s">
        <v>14076</v>
      </c>
      <c r="AP959" s="78" t="b">
        <v>0</v>
      </c>
      <c r="AQ959" s="78" t="b">
        <v>0</v>
      </c>
      <c r="AR959" s="78" t="b">
        <v>1</v>
      </c>
      <c r="AS959" s="78" t="s">
        <v>9963</v>
      </c>
      <c r="AT959" s="78">
        <v>23</v>
      </c>
      <c r="AU959" s="84" t="s">
        <v>14865</v>
      </c>
      <c r="AV959" s="78" t="b">
        <v>0</v>
      </c>
      <c r="AW959" s="78" t="s">
        <v>15459</v>
      </c>
      <c r="AX959" s="84" t="s">
        <v>15780</v>
      </c>
      <c r="AY959" s="78" t="s">
        <v>66</v>
      </c>
      <c r="AZ959" s="102" t="s">
        <v>18399</v>
      </c>
      <c r="BA959" s="48"/>
      <c r="BB959" s="48"/>
      <c r="BC959" s="48"/>
      <c r="BD959" s="48"/>
      <c r="BE959" s="48"/>
      <c r="BF959" s="48"/>
      <c r="BG959" s="48"/>
      <c r="BH959" s="48"/>
      <c r="BI959" s="48"/>
      <c r="BJ959" s="48"/>
      <c r="BK959" s="78" t="e">
        <f>REPLACE(INDEX(GroupVertices[Group], MATCH(Vertices[[#This Row],[Vertex]],GroupVertices[Vertex],0)),1,1,"")</f>
        <v>#N/A</v>
      </c>
      <c r="BL959" s="3"/>
      <c r="BM959" s="3"/>
      <c r="BN959" s="3"/>
      <c r="BO959" s="3"/>
    </row>
    <row r="960" spans="1:67" x14ac:dyDescent="0.25">
      <c r="A960" s="64" t="s">
        <v>485</v>
      </c>
      <c r="B960" s="65"/>
      <c r="C960" s="65"/>
      <c r="D960" s="66"/>
      <c r="E960" s="68"/>
      <c r="F960" s="100" t="s">
        <v>4787</v>
      </c>
      <c r="G960" s="65"/>
      <c r="H960" s="69"/>
      <c r="I960" s="70"/>
      <c r="J960" s="70"/>
      <c r="K960" s="69" t="s">
        <v>17217</v>
      </c>
      <c r="L960" s="73"/>
      <c r="M960" s="74"/>
      <c r="N960" s="74"/>
      <c r="O960" s="75"/>
      <c r="P960" s="76"/>
      <c r="Q960" s="76"/>
      <c r="R960" s="86"/>
      <c r="S960" s="48"/>
      <c r="T960" s="48"/>
      <c r="U960" s="49"/>
      <c r="V960" s="49"/>
      <c r="W960" s="49"/>
      <c r="X960" s="49"/>
      <c r="Y960" s="49"/>
      <c r="Z960" s="49"/>
      <c r="AA960" s="71">
        <v>329</v>
      </c>
      <c r="AB960" s="71"/>
      <c r="AC960" s="72"/>
      <c r="AD960" s="78" t="s">
        <v>10496</v>
      </c>
      <c r="AE960" s="78">
        <v>2</v>
      </c>
      <c r="AF960" s="78">
        <v>0</v>
      </c>
      <c r="AG960" s="78">
        <v>18</v>
      </c>
      <c r="AH960" s="78">
        <v>0</v>
      </c>
      <c r="AI960" s="78"/>
      <c r="AJ960" s="78"/>
      <c r="AK960" s="78"/>
      <c r="AL960" s="78"/>
      <c r="AM960" s="78"/>
      <c r="AN960" s="80">
        <v>42266.129513888889</v>
      </c>
      <c r="AO960" s="78"/>
      <c r="AP960" s="78" t="b">
        <v>1</v>
      </c>
      <c r="AQ960" s="78" t="b">
        <v>1</v>
      </c>
      <c r="AR960" s="78" t="b">
        <v>0</v>
      </c>
      <c r="AS960" s="78" t="s">
        <v>9963</v>
      </c>
      <c r="AT960" s="78">
        <v>0</v>
      </c>
      <c r="AU960" s="84" t="s">
        <v>14862</v>
      </c>
      <c r="AV960" s="78" t="b">
        <v>0</v>
      </c>
      <c r="AW960" s="78" t="s">
        <v>15459</v>
      </c>
      <c r="AX960" s="84" t="s">
        <v>15786</v>
      </c>
      <c r="AY960" s="78" t="s">
        <v>66</v>
      </c>
      <c r="AZ960" s="102" t="s">
        <v>18399</v>
      </c>
      <c r="BA960" s="48"/>
      <c r="BB960" s="48"/>
      <c r="BC960" s="48"/>
      <c r="BD960" s="48"/>
      <c r="BE960" s="48"/>
      <c r="BF960" s="48"/>
      <c r="BG960" s="48"/>
      <c r="BH960" s="48"/>
      <c r="BI960" s="48"/>
      <c r="BJ960" s="48"/>
      <c r="BK960" s="78" t="e">
        <f>REPLACE(INDEX(GroupVertices[Group], MATCH(Vertices[[#This Row],[Vertex]],GroupVertices[Vertex],0)),1,1,"")</f>
        <v>#N/A</v>
      </c>
      <c r="BL960" s="3"/>
      <c r="BM960" s="3"/>
      <c r="BN960" s="3"/>
      <c r="BO960" s="3"/>
    </row>
    <row r="961" spans="1:67" x14ac:dyDescent="0.25">
      <c r="A961" s="64" t="s">
        <v>486</v>
      </c>
      <c r="B961" s="65"/>
      <c r="C961" s="65"/>
      <c r="D961" s="66"/>
      <c r="E961" s="68"/>
      <c r="F961" s="100" t="s">
        <v>4987</v>
      </c>
      <c r="G961" s="65"/>
      <c r="H961" s="69"/>
      <c r="I961" s="70"/>
      <c r="J961" s="70"/>
      <c r="K961" s="69" t="s">
        <v>17218</v>
      </c>
      <c r="L961" s="73"/>
      <c r="M961" s="74"/>
      <c r="N961" s="74"/>
      <c r="O961" s="75"/>
      <c r="P961" s="76"/>
      <c r="Q961" s="76"/>
      <c r="R961" s="86"/>
      <c r="S961" s="48"/>
      <c r="T961" s="48"/>
      <c r="U961" s="49"/>
      <c r="V961" s="49"/>
      <c r="W961" s="49"/>
      <c r="X961" s="49"/>
      <c r="Y961" s="49"/>
      <c r="Z961" s="49"/>
      <c r="AA961" s="71">
        <v>330</v>
      </c>
      <c r="AB961" s="71"/>
      <c r="AC961" s="72"/>
      <c r="AD961" s="78" t="s">
        <v>10497</v>
      </c>
      <c r="AE961" s="78">
        <v>237</v>
      </c>
      <c r="AF961" s="78">
        <v>106</v>
      </c>
      <c r="AG961" s="78">
        <v>1053</v>
      </c>
      <c r="AH961" s="78">
        <v>16</v>
      </c>
      <c r="AI961" s="78">
        <v>-25200</v>
      </c>
      <c r="AJ961" s="78" t="s">
        <v>11817</v>
      </c>
      <c r="AK961" s="78" t="s">
        <v>10111</v>
      </c>
      <c r="AL961" s="78"/>
      <c r="AM961" s="78" t="s">
        <v>13800</v>
      </c>
      <c r="AN961" s="80">
        <v>42268.210925925923</v>
      </c>
      <c r="AO961" s="84" t="s">
        <v>14080</v>
      </c>
      <c r="AP961" s="78" t="b">
        <v>0</v>
      </c>
      <c r="AQ961" s="78" t="b">
        <v>0</v>
      </c>
      <c r="AR961" s="78" t="b">
        <v>1</v>
      </c>
      <c r="AS961" s="78" t="s">
        <v>14858</v>
      </c>
      <c r="AT961" s="78">
        <v>3</v>
      </c>
      <c r="AU961" s="84" t="s">
        <v>14862</v>
      </c>
      <c r="AV961" s="78" t="b">
        <v>0</v>
      </c>
      <c r="AW961" s="78" t="s">
        <v>15459</v>
      </c>
      <c r="AX961" s="84" t="s">
        <v>15787</v>
      </c>
      <c r="AY961" s="78" t="s">
        <v>66</v>
      </c>
      <c r="AZ961" s="102" t="s">
        <v>18399</v>
      </c>
      <c r="BA961" s="48"/>
      <c r="BB961" s="48"/>
      <c r="BC961" s="48"/>
      <c r="BD961" s="48"/>
      <c r="BE961" s="48"/>
      <c r="BF961" s="48"/>
      <c r="BG961" s="48"/>
      <c r="BH961" s="48"/>
      <c r="BI961" s="48"/>
      <c r="BJ961" s="48"/>
      <c r="BK961" s="78" t="e">
        <f>REPLACE(INDEX(GroupVertices[Group], MATCH(Vertices[[#This Row],[Vertex]],GroupVertices[Vertex],0)),1,1,"")</f>
        <v>#N/A</v>
      </c>
      <c r="BL961" s="3"/>
      <c r="BM961" s="3"/>
      <c r="BN961" s="3"/>
      <c r="BO961" s="3"/>
    </row>
    <row r="962" spans="1:67" x14ac:dyDescent="0.25">
      <c r="A962" s="64" t="s">
        <v>487</v>
      </c>
      <c r="B962" s="65"/>
      <c r="C962" s="65"/>
      <c r="D962" s="66"/>
      <c r="E962" s="68"/>
      <c r="F962" s="100" t="s">
        <v>4988</v>
      </c>
      <c r="G962" s="65"/>
      <c r="H962" s="69"/>
      <c r="I962" s="70"/>
      <c r="J962" s="70"/>
      <c r="K962" s="69" t="s">
        <v>17219</v>
      </c>
      <c r="L962" s="73"/>
      <c r="M962" s="74"/>
      <c r="N962" s="74"/>
      <c r="O962" s="75"/>
      <c r="P962" s="76"/>
      <c r="Q962" s="76"/>
      <c r="R962" s="86"/>
      <c r="S962" s="48"/>
      <c r="T962" s="48"/>
      <c r="U962" s="49"/>
      <c r="V962" s="49"/>
      <c r="W962" s="49"/>
      <c r="X962" s="49"/>
      <c r="Y962" s="49"/>
      <c r="Z962" s="49"/>
      <c r="AA962" s="71">
        <v>331</v>
      </c>
      <c r="AB962" s="71"/>
      <c r="AC962" s="72"/>
      <c r="AD962" s="78" t="s">
        <v>487</v>
      </c>
      <c r="AE962" s="78">
        <v>1295</v>
      </c>
      <c r="AF962" s="78">
        <v>1680</v>
      </c>
      <c r="AG962" s="78">
        <v>107204</v>
      </c>
      <c r="AH962" s="78">
        <v>4160</v>
      </c>
      <c r="AI962" s="78">
        <v>19800</v>
      </c>
      <c r="AJ962" s="78" t="s">
        <v>11818</v>
      </c>
      <c r="AK962" s="78" t="s">
        <v>10111</v>
      </c>
      <c r="AL962" s="84" t="s">
        <v>13316</v>
      </c>
      <c r="AM962" s="78" t="s">
        <v>10135</v>
      </c>
      <c r="AN962" s="80">
        <v>39822.271307870367</v>
      </c>
      <c r="AO962" s="84" t="s">
        <v>14081</v>
      </c>
      <c r="AP962" s="78" t="b">
        <v>0</v>
      </c>
      <c r="AQ962" s="78" t="b">
        <v>0</v>
      </c>
      <c r="AR962" s="78" t="b">
        <v>1</v>
      </c>
      <c r="AS962" s="78" t="s">
        <v>9963</v>
      </c>
      <c r="AT962" s="78">
        <v>192</v>
      </c>
      <c r="AU962" s="84" t="s">
        <v>14950</v>
      </c>
      <c r="AV962" s="78" t="b">
        <v>0</v>
      </c>
      <c r="AW962" s="78" t="s">
        <v>15459</v>
      </c>
      <c r="AX962" s="84" t="s">
        <v>15788</v>
      </c>
      <c r="AY962" s="78" t="s">
        <v>66</v>
      </c>
      <c r="AZ962" s="102" t="s">
        <v>18399</v>
      </c>
      <c r="BA962" s="48"/>
      <c r="BB962" s="48"/>
      <c r="BC962" s="48"/>
      <c r="BD962" s="48"/>
      <c r="BE962" s="48"/>
      <c r="BF962" s="48"/>
      <c r="BG962" s="48"/>
      <c r="BH962" s="48"/>
      <c r="BI962" s="48"/>
      <c r="BJ962" s="48"/>
      <c r="BK962" s="78" t="e">
        <f>REPLACE(INDEX(GroupVertices[Group], MATCH(Vertices[[#This Row],[Vertex]],GroupVertices[Vertex],0)),1,1,"")</f>
        <v>#N/A</v>
      </c>
      <c r="BL962" s="3"/>
      <c r="BM962" s="3"/>
      <c r="BN962" s="3"/>
      <c r="BO962" s="3"/>
    </row>
    <row r="963" spans="1:67" x14ac:dyDescent="0.25">
      <c r="A963" s="64" t="s">
        <v>492</v>
      </c>
      <c r="B963" s="65"/>
      <c r="C963" s="65"/>
      <c r="D963" s="66"/>
      <c r="E963" s="68"/>
      <c r="F963" s="100" t="s">
        <v>4993</v>
      </c>
      <c r="G963" s="65"/>
      <c r="H963" s="69"/>
      <c r="I963" s="70"/>
      <c r="J963" s="70"/>
      <c r="K963" s="69" t="s">
        <v>17225</v>
      </c>
      <c r="L963" s="73"/>
      <c r="M963" s="74"/>
      <c r="N963" s="74"/>
      <c r="O963" s="75"/>
      <c r="P963" s="76"/>
      <c r="Q963" s="76"/>
      <c r="R963" s="86"/>
      <c r="S963" s="48"/>
      <c r="T963" s="48"/>
      <c r="U963" s="49"/>
      <c r="V963" s="49"/>
      <c r="W963" s="49"/>
      <c r="X963" s="49"/>
      <c r="Y963" s="49"/>
      <c r="Z963" s="49"/>
      <c r="AA963" s="71">
        <v>337</v>
      </c>
      <c r="AB963" s="71"/>
      <c r="AC963" s="72"/>
      <c r="AD963" s="78" t="s">
        <v>10503</v>
      </c>
      <c r="AE963" s="78">
        <v>291</v>
      </c>
      <c r="AF963" s="78">
        <v>166</v>
      </c>
      <c r="AG963" s="78">
        <v>142</v>
      </c>
      <c r="AH963" s="78">
        <v>86</v>
      </c>
      <c r="AI963" s="78">
        <v>-25200</v>
      </c>
      <c r="AJ963" s="78" t="s">
        <v>11823</v>
      </c>
      <c r="AK963" s="78" t="s">
        <v>10113</v>
      </c>
      <c r="AL963" s="84" t="s">
        <v>13318</v>
      </c>
      <c r="AM963" s="78" t="s">
        <v>13800</v>
      </c>
      <c r="AN963" s="80">
        <v>42633.647152777776</v>
      </c>
      <c r="AO963" s="84" t="s">
        <v>14086</v>
      </c>
      <c r="AP963" s="78" t="b">
        <v>1</v>
      </c>
      <c r="AQ963" s="78" t="b">
        <v>0</v>
      </c>
      <c r="AR963" s="78" t="b">
        <v>0</v>
      </c>
      <c r="AS963" s="78" t="s">
        <v>9963</v>
      </c>
      <c r="AT963" s="78">
        <v>1</v>
      </c>
      <c r="AU963" s="78"/>
      <c r="AV963" s="78" t="b">
        <v>0</v>
      </c>
      <c r="AW963" s="78" t="s">
        <v>15459</v>
      </c>
      <c r="AX963" s="84" t="s">
        <v>15794</v>
      </c>
      <c r="AY963" s="78" t="s">
        <v>66</v>
      </c>
      <c r="AZ963" s="102" t="s">
        <v>18397</v>
      </c>
      <c r="BA963" s="48"/>
      <c r="BB963" s="48"/>
      <c r="BC963" s="48"/>
      <c r="BD963" s="48"/>
      <c r="BE963" s="48"/>
      <c r="BF963" s="48"/>
      <c r="BG963" s="48"/>
      <c r="BH963" s="48"/>
      <c r="BI963" s="48"/>
      <c r="BJ963" s="48"/>
      <c r="BK963" s="78" t="e">
        <f>REPLACE(INDEX(GroupVertices[Group], MATCH(Vertices[[#This Row],[Vertex]],GroupVertices[Vertex],0)),1,1,"")</f>
        <v>#N/A</v>
      </c>
      <c r="BL963" s="3"/>
      <c r="BM963" s="3"/>
      <c r="BN963" s="3"/>
      <c r="BO963" s="3"/>
    </row>
    <row r="964" spans="1:67" x14ac:dyDescent="0.25">
      <c r="A964" s="64" t="s">
        <v>493</v>
      </c>
      <c r="B964" s="65"/>
      <c r="C964" s="65"/>
      <c r="D964" s="66"/>
      <c r="E964" s="68"/>
      <c r="F964" s="100" t="s">
        <v>15203</v>
      </c>
      <c r="G964" s="65"/>
      <c r="H964" s="69"/>
      <c r="I964" s="70"/>
      <c r="J964" s="70"/>
      <c r="K964" s="69" t="s">
        <v>17226</v>
      </c>
      <c r="L964" s="73"/>
      <c r="M964" s="74"/>
      <c r="N964" s="74"/>
      <c r="O964" s="75"/>
      <c r="P964" s="76"/>
      <c r="Q964" s="76"/>
      <c r="R964" s="86"/>
      <c r="S964" s="48"/>
      <c r="T964" s="48"/>
      <c r="U964" s="49"/>
      <c r="V964" s="49"/>
      <c r="W964" s="49"/>
      <c r="X964" s="49"/>
      <c r="Y964" s="49"/>
      <c r="Z964" s="49"/>
      <c r="AA964" s="71">
        <v>338</v>
      </c>
      <c r="AB964" s="71"/>
      <c r="AC964" s="72"/>
      <c r="AD964" s="78" t="s">
        <v>10504</v>
      </c>
      <c r="AE964" s="78">
        <v>3719</v>
      </c>
      <c r="AF964" s="78">
        <v>6550</v>
      </c>
      <c r="AG964" s="78">
        <v>425415</v>
      </c>
      <c r="AH964" s="78">
        <v>1342</v>
      </c>
      <c r="AI964" s="78"/>
      <c r="AJ964" s="78"/>
      <c r="AK964" s="78"/>
      <c r="AL964" s="84" t="s">
        <v>13319</v>
      </c>
      <c r="AM964" s="78"/>
      <c r="AN964" s="80">
        <v>40930.130787037036</v>
      </c>
      <c r="AO964" s="84" t="s">
        <v>14087</v>
      </c>
      <c r="AP964" s="78" t="b">
        <v>1</v>
      </c>
      <c r="AQ964" s="78" t="b">
        <v>0</v>
      </c>
      <c r="AR964" s="78" t="b">
        <v>0</v>
      </c>
      <c r="AS964" s="78" t="s">
        <v>9963</v>
      </c>
      <c r="AT964" s="78">
        <v>311</v>
      </c>
      <c r="AU964" s="84" t="s">
        <v>14862</v>
      </c>
      <c r="AV964" s="78" t="b">
        <v>0</v>
      </c>
      <c r="AW964" s="78" t="s">
        <v>15459</v>
      </c>
      <c r="AX964" s="84" t="s">
        <v>15795</v>
      </c>
      <c r="AY964" s="78" t="s">
        <v>66</v>
      </c>
      <c r="AZ964" s="102" t="s">
        <v>18397</v>
      </c>
      <c r="BA964" s="48"/>
      <c r="BB964" s="48"/>
      <c r="BC964" s="48"/>
      <c r="BD964" s="48"/>
      <c r="BE964" s="48"/>
      <c r="BF964" s="48"/>
      <c r="BG964" s="48"/>
      <c r="BH964" s="48"/>
      <c r="BI964" s="48"/>
      <c r="BJ964" s="48"/>
      <c r="BK964" s="78" t="e">
        <f>REPLACE(INDEX(GroupVertices[Group], MATCH(Vertices[[#This Row],[Vertex]],GroupVertices[Vertex],0)),1,1,"")</f>
        <v>#N/A</v>
      </c>
      <c r="BL964" s="3"/>
      <c r="BM964" s="3"/>
      <c r="BN964" s="3"/>
      <c r="BO964" s="3"/>
    </row>
    <row r="965" spans="1:67" x14ac:dyDescent="0.25">
      <c r="A965" s="64" t="s">
        <v>494</v>
      </c>
      <c r="B965" s="65"/>
      <c r="C965" s="65"/>
      <c r="D965" s="66"/>
      <c r="E965" s="68"/>
      <c r="F965" s="100" t="s">
        <v>15204</v>
      </c>
      <c r="G965" s="65"/>
      <c r="H965" s="69"/>
      <c r="I965" s="70"/>
      <c r="J965" s="70"/>
      <c r="K965" s="69" t="s">
        <v>17227</v>
      </c>
      <c r="L965" s="73"/>
      <c r="M965" s="74"/>
      <c r="N965" s="74"/>
      <c r="O965" s="75"/>
      <c r="P965" s="76"/>
      <c r="Q965" s="76"/>
      <c r="R965" s="86"/>
      <c r="S965" s="48"/>
      <c r="T965" s="48"/>
      <c r="U965" s="49"/>
      <c r="V965" s="49"/>
      <c r="W965" s="49"/>
      <c r="X965" s="49"/>
      <c r="Y965" s="49"/>
      <c r="Z965" s="49"/>
      <c r="AA965" s="71">
        <v>339</v>
      </c>
      <c r="AB965" s="71"/>
      <c r="AC965" s="72"/>
      <c r="AD965" s="78" t="s">
        <v>10505</v>
      </c>
      <c r="AE965" s="78">
        <v>1600</v>
      </c>
      <c r="AF965" s="78">
        <v>1318</v>
      </c>
      <c r="AG965" s="78">
        <v>26868</v>
      </c>
      <c r="AH965" s="78">
        <v>0</v>
      </c>
      <c r="AI965" s="78"/>
      <c r="AJ965" s="78" t="s">
        <v>11824</v>
      </c>
      <c r="AK965" s="78" t="s">
        <v>12675</v>
      </c>
      <c r="AL965" s="84" t="s">
        <v>13320</v>
      </c>
      <c r="AM965" s="78"/>
      <c r="AN965" s="80">
        <v>42754.971331018518</v>
      </c>
      <c r="AO965" s="84" t="s">
        <v>14088</v>
      </c>
      <c r="AP965" s="78" t="b">
        <v>1</v>
      </c>
      <c r="AQ965" s="78" t="b">
        <v>0</v>
      </c>
      <c r="AR965" s="78" t="b">
        <v>0</v>
      </c>
      <c r="AS965" s="78" t="s">
        <v>9963</v>
      </c>
      <c r="AT965" s="78">
        <v>13</v>
      </c>
      <c r="AU965" s="78"/>
      <c r="AV965" s="78" t="b">
        <v>0</v>
      </c>
      <c r="AW965" s="78" t="s">
        <v>15459</v>
      </c>
      <c r="AX965" s="84" t="s">
        <v>15796</v>
      </c>
      <c r="AY965" s="78" t="s">
        <v>66</v>
      </c>
      <c r="AZ965" s="102" t="s">
        <v>18397</v>
      </c>
      <c r="BA965" s="48"/>
      <c r="BB965" s="48"/>
      <c r="BC965" s="48"/>
      <c r="BD965" s="48"/>
      <c r="BE965" s="48"/>
      <c r="BF965" s="48"/>
      <c r="BG965" s="48"/>
      <c r="BH965" s="48"/>
      <c r="BI965" s="48"/>
      <c r="BJ965" s="48"/>
      <c r="BK965" s="78" t="e">
        <f>REPLACE(INDEX(GroupVertices[Group], MATCH(Vertices[[#This Row],[Vertex]],GroupVertices[Vertex],0)),1,1,"")</f>
        <v>#N/A</v>
      </c>
      <c r="BL965" s="3"/>
      <c r="BM965" s="3"/>
      <c r="BN965" s="3"/>
      <c r="BO965" s="3"/>
    </row>
    <row r="966" spans="1:67" x14ac:dyDescent="0.25">
      <c r="A966" s="64" t="s">
        <v>495</v>
      </c>
      <c r="B966" s="65"/>
      <c r="C966" s="65"/>
      <c r="D966" s="66"/>
      <c r="E966" s="68"/>
      <c r="F966" s="100" t="s">
        <v>15205</v>
      </c>
      <c r="G966" s="65"/>
      <c r="H966" s="69"/>
      <c r="I966" s="70"/>
      <c r="J966" s="70"/>
      <c r="K966" s="69" t="s">
        <v>17228</v>
      </c>
      <c r="L966" s="73"/>
      <c r="M966" s="74"/>
      <c r="N966" s="74"/>
      <c r="O966" s="75"/>
      <c r="P966" s="76"/>
      <c r="Q966" s="76"/>
      <c r="R966" s="86"/>
      <c r="S966" s="48"/>
      <c r="T966" s="48"/>
      <c r="U966" s="49"/>
      <c r="V966" s="49"/>
      <c r="W966" s="49"/>
      <c r="X966" s="49"/>
      <c r="Y966" s="49"/>
      <c r="Z966" s="49"/>
      <c r="AA966" s="71">
        <v>340</v>
      </c>
      <c r="AB966" s="71"/>
      <c r="AC966" s="72"/>
      <c r="AD966" s="78" t="s">
        <v>10506</v>
      </c>
      <c r="AE966" s="78">
        <v>945</v>
      </c>
      <c r="AF966" s="78">
        <v>947</v>
      </c>
      <c r="AG966" s="78">
        <v>31487</v>
      </c>
      <c r="AH966" s="78">
        <v>0</v>
      </c>
      <c r="AI966" s="78">
        <v>36000</v>
      </c>
      <c r="AJ966" s="78" t="s">
        <v>11825</v>
      </c>
      <c r="AK966" s="78"/>
      <c r="AL966" s="84" t="s">
        <v>13321</v>
      </c>
      <c r="AM966" s="78" t="s">
        <v>13812</v>
      </c>
      <c r="AN966" s="80">
        <v>41793.000173611108</v>
      </c>
      <c r="AO966" s="84" t="s">
        <v>14089</v>
      </c>
      <c r="AP966" s="78" t="b">
        <v>1</v>
      </c>
      <c r="AQ966" s="78" t="b">
        <v>0</v>
      </c>
      <c r="AR966" s="78" t="b">
        <v>0</v>
      </c>
      <c r="AS966" s="78" t="s">
        <v>9963</v>
      </c>
      <c r="AT966" s="78">
        <v>20</v>
      </c>
      <c r="AU966" s="84" t="s">
        <v>14862</v>
      </c>
      <c r="AV966" s="78" t="b">
        <v>0</v>
      </c>
      <c r="AW966" s="78" t="s">
        <v>15459</v>
      </c>
      <c r="AX966" s="84" t="s">
        <v>15797</v>
      </c>
      <c r="AY966" s="78" t="s">
        <v>66</v>
      </c>
      <c r="AZ966" s="102" t="s">
        <v>18397</v>
      </c>
      <c r="BA966" s="48"/>
      <c r="BB966" s="48"/>
      <c r="BC966" s="48"/>
      <c r="BD966" s="48"/>
      <c r="BE966" s="48"/>
      <c r="BF966" s="48"/>
      <c r="BG966" s="48"/>
      <c r="BH966" s="48"/>
      <c r="BI966" s="48"/>
      <c r="BJ966" s="48"/>
      <c r="BK966" s="78" t="e">
        <f>REPLACE(INDEX(GroupVertices[Group], MATCH(Vertices[[#This Row],[Vertex]],GroupVertices[Vertex],0)),1,1,"")</f>
        <v>#N/A</v>
      </c>
      <c r="BL966" s="3"/>
      <c r="BM966" s="3"/>
      <c r="BN966" s="3"/>
      <c r="BO966" s="3"/>
    </row>
    <row r="967" spans="1:67" x14ac:dyDescent="0.25">
      <c r="A967" s="64" t="s">
        <v>496</v>
      </c>
      <c r="B967" s="65"/>
      <c r="C967" s="65"/>
      <c r="D967" s="66"/>
      <c r="E967" s="68"/>
      <c r="F967" s="100" t="s">
        <v>15206</v>
      </c>
      <c r="G967" s="65"/>
      <c r="H967" s="69"/>
      <c r="I967" s="70"/>
      <c r="J967" s="70"/>
      <c r="K967" s="69" t="s">
        <v>17229</v>
      </c>
      <c r="L967" s="73"/>
      <c r="M967" s="74"/>
      <c r="N967" s="74"/>
      <c r="O967" s="75"/>
      <c r="P967" s="76"/>
      <c r="Q967" s="76"/>
      <c r="R967" s="86"/>
      <c r="S967" s="48"/>
      <c r="T967" s="48"/>
      <c r="U967" s="49"/>
      <c r="V967" s="49"/>
      <c r="W967" s="49"/>
      <c r="X967" s="49"/>
      <c r="Y967" s="49"/>
      <c r="Z967" s="49"/>
      <c r="AA967" s="71">
        <v>341</v>
      </c>
      <c r="AB967" s="71"/>
      <c r="AC967" s="72"/>
      <c r="AD967" s="78" t="s">
        <v>10507</v>
      </c>
      <c r="AE967" s="78">
        <v>103</v>
      </c>
      <c r="AF967" s="78">
        <v>63</v>
      </c>
      <c r="AG967" s="78">
        <v>6040</v>
      </c>
      <c r="AH967" s="78">
        <v>0</v>
      </c>
      <c r="AI967" s="78">
        <v>-25200</v>
      </c>
      <c r="AJ967" s="78"/>
      <c r="AK967" s="78"/>
      <c r="AL967" s="78"/>
      <c r="AM967" s="78" t="s">
        <v>13800</v>
      </c>
      <c r="AN967" s="80">
        <v>42843.082152777781</v>
      </c>
      <c r="AO967" s="84" t="s">
        <v>14090</v>
      </c>
      <c r="AP967" s="78" t="b">
        <v>1</v>
      </c>
      <c r="AQ967" s="78" t="b">
        <v>0</v>
      </c>
      <c r="AR967" s="78" t="b">
        <v>0</v>
      </c>
      <c r="AS967" s="78" t="s">
        <v>9963</v>
      </c>
      <c r="AT967" s="78">
        <v>0</v>
      </c>
      <c r="AU967" s="78"/>
      <c r="AV967" s="78" t="b">
        <v>0</v>
      </c>
      <c r="AW967" s="78" t="s">
        <v>15459</v>
      </c>
      <c r="AX967" s="84" t="s">
        <v>15798</v>
      </c>
      <c r="AY967" s="78" t="s">
        <v>66</v>
      </c>
      <c r="AZ967" s="102" t="s">
        <v>18397</v>
      </c>
      <c r="BA967" s="48"/>
      <c r="BB967" s="48"/>
      <c r="BC967" s="48"/>
      <c r="BD967" s="48"/>
      <c r="BE967" s="48"/>
      <c r="BF967" s="48"/>
      <c r="BG967" s="48"/>
      <c r="BH967" s="48"/>
      <c r="BI967" s="48"/>
      <c r="BJ967" s="48"/>
      <c r="BK967" s="78" t="e">
        <f>REPLACE(INDEX(GroupVertices[Group], MATCH(Vertices[[#This Row],[Vertex]],GroupVertices[Vertex],0)),1,1,"")</f>
        <v>#N/A</v>
      </c>
      <c r="BL967" s="3"/>
      <c r="BM967" s="3"/>
      <c r="BN967" s="3"/>
      <c r="BO967" s="3"/>
    </row>
    <row r="968" spans="1:67" x14ac:dyDescent="0.25">
      <c r="A968" s="64" t="s">
        <v>498</v>
      </c>
      <c r="B968" s="65"/>
      <c r="C968" s="65"/>
      <c r="D968" s="66"/>
      <c r="E968" s="68"/>
      <c r="F968" s="100" t="s">
        <v>4787</v>
      </c>
      <c r="G968" s="65"/>
      <c r="H968" s="69"/>
      <c r="I968" s="70"/>
      <c r="J968" s="70"/>
      <c r="K968" s="69" t="s">
        <v>17231</v>
      </c>
      <c r="L968" s="73"/>
      <c r="M968" s="74"/>
      <c r="N968" s="74"/>
      <c r="O968" s="75"/>
      <c r="P968" s="76"/>
      <c r="Q968" s="76"/>
      <c r="R968" s="86"/>
      <c r="S968" s="48"/>
      <c r="T968" s="48"/>
      <c r="U968" s="49"/>
      <c r="V968" s="49"/>
      <c r="W968" s="49"/>
      <c r="X968" s="49"/>
      <c r="Y968" s="49"/>
      <c r="Z968" s="49"/>
      <c r="AA968" s="71">
        <v>343</v>
      </c>
      <c r="AB968" s="71"/>
      <c r="AC968" s="72"/>
      <c r="AD968" s="78" t="s">
        <v>10509</v>
      </c>
      <c r="AE968" s="78">
        <v>75</v>
      </c>
      <c r="AF968" s="78">
        <v>40</v>
      </c>
      <c r="AG968" s="78">
        <v>1</v>
      </c>
      <c r="AH968" s="78">
        <v>0</v>
      </c>
      <c r="AI968" s="78"/>
      <c r="AJ968" s="78"/>
      <c r="AK968" s="78"/>
      <c r="AL968" s="78"/>
      <c r="AM968" s="78"/>
      <c r="AN968" s="80">
        <v>42595.585821759261</v>
      </c>
      <c r="AO968" s="78"/>
      <c r="AP968" s="78" t="b">
        <v>1</v>
      </c>
      <c r="AQ968" s="78" t="b">
        <v>1</v>
      </c>
      <c r="AR968" s="78" t="b">
        <v>0</v>
      </c>
      <c r="AS968" s="78" t="s">
        <v>9963</v>
      </c>
      <c r="AT968" s="78">
        <v>0</v>
      </c>
      <c r="AU968" s="78"/>
      <c r="AV968" s="78" t="b">
        <v>0</v>
      </c>
      <c r="AW968" s="78" t="s">
        <v>15459</v>
      </c>
      <c r="AX968" s="84" t="s">
        <v>15800</v>
      </c>
      <c r="AY968" s="78" t="s">
        <v>66</v>
      </c>
      <c r="AZ968" s="102" t="s">
        <v>18397</v>
      </c>
      <c r="BA968" s="48"/>
      <c r="BB968" s="48"/>
      <c r="BC968" s="48"/>
      <c r="BD968" s="48"/>
      <c r="BE968" s="48"/>
      <c r="BF968" s="48"/>
      <c r="BG968" s="48"/>
      <c r="BH968" s="48"/>
      <c r="BI968" s="48"/>
      <c r="BJ968" s="48"/>
      <c r="BK968" s="78" t="e">
        <f>REPLACE(INDEX(GroupVertices[Group], MATCH(Vertices[[#This Row],[Vertex]],GroupVertices[Vertex],0)),1,1,"")</f>
        <v>#N/A</v>
      </c>
      <c r="BL968" s="3"/>
      <c r="BM968" s="3"/>
      <c r="BN968" s="3"/>
      <c r="BO968" s="3"/>
    </row>
    <row r="969" spans="1:67" x14ac:dyDescent="0.25">
      <c r="A969" s="64" t="s">
        <v>499</v>
      </c>
      <c r="B969" s="65"/>
      <c r="C969" s="65"/>
      <c r="D969" s="66"/>
      <c r="E969" s="68"/>
      <c r="F969" s="100" t="s">
        <v>15207</v>
      </c>
      <c r="G969" s="65"/>
      <c r="H969" s="69"/>
      <c r="I969" s="70"/>
      <c r="J969" s="70"/>
      <c r="K969" s="69" t="s">
        <v>17232</v>
      </c>
      <c r="L969" s="73"/>
      <c r="M969" s="74"/>
      <c r="N969" s="74"/>
      <c r="O969" s="75"/>
      <c r="P969" s="76"/>
      <c r="Q969" s="76"/>
      <c r="R969" s="86"/>
      <c r="S969" s="48"/>
      <c r="T969" s="48"/>
      <c r="U969" s="49"/>
      <c r="V969" s="49"/>
      <c r="W969" s="49"/>
      <c r="X969" s="49"/>
      <c r="Y969" s="49"/>
      <c r="Z969" s="49"/>
      <c r="AA969" s="71">
        <v>344</v>
      </c>
      <c r="AB969" s="71"/>
      <c r="AC969" s="72"/>
      <c r="AD969" s="78" t="s">
        <v>10510</v>
      </c>
      <c r="AE969" s="78">
        <v>364</v>
      </c>
      <c r="AF969" s="78">
        <v>142</v>
      </c>
      <c r="AG969" s="78">
        <v>10190</v>
      </c>
      <c r="AH969" s="78">
        <v>98</v>
      </c>
      <c r="AI969" s="78"/>
      <c r="AJ969" s="78" t="s">
        <v>11827</v>
      </c>
      <c r="AK969" s="78" t="s">
        <v>12774</v>
      </c>
      <c r="AL969" s="84" t="s">
        <v>13322</v>
      </c>
      <c r="AM969" s="78"/>
      <c r="AN969" s="80">
        <v>42555.282361111109</v>
      </c>
      <c r="AO969" s="84" t="s">
        <v>14091</v>
      </c>
      <c r="AP969" s="78" t="b">
        <v>0</v>
      </c>
      <c r="AQ969" s="78" t="b">
        <v>0</v>
      </c>
      <c r="AR969" s="78" t="b">
        <v>0</v>
      </c>
      <c r="AS969" s="78" t="s">
        <v>9963</v>
      </c>
      <c r="AT969" s="78">
        <v>1</v>
      </c>
      <c r="AU969" s="84" t="s">
        <v>14862</v>
      </c>
      <c r="AV969" s="78" t="b">
        <v>0</v>
      </c>
      <c r="AW969" s="78" t="s">
        <v>15459</v>
      </c>
      <c r="AX969" s="84" t="s">
        <v>15801</v>
      </c>
      <c r="AY969" s="78" t="s">
        <v>66</v>
      </c>
      <c r="AZ969" s="102" t="s">
        <v>18397</v>
      </c>
      <c r="BA969" s="48"/>
      <c r="BB969" s="48"/>
      <c r="BC969" s="48"/>
      <c r="BD969" s="48"/>
      <c r="BE969" s="48"/>
      <c r="BF969" s="48"/>
      <c r="BG969" s="48"/>
      <c r="BH969" s="48"/>
      <c r="BI969" s="48"/>
      <c r="BJ969" s="48"/>
      <c r="BK969" s="78" t="e">
        <f>REPLACE(INDEX(GroupVertices[Group], MATCH(Vertices[[#This Row],[Vertex]],GroupVertices[Vertex],0)),1,1,"")</f>
        <v>#N/A</v>
      </c>
      <c r="BL969" s="3"/>
      <c r="BM969" s="3"/>
      <c r="BN969" s="3"/>
      <c r="BO969" s="3"/>
    </row>
    <row r="970" spans="1:67" x14ac:dyDescent="0.25">
      <c r="A970" s="64" t="s">
        <v>500</v>
      </c>
      <c r="B970" s="65"/>
      <c r="C970" s="65"/>
      <c r="D970" s="66"/>
      <c r="E970" s="68"/>
      <c r="F970" s="100" t="s">
        <v>4995</v>
      </c>
      <c r="G970" s="65"/>
      <c r="H970" s="69"/>
      <c r="I970" s="70"/>
      <c r="J970" s="70"/>
      <c r="K970" s="69" t="s">
        <v>17233</v>
      </c>
      <c r="L970" s="73"/>
      <c r="M970" s="74"/>
      <c r="N970" s="74"/>
      <c r="O970" s="75"/>
      <c r="P970" s="76"/>
      <c r="Q970" s="76"/>
      <c r="R970" s="86"/>
      <c r="S970" s="48"/>
      <c r="T970" s="48"/>
      <c r="U970" s="49"/>
      <c r="V970" s="49"/>
      <c r="W970" s="49"/>
      <c r="X970" s="49"/>
      <c r="Y970" s="49"/>
      <c r="Z970" s="49"/>
      <c r="AA970" s="71">
        <v>345</v>
      </c>
      <c r="AB970" s="71"/>
      <c r="AC970" s="72"/>
      <c r="AD970" s="78" t="s">
        <v>10511</v>
      </c>
      <c r="AE970" s="78">
        <v>25</v>
      </c>
      <c r="AF970" s="78">
        <v>3357</v>
      </c>
      <c r="AG970" s="78">
        <v>49456</v>
      </c>
      <c r="AH970" s="78">
        <v>7</v>
      </c>
      <c r="AI970" s="78">
        <v>19800</v>
      </c>
      <c r="AJ970" s="78"/>
      <c r="AK970" s="78"/>
      <c r="AL970" s="78"/>
      <c r="AM970" s="78" t="s">
        <v>10135</v>
      </c>
      <c r="AN970" s="80">
        <v>41474.415914351855</v>
      </c>
      <c r="AO970" s="84" t="s">
        <v>14092</v>
      </c>
      <c r="AP970" s="78" t="b">
        <v>1</v>
      </c>
      <c r="AQ970" s="78" t="b">
        <v>0</v>
      </c>
      <c r="AR970" s="78" t="b">
        <v>0</v>
      </c>
      <c r="AS970" s="78" t="s">
        <v>9963</v>
      </c>
      <c r="AT970" s="78">
        <v>41</v>
      </c>
      <c r="AU970" s="84" t="s">
        <v>14862</v>
      </c>
      <c r="AV970" s="78" t="b">
        <v>0</v>
      </c>
      <c r="AW970" s="78" t="s">
        <v>15459</v>
      </c>
      <c r="AX970" s="84" t="s">
        <v>15802</v>
      </c>
      <c r="AY970" s="78" t="s">
        <v>66</v>
      </c>
      <c r="AZ970" s="102" t="s">
        <v>18397</v>
      </c>
      <c r="BA970" s="48"/>
      <c r="BB970" s="48"/>
      <c r="BC970" s="48"/>
      <c r="BD970" s="48"/>
      <c r="BE970" s="48"/>
      <c r="BF970" s="48"/>
      <c r="BG970" s="48"/>
      <c r="BH970" s="48"/>
      <c r="BI970" s="48"/>
      <c r="BJ970" s="48"/>
      <c r="BK970" s="78" t="e">
        <f>REPLACE(INDEX(GroupVertices[Group], MATCH(Vertices[[#This Row],[Vertex]],GroupVertices[Vertex],0)),1,1,"")</f>
        <v>#N/A</v>
      </c>
      <c r="BL970" s="3"/>
      <c r="BM970" s="3"/>
      <c r="BN970" s="3"/>
      <c r="BO970" s="3"/>
    </row>
    <row r="971" spans="1:67" x14ac:dyDescent="0.25">
      <c r="A971" s="64" t="s">
        <v>505</v>
      </c>
      <c r="B971" s="65"/>
      <c r="C971" s="65"/>
      <c r="D971" s="66"/>
      <c r="E971" s="68"/>
      <c r="F971" s="100" t="s">
        <v>4999</v>
      </c>
      <c r="G971" s="65"/>
      <c r="H971" s="69"/>
      <c r="I971" s="70"/>
      <c r="J971" s="70"/>
      <c r="K971" s="69" t="s">
        <v>17239</v>
      </c>
      <c r="L971" s="73"/>
      <c r="M971" s="74"/>
      <c r="N971" s="74"/>
      <c r="O971" s="75"/>
      <c r="P971" s="76"/>
      <c r="Q971" s="76"/>
      <c r="R971" s="86"/>
      <c r="S971" s="48"/>
      <c r="T971" s="48"/>
      <c r="U971" s="49"/>
      <c r="V971" s="49"/>
      <c r="W971" s="49"/>
      <c r="X971" s="49"/>
      <c r="Y971" s="49"/>
      <c r="Z971" s="49"/>
      <c r="AA971" s="71">
        <v>351</v>
      </c>
      <c r="AB971" s="71"/>
      <c r="AC971" s="72"/>
      <c r="AD971" s="78" t="s">
        <v>10517</v>
      </c>
      <c r="AE971" s="78">
        <v>976</v>
      </c>
      <c r="AF971" s="78">
        <v>5753</v>
      </c>
      <c r="AG971" s="78">
        <v>27961</v>
      </c>
      <c r="AH971" s="78">
        <v>26</v>
      </c>
      <c r="AI971" s="78">
        <v>-25200</v>
      </c>
      <c r="AJ971" s="78" t="s">
        <v>11832</v>
      </c>
      <c r="AK971" s="78"/>
      <c r="AL971" s="84" t="s">
        <v>13325</v>
      </c>
      <c r="AM971" s="78" t="s">
        <v>13800</v>
      </c>
      <c r="AN971" s="80">
        <v>42677.357997685183</v>
      </c>
      <c r="AO971" s="84" t="s">
        <v>14097</v>
      </c>
      <c r="AP971" s="78" t="b">
        <v>1</v>
      </c>
      <c r="AQ971" s="78" t="b">
        <v>0</v>
      </c>
      <c r="AR971" s="78" t="b">
        <v>0</v>
      </c>
      <c r="AS971" s="78" t="s">
        <v>9963</v>
      </c>
      <c r="AT971" s="78">
        <v>1</v>
      </c>
      <c r="AU971" s="78"/>
      <c r="AV971" s="78" t="b">
        <v>0</v>
      </c>
      <c r="AW971" s="78" t="s">
        <v>15459</v>
      </c>
      <c r="AX971" s="84" t="s">
        <v>15808</v>
      </c>
      <c r="AY971" s="78" t="s">
        <v>66</v>
      </c>
      <c r="AZ971" s="102" t="s">
        <v>18397</v>
      </c>
      <c r="BA971" s="48"/>
      <c r="BB971" s="48"/>
      <c r="BC971" s="48"/>
      <c r="BD971" s="48"/>
      <c r="BE971" s="48"/>
      <c r="BF971" s="48"/>
      <c r="BG971" s="48"/>
      <c r="BH971" s="48"/>
      <c r="BI971" s="48"/>
      <c r="BJ971" s="48"/>
      <c r="BK971" s="78" t="e">
        <f>REPLACE(INDEX(GroupVertices[Group], MATCH(Vertices[[#This Row],[Vertex]],GroupVertices[Vertex],0)),1,1,"")</f>
        <v>#N/A</v>
      </c>
      <c r="BL971" s="3"/>
      <c r="BM971" s="3"/>
      <c r="BN971" s="3"/>
      <c r="BO971" s="3"/>
    </row>
    <row r="972" spans="1:67" x14ac:dyDescent="0.25">
      <c r="A972" s="64" t="s">
        <v>507</v>
      </c>
      <c r="B972" s="65"/>
      <c r="C972" s="65"/>
      <c r="D972" s="66"/>
      <c r="E972" s="68"/>
      <c r="F972" s="100" t="s">
        <v>5001</v>
      </c>
      <c r="G972" s="65"/>
      <c r="H972" s="69"/>
      <c r="I972" s="70"/>
      <c r="J972" s="70"/>
      <c r="K972" s="69" t="s">
        <v>17241</v>
      </c>
      <c r="L972" s="73"/>
      <c r="M972" s="74"/>
      <c r="N972" s="74"/>
      <c r="O972" s="75"/>
      <c r="P972" s="76"/>
      <c r="Q972" s="76"/>
      <c r="R972" s="86"/>
      <c r="S972" s="48"/>
      <c r="T972" s="48"/>
      <c r="U972" s="49"/>
      <c r="V972" s="49"/>
      <c r="W972" s="49"/>
      <c r="X972" s="49"/>
      <c r="Y972" s="49"/>
      <c r="Z972" s="49"/>
      <c r="AA972" s="71">
        <v>353</v>
      </c>
      <c r="AB972" s="71"/>
      <c r="AC972" s="72"/>
      <c r="AD972" s="78" t="s">
        <v>10519</v>
      </c>
      <c r="AE972" s="78">
        <v>271</v>
      </c>
      <c r="AF972" s="78">
        <v>439</v>
      </c>
      <c r="AG972" s="78">
        <v>48003</v>
      </c>
      <c r="AH972" s="78">
        <v>18</v>
      </c>
      <c r="AI972" s="78">
        <v>19800</v>
      </c>
      <c r="AJ972" s="78" t="s">
        <v>11834</v>
      </c>
      <c r="AK972" s="78" t="s">
        <v>10111</v>
      </c>
      <c r="AL972" s="84" t="s">
        <v>13326</v>
      </c>
      <c r="AM972" s="78" t="s">
        <v>10135</v>
      </c>
      <c r="AN972" s="80">
        <v>39940.23636574074</v>
      </c>
      <c r="AO972" s="84" t="s">
        <v>14098</v>
      </c>
      <c r="AP972" s="78" t="b">
        <v>0</v>
      </c>
      <c r="AQ972" s="78" t="b">
        <v>0</v>
      </c>
      <c r="AR972" s="78" t="b">
        <v>0</v>
      </c>
      <c r="AS972" s="78" t="s">
        <v>9963</v>
      </c>
      <c r="AT972" s="78">
        <v>1</v>
      </c>
      <c r="AU972" s="84" t="s">
        <v>14919</v>
      </c>
      <c r="AV972" s="78" t="b">
        <v>0</v>
      </c>
      <c r="AW972" s="78" t="s">
        <v>15459</v>
      </c>
      <c r="AX972" s="84" t="s">
        <v>15810</v>
      </c>
      <c r="AY972" s="78" t="s">
        <v>66</v>
      </c>
      <c r="AZ972" s="102" t="s">
        <v>18397</v>
      </c>
      <c r="BA972" s="48"/>
      <c r="BB972" s="48"/>
      <c r="BC972" s="48"/>
      <c r="BD972" s="48"/>
      <c r="BE972" s="48"/>
      <c r="BF972" s="48"/>
      <c r="BG972" s="48"/>
      <c r="BH972" s="48"/>
      <c r="BI972" s="48"/>
      <c r="BJ972" s="48"/>
      <c r="BK972" s="78" t="e">
        <f>REPLACE(INDEX(GroupVertices[Group], MATCH(Vertices[[#This Row],[Vertex]],GroupVertices[Vertex],0)),1,1,"")</f>
        <v>#N/A</v>
      </c>
      <c r="BL972" s="3"/>
      <c r="BM972" s="3"/>
      <c r="BN972" s="3"/>
      <c r="BO972" s="3"/>
    </row>
    <row r="973" spans="1:67" x14ac:dyDescent="0.25">
      <c r="A973" s="64" t="s">
        <v>511</v>
      </c>
      <c r="B973" s="65"/>
      <c r="C973" s="65"/>
      <c r="D973" s="66"/>
      <c r="E973" s="68"/>
      <c r="F973" s="100" t="s">
        <v>5004</v>
      </c>
      <c r="G973" s="65"/>
      <c r="H973" s="69"/>
      <c r="I973" s="70"/>
      <c r="J973" s="70"/>
      <c r="K973" s="69" t="s">
        <v>17246</v>
      </c>
      <c r="L973" s="73"/>
      <c r="M973" s="74"/>
      <c r="N973" s="74"/>
      <c r="O973" s="75"/>
      <c r="P973" s="76"/>
      <c r="Q973" s="76"/>
      <c r="R973" s="86"/>
      <c r="S973" s="48"/>
      <c r="T973" s="48"/>
      <c r="U973" s="49"/>
      <c r="V973" s="49"/>
      <c r="W973" s="49"/>
      <c r="X973" s="49"/>
      <c r="Y973" s="49"/>
      <c r="Z973" s="49"/>
      <c r="AA973" s="71">
        <v>358</v>
      </c>
      <c r="AB973" s="71"/>
      <c r="AC973" s="72"/>
      <c r="AD973" s="78" t="s">
        <v>507</v>
      </c>
      <c r="AE973" s="78">
        <v>3</v>
      </c>
      <c r="AF973" s="78">
        <v>621</v>
      </c>
      <c r="AG973" s="78">
        <v>35995</v>
      </c>
      <c r="AH973" s="78">
        <v>0</v>
      </c>
      <c r="AI973" s="78"/>
      <c r="AJ973" s="78"/>
      <c r="AK973" s="78" t="s">
        <v>12779</v>
      </c>
      <c r="AL973" s="84" t="s">
        <v>13328</v>
      </c>
      <c r="AM973" s="78"/>
      <c r="AN973" s="80">
        <v>40541.612604166665</v>
      </c>
      <c r="AO973" s="78"/>
      <c r="AP973" s="78" t="b">
        <v>1</v>
      </c>
      <c r="AQ973" s="78" t="b">
        <v>0</v>
      </c>
      <c r="AR973" s="78" t="b">
        <v>0</v>
      </c>
      <c r="AS973" s="78" t="s">
        <v>9963</v>
      </c>
      <c r="AT973" s="78">
        <v>2</v>
      </c>
      <c r="AU973" s="84" t="s">
        <v>14862</v>
      </c>
      <c r="AV973" s="78" t="b">
        <v>0</v>
      </c>
      <c r="AW973" s="78" t="s">
        <v>15459</v>
      </c>
      <c r="AX973" s="84" t="s">
        <v>15815</v>
      </c>
      <c r="AY973" s="78" t="s">
        <v>66</v>
      </c>
      <c r="AZ973" s="102" t="s">
        <v>18397</v>
      </c>
      <c r="BA973" s="48"/>
      <c r="BB973" s="48"/>
      <c r="BC973" s="48"/>
      <c r="BD973" s="48"/>
      <c r="BE973" s="48"/>
      <c r="BF973" s="48"/>
      <c r="BG973" s="48"/>
      <c r="BH973" s="48"/>
      <c r="BI973" s="48"/>
      <c r="BJ973" s="48"/>
      <c r="BK973" s="78" t="e">
        <f>REPLACE(INDEX(GroupVertices[Group], MATCH(Vertices[[#This Row],[Vertex]],GroupVertices[Vertex],0)),1,1,"")</f>
        <v>#N/A</v>
      </c>
      <c r="BL973" s="3"/>
      <c r="BM973" s="3"/>
      <c r="BN973" s="3"/>
      <c r="BO973" s="3"/>
    </row>
    <row r="974" spans="1:67" x14ac:dyDescent="0.25">
      <c r="A974" s="64" t="s">
        <v>515</v>
      </c>
      <c r="B974" s="65"/>
      <c r="C974" s="65"/>
      <c r="D974" s="66"/>
      <c r="E974" s="68"/>
      <c r="F974" s="100" t="s">
        <v>5008</v>
      </c>
      <c r="G974" s="65"/>
      <c r="H974" s="69"/>
      <c r="I974" s="70"/>
      <c r="J974" s="70"/>
      <c r="K974" s="69" t="s">
        <v>17250</v>
      </c>
      <c r="L974" s="73"/>
      <c r="M974" s="74"/>
      <c r="N974" s="74"/>
      <c r="O974" s="75"/>
      <c r="P974" s="76"/>
      <c r="Q974" s="76"/>
      <c r="R974" s="86"/>
      <c r="S974" s="48"/>
      <c r="T974" s="48"/>
      <c r="U974" s="49"/>
      <c r="V974" s="49"/>
      <c r="W974" s="49"/>
      <c r="X974" s="49"/>
      <c r="Y974" s="49"/>
      <c r="Z974" s="49"/>
      <c r="AA974" s="71">
        <v>362</v>
      </c>
      <c r="AB974" s="71"/>
      <c r="AC974" s="72"/>
      <c r="AD974" s="78" t="s">
        <v>10527</v>
      </c>
      <c r="AE974" s="78">
        <v>271</v>
      </c>
      <c r="AF974" s="78">
        <v>1537</v>
      </c>
      <c r="AG974" s="78">
        <v>1093</v>
      </c>
      <c r="AH974" s="78">
        <v>240</v>
      </c>
      <c r="AI974" s="78"/>
      <c r="AJ974" s="78" t="s">
        <v>11842</v>
      </c>
      <c r="AK974" s="78" t="s">
        <v>12782</v>
      </c>
      <c r="AL974" s="84" t="s">
        <v>13330</v>
      </c>
      <c r="AM974" s="78"/>
      <c r="AN974" s="80">
        <v>41664.62159722222</v>
      </c>
      <c r="AO974" s="84" t="s">
        <v>14105</v>
      </c>
      <c r="AP974" s="78" t="b">
        <v>0</v>
      </c>
      <c r="AQ974" s="78" t="b">
        <v>0</v>
      </c>
      <c r="AR974" s="78" t="b">
        <v>0</v>
      </c>
      <c r="AS974" s="78" t="s">
        <v>14858</v>
      </c>
      <c r="AT974" s="78">
        <v>2</v>
      </c>
      <c r="AU974" s="84" t="s">
        <v>14908</v>
      </c>
      <c r="AV974" s="78" t="b">
        <v>0</v>
      </c>
      <c r="AW974" s="78" t="s">
        <v>15459</v>
      </c>
      <c r="AX974" s="84" t="s">
        <v>15819</v>
      </c>
      <c r="AY974" s="78" t="s">
        <v>66</v>
      </c>
      <c r="AZ974" s="102" t="s">
        <v>18397</v>
      </c>
      <c r="BA974" s="48"/>
      <c r="BB974" s="48"/>
      <c r="BC974" s="48"/>
      <c r="BD974" s="48"/>
      <c r="BE974" s="48"/>
      <c r="BF974" s="48"/>
      <c r="BG974" s="48"/>
      <c r="BH974" s="48"/>
      <c r="BI974" s="48"/>
      <c r="BJ974" s="48"/>
      <c r="BK974" s="78" t="e">
        <f>REPLACE(INDEX(GroupVertices[Group], MATCH(Vertices[[#This Row],[Vertex]],GroupVertices[Vertex],0)),1,1,"")</f>
        <v>#N/A</v>
      </c>
      <c r="BL974" s="3"/>
      <c r="BM974" s="3"/>
      <c r="BN974" s="3"/>
      <c r="BO974" s="3"/>
    </row>
    <row r="975" spans="1:67" x14ac:dyDescent="0.25">
      <c r="A975" s="64" t="s">
        <v>520</v>
      </c>
      <c r="B975" s="65"/>
      <c r="C975" s="65"/>
      <c r="D975" s="66"/>
      <c r="E975" s="68"/>
      <c r="F975" s="100" t="s">
        <v>5012</v>
      </c>
      <c r="G975" s="65"/>
      <c r="H975" s="69"/>
      <c r="I975" s="70"/>
      <c r="J975" s="70"/>
      <c r="K975" s="69" t="s">
        <v>17256</v>
      </c>
      <c r="L975" s="73"/>
      <c r="M975" s="74"/>
      <c r="N975" s="74"/>
      <c r="O975" s="75"/>
      <c r="P975" s="76"/>
      <c r="Q975" s="76"/>
      <c r="R975" s="86"/>
      <c r="S975" s="48"/>
      <c r="T975" s="48"/>
      <c r="U975" s="49"/>
      <c r="V975" s="49"/>
      <c r="W975" s="49"/>
      <c r="X975" s="49"/>
      <c r="Y975" s="49"/>
      <c r="Z975" s="49"/>
      <c r="AA975" s="71">
        <v>368</v>
      </c>
      <c r="AB975" s="71"/>
      <c r="AC975" s="72"/>
      <c r="AD975" s="78" t="s">
        <v>10533</v>
      </c>
      <c r="AE975" s="78">
        <v>49</v>
      </c>
      <c r="AF975" s="78">
        <v>93</v>
      </c>
      <c r="AG975" s="78">
        <v>1292</v>
      </c>
      <c r="AH975" s="78">
        <v>10</v>
      </c>
      <c r="AI975" s="78">
        <v>19800</v>
      </c>
      <c r="AJ975" s="78" t="s">
        <v>11847</v>
      </c>
      <c r="AK975" s="78" t="s">
        <v>12683</v>
      </c>
      <c r="AL975" s="78"/>
      <c r="AM975" s="78" t="s">
        <v>10135</v>
      </c>
      <c r="AN975" s="80">
        <v>40252.65216435185</v>
      </c>
      <c r="AO975" s="78"/>
      <c r="AP975" s="78" t="b">
        <v>0</v>
      </c>
      <c r="AQ975" s="78" t="b">
        <v>0</v>
      </c>
      <c r="AR975" s="78" t="b">
        <v>0</v>
      </c>
      <c r="AS975" s="78" t="s">
        <v>9963</v>
      </c>
      <c r="AT975" s="78">
        <v>7</v>
      </c>
      <c r="AU975" s="84" t="s">
        <v>14916</v>
      </c>
      <c r="AV975" s="78" t="b">
        <v>0</v>
      </c>
      <c r="AW975" s="78" t="s">
        <v>15459</v>
      </c>
      <c r="AX975" s="84" t="s">
        <v>15825</v>
      </c>
      <c r="AY975" s="78" t="s">
        <v>66</v>
      </c>
      <c r="AZ975" s="102" t="s">
        <v>18397</v>
      </c>
      <c r="BA975" s="48"/>
      <c r="BB975" s="48"/>
      <c r="BC975" s="48"/>
      <c r="BD975" s="48"/>
      <c r="BE975" s="48"/>
      <c r="BF975" s="48"/>
      <c r="BG975" s="48"/>
      <c r="BH975" s="48"/>
      <c r="BI975" s="48"/>
      <c r="BJ975" s="48"/>
      <c r="BK975" s="78" t="e">
        <f>REPLACE(INDEX(GroupVertices[Group], MATCH(Vertices[[#This Row],[Vertex]],GroupVertices[Vertex],0)),1,1,"")</f>
        <v>#N/A</v>
      </c>
      <c r="BL975" s="3"/>
      <c r="BM975" s="3"/>
      <c r="BN975" s="3"/>
      <c r="BO975" s="3"/>
    </row>
    <row r="976" spans="1:67" x14ac:dyDescent="0.25">
      <c r="A976" s="64" t="s">
        <v>539</v>
      </c>
      <c r="B976" s="65"/>
      <c r="C976" s="65"/>
      <c r="D976" s="66"/>
      <c r="E976" s="68"/>
      <c r="F976" s="100" t="s">
        <v>5024</v>
      </c>
      <c r="G976" s="65"/>
      <c r="H976" s="69"/>
      <c r="I976" s="70"/>
      <c r="J976" s="70"/>
      <c r="K976" s="69" t="s">
        <v>17279</v>
      </c>
      <c r="L976" s="73"/>
      <c r="M976" s="74"/>
      <c r="N976" s="74"/>
      <c r="O976" s="75"/>
      <c r="P976" s="76"/>
      <c r="Q976" s="76"/>
      <c r="R976" s="86"/>
      <c r="S976" s="48"/>
      <c r="T976" s="48"/>
      <c r="U976" s="49"/>
      <c r="V976" s="49"/>
      <c r="W976" s="49"/>
      <c r="X976" s="49"/>
      <c r="Y976" s="49"/>
      <c r="Z976" s="49"/>
      <c r="AA976" s="71">
        <v>391</v>
      </c>
      <c r="AB976" s="71"/>
      <c r="AC976" s="72"/>
      <c r="AD976" s="78" t="s">
        <v>10556</v>
      </c>
      <c r="AE976" s="78">
        <v>2548</v>
      </c>
      <c r="AF976" s="78">
        <v>2802</v>
      </c>
      <c r="AG976" s="78">
        <v>742</v>
      </c>
      <c r="AH976" s="78">
        <v>4</v>
      </c>
      <c r="AI976" s="78"/>
      <c r="AJ976" s="78" t="s">
        <v>11864</v>
      </c>
      <c r="AK976" s="78"/>
      <c r="AL976" s="84" t="s">
        <v>13344</v>
      </c>
      <c r="AM976" s="78"/>
      <c r="AN976" s="80">
        <v>42393.758761574078</v>
      </c>
      <c r="AO976" s="78"/>
      <c r="AP976" s="78" t="b">
        <v>1</v>
      </c>
      <c r="AQ976" s="78" t="b">
        <v>0</v>
      </c>
      <c r="AR976" s="78" t="b">
        <v>0</v>
      </c>
      <c r="AS976" s="78" t="s">
        <v>9963</v>
      </c>
      <c r="AT976" s="78">
        <v>12</v>
      </c>
      <c r="AU976" s="78"/>
      <c r="AV976" s="78" t="b">
        <v>0</v>
      </c>
      <c r="AW976" s="78" t="s">
        <v>15459</v>
      </c>
      <c r="AX976" s="84" t="s">
        <v>15848</v>
      </c>
      <c r="AY976" s="78" t="s">
        <v>66</v>
      </c>
      <c r="AZ976" s="102" t="s">
        <v>18397</v>
      </c>
      <c r="BA976" s="48"/>
      <c r="BB976" s="48"/>
      <c r="BC976" s="48"/>
      <c r="BD976" s="48"/>
      <c r="BE976" s="48"/>
      <c r="BF976" s="48"/>
      <c r="BG976" s="48"/>
      <c r="BH976" s="48"/>
      <c r="BI976" s="48"/>
      <c r="BJ976" s="48"/>
      <c r="BK976" s="78" t="e">
        <f>REPLACE(INDEX(GroupVertices[Group], MATCH(Vertices[[#This Row],[Vertex]],GroupVertices[Vertex],0)),1,1,"")</f>
        <v>#N/A</v>
      </c>
      <c r="BL976" s="3"/>
      <c r="BM976" s="3"/>
      <c r="BN976" s="3"/>
      <c r="BO976" s="3"/>
    </row>
    <row r="977" spans="1:67" x14ac:dyDescent="0.25">
      <c r="A977" s="64" t="s">
        <v>550</v>
      </c>
      <c r="B977" s="65"/>
      <c r="C977" s="65"/>
      <c r="D977" s="66"/>
      <c r="E977" s="68"/>
      <c r="F977" s="100" t="s">
        <v>5032</v>
      </c>
      <c r="G977" s="65"/>
      <c r="H977" s="69"/>
      <c r="I977" s="70"/>
      <c r="J977" s="70"/>
      <c r="K977" s="69" t="s">
        <v>17295</v>
      </c>
      <c r="L977" s="73"/>
      <c r="M977" s="74"/>
      <c r="N977" s="74"/>
      <c r="O977" s="75"/>
      <c r="P977" s="76"/>
      <c r="Q977" s="76"/>
      <c r="R977" s="86"/>
      <c r="S977" s="48"/>
      <c r="T977" s="48"/>
      <c r="U977" s="49"/>
      <c r="V977" s="49"/>
      <c r="W977" s="49"/>
      <c r="X977" s="49"/>
      <c r="Y977" s="49"/>
      <c r="Z977" s="49"/>
      <c r="AA977" s="71">
        <v>407</v>
      </c>
      <c r="AB977" s="71"/>
      <c r="AC977" s="72"/>
      <c r="AD977" s="78" t="s">
        <v>10572</v>
      </c>
      <c r="AE977" s="78">
        <v>55</v>
      </c>
      <c r="AF977" s="78">
        <v>52</v>
      </c>
      <c r="AG977" s="78">
        <v>70</v>
      </c>
      <c r="AH977" s="78">
        <v>129</v>
      </c>
      <c r="AI977" s="78"/>
      <c r="AJ977" s="78" t="s">
        <v>11875</v>
      </c>
      <c r="AK977" s="78" t="s">
        <v>12797</v>
      </c>
      <c r="AL977" s="84" t="s">
        <v>13351</v>
      </c>
      <c r="AM977" s="78"/>
      <c r="AN977" s="80">
        <v>42766.765949074077</v>
      </c>
      <c r="AO977" s="84" t="s">
        <v>14136</v>
      </c>
      <c r="AP977" s="78" t="b">
        <v>0</v>
      </c>
      <c r="AQ977" s="78" t="b">
        <v>0</v>
      </c>
      <c r="AR977" s="78" t="b">
        <v>0</v>
      </c>
      <c r="AS977" s="78" t="s">
        <v>9963</v>
      </c>
      <c r="AT977" s="78">
        <v>2</v>
      </c>
      <c r="AU977" s="84" t="s">
        <v>14862</v>
      </c>
      <c r="AV977" s="78" t="b">
        <v>0</v>
      </c>
      <c r="AW977" s="78" t="s">
        <v>15459</v>
      </c>
      <c r="AX977" s="84" t="s">
        <v>15864</v>
      </c>
      <c r="AY977" s="78" t="s">
        <v>66</v>
      </c>
      <c r="AZ977" s="102" t="s">
        <v>18397</v>
      </c>
      <c r="BA977" s="48"/>
      <c r="BB977" s="48"/>
      <c r="BC977" s="48"/>
      <c r="BD977" s="48"/>
      <c r="BE977" s="48"/>
      <c r="BF977" s="48"/>
      <c r="BG977" s="48"/>
      <c r="BH977" s="48"/>
      <c r="BI977" s="48"/>
      <c r="BJ977" s="48"/>
      <c r="BK977" s="78" t="e">
        <f>REPLACE(INDEX(GroupVertices[Group], MATCH(Vertices[[#This Row],[Vertex]],GroupVertices[Vertex],0)),1,1,"")</f>
        <v>#N/A</v>
      </c>
      <c r="BL977" s="3"/>
      <c r="BM977" s="3"/>
      <c r="BN977" s="3"/>
      <c r="BO977" s="3"/>
    </row>
    <row r="978" spans="1:67" x14ac:dyDescent="0.25">
      <c r="A978" s="64" t="s">
        <v>551</v>
      </c>
      <c r="B978" s="65"/>
      <c r="C978" s="65"/>
      <c r="D978" s="66"/>
      <c r="E978" s="68"/>
      <c r="F978" s="100" t="s">
        <v>5033</v>
      </c>
      <c r="G978" s="65"/>
      <c r="H978" s="69"/>
      <c r="I978" s="70"/>
      <c r="J978" s="70"/>
      <c r="K978" s="69" t="s">
        <v>17296</v>
      </c>
      <c r="L978" s="73"/>
      <c r="M978" s="74"/>
      <c r="N978" s="74"/>
      <c r="O978" s="75"/>
      <c r="P978" s="76"/>
      <c r="Q978" s="76"/>
      <c r="R978" s="86"/>
      <c r="S978" s="48"/>
      <c r="T978" s="48"/>
      <c r="U978" s="49"/>
      <c r="V978" s="49"/>
      <c r="W978" s="49"/>
      <c r="X978" s="49"/>
      <c r="Y978" s="49"/>
      <c r="Z978" s="49"/>
      <c r="AA978" s="71">
        <v>408</v>
      </c>
      <c r="AB978" s="71"/>
      <c r="AC978" s="72"/>
      <c r="AD978" s="78" t="s">
        <v>10573</v>
      </c>
      <c r="AE978" s="78">
        <v>5</v>
      </c>
      <c r="AF978" s="78">
        <v>0</v>
      </c>
      <c r="AG978" s="78">
        <v>3</v>
      </c>
      <c r="AH978" s="78">
        <v>0</v>
      </c>
      <c r="AI978" s="78"/>
      <c r="AJ978" s="78" t="s">
        <v>11876</v>
      </c>
      <c r="AK978" s="78" t="s">
        <v>12798</v>
      </c>
      <c r="AL978" s="78"/>
      <c r="AM978" s="78"/>
      <c r="AN978" s="80">
        <v>42839.301874999997</v>
      </c>
      <c r="AO978" s="78"/>
      <c r="AP978" s="78" t="b">
        <v>1</v>
      </c>
      <c r="AQ978" s="78" t="b">
        <v>0</v>
      </c>
      <c r="AR978" s="78" t="b">
        <v>0</v>
      </c>
      <c r="AS978" s="78" t="s">
        <v>9963</v>
      </c>
      <c r="AT978" s="78">
        <v>0</v>
      </c>
      <c r="AU978" s="78"/>
      <c r="AV978" s="78" t="b">
        <v>0</v>
      </c>
      <c r="AW978" s="78" t="s">
        <v>15459</v>
      </c>
      <c r="AX978" s="84" t="s">
        <v>15865</v>
      </c>
      <c r="AY978" s="78" t="s">
        <v>66</v>
      </c>
      <c r="AZ978" s="102" t="s">
        <v>18397</v>
      </c>
      <c r="BA978" s="48"/>
      <c r="BB978" s="48"/>
      <c r="BC978" s="48"/>
      <c r="BD978" s="48"/>
      <c r="BE978" s="48"/>
      <c r="BF978" s="48"/>
      <c r="BG978" s="48"/>
      <c r="BH978" s="48"/>
      <c r="BI978" s="48"/>
      <c r="BJ978" s="48"/>
      <c r="BK978" s="78" t="e">
        <f>REPLACE(INDEX(GroupVertices[Group], MATCH(Vertices[[#This Row],[Vertex]],GroupVertices[Vertex],0)),1,1,"")</f>
        <v>#N/A</v>
      </c>
      <c r="BL978" s="3"/>
      <c r="BM978" s="3"/>
      <c r="BN978" s="3"/>
      <c r="BO978" s="3"/>
    </row>
    <row r="979" spans="1:67" x14ac:dyDescent="0.25">
      <c r="A979" s="64" t="s">
        <v>552</v>
      </c>
      <c r="B979" s="65"/>
      <c r="C979" s="65"/>
      <c r="D979" s="66"/>
      <c r="E979" s="68"/>
      <c r="F979" s="100" t="s">
        <v>5034</v>
      </c>
      <c r="G979" s="65"/>
      <c r="H979" s="69"/>
      <c r="I979" s="70"/>
      <c r="J979" s="70"/>
      <c r="K979" s="69" t="s">
        <v>17297</v>
      </c>
      <c r="L979" s="73"/>
      <c r="M979" s="74"/>
      <c r="N979" s="74"/>
      <c r="O979" s="75"/>
      <c r="P979" s="76"/>
      <c r="Q979" s="76"/>
      <c r="R979" s="86"/>
      <c r="S979" s="48"/>
      <c r="T979" s="48"/>
      <c r="U979" s="49"/>
      <c r="V979" s="49"/>
      <c r="W979" s="49"/>
      <c r="X979" s="49"/>
      <c r="Y979" s="49"/>
      <c r="Z979" s="49"/>
      <c r="AA979" s="71">
        <v>409</v>
      </c>
      <c r="AB979" s="71"/>
      <c r="AC979" s="72"/>
      <c r="AD979" s="78" t="s">
        <v>10574</v>
      </c>
      <c r="AE979" s="78">
        <v>447</v>
      </c>
      <c r="AF979" s="78">
        <v>219</v>
      </c>
      <c r="AG979" s="78">
        <v>20158</v>
      </c>
      <c r="AH979" s="78">
        <v>1</v>
      </c>
      <c r="AI979" s="78">
        <v>19800</v>
      </c>
      <c r="AJ979" s="84" t="s">
        <v>11877</v>
      </c>
      <c r="AK979" s="78" t="s">
        <v>12799</v>
      </c>
      <c r="AL979" s="84" t="s">
        <v>13352</v>
      </c>
      <c r="AM979" s="78" t="s">
        <v>10135</v>
      </c>
      <c r="AN979" s="80">
        <v>41284.796377314815</v>
      </c>
      <c r="AO979" s="84" t="s">
        <v>14137</v>
      </c>
      <c r="AP979" s="78" t="b">
        <v>0</v>
      </c>
      <c r="AQ979" s="78" t="b">
        <v>0</v>
      </c>
      <c r="AR979" s="78" t="b">
        <v>0</v>
      </c>
      <c r="AS979" s="78" t="s">
        <v>9963</v>
      </c>
      <c r="AT979" s="78">
        <v>2</v>
      </c>
      <c r="AU979" s="84" t="s">
        <v>14883</v>
      </c>
      <c r="AV979" s="78" t="b">
        <v>0</v>
      </c>
      <c r="AW979" s="78" t="s">
        <v>15459</v>
      </c>
      <c r="AX979" s="84" t="s">
        <v>15866</v>
      </c>
      <c r="AY979" s="78" t="s">
        <v>66</v>
      </c>
      <c r="AZ979" s="102" t="s">
        <v>18397</v>
      </c>
      <c r="BA979" s="48"/>
      <c r="BB979" s="48"/>
      <c r="BC979" s="48"/>
      <c r="BD979" s="48"/>
      <c r="BE979" s="48"/>
      <c r="BF979" s="48"/>
      <c r="BG979" s="48"/>
      <c r="BH979" s="48"/>
      <c r="BI979" s="48"/>
      <c r="BJ979" s="48"/>
      <c r="BK979" s="78" t="e">
        <f>REPLACE(INDEX(GroupVertices[Group], MATCH(Vertices[[#This Row],[Vertex]],GroupVertices[Vertex],0)),1,1,"")</f>
        <v>#N/A</v>
      </c>
      <c r="BL979" s="3"/>
      <c r="BM979" s="3"/>
      <c r="BN979" s="3"/>
      <c r="BO979" s="3"/>
    </row>
    <row r="980" spans="1:67" x14ac:dyDescent="0.25">
      <c r="A980" s="64" t="s">
        <v>553</v>
      </c>
      <c r="B980" s="65"/>
      <c r="C980" s="65"/>
      <c r="D980" s="66"/>
      <c r="E980" s="68"/>
      <c r="F980" s="100" t="s">
        <v>4787</v>
      </c>
      <c r="G980" s="65"/>
      <c r="H980" s="69"/>
      <c r="I980" s="70"/>
      <c r="J980" s="70"/>
      <c r="K980" s="69" t="s">
        <v>17298</v>
      </c>
      <c r="L980" s="73"/>
      <c r="M980" s="74"/>
      <c r="N980" s="74"/>
      <c r="O980" s="75"/>
      <c r="P980" s="76"/>
      <c r="Q980" s="76"/>
      <c r="R980" s="86"/>
      <c r="S980" s="48"/>
      <c r="T980" s="48"/>
      <c r="U980" s="49"/>
      <c r="V980" s="49"/>
      <c r="W980" s="49"/>
      <c r="X980" s="49"/>
      <c r="Y980" s="49"/>
      <c r="Z980" s="49"/>
      <c r="AA980" s="71">
        <v>410</v>
      </c>
      <c r="AB980" s="71"/>
      <c r="AC980" s="72"/>
      <c r="AD980" s="78" t="s">
        <v>10575</v>
      </c>
      <c r="AE980" s="78">
        <v>0</v>
      </c>
      <c r="AF980" s="78">
        <v>5</v>
      </c>
      <c r="AG980" s="78">
        <v>127</v>
      </c>
      <c r="AH980" s="78">
        <v>0</v>
      </c>
      <c r="AI980" s="78">
        <v>-25200</v>
      </c>
      <c r="AJ980" s="78"/>
      <c r="AK980" s="78"/>
      <c r="AL980" s="78"/>
      <c r="AM980" s="78" t="s">
        <v>13800</v>
      </c>
      <c r="AN980" s="80">
        <v>42513.38616898148</v>
      </c>
      <c r="AO980" s="78"/>
      <c r="AP980" s="78" t="b">
        <v>1</v>
      </c>
      <c r="AQ980" s="78" t="b">
        <v>1</v>
      </c>
      <c r="AR980" s="78" t="b">
        <v>0</v>
      </c>
      <c r="AS980" s="78" t="s">
        <v>14858</v>
      </c>
      <c r="AT980" s="78">
        <v>0</v>
      </c>
      <c r="AU980" s="78"/>
      <c r="AV980" s="78" t="b">
        <v>0</v>
      </c>
      <c r="AW980" s="78" t="s">
        <v>15459</v>
      </c>
      <c r="AX980" s="84" t="s">
        <v>15867</v>
      </c>
      <c r="AY980" s="78" t="s">
        <v>66</v>
      </c>
      <c r="AZ980" s="102" t="s">
        <v>18397</v>
      </c>
      <c r="BA980" s="48"/>
      <c r="BB980" s="48"/>
      <c r="BC980" s="48"/>
      <c r="BD980" s="48"/>
      <c r="BE980" s="48"/>
      <c r="BF980" s="48"/>
      <c r="BG980" s="48"/>
      <c r="BH980" s="48"/>
      <c r="BI980" s="48"/>
      <c r="BJ980" s="48"/>
      <c r="BK980" s="78" t="e">
        <f>REPLACE(INDEX(GroupVertices[Group], MATCH(Vertices[[#This Row],[Vertex]],GroupVertices[Vertex],0)),1,1,"")</f>
        <v>#N/A</v>
      </c>
      <c r="BL980" s="3"/>
      <c r="BM980" s="3"/>
      <c r="BN980" s="3"/>
      <c r="BO980" s="3"/>
    </row>
    <row r="981" spans="1:67" x14ac:dyDescent="0.25">
      <c r="A981" s="64" t="s">
        <v>554</v>
      </c>
      <c r="B981" s="65"/>
      <c r="C981" s="65"/>
      <c r="D981" s="66"/>
      <c r="E981" s="68"/>
      <c r="F981" s="100" t="s">
        <v>5035</v>
      </c>
      <c r="G981" s="65"/>
      <c r="H981" s="69"/>
      <c r="I981" s="70"/>
      <c r="J981" s="70"/>
      <c r="K981" s="69" t="s">
        <v>17299</v>
      </c>
      <c r="L981" s="73"/>
      <c r="M981" s="74"/>
      <c r="N981" s="74"/>
      <c r="O981" s="75"/>
      <c r="P981" s="76"/>
      <c r="Q981" s="76"/>
      <c r="R981" s="86"/>
      <c r="S981" s="48"/>
      <c r="T981" s="48"/>
      <c r="U981" s="49"/>
      <c r="V981" s="49"/>
      <c r="W981" s="49"/>
      <c r="X981" s="49"/>
      <c r="Y981" s="49"/>
      <c r="Z981" s="49"/>
      <c r="AA981" s="71">
        <v>411</v>
      </c>
      <c r="AB981" s="71"/>
      <c r="AC981" s="72"/>
      <c r="AD981" s="78" t="s">
        <v>10576</v>
      </c>
      <c r="AE981" s="78">
        <v>1274</v>
      </c>
      <c r="AF981" s="78">
        <v>354</v>
      </c>
      <c r="AG981" s="78">
        <v>3035</v>
      </c>
      <c r="AH981" s="78">
        <v>2842</v>
      </c>
      <c r="AI981" s="78"/>
      <c r="AJ981" s="78" t="s">
        <v>11878</v>
      </c>
      <c r="AK981" s="78"/>
      <c r="AL981" s="78"/>
      <c r="AM981" s="78"/>
      <c r="AN981" s="80">
        <v>42812.744201388887</v>
      </c>
      <c r="AO981" s="78"/>
      <c r="AP981" s="78" t="b">
        <v>1</v>
      </c>
      <c r="AQ981" s="78" t="b">
        <v>0</v>
      </c>
      <c r="AR981" s="78" t="b">
        <v>0</v>
      </c>
      <c r="AS981" s="78" t="s">
        <v>9963</v>
      </c>
      <c r="AT981" s="78">
        <v>2</v>
      </c>
      <c r="AU981" s="78"/>
      <c r="AV981" s="78" t="b">
        <v>0</v>
      </c>
      <c r="AW981" s="78" t="s">
        <v>15459</v>
      </c>
      <c r="AX981" s="84" t="s">
        <v>15868</v>
      </c>
      <c r="AY981" s="78" t="s">
        <v>66</v>
      </c>
      <c r="AZ981" s="102" t="s">
        <v>18397</v>
      </c>
      <c r="BA981" s="48"/>
      <c r="BB981" s="48"/>
      <c r="BC981" s="48"/>
      <c r="BD981" s="48"/>
      <c r="BE981" s="48"/>
      <c r="BF981" s="48"/>
      <c r="BG981" s="48"/>
      <c r="BH981" s="48"/>
      <c r="BI981" s="48"/>
      <c r="BJ981" s="48"/>
      <c r="BK981" s="78" t="e">
        <f>REPLACE(INDEX(GroupVertices[Group], MATCH(Vertices[[#This Row],[Vertex]],GroupVertices[Vertex],0)),1,1,"")</f>
        <v>#N/A</v>
      </c>
      <c r="BL981" s="3"/>
      <c r="BM981" s="3"/>
      <c r="BN981" s="3"/>
      <c r="BO981" s="3"/>
    </row>
    <row r="982" spans="1:67" x14ac:dyDescent="0.25">
      <c r="A982" s="64" t="s">
        <v>560</v>
      </c>
      <c r="B982" s="65"/>
      <c r="C982" s="65"/>
      <c r="D982" s="66"/>
      <c r="E982" s="68"/>
      <c r="F982" s="100" t="s">
        <v>5041</v>
      </c>
      <c r="G982" s="65"/>
      <c r="H982" s="69"/>
      <c r="I982" s="70"/>
      <c r="J982" s="70"/>
      <c r="K982" s="69" t="s">
        <v>17306</v>
      </c>
      <c r="L982" s="73"/>
      <c r="M982" s="74"/>
      <c r="N982" s="74"/>
      <c r="O982" s="75"/>
      <c r="P982" s="76"/>
      <c r="Q982" s="76"/>
      <c r="R982" s="86"/>
      <c r="S982" s="48"/>
      <c r="T982" s="48"/>
      <c r="U982" s="49"/>
      <c r="V982" s="49"/>
      <c r="W982" s="49"/>
      <c r="X982" s="49"/>
      <c r="Y982" s="49"/>
      <c r="Z982" s="49"/>
      <c r="AA982" s="71">
        <v>418</v>
      </c>
      <c r="AB982" s="71"/>
      <c r="AC982" s="72"/>
      <c r="AD982" s="78" t="s">
        <v>10583</v>
      </c>
      <c r="AE982" s="78">
        <v>957</v>
      </c>
      <c r="AF982" s="78">
        <v>2529</v>
      </c>
      <c r="AG982" s="78">
        <v>367990</v>
      </c>
      <c r="AH982" s="78">
        <v>54</v>
      </c>
      <c r="AI982" s="78">
        <v>19800</v>
      </c>
      <c r="AJ982" s="78" t="s">
        <v>11883</v>
      </c>
      <c r="AK982" s="78" t="s">
        <v>10111</v>
      </c>
      <c r="AL982" s="84" t="s">
        <v>13356</v>
      </c>
      <c r="AM982" s="78" t="s">
        <v>10135</v>
      </c>
      <c r="AN982" s="80">
        <v>40905.460162037038</v>
      </c>
      <c r="AO982" s="84" t="s">
        <v>14143</v>
      </c>
      <c r="AP982" s="78" t="b">
        <v>0</v>
      </c>
      <c r="AQ982" s="78" t="b">
        <v>0</v>
      </c>
      <c r="AR982" s="78" t="b">
        <v>0</v>
      </c>
      <c r="AS982" s="78" t="s">
        <v>9963</v>
      </c>
      <c r="AT982" s="78">
        <v>114</v>
      </c>
      <c r="AU982" s="84" t="s">
        <v>14916</v>
      </c>
      <c r="AV982" s="78" t="b">
        <v>0</v>
      </c>
      <c r="AW982" s="78" t="s">
        <v>15459</v>
      </c>
      <c r="AX982" s="84" t="s">
        <v>15875</v>
      </c>
      <c r="AY982" s="78" t="s">
        <v>66</v>
      </c>
      <c r="AZ982" s="102" t="s">
        <v>18397</v>
      </c>
      <c r="BA982" s="48"/>
      <c r="BB982" s="48"/>
      <c r="BC982" s="48"/>
      <c r="BD982" s="48"/>
      <c r="BE982" s="48"/>
      <c r="BF982" s="48"/>
      <c r="BG982" s="48"/>
      <c r="BH982" s="48"/>
      <c r="BI982" s="48"/>
      <c r="BJ982" s="48"/>
      <c r="BK982" s="78" t="e">
        <f>REPLACE(INDEX(GroupVertices[Group], MATCH(Vertices[[#This Row],[Vertex]],GroupVertices[Vertex],0)),1,1,"")</f>
        <v>#N/A</v>
      </c>
      <c r="BL982" s="3"/>
      <c r="BM982" s="3"/>
      <c r="BN982" s="3"/>
      <c r="BO982" s="3"/>
    </row>
    <row r="983" spans="1:67" x14ac:dyDescent="0.25">
      <c r="A983" s="64" t="s">
        <v>562</v>
      </c>
      <c r="B983" s="65"/>
      <c r="C983" s="65"/>
      <c r="D983" s="66"/>
      <c r="E983" s="68"/>
      <c r="F983" s="100" t="s">
        <v>5043</v>
      </c>
      <c r="G983" s="65"/>
      <c r="H983" s="69"/>
      <c r="I983" s="70"/>
      <c r="J983" s="70"/>
      <c r="K983" s="69" t="s">
        <v>17309</v>
      </c>
      <c r="L983" s="73"/>
      <c r="M983" s="74"/>
      <c r="N983" s="74"/>
      <c r="O983" s="75"/>
      <c r="P983" s="76"/>
      <c r="Q983" s="76"/>
      <c r="R983" s="86"/>
      <c r="S983" s="48"/>
      <c r="T983" s="48"/>
      <c r="U983" s="49"/>
      <c r="V983" s="49"/>
      <c r="W983" s="49"/>
      <c r="X983" s="49"/>
      <c r="Y983" s="49"/>
      <c r="Z983" s="49"/>
      <c r="AA983" s="71">
        <v>421</v>
      </c>
      <c r="AB983" s="71"/>
      <c r="AC983" s="72"/>
      <c r="AD983" s="78" t="s">
        <v>10586</v>
      </c>
      <c r="AE983" s="78">
        <v>396</v>
      </c>
      <c r="AF983" s="78">
        <v>893</v>
      </c>
      <c r="AG983" s="78">
        <v>141073</v>
      </c>
      <c r="AH983" s="78">
        <v>946</v>
      </c>
      <c r="AI983" s="78">
        <v>19800</v>
      </c>
      <c r="AJ983" s="78" t="s">
        <v>11886</v>
      </c>
      <c r="AK983" s="78" t="s">
        <v>12753</v>
      </c>
      <c r="AL983" s="84" t="s">
        <v>13358</v>
      </c>
      <c r="AM983" s="78" t="s">
        <v>13806</v>
      </c>
      <c r="AN983" s="80">
        <v>39999.533333333333</v>
      </c>
      <c r="AO983" s="84" t="s">
        <v>14146</v>
      </c>
      <c r="AP983" s="78" t="b">
        <v>0</v>
      </c>
      <c r="AQ983" s="78" t="b">
        <v>0</v>
      </c>
      <c r="AR983" s="78" t="b">
        <v>1</v>
      </c>
      <c r="AS983" s="78" t="s">
        <v>9963</v>
      </c>
      <c r="AT983" s="78">
        <v>245</v>
      </c>
      <c r="AU983" s="84" t="s">
        <v>14916</v>
      </c>
      <c r="AV983" s="78" t="b">
        <v>0</v>
      </c>
      <c r="AW983" s="78" t="s">
        <v>15459</v>
      </c>
      <c r="AX983" s="84" t="s">
        <v>15878</v>
      </c>
      <c r="AY983" s="78" t="s">
        <v>66</v>
      </c>
      <c r="AZ983" s="102" t="s">
        <v>18397</v>
      </c>
      <c r="BA983" s="48"/>
      <c r="BB983" s="48"/>
      <c r="BC983" s="48"/>
      <c r="BD983" s="48"/>
      <c r="BE983" s="48"/>
      <c r="BF983" s="48"/>
      <c r="BG983" s="48"/>
      <c r="BH983" s="48"/>
      <c r="BI983" s="48"/>
      <c r="BJ983" s="48"/>
      <c r="BK983" s="78" t="e">
        <f>REPLACE(INDEX(GroupVertices[Group], MATCH(Vertices[[#This Row],[Vertex]],GroupVertices[Vertex],0)),1,1,"")</f>
        <v>#N/A</v>
      </c>
      <c r="BL983" s="3"/>
      <c r="BM983" s="3"/>
      <c r="BN983" s="3"/>
      <c r="BO983" s="3"/>
    </row>
    <row r="984" spans="1:67" x14ac:dyDescent="0.25">
      <c r="A984" s="64" t="s">
        <v>565</v>
      </c>
      <c r="B984" s="65"/>
      <c r="C984" s="65"/>
      <c r="D984" s="66"/>
      <c r="E984" s="68"/>
      <c r="F984" s="100" t="s">
        <v>5046</v>
      </c>
      <c r="G984" s="65"/>
      <c r="H984" s="69"/>
      <c r="I984" s="70"/>
      <c r="J984" s="70"/>
      <c r="K984" s="69" t="s">
        <v>17311</v>
      </c>
      <c r="L984" s="73"/>
      <c r="M984" s="74"/>
      <c r="N984" s="74"/>
      <c r="O984" s="75"/>
      <c r="P984" s="76"/>
      <c r="Q984" s="76"/>
      <c r="R984" s="86"/>
      <c r="S984" s="48"/>
      <c r="T984" s="48"/>
      <c r="U984" s="49"/>
      <c r="V984" s="49"/>
      <c r="W984" s="49"/>
      <c r="X984" s="49"/>
      <c r="Y984" s="49"/>
      <c r="Z984" s="49"/>
      <c r="AA984" s="71">
        <v>423</v>
      </c>
      <c r="AB984" s="71"/>
      <c r="AC984" s="72"/>
      <c r="AD984" s="78" t="s">
        <v>10588</v>
      </c>
      <c r="AE984" s="78">
        <v>21</v>
      </c>
      <c r="AF984" s="78">
        <v>132</v>
      </c>
      <c r="AG984" s="78">
        <v>4405</v>
      </c>
      <c r="AH984" s="78">
        <v>87</v>
      </c>
      <c r="AI984" s="78"/>
      <c r="AJ984" s="78" t="s">
        <v>11888</v>
      </c>
      <c r="AK984" s="78" t="s">
        <v>12802</v>
      </c>
      <c r="AL984" s="84" t="s">
        <v>13359</v>
      </c>
      <c r="AM984" s="78"/>
      <c r="AN984" s="80">
        <v>42078.788807870369</v>
      </c>
      <c r="AO984" s="84" t="s">
        <v>14148</v>
      </c>
      <c r="AP984" s="78" t="b">
        <v>1</v>
      </c>
      <c r="AQ984" s="78" t="b">
        <v>0</v>
      </c>
      <c r="AR984" s="78" t="b">
        <v>0</v>
      </c>
      <c r="AS984" s="78" t="s">
        <v>9963</v>
      </c>
      <c r="AT984" s="78">
        <v>3</v>
      </c>
      <c r="AU984" s="84" t="s">
        <v>14862</v>
      </c>
      <c r="AV984" s="78" t="b">
        <v>0</v>
      </c>
      <c r="AW984" s="78" t="s">
        <v>15459</v>
      </c>
      <c r="AX984" s="84" t="s">
        <v>15880</v>
      </c>
      <c r="AY984" s="78" t="s">
        <v>66</v>
      </c>
      <c r="AZ984" s="102" t="s">
        <v>18397</v>
      </c>
      <c r="BA984" s="48"/>
      <c r="BB984" s="48"/>
      <c r="BC984" s="48"/>
      <c r="BD984" s="48"/>
      <c r="BE984" s="48"/>
      <c r="BF984" s="48"/>
      <c r="BG984" s="48"/>
      <c r="BH984" s="48"/>
      <c r="BI984" s="48"/>
      <c r="BJ984" s="48"/>
      <c r="BK984" s="78" t="e">
        <f>REPLACE(INDEX(GroupVertices[Group], MATCH(Vertices[[#This Row],[Vertex]],GroupVertices[Vertex],0)),1,1,"")</f>
        <v>#N/A</v>
      </c>
      <c r="BL984" s="3"/>
      <c r="BM984" s="3"/>
      <c r="BN984" s="3"/>
      <c r="BO984" s="3"/>
    </row>
    <row r="985" spans="1:67" x14ac:dyDescent="0.25">
      <c r="A985" s="64" t="s">
        <v>566</v>
      </c>
      <c r="B985" s="65"/>
      <c r="C985" s="65"/>
      <c r="D985" s="66"/>
      <c r="E985" s="68"/>
      <c r="F985" s="100" t="s">
        <v>5047</v>
      </c>
      <c r="G985" s="65"/>
      <c r="H985" s="69"/>
      <c r="I985" s="70"/>
      <c r="J985" s="70"/>
      <c r="K985" s="69" t="s">
        <v>17312</v>
      </c>
      <c r="L985" s="73"/>
      <c r="M985" s="74"/>
      <c r="N985" s="74"/>
      <c r="O985" s="75"/>
      <c r="P985" s="76"/>
      <c r="Q985" s="76"/>
      <c r="R985" s="86"/>
      <c r="S985" s="48"/>
      <c r="T985" s="48"/>
      <c r="U985" s="49"/>
      <c r="V985" s="49"/>
      <c r="W985" s="49"/>
      <c r="X985" s="49"/>
      <c r="Y985" s="49"/>
      <c r="Z985" s="49"/>
      <c r="AA985" s="71">
        <v>424</v>
      </c>
      <c r="AB985" s="71"/>
      <c r="AC985" s="72"/>
      <c r="AD985" s="78" t="s">
        <v>10589</v>
      </c>
      <c r="AE985" s="78">
        <v>56</v>
      </c>
      <c r="AF985" s="78">
        <v>4</v>
      </c>
      <c r="AG985" s="78">
        <v>25</v>
      </c>
      <c r="AH985" s="78">
        <v>48</v>
      </c>
      <c r="AI985" s="78"/>
      <c r="AJ985" s="78"/>
      <c r="AK985" s="78"/>
      <c r="AL985" s="78"/>
      <c r="AM985" s="78"/>
      <c r="AN985" s="80">
        <v>41474.314502314817</v>
      </c>
      <c r="AO985" s="78"/>
      <c r="AP985" s="78" t="b">
        <v>1</v>
      </c>
      <c r="AQ985" s="78" t="b">
        <v>0</v>
      </c>
      <c r="AR985" s="78" t="b">
        <v>0</v>
      </c>
      <c r="AS985" s="78" t="s">
        <v>9963</v>
      </c>
      <c r="AT985" s="78">
        <v>0</v>
      </c>
      <c r="AU985" s="84" t="s">
        <v>14862</v>
      </c>
      <c r="AV985" s="78" t="b">
        <v>0</v>
      </c>
      <c r="AW985" s="78" t="s">
        <v>15459</v>
      </c>
      <c r="AX985" s="84" t="s">
        <v>15881</v>
      </c>
      <c r="AY985" s="78" t="s">
        <v>66</v>
      </c>
      <c r="AZ985" s="102" t="s">
        <v>18397</v>
      </c>
      <c r="BA985" s="48"/>
      <c r="BB985" s="48"/>
      <c r="BC985" s="48"/>
      <c r="BD985" s="48"/>
      <c r="BE985" s="48"/>
      <c r="BF985" s="48"/>
      <c r="BG985" s="48"/>
      <c r="BH985" s="48"/>
      <c r="BI985" s="48"/>
      <c r="BJ985" s="48"/>
      <c r="BK985" s="78" t="e">
        <f>REPLACE(INDEX(GroupVertices[Group], MATCH(Vertices[[#This Row],[Vertex]],GroupVertices[Vertex],0)),1,1,"")</f>
        <v>#N/A</v>
      </c>
      <c r="BL985" s="3"/>
      <c r="BM985" s="3"/>
      <c r="BN985" s="3"/>
      <c r="BO985" s="3"/>
    </row>
    <row r="986" spans="1:67" x14ac:dyDescent="0.25">
      <c r="A986" s="64" t="s">
        <v>568</v>
      </c>
      <c r="B986" s="65"/>
      <c r="C986" s="65"/>
      <c r="D986" s="66"/>
      <c r="E986" s="68"/>
      <c r="F986" s="100" t="s">
        <v>15228</v>
      </c>
      <c r="G986" s="65"/>
      <c r="H986" s="69"/>
      <c r="I986" s="70"/>
      <c r="J986" s="70"/>
      <c r="K986" s="69" t="s">
        <v>17314</v>
      </c>
      <c r="L986" s="73"/>
      <c r="M986" s="74"/>
      <c r="N986" s="74"/>
      <c r="O986" s="75"/>
      <c r="P986" s="76"/>
      <c r="Q986" s="76"/>
      <c r="R986" s="86"/>
      <c r="S986" s="48"/>
      <c r="T986" s="48"/>
      <c r="U986" s="49"/>
      <c r="V986" s="49"/>
      <c r="W986" s="49"/>
      <c r="X986" s="49"/>
      <c r="Y986" s="49"/>
      <c r="Z986" s="49"/>
      <c r="AA986" s="71">
        <v>426</v>
      </c>
      <c r="AB986" s="71"/>
      <c r="AC986" s="72"/>
      <c r="AD986" s="78" t="s">
        <v>10591</v>
      </c>
      <c r="AE986" s="78">
        <v>7620</v>
      </c>
      <c r="AF986" s="78">
        <v>18715</v>
      </c>
      <c r="AG986" s="78">
        <v>769219</v>
      </c>
      <c r="AH986" s="78">
        <v>93590</v>
      </c>
      <c r="AI986" s="78">
        <v>19800</v>
      </c>
      <c r="AJ986" s="78" t="s">
        <v>11890</v>
      </c>
      <c r="AK986" s="78" t="s">
        <v>12803</v>
      </c>
      <c r="AL986" s="84" t="s">
        <v>13361</v>
      </c>
      <c r="AM986" s="78" t="s">
        <v>10135</v>
      </c>
      <c r="AN986" s="80">
        <v>40200.625057870369</v>
      </c>
      <c r="AO986" s="84" t="s">
        <v>14150</v>
      </c>
      <c r="AP986" s="78" t="b">
        <v>0</v>
      </c>
      <c r="AQ986" s="78" t="b">
        <v>0</v>
      </c>
      <c r="AR986" s="78" t="b">
        <v>0</v>
      </c>
      <c r="AS986" s="78" t="s">
        <v>9963</v>
      </c>
      <c r="AT986" s="78">
        <v>283</v>
      </c>
      <c r="AU986" s="84" t="s">
        <v>14962</v>
      </c>
      <c r="AV986" s="78" t="b">
        <v>0</v>
      </c>
      <c r="AW986" s="78" t="s">
        <v>15459</v>
      </c>
      <c r="AX986" s="84" t="s">
        <v>15883</v>
      </c>
      <c r="AY986" s="78" t="s">
        <v>66</v>
      </c>
      <c r="AZ986" s="102" t="s">
        <v>18397</v>
      </c>
      <c r="BA986" s="48"/>
      <c r="BB986" s="48"/>
      <c r="BC986" s="48"/>
      <c r="BD986" s="48"/>
      <c r="BE986" s="48"/>
      <c r="BF986" s="48"/>
      <c r="BG986" s="48"/>
      <c r="BH986" s="48"/>
      <c r="BI986" s="48"/>
      <c r="BJ986" s="48"/>
      <c r="BK986" s="78" t="e">
        <f>REPLACE(INDEX(GroupVertices[Group], MATCH(Vertices[[#This Row],[Vertex]],GroupVertices[Vertex],0)),1,1,"")</f>
        <v>#N/A</v>
      </c>
      <c r="BL986" s="3"/>
      <c r="BM986" s="3"/>
      <c r="BN986" s="3"/>
      <c r="BO986" s="3"/>
    </row>
    <row r="987" spans="1:67" x14ac:dyDescent="0.25">
      <c r="A987" s="64" t="s">
        <v>570</v>
      </c>
      <c r="B987" s="65"/>
      <c r="C987" s="65"/>
      <c r="D987" s="66"/>
      <c r="E987" s="68"/>
      <c r="F987" s="100" t="s">
        <v>4787</v>
      </c>
      <c r="G987" s="65"/>
      <c r="H987" s="69"/>
      <c r="I987" s="70"/>
      <c r="J987" s="70"/>
      <c r="K987" s="69" t="s">
        <v>17316</v>
      </c>
      <c r="L987" s="73"/>
      <c r="M987" s="74"/>
      <c r="N987" s="74"/>
      <c r="O987" s="75"/>
      <c r="P987" s="76"/>
      <c r="Q987" s="76"/>
      <c r="R987" s="86"/>
      <c r="S987" s="48"/>
      <c r="T987" s="48"/>
      <c r="U987" s="49"/>
      <c r="V987" s="49"/>
      <c r="W987" s="49"/>
      <c r="X987" s="49"/>
      <c r="Y987" s="49"/>
      <c r="Z987" s="49"/>
      <c r="AA987" s="71">
        <v>428</v>
      </c>
      <c r="AB987" s="71"/>
      <c r="AC987" s="72"/>
      <c r="AD987" s="78" t="s">
        <v>10593</v>
      </c>
      <c r="AE987" s="78">
        <v>0</v>
      </c>
      <c r="AF987" s="78">
        <v>0</v>
      </c>
      <c r="AG987" s="78">
        <v>2</v>
      </c>
      <c r="AH987" s="78">
        <v>0</v>
      </c>
      <c r="AI987" s="78">
        <v>-25200</v>
      </c>
      <c r="AJ987" s="78"/>
      <c r="AK987" s="78"/>
      <c r="AL987" s="78"/>
      <c r="AM987" s="78" t="s">
        <v>13800</v>
      </c>
      <c r="AN987" s="80">
        <v>42852.665381944447</v>
      </c>
      <c r="AO987" s="78"/>
      <c r="AP987" s="78" t="b">
        <v>1</v>
      </c>
      <c r="AQ987" s="78" t="b">
        <v>1</v>
      </c>
      <c r="AR987" s="78" t="b">
        <v>0</v>
      </c>
      <c r="AS987" s="78" t="s">
        <v>9963</v>
      </c>
      <c r="AT987" s="78">
        <v>0</v>
      </c>
      <c r="AU987" s="78"/>
      <c r="AV987" s="78" t="b">
        <v>0</v>
      </c>
      <c r="AW987" s="78" t="s">
        <v>15459</v>
      </c>
      <c r="AX987" s="84" t="s">
        <v>15885</v>
      </c>
      <c r="AY987" s="78" t="s">
        <v>66</v>
      </c>
      <c r="AZ987" s="102" t="s">
        <v>18397</v>
      </c>
      <c r="BA987" s="48"/>
      <c r="BB987" s="48"/>
      <c r="BC987" s="48"/>
      <c r="BD987" s="48"/>
      <c r="BE987" s="48"/>
      <c r="BF987" s="48"/>
      <c r="BG987" s="48"/>
      <c r="BH987" s="48"/>
      <c r="BI987" s="48"/>
      <c r="BJ987" s="48"/>
      <c r="BK987" s="78" t="e">
        <f>REPLACE(INDEX(GroupVertices[Group], MATCH(Vertices[[#This Row],[Vertex]],GroupVertices[Vertex],0)),1,1,"")</f>
        <v>#N/A</v>
      </c>
      <c r="BL987" s="3"/>
      <c r="BM987" s="3"/>
      <c r="BN987" s="3"/>
      <c r="BO987" s="3"/>
    </row>
    <row r="988" spans="1:67" x14ac:dyDescent="0.25">
      <c r="A988" s="64" t="s">
        <v>571</v>
      </c>
      <c r="B988" s="65"/>
      <c r="C988" s="65"/>
      <c r="D988" s="66"/>
      <c r="E988" s="68"/>
      <c r="F988" s="100" t="s">
        <v>5050</v>
      </c>
      <c r="G988" s="65"/>
      <c r="H988" s="69"/>
      <c r="I988" s="70"/>
      <c r="J988" s="70"/>
      <c r="K988" s="69" t="s">
        <v>17317</v>
      </c>
      <c r="L988" s="73"/>
      <c r="M988" s="74"/>
      <c r="N988" s="74"/>
      <c r="O988" s="75"/>
      <c r="P988" s="76"/>
      <c r="Q988" s="76"/>
      <c r="R988" s="86"/>
      <c r="S988" s="48"/>
      <c r="T988" s="48"/>
      <c r="U988" s="49"/>
      <c r="V988" s="49"/>
      <c r="W988" s="49"/>
      <c r="X988" s="49"/>
      <c r="Y988" s="49"/>
      <c r="Z988" s="49"/>
      <c r="AA988" s="71">
        <v>429</v>
      </c>
      <c r="AB988" s="71"/>
      <c r="AC988" s="72"/>
      <c r="AD988" s="78" t="s">
        <v>10594</v>
      </c>
      <c r="AE988" s="78">
        <v>412</v>
      </c>
      <c r="AF988" s="78">
        <v>77</v>
      </c>
      <c r="AG988" s="78">
        <v>816</v>
      </c>
      <c r="AH988" s="78">
        <v>20</v>
      </c>
      <c r="AI988" s="78">
        <v>19800</v>
      </c>
      <c r="AJ988" s="78" t="s">
        <v>11891</v>
      </c>
      <c r="AK988" s="78" t="s">
        <v>10140</v>
      </c>
      <c r="AL988" s="84" t="s">
        <v>13362</v>
      </c>
      <c r="AM988" s="78" t="s">
        <v>10140</v>
      </c>
      <c r="AN988" s="80">
        <v>40024.261759259258</v>
      </c>
      <c r="AO988" s="78"/>
      <c r="AP988" s="78" t="b">
        <v>0</v>
      </c>
      <c r="AQ988" s="78" t="b">
        <v>0</v>
      </c>
      <c r="AR988" s="78" t="b">
        <v>1</v>
      </c>
      <c r="AS988" s="78" t="s">
        <v>9963</v>
      </c>
      <c r="AT988" s="78">
        <v>3</v>
      </c>
      <c r="AU988" s="84" t="s">
        <v>14963</v>
      </c>
      <c r="AV988" s="78" t="b">
        <v>0</v>
      </c>
      <c r="AW988" s="78" t="s">
        <v>15459</v>
      </c>
      <c r="AX988" s="84" t="s">
        <v>15886</v>
      </c>
      <c r="AY988" s="78" t="s">
        <v>66</v>
      </c>
      <c r="AZ988" s="102" t="s">
        <v>18397</v>
      </c>
      <c r="BA988" s="48"/>
      <c r="BB988" s="48"/>
      <c r="BC988" s="48"/>
      <c r="BD988" s="48"/>
      <c r="BE988" s="48"/>
      <c r="BF988" s="48"/>
      <c r="BG988" s="48"/>
      <c r="BH988" s="48"/>
      <c r="BI988" s="48"/>
      <c r="BJ988" s="48"/>
      <c r="BK988" s="78" t="e">
        <f>REPLACE(INDEX(GroupVertices[Group], MATCH(Vertices[[#This Row],[Vertex]],GroupVertices[Vertex],0)),1,1,"")</f>
        <v>#N/A</v>
      </c>
      <c r="BL988" s="3"/>
      <c r="BM988" s="3"/>
      <c r="BN988" s="3"/>
      <c r="BO988" s="3"/>
    </row>
    <row r="989" spans="1:67" x14ac:dyDescent="0.25">
      <c r="A989" s="64" t="s">
        <v>578</v>
      </c>
      <c r="B989" s="65"/>
      <c r="C989" s="65"/>
      <c r="D989" s="66"/>
      <c r="E989" s="68"/>
      <c r="F989" s="100" t="s">
        <v>5057</v>
      </c>
      <c r="G989" s="65"/>
      <c r="H989" s="69"/>
      <c r="I989" s="70"/>
      <c r="J989" s="70"/>
      <c r="K989" s="69" t="s">
        <v>17323</v>
      </c>
      <c r="L989" s="73"/>
      <c r="M989" s="74"/>
      <c r="N989" s="74"/>
      <c r="O989" s="75"/>
      <c r="P989" s="76"/>
      <c r="Q989" s="76"/>
      <c r="R989" s="86"/>
      <c r="S989" s="48"/>
      <c r="T989" s="48"/>
      <c r="U989" s="49"/>
      <c r="V989" s="49"/>
      <c r="W989" s="49"/>
      <c r="X989" s="49"/>
      <c r="Y989" s="49"/>
      <c r="Z989" s="49"/>
      <c r="AA989" s="71">
        <v>435</v>
      </c>
      <c r="AB989" s="71"/>
      <c r="AC989" s="72"/>
      <c r="AD989" s="78" t="s">
        <v>10599</v>
      </c>
      <c r="AE989" s="78">
        <v>24</v>
      </c>
      <c r="AF989" s="78">
        <v>113</v>
      </c>
      <c r="AG989" s="78">
        <v>3329</v>
      </c>
      <c r="AH989" s="78">
        <v>0</v>
      </c>
      <c r="AI989" s="78"/>
      <c r="AJ989" s="78" t="s">
        <v>11897</v>
      </c>
      <c r="AK989" s="78" t="s">
        <v>12804</v>
      </c>
      <c r="AL989" s="84" t="s">
        <v>13365</v>
      </c>
      <c r="AM989" s="78"/>
      <c r="AN989" s="80">
        <v>41198.300104166665</v>
      </c>
      <c r="AO989" s="78"/>
      <c r="AP989" s="78" t="b">
        <v>1</v>
      </c>
      <c r="AQ989" s="78" t="b">
        <v>0</v>
      </c>
      <c r="AR989" s="78" t="b">
        <v>1</v>
      </c>
      <c r="AS989" s="78" t="s">
        <v>9963</v>
      </c>
      <c r="AT989" s="78">
        <v>4</v>
      </c>
      <c r="AU989" s="84" t="s">
        <v>14862</v>
      </c>
      <c r="AV989" s="78" t="b">
        <v>0</v>
      </c>
      <c r="AW989" s="78" t="s">
        <v>15459</v>
      </c>
      <c r="AX989" s="84" t="s">
        <v>15892</v>
      </c>
      <c r="AY989" s="78" t="s">
        <v>66</v>
      </c>
      <c r="AZ989" s="102" t="s">
        <v>18397</v>
      </c>
      <c r="BA989" s="48"/>
      <c r="BB989" s="48"/>
      <c r="BC989" s="48"/>
      <c r="BD989" s="48"/>
      <c r="BE989" s="48"/>
      <c r="BF989" s="48"/>
      <c r="BG989" s="48"/>
      <c r="BH989" s="48"/>
      <c r="BI989" s="48"/>
      <c r="BJ989" s="48"/>
      <c r="BK989" s="78" t="e">
        <f>REPLACE(INDEX(GroupVertices[Group], MATCH(Vertices[[#This Row],[Vertex]],GroupVertices[Vertex],0)),1,1,"")</f>
        <v>#N/A</v>
      </c>
      <c r="BL989" s="3"/>
      <c r="BM989" s="3"/>
      <c r="BN989" s="3"/>
      <c r="BO989" s="3"/>
    </row>
    <row r="990" spans="1:67" x14ac:dyDescent="0.25">
      <c r="A990" s="64" t="s">
        <v>582</v>
      </c>
      <c r="B990" s="65"/>
      <c r="C990" s="65"/>
      <c r="D990" s="66"/>
      <c r="E990" s="68"/>
      <c r="F990" s="100" t="s">
        <v>5061</v>
      </c>
      <c r="G990" s="65"/>
      <c r="H990" s="69"/>
      <c r="I990" s="70"/>
      <c r="J990" s="70"/>
      <c r="K990" s="69" t="s">
        <v>17329</v>
      </c>
      <c r="L990" s="73"/>
      <c r="M990" s="74"/>
      <c r="N990" s="74"/>
      <c r="O990" s="75"/>
      <c r="P990" s="76"/>
      <c r="Q990" s="76"/>
      <c r="R990" s="86"/>
      <c r="S990" s="48"/>
      <c r="T990" s="48"/>
      <c r="U990" s="49"/>
      <c r="V990" s="49"/>
      <c r="W990" s="49"/>
      <c r="X990" s="49"/>
      <c r="Y990" s="49"/>
      <c r="Z990" s="49"/>
      <c r="AA990" s="71">
        <v>441</v>
      </c>
      <c r="AB990" s="71"/>
      <c r="AC990" s="72"/>
      <c r="AD990" s="78" t="s">
        <v>10605</v>
      </c>
      <c r="AE990" s="78">
        <v>8495</v>
      </c>
      <c r="AF990" s="78">
        <v>10076</v>
      </c>
      <c r="AG990" s="78">
        <v>16644</v>
      </c>
      <c r="AH990" s="78">
        <v>677</v>
      </c>
      <c r="AI990" s="78">
        <v>-21600</v>
      </c>
      <c r="AJ990" s="78" t="s">
        <v>11902</v>
      </c>
      <c r="AK990" s="78" t="s">
        <v>12753</v>
      </c>
      <c r="AL990" s="84" t="s">
        <v>13370</v>
      </c>
      <c r="AM990" s="78" t="s">
        <v>13807</v>
      </c>
      <c r="AN990" s="80">
        <v>40364.338101851848</v>
      </c>
      <c r="AO990" s="84" t="s">
        <v>14159</v>
      </c>
      <c r="AP990" s="78" t="b">
        <v>0</v>
      </c>
      <c r="AQ990" s="78" t="b">
        <v>0</v>
      </c>
      <c r="AR990" s="78" t="b">
        <v>0</v>
      </c>
      <c r="AS990" s="78" t="s">
        <v>9963</v>
      </c>
      <c r="AT990" s="78">
        <v>25</v>
      </c>
      <c r="AU990" s="84" t="s">
        <v>14967</v>
      </c>
      <c r="AV990" s="78" t="b">
        <v>0</v>
      </c>
      <c r="AW990" s="78" t="s">
        <v>15459</v>
      </c>
      <c r="AX990" s="84" t="s">
        <v>15898</v>
      </c>
      <c r="AY990" s="78" t="s">
        <v>66</v>
      </c>
      <c r="AZ990" s="102" t="s">
        <v>18397</v>
      </c>
      <c r="BA990" s="48"/>
      <c r="BB990" s="48"/>
      <c r="BC990" s="48"/>
      <c r="BD990" s="48"/>
      <c r="BE990" s="48"/>
      <c r="BF990" s="48"/>
      <c r="BG990" s="48"/>
      <c r="BH990" s="48"/>
      <c r="BI990" s="48"/>
      <c r="BJ990" s="48"/>
      <c r="BK990" s="78" t="e">
        <f>REPLACE(INDEX(GroupVertices[Group], MATCH(Vertices[[#This Row],[Vertex]],GroupVertices[Vertex],0)),1,1,"")</f>
        <v>#N/A</v>
      </c>
      <c r="BL990" s="3"/>
      <c r="BM990" s="3"/>
      <c r="BN990" s="3"/>
      <c r="BO990" s="3"/>
    </row>
    <row r="991" spans="1:67" x14ac:dyDescent="0.25">
      <c r="A991" s="64" t="s">
        <v>585</v>
      </c>
      <c r="B991" s="65"/>
      <c r="C991" s="65"/>
      <c r="D991" s="66"/>
      <c r="E991" s="68"/>
      <c r="F991" s="100" t="s">
        <v>5064</v>
      </c>
      <c r="G991" s="65"/>
      <c r="H991" s="69"/>
      <c r="I991" s="70"/>
      <c r="J991" s="70"/>
      <c r="K991" s="69" t="s">
        <v>17332</v>
      </c>
      <c r="L991" s="73"/>
      <c r="M991" s="74"/>
      <c r="N991" s="74"/>
      <c r="O991" s="75"/>
      <c r="P991" s="76"/>
      <c r="Q991" s="76"/>
      <c r="R991" s="86"/>
      <c r="S991" s="48"/>
      <c r="T991" s="48"/>
      <c r="U991" s="49"/>
      <c r="V991" s="49"/>
      <c r="W991" s="49"/>
      <c r="X991" s="49"/>
      <c r="Y991" s="49"/>
      <c r="Z991" s="49"/>
      <c r="AA991" s="71">
        <v>444</v>
      </c>
      <c r="AB991" s="71"/>
      <c r="AC991" s="72"/>
      <c r="AD991" s="78" t="s">
        <v>10608</v>
      </c>
      <c r="AE991" s="78">
        <v>518</v>
      </c>
      <c r="AF991" s="78">
        <v>26</v>
      </c>
      <c r="AG991" s="78">
        <v>19</v>
      </c>
      <c r="AH991" s="78">
        <v>226</v>
      </c>
      <c r="AI991" s="78">
        <v>-25200</v>
      </c>
      <c r="AJ991" s="78"/>
      <c r="AK991" s="78"/>
      <c r="AL991" s="78"/>
      <c r="AM991" s="78" t="s">
        <v>13800</v>
      </c>
      <c r="AN991" s="80">
        <v>42264.328113425923</v>
      </c>
      <c r="AO991" s="78"/>
      <c r="AP991" s="78" t="b">
        <v>1</v>
      </c>
      <c r="AQ991" s="78" t="b">
        <v>0</v>
      </c>
      <c r="AR991" s="78" t="b">
        <v>0</v>
      </c>
      <c r="AS991" s="78" t="s">
        <v>9963</v>
      </c>
      <c r="AT991" s="78">
        <v>0</v>
      </c>
      <c r="AU991" s="84" t="s">
        <v>14862</v>
      </c>
      <c r="AV991" s="78" t="b">
        <v>0</v>
      </c>
      <c r="AW991" s="78" t="s">
        <v>15459</v>
      </c>
      <c r="AX991" s="84" t="s">
        <v>15901</v>
      </c>
      <c r="AY991" s="78" t="s">
        <v>66</v>
      </c>
      <c r="AZ991" s="102" t="s">
        <v>18397</v>
      </c>
      <c r="BA991" s="48"/>
      <c r="BB991" s="48"/>
      <c r="BC991" s="48"/>
      <c r="BD991" s="48"/>
      <c r="BE991" s="48"/>
      <c r="BF991" s="48"/>
      <c r="BG991" s="48"/>
      <c r="BH991" s="48"/>
      <c r="BI991" s="48"/>
      <c r="BJ991" s="48"/>
      <c r="BK991" s="78" t="e">
        <f>REPLACE(INDEX(GroupVertices[Group], MATCH(Vertices[[#This Row],[Vertex]],GroupVertices[Vertex],0)),1,1,"")</f>
        <v>#N/A</v>
      </c>
      <c r="BL991" s="3"/>
      <c r="BM991" s="3"/>
      <c r="BN991" s="3"/>
      <c r="BO991" s="3"/>
    </row>
    <row r="992" spans="1:67" x14ac:dyDescent="0.25">
      <c r="A992" s="64" t="s">
        <v>586</v>
      </c>
      <c r="B992" s="65"/>
      <c r="C992" s="65"/>
      <c r="D992" s="66"/>
      <c r="E992" s="68"/>
      <c r="F992" s="100" t="s">
        <v>5065</v>
      </c>
      <c r="G992" s="65"/>
      <c r="H992" s="69"/>
      <c r="I992" s="70"/>
      <c r="J992" s="70"/>
      <c r="K992" s="69" t="s">
        <v>17333</v>
      </c>
      <c r="L992" s="73"/>
      <c r="M992" s="74"/>
      <c r="N992" s="74"/>
      <c r="O992" s="75"/>
      <c r="P992" s="76"/>
      <c r="Q992" s="76"/>
      <c r="R992" s="86"/>
      <c r="S992" s="48"/>
      <c r="T992" s="48"/>
      <c r="U992" s="49"/>
      <c r="V992" s="49"/>
      <c r="W992" s="49"/>
      <c r="X992" s="49"/>
      <c r="Y992" s="49"/>
      <c r="Z992" s="49"/>
      <c r="AA992" s="71">
        <v>445</v>
      </c>
      <c r="AB992" s="71"/>
      <c r="AC992" s="72"/>
      <c r="AD992" s="78" t="s">
        <v>10609</v>
      </c>
      <c r="AE992" s="78">
        <v>4664</v>
      </c>
      <c r="AF992" s="78">
        <v>4225</v>
      </c>
      <c r="AG992" s="78">
        <v>6126</v>
      </c>
      <c r="AH992" s="78">
        <v>802</v>
      </c>
      <c r="AI992" s="78">
        <v>-36000</v>
      </c>
      <c r="AJ992" s="78" t="s">
        <v>11904</v>
      </c>
      <c r="AK992" s="78" t="s">
        <v>12807</v>
      </c>
      <c r="AL992" s="84" t="s">
        <v>13372</v>
      </c>
      <c r="AM992" s="78" t="s">
        <v>13801</v>
      </c>
      <c r="AN992" s="80">
        <v>40112.846180555556</v>
      </c>
      <c r="AO992" s="84" t="s">
        <v>14160</v>
      </c>
      <c r="AP992" s="78" t="b">
        <v>0</v>
      </c>
      <c r="AQ992" s="78" t="b">
        <v>0</v>
      </c>
      <c r="AR992" s="78" t="b">
        <v>1</v>
      </c>
      <c r="AS992" s="78" t="s">
        <v>9963</v>
      </c>
      <c r="AT992" s="78">
        <v>136</v>
      </c>
      <c r="AU992" s="84" t="s">
        <v>14968</v>
      </c>
      <c r="AV992" s="78" t="b">
        <v>0</v>
      </c>
      <c r="AW992" s="78" t="s">
        <v>15459</v>
      </c>
      <c r="AX992" s="84" t="s">
        <v>15902</v>
      </c>
      <c r="AY992" s="78" t="s">
        <v>66</v>
      </c>
      <c r="AZ992" s="102" t="s">
        <v>18397</v>
      </c>
      <c r="BA992" s="48"/>
      <c r="BB992" s="48"/>
      <c r="BC992" s="48"/>
      <c r="BD992" s="48"/>
      <c r="BE992" s="48"/>
      <c r="BF992" s="48"/>
      <c r="BG992" s="48"/>
      <c r="BH992" s="48"/>
      <c r="BI992" s="48"/>
      <c r="BJ992" s="48"/>
      <c r="BK992" s="78" t="e">
        <f>REPLACE(INDEX(GroupVertices[Group], MATCH(Vertices[[#This Row],[Vertex]],GroupVertices[Vertex],0)),1,1,"")</f>
        <v>#N/A</v>
      </c>
      <c r="BL992" s="3"/>
      <c r="BM992" s="3"/>
      <c r="BN992" s="3"/>
      <c r="BO992" s="3"/>
    </row>
    <row r="993" spans="1:67" x14ac:dyDescent="0.25">
      <c r="A993" s="64" t="s">
        <v>587</v>
      </c>
      <c r="B993" s="65"/>
      <c r="C993" s="65"/>
      <c r="D993" s="66"/>
      <c r="E993" s="68"/>
      <c r="F993" s="100" t="s">
        <v>5066</v>
      </c>
      <c r="G993" s="65"/>
      <c r="H993" s="69"/>
      <c r="I993" s="70"/>
      <c r="J993" s="70"/>
      <c r="K993" s="69" t="s">
        <v>17334</v>
      </c>
      <c r="L993" s="73"/>
      <c r="M993" s="74"/>
      <c r="N993" s="74"/>
      <c r="O993" s="75"/>
      <c r="P993" s="76"/>
      <c r="Q993" s="76"/>
      <c r="R993" s="86"/>
      <c r="S993" s="48"/>
      <c r="T993" s="48"/>
      <c r="U993" s="49"/>
      <c r="V993" s="49"/>
      <c r="W993" s="49"/>
      <c r="X993" s="49"/>
      <c r="Y993" s="49"/>
      <c r="Z993" s="49"/>
      <c r="AA993" s="71">
        <v>446</v>
      </c>
      <c r="AB993" s="71"/>
      <c r="AC993" s="72"/>
      <c r="AD993" s="78" t="s">
        <v>10610</v>
      </c>
      <c r="AE993" s="78">
        <v>396</v>
      </c>
      <c r="AF993" s="78">
        <v>604</v>
      </c>
      <c r="AG993" s="78">
        <v>59879</v>
      </c>
      <c r="AH993" s="78">
        <v>15</v>
      </c>
      <c r="AI993" s="78">
        <v>19800</v>
      </c>
      <c r="AJ993" s="84" t="s">
        <v>11905</v>
      </c>
      <c r="AK993" s="78" t="s">
        <v>10135</v>
      </c>
      <c r="AL993" s="84" t="s">
        <v>13373</v>
      </c>
      <c r="AM993" s="78" t="s">
        <v>10135</v>
      </c>
      <c r="AN993" s="80">
        <v>40022.296956018516</v>
      </c>
      <c r="AO993" s="84" t="s">
        <v>14161</v>
      </c>
      <c r="AP993" s="78" t="b">
        <v>0</v>
      </c>
      <c r="AQ993" s="78" t="b">
        <v>0</v>
      </c>
      <c r="AR993" s="78" t="b">
        <v>1</v>
      </c>
      <c r="AS993" s="78" t="s">
        <v>9963</v>
      </c>
      <c r="AT993" s="78">
        <v>130</v>
      </c>
      <c r="AU993" s="84" t="s">
        <v>14911</v>
      </c>
      <c r="AV993" s="78" t="b">
        <v>0</v>
      </c>
      <c r="AW993" s="78" t="s">
        <v>15459</v>
      </c>
      <c r="AX993" s="84" t="s">
        <v>15903</v>
      </c>
      <c r="AY993" s="78" t="s">
        <v>66</v>
      </c>
      <c r="AZ993" s="102" t="s">
        <v>18397</v>
      </c>
      <c r="BA993" s="48"/>
      <c r="BB993" s="48"/>
      <c r="BC993" s="48"/>
      <c r="BD993" s="48"/>
      <c r="BE993" s="48"/>
      <c r="BF993" s="48"/>
      <c r="BG993" s="48"/>
      <c r="BH993" s="48"/>
      <c r="BI993" s="48"/>
      <c r="BJ993" s="48"/>
      <c r="BK993" s="78" t="e">
        <f>REPLACE(INDEX(GroupVertices[Group], MATCH(Vertices[[#This Row],[Vertex]],GroupVertices[Vertex],0)),1,1,"")</f>
        <v>#N/A</v>
      </c>
      <c r="BL993" s="3"/>
      <c r="BM993" s="3"/>
      <c r="BN993" s="3"/>
      <c r="BO993" s="3"/>
    </row>
    <row r="994" spans="1:67" x14ac:dyDescent="0.25">
      <c r="A994" s="64" t="s">
        <v>588</v>
      </c>
      <c r="B994" s="65"/>
      <c r="C994" s="65"/>
      <c r="D994" s="66"/>
      <c r="E994" s="68"/>
      <c r="F994" s="100" t="s">
        <v>5067</v>
      </c>
      <c r="G994" s="65"/>
      <c r="H994" s="69"/>
      <c r="I994" s="70"/>
      <c r="J994" s="70"/>
      <c r="K994" s="69" t="s">
        <v>17335</v>
      </c>
      <c r="L994" s="73"/>
      <c r="M994" s="74"/>
      <c r="N994" s="74"/>
      <c r="O994" s="75"/>
      <c r="P994" s="76"/>
      <c r="Q994" s="76"/>
      <c r="R994" s="86"/>
      <c r="S994" s="48"/>
      <c r="T994" s="48"/>
      <c r="U994" s="49"/>
      <c r="V994" s="49"/>
      <c r="W994" s="49"/>
      <c r="X994" s="49"/>
      <c r="Y994" s="49"/>
      <c r="Z994" s="49"/>
      <c r="AA994" s="71">
        <v>447</v>
      </c>
      <c r="AB994" s="71"/>
      <c r="AC994" s="72"/>
      <c r="AD994" s="78" t="s">
        <v>10611</v>
      </c>
      <c r="AE994" s="78">
        <v>1271</v>
      </c>
      <c r="AF994" s="78">
        <v>300</v>
      </c>
      <c r="AG994" s="78">
        <v>6805</v>
      </c>
      <c r="AH994" s="78">
        <v>21750</v>
      </c>
      <c r="AI994" s="78"/>
      <c r="AJ994" s="78" t="s">
        <v>11906</v>
      </c>
      <c r="AK994" s="78" t="s">
        <v>10114</v>
      </c>
      <c r="AL994" s="78"/>
      <c r="AM994" s="78"/>
      <c r="AN994" s="80">
        <v>41543.374305555553</v>
      </c>
      <c r="AO994" s="84" t="s">
        <v>14162</v>
      </c>
      <c r="AP994" s="78" t="b">
        <v>1</v>
      </c>
      <c r="AQ994" s="78" t="b">
        <v>0</v>
      </c>
      <c r="AR994" s="78" t="b">
        <v>0</v>
      </c>
      <c r="AS994" s="78" t="s">
        <v>9963</v>
      </c>
      <c r="AT994" s="78">
        <v>2</v>
      </c>
      <c r="AU994" s="84" t="s">
        <v>14862</v>
      </c>
      <c r="AV994" s="78" t="b">
        <v>0</v>
      </c>
      <c r="AW994" s="78" t="s">
        <v>15459</v>
      </c>
      <c r="AX994" s="84" t="s">
        <v>15904</v>
      </c>
      <c r="AY994" s="78" t="s">
        <v>66</v>
      </c>
      <c r="AZ994" s="102" t="s">
        <v>18397</v>
      </c>
      <c r="BA994" s="48"/>
      <c r="BB994" s="48"/>
      <c r="BC994" s="48"/>
      <c r="BD994" s="48"/>
      <c r="BE994" s="48"/>
      <c r="BF994" s="48"/>
      <c r="BG994" s="48"/>
      <c r="BH994" s="48"/>
      <c r="BI994" s="48"/>
      <c r="BJ994" s="48"/>
      <c r="BK994" s="78" t="e">
        <f>REPLACE(INDEX(GroupVertices[Group], MATCH(Vertices[[#This Row],[Vertex]],GroupVertices[Vertex],0)),1,1,"")</f>
        <v>#N/A</v>
      </c>
      <c r="BL994" s="3"/>
      <c r="BM994" s="3"/>
      <c r="BN994" s="3"/>
      <c r="BO994" s="3"/>
    </row>
    <row r="995" spans="1:67" x14ac:dyDescent="0.25">
      <c r="A995" s="64" t="s">
        <v>589</v>
      </c>
      <c r="B995" s="65"/>
      <c r="C995" s="65"/>
      <c r="D995" s="66"/>
      <c r="E995" s="68"/>
      <c r="F995" s="100" t="s">
        <v>5068</v>
      </c>
      <c r="G995" s="65"/>
      <c r="H995" s="69"/>
      <c r="I995" s="70"/>
      <c r="J995" s="70"/>
      <c r="K995" s="69" t="s">
        <v>17336</v>
      </c>
      <c r="L995" s="73"/>
      <c r="M995" s="74"/>
      <c r="N995" s="74"/>
      <c r="O995" s="75"/>
      <c r="P995" s="76"/>
      <c r="Q995" s="76"/>
      <c r="R995" s="86"/>
      <c r="S995" s="48"/>
      <c r="T995" s="48"/>
      <c r="U995" s="49"/>
      <c r="V995" s="49"/>
      <c r="W995" s="49"/>
      <c r="X995" s="49"/>
      <c r="Y995" s="49"/>
      <c r="Z995" s="49"/>
      <c r="AA995" s="71">
        <v>448</v>
      </c>
      <c r="AB995" s="71"/>
      <c r="AC995" s="72"/>
      <c r="AD995" s="78" t="s">
        <v>10612</v>
      </c>
      <c r="AE995" s="78">
        <v>21</v>
      </c>
      <c r="AF995" s="78">
        <v>102</v>
      </c>
      <c r="AG995" s="78">
        <v>1177</v>
      </c>
      <c r="AH995" s="78">
        <v>47</v>
      </c>
      <c r="AI995" s="78">
        <v>-25200</v>
      </c>
      <c r="AJ995" s="78" t="s">
        <v>11907</v>
      </c>
      <c r="AK995" s="78" t="s">
        <v>10111</v>
      </c>
      <c r="AL995" s="84" t="s">
        <v>13374</v>
      </c>
      <c r="AM995" s="78" t="s">
        <v>13800</v>
      </c>
      <c r="AN995" s="80">
        <v>42468.692997685182</v>
      </c>
      <c r="AO995" s="84" t="s">
        <v>14163</v>
      </c>
      <c r="AP995" s="78" t="b">
        <v>1</v>
      </c>
      <c r="AQ995" s="78" t="b">
        <v>0</v>
      </c>
      <c r="AR995" s="78" t="b">
        <v>0</v>
      </c>
      <c r="AS995" s="78" t="s">
        <v>9963</v>
      </c>
      <c r="AT995" s="78">
        <v>54</v>
      </c>
      <c r="AU995" s="84" t="s">
        <v>14862</v>
      </c>
      <c r="AV995" s="78" t="b">
        <v>0</v>
      </c>
      <c r="AW995" s="78" t="s">
        <v>15459</v>
      </c>
      <c r="AX995" s="84" t="s">
        <v>15905</v>
      </c>
      <c r="AY995" s="78" t="s">
        <v>66</v>
      </c>
      <c r="AZ995" s="102" t="s">
        <v>18397</v>
      </c>
      <c r="BA995" s="48"/>
      <c r="BB995" s="48"/>
      <c r="BC995" s="48"/>
      <c r="BD995" s="48"/>
      <c r="BE995" s="48"/>
      <c r="BF995" s="48"/>
      <c r="BG995" s="48"/>
      <c r="BH995" s="48"/>
      <c r="BI995" s="48"/>
      <c r="BJ995" s="48"/>
      <c r="BK995" s="78" t="e">
        <f>REPLACE(INDEX(GroupVertices[Group], MATCH(Vertices[[#This Row],[Vertex]],GroupVertices[Vertex],0)),1,1,"")</f>
        <v>#N/A</v>
      </c>
      <c r="BL995" s="3"/>
      <c r="BM995" s="3"/>
      <c r="BN995" s="3"/>
      <c r="BO995" s="3"/>
    </row>
    <row r="996" spans="1:67" x14ac:dyDescent="0.25">
      <c r="A996" s="64" t="s">
        <v>593</v>
      </c>
      <c r="B996" s="65"/>
      <c r="C996" s="65"/>
      <c r="D996" s="66"/>
      <c r="E996" s="68"/>
      <c r="F996" s="100" t="s">
        <v>15231</v>
      </c>
      <c r="G996" s="65"/>
      <c r="H996" s="69"/>
      <c r="I996" s="70"/>
      <c r="J996" s="70"/>
      <c r="K996" s="69" t="s">
        <v>17340</v>
      </c>
      <c r="L996" s="73"/>
      <c r="M996" s="74"/>
      <c r="N996" s="74"/>
      <c r="O996" s="75"/>
      <c r="P996" s="76"/>
      <c r="Q996" s="76"/>
      <c r="R996" s="86"/>
      <c r="S996" s="48"/>
      <c r="T996" s="48"/>
      <c r="U996" s="49"/>
      <c r="V996" s="49"/>
      <c r="W996" s="49"/>
      <c r="X996" s="49"/>
      <c r="Y996" s="49"/>
      <c r="Z996" s="49"/>
      <c r="AA996" s="71">
        <v>452</v>
      </c>
      <c r="AB996" s="71"/>
      <c r="AC996" s="72"/>
      <c r="AD996" s="78" t="s">
        <v>593</v>
      </c>
      <c r="AE996" s="78">
        <v>27</v>
      </c>
      <c r="AF996" s="78">
        <v>4</v>
      </c>
      <c r="AG996" s="78">
        <v>144</v>
      </c>
      <c r="AH996" s="78">
        <v>3</v>
      </c>
      <c r="AI996" s="78"/>
      <c r="AJ996" s="78"/>
      <c r="AK996" s="78"/>
      <c r="AL996" s="84" t="s">
        <v>13375</v>
      </c>
      <c r="AM996" s="78"/>
      <c r="AN996" s="80">
        <v>42794.309062499997</v>
      </c>
      <c r="AO996" s="84" t="s">
        <v>14166</v>
      </c>
      <c r="AP996" s="78" t="b">
        <v>0</v>
      </c>
      <c r="AQ996" s="78" t="b">
        <v>0</v>
      </c>
      <c r="AR996" s="78" t="b">
        <v>0</v>
      </c>
      <c r="AS996" s="78" t="s">
        <v>9963</v>
      </c>
      <c r="AT996" s="78">
        <v>0</v>
      </c>
      <c r="AU996" s="84" t="s">
        <v>14862</v>
      </c>
      <c r="AV996" s="78" t="b">
        <v>0</v>
      </c>
      <c r="AW996" s="78" t="s">
        <v>15459</v>
      </c>
      <c r="AX996" s="84" t="s">
        <v>15909</v>
      </c>
      <c r="AY996" s="78" t="s">
        <v>66</v>
      </c>
      <c r="AZ996" s="102" t="s">
        <v>18397</v>
      </c>
      <c r="BA996" s="48"/>
      <c r="BB996" s="48"/>
      <c r="BC996" s="48"/>
      <c r="BD996" s="48"/>
      <c r="BE996" s="48"/>
      <c r="BF996" s="48"/>
      <c r="BG996" s="48"/>
      <c r="BH996" s="48"/>
      <c r="BI996" s="48"/>
      <c r="BJ996" s="48"/>
      <c r="BK996" s="78" t="e">
        <f>REPLACE(INDEX(GroupVertices[Group], MATCH(Vertices[[#This Row],[Vertex]],GroupVertices[Vertex],0)),1,1,"")</f>
        <v>#N/A</v>
      </c>
      <c r="BL996" s="3"/>
      <c r="BM996" s="3"/>
      <c r="BN996" s="3"/>
      <c r="BO996" s="3"/>
    </row>
    <row r="997" spans="1:67" x14ac:dyDescent="0.25">
      <c r="A997" s="64" t="s">
        <v>594</v>
      </c>
      <c r="B997" s="65"/>
      <c r="C997" s="65"/>
      <c r="D997" s="66"/>
      <c r="E997" s="68"/>
      <c r="F997" s="100" t="s">
        <v>5071</v>
      </c>
      <c r="G997" s="65"/>
      <c r="H997" s="69"/>
      <c r="I997" s="70"/>
      <c r="J997" s="70"/>
      <c r="K997" s="69" t="s">
        <v>17341</v>
      </c>
      <c r="L997" s="73"/>
      <c r="M997" s="74"/>
      <c r="N997" s="74"/>
      <c r="O997" s="75"/>
      <c r="P997" s="76"/>
      <c r="Q997" s="76"/>
      <c r="R997" s="86"/>
      <c r="S997" s="48"/>
      <c r="T997" s="48"/>
      <c r="U997" s="49"/>
      <c r="V997" s="49"/>
      <c r="W997" s="49"/>
      <c r="X997" s="49"/>
      <c r="Y997" s="49"/>
      <c r="Z997" s="49"/>
      <c r="AA997" s="71">
        <v>453</v>
      </c>
      <c r="AB997" s="71"/>
      <c r="AC997" s="72"/>
      <c r="AD997" s="78" t="s">
        <v>10616</v>
      </c>
      <c r="AE997" s="78">
        <v>3584</v>
      </c>
      <c r="AF997" s="78">
        <v>4399</v>
      </c>
      <c r="AG997" s="78">
        <v>54237</v>
      </c>
      <c r="AH997" s="78">
        <v>9627</v>
      </c>
      <c r="AI997" s="78">
        <v>-10800</v>
      </c>
      <c r="AJ997" s="78" t="s">
        <v>11910</v>
      </c>
      <c r="AK997" s="78" t="s">
        <v>12722</v>
      </c>
      <c r="AL997" s="84" t="s">
        <v>13376</v>
      </c>
      <c r="AM997" s="78" t="s">
        <v>13817</v>
      </c>
      <c r="AN997" s="80">
        <v>41362.014189814814</v>
      </c>
      <c r="AO997" s="84" t="s">
        <v>14167</v>
      </c>
      <c r="AP997" s="78" t="b">
        <v>0</v>
      </c>
      <c r="AQ997" s="78" t="b">
        <v>0</v>
      </c>
      <c r="AR997" s="78" t="b">
        <v>1</v>
      </c>
      <c r="AS997" s="78" t="s">
        <v>9963</v>
      </c>
      <c r="AT997" s="78">
        <v>1026</v>
      </c>
      <c r="AU997" s="84" t="s">
        <v>14969</v>
      </c>
      <c r="AV997" s="78" t="b">
        <v>0</v>
      </c>
      <c r="AW997" s="78" t="s">
        <v>15459</v>
      </c>
      <c r="AX997" s="84" t="s">
        <v>15910</v>
      </c>
      <c r="AY997" s="78" t="s">
        <v>66</v>
      </c>
      <c r="AZ997" s="102" t="s">
        <v>18397</v>
      </c>
      <c r="BA997" s="48"/>
      <c r="BB997" s="48"/>
      <c r="BC997" s="48"/>
      <c r="BD997" s="48"/>
      <c r="BE997" s="48"/>
      <c r="BF997" s="48"/>
      <c r="BG997" s="48"/>
      <c r="BH997" s="48"/>
      <c r="BI997" s="48"/>
      <c r="BJ997" s="48"/>
      <c r="BK997" s="78" t="e">
        <f>REPLACE(INDEX(GroupVertices[Group], MATCH(Vertices[[#This Row],[Vertex]],GroupVertices[Vertex],0)),1,1,"")</f>
        <v>#N/A</v>
      </c>
      <c r="BL997" s="3"/>
      <c r="BM997" s="3"/>
      <c r="BN997" s="3"/>
      <c r="BO997" s="3"/>
    </row>
    <row r="998" spans="1:67" x14ac:dyDescent="0.25">
      <c r="A998" s="64" t="s">
        <v>595</v>
      </c>
      <c r="B998" s="65"/>
      <c r="C998" s="65"/>
      <c r="D998" s="66"/>
      <c r="E998" s="68"/>
      <c r="F998" s="100" t="s">
        <v>15232</v>
      </c>
      <c r="G998" s="65"/>
      <c r="H998" s="69"/>
      <c r="I998" s="70"/>
      <c r="J998" s="70"/>
      <c r="K998" s="69" t="s">
        <v>17342</v>
      </c>
      <c r="L998" s="73"/>
      <c r="M998" s="74"/>
      <c r="N998" s="74"/>
      <c r="O998" s="75"/>
      <c r="P998" s="76"/>
      <c r="Q998" s="76"/>
      <c r="R998" s="86"/>
      <c r="S998" s="48"/>
      <c r="T998" s="48"/>
      <c r="U998" s="49"/>
      <c r="V998" s="49"/>
      <c r="W998" s="49"/>
      <c r="X998" s="49"/>
      <c r="Y998" s="49"/>
      <c r="Z998" s="49"/>
      <c r="AA998" s="71">
        <v>454</v>
      </c>
      <c r="AB998" s="71"/>
      <c r="AC998" s="72"/>
      <c r="AD998" s="78" t="s">
        <v>10030</v>
      </c>
      <c r="AE998" s="78">
        <v>3</v>
      </c>
      <c r="AF998" s="78">
        <v>6185</v>
      </c>
      <c r="AG998" s="78">
        <v>11931</v>
      </c>
      <c r="AH998" s="78">
        <v>5</v>
      </c>
      <c r="AI998" s="78">
        <v>-36000</v>
      </c>
      <c r="AJ998" s="78"/>
      <c r="AK998" s="78"/>
      <c r="AL998" s="84" t="s">
        <v>13377</v>
      </c>
      <c r="AM998" s="78" t="s">
        <v>13801</v>
      </c>
      <c r="AN998" s="80">
        <v>39954.551446759258</v>
      </c>
      <c r="AO998" s="78"/>
      <c r="AP998" s="78" t="b">
        <v>0</v>
      </c>
      <c r="AQ998" s="78" t="b">
        <v>0</v>
      </c>
      <c r="AR998" s="78" t="b">
        <v>0</v>
      </c>
      <c r="AS998" s="78" t="s">
        <v>9963</v>
      </c>
      <c r="AT998" s="78">
        <v>42</v>
      </c>
      <c r="AU998" s="84" t="s">
        <v>14970</v>
      </c>
      <c r="AV998" s="78" t="b">
        <v>0</v>
      </c>
      <c r="AW998" s="78" t="s">
        <v>15459</v>
      </c>
      <c r="AX998" s="84" t="s">
        <v>15911</v>
      </c>
      <c r="AY998" s="78" t="s">
        <v>66</v>
      </c>
      <c r="AZ998" s="102" t="s">
        <v>18397</v>
      </c>
      <c r="BA998" s="48"/>
      <c r="BB998" s="48"/>
      <c r="BC998" s="48"/>
      <c r="BD998" s="48"/>
      <c r="BE998" s="48"/>
      <c r="BF998" s="48"/>
      <c r="BG998" s="48"/>
      <c r="BH998" s="48"/>
      <c r="BI998" s="48"/>
      <c r="BJ998" s="48"/>
      <c r="BK998" s="78" t="e">
        <f>REPLACE(INDEX(GroupVertices[Group], MATCH(Vertices[[#This Row],[Vertex]],GroupVertices[Vertex],0)),1,1,"")</f>
        <v>#N/A</v>
      </c>
      <c r="BL998" s="3"/>
      <c r="BM998" s="3"/>
      <c r="BN998" s="3"/>
      <c r="BO998" s="3"/>
    </row>
    <row r="999" spans="1:67" x14ac:dyDescent="0.25">
      <c r="A999" s="64" t="s">
        <v>596</v>
      </c>
      <c r="B999" s="65"/>
      <c r="C999" s="65"/>
      <c r="D999" s="66"/>
      <c r="E999" s="68"/>
      <c r="F999" s="100" t="s">
        <v>5072</v>
      </c>
      <c r="G999" s="65"/>
      <c r="H999" s="69"/>
      <c r="I999" s="70"/>
      <c r="J999" s="70"/>
      <c r="K999" s="69" t="s">
        <v>17343</v>
      </c>
      <c r="L999" s="73"/>
      <c r="M999" s="74"/>
      <c r="N999" s="74"/>
      <c r="O999" s="75"/>
      <c r="P999" s="76"/>
      <c r="Q999" s="76"/>
      <c r="R999" s="86"/>
      <c r="S999" s="48"/>
      <c r="T999" s="48"/>
      <c r="U999" s="49"/>
      <c r="V999" s="49"/>
      <c r="W999" s="49"/>
      <c r="X999" s="49"/>
      <c r="Y999" s="49"/>
      <c r="Z999" s="49"/>
      <c r="AA999" s="71">
        <v>455</v>
      </c>
      <c r="AB999" s="71"/>
      <c r="AC999" s="72"/>
      <c r="AD999" s="78" t="s">
        <v>10617</v>
      </c>
      <c r="AE999" s="78">
        <v>1961</v>
      </c>
      <c r="AF999" s="78">
        <v>2037</v>
      </c>
      <c r="AG999" s="78">
        <v>1936</v>
      </c>
      <c r="AH999" s="78">
        <v>80</v>
      </c>
      <c r="AI999" s="78"/>
      <c r="AJ999" s="78" t="s">
        <v>11911</v>
      </c>
      <c r="AK999" s="78"/>
      <c r="AL999" s="84" t="s">
        <v>13378</v>
      </c>
      <c r="AM999" s="78"/>
      <c r="AN999" s="80">
        <v>42084.229814814818</v>
      </c>
      <c r="AO999" s="84" t="s">
        <v>14168</v>
      </c>
      <c r="AP999" s="78" t="b">
        <v>0</v>
      </c>
      <c r="AQ999" s="78" t="b">
        <v>0</v>
      </c>
      <c r="AR999" s="78" t="b">
        <v>0</v>
      </c>
      <c r="AS999" s="78" t="s">
        <v>9963</v>
      </c>
      <c r="AT999" s="78">
        <v>121</v>
      </c>
      <c r="AU999" s="84" t="s">
        <v>14862</v>
      </c>
      <c r="AV999" s="78" t="b">
        <v>0</v>
      </c>
      <c r="AW999" s="78" t="s">
        <v>15459</v>
      </c>
      <c r="AX999" s="84" t="s">
        <v>15912</v>
      </c>
      <c r="AY999" s="78" t="s">
        <v>66</v>
      </c>
      <c r="AZ999" s="102" t="s">
        <v>18397</v>
      </c>
      <c r="BA999" s="48"/>
      <c r="BB999" s="48"/>
      <c r="BC999" s="48"/>
      <c r="BD999" s="48"/>
      <c r="BE999" s="48"/>
      <c r="BF999" s="48"/>
      <c r="BG999" s="48"/>
      <c r="BH999" s="48"/>
      <c r="BI999" s="48"/>
      <c r="BJ999" s="48"/>
      <c r="BK999" s="78" t="e">
        <f>REPLACE(INDEX(GroupVertices[Group], MATCH(Vertices[[#This Row],[Vertex]],GroupVertices[Vertex],0)),1,1,"")</f>
        <v>#N/A</v>
      </c>
      <c r="BL999" s="3"/>
      <c r="BM999" s="3"/>
      <c r="BN999" s="3"/>
      <c r="BO999" s="3"/>
    </row>
    <row r="1000" spans="1:67" x14ac:dyDescent="0.25">
      <c r="A1000" s="64" t="s">
        <v>597</v>
      </c>
      <c r="B1000" s="65"/>
      <c r="C1000" s="65"/>
      <c r="D1000" s="66"/>
      <c r="E1000" s="68"/>
      <c r="F1000" s="100" t="s">
        <v>5073</v>
      </c>
      <c r="G1000" s="65"/>
      <c r="H1000" s="69"/>
      <c r="I1000" s="70"/>
      <c r="J1000" s="70"/>
      <c r="K1000" s="69" t="s">
        <v>17344</v>
      </c>
      <c r="L1000" s="73"/>
      <c r="M1000" s="74"/>
      <c r="N1000" s="74"/>
      <c r="O1000" s="75"/>
      <c r="P1000" s="76"/>
      <c r="Q1000" s="76"/>
      <c r="R1000" s="86"/>
      <c r="S1000" s="48"/>
      <c r="T1000" s="48"/>
      <c r="U1000" s="49"/>
      <c r="V1000" s="49"/>
      <c r="W1000" s="49"/>
      <c r="X1000" s="49"/>
      <c r="Y1000" s="49"/>
      <c r="Z1000" s="49"/>
      <c r="AA1000" s="71">
        <v>456</v>
      </c>
      <c r="AB1000" s="71"/>
      <c r="AC1000" s="72"/>
      <c r="AD1000" s="78" t="s">
        <v>10618</v>
      </c>
      <c r="AE1000" s="78">
        <v>204</v>
      </c>
      <c r="AF1000" s="78">
        <v>27</v>
      </c>
      <c r="AG1000" s="78">
        <v>116</v>
      </c>
      <c r="AH1000" s="78">
        <v>105</v>
      </c>
      <c r="AI1000" s="78">
        <v>19800</v>
      </c>
      <c r="AJ1000" s="78" t="s">
        <v>11912</v>
      </c>
      <c r="AK1000" s="78"/>
      <c r="AL1000" s="78"/>
      <c r="AM1000" s="78" t="s">
        <v>12690</v>
      </c>
      <c r="AN1000" s="80">
        <v>42128.38722222222</v>
      </c>
      <c r="AO1000" s="78"/>
      <c r="AP1000" s="78" t="b">
        <v>1</v>
      </c>
      <c r="AQ1000" s="78" t="b">
        <v>0</v>
      </c>
      <c r="AR1000" s="78" t="b">
        <v>0</v>
      </c>
      <c r="AS1000" s="78" t="s">
        <v>9963</v>
      </c>
      <c r="AT1000" s="78">
        <v>0</v>
      </c>
      <c r="AU1000" s="84" t="s">
        <v>14862</v>
      </c>
      <c r="AV1000" s="78" t="b">
        <v>0</v>
      </c>
      <c r="AW1000" s="78" t="s">
        <v>15459</v>
      </c>
      <c r="AX1000" s="84" t="s">
        <v>15913</v>
      </c>
      <c r="AY1000" s="78" t="s">
        <v>66</v>
      </c>
      <c r="AZ1000" s="102" t="s">
        <v>18397</v>
      </c>
      <c r="BA1000" s="48"/>
      <c r="BB1000" s="48"/>
      <c r="BC1000" s="48"/>
      <c r="BD1000" s="48"/>
      <c r="BE1000" s="48"/>
      <c r="BF1000" s="48"/>
      <c r="BG1000" s="48"/>
      <c r="BH1000" s="48"/>
      <c r="BI1000" s="48"/>
      <c r="BJ1000" s="48"/>
      <c r="BK1000" s="78" t="e">
        <f>REPLACE(INDEX(GroupVertices[Group], MATCH(Vertices[[#This Row],[Vertex]],GroupVertices[Vertex],0)),1,1,"")</f>
        <v>#N/A</v>
      </c>
      <c r="BL1000" s="3"/>
      <c r="BM1000" s="3"/>
      <c r="BN1000" s="3"/>
      <c r="BO1000" s="3"/>
    </row>
    <row r="1001" spans="1:67" x14ac:dyDescent="0.25">
      <c r="A1001" s="64" t="s">
        <v>603</v>
      </c>
      <c r="B1001" s="65"/>
      <c r="C1001" s="65"/>
      <c r="D1001" s="66"/>
      <c r="E1001" s="68"/>
      <c r="F1001" s="100" t="s">
        <v>4787</v>
      </c>
      <c r="G1001" s="65"/>
      <c r="H1001" s="69"/>
      <c r="I1001" s="70"/>
      <c r="J1001" s="70"/>
      <c r="K1001" s="69" t="s">
        <v>17352</v>
      </c>
      <c r="L1001" s="73"/>
      <c r="M1001" s="74"/>
      <c r="N1001" s="74"/>
      <c r="O1001" s="75"/>
      <c r="P1001" s="76"/>
      <c r="Q1001" s="76"/>
      <c r="R1001" s="86"/>
      <c r="S1001" s="48"/>
      <c r="T1001" s="48"/>
      <c r="U1001" s="49"/>
      <c r="V1001" s="49"/>
      <c r="W1001" s="49"/>
      <c r="X1001" s="49"/>
      <c r="Y1001" s="49"/>
      <c r="Z1001" s="49"/>
      <c r="AA1001" s="71">
        <v>464</v>
      </c>
      <c r="AB1001" s="71"/>
      <c r="AC1001" s="72"/>
      <c r="AD1001" s="78" t="s">
        <v>10626</v>
      </c>
      <c r="AE1001" s="78">
        <v>375</v>
      </c>
      <c r="AF1001" s="78">
        <v>21</v>
      </c>
      <c r="AG1001" s="78">
        <v>5758</v>
      </c>
      <c r="AH1001" s="78">
        <v>56</v>
      </c>
      <c r="AI1001" s="78">
        <v>19800</v>
      </c>
      <c r="AJ1001" s="78"/>
      <c r="AK1001" s="78"/>
      <c r="AL1001" s="78"/>
      <c r="AM1001" s="78" t="s">
        <v>10135</v>
      </c>
      <c r="AN1001" s="80">
        <v>42649.476655092592</v>
      </c>
      <c r="AO1001" s="78"/>
      <c r="AP1001" s="78" t="b">
        <v>1</v>
      </c>
      <c r="AQ1001" s="78" t="b">
        <v>1</v>
      </c>
      <c r="AR1001" s="78" t="b">
        <v>0</v>
      </c>
      <c r="AS1001" s="78" t="s">
        <v>9963</v>
      </c>
      <c r="AT1001" s="78">
        <v>7</v>
      </c>
      <c r="AU1001" s="78"/>
      <c r="AV1001" s="78" t="b">
        <v>0</v>
      </c>
      <c r="AW1001" s="78" t="s">
        <v>15459</v>
      </c>
      <c r="AX1001" s="84" t="s">
        <v>15921</v>
      </c>
      <c r="AY1001" s="78" t="s">
        <v>66</v>
      </c>
      <c r="AZ1001" s="102" t="s">
        <v>18397</v>
      </c>
      <c r="BA1001" s="48"/>
      <c r="BB1001" s="48"/>
      <c r="BC1001" s="48"/>
      <c r="BD1001" s="48"/>
      <c r="BE1001" s="48"/>
      <c r="BF1001" s="48"/>
      <c r="BG1001" s="48"/>
      <c r="BH1001" s="48"/>
      <c r="BI1001" s="48"/>
      <c r="BJ1001" s="48"/>
      <c r="BK1001" s="78" t="e">
        <f>REPLACE(INDEX(GroupVertices[Group], MATCH(Vertices[[#This Row],[Vertex]],GroupVertices[Vertex],0)),1,1,"")</f>
        <v>#N/A</v>
      </c>
      <c r="BL1001" s="3"/>
      <c r="BM1001" s="3"/>
      <c r="BN1001" s="3"/>
      <c r="BO1001" s="3"/>
    </row>
    <row r="1002" spans="1:67" x14ac:dyDescent="0.25">
      <c r="A1002" s="64" t="s">
        <v>610</v>
      </c>
      <c r="B1002" s="65"/>
      <c r="C1002" s="65"/>
      <c r="D1002" s="66"/>
      <c r="E1002" s="68"/>
      <c r="F1002" s="100" t="s">
        <v>5084</v>
      </c>
      <c r="G1002" s="65"/>
      <c r="H1002" s="69"/>
      <c r="I1002" s="70"/>
      <c r="J1002" s="70"/>
      <c r="K1002" s="69" t="s">
        <v>17362</v>
      </c>
      <c r="L1002" s="73"/>
      <c r="M1002" s="74"/>
      <c r="N1002" s="74"/>
      <c r="O1002" s="75"/>
      <c r="P1002" s="76"/>
      <c r="Q1002" s="76"/>
      <c r="R1002" s="86"/>
      <c r="S1002" s="48"/>
      <c r="T1002" s="48"/>
      <c r="U1002" s="49"/>
      <c r="V1002" s="49"/>
      <c r="W1002" s="49"/>
      <c r="X1002" s="49"/>
      <c r="Y1002" s="49"/>
      <c r="Z1002" s="49"/>
      <c r="AA1002" s="71">
        <v>474</v>
      </c>
      <c r="AB1002" s="71"/>
      <c r="AC1002" s="72"/>
      <c r="AD1002" s="78" t="s">
        <v>10636</v>
      </c>
      <c r="AE1002" s="78">
        <v>195</v>
      </c>
      <c r="AF1002" s="78">
        <v>277</v>
      </c>
      <c r="AG1002" s="78">
        <v>13284</v>
      </c>
      <c r="AH1002" s="78">
        <v>6</v>
      </c>
      <c r="AI1002" s="78">
        <v>19800</v>
      </c>
      <c r="AJ1002" s="78" t="s">
        <v>11927</v>
      </c>
      <c r="AK1002" s="78" t="s">
        <v>12814</v>
      </c>
      <c r="AL1002" s="84" t="s">
        <v>13386</v>
      </c>
      <c r="AM1002" s="78" t="s">
        <v>12690</v>
      </c>
      <c r="AN1002" s="80">
        <v>41663.647141203706</v>
      </c>
      <c r="AO1002" s="84" t="s">
        <v>14181</v>
      </c>
      <c r="AP1002" s="78" t="b">
        <v>1</v>
      </c>
      <c r="AQ1002" s="78" t="b">
        <v>0</v>
      </c>
      <c r="AR1002" s="78" t="b">
        <v>0</v>
      </c>
      <c r="AS1002" s="78" t="s">
        <v>9963</v>
      </c>
      <c r="AT1002" s="78">
        <v>37</v>
      </c>
      <c r="AU1002" s="84" t="s">
        <v>14862</v>
      </c>
      <c r="AV1002" s="78" t="b">
        <v>0</v>
      </c>
      <c r="AW1002" s="78" t="s">
        <v>15459</v>
      </c>
      <c r="AX1002" s="84" t="s">
        <v>15931</v>
      </c>
      <c r="AY1002" s="78" t="s">
        <v>66</v>
      </c>
      <c r="AZ1002" s="102" t="s">
        <v>18397</v>
      </c>
      <c r="BA1002" s="48"/>
      <c r="BB1002" s="48"/>
      <c r="BC1002" s="48"/>
      <c r="BD1002" s="48"/>
      <c r="BE1002" s="48"/>
      <c r="BF1002" s="48"/>
      <c r="BG1002" s="48"/>
      <c r="BH1002" s="48"/>
      <c r="BI1002" s="48"/>
      <c r="BJ1002" s="48"/>
      <c r="BK1002" s="78" t="e">
        <f>REPLACE(INDEX(GroupVertices[Group], MATCH(Vertices[[#This Row],[Vertex]],GroupVertices[Vertex],0)),1,1,"")</f>
        <v>#N/A</v>
      </c>
      <c r="BL1002" s="3"/>
      <c r="BM1002" s="3"/>
      <c r="BN1002" s="3"/>
      <c r="BO1002" s="3"/>
    </row>
    <row r="1003" spans="1:67" x14ac:dyDescent="0.25">
      <c r="A1003" s="64" t="s">
        <v>611</v>
      </c>
      <c r="B1003" s="65"/>
      <c r="C1003" s="65"/>
      <c r="D1003" s="66"/>
      <c r="E1003" s="68"/>
      <c r="F1003" s="100" t="s">
        <v>5085</v>
      </c>
      <c r="G1003" s="65"/>
      <c r="H1003" s="69"/>
      <c r="I1003" s="70"/>
      <c r="J1003" s="70"/>
      <c r="K1003" s="69" t="s">
        <v>17363</v>
      </c>
      <c r="L1003" s="73"/>
      <c r="M1003" s="74"/>
      <c r="N1003" s="74"/>
      <c r="O1003" s="75"/>
      <c r="P1003" s="76"/>
      <c r="Q1003" s="76"/>
      <c r="R1003" s="86"/>
      <c r="S1003" s="48"/>
      <c r="T1003" s="48"/>
      <c r="U1003" s="49"/>
      <c r="V1003" s="49"/>
      <c r="W1003" s="49"/>
      <c r="X1003" s="49"/>
      <c r="Y1003" s="49"/>
      <c r="Z1003" s="49"/>
      <c r="AA1003" s="71">
        <v>475</v>
      </c>
      <c r="AB1003" s="71"/>
      <c r="AC1003" s="72"/>
      <c r="AD1003" s="78" t="s">
        <v>10637</v>
      </c>
      <c r="AE1003" s="78">
        <v>9</v>
      </c>
      <c r="AF1003" s="78">
        <v>2439</v>
      </c>
      <c r="AG1003" s="78">
        <v>108984</v>
      </c>
      <c r="AH1003" s="78">
        <v>0</v>
      </c>
      <c r="AI1003" s="78">
        <v>19800</v>
      </c>
      <c r="AJ1003" s="78" t="s">
        <v>11928</v>
      </c>
      <c r="AK1003" s="78" t="s">
        <v>12662</v>
      </c>
      <c r="AL1003" s="84" t="s">
        <v>13387</v>
      </c>
      <c r="AM1003" s="78" t="s">
        <v>10135</v>
      </c>
      <c r="AN1003" s="80">
        <v>41176.532905092594</v>
      </c>
      <c r="AO1003" s="78"/>
      <c r="AP1003" s="78" t="b">
        <v>1</v>
      </c>
      <c r="AQ1003" s="78" t="b">
        <v>0</v>
      </c>
      <c r="AR1003" s="78" t="b">
        <v>1</v>
      </c>
      <c r="AS1003" s="78" t="s">
        <v>9963</v>
      </c>
      <c r="AT1003" s="78">
        <v>533</v>
      </c>
      <c r="AU1003" s="84" t="s">
        <v>14862</v>
      </c>
      <c r="AV1003" s="78" t="b">
        <v>0</v>
      </c>
      <c r="AW1003" s="78" t="s">
        <v>15459</v>
      </c>
      <c r="AX1003" s="84" t="s">
        <v>15932</v>
      </c>
      <c r="AY1003" s="78" t="s">
        <v>66</v>
      </c>
      <c r="AZ1003" s="102" t="s">
        <v>18397</v>
      </c>
      <c r="BA1003" s="48"/>
      <c r="BB1003" s="48"/>
      <c r="BC1003" s="48"/>
      <c r="BD1003" s="48"/>
      <c r="BE1003" s="48"/>
      <c r="BF1003" s="48"/>
      <c r="BG1003" s="48"/>
      <c r="BH1003" s="48"/>
      <c r="BI1003" s="48"/>
      <c r="BJ1003" s="48"/>
      <c r="BK1003" s="78" t="e">
        <f>REPLACE(INDEX(GroupVertices[Group], MATCH(Vertices[[#This Row],[Vertex]],GroupVertices[Vertex],0)),1,1,"")</f>
        <v>#N/A</v>
      </c>
      <c r="BL1003" s="3"/>
      <c r="BM1003" s="3"/>
      <c r="BN1003" s="3"/>
      <c r="BO1003" s="3"/>
    </row>
    <row r="1004" spans="1:67" x14ac:dyDescent="0.25">
      <c r="A1004" s="64" t="s">
        <v>613</v>
      </c>
      <c r="B1004" s="65"/>
      <c r="C1004" s="65"/>
      <c r="D1004" s="66"/>
      <c r="E1004" s="68"/>
      <c r="F1004" s="100" t="s">
        <v>15236</v>
      </c>
      <c r="G1004" s="65"/>
      <c r="H1004" s="69"/>
      <c r="I1004" s="70"/>
      <c r="J1004" s="70"/>
      <c r="K1004" s="69" t="s">
        <v>17365</v>
      </c>
      <c r="L1004" s="73"/>
      <c r="M1004" s="74"/>
      <c r="N1004" s="74"/>
      <c r="O1004" s="75"/>
      <c r="P1004" s="76"/>
      <c r="Q1004" s="76"/>
      <c r="R1004" s="86"/>
      <c r="S1004" s="48"/>
      <c r="T1004" s="48"/>
      <c r="U1004" s="49"/>
      <c r="V1004" s="49"/>
      <c r="W1004" s="49"/>
      <c r="X1004" s="49"/>
      <c r="Y1004" s="49"/>
      <c r="Z1004" s="49"/>
      <c r="AA1004" s="71">
        <v>477</v>
      </c>
      <c r="AB1004" s="71"/>
      <c r="AC1004" s="72"/>
      <c r="AD1004" s="78" t="s">
        <v>10639</v>
      </c>
      <c r="AE1004" s="78">
        <v>202</v>
      </c>
      <c r="AF1004" s="78">
        <v>145</v>
      </c>
      <c r="AG1004" s="78">
        <v>6977</v>
      </c>
      <c r="AH1004" s="78">
        <v>124</v>
      </c>
      <c r="AI1004" s="78">
        <v>19800</v>
      </c>
      <c r="AJ1004" s="78" t="s">
        <v>11929</v>
      </c>
      <c r="AK1004" s="78"/>
      <c r="AL1004" s="78"/>
      <c r="AM1004" s="78" t="s">
        <v>10135</v>
      </c>
      <c r="AN1004" s="80">
        <v>42423.476365740738</v>
      </c>
      <c r="AO1004" s="84" t="s">
        <v>14183</v>
      </c>
      <c r="AP1004" s="78" t="b">
        <v>1</v>
      </c>
      <c r="AQ1004" s="78" t="b">
        <v>0</v>
      </c>
      <c r="AR1004" s="78" t="b">
        <v>0</v>
      </c>
      <c r="AS1004" s="78" t="s">
        <v>9963</v>
      </c>
      <c r="AT1004" s="78">
        <v>0</v>
      </c>
      <c r="AU1004" s="78"/>
      <c r="AV1004" s="78" t="b">
        <v>0</v>
      </c>
      <c r="AW1004" s="78" t="s">
        <v>15459</v>
      </c>
      <c r="AX1004" s="84" t="s">
        <v>15934</v>
      </c>
      <c r="AY1004" s="78" t="s">
        <v>66</v>
      </c>
      <c r="AZ1004" s="102" t="s">
        <v>18397</v>
      </c>
      <c r="BA1004" s="48"/>
      <c r="BB1004" s="48"/>
      <c r="BC1004" s="48"/>
      <c r="BD1004" s="48"/>
      <c r="BE1004" s="48"/>
      <c r="BF1004" s="48"/>
      <c r="BG1004" s="48"/>
      <c r="BH1004" s="48"/>
      <c r="BI1004" s="48"/>
      <c r="BJ1004" s="48"/>
      <c r="BK1004" s="78" t="e">
        <f>REPLACE(INDEX(GroupVertices[Group], MATCH(Vertices[[#This Row],[Vertex]],GroupVertices[Vertex],0)),1,1,"")</f>
        <v>#N/A</v>
      </c>
      <c r="BL1004" s="3"/>
      <c r="BM1004" s="3"/>
      <c r="BN1004" s="3"/>
      <c r="BO1004" s="3"/>
    </row>
    <row r="1005" spans="1:67" x14ac:dyDescent="0.25">
      <c r="A1005" s="64" t="s">
        <v>615</v>
      </c>
      <c r="B1005" s="65"/>
      <c r="C1005" s="65"/>
      <c r="D1005" s="66"/>
      <c r="E1005" s="68"/>
      <c r="F1005" s="100" t="s">
        <v>5088</v>
      </c>
      <c r="G1005" s="65"/>
      <c r="H1005" s="69"/>
      <c r="I1005" s="70"/>
      <c r="J1005" s="70"/>
      <c r="K1005" s="69" t="s">
        <v>17367</v>
      </c>
      <c r="L1005" s="73"/>
      <c r="M1005" s="74"/>
      <c r="N1005" s="74"/>
      <c r="O1005" s="75"/>
      <c r="P1005" s="76"/>
      <c r="Q1005" s="76"/>
      <c r="R1005" s="86"/>
      <c r="S1005" s="48"/>
      <c r="T1005" s="48"/>
      <c r="U1005" s="49"/>
      <c r="V1005" s="49"/>
      <c r="W1005" s="49"/>
      <c r="X1005" s="49"/>
      <c r="Y1005" s="49"/>
      <c r="Z1005" s="49"/>
      <c r="AA1005" s="71">
        <v>479</v>
      </c>
      <c r="AB1005" s="71"/>
      <c r="AC1005" s="72"/>
      <c r="AD1005" s="78" t="s">
        <v>10641</v>
      </c>
      <c r="AE1005" s="78">
        <v>362</v>
      </c>
      <c r="AF1005" s="78">
        <v>84</v>
      </c>
      <c r="AG1005" s="78">
        <v>1942</v>
      </c>
      <c r="AH1005" s="78">
        <v>461</v>
      </c>
      <c r="AI1005" s="78">
        <v>19800</v>
      </c>
      <c r="AJ1005" s="78" t="s">
        <v>11931</v>
      </c>
      <c r="AK1005" s="78" t="s">
        <v>12817</v>
      </c>
      <c r="AL1005" s="84" t="s">
        <v>13389</v>
      </c>
      <c r="AM1005" s="78" t="s">
        <v>10135</v>
      </c>
      <c r="AN1005" s="80">
        <v>40877.537349537037</v>
      </c>
      <c r="AO1005" s="84" t="s">
        <v>14185</v>
      </c>
      <c r="AP1005" s="78" t="b">
        <v>0</v>
      </c>
      <c r="AQ1005" s="78" t="b">
        <v>0</v>
      </c>
      <c r="AR1005" s="78" t="b">
        <v>1</v>
      </c>
      <c r="AS1005" s="78" t="s">
        <v>9963</v>
      </c>
      <c r="AT1005" s="78">
        <v>5</v>
      </c>
      <c r="AU1005" s="84" t="s">
        <v>14911</v>
      </c>
      <c r="AV1005" s="78" t="b">
        <v>0</v>
      </c>
      <c r="AW1005" s="78" t="s">
        <v>15459</v>
      </c>
      <c r="AX1005" s="84" t="s">
        <v>15936</v>
      </c>
      <c r="AY1005" s="78" t="s">
        <v>66</v>
      </c>
      <c r="AZ1005" s="102" t="s">
        <v>18397</v>
      </c>
      <c r="BA1005" s="48"/>
      <c r="BB1005" s="48"/>
      <c r="BC1005" s="48"/>
      <c r="BD1005" s="48"/>
      <c r="BE1005" s="48"/>
      <c r="BF1005" s="48"/>
      <c r="BG1005" s="48"/>
      <c r="BH1005" s="48"/>
      <c r="BI1005" s="48"/>
      <c r="BJ1005" s="48"/>
      <c r="BK1005" s="78" t="e">
        <f>REPLACE(INDEX(GroupVertices[Group], MATCH(Vertices[[#This Row],[Vertex]],GroupVertices[Vertex],0)),1,1,"")</f>
        <v>#N/A</v>
      </c>
      <c r="BL1005" s="3"/>
      <c r="BM1005" s="3"/>
      <c r="BN1005" s="3"/>
      <c r="BO1005" s="3"/>
    </row>
    <row r="1006" spans="1:67" x14ac:dyDescent="0.25">
      <c r="A1006" s="64" t="s">
        <v>620</v>
      </c>
      <c r="B1006" s="65"/>
      <c r="C1006" s="65"/>
      <c r="D1006" s="66"/>
      <c r="E1006" s="68"/>
      <c r="F1006" s="100" t="s">
        <v>5093</v>
      </c>
      <c r="G1006" s="65"/>
      <c r="H1006" s="69"/>
      <c r="I1006" s="70"/>
      <c r="J1006" s="70"/>
      <c r="K1006" s="69" t="s">
        <v>17371</v>
      </c>
      <c r="L1006" s="73"/>
      <c r="M1006" s="74"/>
      <c r="N1006" s="74"/>
      <c r="O1006" s="75"/>
      <c r="P1006" s="76"/>
      <c r="Q1006" s="76"/>
      <c r="R1006" s="86"/>
      <c r="S1006" s="48"/>
      <c r="T1006" s="48"/>
      <c r="U1006" s="49"/>
      <c r="V1006" s="49"/>
      <c r="W1006" s="49"/>
      <c r="X1006" s="49"/>
      <c r="Y1006" s="49"/>
      <c r="Z1006" s="49"/>
      <c r="AA1006" s="71">
        <v>483</v>
      </c>
      <c r="AB1006" s="71"/>
      <c r="AC1006" s="72"/>
      <c r="AD1006" s="78" t="s">
        <v>10645</v>
      </c>
      <c r="AE1006" s="78">
        <v>30</v>
      </c>
      <c r="AF1006" s="78">
        <v>18</v>
      </c>
      <c r="AG1006" s="78">
        <v>3331</v>
      </c>
      <c r="AH1006" s="78">
        <v>1</v>
      </c>
      <c r="AI1006" s="78"/>
      <c r="AJ1006" s="78" t="s">
        <v>11935</v>
      </c>
      <c r="AK1006" s="78" t="s">
        <v>12740</v>
      </c>
      <c r="AL1006" s="84" t="s">
        <v>13390</v>
      </c>
      <c r="AM1006" s="78"/>
      <c r="AN1006" s="80">
        <v>42825.730914351851</v>
      </c>
      <c r="AO1006" s="84" t="s">
        <v>14188</v>
      </c>
      <c r="AP1006" s="78" t="b">
        <v>1</v>
      </c>
      <c r="AQ1006" s="78" t="b">
        <v>0</v>
      </c>
      <c r="AR1006" s="78" t="b">
        <v>0</v>
      </c>
      <c r="AS1006" s="78" t="s">
        <v>14858</v>
      </c>
      <c r="AT1006" s="78">
        <v>2</v>
      </c>
      <c r="AU1006" s="78"/>
      <c r="AV1006" s="78" t="b">
        <v>0</v>
      </c>
      <c r="AW1006" s="78" t="s">
        <v>15459</v>
      </c>
      <c r="AX1006" s="84" t="s">
        <v>15940</v>
      </c>
      <c r="AY1006" s="78" t="s">
        <v>66</v>
      </c>
      <c r="AZ1006" s="102" t="s">
        <v>18397</v>
      </c>
      <c r="BA1006" s="48"/>
      <c r="BB1006" s="48"/>
      <c r="BC1006" s="48"/>
      <c r="BD1006" s="48"/>
      <c r="BE1006" s="48"/>
      <c r="BF1006" s="48"/>
      <c r="BG1006" s="48"/>
      <c r="BH1006" s="48"/>
      <c r="BI1006" s="48"/>
      <c r="BJ1006" s="48"/>
      <c r="BK1006" s="78" t="e">
        <f>REPLACE(INDEX(GroupVertices[Group], MATCH(Vertices[[#This Row],[Vertex]],GroupVertices[Vertex],0)),1,1,"")</f>
        <v>#N/A</v>
      </c>
      <c r="BL1006" s="3"/>
      <c r="BM1006" s="3"/>
      <c r="BN1006" s="3"/>
      <c r="BO1006" s="3"/>
    </row>
    <row r="1007" spans="1:67" x14ac:dyDescent="0.25">
      <c r="A1007" s="64" t="s">
        <v>633</v>
      </c>
      <c r="B1007" s="65"/>
      <c r="C1007" s="65"/>
      <c r="D1007" s="66"/>
      <c r="E1007" s="68"/>
      <c r="F1007" s="100" t="s">
        <v>5105</v>
      </c>
      <c r="G1007" s="65"/>
      <c r="H1007" s="69"/>
      <c r="I1007" s="70"/>
      <c r="J1007" s="70"/>
      <c r="K1007" s="69" t="s">
        <v>17384</v>
      </c>
      <c r="L1007" s="73"/>
      <c r="M1007" s="74"/>
      <c r="N1007" s="74"/>
      <c r="O1007" s="75"/>
      <c r="P1007" s="76"/>
      <c r="Q1007" s="76"/>
      <c r="R1007" s="86"/>
      <c r="S1007" s="48"/>
      <c r="T1007" s="48"/>
      <c r="U1007" s="49"/>
      <c r="V1007" s="49"/>
      <c r="W1007" s="49"/>
      <c r="X1007" s="49"/>
      <c r="Y1007" s="49"/>
      <c r="Z1007" s="49"/>
      <c r="AA1007" s="71">
        <v>496</v>
      </c>
      <c r="AB1007" s="71"/>
      <c r="AC1007" s="72"/>
      <c r="AD1007" s="78" t="s">
        <v>10658</v>
      </c>
      <c r="AE1007" s="78">
        <v>122</v>
      </c>
      <c r="AF1007" s="78">
        <v>66</v>
      </c>
      <c r="AG1007" s="78">
        <v>4187</v>
      </c>
      <c r="AH1007" s="78">
        <v>1</v>
      </c>
      <c r="AI1007" s="78">
        <v>-25200</v>
      </c>
      <c r="AJ1007" s="78" t="s">
        <v>11947</v>
      </c>
      <c r="AK1007" s="78" t="s">
        <v>12755</v>
      </c>
      <c r="AL1007" s="84" t="s">
        <v>13396</v>
      </c>
      <c r="AM1007" s="78" t="s">
        <v>13800</v>
      </c>
      <c r="AN1007" s="80">
        <v>41703.151377314818</v>
      </c>
      <c r="AO1007" s="84" t="s">
        <v>14199</v>
      </c>
      <c r="AP1007" s="78" t="b">
        <v>1</v>
      </c>
      <c r="AQ1007" s="78" t="b">
        <v>0</v>
      </c>
      <c r="AR1007" s="78" t="b">
        <v>0</v>
      </c>
      <c r="AS1007" s="78" t="s">
        <v>9963</v>
      </c>
      <c r="AT1007" s="78">
        <v>16</v>
      </c>
      <c r="AU1007" s="84" t="s">
        <v>14862</v>
      </c>
      <c r="AV1007" s="78" t="b">
        <v>0</v>
      </c>
      <c r="AW1007" s="78" t="s">
        <v>15459</v>
      </c>
      <c r="AX1007" s="84" t="s">
        <v>15953</v>
      </c>
      <c r="AY1007" s="78" t="s">
        <v>66</v>
      </c>
      <c r="AZ1007" s="102" t="s">
        <v>18397</v>
      </c>
      <c r="BA1007" s="48"/>
      <c r="BB1007" s="48"/>
      <c r="BC1007" s="48"/>
      <c r="BD1007" s="48"/>
      <c r="BE1007" s="48"/>
      <c r="BF1007" s="48"/>
      <c r="BG1007" s="48"/>
      <c r="BH1007" s="48"/>
      <c r="BI1007" s="48"/>
      <c r="BJ1007" s="48"/>
      <c r="BK1007" s="78" t="e">
        <f>REPLACE(INDEX(GroupVertices[Group], MATCH(Vertices[[#This Row],[Vertex]],GroupVertices[Vertex],0)),1,1,"")</f>
        <v>#N/A</v>
      </c>
      <c r="BL1007" s="3"/>
      <c r="BM1007" s="3"/>
      <c r="BN1007" s="3"/>
      <c r="BO1007" s="3"/>
    </row>
    <row r="1008" spans="1:67" x14ac:dyDescent="0.25">
      <c r="A1008" s="64" t="s">
        <v>638</v>
      </c>
      <c r="B1008" s="65"/>
      <c r="C1008" s="65"/>
      <c r="D1008" s="66"/>
      <c r="E1008" s="68"/>
      <c r="F1008" s="100" t="s">
        <v>5110</v>
      </c>
      <c r="G1008" s="65"/>
      <c r="H1008" s="69"/>
      <c r="I1008" s="70"/>
      <c r="J1008" s="70"/>
      <c r="K1008" s="69" t="s">
        <v>17390</v>
      </c>
      <c r="L1008" s="73"/>
      <c r="M1008" s="74"/>
      <c r="N1008" s="74"/>
      <c r="O1008" s="75"/>
      <c r="P1008" s="76"/>
      <c r="Q1008" s="76"/>
      <c r="R1008" s="86"/>
      <c r="S1008" s="48"/>
      <c r="T1008" s="48"/>
      <c r="U1008" s="49"/>
      <c r="V1008" s="49"/>
      <c r="W1008" s="49"/>
      <c r="X1008" s="49"/>
      <c r="Y1008" s="49"/>
      <c r="Z1008" s="49"/>
      <c r="AA1008" s="71">
        <v>502</v>
      </c>
      <c r="AB1008" s="71"/>
      <c r="AC1008" s="72"/>
      <c r="AD1008" s="78" t="s">
        <v>10664</v>
      </c>
      <c r="AE1008" s="78">
        <v>4869</v>
      </c>
      <c r="AF1008" s="78">
        <v>1599</v>
      </c>
      <c r="AG1008" s="78">
        <v>964</v>
      </c>
      <c r="AH1008" s="78">
        <v>1584</v>
      </c>
      <c r="AI1008" s="78">
        <v>-36000</v>
      </c>
      <c r="AJ1008" s="78" t="s">
        <v>11952</v>
      </c>
      <c r="AK1008" s="78" t="s">
        <v>12831</v>
      </c>
      <c r="AL1008" s="78"/>
      <c r="AM1008" s="78" t="s">
        <v>13801</v>
      </c>
      <c r="AN1008" s="80">
        <v>40802.193159722221</v>
      </c>
      <c r="AO1008" s="84" t="s">
        <v>14205</v>
      </c>
      <c r="AP1008" s="78" t="b">
        <v>1</v>
      </c>
      <c r="AQ1008" s="78" t="b">
        <v>0</v>
      </c>
      <c r="AR1008" s="78" t="b">
        <v>1</v>
      </c>
      <c r="AS1008" s="78" t="s">
        <v>9963</v>
      </c>
      <c r="AT1008" s="78">
        <v>9</v>
      </c>
      <c r="AU1008" s="84" t="s">
        <v>14862</v>
      </c>
      <c r="AV1008" s="78" t="b">
        <v>0</v>
      </c>
      <c r="AW1008" s="78" t="s">
        <v>15459</v>
      </c>
      <c r="AX1008" s="84" t="s">
        <v>15959</v>
      </c>
      <c r="AY1008" s="78" t="s">
        <v>66</v>
      </c>
      <c r="AZ1008" s="102" t="s">
        <v>18397</v>
      </c>
      <c r="BA1008" s="48"/>
      <c r="BB1008" s="48"/>
      <c r="BC1008" s="48"/>
      <c r="BD1008" s="48"/>
      <c r="BE1008" s="48"/>
      <c r="BF1008" s="48"/>
      <c r="BG1008" s="48"/>
      <c r="BH1008" s="48"/>
      <c r="BI1008" s="48"/>
      <c r="BJ1008" s="48"/>
      <c r="BK1008" s="78" t="e">
        <f>REPLACE(INDEX(GroupVertices[Group], MATCH(Vertices[[#This Row],[Vertex]],GroupVertices[Vertex],0)),1,1,"")</f>
        <v>#N/A</v>
      </c>
      <c r="BL1008" s="3"/>
      <c r="BM1008" s="3"/>
      <c r="BN1008" s="3"/>
      <c r="BO1008" s="3"/>
    </row>
    <row r="1009" spans="1:67" x14ac:dyDescent="0.25">
      <c r="A1009" s="64" t="s">
        <v>639</v>
      </c>
      <c r="B1009" s="65"/>
      <c r="C1009" s="65"/>
      <c r="D1009" s="66"/>
      <c r="E1009" s="68"/>
      <c r="F1009" s="100" t="s">
        <v>15239</v>
      </c>
      <c r="G1009" s="65"/>
      <c r="H1009" s="69"/>
      <c r="I1009" s="70"/>
      <c r="J1009" s="70"/>
      <c r="K1009" s="69" t="s">
        <v>17391</v>
      </c>
      <c r="L1009" s="73"/>
      <c r="M1009" s="74"/>
      <c r="N1009" s="74"/>
      <c r="O1009" s="75"/>
      <c r="P1009" s="76"/>
      <c r="Q1009" s="76"/>
      <c r="R1009" s="86"/>
      <c r="S1009" s="48"/>
      <c r="T1009" s="48"/>
      <c r="U1009" s="49"/>
      <c r="V1009" s="49"/>
      <c r="W1009" s="49"/>
      <c r="X1009" s="49"/>
      <c r="Y1009" s="49"/>
      <c r="Z1009" s="49"/>
      <c r="AA1009" s="71">
        <v>503</v>
      </c>
      <c r="AB1009" s="71"/>
      <c r="AC1009" s="72"/>
      <c r="AD1009" s="78" t="s">
        <v>10665</v>
      </c>
      <c r="AE1009" s="78">
        <v>17564</v>
      </c>
      <c r="AF1009" s="78">
        <v>20999</v>
      </c>
      <c r="AG1009" s="78">
        <v>407396</v>
      </c>
      <c r="AH1009" s="78">
        <v>3862</v>
      </c>
      <c r="AI1009" s="78">
        <v>-14400</v>
      </c>
      <c r="AJ1009" s="78" t="s">
        <v>11953</v>
      </c>
      <c r="AK1009" s="78"/>
      <c r="AL1009" s="84" t="s">
        <v>13399</v>
      </c>
      <c r="AM1009" s="78" t="s">
        <v>13818</v>
      </c>
      <c r="AN1009" s="80">
        <v>41279.591354166667</v>
      </c>
      <c r="AO1009" s="84" t="s">
        <v>14206</v>
      </c>
      <c r="AP1009" s="78" t="b">
        <v>0</v>
      </c>
      <c r="AQ1009" s="78" t="b">
        <v>0</v>
      </c>
      <c r="AR1009" s="78" t="b">
        <v>1</v>
      </c>
      <c r="AS1009" s="78" t="s">
        <v>9963</v>
      </c>
      <c r="AT1009" s="78">
        <v>2307</v>
      </c>
      <c r="AU1009" s="84" t="s">
        <v>14985</v>
      </c>
      <c r="AV1009" s="78" t="b">
        <v>0</v>
      </c>
      <c r="AW1009" s="78" t="s">
        <v>15459</v>
      </c>
      <c r="AX1009" s="84" t="s">
        <v>15960</v>
      </c>
      <c r="AY1009" s="78" t="s">
        <v>66</v>
      </c>
      <c r="AZ1009" s="102" t="s">
        <v>18397</v>
      </c>
      <c r="BA1009" s="48"/>
      <c r="BB1009" s="48"/>
      <c r="BC1009" s="48"/>
      <c r="BD1009" s="48"/>
      <c r="BE1009" s="48"/>
      <c r="BF1009" s="48"/>
      <c r="BG1009" s="48"/>
      <c r="BH1009" s="48"/>
      <c r="BI1009" s="48"/>
      <c r="BJ1009" s="48"/>
      <c r="BK1009" s="78" t="e">
        <f>REPLACE(INDEX(GroupVertices[Group], MATCH(Vertices[[#This Row],[Vertex]],GroupVertices[Vertex],0)),1,1,"")</f>
        <v>#N/A</v>
      </c>
      <c r="BL1009" s="3"/>
      <c r="BM1009" s="3"/>
      <c r="BN1009" s="3"/>
      <c r="BO1009" s="3"/>
    </row>
    <row r="1010" spans="1:67" x14ac:dyDescent="0.25">
      <c r="A1010" s="64" t="s">
        <v>641</v>
      </c>
      <c r="B1010" s="65"/>
      <c r="C1010" s="65"/>
      <c r="D1010" s="66"/>
      <c r="E1010" s="68"/>
      <c r="F1010" s="100" t="s">
        <v>15240</v>
      </c>
      <c r="G1010" s="65"/>
      <c r="H1010" s="69"/>
      <c r="I1010" s="70"/>
      <c r="J1010" s="70"/>
      <c r="K1010" s="69" t="s">
        <v>17394</v>
      </c>
      <c r="L1010" s="73"/>
      <c r="M1010" s="74"/>
      <c r="N1010" s="74"/>
      <c r="O1010" s="75"/>
      <c r="P1010" s="76"/>
      <c r="Q1010" s="76"/>
      <c r="R1010" s="86"/>
      <c r="S1010" s="48"/>
      <c r="T1010" s="48"/>
      <c r="U1010" s="49"/>
      <c r="V1010" s="49"/>
      <c r="W1010" s="49"/>
      <c r="X1010" s="49"/>
      <c r="Y1010" s="49"/>
      <c r="Z1010" s="49"/>
      <c r="AA1010" s="71">
        <v>506</v>
      </c>
      <c r="AB1010" s="71"/>
      <c r="AC1010" s="72"/>
      <c r="AD1010" s="78" t="s">
        <v>10668</v>
      </c>
      <c r="AE1010" s="78">
        <v>3</v>
      </c>
      <c r="AF1010" s="78">
        <v>1</v>
      </c>
      <c r="AG1010" s="78">
        <v>63</v>
      </c>
      <c r="AH1010" s="78">
        <v>0</v>
      </c>
      <c r="AI1010" s="78"/>
      <c r="AJ1010" s="78" t="s">
        <v>11956</v>
      </c>
      <c r="AK1010" s="78" t="s">
        <v>10111</v>
      </c>
      <c r="AL1010" s="84" t="s">
        <v>13402</v>
      </c>
      <c r="AM1010" s="78"/>
      <c r="AN1010" s="80">
        <v>42816.418090277781</v>
      </c>
      <c r="AO1010" s="78"/>
      <c r="AP1010" s="78" t="b">
        <v>1</v>
      </c>
      <c r="AQ1010" s="78" t="b">
        <v>0</v>
      </c>
      <c r="AR1010" s="78" t="b">
        <v>0</v>
      </c>
      <c r="AS1010" s="78" t="s">
        <v>9963</v>
      </c>
      <c r="AT1010" s="78">
        <v>0</v>
      </c>
      <c r="AU1010" s="78"/>
      <c r="AV1010" s="78" t="b">
        <v>0</v>
      </c>
      <c r="AW1010" s="78" t="s">
        <v>15459</v>
      </c>
      <c r="AX1010" s="84" t="s">
        <v>15963</v>
      </c>
      <c r="AY1010" s="78" t="s">
        <v>66</v>
      </c>
      <c r="AZ1010" s="102" t="s">
        <v>18397</v>
      </c>
      <c r="BA1010" s="48"/>
      <c r="BB1010" s="48"/>
      <c r="BC1010" s="48"/>
      <c r="BD1010" s="48"/>
      <c r="BE1010" s="48"/>
      <c r="BF1010" s="48"/>
      <c r="BG1010" s="48"/>
      <c r="BH1010" s="48"/>
      <c r="BI1010" s="48"/>
      <c r="BJ1010" s="48"/>
      <c r="BK1010" s="78" t="e">
        <f>REPLACE(INDEX(GroupVertices[Group], MATCH(Vertices[[#This Row],[Vertex]],GroupVertices[Vertex],0)),1,1,"")</f>
        <v>#N/A</v>
      </c>
      <c r="BL1010" s="3"/>
      <c r="BM1010" s="3"/>
      <c r="BN1010" s="3"/>
      <c r="BO1010" s="3"/>
    </row>
    <row r="1011" spans="1:67" x14ac:dyDescent="0.25">
      <c r="A1011" s="64" t="s">
        <v>644</v>
      </c>
      <c r="B1011" s="65"/>
      <c r="C1011" s="65"/>
      <c r="D1011" s="66"/>
      <c r="E1011" s="68"/>
      <c r="F1011" s="100" t="s">
        <v>15243</v>
      </c>
      <c r="G1011" s="65"/>
      <c r="H1011" s="69"/>
      <c r="I1011" s="70"/>
      <c r="J1011" s="70"/>
      <c r="K1011" s="69" t="s">
        <v>17398</v>
      </c>
      <c r="L1011" s="73"/>
      <c r="M1011" s="74"/>
      <c r="N1011" s="74"/>
      <c r="O1011" s="75"/>
      <c r="P1011" s="76"/>
      <c r="Q1011" s="76"/>
      <c r="R1011" s="86"/>
      <c r="S1011" s="48"/>
      <c r="T1011" s="48"/>
      <c r="U1011" s="49"/>
      <c r="V1011" s="49"/>
      <c r="W1011" s="49"/>
      <c r="X1011" s="49"/>
      <c r="Y1011" s="49"/>
      <c r="Z1011" s="49"/>
      <c r="AA1011" s="71">
        <v>510</v>
      </c>
      <c r="AB1011" s="71"/>
      <c r="AC1011" s="72"/>
      <c r="AD1011" s="78" t="s">
        <v>10672</v>
      </c>
      <c r="AE1011" s="78">
        <v>0</v>
      </c>
      <c r="AF1011" s="78">
        <v>68</v>
      </c>
      <c r="AG1011" s="78">
        <v>221</v>
      </c>
      <c r="AH1011" s="78">
        <v>38</v>
      </c>
      <c r="AI1011" s="78">
        <v>-25200</v>
      </c>
      <c r="AJ1011" s="78" t="s">
        <v>11959</v>
      </c>
      <c r="AK1011" s="78"/>
      <c r="AL1011" s="84" t="s">
        <v>13403</v>
      </c>
      <c r="AM1011" s="78" t="s">
        <v>13800</v>
      </c>
      <c r="AN1011" s="80">
        <v>42728.480543981481</v>
      </c>
      <c r="AO1011" s="84" t="s">
        <v>14210</v>
      </c>
      <c r="AP1011" s="78" t="b">
        <v>0</v>
      </c>
      <c r="AQ1011" s="78" t="b">
        <v>0</v>
      </c>
      <c r="AR1011" s="78" t="b">
        <v>0</v>
      </c>
      <c r="AS1011" s="78" t="s">
        <v>9963</v>
      </c>
      <c r="AT1011" s="78">
        <v>0</v>
      </c>
      <c r="AU1011" s="84" t="s">
        <v>14862</v>
      </c>
      <c r="AV1011" s="78" t="b">
        <v>0</v>
      </c>
      <c r="AW1011" s="78" t="s">
        <v>15459</v>
      </c>
      <c r="AX1011" s="84" t="s">
        <v>15967</v>
      </c>
      <c r="AY1011" s="78" t="s">
        <v>66</v>
      </c>
      <c r="AZ1011" s="102" t="s">
        <v>18398</v>
      </c>
      <c r="BA1011" s="48"/>
      <c r="BB1011" s="48"/>
      <c r="BC1011" s="48"/>
      <c r="BD1011" s="48"/>
      <c r="BE1011" s="48"/>
      <c r="BF1011" s="48"/>
      <c r="BG1011" s="48"/>
      <c r="BH1011" s="48"/>
      <c r="BI1011" s="48"/>
      <c r="BJ1011" s="48"/>
      <c r="BK1011" s="78" t="e">
        <f>REPLACE(INDEX(GroupVertices[Group], MATCH(Vertices[[#This Row],[Vertex]],GroupVertices[Vertex],0)),1,1,"")</f>
        <v>#N/A</v>
      </c>
      <c r="BL1011" s="3"/>
      <c r="BM1011" s="3"/>
      <c r="BN1011" s="3"/>
      <c r="BO1011" s="3"/>
    </row>
    <row r="1012" spans="1:67" x14ac:dyDescent="0.25">
      <c r="A1012" s="64" t="s">
        <v>645</v>
      </c>
      <c r="B1012" s="65"/>
      <c r="C1012" s="65"/>
      <c r="D1012" s="66"/>
      <c r="E1012" s="68"/>
      <c r="F1012" s="100" t="s">
        <v>5113</v>
      </c>
      <c r="G1012" s="65"/>
      <c r="H1012" s="69"/>
      <c r="I1012" s="70"/>
      <c r="J1012" s="70"/>
      <c r="K1012" s="69" t="s">
        <v>17399</v>
      </c>
      <c r="L1012" s="73"/>
      <c r="M1012" s="74"/>
      <c r="N1012" s="74"/>
      <c r="O1012" s="75"/>
      <c r="P1012" s="76"/>
      <c r="Q1012" s="76"/>
      <c r="R1012" s="86"/>
      <c r="S1012" s="48"/>
      <c r="T1012" s="48"/>
      <c r="U1012" s="49"/>
      <c r="V1012" s="49"/>
      <c r="W1012" s="49"/>
      <c r="X1012" s="49"/>
      <c r="Y1012" s="49"/>
      <c r="Z1012" s="49"/>
      <c r="AA1012" s="71">
        <v>511</v>
      </c>
      <c r="AB1012" s="71"/>
      <c r="AC1012" s="72"/>
      <c r="AD1012" s="78" t="s">
        <v>10673</v>
      </c>
      <c r="AE1012" s="78">
        <v>442</v>
      </c>
      <c r="AF1012" s="78">
        <v>1696</v>
      </c>
      <c r="AG1012" s="78">
        <v>583</v>
      </c>
      <c r="AH1012" s="78">
        <v>84</v>
      </c>
      <c r="AI1012" s="78">
        <v>19800</v>
      </c>
      <c r="AJ1012" s="78" t="s">
        <v>11960</v>
      </c>
      <c r="AK1012" s="78" t="s">
        <v>12834</v>
      </c>
      <c r="AL1012" s="84" t="s">
        <v>13404</v>
      </c>
      <c r="AM1012" s="78" t="s">
        <v>10135</v>
      </c>
      <c r="AN1012" s="80">
        <v>42012.886354166665</v>
      </c>
      <c r="AO1012" s="84" t="s">
        <v>14211</v>
      </c>
      <c r="AP1012" s="78" t="b">
        <v>0</v>
      </c>
      <c r="AQ1012" s="78" t="b">
        <v>0</v>
      </c>
      <c r="AR1012" s="78" t="b">
        <v>1</v>
      </c>
      <c r="AS1012" s="78" t="s">
        <v>9963</v>
      </c>
      <c r="AT1012" s="78">
        <v>54</v>
      </c>
      <c r="AU1012" s="84" t="s">
        <v>14862</v>
      </c>
      <c r="AV1012" s="78" t="b">
        <v>0</v>
      </c>
      <c r="AW1012" s="78" t="s">
        <v>15459</v>
      </c>
      <c r="AX1012" s="84" t="s">
        <v>15968</v>
      </c>
      <c r="AY1012" s="78" t="s">
        <v>66</v>
      </c>
      <c r="AZ1012" s="102" t="s">
        <v>18398</v>
      </c>
      <c r="BA1012" s="48"/>
      <c r="BB1012" s="48"/>
      <c r="BC1012" s="48"/>
      <c r="BD1012" s="48"/>
      <c r="BE1012" s="48"/>
      <c r="BF1012" s="48"/>
      <c r="BG1012" s="48"/>
      <c r="BH1012" s="48"/>
      <c r="BI1012" s="48"/>
      <c r="BJ1012" s="48"/>
      <c r="BK1012" s="78" t="e">
        <f>REPLACE(INDEX(GroupVertices[Group], MATCH(Vertices[[#This Row],[Vertex]],GroupVertices[Vertex],0)),1,1,"")</f>
        <v>#N/A</v>
      </c>
      <c r="BL1012" s="3"/>
      <c r="BM1012" s="3"/>
      <c r="BN1012" s="3"/>
      <c r="BO1012" s="3"/>
    </row>
    <row r="1013" spans="1:67" x14ac:dyDescent="0.25">
      <c r="A1013" s="64" t="s">
        <v>646</v>
      </c>
      <c r="B1013" s="65"/>
      <c r="C1013" s="65"/>
      <c r="D1013" s="66"/>
      <c r="E1013" s="68"/>
      <c r="F1013" s="100" t="s">
        <v>5114</v>
      </c>
      <c r="G1013" s="65"/>
      <c r="H1013" s="69"/>
      <c r="I1013" s="70"/>
      <c r="J1013" s="70"/>
      <c r="K1013" s="69" t="s">
        <v>17400</v>
      </c>
      <c r="L1013" s="73"/>
      <c r="M1013" s="74"/>
      <c r="N1013" s="74"/>
      <c r="O1013" s="75"/>
      <c r="P1013" s="76"/>
      <c r="Q1013" s="76"/>
      <c r="R1013" s="86"/>
      <c r="S1013" s="48"/>
      <c r="T1013" s="48"/>
      <c r="U1013" s="49"/>
      <c r="V1013" s="49"/>
      <c r="W1013" s="49"/>
      <c r="X1013" s="49"/>
      <c r="Y1013" s="49"/>
      <c r="Z1013" s="49"/>
      <c r="AA1013" s="71">
        <v>512</v>
      </c>
      <c r="AB1013" s="71"/>
      <c r="AC1013" s="72"/>
      <c r="AD1013" s="78" t="s">
        <v>10674</v>
      </c>
      <c r="AE1013" s="78">
        <v>96</v>
      </c>
      <c r="AF1013" s="78">
        <v>25</v>
      </c>
      <c r="AG1013" s="78">
        <v>2531</v>
      </c>
      <c r="AH1013" s="78">
        <v>0</v>
      </c>
      <c r="AI1013" s="78"/>
      <c r="AJ1013" s="78" t="s">
        <v>11961</v>
      </c>
      <c r="AK1013" s="78" t="s">
        <v>10111</v>
      </c>
      <c r="AL1013" s="84" t="s">
        <v>13405</v>
      </c>
      <c r="AM1013" s="78"/>
      <c r="AN1013" s="80">
        <v>42691.890324074076</v>
      </c>
      <c r="AO1013" s="84" t="s">
        <v>14212</v>
      </c>
      <c r="AP1013" s="78" t="b">
        <v>1</v>
      </c>
      <c r="AQ1013" s="78" t="b">
        <v>0</v>
      </c>
      <c r="AR1013" s="78" t="b">
        <v>0</v>
      </c>
      <c r="AS1013" s="78" t="s">
        <v>9963</v>
      </c>
      <c r="AT1013" s="78">
        <v>1</v>
      </c>
      <c r="AU1013" s="78"/>
      <c r="AV1013" s="78" t="b">
        <v>0</v>
      </c>
      <c r="AW1013" s="78" t="s">
        <v>15459</v>
      </c>
      <c r="AX1013" s="84" t="s">
        <v>15969</v>
      </c>
      <c r="AY1013" s="78" t="s">
        <v>66</v>
      </c>
      <c r="AZ1013" s="102" t="s">
        <v>18398</v>
      </c>
      <c r="BA1013" s="48"/>
      <c r="BB1013" s="48"/>
      <c r="BC1013" s="48"/>
      <c r="BD1013" s="48"/>
      <c r="BE1013" s="48"/>
      <c r="BF1013" s="48"/>
      <c r="BG1013" s="48"/>
      <c r="BH1013" s="48"/>
      <c r="BI1013" s="48"/>
      <c r="BJ1013" s="48"/>
      <c r="BK1013" s="78" t="e">
        <f>REPLACE(INDEX(GroupVertices[Group], MATCH(Vertices[[#This Row],[Vertex]],GroupVertices[Vertex],0)),1,1,"")</f>
        <v>#N/A</v>
      </c>
      <c r="BL1013" s="3"/>
      <c r="BM1013" s="3"/>
      <c r="BN1013" s="3"/>
      <c r="BO1013" s="3"/>
    </row>
    <row r="1014" spans="1:67" x14ac:dyDescent="0.25">
      <c r="A1014" s="64" t="s">
        <v>648</v>
      </c>
      <c r="B1014" s="65"/>
      <c r="C1014" s="65"/>
      <c r="D1014" s="66"/>
      <c r="E1014" s="68"/>
      <c r="F1014" s="100" t="s">
        <v>5116</v>
      </c>
      <c r="G1014" s="65"/>
      <c r="H1014" s="69"/>
      <c r="I1014" s="70"/>
      <c r="J1014" s="70"/>
      <c r="K1014" s="69" t="s">
        <v>17403</v>
      </c>
      <c r="L1014" s="73"/>
      <c r="M1014" s="74"/>
      <c r="N1014" s="74"/>
      <c r="O1014" s="75"/>
      <c r="P1014" s="76"/>
      <c r="Q1014" s="76"/>
      <c r="R1014" s="86"/>
      <c r="S1014" s="48"/>
      <c r="T1014" s="48"/>
      <c r="U1014" s="49"/>
      <c r="V1014" s="49"/>
      <c r="W1014" s="49"/>
      <c r="X1014" s="49"/>
      <c r="Y1014" s="49"/>
      <c r="Z1014" s="49"/>
      <c r="AA1014" s="71">
        <v>515</v>
      </c>
      <c r="AB1014" s="71"/>
      <c r="AC1014" s="72"/>
      <c r="AD1014" s="78" t="s">
        <v>10677</v>
      </c>
      <c r="AE1014" s="78">
        <v>6</v>
      </c>
      <c r="AF1014" s="78">
        <v>670</v>
      </c>
      <c r="AG1014" s="78">
        <v>92682</v>
      </c>
      <c r="AH1014" s="78">
        <v>0</v>
      </c>
      <c r="AI1014" s="78">
        <v>19800</v>
      </c>
      <c r="AJ1014" s="78" t="s">
        <v>11964</v>
      </c>
      <c r="AK1014" s="78" t="s">
        <v>10111</v>
      </c>
      <c r="AL1014" s="84" t="s">
        <v>13408</v>
      </c>
      <c r="AM1014" s="78" t="s">
        <v>12690</v>
      </c>
      <c r="AN1014" s="80">
        <v>41141.337893518517</v>
      </c>
      <c r="AO1014" s="78"/>
      <c r="AP1014" s="78" t="b">
        <v>0</v>
      </c>
      <c r="AQ1014" s="78" t="b">
        <v>0</v>
      </c>
      <c r="AR1014" s="78" t="b">
        <v>0</v>
      </c>
      <c r="AS1014" s="78" t="s">
        <v>9963</v>
      </c>
      <c r="AT1014" s="78">
        <v>8</v>
      </c>
      <c r="AU1014" s="84" t="s">
        <v>14988</v>
      </c>
      <c r="AV1014" s="78" t="b">
        <v>0</v>
      </c>
      <c r="AW1014" s="78" t="s">
        <v>15459</v>
      </c>
      <c r="AX1014" s="84" t="s">
        <v>15972</v>
      </c>
      <c r="AY1014" s="78" t="s">
        <v>66</v>
      </c>
      <c r="AZ1014" s="102" t="s">
        <v>18398</v>
      </c>
      <c r="BA1014" s="48"/>
      <c r="BB1014" s="48"/>
      <c r="BC1014" s="48"/>
      <c r="BD1014" s="48"/>
      <c r="BE1014" s="48"/>
      <c r="BF1014" s="48"/>
      <c r="BG1014" s="48"/>
      <c r="BH1014" s="48"/>
      <c r="BI1014" s="48"/>
      <c r="BJ1014" s="48"/>
      <c r="BK1014" s="78" t="e">
        <f>REPLACE(INDEX(GroupVertices[Group], MATCH(Vertices[[#This Row],[Vertex]],GroupVertices[Vertex],0)),1,1,"")</f>
        <v>#N/A</v>
      </c>
      <c r="BL1014" s="3"/>
      <c r="BM1014" s="3"/>
      <c r="BN1014" s="3"/>
      <c r="BO1014" s="3"/>
    </row>
    <row r="1015" spans="1:67" x14ac:dyDescent="0.25">
      <c r="A1015" s="64" t="s">
        <v>649</v>
      </c>
      <c r="B1015" s="65"/>
      <c r="C1015" s="65"/>
      <c r="D1015" s="66"/>
      <c r="E1015" s="68"/>
      <c r="F1015" s="100" t="s">
        <v>5117</v>
      </c>
      <c r="G1015" s="65"/>
      <c r="H1015" s="69"/>
      <c r="I1015" s="70"/>
      <c r="J1015" s="70"/>
      <c r="K1015" s="69" t="s">
        <v>17404</v>
      </c>
      <c r="L1015" s="73"/>
      <c r="M1015" s="74"/>
      <c r="N1015" s="74"/>
      <c r="O1015" s="75"/>
      <c r="P1015" s="76"/>
      <c r="Q1015" s="76"/>
      <c r="R1015" s="86"/>
      <c r="S1015" s="48"/>
      <c r="T1015" s="48"/>
      <c r="U1015" s="49"/>
      <c r="V1015" s="49"/>
      <c r="W1015" s="49"/>
      <c r="X1015" s="49"/>
      <c r="Y1015" s="49"/>
      <c r="Z1015" s="49"/>
      <c r="AA1015" s="71">
        <v>516</v>
      </c>
      <c r="AB1015" s="71"/>
      <c r="AC1015" s="72"/>
      <c r="AD1015" s="78" t="s">
        <v>10678</v>
      </c>
      <c r="AE1015" s="78">
        <v>1</v>
      </c>
      <c r="AF1015" s="78">
        <v>13</v>
      </c>
      <c r="AG1015" s="78">
        <v>1286</v>
      </c>
      <c r="AH1015" s="78">
        <v>0</v>
      </c>
      <c r="AI1015" s="78">
        <v>-25200</v>
      </c>
      <c r="AJ1015" s="78" t="s">
        <v>11965</v>
      </c>
      <c r="AK1015" s="78"/>
      <c r="AL1015" s="78"/>
      <c r="AM1015" s="78" t="s">
        <v>13800</v>
      </c>
      <c r="AN1015" s="80">
        <v>42694.498865740738</v>
      </c>
      <c r="AO1015" s="84" t="s">
        <v>14214</v>
      </c>
      <c r="AP1015" s="78" t="b">
        <v>1</v>
      </c>
      <c r="AQ1015" s="78" t="b">
        <v>0</v>
      </c>
      <c r="AR1015" s="78" t="b">
        <v>0</v>
      </c>
      <c r="AS1015" s="78" t="s">
        <v>9963</v>
      </c>
      <c r="AT1015" s="78">
        <v>1</v>
      </c>
      <c r="AU1015" s="78"/>
      <c r="AV1015" s="78" t="b">
        <v>0</v>
      </c>
      <c r="AW1015" s="78" t="s">
        <v>15459</v>
      </c>
      <c r="AX1015" s="84" t="s">
        <v>15973</v>
      </c>
      <c r="AY1015" s="78" t="s">
        <v>66</v>
      </c>
      <c r="AZ1015" s="102" t="s">
        <v>18398</v>
      </c>
      <c r="BA1015" s="48"/>
      <c r="BB1015" s="48"/>
      <c r="BC1015" s="48"/>
      <c r="BD1015" s="48"/>
      <c r="BE1015" s="48"/>
      <c r="BF1015" s="48"/>
      <c r="BG1015" s="48"/>
      <c r="BH1015" s="48"/>
      <c r="BI1015" s="48"/>
      <c r="BJ1015" s="48"/>
      <c r="BK1015" s="78" t="e">
        <f>REPLACE(INDEX(GroupVertices[Group], MATCH(Vertices[[#This Row],[Vertex]],GroupVertices[Vertex],0)),1,1,"")</f>
        <v>#N/A</v>
      </c>
      <c r="BL1015" s="3"/>
      <c r="BM1015" s="3"/>
      <c r="BN1015" s="3"/>
      <c r="BO1015" s="3"/>
    </row>
    <row r="1016" spans="1:67" x14ac:dyDescent="0.25">
      <c r="A1016" s="64" t="s">
        <v>650</v>
      </c>
      <c r="B1016" s="65"/>
      <c r="C1016" s="65"/>
      <c r="D1016" s="66"/>
      <c r="E1016" s="68"/>
      <c r="F1016" s="100" t="s">
        <v>5118</v>
      </c>
      <c r="G1016" s="65"/>
      <c r="H1016" s="69"/>
      <c r="I1016" s="70"/>
      <c r="J1016" s="70"/>
      <c r="K1016" s="69" t="s">
        <v>17405</v>
      </c>
      <c r="L1016" s="73"/>
      <c r="M1016" s="74"/>
      <c r="N1016" s="74"/>
      <c r="O1016" s="75"/>
      <c r="P1016" s="76"/>
      <c r="Q1016" s="76"/>
      <c r="R1016" s="86"/>
      <c r="S1016" s="48"/>
      <c r="T1016" s="48"/>
      <c r="U1016" s="49"/>
      <c r="V1016" s="49"/>
      <c r="W1016" s="49"/>
      <c r="X1016" s="49"/>
      <c r="Y1016" s="49"/>
      <c r="Z1016" s="49"/>
      <c r="AA1016" s="71">
        <v>517</v>
      </c>
      <c r="AB1016" s="71"/>
      <c r="AC1016" s="72"/>
      <c r="AD1016" s="78" t="s">
        <v>10679</v>
      </c>
      <c r="AE1016" s="78">
        <v>180</v>
      </c>
      <c r="AF1016" s="78">
        <v>103</v>
      </c>
      <c r="AG1016" s="78">
        <v>2609</v>
      </c>
      <c r="AH1016" s="78">
        <v>2</v>
      </c>
      <c r="AI1016" s="78"/>
      <c r="AJ1016" s="78" t="s">
        <v>11966</v>
      </c>
      <c r="AK1016" s="78" t="s">
        <v>10118</v>
      </c>
      <c r="AL1016" s="84" t="s">
        <v>13409</v>
      </c>
      <c r="AM1016" s="78"/>
      <c r="AN1016" s="80">
        <v>42551.542395833334</v>
      </c>
      <c r="AO1016" s="84" t="s">
        <v>14215</v>
      </c>
      <c r="AP1016" s="78" t="b">
        <v>0</v>
      </c>
      <c r="AQ1016" s="78" t="b">
        <v>0</v>
      </c>
      <c r="AR1016" s="78" t="b">
        <v>0</v>
      </c>
      <c r="AS1016" s="78" t="s">
        <v>9963</v>
      </c>
      <c r="AT1016" s="78">
        <v>38</v>
      </c>
      <c r="AU1016" s="84" t="s">
        <v>14862</v>
      </c>
      <c r="AV1016" s="78" t="b">
        <v>0</v>
      </c>
      <c r="AW1016" s="78" t="s">
        <v>15459</v>
      </c>
      <c r="AX1016" s="84" t="s">
        <v>15974</v>
      </c>
      <c r="AY1016" s="78" t="s">
        <v>66</v>
      </c>
      <c r="AZ1016" s="102" t="s">
        <v>18397</v>
      </c>
      <c r="BA1016" s="48"/>
      <c r="BB1016" s="48"/>
      <c r="BC1016" s="48"/>
      <c r="BD1016" s="48"/>
      <c r="BE1016" s="48"/>
      <c r="BF1016" s="48"/>
      <c r="BG1016" s="48"/>
      <c r="BH1016" s="48"/>
      <c r="BI1016" s="48"/>
      <c r="BJ1016" s="48"/>
      <c r="BK1016" s="78" t="e">
        <f>REPLACE(INDEX(GroupVertices[Group], MATCH(Vertices[[#This Row],[Vertex]],GroupVertices[Vertex],0)),1,1,"")</f>
        <v>#N/A</v>
      </c>
      <c r="BL1016" s="3"/>
      <c r="BM1016" s="3"/>
      <c r="BN1016" s="3"/>
      <c r="BO1016" s="3"/>
    </row>
    <row r="1017" spans="1:67" x14ac:dyDescent="0.25">
      <c r="A1017" s="64" t="s">
        <v>651</v>
      </c>
      <c r="B1017" s="65"/>
      <c r="C1017" s="65"/>
      <c r="D1017" s="66"/>
      <c r="E1017" s="68"/>
      <c r="F1017" s="100" t="s">
        <v>5119</v>
      </c>
      <c r="G1017" s="65"/>
      <c r="H1017" s="69"/>
      <c r="I1017" s="70"/>
      <c r="J1017" s="70"/>
      <c r="K1017" s="69" t="s">
        <v>17406</v>
      </c>
      <c r="L1017" s="73"/>
      <c r="M1017" s="74"/>
      <c r="N1017" s="74"/>
      <c r="O1017" s="75"/>
      <c r="P1017" s="76"/>
      <c r="Q1017" s="76"/>
      <c r="R1017" s="86"/>
      <c r="S1017" s="48"/>
      <c r="T1017" s="48"/>
      <c r="U1017" s="49"/>
      <c r="V1017" s="49"/>
      <c r="W1017" s="49"/>
      <c r="X1017" s="49"/>
      <c r="Y1017" s="49"/>
      <c r="Z1017" s="49"/>
      <c r="AA1017" s="71">
        <v>518</v>
      </c>
      <c r="AB1017" s="71"/>
      <c r="AC1017" s="72"/>
      <c r="AD1017" s="78" t="s">
        <v>10680</v>
      </c>
      <c r="AE1017" s="78">
        <v>55</v>
      </c>
      <c r="AF1017" s="78">
        <v>82</v>
      </c>
      <c r="AG1017" s="78">
        <v>2549</v>
      </c>
      <c r="AH1017" s="78">
        <v>23</v>
      </c>
      <c r="AI1017" s="78">
        <v>-25200</v>
      </c>
      <c r="AJ1017" s="78"/>
      <c r="AK1017" s="78" t="s">
        <v>12703</v>
      </c>
      <c r="AL1017" s="78"/>
      <c r="AM1017" s="78" t="s">
        <v>13800</v>
      </c>
      <c r="AN1017" s="80">
        <v>42397.161076388889</v>
      </c>
      <c r="AO1017" s="84" t="s">
        <v>14216</v>
      </c>
      <c r="AP1017" s="78" t="b">
        <v>1</v>
      </c>
      <c r="AQ1017" s="78" t="b">
        <v>0</v>
      </c>
      <c r="AR1017" s="78" t="b">
        <v>0</v>
      </c>
      <c r="AS1017" s="78" t="s">
        <v>9963</v>
      </c>
      <c r="AT1017" s="78">
        <v>39</v>
      </c>
      <c r="AU1017" s="78"/>
      <c r="AV1017" s="78" t="b">
        <v>0</v>
      </c>
      <c r="AW1017" s="78" t="s">
        <v>15459</v>
      </c>
      <c r="AX1017" s="84" t="s">
        <v>15975</v>
      </c>
      <c r="AY1017" s="78" t="s">
        <v>66</v>
      </c>
      <c r="AZ1017" s="102" t="s">
        <v>18397</v>
      </c>
      <c r="BA1017" s="48"/>
      <c r="BB1017" s="48"/>
      <c r="BC1017" s="48"/>
      <c r="BD1017" s="48"/>
      <c r="BE1017" s="48"/>
      <c r="BF1017" s="48"/>
      <c r="BG1017" s="48"/>
      <c r="BH1017" s="48"/>
      <c r="BI1017" s="48"/>
      <c r="BJ1017" s="48"/>
      <c r="BK1017" s="78" t="e">
        <f>REPLACE(INDEX(GroupVertices[Group], MATCH(Vertices[[#This Row],[Vertex]],GroupVertices[Vertex],0)),1,1,"")</f>
        <v>#N/A</v>
      </c>
      <c r="BL1017" s="3"/>
      <c r="BM1017" s="3"/>
      <c r="BN1017" s="3"/>
      <c r="BO1017" s="3"/>
    </row>
    <row r="1018" spans="1:67" x14ac:dyDescent="0.25">
      <c r="A1018" s="64" t="s">
        <v>652</v>
      </c>
      <c r="B1018" s="65"/>
      <c r="C1018" s="65"/>
      <c r="D1018" s="66"/>
      <c r="E1018" s="68"/>
      <c r="F1018" s="100" t="s">
        <v>5120</v>
      </c>
      <c r="G1018" s="65"/>
      <c r="H1018" s="69"/>
      <c r="I1018" s="70"/>
      <c r="J1018" s="70"/>
      <c r="K1018" s="69" t="s">
        <v>17407</v>
      </c>
      <c r="L1018" s="73"/>
      <c r="M1018" s="74"/>
      <c r="N1018" s="74"/>
      <c r="O1018" s="75"/>
      <c r="P1018" s="76"/>
      <c r="Q1018" s="76"/>
      <c r="R1018" s="86"/>
      <c r="S1018" s="48"/>
      <c r="T1018" s="48"/>
      <c r="U1018" s="49"/>
      <c r="V1018" s="49"/>
      <c r="W1018" s="49"/>
      <c r="X1018" s="49"/>
      <c r="Y1018" s="49"/>
      <c r="Z1018" s="49"/>
      <c r="AA1018" s="71">
        <v>519</v>
      </c>
      <c r="AB1018" s="71"/>
      <c r="AC1018" s="72"/>
      <c r="AD1018" s="78" t="s">
        <v>4118</v>
      </c>
      <c r="AE1018" s="78">
        <v>32</v>
      </c>
      <c r="AF1018" s="78">
        <v>166</v>
      </c>
      <c r="AG1018" s="78">
        <v>3959</v>
      </c>
      <c r="AH1018" s="78">
        <v>11</v>
      </c>
      <c r="AI1018" s="78">
        <v>-25200</v>
      </c>
      <c r="AJ1018" s="78" t="s">
        <v>11967</v>
      </c>
      <c r="AK1018" s="78"/>
      <c r="AL1018" s="84" t="s">
        <v>13410</v>
      </c>
      <c r="AM1018" s="78" t="s">
        <v>13819</v>
      </c>
      <c r="AN1018" s="80">
        <v>41491.573460648149</v>
      </c>
      <c r="AO1018" s="84" t="s">
        <v>14217</v>
      </c>
      <c r="AP1018" s="78" t="b">
        <v>0</v>
      </c>
      <c r="AQ1018" s="78" t="b">
        <v>0</v>
      </c>
      <c r="AR1018" s="78" t="b">
        <v>0</v>
      </c>
      <c r="AS1018" s="78" t="s">
        <v>9963</v>
      </c>
      <c r="AT1018" s="78">
        <v>40</v>
      </c>
      <c r="AU1018" s="84" t="s">
        <v>14989</v>
      </c>
      <c r="AV1018" s="78" t="b">
        <v>0</v>
      </c>
      <c r="AW1018" s="78" t="s">
        <v>15459</v>
      </c>
      <c r="AX1018" s="84" t="s">
        <v>15976</v>
      </c>
      <c r="AY1018" s="78" t="s">
        <v>66</v>
      </c>
      <c r="AZ1018" s="102" t="s">
        <v>18397</v>
      </c>
      <c r="BA1018" s="48"/>
      <c r="BB1018" s="48"/>
      <c r="BC1018" s="48"/>
      <c r="BD1018" s="48"/>
      <c r="BE1018" s="48"/>
      <c r="BF1018" s="48"/>
      <c r="BG1018" s="48"/>
      <c r="BH1018" s="48"/>
      <c r="BI1018" s="48"/>
      <c r="BJ1018" s="48"/>
      <c r="BK1018" s="78" t="e">
        <f>REPLACE(INDEX(GroupVertices[Group], MATCH(Vertices[[#This Row],[Vertex]],GroupVertices[Vertex],0)),1,1,"")</f>
        <v>#N/A</v>
      </c>
      <c r="BL1018" s="3"/>
      <c r="BM1018" s="3"/>
      <c r="BN1018" s="3"/>
      <c r="BO1018" s="3"/>
    </row>
    <row r="1019" spans="1:67" x14ac:dyDescent="0.25">
      <c r="A1019" s="64" t="s">
        <v>653</v>
      </c>
      <c r="B1019" s="65"/>
      <c r="C1019" s="65"/>
      <c r="D1019" s="66"/>
      <c r="E1019" s="68"/>
      <c r="F1019" s="100" t="s">
        <v>5121</v>
      </c>
      <c r="G1019" s="65"/>
      <c r="H1019" s="69"/>
      <c r="I1019" s="70"/>
      <c r="J1019" s="70"/>
      <c r="K1019" s="69" t="s">
        <v>17408</v>
      </c>
      <c r="L1019" s="73"/>
      <c r="M1019" s="74"/>
      <c r="N1019" s="74"/>
      <c r="O1019" s="75"/>
      <c r="P1019" s="76"/>
      <c r="Q1019" s="76"/>
      <c r="R1019" s="86"/>
      <c r="S1019" s="48"/>
      <c r="T1019" s="48"/>
      <c r="U1019" s="49"/>
      <c r="V1019" s="49"/>
      <c r="W1019" s="49"/>
      <c r="X1019" s="49"/>
      <c r="Y1019" s="49"/>
      <c r="Z1019" s="49"/>
      <c r="AA1019" s="71">
        <v>520</v>
      </c>
      <c r="AB1019" s="71"/>
      <c r="AC1019" s="72"/>
      <c r="AD1019" s="78" t="s">
        <v>10681</v>
      </c>
      <c r="AE1019" s="78">
        <v>135</v>
      </c>
      <c r="AF1019" s="78">
        <v>82</v>
      </c>
      <c r="AG1019" s="78">
        <v>2583</v>
      </c>
      <c r="AH1019" s="78">
        <v>2</v>
      </c>
      <c r="AI1019" s="78"/>
      <c r="AJ1019" s="78"/>
      <c r="AK1019" s="78"/>
      <c r="AL1019" s="78"/>
      <c r="AM1019" s="78"/>
      <c r="AN1019" s="80">
        <v>42453.445960648147</v>
      </c>
      <c r="AO1019" s="84" t="s">
        <v>14218</v>
      </c>
      <c r="AP1019" s="78" t="b">
        <v>1</v>
      </c>
      <c r="AQ1019" s="78" t="b">
        <v>0</v>
      </c>
      <c r="AR1019" s="78" t="b">
        <v>0</v>
      </c>
      <c r="AS1019" s="78" t="s">
        <v>9963</v>
      </c>
      <c r="AT1019" s="78">
        <v>28</v>
      </c>
      <c r="AU1019" s="78"/>
      <c r="AV1019" s="78" t="b">
        <v>0</v>
      </c>
      <c r="AW1019" s="78" t="s">
        <v>15459</v>
      </c>
      <c r="AX1019" s="84" t="s">
        <v>15977</v>
      </c>
      <c r="AY1019" s="78" t="s">
        <v>66</v>
      </c>
      <c r="AZ1019" s="102" t="s">
        <v>18397</v>
      </c>
      <c r="BA1019" s="48"/>
      <c r="BB1019" s="48"/>
      <c r="BC1019" s="48"/>
      <c r="BD1019" s="48"/>
      <c r="BE1019" s="48"/>
      <c r="BF1019" s="48"/>
      <c r="BG1019" s="48"/>
      <c r="BH1019" s="48"/>
      <c r="BI1019" s="48"/>
      <c r="BJ1019" s="48"/>
      <c r="BK1019" s="78" t="e">
        <f>REPLACE(INDEX(GroupVertices[Group], MATCH(Vertices[[#This Row],[Vertex]],GroupVertices[Vertex],0)),1,1,"")</f>
        <v>#N/A</v>
      </c>
      <c r="BL1019" s="3"/>
      <c r="BM1019" s="3"/>
      <c r="BN1019" s="3"/>
      <c r="BO1019" s="3"/>
    </row>
    <row r="1020" spans="1:67" x14ac:dyDescent="0.25">
      <c r="A1020" s="64" t="s">
        <v>654</v>
      </c>
      <c r="B1020" s="65"/>
      <c r="C1020" s="65"/>
      <c r="D1020" s="66"/>
      <c r="E1020" s="68"/>
      <c r="F1020" s="100" t="s">
        <v>5122</v>
      </c>
      <c r="G1020" s="65"/>
      <c r="H1020" s="69"/>
      <c r="I1020" s="70"/>
      <c r="J1020" s="70"/>
      <c r="K1020" s="69" t="s">
        <v>17409</v>
      </c>
      <c r="L1020" s="73"/>
      <c r="M1020" s="74"/>
      <c r="N1020" s="74"/>
      <c r="O1020" s="75"/>
      <c r="P1020" s="76"/>
      <c r="Q1020" s="76"/>
      <c r="R1020" s="86"/>
      <c r="S1020" s="48"/>
      <c r="T1020" s="48"/>
      <c r="U1020" s="49"/>
      <c r="V1020" s="49"/>
      <c r="W1020" s="49"/>
      <c r="X1020" s="49"/>
      <c r="Y1020" s="49"/>
      <c r="Z1020" s="49"/>
      <c r="AA1020" s="71">
        <v>521</v>
      </c>
      <c r="AB1020" s="71"/>
      <c r="AC1020" s="72"/>
      <c r="AD1020" s="78" t="s">
        <v>10682</v>
      </c>
      <c r="AE1020" s="78">
        <v>985</v>
      </c>
      <c r="AF1020" s="78">
        <v>391</v>
      </c>
      <c r="AG1020" s="78">
        <v>2639</v>
      </c>
      <c r="AH1020" s="78">
        <v>9</v>
      </c>
      <c r="AI1020" s="78"/>
      <c r="AJ1020" s="78" t="s">
        <v>11968</v>
      </c>
      <c r="AK1020" s="78" t="s">
        <v>12721</v>
      </c>
      <c r="AL1020" s="84" t="s">
        <v>13411</v>
      </c>
      <c r="AM1020" s="78"/>
      <c r="AN1020" s="80">
        <v>42427.301203703704</v>
      </c>
      <c r="AO1020" s="84" t="s">
        <v>14219</v>
      </c>
      <c r="AP1020" s="78" t="b">
        <v>0</v>
      </c>
      <c r="AQ1020" s="78" t="b">
        <v>0</v>
      </c>
      <c r="AR1020" s="78" t="b">
        <v>0</v>
      </c>
      <c r="AS1020" s="78" t="s">
        <v>14858</v>
      </c>
      <c r="AT1020" s="78">
        <v>22</v>
      </c>
      <c r="AU1020" s="84" t="s">
        <v>14863</v>
      </c>
      <c r="AV1020" s="78" t="b">
        <v>0</v>
      </c>
      <c r="AW1020" s="78" t="s">
        <v>15459</v>
      </c>
      <c r="AX1020" s="84" t="s">
        <v>15978</v>
      </c>
      <c r="AY1020" s="78" t="s">
        <v>66</v>
      </c>
      <c r="AZ1020" s="102" t="s">
        <v>18397</v>
      </c>
      <c r="BA1020" s="48"/>
      <c r="BB1020" s="48"/>
      <c r="BC1020" s="48"/>
      <c r="BD1020" s="48"/>
      <c r="BE1020" s="48"/>
      <c r="BF1020" s="48"/>
      <c r="BG1020" s="48"/>
      <c r="BH1020" s="48"/>
      <c r="BI1020" s="48"/>
      <c r="BJ1020" s="48"/>
      <c r="BK1020" s="78" t="e">
        <f>REPLACE(INDEX(GroupVertices[Group], MATCH(Vertices[[#This Row],[Vertex]],GroupVertices[Vertex],0)),1,1,"")</f>
        <v>#N/A</v>
      </c>
      <c r="BL1020" s="3"/>
      <c r="BM1020" s="3"/>
      <c r="BN1020" s="3"/>
      <c r="BO1020" s="3"/>
    </row>
    <row r="1021" spans="1:67" x14ac:dyDescent="0.25">
      <c r="A1021" s="64" t="s">
        <v>655</v>
      </c>
      <c r="B1021" s="65"/>
      <c r="C1021" s="65"/>
      <c r="D1021" s="66"/>
      <c r="E1021" s="68"/>
      <c r="F1021" s="100" t="s">
        <v>5123</v>
      </c>
      <c r="G1021" s="65"/>
      <c r="H1021" s="69"/>
      <c r="I1021" s="70"/>
      <c r="J1021" s="70"/>
      <c r="K1021" s="69" t="s">
        <v>17410</v>
      </c>
      <c r="L1021" s="73"/>
      <c r="M1021" s="74"/>
      <c r="N1021" s="74"/>
      <c r="O1021" s="75"/>
      <c r="P1021" s="76"/>
      <c r="Q1021" s="76"/>
      <c r="R1021" s="86"/>
      <c r="S1021" s="48"/>
      <c r="T1021" s="48"/>
      <c r="U1021" s="49"/>
      <c r="V1021" s="49"/>
      <c r="W1021" s="49"/>
      <c r="X1021" s="49"/>
      <c r="Y1021" s="49"/>
      <c r="Z1021" s="49"/>
      <c r="AA1021" s="71">
        <v>522</v>
      </c>
      <c r="AB1021" s="71"/>
      <c r="AC1021" s="72"/>
      <c r="AD1021" s="78" t="s">
        <v>10683</v>
      </c>
      <c r="AE1021" s="78">
        <v>308</v>
      </c>
      <c r="AF1021" s="78">
        <v>186</v>
      </c>
      <c r="AG1021" s="78">
        <v>2829</v>
      </c>
      <c r="AH1021" s="78">
        <v>61</v>
      </c>
      <c r="AI1021" s="78"/>
      <c r="AJ1021" s="78" t="s">
        <v>11969</v>
      </c>
      <c r="AK1021" s="78" t="s">
        <v>10118</v>
      </c>
      <c r="AL1021" s="78"/>
      <c r="AM1021" s="78"/>
      <c r="AN1021" s="80">
        <v>42537.349027777775</v>
      </c>
      <c r="AO1021" s="84" t="s">
        <v>14220</v>
      </c>
      <c r="AP1021" s="78" t="b">
        <v>1</v>
      </c>
      <c r="AQ1021" s="78" t="b">
        <v>0</v>
      </c>
      <c r="AR1021" s="78" t="b">
        <v>0</v>
      </c>
      <c r="AS1021" s="78" t="s">
        <v>9963</v>
      </c>
      <c r="AT1021" s="78">
        <v>40</v>
      </c>
      <c r="AU1021" s="78"/>
      <c r="AV1021" s="78" t="b">
        <v>0</v>
      </c>
      <c r="AW1021" s="78" t="s">
        <v>15459</v>
      </c>
      <c r="AX1021" s="84" t="s">
        <v>15979</v>
      </c>
      <c r="AY1021" s="78" t="s">
        <v>66</v>
      </c>
      <c r="AZ1021" s="102" t="s">
        <v>18397</v>
      </c>
      <c r="BA1021" s="48"/>
      <c r="BB1021" s="48"/>
      <c r="BC1021" s="48"/>
      <c r="BD1021" s="48"/>
      <c r="BE1021" s="48"/>
      <c r="BF1021" s="48"/>
      <c r="BG1021" s="48"/>
      <c r="BH1021" s="48"/>
      <c r="BI1021" s="48"/>
      <c r="BJ1021" s="48"/>
      <c r="BK1021" s="78" t="e">
        <f>REPLACE(INDEX(GroupVertices[Group], MATCH(Vertices[[#This Row],[Vertex]],GroupVertices[Vertex],0)),1,1,"")</f>
        <v>#N/A</v>
      </c>
      <c r="BL1021" s="3"/>
      <c r="BM1021" s="3"/>
      <c r="BN1021" s="3"/>
      <c r="BO1021" s="3"/>
    </row>
    <row r="1022" spans="1:67" x14ac:dyDescent="0.25">
      <c r="A1022" s="64" t="s">
        <v>657</v>
      </c>
      <c r="B1022" s="65"/>
      <c r="C1022" s="65"/>
      <c r="D1022" s="66"/>
      <c r="E1022" s="68"/>
      <c r="F1022" s="100" t="s">
        <v>5125</v>
      </c>
      <c r="G1022" s="65"/>
      <c r="H1022" s="69"/>
      <c r="I1022" s="70"/>
      <c r="J1022" s="70"/>
      <c r="K1022" s="69" t="s">
        <v>17412</v>
      </c>
      <c r="L1022" s="73"/>
      <c r="M1022" s="74"/>
      <c r="N1022" s="74"/>
      <c r="O1022" s="75"/>
      <c r="P1022" s="76"/>
      <c r="Q1022" s="76"/>
      <c r="R1022" s="86"/>
      <c r="S1022" s="48"/>
      <c r="T1022" s="48"/>
      <c r="U1022" s="49"/>
      <c r="V1022" s="49"/>
      <c r="W1022" s="49"/>
      <c r="X1022" s="49"/>
      <c r="Y1022" s="49"/>
      <c r="Z1022" s="49"/>
      <c r="AA1022" s="71">
        <v>524</v>
      </c>
      <c r="AB1022" s="71"/>
      <c r="AC1022" s="72"/>
      <c r="AD1022" s="78" t="s">
        <v>10685</v>
      </c>
      <c r="AE1022" s="78">
        <v>760</v>
      </c>
      <c r="AF1022" s="78">
        <v>6105</v>
      </c>
      <c r="AG1022" s="78">
        <v>48132</v>
      </c>
      <c r="AH1022" s="78">
        <v>2</v>
      </c>
      <c r="AI1022" s="78">
        <v>19800</v>
      </c>
      <c r="AJ1022" s="78" t="s">
        <v>11970</v>
      </c>
      <c r="AK1022" s="78" t="s">
        <v>10111</v>
      </c>
      <c r="AL1022" s="84" t="s">
        <v>13412</v>
      </c>
      <c r="AM1022" s="78" t="s">
        <v>12690</v>
      </c>
      <c r="AN1022" s="80">
        <v>40747.404120370367</v>
      </c>
      <c r="AO1022" s="84" t="s">
        <v>14221</v>
      </c>
      <c r="AP1022" s="78" t="b">
        <v>0</v>
      </c>
      <c r="AQ1022" s="78" t="b">
        <v>0</v>
      </c>
      <c r="AR1022" s="78" t="b">
        <v>0</v>
      </c>
      <c r="AS1022" s="78" t="s">
        <v>9963</v>
      </c>
      <c r="AT1022" s="78">
        <v>137</v>
      </c>
      <c r="AU1022" s="84" t="s">
        <v>14865</v>
      </c>
      <c r="AV1022" s="78" t="b">
        <v>0</v>
      </c>
      <c r="AW1022" s="78" t="s">
        <v>15459</v>
      </c>
      <c r="AX1022" s="84" t="s">
        <v>15981</v>
      </c>
      <c r="AY1022" s="78" t="s">
        <v>66</v>
      </c>
      <c r="AZ1022" s="102" t="s">
        <v>18397</v>
      </c>
      <c r="BA1022" s="48"/>
      <c r="BB1022" s="48"/>
      <c r="BC1022" s="48"/>
      <c r="BD1022" s="48"/>
      <c r="BE1022" s="48"/>
      <c r="BF1022" s="48"/>
      <c r="BG1022" s="48"/>
      <c r="BH1022" s="48"/>
      <c r="BI1022" s="48"/>
      <c r="BJ1022" s="48"/>
      <c r="BK1022" s="78" t="e">
        <f>REPLACE(INDEX(GroupVertices[Group], MATCH(Vertices[[#This Row],[Vertex]],GroupVertices[Vertex],0)),1,1,"")</f>
        <v>#N/A</v>
      </c>
      <c r="BL1022" s="3"/>
      <c r="BM1022" s="3"/>
      <c r="BN1022" s="3"/>
      <c r="BO1022" s="3"/>
    </row>
    <row r="1023" spans="1:67" x14ac:dyDescent="0.25">
      <c r="A1023" s="64" t="s">
        <v>664</v>
      </c>
      <c r="B1023" s="65"/>
      <c r="C1023" s="65"/>
      <c r="D1023" s="66"/>
      <c r="E1023" s="68"/>
      <c r="F1023" s="100" t="s">
        <v>5131</v>
      </c>
      <c r="G1023" s="65"/>
      <c r="H1023" s="69"/>
      <c r="I1023" s="70"/>
      <c r="J1023" s="70"/>
      <c r="K1023" s="69" t="s">
        <v>17418</v>
      </c>
      <c r="L1023" s="73"/>
      <c r="M1023" s="74"/>
      <c r="N1023" s="74"/>
      <c r="O1023" s="75"/>
      <c r="P1023" s="76"/>
      <c r="Q1023" s="76"/>
      <c r="R1023" s="86"/>
      <c r="S1023" s="48"/>
      <c r="T1023" s="48"/>
      <c r="U1023" s="49"/>
      <c r="V1023" s="49"/>
      <c r="W1023" s="49"/>
      <c r="X1023" s="49"/>
      <c r="Y1023" s="49"/>
      <c r="Z1023" s="49"/>
      <c r="AA1023" s="71">
        <v>530</v>
      </c>
      <c r="AB1023" s="71"/>
      <c r="AC1023" s="72"/>
      <c r="AD1023" s="78" t="s">
        <v>10691</v>
      </c>
      <c r="AE1023" s="78">
        <v>48</v>
      </c>
      <c r="AF1023" s="78">
        <v>132</v>
      </c>
      <c r="AG1023" s="78">
        <v>6908</v>
      </c>
      <c r="AH1023" s="78">
        <v>2177</v>
      </c>
      <c r="AI1023" s="78">
        <v>-25200</v>
      </c>
      <c r="AJ1023" s="78" t="s">
        <v>11974</v>
      </c>
      <c r="AK1023" s="78" t="s">
        <v>12803</v>
      </c>
      <c r="AL1023" s="78"/>
      <c r="AM1023" s="78" t="s">
        <v>13800</v>
      </c>
      <c r="AN1023" s="80">
        <v>41113.600798611114</v>
      </c>
      <c r="AO1023" s="84" t="s">
        <v>14226</v>
      </c>
      <c r="AP1023" s="78" t="b">
        <v>0</v>
      </c>
      <c r="AQ1023" s="78" t="b">
        <v>0</v>
      </c>
      <c r="AR1023" s="78" t="b">
        <v>1</v>
      </c>
      <c r="AS1023" s="78" t="s">
        <v>9963</v>
      </c>
      <c r="AT1023" s="78">
        <v>23</v>
      </c>
      <c r="AU1023" s="84" t="s">
        <v>14992</v>
      </c>
      <c r="AV1023" s="78" t="b">
        <v>0</v>
      </c>
      <c r="AW1023" s="78" t="s">
        <v>15459</v>
      </c>
      <c r="AX1023" s="84" t="s">
        <v>15987</v>
      </c>
      <c r="AY1023" s="78" t="s">
        <v>66</v>
      </c>
      <c r="AZ1023" s="102" t="s">
        <v>18397</v>
      </c>
      <c r="BA1023" s="48"/>
      <c r="BB1023" s="48"/>
      <c r="BC1023" s="48"/>
      <c r="BD1023" s="48"/>
      <c r="BE1023" s="48"/>
      <c r="BF1023" s="48"/>
      <c r="BG1023" s="48"/>
      <c r="BH1023" s="48"/>
      <c r="BI1023" s="48"/>
      <c r="BJ1023" s="48"/>
      <c r="BK1023" s="78" t="e">
        <f>REPLACE(INDEX(GroupVertices[Group], MATCH(Vertices[[#This Row],[Vertex]],GroupVertices[Vertex],0)),1,1,"")</f>
        <v>#N/A</v>
      </c>
      <c r="BL1023" s="3"/>
      <c r="BM1023" s="3"/>
      <c r="BN1023" s="3"/>
      <c r="BO1023" s="3"/>
    </row>
    <row r="1024" spans="1:67" x14ac:dyDescent="0.25">
      <c r="A1024" s="64" t="s">
        <v>665</v>
      </c>
      <c r="B1024" s="65"/>
      <c r="C1024" s="65"/>
      <c r="D1024" s="66"/>
      <c r="E1024" s="68"/>
      <c r="F1024" s="100" t="s">
        <v>5132</v>
      </c>
      <c r="G1024" s="65"/>
      <c r="H1024" s="69"/>
      <c r="I1024" s="70"/>
      <c r="J1024" s="70"/>
      <c r="K1024" s="69" t="s">
        <v>17419</v>
      </c>
      <c r="L1024" s="73"/>
      <c r="M1024" s="74"/>
      <c r="N1024" s="74"/>
      <c r="O1024" s="75"/>
      <c r="P1024" s="76"/>
      <c r="Q1024" s="76"/>
      <c r="R1024" s="86"/>
      <c r="S1024" s="48"/>
      <c r="T1024" s="48"/>
      <c r="U1024" s="49"/>
      <c r="V1024" s="49"/>
      <c r="W1024" s="49"/>
      <c r="X1024" s="49"/>
      <c r="Y1024" s="49"/>
      <c r="Z1024" s="49"/>
      <c r="AA1024" s="71">
        <v>531</v>
      </c>
      <c r="AB1024" s="71"/>
      <c r="AC1024" s="72"/>
      <c r="AD1024" s="78" t="s">
        <v>10692</v>
      </c>
      <c r="AE1024" s="78">
        <v>19</v>
      </c>
      <c r="AF1024" s="78">
        <v>1162</v>
      </c>
      <c r="AG1024" s="78">
        <v>70843</v>
      </c>
      <c r="AH1024" s="78">
        <v>2</v>
      </c>
      <c r="AI1024" s="78">
        <v>19800</v>
      </c>
      <c r="AJ1024" s="78" t="s">
        <v>11975</v>
      </c>
      <c r="AK1024" s="78" t="s">
        <v>12838</v>
      </c>
      <c r="AL1024" s="84" t="s">
        <v>13415</v>
      </c>
      <c r="AM1024" s="78" t="s">
        <v>10135</v>
      </c>
      <c r="AN1024" s="80">
        <v>41937.362696759257</v>
      </c>
      <c r="AO1024" s="84" t="s">
        <v>14227</v>
      </c>
      <c r="AP1024" s="78" t="b">
        <v>0</v>
      </c>
      <c r="AQ1024" s="78" t="b">
        <v>0</v>
      </c>
      <c r="AR1024" s="78" t="b">
        <v>0</v>
      </c>
      <c r="AS1024" s="78" t="s">
        <v>9963</v>
      </c>
      <c r="AT1024" s="78">
        <v>263</v>
      </c>
      <c r="AU1024" s="84" t="s">
        <v>14862</v>
      </c>
      <c r="AV1024" s="78" t="b">
        <v>0</v>
      </c>
      <c r="AW1024" s="78" t="s">
        <v>15459</v>
      </c>
      <c r="AX1024" s="84" t="s">
        <v>15988</v>
      </c>
      <c r="AY1024" s="78" t="s">
        <v>66</v>
      </c>
      <c r="AZ1024" s="102" t="s">
        <v>18397</v>
      </c>
      <c r="BA1024" s="48"/>
      <c r="BB1024" s="48"/>
      <c r="BC1024" s="48"/>
      <c r="BD1024" s="48"/>
      <c r="BE1024" s="48"/>
      <c r="BF1024" s="48"/>
      <c r="BG1024" s="48"/>
      <c r="BH1024" s="48"/>
      <c r="BI1024" s="48"/>
      <c r="BJ1024" s="48"/>
      <c r="BK1024" s="78" t="e">
        <f>REPLACE(INDEX(GroupVertices[Group], MATCH(Vertices[[#This Row],[Vertex]],GroupVertices[Vertex],0)),1,1,"")</f>
        <v>#N/A</v>
      </c>
      <c r="BL1024" s="3"/>
      <c r="BM1024" s="3"/>
      <c r="BN1024" s="3"/>
      <c r="BO1024" s="3"/>
    </row>
    <row r="1025" spans="1:67" x14ac:dyDescent="0.25">
      <c r="A1025" s="64" t="s">
        <v>667</v>
      </c>
      <c r="B1025" s="65"/>
      <c r="C1025" s="65"/>
      <c r="D1025" s="66"/>
      <c r="E1025" s="68"/>
      <c r="F1025" s="100" t="s">
        <v>5133</v>
      </c>
      <c r="G1025" s="65"/>
      <c r="H1025" s="69"/>
      <c r="I1025" s="70"/>
      <c r="J1025" s="70"/>
      <c r="K1025" s="69" t="s">
        <v>17421</v>
      </c>
      <c r="L1025" s="73"/>
      <c r="M1025" s="74"/>
      <c r="N1025" s="74"/>
      <c r="O1025" s="75"/>
      <c r="P1025" s="76"/>
      <c r="Q1025" s="76"/>
      <c r="R1025" s="86"/>
      <c r="S1025" s="48"/>
      <c r="T1025" s="48"/>
      <c r="U1025" s="49"/>
      <c r="V1025" s="49"/>
      <c r="W1025" s="49"/>
      <c r="X1025" s="49"/>
      <c r="Y1025" s="49"/>
      <c r="Z1025" s="49"/>
      <c r="AA1025" s="71">
        <v>533</v>
      </c>
      <c r="AB1025" s="71"/>
      <c r="AC1025" s="72"/>
      <c r="AD1025" s="78" t="s">
        <v>10694</v>
      </c>
      <c r="AE1025" s="78">
        <v>456</v>
      </c>
      <c r="AF1025" s="78">
        <v>20030</v>
      </c>
      <c r="AG1025" s="78">
        <v>3865</v>
      </c>
      <c r="AH1025" s="78">
        <v>42</v>
      </c>
      <c r="AI1025" s="78"/>
      <c r="AJ1025" s="78" t="s">
        <v>11976</v>
      </c>
      <c r="AK1025" s="78" t="s">
        <v>12839</v>
      </c>
      <c r="AL1025" s="84" t="s">
        <v>13416</v>
      </c>
      <c r="AM1025" s="78"/>
      <c r="AN1025" s="80">
        <v>41534.437326388892</v>
      </c>
      <c r="AO1025" s="84" t="s">
        <v>14228</v>
      </c>
      <c r="AP1025" s="78" t="b">
        <v>0</v>
      </c>
      <c r="AQ1025" s="78" t="b">
        <v>0</v>
      </c>
      <c r="AR1025" s="78" t="b">
        <v>0</v>
      </c>
      <c r="AS1025" s="78" t="s">
        <v>9963</v>
      </c>
      <c r="AT1025" s="78">
        <v>92</v>
      </c>
      <c r="AU1025" s="84" t="s">
        <v>14993</v>
      </c>
      <c r="AV1025" s="78" t="b">
        <v>0</v>
      </c>
      <c r="AW1025" s="78" t="s">
        <v>15459</v>
      </c>
      <c r="AX1025" s="84" t="s">
        <v>15990</v>
      </c>
      <c r="AY1025" s="78" t="s">
        <v>66</v>
      </c>
      <c r="AZ1025" s="102" t="s">
        <v>18397</v>
      </c>
      <c r="BA1025" s="48"/>
      <c r="BB1025" s="48"/>
      <c r="BC1025" s="48"/>
      <c r="BD1025" s="48"/>
      <c r="BE1025" s="48"/>
      <c r="BF1025" s="48"/>
      <c r="BG1025" s="48"/>
      <c r="BH1025" s="48"/>
      <c r="BI1025" s="48"/>
      <c r="BJ1025" s="48"/>
      <c r="BK1025" s="78" t="e">
        <f>REPLACE(INDEX(GroupVertices[Group], MATCH(Vertices[[#This Row],[Vertex]],GroupVertices[Vertex],0)),1,1,"")</f>
        <v>#N/A</v>
      </c>
      <c r="BL1025" s="3"/>
      <c r="BM1025" s="3"/>
      <c r="BN1025" s="3"/>
      <c r="BO1025" s="3"/>
    </row>
    <row r="1026" spans="1:67" x14ac:dyDescent="0.25">
      <c r="A1026" s="64" t="s">
        <v>669</v>
      </c>
      <c r="B1026" s="65"/>
      <c r="C1026" s="65"/>
      <c r="D1026" s="66"/>
      <c r="E1026" s="68"/>
      <c r="F1026" s="100" t="s">
        <v>15245</v>
      </c>
      <c r="G1026" s="65"/>
      <c r="H1026" s="69"/>
      <c r="I1026" s="70"/>
      <c r="J1026" s="70"/>
      <c r="K1026" s="69" t="s">
        <v>17422</v>
      </c>
      <c r="L1026" s="73"/>
      <c r="M1026" s="74"/>
      <c r="N1026" s="74"/>
      <c r="O1026" s="75"/>
      <c r="P1026" s="76"/>
      <c r="Q1026" s="76"/>
      <c r="R1026" s="86"/>
      <c r="S1026" s="48"/>
      <c r="T1026" s="48"/>
      <c r="U1026" s="49"/>
      <c r="V1026" s="49"/>
      <c r="W1026" s="49"/>
      <c r="X1026" s="49"/>
      <c r="Y1026" s="49"/>
      <c r="Z1026" s="49"/>
      <c r="AA1026" s="71">
        <v>534</v>
      </c>
      <c r="AB1026" s="71"/>
      <c r="AC1026" s="72"/>
      <c r="AD1026" s="78" t="s">
        <v>10695</v>
      </c>
      <c r="AE1026" s="78">
        <v>168</v>
      </c>
      <c r="AF1026" s="78">
        <v>346</v>
      </c>
      <c r="AG1026" s="78">
        <v>10158</v>
      </c>
      <c r="AH1026" s="78">
        <v>255</v>
      </c>
      <c r="AI1026" s="78"/>
      <c r="AJ1026" s="78"/>
      <c r="AK1026" s="78" t="s">
        <v>12840</v>
      </c>
      <c r="AL1026" s="84" t="s">
        <v>13417</v>
      </c>
      <c r="AM1026" s="78"/>
      <c r="AN1026" s="80">
        <v>42160.656967592593</v>
      </c>
      <c r="AO1026" s="84" t="s">
        <v>14229</v>
      </c>
      <c r="AP1026" s="78" t="b">
        <v>1</v>
      </c>
      <c r="AQ1026" s="78" t="b">
        <v>0</v>
      </c>
      <c r="AR1026" s="78" t="b">
        <v>0</v>
      </c>
      <c r="AS1026" s="78" t="s">
        <v>9963</v>
      </c>
      <c r="AT1026" s="78">
        <v>21</v>
      </c>
      <c r="AU1026" s="84" t="s">
        <v>14862</v>
      </c>
      <c r="AV1026" s="78" t="b">
        <v>0</v>
      </c>
      <c r="AW1026" s="78" t="s">
        <v>15459</v>
      </c>
      <c r="AX1026" s="84" t="s">
        <v>15991</v>
      </c>
      <c r="AY1026" s="78" t="s">
        <v>66</v>
      </c>
      <c r="AZ1026" s="102" t="s">
        <v>18397</v>
      </c>
      <c r="BA1026" s="48"/>
      <c r="BB1026" s="48"/>
      <c r="BC1026" s="48"/>
      <c r="BD1026" s="48"/>
      <c r="BE1026" s="48"/>
      <c r="BF1026" s="48"/>
      <c r="BG1026" s="48"/>
      <c r="BH1026" s="48"/>
      <c r="BI1026" s="48"/>
      <c r="BJ1026" s="48"/>
      <c r="BK1026" s="78" t="e">
        <f>REPLACE(INDEX(GroupVertices[Group], MATCH(Vertices[[#This Row],[Vertex]],GroupVertices[Vertex],0)),1,1,"")</f>
        <v>#N/A</v>
      </c>
      <c r="BL1026" s="3"/>
      <c r="BM1026" s="3"/>
      <c r="BN1026" s="3"/>
      <c r="BO1026" s="3"/>
    </row>
    <row r="1027" spans="1:67" x14ac:dyDescent="0.25">
      <c r="A1027" s="64" t="s">
        <v>673</v>
      </c>
      <c r="B1027" s="65"/>
      <c r="C1027" s="65"/>
      <c r="D1027" s="66"/>
      <c r="E1027" s="68"/>
      <c r="F1027" s="100" t="s">
        <v>5136</v>
      </c>
      <c r="G1027" s="65"/>
      <c r="H1027" s="69"/>
      <c r="I1027" s="70"/>
      <c r="J1027" s="70"/>
      <c r="K1027" s="69" t="s">
        <v>17426</v>
      </c>
      <c r="L1027" s="73"/>
      <c r="M1027" s="74"/>
      <c r="N1027" s="74"/>
      <c r="O1027" s="75"/>
      <c r="P1027" s="76"/>
      <c r="Q1027" s="76"/>
      <c r="R1027" s="86"/>
      <c r="S1027" s="48"/>
      <c r="T1027" s="48"/>
      <c r="U1027" s="49"/>
      <c r="V1027" s="49"/>
      <c r="W1027" s="49"/>
      <c r="X1027" s="49"/>
      <c r="Y1027" s="49"/>
      <c r="Z1027" s="49"/>
      <c r="AA1027" s="71">
        <v>538</v>
      </c>
      <c r="AB1027" s="71"/>
      <c r="AC1027" s="72"/>
      <c r="AD1027" s="78" t="s">
        <v>10699</v>
      </c>
      <c r="AE1027" s="78">
        <v>96</v>
      </c>
      <c r="AF1027" s="78">
        <v>652</v>
      </c>
      <c r="AG1027" s="78">
        <v>24882</v>
      </c>
      <c r="AH1027" s="78">
        <v>14</v>
      </c>
      <c r="AI1027" s="78">
        <v>-25200</v>
      </c>
      <c r="AJ1027" s="78" t="s">
        <v>11978</v>
      </c>
      <c r="AK1027" s="78"/>
      <c r="AL1027" s="84" t="s">
        <v>13419</v>
      </c>
      <c r="AM1027" s="78" t="s">
        <v>13800</v>
      </c>
      <c r="AN1027" s="80">
        <v>42199.537881944445</v>
      </c>
      <c r="AO1027" s="84" t="s">
        <v>14232</v>
      </c>
      <c r="AP1027" s="78" t="b">
        <v>1</v>
      </c>
      <c r="AQ1027" s="78" t="b">
        <v>0</v>
      </c>
      <c r="AR1027" s="78" t="b">
        <v>1</v>
      </c>
      <c r="AS1027" s="78" t="s">
        <v>9963</v>
      </c>
      <c r="AT1027" s="78">
        <v>196</v>
      </c>
      <c r="AU1027" s="84" t="s">
        <v>14862</v>
      </c>
      <c r="AV1027" s="78" t="b">
        <v>0</v>
      </c>
      <c r="AW1027" s="78" t="s">
        <v>15459</v>
      </c>
      <c r="AX1027" s="84" t="s">
        <v>15995</v>
      </c>
      <c r="AY1027" s="78" t="s">
        <v>66</v>
      </c>
      <c r="AZ1027" s="102" t="s">
        <v>18397</v>
      </c>
      <c r="BA1027" s="48"/>
      <c r="BB1027" s="48"/>
      <c r="BC1027" s="48"/>
      <c r="BD1027" s="48"/>
      <c r="BE1027" s="48"/>
      <c r="BF1027" s="48"/>
      <c r="BG1027" s="48"/>
      <c r="BH1027" s="48"/>
      <c r="BI1027" s="48"/>
      <c r="BJ1027" s="48"/>
      <c r="BK1027" s="78" t="e">
        <f>REPLACE(INDEX(GroupVertices[Group], MATCH(Vertices[[#This Row],[Vertex]],GroupVertices[Vertex],0)),1,1,"")</f>
        <v>#N/A</v>
      </c>
      <c r="BL1027" s="3"/>
      <c r="BM1027" s="3"/>
      <c r="BN1027" s="3"/>
      <c r="BO1027" s="3"/>
    </row>
    <row r="1028" spans="1:67" x14ac:dyDescent="0.25">
      <c r="A1028" s="64" t="s">
        <v>674</v>
      </c>
      <c r="B1028" s="65"/>
      <c r="C1028" s="65"/>
      <c r="D1028" s="66"/>
      <c r="E1028" s="68"/>
      <c r="F1028" s="100" t="s">
        <v>15248</v>
      </c>
      <c r="G1028" s="65"/>
      <c r="H1028" s="69"/>
      <c r="I1028" s="70"/>
      <c r="J1028" s="70"/>
      <c r="K1028" s="69" t="s">
        <v>17427</v>
      </c>
      <c r="L1028" s="73"/>
      <c r="M1028" s="74"/>
      <c r="N1028" s="74"/>
      <c r="O1028" s="75"/>
      <c r="P1028" s="76"/>
      <c r="Q1028" s="76"/>
      <c r="R1028" s="86"/>
      <c r="S1028" s="48"/>
      <c r="T1028" s="48"/>
      <c r="U1028" s="49"/>
      <c r="V1028" s="49"/>
      <c r="W1028" s="49"/>
      <c r="X1028" s="49"/>
      <c r="Y1028" s="49"/>
      <c r="Z1028" s="49"/>
      <c r="AA1028" s="71">
        <v>539</v>
      </c>
      <c r="AB1028" s="71"/>
      <c r="AC1028" s="72"/>
      <c r="AD1028" s="78" t="s">
        <v>10700</v>
      </c>
      <c r="AE1028" s="78">
        <v>0</v>
      </c>
      <c r="AF1028" s="78">
        <v>7</v>
      </c>
      <c r="AG1028" s="78">
        <v>12083</v>
      </c>
      <c r="AH1028" s="78">
        <v>0</v>
      </c>
      <c r="AI1028" s="78"/>
      <c r="AJ1028" s="78"/>
      <c r="AK1028" s="78"/>
      <c r="AL1028" s="78"/>
      <c r="AM1028" s="78"/>
      <c r="AN1028" s="80">
        <v>42770.569918981484</v>
      </c>
      <c r="AO1028" s="78"/>
      <c r="AP1028" s="78" t="b">
        <v>1</v>
      </c>
      <c r="AQ1028" s="78" t="b">
        <v>0</v>
      </c>
      <c r="AR1028" s="78" t="b">
        <v>0</v>
      </c>
      <c r="AS1028" s="78" t="s">
        <v>14857</v>
      </c>
      <c r="AT1028" s="78">
        <v>0</v>
      </c>
      <c r="AU1028" s="78"/>
      <c r="AV1028" s="78" t="b">
        <v>0</v>
      </c>
      <c r="AW1028" s="78" t="s">
        <v>15459</v>
      </c>
      <c r="AX1028" s="84" t="s">
        <v>15996</v>
      </c>
      <c r="AY1028" s="78" t="s">
        <v>66</v>
      </c>
      <c r="AZ1028" s="102" t="s">
        <v>18397</v>
      </c>
      <c r="BA1028" s="48"/>
      <c r="BB1028" s="48"/>
      <c r="BC1028" s="48"/>
      <c r="BD1028" s="48"/>
      <c r="BE1028" s="48"/>
      <c r="BF1028" s="48"/>
      <c r="BG1028" s="48"/>
      <c r="BH1028" s="48"/>
      <c r="BI1028" s="48"/>
      <c r="BJ1028" s="48"/>
      <c r="BK1028" s="78" t="e">
        <f>REPLACE(INDEX(GroupVertices[Group], MATCH(Vertices[[#This Row],[Vertex]],GroupVertices[Vertex],0)),1,1,"")</f>
        <v>#N/A</v>
      </c>
      <c r="BL1028" s="3"/>
      <c r="BM1028" s="3"/>
      <c r="BN1028" s="3"/>
      <c r="BO1028" s="3"/>
    </row>
    <row r="1029" spans="1:67" x14ac:dyDescent="0.25">
      <c r="A1029" s="64" t="s">
        <v>675</v>
      </c>
      <c r="B1029" s="65"/>
      <c r="C1029" s="65"/>
      <c r="D1029" s="66"/>
      <c r="E1029" s="68"/>
      <c r="F1029" s="100" t="s">
        <v>5137</v>
      </c>
      <c r="G1029" s="65"/>
      <c r="H1029" s="69"/>
      <c r="I1029" s="70"/>
      <c r="J1029" s="70"/>
      <c r="K1029" s="69" t="s">
        <v>17428</v>
      </c>
      <c r="L1029" s="73"/>
      <c r="M1029" s="74"/>
      <c r="N1029" s="74"/>
      <c r="O1029" s="75"/>
      <c r="P1029" s="76"/>
      <c r="Q1029" s="76"/>
      <c r="R1029" s="86"/>
      <c r="S1029" s="48"/>
      <c r="T1029" s="48"/>
      <c r="U1029" s="49"/>
      <c r="V1029" s="49"/>
      <c r="W1029" s="49"/>
      <c r="X1029" s="49"/>
      <c r="Y1029" s="49"/>
      <c r="Z1029" s="49"/>
      <c r="AA1029" s="71">
        <v>540</v>
      </c>
      <c r="AB1029" s="71"/>
      <c r="AC1029" s="72"/>
      <c r="AD1029" s="78" t="s">
        <v>10701</v>
      </c>
      <c r="AE1029" s="78">
        <v>503</v>
      </c>
      <c r="AF1029" s="78">
        <v>244</v>
      </c>
      <c r="AG1029" s="78">
        <v>7855</v>
      </c>
      <c r="AH1029" s="78">
        <v>3545</v>
      </c>
      <c r="AI1029" s="78">
        <v>19800</v>
      </c>
      <c r="AJ1029" s="78" t="s">
        <v>11979</v>
      </c>
      <c r="AK1029" s="78" t="s">
        <v>12842</v>
      </c>
      <c r="AL1029" s="84" t="s">
        <v>13420</v>
      </c>
      <c r="AM1029" s="78" t="s">
        <v>10140</v>
      </c>
      <c r="AN1029" s="80">
        <v>40065.712430555555</v>
      </c>
      <c r="AO1029" s="78"/>
      <c r="AP1029" s="78" t="b">
        <v>0</v>
      </c>
      <c r="AQ1029" s="78" t="b">
        <v>0</v>
      </c>
      <c r="AR1029" s="78" t="b">
        <v>1</v>
      </c>
      <c r="AS1029" s="78" t="s">
        <v>9963</v>
      </c>
      <c r="AT1029" s="78">
        <v>5</v>
      </c>
      <c r="AU1029" s="84" t="s">
        <v>14995</v>
      </c>
      <c r="AV1029" s="78" t="b">
        <v>0</v>
      </c>
      <c r="AW1029" s="78" t="s">
        <v>15459</v>
      </c>
      <c r="AX1029" s="84" t="s">
        <v>15997</v>
      </c>
      <c r="AY1029" s="78" t="s">
        <v>66</v>
      </c>
      <c r="AZ1029" s="102" t="s">
        <v>18397</v>
      </c>
      <c r="BA1029" s="48"/>
      <c r="BB1029" s="48"/>
      <c r="BC1029" s="48"/>
      <c r="BD1029" s="48"/>
      <c r="BE1029" s="48"/>
      <c r="BF1029" s="48"/>
      <c r="BG1029" s="48"/>
      <c r="BH1029" s="48"/>
      <c r="BI1029" s="48"/>
      <c r="BJ1029" s="48"/>
      <c r="BK1029" s="78" t="e">
        <f>REPLACE(INDEX(GroupVertices[Group], MATCH(Vertices[[#This Row],[Vertex]],GroupVertices[Vertex],0)),1,1,"")</f>
        <v>#N/A</v>
      </c>
      <c r="BL1029" s="3"/>
      <c r="BM1029" s="3"/>
      <c r="BN1029" s="3"/>
      <c r="BO1029" s="3"/>
    </row>
    <row r="1030" spans="1:67" x14ac:dyDescent="0.25">
      <c r="A1030" s="64" t="s">
        <v>680</v>
      </c>
      <c r="B1030" s="65"/>
      <c r="C1030" s="65"/>
      <c r="D1030" s="66"/>
      <c r="E1030" s="68"/>
      <c r="F1030" s="100" t="s">
        <v>15252</v>
      </c>
      <c r="G1030" s="65"/>
      <c r="H1030" s="69"/>
      <c r="I1030" s="70"/>
      <c r="J1030" s="70"/>
      <c r="K1030" s="69" t="s">
        <v>17433</v>
      </c>
      <c r="L1030" s="73"/>
      <c r="M1030" s="74"/>
      <c r="N1030" s="74"/>
      <c r="O1030" s="75"/>
      <c r="P1030" s="76"/>
      <c r="Q1030" s="76"/>
      <c r="R1030" s="86"/>
      <c r="S1030" s="48"/>
      <c r="T1030" s="48"/>
      <c r="U1030" s="49"/>
      <c r="V1030" s="49"/>
      <c r="W1030" s="49"/>
      <c r="X1030" s="49"/>
      <c r="Y1030" s="49"/>
      <c r="Z1030" s="49"/>
      <c r="AA1030" s="71">
        <v>545</v>
      </c>
      <c r="AB1030" s="71"/>
      <c r="AC1030" s="72"/>
      <c r="AD1030" s="78" t="s">
        <v>680</v>
      </c>
      <c r="AE1030" s="78">
        <v>1</v>
      </c>
      <c r="AF1030" s="78">
        <v>16</v>
      </c>
      <c r="AG1030" s="78">
        <v>733</v>
      </c>
      <c r="AH1030" s="78">
        <v>0</v>
      </c>
      <c r="AI1030" s="78"/>
      <c r="AJ1030" s="78" t="s">
        <v>11982</v>
      </c>
      <c r="AK1030" s="78" t="s">
        <v>12845</v>
      </c>
      <c r="AL1030" s="84" t="s">
        <v>13423</v>
      </c>
      <c r="AM1030" s="78"/>
      <c r="AN1030" s="80">
        <v>42311.734016203707</v>
      </c>
      <c r="AO1030" s="84" t="s">
        <v>14237</v>
      </c>
      <c r="AP1030" s="78" t="b">
        <v>1</v>
      </c>
      <c r="AQ1030" s="78" t="b">
        <v>0</v>
      </c>
      <c r="AR1030" s="78" t="b">
        <v>0</v>
      </c>
      <c r="AS1030" s="78" t="s">
        <v>9963</v>
      </c>
      <c r="AT1030" s="78">
        <v>0</v>
      </c>
      <c r="AU1030" s="84" t="s">
        <v>14862</v>
      </c>
      <c r="AV1030" s="78" t="b">
        <v>0</v>
      </c>
      <c r="AW1030" s="78" t="s">
        <v>15459</v>
      </c>
      <c r="AX1030" s="84" t="s">
        <v>16002</v>
      </c>
      <c r="AY1030" s="78" t="s">
        <v>66</v>
      </c>
      <c r="AZ1030" s="102" t="s">
        <v>18397</v>
      </c>
      <c r="BA1030" s="48"/>
      <c r="BB1030" s="48"/>
      <c r="BC1030" s="48"/>
      <c r="BD1030" s="48"/>
      <c r="BE1030" s="48"/>
      <c r="BF1030" s="48"/>
      <c r="BG1030" s="48"/>
      <c r="BH1030" s="48"/>
      <c r="BI1030" s="48"/>
      <c r="BJ1030" s="48"/>
      <c r="BK1030" s="78" t="e">
        <f>REPLACE(INDEX(GroupVertices[Group], MATCH(Vertices[[#This Row],[Vertex]],GroupVertices[Vertex],0)),1,1,"")</f>
        <v>#N/A</v>
      </c>
      <c r="BL1030" s="3"/>
      <c r="BM1030" s="3"/>
      <c r="BN1030" s="3"/>
      <c r="BO1030" s="3"/>
    </row>
    <row r="1031" spans="1:67" x14ac:dyDescent="0.25">
      <c r="A1031" s="64" t="s">
        <v>684</v>
      </c>
      <c r="B1031" s="65"/>
      <c r="C1031" s="65"/>
      <c r="D1031" s="66"/>
      <c r="E1031" s="68"/>
      <c r="F1031" s="100" t="s">
        <v>5139</v>
      </c>
      <c r="G1031" s="65"/>
      <c r="H1031" s="69"/>
      <c r="I1031" s="70"/>
      <c r="J1031" s="70"/>
      <c r="K1031" s="69" t="s">
        <v>17437</v>
      </c>
      <c r="L1031" s="73"/>
      <c r="M1031" s="74"/>
      <c r="N1031" s="74"/>
      <c r="O1031" s="75"/>
      <c r="P1031" s="76"/>
      <c r="Q1031" s="76"/>
      <c r="R1031" s="86"/>
      <c r="S1031" s="48"/>
      <c r="T1031" s="48"/>
      <c r="U1031" s="49"/>
      <c r="V1031" s="49"/>
      <c r="W1031" s="49"/>
      <c r="X1031" s="49"/>
      <c r="Y1031" s="49"/>
      <c r="Z1031" s="49"/>
      <c r="AA1031" s="71">
        <v>549</v>
      </c>
      <c r="AB1031" s="71"/>
      <c r="AC1031" s="72"/>
      <c r="AD1031" s="78" t="s">
        <v>10709</v>
      </c>
      <c r="AE1031" s="78">
        <v>1</v>
      </c>
      <c r="AF1031" s="78">
        <v>1771</v>
      </c>
      <c r="AG1031" s="78">
        <v>62011</v>
      </c>
      <c r="AH1031" s="78">
        <v>1</v>
      </c>
      <c r="AI1031" s="78">
        <v>19800</v>
      </c>
      <c r="AJ1031" s="78" t="s">
        <v>11984</v>
      </c>
      <c r="AK1031" s="78" t="s">
        <v>12641</v>
      </c>
      <c r="AL1031" s="78"/>
      <c r="AM1031" s="78" t="s">
        <v>10135</v>
      </c>
      <c r="AN1031" s="80">
        <v>40305.355254629627</v>
      </c>
      <c r="AO1031" s="78"/>
      <c r="AP1031" s="78" t="b">
        <v>1</v>
      </c>
      <c r="AQ1031" s="78" t="b">
        <v>0</v>
      </c>
      <c r="AR1031" s="78" t="b">
        <v>1</v>
      </c>
      <c r="AS1031" s="78" t="s">
        <v>9963</v>
      </c>
      <c r="AT1031" s="78">
        <v>74</v>
      </c>
      <c r="AU1031" s="84" t="s">
        <v>14862</v>
      </c>
      <c r="AV1031" s="78" t="b">
        <v>0</v>
      </c>
      <c r="AW1031" s="78" t="s">
        <v>15459</v>
      </c>
      <c r="AX1031" s="84" t="s">
        <v>16006</v>
      </c>
      <c r="AY1031" s="78" t="s">
        <v>66</v>
      </c>
      <c r="AZ1031" s="102" t="s">
        <v>18397</v>
      </c>
      <c r="BA1031" s="48"/>
      <c r="BB1031" s="48"/>
      <c r="BC1031" s="48"/>
      <c r="BD1031" s="48"/>
      <c r="BE1031" s="48"/>
      <c r="BF1031" s="48"/>
      <c r="BG1031" s="48"/>
      <c r="BH1031" s="48"/>
      <c r="BI1031" s="48"/>
      <c r="BJ1031" s="48"/>
      <c r="BK1031" s="78" t="e">
        <f>REPLACE(INDEX(GroupVertices[Group], MATCH(Vertices[[#This Row],[Vertex]],GroupVertices[Vertex],0)),1,1,"")</f>
        <v>#N/A</v>
      </c>
      <c r="BL1031" s="3"/>
      <c r="BM1031" s="3"/>
      <c r="BN1031" s="3"/>
      <c r="BO1031" s="3"/>
    </row>
    <row r="1032" spans="1:67" x14ac:dyDescent="0.25">
      <c r="A1032" s="64" t="s">
        <v>696</v>
      </c>
      <c r="B1032" s="65"/>
      <c r="C1032" s="65"/>
      <c r="D1032" s="66"/>
      <c r="E1032" s="68"/>
      <c r="F1032" s="100" t="s">
        <v>5142</v>
      </c>
      <c r="G1032" s="65"/>
      <c r="H1032" s="69"/>
      <c r="I1032" s="70"/>
      <c r="J1032" s="70"/>
      <c r="K1032" s="69" t="s">
        <v>17449</v>
      </c>
      <c r="L1032" s="73"/>
      <c r="M1032" s="74"/>
      <c r="N1032" s="74"/>
      <c r="O1032" s="75"/>
      <c r="P1032" s="76"/>
      <c r="Q1032" s="76"/>
      <c r="R1032" s="86"/>
      <c r="S1032" s="48"/>
      <c r="T1032" s="48"/>
      <c r="U1032" s="49"/>
      <c r="V1032" s="49"/>
      <c r="W1032" s="49"/>
      <c r="X1032" s="49"/>
      <c r="Y1032" s="49"/>
      <c r="Z1032" s="49"/>
      <c r="AA1032" s="71">
        <v>561</v>
      </c>
      <c r="AB1032" s="71"/>
      <c r="AC1032" s="72"/>
      <c r="AD1032" s="78" t="s">
        <v>10721</v>
      </c>
      <c r="AE1032" s="78">
        <v>2842</v>
      </c>
      <c r="AF1032" s="78">
        <v>2386</v>
      </c>
      <c r="AG1032" s="78">
        <v>8651</v>
      </c>
      <c r="AH1032" s="78">
        <v>0</v>
      </c>
      <c r="AI1032" s="78">
        <v>28800</v>
      </c>
      <c r="AJ1032" s="78" t="s">
        <v>11995</v>
      </c>
      <c r="AK1032" s="78"/>
      <c r="AL1032" s="78"/>
      <c r="AM1032" s="78" t="s">
        <v>13820</v>
      </c>
      <c r="AN1032" s="80">
        <v>40900.765034722222</v>
      </c>
      <c r="AO1032" s="78"/>
      <c r="AP1032" s="78" t="b">
        <v>0</v>
      </c>
      <c r="AQ1032" s="78" t="b">
        <v>0</v>
      </c>
      <c r="AR1032" s="78" t="b">
        <v>0</v>
      </c>
      <c r="AS1032" s="78" t="s">
        <v>9963</v>
      </c>
      <c r="AT1032" s="78">
        <v>15</v>
      </c>
      <c r="AU1032" s="84" t="s">
        <v>15000</v>
      </c>
      <c r="AV1032" s="78" t="b">
        <v>0</v>
      </c>
      <c r="AW1032" s="78" t="s">
        <v>15459</v>
      </c>
      <c r="AX1032" s="84" t="s">
        <v>16018</v>
      </c>
      <c r="AY1032" s="78" t="s">
        <v>66</v>
      </c>
      <c r="AZ1032" s="102" t="s">
        <v>18397</v>
      </c>
      <c r="BA1032" s="48"/>
      <c r="BB1032" s="48"/>
      <c r="BC1032" s="48"/>
      <c r="BD1032" s="48"/>
      <c r="BE1032" s="48"/>
      <c r="BF1032" s="48"/>
      <c r="BG1032" s="48"/>
      <c r="BH1032" s="48"/>
      <c r="BI1032" s="48"/>
      <c r="BJ1032" s="48"/>
      <c r="BK1032" s="78" t="e">
        <f>REPLACE(INDEX(GroupVertices[Group], MATCH(Vertices[[#This Row],[Vertex]],GroupVertices[Vertex],0)),1,1,"")</f>
        <v>#N/A</v>
      </c>
      <c r="BL1032" s="3"/>
      <c r="BM1032" s="3"/>
      <c r="BN1032" s="3"/>
      <c r="BO1032" s="3"/>
    </row>
    <row r="1033" spans="1:67" x14ac:dyDescent="0.25">
      <c r="A1033" s="64" t="s">
        <v>698</v>
      </c>
      <c r="B1033" s="65"/>
      <c r="C1033" s="65"/>
      <c r="D1033" s="66"/>
      <c r="E1033" s="68"/>
      <c r="F1033" s="100" t="s">
        <v>5143</v>
      </c>
      <c r="G1033" s="65"/>
      <c r="H1033" s="69"/>
      <c r="I1033" s="70"/>
      <c r="J1033" s="70"/>
      <c r="K1033" s="69" t="s">
        <v>17451</v>
      </c>
      <c r="L1033" s="73"/>
      <c r="M1033" s="74"/>
      <c r="N1033" s="74"/>
      <c r="O1033" s="75"/>
      <c r="P1033" s="76"/>
      <c r="Q1033" s="76"/>
      <c r="R1033" s="86"/>
      <c r="S1033" s="48"/>
      <c r="T1033" s="48"/>
      <c r="U1033" s="49"/>
      <c r="V1033" s="49"/>
      <c r="W1033" s="49"/>
      <c r="X1033" s="49"/>
      <c r="Y1033" s="49"/>
      <c r="Z1033" s="49"/>
      <c r="AA1033" s="71">
        <v>563</v>
      </c>
      <c r="AB1033" s="71"/>
      <c r="AC1033" s="72"/>
      <c r="AD1033" s="78" t="s">
        <v>10723</v>
      </c>
      <c r="AE1033" s="78">
        <v>51</v>
      </c>
      <c r="AF1033" s="78">
        <v>19</v>
      </c>
      <c r="AG1033" s="78">
        <v>3565</v>
      </c>
      <c r="AH1033" s="78">
        <v>1</v>
      </c>
      <c r="AI1033" s="78">
        <v>-14400</v>
      </c>
      <c r="AJ1033" s="78" t="s">
        <v>11997</v>
      </c>
      <c r="AK1033" s="78"/>
      <c r="AL1033" s="84" t="s">
        <v>13427</v>
      </c>
      <c r="AM1033" s="78" t="s">
        <v>13803</v>
      </c>
      <c r="AN1033" s="80">
        <v>42849.042615740742</v>
      </c>
      <c r="AO1033" s="84" t="s">
        <v>14246</v>
      </c>
      <c r="AP1033" s="78" t="b">
        <v>1</v>
      </c>
      <c r="AQ1033" s="78" t="b">
        <v>0</v>
      </c>
      <c r="AR1033" s="78" t="b">
        <v>0</v>
      </c>
      <c r="AS1033" s="78" t="s">
        <v>9963</v>
      </c>
      <c r="AT1033" s="78">
        <v>0</v>
      </c>
      <c r="AU1033" s="78"/>
      <c r="AV1033" s="78" t="b">
        <v>0</v>
      </c>
      <c r="AW1033" s="78" t="s">
        <v>15459</v>
      </c>
      <c r="AX1033" s="84" t="s">
        <v>16020</v>
      </c>
      <c r="AY1033" s="78" t="s">
        <v>66</v>
      </c>
      <c r="AZ1033" s="102" t="s">
        <v>18397</v>
      </c>
      <c r="BA1033" s="48"/>
      <c r="BB1033" s="48"/>
      <c r="BC1033" s="48"/>
      <c r="BD1033" s="48"/>
      <c r="BE1033" s="48"/>
      <c r="BF1033" s="48"/>
      <c r="BG1033" s="48"/>
      <c r="BH1033" s="48"/>
      <c r="BI1033" s="48"/>
      <c r="BJ1033" s="48"/>
      <c r="BK1033" s="78" t="e">
        <f>REPLACE(INDEX(GroupVertices[Group], MATCH(Vertices[[#This Row],[Vertex]],GroupVertices[Vertex],0)),1,1,"")</f>
        <v>#N/A</v>
      </c>
      <c r="BL1033" s="3"/>
      <c r="BM1033" s="3"/>
      <c r="BN1033" s="3"/>
      <c r="BO1033" s="3"/>
    </row>
    <row r="1034" spans="1:67" x14ac:dyDescent="0.25">
      <c r="A1034" s="64" t="s">
        <v>709</v>
      </c>
      <c r="B1034" s="65"/>
      <c r="C1034" s="65"/>
      <c r="D1034" s="66"/>
      <c r="E1034" s="68"/>
      <c r="F1034" s="100" t="s">
        <v>15270</v>
      </c>
      <c r="G1034" s="65"/>
      <c r="H1034" s="69"/>
      <c r="I1034" s="70"/>
      <c r="J1034" s="70"/>
      <c r="K1034" s="69" t="s">
        <v>17463</v>
      </c>
      <c r="L1034" s="73"/>
      <c r="M1034" s="74"/>
      <c r="N1034" s="74"/>
      <c r="O1034" s="75"/>
      <c r="P1034" s="76"/>
      <c r="Q1034" s="76"/>
      <c r="R1034" s="86"/>
      <c r="S1034" s="48"/>
      <c r="T1034" s="48"/>
      <c r="U1034" s="49"/>
      <c r="V1034" s="49"/>
      <c r="W1034" s="49"/>
      <c r="X1034" s="49"/>
      <c r="Y1034" s="49"/>
      <c r="Z1034" s="49"/>
      <c r="AA1034" s="71">
        <v>575</v>
      </c>
      <c r="AB1034" s="71"/>
      <c r="AC1034" s="72"/>
      <c r="AD1034" s="78" t="s">
        <v>10735</v>
      </c>
      <c r="AE1034" s="78">
        <v>268</v>
      </c>
      <c r="AF1034" s="78">
        <v>46557</v>
      </c>
      <c r="AG1034" s="78">
        <v>101164</v>
      </c>
      <c r="AH1034" s="78">
        <v>33</v>
      </c>
      <c r="AI1034" s="78">
        <v>19800</v>
      </c>
      <c r="AJ1034" s="78" t="s">
        <v>12005</v>
      </c>
      <c r="AK1034" s="78" t="s">
        <v>12851</v>
      </c>
      <c r="AL1034" s="84" t="s">
        <v>13428</v>
      </c>
      <c r="AM1034" s="78" t="s">
        <v>10140</v>
      </c>
      <c r="AN1034" s="80">
        <v>40235.559212962966</v>
      </c>
      <c r="AO1034" s="84" t="s">
        <v>14254</v>
      </c>
      <c r="AP1034" s="78" t="b">
        <v>0</v>
      </c>
      <c r="AQ1034" s="78" t="b">
        <v>0</v>
      </c>
      <c r="AR1034" s="78" t="b">
        <v>0</v>
      </c>
      <c r="AS1034" s="78" t="s">
        <v>9963</v>
      </c>
      <c r="AT1034" s="78">
        <v>588</v>
      </c>
      <c r="AU1034" s="84" t="s">
        <v>15002</v>
      </c>
      <c r="AV1034" s="78" t="b">
        <v>0</v>
      </c>
      <c r="AW1034" s="78" t="s">
        <v>15459</v>
      </c>
      <c r="AX1034" s="84" t="s">
        <v>16032</v>
      </c>
      <c r="AY1034" s="78" t="s">
        <v>66</v>
      </c>
      <c r="AZ1034" s="102" t="s">
        <v>18397</v>
      </c>
      <c r="BA1034" s="48"/>
      <c r="BB1034" s="48"/>
      <c r="BC1034" s="48"/>
      <c r="BD1034" s="48"/>
      <c r="BE1034" s="48"/>
      <c r="BF1034" s="48"/>
      <c r="BG1034" s="48"/>
      <c r="BH1034" s="48"/>
      <c r="BI1034" s="48"/>
      <c r="BJ1034" s="48"/>
      <c r="BK1034" s="78" t="e">
        <f>REPLACE(INDEX(GroupVertices[Group], MATCH(Vertices[[#This Row],[Vertex]],GroupVertices[Vertex],0)),1,1,"")</f>
        <v>#N/A</v>
      </c>
      <c r="BL1034" s="3"/>
      <c r="BM1034" s="3"/>
      <c r="BN1034" s="3"/>
      <c r="BO1034" s="3"/>
    </row>
    <row r="1035" spans="1:67" x14ac:dyDescent="0.25">
      <c r="A1035" s="64" t="s">
        <v>712</v>
      </c>
      <c r="B1035" s="65"/>
      <c r="C1035" s="65"/>
      <c r="D1035" s="66"/>
      <c r="E1035" s="68"/>
      <c r="F1035" s="100" t="s">
        <v>15273</v>
      </c>
      <c r="G1035" s="65"/>
      <c r="H1035" s="69"/>
      <c r="I1035" s="70"/>
      <c r="J1035" s="70"/>
      <c r="K1035" s="69" t="s">
        <v>17466</v>
      </c>
      <c r="L1035" s="73"/>
      <c r="M1035" s="74"/>
      <c r="N1035" s="74"/>
      <c r="O1035" s="75"/>
      <c r="P1035" s="76"/>
      <c r="Q1035" s="76"/>
      <c r="R1035" s="86"/>
      <c r="S1035" s="48"/>
      <c r="T1035" s="48"/>
      <c r="U1035" s="49"/>
      <c r="V1035" s="49"/>
      <c r="W1035" s="49"/>
      <c r="X1035" s="49"/>
      <c r="Y1035" s="49"/>
      <c r="Z1035" s="49"/>
      <c r="AA1035" s="71">
        <v>578</v>
      </c>
      <c r="AB1035" s="71"/>
      <c r="AC1035" s="72"/>
      <c r="AD1035" s="78" t="s">
        <v>10737</v>
      </c>
      <c r="AE1035" s="78">
        <v>41</v>
      </c>
      <c r="AF1035" s="78">
        <v>362</v>
      </c>
      <c r="AG1035" s="78">
        <v>43123</v>
      </c>
      <c r="AH1035" s="78">
        <v>0</v>
      </c>
      <c r="AI1035" s="78">
        <v>-25200</v>
      </c>
      <c r="AJ1035" s="78" t="s">
        <v>12008</v>
      </c>
      <c r="AK1035" s="78"/>
      <c r="AL1035" s="78"/>
      <c r="AM1035" s="78" t="s">
        <v>13800</v>
      </c>
      <c r="AN1035" s="80">
        <v>42307.661759259259</v>
      </c>
      <c r="AO1035" s="84" t="s">
        <v>14257</v>
      </c>
      <c r="AP1035" s="78" t="b">
        <v>1</v>
      </c>
      <c r="AQ1035" s="78" t="b">
        <v>0</v>
      </c>
      <c r="AR1035" s="78" t="b">
        <v>0</v>
      </c>
      <c r="AS1035" s="78" t="s">
        <v>9963</v>
      </c>
      <c r="AT1035" s="78">
        <v>36</v>
      </c>
      <c r="AU1035" s="84" t="s">
        <v>14862</v>
      </c>
      <c r="AV1035" s="78" t="b">
        <v>0</v>
      </c>
      <c r="AW1035" s="78" t="s">
        <v>15459</v>
      </c>
      <c r="AX1035" s="84" t="s">
        <v>16035</v>
      </c>
      <c r="AY1035" s="78" t="s">
        <v>66</v>
      </c>
      <c r="AZ1035" s="102" t="s">
        <v>18397</v>
      </c>
      <c r="BA1035" s="48"/>
      <c r="BB1035" s="48"/>
      <c r="BC1035" s="48"/>
      <c r="BD1035" s="48"/>
      <c r="BE1035" s="48"/>
      <c r="BF1035" s="48"/>
      <c r="BG1035" s="48"/>
      <c r="BH1035" s="48"/>
      <c r="BI1035" s="48"/>
      <c r="BJ1035" s="48"/>
      <c r="BK1035" s="78" t="e">
        <f>REPLACE(INDEX(GroupVertices[Group], MATCH(Vertices[[#This Row],[Vertex]],GroupVertices[Vertex],0)),1,1,"")</f>
        <v>#N/A</v>
      </c>
      <c r="BL1035" s="3"/>
      <c r="BM1035" s="3"/>
      <c r="BN1035" s="3"/>
      <c r="BO1035" s="3"/>
    </row>
    <row r="1036" spans="1:67" x14ac:dyDescent="0.25">
      <c r="A1036" s="64" t="s">
        <v>713</v>
      </c>
      <c r="B1036" s="65"/>
      <c r="C1036" s="65"/>
      <c r="D1036" s="66"/>
      <c r="E1036" s="68"/>
      <c r="F1036" s="100" t="s">
        <v>15274</v>
      </c>
      <c r="G1036" s="65"/>
      <c r="H1036" s="69"/>
      <c r="I1036" s="70"/>
      <c r="J1036" s="70"/>
      <c r="K1036" s="69" t="s">
        <v>17467</v>
      </c>
      <c r="L1036" s="73"/>
      <c r="M1036" s="74"/>
      <c r="N1036" s="74"/>
      <c r="O1036" s="75"/>
      <c r="P1036" s="76"/>
      <c r="Q1036" s="76"/>
      <c r="R1036" s="86"/>
      <c r="S1036" s="48"/>
      <c r="T1036" s="48"/>
      <c r="U1036" s="49"/>
      <c r="V1036" s="49"/>
      <c r="W1036" s="49"/>
      <c r="X1036" s="49"/>
      <c r="Y1036" s="49"/>
      <c r="Z1036" s="49"/>
      <c r="AA1036" s="71">
        <v>579</v>
      </c>
      <c r="AB1036" s="71"/>
      <c r="AC1036" s="72"/>
      <c r="AD1036" s="78" t="s">
        <v>10738</v>
      </c>
      <c r="AE1036" s="78">
        <v>41</v>
      </c>
      <c r="AF1036" s="78">
        <v>555</v>
      </c>
      <c r="AG1036" s="78">
        <v>44277</v>
      </c>
      <c r="AH1036" s="78">
        <v>0</v>
      </c>
      <c r="AI1036" s="78">
        <v>-25200</v>
      </c>
      <c r="AJ1036" s="78" t="s">
        <v>12009</v>
      </c>
      <c r="AK1036" s="78"/>
      <c r="AL1036" s="78"/>
      <c r="AM1036" s="78" t="s">
        <v>13800</v>
      </c>
      <c r="AN1036" s="80">
        <v>42307.506261574075</v>
      </c>
      <c r="AO1036" s="84" t="s">
        <v>14258</v>
      </c>
      <c r="AP1036" s="78" t="b">
        <v>1</v>
      </c>
      <c r="AQ1036" s="78" t="b">
        <v>0</v>
      </c>
      <c r="AR1036" s="78" t="b">
        <v>0</v>
      </c>
      <c r="AS1036" s="78" t="s">
        <v>9963</v>
      </c>
      <c r="AT1036" s="78">
        <v>36</v>
      </c>
      <c r="AU1036" s="84" t="s">
        <v>14862</v>
      </c>
      <c r="AV1036" s="78" t="b">
        <v>0</v>
      </c>
      <c r="AW1036" s="78" t="s">
        <v>15459</v>
      </c>
      <c r="AX1036" s="84" t="s">
        <v>16036</v>
      </c>
      <c r="AY1036" s="78" t="s">
        <v>66</v>
      </c>
      <c r="AZ1036" s="102" t="s">
        <v>18397</v>
      </c>
      <c r="BA1036" s="48"/>
      <c r="BB1036" s="48"/>
      <c r="BC1036" s="48"/>
      <c r="BD1036" s="48"/>
      <c r="BE1036" s="48"/>
      <c r="BF1036" s="48"/>
      <c r="BG1036" s="48"/>
      <c r="BH1036" s="48"/>
      <c r="BI1036" s="48"/>
      <c r="BJ1036" s="48"/>
      <c r="BK1036" s="78" t="e">
        <f>REPLACE(INDEX(GroupVertices[Group], MATCH(Vertices[[#This Row],[Vertex]],GroupVertices[Vertex],0)),1,1,"")</f>
        <v>#N/A</v>
      </c>
      <c r="BL1036" s="3"/>
      <c r="BM1036" s="3"/>
      <c r="BN1036" s="3"/>
      <c r="BO1036" s="3"/>
    </row>
    <row r="1037" spans="1:67" x14ac:dyDescent="0.25">
      <c r="A1037" s="64" t="s">
        <v>714</v>
      </c>
      <c r="B1037" s="65"/>
      <c r="C1037" s="65"/>
      <c r="D1037" s="66"/>
      <c r="E1037" s="68"/>
      <c r="F1037" s="100" t="s">
        <v>15275</v>
      </c>
      <c r="G1037" s="65"/>
      <c r="H1037" s="69"/>
      <c r="I1037" s="70"/>
      <c r="J1037" s="70"/>
      <c r="K1037" s="69" t="s">
        <v>17468</v>
      </c>
      <c r="L1037" s="73"/>
      <c r="M1037" s="74"/>
      <c r="N1037" s="74"/>
      <c r="O1037" s="75"/>
      <c r="P1037" s="76"/>
      <c r="Q1037" s="76"/>
      <c r="R1037" s="86"/>
      <c r="S1037" s="48"/>
      <c r="T1037" s="48"/>
      <c r="U1037" s="49"/>
      <c r="V1037" s="49"/>
      <c r="W1037" s="49"/>
      <c r="X1037" s="49"/>
      <c r="Y1037" s="49"/>
      <c r="Z1037" s="49"/>
      <c r="AA1037" s="71">
        <v>580</v>
      </c>
      <c r="AB1037" s="71"/>
      <c r="AC1037" s="72"/>
      <c r="AD1037" s="78" t="s">
        <v>10739</v>
      </c>
      <c r="AE1037" s="78">
        <v>41</v>
      </c>
      <c r="AF1037" s="78">
        <v>468</v>
      </c>
      <c r="AG1037" s="78">
        <v>44303</v>
      </c>
      <c r="AH1037" s="78">
        <v>0</v>
      </c>
      <c r="AI1037" s="78">
        <v>-25200</v>
      </c>
      <c r="AJ1037" s="78" t="s">
        <v>12010</v>
      </c>
      <c r="AK1037" s="78"/>
      <c r="AL1037" s="78"/>
      <c r="AM1037" s="78" t="s">
        <v>13800</v>
      </c>
      <c r="AN1037" s="80">
        <v>42307.481516203705</v>
      </c>
      <c r="AO1037" s="84" t="s">
        <v>14259</v>
      </c>
      <c r="AP1037" s="78" t="b">
        <v>1</v>
      </c>
      <c r="AQ1037" s="78" t="b">
        <v>0</v>
      </c>
      <c r="AR1037" s="78" t="b">
        <v>0</v>
      </c>
      <c r="AS1037" s="78" t="s">
        <v>9963</v>
      </c>
      <c r="AT1037" s="78">
        <v>43</v>
      </c>
      <c r="AU1037" s="84" t="s">
        <v>14862</v>
      </c>
      <c r="AV1037" s="78" t="b">
        <v>0</v>
      </c>
      <c r="AW1037" s="78" t="s">
        <v>15459</v>
      </c>
      <c r="AX1037" s="84" t="s">
        <v>16037</v>
      </c>
      <c r="AY1037" s="78" t="s">
        <v>66</v>
      </c>
      <c r="AZ1037" s="102" t="s">
        <v>18397</v>
      </c>
      <c r="BA1037" s="48"/>
      <c r="BB1037" s="48"/>
      <c r="BC1037" s="48"/>
      <c r="BD1037" s="48"/>
      <c r="BE1037" s="48"/>
      <c r="BF1037" s="48"/>
      <c r="BG1037" s="48"/>
      <c r="BH1037" s="48"/>
      <c r="BI1037" s="48"/>
      <c r="BJ1037" s="48"/>
      <c r="BK1037" s="78" t="e">
        <f>REPLACE(INDEX(GroupVertices[Group], MATCH(Vertices[[#This Row],[Vertex]],GroupVertices[Vertex],0)),1,1,"")</f>
        <v>#N/A</v>
      </c>
      <c r="BL1037" s="3"/>
      <c r="BM1037" s="3"/>
      <c r="BN1037" s="3"/>
      <c r="BO1037" s="3"/>
    </row>
    <row r="1038" spans="1:67" x14ac:dyDescent="0.25">
      <c r="A1038" s="64" t="s">
        <v>715</v>
      </c>
      <c r="B1038" s="65"/>
      <c r="C1038" s="65"/>
      <c r="D1038" s="66"/>
      <c r="E1038" s="68"/>
      <c r="F1038" s="100" t="s">
        <v>15276</v>
      </c>
      <c r="G1038" s="65"/>
      <c r="H1038" s="69"/>
      <c r="I1038" s="70"/>
      <c r="J1038" s="70"/>
      <c r="K1038" s="69" t="s">
        <v>17469</v>
      </c>
      <c r="L1038" s="73"/>
      <c r="M1038" s="74"/>
      <c r="N1038" s="74"/>
      <c r="O1038" s="75"/>
      <c r="P1038" s="76"/>
      <c r="Q1038" s="76"/>
      <c r="R1038" s="86"/>
      <c r="S1038" s="48"/>
      <c r="T1038" s="48"/>
      <c r="U1038" s="49"/>
      <c r="V1038" s="49"/>
      <c r="W1038" s="49"/>
      <c r="X1038" s="49"/>
      <c r="Y1038" s="49"/>
      <c r="Z1038" s="49"/>
      <c r="AA1038" s="71">
        <v>581</v>
      </c>
      <c r="AB1038" s="71"/>
      <c r="AC1038" s="72"/>
      <c r="AD1038" s="78" t="s">
        <v>10740</v>
      </c>
      <c r="AE1038" s="78">
        <v>46</v>
      </c>
      <c r="AF1038" s="78">
        <v>886</v>
      </c>
      <c r="AG1038" s="78">
        <v>45422</v>
      </c>
      <c r="AH1038" s="78">
        <v>14</v>
      </c>
      <c r="AI1038" s="78"/>
      <c r="AJ1038" s="78" t="s">
        <v>12011</v>
      </c>
      <c r="AK1038" s="78"/>
      <c r="AL1038" s="78"/>
      <c r="AM1038" s="78"/>
      <c r="AN1038" s="80">
        <v>42313.436284722222</v>
      </c>
      <c r="AO1038" s="84" t="s">
        <v>14260</v>
      </c>
      <c r="AP1038" s="78" t="b">
        <v>0</v>
      </c>
      <c r="AQ1038" s="78" t="b">
        <v>0</v>
      </c>
      <c r="AR1038" s="78" t="b">
        <v>0</v>
      </c>
      <c r="AS1038" s="78" t="s">
        <v>9963</v>
      </c>
      <c r="AT1038" s="78">
        <v>177</v>
      </c>
      <c r="AU1038" s="84" t="s">
        <v>14862</v>
      </c>
      <c r="AV1038" s="78" t="b">
        <v>0</v>
      </c>
      <c r="AW1038" s="78" t="s">
        <v>15459</v>
      </c>
      <c r="AX1038" s="84" t="s">
        <v>16038</v>
      </c>
      <c r="AY1038" s="78" t="s">
        <v>66</v>
      </c>
      <c r="AZ1038" s="102" t="s">
        <v>18397</v>
      </c>
      <c r="BA1038" s="48"/>
      <c r="BB1038" s="48"/>
      <c r="BC1038" s="48"/>
      <c r="BD1038" s="48"/>
      <c r="BE1038" s="48"/>
      <c r="BF1038" s="48"/>
      <c r="BG1038" s="48"/>
      <c r="BH1038" s="48"/>
      <c r="BI1038" s="48"/>
      <c r="BJ1038" s="48"/>
      <c r="BK1038" s="78" t="e">
        <f>REPLACE(INDEX(GroupVertices[Group], MATCH(Vertices[[#This Row],[Vertex]],GroupVertices[Vertex],0)),1,1,"")</f>
        <v>#N/A</v>
      </c>
      <c r="BL1038" s="3"/>
      <c r="BM1038" s="3"/>
      <c r="BN1038" s="3"/>
      <c r="BO1038" s="3"/>
    </row>
    <row r="1039" spans="1:67" x14ac:dyDescent="0.25">
      <c r="A1039" s="64" t="s">
        <v>716</v>
      </c>
      <c r="B1039" s="65"/>
      <c r="C1039" s="65"/>
      <c r="D1039" s="66"/>
      <c r="E1039" s="68"/>
      <c r="F1039" s="100" t="s">
        <v>15277</v>
      </c>
      <c r="G1039" s="65"/>
      <c r="H1039" s="69"/>
      <c r="I1039" s="70"/>
      <c r="J1039" s="70"/>
      <c r="K1039" s="69" t="s">
        <v>17470</v>
      </c>
      <c r="L1039" s="73"/>
      <c r="M1039" s="74"/>
      <c r="N1039" s="74"/>
      <c r="O1039" s="75"/>
      <c r="P1039" s="76"/>
      <c r="Q1039" s="76"/>
      <c r="R1039" s="86"/>
      <c r="S1039" s="48"/>
      <c r="T1039" s="48"/>
      <c r="U1039" s="49"/>
      <c r="V1039" s="49"/>
      <c r="W1039" s="49"/>
      <c r="X1039" s="49"/>
      <c r="Y1039" s="49"/>
      <c r="Z1039" s="49"/>
      <c r="AA1039" s="71">
        <v>582</v>
      </c>
      <c r="AB1039" s="71"/>
      <c r="AC1039" s="72"/>
      <c r="AD1039" s="78" t="s">
        <v>10741</v>
      </c>
      <c r="AE1039" s="78">
        <v>93</v>
      </c>
      <c r="AF1039" s="78">
        <v>362</v>
      </c>
      <c r="AG1039" s="78">
        <v>43019</v>
      </c>
      <c r="AH1039" s="78">
        <v>2</v>
      </c>
      <c r="AI1039" s="78">
        <v>-25200</v>
      </c>
      <c r="AJ1039" s="78" t="s">
        <v>12012</v>
      </c>
      <c r="AK1039" s="78" t="s">
        <v>12853</v>
      </c>
      <c r="AL1039" s="78"/>
      <c r="AM1039" s="78" t="s">
        <v>13800</v>
      </c>
      <c r="AN1039" s="80">
        <v>42305.195347222223</v>
      </c>
      <c r="AO1039" s="84" t="s">
        <v>14261</v>
      </c>
      <c r="AP1039" s="78" t="b">
        <v>1</v>
      </c>
      <c r="AQ1039" s="78" t="b">
        <v>0</v>
      </c>
      <c r="AR1039" s="78" t="b">
        <v>0</v>
      </c>
      <c r="AS1039" s="78" t="s">
        <v>9963</v>
      </c>
      <c r="AT1039" s="78">
        <v>43</v>
      </c>
      <c r="AU1039" s="84" t="s">
        <v>14862</v>
      </c>
      <c r="AV1039" s="78" t="b">
        <v>0</v>
      </c>
      <c r="AW1039" s="78" t="s">
        <v>15459</v>
      </c>
      <c r="AX1039" s="84" t="s">
        <v>16039</v>
      </c>
      <c r="AY1039" s="78" t="s">
        <v>66</v>
      </c>
      <c r="AZ1039" s="102" t="s">
        <v>18397</v>
      </c>
      <c r="BA1039" s="48"/>
      <c r="BB1039" s="48"/>
      <c r="BC1039" s="48"/>
      <c r="BD1039" s="48"/>
      <c r="BE1039" s="48"/>
      <c r="BF1039" s="48"/>
      <c r="BG1039" s="48"/>
      <c r="BH1039" s="48"/>
      <c r="BI1039" s="48"/>
      <c r="BJ1039" s="48"/>
      <c r="BK1039" s="78" t="e">
        <f>REPLACE(INDEX(GroupVertices[Group], MATCH(Vertices[[#This Row],[Vertex]],GroupVertices[Vertex],0)),1,1,"")</f>
        <v>#N/A</v>
      </c>
      <c r="BL1039" s="3"/>
      <c r="BM1039" s="3"/>
      <c r="BN1039" s="3"/>
      <c r="BO1039" s="3"/>
    </row>
    <row r="1040" spans="1:67" x14ac:dyDescent="0.25">
      <c r="A1040" s="64" t="s">
        <v>717</v>
      </c>
      <c r="B1040" s="65"/>
      <c r="C1040" s="65"/>
      <c r="D1040" s="66"/>
      <c r="E1040" s="68"/>
      <c r="F1040" s="100" t="s">
        <v>15278</v>
      </c>
      <c r="G1040" s="65"/>
      <c r="H1040" s="69"/>
      <c r="I1040" s="70"/>
      <c r="J1040" s="70"/>
      <c r="K1040" s="69" t="s">
        <v>17471</v>
      </c>
      <c r="L1040" s="73"/>
      <c r="M1040" s="74"/>
      <c r="N1040" s="74"/>
      <c r="O1040" s="75"/>
      <c r="P1040" s="76"/>
      <c r="Q1040" s="76"/>
      <c r="R1040" s="86"/>
      <c r="S1040" s="48"/>
      <c r="T1040" s="48"/>
      <c r="U1040" s="49"/>
      <c r="V1040" s="49"/>
      <c r="W1040" s="49"/>
      <c r="X1040" s="49"/>
      <c r="Y1040" s="49"/>
      <c r="Z1040" s="49"/>
      <c r="AA1040" s="71">
        <v>583</v>
      </c>
      <c r="AB1040" s="71"/>
      <c r="AC1040" s="72"/>
      <c r="AD1040" s="78" t="s">
        <v>10742</v>
      </c>
      <c r="AE1040" s="78">
        <v>90</v>
      </c>
      <c r="AF1040" s="78">
        <v>618</v>
      </c>
      <c r="AG1040" s="78">
        <v>43801</v>
      </c>
      <c r="AH1040" s="78">
        <v>3</v>
      </c>
      <c r="AI1040" s="78">
        <v>-25200</v>
      </c>
      <c r="AJ1040" s="78"/>
      <c r="AK1040" s="78"/>
      <c r="AL1040" s="78"/>
      <c r="AM1040" s="78" t="s">
        <v>13800</v>
      </c>
      <c r="AN1040" s="80">
        <v>42416.549340277779</v>
      </c>
      <c r="AO1040" s="84" t="s">
        <v>14262</v>
      </c>
      <c r="AP1040" s="78" t="b">
        <v>1</v>
      </c>
      <c r="AQ1040" s="78" t="b">
        <v>0</v>
      </c>
      <c r="AR1040" s="78" t="b">
        <v>0</v>
      </c>
      <c r="AS1040" s="78" t="s">
        <v>9963</v>
      </c>
      <c r="AT1040" s="78">
        <v>35</v>
      </c>
      <c r="AU1040" s="78"/>
      <c r="AV1040" s="78" t="b">
        <v>0</v>
      </c>
      <c r="AW1040" s="78" t="s">
        <v>15459</v>
      </c>
      <c r="AX1040" s="84" t="s">
        <v>16040</v>
      </c>
      <c r="AY1040" s="78" t="s">
        <v>66</v>
      </c>
      <c r="AZ1040" s="102" t="s">
        <v>18397</v>
      </c>
      <c r="BA1040" s="48"/>
      <c r="BB1040" s="48"/>
      <c r="BC1040" s="48"/>
      <c r="BD1040" s="48"/>
      <c r="BE1040" s="48"/>
      <c r="BF1040" s="48"/>
      <c r="BG1040" s="48"/>
      <c r="BH1040" s="48"/>
      <c r="BI1040" s="48"/>
      <c r="BJ1040" s="48"/>
      <c r="BK1040" s="78" t="e">
        <f>REPLACE(INDEX(GroupVertices[Group], MATCH(Vertices[[#This Row],[Vertex]],GroupVertices[Vertex],0)),1,1,"")</f>
        <v>#N/A</v>
      </c>
      <c r="BL1040" s="3"/>
      <c r="BM1040" s="3"/>
      <c r="BN1040" s="3"/>
      <c r="BO1040" s="3"/>
    </row>
    <row r="1041" spans="1:67" x14ac:dyDescent="0.25">
      <c r="A1041" s="64" t="s">
        <v>718</v>
      </c>
      <c r="B1041" s="65"/>
      <c r="C1041" s="65"/>
      <c r="D1041" s="66"/>
      <c r="E1041" s="68"/>
      <c r="F1041" s="100" t="s">
        <v>15279</v>
      </c>
      <c r="G1041" s="65"/>
      <c r="H1041" s="69"/>
      <c r="I1041" s="70"/>
      <c r="J1041" s="70"/>
      <c r="K1041" s="69" t="s">
        <v>17472</v>
      </c>
      <c r="L1041" s="73"/>
      <c r="M1041" s="74"/>
      <c r="N1041" s="74"/>
      <c r="O1041" s="75"/>
      <c r="P1041" s="76"/>
      <c r="Q1041" s="76"/>
      <c r="R1041" s="86"/>
      <c r="S1041" s="48"/>
      <c r="T1041" s="48"/>
      <c r="U1041" s="49"/>
      <c r="V1041" s="49"/>
      <c r="W1041" s="49"/>
      <c r="X1041" s="49"/>
      <c r="Y1041" s="49"/>
      <c r="Z1041" s="49"/>
      <c r="AA1041" s="71">
        <v>584</v>
      </c>
      <c r="AB1041" s="71"/>
      <c r="AC1041" s="72"/>
      <c r="AD1041" s="78" t="s">
        <v>10743</v>
      </c>
      <c r="AE1041" s="78">
        <v>22</v>
      </c>
      <c r="AF1041" s="78">
        <v>164</v>
      </c>
      <c r="AG1041" s="78">
        <v>45364</v>
      </c>
      <c r="AH1041" s="78">
        <v>5</v>
      </c>
      <c r="AI1041" s="78"/>
      <c r="AJ1041" s="78" t="s">
        <v>12013</v>
      </c>
      <c r="AK1041" s="78"/>
      <c r="AL1041" s="78"/>
      <c r="AM1041" s="78"/>
      <c r="AN1041" s="80">
        <v>42398.33520833333</v>
      </c>
      <c r="AO1041" s="84" t="s">
        <v>14263</v>
      </c>
      <c r="AP1041" s="78" t="b">
        <v>1</v>
      </c>
      <c r="AQ1041" s="78" t="b">
        <v>0</v>
      </c>
      <c r="AR1041" s="78" t="b">
        <v>0</v>
      </c>
      <c r="AS1041" s="78" t="s">
        <v>9963</v>
      </c>
      <c r="AT1041" s="78">
        <v>41</v>
      </c>
      <c r="AU1041" s="78"/>
      <c r="AV1041" s="78" t="b">
        <v>0</v>
      </c>
      <c r="AW1041" s="78" t="s">
        <v>15459</v>
      </c>
      <c r="AX1041" s="84" t="s">
        <v>16041</v>
      </c>
      <c r="AY1041" s="78" t="s">
        <v>66</v>
      </c>
      <c r="AZ1041" s="102" t="s">
        <v>18397</v>
      </c>
      <c r="BA1041" s="48"/>
      <c r="BB1041" s="48"/>
      <c r="BC1041" s="48"/>
      <c r="BD1041" s="48"/>
      <c r="BE1041" s="48"/>
      <c r="BF1041" s="48"/>
      <c r="BG1041" s="48"/>
      <c r="BH1041" s="48"/>
      <c r="BI1041" s="48"/>
      <c r="BJ1041" s="48"/>
      <c r="BK1041" s="78" t="e">
        <f>REPLACE(INDEX(GroupVertices[Group], MATCH(Vertices[[#This Row],[Vertex]],GroupVertices[Vertex],0)),1,1,"")</f>
        <v>#N/A</v>
      </c>
      <c r="BL1041" s="3"/>
      <c r="BM1041" s="3"/>
      <c r="BN1041" s="3"/>
      <c r="BO1041" s="3"/>
    </row>
    <row r="1042" spans="1:67" x14ac:dyDescent="0.25">
      <c r="A1042" s="64" t="s">
        <v>719</v>
      </c>
      <c r="B1042" s="65"/>
      <c r="C1042" s="65"/>
      <c r="D1042" s="66"/>
      <c r="E1042" s="68"/>
      <c r="F1042" s="100" t="s">
        <v>15280</v>
      </c>
      <c r="G1042" s="65"/>
      <c r="H1042" s="69"/>
      <c r="I1042" s="70"/>
      <c r="J1042" s="70"/>
      <c r="K1042" s="69" t="s">
        <v>17473</v>
      </c>
      <c r="L1042" s="73"/>
      <c r="M1042" s="74"/>
      <c r="N1042" s="74"/>
      <c r="O1042" s="75"/>
      <c r="P1042" s="76"/>
      <c r="Q1042" s="76"/>
      <c r="R1042" s="86"/>
      <c r="S1042" s="48"/>
      <c r="T1042" s="48"/>
      <c r="U1042" s="49"/>
      <c r="V1042" s="49"/>
      <c r="W1042" s="49"/>
      <c r="X1042" s="49"/>
      <c r="Y1042" s="49"/>
      <c r="Z1042" s="49"/>
      <c r="AA1042" s="71">
        <v>585</v>
      </c>
      <c r="AB1042" s="71"/>
      <c r="AC1042" s="72"/>
      <c r="AD1042" s="78" t="s">
        <v>10744</v>
      </c>
      <c r="AE1042" s="78">
        <v>8</v>
      </c>
      <c r="AF1042" s="78">
        <v>60</v>
      </c>
      <c r="AG1042" s="78">
        <v>45259</v>
      </c>
      <c r="AH1042" s="78">
        <v>11</v>
      </c>
      <c r="AI1042" s="78"/>
      <c r="AJ1042" s="78" t="s">
        <v>12014</v>
      </c>
      <c r="AK1042" s="78"/>
      <c r="AL1042" s="78"/>
      <c r="AM1042" s="78"/>
      <c r="AN1042" s="80">
        <v>42398.342013888891</v>
      </c>
      <c r="AO1042" s="84" t="s">
        <v>14264</v>
      </c>
      <c r="AP1042" s="78" t="b">
        <v>1</v>
      </c>
      <c r="AQ1042" s="78" t="b">
        <v>0</v>
      </c>
      <c r="AR1042" s="78" t="b">
        <v>0</v>
      </c>
      <c r="AS1042" s="78" t="s">
        <v>9963</v>
      </c>
      <c r="AT1042" s="78">
        <v>49</v>
      </c>
      <c r="AU1042" s="78"/>
      <c r="AV1042" s="78" t="b">
        <v>0</v>
      </c>
      <c r="AW1042" s="78" t="s">
        <v>15459</v>
      </c>
      <c r="AX1042" s="84" t="s">
        <v>16042</v>
      </c>
      <c r="AY1042" s="78" t="s">
        <v>66</v>
      </c>
      <c r="AZ1042" s="102" t="s">
        <v>18397</v>
      </c>
      <c r="BA1042" s="48"/>
      <c r="BB1042" s="48"/>
      <c r="BC1042" s="48"/>
      <c r="BD1042" s="48"/>
      <c r="BE1042" s="48"/>
      <c r="BF1042" s="48"/>
      <c r="BG1042" s="48"/>
      <c r="BH1042" s="48"/>
      <c r="BI1042" s="48"/>
      <c r="BJ1042" s="48"/>
      <c r="BK1042" s="78" t="e">
        <f>REPLACE(INDEX(GroupVertices[Group], MATCH(Vertices[[#This Row],[Vertex]],GroupVertices[Vertex],0)),1,1,"")</f>
        <v>#N/A</v>
      </c>
      <c r="BL1042" s="3"/>
      <c r="BM1042" s="3"/>
      <c r="BN1042" s="3"/>
      <c r="BO1042" s="3"/>
    </row>
    <row r="1043" spans="1:67" x14ac:dyDescent="0.25">
      <c r="A1043" s="64" t="s">
        <v>720</v>
      </c>
      <c r="B1043" s="65"/>
      <c r="C1043" s="65"/>
      <c r="D1043" s="66"/>
      <c r="E1043" s="68"/>
      <c r="F1043" s="100" t="s">
        <v>15281</v>
      </c>
      <c r="G1043" s="65"/>
      <c r="H1043" s="69"/>
      <c r="I1043" s="70"/>
      <c r="J1043" s="70"/>
      <c r="K1043" s="69" t="s">
        <v>17474</v>
      </c>
      <c r="L1043" s="73"/>
      <c r="M1043" s="74"/>
      <c r="N1043" s="74"/>
      <c r="O1043" s="75"/>
      <c r="P1043" s="76"/>
      <c r="Q1043" s="76"/>
      <c r="R1043" s="86"/>
      <c r="S1043" s="48"/>
      <c r="T1043" s="48"/>
      <c r="U1043" s="49"/>
      <c r="V1043" s="49"/>
      <c r="W1043" s="49"/>
      <c r="X1043" s="49"/>
      <c r="Y1043" s="49"/>
      <c r="Z1043" s="49"/>
      <c r="AA1043" s="71">
        <v>586</v>
      </c>
      <c r="AB1043" s="71"/>
      <c r="AC1043" s="72"/>
      <c r="AD1043" s="78" t="s">
        <v>10745</v>
      </c>
      <c r="AE1043" s="78">
        <v>43</v>
      </c>
      <c r="AF1043" s="78">
        <v>108</v>
      </c>
      <c r="AG1043" s="78">
        <v>44297</v>
      </c>
      <c r="AH1043" s="78">
        <v>0</v>
      </c>
      <c r="AI1043" s="78">
        <v>-25200</v>
      </c>
      <c r="AJ1043" s="78" t="s">
        <v>12015</v>
      </c>
      <c r="AK1043" s="78"/>
      <c r="AL1043" s="78"/>
      <c r="AM1043" s="78" t="s">
        <v>13800</v>
      </c>
      <c r="AN1043" s="80">
        <v>42320.564062500001</v>
      </c>
      <c r="AO1043" s="84" t="s">
        <v>14265</v>
      </c>
      <c r="AP1043" s="78" t="b">
        <v>1</v>
      </c>
      <c r="AQ1043" s="78" t="b">
        <v>0</v>
      </c>
      <c r="AR1043" s="78" t="b">
        <v>0</v>
      </c>
      <c r="AS1043" s="78" t="s">
        <v>9963</v>
      </c>
      <c r="AT1043" s="78">
        <v>40</v>
      </c>
      <c r="AU1043" s="84" t="s">
        <v>14862</v>
      </c>
      <c r="AV1043" s="78" t="b">
        <v>0</v>
      </c>
      <c r="AW1043" s="78" t="s">
        <v>15459</v>
      </c>
      <c r="AX1043" s="84" t="s">
        <v>16043</v>
      </c>
      <c r="AY1043" s="78" t="s">
        <v>66</v>
      </c>
      <c r="AZ1043" s="102" t="s">
        <v>18397</v>
      </c>
      <c r="BA1043" s="48"/>
      <c r="BB1043" s="48"/>
      <c r="BC1043" s="48"/>
      <c r="BD1043" s="48"/>
      <c r="BE1043" s="48"/>
      <c r="BF1043" s="48"/>
      <c r="BG1043" s="48"/>
      <c r="BH1043" s="48"/>
      <c r="BI1043" s="48"/>
      <c r="BJ1043" s="48"/>
      <c r="BK1043" s="78" t="e">
        <f>REPLACE(INDEX(GroupVertices[Group], MATCH(Vertices[[#This Row],[Vertex]],GroupVertices[Vertex],0)),1,1,"")</f>
        <v>#N/A</v>
      </c>
      <c r="BL1043" s="3"/>
      <c r="BM1043" s="3"/>
      <c r="BN1043" s="3"/>
      <c r="BO1043" s="3"/>
    </row>
    <row r="1044" spans="1:67" x14ac:dyDescent="0.25">
      <c r="A1044" s="64" t="s">
        <v>721</v>
      </c>
      <c r="B1044" s="65"/>
      <c r="C1044" s="65"/>
      <c r="D1044" s="66"/>
      <c r="E1044" s="68"/>
      <c r="F1044" s="100" t="s">
        <v>15282</v>
      </c>
      <c r="G1044" s="65"/>
      <c r="H1044" s="69"/>
      <c r="I1044" s="70"/>
      <c r="J1044" s="70"/>
      <c r="K1044" s="69" t="s">
        <v>17475</v>
      </c>
      <c r="L1044" s="73"/>
      <c r="M1044" s="74"/>
      <c r="N1044" s="74"/>
      <c r="O1044" s="75"/>
      <c r="P1044" s="76"/>
      <c r="Q1044" s="76"/>
      <c r="R1044" s="86"/>
      <c r="S1044" s="48"/>
      <c r="T1044" s="48"/>
      <c r="U1044" s="49"/>
      <c r="V1044" s="49"/>
      <c r="W1044" s="49"/>
      <c r="X1044" s="49"/>
      <c r="Y1044" s="49"/>
      <c r="Z1044" s="49"/>
      <c r="AA1044" s="71">
        <v>587</v>
      </c>
      <c r="AB1044" s="71"/>
      <c r="AC1044" s="72"/>
      <c r="AD1044" s="78" t="s">
        <v>10746</v>
      </c>
      <c r="AE1044" s="78">
        <v>35</v>
      </c>
      <c r="AF1044" s="78">
        <v>71</v>
      </c>
      <c r="AG1044" s="78">
        <v>45316</v>
      </c>
      <c r="AH1044" s="78">
        <v>7</v>
      </c>
      <c r="AI1044" s="78"/>
      <c r="AJ1044" s="78" t="s">
        <v>12016</v>
      </c>
      <c r="AK1044" s="78"/>
      <c r="AL1044" s="78"/>
      <c r="AM1044" s="78"/>
      <c r="AN1044" s="80">
        <v>42398.348865740743</v>
      </c>
      <c r="AO1044" s="84" t="s">
        <v>14266</v>
      </c>
      <c r="AP1044" s="78" t="b">
        <v>1</v>
      </c>
      <c r="AQ1044" s="78" t="b">
        <v>0</v>
      </c>
      <c r="AR1044" s="78" t="b">
        <v>0</v>
      </c>
      <c r="AS1044" s="78" t="s">
        <v>9963</v>
      </c>
      <c r="AT1044" s="78">
        <v>36</v>
      </c>
      <c r="AU1044" s="78"/>
      <c r="AV1044" s="78" t="b">
        <v>0</v>
      </c>
      <c r="AW1044" s="78" t="s">
        <v>15459</v>
      </c>
      <c r="AX1044" s="84" t="s">
        <v>16044</v>
      </c>
      <c r="AY1044" s="78" t="s">
        <v>66</v>
      </c>
      <c r="AZ1044" s="102" t="s">
        <v>18397</v>
      </c>
      <c r="BA1044" s="48"/>
      <c r="BB1044" s="48"/>
      <c r="BC1044" s="48"/>
      <c r="BD1044" s="48"/>
      <c r="BE1044" s="48"/>
      <c r="BF1044" s="48"/>
      <c r="BG1044" s="48"/>
      <c r="BH1044" s="48"/>
      <c r="BI1044" s="48"/>
      <c r="BJ1044" s="48"/>
      <c r="BK1044" s="78" t="e">
        <f>REPLACE(INDEX(GroupVertices[Group], MATCH(Vertices[[#This Row],[Vertex]],GroupVertices[Vertex],0)),1,1,"")</f>
        <v>#N/A</v>
      </c>
      <c r="BL1044" s="3"/>
      <c r="BM1044" s="3"/>
      <c r="BN1044" s="3"/>
      <c r="BO1044" s="3"/>
    </row>
    <row r="1045" spans="1:67" x14ac:dyDescent="0.25">
      <c r="A1045" s="64" t="s">
        <v>722</v>
      </c>
      <c r="B1045" s="65"/>
      <c r="C1045" s="65"/>
      <c r="D1045" s="66"/>
      <c r="E1045" s="68"/>
      <c r="F1045" s="100" t="s">
        <v>15283</v>
      </c>
      <c r="G1045" s="65"/>
      <c r="H1045" s="69"/>
      <c r="I1045" s="70"/>
      <c r="J1045" s="70"/>
      <c r="K1045" s="69" t="s">
        <v>17476</v>
      </c>
      <c r="L1045" s="73"/>
      <c r="M1045" s="74"/>
      <c r="N1045" s="74"/>
      <c r="O1045" s="75"/>
      <c r="P1045" s="76"/>
      <c r="Q1045" s="76"/>
      <c r="R1045" s="86"/>
      <c r="S1045" s="48"/>
      <c r="T1045" s="48"/>
      <c r="U1045" s="49"/>
      <c r="V1045" s="49"/>
      <c r="W1045" s="49"/>
      <c r="X1045" s="49"/>
      <c r="Y1045" s="49"/>
      <c r="Z1045" s="49"/>
      <c r="AA1045" s="71">
        <v>588</v>
      </c>
      <c r="AB1045" s="71"/>
      <c r="AC1045" s="72"/>
      <c r="AD1045" s="78" t="s">
        <v>10747</v>
      </c>
      <c r="AE1045" s="78">
        <v>40</v>
      </c>
      <c r="AF1045" s="78">
        <v>545</v>
      </c>
      <c r="AG1045" s="78">
        <v>44301</v>
      </c>
      <c r="AH1045" s="78">
        <v>0</v>
      </c>
      <c r="AI1045" s="78">
        <v>-25200</v>
      </c>
      <c r="AJ1045" s="78" t="s">
        <v>12017</v>
      </c>
      <c r="AK1045" s="78"/>
      <c r="AL1045" s="78"/>
      <c r="AM1045" s="78" t="s">
        <v>13800</v>
      </c>
      <c r="AN1045" s="80">
        <v>42341.334641203706</v>
      </c>
      <c r="AO1045" s="84" t="s">
        <v>14267</v>
      </c>
      <c r="AP1045" s="78" t="b">
        <v>1</v>
      </c>
      <c r="AQ1045" s="78" t="b">
        <v>0</v>
      </c>
      <c r="AR1045" s="78" t="b">
        <v>0</v>
      </c>
      <c r="AS1045" s="78" t="s">
        <v>9963</v>
      </c>
      <c r="AT1045" s="78">
        <v>33</v>
      </c>
      <c r="AU1045" s="84" t="s">
        <v>14862</v>
      </c>
      <c r="AV1045" s="78" t="b">
        <v>0</v>
      </c>
      <c r="AW1045" s="78" t="s">
        <v>15459</v>
      </c>
      <c r="AX1045" s="84" t="s">
        <v>16045</v>
      </c>
      <c r="AY1045" s="78" t="s">
        <v>66</v>
      </c>
      <c r="AZ1045" s="102" t="s">
        <v>18397</v>
      </c>
      <c r="BA1045" s="48"/>
      <c r="BB1045" s="48"/>
      <c r="BC1045" s="48"/>
      <c r="BD1045" s="48"/>
      <c r="BE1045" s="48"/>
      <c r="BF1045" s="48"/>
      <c r="BG1045" s="48"/>
      <c r="BH1045" s="48"/>
      <c r="BI1045" s="48"/>
      <c r="BJ1045" s="48"/>
      <c r="BK1045" s="78" t="e">
        <f>REPLACE(INDEX(GroupVertices[Group], MATCH(Vertices[[#This Row],[Vertex]],GroupVertices[Vertex],0)),1,1,"")</f>
        <v>#N/A</v>
      </c>
      <c r="BL1045" s="3"/>
      <c r="BM1045" s="3"/>
      <c r="BN1045" s="3"/>
      <c r="BO1045" s="3"/>
    </row>
    <row r="1046" spans="1:67" x14ac:dyDescent="0.25">
      <c r="A1046" s="64" t="s">
        <v>723</v>
      </c>
      <c r="B1046" s="65"/>
      <c r="C1046" s="65"/>
      <c r="D1046" s="66"/>
      <c r="E1046" s="68"/>
      <c r="F1046" s="100" t="s">
        <v>15284</v>
      </c>
      <c r="G1046" s="65"/>
      <c r="H1046" s="69"/>
      <c r="I1046" s="70"/>
      <c r="J1046" s="70"/>
      <c r="K1046" s="69" t="s">
        <v>17477</v>
      </c>
      <c r="L1046" s="73"/>
      <c r="M1046" s="74"/>
      <c r="N1046" s="74"/>
      <c r="O1046" s="75"/>
      <c r="P1046" s="76"/>
      <c r="Q1046" s="76"/>
      <c r="R1046" s="86"/>
      <c r="S1046" s="48"/>
      <c r="T1046" s="48"/>
      <c r="U1046" s="49"/>
      <c r="V1046" s="49"/>
      <c r="W1046" s="49"/>
      <c r="X1046" s="49"/>
      <c r="Y1046" s="49"/>
      <c r="Z1046" s="49"/>
      <c r="AA1046" s="71">
        <v>589</v>
      </c>
      <c r="AB1046" s="71"/>
      <c r="AC1046" s="72"/>
      <c r="AD1046" s="78" t="s">
        <v>10748</v>
      </c>
      <c r="AE1046" s="78">
        <v>40</v>
      </c>
      <c r="AF1046" s="78">
        <v>366</v>
      </c>
      <c r="AG1046" s="78">
        <v>43519</v>
      </c>
      <c r="AH1046" s="78">
        <v>0</v>
      </c>
      <c r="AI1046" s="78">
        <v>-25200</v>
      </c>
      <c r="AJ1046" s="78" t="s">
        <v>12018</v>
      </c>
      <c r="AK1046" s="78"/>
      <c r="AL1046" s="78"/>
      <c r="AM1046" s="78" t="s">
        <v>13800</v>
      </c>
      <c r="AN1046" s="80">
        <v>42424.221180555556</v>
      </c>
      <c r="AO1046" s="84" t="s">
        <v>14268</v>
      </c>
      <c r="AP1046" s="78" t="b">
        <v>1</v>
      </c>
      <c r="AQ1046" s="78" t="b">
        <v>0</v>
      </c>
      <c r="AR1046" s="78" t="b">
        <v>0</v>
      </c>
      <c r="AS1046" s="78" t="s">
        <v>9963</v>
      </c>
      <c r="AT1046" s="78">
        <v>42</v>
      </c>
      <c r="AU1046" s="78"/>
      <c r="AV1046" s="78" t="b">
        <v>0</v>
      </c>
      <c r="AW1046" s="78" t="s">
        <v>15459</v>
      </c>
      <c r="AX1046" s="84" t="s">
        <v>16046</v>
      </c>
      <c r="AY1046" s="78" t="s">
        <v>66</v>
      </c>
      <c r="AZ1046" s="102" t="s">
        <v>18397</v>
      </c>
      <c r="BA1046" s="48"/>
      <c r="BB1046" s="48"/>
      <c r="BC1046" s="48"/>
      <c r="BD1046" s="48"/>
      <c r="BE1046" s="48"/>
      <c r="BF1046" s="48"/>
      <c r="BG1046" s="48"/>
      <c r="BH1046" s="48"/>
      <c r="BI1046" s="48"/>
      <c r="BJ1046" s="48"/>
      <c r="BK1046" s="78" t="e">
        <f>REPLACE(INDEX(GroupVertices[Group], MATCH(Vertices[[#This Row],[Vertex]],GroupVertices[Vertex],0)),1,1,"")</f>
        <v>#N/A</v>
      </c>
      <c r="BL1046" s="3"/>
      <c r="BM1046" s="3"/>
      <c r="BN1046" s="3"/>
      <c r="BO1046" s="3"/>
    </row>
    <row r="1047" spans="1:67" x14ac:dyDescent="0.25">
      <c r="A1047" s="64" t="s">
        <v>724</v>
      </c>
      <c r="B1047" s="65"/>
      <c r="C1047" s="65"/>
      <c r="D1047" s="66"/>
      <c r="E1047" s="68"/>
      <c r="F1047" s="100" t="s">
        <v>15285</v>
      </c>
      <c r="G1047" s="65"/>
      <c r="H1047" s="69"/>
      <c r="I1047" s="70"/>
      <c r="J1047" s="70"/>
      <c r="K1047" s="69" t="s">
        <v>17478</v>
      </c>
      <c r="L1047" s="73"/>
      <c r="M1047" s="74"/>
      <c r="N1047" s="74"/>
      <c r="O1047" s="75"/>
      <c r="P1047" s="76"/>
      <c r="Q1047" s="76"/>
      <c r="R1047" s="86"/>
      <c r="S1047" s="48"/>
      <c r="T1047" s="48"/>
      <c r="U1047" s="49"/>
      <c r="V1047" s="49"/>
      <c r="W1047" s="49"/>
      <c r="X1047" s="49"/>
      <c r="Y1047" s="49"/>
      <c r="Z1047" s="49"/>
      <c r="AA1047" s="71">
        <v>590</v>
      </c>
      <c r="AB1047" s="71"/>
      <c r="AC1047" s="72"/>
      <c r="AD1047" s="78" t="s">
        <v>10749</v>
      </c>
      <c r="AE1047" s="78">
        <v>43</v>
      </c>
      <c r="AF1047" s="78">
        <v>617</v>
      </c>
      <c r="AG1047" s="78">
        <v>43521</v>
      </c>
      <c r="AH1047" s="78">
        <v>1</v>
      </c>
      <c r="AI1047" s="78">
        <v>-25200</v>
      </c>
      <c r="AJ1047" s="78" t="s">
        <v>12019</v>
      </c>
      <c r="AK1047" s="78"/>
      <c r="AL1047" s="78"/>
      <c r="AM1047" s="78" t="s">
        <v>13800</v>
      </c>
      <c r="AN1047" s="80">
        <v>42424.199201388888</v>
      </c>
      <c r="AO1047" s="84" t="s">
        <v>14269</v>
      </c>
      <c r="AP1047" s="78" t="b">
        <v>1</v>
      </c>
      <c r="AQ1047" s="78" t="b">
        <v>0</v>
      </c>
      <c r="AR1047" s="78" t="b">
        <v>0</v>
      </c>
      <c r="AS1047" s="78" t="s">
        <v>9963</v>
      </c>
      <c r="AT1047" s="78">
        <v>35</v>
      </c>
      <c r="AU1047" s="78"/>
      <c r="AV1047" s="78" t="b">
        <v>0</v>
      </c>
      <c r="AW1047" s="78" t="s">
        <v>15459</v>
      </c>
      <c r="AX1047" s="84" t="s">
        <v>16047</v>
      </c>
      <c r="AY1047" s="78" t="s">
        <v>66</v>
      </c>
      <c r="AZ1047" s="102" t="s">
        <v>18397</v>
      </c>
      <c r="BA1047" s="48"/>
      <c r="BB1047" s="48"/>
      <c r="BC1047" s="48"/>
      <c r="BD1047" s="48"/>
      <c r="BE1047" s="48"/>
      <c r="BF1047" s="48"/>
      <c r="BG1047" s="48"/>
      <c r="BH1047" s="48"/>
      <c r="BI1047" s="48"/>
      <c r="BJ1047" s="48"/>
      <c r="BK1047" s="78" t="e">
        <f>REPLACE(INDEX(GroupVertices[Group], MATCH(Vertices[[#This Row],[Vertex]],GroupVertices[Vertex],0)),1,1,"")</f>
        <v>#N/A</v>
      </c>
      <c r="BL1047" s="3"/>
      <c r="BM1047" s="3"/>
      <c r="BN1047" s="3"/>
      <c r="BO1047" s="3"/>
    </row>
    <row r="1048" spans="1:67" x14ac:dyDescent="0.25">
      <c r="A1048" s="64" t="s">
        <v>725</v>
      </c>
      <c r="B1048" s="65"/>
      <c r="C1048" s="65"/>
      <c r="D1048" s="66"/>
      <c r="E1048" s="68"/>
      <c r="F1048" s="100" t="s">
        <v>15286</v>
      </c>
      <c r="G1048" s="65"/>
      <c r="H1048" s="69"/>
      <c r="I1048" s="70"/>
      <c r="J1048" s="70"/>
      <c r="K1048" s="69" t="s">
        <v>17479</v>
      </c>
      <c r="L1048" s="73"/>
      <c r="M1048" s="74"/>
      <c r="N1048" s="74"/>
      <c r="O1048" s="75"/>
      <c r="P1048" s="76"/>
      <c r="Q1048" s="76"/>
      <c r="R1048" s="86"/>
      <c r="S1048" s="48"/>
      <c r="T1048" s="48"/>
      <c r="U1048" s="49"/>
      <c r="V1048" s="49"/>
      <c r="W1048" s="49"/>
      <c r="X1048" s="49"/>
      <c r="Y1048" s="49"/>
      <c r="Z1048" s="49"/>
      <c r="AA1048" s="71">
        <v>591</v>
      </c>
      <c r="AB1048" s="71"/>
      <c r="AC1048" s="72"/>
      <c r="AD1048" s="78" t="s">
        <v>10750</v>
      </c>
      <c r="AE1048" s="78">
        <v>40</v>
      </c>
      <c r="AF1048" s="78">
        <v>100</v>
      </c>
      <c r="AG1048" s="78">
        <v>44281</v>
      </c>
      <c r="AH1048" s="78">
        <v>0</v>
      </c>
      <c r="AI1048" s="78">
        <v>-25200</v>
      </c>
      <c r="AJ1048" s="78" t="s">
        <v>12020</v>
      </c>
      <c r="AK1048" s="78"/>
      <c r="AL1048" s="78"/>
      <c r="AM1048" s="78" t="s">
        <v>13800</v>
      </c>
      <c r="AN1048" s="80">
        <v>42337.535324074073</v>
      </c>
      <c r="AO1048" s="84" t="s">
        <v>14270</v>
      </c>
      <c r="AP1048" s="78" t="b">
        <v>1</v>
      </c>
      <c r="AQ1048" s="78" t="b">
        <v>0</v>
      </c>
      <c r="AR1048" s="78" t="b">
        <v>0</v>
      </c>
      <c r="AS1048" s="78" t="s">
        <v>9963</v>
      </c>
      <c r="AT1048" s="78">
        <v>37</v>
      </c>
      <c r="AU1048" s="84" t="s">
        <v>14862</v>
      </c>
      <c r="AV1048" s="78" t="b">
        <v>0</v>
      </c>
      <c r="AW1048" s="78" t="s">
        <v>15459</v>
      </c>
      <c r="AX1048" s="84" t="s">
        <v>16048</v>
      </c>
      <c r="AY1048" s="78" t="s">
        <v>66</v>
      </c>
      <c r="AZ1048" s="102" t="s">
        <v>18397</v>
      </c>
      <c r="BA1048" s="48"/>
      <c r="BB1048" s="48"/>
      <c r="BC1048" s="48"/>
      <c r="BD1048" s="48"/>
      <c r="BE1048" s="48"/>
      <c r="BF1048" s="48"/>
      <c r="BG1048" s="48"/>
      <c r="BH1048" s="48"/>
      <c r="BI1048" s="48"/>
      <c r="BJ1048" s="48"/>
      <c r="BK1048" s="78" t="e">
        <f>REPLACE(INDEX(GroupVertices[Group], MATCH(Vertices[[#This Row],[Vertex]],GroupVertices[Vertex],0)),1,1,"")</f>
        <v>#N/A</v>
      </c>
      <c r="BL1048" s="3"/>
      <c r="BM1048" s="3"/>
      <c r="BN1048" s="3"/>
      <c r="BO1048" s="3"/>
    </row>
    <row r="1049" spans="1:67" x14ac:dyDescent="0.25">
      <c r="A1049" s="64" t="s">
        <v>726</v>
      </c>
      <c r="B1049" s="65"/>
      <c r="C1049" s="65"/>
      <c r="D1049" s="66"/>
      <c r="E1049" s="68"/>
      <c r="F1049" s="100" t="s">
        <v>15287</v>
      </c>
      <c r="G1049" s="65"/>
      <c r="H1049" s="69"/>
      <c r="I1049" s="70"/>
      <c r="J1049" s="70"/>
      <c r="K1049" s="69" t="s">
        <v>17480</v>
      </c>
      <c r="L1049" s="73"/>
      <c r="M1049" s="74"/>
      <c r="N1049" s="74"/>
      <c r="O1049" s="75"/>
      <c r="P1049" s="76"/>
      <c r="Q1049" s="76"/>
      <c r="R1049" s="86"/>
      <c r="S1049" s="48"/>
      <c r="T1049" s="48"/>
      <c r="U1049" s="49"/>
      <c r="V1049" s="49"/>
      <c r="W1049" s="49"/>
      <c r="X1049" s="49"/>
      <c r="Y1049" s="49"/>
      <c r="Z1049" s="49"/>
      <c r="AA1049" s="71">
        <v>592</v>
      </c>
      <c r="AB1049" s="71"/>
      <c r="AC1049" s="72"/>
      <c r="AD1049" s="78" t="s">
        <v>10751</v>
      </c>
      <c r="AE1049" s="78">
        <v>40</v>
      </c>
      <c r="AF1049" s="78">
        <v>405</v>
      </c>
      <c r="AG1049" s="78">
        <v>42871</v>
      </c>
      <c r="AH1049" s="78">
        <v>0</v>
      </c>
      <c r="AI1049" s="78">
        <v>-25200</v>
      </c>
      <c r="AJ1049" s="78" t="s">
        <v>12021</v>
      </c>
      <c r="AK1049" s="78" t="s">
        <v>12854</v>
      </c>
      <c r="AL1049" s="78"/>
      <c r="AM1049" s="78" t="s">
        <v>13800</v>
      </c>
      <c r="AN1049" s="80">
        <v>42306.308842592596</v>
      </c>
      <c r="AO1049" s="84" t="s">
        <v>14271</v>
      </c>
      <c r="AP1049" s="78" t="b">
        <v>1</v>
      </c>
      <c r="AQ1049" s="78" t="b">
        <v>0</v>
      </c>
      <c r="AR1049" s="78" t="b">
        <v>0</v>
      </c>
      <c r="AS1049" s="78" t="s">
        <v>9963</v>
      </c>
      <c r="AT1049" s="78">
        <v>40</v>
      </c>
      <c r="AU1049" s="84" t="s">
        <v>14862</v>
      </c>
      <c r="AV1049" s="78" t="b">
        <v>0</v>
      </c>
      <c r="AW1049" s="78" t="s">
        <v>15459</v>
      </c>
      <c r="AX1049" s="84" t="s">
        <v>16049</v>
      </c>
      <c r="AY1049" s="78" t="s">
        <v>66</v>
      </c>
      <c r="AZ1049" s="102" t="s">
        <v>18397</v>
      </c>
      <c r="BA1049" s="48"/>
      <c r="BB1049" s="48"/>
      <c r="BC1049" s="48"/>
      <c r="BD1049" s="48"/>
      <c r="BE1049" s="48"/>
      <c r="BF1049" s="48"/>
      <c r="BG1049" s="48"/>
      <c r="BH1049" s="48"/>
      <c r="BI1049" s="48"/>
      <c r="BJ1049" s="48"/>
      <c r="BK1049" s="78" t="e">
        <f>REPLACE(INDEX(GroupVertices[Group], MATCH(Vertices[[#This Row],[Vertex]],GroupVertices[Vertex],0)),1,1,"")</f>
        <v>#N/A</v>
      </c>
      <c r="BL1049" s="3"/>
      <c r="BM1049" s="3"/>
      <c r="BN1049" s="3"/>
      <c r="BO1049" s="3"/>
    </row>
    <row r="1050" spans="1:67" x14ac:dyDescent="0.25">
      <c r="A1050" s="64" t="s">
        <v>727</v>
      </c>
      <c r="B1050" s="65"/>
      <c r="C1050" s="65"/>
      <c r="D1050" s="66"/>
      <c r="E1050" s="68"/>
      <c r="F1050" s="100" t="s">
        <v>15288</v>
      </c>
      <c r="G1050" s="65"/>
      <c r="H1050" s="69"/>
      <c r="I1050" s="70"/>
      <c r="J1050" s="70"/>
      <c r="K1050" s="69" t="s">
        <v>17481</v>
      </c>
      <c r="L1050" s="73"/>
      <c r="M1050" s="74"/>
      <c r="N1050" s="74"/>
      <c r="O1050" s="75"/>
      <c r="P1050" s="76"/>
      <c r="Q1050" s="76"/>
      <c r="R1050" s="86"/>
      <c r="S1050" s="48"/>
      <c r="T1050" s="48"/>
      <c r="U1050" s="49"/>
      <c r="V1050" s="49"/>
      <c r="W1050" s="49"/>
      <c r="X1050" s="49"/>
      <c r="Y1050" s="49"/>
      <c r="Z1050" s="49"/>
      <c r="AA1050" s="71">
        <v>593</v>
      </c>
      <c r="AB1050" s="71"/>
      <c r="AC1050" s="72"/>
      <c r="AD1050" s="78" t="s">
        <v>10752</v>
      </c>
      <c r="AE1050" s="78">
        <v>27</v>
      </c>
      <c r="AF1050" s="78">
        <v>166</v>
      </c>
      <c r="AG1050" s="78">
        <v>45484</v>
      </c>
      <c r="AH1050" s="78">
        <v>1</v>
      </c>
      <c r="AI1050" s="78"/>
      <c r="AJ1050" s="78" t="s">
        <v>12022</v>
      </c>
      <c r="AK1050" s="78"/>
      <c r="AL1050" s="78"/>
      <c r="AM1050" s="78"/>
      <c r="AN1050" s="80">
        <v>42397.641261574077</v>
      </c>
      <c r="AO1050" s="84" t="s">
        <v>14272</v>
      </c>
      <c r="AP1050" s="78" t="b">
        <v>1</v>
      </c>
      <c r="AQ1050" s="78" t="b">
        <v>0</v>
      </c>
      <c r="AR1050" s="78" t="b">
        <v>0</v>
      </c>
      <c r="AS1050" s="78" t="s">
        <v>9963</v>
      </c>
      <c r="AT1050" s="78">
        <v>174</v>
      </c>
      <c r="AU1050" s="78"/>
      <c r="AV1050" s="78" t="b">
        <v>0</v>
      </c>
      <c r="AW1050" s="78" t="s">
        <v>15459</v>
      </c>
      <c r="AX1050" s="84" t="s">
        <v>16050</v>
      </c>
      <c r="AY1050" s="78" t="s">
        <v>66</v>
      </c>
      <c r="AZ1050" s="102" t="s">
        <v>18397</v>
      </c>
      <c r="BA1050" s="48"/>
      <c r="BB1050" s="48"/>
      <c r="BC1050" s="48"/>
      <c r="BD1050" s="48"/>
      <c r="BE1050" s="48"/>
      <c r="BF1050" s="48"/>
      <c r="BG1050" s="48"/>
      <c r="BH1050" s="48"/>
      <c r="BI1050" s="48"/>
      <c r="BJ1050" s="48"/>
      <c r="BK1050" s="78" t="e">
        <f>REPLACE(INDEX(GroupVertices[Group], MATCH(Vertices[[#This Row],[Vertex]],GroupVertices[Vertex],0)),1,1,"")</f>
        <v>#N/A</v>
      </c>
      <c r="BL1050" s="3"/>
      <c r="BM1050" s="3"/>
      <c r="BN1050" s="3"/>
      <c r="BO1050" s="3"/>
    </row>
    <row r="1051" spans="1:67" x14ac:dyDescent="0.25">
      <c r="A1051" s="64" t="s">
        <v>728</v>
      </c>
      <c r="B1051" s="65"/>
      <c r="C1051" s="65"/>
      <c r="D1051" s="66"/>
      <c r="E1051" s="68"/>
      <c r="F1051" s="100" t="s">
        <v>15289</v>
      </c>
      <c r="G1051" s="65"/>
      <c r="H1051" s="69"/>
      <c r="I1051" s="70"/>
      <c r="J1051" s="70"/>
      <c r="K1051" s="69" t="s">
        <v>17482</v>
      </c>
      <c r="L1051" s="73"/>
      <c r="M1051" s="74"/>
      <c r="N1051" s="74"/>
      <c r="O1051" s="75"/>
      <c r="P1051" s="76"/>
      <c r="Q1051" s="76"/>
      <c r="R1051" s="86"/>
      <c r="S1051" s="48"/>
      <c r="T1051" s="48"/>
      <c r="U1051" s="49"/>
      <c r="V1051" s="49"/>
      <c r="W1051" s="49"/>
      <c r="X1051" s="49"/>
      <c r="Y1051" s="49"/>
      <c r="Z1051" s="49"/>
      <c r="AA1051" s="71">
        <v>594</v>
      </c>
      <c r="AB1051" s="71"/>
      <c r="AC1051" s="72"/>
      <c r="AD1051" s="78" t="s">
        <v>10753</v>
      </c>
      <c r="AE1051" s="78">
        <v>40</v>
      </c>
      <c r="AF1051" s="78">
        <v>369</v>
      </c>
      <c r="AG1051" s="78">
        <v>42993</v>
      </c>
      <c r="AH1051" s="78">
        <v>0</v>
      </c>
      <c r="AI1051" s="78">
        <v>-25200</v>
      </c>
      <c r="AJ1051" s="78" t="s">
        <v>12023</v>
      </c>
      <c r="AK1051" s="78" t="s">
        <v>12854</v>
      </c>
      <c r="AL1051" s="78"/>
      <c r="AM1051" s="78" t="s">
        <v>13800</v>
      </c>
      <c r="AN1051" s="80">
        <v>42306.198368055557</v>
      </c>
      <c r="AO1051" s="84" t="s">
        <v>14273</v>
      </c>
      <c r="AP1051" s="78" t="b">
        <v>1</v>
      </c>
      <c r="AQ1051" s="78" t="b">
        <v>0</v>
      </c>
      <c r="AR1051" s="78" t="b">
        <v>0</v>
      </c>
      <c r="AS1051" s="78" t="s">
        <v>9963</v>
      </c>
      <c r="AT1051" s="78">
        <v>39</v>
      </c>
      <c r="AU1051" s="84" t="s">
        <v>14862</v>
      </c>
      <c r="AV1051" s="78" t="b">
        <v>0</v>
      </c>
      <c r="AW1051" s="78" t="s">
        <v>15459</v>
      </c>
      <c r="AX1051" s="84" t="s">
        <v>16051</v>
      </c>
      <c r="AY1051" s="78" t="s">
        <v>66</v>
      </c>
      <c r="AZ1051" s="102" t="s">
        <v>18397</v>
      </c>
      <c r="BA1051" s="48"/>
      <c r="BB1051" s="48"/>
      <c r="BC1051" s="48"/>
      <c r="BD1051" s="48"/>
      <c r="BE1051" s="48"/>
      <c r="BF1051" s="48"/>
      <c r="BG1051" s="48"/>
      <c r="BH1051" s="48"/>
      <c r="BI1051" s="48"/>
      <c r="BJ1051" s="48"/>
      <c r="BK1051" s="78" t="e">
        <f>REPLACE(INDEX(GroupVertices[Group], MATCH(Vertices[[#This Row],[Vertex]],GroupVertices[Vertex],0)),1,1,"")</f>
        <v>#N/A</v>
      </c>
      <c r="BL1051" s="3"/>
      <c r="BM1051" s="3"/>
      <c r="BN1051" s="3"/>
      <c r="BO1051" s="3"/>
    </row>
    <row r="1052" spans="1:67" x14ac:dyDescent="0.25">
      <c r="A1052" s="64" t="s">
        <v>729</v>
      </c>
      <c r="B1052" s="65"/>
      <c r="C1052" s="65"/>
      <c r="D1052" s="66"/>
      <c r="E1052" s="68"/>
      <c r="F1052" s="100" t="s">
        <v>15290</v>
      </c>
      <c r="G1052" s="65"/>
      <c r="H1052" s="69"/>
      <c r="I1052" s="70"/>
      <c r="J1052" s="70"/>
      <c r="K1052" s="69" t="s">
        <v>17483</v>
      </c>
      <c r="L1052" s="73"/>
      <c r="M1052" s="74"/>
      <c r="N1052" s="74"/>
      <c r="O1052" s="75"/>
      <c r="P1052" s="76"/>
      <c r="Q1052" s="76"/>
      <c r="R1052" s="86"/>
      <c r="S1052" s="48"/>
      <c r="T1052" s="48"/>
      <c r="U1052" s="49"/>
      <c r="V1052" s="49"/>
      <c r="W1052" s="49"/>
      <c r="X1052" s="49"/>
      <c r="Y1052" s="49"/>
      <c r="Z1052" s="49"/>
      <c r="AA1052" s="71">
        <v>595</v>
      </c>
      <c r="AB1052" s="71"/>
      <c r="AC1052" s="72"/>
      <c r="AD1052" s="78" t="s">
        <v>10754</v>
      </c>
      <c r="AE1052" s="78">
        <v>40</v>
      </c>
      <c r="AF1052" s="78">
        <v>355</v>
      </c>
      <c r="AG1052" s="78">
        <v>43038</v>
      </c>
      <c r="AH1052" s="78">
        <v>0</v>
      </c>
      <c r="AI1052" s="78">
        <v>-25200</v>
      </c>
      <c r="AJ1052" s="78" t="s">
        <v>12024</v>
      </c>
      <c r="AK1052" s="78" t="s">
        <v>12854</v>
      </c>
      <c r="AL1052" s="78"/>
      <c r="AM1052" s="78" t="s">
        <v>13800</v>
      </c>
      <c r="AN1052" s="80">
        <v>42305.704791666663</v>
      </c>
      <c r="AO1052" s="84" t="s">
        <v>14274</v>
      </c>
      <c r="AP1052" s="78" t="b">
        <v>1</v>
      </c>
      <c r="AQ1052" s="78" t="b">
        <v>0</v>
      </c>
      <c r="AR1052" s="78" t="b">
        <v>0</v>
      </c>
      <c r="AS1052" s="78" t="s">
        <v>9963</v>
      </c>
      <c r="AT1052" s="78">
        <v>38</v>
      </c>
      <c r="AU1052" s="84" t="s">
        <v>14862</v>
      </c>
      <c r="AV1052" s="78" t="b">
        <v>0</v>
      </c>
      <c r="AW1052" s="78" t="s">
        <v>15459</v>
      </c>
      <c r="AX1052" s="84" t="s">
        <v>16052</v>
      </c>
      <c r="AY1052" s="78" t="s">
        <v>66</v>
      </c>
      <c r="AZ1052" s="102" t="s">
        <v>18397</v>
      </c>
      <c r="BA1052" s="48"/>
      <c r="BB1052" s="48"/>
      <c r="BC1052" s="48"/>
      <c r="BD1052" s="48"/>
      <c r="BE1052" s="48"/>
      <c r="BF1052" s="48"/>
      <c r="BG1052" s="48"/>
      <c r="BH1052" s="48"/>
      <c r="BI1052" s="48"/>
      <c r="BJ1052" s="48"/>
      <c r="BK1052" s="78" t="e">
        <f>REPLACE(INDEX(GroupVertices[Group], MATCH(Vertices[[#This Row],[Vertex]],GroupVertices[Vertex],0)),1,1,"")</f>
        <v>#N/A</v>
      </c>
      <c r="BL1052" s="3"/>
      <c r="BM1052" s="3"/>
      <c r="BN1052" s="3"/>
      <c r="BO1052" s="3"/>
    </row>
    <row r="1053" spans="1:67" x14ac:dyDescent="0.25">
      <c r="A1053" s="64" t="s">
        <v>730</v>
      </c>
      <c r="B1053" s="65"/>
      <c r="C1053" s="65"/>
      <c r="D1053" s="66"/>
      <c r="E1053" s="68"/>
      <c r="F1053" s="100" t="s">
        <v>15291</v>
      </c>
      <c r="G1053" s="65"/>
      <c r="H1053" s="69"/>
      <c r="I1053" s="70"/>
      <c r="J1053" s="70"/>
      <c r="K1053" s="69" t="s">
        <v>17484</v>
      </c>
      <c r="L1053" s="73"/>
      <c r="M1053" s="74"/>
      <c r="N1053" s="74"/>
      <c r="O1053" s="75"/>
      <c r="P1053" s="76"/>
      <c r="Q1053" s="76"/>
      <c r="R1053" s="86"/>
      <c r="S1053" s="48"/>
      <c r="T1053" s="48"/>
      <c r="U1053" s="49"/>
      <c r="V1053" s="49"/>
      <c r="W1053" s="49"/>
      <c r="X1053" s="49"/>
      <c r="Y1053" s="49"/>
      <c r="Z1053" s="49"/>
      <c r="AA1053" s="71">
        <v>596</v>
      </c>
      <c r="AB1053" s="71"/>
      <c r="AC1053" s="72"/>
      <c r="AD1053" s="78" t="s">
        <v>10755</v>
      </c>
      <c r="AE1053" s="78">
        <v>44</v>
      </c>
      <c r="AF1053" s="78">
        <v>354</v>
      </c>
      <c r="AG1053" s="78">
        <v>44550</v>
      </c>
      <c r="AH1053" s="78">
        <v>0</v>
      </c>
      <c r="AI1053" s="78"/>
      <c r="AJ1053" s="78" t="s">
        <v>12025</v>
      </c>
      <c r="AK1053" s="78"/>
      <c r="AL1053" s="78"/>
      <c r="AM1053" s="78"/>
      <c r="AN1053" s="80">
        <v>42415.451944444445</v>
      </c>
      <c r="AO1053" s="84" t="s">
        <v>14275</v>
      </c>
      <c r="AP1053" s="78" t="b">
        <v>1</v>
      </c>
      <c r="AQ1053" s="78" t="b">
        <v>0</v>
      </c>
      <c r="AR1053" s="78" t="b">
        <v>0</v>
      </c>
      <c r="AS1053" s="78" t="s">
        <v>9963</v>
      </c>
      <c r="AT1053" s="78">
        <v>34</v>
      </c>
      <c r="AU1053" s="78"/>
      <c r="AV1053" s="78" t="b">
        <v>0</v>
      </c>
      <c r="AW1053" s="78" t="s">
        <v>15459</v>
      </c>
      <c r="AX1053" s="84" t="s">
        <v>16053</v>
      </c>
      <c r="AY1053" s="78" t="s">
        <v>66</v>
      </c>
      <c r="AZ1053" s="102" t="s">
        <v>18397</v>
      </c>
      <c r="BA1053" s="48"/>
      <c r="BB1053" s="48"/>
      <c r="BC1053" s="48"/>
      <c r="BD1053" s="48"/>
      <c r="BE1053" s="48"/>
      <c r="BF1053" s="48"/>
      <c r="BG1053" s="48"/>
      <c r="BH1053" s="48"/>
      <c r="BI1053" s="48"/>
      <c r="BJ1053" s="48"/>
      <c r="BK1053" s="78" t="e">
        <f>REPLACE(INDEX(GroupVertices[Group], MATCH(Vertices[[#This Row],[Vertex]],GroupVertices[Vertex],0)),1,1,"")</f>
        <v>#N/A</v>
      </c>
      <c r="BL1053" s="3"/>
      <c r="BM1053" s="3"/>
      <c r="BN1053" s="3"/>
      <c r="BO1053" s="3"/>
    </row>
    <row r="1054" spans="1:67" x14ac:dyDescent="0.25">
      <c r="A1054" s="64" t="s">
        <v>731</v>
      </c>
      <c r="B1054" s="65"/>
      <c r="C1054" s="65"/>
      <c r="D1054" s="66"/>
      <c r="E1054" s="68"/>
      <c r="F1054" s="100" t="s">
        <v>15292</v>
      </c>
      <c r="G1054" s="65"/>
      <c r="H1054" s="69"/>
      <c r="I1054" s="70"/>
      <c r="J1054" s="70"/>
      <c r="K1054" s="69" t="s">
        <v>17485</v>
      </c>
      <c r="L1054" s="73"/>
      <c r="M1054" s="74"/>
      <c r="N1054" s="74"/>
      <c r="O1054" s="75"/>
      <c r="P1054" s="76"/>
      <c r="Q1054" s="76"/>
      <c r="R1054" s="86"/>
      <c r="S1054" s="48"/>
      <c r="T1054" s="48"/>
      <c r="U1054" s="49"/>
      <c r="V1054" s="49"/>
      <c r="W1054" s="49"/>
      <c r="X1054" s="49"/>
      <c r="Y1054" s="49"/>
      <c r="Z1054" s="49"/>
      <c r="AA1054" s="71">
        <v>597</v>
      </c>
      <c r="AB1054" s="71"/>
      <c r="AC1054" s="72"/>
      <c r="AD1054" s="78" t="s">
        <v>10756</v>
      </c>
      <c r="AE1054" s="78">
        <v>61</v>
      </c>
      <c r="AF1054" s="78">
        <v>404</v>
      </c>
      <c r="AG1054" s="78">
        <v>43107</v>
      </c>
      <c r="AH1054" s="78">
        <v>0</v>
      </c>
      <c r="AI1054" s="78">
        <v>-25200</v>
      </c>
      <c r="AJ1054" s="78" t="s">
        <v>12026</v>
      </c>
      <c r="AK1054" s="78"/>
      <c r="AL1054" s="78"/>
      <c r="AM1054" s="78" t="s">
        <v>13800</v>
      </c>
      <c r="AN1054" s="80">
        <v>42315.282187500001</v>
      </c>
      <c r="AO1054" s="84" t="s">
        <v>14276</v>
      </c>
      <c r="AP1054" s="78" t="b">
        <v>1</v>
      </c>
      <c r="AQ1054" s="78" t="b">
        <v>0</v>
      </c>
      <c r="AR1054" s="78" t="b">
        <v>0</v>
      </c>
      <c r="AS1054" s="78" t="s">
        <v>9963</v>
      </c>
      <c r="AT1054" s="78">
        <v>41</v>
      </c>
      <c r="AU1054" s="84" t="s">
        <v>14862</v>
      </c>
      <c r="AV1054" s="78" t="b">
        <v>0</v>
      </c>
      <c r="AW1054" s="78" t="s">
        <v>15459</v>
      </c>
      <c r="AX1054" s="84" t="s">
        <v>16054</v>
      </c>
      <c r="AY1054" s="78" t="s">
        <v>66</v>
      </c>
      <c r="AZ1054" s="102" t="s">
        <v>18397</v>
      </c>
      <c r="BA1054" s="48"/>
      <c r="BB1054" s="48"/>
      <c r="BC1054" s="48"/>
      <c r="BD1054" s="48"/>
      <c r="BE1054" s="48"/>
      <c r="BF1054" s="48"/>
      <c r="BG1054" s="48"/>
      <c r="BH1054" s="48"/>
      <c r="BI1054" s="48"/>
      <c r="BJ1054" s="48"/>
      <c r="BK1054" s="78" t="e">
        <f>REPLACE(INDEX(GroupVertices[Group], MATCH(Vertices[[#This Row],[Vertex]],GroupVertices[Vertex],0)),1,1,"")</f>
        <v>#N/A</v>
      </c>
      <c r="BL1054" s="3"/>
      <c r="BM1054" s="3"/>
      <c r="BN1054" s="3"/>
      <c r="BO1054" s="3"/>
    </row>
    <row r="1055" spans="1:67" x14ac:dyDescent="0.25">
      <c r="A1055" s="64" t="s">
        <v>732</v>
      </c>
      <c r="B1055" s="65"/>
      <c r="C1055" s="65"/>
      <c r="D1055" s="66"/>
      <c r="E1055" s="68"/>
      <c r="F1055" s="100" t="s">
        <v>5147</v>
      </c>
      <c r="G1055" s="65"/>
      <c r="H1055" s="69"/>
      <c r="I1055" s="70"/>
      <c r="J1055" s="70"/>
      <c r="K1055" s="69" t="s">
        <v>17486</v>
      </c>
      <c r="L1055" s="73"/>
      <c r="M1055" s="74"/>
      <c r="N1055" s="74"/>
      <c r="O1055" s="75"/>
      <c r="P1055" s="76"/>
      <c r="Q1055" s="76"/>
      <c r="R1055" s="86"/>
      <c r="S1055" s="48"/>
      <c r="T1055" s="48"/>
      <c r="U1055" s="49"/>
      <c r="V1055" s="49"/>
      <c r="W1055" s="49"/>
      <c r="X1055" s="49"/>
      <c r="Y1055" s="49"/>
      <c r="Z1055" s="49"/>
      <c r="AA1055" s="71">
        <v>598</v>
      </c>
      <c r="AB1055" s="71"/>
      <c r="AC1055" s="72"/>
      <c r="AD1055" s="78" t="s">
        <v>10757</v>
      </c>
      <c r="AE1055" s="78">
        <v>129</v>
      </c>
      <c r="AF1055" s="78">
        <v>706</v>
      </c>
      <c r="AG1055" s="78">
        <v>45504</v>
      </c>
      <c r="AH1055" s="78">
        <v>21</v>
      </c>
      <c r="AI1055" s="78"/>
      <c r="AJ1055" s="78" t="s">
        <v>12027</v>
      </c>
      <c r="AK1055" s="78"/>
      <c r="AL1055" s="78"/>
      <c r="AM1055" s="78"/>
      <c r="AN1055" s="80">
        <v>42313.561296296299</v>
      </c>
      <c r="AO1055" s="84" t="s">
        <v>14277</v>
      </c>
      <c r="AP1055" s="78" t="b">
        <v>1</v>
      </c>
      <c r="AQ1055" s="78" t="b">
        <v>0</v>
      </c>
      <c r="AR1055" s="78" t="b">
        <v>0</v>
      </c>
      <c r="AS1055" s="78" t="s">
        <v>9963</v>
      </c>
      <c r="AT1055" s="78">
        <v>56</v>
      </c>
      <c r="AU1055" s="84" t="s">
        <v>14862</v>
      </c>
      <c r="AV1055" s="78" t="b">
        <v>0</v>
      </c>
      <c r="AW1055" s="78" t="s">
        <v>15459</v>
      </c>
      <c r="AX1055" s="84" t="s">
        <v>16055</v>
      </c>
      <c r="AY1055" s="78" t="s">
        <v>66</v>
      </c>
      <c r="AZ1055" s="102" t="s">
        <v>18397</v>
      </c>
      <c r="BA1055" s="48"/>
      <c r="BB1055" s="48"/>
      <c r="BC1055" s="48"/>
      <c r="BD1055" s="48"/>
      <c r="BE1055" s="48"/>
      <c r="BF1055" s="48"/>
      <c r="BG1055" s="48"/>
      <c r="BH1055" s="48"/>
      <c r="BI1055" s="48"/>
      <c r="BJ1055" s="48"/>
      <c r="BK1055" s="78" t="e">
        <f>REPLACE(INDEX(GroupVertices[Group], MATCH(Vertices[[#This Row],[Vertex]],GroupVertices[Vertex],0)),1,1,"")</f>
        <v>#N/A</v>
      </c>
      <c r="BL1055" s="3"/>
      <c r="BM1055" s="3"/>
      <c r="BN1055" s="3"/>
      <c r="BO1055" s="3"/>
    </row>
    <row r="1056" spans="1:67" x14ac:dyDescent="0.25">
      <c r="A1056" s="64" t="s">
        <v>733</v>
      </c>
      <c r="B1056" s="65"/>
      <c r="C1056" s="65"/>
      <c r="D1056" s="66"/>
      <c r="E1056" s="68"/>
      <c r="F1056" s="100" t="s">
        <v>15293</v>
      </c>
      <c r="G1056" s="65"/>
      <c r="H1056" s="69"/>
      <c r="I1056" s="70"/>
      <c r="J1056" s="70"/>
      <c r="K1056" s="69" t="s">
        <v>17487</v>
      </c>
      <c r="L1056" s="73"/>
      <c r="M1056" s="74"/>
      <c r="N1056" s="74"/>
      <c r="O1056" s="75"/>
      <c r="P1056" s="76"/>
      <c r="Q1056" s="76"/>
      <c r="R1056" s="86"/>
      <c r="S1056" s="48"/>
      <c r="T1056" s="48"/>
      <c r="U1056" s="49"/>
      <c r="V1056" s="49"/>
      <c r="W1056" s="49"/>
      <c r="X1056" s="49"/>
      <c r="Y1056" s="49"/>
      <c r="Z1056" s="49"/>
      <c r="AA1056" s="71">
        <v>599</v>
      </c>
      <c r="AB1056" s="71"/>
      <c r="AC1056" s="72"/>
      <c r="AD1056" s="78" t="s">
        <v>10758</v>
      </c>
      <c r="AE1056" s="78">
        <v>40</v>
      </c>
      <c r="AF1056" s="78">
        <v>587</v>
      </c>
      <c r="AG1056" s="78">
        <v>43792</v>
      </c>
      <c r="AH1056" s="78">
        <v>0</v>
      </c>
      <c r="AI1056" s="78">
        <v>-25200</v>
      </c>
      <c r="AJ1056" s="78" t="s">
        <v>12028</v>
      </c>
      <c r="AK1056" s="78"/>
      <c r="AL1056" s="78"/>
      <c r="AM1056" s="78" t="s">
        <v>13800</v>
      </c>
      <c r="AN1056" s="80">
        <v>42307.534861111111</v>
      </c>
      <c r="AO1056" s="84" t="s">
        <v>14278</v>
      </c>
      <c r="AP1056" s="78" t="b">
        <v>1</v>
      </c>
      <c r="AQ1056" s="78" t="b">
        <v>0</v>
      </c>
      <c r="AR1056" s="78" t="b">
        <v>0</v>
      </c>
      <c r="AS1056" s="78" t="s">
        <v>9963</v>
      </c>
      <c r="AT1056" s="78">
        <v>32</v>
      </c>
      <c r="AU1056" s="84" t="s">
        <v>14862</v>
      </c>
      <c r="AV1056" s="78" t="b">
        <v>0</v>
      </c>
      <c r="AW1056" s="78" t="s">
        <v>15459</v>
      </c>
      <c r="AX1056" s="84" t="s">
        <v>16056</v>
      </c>
      <c r="AY1056" s="78" t="s">
        <v>66</v>
      </c>
      <c r="AZ1056" s="102" t="s">
        <v>18397</v>
      </c>
      <c r="BA1056" s="48"/>
      <c r="BB1056" s="48"/>
      <c r="BC1056" s="48"/>
      <c r="BD1056" s="48"/>
      <c r="BE1056" s="48"/>
      <c r="BF1056" s="48"/>
      <c r="BG1056" s="48"/>
      <c r="BH1056" s="48"/>
      <c r="BI1056" s="48"/>
      <c r="BJ1056" s="48"/>
      <c r="BK1056" s="78" t="e">
        <f>REPLACE(INDEX(GroupVertices[Group], MATCH(Vertices[[#This Row],[Vertex]],GroupVertices[Vertex],0)),1,1,"")</f>
        <v>#N/A</v>
      </c>
      <c r="BL1056" s="3"/>
      <c r="BM1056" s="3"/>
      <c r="BN1056" s="3"/>
      <c r="BO1056" s="3"/>
    </row>
    <row r="1057" spans="1:67" x14ac:dyDescent="0.25">
      <c r="A1057" s="64" t="s">
        <v>734</v>
      </c>
      <c r="B1057" s="65"/>
      <c r="C1057" s="65"/>
      <c r="D1057" s="66"/>
      <c r="E1057" s="68"/>
      <c r="F1057" s="100" t="s">
        <v>15294</v>
      </c>
      <c r="G1057" s="65"/>
      <c r="H1057" s="69"/>
      <c r="I1057" s="70"/>
      <c r="J1057" s="70"/>
      <c r="K1057" s="69" t="s">
        <v>17488</v>
      </c>
      <c r="L1057" s="73"/>
      <c r="M1057" s="74"/>
      <c r="N1057" s="74"/>
      <c r="O1057" s="75"/>
      <c r="P1057" s="76"/>
      <c r="Q1057" s="76"/>
      <c r="R1057" s="86"/>
      <c r="S1057" s="48"/>
      <c r="T1057" s="48"/>
      <c r="U1057" s="49"/>
      <c r="V1057" s="49"/>
      <c r="W1057" s="49"/>
      <c r="X1057" s="49"/>
      <c r="Y1057" s="49"/>
      <c r="Z1057" s="49"/>
      <c r="AA1057" s="71">
        <v>600</v>
      </c>
      <c r="AB1057" s="71"/>
      <c r="AC1057" s="72"/>
      <c r="AD1057" s="78" t="s">
        <v>10759</v>
      </c>
      <c r="AE1057" s="78">
        <v>40</v>
      </c>
      <c r="AF1057" s="78">
        <v>591</v>
      </c>
      <c r="AG1057" s="78">
        <v>43819</v>
      </c>
      <c r="AH1057" s="78">
        <v>0</v>
      </c>
      <c r="AI1057" s="78">
        <v>-25200</v>
      </c>
      <c r="AJ1057" s="78" t="s">
        <v>12029</v>
      </c>
      <c r="AK1057" s="78"/>
      <c r="AL1057" s="78"/>
      <c r="AM1057" s="78" t="s">
        <v>13800</v>
      </c>
      <c r="AN1057" s="80">
        <v>42416.517129629632</v>
      </c>
      <c r="AO1057" s="84" t="s">
        <v>14279</v>
      </c>
      <c r="AP1057" s="78" t="b">
        <v>1</v>
      </c>
      <c r="AQ1057" s="78" t="b">
        <v>0</v>
      </c>
      <c r="AR1057" s="78" t="b">
        <v>0</v>
      </c>
      <c r="AS1057" s="78" t="s">
        <v>9963</v>
      </c>
      <c r="AT1057" s="78">
        <v>39</v>
      </c>
      <c r="AU1057" s="78"/>
      <c r="AV1057" s="78" t="b">
        <v>0</v>
      </c>
      <c r="AW1057" s="78" t="s">
        <v>15459</v>
      </c>
      <c r="AX1057" s="84" t="s">
        <v>16057</v>
      </c>
      <c r="AY1057" s="78" t="s">
        <v>66</v>
      </c>
      <c r="AZ1057" s="102" t="s">
        <v>18397</v>
      </c>
      <c r="BA1057" s="48"/>
      <c r="BB1057" s="48"/>
      <c r="BC1057" s="48"/>
      <c r="BD1057" s="48"/>
      <c r="BE1057" s="48"/>
      <c r="BF1057" s="48"/>
      <c r="BG1057" s="48"/>
      <c r="BH1057" s="48"/>
      <c r="BI1057" s="48"/>
      <c r="BJ1057" s="48"/>
      <c r="BK1057" s="78" t="e">
        <f>REPLACE(INDEX(GroupVertices[Group], MATCH(Vertices[[#This Row],[Vertex]],GroupVertices[Vertex],0)),1,1,"")</f>
        <v>#N/A</v>
      </c>
      <c r="BL1057" s="3"/>
      <c r="BM1057" s="3"/>
      <c r="BN1057" s="3"/>
      <c r="BO1057" s="3"/>
    </row>
    <row r="1058" spans="1:67" x14ac:dyDescent="0.25">
      <c r="A1058" s="64" t="s">
        <v>735</v>
      </c>
      <c r="B1058" s="65"/>
      <c r="C1058" s="65"/>
      <c r="D1058" s="66"/>
      <c r="E1058" s="68"/>
      <c r="F1058" s="100" t="s">
        <v>15295</v>
      </c>
      <c r="G1058" s="65"/>
      <c r="H1058" s="69"/>
      <c r="I1058" s="70"/>
      <c r="J1058" s="70"/>
      <c r="K1058" s="69" t="s">
        <v>17489</v>
      </c>
      <c r="L1058" s="73"/>
      <c r="M1058" s="74"/>
      <c r="N1058" s="74"/>
      <c r="O1058" s="75"/>
      <c r="P1058" s="76"/>
      <c r="Q1058" s="76"/>
      <c r="R1058" s="86"/>
      <c r="S1058" s="48"/>
      <c r="T1058" s="48"/>
      <c r="U1058" s="49"/>
      <c r="V1058" s="49"/>
      <c r="W1058" s="49"/>
      <c r="X1058" s="49"/>
      <c r="Y1058" s="49"/>
      <c r="Z1058" s="49"/>
      <c r="AA1058" s="71">
        <v>601</v>
      </c>
      <c r="AB1058" s="71"/>
      <c r="AC1058" s="72"/>
      <c r="AD1058" s="78" t="s">
        <v>10760</v>
      </c>
      <c r="AE1058" s="78">
        <v>40</v>
      </c>
      <c r="AF1058" s="78">
        <v>504</v>
      </c>
      <c r="AG1058" s="78">
        <v>43787</v>
      </c>
      <c r="AH1058" s="78">
        <v>0</v>
      </c>
      <c r="AI1058" s="78">
        <v>-25200</v>
      </c>
      <c r="AJ1058" s="78" t="s">
        <v>12030</v>
      </c>
      <c r="AK1058" s="78"/>
      <c r="AL1058" s="78"/>
      <c r="AM1058" s="78" t="s">
        <v>13800</v>
      </c>
      <c r="AN1058" s="80">
        <v>42416.500555555554</v>
      </c>
      <c r="AO1058" s="84" t="s">
        <v>14280</v>
      </c>
      <c r="AP1058" s="78" t="b">
        <v>1</v>
      </c>
      <c r="AQ1058" s="78" t="b">
        <v>0</v>
      </c>
      <c r="AR1058" s="78" t="b">
        <v>0</v>
      </c>
      <c r="AS1058" s="78" t="s">
        <v>9963</v>
      </c>
      <c r="AT1058" s="78">
        <v>34</v>
      </c>
      <c r="AU1058" s="78"/>
      <c r="AV1058" s="78" t="b">
        <v>0</v>
      </c>
      <c r="AW1058" s="78" t="s">
        <v>15459</v>
      </c>
      <c r="AX1058" s="84" t="s">
        <v>16058</v>
      </c>
      <c r="AY1058" s="78" t="s">
        <v>66</v>
      </c>
      <c r="AZ1058" s="102" t="s">
        <v>18397</v>
      </c>
      <c r="BA1058" s="48"/>
      <c r="BB1058" s="48"/>
      <c r="BC1058" s="48"/>
      <c r="BD1058" s="48"/>
      <c r="BE1058" s="48"/>
      <c r="BF1058" s="48"/>
      <c r="BG1058" s="48"/>
      <c r="BH1058" s="48"/>
      <c r="BI1058" s="48"/>
      <c r="BJ1058" s="48"/>
      <c r="BK1058" s="78" t="e">
        <f>REPLACE(INDEX(GroupVertices[Group], MATCH(Vertices[[#This Row],[Vertex]],GroupVertices[Vertex],0)),1,1,"")</f>
        <v>#N/A</v>
      </c>
      <c r="BL1058" s="3"/>
      <c r="BM1058" s="3"/>
      <c r="BN1058" s="3"/>
      <c r="BO1058" s="3"/>
    </row>
    <row r="1059" spans="1:67" x14ac:dyDescent="0.25">
      <c r="A1059" s="64" t="s">
        <v>742</v>
      </c>
      <c r="B1059" s="65"/>
      <c r="C1059" s="65"/>
      <c r="D1059" s="66"/>
      <c r="E1059" s="68"/>
      <c r="F1059" s="100" t="s">
        <v>5152</v>
      </c>
      <c r="G1059" s="65"/>
      <c r="H1059" s="69"/>
      <c r="I1059" s="70"/>
      <c r="J1059" s="70"/>
      <c r="K1059" s="69" t="s">
        <v>17495</v>
      </c>
      <c r="L1059" s="73"/>
      <c r="M1059" s="74"/>
      <c r="N1059" s="74"/>
      <c r="O1059" s="75"/>
      <c r="P1059" s="76"/>
      <c r="Q1059" s="76"/>
      <c r="R1059" s="86"/>
      <c r="S1059" s="48"/>
      <c r="T1059" s="48"/>
      <c r="U1059" s="49"/>
      <c r="V1059" s="49"/>
      <c r="W1059" s="49"/>
      <c r="X1059" s="49"/>
      <c r="Y1059" s="49"/>
      <c r="Z1059" s="49"/>
      <c r="AA1059" s="71">
        <v>607</v>
      </c>
      <c r="AB1059" s="71"/>
      <c r="AC1059" s="72"/>
      <c r="AD1059" s="78" t="s">
        <v>10766</v>
      </c>
      <c r="AE1059" s="78">
        <v>36</v>
      </c>
      <c r="AF1059" s="78">
        <v>3963</v>
      </c>
      <c r="AG1059" s="78">
        <v>57986</v>
      </c>
      <c r="AH1059" s="78">
        <v>717</v>
      </c>
      <c r="AI1059" s="78">
        <v>-25200</v>
      </c>
      <c r="AJ1059" s="78" t="s">
        <v>12034</v>
      </c>
      <c r="AK1059" s="78" t="s">
        <v>10111</v>
      </c>
      <c r="AL1059" s="78"/>
      <c r="AM1059" s="78" t="s">
        <v>13800</v>
      </c>
      <c r="AN1059" s="80">
        <v>40405.082361111112</v>
      </c>
      <c r="AO1059" s="84" t="s">
        <v>14285</v>
      </c>
      <c r="AP1059" s="78" t="b">
        <v>0</v>
      </c>
      <c r="AQ1059" s="78" t="b">
        <v>0</v>
      </c>
      <c r="AR1059" s="78" t="b">
        <v>0</v>
      </c>
      <c r="AS1059" s="78" t="s">
        <v>9963</v>
      </c>
      <c r="AT1059" s="78">
        <v>30</v>
      </c>
      <c r="AU1059" s="84" t="s">
        <v>14892</v>
      </c>
      <c r="AV1059" s="78" t="b">
        <v>0</v>
      </c>
      <c r="AW1059" s="78" t="s">
        <v>15459</v>
      </c>
      <c r="AX1059" s="84" t="s">
        <v>16064</v>
      </c>
      <c r="AY1059" s="78" t="s">
        <v>66</v>
      </c>
      <c r="AZ1059" s="102" t="s">
        <v>18397</v>
      </c>
      <c r="BA1059" s="48"/>
      <c r="BB1059" s="48"/>
      <c r="BC1059" s="48"/>
      <c r="BD1059" s="48"/>
      <c r="BE1059" s="48"/>
      <c r="BF1059" s="48"/>
      <c r="BG1059" s="48"/>
      <c r="BH1059" s="48"/>
      <c r="BI1059" s="48"/>
      <c r="BJ1059" s="48"/>
      <c r="BK1059" s="78" t="e">
        <f>REPLACE(INDEX(GroupVertices[Group], MATCH(Vertices[[#This Row],[Vertex]],GroupVertices[Vertex],0)),1,1,"")</f>
        <v>#N/A</v>
      </c>
      <c r="BL1059" s="3"/>
      <c r="BM1059" s="3"/>
      <c r="BN1059" s="3"/>
      <c r="BO1059" s="3"/>
    </row>
    <row r="1060" spans="1:67" x14ac:dyDescent="0.25">
      <c r="A1060" s="64" t="s">
        <v>743</v>
      </c>
      <c r="B1060" s="65"/>
      <c r="C1060" s="65"/>
      <c r="D1060" s="66"/>
      <c r="E1060" s="68"/>
      <c r="F1060" s="100" t="s">
        <v>5153</v>
      </c>
      <c r="G1060" s="65"/>
      <c r="H1060" s="69"/>
      <c r="I1060" s="70"/>
      <c r="J1060" s="70"/>
      <c r="K1060" s="69" t="s">
        <v>17496</v>
      </c>
      <c r="L1060" s="73"/>
      <c r="M1060" s="74"/>
      <c r="N1060" s="74"/>
      <c r="O1060" s="75"/>
      <c r="P1060" s="76"/>
      <c r="Q1060" s="76"/>
      <c r="R1060" s="86"/>
      <c r="S1060" s="48"/>
      <c r="T1060" s="48"/>
      <c r="U1060" s="49"/>
      <c r="V1060" s="49"/>
      <c r="W1060" s="49"/>
      <c r="X1060" s="49"/>
      <c r="Y1060" s="49"/>
      <c r="Z1060" s="49"/>
      <c r="AA1060" s="71">
        <v>608</v>
      </c>
      <c r="AB1060" s="71"/>
      <c r="AC1060" s="72"/>
      <c r="AD1060" s="78" t="s">
        <v>10767</v>
      </c>
      <c r="AE1060" s="78">
        <v>119</v>
      </c>
      <c r="AF1060" s="78">
        <v>436</v>
      </c>
      <c r="AG1060" s="78">
        <v>17401</v>
      </c>
      <c r="AH1060" s="78">
        <v>109</v>
      </c>
      <c r="AI1060" s="78"/>
      <c r="AJ1060" s="78"/>
      <c r="AK1060" s="78"/>
      <c r="AL1060" s="78"/>
      <c r="AM1060" s="78"/>
      <c r="AN1060" s="80">
        <v>40975.703587962962</v>
      </c>
      <c r="AO1060" s="78"/>
      <c r="AP1060" s="78" t="b">
        <v>1</v>
      </c>
      <c r="AQ1060" s="78" t="b">
        <v>0</v>
      </c>
      <c r="AR1060" s="78" t="b">
        <v>1</v>
      </c>
      <c r="AS1060" s="78" t="s">
        <v>9963</v>
      </c>
      <c r="AT1060" s="78">
        <v>12</v>
      </c>
      <c r="AU1060" s="84" t="s">
        <v>14862</v>
      </c>
      <c r="AV1060" s="78" t="b">
        <v>0</v>
      </c>
      <c r="AW1060" s="78" t="s">
        <v>15459</v>
      </c>
      <c r="AX1060" s="84" t="s">
        <v>16065</v>
      </c>
      <c r="AY1060" s="78" t="s">
        <v>66</v>
      </c>
      <c r="AZ1060" s="102" t="s">
        <v>18397</v>
      </c>
      <c r="BA1060" s="48"/>
      <c r="BB1060" s="48"/>
      <c r="BC1060" s="48"/>
      <c r="BD1060" s="48"/>
      <c r="BE1060" s="48"/>
      <c r="BF1060" s="48"/>
      <c r="BG1060" s="48"/>
      <c r="BH1060" s="48"/>
      <c r="BI1060" s="48"/>
      <c r="BJ1060" s="48"/>
      <c r="BK1060" s="78" t="e">
        <f>REPLACE(INDEX(GroupVertices[Group], MATCH(Vertices[[#This Row],[Vertex]],GroupVertices[Vertex],0)),1,1,"")</f>
        <v>#N/A</v>
      </c>
      <c r="BL1060" s="3"/>
      <c r="BM1060" s="3"/>
      <c r="BN1060" s="3"/>
      <c r="BO1060" s="3"/>
    </row>
    <row r="1061" spans="1:67" x14ac:dyDescent="0.25">
      <c r="A1061" s="64" t="s">
        <v>744</v>
      </c>
      <c r="B1061" s="65"/>
      <c r="C1061" s="65"/>
      <c r="D1061" s="66"/>
      <c r="E1061" s="68"/>
      <c r="F1061" s="100" t="s">
        <v>5154</v>
      </c>
      <c r="G1061" s="65"/>
      <c r="H1061" s="69"/>
      <c r="I1061" s="70"/>
      <c r="J1061" s="70"/>
      <c r="K1061" s="69" t="s">
        <v>17497</v>
      </c>
      <c r="L1061" s="73"/>
      <c r="M1061" s="74"/>
      <c r="N1061" s="74"/>
      <c r="O1061" s="75"/>
      <c r="P1061" s="76"/>
      <c r="Q1061" s="76"/>
      <c r="R1061" s="86"/>
      <c r="S1061" s="48"/>
      <c r="T1061" s="48"/>
      <c r="U1061" s="49"/>
      <c r="V1061" s="49"/>
      <c r="W1061" s="49"/>
      <c r="X1061" s="49"/>
      <c r="Y1061" s="49"/>
      <c r="Z1061" s="49"/>
      <c r="AA1061" s="71">
        <v>609</v>
      </c>
      <c r="AB1061" s="71"/>
      <c r="AC1061" s="72"/>
      <c r="AD1061" s="78" t="s">
        <v>10768</v>
      </c>
      <c r="AE1061" s="78">
        <v>3271</v>
      </c>
      <c r="AF1061" s="78">
        <v>2974</v>
      </c>
      <c r="AG1061" s="78">
        <v>138512</v>
      </c>
      <c r="AH1061" s="78">
        <v>292</v>
      </c>
      <c r="AI1061" s="78">
        <v>19800</v>
      </c>
      <c r="AJ1061" s="78" t="s">
        <v>12035</v>
      </c>
      <c r="AK1061" s="78" t="s">
        <v>12857</v>
      </c>
      <c r="AL1061" s="84" t="s">
        <v>13430</v>
      </c>
      <c r="AM1061" s="78" t="s">
        <v>12690</v>
      </c>
      <c r="AN1061" s="80">
        <v>40503.679571759261</v>
      </c>
      <c r="AO1061" s="84" t="s">
        <v>14286</v>
      </c>
      <c r="AP1061" s="78" t="b">
        <v>0</v>
      </c>
      <c r="AQ1061" s="78" t="b">
        <v>0</v>
      </c>
      <c r="AR1061" s="78" t="b">
        <v>1</v>
      </c>
      <c r="AS1061" s="78" t="s">
        <v>9963</v>
      </c>
      <c r="AT1061" s="78">
        <v>119</v>
      </c>
      <c r="AU1061" s="84" t="s">
        <v>15004</v>
      </c>
      <c r="AV1061" s="78" t="b">
        <v>0</v>
      </c>
      <c r="AW1061" s="78" t="s">
        <v>15459</v>
      </c>
      <c r="AX1061" s="84" t="s">
        <v>16066</v>
      </c>
      <c r="AY1061" s="78" t="s">
        <v>66</v>
      </c>
      <c r="AZ1061" s="102" t="s">
        <v>18397</v>
      </c>
      <c r="BA1061" s="48"/>
      <c r="BB1061" s="48"/>
      <c r="BC1061" s="48"/>
      <c r="BD1061" s="48"/>
      <c r="BE1061" s="48"/>
      <c r="BF1061" s="48"/>
      <c r="BG1061" s="48"/>
      <c r="BH1061" s="48"/>
      <c r="BI1061" s="48"/>
      <c r="BJ1061" s="48"/>
      <c r="BK1061" s="78" t="e">
        <f>REPLACE(INDEX(GroupVertices[Group], MATCH(Vertices[[#This Row],[Vertex]],GroupVertices[Vertex],0)),1,1,"")</f>
        <v>#N/A</v>
      </c>
      <c r="BL1061" s="3"/>
      <c r="BM1061" s="3"/>
      <c r="BN1061" s="3"/>
      <c r="BO1061" s="3"/>
    </row>
    <row r="1062" spans="1:67" x14ac:dyDescent="0.25">
      <c r="A1062" s="64" t="s">
        <v>745</v>
      </c>
      <c r="B1062" s="65"/>
      <c r="C1062" s="65"/>
      <c r="D1062" s="66"/>
      <c r="E1062" s="68"/>
      <c r="F1062" s="100" t="s">
        <v>5155</v>
      </c>
      <c r="G1062" s="65"/>
      <c r="H1062" s="69"/>
      <c r="I1062" s="70"/>
      <c r="J1062" s="70"/>
      <c r="K1062" s="69" t="s">
        <v>17498</v>
      </c>
      <c r="L1062" s="73"/>
      <c r="M1062" s="74"/>
      <c r="N1062" s="74"/>
      <c r="O1062" s="75"/>
      <c r="P1062" s="76"/>
      <c r="Q1062" s="76"/>
      <c r="R1062" s="86"/>
      <c r="S1062" s="48"/>
      <c r="T1062" s="48"/>
      <c r="U1062" s="49"/>
      <c r="V1062" s="49"/>
      <c r="W1062" s="49"/>
      <c r="X1062" s="49"/>
      <c r="Y1062" s="49"/>
      <c r="Z1062" s="49"/>
      <c r="AA1062" s="71">
        <v>610</v>
      </c>
      <c r="AB1062" s="71"/>
      <c r="AC1062" s="72"/>
      <c r="AD1062" s="78" t="s">
        <v>10769</v>
      </c>
      <c r="AE1062" s="78">
        <v>676</v>
      </c>
      <c r="AF1062" s="78">
        <v>2150</v>
      </c>
      <c r="AG1062" s="78">
        <v>12155</v>
      </c>
      <c r="AH1062" s="78">
        <v>4237</v>
      </c>
      <c r="AI1062" s="78">
        <v>19800</v>
      </c>
      <c r="AJ1062" s="78" t="s">
        <v>12036</v>
      </c>
      <c r="AK1062" s="78" t="s">
        <v>12783</v>
      </c>
      <c r="AL1062" s="84" t="s">
        <v>13431</v>
      </c>
      <c r="AM1062" s="78" t="s">
        <v>12690</v>
      </c>
      <c r="AN1062" s="80">
        <v>41165.643923611111</v>
      </c>
      <c r="AO1062" s="84" t="s">
        <v>14287</v>
      </c>
      <c r="AP1062" s="78" t="b">
        <v>0</v>
      </c>
      <c r="AQ1062" s="78" t="b">
        <v>0</v>
      </c>
      <c r="AR1062" s="78" t="b">
        <v>0</v>
      </c>
      <c r="AS1062" s="78" t="s">
        <v>9963</v>
      </c>
      <c r="AT1062" s="78">
        <v>119</v>
      </c>
      <c r="AU1062" s="84" t="s">
        <v>14916</v>
      </c>
      <c r="AV1062" s="78" t="b">
        <v>0</v>
      </c>
      <c r="AW1062" s="78" t="s">
        <v>15459</v>
      </c>
      <c r="AX1062" s="84" t="s">
        <v>16067</v>
      </c>
      <c r="AY1062" s="78" t="s">
        <v>66</v>
      </c>
      <c r="AZ1062" s="102" t="s">
        <v>18397</v>
      </c>
      <c r="BA1062" s="48"/>
      <c r="BB1062" s="48"/>
      <c r="BC1062" s="48"/>
      <c r="BD1062" s="48"/>
      <c r="BE1062" s="48"/>
      <c r="BF1062" s="48"/>
      <c r="BG1062" s="48"/>
      <c r="BH1062" s="48"/>
      <c r="BI1062" s="48"/>
      <c r="BJ1062" s="48"/>
      <c r="BK1062" s="78" t="e">
        <f>REPLACE(INDEX(GroupVertices[Group], MATCH(Vertices[[#This Row],[Vertex]],GroupVertices[Vertex],0)),1,1,"")</f>
        <v>#N/A</v>
      </c>
      <c r="BL1062" s="3"/>
      <c r="BM1062" s="3"/>
      <c r="BN1062" s="3"/>
      <c r="BO1062" s="3"/>
    </row>
    <row r="1063" spans="1:67" x14ac:dyDescent="0.25">
      <c r="A1063" s="64" t="s">
        <v>746</v>
      </c>
      <c r="B1063" s="65"/>
      <c r="C1063" s="65"/>
      <c r="D1063" s="66"/>
      <c r="E1063" s="68"/>
      <c r="F1063" s="100" t="s">
        <v>15297</v>
      </c>
      <c r="G1063" s="65"/>
      <c r="H1063" s="69"/>
      <c r="I1063" s="70"/>
      <c r="J1063" s="70"/>
      <c r="K1063" s="69" t="s">
        <v>17499</v>
      </c>
      <c r="L1063" s="73"/>
      <c r="M1063" s="74"/>
      <c r="N1063" s="74"/>
      <c r="O1063" s="75"/>
      <c r="P1063" s="76"/>
      <c r="Q1063" s="76"/>
      <c r="R1063" s="86"/>
      <c r="S1063" s="48"/>
      <c r="T1063" s="48"/>
      <c r="U1063" s="49"/>
      <c r="V1063" s="49"/>
      <c r="W1063" s="49"/>
      <c r="X1063" s="49"/>
      <c r="Y1063" s="49"/>
      <c r="Z1063" s="49"/>
      <c r="AA1063" s="71">
        <v>611</v>
      </c>
      <c r="AB1063" s="71"/>
      <c r="AC1063" s="72"/>
      <c r="AD1063" s="78" t="s">
        <v>10770</v>
      </c>
      <c r="AE1063" s="78">
        <v>329</v>
      </c>
      <c r="AF1063" s="78">
        <v>486</v>
      </c>
      <c r="AG1063" s="78">
        <v>116246</v>
      </c>
      <c r="AH1063" s="78">
        <v>92</v>
      </c>
      <c r="AI1063" s="78">
        <v>-25200</v>
      </c>
      <c r="AJ1063" s="78" t="s">
        <v>12037</v>
      </c>
      <c r="AK1063" s="78" t="s">
        <v>12649</v>
      </c>
      <c r="AL1063" s="84" t="s">
        <v>13432</v>
      </c>
      <c r="AM1063" s="78" t="s">
        <v>13800</v>
      </c>
      <c r="AN1063" s="80">
        <v>42210.204814814817</v>
      </c>
      <c r="AO1063" s="84" t="s">
        <v>14288</v>
      </c>
      <c r="AP1063" s="78" t="b">
        <v>0</v>
      </c>
      <c r="AQ1063" s="78" t="b">
        <v>0</v>
      </c>
      <c r="AR1063" s="78" t="b">
        <v>1</v>
      </c>
      <c r="AS1063" s="78" t="s">
        <v>9963</v>
      </c>
      <c r="AT1063" s="78">
        <v>30</v>
      </c>
      <c r="AU1063" s="84" t="s">
        <v>14862</v>
      </c>
      <c r="AV1063" s="78" t="b">
        <v>0</v>
      </c>
      <c r="AW1063" s="78" t="s">
        <v>15459</v>
      </c>
      <c r="AX1063" s="84" t="s">
        <v>16068</v>
      </c>
      <c r="AY1063" s="78" t="s">
        <v>66</v>
      </c>
      <c r="AZ1063" s="102" t="s">
        <v>18397</v>
      </c>
      <c r="BA1063" s="48"/>
      <c r="BB1063" s="48"/>
      <c r="BC1063" s="48"/>
      <c r="BD1063" s="48"/>
      <c r="BE1063" s="48"/>
      <c r="BF1063" s="48"/>
      <c r="BG1063" s="48"/>
      <c r="BH1063" s="48"/>
      <c r="BI1063" s="48"/>
      <c r="BJ1063" s="48"/>
      <c r="BK1063" s="78" t="e">
        <f>REPLACE(INDEX(GroupVertices[Group], MATCH(Vertices[[#This Row],[Vertex]],GroupVertices[Vertex],0)),1,1,"")</f>
        <v>#N/A</v>
      </c>
      <c r="BL1063" s="3"/>
      <c r="BM1063" s="3"/>
      <c r="BN1063" s="3"/>
      <c r="BO1063" s="3"/>
    </row>
    <row r="1064" spans="1:67" x14ac:dyDescent="0.25">
      <c r="A1064" s="64" t="s">
        <v>747</v>
      </c>
      <c r="B1064" s="65"/>
      <c r="C1064" s="65"/>
      <c r="D1064" s="66"/>
      <c r="E1064" s="68"/>
      <c r="F1064" s="100" t="s">
        <v>15298</v>
      </c>
      <c r="G1064" s="65"/>
      <c r="H1064" s="69"/>
      <c r="I1064" s="70"/>
      <c r="J1064" s="70"/>
      <c r="K1064" s="69" t="s">
        <v>17500</v>
      </c>
      <c r="L1064" s="73"/>
      <c r="M1064" s="74"/>
      <c r="N1064" s="74"/>
      <c r="O1064" s="75"/>
      <c r="P1064" s="76"/>
      <c r="Q1064" s="76"/>
      <c r="R1064" s="86"/>
      <c r="S1064" s="48"/>
      <c r="T1064" s="48"/>
      <c r="U1064" s="49"/>
      <c r="V1064" s="49"/>
      <c r="W1064" s="49"/>
      <c r="X1064" s="49"/>
      <c r="Y1064" s="49"/>
      <c r="Z1064" s="49"/>
      <c r="AA1064" s="71">
        <v>612</v>
      </c>
      <c r="AB1064" s="71"/>
      <c r="AC1064" s="72"/>
      <c r="AD1064" s="78" t="s">
        <v>10771</v>
      </c>
      <c r="AE1064" s="78">
        <v>132</v>
      </c>
      <c r="AF1064" s="78">
        <v>28</v>
      </c>
      <c r="AG1064" s="78">
        <v>5156</v>
      </c>
      <c r="AH1064" s="78">
        <v>5</v>
      </c>
      <c r="AI1064" s="78"/>
      <c r="AJ1064" s="78" t="s">
        <v>12038</v>
      </c>
      <c r="AK1064" s="78" t="s">
        <v>12858</v>
      </c>
      <c r="AL1064" s="78"/>
      <c r="AM1064" s="78"/>
      <c r="AN1064" s="80">
        <v>42727.528055555558</v>
      </c>
      <c r="AO1064" s="78"/>
      <c r="AP1064" s="78" t="b">
        <v>1</v>
      </c>
      <c r="AQ1064" s="78" t="b">
        <v>0</v>
      </c>
      <c r="AR1064" s="78" t="b">
        <v>0</v>
      </c>
      <c r="AS1064" s="78" t="s">
        <v>9963</v>
      </c>
      <c r="AT1064" s="78">
        <v>0</v>
      </c>
      <c r="AU1064" s="78"/>
      <c r="AV1064" s="78" t="b">
        <v>0</v>
      </c>
      <c r="AW1064" s="78" t="s">
        <v>15459</v>
      </c>
      <c r="AX1064" s="84" t="s">
        <v>16069</v>
      </c>
      <c r="AY1064" s="78" t="s">
        <v>66</v>
      </c>
      <c r="AZ1064" s="102" t="s">
        <v>18397</v>
      </c>
      <c r="BA1064" s="48"/>
      <c r="BB1064" s="48"/>
      <c r="BC1064" s="48"/>
      <c r="BD1064" s="48"/>
      <c r="BE1064" s="48"/>
      <c r="BF1064" s="48"/>
      <c r="BG1064" s="48"/>
      <c r="BH1064" s="48"/>
      <c r="BI1064" s="48"/>
      <c r="BJ1064" s="48"/>
      <c r="BK1064" s="78" t="e">
        <f>REPLACE(INDEX(GroupVertices[Group], MATCH(Vertices[[#This Row],[Vertex]],GroupVertices[Vertex],0)),1,1,"")</f>
        <v>#N/A</v>
      </c>
      <c r="BL1064" s="3"/>
      <c r="BM1064" s="3"/>
      <c r="BN1064" s="3"/>
      <c r="BO1064" s="3"/>
    </row>
    <row r="1065" spans="1:67" x14ac:dyDescent="0.25">
      <c r="A1065" s="64" t="s">
        <v>748</v>
      </c>
      <c r="B1065" s="65"/>
      <c r="C1065" s="65"/>
      <c r="D1065" s="66"/>
      <c r="E1065" s="68"/>
      <c r="F1065" s="100" t="s">
        <v>15299</v>
      </c>
      <c r="G1065" s="65"/>
      <c r="H1065" s="69"/>
      <c r="I1065" s="70"/>
      <c r="J1065" s="70"/>
      <c r="K1065" s="69" t="s">
        <v>17501</v>
      </c>
      <c r="L1065" s="73"/>
      <c r="M1065" s="74"/>
      <c r="N1065" s="74"/>
      <c r="O1065" s="75"/>
      <c r="P1065" s="76"/>
      <c r="Q1065" s="76"/>
      <c r="R1065" s="86"/>
      <c r="S1065" s="48"/>
      <c r="T1065" s="48"/>
      <c r="U1065" s="49"/>
      <c r="V1065" s="49"/>
      <c r="W1065" s="49"/>
      <c r="X1065" s="49"/>
      <c r="Y1065" s="49"/>
      <c r="Z1065" s="49"/>
      <c r="AA1065" s="71">
        <v>613</v>
      </c>
      <c r="AB1065" s="71"/>
      <c r="AC1065" s="72"/>
      <c r="AD1065" s="78" t="s">
        <v>10772</v>
      </c>
      <c r="AE1065" s="78">
        <v>62</v>
      </c>
      <c r="AF1065" s="78">
        <v>337</v>
      </c>
      <c r="AG1065" s="78">
        <v>251465</v>
      </c>
      <c r="AH1065" s="78">
        <v>0</v>
      </c>
      <c r="AI1065" s="78"/>
      <c r="AJ1065" s="78"/>
      <c r="AK1065" s="78" t="s">
        <v>12859</v>
      </c>
      <c r="AL1065" s="84" t="s">
        <v>13433</v>
      </c>
      <c r="AM1065" s="78"/>
      <c r="AN1065" s="80">
        <v>42473.875300925924</v>
      </c>
      <c r="AO1065" s="84" t="s">
        <v>14289</v>
      </c>
      <c r="AP1065" s="78" t="b">
        <v>1</v>
      </c>
      <c r="AQ1065" s="78" t="b">
        <v>0</v>
      </c>
      <c r="AR1065" s="78" t="b">
        <v>0</v>
      </c>
      <c r="AS1065" s="78" t="s">
        <v>9963</v>
      </c>
      <c r="AT1065" s="78">
        <v>115</v>
      </c>
      <c r="AU1065" s="78"/>
      <c r="AV1065" s="78" t="b">
        <v>0</v>
      </c>
      <c r="AW1065" s="78" t="s">
        <v>15459</v>
      </c>
      <c r="AX1065" s="84" t="s">
        <v>16070</v>
      </c>
      <c r="AY1065" s="78" t="s">
        <v>66</v>
      </c>
      <c r="AZ1065" s="102" t="s">
        <v>18397</v>
      </c>
      <c r="BA1065" s="48"/>
      <c r="BB1065" s="48"/>
      <c r="BC1065" s="48"/>
      <c r="BD1065" s="48"/>
      <c r="BE1065" s="48"/>
      <c r="BF1065" s="48"/>
      <c r="BG1065" s="48"/>
      <c r="BH1065" s="48"/>
      <c r="BI1065" s="48"/>
      <c r="BJ1065" s="48"/>
      <c r="BK1065" s="78" t="e">
        <f>REPLACE(INDEX(GroupVertices[Group], MATCH(Vertices[[#This Row],[Vertex]],GroupVertices[Vertex],0)),1,1,"")</f>
        <v>#N/A</v>
      </c>
      <c r="BL1065" s="3"/>
      <c r="BM1065" s="3"/>
      <c r="BN1065" s="3"/>
      <c r="BO1065" s="3"/>
    </row>
    <row r="1066" spans="1:67" x14ac:dyDescent="0.25">
      <c r="A1066" s="64" t="s">
        <v>753</v>
      </c>
      <c r="B1066" s="65"/>
      <c r="C1066" s="65"/>
      <c r="D1066" s="66"/>
      <c r="E1066" s="68"/>
      <c r="F1066" s="100" t="s">
        <v>5160</v>
      </c>
      <c r="G1066" s="65"/>
      <c r="H1066" s="69"/>
      <c r="I1066" s="70"/>
      <c r="J1066" s="70"/>
      <c r="K1066" s="69" t="s">
        <v>17506</v>
      </c>
      <c r="L1066" s="73"/>
      <c r="M1066" s="74"/>
      <c r="N1066" s="74"/>
      <c r="O1066" s="75"/>
      <c r="P1066" s="76"/>
      <c r="Q1066" s="76"/>
      <c r="R1066" s="86"/>
      <c r="S1066" s="48"/>
      <c r="T1066" s="48"/>
      <c r="U1066" s="49"/>
      <c r="V1066" s="49"/>
      <c r="W1066" s="49"/>
      <c r="X1066" s="49"/>
      <c r="Y1066" s="49"/>
      <c r="Z1066" s="49"/>
      <c r="AA1066" s="71">
        <v>618</v>
      </c>
      <c r="AB1066" s="71"/>
      <c r="AC1066" s="72"/>
      <c r="AD1066" s="78" t="s">
        <v>10777</v>
      </c>
      <c r="AE1066" s="78">
        <v>138</v>
      </c>
      <c r="AF1066" s="78">
        <v>7</v>
      </c>
      <c r="AG1066" s="78">
        <v>2</v>
      </c>
      <c r="AH1066" s="78">
        <v>0</v>
      </c>
      <c r="AI1066" s="78"/>
      <c r="AJ1066" s="78"/>
      <c r="AK1066" s="78"/>
      <c r="AL1066" s="78"/>
      <c r="AM1066" s="78"/>
      <c r="AN1066" s="80">
        <v>42811.343298611115</v>
      </c>
      <c r="AO1066" s="84" t="s">
        <v>14293</v>
      </c>
      <c r="AP1066" s="78" t="b">
        <v>1</v>
      </c>
      <c r="AQ1066" s="78" t="b">
        <v>0</v>
      </c>
      <c r="AR1066" s="78" t="b">
        <v>0</v>
      </c>
      <c r="AS1066" s="78" t="s">
        <v>9963</v>
      </c>
      <c r="AT1066" s="78">
        <v>0</v>
      </c>
      <c r="AU1066" s="78"/>
      <c r="AV1066" s="78" t="b">
        <v>0</v>
      </c>
      <c r="AW1066" s="78" t="s">
        <v>15459</v>
      </c>
      <c r="AX1066" s="84" t="s">
        <v>16075</v>
      </c>
      <c r="AY1066" s="78" t="s">
        <v>66</v>
      </c>
      <c r="AZ1066" s="102" t="s">
        <v>18397</v>
      </c>
      <c r="BA1066" s="48"/>
      <c r="BB1066" s="48"/>
      <c r="BC1066" s="48"/>
      <c r="BD1066" s="48"/>
      <c r="BE1066" s="48"/>
      <c r="BF1066" s="48"/>
      <c r="BG1066" s="48"/>
      <c r="BH1066" s="48"/>
      <c r="BI1066" s="48"/>
      <c r="BJ1066" s="48"/>
      <c r="BK1066" s="78" t="e">
        <f>REPLACE(INDEX(GroupVertices[Group], MATCH(Vertices[[#This Row],[Vertex]],GroupVertices[Vertex],0)),1,1,"")</f>
        <v>#N/A</v>
      </c>
      <c r="BL1066" s="3"/>
      <c r="BM1066" s="3"/>
      <c r="BN1066" s="3"/>
      <c r="BO1066" s="3"/>
    </row>
    <row r="1067" spans="1:67" x14ac:dyDescent="0.25">
      <c r="A1067" s="64" t="s">
        <v>755</v>
      </c>
      <c r="B1067" s="65"/>
      <c r="C1067" s="65"/>
      <c r="D1067" s="66"/>
      <c r="E1067" s="68"/>
      <c r="F1067" s="100" t="s">
        <v>15300</v>
      </c>
      <c r="G1067" s="65"/>
      <c r="H1067" s="69"/>
      <c r="I1067" s="70"/>
      <c r="J1067" s="70"/>
      <c r="K1067" s="69" t="s">
        <v>17508</v>
      </c>
      <c r="L1067" s="73"/>
      <c r="M1067" s="74"/>
      <c r="N1067" s="74"/>
      <c r="O1067" s="75"/>
      <c r="P1067" s="76"/>
      <c r="Q1067" s="76"/>
      <c r="R1067" s="86"/>
      <c r="S1067" s="48"/>
      <c r="T1067" s="48"/>
      <c r="U1067" s="49"/>
      <c r="V1067" s="49"/>
      <c r="W1067" s="49"/>
      <c r="X1067" s="49"/>
      <c r="Y1067" s="49"/>
      <c r="Z1067" s="49"/>
      <c r="AA1067" s="71">
        <v>620</v>
      </c>
      <c r="AB1067" s="71"/>
      <c r="AC1067" s="72"/>
      <c r="AD1067" s="78" t="s">
        <v>10779</v>
      </c>
      <c r="AE1067" s="78">
        <v>374</v>
      </c>
      <c r="AF1067" s="78">
        <v>11041</v>
      </c>
      <c r="AG1067" s="78">
        <v>24142</v>
      </c>
      <c r="AH1067" s="78">
        <v>368</v>
      </c>
      <c r="AI1067" s="78">
        <v>-25200</v>
      </c>
      <c r="AJ1067" s="78" t="s">
        <v>12044</v>
      </c>
      <c r="AK1067" s="78" t="s">
        <v>12863</v>
      </c>
      <c r="AL1067" s="78"/>
      <c r="AM1067" s="78" t="s">
        <v>13800</v>
      </c>
      <c r="AN1067" s="80">
        <v>42673.167951388888</v>
      </c>
      <c r="AO1067" s="84" t="s">
        <v>14295</v>
      </c>
      <c r="AP1067" s="78" t="b">
        <v>0</v>
      </c>
      <c r="AQ1067" s="78" t="b">
        <v>0</v>
      </c>
      <c r="AR1067" s="78" t="b">
        <v>0</v>
      </c>
      <c r="AS1067" s="78" t="s">
        <v>9963</v>
      </c>
      <c r="AT1067" s="78">
        <v>2</v>
      </c>
      <c r="AU1067" s="84" t="s">
        <v>14862</v>
      </c>
      <c r="AV1067" s="78" t="b">
        <v>0</v>
      </c>
      <c r="AW1067" s="78" t="s">
        <v>15459</v>
      </c>
      <c r="AX1067" s="84" t="s">
        <v>16077</v>
      </c>
      <c r="AY1067" s="78" t="s">
        <v>66</v>
      </c>
      <c r="AZ1067" s="102" t="s">
        <v>18397</v>
      </c>
      <c r="BA1067" s="48"/>
      <c r="BB1067" s="48"/>
      <c r="BC1067" s="48"/>
      <c r="BD1067" s="48"/>
      <c r="BE1067" s="48"/>
      <c r="BF1067" s="48"/>
      <c r="BG1067" s="48"/>
      <c r="BH1067" s="48"/>
      <c r="BI1067" s="48"/>
      <c r="BJ1067" s="48"/>
      <c r="BK1067" s="78" t="e">
        <f>REPLACE(INDEX(GroupVertices[Group], MATCH(Vertices[[#This Row],[Vertex]],GroupVertices[Vertex],0)),1,1,"")</f>
        <v>#N/A</v>
      </c>
      <c r="BL1067" s="3"/>
      <c r="BM1067" s="3"/>
      <c r="BN1067" s="3"/>
      <c r="BO1067" s="3"/>
    </row>
    <row r="1068" spans="1:67" x14ac:dyDescent="0.25">
      <c r="A1068" s="64" t="s">
        <v>756</v>
      </c>
      <c r="B1068" s="65"/>
      <c r="C1068" s="65"/>
      <c r="D1068" s="66"/>
      <c r="E1068" s="68"/>
      <c r="F1068" s="100" t="s">
        <v>15301</v>
      </c>
      <c r="G1068" s="65"/>
      <c r="H1068" s="69"/>
      <c r="I1068" s="70"/>
      <c r="J1068" s="70"/>
      <c r="K1068" s="69" t="s">
        <v>17509</v>
      </c>
      <c r="L1068" s="73"/>
      <c r="M1068" s="74"/>
      <c r="N1068" s="74"/>
      <c r="O1068" s="75"/>
      <c r="P1068" s="76"/>
      <c r="Q1068" s="76"/>
      <c r="R1068" s="86"/>
      <c r="S1068" s="48"/>
      <c r="T1068" s="48"/>
      <c r="U1068" s="49"/>
      <c r="V1068" s="49"/>
      <c r="W1068" s="49"/>
      <c r="X1068" s="49"/>
      <c r="Y1068" s="49"/>
      <c r="Z1068" s="49"/>
      <c r="AA1068" s="71">
        <v>621</v>
      </c>
      <c r="AB1068" s="71"/>
      <c r="AC1068" s="72"/>
      <c r="AD1068" s="78" t="s">
        <v>10780</v>
      </c>
      <c r="AE1068" s="78">
        <v>126</v>
      </c>
      <c r="AF1068" s="78">
        <v>142</v>
      </c>
      <c r="AG1068" s="78">
        <v>34137</v>
      </c>
      <c r="AH1068" s="78">
        <v>10</v>
      </c>
      <c r="AI1068" s="78"/>
      <c r="AJ1068" s="78"/>
      <c r="AK1068" s="78"/>
      <c r="AL1068" s="78"/>
      <c r="AM1068" s="78"/>
      <c r="AN1068" s="80">
        <v>42048.258668981478</v>
      </c>
      <c r="AO1068" s="84" t="s">
        <v>14296</v>
      </c>
      <c r="AP1068" s="78" t="b">
        <v>1</v>
      </c>
      <c r="AQ1068" s="78" t="b">
        <v>0</v>
      </c>
      <c r="AR1068" s="78" t="b">
        <v>0</v>
      </c>
      <c r="AS1068" s="78" t="s">
        <v>9963</v>
      </c>
      <c r="AT1068" s="78">
        <v>52</v>
      </c>
      <c r="AU1068" s="84" t="s">
        <v>14862</v>
      </c>
      <c r="AV1068" s="78" t="b">
        <v>0</v>
      </c>
      <c r="AW1068" s="78" t="s">
        <v>15459</v>
      </c>
      <c r="AX1068" s="84" t="s">
        <v>16078</v>
      </c>
      <c r="AY1068" s="78" t="s">
        <v>66</v>
      </c>
      <c r="AZ1068" s="102" t="s">
        <v>18397</v>
      </c>
      <c r="BA1068" s="48"/>
      <c r="BB1068" s="48"/>
      <c r="BC1068" s="48"/>
      <c r="BD1068" s="48"/>
      <c r="BE1068" s="48"/>
      <c r="BF1068" s="48"/>
      <c r="BG1068" s="48"/>
      <c r="BH1068" s="48"/>
      <c r="BI1068" s="48"/>
      <c r="BJ1068" s="48"/>
      <c r="BK1068" s="78" t="e">
        <f>REPLACE(INDEX(GroupVertices[Group], MATCH(Vertices[[#This Row],[Vertex]],GroupVertices[Vertex],0)),1,1,"")</f>
        <v>#N/A</v>
      </c>
      <c r="BL1068" s="3"/>
      <c r="BM1068" s="3"/>
      <c r="BN1068" s="3"/>
      <c r="BO1068" s="3"/>
    </row>
    <row r="1069" spans="1:67" x14ac:dyDescent="0.25">
      <c r="A1069" s="64" t="s">
        <v>757</v>
      </c>
      <c r="B1069" s="65"/>
      <c r="C1069" s="65"/>
      <c r="D1069" s="66"/>
      <c r="E1069" s="68"/>
      <c r="F1069" s="100" t="s">
        <v>15302</v>
      </c>
      <c r="G1069" s="65"/>
      <c r="H1069" s="69"/>
      <c r="I1069" s="70"/>
      <c r="J1069" s="70"/>
      <c r="K1069" s="69" t="s">
        <v>17510</v>
      </c>
      <c r="L1069" s="73"/>
      <c r="M1069" s="74"/>
      <c r="N1069" s="74"/>
      <c r="O1069" s="75"/>
      <c r="P1069" s="76"/>
      <c r="Q1069" s="76"/>
      <c r="R1069" s="86"/>
      <c r="S1069" s="48"/>
      <c r="T1069" s="48"/>
      <c r="U1069" s="49"/>
      <c r="V1069" s="49"/>
      <c r="W1069" s="49"/>
      <c r="X1069" s="49"/>
      <c r="Y1069" s="49"/>
      <c r="Z1069" s="49"/>
      <c r="AA1069" s="71">
        <v>622</v>
      </c>
      <c r="AB1069" s="71"/>
      <c r="AC1069" s="72"/>
      <c r="AD1069" s="78" t="s">
        <v>10781</v>
      </c>
      <c r="AE1069" s="78">
        <v>232</v>
      </c>
      <c r="AF1069" s="78">
        <v>30</v>
      </c>
      <c r="AG1069" s="78">
        <v>10391</v>
      </c>
      <c r="AH1069" s="78">
        <v>0</v>
      </c>
      <c r="AI1069" s="78"/>
      <c r="AJ1069" s="78" t="s">
        <v>12045</v>
      </c>
      <c r="AK1069" s="78" t="s">
        <v>10111</v>
      </c>
      <c r="AL1069" s="78"/>
      <c r="AM1069" s="78"/>
      <c r="AN1069" s="80">
        <v>42814.247118055559</v>
      </c>
      <c r="AO1069" s="84" t="s">
        <v>14297</v>
      </c>
      <c r="AP1069" s="78" t="b">
        <v>1</v>
      </c>
      <c r="AQ1069" s="78" t="b">
        <v>0</v>
      </c>
      <c r="AR1069" s="78" t="b">
        <v>0</v>
      </c>
      <c r="AS1069" s="78" t="s">
        <v>9963</v>
      </c>
      <c r="AT1069" s="78">
        <v>0</v>
      </c>
      <c r="AU1069" s="78"/>
      <c r="AV1069" s="78" t="b">
        <v>0</v>
      </c>
      <c r="AW1069" s="78" t="s">
        <v>15459</v>
      </c>
      <c r="AX1069" s="84" t="s">
        <v>16079</v>
      </c>
      <c r="AY1069" s="78" t="s">
        <v>66</v>
      </c>
      <c r="AZ1069" s="102" t="s">
        <v>18397</v>
      </c>
      <c r="BA1069" s="48"/>
      <c r="BB1069" s="48"/>
      <c r="BC1069" s="48"/>
      <c r="BD1069" s="48"/>
      <c r="BE1069" s="48"/>
      <c r="BF1069" s="48"/>
      <c r="BG1069" s="48"/>
      <c r="BH1069" s="48"/>
      <c r="BI1069" s="48"/>
      <c r="BJ1069" s="48"/>
      <c r="BK1069" s="78" t="e">
        <f>REPLACE(INDEX(GroupVertices[Group], MATCH(Vertices[[#This Row],[Vertex]],GroupVertices[Vertex],0)),1,1,"")</f>
        <v>#N/A</v>
      </c>
      <c r="BL1069" s="3"/>
      <c r="BM1069" s="3"/>
      <c r="BN1069" s="3"/>
      <c r="BO1069" s="3"/>
    </row>
    <row r="1070" spans="1:67" x14ac:dyDescent="0.25">
      <c r="A1070" s="64" t="s">
        <v>758</v>
      </c>
      <c r="B1070" s="65"/>
      <c r="C1070" s="65"/>
      <c r="D1070" s="66"/>
      <c r="E1070" s="68"/>
      <c r="F1070" s="100" t="s">
        <v>15303</v>
      </c>
      <c r="G1070" s="65"/>
      <c r="H1070" s="69"/>
      <c r="I1070" s="70"/>
      <c r="J1070" s="70"/>
      <c r="K1070" s="69" t="s">
        <v>17511</v>
      </c>
      <c r="L1070" s="73"/>
      <c r="M1070" s="74"/>
      <c r="N1070" s="74"/>
      <c r="O1070" s="75"/>
      <c r="P1070" s="76"/>
      <c r="Q1070" s="76"/>
      <c r="R1070" s="86"/>
      <c r="S1070" s="48"/>
      <c r="T1070" s="48"/>
      <c r="U1070" s="49"/>
      <c r="V1070" s="49"/>
      <c r="W1070" s="49"/>
      <c r="X1070" s="49"/>
      <c r="Y1070" s="49"/>
      <c r="Z1070" s="49"/>
      <c r="AA1070" s="71">
        <v>623</v>
      </c>
      <c r="AB1070" s="71"/>
      <c r="AC1070" s="72"/>
      <c r="AD1070" s="78" t="s">
        <v>10782</v>
      </c>
      <c r="AE1070" s="78">
        <v>50</v>
      </c>
      <c r="AF1070" s="78">
        <v>15</v>
      </c>
      <c r="AG1070" s="78">
        <v>9498</v>
      </c>
      <c r="AH1070" s="78">
        <v>9</v>
      </c>
      <c r="AI1070" s="78">
        <v>-25200</v>
      </c>
      <c r="AJ1070" s="78"/>
      <c r="AK1070" s="78"/>
      <c r="AL1070" s="78"/>
      <c r="AM1070" s="78" t="s">
        <v>13800</v>
      </c>
      <c r="AN1070" s="80">
        <v>42720.332002314812</v>
      </c>
      <c r="AO1070" s="84" t="s">
        <v>14298</v>
      </c>
      <c r="AP1070" s="78" t="b">
        <v>0</v>
      </c>
      <c r="AQ1070" s="78" t="b">
        <v>0</v>
      </c>
      <c r="AR1070" s="78" t="b">
        <v>0</v>
      </c>
      <c r="AS1070" s="78" t="s">
        <v>9963</v>
      </c>
      <c r="AT1070" s="78">
        <v>1</v>
      </c>
      <c r="AU1070" s="84" t="s">
        <v>14862</v>
      </c>
      <c r="AV1070" s="78" t="b">
        <v>0</v>
      </c>
      <c r="AW1070" s="78" t="s">
        <v>15459</v>
      </c>
      <c r="AX1070" s="84" t="s">
        <v>16080</v>
      </c>
      <c r="AY1070" s="78" t="s">
        <v>66</v>
      </c>
      <c r="AZ1070" s="102" t="s">
        <v>18397</v>
      </c>
      <c r="BA1070" s="48"/>
      <c r="BB1070" s="48"/>
      <c r="BC1070" s="48"/>
      <c r="BD1070" s="48"/>
      <c r="BE1070" s="48"/>
      <c r="BF1070" s="48"/>
      <c r="BG1070" s="48"/>
      <c r="BH1070" s="48"/>
      <c r="BI1070" s="48"/>
      <c r="BJ1070" s="48"/>
      <c r="BK1070" s="78" t="e">
        <f>REPLACE(INDEX(GroupVertices[Group], MATCH(Vertices[[#This Row],[Vertex]],GroupVertices[Vertex],0)),1,1,"")</f>
        <v>#N/A</v>
      </c>
      <c r="BL1070" s="3"/>
      <c r="BM1070" s="3"/>
      <c r="BN1070" s="3"/>
      <c r="BO1070" s="3"/>
    </row>
    <row r="1071" spans="1:67" x14ac:dyDescent="0.25">
      <c r="A1071" s="64" t="s">
        <v>759</v>
      </c>
      <c r="B1071" s="65"/>
      <c r="C1071" s="65"/>
      <c r="D1071" s="66"/>
      <c r="E1071" s="68"/>
      <c r="F1071" s="100" t="s">
        <v>15304</v>
      </c>
      <c r="G1071" s="65"/>
      <c r="H1071" s="69"/>
      <c r="I1071" s="70"/>
      <c r="J1071" s="70"/>
      <c r="K1071" s="69" t="s">
        <v>17512</v>
      </c>
      <c r="L1071" s="73"/>
      <c r="M1071" s="74"/>
      <c r="N1071" s="74"/>
      <c r="O1071" s="75"/>
      <c r="P1071" s="76"/>
      <c r="Q1071" s="76"/>
      <c r="R1071" s="86"/>
      <c r="S1071" s="48"/>
      <c r="T1071" s="48"/>
      <c r="U1071" s="49"/>
      <c r="V1071" s="49"/>
      <c r="W1071" s="49"/>
      <c r="X1071" s="49"/>
      <c r="Y1071" s="49"/>
      <c r="Z1071" s="49"/>
      <c r="AA1071" s="71">
        <v>624</v>
      </c>
      <c r="AB1071" s="71"/>
      <c r="AC1071" s="72"/>
      <c r="AD1071" s="78" t="s">
        <v>10783</v>
      </c>
      <c r="AE1071" s="78">
        <v>313</v>
      </c>
      <c r="AF1071" s="78">
        <v>267</v>
      </c>
      <c r="AG1071" s="78">
        <v>27177</v>
      </c>
      <c r="AH1071" s="78">
        <v>279</v>
      </c>
      <c r="AI1071" s="78"/>
      <c r="AJ1071" s="78" t="s">
        <v>12046</v>
      </c>
      <c r="AK1071" s="78" t="s">
        <v>12703</v>
      </c>
      <c r="AL1071" s="78"/>
      <c r="AM1071" s="78"/>
      <c r="AN1071" s="80">
        <v>41807.284143518518</v>
      </c>
      <c r="AO1071" s="84" t="s">
        <v>14299</v>
      </c>
      <c r="AP1071" s="78" t="b">
        <v>1</v>
      </c>
      <c r="AQ1071" s="78" t="b">
        <v>0</v>
      </c>
      <c r="AR1071" s="78" t="b">
        <v>0</v>
      </c>
      <c r="AS1071" s="78" t="s">
        <v>9963</v>
      </c>
      <c r="AT1071" s="78">
        <v>6</v>
      </c>
      <c r="AU1071" s="84" t="s">
        <v>14862</v>
      </c>
      <c r="AV1071" s="78" t="b">
        <v>0</v>
      </c>
      <c r="AW1071" s="78" t="s">
        <v>15459</v>
      </c>
      <c r="AX1071" s="84" t="s">
        <v>16081</v>
      </c>
      <c r="AY1071" s="78" t="s">
        <v>66</v>
      </c>
      <c r="AZ1071" s="102" t="s">
        <v>18397</v>
      </c>
      <c r="BA1071" s="48"/>
      <c r="BB1071" s="48"/>
      <c r="BC1071" s="48"/>
      <c r="BD1071" s="48"/>
      <c r="BE1071" s="48"/>
      <c r="BF1071" s="48"/>
      <c r="BG1071" s="48"/>
      <c r="BH1071" s="48"/>
      <c r="BI1071" s="48"/>
      <c r="BJ1071" s="48"/>
      <c r="BK1071" s="78" t="e">
        <f>REPLACE(INDEX(GroupVertices[Group], MATCH(Vertices[[#This Row],[Vertex]],GroupVertices[Vertex],0)),1,1,"")</f>
        <v>#N/A</v>
      </c>
      <c r="BL1071" s="3"/>
      <c r="BM1071" s="3"/>
      <c r="BN1071" s="3"/>
      <c r="BO1071" s="3"/>
    </row>
    <row r="1072" spans="1:67" x14ac:dyDescent="0.25">
      <c r="A1072" s="64" t="s">
        <v>761</v>
      </c>
      <c r="B1072" s="65"/>
      <c r="C1072" s="65"/>
      <c r="D1072" s="66"/>
      <c r="E1072" s="68"/>
      <c r="F1072" s="100" t="s">
        <v>5162</v>
      </c>
      <c r="G1072" s="65"/>
      <c r="H1072" s="69"/>
      <c r="I1072" s="70"/>
      <c r="J1072" s="70"/>
      <c r="K1072" s="69" t="s">
        <v>17514</v>
      </c>
      <c r="L1072" s="73"/>
      <c r="M1072" s="74"/>
      <c r="N1072" s="74"/>
      <c r="O1072" s="75"/>
      <c r="P1072" s="76"/>
      <c r="Q1072" s="76"/>
      <c r="R1072" s="86"/>
      <c r="S1072" s="48"/>
      <c r="T1072" s="48"/>
      <c r="U1072" s="49"/>
      <c r="V1072" s="49"/>
      <c r="W1072" s="49"/>
      <c r="X1072" s="49"/>
      <c r="Y1072" s="49"/>
      <c r="Z1072" s="49"/>
      <c r="AA1072" s="71">
        <v>626</v>
      </c>
      <c r="AB1072" s="71"/>
      <c r="AC1072" s="72"/>
      <c r="AD1072" s="78" t="s">
        <v>10785</v>
      </c>
      <c r="AE1072" s="78">
        <v>404</v>
      </c>
      <c r="AF1072" s="78">
        <v>1403</v>
      </c>
      <c r="AG1072" s="78">
        <v>38728</v>
      </c>
      <c r="AH1072" s="78">
        <v>225</v>
      </c>
      <c r="AI1072" s="78"/>
      <c r="AJ1072" s="78" t="s">
        <v>12047</v>
      </c>
      <c r="AK1072" s="78" t="s">
        <v>12864</v>
      </c>
      <c r="AL1072" s="78"/>
      <c r="AM1072" s="78"/>
      <c r="AN1072" s="80">
        <v>40257.792881944442</v>
      </c>
      <c r="AO1072" s="84" t="s">
        <v>14300</v>
      </c>
      <c r="AP1072" s="78" t="b">
        <v>0</v>
      </c>
      <c r="AQ1072" s="78" t="b">
        <v>0</v>
      </c>
      <c r="AR1072" s="78" t="b">
        <v>0</v>
      </c>
      <c r="AS1072" s="78" t="s">
        <v>9963</v>
      </c>
      <c r="AT1072" s="78">
        <v>50</v>
      </c>
      <c r="AU1072" s="84" t="s">
        <v>15006</v>
      </c>
      <c r="AV1072" s="78" t="b">
        <v>0</v>
      </c>
      <c r="AW1072" s="78" t="s">
        <v>15459</v>
      </c>
      <c r="AX1072" s="84" t="s">
        <v>16083</v>
      </c>
      <c r="AY1072" s="78" t="s">
        <v>66</v>
      </c>
      <c r="AZ1072" s="102" t="s">
        <v>18397</v>
      </c>
      <c r="BA1072" s="48"/>
      <c r="BB1072" s="48"/>
      <c r="BC1072" s="48"/>
      <c r="BD1072" s="48"/>
      <c r="BE1072" s="48"/>
      <c r="BF1072" s="48"/>
      <c r="BG1072" s="48"/>
      <c r="BH1072" s="48"/>
      <c r="BI1072" s="48"/>
      <c r="BJ1072" s="48"/>
      <c r="BK1072" s="78" t="e">
        <f>REPLACE(INDEX(GroupVertices[Group], MATCH(Vertices[[#This Row],[Vertex]],GroupVertices[Vertex],0)),1,1,"")</f>
        <v>#N/A</v>
      </c>
      <c r="BL1072" s="3"/>
      <c r="BM1072" s="3"/>
      <c r="BN1072" s="3"/>
      <c r="BO1072" s="3"/>
    </row>
    <row r="1073" spans="1:67" x14ac:dyDescent="0.25">
      <c r="A1073" s="64" t="s">
        <v>768</v>
      </c>
      <c r="B1073" s="65"/>
      <c r="C1073" s="65"/>
      <c r="D1073" s="66"/>
      <c r="E1073" s="68"/>
      <c r="F1073" s="100" t="s">
        <v>5166</v>
      </c>
      <c r="G1073" s="65"/>
      <c r="H1073" s="69"/>
      <c r="I1073" s="70"/>
      <c r="J1073" s="70"/>
      <c r="K1073" s="69" t="s">
        <v>17523</v>
      </c>
      <c r="L1073" s="73"/>
      <c r="M1073" s="74"/>
      <c r="N1073" s="74"/>
      <c r="O1073" s="75"/>
      <c r="P1073" s="76"/>
      <c r="Q1073" s="76"/>
      <c r="R1073" s="86"/>
      <c r="S1073" s="48"/>
      <c r="T1073" s="48"/>
      <c r="U1073" s="49"/>
      <c r="V1073" s="49"/>
      <c r="W1073" s="49"/>
      <c r="X1073" s="49"/>
      <c r="Y1073" s="49"/>
      <c r="Z1073" s="49"/>
      <c r="AA1073" s="71">
        <v>635</v>
      </c>
      <c r="AB1073" s="71"/>
      <c r="AC1073" s="72"/>
      <c r="AD1073" s="78" t="s">
        <v>10794</v>
      </c>
      <c r="AE1073" s="78">
        <v>0</v>
      </c>
      <c r="AF1073" s="78">
        <v>330</v>
      </c>
      <c r="AG1073" s="78">
        <v>296</v>
      </c>
      <c r="AH1073" s="78">
        <v>5</v>
      </c>
      <c r="AI1073" s="78">
        <v>-25200</v>
      </c>
      <c r="AJ1073" s="78"/>
      <c r="AK1073" s="78" t="s">
        <v>12774</v>
      </c>
      <c r="AL1073" s="84" t="s">
        <v>13437</v>
      </c>
      <c r="AM1073" s="78" t="s">
        <v>13800</v>
      </c>
      <c r="AN1073" s="80">
        <v>42718.744629629633</v>
      </c>
      <c r="AO1073" s="84" t="s">
        <v>14307</v>
      </c>
      <c r="AP1073" s="78" t="b">
        <v>0</v>
      </c>
      <c r="AQ1073" s="78" t="b">
        <v>0</v>
      </c>
      <c r="AR1073" s="78" t="b">
        <v>1</v>
      </c>
      <c r="AS1073" s="78" t="s">
        <v>9963</v>
      </c>
      <c r="AT1073" s="78">
        <v>1</v>
      </c>
      <c r="AU1073" s="84" t="s">
        <v>14862</v>
      </c>
      <c r="AV1073" s="78" t="b">
        <v>0</v>
      </c>
      <c r="AW1073" s="78" t="s">
        <v>15459</v>
      </c>
      <c r="AX1073" s="84" t="s">
        <v>16092</v>
      </c>
      <c r="AY1073" s="78" t="s">
        <v>66</v>
      </c>
      <c r="AZ1073" s="102" t="s">
        <v>18397</v>
      </c>
      <c r="BA1073" s="48"/>
      <c r="BB1073" s="48"/>
      <c r="BC1073" s="48"/>
      <c r="BD1073" s="48"/>
      <c r="BE1073" s="48"/>
      <c r="BF1073" s="48"/>
      <c r="BG1073" s="48"/>
      <c r="BH1073" s="48"/>
      <c r="BI1073" s="48"/>
      <c r="BJ1073" s="48"/>
      <c r="BK1073" s="78" t="e">
        <f>REPLACE(INDEX(GroupVertices[Group], MATCH(Vertices[[#This Row],[Vertex]],GroupVertices[Vertex],0)),1,1,"")</f>
        <v>#N/A</v>
      </c>
      <c r="BL1073" s="3"/>
      <c r="BM1073" s="3"/>
      <c r="BN1073" s="3"/>
      <c r="BO1073" s="3"/>
    </row>
    <row r="1074" spans="1:67" x14ac:dyDescent="0.25">
      <c r="A1074" s="64" t="s">
        <v>769</v>
      </c>
      <c r="B1074" s="65"/>
      <c r="C1074" s="65"/>
      <c r="D1074" s="66"/>
      <c r="E1074" s="68"/>
      <c r="F1074" s="100" t="s">
        <v>4787</v>
      </c>
      <c r="G1074" s="65"/>
      <c r="H1074" s="69"/>
      <c r="I1074" s="70"/>
      <c r="J1074" s="70"/>
      <c r="K1074" s="69" t="s">
        <v>17524</v>
      </c>
      <c r="L1074" s="73"/>
      <c r="M1074" s="74"/>
      <c r="N1074" s="74"/>
      <c r="O1074" s="75"/>
      <c r="P1074" s="76"/>
      <c r="Q1074" s="76"/>
      <c r="R1074" s="86"/>
      <c r="S1074" s="48"/>
      <c r="T1074" s="48"/>
      <c r="U1074" s="49"/>
      <c r="V1074" s="49"/>
      <c r="W1074" s="49"/>
      <c r="X1074" s="49"/>
      <c r="Y1074" s="49"/>
      <c r="Z1074" s="49"/>
      <c r="AA1074" s="71">
        <v>636</v>
      </c>
      <c r="AB1074" s="71"/>
      <c r="AC1074" s="72"/>
      <c r="AD1074" s="78" t="s">
        <v>10795</v>
      </c>
      <c r="AE1074" s="78">
        <v>45</v>
      </c>
      <c r="AF1074" s="78">
        <v>0</v>
      </c>
      <c r="AG1074" s="78">
        <v>85</v>
      </c>
      <c r="AH1074" s="78">
        <v>0</v>
      </c>
      <c r="AI1074" s="78"/>
      <c r="AJ1074" s="78"/>
      <c r="AK1074" s="78"/>
      <c r="AL1074" s="78"/>
      <c r="AM1074" s="78"/>
      <c r="AN1074" s="80">
        <v>42833.628692129627</v>
      </c>
      <c r="AO1074" s="78"/>
      <c r="AP1074" s="78" t="b">
        <v>1</v>
      </c>
      <c r="AQ1074" s="78" t="b">
        <v>1</v>
      </c>
      <c r="AR1074" s="78" t="b">
        <v>0</v>
      </c>
      <c r="AS1074" s="78" t="s">
        <v>9963</v>
      </c>
      <c r="AT1074" s="78">
        <v>0</v>
      </c>
      <c r="AU1074" s="78"/>
      <c r="AV1074" s="78" t="b">
        <v>0</v>
      </c>
      <c r="AW1074" s="78" t="s">
        <v>15459</v>
      </c>
      <c r="AX1074" s="84" t="s">
        <v>16093</v>
      </c>
      <c r="AY1074" s="78" t="s">
        <v>66</v>
      </c>
      <c r="AZ1074" s="102" t="s">
        <v>18397</v>
      </c>
      <c r="BA1074" s="48"/>
      <c r="BB1074" s="48"/>
      <c r="BC1074" s="48"/>
      <c r="BD1074" s="48"/>
      <c r="BE1074" s="48"/>
      <c r="BF1074" s="48"/>
      <c r="BG1074" s="48"/>
      <c r="BH1074" s="48"/>
      <c r="BI1074" s="48"/>
      <c r="BJ1074" s="48"/>
      <c r="BK1074" s="78" t="e">
        <f>REPLACE(INDEX(GroupVertices[Group], MATCH(Vertices[[#This Row],[Vertex]],GroupVertices[Vertex],0)),1,1,"")</f>
        <v>#N/A</v>
      </c>
      <c r="BL1074" s="3"/>
      <c r="BM1074" s="3"/>
      <c r="BN1074" s="3"/>
      <c r="BO1074" s="3"/>
    </row>
    <row r="1075" spans="1:67" x14ac:dyDescent="0.25">
      <c r="A1075" s="64" t="s">
        <v>774</v>
      </c>
      <c r="B1075" s="65"/>
      <c r="C1075" s="65"/>
      <c r="D1075" s="66"/>
      <c r="E1075" s="68"/>
      <c r="F1075" s="100" t="s">
        <v>5171</v>
      </c>
      <c r="G1075" s="65"/>
      <c r="H1075" s="69"/>
      <c r="I1075" s="70"/>
      <c r="J1075" s="70"/>
      <c r="K1075" s="69" t="s">
        <v>17530</v>
      </c>
      <c r="L1075" s="73"/>
      <c r="M1075" s="74"/>
      <c r="N1075" s="74"/>
      <c r="O1075" s="75"/>
      <c r="P1075" s="76"/>
      <c r="Q1075" s="76"/>
      <c r="R1075" s="86"/>
      <c r="S1075" s="48"/>
      <c r="T1075" s="48"/>
      <c r="U1075" s="49"/>
      <c r="V1075" s="49"/>
      <c r="W1075" s="49"/>
      <c r="X1075" s="49"/>
      <c r="Y1075" s="49"/>
      <c r="Z1075" s="49"/>
      <c r="AA1075" s="71">
        <v>642</v>
      </c>
      <c r="AB1075" s="71"/>
      <c r="AC1075" s="72"/>
      <c r="AD1075" s="78" t="s">
        <v>10801</v>
      </c>
      <c r="AE1075" s="78">
        <v>274</v>
      </c>
      <c r="AF1075" s="78">
        <v>86408</v>
      </c>
      <c r="AG1075" s="78">
        <v>4133</v>
      </c>
      <c r="AH1075" s="78">
        <v>1081</v>
      </c>
      <c r="AI1075" s="78"/>
      <c r="AJ1075" s="78" t="s">
        <v>12058</v>
      </c>
      <c r="AK1075" s="78"/>
      <c r="AL1075" s="78"/>
      <c r="AM1075" s="78"/>
      <c r="AN1075" s="80">
        <v>42574.579687500001</v>
      </c>
      <c r="AO1075" s="84" t="s">
        <v>14311</v>
      </c>
      <c r="AP1075" s="78" t="b">
        <v>0</v>
      </c>
      <c r="AQ1075" s="78" t="b">
        <v>0</v>
      </c>
      <c r="AR1075" s="78" t="b">
        <v>0</v>
      </c>
      <c r="AS1075" s="78" t="s">
        <v>14859</v>
      </c>
      <c r="AT1075" s="78">
        <v>88</v>
      </c>
      <c r="AU1075" s="84" t="s">
        <v>14862</v>
      </c>
      <c r="AV1075" s="78" t="b">
        <v>0</v>
      </c>
      <c r="AW1075" s="78" t="s">
        <v>15459</v>
      </c>
      <c r="AX1075" s="84" t="s">
        <v>16099</v>
      </c>
      <c r="AY1075" s="78" t="s">
        <v>66</v>
      </c>
      <c r="AZ1075" s="102" t="s">
        <v>18397</v>
      </c>
      <c r="BA1075" s="48"/>
      <c r="BB1075" s="48"/>
      <c r="BC1075" s="48"/>
      <c r="BD1075" s="48"/>
      <c r="BE1075" s="48"/>
      <c r="BF1075" s="48"/>
      <c r="BG1075" s="48"/>
      <c r="BH1075" s="48"/>
      <c r="BI1075" s="48"/>
      <c r="BJ1075" s="48"/>
      <c r="BK1075" s="78" t="e">
        <f>REPLACE(INDEX(GroupVertices[Group], MATCH(Vertices[[#This Row],[Vertex]],GroupVertices[Vertex],0)),1,1,"")</f>
        <v>#N/A</v>
      </c>
      <c r="BL1075" s="3"/>
      <c r="BM1075" s="3"/>
      <c r="BN1075" s="3"/>
      <c r="BO1075" s="3"/>
    </row>
    <row r="1076" spans="1:67" x14ac:dyDescent="0.25">
      <c r="A1076" s="64" t="s">
        <v>775</v>
      </c>
      <c r="B1076" s="65"/>
      <c r="C1076" s="65"/>
      <c r="D1076" s="66"/>
      <c r="E1076" s="68"/>
      <c r="F1076" s="100" t="s">
        <v>5172</v>
      </c>
      <c r="G1076" s="65"/>
      <c r="H1076" s="69"/>
      <c r="I1076" s="70"/>
      <c r="J1076" s="70"/>
      <c r="K1076" s="69" t="s">
        <v>17531</v>
      </c>
      <c r="L1076" s="73"/>
      <c r="M1076" s="74"/>
      <c r="N1076" s="74"/>
      <c r="O1076" s="75"/>
      <c r="P1076" s="76"/>
      <c r="Q1076" s="76"/>
      <c r="R1076" s="86"/>
      <c r="S1076" s="48"/>
      <c r="T1076" s="48"/>
      <c r="U1076" s="49"/>
      <c r="V1076" s="49"/>
      <c r="W1076" s="49"/>
      <c r="X1076" s="49"/>
      <c r="Y1076" s="49"/>
      <c r="Z1076" s="49"/>
      <c r="AA1076" s="71">
        <v>643</v>
      </c>
      <c r="AB1076" s="71"/>
      <c r="AC1076" s="72"/>
      <c r="AD1076" s="78" t="s">
        <v>775</v>
      </c>
      <c r="AE1076" s="78">
        <v>76</v>
      </c>
      <c r="AF1076" s="78">
        <v>521</v>
      </c>
      <c r="AG1076" s="78">
        <v>75037</v>
      </c>
      <c r="AH1076" s="78">
        <v>808</v>
      </c>
      <c r="AI1076" s="78">
        <v>19800</v>
      </c>
      <c r="AJ1076" s="78" t="s">
        <v>12059</v>
      </c>
      <c r="AK1076" s="78" t="s">
        <v>10114</v>
      </c>
      <c r="AL1076" s="84" t="s">
        <v>13441</v>
      </c>
      <c r="AM1076" s="78" t="s">
        <v>10135</v>
      </c>
      <c r="AN1076" s="80">
        <v>40535.086782407408</v>
      </c>
      <c r="AO1076" s="84" t="s">
        <v>14312</v>
      </c>
      <c r="AP1076" s="78" t="b">
        <v>0</v>
      </c>
      <c r="AQ1076" s="78" t="b">
        <v>0</v>
      </c>
      <c r="AR1076" s="78" t="b">
        <v>1</v>
      </c>
      <c r="AS1076" s="78" t="s">
        <v>9963</v>
      </c>
      <c r="AT1076" s="78">
        <v>794</v>
      </c>
      <c r="AU1076" s="84" t="s">
        <v>15011</v>
      </c>
      <c r="AV1076" s="78" t="b">
        <v>0</v>
      </c>
      <c r="AW1076" s="78" t="s">
        <v>15459</v>
      </c>
      <c r="AX1076" s="84" t="s">
        <v>16100</v>
      </c>
      <c r="AY1076" s="78" t="s">
        <v>66</v>
      </c>
      <c r="AZ1076" s="102" t="s">
        <v>18397</v>
      </c>
      <c r="BA1076" s="48"/>
      <c r="BB1076" s="48"/>
      <c r="BC1076" s="48"/>
      <c r="BD1076" s="48"/>
      <c r="BE1076" s="48"/>
      <c r="BF1076" s="48"/>
      <c r="BG1076" s="48"/>
      <c r="BH1076" s="48"/>
      <c r="BI1076" s="48"/>
      <c r="BJ1076" s="48"/>
      <c r="BK1076" s="78" t="e">
        <f>REPLACE(INDEX(GroupVertices[Group], MATCH(Vertices[[#This Row],[Vertex]],GroupVertices[Vertex],0)),1,1,"")</f>
        <v>#N/A</v>
      </c>
      <c r="BL1076" s="3"/>
      <c r="BM1076" s="3"/>
      <c r="BN1076" s="3"/>
      <c r="BO1076" s="3"/>
    </row>
    <row r="1077" spans="1:67" x14ac:dyDescent="0.25">
      <c r="A1077" s="64" t="s">
        <v>776</v>
      </c>
      <c r="B1077" s="65"/>
      <c r="C1077" s="65"/>
      <c r="D1077" s="66"/>
      <c r="E1077" s="68"/>
      <c r="F1077" s="100" t="s">
        <v>5173</v>
      </c>
      <c r="G1077" s="65"/>
      <c r="H1077" s="69"/>
      <c r="I1077" s="70"/>
      <c r="J1077" s="70"/>
      <c r="K1077" s="69" t="s">
        <v>17532</v>
      </c>
      <c r="L1077" s="73"/>
      <c r="M1077" s="74"/>
      <c r="N1077" s="74"/>
      <c r="O1077" s="75"/>
      <c r="P1077" s="76"/>
      <c r="Q1077" s="76"/>
      <c r="R1077" s="86"/>
      <c r="S1077" s="48"/>
      <c r="T1077" s="48"/>
      <c r="U1077" s="49"/>
      <c r="V1077" s="49"/>
      <c r="W1077" s="49"/>
      <c r="X1077" s="49"/>
      <c r="Y1077" s="49"/>
      <c r="Z1077" s="49"/>
      <c r="AA1077" s="71">
        <v>644</v>
      </c>
      <c r="AB1077" s="71"/>
      <c r="AC1077" s="72"/>
      <c r="AD1077" s="78" t="s">
        <v>10802</v>
      </c>
      <c r="AE1077" s="78">
        <v>498</v>
      </c>
      <c r="AF1077" s="78">
        <v>959</v>
      </c>
      <c r="AG1077" s="78">
        <v>206544</v>
      </c>
      <c r="AH1077" s="78">
        <v>0</v>
      </c>
      <c r="AI1077" s="78"/>
      <c r="AJ1077" s="78" t="s">
        <v>12060</v>
      </c>
      <c r="AK1077" s="78" t="s">
        <v>12752</v>
      </c>
      <c r="AL1077" s="84" t="s">
        <v>13442</v>
      </c>
      <c r="AM1077" s="78"/>
      <c r="AN1077" s="80">
        <v>42228.638541666667</v>
      </c>
      <c r="AO1077" s="84" t="s">
        <v>14313</v>
      </c>
      <c r="AP1077" s="78" t="b">
        <v>1</v>
      </c>
      <c r="AQ1077" s="78" t="b">
        <v>0</v>
      </c>
      <c r="AR1077" s="78" t="b">
        <v>0</v>
      </c>
      <c r="AS1077" s="78" t="s">
        <v>9963</v>
      </c>
      <c r="AT1077" s="78">
        <v>274</v>
      </c>
      <c r="AU1077" s="84" t="s">
        <v>14862</v>
      </c>
      <c r="AV1077" s="78" t="b">
        <v>0</v>
      </c>
      <c r="AW1077" s="78" t="s">
        <v>15459</v>
      </c>
      <c r="AX1077" s="84" t="s">
        <v>16101</v>
      </c>
      <c r="AY1077" s="78" t="s">
        <v>66</v>
      </c>
      <c r="AZ1077" s="102" t="s">
        <v>18397</v>
      </c>
      <c r="BA1077" s="48"/>
      <c r="BB1077" s="48"/>
      <c r="BC1077" s="48"/>
      <c r="BD1077" s="48"/>
      <c r="BE1077" s="48"/>
      <c r="BF1077" s="48"/>
      <c r="BG1077" s="48"/>
      <c r="BH1077" s="48"/>
      <c r="BI1077" s="48"/>
      <c r="BJ1077" s="48"/>
      <c r="BK1077" s="78" t="e">
        <f>REPLACE(INDEX(GroupVertices[Group], MATCH(Vertices[[#This Row],[Vertex]],GroupVertices[Vertex],0)),1,1,"")</f>
        <v>#N/A</v>
      </c>
      <c r="BL1077" s="3"/>
      <c r="BM1077" s="3"/>
      <c r="BN1077" s="3"/>
      <c r="BO1077" s="3"/>
    </row>
    <row r="1078" spans="1:67" x14ac:dyDescent="0.25">
      <c r="A1078" s="64" t="s">
        <v>779</v>
      </c>
      <c r="B1078" s="65"/>
      <c r="C1078" s="65"/>
      <c r="D1078" s="66"/>
      <c r="E1078" s="68"/>
      <c r="F1078" s="100" t="s">
        <v>15313</v>
      </c>
      <c r="G1078" s="65"/>
      <c r="H1078" s="69"/>
      <c r="I1078" s="70"/>
      <c r="J1078" s="70"/>
      <c r="K1078" s="69" t="s">
        <v>17535</v>
      </c>
      <c r="L1078" s="73"/>
      <c r="M1078" s="74"/>
      <c r="N1078" s="74"/>
      <c r="O1078" s="75"/>
      <c r="P1078" s="76"/>
      <c r="Q1078" s="76"/>
      <c r="R1078" s="86"/>
      <c r="S1078" s="48"/>
      <c r="T1078" s="48"/>
      <c r="U1078" s="49"/>
      <c r="V1078" s="49"/>
      <c r="W1078" s="49"/>
      <c r="X1078" s="49"/>
      <c r="Y1078" s="49"/>
      <c r="Z1078" s="49"/>
      <c r="AA1078" s="71">
        <v>647</v>
      </c>
      <c r="AB1078" s="71"/>
      <c r="AC1078" s="72"/>
      <c r="AD1078" s="78" t="s">
        <v>10805</v>
      </c>
      <c r="AE1078" s="78">
        <v>97</v>
      </c>
      <c r="AF1078" s="78">
        <v>7</v>
      </c>
      <c r="AG1078" s="78">
        <v>2376</v>
      </c>
      <c r="AH1078" s="78">
        <v>0</v>
      </c>
      <c r="AI1078" s="78"/>
      <c r="AJ1078" s="78" t="s">
        <v>12062</v>
      </c>
      <c r="AK1078" s="84" t="s">
        <v>12868</v>
      </c>
      <c r="AL1078" s="84" t="s">
        <v>13443</v>
      </c>
      <c r="AM1078" s="78"/>
      <c r="AN1078" s="80">
        <v>42794.383831018517</v>
      </c>
      <c r="AO1078" s="84" t="s">
        <v>14315</v>
      </c>
      <c r="AP1078" s="78" t="b">
        <v>0</v>
      </c>
      <c r="AQ1078" s="78" t="b">
        <v>0</v>
      </c>
      <c r="AR1078" s="78" t="b">
        <v>0</v>
      </c>
      <c r="AS1078" s="78" t="s">
        <v>9963</v>
      </c>
      <c r="AT1078" s="78">
        <v>0</v>
      </c>
      <c r="AU1078" s="84" t="s">
        <v>14862</v>
      </c>
      <c r="AV1078" s="78" t="b">
        <v>0</v>
      </c>
      <c r="AW1078" s="78" t="s">
        <v>15459</v>
      </c>
      <c r="AX1078" s="84" t="s">
        <v>16104</v>
      </c>
      <c r="AY1078" s="78" t="s">
        <v>66</v>
      </c>
      <c r="AZ1078" s="102" t="s">
        <v>18397</v>
      </c>
      <c r="BA1078" s="48"/>
      <c r="BB1078" s="48"/>
      <c r="BC1078" s="48"/>
      <c r="BD1078" s="48"/>
      <c r="BE1078" s="48"/>
      <c r="BF1078" s="48"/>
      <c r="BG1078" s="48"/>
      <c r="BH1078" s="48"/>
      <c r="BI1078" s="48"/>
      <c r="BJ1078" s="48"/>
      <c r="BK1078" s="78" t="e">
        <f>REPLACE(INDEX(GroupVertices[Group], MATCH(Vertices[[#This Row],[Vertex]],GroupVertices[Vertex],0)),1,1,"")</f>
        <v>#N/A</v>
      </c>
      <c r="BL1078" s="3"/>
      <c r="BM1078" s="3"/>
      <c r="BN1078" s="3"/>
      <c r="BO1078" s="3"/>
    </row>
    <row r="1079" spans="1:67" x14ac:dyDescent="0.25">
      <c r="A1079" s="64" t="s">
        <v>780</v>
      </c>
      <c r="B1079" s="65"/>
      <c r="C1079" s="65"/>
      <c r="D1079" s="66"/>
      <c r="E1079" s="68"/>
      <c r="F1079" s="100" t="s">
        <v>15314</v>
      </c>
      <c r="G1079" s="65"/>
      <c r="H1079" s="69"/>
      <c r="I1079" s="70"/>
      <c r="J1079" s="70"/>
      <c r="K1079" s="69" t="s">
        <v>17536</v>
      </c>
      <c r="L1079" s="73"/>
      <c r="M1079" s="74"/>
      <c r="N1079" s="74"/>
      <c r="O1079" s="75"/>
      <c r="P1079" s="76"/>
      <c r="Q1079" s="76"/>
      <c r="R1079" s="86"/>
      <c r="S1079" s="48"/>
      <c r="T1079" s="48"/>
      <c r="U1079" s="49"/>
      <c r="V1079" s="49"/>
      <c r="W1079" s="49"/>
      <c r="X1079" s="49"/>
      <c r="Y1079" s="49"/>
      <c r="Z1079" s="49"/>
      <c r="AA1079" s="71">
        <v>648</v>
      </c>
      <c r="AB1079" s="71"/>
      <c r="AC1079" s="72"/>
      <c r="AD1079" s="78" t="s">
        <v>10806</v>
      </c>
      <c r="AE1079" s="78">
        <v>64</v>
      </c>
      <c r="AF1079" s="78">
        <v>35</v>
      </c>
      <c r="AG1079" s="78">
        <v>725</v>
      </c>
      <c r="AH1079" s="78">
        <v>0</v>
      </c>
      <c r="AI1079" s="78"/>
      <c r="AJ1079" s="78" t="s">
        <v>12063</v>
      </c>
      <c r="AK1079" s="78" t="s">
        <v>12869</v>
      </c>
      <c r="AL1079" s="84" t="s">
        <v>13444</v>
      </c>
      <c r="AM1079" s="78"/>
      <c r="AN1079" s="80">
        <v>42745.46193287037</v>
      </c>
      <c r="AO1079" s="78"/>
      <c r="AP1079" s="78" t="b">
        <v>0</v>
      </c>
      <c r="AQ1079" s="78" t="b">
        <v>0</v>
      </c>
      <c r="AR1079" s="78" t="b">
        <v>0</v>
      </c>
      <c r="AS1079" s="78" t="s">
        <v>9963</v>
      </c>
      <c r="AT1079" s="78">
        <v>0</v>
      </c>
      <c r="AU1079" s="84" t="s">
        <v>14862</v>
      </c>
      <c r="AV1079" s="78" t="b">
        <v>0</v>
      </c>
      <c r="AW1079" s="78" t="s">
        <v>15459</v>
      </c>
      <c r="AX1079" s="84" t="s">
        <v>16105</v>
      </c>
      <c r="AY1079" s="78" t="s">
        <v>66</v>
      </c>
      <c r="AZ1079" s="102" t="s">
        <v>18397</v>
      </c>
      <c r="BA1079" s="48"/>
      <c r="BB1079" s="48"/>
      <c r="BC1079" s="48"/>
      <c r="BD1079" s="48"/>
      <c r="BE1079" s="48"/>
      <c r="BF1079" s="48"/>
      <c r="BG1079" s="48"/>
      <c r="BH1079" s="48"/>
      <c r="BI1079" s="48"/>
      <c r="BJ1079" s="48"/>
      <c r="BK1079" s="78" t="e">
        <f>REPLACE(INDEX(GroupVertices[Group], MATCH(Vertices[[#This Row],[Vertex]],GroupVertices[Vertex],0)),1,1,"")</f>
        <v>#N/A</v>
      </c>
      <c r="BL1079" s="3"/>
      <c r="BM1079" s="3"/>
      <c r="BN1079" s="3"/>
      <c r="BO1079" s="3"/>
    </row>
    <row r="1080" spans="1:67" x14ac:dyDescent="0.25">
      <c r="A1080" s="64" t="s">
        <v>781</v>
      </c>
      <c r="B1080" s="65"/>
      <c r="C1080" s="65"/>
      <c r="D1080" s="66"/>
      <c r="E1080" s="68"/>
      <c r="F1080" s="100" t="s">
        <v>5175</v>
      </c>
      <c r="G1080" s="65"/>
      <c r="H1080" s="69"/>
      <c r="I1080" s="70"/>
      <c r="J1080" s="70"/>
      <c r="K1080" s="69" t="s">
        <v>17537</v>
      </c>
      <c r="L1080" s="73"/>
      <c r="M1080" s="74"/>
      <c r="N1080" s="74"/>
      <c r="O1080" s="75"/>
      <c r="P1080" s="76"/>
      <c r="Q1080" s="76"/>
      <c r="R1080" s="86"/>
      <c r="S1080" s="48"/>
      <c r="T1080" s="48"/>
      <c r="U1080" s="49"/>
      <c r="V1080" s="49"/>
      <c r="W1080" s="49"/>
      <c r="X1080" s="49"/>
      <c r="Y1080" s="49"/>
      <c r="Z1080" s="49"/>
      <c r="AA1080" s="71">
        <v>649</v>
      </c>
      <c r="AB1080" s="71"/>
      <c r="AC1080" s="72"/>
      <c r="AD1080" s="78" t="s">
        <v>10807</v>
      </c>
      <c r="AE1080" s="78">
        <v>20</v>
      </c>
      <c r="AF1080" s="78">
        <v>336</v>
      </c>
      <c r="AG1080" s="78">
        <v>7516</v>
      </c>
      <c r="AH1080" s="78">
        <v>0</v>
      </c>
      <c r="AI1080" s="78">
        <v>19800</v>
      </c>
      <c r="AJ1080" s="78" t="s">
        <v>12064</v>
      </c>
      <c r="AK1080" s="78" t="s">
        <v>12870</v>
      </c>
      <c r="AL1080" s="84" t="s">
        <v>13445</v>
      </c>
      <c r="AM1080" s="78" t="s">
        <v>10135</v>
      </c>
      <c r="AN1080" s="80">
        <v>40302.484247685185</v>
      </c>
      <c r="AO1080" s="84" t="s">
        <v>14316</v>
      </c>
      <c r="AP1080" s="78" t="b">
        <v>0</v>
      </c>
      <c r="AQ1080" s="78" t="b">
        <v>0</v>
      </c>
      <c r="AR1080" s="78" t="b">
        <v>0</v>
      </c>
      <c r="AS1080" s="78" t="s">
        <v>9963</v>
      </c>
      <c r="AT1080" s="78">
        <v>5</v>
      </c>
      <c r="AU1080" s="84" t="s">
        <v>15012</v>
      </c>
      <c r="AV1080" s="78" t="b">
        <v>0</v>
      </c>
      <c r="AW1080" s="78" t="s">
        <v>15459</v>
      </c>
      <c r="AX1080" s="84" t="s">
        <v>16106</v>
      </c>
      <c r="AY1080" s="78" t="s">
        <v>66</v>
      </c>
      <c r="AZ1080" s="102" t="s">
        <v>18397</v>
      </c>
      <c r="BA1080" s="48"/>
      <c r="BB1080" s="48"/>
      <c r="BC1080" s="48"/>
      <c r="BD1080" s="48"/>
      <c r="BE1080" s="48"/>
      <c r="BF1080" s="48"/>
      <c r="BG1080" s="48"/>
      <c r="BH1080" s="48"/>
      <c r="BI1080" s="48"/>
      <c r="BJ1080" s="48"/>
      <c r="BK1080" s="78" t="e">
        <f>REPLACE(INDEX(GroupVertices[Group], MATCH(Vertices[[#This Row],[Vertex]],GroupVertices[Vertex],0)),1,1,"")</f>
        <v>#N/A</v>
      </c>
      <c r="BL1080" s="3"/>
      <c r="BM1080" s="3"/>
      <c r="BN1080" s="3"/>
      <c r="BO1080" s="3"/>
    </row>
    <row r="1081" spans="1:67" x14ac:dyDescent="0.25">
      <c r="A1081" s="64" t="s">
        <v>782</v>
      </c>
      <c r="B1081" s="65"/>
      <c r="C1081" s="65"/>
      <c r="D1081" s="66"/>
      <c r="E1081" s="68"/>
      <c r="F1081" s="100" t="s">
        <v>5176</v>
      </c>
      <c r="G1081" s="65"/>
      <c r="H1081" s="69"/>
      <c r="I1081" s="70"/>
      <c r="J1081" s="70"/>
      <c r="K1081" s="69" t="s">
        <v>17538</v>
      </c>
      <c r="L1081" s="73"/>
      <c r="M1081" s="74"/>
      <c r="N1081" s="74"/>
      <c r="O1081" s="75"/>
      <c r="P1081" s="76"/>
      <c r="Q1081" s="76"/>
      <c r="R1081" s="86"/>
      <c r="S1081" s="48"/>
      <c r="T1081" s="48"/>
      <c r="U1081" s="49"/>
      <c r="V1081" s="49"/>
      <c r="W1081" s="49"/>
      <c r="X1081" s="49"/>
      <c r="Y1081" s="49"/>
      <c r="Z1081" s="49"/>
      <c r="AA1081" s="71">
        <v>650</v>
      </c>
      <c r="AB1081" s="71"/>
      <c r="AC1081" s="72"/>
      <c r="AD1081" s="78" t="s">
        <v>10808</v>
      </c>
      <c r="AE1081" s="78">
        <v>2</v>
      </c>
      <c r="AF1081" s="78">
        <v>2</v>
      </c>
      <c r="AG1081" s="78">
        <v>15</v>
      </c>
      <c r="AH1081" s="78">
        <v>33</v>
      </c>
      <c r="AI1081" s="78"/>
      <c r="AJ1081" s="78" t="s">
        <v>12065</v>
      </c>
      <c r="AK1081" s="78" t="s">
        <v>12871</v>
      </c>
      <c r="AL1081" s="78"/>
      <c r="AM1081" s="78"/>
      <c r="AN1081" s="80">
        <v>42846.442453703705</v>
      </c>
      <c r="AO1081" s="78"/>
      <c r="AP1081" s="78" t="b">
        <v>1</v>
      </c>
      <c r="AQ1081" s="78" t="b">
        <v>0</v>
      </c>
      <c r="AR1081" s="78" t="b">
        <v>0</v>
      </c>
      <c r="AS1081" s="78" t="s">
        <v>9963</v>
      </c>
      <c r="AT1081" s="78">
        <v>0</v>
      </c>
      <c r="AU1081" s="78"/>
      <c r="AV1081" s="78" t="b">
        <v>0</v>
      </c>
      <c r="AW1081" s="78" t="s">
        <v>15459</v>
      </c>
      <c r="AX1081" s="84" t="s">
        <v>16107</v>
      </c>
      <c r="AY1081" s="78" t="s">
        <v>66</v>
      </c>
      <c r="AZ1081" s="102" t="s">
        <v>18397</v>
      </c>
      <c r="BA1081" s="48"/>
      <c r="BB1081" s="48"/>
      <c r="BC1081" s="48"/>
      <c r="BD1081" s="48"/>
      <c r="BE1081" s="48"/>
      <c r="BF1081" s="48"/>
      <c r="BG1081" s="48"/>
      <c r="BH1081" s="48"/>
      <c r="BI1081" s="48"/>
      <c r="BJ1081" s="48"/>
      <c r="BK1081" s="78" t="e">
        <f>REPLACE(INDEX(GroupVertices[Group], MATCH(Vertices[[#This Row],[Vertex]],GroupVertices[Vertex],0)),1,1,"")</f>
        <v>#N/A</v>
      </c>
      <c r="BL1081" s="3"/>
      <c r="BM1081" s="3"/>
      <c r="BN1081" s="3"/>
      <c r="BO1081" s="3"/>
    </row>
    <row r="1082" spans="1:67" x14ac:dyDescent="0.25">
      <c r="A1082" s="64" t="s">
        <v>785</v>
      </c>
      <c r="B1082" s="65"/>
      <c r="C1082" s="65"/>
      <c r="D1082" s="66"/>
      <c r="E1082" s="68"/>
      <c r="F1082" s="100" t="s">
        <v>5179</v>
      </c>
      <c r="G1082" s="65"/>
      <c r="H1082" s="69"/>
      <c r="I1082" s="70"/>
      <c r="J1082" s="70"/>
      <c r="K1082" s="69" t="s">
        <v>17541</v>
      </c>
      <c r="L1082" s="73"/>
      <c r="M1082" s="74"/>
      <c r="N1082" s="74"/>
      <c r="O1082" s="75"/>
      <c r="P1082" s="76"/>
      <c r="Q1082" s="76"/>
      <c r="R1082" s="86"/>
      <c r="S1082" s="48"/>
      <c r="T1082" s="48"/>
      <c r="U1082" s="49"/>
      <c r="V1082" s="49"/>
      <c r="W1082" s="49"/>
      <c r="X1082" s="49"/>
      <c r="Y1082" s="49"/>
      <c r="Z1082" s="49"/>
      <c r="AA1082" s="71">
        <v>653</v>
      </c>
      <c r="AB1082" s="71"/>
      <c r="AC1082" s="72"/>
      <c r="AD1082" s="78" t="s">
        <v>10811</v>
      </c>
      <c r="AE1082" s="78">
        <v>92</v>
      </c>
      <c r="AF1082" s="78">
        <v>1024</v>
      </c>
      <c r="AG1082" s="78">
        <v>179167</v>
      </c>
      <c r="AH1082" s="78">
        <v>60</v>
      </c>
      <c r="AI1082" s="78">
        <v>19800</v>
      </c>
      <c r="AJ1082" s="78" t="s">
        <v>12067</v>
      </c>
      <c r="AK1082" s="78" t="s">
        <v>12644</v>
      </c>
      <c r="AL1082" s="84" t="s">
        <v>13446</v>
      </c>
      <c r="AM1082" s="78" t="s">
        <v>12690</v>
      </c>
      <c r="AN1082" s="80">
        <v>41365.767314814817</v>
      </c>
      <c r="AO1082" s="84" t="s">
        <v>14318</v>
      </c>
      <c r="AP1082" s="78" t="b">
        <v>1</v>
      </c>
      <c r="AQ1082" s="78" t="b">
        <v>0</v>
      </c>
      <c r="AR1082" s="78" t="b">
        <v>1</v>
      </c>
      <c r="AS1082" s="78" t="s">
        <v>9963</v>
      </c>
      <c r="AT1082" s="78">
        <v>88</v>
      </c>
      <c r="AU1082" s="84" t="s">
        <v>14862</v>
      </c>
      <c r="AV1082" s="78" t="b">
        <v>0</v>
      </c>
      <c r="AW1082" s="78" t="s">
        <v>15459</v>
      </c>
      <c r="AX1082" s="84" t="s">
        <v>16110</v>
      </c>
      <c r="AY1082" s="78" t="s">
        <v>66</v>
      </c>
      <c r="AZ1082" s="102" t="s">
        <v>18397</v>
      </c>
      <c r="BA1082" s="48"/>
      <c r="BB1082" s="48"/>
      <c r="BC1082" s="48"/>
      <c r="BD1082" s="48"/>
      <c r="BE1082" s="48"/>
      <c r="BF1082" s="48"/>
      <c r="BG1082" s="48"/>
      <c r="BH1082" s="48"/>
      <c r="BI1082" s="48"/>
      <c r="BJ1082" s="48"/>
      <c r="BK1082" s="78" t="e">
        <f>REPLACE(INDEX(GroupVertices[Group], MATCH(Vertices[[#This Row],[Vertex]],GroupVertices[Vertex],0)),1,1,"")</f>
        <v>#N/A</v>
      </c>
      <c r="BL1082" s="3"/>
      <c r="BM1082" s="3"/>
      <c r="BN1082" s="3"/>
      <c r="BO1082" s="3"/>
    </row>
    <row r="1083" spans="1:67" x14ac:dyDescent="0.25">
      <c r="A1083" s="64" t="s">
        <v>788</v>
      </c>
      <c r="B1083" s="65"/>
      <c r="C1083" s="65"/>
      <c r="D1083" s="66"/>
      <c r="E1083" s="68"/>
      <c r="F1083" s="100" t="s">
        <v>5181</v>
      </c>
      <c r="G1083" s="65"/>
      <c r="H1083" s="69"/>
      <c r="I1083" s="70"/>
      <c r="J1083" s="70"/>
      <c r="K1083" s="69" t="s">
        <v>17544</v>
      </c>
      <c r="L1083" s="73"/>
      <c r="M1083" s="74"/>
      <c r="N1083" s="74"/>
      <c r="O1083" s="75"/>
      <c r="P1083" s="76"/>
      <c r="Q1083" s="76"/>
      <c r="R1083" s="86"/>
      <c r="S1083" s="48"/>
      <c r="T1083" s="48"/>
      <c r="U1083" s="49"/>
      <c r="V1083" s="49"/>
      <c r="W1083" s="49"/>
      <c r="X1083" s="49"/>
      <c r="Y1083" s="49"/>
      <c r="Z1083" s="49"/>
      <c r="AA1083" s="71">
        <v>656</v>
      </c>
      <c r="AB1083" s="71"/>
      <c r="AC1083" s="72"/>
      <c r="AD1083" s="78" t="s">
        <v>10814</v>
      </c>
      <c r="AE1083" s="78">
        <v>47</v>
      </c>
      <c r="AF1083" s="78">
        <v>178</v>
      </c>
      <c r="AG1083" s="78">
        <v>1364</v>
      </c>
      <c r="AH1083" s="78">
        <v>7</v>
      </c>
      <c r="AI1083" s="78"/>
      <c r="AJ1083" s="78"/>
      <c r="AK1083" s="78" t="s">
        <v>10139</v>
      </c>
      <c r="AL1083" s="78"/>
      <c r="AM1083" s="78"/>
      <c r="AN1083" s="80">
        <v>41022.507303240738</v>
      </c>
      <c r="AO1083" s="78"/>
      <c r="AP1083" s="78" t="b">
        <v>0</v>
      </c>
      <c r="AQ1083" s="78" t="b">
        <v>0</v>
      </c>
      <c r="AR1083" s="78" t="b">
        <v>1</v>
      </c>
      <c r="AS1083" s="78" t="s">
        <v>9963</v>
      </c>
      <c r="AT1083" s="78">
        <v>1</v>
      </c>
      <c r="AU1083" s="84" t="s">
        <v>14901</v>
      </c>
      <c r="AV1083" s="78" t="b">
        <v>0</v>
      </c>
      <c r="AW1083" s="78" t="s">
        <v>15459</v>
      </c>
      <c r="AX1083" s="84" t="s">
        <v>16113</v>
      </c>
      <c r="AY1083" s="78" t="s">
        <v>66</v>
      </c>
      <c r="AZ1083" s="102" t="s">
        <v>18397</v>
      </c>
      <c r="BA1083" s="48"/>
      <c r="BB1083" s="48"/>
      <c r="BC1083" s="48"/>
      <c r="BD1083" s="48"/>
      <c r="BE1083" s="48"/>
      <c r="BF1083" s="48"/>
      <c r="BG1083" s="48"/>
      <c r="BH1083" s="48"/>
      <c r="BI1083" s="48"/>
      <c r="BJ1083" s="48"/>
      <c r="BK1083" s="78" t="e">
        <f>REPLACE(INDEX(GroupVertices[Group], MATCH(Vertices[[#This Row],[Vertex]],GroupVertices[Vertex],0)),1,1,"")</f>
        <v>#N/A</v>
      </c>
      <c r="BL1083" s="3"/>
      <c r="BM1083" s="3"/>
      <c r="BN1083" s="3"/>
      <c r="BO1083" s="3"/>
    </row>
    <row r="1084" spans="1:67" x14ac:dyDescent="0.25">
      <c r="A1084" s="64" t="s">
        <v>789</v>
      </c>
      <c r="B1084" s="65"/>
      <c r="C1084" s="65"/>
      <c r="D1084" s="66"/>
      <c r="E1084" s="68"/>
      <c r="F1084" s="100" t="s">
        <v>5182</v>
      </c>
      <c r="G1084" s="65"/>
      <c r="H1084" s="69"/>
      <c r="I1084" s="70"/>
      <c r="J1084" s="70"/>
      <c r="K1084" s="69" t="s">
        <v>17545</v>
      </c>
      <c r="L1084" s="73"/>
      <c r="M1084" s="74"/>
      <c r="N1084" s="74"/>
      <c r="O1084" s="75"/>
      <c r="P1084" s="76"/>
      <c r="Q1084" s="76"/>
      <c r="R1084" s="86"/>
      <c r="S1084" s="48"/>
      <c r="T1084" s="48"/>
      <c r="U1084" s="49"/>
      <c r="V1084" s="49"/>
      <c r="W1084" s="49"/>
      <c r="X1084" s="49"/>
      <c r="Y1084" s="49"/>
      <c r="Z1084" s="49"/>
      <c r="AA1084" s="71">
        <v>657</v>
      </c>
      <c r="AB1084" s="71"/>
      <c r="AC1084" s="72"/>
      <c r="AD1084" s="78" t="s">
        <v>10815</v>
      </c>
      <c r="AE1084" s="78">
        <v>19</v>
      </c>
      <c r="AF1084" s="78">
        <v>12</v>
      </c>
      <c r="AG1084" s="78">
        <v>64</v>
      </c>
      <c r="AH1084" s="78">
        <v>1</v>
      </c>
      <c r="AI1084" s="78">
        <v>19800</v>
      </c>
      <c r="AJ1084" s="78"/>
      <c r="AK1084" s="78"/>
      <c r="AL1084" s="78"/>
      <c r="AM1084" s="78" t="s">
        <v>10140</v>
      </c>
      <c r="AN1084" s="80">
        <v>41392.148773148147</v>
      </c>
      <c r="AO1084" s="84" t="s">
        <v>14320</v>
      </c>
      <c r="AP1084" s="78" t="b">
        <v>1</v>
      </c>
      <c r="AQ1084" s="78" t="b">
        <v>0</v>
      </c>
      <c r="AR1084" s="78" t="b">
        <v>0</v>
      </c>
      <c r="AS1084" s="78" t="s">
        <v>9963</v>
      </c>
      <c r="AT1084" s="78">
        <v>0</v>
      </c>
      <c r="AU1084" s="84" t="s">
        <v>14862</v>
      </c>
      <c r="AV1084" s="78" t="b">
        <v>0</v>
      </c>
      <c r="AW1084" s="78" t="s">
        <v>15459</v>
      </c>
      <c r="AX1084" s="84" t="s">
        <v>16114</v>
      </c>
      <c r="AY1084" s="78" t="s">
        <v>66</v>
      </c>
      <c r="AZ1084" s="102" t="s">
        <v>18397</v>
      </c>
      <c r="BA1084" s="48"/>
      <c r="BB1084" s="48"/>
      <c r="BC1084" s="48"/>
      <c r="BD1084" s="48"/>
      <c r="BE1084" s="48"/>
      <c r="BF1084" s="48"/>
      <c r="BG1084" s="48"/>
      <c r="BH1084" s="48"/>
      <c r="BI1084" s="48"/>
      <c r="BJ1084" s="48"/>
      <c r="BK1084" s="78" t="e">
        <f>REPLACE(INDEX(GroupVertices[Group], MATCH(Vertices[[#This Row],[Vertex]],GroupVertices[Vertex],0)),1,1,"")</f>
        <v>#N/A</v>
      </c>
      <c r="BL1084" s="3"/>
      <c r="BM1084" s="3"/>
      <c r="BN1084" s="3"/>
      <c r="BO1084" s="3"/>
    </row>
    <row r="1085" spans="1:67" x14ac:dyDescent="0.25">
      <c r="A1085" s="64" t="s">
        <v>791</v>
      </c>
      <c r="B1085" s="65"/>
      <c r="C1085" s="65"/>
      <c r="D1085" s="66"/>
      <c r="E1085" s="68"/>
      <c r="F1085" s="100" t="s">
        <v>5184</v>
      </c>
      <c r="G1085" s="65"/>
      <c r="H1085" s="69"/>
      <c r="I1085" s="70"/>
      <c r="J1085" s="70"/>
      <c r="K1085" s="69" t="s">
        <v>17548</v>
      </c>
      <c r="L1085" s="73"/>
      <c r="M1085" s="74"/>
      <c r="N1085" s="74"/>
      <c r="O1085" s="75"/>
      <c r="P1085" s="76"/>
      <c r="Q1085" s="76"/>
      <c r="R1085" s="86"/>
      <c r="S1085" s="48"/>
      <c r="T1085" s="48"/>
      <c r="U1085" s="49"/>
      <c r="V1085" s="49"/>
      <c r="W1085" s="49"/>
      <c r="X1085" s="49"/>
      <c r="Y1085" s="49"/>
      <c r="Z1085" s="49"/>
      <c r="AA1085" s="71">
        <v>660</v>
      </c>
      <c r="AB1085" s="71"/>
      <c r="AC1085" s="72"/>
      <c r="AD1085" s="78" t="s">
        <v>10817</v>
      </c>
      <c r="AE1085" s="78">
        <v>36</v>
      </c>
      <c r="AF1085" s="78">
        <v>723</v>
      </c>
      <c r="AG1085" s="78">
        <v>4374</v>
      </c>
      <c r="AH1085" s="78">
        <v>2</v>
      </c>
      <c r="AI1085" s="78">
        <v>-25200</v>
      </c>
      <c r="AJ1085" s="78" t="s">
        <v>12070</v>
      </c>
      <c r="AK1085" s="78"/>
      <c r="AL1085" s="84" t="s">
        <v>13449</v>
      </c>
      <c r="AM1085" s="78" t="s">
        <v>13800</v>
      </c>
      <c r="AN1085" s="80">
        <v>42480.173078703701</v>
      </c>
      <c r="AO1085" s="84" t="s">
        <v>14323</v>
      </c>
      <c r="AP1085" s="78" t="b">
        <v>1</v>
      </c>
      <c r="AQ1085" s="78" t="b">
        <v>0</v>
      </c>
      <c r="AR1085" s="78" t="b">
        <v>0</v>
      </c>
      <c r="AS1085" s="78" t="s">
        <v>9963</v>
      </c>
      <c r="AT1085" s="78">
        <v>82</v>
      </c>
      <c r="AU1085" s="78"/>
      <c r="AV1085" s="78" t="b">
        <v>0</v>
      </c>
      <c r="AW1085" s="78" t="s">
        <v>15459</v>
      </c>
      <c r="AX1085" s="84" t="s">
        <v>16117</v>
      </c>
      <c r="AY1085" s="78" t="s">
        <v>66</v>
      </c>
      <c r="AZ1085" s="102" t="s">
        <v>18397</v>
      </c>
      <c r="BA1085" s="48"/>
      <c r="BB1085" s="48"/>
      <c r="BC1085" s="48"/>
      <c r="BD1085" s="48"/>
      <c r="BE1085" s="48"/>
      <c r="BF1085" s="48"/>
      <c r="BG1085" s="48"/>
      <c r="BH1085" s="48"/>
      <c r="BI1085" s="48"/>
      <c r="BJ1085" s="48"/>
      <c r="BK1085" s="78" t="e">
        <f>REPLACE(INDEX(GroupVertices[Group], MATCH(Vertices[[#This Row],[Vertex]],GroupVertices[Vertex],0)),1,1,"")</f>
        <v>#N/A</v>
      </c>
      <c r="BL1085" s="3"/>
      <c r="BM1085" s="3"/>
      <c r="BN1085" s="3"/>
      <c r="BO1085" s="3"/>
    </row>
    <row r="1086" spans="1:67" x14ac:dyDescent="0.25">
      <c r="A1086" s="64" t="s">
        <v>793</v>
      </c>
      <c r="B1086" s="65"/>
      <c r="C1086" s="65"/>
      <c r="D1086" s="66"/>
      <c r="E1086" s="68"/>
      <c r="F1086" s="100" t="s">
        <v>15315</v>
      </c>
      <c r="G1086" s="65"/>
      <c r="H1086" s="69"/>
      <c r="I1086" s="70"/>
      <c r="J1086" s="70"/>
      <c r="K1086" s="69" t="s">
        <v>17550</v>
      </c>
      <c r="L1086" s="73"/>
      <c r="M1086" s="74"/>
      <c r="N1086" s="74"/>
      <c r="O1086" s="75"/>
      <c r="P1086" s="76"/>
      <c r="Q1086" s="76"/>
      <c r="R1086" s="86"/>
      <c r="S1086" s="48"/>
      <c r="T1086" s="48"/>
      <c r="U1086" s="49"/>
      <c r="V1086" s="49"/>
      <c r="W1086" s="49"/>
      <c r="X1086" s="49"/>
      <c r="Y1086" s="49"/>
      <c r="Z1086" s="49"/>
      <c r="AA1086" s="71">
        <v>662</v>
      </c>
      <c r="AB1086" s="71"/>
      <c r="AC1086" s="72"/>
      <c r="AD1086" s="78" t="s">
        <v>10819</v>
      </c>
      <c r="AE1086" s="78">
        <v>310</v>
      </c>
      <c r="AF1086" s="78">
        <v>2282</v>
      </c>
      <c r="AG1086" s="78">
        <v>60422</v>
      </c>
      <c r="AH1086" s="78">
        <v>3</v>
      </c>
      <c r="AI1086" s="78">
        <v>19800</v>
      </c>
      <c r="AJ1086" s="78" t="s">
        <v>12072</v>
      </c>
      <c r="AK1086" s="78" t="s">
        <v>12876</v>
      </c>
      <c r="AL1086" s="84" t="s">
        <v>13451</v>
      </c>
      <c r="AM1086" s="78" t="s">
        <v>10135</v>
      </c>
      <c r="AN1086" s="80">
        <v>40312.206423611111</v>
      </c>
      <c r="AO1086" s="84" t="s">
        <v>14325</v>
      </c>
      <c r="AP1086" s="78" t="b">
        <v>0</v>
      </c>
      <c r="AQ1086" s="78" t="b">
        <v>0</v>
      </c>
      <c r="AR1086" s="78" t="b">
        <v>1</v>
      </c>
      <c r="AS1086" s="78" t="s">
        <v>9963</v>
      </c>
      <c r="AT1086" s="78">
        <v>19</v>
      </c>
      <c r="AU1086" s="84" t="s">
        <v>14903</v>
      </c>
      <c r="AV1086" s="78" t="b">
        <v>0</v>
      </c>
      <c r="AW1086" s="78" t="s">
        <v>15459</v>
      </c>
      <c r="AX1086" s="84" t="s">
        <v>16119</v>
      </c>
      <c r="AY1086" s="78" t="s">
        <v>66</v>
      </c>
      <c r="AZ1086" s="102" t="s">
        <v>18397</v>
      </c>
      <c r="BA1086" s="48"/>
      <c r="BB1086" s="48"/>
      <c r="BC1086" s="48"/>
      <c r="BD1086" s="48"/>
      <c r="BE1086" s="48"/>
      <c r="BF1086" s="48"/>
      <c r="BG1086" s="48"/>
      <c r="BH1086" s="48"/>
      <c r="BI1086" s="48"/>
      <c r="BJ1086" s="48"/>
      <c r="BK1086" s="78" t="e">
        <f>REPLACE(INDEX(GroupVertices[Group], MATCH(Vertices[[#This Row],[Vertex]],GroupVertices[Vertex],0)),1,1,"")</f>
        <v>#N/A</v>
      </c>
      <c r="BL1086" s="3"/>
      <c r="BM1086" s="3"/>
      <c r="BN1086" s="3"/>
      <c r="BO1086" s="3"/>
    </row>
    <row r="1087" spans="1:67" x14ac:dyDescent="0.25">
      <c r="A1087" s="64" t="s">
        <v>794</v>
      </c>
      <c r="B1087" s="65"/>
      <c r="C1087" s="65"/>
      <c r="D1087" s="66"/>
      <c r="E1087" s="68"/>
      <c r="F1087" s="100" t="s">
        <v>15316</v>
      </c>
      <c r="G1087" s="65"/>
      <c r="H1087" s="69"/>
      <c r="I1087" s="70"/>
      <c r="J1087" s="70"/>
      <c r="K1087" s="69" t="s">
        <v>17551</v>
      </c>
      <c r="L1087" s="73"/>
      <c r="M1087" s="74"/>
      <c r="N1087" s="74"/>
      <c r="O1087" s="75"/>
      <c r="P1087" s="76"/>
      <c r="Q1087" s="76"/>
      <c r="R1087" s="86"/>
      <c r="S1087" s="48"/>
      <c r="T1087" s="48"/>
      <c r="U1087" s="49"/>
      <c r="V1087" s="49"/>
      <c r="W1087" s="49"/>
      <c r="X1087" s="49"/>
      <c r="Y1087" s="49"/>
      <c r="Z1087" s="49"/>
      <c r="AA1087" s="71">
        <v>663</v>
      </c>
      <c r="AB1087" s="71"/>
      <c r="AC1087" s="72"/>
      <c r="AD1087" s="78" t="s">
        <v>10820</v>
      </c>
      <c r="AE1087" s="78">
        <v>21</v>
      </c>
      <c r="AF1087" s="78">
        <v>25</v>
      </c>
      <c r="AG1087" s="78">
        <v>52534</v>
      </c>
      <c r="AH1087" s="78">
        <v>0</v>
      </c>
      <c r="AI1087" s="78"/>
      <c r="AJ1087" s="78" t="s">
        <v>12073</v>
      </c>
      <c r="AK1087" s="78"/>
      <c r="AL1087" s="84" t="s">
        <v>13452</v>
      </c>
      <c r="AM1087" s="78"/>
      <c r="AN1087" s="80">
        <v>42741.667673611111</v>
      </c>
      <c r="AO1087" s="84" t="s">
        <v>14326</v>
      </c>
      <c r="AP1087" s="78" t="b">
        <v>0</v>
      </c>
      <c r="AQ1087" s="78" t="b">
        <v>0</v>
      </c>
      <c r="AR1087" s="78" t="b">
        <v>0</v>
      </c>
      <c r="AS1087" s="78" t="s">
        <v>9963</v>
      </c>
      <c r="AT1087" s="78">
        <v>3</v>
      </c>
      <c r="AU1087" s="84" t="s">
        <v>14862</v>
      </c>
      <c r="AV1087" s="78" t="b">
        <v>0</v>
      </c>
      <c r="AW1087" s="78" t="s">
        <v>15459</v>
      </c>
      <c r="AX1087" s="84" t="s">
        <v>16120</v>
      </c>
      <c r="AY1087" s="78" t="s">
        <v>66</v>
      </c>
      <c r="AZ1087" s="102" t="s">
        <v>18397</v>
      </c>
      <c r="BA1087" s="48"/>
      <c r="BB1087" s="48"/>
      <c r="BC1087" s="48"/>
      <c r="BD1087" s="48"/>
      <c r="BE1087" s="48"/>
      <c r="BF1087" s="48"/>
      <c r="BG1087" s="48"/>
      <c r="BH1087" s="48"/>
      <c r="BI1087" s="48"/>
      <c r="BJ1087" s="48"/>
      <c r="BK1087" s="78" t="e">
        <f>REPLACE(INDEX(GroupVertices[Group], MATCH(Vertices[[#This Row],[Vertex]],GroupVertices[Vertex],0)),1,1,"")</f>
        <v>#N/A</v>
      </c>
      <c r="BL1087" s="3"/>
      <c r="BM1087" s="3"/>
      <c r="BN1087" s="3"/>
      <c r="BO1087" s="3"/>
    </row>
    <row r="1088" spans="1:67" x14ac:dyDescent="0.25">
      <c r="A1088" s="64" t="s">
        <v>795</v>
      </c>
      <c r="B1088" s="65"/>
      <c r="C1088" s="65"/>
      <c r="D1088" s="66"/>
      <c r="E1088" s="68"/>
      <c r="F1088" s="100" t="s">
        <v>15317</v>
      </c>
      <c r="G1088" s="65"/>
      <c r="H1088" s="69"/>
      <c r="I1088" s="70"/>
      <c r="J1088" s="70"/>
      <c r="K1088" s="69" t="s">
        <v>17552</v>
      </c>
      <c r="L1088" s="73"/>
      <c r="M1088" s="74"/>
      <c r="N1088" s="74"/>
      <c r="O1088" s="75"/>
      <c r="P1088" s="76"/>
      <c r="Q1088" s="76"/>
      <c r="R1088" s="86"/>
      <c r="S1088" s="48"/>
      <c r="T1088" s="48"/>
      <c r="U1088" s="49"/>
      <c r="V1088" s="49"/>
      <c r="W1088" s="49"/>
      <c r="X1088" s="49"/>
      <c r="Y1088" s="49"/>
      <c r="Z1088" s="49"/>
      <c r="AA1088" s="71">
        <v>664</v>
      </c>
      <c r="AB1088" s="71"/>
      <c r="AC1088" s="72"/>
      <c r="AD1088" s="78" t="s">
        <v>10821</v>
      </c>
      <c r="AE1088" s="78">
        <v>146</v>
      </c>
      <c r="AF1088" s="78">
        <v>134</v>
      </c>
      <c r="AG1088" s="78">
        <v>33430</v>
      </c>
      <c r="AH1088" s="78">
        <v>126</v>
      </c>
      <c r="AI1088" s="78">
        <v>19800</v>
      </c>
      <c r="AJ1088" s="78"/>
      <c r="AK1088" s="78"/>
      <c r="AL1088" s="78"/>
      <c r="AM1088" s="78" t="s">
        <v>10135</v>
      </c>
      <c r="AN1088" s="80">
        <v>41948.316296296296</v>
      </c>
      <c r="AO1088" s="84" t="s">
        <v>14327</v>
      </c>
      <c r="AP1088" s="78" t="b">
        <v>0</v>
      </c>
      <c r="AQ1088" s="78" t="b">
        <v>0</v>
      </c>
      <c r="AR1088" s="78" t="b">
        <v>0</v>
      </c>
      <c r="AS1088" s="78" t="s">
        <v>14858</v>
      </c>
      <c r="AT1088" s="78">
        <v>20</v>
      </c>
      <c r="AU1088" s="84" t="s">
        <v>14902</v>
      </c>
      <c r="AV1088" s="78" t="b">
        <v>0</v>
      </c>
      <c r="AW1088" s="78" t="s">
        <v>15459</v>
      </c>
      <c r="AX1088" s="84" t="s">
        <v>16121</v>
      </c>
      <c r="AY1088" s="78" t="s">
        <v>66</v>
      </c>
      <c r="AZ1088" s="102" t="s">
        <v>18397</v>
      </c>
      <c r="BA1088" s="48"/>
      <c r="BB1088" s="48"/>
      <c r="BC1088" s="48"/>
      <c r="BD1088" s="48"/>
      <c r="BE1088" s="48"/>
      <c r="BF1088" s="48"/>
      <c r="BG1088" s="48"/>
      <c r="BH1088" s="48"/>
      <c r="BI1088" s="48"/>
      <c r="BJ1088" s="48"/>
      <c r="BK1088" s="78" t="e">
        <f>REPLACE(INDEX(GroupVertices[Group], MATCH(Vertices[[#This Row],[Vertex]],GroupVertices[Vertex],0)),1,1,"")</f>
        <v>#N/A</v>
      </c>
      <c r="BL1088" s="3"/>
      <c r="BM1088" s="3"/>
      <c r="BN1088" s="3"/>
      <c r="BO1088" s="3"/>
    </row>
    <row r="1089" spans="1:67" x14ac:dyDescent="0.25">
      <c r="A1089" s="64" t="s">
        <v>797</v>
      </c>
      <c r="B1089" s="65"/>
      <c r="C1089" s="65"/>
      <c r="D1089" s="66"/>
      <c r="E1089" s="68"/>
      <c r="F1089" s="100" t="s">
        <v>5187</v>
      </c>
      <c r="G1089" s="65"/>
      <c r="H1089" s="69"/>
      <c r="I1089" s="70"/>
      <c r="J1089" s="70"/>
      <c r="K1089" s="69" t="s">
        <v>17554</v>
      </c>
      <c r="L1089" s="73"/>
      <c r="M1089" s="74"/>
      <c r="N1089" s="74"/>
      <c r="O1089" s="75"/>
      <c r="P1089" s="76"/>
      <c r="Q1089" s="76"/>
      <c r="R1089" s="86"/>
      <c r="S1089" s="48"/>
      <c r="T1089" s="48"/>
      <c r="U1089" s="49"/>
      <c r="V1089" s="49"/>
      <c r="W1089" s="49"/>
      <c r="X1089" s="49"/>
      <c r="Y1089" s="49"/>
      <c r="Z1089" s="49"/>
      <c r="AA1089" s="71">
        <v>666</v>
      </c>
      <c r="AB1089" s="71"/>
      <c r="AC1089" s="72"/>
      <c r="AD1089" s="78" t="s">
        <v>10823</v>
      </c>
      <c r="AE1089" s="78">
        <v>159</v>
      </c>
      <c r="AF1089" s="78">
        <v>426</v>
      </c>
      <c r="AG1089" s="78">
        <v>19080</v>
      </c>
      <c r="AH1089" s="78">
        <v>48</v>
      </c>
      <c r="AI1089" s="78">
        <v>19800</v>
      </c>
      <c r="AJ1089" s="78" t="s">
        <v>12075</v>
      </c>
      <c r="AK1089" s="78" t="s">
        <v>12877</v>
      </c>
      <c r="AL1089" s="78"/>
      <c r="AM1089" s="78" t="s">
        <v>10140</v>
      </c>
      <c r="AN1089" s="80">
        <v>40033.200648148151</v>
      </c>
      <c r="AO1089" s="78"/>
      <c r="AP1089" s="78" t="b">
        <v>0</v>
      </c>
      <c r="AQ1089" s="78" t="b">
        <v>0</v>
      </c>
      <c r="AR1089" s="78" t="b">
        <v>1</v>
      </c>
      <c r="AS1089" s="78" t="s">
        <v>9963</v>
      </c>
      <c r="AT1089" s="78">
        <v>22</v>
      </c>
      <c r="AU1089" s="84" t="s">
        <v>14883</v>
      </c>
      <c r="AV1089" s="78" t="b">
        <v>0</v>
      </c>
      <c r="AW1089" s="78" t="s">
        <v>15459</v>
      </c>
      <c r="AX1089" s="84" t="s">
        <v>16123</v>
      </c>
      <c r="AY1089" s="78" t="s">
        <v>66</v>
      </c>
      <c r="AZ1089" s="102" t="s">
        <v>18397</v>
      </c>
      <c r="BA1089" s="48"/>
      <c r="BB1089" s="48"/>
      <c r="BC1089" s="48"/>
      <c r="BD1089" s="48"/>
      <c r="BE1089" s="48"/>
      <c r="BF1089" s="48"/>
      <c r="BG1089" s="48"/>
      <c r="BH1089" s="48"/>
      <c r="BI1089" s="48"/>
      <c r="BJ1089" s="48"/>
      <c r="BK1089" s="78" t="e">
        <f>REPLACE(INDEX(GroupVertices[Group], MATCH(Vertices[[#This Row],[Vertex]],GroupVertices[Vertex],0)),1,1,"")</f>
        <v>#N/A</v>
      </c>
      <c r="BL1089" s="3"/>
      <c r="BM1089" s="3"/>
      <c r="BN1089" s="3"/>
      <c r="BO1089" s="3"/>
    </row>
    <row r="1090" spans="1:67" x14ac:dyDescent="0.25">
      <c r="A1090" s="64" t="s">
        <v>798</v>
      </c>
      <c r="B1090" s="65"/>
      <c r="C1090" s="65"/>
      <c r="D1090" s="66"/>
      <c r="E1090" s="68"/>
      <c r="F1090" s="100" t="s">
        <v>5188</v>
      </c>
      <c r="G1090" s="65"/>
      <c r="H1090" s="69"/>
      <c r="I1090" s="70"/>
      <c r="J1090" s="70"/>
      <c r="K1090" s="69" t="s">
        <v>17555</v>
      </c>
      <c r="L1090" s="73"/>
      <c r="M1090" s="74"/>
      <c r="N1090" s="74"/>
      <c r="O1090" s="75"/>
      <c r="P1090" s="76"/>
      <c r="Q1090" s="76"/>
      <c r="R1090" s="86"/>
      <c r="S1090" s="48"/>
      <c r="T1090" s="48"/>
      <c r="U1090" s="49"/>
      <c r="V1090" s="49"/>
      <c r="W1090" s="49"/>
      <c r="X1090" s="49"/>
      <c r="Y1090" s="49"/>
      <c r="Z1090" s="49"/>
      <c r="AA1090" s="71">
        <v>667</v>
      </c>
      <c r="AB1090" s="71"/>
      <c r="AC1090" s="72"/>
      <c r="AD1090" s="78" t="s">
        <v>10824</v>
      </c>
      <c r="AE1090" s="78">
        <v>1577</v>
      </c>
      <c r="AF1090" s="78">
        <v>830</v>
      </c>
      <c r="AG1090" s="78">
        <v>142824</v>
      </c>
      <c r="AH1090" s="78">
        <v>10</v>
      </c>
      <c r="AI1090" s="78">
        <v>19800</v>
      </c>
      <c r="AJ1090" s="78"/>
      <c r="AK1090" s="78" t="s">
        <v>10111</v>
      </c>
      <c r="AL1090" s="78"/>
      <c r="AM1090" s="78" t="s">
        <v>10135</v>
      </c>
      <c r="AN1090" s="80">
        <v>40345.770821759259</v>
      </c>
      <c r="AO1090" s="84" t="s">
        <v>14329</v>
      </c>
      <c r="AP1090" s="78" t="b">
        <v>1</v>
      </c>
      <c r="AQ1090" s="78" t="b">
        <v>0</v>
      </c>
      <c r="AR1090" s="78" t="b">
        <v>0</v>
      </c>
      <c r="AS1090" s="78" t="s">
        <v>9963</v>
      </c>
      <c r="AT1090" s="78">
        <v>1646</v>
      </c>
      <c r="AU1090" s="84" t="s">
        <v>14862</v>
      </c>
      <c r="AV1090" s="78" t="b">
        <v>0</v>
      </c>
      <c r="AW1090" s="78" t="s">
        <v>15459</v>
      </c>
      <c r="AX1090" s="84" t="s">
        <v>16124</v>
      </c>
      <c r="AY1090" s="78" t="s">
        <v>66</v>
      </c>
      <c r="AZ1090" s="102" t="s">
        <v>18397</v>
      </c>
      <c r="BA1090" s="48"/>
      <c r="BB1090" s="48"/>
      <c r="BC1090" s="48"/>
      <c r="BD1090" s="48"/>
      <c r="BE1090" s="48"/>
      <c r="BF1090" s="48"/>
      <c r="BG1090" s="48"/>
      <c r="BH1090" s="48"/>
      <c r="BI1090" s="48"/>
      <c r="BJ1090" s="48"/>
      <c r="BK1090" s="78" t="e">
        <f>REPLACE(INDEX(GroupVertices[Group], MATCH(Vertices[[#This Row],[Vertex]],GroupVertices[Vertex],0)),1,1,"")</f>
        <v>#N/A</v>
      </c>
      <c r="BL1090" s="3"/>
      <c r="BM1090" s="3"/>
      <c r="BN1090" s="3"/>
      <c r="BO1090" s="3"/>
    </row>
    <row r="1091" spans="1:67" x14ac:dyDescent="0.25">
      <c r="A1091" s="64" t="s">
        <v>804</v>
      </c>
      <c r="B1091" s="65"/>
      <c r="C1091" s="65"/>
      <c r="D1091" s="66"/>
      <c r="E1091" s="68"/>
      <c r="F1091" s="100" t="s">
        <v>5192</v>
      </c>
      <c r="G1091" s="65"/>
      <c r="H1091" s="69"/>
      <c r="I1091" s="70"/>
      <c r="J1091" s="70"/>
      <c r="K1091" s="69" t="s">
        <v>17562</v>
      </c>
      <c r="L1091" s="73"/>
      <c r="M1091" s="74"/>
      <c r="N1091" s="74"/>
      <c r="O1091" s="75"/>
      <c r="P1091" s="76"/>
      <c r="Q1091" s="76"/>
      <c r="R1091" s="86"/>
      <c r="S1091" s="48"/>
      <c r="T1091" s="48"/>
      <c r="U1091" s="49"/>
      <c r="V1091" s="49"/>
      <c r="W1091" s="49"/>
      <c r="X1091" s="49"/>
      <c r="Y1091" s="49"/>
      <c r="Z1091" s="49"/>
      <c r="AA1091" s="71">
        <v>674</v>
      </c>
      <c r="AB1091" s="71"/>
      <c r="AC1091" s="72"/>
      <c r="AD1091" s="78" t="s">
        <v>10831</v>
      </c>
      <c r="AE1091" s="78">
        <v>4964</v>
      </c>
      <c r="AF1091" s="78">
        <v>4584</v>
      </c>
      <c r="AG1091" s="78">
        <v>18144</v>
      </c>
      <c r="AH1091" s="78">
        <v>39913</v>
      </c>
      <c r="AI1091" s="78">
        <v>19800</v>
      </c>
      <c r="AJ1091" s="78" t="s">
        <v>12081</v>
      </c>
      <c r="AK1091" s="78" t="s">
        <v>10111</v>
      </c>
      <c r="AL1091" s="84" t="s">
        <v>13457</v>
      </c>
      <c r="AM1091" s="78" t="s">
        <v>10135</v>
      </c>
      <c r="AN1091" s="80">
        <v>41004.53634259259</v>
      </c>
      <c r="AO1091" s="84" t="s">
        <v>14336</v>
      </c>
      <c r="AP1091" s="78" t="b">
        <v>1</v>
      </c>
      <c r="AQ1091" s="78" t="b">
        <v>0</v>
      </c>
      <c r="AR1091" s="78" t="b">
        <v>1</v>
      </c>
      <c r="AS1091" s="78" t="s">
        <v>9963</v>
      </c>
      <c r="AT1091" s="78">
        <v>82</v>
      </c>
      <c r="AU1091" s="84" t="s">
        <v>14862</v>
      </c>
      <c r="AV1091" s="78" t="b">
        <v>0</v>
      </c>
      <c r="AW1091" s="78" t="s">
        <v>15459</v>
      </c>
      <c r="AX1091" s="84" t="s">
        <v>16131</v>
      </c>
      <c r="AY1091" s="78" t="s">
        <v>66</v>
      </c>
      <c r="AZ1091" s="102" t="s">
        <v>18397</v>
      </c>
      <c r="BA1091" s="48"/>
      <c r="BB1091" s="48"/>
      <c r="BC1091" s="48"/>
      <c r="BD1091" s="48"/>
      <c r="BE1091" s="48"/>
      <c r="BF1091" s="48"/>
      <c r="BG1091" s="48"/>
      <c r="BH1091" s="48"/>
      <c r="BI1091" s="48"/>
      <c r="BJ1091" s="48"/>
      <c r="BK1091" s="78" t="e">
        <f>REPLACE(INDEX(GroupVertices[Group], MATCH(Vertices[[#This Row],[Vertex]],GroupVertices[Vertex],0)),1,1,"")</f>
        <v>#N/A</v>
      </c>
      <c r="BL1091" s="3"/>
      <c r="BM1091" s="3"/>
      <c r="BN1091" s="3"/>
      <c r="BO1091" s="3"/>
    </row>
    <row r="1092" spans="1:67" x14ac:dyDescent="0.25">
      <c r="A1092" s="64" t="s">
        <v>805</v>
      </c>
      <c r="B1092" s="65"/>
      <c r="C1092" s="65"/>
      <c r="D1092" s="66"/>
      <c r="E1092" s="68"/>
      <c r="F1092" s="100" t="s">
        <v>5193</v>
      </c>
      <c r="G1092" s="65"/>
      <c r="H1092" s="69"/>
      <c r="I1092" s="70"/>
      <c r="J1092" s="70"/>
      <c r="K1092" s="69" t="s">
        <v>17563</v>
      </c>
      <c r="L1092" s="73"/>
      <c r="M1092" s="74"/>
      <c r="N1092" s="74"/>
      <c r="O1092" s="75"/>
      <c r="P1092" s="76"/>
      <c r="Q1092" s="76"/>
      <c r="R1092" s="86"/>
      <c r="S1092" s="48"/>
      <c r="T1092" s="48"/>
      <c r="U1092" s="49"/>
      <c r="V1092" s="49"/>
      <c r="W1092" s="49"/>
      <c r="X1092" s="49"/>
      <c r="Y1092" s="49"/>
      <c r="Z1092" s="49"/>
      <c r="AA1092" s="71">
        <v>675</v>
      </c>
      <c r="AB1092" s="71"/>
      <c r="AC1092" s="72"/>
      <c r="AD1092" s="78" t="s">
        <v>10832</v>
      </c>
      <c r="AE1092" s="78">
        <v>34</v>
      </c>
      <c r="AF1092" s="78">
        <v>12712</v>
      </c>
      <c r="AG1092" s="78">
        <v>2955</v>
      </c>
      <c r="AH1092" s="78">
        <v>0</v>
      </c>
      <c r="AI1092" s="78">
        <v>3600</v>
      </c>
      <c r="AJ1092" s="78" t="s">
        <v>12082</v>
      </c>
      <c r="AK1092" s="78" t="s">
        <v>10135</v>
      </c>
      <c r="AL1092" s="84" t="s">
        <v>13458</v>
      </c>
      <c r="AM1092" s="78" t="s">
        <v>12879</v>
      </c>
      <c r="AN1092" s="80">
        <v>41134.613067129627</v>
      </c>
      <c r="AO1092" s="84" t="s">
        <v>14337</v>
      </c>
      <c r="AP1092" s="78" t="b">
        <v>0</v>
      </c>
      <c r="AQ1092" s="78" t="b">
        <v>0</v>
      </c>
      <c r="AR1092" s="78" t="b">
        <v>0</v>
      </c>
      <c r="AS1092" s="78" t="s">
        <v>9963</v>
      </c>
      <c r="AT1092" s="78">
        <v>264</v>
      </c>
      <c r="AU1092" s="84" t="s">
        <v>15018</v>
      </c>
      <c r="AV1092" s="78" t="b">
        <v>1</v>
      </c>
      <c r="AW1092" s="78" t="s">
        <v>15459</v>
      </c>
      <c r="AX1092" s="84" t="s">
        <v>16132</v>
      </c>
      <c r="AY1092" s="78" t="s">
        <v>66</v>
      </c>
      <c r="AZ1092" s="102" t="s">
        <v>18397</v>
      </c>
      <c r="BA1092" s="48"/>
      <c r="BB1092" s="48"/>
      <c r="BC1092" s="48"/>
      <c r="BD1092" s="48"/>
      <c r="BE1092" s="48"/>
      <c r="BF1092" s="48"/>
      <c r="BG1092" s="48"/>
      <c r="BH1092" s="48"/>
      <c r="BI1092" s="48"/>
      <c r="BJ1092" s="48"/>
      <c r="BK1092" s="78" t="e">
        <f>REPLACE(INDEX(GroupVertices[Group], MATCH(Vertices[[#This Row],[Vertex]],GroupVertices[Vertex],0)),1,1,"")</f>
        <v>#N/A</v>
      </c>
      <c r="BL1092" s="3"/>
      <c r="BM1092" s="3"/>
      <c r="BN1092" s="3"/>
      <c r="BO1092" s="3"/>
    </row>
    <row r="1093" spans="1:67" x14ac:dyDescent="0.25">
      <c r="A1093" s="64" t="s">
        <v>806</v>
      </c>
      <c r="B1093" s="65"/>
      <c r="C1093" s="65"/>
      <c r="D1093" s="66"/>
      <c r="E1093" s="68"/>
      <c r="F1093" s="100" t="s">
        <v>5194</v>
      </c>
      <c r="G1093" s="65"/>
      <c r="H1093" s="69"/>
      <c r="I1093" s="70"/>
      <c r="J1093" s="70"/>
      <c r="K1093" s="69" t="s">
        <v>17564</v>
      </c>
      <c r="L1093" s="73"/>
      <c r="M1093" s="74"/>
      <c r="N1093" s="74"/>
      <c r="O1093" s="75"/>
      <c r="P1093" s="76"/>
      <c r="Q1093" s="76"/>
      <c r="R1093" s="86"/>
      <c r="S1093" s="48"/>
      <c r="T1093" s="48"/>
      <c r="U1093" s="49"/>
      <c r="V1093" s="49"/>
      <c r="W1093" s="49"/>
      <c r="X1093" s="49"/>
      <c r="Y1093" s="49"/>
      <c r="Z1093" s="49"/>
      <c r="AA1093" s="71">
        <v>676</v>
      </c>
      <c r="AB1093" s="71"/>
      <c r="AC1093" s="72"/>
      <c r="AD1093" s="78" t="s">
        <v>10833</v>
      </c>
      <c r="AE1093" s="78">
        <v>156</v>
      </c>
      <c r="AF1093" s="78">
        <v>12963</v>
      </c>
      <c r="AG1093" s="78">
        <v>20044</v>
      </c>
      <c r="AH1093" s="78">
        <v>0</v>
      </c>
      <c r="AI1093" s="78">
        <v>3600</v>
      </c>
      <c r="AJ1093" s="78" t="s">
        <v>12083</v>
      </c>
      <c r="AK1093" s="78" t="s">
        <v>12879</v>
      </c>
      <c r="AL1093" s="84" t="s">
        <v>13459</v>
      </c>
      <c r="AM1093" s="78" t="s">
        <v>12879</v>
      </c>
      <c r="AN1093" s="80">
        <v>40291.413495370369</v>
      </c>
      <c r="AO1093" s="84" t="s">
        <v>14338</v>
      </c>
      <c r="AP1093" s="78" t="b">
        <v>0</v>
      </c>
      <c r="AQ1093" s="78" t="b">
        <v>0</v>
      </c>
      <c r="AR1093" s="78" t="b">
        <v>0</v>
      </c>
      <c r="AS1093" s="78" t="s">
        <v>9963</v>
      </c>
      <c r="AT1093" s="78">
        <v>518</v>
      </c>
      <c r="AU1093" s="84" t="s">
        <v>15019</v>
      </c>
      <c r="AV1093" s="78" t="b">
        <v>1</v>
      </c>
      <c r="AW1093" s="78" t="s">
        <v>15459</v>
      </c>
      <c r="AX1093" s="84" t="s">
        <v>16133</v>
      </c>
      <c r="AY1093" s="78" t="s">
        <v>66</v>
      </c>
      <c r="AZ1093" s="102" t="s">
        <v>18397</v>
      </c>
      <c r="BA1093" s="48"/>
      <c r="BB1093" s="48"/>
      <c r="BC1093" s="48"/>
      <c r="BD1093" s="48"/>
      <c r="BE1093" s="48"/>
      <c r="BF1093" s="48"/>
      <c r="BG1093" s="48"/>
      <c r="BH1093" s="48"/>
      <c r="BI1093" s="48"/>
      <c r="BJ1093" s="48"/>
      <c r="BK1093" s="78" t="e">
        <f>REPLACE(INDEX(GroupVertices[Group], MATCH(Vertices[[#This Row],[Vertex]],GroupVertices[Vertex],0)),1,1,"")</f>
        <v>#N/A</v>
      </c>
      <c r="BL1093" s="3"/>
      <c r="BM1093" s="3"/>
      <c r="BN1093" s="3"/>
      <c r="BO1093" s="3"/>
    </row>
    <row r="1094" spans="1:67" x14ac:dyDescent="0.25">
      <c r="A1094" s="64" t="s">
        <v>807</v>
      </c>
      <c r="B1094" s="65"/>
      <c r="C1094" s="65"/>
      <c r="D1094" s="66"/>
      <c r="E1094" s="68"/>
      <c r="F1094" s="100" t="s">
        <v>5195</v>
      </c>
      <c r="G1094" s="65"/>
      <c r="H1094" s="69"/>
      <c r="I1094" s="70"/>
      <c r="J1094" s="70"/>
      <c r="K1094" s="69" t="s">
        <v>17565</v>
      </c>
      <c r="L1094" s="73"/>
      <c r="M1094" s="74"/>
      <c r="N1094" s="74"/>
      <c r="O1094" s="75"/>
      <c r="P1094" s="76"/>
      <c r="Q1094" s="76"/>
      <c r="R1094" s="86"/>
      <c r="S1094" s="48"/>
      <c r="T1094" s="48"/>
      <c r="U1094" s="49"/>
      <c r="V1094" s="49"/>
      <c r="W1094" s="49"/>
      <c r="X1094" s="49"/>
      <c r="Y1094" s="49"/>
      <c r="Z1094" s="49"/>
      <c r="AA1094" s="71">
        <v>677</v>
      </c>
      <c r="AB1094" s="71"/>
      <c r="AC1094" s="72"/>
      <c r="AD1094" s="78" t="s">
        <v>10834</v>
      </c>
      <c r="AE1094" s="78">
        <v>28</v>
      </c>
      <c r="AF1094" s="78">
        <v>93011</v>
      </c>
      <c r="AG1094" s="78">
        <v>31260</v>
      </c>
      <c r="AH1094" s="78">
        <v>73</v>
      </c>
      <c r="AI1094" s="78">
        <v>3600</v>
      </c>
      <c r="AJ1094" s="78" t="s">
        <v>12084</v>
      </c>
      <c r="AK1094" s="78" t="s">
        <v>12880</v>
      </c>
      <c r="AL1094" s="84" t="s">
        <v>13460</v>
      </c>
      <c r="AM1094" s="78" t="s">
        <v>12879</v>
      </c>
      <c r="AN1094" s="80">
        <v>39559.800393518519</v>
      </c>
      <c r="AO1094" s="84" t="s">
        <v>14339</v>
      </c>
      <c r="AP1094" s="78" t="b">
        <v>0</v>
      </c>
      <c r="AQ1094" s="78" t="b">
        <v>0</v>
      </c>
      <c r="AR1094" s="78" t="b">
        <v>1</v>
      </c>
      <c r="AS1094" s="78" t="s">
        <v>9963</v>
      </c>
      <c r="AT1094" s="78">
        <v>3402</v>
      </c>
      <c r="AU1094" s="84" t="s">
        <v>15020</v>
      </c>
      <c r="AV1094" s="78" t="b">
        <v>1</v>
      </c>
      <c r="AW1094" s="78" t="s">
        <v>15459</v>
      </c>
      <c r="AX1094" s="84" t="s">
        <v>16134</v>
      </c>
      <c r="AY1094" s="78" t="s">
        <v>66</v>
      </c>
      <c r="AZ1094" s="102" t="s">
        <v>18397</v>
      </c>
      <c r="BA1094" s="48"/>
      <c r="BB1094" s="48"/>
      <c r="BC1094" s="48"/>
      <c r="BD1094" s="48"/>
      <c r="BE1094" s="48"/>
      <c r="BF1094" s="48"/>
      <c r="BG1094" s="48"/>
      <c r="BH1094" s="48"/>
      <c r="BI1094" s="48"/>
      <c r="BJ1094" s="48"/>
      <c r="BK1094" s="78" t="e">
        <f>REPLACE(INDEX(GroupVertices[Group], MATCH(Vertices[[#This Row],[Vertex]],GroupVertices[Vertex],0)),1,1,"")</f>
        <v>#N/A</v>
      </c>
      <c r="BL1094" s="3"/>
      <c r="BM1094" s="3"/>
      <c r="BN1094" s="3"/>
      <c r="BO1094" s="3"/>
    </row>
    <row r="1095" spans="1:67" x14ac:dyDescent="0.25">
      <c r="A1095" s="64" t="s">
        <v>808</v>
      </c>
      <c r="B1095" s="65"/>
      <c r="C1095" s="65"/>
      <c r="D1095" s="66"/>
      <c r="E1095" s="68"/>
      <c r="F1095" s="100" t="s">
        <v>5196</v>
      </c>
      <c r="G1095" s="65"/>
      <c r="H1095" s="69"/>
      <c r="I1095" s="70"/>
      <c r="J1095" s="70"/>
      <c r="K1095" s="69" t="s">
        <v>17566</v>
      </c>
      <c r="L1095" s="73"/>
      <c r="M1095" s="74"/>
      <c r="N1095" s="74"/>
      <c r="O1095" s="75"/>
      <c r="P1095" s="76"/>
      <c r="Q1095" s="76"/>
      <c r="R1095" s="86"/>
      <c r="S1095" s="48"/>
      <c r="T1095" s="48"/>
      <c r="U1095" s="49"/>
      <c r="V1095" s="49"/>
      <c r="W1095" s="49"/>
      <c r="X1095" s="49"/>
      <c r="Y1095" s="49"/>
      <c r="Z1095" s="49"/>
      <c r="AA1095" s="71">
        <v>678</v>
      </c>
      <c r="AB1095" s="71"/>
      <c r="AC1095" s="72"/>
      <c r="AD1095" s="78" t="s">
        <v>10835</v>
      </c>
      <c r="AE1095" s="78">
        <v>357</v>
      </c>
      <c r="AF1095" s="78">
        <v>2657</v>
      </c>
      <c r="AG1095" s="78">
        <v>16640</v>
      </c>
      <c r="AH1095" s="78">
        <v>18</v>
      </c>
      <c r="AI1095" s="78">
        <v>-25200</v>
      </c>
      <c r="AJ1095" s="78" t="s">
        <v>12085</v>
      </c>
      <c r="AK1095" s="78"/>
      <c r="AL1095" s="78"/>
      <c r="AM1095" s="78" t="s">
        <v>13800</v>
      </c>
      <c r="AN1095" s="80">
        <v>41236.613182870373</v>
      </c>
      <c r="AO1095" s="84" t="s">
        <v>14340</v>
      </c>
      <c r="AP1095" s="78" t="b">
        <v>1</v>
      </c>
      <c r="AQ1095" s="78" t="b">
        <v>0</v>
      </c>
      <c r="AR1095" s="78" t="b">
        <v>1</v>
      </c>
      <c r="AS1095" s="78" t="s">
        <v>9979</v>
      </c>
      <c r="AT1095" s="78">
        <v>98</v>
      </c>
      <c r="AU1095" s="84" t="s">
        <v>14862</v>
      </c>
      <c r="AV1095" s="78" t="b">
        <v>0</v>
      </c>
      <c r="AW1095" s="78" t="s">
        <v>15459</v>
      </c>
      <c r="AX1095" s="84" t="s">
        <v>16135</v>
      </c>
      <c r="AY1095" s="78" t="s">
        <v>66</v>
      </c>
      <c r="AZ1095" s="102" t="s">
        <v>18397</v>
      </c>
      <c r="BA1095" s="48"/>
      <c r="BB1095" s="48"/>
      <c r="BC1095" s="48"/>
      <c r="BD1095" s="48"/>
      <c r="BE1095" s="48"/>
      <c r="BF1095" s="48"/>
      <c r="BG1095" s="48"/>
      <c r="BH1095" s="48"/>
      <c r="BI1095" s="48"/>
      <c r="BJ1095" s="48"/>
      <c r="BK1095" s="78" t="e">
        <f>REPLACE(INDEX(GroupVertices[Group], MATCH(Vertices[[#This Row],[Vertex]],GroupVertices[Vertex],0)),1,1,"")</f>
        <v>#N/A</v>
      </c>
      <c r="BL1095" s="3"/>
      <c r="BM1095" s="3"/>
      <c r="BN1095" s="3"/>
      <c r="BO1095" s="3"/>
    </row>
    <row r="1096" spans="1:67" x14ac:dyDescent="0.25">
      <c r="A1096" s="64" t="s">
        <v>809</v>
      </c>
      <c r="B1096" s="65"/>
      <c r="C1096" s="65"/>
      <c r="D1096" s="66"/>
      <c r="E1096" s="68"/>
      <c r="F1096" s="100" t="s">
        <v>5197</v>
      </c>
      <c r="G1096" s="65"/>
      <c r="H1096" s="69"/>
      <c r="I1096" s="70"/>
      <c r="J1096" s="70"/>
      <c r="K1096" s="69" t="s">
        <v>17567</v>
      </c>
      <c r="L1096" s="73"/>
      <c r="M1096" s="74"/>
      <c r="N1096" s="74"/>
      <c r="O1096" s="75"/>
      <c r="P1096" s="76"/>
      <c r="Q1096" s="76"/>
      <c r="R1096" s="86"/>
      <c r="S1096" s="48"/>
      <c r="T1096" s="48"/>
      <c r="U1096" s="49"/>
      <c r="V1096" s="49"/>
      <c r="W1096" s="49"/>
      <c r="X1096" s="49"/>
      <c r="Y1096" s="49"/>
      <c r="Z1096" s="49"/>
      <c r="AA1096" s="71">
        <v>679</v>
      </c>
      <c r="AB1096" s="71"/>
      <c r="AC1096" s="72"/>
      <c r="AD1096" s="78" t="s">
        <v>10836</v>
      </c>
      <c r="AE1096" s="78">
        <v>1165</v>
      </c>
      <c r="AF1096" s="78">
        <v>271</v>
      </c>
      <c r="AG1096" s="78">
        <v>11172</v>
      </c>
      <c r="AH1096" s="78">
        <v>1</v>
      </c>
      <c r="AI1096" s="78">
        <v>-25200</v>
      </c>
      <c r="AJ1096" s="78"/>
      <c r="AK1096" s="78"/>
      <c r="AL1096" s="78"/>
      <c r="AM1096" s="78" t="s">
        <v>13800</v>
      </c>
      <c r="AN1096" s="80">
        <v>42696.465763888889</v>
      </c>
      <c r="AO1096" s="84" t="s">
        <v>14341</v>
      </c>
      <c r="AP1096" s="78" t="b">
        <v>1</v>
      </c>
      <c r="AQ1096" s="78" t="b">
        <v>0</v>
      </c>
      <c r="AR1096" s="78" t="b">
        <v>0</v>
      </c>
      <c r="AS1096" s="78" t="s">
        <v>9963</v>
      </c>
      <c r="AT1096" s="78">
        <v>6</v>
      </c>
      <c r="AU1096" s="78"/>
      <c r="AV1096" s="78" t="b">
        <v>0</v>
      </c>
      <c r="AW1096" s="78" t="s">
        <v>15459</v>
      </c>
      <c r="AX1096" s="84" t="s">
        <v>16136</v>
      </c>
      <c r="AY1096" s="78" t="s">
        <v>66</v>
      </c>
      <c r="AZ1096" s="102" t="s">
        <v>18397</v>
      </c>
      <c r="BA1096" s="48"/>
      <c r="BB1096" s="48"/>
      <c r="BC1096" s="48"/>
      <c r="BD1096" s="48"/>
      <c r="BE1096" s="48"/>
      <c r="BF1096" s="48"/>
      <c r="BG1096" s="48"/>
      <c r="BH1096" s="48"/>
      <c r="BI1096" s="48"/>
      <c r="BJ1096" s="48"/>
      <c r="BK1096" s="78" t="e">
        <f>REPLACE(INDEX(GroupVertices[Group], MATCH(Vertices[[#This Row],[Vertex]],GroupVertices[Vertex],0)),1,1,"")</f>
        <v>#N/A</v>
      </c>
      <c r="BL1096" s="3"/>
      <c r="BM1096" s="3"/>
      <c r="BN1096" s="3"/>
      <c r="BO1096" s="3"/>
    </row>
    <row r="1097" spans="1:67" x14ac:dyDescent="0.25">
      <c r="A1097" s="64" t="s">
        <v>810</v>
      </c>
      <c r="B1097" s="65"/>
      <c r="C1097" s="65"/>
      <c r="D1097" s="66"/>
      <c r="E1097" s="68"/>
      <c r="F1097" s="100" t="s">
        <v>5198</v>
      </c>
      <c r="G1097" s="65"/>
      <c r="H1097" s="69"/>
      <c r="I1097" s="70"/>
      <c r="J1097" s="70"/>
      <c r="K1097" s="69" t="s">
        <v>17568</v>
      </c>
      <c r="L1097" s="73"/>
      <c r="M1097" s="74"/>
      <c r="N1097" s="74"/>
      <c r="O1097" s="75"/>
      <c r="P1097" s="76"/>
      <c r="Q1097" s="76"/>
      <c r="R1097" s="86"/>
      <c r="S1097" s="48"/>
      <c r="T1097" s="48"/>
      <c r="U1097" s="49"/>
      <c r="V1097" s="49"/>
      <c r="W1097" s="49"/>
      <c r="X1097" s="49"/>
      <c r="Y1097" s="49"/>
      <c r="Z1097" s="49"/>
      <c r="AA1097" s="71">
        <v>680</v>
      </c>
      <c r="AB1097" s="71"/>
      <c r="AC1097" s="72"/>
      <c r="AD1097" s="78" t="s">
        <v>10837</v>
      </c>
      <c r="AE1097" s="78">
        <v>14</v>
      </c>
      <c r="AF1097" s="78">
        <v>721</v>
      </c>
      <c r="AG1097" s="78">
        <v>14167</v>
      </c>
      <c r="AH1097" s="78">
        <v>5</v>
      </c>
      <c r="AI1097" s="78">
        <v>-14400</v>
      </c>
      <c r="AJ1097" s="78" t="s">
        <v>12086</v>
      </c>
      <c r="AK1097" s="78"/>
      <c r="AL1097" s="78"/>
      <c r="AM1097" s="78" t="s">
        <v>13803</v>
      </c>
      <c r="AN1097" s="80">
        <v>41555.52952546296</v>
      </c>
      <c r="AO1097" s="84" t="s">
        <v>14342</v>
      </c>
      <c r="AP1097" s="78" t="b">
        <v>0</v>
      </c>
      <c r="AQ1097" s="78" t="b">
        <v>0</v>
      </c>
      <c r="AR1097" s="78" t="b">
        <v>0</v>
      </c>
      <c r="AS1097" s="78" t="s">
        <v>9963</v>
      </c>
      <c r="AT1097" s="78">
        <v>49</v>
      </c>
      <c r="AU1097" s="84" t="s">
        <v>15021</v>
      </c>
      <c r="AV1097" s="78" t="b">
        <v>0</v>
      </c>
      <c r="AW1097" s="78" t="s">
        <v>15459</v>
      </c>
      <c r="AX1097" s="84" t="s">
        <v>16137</v>
      </c>
      <c r="AY1097" s="78" t="s">
        <v>66</v>
      </c>
      <c r="AZ1097" s="102" t="s">
        <v>18397</v>
      </c>
      <c r="BA1097" s="48"/>
      <c r="BB1097" s="48"/>
      <c r="BC1097" s="48"/>
      <c r="BD1097" s="48"/>
      <c r="BE1097" s="48"/>
      <c r="BF1097" s="48"/>
      <c r="BG1097" s="48"/>
      <c r="BH1097" s="48"/>
      <c r="BI1097" s="48"/>
      <c r="BJ1097" s="48"/>
      <c r="BK1097" s="78" t="e">
        <f>REPLACE(INDEX(GroupVertices[Group], MATCH(Vertices[[#This Row],[Vertex]],GroupVertices[Vertex],0)),1,1,"")</f>
        <v>#N/A</v>
      </c>
      <c r="BL1097" s="3"/>
      <c r="BM1097" s="3"/>
      <c r="BN1097" s="3"/>
      <c r="BO1097" s="3"/>
    </row>
    <row r="1098" spans="1:67" x14ac:dyDescent="0.25">
      <c r="A1098" s="64" t="s">
        <v>811</v>
      </c>
      <c r="B1098" s="65"/>
      <c r="C1098" s="65"/>
      <c r="D1098" s="66"/>
      <c r="E1098" s="68"/>
      <c r="F1098" s="100" t="s">
        <v>5199</v>
      </c>
      <c r="G1098" s="65"/>
      <c r="H1098" s="69"/>
      <c r="I1098" s="70"/>
      <c r="J1098" s="70"/>
      <c r="K1098" s="69" t="s">
        <v>17569</v>
      </c>
      <c r="L1098" s="73"/>
      <c r="M1098" s="74"/>
      <c r="N1098" s="74"/>
      <c r="O1098" s="75"/>
      <c r="P1098" s="76"/>
      <c r="Q1098" s="76"/>
      <c r="R1098" s="86"/>
      <c r="S1098" s="48"/>
      <c r="T1098" s="48"/>
      <c r="U1098" s="49"/>
      <c r="V1098" s="49"/>
      <c r="W1098" s="49"/>
      <c r="X1098" s="49"/>
      <c r="Y1098" s="49"/>
      <c r="Z1098" s="49"/>
      <c r="AA1098" s="71">
        <v>681</v>
      </c>
      <c r="AB1098" s="71"/>
      <c r="AC1098" s="72"/>
      <c r="AD1098" s="78" t="s">
        <v>10838</v>
      </c>
      <c r="AE1098" s="78">
        <v>503</v>
      </c>
      <c r="AF1098" s="78">
        <v>171</v>
      </c>
      <c r="AG1098" s="78">
        <v>11123</v>
      </c>
      <c r="AH1098" s="78">
        <v>0</v>
      </c>
      <c r="AI1098" s="78"/>
      <c r="AJ1098" s="78"/>
      <c r="AK1098" s="78"/>
      <c r="AL1098" s="78"/>
      <c r="AM1098" s="78"/>
      <c r="AN1098" s="80">
        <v>42703.426678240743</v>
      </c>
      <c r="AO1098" s="84" t="s">
        <v>14343</v>
      </c>
      <c r="AP1098" s="78" t="b">
        <v>1</v>
      </c>
      <c r="AQ1098" s="78" t="b">
        <v>0</v>
      </c>
      <c r="AR1098" s="78" t="b">
        <v>0</v>
      </c>
      <c r="AS1098" s="78" t="s">
        <v>9963</v>
      </c>
      <c r="AT1098" s="78">
        <v>2</v>
      </c>
      <c r="AU1098" s="78"/>
      <c r="AV1098" s="78" t="b">
        <v>0</v>
      </c>
      <c r="AW1098" s="78" t="s">
        <v>15459</v>
      </c>
      <c r="AX1098" s="84" t="s">
        <v>16138</v>
      </c>
      <c r="AY1098" s="78" t="s">
        <v>66</v>
      </c>
      <c r="AZ1098" s="102" t="s">
        <v>18397</v>
      </c>
      <c r="BA1098" s="48"/>
      <c r="BB1098" s="48"/>
      <c r="BC1098" s="48"/>
      <c r="BD1098" s="48"/>
      <c r="BE1098" s="48"/>
      <c r="BF1098" s="48"/>
      <c r="BG1098" s="48"/>
      <c r="BH1098" s="48"/>
      <c r="BI1098" s="48"/>
      <c r="BJ1098" s="48"/>
      <c r="BK1098" s="78" t="e">
        <f>REPLACE(INDEX(GroupVertices[Group], MATCH(Vertices[[#This Row],[Vertex]],GroupVertices[Vertex],0)),1,1,"")</f>
        <v>#N/A</v>
      </c>
      <c r="BL1098" s="3"/>
      <c r="BM1098" s="3"/>
      <c r="BN1098" s="3"/>
      <c r="BO1098" s="3"/>
    </row>
    <row r="1099" spans="1:67" x14ac:dyDescent="0.25">
      <c r="A1099" s="64" t="s">
        <v>812</v>
      </c>
      <c r="B1099" s="65"/>
      <c r="C1099" s="65"/>
      <c r="D1099" s="66"/>
      <c r="E1099" s="68"/>
      <c r="F1099" s="100" t="s">
        <v>5200</v>
      </c>
      <c r="G1099" s="65"/>
      <c r="H1099" s="69"/>
      <c r="I1099" s="70"/>
      <c r="J1099" s="70"/>
      <c r="K1099" s="69" t="s">
        <v>17570</v>
      </c>
      <c r="L1099" s="73"/>
      <c r="M1099" s="74"/>
      <c r="N1099" s="74"/>
      <c r="O1099" s="75"/>
      <c r="P1099" s="76"/>
      <c r="Q1099" s="76"/>
      <c r="R1099" s="86"/>
      <c r="S1099" s="48"/>
      <c r="T1099" s="48"/>
      <c r="U1099" s="49"/>
      <c r="V1099" s="49"/>
      <c r="W1099" s="49"/>
      <c r="X1099" s="49"/>
      <c r="Y1099" s="49"/>
      <c r="Z1099" s="49"/>
      <c r="AA1099" s="71">
        <v>682</v>
      </c>
      <c r="AB1099" s="71"/>
      <c r="AC1099" s="72"/>
      <c r="AD1099" s="78" t="s">
        <v>10839</v>
      </c>
      <c r="AE1099" s="78">
        <v>44</v>
      </c>
      <c r="AF1099" s="78">
        <v>73</v>
      </c>
      <c r="AG1099" s="78">
        <v>51634</v>
      </c>
      <c r="AH1099" s="78">
        <v>0</v>
      </c>
      <c r="AI1099" s="78"/>
      <c r="AJ1099" s="78"/>
      <c r="AK1099" s="78"/>
      <c r="AL1099" s="78"/>
      <c r="AM1099" s="78"/>
      <c r="AN1099" s="80">
        <v>41192.034444444442</v>
      </c>
      <c r="AO1099" s="78"/>
      <c r="AP1099" s="78" t="b">
        <v>1</v>
      </c>
      <c r="AQ1099" s="78" t="b">
        <v>0</v>
      </c>
      <c r="AR1099" s="78" t="b">
        <v>0</v>
      </c>
      <c r="AS1099" s="78" t="s">
        <v>9963</v>
      </c>
      <c r="AT1099" s="78">
        <v>62</v>
      </c>
      <c r="AU1099" s="84" t="s">
        <v>14862</v>
      </c>
      <c r="AV1099" s="78" t="b">
        <v>0</v>
      </c>
      <c r="AW1099" s="78" t="s">
        <v>15459</v>
      </c>
      <c r="AX1099" s="84" t="s">
        <v>16139</v>
      </c>
      <c r="AY1099" s="78" t="s">
        <v>66</v>
      </c>
      <c r="AZ1099" s="102" t="s">
        <v>18399</v>
      </c>
      <c r="BA1099" s="48"/>
      <c r="BB1099" s="48"/>
      <c r="BC1099" s="48"/>
      <c r="BD1099" s="48"/>
      <c r="BE1099" s="48"/>
      <c r="BF1099" s="48"/>
      <c r="BG1099" s="48"/>
      <c r="BH1099" s="48"/>
      <c r="BI1099" s="48"/>
      <c r="BJ1099" s="48"/>
      <c r="BK1099" s="78" t="e">
        <f>REPLACE(INDEX(GroupVertices[Group], MATCH(Vertices[[#This Row],[Vertex]],GroupVertices[Vertex],0)),1,1,"")</f>
        <v>#N/A</v>
      </c>
      <c r="BL1099" s="3"/>
      <c r="BM1099" s="3"/>
      <c r="BN1099" s="3"/>
      <c r="BO1099" s="3"/>
    </row>
    <row r="1100" spans="1:67" x14ac:dyDescent="0.25">
      <c r="A1100" s="64" t="s">
        <v>813</v>
      </c>
      <c r="B1100" s="65"/>
      <c r="C1100" s="65"/>
      <c r="D1100" s="66"/>
      <c r="E1100" s="68"/>
      <c r="F1100" s="100" t="s">
        <v>5201</v>
      </c>
      <c r="G1100" s="65"/>
      <c r="H1100" s="69"/>
      <c r="I1100" s="70"/>
      <c r="J1100" s="70"/>
      <c r="K1100" s="69" t="s">
        <v>17571</v>
      </c>
      <c r="L1100" s="73"/>
      <c r="M1100" s="74"/>
      <c r="N1100" s="74"/>
      <c r="O1100" s="75"/>
      <c r="P1100" s="76"/>
      <c r="Q1100" s="76"/>
      <c r="R1100" s="86"/>
      <c r="S1100" s="48"/>
      <c r="T1100" s="48"/>
      <c r="U1100" s="49"/>
      <c r="V1100" s="49"/>
      <c r="W1100" s="49"/>
      <c r="X1100" s="49"/>
      <c r="Y1100" s="49"/>
      <c r="Z1100" s="49"/>
      <c r="AA1100" s="71">
        <v>683</v>
      </c>
      <c r="AB1100" s="71"/>
      <c r="AC1100" s="72"/>
      <c r="AD1100" s="78" t="s">
        <v>10840</v>
      </c>
      <c r="AE1100" s="78">
        <v>2900</v>
      </c>
      <c r="AF1100" s="78">
        <v>657</v>
      </c>
      <c r="AG1100" s="78">
        <v>21248</v>
      </c>
      <c r="AH1100" s="78">
        <v>0</v>
      </c>
      <c r="AI1100" s="78"/>
      <c r="AJ1100" s="78"/>
      <c r="AK1100" s="78"/>
      <c r="AL1100" s="78"/>
      <c r="AM1100" s="78"/>
      <c r="AN1100" s="80">
        <v>42703.463842592595</v>
      </c>
      <c r="AO1100" s="84" t="s">
        <v>14344</v>
      </c>
      <c r="AP1100" s="78" t="b">
        <v>1</v>
      </c>
      <c r="AQ1100" s="78" t="b">
        <v>0</v>
      </c>
      <c r="AR1100" s="78" t="b">
        <v>0</v>
      </c>
      <c r="AS1100" s="78" t="s">
        <v>9963</v>
      </c>
      <c r="AT1100" s="78">
        <v>7</v>
      </c>
      <c r="AU1100" s="78"/>
      <c r="AV1100" s="78" t="b">
        <v>0</v>
      </c>
      <c r="AW1100" s="78" t="s">
        <v>15459</v>
      </c>
      <c r="AX1100" s="84" t="s">
        <v>16140</v>
      </c>
      <c r="AY1100" s="78" t="s">
        <v>66</v>
      </c>
      <c r="AZ1100" s="102" t="s">
        <v>18399</v>
      </c>
      <c r="BA1100" s="48"/>
      <c r="BB1100" s="48"/>
      <c r="BC1100" s="48"/>
      <c r="BD1100" s="48"/>
      <c r="BE1100" s="48"/>
      <c r="BF1100" s="48"/>
      <c r="BG1100" s="48"/>
      <c r="BH1100" s="48"/>
      <c r="BI1100" s="48"/>
      <c r="BJ1100" s="48"/>
      <c r="BK1100" s="78" t="e">
        <f>REPLACE(INDEX(GroupVertices[Group], MATCH(Vertices[[#This Row],[Vertex]],GroupVertices[Vertex],0)),1,1,"")</f>
        <v>#N/A</v>
      </c>
      <c r="BL1100" s="3"/>
      <c r="BM1100" s="3"/>
      <c r="BN1100" s="3"/>
      <c r="BO1100" s="3"/>
    </row>
    <row r="1101" spans="1:67" x14ac:dyDescent="0.25">
      <c r="A1101" s="64" t="s">
        <v>814</v>
      </c>
      <c r="B1101" s="65"/>
      <c r="C1101" s="65"/>
      <c r="D1101" s="66"/>
      <c r="E1101" s="68"/>
      <c r="F1101" s="100" t="s">
        <v>5202</v>
      </c>
      <c r="G1101" s="65"/>
      <c r="H1101" s="69"/>
      <c r="I1101" s="70"/>
      <c r="J1101" s="70"/>
      <c r="K1101" s="69" t="s">
        <v>17572</v>
      </c>
      <c r="L1101" s="73"/>
      <c r="M1101" s="74"/>
      <c r="N1101" s="74"/>
      <c r="O1101" s="75"/>
      <c r="P1101" s="76"/>
      <c r="Q1101" s="76"/>
      <c r="R1101" s="86"/>
      <c r="S1101" s="48"/>
      <c r="T1101" s="48"/>
      <c r="U1101" s="49"/>
      <c r="V1101" s="49"/>
      <c r="W1101" s="49"/>
      <c r="X1101" s="49"/>
      <c r="Y1101" s="49"/>
      <c r="Z1101" s="49"/>
      <c r="AA1101" s="71">
        <v>684</v>
      </c>
      <c r="AB1101" s="71"/>
      <c r="AC1101" s="72"/>
      <c r="AD1101" s="78" t="s">
        <v>10841</v>
      </c>
      <c r="AE1101" s="78">
        <v>2340</v>
      </c>
      <c r="AF1101" s="78">
        <v>416</v>
      </c>
      <c r="AG1101" s="78">
        <v>90371</v>
      </c>
      <c r="AH1101" s="78">
        <v>14826</v>
      </c>
      <c r="AI1101" s="78">
        <v>-25200</v>
      </c>
      <c r="AJ1101" s="78" t="s">
        <v>12087</v>
      </c>
      <c r="AK1101" s="78" t="s">
        <v>12881</v>
      </c>
      <c r="AL1101" s="78"/>
      <c r="AM1101" s="78" t="s">
        <v>13800</v>
      </c>
      <c r="AN1101" s="80">
        <v>42447.405057870368</v>
      </c>
      <c r="AO1101" s="84" t="s">
        <v>14345</v>
      </c>
      <c r="AP1101" s="78" t="b">
        <v>0</v>
      </c>
      <c r="AQ1101" s="78" t="b">
        <v>0</v>
      </c>
      <c r="AR1101" s="78" t="b">
        <v>0</v>
      </c>
      <c r="AS1101" s="78" t="s">
        <v>9963</v>
      </c>
      <c r="AT1101" s="78">
        <v>45</v>
      </c>
      <c r="AU1101" s="84" t="s">
        <v>14862</v>
      </c>
      <c r="AV1101" s="78" t="b">
        <v>0</v>
      </c>
      <c r="AW1101" s="78" t="s">
        <v>15459</v>
      </c>
      <c r="AX1101" s="84" t="s">
        <v>16141</v>
      </c>
      <c r="AY1101" s="78" t="s">
        <v>66</v>
      </c>
      <c r="AZ1101" s="102" t="s">
        <v>18397</v>
      </c>
      <c r="BA1101" s="48"/>
      <c r="BB1101" s="48"/>
      <c r="BC1101" s="48"/>
      <c r="BD1101" s="48"/>
      <c r="BE1101" s="48"/>
      <c r="BF1101" s="48"/>
      <c r="BG1101" s="48"/>
      <c r="BH1101" s="48"/>
      <c r="BI1101" s="48"/>
      <c r="BJ1101" s="48"/>
      <c r="BK1101" s="78" t="e">
        <f>REPLACE(INDEX(GroupVertices[Group], MATCH(Vertices[[#This Row],[Vertex]],GroupVertices[Vertex],0)),1,1,"")</f>
        <v>#N/A</v>
      </c>
      <c r="BL1101" s="3"/>
      <c r="BM1101" s="3"/>
      <c r="BN1101" s="3"/>
      <c r="BO1101" s="3"/>
    </row>
    <row r="1102" spans="1:67" x14ac:dyDescent="0.25">
      <c r="A1102" s="64" t="s">
        <v>815</v>
      </c>
      <c r="B1102" s="65"/>
      <c r="C1102" s="65"/>
      <c r="D1102" s="66"/>
      <c r="E1102" s="68"/>
      <c r="F1102" s="100" t="s">
        <v>5203</v>
      </c>
      <c r="G1102" s="65"/>
      <c r="H1102" s="69"/>
      <c r="I1102" s="70"/>
      <c r="J1102" s="70"/>
      <c r="K1102" s="69" t="s">
        <v>17573</v>
      </c>
      <c r="L1102" s="73"/>
      <c r="M1102" s="74"/>
      <c r="N1102" s="74"/>
      <c r="O1102" s="75"/>
      <c r="P1102" s="76"/>
      <c r="Q1102" s="76"/>
      <c r="R1102" s="86"/>
      <c r="S1102" s="48"/>
      <c r="T1102" s="48"/>
      <c r="U1102" s="49"/>
      <c r="V1102" s="49"/>
      <c r="W1102" s="49"/>
      <c r="X1102" s="49"/>
      <c r="Y1102" s="49"/>
      <c r="Z1102" s="49"/>
      <c r="AA1102" s="71">
        <v>685</v>
      </c>
      <c r="AB1102" s="71"/>
      <c r="AC1102" s="72"/>
      <c r="AD1102" s="78" t="s">
        <v>10842</v>
      </c>
      <c r="AE1102" s="78">
        <v>548</v>
      </c>
      <c r="AF1102" s="78">
        <v>223</v>
      </c>
      <c r="AG1102" s="78">
        <v>11113</v>
      </c>
      <c r="AH1102" s="78">
        <v>23</v>
      </c>
      <c r="AI1102" s="78"/>
      <c r="AJ1102" s="78"/>
      <c r="AK1102" s="78"/>
      <c r="AL1102" s="78"/>
      <c r="AM1102" s="78"/>
      <c r="AN1102" s="80">
        <v>42702.651365740741</v>
      </c>
      <c r="AO1102" s="84" t="s">
        <v>14346</v>
      </c>
      <c r="AP1102" s="78" t="b">
        <v>1</v>
      </c>
      <c r="AQ1102" s="78" t="b">
        <v>0</v>
      </c>
      <c r="AR1102" s="78" t="b">
        <v>0</v>
      </c>
      <c r="AS1102" s="78" t="s">
        <v>9963</v>
      </c>
      <c r="AT1102" s="78">
        <v>4</v>
      </c>
      <c r="AU1102" s="78"/>
      <c r="AV1102" s="78" t="b">
        <v>0</v>
      </c>
      <c r="AW1102" s="78" t="s">
        <v>15459</v>
      </c>
      <c r="AX1102" s="84" t="s">
        <v>16142</v>
      </c>
      <c r="AY1102" s="78" t="s">
        <v>66</v>
      </c>
      <c r="AZ1102" s="102" t="s">
        <v>18397</v>
      </c>
      <c r="BA1102" s="48"/>
      <c r="BB1102" s="48"/>
      <c r="BC1102" s="48"/>
      <c r="BD1102" s="48"/>
      <c r="BE1102" s="48"/>
      <c r="BF1102" s="48"/>
      <c r="BG1102" s="48"/>
      <c r="BH1102" s="48"/>
      <c r="BI1102" s="48"/>
      <c r="BJ1102" s="48"/>
      <c r="BK1102" s="78" t="e">
        <f>REPLACE(INDEX(GroupVertices[Group], MATCH(Vertices[[#This Row],[Vertex]],GroupVertices[Vertex],0)),1,1,"")</f>
        <v>#N/A</v>
      </c>
      <c r="BL1102" s="3"/>
      <c r="BM1102" s="3"/>
      <c r="BN1102" s="3"/>
      <c r="BO1102" s="3"/>
    </row>
    <row r="1103" spans="1:67" x14ac:dyDescent="0.25">
      <c r="A1103" s="64" t="s">
        <v>816</v>
      </c>
      <c r="B1103" s="65"/>
      <c r="C1103" s="65"/>
      <c r="D1103" s="66"/>
      <c r="E1103" s="68"/>
      <c r="F1103" s="100" t="s">
        <v>5204</v>
      </c>
      <c r="G1103" s="65"/>
      <c r="H1103" s="69"/>
      <c r="I1103" s="70"/>
      <c r="J1103" s="70"/>
      <c r="K1103" s="69" t="s">
        <v>17574</v>
      </c>
      <c r="L1103" s="73"/>
      <c r="M1103" s="74"/>
      <c r="N1103" s="74"/>
      <c r="O1103" s="75"/>
      <c r="P1103" s="76"/>
      <c r="Q1103" s="76"/>
      <c r="R1103" s="86"/>
      <c r="S1103" s="48"/>
      <c r="T1103" s="48"/>
      <c r="U1103" s="49"/>
      <c r="V1103" s="49"/>
      <c r="W1103" s="49"/>
      <c r="X1103" s="49"/>
      <c r="Y1103" s="49"/>
      <c r="Z1103" s="49"/>
      <c r="AA1103" s="71">
        <v>686</v>
      </c>
      <c r="AB1103" s="71"/>
      <c r="AC1103" s="72"/>
      <c r="AD1103" s="78" t="s">
        <v>10843</v>
      </c>
      <c r="AE1103" s="78">
        <v>1564</v>
      </c>
      <c r="AF1103" s="78">
        <v>260</v>
      </c>
      <c r="AG1103" s="78">
        <v>11563</v>
      </c>
      <c r="AH1103" s="78">
        <v>1</v>
      </c>
      <c r="AI1103" s="78">
        <v>-25200</v>
      </c>
      <c r="AJ1103" s="78" t="s">
        <v>12088</v>
      </c>
      <c r="AK1103" s="78" t="s">
        <v>12882</v>
      </c>
      <c r="AL1103" s="84" t="s">
        <v>13461</v>
      </c>
      <c r="AM1103" s="78" t="s">
        <v>13800</v>
      </c>
      <c r="AN1103" s="80">
        <v>42702.418923611112</v>
      </c>
      <c r="AO1103" s="84" t="s">
        <v>14347</v>
      </c>
      <c r="AP1103" s="78" t="b">
        <v>0</v>
      </c>
      <c r="AQ1103" s="78" t="b">
        <v>0</v>
      </c>
      <c r="AR1103" s="78" t="b">
        <v>0</v>
      </c>
      <c r="AS1103" s="78" t="s">
        <v>9963</v>
      </c>
      <c r="AT1103" s="78">
        <v>6</v>
      </c>
      <c r="AU1103" s="84" t="s">
        <v>14862</v>
      </c>
      <c r="AV1103" s="78" t="b">
        <v>0</v>
      </c>
      <c r="AW1103" s="78" t="s">
        <v>15459</v>
      </c>
      <c r="AX1103" s="84" t="s">
        <v>16143</v>
      </c>
      <c r="AY1103" s="78" t="s">
        <v>66</v>
      </c>
      <c r="AZ1103" s="102" t="s">
        <v>18397</v>
      </c>
      <c r="BA1103" s="48"/>
      <c r="BB1103" s="48"/>
      <c r="BC1103" s="48"/>
      <c r="BD1103" s="48"/>
      <c r="BE1103" s="48"/>
      <c r="BF1103" s="48"/>
      <c r="BG1103" s="48"/>
      <c r="BH1103" s="48"/>
      <c r="BI1103" s="48"/>
      <c r="BJ1103" s="48"/>
      <c r="BK1103" s="78" t="e">
        <f>REPLACE(INDEX(GroupVertices[Group], MATCH(Vertices[[#This Row],[Vertex]],GroupVertices[Vertex],0)),1,1,"")</f>
        <v>#N/A</v>
      </c>
      <c r="BL1103" s="3"/>
      <c r="BM1103" s="3"/>
      <c r="BN1103" s="3"/>
      <c r="BO1103" s="3"/>
    </row>
    <row r="1104" spans="1:67" x14ac:dyDescent="0.25">
      <c r="A1104" s="64" t="s">
        <v>818</v>
      </c>
      <c r="B1104" s="65"/>
      <c r="C1104" s="65"/>
      <c r="D1104" s="66"/>
      <c r="E1104" s="68"/>
      <c r="F1104" s="100" t="s">
        <v>5206</v>
      </c>
      <c r="G1104" s="65"/>
      <c r="H1104" s="69"/>
      <c r="I1104" s="70"/>
      <c r="J1104" s="70"/>
      <c r="K1104" s="69" t="s">
        <v>17576</v>
      </c>
      <c r="L1104" s="73"/>
      <c r="M1104" s="74"/>
      <c r="N1104" s="74"/>
      <c r="O1104" s="75"/>
      <c r="P1104" s="76"/>
      <c r="Q1104" s="76"/>
      <c r="R1104" s="86"/>
      <c r="S1104" s="48"/>
      <c r="T1104" s="48"/>
      <c r="U1104" s="49"/>
      <c r="V1104" s="49"/>
      <c r="W1104" s="49"/>
      <c r="X1104" s="49"/>
      <c r="Y1104" s="49"/>
      <c r="Z1104" s="49"/>
      <c r="AA1104" s="71">
        <v>688</v>
      </c>
      <c r="AB1104" s="71"/>
      <c r="AC1104" s="72"/>
      <c r="AD1104" s="78" t="s">
        <v>10845</v>
      </c>
      <c r="AE1104" s="78">
        <v>44</v>
      </c>
      <c r="AF1104" s="78">
        <v>65</v>
      </c>
      <c r="AG1104" s="78">
        <v>14320</v>
      </c>
      <c r="AH1104" s="78">
        <v>0</v>
      </c>
      <c r="AI1104" s="78">
        <v>19800</v>
      </c>
      <c r="AJ1104" s="78" t="s">
        <v>12090</v>
      </c>
      <c r="AK1104" s="78" t="s">
        <v>12883</v>
      </c>
      <c r="AL1104" s="78"/>
      <c r="AM1104" s="78" t="s">
        <v>12690</v>
      </c>
      <c r="AN1104" s="80">
        <v>42743.802731481483</v>
      </c>
      <c r="AO1104" s="84" t="s">
        <v>14348</v>
      </c>
      <c r="AP1104" s="78" t="b">
        <v>0</v>
      </c>
      <c r="AQ1104" s="78" t="b">
        <v>0</v>
      </c>
      <c r="AR1104" s="78" t="b">
        <v>0</v>
      </c>
      <c r="AS1104" s="78" t="s">
        <v>9963</v>
      </c>
      <c r="AT1104" s="78">
        <v>13</v>
      </c>
      <c r="AU1104" s="84" t="s">
        <v>14862</v>
      </c>
      <c r="AV1104" s="78" t="b">
        <v>0</v>
      </c>
      <c r="AW1104" s="78" t="s">
        <v>15459</v>
      </c>
      <c r="AX1104" s="84" t="s">
        <v>16145</v>
      </c>
      <c r="AY1104" s="78" t="s">
        <v>66</v>
      </c>
      <c r="AZ1104" s="102" t="s">
        <v>18398</v>
      </c>
      <c r="BA1104" s="48"/>
      <c r="BB1104" s="48"/>
      <c r="BC1104" s="48"/>
      <c r="BD1104" s="48"/>
      <c r="BE1104" s="48"/>
      <c r="BF1104" s="48"/>
      <c r="BG1104" s="48"/>
      <c r="BH1104" s="48"/>
      <c r="BI1104" s="48"/>
      <c r="BJ1104" s="48"/>
      <c r="BK1104" s="78" t="e">
        <f>REPLACE(INDEX(GroupVertices[Group], MATCH(Vertices[[#This Row],[Vertex]],GroupVertices[Vertex],0)),1,1,"")</f>
        <v>#N/A</v>
      </c>
      <c r="BL1104" s="3"/>
      <c r="BM1104" s="3"/>
      <c r="BN1104" s="3"/>
      <c r="BO1104" s="3"/>
    </row>
    <row r="1105" spans="1:67" x14ac:dyDescent="0.25">
      <c r="A1105" s="64" t="s">
        <v>823</v>
      </c>
      <c r="B1105" s="65"/>
      <c r="C1105" s="65"/>
      <c r="D1105" s="66"/>
      <c r="E1105" s="68"/>
      <c r="F1105" s="100" t="s">
        <v>5211</v>
      </c>
      <c r="G1105" s="65"/>
      <c r="H1105" s="69"/>
      <c r="I1105" s="70"/>
      <c r="J1105" s="70"/>
      <c r="K1105" s="69" t="s">
        <v>17581</v>
      </c>
      <c r="L1105" s="73"/>
      <c r="M1105" s="74"/>
      <c r="N1105" s="74"/>
      <c r="O1105" s="75"/>
      <c r="P1105" s="76"/>
      <c r="Q1105" s="76"/>
      <c r="R1105" s="86"/>
      <c r="S1105" s="48"/>
      <c r="T1105" s="48"/>
      <c r="U1105" s="49"/>
      <c r="V1105" s="49"/>
      <c r="W1105" s="49"/>
      <c r="X1105" s="49"/>
      <c r="Y1105" s="49"/>
      <c r="Z1105" s="49"/>
      <c r="AA1105" s="71">
        <v>693</v>
      </c>
      <c r="AB1105" s="71"/>
      <c r="AC1105" s="72"/>
      <c r="AD1105" s="78" t="s">
        <v>10850</v>
      </c>
      <c r="AE1105" s="78">
        <v>2148</v>
      </c>
      <c r="AF1105" s="78">
        <v>729</v>
      </c>
      <c r="AG1105" s="78">
        <v>11123</v>
      </c>
      <c r="AH1105" s="78">
        <v>3</v>
      </c>
      <c r="AI1105" s="78">
        <v>-25200</v>
      </c>
      <c r="AJ1105" s="78"/>
      <c r="AK1105" s="78"/>
      <c r="AL1105" s="78"/>
      <c r="AM1105" s="78" t="s">
        <v>13800</v>
      </c>
      <c r="AN1105" s="80">
        <v>42696.410960648151</v>
      </c>
      <c r="AO1105" s="78"/>
      <c r="AP1105" s="78" t="b">
        <v>1</v>
      </c>
      <c r="AQ1105" s="78" t="b">
        <v>0</v>
      </c>
      <c r="AR1105" s="78" t="b">
        <v>0</v>
      </c>
      <c r="AS1105" s="78" t="s">
        <v>9963</v>
      </c>
      <c r="AT1105" s="78">
        <v>3</v>
      </c>
      <c r="AU1105" s="78"/>
      <c r="AV1105" s="78" t="b">
        <v>0</v>
      </c>
      <c r="AW1105" s="78" t="s">
        <v>15459</v>
      </c>
      <c r="AX1105" s="84" t="s">
        <v>16150</v>
      </c>
      <c r="AY1105" s="78" t="s">
        <v>66</v>
      </c>
      <c r="AZ1105" s="102" t="s">
        <v>18398</v>
      </c>
      <c r="BA1105" s="48"/>
      <c r="BB1105" s="48"/>
      <c r="BC1105" s="48"/>
      <c r="BD1105" s="48"/>
      <c r="BE1105" s="48"/>
      <c r="BF1105" s="48"/>
      <c r="BG1105" s="48"/>
      <c r="BH1105" s="48"/>
      <c r="BI1105" s="48"/>
      <c r="BJ1105" s="48"/>
      <c r="BK1105" s="78" t="e">
        <f>REPLACE(INDEX(GroupVertices[Group], MATCH(Vertices[[#This Row],[Vertex]],GroupVertices[Vertex],0)),1,1,"")</f>
        <v>#N/A</v>
      </c>
      <c r="BL1105" s="3"/>
      <c r="BM1105" s="3"/>
      <c r="BN1105" s="3"/>
      <c r="BO1105" s="3"/>
    </row>
    <row r="1106" spans="1:67" x14ac:dyDescent="0.25">
      <c r="A1106" s="64" t="s">
        <v>825</v>
      </c>
      <c r="B1106" s="65"/>
      <c r="C1106" s="65"/>
      <c r="D1106" s="66"/>
      <c r="E1106" s="68"/>
      <c r="F1106" s="100" t="s">
        <v>5212</v>
      </c>
      <c r="G1106" s="65"/>
      <c r="H1106" s="69"/>
      <c r="I1106" s="70"/>
      <c r="J1106" s="70"/>
      <c r="K1106" s="69" t="s">
        <v>17584</v>
      </c>
      <c r="L1106" s="73"/>
      <c r="M1106" s="74"/>
      <c r="N1106" s="74"/>
      <c r="O1106" s="75"/>
      <c r="P1106" s="76"/>
      <c r="Q1106" s="76"/>
      <c r="R1106" s="86"/>
      <c r="S1106" s="48"/>
      <c r="T1106" s="48"/>
      <c r="U1106" s="49"/>
      <c r="V1106" s="49"/>
      <c r="W1106" s="49"/>
      <c r="X1106" s="49"/>
      <c r="Y1106" s="49"/>
      <c r="Z1106" s="49"/>
      <c r="AA1106" s="71">
        <v>696</v>
      </c>
      <c r="AB1106" s="71"/>
      <c r="AC1106" s="72"/>
      <c r="AD1106" s="78" t="s">
        <v>10853</v>
      </c>
      <c r="AE1106" s="78">
        <v>333</v>
      </c>
      <c r="AF1106" s="78">
        <v>38</v>
      </c>
      <c r="AG1106" s="78">
        <v>1675</v>
      </c>
      <c r="AH1106" s="78">
        <v>3</v>
      </c>
      <c r="AI1106" s="78">
        <v>19800</v>
      </c>
      <c r="AJ1106" s="78"/>
      <c r="AK1106" s="78" t="s">
        <v>12889</v>
      </c>
      <c r="AL1106" s="78"/>
      <c r="AM1106" s="78" t="s">
        <v>12690</v>
      </c>
      <c r="AN1106" s="80">
        <v>40527.628738425927</v>
      </c>
      <c r="AO1106" s="84" t="s">
        <v>14354</v>
      </c>
      <c r="AP1106" s="78" t="b">
        <v>0</v>
      </c>
      <c r="AQ1106" s="78" t="b">
        <v>0</v>
      </c>
      <c r="AR1106" s="78" t="b">
        <v>0</v>
      </c>
      <c r="AS1106" s="78" t="s">
        <v>9963</v>
      </c>
      <c r="AT1106" s="78">
        <v>1</v>
      </c>
      <c r="AU1106" s="84" t="s">
        <v>14908</v>
      </c>
      <c r="AV1106" s="78" t="b">
        <v>0</v>
      </c>
      <c r="AW1106" s="78" t="s">
        <v>15459</v>
      </c>
      <c r="AX1106" s="84" t="s">
        <v>16153</v>
      </c>
      <c r="AY1106" s="78" t="s">
        <v>66</v>
      </c>
      <c r="AZ1106" s="102" t="s">
        <v>18398</v>
      </c>
      <c r="BA1106" s="48"/>
      <c r="BB1106" s="48"/>
      <c r="BC1106" s="48"/>
      <c r="BD1106" s="48"/>
      <c r="BE1106" s="48"/>
      <c r="BF1106" s="48"/>
      <c r="BG1106" s="48"/>
      <c r="BH1106" s="48"/>
      <c r="BI1106" s="48"/>
      <c r="BJ1106" s="48"/>
      <c r="BK1106" s="78" t="e">
        <f>REPLACE(INDEX(GroupVertices[Group], MATCH(Vertices[[#This Row],[Vertex]],GroupVertices[Vertex],0)),1,1,"")</f>
        <v>#N/A</v>
      </c>
      <c r="BL1106" s="3"/>
      <c r="BM1106" s="3"/>
      <c r="BN1106" s="3"/>
      <c r="BO1106" s="3"/>
    </row>
    <row r="1107" spans="1:67" x14ac:dyDescent="0.25">
      <c r="A1107" s="64" t="s">
        <v>826</v>
      </c>
      <c r="B1107" s="65"/>
      <c r="C1107" s="65"/>
      <c r="D1107" s="66"/>
      <c r="E1107" s="68"/>
      <c r="F1107" s="100" t="s">
        <v>5213</v>
      </c>
      <c r="G1107" s="65"/>
      <c r="H1107" s="69"/>
      <c r="I1107" s="70"/>
      <c r="J1107" s="70"/>
      <c r="K1107" s="69" t="s">
        <v>17585</v>
      </c>
      <c r="L1107" s="73"/>
      <c r="M1107" s="74"/>
      <c r="N1107" s="74"/>
      <c r="O1107" s="75"/>
      <c r="P1107" s="76"/>
      <c r="Q1107" s="76"/>
      <c r="R1107" s="86"/>
      <c r="S1107" s="48"/>
      <c r="T1107" s="48"/>
      <c r="U1107" s="49"/>
      <c r="V1107" s="49"/>
      <c r="W1107" s="49"/>
      <c r="X1107" s="49"/>
      <c r="Y1107" s="49"/>
      <c r="Z1107" s="49"/>
      <c r="AA1107" s="71">
        <v>697</v>
      </c>
      <c r="AB1107" s="71"/>
      <c r="AC1107" s="72"/>
      <c r="AD1107" s="78" t="s">
        <v>10854</v>
      </c>
      <c r="AE1107" s="78">
        <v>45</v>
      </c>
      <c r="AF1107" s="78">
        <v>5</v>
      </c>
      <c r="AG1107" s="78">
        <v>707</v>
      </c>
      <c r="AH1107" s="78">
        <v>50</v>
      </c>
      <c r="AI1107" s="78"/>
      <c r="AJ1107" s="78" t="s">
        <v>12097</v>
      </c>
      <c r="AK1107" s="78" t="s">
        <v>12890</v>
      </c>
      <c r="AL1107" s="78"/>
      <c r="AM1107" s="78"/>
      <c r="AN1107" s="80">
        <v>41683.621365740742</v>
      </c>
      <c r="AO1107" s="84" t="s">
        <v>14355</v>
      </c>
      <c r="AP1107" s="78" t="b">
        <v>1</v>
      </c>
      <c r="AQ1107" s="78" t="b">
        <v>0</v>
      </c>
      <c r="AR1107" s="78" t="b">
        <v>1</v>
      </c>
      <c r="AS1107" s="78" t="s">
        <v>9963</v>
      </c>
      <c r="AT1107" s="78">
        <v>0</v>
      </c>
      <c r="AU1107" s="84" t="s">
        <v>14862</v>
      </c>
      <c r="AV1107" s="78" t="b">
        <v>0</v>
      </c>
      <c r="AW1107" s="78" t="s">
        <v>15459</v>
      </c>
      <c r="AX1107" s="84" t="s">
        <v>16154</v>
      </c>
      <c r="AY1107" s="78" t="s">
        <v>66</v>
      </c>
      <c r="AZ1107" s="102" t="s">
        <v>18398</v>
      </c>
      <c r="BA1107" s="48"/>
      <c r="BB1107" s="48"/>
      <c r="BC1107" s="48"/>
      <c r="BD1107" s="48"/>
      <c r="BE1107" s="48"/>
      <c r="BF1107" s="48"/>
      <c r="BG1107" s="48"/>
      <c r="BH1107" s="48"/>
      <c r="BI1107" s="48"/>
      <c r="BJ1107" s="48"/>
      <c r="BK1107" s="78" t="e">
        <f>REPLACE(INDEX(GroupVertices[Group], MATCH(Vertices[[#This Row],[Vertex]],GroupVertices[Vertex],0)),1,1,"")</f>
        <v>#N/A</v>
      </c>
      <c r="BL1107" s="3"/>
      <c r="BM1107" s="3"/>
      <c r="BN1107" s="3"/>
      <c r="BO1107" s="3"/>
    </row>
    <row r="1108" spans="1:67" x14ac:dyDescent="0.25">
      <c r="A1108" s="64" t="s">
        <v>827</v>
      </c>
      <c r="B1108" s="65"/>
      <c r="C1108" s="65"/>
      <c r="D1108" s="66"/>
      <c r="E1108" s="68"/>
      <c r="F1108" s="100" t="s">
        <v>15324</v>
      </c>
      <c r="G1108" s="65"/>
      <c r="H1108" s="69"/>
      <c r="I1108" s="70"/>
      <c r="J1108" s="70"/>
      <c r="K1108" s="69" t="s">
        <v>17586</v>
      </c>
      <c r="L1108" s="73"/>
      <c r="M1108" s="74"/>
      <c r="N1108" s="74"/>
      <c r="O1108" s="75"/>
      <c r="P1108" s="76"/>
      <c r="Q1108" s="76"/>
      <c r="R1108" s="86"/>
      <c r="S1108" s="48"/>
      <c r="T1108" s="48"/>
      <c r="U1108" s="49"/>
      <c r="V1108" s="49"/>
      <c r="W1108" s="49"/>
      <c r="X1108" s="49"/>
      <c r="Y1108" s="49"/>
      <c r="Z1108" s="49"/>
      <c r="AA1108" s="71">
        <v>698</v>
      </c>
      <c r="AB1108" s="71"/>
      <c r="AC1108" s="72"/>
      <c r="AD1108" s="78" t="s">
        <v>10855</v>
      </c>
      <c r="AE1108" s="78">
        <v>47</v>
      </c>
      <c r="AF1108" s="78">
        <v>23</v>
      </c>
      <c r="AG1108" s="78">
        <v>2359</v>
      </c>
      <c r="AH1108" s="78">
        <v>0</v>
      </c>
      <c r="AI1108" s="78"/>
      <c r="AJ1108" s="78" t="s">
        <v>12098</v>
      </c>
      <c r="AK1108" s="78" t="s">
        <v>12891</v>
      </c>
      <c r="AL1108" s="84" t="s">
        <v>13466</v>
      </c>
      <c r="AM1108" s="78"/>
      <c r="AN1108" s="80">
        <v>42111.171678240738</v>
      </c>
      <c r="AO1108" s="84" t="s">
        <v>14356</v>
      </c>
      <c r="AP1108" s="78" t="b">
        <v>0</v>
      </c>
      <c r="AQ1108" s="78" t="b">
        <v>0</v>
      </c>
      <c r="AR1108" s="78" t="b">
        <v>0</v>
      </c>
      <c r="AS1108" s="78" t="s">
        <v>9963</v>
      </c>
      <c r="AT1108" s="78">
        <v>2</v>
      </c>
      <c r="AU1108" s="84" t="s">
        <v>14862</v>
      </c>
      <c r="AV1108" s="78" t="b">
        <v>0</v>
      </c>
      <c r="AW1108" s="78" t="s">
        <v>15459</v>
      </c>
      <c r="AX1108" s="84" t="s">
        <v>16155</v>
      </c>
      <c r="AY1108" s="78" t="s">
        <v>66</v>
      </c>
      <c r="AZ1108" s="102" t="s">
        <v>18398</v>
      </c>
      <c r="BA1108" s="48"/>
      <c r="BB1108" s="48"/>
      <c r="BC1108" s="48"/>
      <c r="BD1108" s="48"/>
      <c r="BE1108" s="48"/>
      <c r="BF1108" s="48"/>
      <c r="BG1108" s="48"/>
      <c r="BH1108" s="48"/>
      <c r="BI1108" s="48"/>
      <c r="BJ1108" s="48"/>
      <c r="BK1108" s="78" t="e">
        <f>REPLACE(INDEX(GroupVertices[Group], MATCH(Vertices[[#This Row],[Vertex]],GroupVertices[Vertex],0)),1,1,"")</f>
        <v>#N/A</v>
      </c>
      <c r="BL1108" s="3"/>
      <c r="BM1108" s="3"/>
      <c r="BN1108" s="3"/>
      <c r="BO1108" s="3"/>
    </row>
    <row r="1109" spans="1:67" x14ac:dyDescent="0.25">
      <c r="A1109" s="64" t="s">
        <v>828</v>
      </c>
      <c r="B1109" s="65"/>
      <c r="C1109" s="65"/>
      <c r="D1109" s="66"/>
      <c r="E1109" s="68"/>
      <c r="F1109" s="100" t="s">
        <v>15325</v>
      </c>
      <c r="G1109" s="65"/>
      <c r="H1109" s="69"/>
      <c r="I1109" s="70"/>
      <c r="J1109" s="70"/>
      <c r="K1109" s="69" t="s">
        <v>17587</v>
      </c>
      <c r="L1109" s="73"/>
      <c r="M1109" s="74"/>
      <c r="N1109" s="74"/>
      <c r="O1109" s="75"/>
      <c r="P1109" s="76"/>
      <c r="Q1109" s="76"/>
      <c r="R1109" s="86"/>
      <c r="S1109" s="48"/>
      <c r="T1109" s="48"/>
      <c r="U1109" s="49"/>
      <c r="V1109" s="49"/>
      <c r="W1109" s="49"/>
      <c r="X1109" s="49"/>
      <c r="Y1109" s="49"/>
      <c r="Z1109" s="49"/>
      <c r="AA1109" s="71">
        <v>699</v>
      </c>
      <c r="AB1109" s="71"/>
      <c r="AC1109" s="72"/>
      <c r="AD1109" s="78" t="s">
        <v>10856</v>
      </c>
      <c r="AE1109" s="78">
        <v>579</v>
      </c>
      <c r="AF1109" s="78">
        <v>127</v>
      </c>
      <c r="AG1109" s="78">
        <v>2337</v>
      </c>
      <c r="AH1109" s="78">
        <v>5</v>
      </c>
      <c r="AI1109" s="78"/>
      <c r="AJ1109" s="78" t="s">
        <v>12099</v>
      </c>
      <c r="AK1109" s="78" t="s">
        <v>12755</v>
      </c>
      <c r="AL1109" s="84" t="s">
        <v>13467</v>
      </c>
      <c r="AM1109" s="78"/>
      <c r="AN1109" s="80">
        <v>42739.533310185187</v>
      </c>
      <c r="AO1109" s="84" t="s">
        <v>14357</v>
      </c>
      <c r="AP1109" s="78" t="b">
        <v>0</v>
      </c>
      <c r="AQ1109" s="78" t="b">
        <v>0</v>
      </c>
      <c r="AR1109" s="78" t="b">
        <v>0</v>
      </c>
      <c r="AS1109" s="78" t="s">
        <v>9963</v>
      </c>
      <c r="AT1109" s="78">
        <v>2</v>
      </c>
      <c r="AU1109" s="84" t="s">
        <v>14862</v>
      </c>
      <c r="AV1109" s="78" t="b">
        <v>0</v>
      </c>
      <c r="AW1109" s="78" t="s">
        <v>15459</v>
      </c>
      <c r="AX1109" s="84" t="s">
        <v>16156</v>
      </c>
      <c r="AY1109" s="78" t="s">
        <v>66</v>
      </c>
      <c r="AZ1109" s="102" t="s">
        <v>18398</v>
      </c>
      <c r="BA1109" s="48"/>
      <c r="BB1109" s="48"/>
      <c r="BC1109" s="48"/>
      <c r="BD1109" s="48"/>
      <c r="BE1109" s="48"/>
      <c r="BF1109" s="48"/>
      <c r="BG1109" s="48"/>
      <c r="BH1109" s="48"/>
      <c r="BI1109" s="48"/>
      <c r="BJ1109" s="48"/>
      <c r="BK1109" s="78" t="e">
        <f>REPLACE(INDEX(GroupVertices[Group], MATCH(Vertices[[#This Row],[Vertex]],GroupVertices[Vertex],0)),1,1,"")</f>
        <v>#N/A</v>
      </c>
      <c r="BL1109" s="3"/>
      <c r="BM1109" s="3"/>
      <c r="BN1109" s="3"/>
      <c r="BO1109" s="3"/>
    </row>
    <row r="1110" spans="1:67" x14ac:dyDescent="0.25">
      <c r="A1110" s="64" t="s">
        <v>829</v>
      </c>
      <c r="B1110" s="65"/>
      <c r="C1110" s="65"/>
      <c r="D1110" s="66"/>
      <c r="E1110" s="68"/>
      <c r="F1110" s="100" t="s">
        <v>5214</v>
      </c>
      <c r="G1110" s="65"/>
      <c r="H1110" s="69"/>
      <c r="I1110" s="70"/>
      <c r="J1110" s="70"/>
      <c r="K1110" s="69" t="s">
        <v>17588</v>
      </c>
      <c r="L1110" s="73"/>
      <c r="M1110" s="74"/>
      <c r="N1110" s="74"/>
      <c r="O1110" s="75"/>
      <c r="P1110" s="76"/>
      <c r="Q1110" s="76"/>
      <c r="R1110" s="86"/>
      <c r="S1110" s="48"/>
      <c r="T1110" s="48"/>
      <c r="U1110" s="49"/>
      <c r="V1110" s="49"/>
      <c r="W1110" s="49"/>
      <c r="X1110" s="49"/>
      <c r="Y1110" s="49"/>
      <c r="Z1110" s="49"/>
      <c r="AA1110" s="71">
        <v>700</v>
      </c>
      <c r="AB1110" s="71"/>
      <c r="AC1110" s="72"/>
      <c r="AD1110" s="78" t="s">
        <v>10857</v>
      </c>
      <c r="AE1110" s="78">
        <v>44</v>
      </c>
      <c r="AF1110" s="78">
        <v>99</v>
      </c>
      <c r="AG1110" s="78">
        <v>140</v>
      </c>
      <c r="AH1110" s="78">
        <v>18</v>
      </c>
      <c r="AI1110" s="78">
        <v>19800</v>
      </c>
      <c r="AJ1110" s="78" t="s">
        <v>12100</v>
      </c>
      <c r="AK1110" s="78" t="s">
        <v>12870</v>
      </c>
      <c r="AL1110" s="78"/>
      <c r="AM1110" s="78" t="s">
        <v>10135</v>
      </c>
      <c r="AN1110" s="80">
        <v>40044.678935185184</v>
      </c>
      <c r="AO1110" s="78"/>
      <c r="AP1110" s="78" t="b">
        <v>0</v>
      </c>
      <c r="AQ1110" s="78" t="b">
        <v>0</v>
      </c>
      <c r="AR1110" s="78" t="b">
        <v>1</v>
      </c>
      <c r="AS1110" s="78" t="s">
        <v>9963</v>
      </c>
      <c r="AT1110" s="78">
        <v>1</v>
      </c>
      <c r="AU1110" s="84" t="s">
        <v>14919</v>
      </c>
      <c r="AV1110" s="78" t="b">
        <v>0</v>
      </c>
      <c r="AW1110" s="78" t="s">
        <v>15459</v>
      </c>
      <c r="AX1110" s="84" t="s">
        <v>16157</v>
      </c>
      <c r="AY1110" s="78" t="s">
        <v>66</v>
      </c>
      <c r="AZ1110" s="102" t="s">
        <v>18398</v>
      </c>
      <c r="BA1110" s="48"/>
      <c r="BB1110" s="48"/>
      <c r="BC1110" s="48"/>
      <c r="BD1110" s="48"/>
      <c r="BE1110" s="48"/>
      <c r="BF1110" s="48"/>
      <c r="BG1110" s="48"/>
      <c r="BH1110" s="48"/>
      <c r="BI1110" s="48"/>
      <c r="BJ1110" s="48"/>
      <c r="BK1110" s="78" t="e">
        <f>REPLACE(INDEX(GroupVertices[Group], MATCH(Vertices[[#This Row],[Vertex]],GroupVertices[Vertex],0)),1,1,"")</f>
        <v>#N/A</v>
      </c>
      <c r="BL1110" s="3"/>
      <c r="BM1110" s="3"/>
      <c r="BN1110" s="3"/>
      <c r="BO1110" s="3"/>
    </row>
    <row r="1111" spans="1:67" x14ac:dyDescent="0.25">
      <c r="A1111" s="64" t="s">
        <v>832</v>
      </c>
      <c r="B1111" s="65"/>
      <c r="C1111" s="65"/>
      <c r="D1111" s="66"/>
      <c r="E1111" s="68"/>
      <c r="F1111" s="100" t="s">
        <v>5217</v>
      </c>
      <c r="G1111" s="65"/>
      <c r="H1111" s="69"/>
      <c r="I1111" s="70"/>
      <c r="J1111" s="70"/>
      <c r="K1111" s="69" t="s">
        <v>17592</v>
      </c>
      <c r="L1111" s="73"/>
      <c r="M1111" s="74"/>
      <c r="N1111" s="74"/>
      <c r="O1111" s="75"/>
      <c r="P1111" s="76"/>
      <c r="Q1111" s="76"/>
      <c r="R1111" s="86"/>
      <c r="S1111" s="48"/>
      <c r="T1111" s="48"/>
      <c r="U1111" s="49"/>
      <c r="V1111" s="49"/>
      <c r="W1111" s="49"/>
      <c r="X1111" s="49"/>
      <c r="Y1111" s="49"/>
      <c r="Z1111" s="49"/>
      <c r="AA1111" s="71">
        <v>704</v>
      </c>
      <c r="AB1111" s="71"/>
      <c r="AC1111" s="72"/>
      <c r="AD1111" s="78" t="s">
        <v>10861</v>
      </c>
      <c r="AE1111" s="78">
        <v>1176</v>
      </c>
      <c r="AF1111" s="78">
        <v>1064</v>
      </c>
      <c r="AG1111" s="78">
        <v>11440</v>
      </c>
      <c r="AH1111" s="78">
        <v>46</v>
      </c>
      <c r="AI1111" s="78">
        <v>3600</v>
      </c>
      <c r="AJ1111" s="78" t="s">
        <v>12103</v>
      </c>
      <c r="AK1111" s="78" t="s">
        <v>12894</v>
      </c>
      <c r="AL1111" s="84" t="s">
        <v>13469</v>
      </c>
      <c r="AM1111" s="78" t="s">
        <v>12879</v>
      </c>
      <c r="AN1111" s="80">
        <v>40368.583171296297</v>
      </c>
      <c r="AO1111" s="84" t="s">
        <v>14360</v>
      </c>
      <c r="AP1111" s="78" t="b">
        <v>0</v>
      </c>
      <c r="AQ1111" s="78" t="b">
        <v>0</v>
      </c>
      <c r="AR1111" s="78" t="b">
        <v>1</v>
      </c>
      <c r="AS1111" s="78" t="s">
        <v>9963</v>
      </c>
      <c r="AT1111" s="78">
        <v>32</v>
      </c>
      <c r="AU1111" s="84" t="s">
        <v>15024</v>
      </c>
      <c r="AV1111" s="78" t="b">
        <v>0</v>
      </c>
      <c r="AW1111" s="78" t="s">
        <v>15459</v>
      </c>
      <c r="AX1111" s="84" t="s">
        <v>16161</v>
      </c>
      <c r="AY1111" s="78" t="s">
        <v>66</v>
      </c>
      <c r="AZ1111" s="102" t="s">
        <v>18398</v>
      </c>
      <c r="BA1111" s="48"/>
      <c r="BB1111" s="48"/>
      <c r="BC1111" s="48"/>
      <c r="BD1111" s="48"/>
      <c r="BE1111" s="48"/>
      <c r="BF1111" s="48"/>
      <c r="BG1111" s="48"/>
      <c r="BH1111" s="48"/>
      <c r="BI1111" s="48"/>
      <c r="BJ1111" s="48"/>
      <c r="BK1111" s="78" t="e">
        <f>REPLACE(INDEX(GroupVertices[Group], MATCH(Vertices[[#This Row],[Vertex]],GroupVertices[Vertex],0)),1,1,"")</f>
        <v>#N/A</v>
      </c>
      <c r="BL1111" s="3"/>
      <c r="BM1111" s="3"/>
      <c r="BN1111" s="3"/>
      <c r="BO1111" s="3"/>
    </row>
    <row r="1112" spans="1:67" x14ac:dyDescent="0.25">
      <c r="A1112" s="64" t="s">
        <v>833</v>
      </c>
      <c r="B1112" s="65"/>
      <c r="C1112" s="65"/>
      <c r="D1112" s="66"/>
      <c r="E1112" s="68"/>
      <c r="F1112" s="100" t="s">
        <v>5218</v>
      </c>
      <c r="G1112" s="65"/>
      <c r="H1112" s="69"/>
      <c r="I1112" s="70"/>
      <c r="J1112" s="70"/>
      <c r="K1112" s="69" t="s">
        <v>17593</v>
      </c>
      <c r="L1112" s="73"/>
      <c r="M1112" s="74"/>
      <c r="N1112" s="74"/>
      <c r="O1112" s="75"/>
      <c r="P1112" s="76"/>
      <c r="Q1112" s="76"/>
      <c r="R1112" s="86"/>
      <c r="S1112" s="48"/>
      <c r="T1112" s="48"/>
      <c r="U1112" s="49"/>
      <c r="V1112" s="49"/>
      <c r="W1112" s="49"/>
      <c r="X1112" s="49"/>
      <c r="Y1112" s="49"/>
      <c r="Z1112" s="49"/>
      <c r="AA1112" s="71">
        <v>705</v>
      </c>
      <c r="AB1112" s="71"/>
      <c r="AC1112" s="72"/>
      <c r="AD1112" s="78" t="s">
        <v>10862</v>
      </c>
      <c r="AE1112" s="78">
        <v>149</v>
      </c>
      <c r="AF1112" s="78">
        <v>281</v>
      </c>
      <c r="AG1112" s="78">
        <v>37729</v>
      </c>
      <c r="AH1112" s="78">
        <v>4</v>
      </c>
      <c r="AI1112" s="78">
        <v>7200</v>
      </c>
      <c r="AJ1112" s="78" t="s">
        <v>12104</v>
      </c>
      <c r="AK1112" s="78" t="s">
        <v>12895</v>
      </c>
      <c r="AL1112" s="84" t="s">
        <v>13470</v>
      </c>
      <c r="AM1112" s="78" t="s">
        <v>13804</v>
      </c>
      <c r="AN1112" s="80">
        <v>41340.834548611114</v>
      </c>
      <c r="AO1112" s="84" t="s">
        <v>14361</v>
      </c>
      <c r="AP1112" s="78" t="b">
        <v>1</v>
      </c>
      <c r="AQ1112" s="78" t="b">
        <v>0</v>
      </c>
      <c r="AR1112" s="78" t="b">
        <v>0</v>
      </c>
      <c r="AS1112" s="78" t="s">
        <v>9963</v>
      </c>
      <c r="AT1112" s="78">
        <v>36</v>
      </c>
      <c r="AU1112" s="84" t="s">
        <v>14862</v>
      </c>
      <c r="AV1112" s="78" t="b">
        <v>0</v>
      </c>
      <c r="AW1112" s="78" t="s">
        <v>15459</v>
      </c>
      <c r="AX1112" s="84" t="s">
        <v>16162</v>
      </c>
      <c r="AY1112" s="78" t="s">
        <v>66</v>
      </c>
      <c r="AZ1112" s="102" t="s">
        <v>18398</v>
      </c>
      <c r="BA1112" s="48"/>
      <c r="BB1112" s="48"/>
      <c r="BC1112" s="48"/>
      <c r="BD1112" s="48"/>
      <c r="BE1112" s="48"/>
      <c r="BF1112" s="48"/>
      <c r="BG1112" s="48"/>
      <c r="BH1112" s="48"/>
      <c r="BI1112" s="48"/>
      <c r="BJ1112" s="48"/>
      <c r="BK1112" s="78" t="e">
        <f>REPLACE(INDEX(GroupVertices[Group], MATCH(Vertices[[#This Row],[Vertex]],GroupVertices[Vertex],0)),1,1,"")</f>
        <v>#N/A</v>
      </c>
      <c r="BL1112" s="3"/>
      <c r="BM1112" s="3"/>
      <c r="BN1112" s="3"/>
      <c r="BO1112" s="3"/>
    </row>
    <row r="1113" spans="1:67" x14ac:dyDescent="0.25">
      <c r="A1113" s="64" t="s">
        <v>835</v>
      </c>
      <c r="B1113" s="65"/>
      <c r="C1113" s="65"/>
      <c r="D1113" s="66"/>
      <c r="E1113" s="68"/>
      <c r="F1113" s="100" t="s">
        <v>15326</v>
      </c>
      <c r="G1113" s="65"/>
      <c r="H1113" s="69"/>
      <c r="I1113" s="70"/>
      <c r="J1113" s="70"/>
      <c r="K1113" s="69" t="s">
        <v>17595</v>
      </c>
      <c r="L1113" s="73"/>
      <c r="M1113" s="74"/>
      <c r="N1113" s="74"/>
      <c r="O1113" s="75"/>
      <c r="P1113" s="76"/>
      <c r="Q1113" s="76"/>
      <c r="R1113" s="86"/>
      <c r="S1113" s="48"/>
      <c r="T1113" s="48"/>
      <c r="U1113" s="49"/>
      <c r="V1113" s="49"/>
      <c r="W1113" s="49"/>
      <c r="X1113" s="49"/>
      <c r="Y1113" s="49"/>
      <c r="Z1113" s="49"/>
      <c r="AA1113" s="71">
        <v>707</v>
      </c>
      <c r="AB1113" s="71"/>
      <c r="AC1113" s="72"/>
      <c r="AD1113" s="78" t="s">
        <v>10864</v>
      </c>
      <c r="AE1113" s="78">
        <v>8</v>
      </c>
      <c r="AF1113" s="78">
        <v>9</v>
      </c>
      <c r="AG1113" s="78">
        <v>158</v>
      </c>
      <c r="AH1113" s="78">
        <v>81</v>
      </c>
      <c r="AI1113" s="78"/>
      <c r="AJ1113" s="78" t="s">
        <v>12105</v>
      </c>
      <c r="AK1113" s="78" t="s">
        <v>12764</v>
      </c>
      <c r="AL1113" s="84" t="s">
        <v>13471</v>
      </c>
      <c r="AM1113" s="78"/>
      <c r="AN1113" s="80">
        <v>42759.610185185185</v>
      </c>
      <c r="AO1113" s="84" t="s">
        <v>14362</v>
      </c>
      <c r="AP1113" s="78" t="b">
        <v>0</v>
      </c>
      <c r="AQ1113" s="78" t="b">
        <v>0</v>
      </c>
      <c r="AR1113" s="78" t="b">
        <v>0</v>
      </c>
      <c r="AS1113" s="78" t="s">
        <v>9963</v>
      </c>
      <c r="AT1113" s="78">
        <v>1</v>
      </c>
      <c r="AU1113" s="84" t="s">
        <v>14862</v>
      </c>
      <c r="AV1113" s="78" t="b">
        <v>0</v>
      </c>
      <c r="AW1113" s="78" t="s">
        <v>15459</v>
      </c>
      <c r="AX1113" s="84" t="s">
        <v>16164</v>
      </c>
      <c r="AY1113" s="78" t="s">
        <v>66</v>
      </c>
      <c r="AZ1113" s="102" t="s">
        <v>18398</v>
      </c>
      <c r="BA1113" s="48"/>
      <c r="BB1113" s="48"/>
      <c r="BC1113" s="48"/>
      <c r="BD1113" s="48"/>
      <c r="BE1113" s="48"/>
      <c r="BF1113" s="48"/>
      <c r="BG1113" s="48"/>
      <c r="BH1113" s="48"/>
      <c r="BI1113" s="48"/>
      <c r="BJ1113" s="48"/>
      <c r="BK1113" s="78" t="e">
        <f>REPLACE(INDEX(GroupVertices[Group], MATCH(Vertices[[#This Row],[Vertex]],GroupVertices[Vertex],0)),1,1,"")</f>
        <v>#N/A</v>
      </c>
      <c r="BL1113" s="3"/>
      <c r="BM1113" s="3"/>
      <c r="BN1113" s="3"/>
      <c r="BO1113" s="3"/>
    </row>
    <row r="1114" spans="1:67" x14ac:dyDescent="0.25">
      <c r="A1114" s="64" t="s">
        <v>836</v>
      </c>
      <c r="B1114" s="65"/>
      <c r="C1114" s="65"/>
      <c r="D1114" s="66"/>
      <c r="E1114" s="68"/>
      <c r="F1114" s="100" t="s">
        <v>15327</v>
      </c>
      <c r="G1114" s="65"/>
      <c r="H1114" s="69"/>
      <c r="I1114" s="70"/>
      <c r="J1114" s="70"/>
      <c r="K1114" s="69" t="s">
        <v>17596</v>
      </c>
      <c r="L1114" s="73"/>
      <c r="M1114" s="74"/>
      <c r="N1114" s="74"/>
      <c r="O1114" s="75"/>
      <c r="P1114" s="76"/>
      <c r="Q1114" s="76"/>
      <c r="R1114" s="86"/>
      <c r="S1114" s="48"/>
      <c r="T1114" s="48"/>
      <c r="U1114" s="49"/>
      <c r="V1114" s="49"/>
      <c r="W1114" s="49"/>
      <c r="X1114" s="49"/>
      <c r="Y1114" s="49"/>
      <c r="Z1114" s="49"/>
      <c r="AA1114" s="71">
        <v>708</v>
      </c>
      <c r="AB1114" s="71"/>
      <c r="AC1114" s="72"/>
      <c r="AD1114" s="78" t="s">
        <v>10865</v>
      </c>
      <c r="AE1114" s="78">
        <v>45</v>
      </c>
      <c r="AF1114" s="78">
        <v>6189</v>
      </c>
      <c r="AG1114" s="78">
        <v>89055</v>
      </c>
      <c r="AH1114" s="78">
        <v>61</v>
      </c>
      <c r="AI1114" s="78">
        <v>19800</v>
      </c>
      <c r="AJ1114" s="78" t="s">
        <v>12106</v>
      </c>
      <c r="AK1114" s="78" t="s">
        <v>12896</v>
      </c>
      <c r="AL1114" s="84" t="s">
        <v>13472</v>
      </c>
      <c r="AM1114" s="78" t="s">
        <v>10135</v>
      </c>
      <c r="AN1114" s="80">
        <v>40070.427731481483</v>
      </c>
      <c r="AO1114" s="84" t="s">
        <v>14363</v>
      </c>
      <c r="AP1114" s="78" t="b">
        <v>0</v>
      </c>
      <c r="AQ1114" s="78" t="b">
        <v>0</v>
      </c>
      <c r="AR1114" s="78" t="b">
        <v>1</v>
      </c>
      <c r="AS1114" s="78" t="s">
        <v>9963</v>
      </c>
      <c r="AT1114" s="78">
        <v>75</v>
      </c>
      <c r="AU1114" s="84" t="s">
        <v>14916</v>
      </c>
      <c r="AV1114" s="78" t="b">
        <v>0</v>
      </c>
      <c r="AW1114" s="78" t="s">
        <v>15459</v>
      </c>
      <c r="AX1114" s="84" t="s">
        <v>16165</v>
      </c>
      <c r="AY1114" s="78" t="s">
        <v>66</v>
      </c>
      <c r="AZ1114" s="102" t="s">
        <v>18398</v>
      </c>
      <c r="BA1114" s="48"/>
      <c r="BB1114" s="48"/>
      <c r="BC1114" s="48"/>
      <c r="BD1114" s="48"/>
      <c r="BE1114" s="48"/>
      <c r="BF1114" s="48"/>
      <c r="BG1114" s="48"/>
      <c r="BH1114" s="48"/>
      <c r="BI1114" s="48"/>
      <c r="BJ1114" s="48"/>
      <c r="BK1114" s="78" t="e">
        <f>REPLACE(INDEX(GroupVertices[Group], MATCH(Vertices[[#This Row],[Vertex]],GroupVertices[Vertex],0)),1,1,"")</f>
        <v>#N/A</v>
      </c>
      <c r="BL1114" s="3"/>
      <c r="BM1114" s="3"/>
      <c r="BN1114" s="3"/>
      <c r="BO1114" s="3"/>
    </row>
    <row r="1115" spans="1:67" x14ac:dyDescent="0.25">
      <c r="A1115" s="64" t="s">
        <v>837</v>
      </c>
      <c r="B1115" s="65"/>
      <c r="C1115" s="65"/>
      <c r="D1115" s="66"/>
      <c r="E1115" s="68"/>
      <c r="F1115" s="100" t="s">
        <v>5219</v>
      </c>
      <c r="G1115" s="65"/>
      <c r="H1115" s="69"/>
      <c r="I1115" s="70"/>
      <c r="J1115" s="70"/>
      <c r="K1115" s="69" t="s">
        <v>17597</v>
      </c>
      <c r="L1115" s="73"/>
      <c r="M1115" s="74"/>
      <c r="N1115" s="74"/>
      <c r="O1115" s="75"/>
      <c r="P1115" s="76"/>
      <c r="Q1115" s="76"/>
      <c r="R1115" s="86"/>
      <c r="S1115" s="48"/>
      <c r="T1115" s="48"/>
      <c r="U1115" s="49"/>
      <c r="V1115" s="49"/>
      <c r="W1115" s="49"/>
      <c r="X1115" s="49"/>
      <c r="Y1115" s="49"/>
      <c r="Z1115" s="49"/>
      <c r="AA1115" s="71">
        <v>709</v>
      </c>
      <c r="AB1115" s="71"/>
      <c r="AC1115" s="72"/>
      <c r="AD1115" s="78" t="s">
        <v>10866</v>
      </c>
      <c r="AE1115" s="78">
        <v>60</v>
      </c>
      <c r="AF1115" s="78">
        <v>11</v>
      </c>
      <c r="AG1115" s="78">
        <v>500</v>
      </c>
      <c r="AH1115" s="78">
        <v>0</v>
      </c>
      <c r="AI1115" s="78"/>
      <c r="AJ1115" s="78" t="s">
        <v>12107</v>
      </c>
      <c r="AK1115" s="78" t="s">
        <v>12897</v>
      </c>
      <c r="AL1115" s="78"/>
      <c r="AM1115" s="78"/>
      <c r="AN1115" s="80">
        <v>42815.445856481485</v>
      </c>
      <c r="AO1115" s="78"/>
      <c r="AP1115" s="78" t="b">
        <v>1</v>
      </c>
      <c r="AQ1115" s="78" t="b">
        <v>0</v>
      </c>
      <c r="AR1115" s="78" t="b">
        <v>0</v>
      </c>
      <c r="AS1115" s="78" t="s">
        <v>9963</v>
      </c>
      <c r="AT1115" s="78">
        <v>0</v>
      </c>
      <c r="AU1115" s="78"/>
      <c r="AV1115" s="78" t="b">
        <v>0</v>
      </c>
      <c r="AW1115" s="78" t="s">
        <v>15459</v>
      </c>
      <c r="AX1115" s="84" t="s">
        <v>16166</v>
      </c>
      <c r="AY1115" s="78" t="s">
        <v>66</v>
      </c>
      <c r="AZ1115" s="102" t="s">
        <v>18398</v>
      </c>
      <c r="BA1115" s="48"/>
      <c r="BB1115" s="48"/>
      <c r="BC1115" s="48"/>
      <c r="BD1115" s="48"/>
      <c r="BE1115" s="48"/>
      <c r="BF1115" s="48"/>
      <c r="BG1115" s="48"/>
      <c r="BH1115" s="48"/>
      <c r="BI1115" s="48"/>
      <c r="BJ1115" s="48"/>
      <c r="BK1115" s="78" t="e">
        <f>REPLACE(INDEX(GroupVertices[Group], MATCH(Vertices[[#This Row],[Vertex]],GroupVertices[Vertex],0)),1,1,"")</f>
        <v>#N/A</v>
      </c>
      <c r="BL1115" s="3"/>
      <c r="BM1115" s="3"/>
      <c r="BN1115" s="3"/>
      <c r="BO1115" s="3"/>
    </row>
    <row r="1116" spans="1:67" x14ac:dyDescent="0.25">
      <c r="A1116" s="64" t="s">
        <v>838</v>
      </c>
      <c r="B1116" s="65"/>
      <c r="C1116" s="65"/>
      <c r="D1116" s="66"/>
      <c r="E1116" s="68"/>
      <c r="F1116" s="100" t="s">
        <v>15328</v>
      </c>
      <c r="G1116" s="65"/>
      <c r="H1116" s="69"/>
      <c r="I1116" s="70"/>
      <c r="J1116" s="70"/>
      <c r="K1116" s="69" t="s">
        <v>17598</v>
      </c>
      <c r="L1116" s="73"/>
      <c r="M1116" s="74"/>
      <c r="N1116" s="74"/>
      <c r="O1116" s="75"/>
      <c r="P1116" s="76"/>
      <c r="Q1116" s="76"/>
      <c r="R1116" s="86"/>
      <c r="S1116" s="48"/>
      <c r="T1116" s="48"/>
      <c r="U1116" s="49"/>
      <c r="V1116" s="49"/>
      <c r="W1116" s="49"/>
      <c r="X1116" s="49"/>
      <c r="Y1116" s="49"/>
      <c r="Z1116" s="49"/>
      <c r="AA1116" s="71">
        <v>710</v>
      </c>
      <c r="AB1116" s="71"/>
      <c r="AC1116" s="72"/>
      <c r="AD1116" s="78" t="s">
        <v>10867</v>
      </c>
      <c r="AE1116" s="78">
        <v>17</v>
      </c>
      <c r="AF1116" s="78">
        <v>4</v>
      </c>
      <c r="AG1116" s="78">
        <v>119</v>
      </c>
      <c r="AH1116" s="78">
        <v>0</v>
      </c>
      <c r="AI1116" s="78"/>
      <c r="AJ1116" s="78" t="s">
        <v>12108</v>
      </c>
      <c r="AK1116" s="78" t="s">
        <v>12684</v>
      </c>
      <c r="AL1116" s="84" t="s">
        <v>13473</v>
      </c>
      <c r="AM1116" s="78"/>
      <c r="AN1116" s="80">
        <v>42835.296446759261</v>
      </c>
      <c r="AO1116" s="78"/>
      <c r="AP1116" s="78" t="b">
        <v>1</v>
      </c>
      <c r="AQ1116" s="78" t="b">
        <v>0</v>
      </c>
      <c r="AR1116" s="78" t="b">
        <v>0</v>
      </c>
      <c r="AS1116" s="78" t="s">
        <v>9963</v>
      </c>
      <c r="AT1116" s="78">
        <v>0</v>
      </c>
      <c r="AU1116" s="78"/>
      <c r="AV1116" s="78" t="b">
        <v>0</v>
      </c>
      <c r="AW1116" s="78" t="s">
        <v>15459</v>
      </c>
      <c r="AX1116" s="84" t="s">
        <v>16167</v>
      </c>
      <c r="AY1116" s="78" t="s">
        <v>66</v>
      </c>
      <c r="AZ1116" s="102" t="s">
        <v>18398</v>
      </c>
      <c r="BA1116" s="48"/>
      <c r="BB1116" s="48"/>
      <c r="BC1116" s="48"/>
      <c r="BD1116" s="48"/>
      <c r="BE1116" s="48"/>
      <c r="BF1116" s="48"/>
      <c r="BG1116" s="48"/>
      <c r="BH1116" s="48"/>
      <c r="BI1116" s="48"/>
      <c r="BJ1116" s="48"/>
      <c r="BK1116" s="78" t="e">
        <f>REPLACE(INDEX(GroupVertices[Group], MATCH(Vertices[[#This Row],[Vertex]],GroupVertices[Vertex],0)),1,1,"")</f>
        <v>#N/A</v>
      </c>
      <c r="BL1116" s="3"/>
      <c r="BM1116" s="3"/>
      <c r="BN1116" s="3"/>
      <c r="BO1116" s="3"/>
    </row>
    <row r="1117" spans="1:67" x14ac:dyDescent="0.25">
      <c r="A1117" s="64" t="s">
        <v>840</v>
      </c>
      <c r="B1117" s="65"/>
      <c r="C1117" s="65"/>
      <c r="D1117" s="66"/>
      <c r="E1117" s="68"/>
      <c r="F1117" s="100" t="s">
        <v>4787</v>
      </c>
      <c r="G1117" s="65"/>
      <c r="H1117" s="69"/>
      <c r="I1117" s="70"/>
      <c r="J1117" s="70"/>
      <c r="K1117" s="69" t="s">
        <v>17601</v>
      </c>
      <c r="L1117" s="73"/>
      <c r="M1117" s="74"/>
      <c r="N1117" s="74"/>
      <c r="O1117" s="75"/>
      <c r="P1117" s="76"/>
      <c r="Q1117" s="76"/>
      <c r="R1117" s="86"/>
      <c r="S1117" s="48"/>
      <c r="T1117" s="48"/>
      <c r="U1117" s="49"/>
      <c r="V1117" s="49"/>
      <c r="W1117" s="49"/>
      <c r="X1117" s="49"/>
      <c r="Y1117" s="49"/>
      <c r="Z1117" s="49"/>
      <c r="AA1117" s="71">
        <v>713</v>
      </c>
      <c r="AB1117" s="71"/>
      <c r="AC1117" s="72"/>
      <c r="AD1117" s="78" t="s">
        <v>10870</v>
      </c>
      <c r="AE1117" s="78">
        <v>48</v>
      </c>
      <c r="AF1117" s="78">
        <v>9</v>
      </c>
      <c r="AG1117" s="78">
        <v>1051</v>
      </c>
      <c r="AH1117" s="78">
        <v>3</v>
      </c>
      <c r="AI1117" s="78"/>
      <c r="AJ1117" s="78"/>
      <c r="AK1117" s="78" t="s">
        <v>12819</v>
      </c>
      <c r="AL1117" s="78"/>
      <c r="AM1117" s="78"/>
      <c r="AN1117" s="80">
        <v>42787.257013888891</v>
      </c>
      <c r="AO1117" s="78"/>
      <c r="AP1117" s="78" t="b">
        <v>1</v>
      </c>
      <c r="AQ1117" s="78" t="b">
        <v>1</v>
      </c>
      <c r="AR1117" s="78" t="b">
        <v>0</v>
      </c>
      <c r="AS1117" s="78" t="s">
        <v>9963</v>
      </c>
      <c r="AT1117" s="78">
        <v>0</v>
      </c>
      <c r="AU1117" s="78"/>
      <c r="AV1117" s="78" t="b">
        <v>0</v>
      </c>
      <c r="AW1117" s="78" t="s">
        <v>15459</v>
      </c>
      <c r="AX1117" s="84" t="s">
        <v>16170</v>
      </c>
      <c r="AY1117" s="78" t="s">
        <v>66</v>
      </c>
      <c r="AZ1117" s="102" t="s">
        <v>18398</v>
      </c>
      <c r="BA1117" s="48"/>
      <c r="BB1117" s="48"/>
      <c r="BC1117" s="48"/>
      <c r="BD1117" s="48"/>
      <c r="BE1117" s="48"/>
      <c r="BF1117" s="48"/>
      <c r="BG1117" s="48"/>
      <c r="BH1117" s="48"/>
      <c r="BI1117" s="48"/>
      <c r="BJ1117" s="48"/>
      <c r="BK1117" s="78" t="e">
        <f>REPLACE(INDEX(GroupVertices[Group], MATCH(Vertices[[#This Row],[Vertex]],GroupVertices[Vertex],0)),1,1,"")</f>
        <v>#N/A</v>
      </c>
      <c r="BL1117" s="3"/>
      <c r="BM1117" s="3"/>
      <c r="BN1117" s="3"/>
      <c r="BO1117" s="3"/>
    </row>
    <row r="1118" spans="1:67" x14ac:dyDescent="0.25">
      <c r="A1118" s="64" t="s">
        <v>841</v>
      </c>
      <c r="B1118" s="65"/>
      <c r="C1118" s="65"/>
      <c r="D1118" s="66"/>
      <c r="E1118" s="68"/>
      <c r="F1118" s="100" t="s">
        <v>5221</v>
      </c>
      <c r="G1118" s="65"/>
      <c r="H1118" s="69"/>
      <c r="I1118" s="70"/>
      <c r="J1118" s="70"/>
      <c r="K1118" s="69" t="s">
        <v>17602</v>
      </c>
      <c r="L1118" s="73"/>
      <c r="M1118" s="74"/>
      <c r="N1118" s="74"/>
      <c r="O1118" s="75"/>
      <c r="P1118" s="76"/>
      <c r="Q1118" s="76"/>
      <c r="R1118" s="86"/>
      <c r="S1118" s="48"/>
      <c r="T1118" s="48"/>
      <c r="U1118" s="49"/>
      <c r="V1118" s="49"/>
      <c r="W1118" s="49"/>
      <c r="X1118" s="49"/>
      <c r="Y1118" s="49"/>
      <c r="Z1118" s="49"/>
      <c r="AA1118" s="71">
        <v>714</v>
      </c>
      <c r="AB1118" s="71"/>
      <c r="AC1118" s="72"/>
      <c r="AD1118" s="78" t="s">
        <v>10871</v>
      </c>
      <c r="AE1118" s="78">
        <v>1894</v>
      </c>
      <c r="AF1118" s="78">
        <v>13461</v>
      </c>
      <c r="AG1118" s="78">
        <v>49393</v>
      </c>
      <c r="AH1118" s="78">
        <v>424</v>
      </c>
      <c r="AI1118" s="78">
        <v>3600</v>
      </c>
      <c r="AJ1118" s="78" t="s">
        <v>12111</v>
      </c>
      <c r="AK1118" s="78" t="s">
        <v>12899</v>
      </c>
      <c r="AL1118" s="84" t="s">
        <v>13476</v>
      </c>
      <c r="AM1118" s="78" t="s">
        <v>12879</v>
      </c>
      <c r="AN1118" s="80">
        <v>39167.390173611115</v>
      </c>
      <c r="AO1118" s="84" t="s">
        <v>14366</v>
      </c>
      <c r="AP1118" s="78" t="b">
        <v>0</v>
      </c>
      <c r="AQ1118" s="78" t="b">
        <v>0</v>
      </c>
      <c r="AR1118" s="78" t="b">
        <v>1</v>
      </c>
      <c r="AS1118" s="78" t="s">
        <v>9963</v>
      </c>
      <c r="AT1118" s="78">
        <v>889</v>
      </c>
      <c r="AU1118" s="84" t="s">
        <v>14892</v>
      </c>
      <c r="AV1118" s="78" t="b">
        <v>1</v>
      </c>
      <c r="AW1118" s="78" t="s">
        <v>15459</v>
      </c>
      <c r="AX1118" s="84" t="s">
        <v>16171</v>
      </c>
      <c r="AY1118" s="78" t="s">
        <v>66</v>
      </c>
      <c r="AZ1118" s="102" t="s">
        <v>18398</v>
      </c>
      <c r="BA1118" s="48"/>
      <c r="BB1118" s="48"/>
      <c r="BC1118" s="48"/>
      <c r="BD1118" s="48"/>
      <c r="BE1118" s="48"/>
      <c r="BF1118" s="48"/>
      <c r="BG1118" s="48"/>
      <c r="BH1118" s="48"/>
      <c r="BI1118" s="48"/>
      <c r="BJ1118" s="48"/>
      <c r="BK1118" s="78" t="e">
        <f>REPLACE(INDEX(GroupVertices[Group], MATCH(Vertices[[#This Row],[Vertex]],GroupVertices[Vertex],0)),1,1,"")</f>
        <v>#N/A</v>
      </c>
      <c r="BL1118" s="3"/>
      <c r="BM1118" s="3"/>
      <c r="BN1118" s="3"/>
      <c r="BO1118" s="3"/>
    </row>
    <row r="1119" spans="1:67" x14ac:dyDescent="0.25">
      <c r="A1119" s="64" t="s">
        <v>842</v>
      </c>
      <c r="B1119" s="65"/>
      <c r="C1119" s="65"/>
      <c r="D1119" s="66"/>
      <c r="E1119" s="68"/>
      <c r="F1119" s="100" t="s">
        <v>5222</v>
      </c>
      <c r="G1119" s="65"/>
      <c r="H1119" s="69"/>
      <c r="I1119" s="70"/>
      <c r="J1119" s="70"/>
      <c r="K1119" s="69" t="s">
        <v>17603</v>
      </c>
      <c r="L1119" s="73"/>
      <c r="M1119" s="74"/>
      <c r="N1119" s="74"/>
      <c r="O1119" s="75"/>
      <c r="P1119" s="76"/>
      <c r="Q1119" s="76"/>
      <c r="R1119" s="86"/>
      <c r="S1119" s="48"/>
      <c r="T1119" s="48"/>
      <c r="U1119" s="49"/>
      <c r="V1119" s="49"/>
      <c r="W1119" s="49"/>
      <c r="X1119" s="49"/>
      <c r="Y1119" s="49"/>
      <c r="Z1119" s="49"/>
      <c r="AA1119" s="71">
        <v>715</v>
      </c>
      <c r="AB1119" s="71"/>
      <c r="AC1119" s="72"/>
      <c r="AD1119" s="78" t="s">
        <v>10872</v>
      </c>
      <c r="AE1119" s="78">
        <v>72</v>
      </c>
      <c r="AF1119" s="78">
        <v>37</v>
      </c>
      <c r="AG1119" s="78">
        <v>126</v>
      </c>
      <c r="AH1119" s="78">
        <v>18</v>
      </c>
      <c r="AI1119" s="78">
        <v>19800</v>
      </c>
      <c r="AJ1119" s="78" t="s">
        <v>12112</v>
      </c>
      <c r="AK1119" s="78" t="s">
        <v>12750</v>
      </c>
      <c r="AL1119" s="84" t="s">
        <v>13477</v>
      </c>
      <c r="AM1119" s="78" t="s">
        <v>10135</v>
      </c>
      <c r="AN1119" s="80">
        <v>40393.582928240743</v>
      </c>
      <c r="AO1119" s="84" t="s">
        <v>14367</v>
      </c>
      <c r="AP1119" s="78" t="b">
        <v>0</v>
      </c>
      <c r="AQ1119" s="78" t="b">
        <v>0</v>
      </c>
      <c r="AR1119" s="78" t="b">
        <v>1</v>
      </c>
      <c r="AS1119" s="78" t="s">
        <v>9963</v>
      </c>
      <c r="AT1119" s="78">
        <v>0</v>
      </c>
      <c r="AU1119" s="84" t="s">
        <v>15025</v>
      </c>
      <c r="AV1119" s="78" t="b">
        <v>0</v>
      </c>
      <c r="AW1119" s="78" t="s">
        <v>15459</v>
      </c>
      <c r="AX1119" s="84" t="s">
        <v>16172</v>
      </c>
      <c r="AY1119" s="78" t="s">
        <v>66</v>
      </c>
      <c r="AZ1119" s="102" t="s">
        <v>18398</v>
      </c>
      <c r="BA1119" s="48"/>
      <c r="BB1119" s="48"/>
      <c r="BC1119" s="48"/>
      <c r="BD1119" s="48"/>
      <c r="BE1119" s="48"/>
      <c r="BF1119" s="48"/>
      <c r="BG1119" s="48"/>
      <c r="BH1119" s="48"/>
      <c r="BI1119" s="48"/>
      <c r="BJ1119" s="48"/>
      <c r="BK1119" s="78" t="e">
        <f>REPLACE(INDEX(GroupVertices[Group], MATCH(Vertices[[#This Row],[Vertex]],GroupVertices[Vertex],0)),1,1,"")</f>
        <v>#N/A</v>
      </c>
      <c r="BL1119" s="3"/>
      <c r="BM1119" s="3"/>
      <c r="BN1119" s="3"/>
      <c r="BO1119" s="3"/>
    </row>
    <row r="1120" spans="1:67" x14ac:dyDescent="0.25">
      <c r="A1120" s="64" t="s">
        <v>843</v>
      </c>
      <c r="B1120" s="65"/>
      <c r="C1120" s="65"/>
      <c r="D1120" s="66"/>
      <c r="E1120" s="68"/>
      <c r="F1120" s="100" t="s">
        <v>5223</v>
      </c>
      <c r="G1120" s="65"/>
      <c r="H1120" s="69"/>
      <c r="I1120" s="70"/>
      <c r="J1120" s="70"/>
      <c r="K1120" s="69" t="s">
        <v>17604</v>
      </c>
      <c r="L1120" s="73"/>
      <c r="M1120" s="74"/>
      <c r="N1120" s="74"/>
      <c r="O1120" s="75"/>
      <c r="P1120" s="76"/>
      <c r="Q1120" s="76"/>
      <c r="R1120" s="86"/>
      <c r="S1120" s="48"/>
      <c r="T1120" s="48"/>
      <c r="U1120" s="49"/>
      <c r="V1120" s="49"/>
      <c r="W1120" s="49"/>
      <c r="X1120" s="49"/>
      <c r="Y1120" s="49"/>
      <c r="Z1120" s="49"/>
      <c r="AA1120" s="71">
        <v>716</v>
      </c>
      <c r="AB1120" s="71"/>
      <c r="AC1120" s="72"/>
      <c r="AD1120" s="78" t="s">
        <v>10873</v>
      </c>
      <c r="AE1120" s="78">
        <v>48</v>
      </c>
      <c r="AF1120" s="78">
        <v>5</v>
      </c>
      <c r="AG1120" s="78">
        <v>225</v>
      </c>
      <c r="AH1120" s="78">
        <v>0</v>
      </c>
      <c r="AI1120" s="78"/>
      <c r="AJ1120" s="78"/>
      <c r="AK1120" s="78"/>
      <c r="AL1120" s="78"/>
      <c r="AM1120" s="78"/>
      <c r="AN1120" s="80">
        <v>42852.251631944448</v>
      </c>
      <c r="AO1120" s="78"/>
      <c r="AP1120" s="78" t="b">
        <v>1</v>
      </c>
      <c r="AQ1120" s="78" t="b">
        <v>0</v>
      </c>
      <c r="AR1120" s="78" t="b">
        <v>0</v>
      </c>
      <c r="AS1120" s="78" t="s">
        <v>9963</v>
      </c>
      <c r="AT1120" s="78">
        <v>0</v>
      </c>
      <c r="AU1120" s="78"/>
      <c r="AV1120" s="78" t="b">
        <v>0</v>
      </c>
      <c r="AW1120" s="78" t="s">
        <v>15459</v>
      </c>
      <c r="AX1120" s="84" t="s">
        <v>16173</v>
      </c>
      <c r="AY1120" s="78" t="s">
        <v>66</v>
      </c>
      <c r="AZ1120" s="102" t="s">
        <v>18398</v>
      </c>
      <c r="BA1120" s="48"/>
      <c r="BB1120" s="48"/>
      <c r="BC1120" s="48"/>
      <c r="BD1120" s="48"/>
      <c r="BE1120" s="48"/>
      <c r="BF1120" s="48"/>
      <c r="BG1120" s="48"/>
      <c r="BH1120" s="48"/>
      <c r="BI1120" s="48"/>
      <c r="BJ1120" s="48"/>
      <c r="BK1120" s="78" t="e">
        <f>REPLACE(INDEX(GroupVertices[Group], MATCH(Vertices[[#This Row],[Vertex]],GroupVertices[Vertex],0)),1,1,"")</f>
        <v>#N/A</v>
      </c>
      <c r="BL1120" s="3"/>
      <c r="BM1120" s="3"/>
      <c r="BN1120" s="3"/>
      <c r="BO1120" s="3"/>
    </row>
    <row r="1121" spans="1:67" x14ac:dyDescent="0.25">
      <c r="A1121" s="64" t="s">
        <v>844</v>
      </c>
      <c r="B1121" s="65"/>
      <c r="C1121" s="65"/>
      <c r="D1121" s="66"/>
      <c r="E1121" s="68"/>
      <c r="F1121" s="100" t="s">
        <v>5224</v>
      </c>
      <c r="G1121" s="65"/>
      <c r="H1121" s="69"/>
      <c r="I1121" s="70"/>
      <c r="J1121" s="70"/>
      <c r="K1121" s="69" t="s">
        <v>17605</v>
      </c>
      <c r="L1121" s="73"/>
      <c r="M1121" s="74"/>
      <c r="N1121" s="74"/>
      <c r="O1121" s="75"/>
      <c r="P1121" s="76"/>
      <c r="Q1121" s="76"/>
      <c r="R1121" s="86"/>
      <c r="S1121" s="48"/>
      <c r="T1121" s="48"/>
      <c r="U1121" s="49"/>
      <c r="V1121" s="49"/>
      <c r="W1121" s="49"/>
      <c r="X1121" s="49"/>
      <c r="Y1121" s="49"/>
      <c r="Z1121" s="49"/>
      <c r="AA1121" s="71">
        <v>717</v>
      </c>
      <c r="AB1121" s="71"/>
      <c r="AC1121" s="72"/>
      <c r="AD1121" s="78" t="s">
        <v>10874</v>
      </c>
      <c r="AE1121" s="78">
        <v>308</v>
      </c>
      <c r="AF1121" s="78">
        <v>243</v>
      </c>
      <c r="AG1121" s="78">
        <v>28206</v>
      </c>
      <c r="AH1121" s="78">
        <v>279</v>
      </c>
      <c r="AI1121" s="78">
        <v>19800</v>
      </c>
      <c r="AJ1121" s="78" t="s">
        <v>12113</v>
      </c>
      <c r="AK1121" s="78" t="s">
        <v>12900</v>
      </c>
      <c r="AL1121" s="84" t="s">
        <v>13478</v>
      </c>
      <c r="AM1121" s="78" t="s">
        <v>13806</v>
      </c>
      <c r="AN1121" s="80">
        <v>39977.301041666666</v>
      </c>
      <c r="AO1121" s="84" t="s">
        <v>14368</v>
      </c>
      <c r="AP1121" s="78" t="b">
        <v>0</v>
      </c>
      <c r="AQ1121" s="78" t="b">
        <v>0</v>
      </c>
      <c r="AR1121" s="78" t="b">
        <v>0</v>
      </c>
      <c r="AS1121" s="78" t="s">
        <v>9963</v>
      </c>
      <c r="AT1121" s="78">
        <v>42</v>
      </c>
      <c r="AU1121" s="84" t="s">
        <v>15026</v>
      </c>
      <c r="AV1121" s="78" t="b">
        <v>0</v>
      </c>
      <c r="AW1121" s="78" t="s">
        <v>15459</v>
      </c>
      <c r="AX1121" s="84" t="s">
        <v>16174</v>
      </c>
      <c r="AY1121" s="78" t="s">
        <v>66</v>
      </c>
      <c r="AZ1121" s="102" t="s">
        <v>18398</v>
      </c>
      <c r="BA1121" s="48"/>
      <c r="BB1121" s="48"/>
      <c r="BC1121" s="48"/>
      <c r="BD1121" s="48"/>
      <c r="BE1121" s="48"/>
      <c r="BF1121" s="48"/>
      <c r="BG1121" s="48"/>
      <c r="BH1121" s="48"/>
      <c r="BI1121" s="48"/>
      <c r="BJ1121" s="48"/>
      <c r="BK1121" s="78" t="e">
        <f>REPLACE(INDEX(GroupVertices[Group], MATCH(Vertices[[#This Row],[Vertex]],GroupVertices[Vertex],0)),1,1,"")</f>
        <v>#N/A</v>
      </c>
      <c r="BL1121" s="3"/>
      <c r="BM1121" s="3"/>
      <c r="BN1121" s="3"/>
      <c r="BO1121" s="3"/>
    </row>
    <row r="1122" spans="1:67" x14ac:dyDescent="0.25">
      <c r="A1122" s="64" t="s">
        <v>845</v>
      </c>
      <c r="B1122" s="65"/>
      <c r="C1122" s="65"/>
      <c r="D1122" s="66"/>
      <c r="E1122" s="68"/>
      <c r="F1122" s="100" t="s">
        <v>15329</v>
      </c>
      <c r="G1122" s="65"/>
      <c r="H1122" s="69"/>
      <c r="I1122" s="70"/>
      <c r="J1122" s="70"/>
      <c r="K1122" s="69" t="s">
        <v>17606</v>
      </c>
      <c r="L1122" s="73"/>
      <c r="M1122" s="74"/>
      <c r="N1122" s="74"/>
      <c r="O1122" s="75"/>
      <c r="P1122" s="76"/>
      <c r="Q1122" s="76"/>
      <c r="R1122" s="86"/>
      <c r="S1122" s="48"/>
      <c r="T1122" s="48"/>
      <c r="U1122" s="49"/>
      <c r="V1122" s="49"/>
      <c r="W1122" s="49"/>
      <c r="X1122" s="49"/>
      <c r="Y1122" s="49"/>
      <c r="Z1122" s="49"/>
      <c r="AA1122" s="71">
        <v>718</v>
      </c>
      <c r="AB1122" s="71"/>
      <c r="AC1122" s="72"/>
      <c r="AD1122" s="78" t="s">
        <v>10875</v>
      </c>
      <c r="AE1122" s="78">
        <v>63</v>
      </c>
      <c r="AF1122" s="78">
        <v>13</v>
      </c>
      <c r="AG1122" s="78">
        <v>1578</v>
      </c>
      <c r="AH1122" s="78">
        <v>8</v>
      </c>
      <c r="AI1122" s="78">
        <v>19800</v>
      </c>
      <c r="AJ1122" s="78"/>
      <c r="AK1122" s="78"/>
      <c r="AL1122" s="84" t="s">
        <v>13479</v>
      </c>
      <c r="AM1122" s="78" t="s">
        <v>10135</v>
      </c>
      <c r="AN1122" s="80">
        <v>42020.747048611112</v>
      </c>
      <c r="AO1122" s="84" t="s">
        <v>14369</v>
      </c>
      <c r="AP1122" s="78" t="b">
        <v>0</v>
      </c>
      <c r="AQ1122" s="78" t="b">
        <v>0</v>
      </c>
      <c r="AR1122" s="78" t="b">
        <v>0</v>
      </c>
      <c r="AS1122" s="78" t="s">
        <v>9963</v>
      </c>
      <c r="AT1122" s="78">
        <v>0</v>
      </c>
      <c r="AU1122" s="84" t="s">
        <v>14862</v>
      </c>
      <c r="AV1122" s="78" t="b">
        <v>0</v>
      </c>
      <c r="AW1122" s="78" t="s">
        <v>15459</v>
      </c>
      <c r="AX1122" s="84" t="s">
        <v>16175</v>
      </c>
      <c r="AY1122" s="78" t="s">
        <v>66</v>
      </c>
      <c r="AZ1122" s="102" t="s">
        <v>18398</v>
      </c>
      <c r="BA1122" s="48"/>
      <c r="BB1122" s="48"/>
      <c r="BC1122" s="48"/>
      <c r="BD1122" s="48"/>
      <c r="BE1122" s="48"/>
      <c r="BF1122" s="48"/>
      <c r="BG1122" s="48"/>
      <c r="BH1122" s="48"/>
      <c r="BI1122" s="48"/>
      <c r="BJ1122" s="48"/>
      <c r="BK1122" s="78" t="e">
        <f>REPLACE(INDEX(GroupVertices[Group], MATCH(Vertices[[#This Row],[Vertex]],GroupVertices[Vertex],0)),1,1,"")</f>
        <v>#N/A</v>
      </c>
      <c r="BL1122" s="3"/>
      <c r="BM1122" s="3"/>
      <c r="BN1122" s="3"/>
      <c r="BO1122" s="3"/>
    </row>
    <row r="1123" spans="1:67" x14ac:dyDescent="0.25">
      <c r="A1123" s="64" t="s">
        <v>847</v>
      </c>
      <c r="B1123" s="65"/>
      <c r="C1123" s="65"/>
      <c r="D1123" s="66"/>
      <c r="E1123" s="68"/>
      <c r="F1123" s="100" t="s">
        <v>5226</v>
      </c>
      <c r="G1123" s="65"/>
      <c r="H1123" s="69"/>
      <c r="I1123" s="70"/>
      <c r="J1123" s="70"/>
      <c r="K1123" s="69" t="s">
        <v>17608</v>
      </c>
      <c r="L1123" s="73"/>
      <c r="M1123" s="74"/>
      <c r="N1123" s="74"/>
      <c r="O1123" s="75"/>
      <c r="P1123" s="76"/>
      <c r="Q1123" s="76"/>
      <c r="R1123" s="86"/>
      <c r="S1123" s="48"/>
      <c r="T1123" s="48"/>
      <c r="U1123" s="49"/>
      <c r="V1123" s="49"/>
      <c r="W1123" s="49"/>
      <c r="X1123" s="49"/>
      <c r="Y1123" s="49"/>
      <c r="Z1123" s="49"/>
      <c r="AA1123" s="71">
        <v>720</v>
      </c>
      <c r="AB1123" s="71"/>
      <c r="AC1123" s="72"/>
      <c r="AD1123" s="78" t="s">
        <v>10044</v>
      </c>
      <c r="AE1123" s="78">
        <v>97</v>
      </c>
      <c r="AF1123" s="78">
        <v>53</v>
      </c>
      <c r="AG1123" s="78">
        <v>3766</v>
      </c>
      <c r="AH1123" s="78">
        <v>4</v>
      </c>
      <c r="AI1123" s="78">
        <v>19800</v>
      </c>
      <c r="AJ1123" s="78"/>
      <c r="AK1123" s="78" t="s">
        <v>12901</v>
      </c>
      <c r="AL1123" s="84" t="s">
        <v>13481</v>
      </c>
      <c r="AM1123" s="78" t="s">
        <v>10135</v>
      </c>
      <c r="AN1123" s="80">
        <v>42466.457002314812</v>
      </c>
      <c r="AO1123" s="84" t="s">
        <v>14371</v>
      </c>
      <c r="AP1123" s="78" t="b">
        <v>0</v>
      </c>
      <c r="AQ1123" s="78" t="b">
        <v>0</v>
      </c>
      <c r="AR1123" s="78" t="b">
        <v>0</v>
      </c>
      <c r="AS1123" s="78" t="s">
        <v>9963</v>
      </c>
      <c r="AT1123" s="78">
        <v>3</v>
      </c>
      <c r="AU1123" s="84" t="s">
        <v>14862</v>
      </c>
      <c r="AV1123" s="78" t="b">
        <v>0</v>
      </c>
      <c r="AW1123" s="78" t="s">
        <v>15459</v>
      </c>
      <c r="AX1123" s="84" t="s">
        <v>16177</v>
      </c>
      <c r="AY1123" s="78" t="s">
        <v>66</v>
      </c>
      <c r="AZ1123" s="102" t="s">
        <v>18398</v>
      </c>
      <c r="BA1123" s="48"/>
      <c r="BB1123" s="48"/>
      <c r="BC1123" s="48"/>
      <c r="BD1123" s="48"/>
      <c r="BE1123" s="48"/>
      <c r="BF1123" s="48"/>
      <c r="BG1123" s="48"/>
      <c r="BH1123" s="48"/>
      <c r="BI1123" s="48"/>
      <c r="BJ1123" s="48"/>
      <c r="BK1123" s="78" t="e">
        <f>REPLACE(INDEX(GroupVertices[Group], MATCH(Vertices[[#This Row],[Vertex]],GroupVertices[Vertex],0)),1,1,"")</f>
        <v>#N/A</v>
      </c>
      <c r="BL1123" s="3"/>
      <c r="BM1123" s="3"/>
      <c r="BN1123" s="3"/>
      <c r="BO1123" s="3"/>
    </row>
    <row r="1124" spans="1:67" x14ac:dyDescent="0.25">
      <c r="A1124" s="64" t="s">
        <v>848</v>
      </c>
      <c r="B1124" s="65"/>
      <c r="C1124" s="65"/>
      <c r="D1124" s="66"/>
      <c r="E1124" s="68"/>
      <c r="F1124" s="100" t="s">
        <v>5227</v>
      </c>
      <c r="G1124" s="65"/>
      <c r="H1124" s="69"/>
      <c r="I1124" s="70"/>
      <c r="J1124" s="70"/>
      <c r="K1124" s="69" t="s">
        <v>17609</v>
      </c>
      <c r="L1124" s="73"/>
      <c r="M1124" s="74"/>
      <c r="N1124" s="74"/>
      <c r="O1124" s="75"/>
      <c r="P1124" s="76"/>
      <c r="Q1124" s="76"/>
      <c r="R1124" s="86"/>
      <c r="S1124" s="48"/>
      <c r="T1124" s="48"/>
      <c r="U1124" s="49"/>
      <c r="V1124" s="49"/>
      <c r="W1124" s="49"/>
      <c r="X1124" s="49"/>
      <c r="Y1124" s="49"/>
      <c r="Z1124" s="49"/>
      <c r="AA1124" s="71">
        <v>721</v>
      </c>
      <c r="AB1124" s="71"/>
      <c r="AC1124" s="72"/>
      <c r="AD1124" s="78" t="s">
        <v>10877</v>
      </c>
      <c r="AE1124" s="78">
        <v>116</v>
      </c>
      <c r="AF1124" s="78">
        <v>26</v>
      </c>
      <c r="AG1124" s="78">
        <v>201</v>
      </c>
      <c r="AH1124" s="78">
        <v>180</v>
      </c>
      <c r="AI1124" s="78">
        <v>19800</v>
      </c>
      <c r="AJ1124" s="78" t="s">
        <v>12115</v>
      </c>
      <c r="AK1124" s="78" t="s">
        <v>12902</v>
      </c>
      <c r="AL1124" s="84" t="s">
        <v>13482</v>
      </c>
      <c r="AM1124" s="78" t="s">
        <v>10139</v>
      </c>
      <c r="AN1124" s="80">
        <v>39954.481041666666</v>
      </c>
      <c r="AO1124" s="84" t="s">
        <v>14372</v>
      </c>
      <c r="AP1124" s="78" t="b">
        <v>1</v>
      </c>
      <c r="AQ1124" s="78" t="b">
        <v>0</v>
      </c>
      <c r="AR1124" s="78" t="b">
        <v>0</v>
      </c>
      <c r="AS1124" s="78" t="s">
        <v>9963</v>
      </c>
      <c r="AT1124" s="78">
        <v>0</v>
      </c>
      <c r="AU1124" s="84" t="s">
        <v>14862</v>
      </c>
      <c r="AV1124" s="78" t="b">
        <v>0</v>
      </c>
      <c r="AW1124" s="78" t="s">
        <v>15459</v>
      </c>
      <c r="AX1124" s="84" t="s">
        <v>16178</v>
      </c>
      <c r="AY1124" s="78" t="s">
        <v>66</v>
      </c>
      <c r="AZ1124" s="102" t="s">
        <v>18398</v>
      </c>
      <c r="BA1124" s="48"/>
      <c r="BB1124" s="48"/>
      <c r="BC1124" s="48"/>
      <c r="BD1124" s="48"/>
      <c r="BE1124" s="48"/>
      <c r="BF1124" s="48"/>
      <c r="BG1124" s="48"/>
      <c r="BH1124" s="48"/>
      <c r="BI1124" s="48"/>
      <c r="BJ1124" s="48"/>
      <c r="BK1124" s="78" t="e">
        <f>REPLACE(INDEX(GroupVertices[Group], MATCH(Vertices[[#This Row],[Vertex]],GroupVertices[Vertex],0)),1,1,"")</f>
        <v>#N/A</v>
      </c>
      <c r="BL1124" s="3"/>
      <c r="BM1124" s="3"/>
      <c r="BN1124" s="3"/>
      <c r="BO1124" s="3"/>
    </row>
    <row r="1125" spans="1:67" x14ac:dyDescent="0.25">
      <c r="A1125" s="64" t="s">
        <v>849</v>
      </c>
      <c r="B1125" s="65"/>
      <c r="C1125" s="65"/>
      <c r="D1125" s="66"/>
      <c r="E1125" s="68"/>
      <c r="F1125" s="100" t="s">
        <v>5228</v>
      </c>
      <c r="G1125" s="65"/>
      <c r="H1125" s="69"/>
      <c r="I1125" s="70"/>
      <c r="J1125" s="70"/>
      <c r="K1125" s="69" t="s">
        <v>17610</v>
      </c>
      <c r="L1125" s="73"/>
      <c r="M1125" s="74"/>
      <c r="N1125" s="74"/>
      <c r="O1125" s="75"/>
      <c r="P1125" s="76"/>
      <c r="Q1125" s="76"/>
      <c r="R1125" s="86"/>
      <c r="S1125" s="48"/>
      <c r="T1125" s="48"/>
      <c r="U1125" s="49"/>
      <c r="V1125" s="49"/>
      <c r="W1125" s="49"/>
      <c r="X1125" s="49"/>
      <c r="Y1125" s="49"/>
      <c r="Z1125" s="49"/>
      <c r="AA1125" s="71">
        <v>722</v>
      </c>
      <c r="AB1125" s="71"/>
      <c r="AC1125" s="72"/>
      <c r="AD1125" s="78" t="s">
        <v>10878</v>
      </c>
      <c r="AE1125" s="78">
        <v>2</v>
      </c>
      <c r="AF1125" s="78">
        <v>65137</v>
      </c>
      <c r="AG1125" s="78">
        <v>168179</v>
      </c>
      <c r="AH1125" s="78">
        <v>636</v>
      </c>
      <c r="AI1125" s="78">
        <v>10800</v>
      </c>
      <c r="AJ1125" s="78" t="s">
        <v>12116</v>
      </c>
      <c r="AK1125" s="78" t="s">
        <v>12903</v>
      </c>
      <c r="AL1125" s="84" t="s">
        <v>13483</v>
      </c>
      <c r="AM1125" s="78" t="s">
        <v>13810</v>
      </c>
      <c r="AN1125" s="80">
        <v>40320.838171296295</v>
      </c>
      <c r="AO1125" s="84" t="s">
        <v>14373</v>
      </c>
      <c r="AP1125" s="78" t="b">
        <v>0</v>
      </c>
      <c r="AQ1125" s="78" t="b">
        <v>0</v>
      </c>
      <c r="AR1125" s="78" t="b">
        <v>0</v>
      </c>
      <c r="AS1125" s="78" t="s">
        <v>14857</v>
      </c>
      <c r="AT1125" s="78">
        <v>0</v>
      </c>
      <c r="AU1125" s="84" t="s">
        <v>15027</v>
      </c>
      <c r="AV1125" s="78" t="b">
        <v>0</v>
      </c>
      <c r="AW1125" s="78" t="s">
        <v>15459</v>
      </c>
      <c r="AX1125" s="84" t="s">
        <v>16179</v>
      </c>
      <c r="AY1125" s="78" t="s">
        <v>66</v>
      </c>
      <c r="AZ1125" s="102" t="s">
        <v>18398</v>
      </c>
      <c r="BA1125" s="48"/>
      <c r="BB1125" s="48"/>
      <c r="BC1125" s="48"/>
      <c r="BD1125" s="48"/>
      <c r="BE1125" s="48"/>
      <c r="BF1125" s="48"/>
      <c r="BG1125" s="48"/>
      <c r="BH1125" s="48"/>
      <c r="BI1125" s="48"/>
      <c r="BJ1125" s="48"/>
      <c r="BK1125" s="78" t="e">
        <f>REPLACE(INDEX(GroupVertices[Group], MATCH(Vertices[[#This Row],[Vertex]],GroupVertices[Vertex],0)),1,1,"")</f>
        <v>#N/A</v>
      </c>
      <c r="BL1125" s="3"/>
      <c r="BM1125" s="3"/>
      <c r="BN1125" s="3"/>
      <c r="BO1125" s="3"/>
    </row>
    <row r="1126" spans="1:67" x14ac:dyDescent="0.25">
      <c r="A1126" s="64" t="s">
        <v>852</v>
      </c>
      <c r="B1126" s="65"/>
      <c r="C1126" s="65"/>
      <c r="D1126" s="66"/>
      <c r="E1126" s="68"/>
      <c r="F1126" s="100" t="s">
        <v>5230</v>
      </c>
      <c r="G1126" s="65"/>
      <c r="H1126" s="69"/>
      <c r="I1126" s="70"/>
      <c r="J1126" s="70"/>
      <c r="K1126" s="69" t="s">
        <v>17613</v>
      </c>
      <c r="L1126" s="73"/>
      <c r="M1126" s="74"/>
      <c r="N1126" s="74"/>
      <c r="O1126" s="75"/>
      <c r="P1126" s="76"/>
      <c r="Q1126" s="76"/>
      <c r="R1126" s="86"/>
      <c r="S1126" s="48"/>
      <c r="T1126" s="48"/>
      <c r="U1126" s="49"/>
      <c r="V1126" s="49"/>
      <c r="W1126" s="49"/>
      <c r="X1126" s="49"/>
      <c r="Y1126" s="49"/>
      <c r="Z1126" s="49"/>
      <c r="AA1126" s="71">
        <v>725</v>
      </c>
      <c r="AB1126" s="71"/>
      <c r="AC1126" s="72"/>
      <c r="AD1126" s="78" t="s">
        <v>10881</v>
      </c>
      <c r="AE1126" s="78">
        <v>460</v>
      </c>
      <c r="AF1126" s="78">
        <v>125</v>
      </c>
      <c r="AG1126" s="78">
        <v>908</v>
      </c>
      <c r="AH1126" s="78">
        <v>0</v>
      </c>
      <c r="AI1126" s="78"/>
      <c r="AJ1126" s="78" t="s">
        <v>12119</v>
      </c>
      <c r="AK1126" s="78" t="s">
        <v>10135</v>
      </c>
      <c r="AL1126" s="84" t="s">
        <v>13486</v>
      </c>
      <c r="AM1126" s="78"/>
      <c r="AN1126" s="80">
        <v>41962.169282407405</v>
      </c>
      <c r="AO1126" s="84" t="s">
        <v>14376</v>
      </c>
      <c r="AP1126" s="78" t="b">
        <v>1</v>
      </c>
      <c r="AQ1126" s="78" t="b">
        <v>0</v>
      </c>
      <c r="AR1126" s="78" t="b">
        <v>1</v>
      </c>
      <c r="AS1126" s="78" t="s">
        <v>9963</v>
      </c>
      <c r="AT1126" s="78">
        <v>0</v>
      </c>
      <c r="AU1126" s="84" t="s">
        <v>14862</v>
      </c>
      <c r="AV1126" s="78" t="b">
        <v>0</v>
      </c>
      <c r="AW1126" s="78" t="s">
        <v>15459</v>
      </c>
      <c r="AX1126" s="84" t="s">
        <v>16182</v>
      </c>
      <c r="AY1126" s="78" t="s">
        <v>66</v>
      </c>
      <c r="AZ1126" s="102" t="s">
        <v>18399</v>
      </c>
      <c r="BA1126" s="48"/>
      <c r="BB1126" s="48"/>
      <c r="BC1126" s="48"/>
      <c r="BD1126" s="48"/>
      <c r="BE1126" s="48"/>
      <c r="BF1126" s="48"/>
      <c r="BG1126" s="48"/>
      <c r="BH1126" s="48"/>
      <c r="BI1126" s="48"/>
      <c r="BJ1126" s="48"/>
      <c r="BK1126" s="78" t="e">
        <f>REPLACE(INDEX(GroupVertices[Group], MATCH(Vertices[[#This Row],[Vertex]],GroupVertices[Vertex],0)),1,1,"")</f>
        <v>#N/A</v>
      </c>
      <c r="BL1126" s="3"/>
      <c r="BM1126" s="3"/>
      <c r="BN1126" s="3"/>
      <c r="BO1126" s="3"/>
    </row>
    <row r="1127" spans="1:67" x14ac:dyDescent="0.25">
      <c r="A1127" s="64" t="s">
        <v>853</v>
      </c>
      <c r="B1127" s="65"/>
      <c r="C1127" s="65"/>
      <c r="D1127" s="66"/>
      <c r="E1127" s="68"/>
      <c r="F1127" s="100" t="s">
        <v>15331</v>
      </c>
      <c r="G1127" s="65"/>
      <c r="H1127" s="69"/>
      <c r="I1127" s="70"/>
      <c r="J1127" s="70"/>
      <c r="K1127" s="69" t="s">
        <v>17614</v>
      </c>
      <c r="L1127" s="73"/>
      <c r="M1127" s="74"/>
      <c r="N1127" s="74"/>
      <c r="O1127" s="75"/>
      <c r="P1127" s="76"/>
      <c r="Q1127" s="76"/>
      <c r="R1127" s="86"/>
      <c r="S1127" s="48"/>
      <c r="T1127" s="48"/>
      <c r="U1127" s="49"/>
      <c r="V1127" s="49"/>
      <c r="W1127" s="49"/>
      <c r="X1127" s="49"/>
      <c r="Y1127" s="49"/>
      <c r="Z1127" s="49"/>
      <c r="AA1127" s="71">
        <v>726</v>
      </c>
      <c r="AB1127" s="71"/>
      <c r="AC1127" s="72"/>
      <c r="AD1127" s="78" t="s">
        <v>10882</v>
      </c>
      <c r="AE1127" s="78">
        <v>1911</v>
      </c>
      <c r="AF1127" s="78">
        <v>7859</v>
      </c>
      <c r="AG1127" s="78">
        <v>26348</v>
      </c>
      <c r="AH1127" s="78">
        <v>358</v>
      </c>
      <c r="AI1127" s="78">
        <v>7200</v>
      </c>
      <c r="AJ1127" s="78" t="s">
        <v>12120</v>
      </c>
      <c r="AK1127" s="78" t="s">
        <v>12906</v>
      </c>
      <c r="AL1127" s="84" t="s">
        <v>13487</v>
      </c>
      <c r="AM1127" s="78" t="s">
        <v>13823</v>
      </c>
      <c r="AN1127" s="80">
        <v>42034.236203703702</v>
      </c>
      <c r="AO1127" s="84" t="s">
        <v>14377</v>
      </c>
      <c r="AP1127" s="78" t="b">
        <v>1</v>
      </c>
      <c r="AQ1127" s="78" t="b">
        <v>0</v>
      </c>
      <c r="AR1127" s="78" t="b">
        <v>0</v>
      </c>
      <c r="AS1127" s="78" t="s">
        <v>9963</v>
      </c>
      <c r="AT1127" s="78">
        <v>138</v>
      </c>
      <c r="AU1127" s="84" t="s">
        <v>14862</v>
      </c>
      <c r="AV1127" s="78" t="b">
        <v>0</v>
      </c>
      <c r="AW1127" s="78" t="s">
        <v>15459</v>
      </c>
      <c r="AX1127" s="84" t="s">
        <v>16183</v>
      </c>
      <c r="AY1127" s="78" t="s">
        <v>66</v>
      </c>
      <c r="AZ1127" s="102" t="s">
        <v>18397</v>
      </c>
      <c r="BA1127" s="48"/>
      <c r="BB1127" s="48"/>
      <c r="BC1127" s="48"/>
      <c r="BD1127" s="48"/>
      <c r="BE1127" s="48"/>
      <c r="BF1127" s="48"/>
      <c r="BG1127" s="48"/>
      <c r="BH1127" s="48"/>
      <c r="BI1127" s="48"/>
      <c r="BJ1127" s="48"/>
      <c r="BK1127" s="78" t="e">
        <f>REPLACE(INDEX(GroupVertices[Group], MATCH(Vertices[[#This Row],[Vertex]],GroupVertices[Vertex],0)),1,1,"")</f>
        <v>#N/A</v>
      </c>
      <c r="BL1127" s="3"/>
      <c r="BM1127" s="3"/>
      <c r="BN1127" s="3"/>
      <c r="BO1127" s="3"/>
    </row>
    <row r="1128" spans="1:67" x14ac:dyDescent="0.25">
      <c r="A1128" s="64" t="s">
        <v>854</v>
      </c>
      <c r="B1128" s="65"/>
      <c r="C1128" s="65"/>
      <c r="D1128" s="66"/>
      <c r="E1128" s="68"/>
      <c r="F1128" s="100" t="s">
        <v>5231</v>
      </c>
      <c r="G1128" s="65"/>
      <c r="H1128" s="69"/>
      <c r="I1128" s="70"/>
      <c r="J1128" s="70"/>
      <c r="K1128" s="69" t="s">
        <v>17615</v>
      </c>
      <c r="L1128" s="73"/>
      <c r="M1128" s="74"/>
      <c r="N1128" s="74"/>
      <c r="O1128" s="75"/>
      <c r="P1128" s="76"/>
      <c r="Q1128" s="76"/>
      <c r="R1128" s="86"/>
      <c r="S1128" s="48"/>
      <c r="T1128" s="48"/>
      <c r="U1128" s="49"/>
      <c r="V1128" s="49"/>
      <c r="W1128" s="49"/>
      <c r="X1128" s="49"/>
      <c r="Y1128" s="49"/>
      <c r="Z1128" s="49"/>
      <c r="AA1128" s="71">
        <v>727</v>
      </c>
      <c r="AB1128" s="71"/>
      <c r="AC1128" s="72"/>
      <c r="AD1128" s="78" t="s">
        <v>10883</v>
      </c>
      <c r="AE1128" s="78">
        <v>123</v>
      </c>
      <c r="AF1128" s="78">
        <v>38</v>
      </c>
      <c r="AG1128" s="78">
        <v>4161</v>
      </c>
      <c r="AH1128" s="78">
        <v>30</v>
      </c>
      <c r="AI1128" s="78">
        <v>-25200</v>
      </c>
      <c r="AJ1128" s="78" t="s">
        <v>12121</v>
      </c>
      <c r="AK1128" s="78" t="s">
        <v>12907</v>
      </c>
      <c r="AL1128" s="84" t="s">
        <v>13488</v>
      </c>
      <c r="AM1128" s="78" t="s">
        <v>13800</v>
      </c>
      <c r="AN1128" s="80">
        <v>42788.748518518521</v>
      </c>
      <c r="AO1128" s="84" t="s">
        <v>14378</v>
      </c>
      <c r="AP1128" s="78" t="b">
        <v>0</v>
      </c>
      <c r="AQ1128" s="78" t="b">
        <v>0</v>
      </c>
      <c r="AR1128" s="78" t="b">
        <v>0</v>
      </c>
      <c r="AS1128" s="78" t="s">
        <v>9963</v>
      </c>
      <c r="AT1128" s="78">
        <v>1</v>
      </c>
      <c r="AU1128" s="84" t="s">
        <v>14862</v>
      </c>
      <c r="AV1128" s="78" t="b">
        <v>0</v>
      </c>
      <c r="AW1128" s="78" t="s">
        <v>15459</v>
      </c>
      <c r="AX1128" s="84" t="s">
        <v>16184</v>
      </c>
      <c r="AY1128" s="78" t="s">
        <v>66</v>
      </c>
      <c r="AZ1128" s="102" t="s">
        <v>18397</v>
      </c>
      <c r="BA1128" s="48"/>
      <c r="BB1128" s="48"/>
      <c r="BC1128" s="48"/>
      <c r="BD1128" s="48"/>
      <c r="BE1128" s="48"/>
      <c r="BF1128" s="48"/>
      <c r="BG1128" s="48"/>
      <c r="BH1128" s="48"/>
      <c r="BI1128" s="48"/>
      <c r="BJ1128" s="48"/>
      <c r="BK1128" s="78" t="e">
        <f>REPLACE(INDEX(GroupVertices[Group], MATCH(Vertices[[#This Row],[Vertex]],GroupVertices[Vertex],0)),1,1,"")</f>
        <v>#N/A</v>
      </c>
      <c r="BL1128" s="3"/>
      <c r="BM1128" s="3"/>
      <c r="BN1128" s="3"/>
      <c r="BO1128" s="3"/>
    </row>
    <row r="1129" spans="1:67" x14ac:dyDescent="0.25">
      <c r="A1129" s="64" t="s">
        <v>855</v>
      </c>
      <c r="B1129" s="65"/>
      <c r="C1129" s="65"/>
      <c r="D1129" s="66"/>
      <c r="E1129" s="68"/>
      <c r="F1129" s="100" t="s">
        <v>5232</v>
      </c>
      <c r="G1129" s="65"/>
      <c r="H1129" s="69"/>
      <c r="I1129" s="70"/>
      <c r="J1129" s="70"/>
      <c r="K1129" s="69" t="s">
        <v>17616</v>
      </c>
      <c r="L1129" s="73"/>
      <c r="M1129" s="74"/>
      <c r="N1129" s="74"/>
      <c r="O1129" s="75"/>
      <c r="P1129" s="76"/>
      <c r="Q1129" s="76"/>
      <c r="R1129" s="86"/>
      <c r="S1129" s="48"/>
      <c r="T1129" s="48"/>
      <c r="U1129" s="49"/>
      <c r="V1129" s="49"/>
      <c r="W1129" s="49"/>
      <c r="X1129" s="49"/>
      <c r="Y1129" s="49"/>
      <c r="Z1129" s="49"/>
      <c r="AA1129" s="71">
        <v>728</v>
      </c>
      <c r="AB1129" s="71"/>
      <c r="AC1129" s="72"/>
      <c r="AD1129" s="78" t="s">
        <v>10884</v>
      </c>
      <c r="AE1129" s="78">
        <v>166</v>
      </c>
      <c r="AF1129" s="78">
        <v>22</v>
      </c>
      <c r="AG1129" s="78">
        <v>539</v>
      </c>
      <c r="AH1129" s="78">
        <v>6</v>
      </c>
      <c r="AI1129" s="78"/>
      <c r="AJ1129" s="78"/>
      <c r="AK1129" s="78" t="s">
        <v>12908</v>
      </c>
      <c r="AL1129" s="78"/>
      <c r="AM1129" s="78"/>
      <c r="AN1129" s="80">
        <v>41656.868125000001</v>
      </c>
      <c r="AO1129" s="78"/>
      <c r="AP1129" s="78" t="b">
        <v>1</v>
      </c>
      <c r="AQ1129" s="78" t="b">
        <v>0</v>
      </c>
      <c r="AR1129" s="78" t="b">
        <v>0</v>
      </c>
      <c r="AS1129" s="78" t="s">
        <v>9963</v>
      </c>
      <c r="AT1129" s="78">
        <v>0</v>
      </c>
      <c r="AU1129" s="84" t="s">
        <v>14862</v>
      </c>
      <c r="AV1129" s="78" t="b">
        <v>0</v>
      </c>
      <c r="AW1129" s="78" t="s">
        <v>15459</v>
      </c>
      <c r="AX1129" s="84" t="s">
        <v>16185</v>
      </c>
      <c r="AY1129" s="78" t="s">
        <v>66</v>
      </c>
      <c r="AZ1129" s="102" t="s">
        <v>18397</v>
      </c>
      <c r="BA1129" s="48"/>
      <c r="BB1129" s="48"/>
      <c r="BC1129" s="48"/>
      <c r="BD1129" s="48"/>
      <c r="BE1129" s="48"/>
      <c r="BF1129" s="48"/>
      <c r="BG1129" s="48"/>
      <c r="BH1129" s="48"/>
      <c r="BI1129" s="48"/>
      <c r="BJ1129" s="48"/>
      <c r="BK1129" s="78" t="e">
        <f>REPLACE(INDEX(GroupVertices[Group], MATCH(Vertices[[#This Row],[Vertex]],GroupVertices[Vertex],0)),1,1,"")</f>
        <v>#N/A</v>
      </c>
      <c r="BL1129" s="3"/>
      <c r="BM1129" s="3"/>
      <c r="BN1129" s="3"/>
      <c r="BO1129" s="3"/>
    </row>
    <row r="1130" spans="1:67" x14ac:dyDescent="0.25">
      <c r="A1130" s="64" t="s">
        <v>856</v>
      </c>
      <c r="B1130" s="65"/>
      <c r="C1130" s="65"/>
      <c r="D1130" s="66"/>
      <c r="E1130" s="68"/>
      <c r="F1130" s="100" t="s">
        <v>5233</v>
      </c>
      <c r="G1130" s="65"/>
      <c r="H1130" s="69"/>
      <c r="I1130" s="70"/>
      <c r="J1130" s="70"/>
      <c r="K1130" s="69" t="s">
        <v>17617</v>
      </c>
      <c r="L1130" s="73"/>
      <c r="M1130" s="74"/>
      <c r="N1130" s="74"/>
      <c r="O1130" s="75"/>
      <c r="P1130" s="76"/>
      <c r="Q1130" s="76"/>
      <c r="R1130" s="86"/>
      <c r="S1130" s="48"/>
      <c r="T1130" s="48"/>
      <c r="U1130" s="49"/>
      <c r="V1130" s="49"/>
      <c r="W1130" s="49"/>
      <c r="X1130" s="49"/>
      <c r="Y1130" s="49"/>
      <c r="Z1130" s="49"/>
      <c r="AA1130" s="71">
        <v>729</v>
      </c>
      <c r="AB1130" s="71"/>
      <c r="AC1130" s="72"/>
      <c r="AD1130" s="78" t="s">
        <v>10885</v>
      </c>
      <c r="AE1130" s="78">
        <v>26</v>
      </c>
      <c r="AF1130" s="78">
        <v>1366</v>
      </c>
      <c r="AG1130" s="78">
        <v>290174</v>
      </c>
      <c r="AH1130" s="78">
        <v>1</v>
      </c>
      <c r="AI1130" s="78">
        <v>7200</v>
      </c>
      <c r="AJ1130" s="78" t="s">
        <v>12122</v>
      </c>
      <c r="AK1130" s="78" t="s">
        <v>12909</v>
      </c>
      <c r="AL1130" s="84" t="s">
        <v>13489</v>
      </c>
      <c r="AM1130" s="78" t="s">
        <v>13824</v>
      </c>
      <c r="AN1130" s="80">
        <v>41051.573946759258</v>
      </c>
      <c r="AO1130" s="84" t="s">
        <v>14379</v>
      </c>
      <c r="AP1130" s="78" t="b">
        <v>0</v>
      </c>
      <c r="AQ1130" s="78" t="b">
        <v>0</v>
      </c>
      <c r="AR1130" s="78" t="b">
        <v>0</v>
      </c>
      <c r="AS1130" s="78" t="s">
        <v>9963</v>
      </c>
      <c r="AT1130" s="78">
        <v>195</v>
      </c>
      <c r="AU1130" s="84" t="s">
        <v>15029</v>
      </c>
      <c r="AV1130" s="78" t="b">
        <v>0</v>
      </c>
      <c r="AW1130" s="78" t="s">
        <v>15459</v>
      </c>
      <c r="AX1130" s="84" t="s">
        <v>16186</v>
      </c>
      <c r="AY1130" s="78" t="s">
        <v>66</v>
      </c>
      <c r="AZ1130" s="102" t="s">
        <v>18397</v>
      </c>
      <c r="BA1130" s="48"/>
      <c r="BB1130" s="48"/>
      <c r="BC1130" s="48"/>
      <c r="BD1130" s="48"/>
      <c r="BE1130" s="48"/>
      <c r="BF1130" s="48"/>
      <c r="BG1130" s="48"/>
      <c r="BH1130" s="48"/>
      <c r="BI1130" s="48"/>
      <c r="BJ1130" s="48"/>
      <c r="BK1130" s="78" t="e">
        <f>REPLACE(INDEX(GroupVertices[Group], MATCH(Vertices[[#This Row],[Vertex]],GroupVertices[Vertex],0)),1,1,"")</f>
        <v>#N/A</v>
      </c>
      <c r="BL1130" s="3"/>
      <c r="BM1130" s="3"/>
      <c r="BN1130" s="3"/>
      <c r="BO1130" s="3"/>
    </row>
    <row r="1131" spans="1:67" x14ac:dyDescent="0.25">
      <c r="A1131" s="64" t="s">
        <v>859</v>
      </c>
      <c r="B1131" s="65"/>
      <c r="C1131" s="65"/>
      <c r="D1131" s="66"/>
      <c r="E1131" s="68"/>
      <c r="F1131" s="100" t="s">
        <v>5236</v>
      </c>
      <c r="G1131" s="65"/>
      <c r="H1131" s="69"/>
      <c r="I1131" s="70"/>
      <c r="J1131" s="70"/>
      <c r="K1131" s="69" t="s">
        <v>17620</v>
      </c>
      <c r="L1131" s="73"/>
      <c r="M1131" s="74"/>
      <c r="N1131" s="74"/>
      <c r="O1131" s="75"/>
      <c r="P1131" s="76"/>
      <c r="Q1131" s="76"/>
      <c r="R1131" s="86"/>
      <c r="S1131" s="48"/>
      <c r="T1131" s="48"/>
      <c r="U1131" s="49"/>
      <c r="V1131" s="49"/>
      <c r="W1131" s="49"/>
      <c r="X1131" s="49"/>
      <c r="Y1131" s="49"/>
      <c r="Z1131" s="49"/>
      <c r="AA1131" s="71">
        <v>732</v>
      </c>
      <c r="AB1131" s="71"/>
      <c r="AC1131" s="72"/>
      <c r="AD1131" s="78" t="s">
        <v>10888</v>
      </c>
      <c r="AE1131" s="78">
        <v>196</v>
      </c>
      <c r="AF1131" s="78">
        <v>1049</v>
      </c>
      <c r="AG1131" s="78">
        <v>20377</v>
      </c>
      <c r="AH1131" s="78">
        <v>335</v>
      </c>
      <c r="AI1131" s="78">
        <v>19800</v>
      </c>
      <c r="AJ1131" s="78" t="s">
        <v>12125</v>
      </c>
      <c r="AK1131" s="78" t="s">
        <v>12911</v>
      </c>
      <c r="AL1131" s="78"/>
      <c r="AM1131" s="78" t="s">
        <v>10135</v>
      </c>
      <c r="AN1131" s="80">
        <v>40774.576840277776</v>
      </c>
      <c r="AO1131" s="78"/>
      <c r="AP1131" s="78" t="b">
        <v>0</v>
      </c>
      <c r="AQ1131" s="78" t="b">
        <v>0</v>
      </c>
      <c r="AR1131" s="78" t="b">
        <v>1</v>
      </c>
      <c r="AS1131" s="78" t="s">
        <v>9963</v>
      </c>
      <c r="AT1131" s="78">
        <v>122</v>
      </c>
      <c r="AU1131" s="84" t="s">
        <v>15030</v>
      </c>
      <c r="AV1131" s="78" t="b">
        <v>0</v>
      </c>
      <c r="AW1131" s="78" t="s">
        <v>15459</v>
      </c>
      <c r="AX1131" s="84" t="s">
        <v>16189</v>
      </c>
      <c r="AY1131" s="78" t="s">
        <v>66</v>
      </c>
      <c r="AZ1131" s="102" t="s">
        <v>18397</v>
      </c>
      <c r="BA1131" s="48"/>
      <c r="BB1131" s="48"/>
      <c r="BC1131" s="48"/>
      <c r="BD1131" s="48"/>
      <c r="BE1131" s="48"/>
      <c r="BF1131" s="48"/>
      <c r="BG1131" s="48"/>
      <c r="BH1131" s="48"/>
      <c r="BI1131" s="48"/>
      <c r="BJ1131" s="48"/>
      <c r="BK1131" s="78" t="e">
        <f>REPLACE(INDEX(GroupVertices[Group], MATCH(Vertices[[#This Row],[Vertex]],GroupVertices[Vertex],0)),1,1,"")</f>
        <v>#N/A</v>
      </c>
      <c r="BL1131" s="3"/>
      <c r="BM1131" s="3"/>
      <c r="BN1131" s="3"/>
      <c r="BO1131" s="3"/>
    </row>
    <row r="1132" spans="1:67" x14ac:dyDescent="0.25">
      <c r="A1132" s="64" t="s">
        <v>865</v>
      </c>
      <c r="B1132" s="65"/>
      <c r="C1132" s="65"/>
      <c r="D1132" s="66"/>
      <c r="E1132" s="68"/>
      <c r="F1132" s="100" t="s">
        <v>5241</v>
      </c>
      <c r="G1132" s="65"/>
      <c r="H1132" s="69"/>
      <c r="I1132" s="70"/>
      <c r="J1132" s="70"/>
      <c r="K1132" s="69" t="s">
        <v>17627</v>
      </c>
      <c r="L1132" s="73"/>
      <c r="M1132" s="74"/>
      <c r="N1132" s="74"/>
      <c r="O1132" s="75"/>
      <c r="P1132" s="76"/>
      <c r="Q1132" s="76"/>
      <c r="R1132" s="86"/>
      <c r="S1132" s="48"/>
      <c r="T1132" s="48"/>
      <c r="U1132" s="49"/>
      <c r="V1132" s="49"/>
      <c r="W1132" s="49"/>
      <c r="X1132" s="49"/>
      <c r="Y1132" s="49"/>
      <c r="Z1132" s="49"/>
      <c r="AA1132" s="71">
        <v>739</v>
      </c>
      <c r="AB1132" s="71"/>
      <c r="AC1132" s="72"/>
      <c r="AD1132" s="78" t="s">
        <v>10894</v>
      </c>
      <c r="AE1132" s="78">
        <v>245</v>
      </c>
      <c r="AF1132" s="78">
        <v>162</v>
      </c>
      <c r="AG1132" s="78">
        <v>4110</v>
      </c>
      <c r="AH1132" s="78">
        <v>8694</v>
      </c>
      <c r="AI1132" s="78">
        <v>-10800</v>
      </c>
      <c r="AJ1132" s="78" t="s">
        <v>12131</v>
      </c>
      <c r="AK1132" s="78" t="s">
        <v>12644</v>
      </c>
      <c r="AL1132" s="84" t="s">
        <v>13493</v>
      </c>
      <c r="AM1132" s="78" t="s">
        <v>13811</v>
      </c>
      <c r="AN1132" s="80">
        <v>41051.988993055558</v>
      </c>
      <c r="AO1132" s="84" t="s">
        <v>14386</v>
      </c>
      <c r="AP1132" s="78" t="b">
        <v>0</v>
      </c>
      <c r="AQ1132" s="78" t="b">
        <v>0</v>
      </c>
      <c r="AR1132" s="78" t="b">
        <v>1</v>
      </c>
      <c r="AS1132" s="78" t="s">
        <v>9963</v>
      </c>
      <c r="AT1132" s="78">
        <v>50</v>
      </c>
      <c r="AU1132" s="84" t="s">
        <v>14874</v>
      </c>
      <c r="AV1132" s="78" t="b">
        <v>0</v>
      </c>
      <c r="AW1132" s="78" t="s">
        <v>15459</v>
      </c>
      <c r="AX1132" s="84" t="s">
        <v>16196</v>
      </c>
      <c r="AY1132" s="78" t="s">
        <v>66</v>
      </c>
      <c r="AZ1132" s="102" t="s">
        <v>18397</v>
      </c>
      <c r="BA1132" s="48"/>
      <c r="BB1132" s="48"/>
      <c r="BC1132" s="48"/>
      <c r="BD1132" s="48"/>
      <c r="BE1132" s="48"/>
      <c r="BF1132" s="48"/>
      <c r="BG1132" s="48"/>
      <c r="BH1132" s="48"/>
      <c r="BI1132" s="48"/>
      <c r="BJ1132" s="48"/>
      <c r="BK1132" s="78" t="e">
        <f>REPLACE(INDEX(GroupVertices[Group], MATCH(Vertices[[#This Row],[Vertex]],GroupVertices[Vertex],0)),1,1,"")</f>
        <v>#N/A</v>
      </c>
      <c r="BL1132" s="3"/>
      <c r="BM1132" s="3"/>
      <c r="BN1132" s="3"/>
      <c r="BO1132" s="3"/>
    </row>
    <row r="1133" spans="1:67" x14ac:dyDescent="0.25">
      <c r="A1133" s="64" t="s">
        <v>871</v>
      </c>
      <c r="B1133" s="65"/>
      <c r="C1133" s="65"/>
      <c r="D1133" s="66"/>
      <c r="E1133" s="68"/>
      <c r="F1133" s="100" t="s">
        <v>5247</v>
      </c>
      <c r="G1133" s="65"/>
      <c r="H1133" s="69"/>
      <c r="I1133" s="70"/>
      <c r="J1133" s="70"/>
      <c r="K1133" s="69" t="s">
        <v>17632</v>
      </c>
      <c r="L1133" s="73"/>
      <c r="M1133" s="74"/>
      <c r="N1133" s="74"/>
      <c r="O1133" s="75"/>
      <c r="P1133" s="76"/>
      <c r="Q1133" s="76"/>
      <c r="R1133" s="86"/>
      <c r="S1133" s="48"/>
      <c r="T1133" s="48"/>
      <c r="U1133" s="49"/>
      <c r="V1133" s="49"/>
      <c r="W1133" s="49"/>
      <c r="X1133" s="49"/>
      <c r="Y1133" s="49"/>
      <c r="Z1133" s="49"/>
      <c r="AA1133" s="71">
        <v>744</v>
      </c>
      <c r="AB1133" s="71"/>
      <c r="AC1133" s="72"/>
      <c r="AD1133" s="78" t="s">
        <v>871</v>
      </c>
      <c r="AE1133" s="78">
        <v>245</v>
      </c>
      <c r="AF1133" s="78">
        <v>29</v>
      </c>
      <c r="AG1133" s="78">
        <v>2332</v>
      </c>
      <c r="AH1133" s="78">
        <v>531</v>
      </c>
      <c r="AI1133" s="78">
        <v>19800</v>
      </c>
      <c r="AJ1133" s="78" t="s">
        <v>12135</v>
      </c>
      <c r="AK1133" s="78" t="s">
        <v>12819</v>
      </c>
      <c r="AL1133" s="78"/>
      <c r="AM1133" s="78" t="s">
        <v>10135</v>
      </c>
      <c r="AN1133" s="80">
        <v>40732.511759259258</v>
      </c>
      <c r="AO1133" s="78"/>
      <c r="AP1133" s="78" t="b">
        <v>0</v>
      </c>
      <c r="AQ1133" s="78" t="b">
        <v>0</v>
      </c>
      <c r="AR1133" s="78" t="b">
        <v>0</v>
      </c>
      <c r="AS1133" s="78" t="s">
        <v>9963</v>
      </c>
      <c r="AT1133" s="78">
        <v>1</v>
      </c>
      <c r="AU1133" s="84" t="s">
        <v>14882</v>
      </c>
      <c r="AV1133" s="78" t="b">
        <v>0</v>
      </c>
      <c r="AW1133" s="78" t="s">
        <v>15459</v>
      </c>
      <c r="AX1133" s="84" t="s">
        <v>16201</v>
      </c>
      <c r="AY1133" s="78" t="s">
        <v>66</v>
      </c>
      <c r="AZ1133" s="102" t="s">
        <v>18398</v>
      </c>
      <c r="BA1133" s="48"/>
      <c r="BB1133" s="48"/>
      <c r="BC1133" s="48"/>
      <c r="BD1133" s="48"/>
      <c r="BE1133" s="48"/>
      <c r="BF1133" s="48"/>
      <c r="BG1133" s="48"/>
      <c r="BH1133" s="48"/>
      <c r="BI1133" s="48"/>
      <c r="BJ1133" s="48"/>
      <c r="BK1133" s="78" t="e">
        <f>REPLACE(INDEX(GroupVertices[Group], MATCH(Vertices[[#This Row],[Vertex]],GroupVertices[Vertex],0)),1,1,"")</f>
        <v>#N/A</v>
      </c>
      <c r="BL1133" s="3"/>
      <c r="BM1133" s="3"/>
      <c r="BN1133" s="3"/>
      <c r="BO1133" s="3"/>
    </row>
    <row r="1134" spans="1:67" x14ac:dyDescent="0.25">
      <c r="A1134" s="64" t="s">
        <v>872</v>
      </c>
      <c r="B1134" s="65"/>
      <c r="C1134" s="65"/>
      <c r="D1134" s="66"/>
      <c r="E1134" s="68"/>
      <c r="F1134" s="100" t="s">
        <v>5248</v>
      </c>
      <c r="G1134" s="65"/>
      <c r="H1134" s="69"/>
      <c r="I1134" s="70"/>
      <c r="J1134" s="70"/>
      <c r="K1134" s="69" t="s">
        <v>17633</v>
      </c>
      <c r="L1134" s="73"/>
      <c r="M1134" s="74"/>
      <c r="N1134" s="74"/>
      <c r="O1134" s="75"/>
      <c r="P1134" s="76"/>
      <c r="Q1134" s="76"/>
      <c r="R1134" s="86"/>
      <c r="S1134" s="48"/>
      <c r="T1134" s="48"/>
      <c r="U1134" s="49"/>
      <c r="V1134" s="49"/>
      <c r="W1134" s="49"/>
      <c r="X1134" s="49"/>
      <c r="Y1134" s="49"/>
      <c r="Z1134" s="49"/>
      <c r="AA1134" s="71">
        <v>745</v>
      </c>
      <c r="AB1134" s="71"/>
      <c r="AC1134" s="72"/>
      <c r="AD1134" s="78" t="s">
        <v>10899</v>
      </c>
      <c r="AE1134" s="78">
        <v>4</v>
      </c>
      <c r="AF1134" s="78">
        <v>32</v>
      </c>
      <c r="AG1134" s="78">
        <v>18136</v>
      </c>
      <c r="AH1134" s="78">
        <v>3</v>
      </c>
      <c r="AI1134" s="78"/>
      <c r="AJ1134" s="78"/>
      <c r="AK1134" s="78" t="s">
        <v>10111</v>
      </c>
      <c r="AL1134" s="78"/>
      <c r="AM1134" s="78"/>
      <c r="AN1134" s="80">
        <v>42731.555069444446</v>
      </c>
      <c r="AO1134" s="84" t="s">
        <v>14390</v>
      </c>
      <c r="AP1134" s="78" t="b">
        <v>1</v>
      </c>
      <c r="AQ1134" s="78" t="b">
        <v>0</v>
      </c>
      <c r="AR1134" s="78" t="b">
        <v>0</v>
      </c>
      <c r="AS1134" s="78" t="s">
        <v>9963</v>
      </c>
      <c r="AT1134" s="78">
        <v>2</v>
      </c>
      <c r="AU1134" s="78"/>
      <c r="AV1134" s="78" t="b">
        <v>0</v>
      </c>
      <c r="AW1134" s="78" t="s">
        <v>15459</v>
      </c>
      <c r="AX1134" s="84" t="s">
        <v>16202</v>
      </c>
      <c r="AY1134" s="78" t="s">
        <v>66</v>
      </c>
      <c r="AZ1134" s="102" t="s">
        <v>18397</v>
      </c>
      <c r="BA1134" s="48"/>
      <c r="BB1134" s="48"/>
      <c r="BC1134" s="48"/>
      <c r="BD1134" s="48"/>
      <c r="BE1134" s="48"/>
      <c r="BF1134" s="48"/>
      <c r="BG1134" s="48"/>
      <c r="BH1134" s="48"/>
      <c r="BI1134" s="48"/>
      <c r="BJ1134" s="48"/>
      <c r="BK1134" s="78" t="e">
        <f>REPLACE(INDEX(GroupVertices[Group], MATCH(Vertices[[#This Row],[Vertex]],GroupVertices[Vertex],0)),1,1,"")</f>
        <v>#N/A</v>
      </c>
      <c r="BL1134" s="3"/>
      <c r="BM1134" s="3"/>
      <c r="BN1134" s="3"/>
      <c r="BO1134" s="3"/>
    </row>
    <row r="1135" spans="1:67" x14ac:dyDescent="0.25">
      <c r="A1135" s="64" t="s">
        <v>874</v>
      </c>
      <c r="B1135" s="65"/>
      <c r="C1135" s="65"/>
      <c r="D1135" s="66"/>
      <c r="E1135" s="68"/>
      <c r="F1135" s="100" t="s">
        <v>5250</v>
      </c>
      <c r="G1135" s="65"/>
      <c r="H1135" s="69"/>
      <c r="I1135" s="70"/>
      <c r="J1135" s="70"/>
      <c r="K1135" s="69" t="s">
        <v>17636</v>
      </c>
      <c r="L1135" s="73"/>
      <c r="M1135" s="74"/>
      <c r="N1135" s="74"/>
      <c r="O1135" s="75"/>
      <c r="P1135" s="76"/>
      <c r="Q1135" s="76"/>
      <c r="R1135" s="86"/>
      <c r="S1135" s="48"/>
      <c r="T1135" s="48"/>
      <c r="U1135" s="49"/>
      <c r="V1135" s="49"/>
      <c r="W1135" s="49"/>
      <c r="X1135" s="49"/>
      <c r="Y1135" s="49"/>
      <c r="Z1135" s="49"/>
      <c r="AA1135" s="71">
        <v>748</v>
      </c>
      <c r="AB1135" s="71"/>
      <c r="AC1135" s="72"/>
      <c r="AD1135" s="78" t="s">
        <v>10902</v>
      </c>
      <c r="AE1135" s="78">
        <v>335</v>
      </c>
      <c r="AF1135" s="78">
        <v>121</v>
      </c>
      <c r="AG1135" s="78">
        <v>657</v>
      </c>
      <c r="AH1135" s="78">
        <v>99</v>
      </c>
      <c r="AI1135" s="78">
        <v>19800</v>
      </c>
      <c r="AJ1135" s="78"/>
      <c r="AK1135" s="78" t="s">
        <v>12918</v>
      </c>
      <c r="AL1135" s="78"/>
      <c r="AM1135" s="78" t="s">
        <v>10140</v>
      </c>
      <c r="AN1135" s="80">
        <v>40746.237812500003</v>
      </c>
      <c r="AO1135" s="84" t="s">
        <v>14393</v>
      </c>
      <c r="AP1135" s="78" t="b">
        <v>0</v>
      </c>
      <c r="AQ1135" s="78" t="b">
        <v>0</v>
      </c>
      <c r="AR1135" s="78" t="b">
        <v>0</v>
      </c>
      <c r="AS1135" s="78" t="s">
        <v>9963</v>
      </c>
      <c r="AT1135" s="78">
        <v>4</v>
      </c>
      <c r="AU1135" s="84" t="s">
        <v>14883</v>
      </c>
      <c r="AV1135" s="78" t="b">
        <v>0</v>
      </c>
      <c r="AW1135" s="78" t="s">
        <v>15459</v>
      </c>
      <c r="AX1135" s="84" t="s">
        <v>16205</v>
      </c>
      <c r="AY1135" s="78" t="s">
        <v>66</v>
      </c>
      <c r="AZ1135" s="102" t="s">
        <v>18397</v>
      </c>
      <c r="BA1135" s="48"/>
      <c r="BB1135" s="48"/>
      <c r="BC1135" s="48"/>
      <c r="BD1135" s="48"/>
      <c r="BE1135" s="48"/>
      <c r="BF1135" s="48"/>
      <c r="BG1135" s="48"/>
      <c r="BH1135" s="48"/>
      <c r="BI1135" s="48"/>
      <c r="BJ1135" s="48"/>
      <c r="BK1135" s="78" t="e">
        <f>REPLACE(INDEX(GroupVertices[Group], MATCH(Vertices[[#This Row],[Vertex]],GroupVertices[Vertex],0)),1,1,"")</f>
        <v>#N/A</v>
      </c>
      <c r="BL1135" s="3"/>
      <c r="BM1135" s="3"/>
      <c r="BN1135" s="3"/>
      <c r="BO1135" s="3"/>
    </row>
    <row r="1136" spans="1:67" x14ac:dyDescent="0.25">
      <c r="A1136" s="64" t="s">
        <v>876</v>
      </c>
      <c r="B1136" s="65"/>
      <c r="C1136" s="65"/>
      <c r="D1136" s="66"/>
      <c r="E1136" s="68"/>
      <c r="F1136" s="100" t="s">
        <v>15332</v>
      </c>
      <c r="G1136" s="65"/>
      <c r="H1136" s="69"/>
      <c r="I1136" s="70"/>
      <c r="J1136" s="70"/>
      <c r="K1136" s="69" t="s">
        <v>17638</v>
      </c>
      <c r="L1136" s="73"/>
      <c r="M1136" s="74"/>
      <c r="N1136" s="74"/>
      <c r="O1136" s="75"/>
      <c r="P1136" s="76"/>
      <c r="Q1136" s="76"/>
      <c r="R1136" s="86"/>
      <c r="S1136" s="48"/>
      <c r="T1136" s="48"/>
      <c r="U1136" s="49"/>
      <c r="V1136" s="49"/>
      <c r="W1136" s="49"/>
      <c r="X1136" s="49"/>
      <c r="Y1136" s="49"/>
      <c r="Z1136" s="49"/>
      <c r="AA1136" s="71">
        <v>750</v>
      </c>
      <c r="AB1136" s="71"/>
      <c r="AC1136" s="72"/>
      <c r="AD1136" s="78" t="s">
        <v>10904</v>
      </c>
      <c r="AE1136" s="78">
        <v>1249</v>
      </c>
      <c r="AF1136" s="78">
        <v>1500</v>
      </c>
      <c r="AG1136" s="78">
        <v>84091</v>
      </c>
      <c r="AH1136" s="78">
        <v>1142</v>
      </c>
      <c r="AI1136" s="78">
        <v>7200</v>
      </c>
      <c r="AJ1136" s="78" t="s">
        <v>12138</v>
      </c>
      <c r="AK1136" s="78"/>
      <c r="AL1136" s="78"/>
      <c r="AM1136" s="78" t="s">
        <v>13804</v>
      </c>
      <c r="AN1136" s="80">
        <v>41505.912523148145</v>
      </c>
      <c r="AO1136" s="84" t="s">
        <v>14394</v>
      </c>
      <c r="AP1136" s="78" t="b">
        <v>0</v>
      </c>
      <c r="AQ1136" s="78" t="b">
        <v>0</v>
      </c>
      <c r="AR1136" s="78" t="b">
        <v>0</v>
      </c>
      <c r="AS1136" s="78" t="s">
        <v>9963</v>
      </c>
      <c r="AT1136" s="78">
        <v>240</v>
      </c>
      <c r="AU1136" s="84" t="s">
        <v>14863</v>
      </c>
      <c r="AV1136" s="78" t="b">
        <v>0</v>
      </c>
      <c r="AW1136" s="78" t="s">
        <v>15459</v>
      </c>
      <c r="AX1136" s="84" t="s">
        <v>16207</v>
      </c>
      <c r="AY1136" s="78" t="s">
        <v>66</v>
      </c>
      <c r="AZ1136" s="102" t="s">
        <v>18399</v>
      </c>
      <c r="BA1136" s="48"/>
      <c r="BB1136" s="48"/>
      <c r="BC1136" s="48"/>
      <c r="BD1136" s="48"/>
      <c r="BE1136" s="48"/>
      <c r="BF1136" s="48"/>
      <c r="BG1136" s="48"/>
      <c r="BH1136" s="48"/>
      <c r="BI1136" s="48"/>
      <c r="BJ1136" s="48"/>
      <c r="BK1136" s="78" t="e">
        <f>REPLACE(INDEX(GroupVertices[Group], MATCH(Vertices[[#This Row],[Vertex]],GroupVertices[Vertex],0)),1,1,"")</f>
        <v>#N/A</v>
      </c>
      <c r="BL1136" s="3"/>
      <c r="BM1136" s="3"/>
      <c r="BN1136" s="3"/>
      <c r="BO1136" s="3"/>
    </row>
    <row r="1137" spans="1:67" x14ac:dyDescent="0.25">
      <c r="A1137" s="64" t="s">
        <v>880</v>
      </c>
      <c r="B1137" s="65"/>
      <c r="C1137" s="65"/>
      <c r="D1137" s="66"/>
      <c r="E1137" s="68"/>
      <c r="F1137" s="100" t="s">
        <v>5254</v>
      </c>
      <c r="G1137" s="65"/>
      <c r="H1137" s="69"/>
      <c r="I1137" s="70"/>
      <c r="J1137" s="70"/>
      <c r="K1137" s="69" t="s">
        <v>17641</v>
      </c>
      <c r="L1137" s="73"/>
      <c r="M1137" s="74"/>
      <c r="N1137" s="74"/>
      <c r="O1137" s="75"/>
      <c r="P1137" s="76"/>
      <c r="Q1137" s="76"/>
      <c r="R1137" s="86"/>
      <c r="S1137" s="48"/>
      <c r="T1137" s="48"/>
      <c r="U1137" s="49"/>
      <c r="V1137" s="49"/>
      <c r="W1137" s="49"/>
      <c r="X1137" s="49"/>
      <c r="Y1137" s="49"/>
      <c r="Z1137" s="49"/>
      <c r="AA1137" s="71">
        <v>753</v>
      </c>
      <c r="AB1137" s="71"/>
      <c r="AC1137" s="72"/>
      <c r="AD1137" s="78" t="s">
        <v>10907</v>
      </c>
      <c r="AE1137" s="78">
        <v>806</v>
      </c>
      <c r="AF1137" s="78">
        <v>814</v>
      </c>
      <c r="AG1137" s="78">
        <v>6268</v>
      </c>
      <c r="AH1137" s="78">
        <v>72</v>
      </c>
      <c r="AI1137" s="78">
        <v>19800</v>
      </c>
      <c r="AJ1137" s="78" t="s">
        <v>12141</v>
      </c>
      <c r="AK1137" s="78" t="s">
        <v>12922</v>
      </c>
      <c r="AL1137" s="84" t="s">
        <v>13497</v>
      </c>
      <c r="AM1137" s="78" t="s">
        <v>10135</v>
      </c>
      <c r="AN1137" s="80">
        <v>41488.300416666665</v>
      </c>
      <c r="AO1137" s="84" t="s">
        <v>14397</v>
      </c>
      <c r="AP1137" s="78" t="b">
        <v>1</v>
      </c>
      <c r="AQ1137" s="78" t="b">
        <v>0</v>
      </c>
      <c r="AR1137" s="78" t="b">
        <v>0</v>
      </c>
      <c r="AS1137" s="78" t="s">
        <v>9963</v>
      </c>
      <c r="AT1137" s="78">
        <v>381</v>
      </c>
      <c r="AU1137" s="84" t="s">
        <v>14862</v>
      </c>
      <c r="AV1137" s="78" t="b">
        <v>0</v>
      </c>
      <c r="AW1137" s="78" t="s">
        <v>15459</v>
      </c>
      <c r="AX1137" s="84" t="s">
        <v>16210</v>
      </c>
      <c r="AY1137" s="78" t="s">
        <v>66</v>
      </c>
      <c r="AZ1137" s="102" t="s">
        <v>18399</v>
      </c>
      <c r="BA1137" s="48"/>
      <c r="BB1137" s="48"/>
      <c r="BC1137" s="48"/>
      <c r="BD1137" s="48"/>
      <c r="BE1137" s="48"/>
      <c r="BF1137" s="48"/>
      <c r="BG1137" s="48"/>
      <c r="BH1137" s="48"/>
      <c r="BI1137" s="48"/>
      <c r="BJ1137" s="48"/>
      <c r="BK1137" s="78" t="e">
        <f>REPLACE(INDEX(GroupVertices[Group], MATCH(Vertices[[#This Row],[Vertex]],GroupVertices[Vertex],0)),1,1,"")</f>
        <v>#N/A</v>
      </c>
      <c r="BL1137" s="3"/>
      <c r="BM1137" s="3"/>
      <c r="BN1137" s="3"/>
      <c r="BO1137" s="3"/>
    </row>
    <row r="1138" spans="1:67" x14ac:dyDescent="0.25">
      <c r="A1138" s="64" t="s">
        <v>881</v>
      </c>
      <c r="B1138" s="65"/>
      <c r="C1138" s="65"/>
      <c r="D1138" s="66"/>
      <c r="E1138" s="68"/>
      <c r="F1138" s="100" t="s">
        <v>5255</v>
      </c>
      <c r="G1138" s="65"/>
      <c r="H1138" s="69"/>
      <c r="I1138" s="70"/>
      <c r="J1138" s="70"/>
      <c r="K1138" s="69" t="s">
        <v>17642</v>
      </c>
      <c r="L1138" s="73"/>
      <c r="M1138" s="74"/>
      <c r="N1138" s="74"/>
      <c r="O1138" s="75"/>
      <c r="P1138" s="76"/>
      <c r="Q1138" s="76"/>
      <c r="R1138" s="86"/>
      <c r="S1138" s="48"/>
      <c r="T1138" s="48"/>
      <c r="U1138" s="49"/>
      <c r="V1138" s="49"/>
      <c r="W1138" s="49"/>
      <c r="X1138" s="49"/>
      <c r="Y1138" s="49"/>
      <c r="Z1138" s="49"/>
      <c r="AA1138" s="71">
        <v>754</v>
      </c>
      <c r="AB1138" s="71"/>
      <c r="AC1138" s="72"/>
      <c r="AD1138" s="78" t="s">
        <v>10908</v>
      </c>
      <c r="AE1138" s="78">
        <v>777</v>
      </c>
      <c r="AF1138" s="78">
        <v>525</v>
      </c>
      <c r="AG1138" s="78">
        <v>4962</v>
      </c>
      <c r="AH1138" s="78">
        <v>31</v>
      </c>
      <c r="AI1138" s="78"/>
      <c r="AJ1138" s="78"/>
      <c r="AK1138" s="78" t="s">
        <v>10119</v>
      </c>
      <c r="AL1138" s="78"/>
      <c r="AM1138" s="78"/>
      <c r="AN1138" s="80">
        <v>42668.495081018518</v>
      </c>
      <c r="AO1138" s="78"/>
      <c r="AP1138" s="78" t="b">
        <v>1</v>
      </c>
      <c r="AQ1138" s="78" t="b">
        <v>0</v>
      </c>
      <c r="AR1138" s="78" t="b">
        <v>0</v>
      </c>
      <c r="AS1138" s="78" t="s">
        <v>9963</v>
      </c>
      <c r="AT1138" s="78">
        <v>83</v>
      </c>
      <c r="AU1138" s="78"/>
      <c r="AV1138" s="78" t="b">
        <v>0</v>
      </c>
      <c r="AW1138" s="78" t="s">
        <v>15459</v>
      </c>
      <c r="AX1138" s="84" t="s">
        <v>16211</v>
      </c>
      <c r="AY1138" s="78" t="s">
        <v>66</v>
      </c>
      <c r="AZ1138" s="102" t="s">
        <v>18397</v>
      </c>
      <c r="BA1138" s="48"/>
      <c r="BB1138" s="48"/>
      <c r="BC1138" s="48"/>
      <c r="BD1138" s="48"/>
      <c r="BE1138" s="48"/>
      <c r="BF1138" s="48"/>
      <c r="BG1138" s="48"/>
      <c r="BH1138" s="48"/>
      <c r="BI1138" s="48"/>
      <c r="BJ1138" s="48"/>
      <c r="BK1138" s="78" t="e">
        <f>REPLACE(INDEX(GroupVertices[Group], MATCH(Vertices[[#This Row],[Vertex]],GroupVertices[Vertex],0)),1,1,"")</f>
        <v>#N/A</v>
      </c>
      <c r="BL1138" s="3"/>
      <c r="BM1138" s="3"/>
      <c r="BN1138" s="3"/>
      <c r="BO1138" s="3"/>
    </row>
    <row r="1139" spans="1:67" x14ac:dyDescent="0.25">
      <c r="A1139" s="64" t="s">
        <v>882</v>
      </c>
      <c r="B1139" s="65"/>
      <c r="C1139" s="65"/>
      <c r="D1139" s="66"/>
      <c r="E1139" s="68"/>
      <c r="F1139" s="100" t="s">
        <v>5256</v>
      </c>
      <c r="G1139" s="65"/>
      <c r="H1139" s="69"/>
      <c r="I1139" s="70"/>
      <c r="J1139" s="70"/>
      <c r="K1139" s="69" t="s">
        <v>17643</v>
      </c>
      <c r="L1139" s="73"/>
      <c r="M1139" s="74"/>
      <c r="N1139" s="74"/>
      <c r="O1139" s="75"/>
      <c r="P1139" s="76"/>
      <c r="Q1139" s="76"/>
      <c r="R1139" s="86"/>
      <c r="S1139" s="48"/>
      <c r="T1139" s="48"/>
      <c r="U1139" s="49"/>
      <c r="V1139" s="49"/>
      <c r="W1139" s="49"/>
      <c r="X1139" s="49"/>
      <c r="Y1139" s="49"/>
      <c r="Z1139" s="49"/>
      <c r="AA1139" s="71">
        <v>755</v>
      </c>
      <c r="AB1139" s="71"/>
      <c r="AC1139" s="72"/>
      <c r="AD1139" s="78" t="s">
        <v>10909</v>
      </c>
      <c r="AE1139" s="78">
        <v>88</v>
      </c>
      <c r="AF1139" s="78">
        <v>43</v>
      </c>
      <c r="AG1139" s="78">
        <v>1936</v>
      </c>
      <c r="AH1139" s="78">
        <v>2</v>
      </c>
      <c r="AI1139" s="78">
        <v>-25200</v>
      </c>
      <c r="AJ1139" s="78"/>
      <c r="AK1139" s="78"/>
      <c r="AL1139" s="84" t="s">
        <v>13498</v>
      </c>
      <c r="AM1139" s="78" t="s">
        <v>13800</v>
      </c>
      <c r="AN1139" s="80">
        <v>40952.59165509259</v>
      </c>
      <c r="AO1139" s="78"/>
      <c r="AP1139" s="78" t="b">
        <v>0</v>
      </c>
      <c r="AQ1139" s="78" t="b">
        <v>0</v>
      </c>
      <c r="AR1139" s="78" t="b">
        <v>1</v>
      </c>
      <c r="AS1139" s="78" t="s">
        <v>9963</v>
      </c>
      <c r="AT1139" s="78">
        <v>0</v>
      </c>
      <c r="AU1139" s="84" t="s">
        <v>14862</v>
      </c>
      <c r="AV1139" s="78" t="b">
        <v>0</v>
      </c>
      <c r="AW1139" s="78" t="s">
        <v>15459</v>
      </c>
      <c r="AX1139" s="84" t="s">
        <v>16212</v>
      </c>
      <c r="AY1139" s="78" t="s">
        <v>66</v>
      </c>
      <c r="AZ1139" s="102" t="s">
        <v>18397</v>
      </c>
      <c r="BA1139" s="48"/>
      <c r="BB1139" s="48"/>
      <c r="BC1139" s="48"/>
      <c r="BD1139" s="48"/>
      <c r="BE1139" s="48"/>
      <c r="BF1139" s="48"/>
      <c r="BG1139" s="48"/>
      <c r="BH1139" s="48"/>
      <c r="BI1139" s="48"/>
      <c r="BJ1139" s="48"/>
      <c r="BK1139" s="78" t="e">
        <f>REPLACE(INDEX(GroupVertices[Group], MATCH(Vertices[[#This Row],[Vertex]],GroupVertices[Vertex],0)),1,1,"")</f>
        <v>#N/A</v>
      </c>
      <c r="BL1139" s="3"/>
      <c r="BM1139" s="3"/>
      <c r="BN1139" s="3"/>
      <c r="BO1139" s="3"/>
    </row>
    <row r="1140" spans="1:67" x14ac:dyDescent="0.25">
      <c r="A1140" s="64" t="s">
        <v>883</v>
      </c>
      <c r="B1140" s="65"/>
      <c r="C1140" s="65"/>
      <c r="D1140" s="66"/>
      <c r="E1140" s="68"/>
      <c r="F1140" s="100" t="s">
        <v>15333</v>
      </c>
      <c r="G1140" s="65"/>
      <c r="H1140" s="69"/>
      <c r="I1140" s="70"/>
      <c r="J1140" s="70"/>
      <c r="K1140" s="69" t="s">
        <v>17644</v>
      </c>
      <c r="L1140" s="73"/>
      <c r="M1140" s="74"/>
      <c r="N1140" s="74"/>
      <c r="O1140" s="75"/>
      <c r="P1140" s="76"/>
      <c r="Q1140" s="76"/>
      <c r="R1140" s="86"/>
      <c r="S1140" s="48"/>
      <c r="T1140" s="48"/>
      <c r="U1140" s="49"/>
      <c r="V1140" s="49"/>
      <c r="W1140" s="49"/>
      <c r="X1140" s="49"/>
      <c r="Y1140" s="49"/>
      <c r="Z1140" s="49"/>
      <c r="AA1140" s="71">
        <v>756</v>
      </c>
      <c r="AB1140" s="71"/>
      <c r="AC1140" s="72"/>
      <c r="AD1140" s="78" t="s">
        <v>10910</v>
      </c>
      <c r="AE1140" s="78">
        <v>0</v>
      </c>
      <c r="AF1140" s="78">
        <v>1</v>
      </c>
      <c r="AG1140" s="78">
        <v>51</v>
      </c>
      <c r="AH1140" s="78">
        <v>0</v>
      </c>
      <c r="AI1140" s="78"/>
      <c r="AJ1140" s="78" t="s">
        <v>12142</v>
      </c>
      <c r="AK1140" s="78" t="s">
        <v>10114</v>
      </c>
      <c r="AL1140" s="78"/>
      <c r="AM1140" s="78"/>
      <c r="AN1140" s="80">
        <v>42515.507488425923</v>
      </c>
      <c r="AO1140" s="84" t="s">
        <v>14398</v>
      </c>
      <c r="AP1140" s="78" t="b">
        <v>1</v>
      </c>
      <c r="AQ1140" s="78" t="b">
        <v>0</v>
      </c>
      <c r="AR1140" s="78" t="b">
        <v>0</v>
      </c>
      <c r="AS1140" s="78" t="s">
        <v>9963</v>
      </c>
      <c r="AT1140" s="78">
        <v>0</v>
      </c>
      <c r="AU1140" s="78"/>
      <c r="AV1140" s="78" t="b">
        <v>0</v>
      </c>
      <c r="AW1140" s="78" t="s">
        <v>15459</v>
      </c>
      <c r="AX1140" s="84" t="s">
        <v>16213</v>
      </c>
      <c r="AY1140" s="78" t="s">
        <v>66</v>
      </c>
      <c r="AZ1140" s="102" t="s">
        <v>18397</v>
      </c>
      <c r="BA1140" s="48"/>
      <c r="BB1140" s="48"/>
      <c r="BC1140" s="48"/>
      <c r="BD1140" s="48"/>
      <c r="BE1140" s="48"/>
      <c r="BF1140" s="48"/>
      <c r="BG1140" s="48"/>
      <c r="BH1140" s="48"/>
      <c r="BI1140" s="48"/>
      <c r="BJ1140" s="48"/>
      <c r="BK1140" s="78" t="e">
        <f>REPLACE(INDEX(GroupVertices[Group], MATCH(Vertices[[#This Row],[Vertex]],GroupVertices[Vertex],0)),1,1,"")</f>
        <v>#N/A</v>
      </c>
      <c r="BL1140" s="3"/>
      <c r="BM1140" s="3"/>
      <c r="BN1140" s="3"/>
      <c r="BO1140" s="3"/>
    </row>
    <row r="1141" spans="1:67" x14ac:dyDescent="0.25">
      <c r="A1141" s="64" t="s">
        <v>884</v>
      </c>
      <c r="B1141" s="65"/>
      <c r="C1141" s="65"/>
      <c r="D1141" s="66"/>
      <c r="E1141" s="68"/>
      <c r="F1141" s="100" t="s">
        <v>5257</v>
      </c>
      <c r="G1141" s="65"/>
      <c r="H1141" s="69"/>
      <c r="I1141" s="70"/>
      <c r="J1141" s="70"/>
      <c r="K1141" s="69" t="s">
        <v>17645</v>
      </c>
      <c r="L1141" s="73"/>
      <c r="M1141" s="74"/>
      <c r="N1141" s="74"/>
      <c r="O1141" s="75"/>
      <c r="P1141" s="76"/>
      <c r="Q1141" s="76"/>
      <c r="R1141" s="86"/>
      <c r="S1141" s="48"/>
      <c r="T1141" s="48"/>
      <c r="U1141" s="49"/>
      <c r="V1141" s="49"/>
      <c r="W1141" s="49"/>
      <c r="X1141" s="49"/>
      <c r="Y1141" s="49"/>
      <c r="Z1141" s="49"/>
      <c r="AA1141" s="71">
        <v>757</v>
      </c>
      <c r="AB1141" s="71"/>
      <c r="AC1141" s="72"/>
      <c r="AD1141" s="78" t="s">
        <v>10911</v>
      </c>
      <c r="AE1141" s="78">
        <v>2371</v>
      </c>
      <c r="AF1141" s="78">
        <v>1330</v>
      </c>
      <c r="AG1141" s="78">
        <v>26610</v>
      </c>
      <c r="AH1141" s="78">
        <v>0</v>
      </c>
      <c r="AI1141" s="78"/>
      <c r="AJ1141" s="78"/>
      <c r="AK1141" s="78"/>
      <c r="AL1141" s="78"/>
      <c r="AM1141" s="78"/>
      <c r="AN1141" s="80">
        <v>41917.658437500002</v>
      </c>
      <c r="AO1141" s="84" t="s">
        <v>14399</v>
      </c>
      <c r="AP1141" s="78" t="b">
        <v>1</v>
      </c>
      <c r="AQ1141" s="78" t="b">
        <v>0</v>
      </c>
      <c r="AR1141" s="78" t="b">
        <v>0</v>
      </c>
      <c r="AS1141" s="78" t="s">
        <v>9963</v>
      </c>
      <c r="AT1141" s="78">
        <v>720</v>
      </c>
      <c r="AU1141" s="84" t="s">
        <v>14862</v>
      </c>
      <c r="AV1141" s="78" t="b">
        <v>0</v>
      </c>
      <c r="AW1141" s="78" t="s">
        <v>15459</v>
      </c>
      <c r="AX1141" s="84" t="s">
        <v>16214</v>
      </c>
      <c r="AY1141" s="78" t="s">
        <v>66</v>
      </c>
      <c r="AZ1141" s="102" t="s">
        <v>18397</v>
      </c>
      <c r="BA1141" s="48"/>
      <c r="BB1141" s="48"/>
      <c r="BC1141" s="48"/>
      <c r="BD1141" s="48"/>
      <c r="BE1141" s="48"/>
      <c r="BF1141" s="48"/>
      <c r="BG1141" s="48"/>
      <c r="BH1141" s="48"/>
      <c r="BI1141" s="48"/>
      <c r="BJ1141" s="48"/>
      <c r="BK1141" s="78" t="e">
        <f>REPLACE(INDEX(GroupVertices[Group], MATCH(Vertices[[#This Row],[Vertex]],GroupVertices[Vertex],0)),1,1,"")</f>
        <v>#N/A</v>
      </c>
      <c r="BL1141" s="3"/>
      <c r="BM1141" s="3"/>
      <c r="BN1141" s="3"/>
      <c r="BO1141" s="3"/>
    </row>
    <row r="1142" spans="1:67" x14ac:dyDescent="0.25">
      <c r="A1142" s="64" t="s">
        <v>886</v>
      </c>
      <c r="B1142" s="65"/>
      <c r="C1142" s="65"/>
      <c r="D1142" s="66"/>
      <c r="E1142" s="68"/>
      <c r="F1142" s="100" t="s">
        <v>5259</v>
      </c>
      <c r="G1142" s="65"/>
      <c r="H1142" s="69"/>
      <c r="I1142" s="70"/>
      <c r="J1142" s="70"/>
      <c r="K1142" s="69" t="s">
        <v>17647</v>
      </c>
      <c r="L1142" s="73"/>
      <c r="M1142" s="74"/>
      <c r="N1142" s="74"/>
      <c r="O1142" s="75"/>
      <c r="P1142" s="76"/>
      <c r="Q1142" s="76"/>
      <c r="R1142" s="86"/>
      <c r="S1142" s="48"/>
      <c r="T1142" s="48"/>
      <c r="U1142" s="49"/>
      <c r="V1142" s="49"/>
      <c r="W1142" s="49"/>
      <c r="X1142" s="49"/>
      <c r="Y1142" s="49"/>
      <c r="Z1142" s="49"/>
      <c r="AA1142" s="71">
        <v>759</v>
      </c>
      <c r="AB1142" s="71"/>
      <c r="AC1142" s="72"/>
      <c r="AD1142" s="78" t="s">
        <v>10913</v>
      </c>
      <c r="AE1142" s="78">
        <v>26</v>
      </c>
      <c r="AF1142" s="78">
        <v>50</v>
      </c>
      <c r="AG1142" s="78">
        <v>118</v>
      </c>
      <c r="AH1142" s="78">
        <v>199</v>
      </c>
      <c r="AI1142" s="78"/>
      <c r="AJ1142" s="78" t="s">
        <v>12144</v>
      </c>
      <c r="AK1142" s="78" t="s">
        <v>12665</v>
      </c>
      <c r="AL1142" s="84" t="s">
        <v>13500</v>
      </c>
      <c r="AM1142" s="78"/>
      <c r="AN1142" s="80">
        <v>42709.764594907407</v>
      </c>
      <c r="AO1142" s="84" t="s">
        <v>14401</v>
      </c>
      <c r="AP1142" s="78" t="b">
        <v>1</v>
      </c>
      <c r="AQ1142" s="78" t="b">
        <v>0</v>
      </c>
      <c r="AR1142" s="78" t="b">
        <v>1</v>
      </c>
      <c r="AS1142" s="78" t="s">
        <v>9963</v>
      </c>
      <c r="AT1142" s="78">
        <v>2</v>
      </c>
      <c r="AU1142" s="78"/>
      <c r="AV1142" s="78" t="b">
        <v>0</v>
      </c>
      <c r="AW1142" s="78" t="s">
        <v>15459</v>
      </c>
      <c r="AX1142" s="84" t="s">
        <v>16216</v>
      </c>
      <c r="AY1142" s="78" t="s">
        <v>66</v>
      </c>
      <c r="AZ1142" s="102" t="s">
        <v>18397</v>
      </c>
      <c r="BA1142" s="48"/>
      <c r="BB1142" s="48"/>
      <c r="BC1142" s="48"/>
      <c r="BD1142" s="48"/>
      <c r="BE1142" s="48"/>
      <c r="BF1142" s="48"/>
      <c r="BG1142" s="48"/>
      <c r="BH1142" s="48"/>
      <c r="BI1142" s="48"/>
      <c r="BJ1142" s="48"/>
      <c r="BK1142" s="78" t="e">
        <f>REPLACE(INDEX(GroupVertices[Group], MATCH(Vertices[[#This Row],[Vertex]],GroupVertices[Vertex],0)),1,1,"")</f>
        <v>#N/A</v>
      </c>
      <c r="BL1142" s="3"/>
      <c r="BM1142" s="3"/>
      <c r="BN1142" s="3"/>
      <c r="BO1142" s="3"/>
    </row>
    <row r="1143" spans="1:67" x14ac:dyDescent="0.25">
      <c r="A1143" s="64" t="s">
        <v>887</v>
      </c>
      <c r="B1143" s="65"/>
      <c r="C1143" s="65"/>
      <c r="D1143" s="66"/>
      <c r="E1143" s="68"/>
      <c r="F1143" s="100" t="s">
        <v>5260</v>
      </c>
      <c r="G1143" s="65"/>
      <c r="H1143" s="69"/>
      <c r="I1143" s="70"/>
      <c r="J1143" s="70"/>
      <c r="K1143" s="69" t="s">
        <v>17648</v>
      </c>
      <c r="L1143" s="73"/>
      <c r="M1143" s="74"/>
      <c r="N1143" s="74"/>
      <c r="O1143" s="75"/>
      <c r="P1143" s="76"/>
      <c r="Q1143" s="76"/>
      <c r="R1143" s="86"/>
      <c r="S1143" s="48"/>
      <c r="T1143" s="48"/>
      <c r="U1143" s="49"/>
      <c r="V1143" s="49"/>
      <c r="W1143" s="49"/>
      <c r="X1143" s="49"/>
      <c r="Y1143" s="49"/>
      <c r="Z1143" s="49"/>
      <c r="AA1143" s="71">
        <v>760</v>
      </c>
      <c r="AB1143" s="71"/>
      <c r="AC1143" s="72"/>
      <c r="AD1143" s="78" t="s">
        <v>10047</v>
      </c>
      <c r="AE1143" s="78">
        <v>35</v>
      </c>
      <c r="AF1143" s="78">
        <v>698</v>
      </c>
      <c r="AG1143" s="78">
        <v>7128</v>
      </c>
      <c r="AH1143" s="78">
        <v>3</v>
      </c>
      <c r="AI1143" s="78">
        <v>19800</v>
      </c>
      <c r="AJ1143" s="78" t="s">
        <v>12145</v>
      </c>
      <c r="AK1143" s="78"/>
      <c r="AL1143" s="84" t="s">
        <v>13501</v>
      </c>
      <c r="AM1143" s="78" t="s">
        <v>12690</v>
      </c>
      <c r="AN1143" s="80">
        <v>40956.449699074074</v>
      </c>
      <c r="AO1143" s="84" t="s">
        <v>14402</v>
      </c>
      <c r="AP1143" s="78" t="b">
        <v>0</v>
      </c>
      <c r="AQ1143" s="78" t="b">
        <v>0</v>
      </c>
      <c r="AR1143" s="78" t="b">
        <v>0</v>
      </c>
      <c r="AS1143" s="78" t="s">
        <v>9963</v>
      </c>
      <c r="AT1143" s="78">
        <v>1</v>
      </c>
      <c r="AU1143" s="84" t="s">
        <v>14862</v>
      </c>
      <c r="AV1143" s="78" t="b">
        <v>0</v>
      </c>
      <c r="AW1143" s="78" t="s">
        <v>15459</v>
      </c>
      <c r="AX1143" s="84" t="s">
        <v>16217</v>
      </c>
      <c r="AY1143" s="78" t="s">
        <v>66</v>
      </c>
      <c r="AZ1143" s="102" t="s">
        <v>18397</v>
      </c>
      <c r="BA1143" s="48"/>
      <c r="BB1143" s="48"/>
      <c r="BC1143" s="48"/>
      <c r="BD1143" s="48"/>
      <c r="BE1143" s="48"/>
      <c r="BF1143" s="48"/>
      <c r="BG1143" s="48"/>
      <c r="BH1143" s="48"/>
      <c r="BI1143" s="48"/>
      <c r="BJ1143" s="48"/>
      <c r="BK1143" s="78" t="e">
        <f>REPLACE(INDEX(GroupVertices[Group], MATCH(Vertices[[#This Row],[Vertex]],GroupVertices[Vertex],0)),1,1,"")</f>
        <v>#N/A</v>
      </c>
      <c r="BL1143" s="3"/>
      <c r="BM1143" s="3"/>
      <c r="BN1143" s="3"/>
      <c r="BO1143" s="3"/>
    </row>
    <row r="1144" spans="1:67" x14ac:dyDescent="0.25">
      <c r="A1144" s="64" t="s">
        <v>888</v>
      </c>
      <c r="B1144" s="65"/>
      <c r="C1144" s="65"/>
      <c r="D1144" s="66"/>
      <c r="E1144" s="68"/>
      <c r="F1144" s="100" t="s">
        <v>5261</v>
      </c>
      <c r="G1144" s="65"/>
      <c r="H1144" s="69"/>
      <c r="I1144" s="70"/>
      <c r="J1144" s="70"/>
      <c r="K1144" s="69" t="s">
        <v>17649</v>
      </c>
      <c r="L1144" s="73"/>
      <c r="M1144" s="74"/>
      <c r="N1144" s="74"/>
      <c r="O1144" s="75"/>
      <c r="P1144" s="76"/>
      <c r="Q1144" s="76"/>
      <c r="R1144" s="86"/>
      <c r="S1144" s="48"/>
      <c r="T1144" s="48"/>
      <c r="U1144" s="49"/>
      <c r="V1144" s="49"/>
      <c r="W1144" s="49"/>
      <c r="X1144" s="49"/>
      <c r="Y1144" s="49"/>
      <c r="Z1144" s="49"/>
      <c r="AA1144" s="71">
        <v>761</v>
      </c>
      <c r="AB1144" s="71"/>
      <c r="AC1144" s="72"/>
      <c r="AD1144" s="78" t="s">
        <v>10914</v>
      </c>
      <c r="AE1144" s="78">
        <v>36</v>
      </c>
      <c r="AF1144" s="78">
        <v>0</v>
      </c>
      <c r="AG1144" s="78">
        <v>5</v>
      </c>
      <c r="AH1144" s="78">
        <v>1</v>
      </c>
      <c r="AI1144" s="78"/>
      <c r="AJ1144" s="78"/>
      <c r="AK1144" s="78" t="s">
        <v>12923</v>
      </c>
      <c r="AL1144" s="78"/>
      <c r="AM1144" s="78"/>
      <c r="AN1144" s="80">
        <v>42651.154548611114</v>
      </c>
      <c r="AO1144" s="84" t="s">
        <v>14403</v>
      </c>
      <c r="AP1144" s="78" t="b">
        <v>1</v>
      </c>
      <c r="AQ1144" s="78" t="b">
        <v>0</v>
      </c>
      <c r="AR1144" s="78" t="b">
        <v>0</v>
      </c>
      <c r="AS1144" s="78" t="s">
        <v>9963</v>
      </c>
      <c r="AT1144" s="78">
        <v>0</v>
      </c>
      <c r="AU1144" s="78"/>
      <c r="AV1144" s="78" t="b">
        <v>0</v>
      </c>
      <c r="AW1144" s="78" t="s">
        <v>15459</v>
      </c>
      <c r="AX1144" s="84" t="s">
        <v>16218</v>
      </c>
      <c r="AY1144" s="78" t="s">
        <v>66</v>
      </c>
      <c r="AZ1144" s="102" t="s">
        <v>18397</v>
      </c>
      <c r="BA1144" s="48"/>
      <c r="BB1144" s="48"/>
      <c r="BC1144" s="48"/>
      <c r="BD1144" s="48"/>
      <c r="BE1144" s="48"/>
      <c r="BF1144" s="48"/>
      <c r="BG1144" s="48"/>
      <c r="BH1144" s="48"/>
      <c r="BI1144" s="48"/>
      <c r="BJ1144" s="48"/>
      <c r="BK1144" s="78" t="e">
        <f>REPLACE(INDEX(GroupVertices[Group], MATCH(Vertices[[#This Row],[Vertex]],GroupVertices[Vertex],0)),1,1,"")</f>
        <v>#N/A</v>
      </c>
      <c r="BL1144" s="3"/>
      <c r="BM1144" s="3"/>
      <c r="BN1144" s="3"/>
      <c r="BO1144" s="3"/>
    </row>
    <row r="1145" spans="1:67" x14ac:dyDescent="0.25">
      <c r="A1145" s="64" t="s">
        <v>892</v>
      </c>
      <c r="B1145" s="65"/>
      <c r="C1145" s="65"/>
      <c r="D1145" s="66"/>
      <c r="E1145" s="68"/>
      <c r="F1145" s="100" t="s">
        <v>5265</v>
      </c>
      <c r="G1145" s="65"/>
      <c r="H1145" s="69"/>
      <c r="I1145" s="70"/>
      <c r="J1145" s="70"/>
      <c r="K1145" s="69" t="s">
        <v>17652</v>
      </c>
      <c r="L1145" s="73"/>
      <c r="M1145" s="74"/>
      <c r="N1145" s="74"/>
      <c r="O1145" s="75"/>
      <c r="P1145" s="76"/>
      <c r="Q1145" s="76"/>
      <c r="R1145" s="86"/>
      <c r="S1145" s="48"/>
      <c r="T1145" s="48"/>
      <c r="U1145" s="49"/>
      <c r="V1145" s="49"/>
      <c r="W1145" s="49"/>
      <c r="X1145" s="49"/>
      <c r="Y1145" s="49"/>
      <c r="Z1145" s="49"/>
      <c r="AA1145" s="71">
        <v>764</v>
      </c>
      <c r="AB1145" s="71"/>
      <c r="AC1145" s="72"/>
      <c r="AD1145" s="78" t="s">
        <v>10917</v>
      </c>
      <c r="AE1145" s="78">
        <v>190</v>
      </c>
      <c r="AF1145" s="78">
        <v>12440</v>
      </c>
      <c r="AG1145" s="78">
        <v>45813</v>
      </c>
      <c r="AH1145" s="78">
        <v>3808</v>
      </c>
      <c r="AI1145" s="78">
        <v>19800</v>
      </c>
      <c r="AJ1145" s="78" t="s">
        <v>12146</v>
      </c>
      <c r="AK1145" s="78" t="s">
        <v>10111</v>
      </c>
      <c r="AL1145" s="84" t="s">
        <v>13502</v>
      </c>
      <c r="AM1145" s="78" t="s">
        <v>10135</v>
      </c>
      <c r="AN1145" s="80">
        <v>42256.381550925929</v>
      </c>
      <c r="AO1145" s="84" t="s">
        <v>14404</v>
      </c>
      <c r="AP1145" s="78" t="b">
        <v>1</v>
      </c>
      <c r="AQ1145" s="78" t="b">
        <v>0</v>
      </c>
      <c r="AR1145" s="78" t="b">
        <v>1</v>
      </c>
      <c r="AS1145" s="78" t="s">
        <v>9963</v>
      </c>
      <c r="AT1145" s="78">
        <v>331</v>
      </c>
      <c r="AU1145" s="84" t="s">
        <v>14862</v>
      </c>
      <c r="AV1145" s="78" t="b">
        <v>1</v>
      </c>
      <c r="AW1145" s="78" t="s">
        <v>15459</v>
      </c>
      <c r="AX1145" s="84" t="s">
        <v>16221</v>
      </c>
      <c r="AY1145" s="78" t="s">
        <v>66</v>
      </c>
      <c r="AZ1145" s="102" t="s">
        <v>18397</v>
      </c>
      <c r="BA1145" s="48"/>
      <c r="BB1145" s="48"/>
      <c r="BC1145" s="48"/>
      <c r="BD1145" s="48"/>
      <c r="BE1145" s="48"/>
      <c r="BF1145" s="48"/>
      <c r="BG1145" s="48"/>
      <c r="BH1145" s="48"/>
      <c r="BI1145" s="48"/>
      <c r="BJ1145" s="48"/>
      <c r="BK1145" s="78" t="e">
        <f>REPLACE(INDEX(GroupVertices[Group], MATCH(Vertices[[#This Row],[Vertex]],GroupVertices[Vertex],0)),1,1,"")</f>
        <v>#N/A</v>
      </c>
      <c r="BL1145" s="3"/>
      <c r="BM1145" s="3"/>
      <c r="BN1145" s="3"/>
      <c r="BO1145" s="3"/>
    </row>
    <row r="1146" spans="1:67" x14ac:dyDescent="0.25">
      <c r="A1146" s="64" t="s">
        <v>893</v>
      </c>
      <c r="B1146" s="65"/>
      <c r="C1146" s="65"/>
      <c r="D1146" s="66"/>
      <c r="E1146" s="68"/>
      <c r="F1146" s="100" t="s">
        <v>5266</v>
      </c>
      <c r="G1146" s="65"/>
      <c r="H1146" s="69"/>
      <c r="I1146" s="70"/>
      <c r="J1146" s="70"/>
      <c r="K1146" s="69" t="s">
        <v>17653</v>
      </c>
      <c r="L1146" s="73"/>
      <c r="M1146" s="74"/>
      <c r="N1146" s="74"/>
      <c r="O1146" s="75"/>
      <c r="P1146" s="76"/>
      <c r="Q1146" s="76"/>
      <c r="R1146" s="86"/>
      <c r="S1146" s="48"/>
      <c r="T1146" s="48"/>
      <c r="U1146" s="49"/>
      <c r="V1146" s="49"/>
      <c r="W1146" s="49"/>
      <c r="X1146" s="49"/>
      <c r="Y1146" s="49"/>
      <c r="Z1146" s="49"/>
      <c r="AA1146" s="71">
        <v>765</v>
      </c>
      <c r="AB1146" s="71"/>
      <c r="AC1146" s="72"/>
      <c r="AD1146" s="78" t="s">
        <v>10918</v>
      </c>
      <c r="AE1146" s="78">
        <v>241</v>
      </c>
      <c r="AF1146" s="78">
        <v>1387</v>
      </c>
      <c r="AG1146" s="78">
        <v>6807</v>
      </c>
      <c r="AH1146" s="78">
        <v>376</v>
      </c>
      <c r="AI1146" s="78"/>
      <c r="AJ1146" s="78" t="s">
        <v>12147</v>
      </c>
      <c r="AK1146" s="78" t="s">
        <v>12926</v>
      </c>
      <c r="AL1146" s="84" t="s">
        <v>13503</v>
      </c>
      <c r="AM1146" s="78"/>
      <c r="AN1146" s="80">
        <v>40726.379618055558</v>
      </c>
      <c r="AO1146" s="78"/>
      <c r="AP1146" s="78" t="b">
        <v>1</v>
      </c>
      <c r="AQ1146" s="78" t="b">
        <v>0</v>
      </c>
      <c r="AR1146" s="78" t="b">
        <v>1</v>
      </c>
      <c r="AS1146" s="78" t="s">
        <v>9963</v>
      </c>
      <c r="AT1146" s="78">
        <v>2</v>
      </c>
      <c r="AU1146" s="84" t="s">
        <v>14862</v>
      </c>
      <c r="AV1146" s="78" t="b">
        <v>0</v>
      </c>
      <c r="AW1146" s="78" t="s">
        <v>15459</v>
      </c>
      <c r="AX1146" s="84" t="s">
        <v>16222</v>
      </c>
      <c r="AY1146" s="78" t="s">
        <v>66</v>
      </c>
      <c r="AZ1146" s="102" t="s">
        <v>18397</v>
      </c>
      <c r="BA1146" s="48"/>
      <c r="BB1146" s="48"/>
      <c r="BC1146" s="48"/>
      <c r="BD1146" s="48"/>
      <c r="BE1146" s="48"/>
      <c r="BF1146" s="48"/>
      <c r="BG1146" s="48"/>
      <c r="BH1146" s="48"/>
      <c r="BI1146" s="48"/>
      <c r="BJ1146" s="48"/>
      <c r="BK1146" s="78" t="e">
        <f>REPLACE(INDEX(GroupVertices[Group], MATCH(Vertices[[#This Row],[Vertex]],GroupVertices[Vertex],0)),1,1,"")</f>
        <v>#N/A</v>
      </c>
      <c r="BL1146" s="3"/>
      <c r="BM1146" s="3"/>
      <c r="BN1146" s="3"/>
      <c r="BO1146" s="3"/>
    </row>
    <row r="1147" spans="1:67" x14ac:dyDescent="0.25">
      <c r="A1147" s="64" t="s">
        <v>894</v>
      </c>
      <c r="B1147" s="65"/>
      <c r="C1147" s="65"/>
      <c r="D1147" s="66"/>
      <c r="E1147" s="68"/>
      <c r="F1147" s="100" t="s">
        <v>5267</v>
      </c>
      <c r="G1147" s="65"/>
      <c r="H1147" s="69"/>
      <c r="I1147" s="70"/>
      <c r="J1147" s="70"/>
      <c r="K1147" s="69" t="s">
        <v>17654</v>
      </c>
      <c r="L1147" s="73"/>
      <c r="M1147" s="74"/>
      <c r="N1147" s="74"/>
      <c r="O1147" s="75"/>
      <c r="P1147" s="76"/>
      <c r="Q1147" s="76"/>
      <c r="R1147" s="86"/>
      <c r="S1147" s="48"/>
      <c r="T1147" s="48"/>
      <c r="U1147" s="49"/>
      <c r="V1147" s="49"/>
      <c r="W1147" s="49"/>
      <c r="X1147" s="49"/>
      <c r="Y1147" s="49"/>
      <c r="Z1147" s="49"/>
      <c r="AA1147" s="71">
        <v>766</v>
      </c>
      <c r="AB1147" s="71"/>
      <c r="AC1147" s="72"/>
      <c r="AD1147" s="78" t="s">
        <v>10919</v>
      </c>
      <c r="AE1147" s="78">
        <v>4899</v>
      </c>
      <c r="AF1147" s="78">
        <v>1506</v>
      </c>
      <c r="AG1147" s="78">
        <v>646</v>
      </c>
      <c r="AH1147" s="78">
        <v>8</v>
      </c>
      <c r="AI1147" s="78">
        <v>19800</v>
      </c>
      <c r="AJ1147" s="78" t="s">
        <v>12148</v>
      </c>
      <c r="AK1147" s="78" t="s">
        <v>12927</v>
      </c>
      <c r="AL1147" s="84" t="s">
        <v>13504</v>
      </c>
      <c r="AM1147" s="78" t="s">
        <v>12690</v>
      </c>
      <c r="AN1147" s="80">
        <v>40300.603946759256</v>
      </c>
      <c r="AO1147" s="84" t="s">
        <v>14405</v>
      </c>
      <c r="AP1147" s="78" t="b">
        <v>0</v>
      </c>
      <c r="AQ1147" s="78" t="b">
        <v>0</v>
      </c>
      <c r="AR1147" s="78" t="b">
        <v>0</v>
      </c>
      <c r="AS1147" s="78" t="s">
        <v>9963</v>
      </c>
      <c r="AT1147" s="78">
        <v>6</v>
      </c>
      <c r="AU1147" s="84" t="s">
        <v>15036</v>
      </c>
      <c r="AV1147" s="78" t="b">
        <v>0</v>
      </c>
      <c r="AW1147" s="78" t="s">
        <v>15459</v>
      </c>
      <c r="AX1147" s="84" t="s">
        <v>16223</v>
      </c>
      <c r="AY1147" s="78" t="s">
        <v>66</v>
      </c>
      <c r="AZ1147" s="102" t="s">
        <v>18397</v>
      </c>
      <c r="BA1147" s="48"/>
      <c r="BB1147" s="48"/>
      <c r="BC1147" s="48"/>
      <c r="BD1147" s="48"/>
      <c r="BE1147" s="48"/>
      <c r="BF1147" s="48"/>
      <c r="BG1147" s="48"/>
      <c r="BH1147" s="48"/>
      <c r="BI1147" s="48"/>
      <c r="BJ1147" s="48"/>
      <c r="BK1147" s="78" t="e">
        <f>REPLACE(INDEX(GroupVertices[Group], MATCH(Vertices[[#This Row],[Vertex]],GroupVertices[Vertex],0)),1,1,"")</f>
        <v>#N/A</v>
      </c>
      <c r="BL1147" s="3"/>
      <c r="BM1147" s="3"/>
      <c r="BN1147" s="3"/>
      <c r="BO1147" s="3"/>
    </row>
    <row r="1148" spans="1:67" x14ac:dyDescent="0.25">
      <c r="A1148" s="64" t="s">
        <v>896</v>
      </c>
      <c r="B1148" s="65"/>
      <c r="C1148" s="65"/>
      <c r="D1148" s="66"/>
      <c r="E1148" s="68"/>
      <c r="F1148" s="100" t="s">
        <v>4787</v>
      </c>
      <c r="G1148" s="65"/>
      <c r="H1148" s="69"/>
      <c r="I1148" s="70"/>
      <c r="J1148" s="70"/>
      <c r="K1148" s="69" t="s">
        <v>17656</v>
      </c>
      <c r="L1148" s="73"/>
      <c r="M1148" s="74"/>
      <c r="N1148" s="74"/>
      <c r="O1148" s="75"/>
      <c r="P1148" s="76"/>
      <c r="Q1148" s="76"/>
      <c r="R1148" s="86"/>
      <c r="S1148" s="48"/>
      <c r="T1148" s="48"/>
      <c r="U1148" s="49"/>
      <c r="V1148" s="49"/>
      <c r="W1148" s="49"/>
      <c r="X1148" s="49"/>
      <c r="Y1148" s="49"/>
      <c r="Z1148" s="49"/>
      <c r="AA1148" s="71">
        <v>768</v>
      </c>
      <c r="AB1148" s="71"/>
      <c r="AC1148" s="72"/>
      <c r="AD1148" s="78" t="s">
        <v>10921</v>
      </c>
      <c r="AE1148" s="78">
        <v>30</v>
      </c>
      <c r="AF1148" s="78">
        <v>1</v>
      </c>
      <c r="AG1148" s="78">
        <v>1</v>
      </c>
      <c r="AH1148" s="78">
        <v>1</v>
      </c>
      <c r="AI1148" s="78"/>
      <c r="AJ1148" s="78"/>
      <c r="AK1148" s="78" t="s">
        <v>12928</v>
      </c>
      <c r="AL1148" s="78"/>
      <c r="AM1148" s="78"/>
      <c r="AN1148" s="80">
        <v>42773.32136574074</v>
      </c>
      <c r="AO1148" s="78"/>
      <c r="AP1148" s="78" t="b">
        <v>1</v>
      </c>
      <c r="AQ1148" s="78" t="b">
        <v>1</v>
      </c>
      <c r="AR1148" s="78" t="b">
        <v>0</v>
      </c>
      <c r="AS1148" s="78" t="s">
        <v>9963</v>
      </c>
      <c r="AT1148" s="78">
        <v>0</v>
      </c>
      <c r="AU1148" s="78"/>
      <c r="AV1148" s="78" t="b">
        <v>0</v>
      </c>
      <c r="AW1148" s="78" t="s">
        <v>15459</v>
      </c>
      <c r="AX1148" s="84" t="s">
        <v>16225</v>
      </c>
      <c r="AY1148" s="78" t="s">
        <v>66</v>
      </c>
      <c r="AZ1148" s="102" t="s">
        <v>18397</v>
      </c>
      <c r="BA1148" s="48"/>
      <c r="BB1148" s="48"/>
      <c r="BC1148" s="48"/>
      <c r="BD1148" s="48"/>
      <c r="BE1148" s="48"/>
      <c r="BF1148" s="48"/>
      <c r="BG1148" s="48"/>
      <c r="BH1148" s="48"/>
      <c r="BI1148" s="48"/>
      <c r="BJ1148" s="48"/>
      <c r="BK1148" s="78" t="e">
        <f>REPLACE(INDEX(GroupVertices[Group], MATCH(Vertices[[#This Row],[Vertex]],GroupVertices[Vertex],0)),1,1,"")</f>
        <v>#N/A</v>
      </c>
      <c r="BL1148" s="3"/>
      <c r="BM1148" s="3"/>
      <c r="BN1148" s="3"/>
      <c r="BO1148" s="3"/>
    </row>
    <row r="1149" spans="1:67" x14ac:dyDescent="0.25">
      <c r="A1149" s="64" t="s">
        <v>897</v>
      </c>
      <c r="B1149" s="65"/>
      <c r="C1149" s="65"/>
      <c r="D1149" s="66"/>
      <c r="E1149" s="68"/>
      <c r="F1149" s="100" t="s">
        <v>5269</v>
      </c>
      <c r="G1149" s="65"/>
      <c r="H1149" s="69"/>
      <c r="I1149" s="70"/>
      <c r="J1149" s="70"/>
      <c r="K1149" s="69" t="s">
        <v>17657</v>
      </c>
      <c r="L1149" s="73"/>
      <c r="M1149" s="74"/>
      <c r="N1149" s="74"/>
      <c r="O1149" s="75"/>
      <c r="P1149" s="76"/>
      <c r="Q1149" s="76"/>
      <c r="R1149" s="86"/>
      <c r="S1149" s="48"/>
      <c r="T1149" s="48"/>
      <c r="U1149" s="49"/>
      <c r="V1149" s="49"/>
      <c r="W1149" s="49"/>
      <c r="X1149" s="49"/>
      <c r="Y1149" s="49"/>
      <c r="Z1149" s="49"/>
      <c r="AA1149" s="71">
        <v>769</v>
      </c>
      <c r="AB1149" s="71"/>
      <c r="AC1149" s="72"/>
      <c r="AD1149" s="78" t="s">
        <v>10922</v>
      </c>
      <c r="AE1149" s="78">
        <v>285</v>
      </c>
      <c r="AF1149" s="78">
        <v>324</v>
      </c>
      <c r="AG1149" s="78">
        <v>11514</v>
      </c>
      <c r="AH1149" s="78">
        <v>1069</v>
      </c>
      <c r="AI1149" s="78">
        <v>10800</v>
      </c>
      <c r="AJ1149" s="78" t="s">
        <v>12150</v>
      </c>
      <c r="AK1149" s="78" t="s">
        <v>12929</v>
      </c>
      <c r="AL1149" s="84" t="s">
        <v>13505</v>
      </c>
      <c r="AM1149" s="78" t="s">
        <v>13826</v>
      </c>
      <c r="AN1149" s="80">
        <v>41831.749212962961</v>
      </c>
      <c r="AO1149" s="84" t="s">
        <v>14407</v>
      </c>
      <c r="AP1149" s="78" t="b">
        <v>0</v>
      </c>
      <c r="AQ1149" s="78" t="b">
        <v>0</v>
      </c>
      <c r="AR1149" s="78" t="b">
        <v>0</v>
      </c>
      <c r="AS1149" s="78" t="s">
        <v>9967</v>
      </c>
      <c r="AT1149" s="78">
        <v>208</v>
      </c>
      <c r="AU1149" s="84" t="s">
        <v>14883</v>
      </c>
      <c r="AV1149" s="78" t="b">
        <v>0</v>
      </c>
      <c r="AW1149" s="78" t="s">
        <v>15459</v>
      </c>
      <c r="AX1149" s="84" t="s">
        <v>16226</v>
      </c>
      <c r="AY1149" s="78" t="s">
        <v>66</v>
      </c>
      <c r="AZ1149" s="102" t="s">
        <v>18397</v>
      </c>
      <c r="BA1149" s="48"/>
      <c r="BB1149" s="48"/>
      <c r="BC1149" s="48"/>
      <c r="BD1149" s="48"/>
      <c r="BE1149" s="48"/>
      <c r="BF1149" s="48"/>
      <c r="BG1149" s="48"/>
      <c r="BH1149" s="48"/>
      <c r="BI1149" s="48"/>
      <c r="BJ1149" s="48"/>
      <c r="BK1149" s="78" t="e">
        <f>REPLACE(INDEX(GroupVertices[Group], MATCH(Vertices[[#This Row],[Vertex]],GroupVertices[Vertex],0)),1,1,"")</f>
        <v>#N/A</v>
      </c>
      <c r="BL1149" s="3"/>
      <c r="BM1149" s="3"/>
      <c r="BN1149" s="3"/>
      <c r="BO1149" s="3"/>
    </row>
    <row r="1150" spans="1:67" x14ac:dyDescent="0.25">
      <c r="A1150" s="64" t="s">
        <v>898</v>
      </c>
      <c r="B1150" s="65"/>
      <c r="C1150" s="65"/>
      <c r="D1150" s="66"/>
      <c r="E1150" s="68"/>
      <c r="F1150" s="100" t="s">
        <v>5270</v>
      </c>
      <c r="G1150" s="65"/>
      <c r="H1150" s="69"/>
      <c r="I1150" s="70"/>
      <c r="J1150" s="70"/>
      <c r="K1150" s="69" t="s">
        <v>17658</v>
      </c>
      <c r="L1150" s="73"/>
      <c r="M1150" s="74"/>
      <c r="N1150" s="74"/>
      <c r="O1150" s="75"/>
      <c r="P1150" s="76"/>
      <c r="Q1150" s="76"/>
      <c r="R1150" s="86"/>
      <c r="S1150" s="48"/>
      <c r="T1150" s="48"/>
      <c r="U1150" s="49"/>
      <c r="V1150" s="49"/>
      <c r="W1150" s="49"/>
      <c r="X1150" s="49"/>
      <c r="Y1150" s="49"/>
      <c r="Z1150" s="49"/>
      <c r="AA1150" s="71">
        <v>770</v>
      </c>
      <c r="AB1150" s="71"/>
      <c r="AC1150" s="72"/>
      <c r="AD1150" s="78" t="s">
        <v>10923</v>
      </c>
      <c r="AE1150" s="78">
        <v>4995</v>
      </c>
      <c r="AF1150" s="78">
        <v>1497</v>
      </c>
      <c r="AG1150" s="78">
        <v>69016</v>
      </c>
      <c r="AH1150" s="78">
        <v>231</v>
      </c>
      <c r="AI1150" s="78">
        <v>19800</v>
      </c>
      <c r="AJ1150" s="78" t="s">
        <v>12151</v>
      </c>
      <c r="AK1150" s="78" t="s">
        <v>12930</v>
      </c>
      <c r="AL1150" s="84" t="s">
        <v>13506</v>
      </c>
      <c r="AM1150" s="78" t="s">
        <v>10135</v>
      </c>
      <c r="AN1150" s="80">
        <v>40213.198831018519</v>
      </c>
      <c r="AO1150" s="78"/>
      <c r="AP1150" s="78" t="b">
        <v>0</v>
      </c>
      <c r="AQ1150" s="78" t="b">
        <v>0</v>
      </c>
      <c r="AR1150" s="78" t="b">
        <v>0</v>
      </c>
      <c r="AS1150" s="78" t="s">
        <v>9963</v>
      </c>
      <c r="AT1150" s="78">
        <v>80</v>
      </c>
      <c r="AU1150" s="84" t="s">
        <v>14892</v>
      </c>
      <c r="AV1150" s="78" t="b">
        <v>0</v>
      </c>
      <c r="AW1150" s="78" t="s">
        <v>15459</v>
      </c>
      <c r="AX1150" s="84" t="s">
        <v>16227</v>
      </c>
      <c r="AY1150" s="78" t="s">
        <v>66</v>
      </c>
      <c r="AZ1150" s="102" t="s">
        <v>18397</v>
      </c>
      <c r="BA1150" s="48"/>
      <c r="BB1150" s="48"/>
      <c r="BC1150" s="48"/>
      <c r="BD1150" s="48"/>
      <c r="BE1150" s="48"/>
      <c r="BF1150" s="48"/>
      <c r="BG1150" s="48"/>
      <c r="BH1150" s="48"/>
      <c r="BI1150" s="48"/>
      <c r="BJ1150" s="48"/>
      <c r="BK1150" s="78" t="e">
        <f>REPLACE(INDEX(GroupVertices[Group], MATCH(Vertices[[#This Row],[Vertex]],GroupVertices[Vertex],0)),1,1,"")</f>
        <v>#N/A</v>
      </c>
      <c r="BL1150" s="3"/>
      <c r="BM1150" s="3"/>
      <c r="BN1150" s="3"/>
      <c r="BO1150" s="3"/>
    </row>
    <row r="1151" spans="1:67" x14ac:dyDescent="0.25">
      <c r="A1151" s="64" t="s">
        <v>899</v>
      </c>
      <c r="B1151" s="65"/>
      <c r="C1151" s="65"/>
      <c r="D1151" s="66"/>
      <c r="E1151" s="68"/>
      <c r="F1151" s="100" t="s">
        <v>5271</v>
      </c>
      <c r="G1151" s="65"/>
      <c r="H1151" s="69"/>
      <c r="I1151" s="70"/>
      <c r="J1151" s="70"/>
      <c r="K1151" s="69" t="s">
        <v>17659</v>
      </c>
      <c r="L1151" s="73"/>
      <c r="M1151" s="74"/>
      <c r="N1151" s="74"/>
      <c r="O1151" s="75"/>
      <c r="P1151" s="76"/>
      <c r="Q1151" s="76"/>
      <c r="R1151" s="86"/>
      <c r="S1151" s="48"/>
      <c r="T1151" s="48"/>
      <c r="U1151" s="49"/>
      <c r="V1151" s="49"/>
      <c r="W1151" s="49"/>
      <c r="X1151" s="49"/>
      <c r="Y1151" s="49"/>
      <c r="Z1151" s="49"/>
      <c r="AA1151" s="71">
        <v>771</v>
      </c>
      <c r="AB1151" s="71"/>
      <c r="AC1151" s="72"/>
      <c r="AD1151" s="78" t="s">
        <v>10924</v>
      </c>
      <c r="AE1151" s="78">
        <v>0</v>
      </c>
      <c r="AF1151" s="78">
        <v>2</v>
      </c>
      <c r="AG1151" s="78">
        <v>97</v>
      </c>
      <c r="AH1151" s="78">
        <v>0</v>
      </c>
      <c r="AI1151" s="78"/>
      <c r="AJ1151" s="78"/>
      <c r="AK1151" s="78" t="s">
        <v>12836</v>
      </c>
      <c r="AL1151" s="84" t="s">
        <v>13507</v>
      </c>
      <c r="AM1151" s="78"/>
      <c r="AN1151" s="80">
        <v>42571.489803240744</v>
      </c>
      <c r="AO1151" s="84" t="s">
        <v>14408</v>
      </c>
      <c r="AP1151" s="78" t="b">
        <v>1</v>
      </c>
      <c r="AQ1151" s="78" t="b">
        <v>0</v>
      </c>
      <c r="AR1151" s="78" t="b">
        <v>0</v>
      </c>
      <c r="AS1151" s="78" t="s">
        <v>9963</v>
      </c>
      <c r="AT1151" s="78">
        <v>3</v>
      </c>
      <c r="AU1151" s="78"/>
      <c r="AV1151" s="78" t="b">
        <v>0</v>
      </c>
      <c r="AW1151" s="78" t="s">
        <v>15459</v>
      </c>
      <c r="AX1151" s="84" t="s">
        <v>16228</v>
      </c>
      <c r="AY1151" s="78" t="s">
        <v>66</v>
      </c>
      <c r="AZ1151" s="102" t="s">
        <v>18397</v>
      </c>
      <c r="BA1151" s="48"/>
      <c r="BB1151" s="48"/>
      <c r="BC1151" s="48"/>
      <c r="BD1151" s="48"/>
      <c r="BE1151" s="48"/>
      <c r="BF1151" s="48"/>
      <c r="BG1151" s="48"/>
      <c r="BH1151" s="48"/>
      <c r="BI1151" s="48"/>
      <c r="BJ1151" s="48"/>
      <c r="BK1151" s="78" t="e">
        <f>REPLACE(INDEX(GroupVertices[Group], MATCH(Vertices[[#This Row],[Vertex]],GroupVertices[Vertex],0)),1,1,"")</f>
        <v>#N/A</v>
      </c>
      <c r="BL1151" s="3"/>
      <c r="BM1151" s="3"/>
      <c r="BN1151" s="3"/>
      <c r="BO1151" s="3"/>
    </row>
    <row r="1152" spans="1:67" x14ac:dyDescent="0.25">
      <c r="A1152" s="64" t="s">
        <v>901</v>
      </c>
      <c r="B1152" s="65"/>
      <c r="C1152" s="65"/>
      <c r="D1152" s="66"/>
      <c r="E1152" s="68"/>
      <c r="F1152" s="100" t="s">
        <v>5273</v>
      </c>
      <c r="G1152" s="65"/>
      <c r="H1152" s="69"/>
      <c r="I1152" s="70"/>
      <c r="J1152" s="70"/>
      <c r="K1152" s="69" t="s">
        <v>17661</v>
      </c>
      <c r="L1152" s="73"/>
      <c r="M1152" s="74"/>
      <c r="N1152" s="74"/>
      <c r="O1152" s="75"/>
      <c r="P1152" s="76"/>
      <c r="Q1152" s="76"/>
      <c r="R1152" s="86"/>
      <c r="S1152" s="48"/>
      <c r="T1152" s="48"/>
      <c r="U1152" s="49"/>
      <c r="V1152" s="49"/>
      <c r="W1152" s="49"/>
      <c r="X1152" s="49"/>
      <c r="Y1152" s="49"/>
      <c r="Z1152" s="49"/>
      <c r="AA1152" s="71">
        <v>773</v>
      </c>
      <c r="AB1152" s="71"/>
      <c r="AC1152" s="72"/>
      <c r="AD1152" s="78" t="s">
        <v>10926</v>
      </c>
      <c r="AE1152" s="78">
        <v>21</v>
      </c>
      <c r="AF1152" s="78">
        <v>255</v>
      </c>
      <c r="AG1152" s="78">
        <v>1767</v>
      </c>
      <c r="AH1152" s="78">
        <v>7</v>
      </c>
      <c r="AI1152" s="78">
        <v>-25200</v>
      </c>
      <c r="AJ1152" s="78" t="s">
        <v>12153</v>
      </c>
      <c r="AK1152" s="78"/>
      <c r="AL1152" s="78"/>
      <c r="AM1152" s="78" t="s">
        <v>13800</v>
      </c>
      <c r="AN1152" s="80">
        <v>42263.441111111111</v>
      </c>
      <c r="AO1152" s="78"/>
      <c r="AP1152" s="78" t="b">
        <v>0</v>
      </c>
      <c r="AQ1152" s="78" t="b">
        <v>0</v>
      </c>
      <c r="AR1152" s="78" t="b">
        <v>0</v>
      </c>
      <c r="AS1152" s="78" t="s">
        <v>14858</v>
      </c>
      <c r="AT1152" s="78">
        <v>5</v>
      </c>
      <c r="AU1152" s="84" t="s">
        <v>14898</v>
      </c>
      <c r="AV1152" s="78" t="b">
        <v>0</v>
      </c>
      <c r="AW1152" s="78" t="s">
        <v>15459</v>
      </c>
      <c r="AX1152" s="84" t="s">
        <v>16230</v>
      </c>
      <c r="AY1152" s="78" t="s">
        <v>66</v>
      </c>
      <c r="AZ1152" s="102" t="s">
        <v>18399</v>
      </c>
      <c r="BA1152" s="48"/>
      <c r="BB1152" s="48"/>
      <c r="BC1152" s="48"/>
      <c r="BD1152" s="48"/>
      <c r="BE1152" s="48"/>
      <c r="BF1152" s="48"/>
      <c r="BG1152" s="48"/>
      <c r="BH1152" s="48"/>
      <c r="BI1152" s="48"/>
      <c r="BJ1152" s="48"/>
      <c r="BK1152" s="78" t="e">
        <f>REPLACE(INDEX(GroupVertices[Group], MATCH(Vertices[[#This Row],[Vertex]],GroupVertices[Vertex],0)),1,1,"")</f>
        <v>#N/A</v>
      </c>
      <c r="BL1152" s="3"/>
      <c r="BM1152" s="3"/>
      <c r="BN1152" s="3"/>
      <c r="BO1152" s="3"/>
    </row>
    <row r="1153" spans="1:67" x14ac:dyDescent="0.25">
      <c r="A1153" s="64" t="s">
        <v>904</v>
      </c>
      <c r="B1153" s="65"/>
      <c r="C1153" s="65"/>
      <c r="D1153" s="66"/>
      <c r="E1153" s="68"/>
      <c r="F1153" s="100" t="s">
        <v>5276</v>
      </c>
      <c r="G1153" s="65"/>
      <c r="H1153" s="69"/>
      <c r="I1153" s="70"/>
      <c r="J1153" s="70"/>
      <c r="K1153" s="69" t="s">
        <v>17665</v>
      </c>
      <c r="L1153" s="73"/>
      <c r="M1153" s="74"/>
      <c r="N1153" s="74"/>
      <c r="O1153" s="75"/>
      <c r="P1153" s="76"/>
      <c r="Q1153" s="76"/>
      <c r="R1153" s="86"/>
      <c r="S1153" s="48"/>
      <c r="T1153" s="48"/>
      <c r="U1153" s="49"/>
      <c r="V1153" s="49"/>
      <c r="W1153" s="49"/>
      <c r="X1153" s="49"/>
      <c r="Y1153" s="49"/>
      <c r="Z1153" s="49"/>
      <c r="AA1153" s="71">
        <v>777</v>
      </c>
      <c r="AB1153" s="71"/>
      <c r="AC1153" s="72"/>
      <c r="AD1153" s="78" t="s">
        <v>10930</v>
      </c>
      <c r="AE1153" s="78">
        <v>235</v>
      </c>
      <c r="AF1153" s="78">
        <v>251</v>
      </c>
      <c r="AG1153" s="78">
        <v>4618</v>
      </c>
      <c r="AH1153" s="78">
        <v>823</v>
      </c>
      <c r="AI1153" s="78">
        <v>-25200</v>
      </c>
      <c r="AJ1153" s="78" t="s">
        <v>12157</v>
      </c>
      <c r="AK1153" s="78"/>
      <c r="AL1153" s="84" t="s">
        <v>13508</v>
      </c>
      <c r="AM1153" s="78" t="s">
        <v>13800</v>
      </c>
      <c r="AN1153" s="80">
        <v>41955.298101851855</v>
      </c>
      <c r="AO1153" s="84" t="s">
        <v>14411</v>
      </c>
      <c r="AP1153" s="78" t="b">
        <v>0</v>
      </c>
      <c r="AQ1153" s="78" t="b">
        <v>0</v>
      </c>
      <c r="AR1153" s="78" t="b">
        <v>0</v>
      </c>
      <c r="AS1153" s="78" t="s">
        <v>9963</v>
      </c>
      <c r="AT1153" s="78">
        <v>84</v>
      </c>
      <c r="AU1153" s="84" t="s">
        <v>15037</v>
      </c>
      <c r="AV1153" s="78" t="b">
        <v>0</v>
      </c>
      <c r="AW1153" s="78" t="s">
        <v>15459</v>
      </c>
      <c r="AX1153" s="84" t="s">
        <v>16234</v>
      </c>
      <c r="AY1153" s="78" t="s">
        <v>66</v>
      </c>
      <c r="AZ1153" s="102" t="s">
        <v>18399</v>
      </c>
      <c r="BA1153" s="48"/>
      <c r="BB1153" s="48"/>
      <c r="BC1153" s="48"/>
      <c r="BD1153" s="48"/>
      <c r="BE1153" s="48"/>
      <c r="BF1153" s="48"/>
      <c r="BG1153" s="48"/>
      <c r="BH1153" s="48"/>
      <c r="BI1153" s="48"/>
      <c r="BJ1153" s="48"/>
      <c r="BK1153" s="78" t="e">
        <f>REPLACE(INDEX(GroupVertices[Group], MATCH(Vertices[[#This Row],[Vertex]],GroupVertices[Vertex],0)),1,1,"")</f>
        <v>#N/A</v>
      </c>
      <c r="BL1153" s="3"/>
      <c r="BM1153" s="3"/>
      <c r="BN1153" s="3"/>
      <c r="BO1153" s="3"/>
    </row>
    <row r="1154" spans="1:67" x14ac:dyDescent="0.25">
      <c r="A1154" s="64" t="s">
        <v>906</v>
      </c>
      <c r="B1154" s="65"/>
      <c r="C1154" s="65"/>
      <c r="D1154" s="66"/>
      <c r="E1154" s="68"/>
      <c r="F1154" s="100" t="s">
        <v>5278</v>
      </c>
      <c r="G1154" s="65"/>
      <c r="H1154" s="69"/>
      <c r="I1154" s="70"/>
      <c r="J1154" s="70"/>
      <c r="K1154" s="69" t="s">
        <v>17668</v>
      </c>
      <c r="L1154" s="73"/>
      <c r="M1154" s="74"/>
      <c r="N1154" s="74"/>
      <c r="O1154" s="75"/>
      <c r="P1154" s="76"/>
      <c r="Q1154" s="76"/>
      <c r="R1154" s="86"/>
      <c r="S1154" s="48"/>
      <c r="T1154" s="48"/>
      <c r="U1154" s="49"/>
      <c r="V1154" s="49"/>
      <c r="W1154" s="49"/>
      <c r="X1154" s="49"/>
      <c r="Y1154" s="49"/>
      <c r="Z1154" s="49"/>
      <c r="AA1154" s="71">
        <v>780</v>
      </c>
      <c r="AB1154" s="71"/>
      <c r="AC1154" s="72"/>
      <c r="AD1154" s="78" t="s">
        <v>10933</v>
      </c>
      <c r="AE1154" s="78">
        <v>1</v>
      </c>
      <c r="AF1154" s="78">
        <v>2</v>
      </c>
      <c r="AG1154" s="78">
        <v>132</v>
      </c>
      <c r="AH1154" s="78">
        <v>46</v>
      </c>
      <c r="AI1154" s="78"/>
      <c r="AJ1154" s="78" t="s">
        <v>12160</v>
      </c>
      <c r="AK1154" s="78" t="s">
        <v>12740</v>
      </c>
      <c r="AL1154" s="78"/>
      <c r="AM1154" s="78"/>
      <c r="AN1154" s="80">
        <v>42786.263831018521</v>
      </c>
      <c r="AO1154" s="84" t="s">
        <v>14414</v>
      </c>
      <c r="AP1154" s="78" t="b">
        <v>1</v>
      </c>
      <c r="AQ1154" s="78" t="b">
        <v>0</v>
      </c>
      <c r="AR1154" s="78" t="b">
        <v>0</v>
      </c>
      <c r="AS1154" s="78" t="s">
        <v>9963</v>
      </c>
      <c r="AT1154" s="78">
        <v>0</v>
      </c>
      <c r="AU1154" s="78"/>
      <c r="AV1154" s="78" t="b">
        <v>0</v>
      </c>
      <c r="AW1154" s="78" t="s">
        <v>15459</v>
      </c>
      <c r="AX1154" s="84" t="s">
        <v>16237</v>
      </c>
      <c r="AY1154" s="78" t="s">
        <v>66</v>
      </c>
      <c r="AZ1154" s="102" t="s">
        <v>18397</v>
      </c>
      <c r="BA1154" s="48"/>
      <c r="BB1154" s="48"/>
      <c r="BC1154" s="48"/>
      <c r="BD1154" s="48"/>
      <c r="BE1154" s="48"/>
      <c r="BF1154" s="48"/>
      <c r="BG1154" s="48"/>
      <c r="BH1154" s="48"/>
      <c r="BI1154" s="48"/>
      <c r="BJ1154" s="48"/>
      <c r="BK1154" s="78" t="e">
        <f>REPLACE(INDEX(GroupVertices[Group], MATCH(Vertices[[#This Row],[Vertex]],GroupVertices[Vertex],0)),1,1,"")</f>
        <v>#N/A</v>
      </c>
      <c r="BL1154" s="3"/>
      <c r="BM1154" s="3"/>
      <c r="BN1154" s="3"/>
      <c r="BO1154" s="3"/>
    </row>
    <row r="1155" spans="1:67" x14ac:dyDescent="0.25">
      <c r="A1155" s="64" t="s">
        <v>909</v>
      </c>
      <c r="B1155" s="65"/>
      <c r="C1155" s="65"/>
      <c r="D1155" s="66"/>
      <c r="E1155" s="68"/>
      <c r="F1155" s="100" t="s">
        <v>4787</v>
      </c>
      <c r="G1155" s="65"/>
      <c r="H1155" s="69"/>
      <c r="I1155" s="70"/>
      <c r="J1155" s="70"/>
      <c r="K1155" s="69" t="s">
        <v>17671</v>
      </c>
      <c r="L1155" s="73"/>
      <c r="M1155" s="74"/>
      <c r="N1155" s="74"/>
      <c r="O1155" s="75"/>
      <c r="P1155" s="76"/>
      <c r="Q1155" s="76"/>
      <c r="R1155" s="86"/>
      <c r="S1155" s="48"/>
      <c r="T1155" s="48"/>
      <c r="U1155" s="49"/>
      <c r="V1155" s="49"/>
      <c r="W1155" s="49"/>
      <c r="X1155" s="49"/>
      <c r="Y1155" s="49"/>
      <c r="Z1155" s="49"/>
      <c r="AA1155" s="71">
        <v>783</v>
      </c>
      <c r="AB1155" s="71"/>
      <c r="AC1155" s="72"/>
      <c r="AD1155" s="78" t="s">
        <v>10935</v>
      </c>
      <c r="AE1155" s="78">
        <v>70</v>
      </c>
      <c r="AF1155" s="78">
        <v>0</v>
      </c>
      <c r="AG1155" s="78">
        <v>42</v>
      </c>
      <c r="AH1155" s="78">
        <v>1</v>
      </c>
      <c r="AI1155" s="78"/>
      <c r="AJ1155" s="78"/>
      <c r="AK1155" s="78"/>
      <c r="AL1155" s="78"/>
      <c r="AM1155" s="78"/>
      <c r="AN1155" s="80">
        <v>42840.666979166665</v>
      </c>
      <c r="AO1155" s="78"/>
      <c r="AP1155" s="78" t="b">
        <v>1</v>
      </c>
      <c r="AQ1155" s="78" t="b">
        <v>1</v>
      </c>
      <c r="AR1155" s="78" t="b">
        <v>0</v>
      </c>
      <c r="AS1155" s="78" t="s">
        <v>14858</v>
      </c>
      <c r="AT1155" s="78">
        <v>0</v>
      </c>
      <c r="AU1155" s="78"/>
      <c r="AV1155" s="78" t="b">
        <v>0</v>
      </c>
      <c r="AW1155" s="78" t="s">
        <v>15459</v>
      </c>
      <c r="AX1155" s="84" t="s">
        <v>16240</v>
      </c>
      <c r="AY1155" s="78" t="s">
        <v>66</v>
      </c>
      <c r="AZ1155" s="102" t="s">
        <v>18397</v>
      </c>
      <c r="BA1155" s="48"/>
      <c r="BB1155" s="48"/>
      <c r="BC1155" s="48"/>
      <c r="BD1155" s="48"/>
      <c r="BE1155" s="48"/>
      <c r="BF1155" s="48"/>
      <c r="BG1155" s="48"/>
      <c r="BH1155" s="48"/>
      <c r="BI1155" s="48"/>
      <c r="BJ1155" s="48"/>
      <c r="BK1155" s="78" t="e">
        <f>REPLACE(INDEX(GroupVertices[Group], MATCH(Vertices[[#This Row],[Vertex]],GroupVertices[Vertex],0)),1,1,"")</f>
        <v>#N/A</v>
      </c>
      <c r="BL1155" s="3"/>
      <c r="BM1155" s="3"/>
      <c r="BN1155" s="3"/>
      <c r="BO1155" s="3"/>
    </row>
    <row r="1156" spans="1:67" x14ac:dyDescent="0.25">
      <c r="A1156" s="64" t="s">
        <v>915</v>
      </c>
      <c r="B1156" s="65"/>
      <c r="C1156" s="65"/>
      <c r="D1156" s="66"/>
      <c r="E1156" s="68"/>
      <c r="F1156" s="100" t="s">
        <v>15340</v>
      </c>
      <c r="G1156" s="65"/>
      <c r="H1156" s="69"/>
      <c r="I1156" s="70"/>
      <c r="J1156" s="70"/>
      <c r="K1156" s="69" t="s">
        <v>17678</v>
      </c>
      <c r="L1156" s="73"/>
      <c r="M1156" s="74"/>
      <c r="N1156" s="74"/>
      <c r="O1156" s="75"/>
      <c r="P1156" s="76"/>
      <c r="Q1156" s="76"/>
      <c r="R1156" s="86"/>
      <c r="S1156" s="48"/>
      <c r="T1156" s="48"/>
      <c r="U1156" s="49"/>
      <c r="V1156" s="49"/>
      <c r="W1156" s="49"/>
      <c r="X1156" s="49"/>
      <c r="Y1156" s="49"/>
      <c r="Z1156" s="49"/>
      <c r="AA1156" s="71">
        <v>790</v>
      </c>
      <c r="AB1156" s="71"/>
      <c r="AC1156" s="72"/>
      <c r="AD1156" s="78" t="s">
        <v>10942</v>
      </c>
      <c r="AE1156" s="78">
        <v>12</v>
      </c>
      <c r="AF1156" s="78">
        <v>11</v>
      </c>
      <c r="AG1156" s="78">
        <v>2005</v>
      </c>
      <c r="AH1156" s="78">
        <v>1</v>
      </c>
      <c r="AI1156" s="78"/>
      <c r="AJ1156" s="78"/>
      <c r="AK1156" s="78"/>
      <c r="AL1156" s="78"/>
      <c r="AM1156" s="78"/>
      <c r="AN1156" s="80">
        <v>42651.227731481478</v>
      </c>
      <c r="AO1156" s="78"/>
      <c r="AP1156" s="78" t="b">
        <v>1</v>
      </c>
      <c r="AQ1156" s="78" t="b">
        <v>0</v>
      </c>
      <c r="AR1156" s="78" t="b">
        <v>0</v>
      </c>
      <c r="AS1156" s="78" t="s">
        <v>9963</v>
      </c>
      <c r="AT1156" s="78">
        <v>1</v>
      </c>
      <c r="AU1156" s="78"/>
      <c r="AV1156" s="78" t="b">
        <v>0</v>
      </c>
      <c r="AW1156" s="78" t="s">
        <v>15459</v>
      </c>
      <c r="AX1156" s="84" t="s">
        <v>16247</v>
      </c>
      <c r="AY1156" s="78" t="s">
        <v>66</v>
      </c>
      <c r="AZ1156" s="102" t="s">
        <v>18397</v>
      </c>
      <c r="BA1156" s="48"/>
      <c r="BB1156" s="48"/>
      <c r="BC1156" s="48"/>
      <c r="BD1156" s="48"/>
      <c r="BE1156" s="48"/>
      <c r="BF1156" s="48"/>
      <c r="BG1156" s="48"/>
      <c r="BH1156" s="48"/>
      <c r="BI1156" s="48"/>
      <c r="BJ1156" s="48"/>
      <c r="BK1156" s="78" t="e">
        <f>REPLACE(INDEX(GroupVertices[Group], MATCH(Vertices[[#This Row],[Vertex]],GroupVertices[Vertex],0)),1,1,"")</f>
        <v>#N/A</v>
      </c>
      <c r="BL1156" s="3"/>
      <c r="BM1156" s="3"/>
      <c r="BN1156" s="3"/>
      <c r="BO1156" s="3"/>
    </row>
    <row r="1157" spans="1:67" x14ac:dyDescent="0.25">
      <c r="A1157" s="64" t="s">
        <v>916</v>
      </c>
      <c r="B1157" s="65"/>
      <c r="C1157" s="65"/>
      <c r="D1157" s="66"/>
      <c r="E1157" s="68"/>
      <c r="F1157" s="100" t="s">
        <v>5283</v>
      </c>
      <c r="G1157" s="65"/>
      <c r="H1157" s="69"/>
      <c r="I1157" s="70"/>
      <c r="J1157" s="70"/>
      <c r="K1157" s="69" t="s">
        <v>17679</v>
      </c>
      <c r="L1157" s="73"/>
      <c r="M1157" s="74"/>
      <c r="N1157" s="74"/>
      <c r="O1157" s="75"/>
      <c r="P1157" s="76"/>
      <c r="Q1157" s="76"/>
      <c r="R1157" s="86"/>
      <c r="S1157" s="48"/>
      <c r="T1157" s="48"/>
      <c r="U1157" s="49"/>
      <c r="V1157" s="49"/>
      <c r="W1157" s="49"/>
      <c r="X1157" s="49"/>
      <c r="Y1157" s="49"/>
      <c r="Z1157" s="49"/>
      <c r="AA1157" s="71">
        <v>791</v>
      </c>
      <c r="AB1157" s="71"/>
      <c r="AC1157" s="72"/>
      <c r="AD1157" s="78" t="s">
        <v>10943</v>
      </c>
      <c r="AE1157" s="78">
        <v>47</v>
      </c>
      <c r="AF1157" s="78">
        <v>17</v>
      </c>
      <c r="AG1157" s="78">
        <v>1083</v>
      </c>
      <c r="AH1157" s="78">
        <v>2</v>
      </c>
      <c r="AI1157" s="78"/>
      <c r="AJ1157" s="78" t="s">
        <v>12167</v>
      </c>
      <c r="AK1157" s="78" t="s">
        <v>12937</v>
      </c>
      <c r="AL1157" s="84" t="s">
        <v>13513</v>
      </c>
      <c r="AM1157" s="78"/>
      <c r="AN1157" s="80">
        <v>41059.552002314813</v>
      </c>
      <c r="AO1157" s="78"/>
      <c r="AP1157" s="78" t="b">
        <v>1</v>
      </c>
      <c r="AQ1157" s="78" t="b">
        <v>0</v>
      </c>
      <c r="AR1157" s="78" t="b">
        <v>0</v>
      </c>
      <c r="AS1157" s="78" t="s">
        <v>9963</v>
      </c>
      <c r="AT1157" s="78">
        <v>1</v>
      </c>
      <c r="AU1157" s="84" t="s">
        <v>14862</v>
      </c>
      <c r="AV1157" s="78" t="b">
        <v>0</v>
      </c>
      <c r="AW1157" s="78" t="s">
        <v>15459</v>
      </c>
      <c r="AX1157" s="84" t="s">
        <v>16248</v>
      </c>
      <c r="AY1157" s="78" t="s">
        <v>66</v>
      </c>
      <c r="AZ1157" s="102" t="s">
        <v>18397</v>
      </c>
      <c r="BA1157" s="48"/>
      <c r="BB1157" s="48"/>
      <c r="BC1157" s="48"/>
      <c r="BD1157" s="48"/>
      <c r="BE1157" s="48"/>
      <c r="BF1157" s="48"/>
      <c r="BG1157" s="48"/>
      <c r="BH1157" s="48"/>
      <c r="BI1157" s="48"/>
      <c r="BJ1157" s="48"/>
      <c r="BK1157" s="78" t="e">
        <f>REPLACE(INDEX(GroupVertices[Group], MATCH(Vertices[[#This Row],[Vertex]],GroupVertices[Vertex],0)),1,1,"")</f>
        <v>#N/A</v>
      </c>
      <c r="BL1157" s="3"/>
      <c r="BM1157" s="3"/>
      <c r="BN1157" s="3"/>
      <c r="BO1157" s="3"/>
    </row>
    <row r="1158" spans="1:67" x14ac:dyDescent="0.25">
      <c r="A1158" s="64" t="s">
        <v>918</v>
      </c>
      <c r="B1158" s="65"/>
      <c r="C1158" s="65"/>
      <c r="D1158" s="66"/>
      <c r="E1158" s="68"/>
      <c r="F1158" s="100" t="s">
        <v>5285</v>
      </c>
      <c r="G1158" s="65"/>
      <c r="H1158" s="69"/>
      <c r="I1158" s="70"/>
      <c r="J1158" s="70"/>
      <c r="K1158" s="69" t="s">
        <v>17681</v>
      </c>
      <c r="L1158" s="73"/>
      <c r="M1158" s="74"/>
      <c r="N1158" s="74"/>
      <c r="O1158" s="75"/>
      <c r="P1158" s="76"/>
      <c r="Q1158" s="76"/>
      <c r="R1158" s="86"/>
      <c r="S1158" s="48"/>
      <c r="T1158" s="48"/>
      <c r="U1158" s="49"/>
      <c r="V1158" s="49"/>
      <c r="W1158" s="49"/>
      <c r="X1158" s="49"/>
      <c r="Y1158" s="49"/>
      <c r="Z1158" s="49"/>
      <c r="AA1158" s="71">
        <v>793</v>
      </c>
      <c r="AB1158" s="71"/>
      <c r="AC1158" s="72"/>
      <c r="AD1158" s="78" t="s">
        <v>10944</v>
      </c>
      <c r="AE1158" s="78">
        <v>997</v>
      </c>
      <c r="AF1158" s="78">
        <v>198</v>
      </c>
      <c r="AG1158" s="78">
        <v>1479</v>
      </c>
      <c r="AH1158" s="78">
        <v>3</v>
      </c>
      <c r="AI1158" s="78"/>
      <c r="AJ1158" s="78" t="s">
        <v>12169</v>
      </c>
      <c r="AK1158" s="78" t="s">
        <v>12938</v>
      </c>
      <c r="AL1158" s="84" t="s">
        <v>13514</v>
      </c>
      <c r="AM1158" s="78"/>
      <c r="AN1158" s="80">
        <v>40987.542951388888</v>
      </c>
      <c r="AO1158" s="84" t="s">
        <v>14421</v>
      </c>
      <c r="AP1158" s="78" t="b">
        <v>1</v>
      </c>
      <c r="AQ1158" s="78" t="b">
        <v>0</v>
      </c>
      <c r="AR1158" s="78" t="b">
        <v>0</v>
      </c>
      <c r="AS1158" s="78" t="s">
        <v>9963</v>
      </c>
      <c r="AT1158" s="78">
        <v>0</v>
      </c>
      <c r="AU1158" s="84" t="s">
        <v>14862</v>
      </c>
      <c r="AV1158" s="78" t="b">
        <v>0</v>
      </c>
      <c r="AW1158" s="78" t="s">
        <v>15459</v>
      </c>
      <c r="AX1158" s="84" t="s">
        <v>16250</v>
      </c>
      <c r="AY1158" s="78" t="s">
        <v>66</v>
      </c>
      <c r="AZ1158" s="102" t="s">
        <v>18397</v>
      </c>
      <c r="BA1158" s="48"/>
      <c r="BB1158" s="48"/>
      <c r="BC1158" s="48"/>
      <c r="BD1158" s="48"/>
      <c r="BE1158" s="48"/>
      <c r="BF1158" s="48"/>
      <c r="BG1158" s="48"/>
      <c r="BH1158" s="48"/>
      <c r="BI1158" s="48"/>
      <c r="BJ1158" s="48"/>
      <c r="BK1158" s="78" t="e">
        <f>REPLACE(INDEX(GroupVertices[Group], MATCH(Vertices[[#This Row],[Vertex]],GroupVertices[Vertex],0)),1,1,"")</f>
        <v>#N/A</v>
      </c>
      <c r="BL1158" s="3"/>
      <c r="BM1158" s="3"/>
      <c r="BN1158" s="3"/>
      <c r="BO1158" s="3"/>
    </row>
    <row r="1159" spans="1:67" x14ac:dyDescent="0.25">
      <c r="A1159" s="64" t="s">
        <v>919</v>
      </c>
      <c r="B1159" s="65"/>
      <c r="C1159" s="65"/>
      <c r="D1159" s="66"/>
      <c r="E1159" s="68"/>
      <c r="F1159" s="100" t="s">
        <v>5286</v>
      </c>
      <c r="G1159" s="65"/>
      <c r="H1159" s="69"/>
      <c r="I1159" s="70"/>
      <c r="J1159" s="70"/>
      <c r="K1159" s="69" t="s">
        <v>17682</v>
      </c>
      <c r="L1159" s="73"/>
      <c r="M1159" s="74"/>
      <c r="N1159" s="74"/>
      <c r="O1159" s="75"/>
      <c r="P1159" s="76"/>
      <c r="Q1159" s="76"/>
      <c r="R1159" s="86"/>
      <c r="S1159" s="48"/>
      <c r="T1159" s="48"/>
      <c r="U1159" s="49"/>
      <c r="V1159" s="49"/>
      <c r="W1159" s="49"/>
      <c r="X1159" s="49"/>
      <c r="Y1159" s="49"/>
      <c r="Z1159" s="49"/>
      <c r="AA1159" s="71">
        <v>794</v>
      </c>
      <c r="AB1159" s="71"/>
      <c r="AC1159" s="72"/>
      <c r="AD1159" s="78" t="s">
        <v>10945</v>
      </c>
      <c r="AE1159" s="78">
        <v>708</v>
      </c>
      <c r="AF1159" s="78">
        <v>31</v>
      </c>
      <c r="AG1159" s="78">
        <v>706</v>
      </c>
      <c r="AH1159" s="78">
        <v>178</v>
      </c>
      <c r="AI1159" s="78"/>
      <c r="AJ1159" s="78"/>
      <c r="AK1159" s="78" t="s">
        <v>12939</v>
      </c>
      <c r="AL1159" s="78"/>
      <c r="AM1159" s="78"/>
      <c r="AN1159" s="80">
        <v>42829.587511574071</v>
      </c>
      <c r="AO1159" s="84" t="s">
        <v>14422</v>
      </c>
      <c r="AP1159" s="78" t="b">
        <v>1</v>
      </c>
      <c r="AQ1159" s="78" t="b">
        <v>0</v>
      </c>
      <c r="AR1159" s="78" t="b">
        <v>0</v>
      </c>
      <c r="AS1159" s="78" t="s">
        <v>9963</v>
      </c>
      <c r="AT1159" s="78">
        <v>0</v>
      </c>
      <c r="AU1159" s="78"/>
      <c r="AV1159" s="78" t="b">
        <v>0</v>
      </c>
      <c r="AW1159" s="78" t="s">
        <v>15459</v>
      </c>
      <c r="AX1159" s="84" t="s">
        <v>16251</v>
      </c>
      <c r="AY1159" s="78" t="s">
        <v>66</v>
      </c>
      <c r="AZ1159" s="102" t="s">
        <v>18397</v>
      </c>
      <c r="BA1159" s="48"/>
      <c r="BB1159" s="48"/>
      <c r="BC1159" s="48"/>
      <c r="BD1159" s="48"/>
      <c r="BE1159" s="48"/>
      <c r="BF1159" s="48"/>
      <c r="BG1159" s="48"/>
      <c r="BH1159" s="48"/>
      <c r="BI1159" s="48"/>
      <c r="BJ1159" s="48"/>
      <c r="BK1159" s="78" t="e">
        <f>REPLACE(INDEX(GroupVertices[Group], MATCH(Vertices[[#This Row],[Vertex]],GroupVertices[Vertex],0)),1,1,"")</f>
        <v>#N/A</v>
      </c>
      <c r="BL1159" s="3"/>
      <c r="BM1159" s="3"/>
      <c r="BN1159" s="3"/>
      <c r="BO1159" s="3"/>
    </row>
    <row r="1160" spans="1:67" x14ac:dyDescent="0.25">
      <c r="A1160" s="64" t="s">
        <v>920</v>
      </c>
      <c r="B1160" s="65"/>
      <c r="C1160" s="65"/>
      <c r="D1160" s="66"/>
      <c r="E1160" s="68"/>
      <c r="F1160" s="100" t="s">
        <v>5287</v>
      </c>
      <c r="G1160" s="65"/>
      <c r="H1160" s="69"/>
      <c r="I1160" s="70"/>
      <c r="J1160" s="70"/>
      <c r="K1160" s="69" t="s">
        <v>17683</v>
      </c>
      <c r="L1160" s="73"/>
      <c r="M1160" s="74"/>
      <c r="N1160" s="74"/>
      <c r="O1160" s="75"/>
      <c r="P1160" s="76"/>
      <c r="Q1160" s="76"/>
      <c r="R1160" s="86"/>
      <c r="S1160" s="48"/>
      <c r="T1160" s="48"/>
      <c r="U1160" s="49"/>
      <c r="V1160" s="49"/>
      <c r="W1160" s="49"/>
      <c r="X1160" s="49"/>
      <c r="Y1160" s="49"/>
      <c r="Z1160" s="49"/>
      <c r="AA1160" s="71">
        <v>795</v>
      </c>
      <c r="AB1160" s="71"/>
      <c r="AC1160" s="72"/>
      <c r="AD1160" s="78" t="s">
        <v>10946</v>
      </c>
      <c r="AE1160" s="78">
        <v>153</v>
      </c>
      <c r="AF1160" s="78">
        <v>43</v>
      </c>
      <c r="AG1160" s="78">
        <v>2154</v>
      </c>
      <c r="AH1160" s="78">
        <v>18</v>
      </c>
      <c r="AI1160" s="78"/>
      <c r="AJ1160" s="78" t="s">
        <v>12170</v>
      </c>
      <c r="AK1160" s="78" t="s">
        <v>12897</v>
      </c>
      <c r="AL1160" s="84" t="s">
        <v>13515</v>
      </c>
      <c r="AM1160" s="78"/>
      <c r="AN1160" s="80">
        <v>42705.591874999998</v>
      </c>
      <c r="AO1160" s="78"/>
      <c r="AP1160" s="78" t="b">
        <v>1</v>
      </c>
      <c r="AQ1160" s="78" t="b">
        <v>0</v>
      </c>
      <c r="AR1160" s="78" t="b">
        <v>0</v>
      </c>
      <c r="AS1160" s="78" t="s">
        <v>9963</v>
      </c>
      <c r="AT1160" s="78">
        <v>0</v>
      </c>
      <c r="AU1160" s="78"/>
      <c r="AV1160" s="78" t="b">
        <v>0</v>
      </c>
      <c r="AW1160" s="78" t="s">
        <v>15459</v>
      </c>
      <c r="AX1160" s="84" t="s">
        <v>16252</v>
      </c>
      <c r="AY1160" s="78" t="s">
        <v>66</v>
      </c>
      <c r="AZ1160" s="102" t="s">
        <v>18397</v>
      </c>
      <c r="BA1160" s="48"/>
      <c r="BB1160" s="48"/>
      <c r="BC1160" s="48"/>
      <c r="BD1160" s="48"/>
      <c r="BE1160" s="48"/>
      <c r="BF1160" s="48"/>
      <c r="BG1160" s="48"/>
      <c r="BH1160" s="48"/>
      <c r="BI1160" s="48"/>
      <c r="BJ1160" s="48"/>
      <c r="BK1160" s="78" t="e">
        <f>REPLACE(INDEX(GroupVertices[Group], MATCH(Vertices[[#This Row],[Vertex]],GroupVertices[Vertex],0)),1,1,"")</f>
        <v>#N/A</v>
      </c>
      <c r="BL1160" s="3"/>
      <c r="BM1160" s="3"/>
      <c r="BN1160" s="3"/>
      <c r="BO1160" s="3"/>
    </row>
    <row r="1161" spans="1:67" x14ac:dyDescent="0.25">
      <c r="A1161" s="64" t="s">
        <v>921</v>
      </c>
      <c r="B1161" s="65"/>
      <c r="C1161" s="65"/>
      <c r="D1161" s="66"/>
      <c r="E1161" s="68"/>
      <c r="F1161" s="100" t="s">
        <v>5288</v>
      </c>
      <c r="G1161" s="65"/>
      <c r="H1161" s="69"/>
      <c r="I1161" s="70"/>
      <c r="J1161" s="70"/>
      <c r="K1161" s="69" t="s">
        <v>17684</v>
      </c>
      <c r="L1161" s="73"/>
      <c r="M1161" s="74"/>
      <c r="N1161" s="74"/>
      <c r="O1161" s="75"/>
      <c r="P1161" s="76"/>
      <c r="Q1161" s="76"/>
      <c r="R1161" s="86"/>
      <c r="S1161" s="48"/>
      <c r="T1161" s="48"/>
      <c r="U1161" s="49"/>
      <c r="V1161" s="49"/>
      <c r="W1161" s="49"/>
      <c r="X1161" s="49"/>
      <c r="Y1161" s="49"/>
      <c r="Z1161" s="49"/>
      <c r="AA1161" s="71">
        <v>796</v>
      </c>
      <c r="AB1161" s="71"/>
      <c r="AC1161" s="72"/>
      <c r="AD1161" s="78" t="s">
        <v>10947</v>
      </c>
      <c r="AE1161" s="78">
        <v>128</v>
      </c>
      <c r="AF1161" s="78">
        <v>18</v>
      </c>
      <c r="AG1161" s="78">
        <v>607</v>
      </c>
      <c r="AH1161" s="78">
        <v>61</v>
      </c>
      <c r="AI1161" s="78">
        <v>19800</v>
      </c>
      <c r="AJ1161" s="78"/>
      <c r="AK1161" s="78"/>
      <c r="AL1161" s="78"/>
      <c r="AM1161" s="78" t="s">
        <v>10140</v>
      </c>
      <c r="AN1161" s="80">
        <v>41379.141585648147</v>
      </c>
      <c r="AO1161" s="84" t="s">
        <v>14423</v>
      </c>
      <c r="AP1161" s="78" t="b">
        <v>1</v>
      </c>
      <c r="AQ1161" s="78" t="b">
        <v>0</v>
      </c>
      <c r="AR1161" s="78" t="b">
        <v>0</v>
      </c>
      <c r="AS1161" s="78" t="s">
        <v>9963</v>
      </c>
      <c r="AT1161" s="78">
        <v>1</v>
      </c>
      <c r="AU1161" s="84" t="s">
        <v>14862</v>
      </c>
      <c r="AV1161" s="78" t="b">
        <v>0</v>
      </c>
      <c r="AW1161" s="78" t="s">
        <v>15459</v>
      </c>
      <c r="AX1161" s="84" t="s">
        <v>16253</v>
      </c>
      <c r="AY1161" s="78" t="s">
        <v>66</v>
      </c>
      <c r="AZ1161" s="102" t="s">
        <v>18397</v>
      </c>
      <c r="BA1161" s="48"/>
      <c r="BB1161" s="48"/>
      <c r="BC1161" s="48"/>
      <c r="BD1161" s="48"/>
      <c r="BE1161" s="48"/>
      <c r="BF1161" s="48"/>
      <c r="BG1161" s="48"/>
      <c r="BH1161" s="48"/>
      <c r="BI1161" s="48"/>
      <c r="BJ1161" s="48"/>
      <c r="BK1161" s="78" t="e">
        <f>REPLACE(INDEX(GroupVertices[Group], MATCH(Vertices[[#This Row],[Vertex]],GroupVertices[Vertex],0)),1,1,"")</f>
        <v>#N/A</v>
      </c>
      <c r="BL1161" s="3"/>
      <c r="BM1161" s="3"/>
      <c r="BN1161" s="3"/>
      <c r="BO1161" s="3"/>
    </row>
    <row r="1162" spans="1:67" x14ac:dyDescent="0.25">
      <c r="A1162" s="64" t="s">
        <v>924</v>
      </c>
      <c r="B1162" s="65"/>
      <c r="C1162" s="65"/>
      <c r="D1162" s="66"/>
      <c r="E1162" s="68"/>
      <c r="F1162" s="100" t="s">
        <v>5291</v>
      </c>
      <c r="G1162" s="65"/>
      <c r="H1162" s="69"/>
      <c r="I1162" s="70"/>
      <c r="J1162" s="70"/>
      <c r="K1162" s="69" t="s">
        <v>17688</v>
      </c>
      <c r="L1162" s="73"/>
      <c r="M1162" s="74"/>
      <c r="N1162" s="74"/>
      <c r="O1162" s="75"/>
      <c r="P1162" s="76"/>
      <c r="Q1162" s="76"/>
      <c r="R1162" s="86"/>
      <c r="S1162" s="48"/>
      <c r="T1162" s="48"/>
      <c r="U1162" s="49"/>
      <c r="V1162" s="49"/>
      <c r="W1162" s="49"/>
      <c r="X1162" s="49"/>
      <c r="Y1162" s="49"/>
      <c r="Z1162" s="49"/>
      <c r="AA1162" s="71">
        <v>800</v>
      </c>
      <c r="AB1162" s="71"/>
      <c r="AC1162" s="72"/>
      <c r="AD1162" s="78" t="s">
        <v>10951</v>
      </c>
      <c r="AE1162" s="78">
        <v>137</v>
      </c>
      <c r="AF1162" s="78">
        <v>10</v>
      </c>
      <c r="AG1162" s="78">
        <v>347</v>
      </c>
      <c r="AH1162" s="78">
        <v>7</v>
      </c>
      <c r="AI1162" s="78"/>
      <c r="AJ1162" s="78" t="s">
        <v>12173</v>
      </c>
      <c r="AK1162" s="78" t="s">
        <v>12896</v>
      </c>
      <c r="AL1162" s="78"/>
      <c r="AM1162" s="78"/>
      <c r="AN1162" s="80">
        <v>42809.337534722225</v>
      </c>
      <c r="AO1162" s="84" t="s">
        <v>14427</v>
      </c>
      <c r="AP1162" s="78" t="b">
        <v>1</v>
      </c>
      <c r="AQ1162" s="78" t="b">
        <v>0</v>
      </c>
      <c r="AR1162" s="78" t="b">
        <v>0</v>
      </c>
      <c r="AS1162" s="78" t="s">
        <v>9963</v>
      </c>
      <c r="AT1162" s="78">
        <v>0</v>
      </c>
      <c r="AU1162" s="78"/>
      <c r="AV1162" s="78" t="b">
        <v>0</v>
      </c>
      <c r="AW1162" s="78" t="s">
        <v>15459</v>
      </c>
      <c r="AX1162" s="84" t="s">
        <v>16257</v>
      </c>
      <c r="AY1162" s="78" t="s">
        <v>66</v>
      </c>
      <c r="AZ1162" s="102" t="s">
        <v>18397</v>
      </c>
      <c r="BA1162" s="48"/>
      <c r="BB1162" s="48"/>
      <c r="BC1162" s="48"/>
      <c r="BD1162" s="48"/>
      <c r="BE1162" s="48"/>
      <c r="BF1162" s="48"/>
      <c r="BG1162" s="48"/>
      <c r="BH1162" s="48"/>
      <c r="BI1162" s="48"/>
      <c r="BJ1162" s="48"/>
      <c r="BK1162" s="78" t="e">
        <f>REPLACE(INDEX(GroupVertices[Group], MATCH(Vertices[[#This Row],[Vertex]],GroupVertices[Vertex],0)),1,1,"")</f>
        <v>#N/A</v>
      </c>
      <c r="BL1162" s="3"/>
      <c r="BM1162" s="3"/>
      <c r="BN1162" s="3"/>
      <c r="BO1162" s="3"/>
    </row>
    <row r="1163" spans="1:67" x14ac:dyDescent="0.25">
      <c r="A1163" s="64" t="s">
        <v>925</v>
      </c>
      <c r="B1163" s="65"/>
      <c r="C1163" s="65"/>
      <c r="D1163" s="66"/>
      <c r="E1163" s="68"/>
      <c r="F1163" s="100" t="s">
        <v>15341</v>
      </c>
      <c r="G1163" s="65"/>
      <c r="H1163" s="69"/>
      <c r="I1163" s="70"/>
      <c r="J1163" s="70"/>
      <c r="K1163" s="69" t="s">
        <v>17689</v>
      </c>
      <c r="L1163" s="73"/>
      <c r="M1163" s="74"/>
      <c r="N1163" s="74"/>
      <c r="O1163" s="75"/>
      <c r="P1163" s="76"/>
      <c r="Q1163" s="76"/>
      <c r="R1163" s="86"/>
      <c r="S1163" s="48"/>
      <c r="T1163" s="48"/>
      <c r="U1163" s="49"/>
      <c r="V1163" s="49"/>
      <c r="W1163" s="49"/>
      <c r="X1163" s="49"/>
      <c r="Y1163" s="49"/>
      <c r="Z1163" s="49"/>
      <c r="AA1163" s="71">
        <v>801</v>
      </c>
      <c r="AB1163" s="71"/>
      <c r="AC1163" s="72"/>
      <c r="AD1163" s="78" t="s">
        <v>10952</v>
      </c>
      <c r="AE1163" s="78">
        <v>96</v>
      </c>
      <c r="AF1163" s="78">
        <v>212</v>
      </c>
      <c r="AG1163" s="78">
        <v>55753</v>
      </c>
      <c r="AH1163" s="78">
        <v>0</v>
      </c>
      <c r="AI1163" s="78"/>
      <c r="AJ1163" s="78"/>
      <c r="AK1163" s="78"/>
      <c r="AL1163" s="84" t="s">
        <v>13518</v>
      </c>
      <c r="AM1163" s="78"/>
      <c r="AN1163" s="80">
        <v>41947.663657407407</v>
      </c>
      <c r="AO1163" s="78"/>
      <c r="AP1163" s="78" t="b">
        <v>1</v>
      </c>
      <c r="AQ1163" s="78" t="b">
        <v>0</v>
      </c>
      <c r="AR1163" s="78" t="b">
        <v>0</v>
      </c>
      <c r="AS1163" s="78" t="s">
        <v>14858</v>
      </c>
      <c r="AT1163" s="78">
        <v>21</v>
      </c>
      <c r="AU1163" s="84" t="s">
        <v>14862</v>
      </c>
      <c r="AV1163" s="78" t="b">
        <v>0</v>
      </c>
      <c r="AW1163" s="78" t="s">
        <v>15459</v>
      </c>
      <c r="AX1163" s="84" t="s">
        <v>16258</v>
      </c>
      <c r="AY1163" s="78" t="s">
        <v>66</v>
      </c>
      <c r="AZ1163" s="102" t="s">
        <v>18397</v>
      </c>
      <c r="BA1163" s="48"/>
      <c r="BB1163" s="48"/>
      <c r="BC1163" s="48"/>
      <c r="BD1163" s="48"/>
      <c r="BE1163" s="48"/>
      <c r="BF1163" s="48"/>
      <c r="BG1163" s="48"/>
      <c r="BH1163" s="48"/>
      <c r="BI1163" s="48"/>
      <c r="BJ1163" s="48"/>
      <c r="BK1163" s="78" t="e">
        <f>REPLACE(INDEX(GroupVertices[Group], MATCH(Vertices[[#This Row],[Vertex]],GroupVertices[Vertex],0)),1,1,"")</f>
        <v>#N/A</v>
      </c>
      <c r="BL1163" s="3"/>
      <c r="BM1163" s="3"/>
      <c r="BN1163" s="3"/>
      <c r="BO1163" s="3"/>
    </row>
    <row r="1164" spans="1:67" x14ac:dyDescent="0.25">
      <c r="A1164" s="64" t="s">
        <v>927</v>
      </c>
      <c r="B1164" s="65"/>
      <c r="C1164" s="65"/>
      <c r="D1164" s="66"/>
      <c r="E1164" s="68"/>
      <c r="F1164" s="100" t="s">
        <v>5293</v>
      </c>
      <c r="G1164" s="65"/>
      <c r="H1164" s="69"/>
      <c r="I1164" s="70"/>
      <c r="J1164" s="70"/>
      <c r="K1164" s="69" t="s">
        <v>17692</v>
      </c>
      <c r="L1164" s="73"/>
      <c r="M1164" s="74"/>
      <c r="N1164" s="74"/>
      <c r="O1164" s="75"/>
      <c r="P1164" s="76"/>
      <c r="Q1164" s="76"/>
      <c r="R1164" s="86"/>
      <c r="S1164" s="48"/>
      <c r="T1164" s="48"/>
      <c r="U1164" s="49"/>
      <c r="V1164" s="49"/>
      <c r="W1164" s="49"/>
      <c r="X1164" s="49"/>
      <c r="Y1164" s="49"/>
      <c r="Z1164" s="49"/>
      <c r="AA1164" s="71">
        <v>804</v>
      </c>
      <c r="AB1164" s="71"/>
      <c r="AC1164" s="72"/>
      <c r="AD1164" s="78" t="s">
        <v>10955</v>
      </c>
      <c r="AE1164" s="78">
        <v>50</v>
      </c>
      <c r="AF1164" s="78">
        <v>28</v>
      </c>
      <c r="AG1164" s="78">
        <v>1085</v>
      </c>
      <c r="AH1164" s="78">
        <v>0</v>
      </c>
      <c r="AI1164" s="78"/>
      <c r="AJ1164" s="78" t="s">
        <v>12176</v>
      </c>
      <c r="AK1164" s="78" t="s">
        <v>12942</v>
      </c>
      <c r="AL1164" s="78"/>
      <c r="AM1164" s="78"/>
      <c r="AN1164" s="80">
        <v>42809.392581018517</v>
      </c>
      <c r="AO1164" s="78"/>
      <c r="AP1164" s="78" t="b">
        <v>1</v>
      </c>
      <c r="AQ1164" s="78" t="b">
        <v>0</v>
      </c>
      <c r="AR1164" s="78" t="b">
        <v>0</v>
      </c>
      <c r="AS1164" s="78" t="s">
        <v>9963</v>
      </c>
      <c r="AT1164" s="78">
        <v>1</v>
      </c>
      <c r="AU1164" s="78"/>
      <c r="AV1164" s="78" t="b">
        <v>0</v>
      </c>
      <c r="AW1164" s="78" t="s">
        <v>15459</v>
      </c>
      <c r="AX1164" s="84" t="s">
        <v>16261</v>
      </c>
      <c r="AY1164" s="78" t="s">
        <v>66</v>
      </c>
      <c r="AZ1164" s="102" t="s">
        <v>18397</v>
      </c>
      <c r="BA1164" s="48"/>
      <c r="BB1164" s="48"/>
      <c r="BC1164" s="48"/>
      <c r="BD1164" s="48"/>
      <c r="BE1164" s="48"/>
      <c r="BF1164" s="48"/>
      <c r="BG1164" s="48"/>
      <c r="BH1164" s="48"/>
      <c r="BI1164" s="48"/>
      <c r="BJ1164" s="48"/>
      <c r="BK1164" s="78" t="e">
        <f>REPLACE(INDEX(GroupVertices[Group], MATCH(Vertices[[#This Row],[Vertex]],GroupVertices[Vertex],0)),1,1,"")</f>
        <v>#N/A</v>
      </c>
      <c r="BL1164" s="3"/>
      <c r="BM1164" s="3"/>
      <c r="BN1164" s="3"/>
      <c r="BO1164" s="3"/>
    </row>
    <row r="1165" spans="1:67" x14ac:dyDescent="0.25">
      <c r="A1165" s="64" t="s">
        <v>928</v>
      </c>
      <c r="B1165" s="65"/>
      <c r="C1165" s="65"/>
      <c r="D1165" s="66"/>
      <c r="E1165" s="68"/>
      <c r="F1165" s="100" t="s">
        <v>4787</v>
      </c>
      <c r="G1165" s="65"/>
      <c r="H1165" s="69"/>
      <c r="I1165" s="70"/>
      <c r="J1165" s="70"/>
      <c r="K1165" s="69" t="s">
        <v>17693</v>
      </c>
      <c r="L1165" s="73"/>
      <c r="M1165" s="74"/>
      <c r="N1165" s="74"/>
      <c r="O1165" s="75"/>
      <c r="P1165" s="76"/>
      <c r="Q1165" s="76"/>
      <c r="R1165" s="86"/>
      <c r="S1165" s="48"/>
      <c r="T1165" s="48"/>
      <c r="U1165" s="49"/>
      <c r="V1165" s="49"/>
      <c r="W1165" s="49"/>
      <c r="X1165" s="49"/>
      <c r="Y1165" s="49"/>
      <c r="Z1165" s="49"/>
      <c r="AA1165" s="71">
        <v>805</v>
      </c>
      <c r="AB1165" s="71"/>
      <c r="AC1165" s="72"/>
      <c r="AD1165" s="78" t="s">
        <v>10956</v>
      </c>
      <c r="AE1165" s="78">
        <v>3</v>
      </c>
      <c r="AF1165" s="78">
        <v>16</v>
      </c>
      <c r="AG1165" s="78">
        <v>36687</v>
      </c>
      <c r="AH1165" s="78">
        <v>0</v>
      </c>
      <c r="AI1165" s="78">
        <v>19800</v>
      </c>
      <c r="AJ1165" s="78"/>
      <c r="AK1165" s="78"/>
      <c r="AL1165" s="84" t="s">
        <v>13521</v>
      </c>
      <c r="AM1165" s="78" t="s">
        <v>10135</v>
      </c>
      <c r="AN1165" s="80">
        <v>41110.324166666665</v>
      </c>
      <c r="AO1165" s="78"/>
      <c r="AP1165" s="78" t="b">
        <v>1</v>
      </c>
      <c r="AQ1165" s="78" t="b">
        <v>1</v>
      </c>
      <c r="AR1165" s="78" t="b">
        <v>0</v>
      </c>
      <c r="AS1165" s="78" t="s">
        <v>9963</v>
      </c>
      <c r="AT1165" s="78">
        <v>8</v>
      </c>
      <c r="AU1165" s="84" t="s">
        <v>14862</v>
      </c>
      <c r="AV1165" s="78" t="b">
        <v>0</v>
      </c>
      <c r="AW1165" s="78" t="s">
        <v>15459</v>
      </c>
      <c r="AX1165" s="84" t="s">
        <v>16262</v>
      </c>
      <c r="AY1165" s="78" t="s">
        <v>66</v>
      </c>
      <c r="AZ1165" s="102" t="s">
        <v>18397</v>
      </c>
      <c r="BA1165" s="48"/>
      <c r="BB1165" s="48"/>
      <c r="BC1165" s="48"/>
      <c r="BD1165" s="48"/>
      <c r="BE1165" s="48"/>
      <c r="BF1165" s="48"/>
      <c r="BG1165" s="48"/>
      <c r="BH1165" s="48"/>
      <c r="BI1165" s="48"/>
      <c r="BJ1165" s="48"/>
      <c r="BK1165" s="78" t="e">
        <f>REPLACE(INDEX(GroupVertices[Group], MATCH(Vertices[[#This Row],[Vertex]],GroupVertices[Vertex],0)),1,1,"")</f>
        <v>#N/A</v>
      </c>
      <c r="BL1165" s="3"/>
      <c r="BM1165" s="3"/>
      <c r="BN1165" s="3"/>
      <c r="BO1165" s="3"/>
    </row>
    <row r="1166" spans="1:67" x14ac:dyDescent="0.25">
      <c r="A1166" s="64" t="s">
        <v>929</v>
      </c>
      <c r="B1166" s="65"/>
      <c r="C1166" s="65"/>
      <c r="D1166" s="66"/>
      <c r="E1166" s="68"/>
      <c r="F1166" s="100" t="s">
        <v>5294</v>
      </c>
      <c r="G1166" s="65"/>
      <c r="H1166" s="69"/>
      <c r="I1166" s="70"/>
      <c r="J1166" s="70"/>
      <c r="K1166" s="69" t="s">
        <v>17694</v>
      </c>
      <c r="L1166" s="73"/>
      <c r="M1166" s="74"/>
      <c r="N1166" s="74"/>
      <c r="O1166" s="75"/>
      <c r="P1166" s="76"/>
      <c r="Q1166" s="76"/>
      <c r="R1166" s="86"/>
      <c r="S1166" s="48"/>
      <c r="T1166" s="48"/>
      <c r="U1166" s="49"/>
      <c r="V1166" s="49"/>
      <c r="W1166" s="49"/>
      <c r="X1166" s="49"/>
      <c r="Y1166" s="49"/>
      <c r="Z1166" s="49"/>
      <c r="AA1166" s="71">
        <v>806</v>
      </c>
      <c r="AB1166" s="71"/>
      <c r="AC1166" s="72"/>
      <c r="AD1166" s="78" t="s">
        <v>10957</v>
      </c>
      <c r="AE1166" s="78">
        <v>190</v>
      </c>
      <c r="AF1166" s="78">
        <v>36</v>
      </c>
      <c r="AG1166" s="78">
        <v>1624</v>
      </c>
      <c r="AH1166" s="78">
        <v>19</v>
      </c>
      <c r="AI1166" s="78"/>
      <c r="AJ1166" s="78"/>
      <c r="AK1166" s="78" t="s">
        <v>12943</v>
      </c>
      <c r="AL1166" s="78"/>
      <c r="AM1166" s="78"/>
      <c r="AN1166" s="80">
        <v>40595.156006944446</v>
      </c>
      <c r="AO1166" s="78"/>
      <c r="AP1166" s="78" t="b">
        <v>1</v>
      </c>
      <c r="AQ1166" s="78" t="b">
        <v>0</v>
      </c>
      <c r="AR1166" s="78" t="b">
        <v>0</v>
      </c>
      <c r="AS1166" s="78" t="s">
        <v>9963</v>
      </c>
      <c r="AT1166" s="78">
        <v>3</v>
      </c>
      <c r="AU1166" s="84" t="s">
        <v>14862</v>
      </c>
      <c r="AV1166" s="78" t="b">
        <v>0</v>
      </c>
      <c r="AW1166" s="78" t="s">
        <v>15459</v>
      </c>
      <c r="AX1166" s="84" t="s">
        <v>16263</v>
      </c>
      <c r="AY1166" s="78" t="s">
        <v>66</v>
      </c>
      <c r="AZ1166" s="102" t="s">
        <v>18397</v>
      </c>
      <c r="BA1166" s="48"/>
      <c r="BB1166" s="48"/>
      <c r="BC1166" s="48"/>
      <c r="BD1166" s="48"/>
      <c r="BE1166" s="48"/>
      <c r="BF1166" s="48"/>
      <c r="BG1166" s="48"/>
      <c r="BH1166" s="48"/>
      <c r="BI1166" s="48"/>
      <c r="BJ1166" s="48"/>
      <c r="BK1166" s="78" t="e">
        <f>REPLACE(INDEX(GroupVertices[Group], MATCH(Vertices[[#This Row],[Vertex]],GroupVertices[Vertex],0)),1,1,"")</f>
        <v>#N/A</v>
      </c>
      <c r="BL1166" s="3"/>
      <c r="BM1166" s="3"/>
      <c r="BN1166" s="3"/>
      <c r="BO1166" s="3"/>
    </row>
    <row r="1167" spans="1:67" x14ac:dyDescent="0.25">
      <c r="A1167" s="64" t="s">
        <v>930</v>
      </c>
      <c r="B1167" s="65"/>
      <c r="C1167" s="65"/>
      <c r="D1167" s="66"/>
      <c r="E1167" s="68"/>
      <c r="F1167" s="100" t="s">
        <v>5295</v>
      </c>
      <c r="G1167" s="65"/>
      <c r="H1167" s="69"/>
      <c r="I1167" s="70"/>
      <c r="J1167" s="70"/>
      <c r="K1167" s="69" t="s">
        <v>17695</v>
      </c>
      <c r="L1167" s="73"/>
      <c r="M1167" s="74"/>
      <c r="N1167" s="74"/>
      <c r="O1167" s="75"/>
      <c r="P1167" s="76"/>
      <c r="Q1167" s="76"/>
      <c r="R1167" s="86"/>
      <c r="S1167" s="48"/>
      <c r="T1167" s="48"/>
      <c r="U1167" s="49"/>
      <c r="V1167" s="49"/>
      <c r="W1167" s="49"/>
      <c r="X1167" s="49"/>
      <c r="Y1167" s="49"/>
      <c r="Z1167" s="49"/>
      <c r="AA1167" s="71">
        <v>807</v>
      </c>
      <c r="AB1167" s="71"/>
      <c r="AC1167" s="72"/>
      <c r="AD1167" s="78" t="s">
        <v>10958</v>
      </c>
      <c r="AE1167" s="78">
        <v>37</v>
      </c>
      <c r="AF1167" s="78">
        <v>30</v>
      </c>
      <c r="AG1167" s="78">
        <v>59</v>
      </c>
      <c r="AH1167" s="78">
        <v>31</v>
      </c>
      <c r="AI1167" s="78"/>
      <c r="AJ1167" s="78" t="s">
        <v>12177</v>
      </c>
      <c r="AK1167" s="78" t="s">
        <v>12944</v>
      </c>
      <c r="AL1167" s="78"/>
      <c r="AM1167" s="78"/>
      <c r="AN1167" s="80">
        <v>41751.736574074072</v>
      </c>
      <c r="AO1167" s="84" t="s">
        <v>14429</v>
      </c>
      <c r="AP1167" s="78" t="b">
        <v>0</v>
      </c>
      <c r="AQ1167" s="78" t="b">
        <v>0</v>
      </c>
      <c r="AR1167" s="78" t="b">
        <v>1</v>
      </c>
      <c r="AS1167" s="78" t="s">
        <v>9963</v>
      </c>
      <c r="AT1167" s="78">
        <v>0</v>
      </c>
      <c r="AU1167" s="84" t="s">
        <v>14916</v>
      </c>
      <c r="AV1167" s="78" t="b">
        <v>0</v>
      </c>
      <c r="AW1167" s="78" t="s">
        <v>15459</v>
      </c>
      <c r="AX1167" s="84" t="s">
        <v>16264</v>
      </c>
      <c r="AY1167" s="78" t="s">
        <v>66</v>
      </c>
      <c r="AZ1167" s="102" t="s">
        <v>18397</v>
      </c>
      <c r="BA1167" s="48"/>
      <c r="BB1167" s="48"/>
      <c r="BC1167" s="48"/>
      <c r="BD1167" s="48"/>
      <c r="BE1167" s="48"/>
      <c r="BF1167" s="48"/>
      <c r="BG1167" s="48"/>
      <c r="BH1167" s="48"/>
      <c r="BI1167" s="48"/>
      <c r="BJ1167" s="48"/>
      <c r="BK1167" s="78" t="e">
        <f>REPLACE(INDEX(GroupVertices[Group], MATCH(Vertices[[#This Row],[Vertex]],GroupVertices[Vertex],0)),1,1,"")</f>
        <v>#N/A</v>
      </c>
      <c r="BL1167" s="3"/>
      <c r="BM1167" s="3"/>
      <c r="BN1167" s="3"/>
      <c r="BO1167" s="3"/>
    </row>
    <row r="1168" spans="1:67" x14ac:dyDescent="0.25">
      <c r="A1168" s="64" t="s">
        <v>934</v>
      </c>
      <c r="B1168" s="65"/>
      <c r="C1168" s="65"/>
      <c r="D1168" s="66"/>
      <c r="E1168" s="68"/>
      <c r="F1168" s="100" t="s">
        <v>5299</v>
      </c>
      <c r="G1168" s="65"/>
      <c r="H1168" s="69"/>
      <c r="I1168" s="70"/>
      <c r="J1168" s="70"/>
      <c r="K1168" s="69" t="s">
        <v>17698</v>
      </c>
      <c r="L1168" s="73"/>
      <c r="M1168" s="74"/>
      <c r="N1168" s="74"/>
      <c r="O1168" s="75"/>
      <c r="P1168" s="76"/>
      <c r="Q1168" s="76"/>
      <c r="R1168" s="86"/>
      <c r="S1168" s="48"/>
      <c r="T1168" s="48"/>
      <c r="U1168" s="49"/>
      <c r="V1168" s="49"/>
      <c r="W1168" s="49"/>
      <c r="X1168" s="49"/>
      <c r="Y1168" s="49"/>
      <c r="Z1168" s="49"/>
      <c r="AA1168" s="71">
        <v>810</v>
      </c>
      <c r="AB1168" s="71"/>
      <c r="AC1168" s="72"/>
      <c r="AD1168" s="78" t="s">
        <v>10961</v>
      </c>
      <c r="AE1168" s="78">
        <v>136</v>
      </c>
      <c r="AF1168" s="78">
        <v>5</v>
      </c>
      <c r="AG1168" s="78">
        <v>588</v>
      </c>
      <c r="AH1168" s="78">
        <v>53</v>
      </c>
      <c r="AI1168" s="78"/>
      <c r="AJ1168" s="78" t="s">
        <v>12180</v>
      </c>
      <c r="AK1168" s="78" t="s">
        <v>12946</v>
      </c>
      <c r="AL1168" s="78"/>
      <c r="AM1168" s="78"/>
      <c r="AN1168" s="80">
        <v>41385.407986111109</v>
      </c>
      <c r="AO1168" s="78"/>
      <c r="AP1168" s="78" t="b">
        <v>0</v>
      </c>
      <c r="AQ1168" s="78" t="b">
        <v>0</v>
      </c>
      <c r="AR1168" s="78" t="b">
        <v>0</v>
      </c>
      <c r="AS1168" s="78" t="s">
        <v>9963</v>
      </c>
      <c r="AT1168" s="78">
        <v>1</v>
      </c>
      <c r="AU1168" s="84" t="s">
        <v>14883</v>
      </c>
      <c r="AV1168" s="78" t="b">
        <v>0</v>
      </c>
      <c r="AW1168" s="78" t="s">
        <v>15459</v>
      </c>
      <c r="AX1168" s="84" t="s">
        <v>16267</v>
      </c>
      <c r="AY1168" s="78" t="s">
        <v>66</v>
      </c>
      <c r="AZ1168" s="102" t="s">
        <v>18397</v>
      </c>
      <c r="BA1168" s="48"/>
      <c r="BB1168" s="48"/>
      <c r="BC1168" s="48"/>
      <c r="BD1168" s="48"/>
      <c r="BE1168" s="48"/>
      <c r="BF1168" s="48"/>
      <c r="BG1168" s="48"/>
      <c r="BH1168" s="48"/>
      <c r="BI1168" s="48"/>
      <c r="BJ1168" s="48"/>
      <c r="BK1168" s="78" t="e">
        <f>REPLACE(INDEX(GroupVertices[Group], MATCH(Vertices[[#This Row],[Vertex]],GroupVertices[Vertex],0)),1,1,"")</f>
        <v>#N/A</v>
      </c>
      <c r="BL1168" s="3"/>
      <c r="BM1168" s="3"/>
      <c r="BN1168" s="3"/>
      <c r="BO1168" s="3"/>
    </row>
    <row r="1169" spans="1:67" x14ac:dyDescent="0.25">
      <c r="A1169" s="64" t="s">
        <v>935</v>
      </c>
      <c r="B1169" s="65"/>
      <c r="C1169" s="65"/>
      <c r="D1169" s="66"/>
      <c r="E1169" s="68"/>
      <c r="F1169" s="100" t="s">
        <v>5300</v>
      </c>
      <c r="G1169" s="65"/>
      <c r="H1169" s="69"/>
      <c r="I1169" s="70"/>
      <c r="J1169" s="70"/>
      <c r="K1169" s="69" t="s">
        <v>17699</v>
      </c>
      <c r="L1169" s="73"/>
      <c r="M1169" s="74"/>
      <c r="N1169" s="74"/>
      <c r="O1169" s="75"/>
      <c r="P1169" s="76"/>
      <c r="Q1169" s="76"/>
      <c r="R1169" s="86"/>
      <c r="S1169" s="48"/>
      <c r="T1169" s="48"/>
      <c r="U1169" s="49"/>
      <c r="V1169" s="49"/>
      <c r="W1169" s="49"/>
      <c r="X1169" s="49"/>
      <c r="Y1169" s="49"/>
      <c r="Z1169" s="49"/>
      <c r="AA1169" s="71">
        <v>811</v>
      </c>
      <c r="AB1169" s="71"/>
      <c r="AC1169" s="72"/>
      <c r="AD1169" s="78" t="s">
        <v>10962</v>
      </c>
      <c r="AE1169" s="78">
        <v>49</v>
      </c>
      <c r="AF1169" s="78">
        <v>34</v>
      </c>
      <c r="AG1169" s="78">
        <v>3607</v>
      </c>
      <c r="AH1169" s="78">
        <v>21</v>
      </c>
      <c r="AI1169" s="78">
        <v>19800</v>
      </c>
      <c r="AJ1169" s="78" t="s">
        <v>12181</v>
      </c>
      <c r="AK1169" s="78" t="s">
        <v>10111</v>
      </c>
      <c r="AL1169" s="78"/>
      <c r="AM1169" s="78" t="s">
        <v>12690</v>
      </c>
      <c r="AN1169" s="80">
        <v>41414.899768518517</v>
      </c>
      <c r="AO1169" s="84" t="s">
        <v>14432</v>
      </c>
      <c r="AP1169" s="78" t="b">
        <v>0</v>
      </c>
      <c r="AQ1169" s="78" t="b">
        <v>0</v>
      </c>
      <c r="AR1169" s="78" t="b">
        <v>0</v>
      </c>
      <c r="AS1169" s="78" t="s">
        <v>9963</v>
      </c>
      <c r="AT1169" s="78">
        <v>7</v>
      </c>
      <c r="AU1169" s="84" t="s">
        <v>15041</v>
      </c>
      <c r="AV1169" s="78" t="b">
        <v>0</v>
      </c>
      <c r="AW1169" s="78" t="s">
        <v>15459</v>
      </c>
      <c r="AX1169" s="84" t="s">
        <v>16268</v>
      </c>
      <c r="AY1169" s="78" t="s">
        <v>66</v>
      </c>
      <c r="AZ1169" s="102" t="s">
        <v>18397</v>
      </c>
      <c r="BA1169" s="48"/>
      <c r="BB1169" s="48"/>
      <c r="BC1169" s="48"/>
      <c r="BD1169" s="48"/>
      <c r="BE1169" s="48"/>
      <c r="BF1169" s="48"/>
      <c r="BG1169" s="48"/>
      <c r="BH1169" s="48"/>
      <c r="BI1169" s="48"/>
      <c r="BJ1169" s="48"/>
      <c r="BK1169" s="78" t="e">
        <f>REPLACE(INDEX(GroupVertices[Group], MATCH(Vertices[[#This Row],[Vertex]],GroupVertices[Vertex],0)),1,1,"")</f>
        <v>#N/A</v>
      </c>
      <c r="BL1169" s="3"/>
      <c r="BM1169" s="3"/>
      <c r="BN1169" s="3"/>
      <c r="BO1169" s="3"/>
    </row>
    <row r="1170" spans="1:67" x14ac:dyDescent="0.25">
      <c r="A1170" s="64" t="s">
        <v>941</v>
      </c>
      <c r="B1170" s="65"/>
      <c r="C1170" s="65"/>
      <c r="D1170" s="66"/>
      <c r="E1170" s="68"/>
      <c r="F1170" s="100" t="s">
        <v>4787</v>
      </c>
      <c r="G1170" s="65"/>
      <c r="H1170" s="69"/>
      <c r="I1170" s="70"/>
      <c r="J1170" s="70"/>
      <c r="K1170" s="69" t="s">
        <v>17706</v>
      </c>
      <c r="L1170" s="73"/>
      <c r="M1170" s="74"/>
      <c r="N1170" s="74"/>
      <c r="O1170" s="75"/>
      <c r="P1170" s="76"/>
      <c r="Q1170" s="76"/>
      <c r="R1170" s="86"/>
      <c r="S1170" s="48"/>
      <c r="T1170" s="48"/>
      <c r="U1170" s="49"/>
      <c r="V1170" s="49"/>
      <c r="W1170" s="49"/>
      <c r="X1170" s="49"/>
      <c r="Y1170" s="49"/>
      <c r="Z1170" s="49"/>
      <c r="AA1170" s="71">
        <v>818</v>
      </c>
      <c r="AB1170" s="71"/>
      <c r="AC1170" s="72"/>
      <c r="AD1170" s="78" t="s">
        <v>10969</v>
      </c>
      <c r="AE1170" s="78">
        <v>60</v>
      </c>
      <c r="AF1170" s="78">
        <v>10</v>
      </c>
      <c r="AG1170" s="78">
        <v>1999</v>
      </c>
      <c r="AH1170" s="78">
        <v>3</v>
      </c>
      <c r="AI1170" s="78"/>
      <c r="AJ1170" s="78"/>
      <c r="AK1170" s="78"/>
      <c r="AL1170" s="78"/>
      <c r="AM1170" s="78"/>
      <c r="AN1170" s="80">
        <v>42140.696863425925</v>
      </c>
      <c r="AO1170" s="78"/>
      <c r="AP1170" s="78" t="b">
        <v>1</v>
      </c>
      <c r="AQ1170" s="78" t="b">
        <v>1</v>
      </c>
      <c r="AR1170" s="78" t="b">
        <v>0</v>
      </c>
      <c r="AS1170" s="78" t="s">
        <v>9963</v>
      </c>
      <c r="AT1170" s="78">
        <v>1</v>
      </c>
      <c r="AU1170" s="84" t="s">
        <v>14862</v>
      </c>
      <c r="AV1170" s="78" t="b">
        <v>0</v>
      </c>
      <c r="AW1170" s="78" t="s">
        <v>15459</v>
      </c>
      <c r="AX1170" s="84" t="s">
        <v>16275</v>
      </c>
      <c r="AY1170" s="78" t="s">
        <v>66</v>
      </c>
      <c r="AZ1170" s="102" t="s">
        <v>18397</v>
      </c>
      <c r="BA1170" s="48"/>
      <c r="BB1170" s="48"/>
      <c r="BC1170" s="48"/>
      <c r="BD1170" s="48"/>
      <c r="BE1170" s="48"/>
      <c r="BF1170" s="48"/>
      <c r="BG1170" s="48"/>
      <c r="BH1170" s="48"/>
      <c r="BI1170" s="48"/>
      <c r="BJ1170" s="48"/>
      <c r="BK1170" s="78" t="e">
        <f>REPLACE(INDEX(GroupVertices[Group], MATCH(Vertices[[#This Row],[Vertex]],GroupVertices[Vertex],0)),1,1,"")</f>
        <v>#N/A</v>
      </c>
      <c r="BL1170" s="3"/>
      <c r="BM1170" s="3"/>
      <c r="BN1170" s="3"/>
      <c r="BO1170" s="3"/>
    </row>
    <row r="1171" spans="1:67" x14ac:dyDescent="0.25">
      <c r="A1171" s="64" t="s">
        <v>943</v>
      </c>
      <c r="B1171" s="65"/>
      <c r="C1171" s="65"/>
      <c r="D1171" s="66"/>
      <c r="E1171" s="68"/>
      <c r="F1171" s="100" t="s">
        <v>5307</v>
      </c>
      <c r="G1171" s="65"/>
      <c r="H1171" s="69"/>
      <c r="I1171" s="70"/>
      <c r="J1171" s="70"/>
      <c r="K1171" s="69" t="s">
        <v>17708</v>
      </c>
      <c r="L1171" s="73"/>
      <c r="M1171" s="74"/>
      <c r="N1171" s="74"/>
      <c r="O1171" s="75"/>
      <c r="P1171" s="76"/>
      <c r="Q1171" s="76"/>
      <c r="R1171" s="86"/>
      <c r="S1171" s="48"/>
      <c r="T1171" s="48"/>
      <c r="U1171" s="49"/>
      <c r="V1171" s="49"/>
      <c r="W1171" s="49"/>
      <c r="X1171" s="49"/>
      <c r="Y1171" s="49"/>
      <c r="Z1171" s="49"/>
      <c r="AA1171" s="71">
        <v>820</v>
      </c>
      <c r="AB1171" s="71"/>
      <c r="AC1171" s="72"/>
      <c r="AD1171" s="78" t="s">
        <v>10971</v>
      </c>
      <c r="AE1171" s="78">
        <v>27</v>
      </c>
      <c r="AF1171" s="78">
        <v>1</v>
      </c>
      <c r="AG1171" s="78">
        <v>1170</v>
      </c>
      <c r="AH1171" s="78">
        <v>3</v>
      </c>
      <c r="AI1171" s="78"/>
      <c r="AJ1171" s="78" t="s">
        <v>12187</v>
      </c>
      <c r="AK1171" s="78"/>
      <c r="AL1171" s="78"/>
      <c r="AM1171" s="78"/>
      <c r="AN1171" s="80">
        <v>42091.418703703705</v>
      </c>
      <c r="AO1171" s="78"/>
      <c r="AP1171" s="78" t="b">
        <v>1</v>
      </c>
      <c r="AQ1171" s="78" t="b">
        <v>0</v>
      </c>
      <c r="AR1171" s="78" t="b">
        <v>0</v>
      </c>
      <c r="AS1171" s="78" t="s">
        <v>9963</v>
      </c>
      <c r="AT1171" s="78">
        <v>0</v>
      </c>
      <c r="AU1171" s="84" t="s">
        <v>14862</v>
      </c>
      <c r="AV1171" s="78" t="b">
        <v>0</v>
      </c>
      <c r="AW1171" s="78" t="s">
        <v>15459</v>
      </c>
      <c r="AX1171" s="84" t="s">
        <v>16277</v>
      </c>
      <c r="AY1171" s="78" t="s">
        <v>66</v>
      </c>
      <c r="AZ1171" s="102" t="s">
        <v>18397</v>
      </c>
      <c r="BA1171" s="48"/>
      <c r="BB1171" s="48"/>
      <c r="BC1171" s="48"/>
      <c r="BD1171" s="48"/>
      <c r="BE1171" s="48"/>
      <c r="BF1171" s="48"/>
      <c r="BG1171" s="48"/>
      <c r="BH1171" s="48"/>
      <c r="BI1171" s="48"/>
      <c r="BJ1171" s="48"/>
      <c r="BK1171" s="78" t="e">
        <f>REPLACE(INDEX(GroupVertices[Group], MATCH(Vertices[[#This Row],[Vertex]],GroupVertices[Vertex],0)),1,1,"")</f>
        <v>#N/A</v>
      </c>
      <c r="BL1171" s="3"/>
      <c r="BM1171" s="3"/>
      <c r="BN1171" s="3"/>
      <c r="BO1171" s="3"/>
    </row>
    <row r="1172" spans="1:67" x14ac:dyDescent="0.25">
      <c r="A1172" s="64" t="s">
        <v>947</v>
      </c>
      <c r="B1172" s="65"/>
      <c r="C1172" s="65"/>
      <c r="D1172" s="66"/>
      <c r="E1172" s="68"/>
      <c r="F1172" s="100" t="s">
        <v>5310</v>
      </c>
      <c r="G1172" s="65"/>
      <c r="H1172" s="69"/>
      <c r="I1172" s="70"/>
      <c r="J1172" s="70"/>
      <c r="K1172" s="69" t="s">
        <v>17712</v>
      </c>
      <c r="L1172" s="73"/>
      <c r="M1172" s="74"/>
      <c r="N1172" s="74"/>
      <c r="O1172" s="75"/>
      <c r="P1172" s="76"/>
      <c r="Q1172" s="76"/>
      <c r="R1172" s="86"/>
      <c r="S1172" s="48"/>
      <c r="T1172" s="48"/>
      <c r="U1172" s="49"/>
      <c r="V1172" s="49"/>
      <c r="W1172" s="49"/>
      <c r="X1172" s="49"/>
      <c r="Y1172" s="49"/>
      <c r="Z1172" s="49"/>
      <c r="AA1172" s="71">
        <v>824</v>
      </c>
      <c r="AB1172" s="71"/>
      <c r="AC1172" s="72"/>
      <c r="AD1172" s="78" t="s">
        <v>10975</v>
      </c>
      <c r="AE1172" s="78">
        <v>116</v>
      </c>
      <c r="AF1172" s="78">
        <v>40</v>
      </c>
      <c r="AG1172" s="78">
        <v>610</v>
      </c>
      <c r="AH1172" s="78">
        <v>20</v>
      </c>
      <c r="AI1172" s="78"/>
      <c r="AJ1172" s="78"/>
      <c r="AK1172" s="78"/>
      <c r="AL1172" s="78"/>
      <c r="AM1172" s="78"/>
      <c r="AN1172" s="80">
        <v>42618.250092592592</v>
      </c>
      <c r="AO1172" s="84" t="s">
        <v>14441</v>
      </c>
      <c r="AP1172" s="78" t="b">
        <v>1</v>
      </c>
      <c r="AQ1172" s="78" t="b">
        <v>0</v>
      </c>
      <c r="AR1172" s="78" t="b">
        <v>0</v>
      </c>
      <c r="AS1172" s="78" t="s">
        <v>9963</v>
      </c>
      <c r="AT1172" s="78">
        <v>3</v>
      </c>
      <c r="AU1172" s="78"/>
      <c r="AV1172" s="78" t="b">
        <v>0</v>
      </c>
      <c r="AW1172" s="78" t="s">
        <v>15459</v>
      </c>
      <c r="AX1172" s="84" t="s">
        <v>16281</v>
      </c>
      <c r="AY1172" s="78" t="s">
        <v>66</v>
      </c>
      <c r="AZ1172" s="102" t="s">
        <v>18397</v>
      </c>
      <c r="BA1172" s="48"/>
      <c r="BB1172" s="48"/>
      <c r="BC1172" s="48"/>
      <c r="BD1172" s="48"/>
      <c r="BE1172" s="48"/>
      <c r="BF1172" s="48"/>
      <c r="BG1172" s="48"/>
      <c r="BH1172" s="48"/>
      <c r="BI1172" s="48"/>
      <c r="BJ1172" s="48"/>
      <c r="BK1172" s="78" t="e">
        <f>REPLACE(INDEX(GroupVertices[Group], MATCH(Vertices[[#This Row],[Vertex]],GroupVertices[Vertex],0)),1,1,"")</f>
        <v>#N/A</v>
      </c>
      <c r="BL1172" s="3"/>
      <c r="BM1172" s="3"/>
      <c r="BN1172" s="3"/>
      <c r="BO1172" s="3"/>
    </row>
    <row r="1173" spans="1:67" x14ac:dyDescent="0.25">
      <c r="A1173" s="64" t="s">
        <v>952</v>
      </c>
      <c r="B1173" s="65"/>
      <c r="C1173" s="65"/>
      <c r="D1173" s="66"/>
      <c r="E1173" s="68"/>
      <c r="F1173" s="100" t="s">
        <v>5315</v>
      </c>
      <c r="G1173" s="65"/>
      <c r="H1173" s="69"/>
      <c r="I1173" s="70"/>
      <c r="J1173" s="70"/>
      <c r="K1173" s="69" t="s">
        <v>17718</v>
      </c>
      <c r="L1173" s="73"/>
      <c r="M1173" s="74"/>
      <c r="N1173" s="74"/>
      <c r="O1173" s="75"/>
      <c r="P1173" s="76"/>
      <c r="Q1173" s="76"/>
      <c r="R1173" s="86"/>
      <c r="S1173" s="48"/>
      <c r="T1173" s="48"/>
      <c r="U1173" s="49"/>
      <c r="V1173" s="49"/>
      <c r="W1173" s="49"/>
      <c r="X1173" s="49"/>
      <c r="Y1173" s="49"/>
      <c r="Z1173" s="49"/>
      <c r="AA1173" s="71">
        <v>830</v>
      </c>
      <c r="AB1173" s="71"/>
      <c r="AC1173" s="72"/>
      <c r="AD1173" s="78" t="s">
        <v>10980</v>
      </c>
      <c r="AE1173" s="78">
        <v>219</v>
      </c>
      <c r="AF1173" s="78">
        <v>14</v>
      </c>
      <c r="AG1173" s="78">
        <v>1094</v>
      </c>
      <c r="AH1173" s="78">
        <v>3</v>
      </c>
      <c r="AI1173" s="78"/>
      <c r="AJ1173" s="78"/>
      <c r="AK1173" s="78"/>
      <c r="AL1173" s="78"/>
      <c r="AM1173" s="78"/>
      <c r="AN1173" s="80">
        <v>41777.543726851851</v>
      </c>
      <c r="AO1173" s="78"/>
      <c r="AP1173" s="78" t="b">
        <v>1</v>
      </c>
      <c r="AQ1173" s="78" t="b">
        <v>0</v>
      </c>
      <c r="AR1173" s="78" t="b">
        <v>0</v>
      </c>
      <c r="AS1173" s="78" t="s">
        <v>9963</v>
      </c>
      <c r="AT1173" s="78">
        <v>1</v>
      </c>
      <c r="AU1173" s="84" t="s">
        <v>14862</v>
      </c>
      <c r="AV1173" s="78" t="b">
        <v>0</v>
      </c>
      <c r="AW1173" s="78" t="s">
        <v>15459</v>
      </c>
      <c r="AX1173" s="84" t="s">
        <v>16287</v>
      </c>
      <c r="AY1173" s="78" t="s">
        <v>66</v>
      </c>
      <c r="AZ1173" s="102" t="s">
        <v>18397</v>
      </c>
      <c r="BA1173" s="48"/>
      <c r="BB1173" s="48"/>
      <c r="BC1173" s="48"/>
      <c r="BD1173" s="48"/>
      <c r="BE1173" s="48"/>
      <c r="BF1173" s="48"/>
      <c r="BG1173" s="48"/>
      <c r="BH1173" s="48"/>
      <c r="BI1173" s="48"/>
      <c r="BJ1173" s="48"/>
      <c r="BK1173" s="78" t="e">
        <f>REPLACE(INDEX(GroupVertices[Group], MATCH(Vertices[[#This Row],[Vertex]],GroupVertices[Vertex],0)),1,1,"")</f>
        <v>#N/A</v>
      </c>
      <c r="BL1173" s="3"/>
      <c r="BM1173" s="3"/>
      <c r="BN1173" s="3"/>
      <c r="BO1173" s="3"/>
    </row>
    <row r="1174" spans="1:67" x14ac:dyDescent="0.25">
      <c r="A1174" s="64" t="s">
        <v>953</v>
      </c>
      <c r="B1174" s="65"/>
      <c r="C1174" s="65"/>
      <c r="D1174" s="66"/>
      <c r="E1174" s="68"/>
      <c r="F1174" s="100" t="s">
        <v>5316</v>
      </c>
      <c r="G1174" s="65"/>
      <c r="H1174" s="69"/>
      <c r="I1174" s="70"/>
      <c r="J1174" s="70"/>
      <c r="K1174" s="69" t="s">
        <v>17719</v>
      </c>
      <c r="L1174" s="73"/>
      <c r="M1174" s="74"/>
      <c r="N1174" s="74"/>
      <c r="O1174" s="75"/>
      <c r="P1174" s="76"/>
      <c r="Q1174" s="76"/>
      <c r="R1174" s="86"/>
      <c r="S1174" s="48"/>
      <c r="T1174" s="48"/>
      <c r="U1174" s="49"/>
      <c r="V1174" s="49"/>
      <c r="W1174" s="49"/>
      <c r="X1174" s="49"/>
      <c r="Y1174" s="49"/>
      <c r="Z1174" s="49"/>
      <c r="AA1174" s="71">
        <v>831</v>
      </c>
      <c r="AB1174" s="71"/>
      <c r="AC1174" s="72"/>
      <c r="AD1174" s="78" t="s">
        <v>10981</v>
      </c>
      <c r="AE1174" s="78">
        <v>25</v>
      </c>
      <c r="AF1174" s="78">
        <v>110</v>
      </c>
      <c r="AG1174" s="78">
        <v>2007</v>
      </c>
      <c r="AH1174" s="78">
        <v>1</v>
      </c>
      <c r="AI1174" s="78">
        <v>19800</v>
      </c>
      <c r="AJ1174" s="78"/>
      <c r="AK1174" s="78" t="s">
        <v>10135</v>
      </c>
      <c r="AL1174" s="78"/>
      <c r="AM1174" s="78" t="s">
        <v>10135</v>
      </c>
      <c r="AN1174" s="80">
        <v>40080.496099537035</v>
      </c>
      <c r="AO1174" s="78"/>
      <c r="AP1174" s="78" t="b">
        <v>0</v>
      </c>
      <c r="AQ1174" s="78" t="b">
        <v>0</v>
      </c>
      <c r="AR1174" s="78" t="b">
        <v>1</v>
      </c>
      <c r="AS1174" s="78" t="s">
        <v>9963</v>
      </c>
      <c r="AT1174" s="78">
        <v>1</v>
      </c>
      <c r="AU1174" s="84" t="s">
        <v>14898</v>
      </c>
      <c r="AV1174" s="78" t="b">
        <v>0</v>
      </c>
      <c r="AW1174" s="78" t="s">
        <v>15459</v>
      </c>
      <c r="AX1174" s="84" t="s">
        <v>16288</v>
      </c>
      <c r="AY1174" s="78" t="s">
        <v>66</v>
      </c>
      <c r="AZ1174" s="102" t="s">
        <v>18397</v>
      </c>
      <c r="BA1174" s="48"/>
      <c r="BB1174" s="48"/>
      <c r="BC1174" s="48"/>
      <c r="BD1174" s="48"/>
      <c r="BE1174" s="48"/>
      <c r="BF1174" s="48"/>
      <c r="BG1174" s="48"/>
      <c r="BH1174" s="48"/>
      <c r="BI1174" s="48"/>
      <c r="BJ1174" s="48"/>
      <c r="BK1174" s="78" t="e">
        <f>REPLACE(INDEX(GroupVertices[Group], MATCH(Vertices[[#This Row],[Vertex]],GroupVertices[Vertex],0)),1,1,"")</f>
        <v>#N/A</v>
      </c>
      <c r="BL1174" s="3"/>
      <c r="BM1174" s="3"/>
      <c r="BN1174" s="3"/>
      <c r="BO1174" s="3"/>
    </row>
    <row r="1175" spans="1:67" x14ac:dyDescent="0.25">
      <c r="A1175" s="64" t="s">
        <v>954</v>
      </c>
      <c r="B1175" s="65"/>
      <c r="C1175" s="65"/>
      <c r="D1175" s="66"/>
      <c r="E1175" s="68"/>
      <c r="F1175" s="100" t="s">
        <v>5317</v>
      </c>
      <c r="G1175" s="65"/>
      <c r="H1175" s="69"/>
      <c r="I1175" s="70"/>
      <c r="J1175" s="70"/>
      <c r="K1175" s="69" t="s">
        <v>17720</v>
      </c>
      <c r="L1175" s="73"/>
      <c r="M1175" s="74"/>
      <c r="N1175" s="74"/>
      <c r="O1175" s="75"/>
      <c r="P1175" s="76"/>
      <c r="Q1175" s="76"/>
      <c r="R1175" s="86"/>
      <c r="S1175" s="48"/>
      <c r="T1175" s="48"/>
      <c r="U1175" s="49"/>
      <c r="V1175" s="49"/>
      <c r="W1175" s="49"/>
      <c r="X1175" s="49"/>
      <c r="Y1175" s="49"/>
      <c r="Z1175" s="49"/>
      <c r="AA1175" s="71">
        <v>832</v>
      </c>
      <c r="AB1175" s="71"/>
      <c r="AC1175" s="72"/>
      <c r="AD1175" s="78" t="s">
        <v>10982</v>
      </c>
      <c r="AE1175" s="78">
        <v>79</v>
      </c>
      <c r="AF1175" s="78">
        <v>9</v>
      </c>
      <c r="AG1175" s="78">
        <v>588</v>
      </c>
      <c r="AH1175" s="78">
        <v>9</v>
      </c>
      <c r="AI1175" s="78"/>
      <c r="AJ1175" s="78" t="s">
        <v>12194</v>
      </c>
      <c r="AK1175" s="78" t="s">
        <v>12955</v>
      </c>
      <c r="AL1175" s="78"/>
      <c r="AM1175" s="78"/>
      <c r="AN1175" s="80">
        <v>42800.290833333333</v>
      </c>
      <c r="AO1175" s="84" t="s">
        <v>14445</v>
      </c>
      <c r="AP1175" s="78" t="b">
        <v>1</v>
      </c>
      <c r="AQ1175" s="78" t="b">
        <v>0</v>
      </c>
      <c r="AR1175" s="78" t="b">
        <v>0</v>
      </c>
      <c r="AS1175" s="78" t="s">
        <v>9963</v>
      </c>
      <c r="AT1175" s="78">
        <v>0</v>
      </c>
      <c r="AU1175" s="78"/>
      <c r="AV1175" s="78" t="b">
        <v>0</v>
      </c>
      <c r="AW1175" s="78" t="s">
        <v>15459</v>
      </c>
      <c r="AX1175" s="84" t="s">
        <v>16289</v>
      </c>
      <c r="AY1175" s="78" t="s">
        <v>66</v>
      </c>
      <c r="AZ1175" s="102" t="s">
        <v>18397</v>
      </c>
      <c r="BA1175" s="48"/>
      <c r="BB1175" s="48"/>
      <c r="BC1175" s="48"/>
      <c r="BD1175" s="48"/>
      <c r="BE1175" s="48"/>
      <c r="BF1175" s="48"/>
      <c r="BG1175" s="48"/>
      <c r="BH1175" s="48"/>
      <c r="BI1175" s="48"/>
      <c r="BJ1175" s="48"/>
      <c r="BK1175" s="78" t="e">
        <f>REPLACE(INDEX(GroupVertices[Group], MATCH(Vertices[[#This Row],[Vertex]],GroupVertices[Vertex],0)),1,1,"")</f>
        <v>#N/A</v>
      </c>
      <c r="BL1175" s="3"/>
      <c r="BM1175" s="3"/>
      <c r="BN1175" s="3"/>
      <c r="BO1175" s="3"/>
    </row>
    <row r="1176" spans="1:67" x14ac:dyDescent="0.25">
      <c r="A1176" s="64" t="s">
        <v>955</v>
      </c>
      <c r="B1176" s="65"/>
      <c r="C1176" s="65"/>
      <c r="D1176" s="66"/>
      <c r="E1176" s="68"/>
      <c r="F1176" s="100" t="s">
        <v>15343</v>
      </c>
      <c r="G1176" s="65"/>
      <c r="H1176" s="69"/>
      <c r="I1176" s="70"/>
      <c r="J1176" s="70"/>
      <c r="K1176" s="69" t="s">
        <v>17721</v>
      </c>
      <c r="L1176" s="73"/>
      <c r="M1176" s="74"/>
      <c r="N1176" s="74"/>
      <c r="O1176" s="75"/>
      <c r="P1176" s="76"/>
      <c r="Q1176" s="76"/>
      <c r="R1176" s="86"/>
      <c r="S1176" s="48"/>
      <c r="T1176" s="48"/>
      <c r="U1176" s="49"/>
      <c r="V1176" s="49"/>
      <c r="W1176" s="49"/>
      <c r="X1176" s="49"/>
      <c r="Y1176" s="49"/>
      <c r="Z1176" s="49"/>
      <c r="AA1176" s="71">
        <v>833</v>
      </c>
      <c r="AB1176" s="71"/>
      <c r="AC1176" s="72"/>
      <c r="AD1176" s="78" t="s">
        <v>10983</v>
      </c>
      <c r="AE1176" s="78">
        <v>101</v>
      </c>
      <c r="AF1176" s="78">
        <v>9537</v>
      </c>
      <c r="AG1176" s="78">
        <v>47941</v>
      </c>
      <c r="AH1176" s="78">
        <v>3</v>
      </c>
      <c r="AI1176" s="78">
        <v>19800</v>
      </c>
      <c r="AJ1176" s="78" t="s">
        <v>12195</v>
      </c>
      <c r="AK1176" s="78" t="s">
        <v>12956</v>
      </c>
      <c r="AL1176" s="84" t="s">
        <v>13528</v>
      </c>
      <c r="AM1176" s="78" t="s">
        <v>12690</v>
      </c>
      <c r="AN1176" s="80">
        <v>40841.478738425925</v>
      </c>
      <c r="AO1176" s="84" t="s">
        <v>14446</v>
      </c>
      <c r="AP1176" s="78" t="b">
        <v>0</v>
      </c>
      <c r="AQ1176" s="78" t="b">
        <v>0</v>
      </c>
      <c r="AR1176" s="78" t="b">
        <v>0</v>
      </c>
      <c r="AS1176" s="78" t="s">
        <v>9963</v>
      </c>
      <c r="AT1176" s="78">
        <v>45</v>
      </c>
      <c r="AU1176" s="84" t="s">
        <v>14911</v>
      </c>
      <c r="AV1176" s="78" t="b">
        <v>0</v>
      </c>
      <c r="AW1176" s="78" t="s">
        <v>15459</v>
      </c>
      <c r="AX1176" s="84" t="s">
        <v>16290</v>
      </c>
      <c r="AY1176" s="78" t="s">
        <v>66</v>
      </c>
      <c r="AZ1176" s="102" t="s">
        <v>18397</v>
      </c>
      <c r="BA1176" s="48"/>
      <c r="BB1176" s="48"/>
      <c r="BC1176" s="48"/>
      <c r="BD1176" s="48"/>
      <c r="BE1176" s="48"/>
      <c r="BF1176" s="48"/>
      <c r="BG1176" s="48"/>
      <c r="BH1176" s="48"/>
      <c r="BI1176" s="48"/>
      <c r="BJ1176" s="48"/>
      <c r="BK1176" s="78" t="e">
        <f>REPLACE(INDEX(GroupVertices[Group], MATCH(Vertices[[#This Row],[Vertex]],GroupVertices[Vertex],0)),1,1,"")</f>
        <v>#N/A</v>
      </c>
      <c r="BL1176" s="3"/>
      <c r="BM1176" s="3"/>
      <c r="BN1176" s="3"/>
      <c r="BO1176" s="3"/>
    </row>
    <row r="1177" spans="1:67" x14ac:dyDescent="0.25">
      <c r="A1177" s="64" t="s">
        <v>957</v>
      </c>
      <c r="B1177" s="65"/>
      <c r="C1177" s="65"/>
      <c r="D1177" s="66"/>
      <c r="E1177" s="68"/>
      <c r="F1177" s="100" t="s">
        <v>4787</v>
      </c>
      <c r="G1177" s="65"/>
      <c r="H1177" s="69"/>
      <c r="I1177" s="70"/>
      <c r="J1177" s="70"/>
      <c r="K1177" s="69" t="s">
        <v>17723</v>
      </c>
      <c r="L1177" s="73"/>
      <c r="M1177" s="74"/>
      <c r="N1177" s="74"/>
      <c r="O1177" s="75"/>
      <c r="P1177" s="76"/>
      <c r="Q1177" s="76"/>
      <c r="R1177" s="86"/>
      <c r="S1177" s="48"/>
      <c r="T1177" s="48"/>
      <c r="U1177" s="49"/>
      <c r="V1177" s="49"/>
      <c r="W1177" s="49"/>
      <c r="X1177" s="49"/>
      <c r="Y1177" s="49"/>
      <c r="Z1177" s="49"/>
      <c r="AA1177" s="71">
        <v>835</v>
      </c>
      <c r="AB1177" s="71"/>
      <c r="AC1177" s="72"/>
      <c r="AD1177" s="78" t="s">
        <v>10985</v>
      </c>
      <c r="AE1177" s="78">
        <v>98</v>
      </c>
      <c r="AF1177" s="78">
        <v>38</v>
      </c>
      <c r="AG1177" s="78">
        <v>1335</v>
      </c>
      <c r="AH1177" s="78">
        <v>0</v>
      </c>
      <c r="AI1177" s="78"/>
      <c r="AJ1177" s="78"/>
      <c r="AK1177" s="78"/>
      <c r="AL1177" s="78"/>
      <c r="AM1177" s="78"/>
      <c r="AN1177" s="80">
        <v>42775.403240740743</v>
      </c>
      <c r="AO1177" s="78"/>
      <c r="AP1177" s="78" t="b">
        <v>1</v>
      </c>
      <c r="AQ1177" s="78" t="b">
        <v>1</v>
      </c>
      <c r="AR1177" s="78" t="b">
        <v>0</v>
      </c>
      <c r="AS1177" s="78" t="s">
        <v>9963</v>
      </c>
      <c r="AT1177" s="78">
        <v>1</v>
      </c>
      <c r="AU1177" s="78"/>
      <c r="AV1177" s="78" t="b">
        <v>0</v>
      </c>
      <c r="AW1177" s="78" t="s">
        <v>15459</v>
      </c>
      <c r="AX1177" s="84" t="s">
        <v>16292</v>
      </c>
      <c r="AY1177" s="78" t="s">
        <v>66</v>
      </c>
      <c r="AZ1177" s="102" t="s">
        <v>18397</v>
      </c>
      <c r="BA1177" s="48"/>
      <c r="BB1177" s="48"/>
      <c r="BC1177" s="48"/>
      <c r="BD1177" s="48"/>
      <c r="BE1177" s="48"/>
      <c r="BF1177" s="48"/>
      <c r="BG1177" s="48"/>
      <c r="BH1177" s="48"/>
      <c r="BI1177" s="48"/>
      <c r="BJ1177" s="48"/>
      <c r="BK1177" s="78" t="e">
        <f>REPLACE(INDEX(GroupVertices[Group], MATCH(Vertices[[#This Row],[Vertex]],GroupVertices[Vertex],0)),1,1,"")</f>
        <v>#N/A</v>
      </c>
      <c r="BL1177" s="3"/>
      <c r="BM1177" s="3"/>
      <c r="BN1177" s="3"/>
      <c r="BO1177" s="3"/>
    </row>
    <row r="1178" spans="1:67" x14ac:dyDescent="0.25">
      <c r="A1178" s="64" t="s">
        <v>959</v>
      </c>
      <c r="B1178" s="65"/>
      <c r="C1178" s="65"/>
      <c r="D1178" s="66"/>
      <c r="E1178" s="68"/>
      <c r="F1178" s="100" t="s">
        <v>5320</v>
      </c>
      <c r="G1178" s="65"/>
      <c r="H1178" s="69"/>
      <c r="I1178" s="70"/>
      <c r="J1178" s="70"/>
      <c r="K1178" s="69" t="s">
        <v>17726</v>
      </c>
      <c r="L1178" s="73"/>
      <c r="M1178" s="74"/>
      <c r="N1178" s="74"/>
      <c r="O1178" s="75"/>
      <c r="P1178" s="76"/>
      <c r="Q1178" s="76"/>
      <c r="R1178" s="86"/>
      <c r="S1178" s="48"/>
      <c r="T1178" s="48"/>
      <c r="U1178" s="49"/>
      <c r="V1178" s="49"/>
      <c r="W1178" s="49"/>
      <c r="X1178" s="49"/>
      <c r="Y1178" s="49"/>
      <c r="Z1178" s="49"/>
      <c r="AA1178" s="71">
        <v>838</v>
      </c>
      <c r="AB1178" s="71"/>
      <c r="AC1178" s="72"/>
      <c r="AD1178" s="78" t="s">
        <v>10988</v>
      </c>
      <c r="AE1178" s="78">
        <v>59</v>
      </c>
      <c r="AF1178" s="78">
        <v>9</v>
      </c>
      <c r="AG1178" s="78">
        <v>495</v>
      </c>
      <c r="AH1178" s="78">
        <v>18</v>
      </c>
      <c r="AI1178" s="78">
        <v>19800</v>
      </c>
      <c r="AJ1178" s="78"/>
      <c r="AK1178" s="78" t="s">
        <v>12850</v>
      </c>
      <c r="AL1178" s="84" t="s">
        <v>13531</v>
      </c>
      <c r="AM1178" s="78" t="s">
        <v>10135</v>
      </c>
      <c r="AN1178" s="80">
        <v>42118.298194444447</v>
      </c>
      <c r="AO1178" s="78"/>
      <c r="AP1178" s="78" t="b">
        <v>0</v>
      </c>
      <c r="AQ1178" s="78" t="b">
        <v>0</v>
      </c>
      <c r="AR1178" s="78" t="b">
        <v>0</v>
      </c>
      <c r="AS1178" s="78" t="s">
        <v>9963</v>
      </c>
      <c r="AT1178" s="78">
        <v>0</v>
      </c>
      <c r="AU1178" s="84" t="s">
        <v>14916</v>
      </c>
      <c r="AV1178" s="78" t="b">
        <v>0</v>
      </c>
      <c r="AW1178" s="78" t="s">
        <v>15459</v>
      </c>
      <c r="AX1178" s="84" t="s">
        <v>16295</v>
      </c>
      <c r="AY1178" s="78" t="s">
        <v>66</v>
      </c>
      <c r="AZ1178" s="102" t="s">
        <v>18397</v>
      </c>
      <c r="BA1178" s="48"/>
      <c r="BB1178" s="48"/>
      <c r="BC1178" s="48"/>
      <c r="BD1178" s="48"/>
      <c r="BE1178" s="48"/>
      <c r="BF1178" s="48"/>
      <c r="BG1178" s="48"/>
      <c r="BH1178" s="48"/>
      <c r="BI1178" s="48"/>
      <c r="BJ1178" s="48"/>
      <c r="BK1178" s="78" t="e">
        <f>REPLACE(INDEX(GroupVertices[Group], MATCH(Vertices[[#This Row],[Vertex]],GroupVertices[Vertex],0)),1,1,"")</f>
        <v>#N/A</v>
      </c>
      <c r="BL1178" s="3"/>
      <c r="BM1178" s="3"/>
      <c r="BN1178" s="3"/>
      <c r="BO1178" s="3"/>
    </row>
    <row r="1179" spans="1:67" x14ac:dyDescent="0.25">
      <c r="A1179" s="64" t="s">
        <v>960</v>
      </c>
      <c r="B1179" s="65"/>
      <c r="C1179" s="65"/>
      <c r="D1179" s="66"/>
      <c r="E1179" s="68"/>
      <c r="F1179" s="100" t="s">
        <v>5321</v>
      </c>
      <c r="G1179" s="65"/>
      <c r="H1179" s="69"/>
      <c r="I1179" s="70"/>
      <c r="J1179" s="70"/>
      <c r="K1179" s="69" t="s">
        <v>17727</v>
      </c>
      <c r="L1179" s="73"/>
      <c r="M1179" s="74"/>
      <c r="N1179" s="74"/>
      <c r="O1179" s="75"/>
      <c r="P1179" s="76"/>
      <c r="Q1179" s="76"/>
      <c r="R1179" s="86"/>
      <c r="S1179" s="48"/>
      <c r="T1179" s="48"/>
      <c r="U1179" s="49"/>
      <c r="V1179" s="49"/>
      <c r="W1179" s="49"/>
      <c r="X1179" s="49"/>
      <c r="Y1179" s="49"/>
      <c r="Z1179" s="49"/>
      <c r="AA1179" s="71">
        <v>839</v>
      </c>
      <c r="AB1179" s="71"/>
      <c r="AC1179" s="72"/>
      <c r="AD1179" s="78" t="s">
        <v>10989</v>
      </c>
      <c r="AE1179" s="78">
        <v>1564</v>
      </c>
      <c r="AF1179" s="78">
        <v>1173</v>
      </c>
      <c r="AG1179" s="78">
        <v>9225</v>
      </c>
      <c r="AH1179" s="78">
        <v>357</v>
      </c>
      <c r="AI1179" s="78">
        <v>-25200</v>
      </c>
      <c r="AJ1179" s="78" t="s">
        <v>12199</v>
      </c>
      <c r="AK1179" s="78" t="s">
        <v>12684</v>
      </c>
      <c r="AL1179" s="84" t="s">
        <v>13532</v>
      </c>
      <c r="AM1179" s="78" t="s">
        <v>13800</v>
      </c>
      <c r="AN1179" s="80">
        <v>41609.308032407411</v>
      </c>
      <c r="AO1179" s="84" t="s">
        <v>14450</v>
      </c>
      <c r="AP1179" s="78" t="b">
        <v>0</v>
      </c>
      <c r="AQ1179" s="78" t="b">
        <v>0</v>
      </c>
      <c r="AR1179" s="78" t="b">
        <v>0</v>
      </c>
      <c r="AS1179" s="78" t="s">
        <v>9963</v>
      </c>
      <c r="AT1179" s="78">
        <v>17</v>
      </c>
      <c r="AU1179" s="84" t="s">
        <v>14862</v>
      </c>
      <c r="AV1179" s="78" t="b">
        <v>0</v>
      </c>
      <c r="AW1179" s="78" t="s">
        <v>15459</v>
      </c>
      <c r="AX1179" s="84" t="s">
        <v>16296</v>
      </c>
      <c r="AY1179" s="78" t="s">
        <v>66</v>
      </c>
      <c r="AZ1179" s="102" t="s">
        <v>18397</v>
      </c>
      <c r="BA1179" s="48"/>
      <c r="BB1179" s="48"/>
      <c r="BC1179" s="48"/>
      <c r="BD1179" s="48"/>
      <c r="BE1179" s="48"/>
      <c r="BF1179" s="48"/>
      <c r="BG1179" s="48"/>
      <c r="BH1179" s="48"/>
      <c r="BI1179" s="48"/>
      <c r="BJ1179" s="48"/>
      <c r="BK1179" s="78" t="e">
        <f>REPLACE(INDEX(GroupVertices[Group], MATCH(Vertices[[#This Row],[Vertex]],GroupVertices[Vertex],0)),1,1,"")</f>
        <v>#N/A</v>
      </c>
      <c r="BL1179" s="3"/>
      <c r="BM1179" s="3"/>
      <c r="BN1179" s="3"/>
      <c r="BO1179" s="3"/>
    </row>
    <row r="1180" spans="1:67" x14ac:dyDescent="0.25">
      <c r="A1180" s="64" t="s">
        <v>961</v>
      </c>
      <c r="B1180" s="65"/>
      <c r="C1180" s="65"/>
      <c r="D1180" s="66"/>
      <c r="E1180" s="68"/>
      <c r="F1180" s="100" t="s">
        <v>4787</v>
      </c>
      <c r="G1180" s="65"/>
      <c r="H1180" s="69"/>
      <c r="I1180" s="70"/>
      <c r="J1180" s="70"/>
      <c r="K1180" s="69" t="s">
        <v>17728</v>
      </c>
      <c r="L1180" s="73"/>
      <c r="M1180" s="74"/>
      <c r="N1180" s="74"/>
      <c r="O1180" s="75"/>
      <c r="P1180" s="76"/>
      <c r="Q1180" s="76"/>
      <c r="R1180" s="86"/>
      <c r="S1180" s="48"/>
      <c r="T1180" s="48"/>
      <c r="U1180" s="49"/>
      <c r="V1180" s="49"/>
      <c r="W1180" s="49"/>
      <c r="X1180" s="49"/>
      <c r="Y1180" s="49"/>
      <c r="Z1180" s="49"/>
      <c r="AA1180" s="71">
        <v>840</v>
      </c>
      <c r="AB1180" s="71"/>
      <c r="AC1180" s="72"/>
      <c r="AD1180" s="78" t="s">
        <v>10990</v>
      </c>
      <c r="AE1180" s="78">
        <v>24</v>
      </c>
      <c r="AF1180" s="78">
        <v>21</v>
      </c>
      <c r="AG1180" s="78">
        <v>1100</v>
      </c>
      <c r="AH1180" s="78">
        <v>2</v>
      </c>
      <c r="AI1180" s="78"/>
      <c r="AJ1180" s="78"/>
      <c r="AK1180" s="78"/>
      <c r="AL1180" s="78"/>
      <c r="AM1180" s="78"/>
      <c r="AN1180" s="80">
        <v>42768.310995370368</v>
      </c>
      <c r="AO1180" s="78"/>
      <c r="AP1180" s="78" t="b">
        <v>1</v>
      </c>
      <c r="AQ1180" s="78" t="b">
        <v>1</v>
      </c>
      <c r="AR1180" s="78" t="b">
        <v>0</v>
      </c>
      <c r="AS1180" s="78" t="s">
        <v>9963</v>
      </c>
      <c r="AT1180" s="78">
        <v>0</v>
      </c>
      <c r="AU1180" s="78"/>
      <c r="AV1180" s="78" t="b">
        <v>0</v>
      </c>
      <c r="AW1180" s="78" t="s">
        <v>15459</v>
      </c>
      <c r="AX1180" s="84" t="s">
        <v>16297</v>
      </c>
      <c r="AY1180" s="78" t="s">
        <v>66</v>
      </c>
      <c r="AZ1180" s="102" t="s">
        <v>18397</v>
      </c>
      <c r="BA1180" s="48"/>
      <c r="BB1180" s="48"/>
      <c r="BC1180" s="48"/>
      <c r="BD1180" s="48"/>
      <c r="BE1180" s="48"/>
      <c r="BF1180" s="48"/>
      <c r="BG1180" s="48"/>
      <c r="BH1180" s="48"/>
      <c r="BI1180" s="48"/>
      <c r="BJ1180" s="48"/>
      <c r="BK1180" s="78" t="e">
        <f>REPLACE(INDEX(GroupVertices[Group], MATCH(Vertices[[#This Row],[Vertex]],GroupVertices[Vertex],0)),1,1,"")</f>
        <v>#N/A</v>
      </c>
      <c r="BL1180" s="3"/>
      <c r="BM1180" s="3"/>
      <c r="BN1180" s="3"/>
      <c r="BO1180" s="3"/>
    </row>
    <row r="1181" spans="1:67" x14ac:dyDescent="0.25">
      <c r="A1181" s="64" t="s">
        <v>962</v>
      </c>
      <c r="B1181" s="65"/>
      <c r="C1181" s="65"/>
      <c r="D1181" s="66"/>
      <c r="E1181" s="68"/>
      <c r="F1181" s="100" t="s">
        <v>5322</v>
      </c>
      <c r="G1181" s="65"/>
      <c r="H1181" s="69"/>
      <c r="I1181" s="70"/>
      <c r="J1181" s="70"/>
      <c r="K1181" s="69" t="s">
        <v>17729</v>
      </c>
      <c r="L1181" s="73"/>
      <c r="M1181" s="74"/>
      <c r="N1181" s="74"/>
      <c r="O1181" s="75"/>
      <c r="P1181" s="76"/>
      <c r="Q1181" s="76"/>
      <c r="R1181" s="86"/>
      <c r="S1181" s="48"/>
      <c r="T1181" s="48"/>
      <c r="U1181" s="49"/>
      <c r="V1181" s="49"/>
      <c r="W1181" s="49"/>
      <c r="X1181" s="49"/>
      <c r="Y1181" s="49"/>
      <c r="Z1181" s="49"/>
      <c r="AA1181" s="71">
        <v>841</v>
      </c>
      <c r="AB1181" s="71"/>
      <c r="AC1181" s="72"/>
      <c r="AD1181" s="78" t="s">
        <v>10991</v>
      </c>
      <c r="AE1181" s="78">
        <v>44</v>
      </c>
      <c r="AF1181" s="78">
        <v>15</v>
      </c>
      <c r="AG1181" s="78">
        <v>1904</v>
      </c>
      <c r="AH1181" s="78">
        <v>20</v>
      </c>
      <c r="AI1181" s="78"/>
      <c r="AJ1181" s="78"/>
      <c r="AK1181" s="78" t="s">
        <v>12957</v>
      </c>
      <c r="AL1181" s="78"/>
      <c r="AM1181" s="78"/>
      <c r="AN1181" s="80">
        <v>42505.633993055555</v>
      </c>
      <c r="AO1181" s="78"/>
      <c r="AP1181" s="78" t="b">
        <v>1</v>
      </c>
      <c r="AQ1181" s="78" t="b">
        <v>0</v>
      </c>
      <c r="AR1181" s="78" t="b">
        <v>0</v>
      </c>
      <c r="AS1181" s="78" t="s">
        <v>9963</v>
      </c>
      <c r="AT1181" s="78">
        <v>0</v>
      </c>
      <c r="AU1181" s="78"/>
      <c r="AV1181" s="78" t="b">
        <v>0</v>
      </c>
      <c r="AW1181" s="78" t="s">
        <v>15459</v>
      </c>
      <c r="AX1181" s="84" t="s">
        <v>16298</v>
      </c>
      <c r="AY1181" s="78" t="s">
        <v>66</v>
      </c>
      <c r="AZ1181" s="102" t="s">
        <v>18397</v>
      </c>
      <c r="BA1181" s="48"/>
      <c r="BB1181" s="48"/>
      <c r="BC1181" s="48"/>
      <c r="BD1181" s="48"/>
      <c r="BE1181" s="48"/>
      <c r="BF1181" s="48"/>
      <c r="BG1181" s="48"/>
      <c r="BH1181" s="48"/>
      <c r="BI1181" s="48"/>
      <c r="BJ1181" s="48"/>
      <c r="BK1181" s="78" t="e">
        <f>REPLACE(INDEX(GroupVertices[Group], MATCH(Vertices[[#This Row],[Vertex]],GroupVertices[Vertex],0)),1,1,"")</f>
        <v>#N/A</v>
      </c>
      <c r="BL1181" s="3"/>
      <c r="BM1181" s="3"/>
      <c r="BN1181" s="3"/>
      <c r="BO1181" s="3"/>
    </row>
    <row r="1182" spans="1:67" x14ac:dyDescent="0.25">
      <c r="A1182" s="64" t="s">
        <v>964</v>
      </c>
      <c r="B1182" s="65"/>
      <c r="C1182" s="65"/>
      <c r="D1182" s="66"/>
      <c r="E1182" s="68"/>
      <c r="F1182" s="100" t="s">
        <v>5324</v>
      </c>
      <c r="G1182" s="65"/>
      <c r="H1182" s="69"/>
      <c r="I1182" s="70"/>
      <c r="J1182" s="70"/>
      <c r="K1182" s="69" t="s">
        <v>17731</v>
      </c>
      <c r="L1182" s="73"/>
      <c r="M1182" s="74"/>
      <c r="N1182" s="74"/>
      <c r="O1182" s="75"/>
      <c r="P1182" s="76"/>
      <c r="Q1182" s="76"/>
      <c r="R1182" s="86"/>
      <c r="S1182" s="48"/>
      <c r="T1182" s="48"/>
      <c r="U1182" s="49"/>
      <c r="V1182" s="49"/>
      <c r="W1182" s="49"/>
      <c r="X1182" s="49"/>
      <c r="Y1182" s="49"/>
      <c r="Z1182" s="49"/>
      <c r="AA1182" s="71">
        <v>843</v>
      </c>
      <c r="AB1182" s="71"/>
      <c r="AC1182" s="72"/>
      <c r="AD1182" s="78" t="s">
        <v>10993</v>
      </c>
      <c r="AE1182" s="78">
        <v>196</v>
      </c>
      <c r="AF1182" s="78">
        <v>45</v>
      </c>
      <c r="AG1182" s="78">
        <v>643</v>
      </c>
      <c r="AH1182" s="78">
        <v>915</v>
      </c>
      <c r="AI1182" s="78"/>
      <c r="AJ1182" s="78" t="s">
        <v>12200</v>
      </c>
      <c r="AK1182" s="78"/>
      <c r="AL1182" s="78"/>
      <c r="AM1182" s="78"/>
      <c r="AN1182" s="80">
        <v>40220.501296296294</v>
      </c>
      <c r="AO1182" s="84" t="s">
        <v>14451</v>
      </c>
      <c r="AP1182" s="78" t="b">
        <v>1</v>
      </c>
      <c r="AQ1182" s="78" t="b">
        <v>0</v>
      </c>
      <c r="AR1182" s="78" t="b">
        <v>0</v>
      </c>
      <c r="AS1182" s="78" t="s">
        <v>9963</v>
      </c>
      <c r="AT1182" s="78">
        <v>2</v>
      </c>
      <c r="AU1182" s="84" t="s">
        <v>14862</v>
      </c>
      <c r="AV1182" s="78" t="b">
        <v>0</v>
      </c>
      <c r="AW1182" s="78" t="s">
        <v>15459</v>
      </c>
      <c r="AX1182" s="84" t="s">
        <v>16300</v>
      </c>
      <c r="AY1182" s="78" t="s">
        <v>66</v>
      </c>
      <c r="AZ1182" s="102" t="s">
        <v>18397</v>
      </c>
      <c r="BA1182" s="48"/>
      <c r="BB1182" s="48"/>
      <c r="BC1182" s="48"/>
      <c r="BD1182" s="48"/>
      <c r="BE1182" s="48"/>
      <c r="BF1182" s="48"/>
      <c r="BG1182" s="48"/>
      <c r="BH1182" s="48"/>
      <c r="BI1182" s="48"/>
      <c r="BJ1182" s="48"/>
      <c r="BK1182" s="78" t="e">
        <f>REPLACE(INDEX(GroupVertices[Group], MATCH(Vertices[[#This Row],[Vertex]],GroupVertices[Vertex],0)),1,1,"")</f>
        <v>#N/A</v>
      </c>
      <c r="BL1182" s="3"/>
      <c r="BM1182" s="3"/>
      <c r="BN1182" s="3"/>
      <c r="BO1182" s="3"/>
    </row>
    <row r="1183" spans="1:67" x14ac:dyDescent="0.25">
      <c r="A1183" s="64" t="s">
        <v>968</v>
      </c>
      <c r="B1183" s="65"/>
      <c r="C1183" s="65"/>
      <c r="D1183" s="66"/>
      <c r="E1183" s="68"/>
      <c r="F1183" s="100" t="s">
        <v>15344</v>
      </c>
      <c r="G1183" s="65"/>
      <c r="H1183" s="69"/>
      <c r="I1183" s="70"/>
      <c r="J1183" s="70"/>
      <c r="K1183" s="69" t="s">
        <v>17735</v>
      </c>
      <c r="L1183" s="73"/>
      <c r="M1183" s="74"/>
      <c r="N1183" s="74"/>
      <c r="O1183" s="75"/>
      <c r="P1183" s="76"/>
      <c r="Q1183" s="76"/>
      <c r="R1183" s="86"/>
      <c r="S1183" s="48"/>
      <c r="T1183" s="48"/>
      <c r="U1183" s="49"/>
      <c r="V1183" s="49"/>
      <c r="W1183" s="49"/>
      <c r="X1183" s="49"/>
      <c r="Y1183" s="49"/>
      <c r="Z1183" s="49"/>
      <c r="AA1183" s="71">
        <v>847</v>
      </c>
      <c r="AB1183" s="71"/>
      <c r="AC1183" s="72"/>
      <c r="AD1183" s="78" t="s">
        <v>10997</v>
      </c>
      <c r="AE1183" s="78">
        <v>319</v>
      </c>
      <c r="AF1183" s="78">
        <v>379</v>
      </c>
      <c r="AG1183" s="78">
        <v>21198</v>
      </c>
      <c r="AH1183" s="78">
        <v>14</v>
      </c>
      <c r="AI1183" s="78">
        <v>19800</v>
      </c>
      <c r="AJ1183" s="78" t="s">
        <v>12203</v>
      </c>
      <c r="AK1183" s="78" t="s">
        <v>12958</v>
      </c>
      <c r="AL1183" s="78"/>
      <c r="AM1183" s="78" t="s">
        <v>10135</v>
      </c>
      <c r="AN1183" s="80">
        <v>40834.791412037041</v>
      </c>
      <c r="AO1183" s="78"/>
      <c r="AP1183" s="78" t="b">
        <v>0</v>
      </c>
      <c r="AQ1183" s="78" t="b">
        <v>0</v>
      </c>
      <c r="AR1183" s="78" t="b">
        <v>0</v>
      </c>
      <c r="AS1183" s="78" t="s">
        <v>9963</v>
      </c>
      <c r="AT1183" s="78">
        <v>15</v>
      </c>
      <c r="AU1183" s="84" t="s">
        <v>14862</v>
      </c>
      <c r="AV1183" s="78" t="b">
        <v>0</v>
      </c>
      <c r="AW1183" s="78" t="s">
        <v>15459</v>
      </c>
      <c r="AX1183" s="84" t="s">
        <v>16304</v>
      </c>
      <c r="AY1183" s="78" t="s">
        <v>66</v>
      </c>
      <c r="AZ1183" s="102" t="s">
        <v>18399</v>
      </c>
      <c r="BA1183" s="48"/>
      <c r="BB1183" s="48"/>
      <c r="BC1183" s="48"/>
      <c r="BD1183" s="48"/>
      <c r="BE1183" s="48"/>
      <c r="BF1183" s="48"/>
      <c r="BG1183" s="48"/>
      <c r="BH1183" s="48"/>
      <c r="BI1183" s="48"/>
      <c r="BJ1183" s="48"/>
      <c r="BK1183" s="78" t="e">
        <f>REPLACE(INDEX(GroupVertices[Group], MATCH(Vertices[[#This Row],[Vertex]],GroupVertices[Vertex],0)),1,1,"")</f>
        <v>#N/A</v>
      </c>
      <c r="BL1183" s="3"/>
      <c r="BM1183" s="3"/>
      <c r="BN1183" s="3"/>
      <c r="BO1183" s="3"/>
    </row>
    <row r="1184" spans="1:67" x14ac:dyDescent="0.25">
      <c r="A1184" s="64" t="s">
        <v>970</v>
      </c>
      <c r="B1184" s="65"/>
      <c r="C1184" s="65"/>
      <c r="D1184" s="66"/>
      <c r="E1184" s="68"/>
      <c r="F1184" s="100" t="s">
        <v>4787</v>
      </c>
      <c r="G1184" s="65"/>
      <c r="H1184" s="69"/>
      <c r="I1184" s="70"/>
      <c r="J1184" s="70"/>
      <c r="K1184" s="69" t="s">
        <v>17738</v>
      </c>
      <c r="L1184" s="73"/>
      <c r="M1184" s="74"/>
      <c r="N1184" s="74"/>
      <c r="O1184" s="75"/>
      <c r="P1184" s="76"/>
      <c r="Q1184" s="76"/>
      <c r="R1184" s="86"/>
      <c r="S1184" s="48"/>
      <c r="T1184" s="48"/>
      <c r="U1184" s="49"/>
      <c r="V1184" s="49"/>
      <c r="W1184" s="49"/>
      <c r="X1184" s="49"/>
      <c r="Y1184" s="49"/>
      <c r="Z1184" s="49"/>
      <c r="AA1184" s="71">
        <v>850</v>
      </c>
      <c r="AB1184" s="71"/>
      <c r="AC1184" s="72"/>
      <c r="AD1184" s="78" t="s">
        <v>11000</v>
      </c>
      <c r="AE1184" s="78">
        <v>70</v>
      </c>
      <c r="AF1184" s="78">
        <v>1</v>
      </c>
      <c r="AG1184" s="78">
        <v>172</v>
      </c>
      <c r="AH1184" s="78">
        <v>0</v>
      </c>
      <c r="AI1184" s="78"/>
      <c r="AJ1184" s="78"/>
      <c r="AK1184" s="78"/>
      <c r="AL1184" s="78"/>
      <c r="AM1184" s="78"/>
      <c r="AN1184" s="80">
        <v>42841.619988425926</v>
      </c>
      <c r="AO1184" s="78"/>
      <c r="AP1184" s="78" t="b">
        <v>1</v>
      </c>
      <c r="AQ1184" s="78" t="b">
        <v>1</v>
      </c>
      <c r="AR1184" s="78" t="b">
        <v>0</v>
      </c>
      <c r="AS1184" s="78" t="s">
        <v>9963</v>
      </c>
      <c r="AT1184" s="78">
        <v>0</v>
      </c>
      <c r="AU1184" s="78"/>
      <c r="AV1184" s="78" t="b">
        <v>0</v>
      </c>
      <c r="AW1184" s="78" t="s">
        <v>15459</v>
      </c>
      <c r="AX1184" s="84" t="s">
        <v>16307</v>
      </c>
      <c r="AY1184" s="78" t="s">
        <v>66</v>
      </c>
      <c r="AZ1184" s="102" t="s">
        <v>18397</v>
      </c>
      <c r="BA1184" s="48"/>
      <c r="BB1184" s="48"/>
      <c r="BC1184" s="48"/>
      <c r="BD1184" s="48"/>
      <c r="BE1184" s="48"/>
      <c r="BF1184" s="48"/>
      <c r="BG1184" s="48"/>
      <c r="BH1184" s="48"/>
      <c r="BI1184" s="48"/>
      <c r="BJ1184" s="48"/>
      <c r="BK1184" s="78" t="e">
        <f>REPLACE(INDEX(GroupVertices[Group], MATCH(Vertices[[#This Row],[Vertex]],GroupVertices[Vertex],0)),1,1,"")</f>
        <v>#N/A</v>
      </c>
      <c r="BL1184" s="3"/>
      <c r="BM1184" s="3"/>
      <c r="BN1184" s="3"/>
      <c r="BO1184" s="3"/>
    </row>
    <row r="1185" spans="1:67" x14ac:dyDescent="0.25">
      <c r="A1185" s="64" t="s">
        <v>971</v>
      </c>
      <c r="B1185" s="65"/>
      <c r="C1185" s="65"/>
      <c r="D1185" s="66"/>
      <c r="E1185" s="68"/>
      <c r="F1185" s="100" t="s">
        <v>5328</v>
      </c>
      <c r="G1185" s="65"/>
      <c r="H1185" s="69"/>
      <c r="I1185" s="70"/>
      <c r="J1185" s="70"/>
      <c r="K1185" s="69" t="s">
        <v>17739</v>
      </c>
      <c r="L1185" s="73"/>
      <c r="M1185" s="74"/>
      <c r="N1185" s="74"/>
      <c r="O1185" s="75"/>
      <c r="P1185" s="76"/>
      <c r="Q1185" s="76"/>
      <c r="R1185" s="86"/>
      <c r="S1185" s="48"/>
      <c r="T1185" s="48"/>
      <c r="U1185" s="49"/>
      <c r="V1185" s="49"/>
      <c r="W1185" s="49"/>
      <c r="X1185" s="49"/>
      <c r="Y1185" s="49"/>
      <c r="Z1185" s="49"/>
      <c r="AA1185" s="71">
        <v>851</v>
      </c>
      <c r="AB1185" s="71"/>
      <c r="AC1185" s="72"/>
      <c r="AD1185" s="78" t="s">
        <v>11001</v>
      </c>
      <c r="AE1185" s="78">
        <v>204</v>
      </c>
      <c r="AF1185" s="78">
        <v>224</v>
      </c>
      <c r="AG1185" s="78">
        <v>27350</v>
      </c>
      <c r="AH1185" s="78">
        <v>7128</v>
      </c>
      <c r="AI1185" s="78"/>
      <c r="AJ1185" s="78"/>
      <c r="AK1185" s="78" t="s">
        <v>12960</v>
      </c>
      <c r="AL1185" s="84" t="s">
        <v>13535</v>
      </c>
      <c r="AM1185" s="78"/>
      <c r="AN1185" s="80">
        <v>41924.450115740743</v>
      </c>
      <c r="AO1185" s="84" t="s">
        <v>14456</v>
      </c>
      <c r="AP1185" s="78" t="b">
        <v>1</v>
      </c>
      <c r="AQ1185" s="78" t="b">
        <v>0</v>
      </c>
      <c r="AR1185" s="78" t="b">
        <v>0</v>
      </c>
      <c r="AS1185" s="78" t="s">
        <v>9963</v>
      </c>
      <c r="AT1185" s="78">
        <v>3</v>
      </c>
      <c r="AU1185" s="84" t="s">
        <v>14862</v>
      </c>
      <c r="AV1185" s="78" t="b">
        <v>0</v>
      </c>
      <c r="AW1185" s="78" t="s">
        <v>15459</v>
      </c>
      <c r="AX1185" s="84" t="s">
        <v>16308</v>
      </c>
      <c r="AY1185" s="78" t="s">
        <v>66</v>
      </c>
      <c r="AZ1185" s="102" t="s">
        <v>18397</v>
      </c>
      <c r="BA1185" s="48"/>
      <c r="BB1185" s="48"/>
      <c r="BC1185" s="48"/>
      <c r="BD1185" s="48"/>
      <c r="BE1185" s="48"/>
      <c r="BF1185" s="48"/>
      <c r="BG1185" s="48"/>
      <c r="BH1185" s="48"/>
      <c r="BI1185" s="48"/>
      <c r="BJ1185" s="48"/>
      <c r="BK1185" s="78" t="e">
        <f>REPLACE(INDEX(GroupVertices[Group], MATCH(Vertices[[#This Row],[Vertex]],GroupVertices[Vertex],0)),1,1,"")</f>
        <v>#N/A</v>
      </c>
      <c r="BL1185" s="3"/>
      <c r="BM1185" s="3"/>
      <c r="BN1185" s="3"/>
      <c r="BO1185" s="3"/>
    </row>
    <row r="1186" spans="1:67" x14ac:dyDescent="0.25">
      <c r="A1186" s="64" t="s">
        <v>975</v>
      </c>
      <c r="B1186" s="65"/>
      <c r="C1186" s="65"/>
      <c r="D1186" s="66"/>
      <c r="E1186" s="68"/>
      <c r="F1186" s="100" t="s">
        <v>15348</v>
      </c>
      <c r="G1186" s="65"/>
      <c r="H1186" s="69"/>
      <c r="I1186" s="70"/>
      <c r="J1186" s="70"/>
      <c r="K1186" s="69" t="s">
        <v>17745</v>
      </c>
      <c r="L1186" s="73"/>
      <c r="M1186" s="74"/>
      <c r="N1186" s="74"/>
      <c r="O1186" s="75"/>
      <c r="P1186" s="76"/>
      <c r="Q1186" s="76"/>
      <c r="R1186" s="86"/>
      <c r="S1186" s="48"/>
      <c r="T1186" s="48"/>
      <c r="U1186" s="49"/>
      <c r="V1186" s="49"/>
      <c r="W1186" s="49"/>
      <c r="X1186" s="49"/>
      <c r="Y1186" s="49"/>
      <c r="Z1186" s="49"/>
      <c r="AA1186" s="71">
        <v>857</v>
      </c>
      <c r="AB1186" s="71"/>
      <c r="AC1186" s="72"/>
      <c r="AD1186" s="78" t="s">
        <v>11007</v>
      </c>
      <c r="AE1186" s="78">
        <v>1737</v>
      </c>
      <c r="AF1186" s="78">
        <v>1056</v>
      </c>
      <c r="AG1186" s="78">
        <v>2832</v>
      </c>
      <c r="AH1186" s="78">
        <v>76</v>
      </c>
      <c r="AI1186" s="78">
        <v>3600</v>
      </c>
      <c r="AJ1186" s="78" t="s">
        <v>12209</v>
      </c>
      <c r="AK1186" s="78" t="s">
        <v>12962</v>
      </c>
      <c r="AL1186" s="84" t="s">
        <v>13539</v>
      </c>
      <c r="AM1186" s="78" t="s">
        <v>13829</v>
      </c>
      <c r="AN1186" s="80">
        <v>40918.587569444448</v>
      </c>
      <c r="AO1186" s="84" t="s">
        <v>14460</v>
      </c>
      <c r="AP1186" s="78" t="b">
        <v>0</v>
      </c>
      <c r="AQ1186" s="78" t="b">
        <v>0</v>
      </c>
      <c r="AR1186" s="78" t="b">
        <v>1</v>
      </c>
      <c r="AS1186" s="78" t="s">
        <v>9963</v>
      </c>
      <c r="AT1186" s="78">
        <v>4</v>
      </c>
      <c r="AU1186" s="84" t="s">
        <v>14911</v>
      </c>
      <c r="AV1186" s="78" t="b">
        <v>0</v>
      </c>
      <c r="AW1186" s="78" t="s">
        <v>15459</v>
      </c>
      <c r="AX1186" s="84" t="s">
        <v>16314</v>
      </c>
      <c r="AY1186" s="78" t="s">
        <v>66</v>
      </c>
      <c r="AZ1186" s="102" t="s">
        <v>18397</v>
      </c>
      <c r="BA1186" s="48"/>
      <c r="BB1186" s="48"/>
      <c r="BC1186" s="48"/>
      <c r="BD1186" s="48"/>
      <c r="BE1186" s="48"/>
      <c r="BF1186" s="48"/>
      <c r="BG1186" s="48"/>
      <c r="BH1186" s="48"/>
      <c r="BI1186" s="48"/>
      <c r="BJ1186" s="48"/>
      <c r="BK1186" s="78" t="e">
        <f>REPLACE(INDEX(GroupVertices[Group], MATCH(Vertices[[#This Row],[Vertex]],GroupVertices[Vertex],0)),1,1,"")</f>
        <v>#N/A</v>
      </c>
      <c r="BL1186" s="3"/>
      <c r="BM1186" s="3"/>
      <c r="BN1186" s="3"/>
      <c r="BO1186" s="3"/>
    </row>
    <row r="1187" spans="1:67" x14ac:dyDescent="0.25">
      <c r="A1187" s="64" t="s">
        <v>976</v>
      </c>
      <c r="B1187" s="65"/>
      <c r="C1187" s="65"/>
      <c r="D1187" s="66"/>
      <c r="E1187" s="68"/>
      <c r="F1187" s="100" t="s">
        <v>4787</v>
      </c>
      <c r="G1187" s="65"/>
      <c r="H1187" s="69"/>
      <c r="I1187" s="70"/>
      <c r="J1187" s="70"/>
      <c r="K1187" s="69" t="s">
        <v>17746</v>
      </c>
      <c r="L1187" s="73"/>
      <c r="M1187" s="74"/>
      <c r="N1187" s="74"/>
      <c r="O1187" s="75"/>
      <c r="P1187" s="76"/>
      <c r="Q1187" s="76"/>
      <c r="R1187" s="86"/>
      <c r="S1187" s="48"/>
      <c r="T1187" s="48"/>
      <c r="U1187" s="49"/>
      <c r="V1187" s="49"/>
      <c r="W1187" s="49"/>
      <c r="X1187" s="49"/>
      <c r="Y1187" s="49"/>
      <c r="Z1187" s="49"/>
      <c r="AA1187" s="71">
        <v>858</v>
      </c>
      <c r="AB1187" s="71"/>
      <c r="AC1187" s="72"/>
      <c r="AD1187" s="78" t="s">
        <v>11008</v>
      </c>
      <c r="AE1187" s="78">
        <v>54</v>
      </c>
      <c r="AF1187" s="78">
        <v>388</v>
      </c>
      <c r="AG1187" s="78">
        <v>3290</v>
      </c>
      <c r="AH1187" s="78">
        <v>25</v>
      </c>
      <c r="AI1187" s="78"/>
      <c r="AJ1187" s="78"/>
      <c r="AK1187" s="78"/>
      <c r="AL1187" s="78"/>
      <c r="AM1187" s="78"/>
      <c r="AN1187" s="80">
        <v>42657.654930555553</v>
      </c>
      <c r="AO1187" s="78"/>
      <c r="AP1187" s="78" t="b">
        <v>1</v>
      </c>
      <c r="AQ1187" s="78" t="b">
        <v>1</v>
      </c>
      <c r="AR1187" s="78" t="b">
        <v>0</v>
      </c>
      <c r="AS1187" s="78" t="s">
        <v>9963</v>
      </c>
      <c r="AT1187" s="78">
        <v>5</v>
      </c>
      <c r="AU1187" s="78"/>
      <c r="AV1187" s="78" t="b">
        <v>0</v>
      </c>
      <c r="AW1187" s="78" t="s">
        <v>15459</v>
      </c>
      <c r="AX1187" s="84" t="s">
        <v>16315</v>
      </c>
      <c r="AY1187" s="78" t="s">
        <v>66</v>
      </c>
      <c r="AZ1187" s="102" t="s">
        <v>18397</v>
      </c>
      <c r="BA1187" s="48"/>
      <c r="BB1187" s="48"/>
      <c r="BC1187" s="48"/>
      <c r="BD1187" s="48"/>
      <c r="BE1187" s="48"/>
      <c r="BF1187" s="48"/>
      <c r="BG1187" s="48"/>
      <c r="BH1187" s="48"/>
      <c r="BI1187" s="48"/>
      <c r="BJ1187" s="48"/>
      <c r="BK1187" s="78" t="e">
        <f>REPLACE(INDEX(GroupVertices[Group], MATCH(Vertices[[#This Row],[Vertex]],GroupVertices[Vertex],0)),1,1,"")</f>
        <v>#N/A</v>
      </c>
      <c r="BL1187" s="3"/>
      <c r="BM1187" s="3"/>
      <c r="BN1187" s="3"/>
      <c r="BO1187" s="3"/>
    </row>
    <row r="1188" spans="1:67" x14ac:dyDescent="0.25">
      <c r="A1188" s="64" t="s">
        <v>977</v>
      </c>
      <c r="B1188" s="65"/>
      <c r="C1188" s="65"/>
      <c r="D1188" s="66"/>
      <c r="E1188" s="68"/>
      <c r="F1188" s="100" t="s">
        <v>4787</v>
      </c>
      <c r="G1188" s="65"/>
      <c r="H1188" s="69"/>
      <c r="I1188" s="70"/>
      <c r="J1188" s="70"/>
      <c r="K1188" s="69" t="s">
        <v>17747</v>
      </c>
      <c r="L1188" s="73"/>
      <c r="M1188" s="74"/>
      <c r="N1188" s="74"/>
      <c r="O1188" s="75"/>
      <c r="P1188" s="76"/>
      <c r="Q1188" s="76"/>
      <c r="R1188" s="86"/>
      <c r="S1188" s="48"/>
      <c r="T1188" s="48"/>
      <c r="U1188" s="49"/>
      <c r="V1188" s="49"/>
      <c r="W1188" s="49"/>
      <c r="X1188" s="49"/>
      <c r="Y1188" s="49"/>
      <c r="Z1188" s="49"/>
      <c r="AA1188" s="71">
        <v>859</v>
      </c>
      <c r="AB1188" s="71"/>
      <c r="AC1188" s="72"/>
      <c r="AD1188" s="78" t="s">
        <v>11009</v>
      </c>
      <c r="AE1188" s="78">
        <v>0</v>
      </c>
      <c r="AF1188" s="78">
        <v>0</v>
      </c>
      <c r="AG1188" s="78">
        <v>179</v>
      </c>
      <c r="AH1188" s="78">
        <v>0</v>
      </c>
      <c r="AI1188" s="78"/>
      <c r="AJ1188" s="78"/>
      <c r="AK1188" s="78"/>
      <c r="AL1188" s="78"/>
      <c r="AM1188" s="78"/>
      <c r="AN1188" s="80">
        <v>42847.767951388887</v>
      </c>
      <c r="AO1188" s="78"/>
      <c r="AP1188" s="78" t="b">
        <v>1</v>
      </c>
      <c r="AQ1188" s="78" t="b">
        <v>1</v>
      </c>
      <c r="AR1188" s="78" t="b">
        <v>0</v>
      </c>
      <c r="AS1188" s="78" t="s">
        <v>9963</v>
      </c>
      <c r="AT1188" s="78">
        <v>0</v>
      </c>
      <c r="AU1188" s="78"/>
      <c r="AV1188" s="78" t="b">
        <v>0</v>
      </c>
      <c r="AW1188" s="78" t="s">
        <v>15459</v>
      </c>
      <c r="AX1188" s="84" t="s">
        <v>16316</v>
      </c>
      <c r="AY1188" s="78" t="s">
        <v>66</v>
      </c>
      <c r="AZ1188" s="102" t="s">
        <v>18397</v>
      </c>
      <c r="BA1188" s="48"/>
      <c r="BB1188" s="48"/>
      <c r="BC1188" s="48"/>
      <c r="BD1188" s="48"/>
      <c r="BE1188" s="48"/>
      <c r="BF1188" s="48"/>
      <c r="BG1188" s="48"/>
      <c r="BH1188" s="48"/>
      <c r="BI1188" s="48"/>
      <c r="BJ1188" s="48"/>
      <c r="BK1188" s="78" t="e">
        <f>REPLACE(INDEX(GroupVertices[Group], MATCH(Vertices[[#This Row],[Vertex]],GroupVertices[Vertex],0)),1,1,"")</f>
        <v>#N/A</v>
      </c>
      <c r="BL1188" s="3"/>
      <c r="BM1188" s="3"/>
      <c r="BN1188" s="3"/>
      <c r="BO1188" s="3"/>
    </row>
    <row r="1189" spans="1:67" x14ac:dyDescent="0.25">
      <c r="A1189" s="64" t="s">
        <v>978</v>
      </c>
      <c r="B1189" s="65"/>
      <c r="C1189" s="65"/>
      <c r="D1189" s="66"/>
      <c r="E1189" s="68"/>
      <c r="F1189" s="100" t="s">
        <v>5332</v>
      </c>
      <c r="G1189" s="65"/>
      <c r="H1189" s="69"/>
      <c r="I1189" s="70"/>
      <c r="J1189" s="70"/>
      <c r="K1189" s="69" t="s">
        <v>17748</v>
      </c>
      <c r="L1189" s="73"/>
      <c r="M1189" s="74"/>
      <c r="N1189" s="74"/>
      <c r="O1189" s="75"/>
      <c r="P1189" s="76"/>
      <c r="Q1189" s="76"/>
      <c r="R1189" s="86"/>
      <c r="S1189" s="48"/>
      <c r="T1189" s="48"/>
      <c r="U1189" s="49"/>
      <c r="V1189" s="49"/>
      <c r="W1189" s="49"/>
      <c r="X1189" s="49"/>
      <c r="Y1189" s="49"/>
      <c r="Z1189" s="49"/>
      <c r="AA1189" s="71">
        <v>860</v>
      </c>
      <c r="AB1189" s="71"/>
      <c r="AC1189" s="72"/>
      <c r="AD1189" s="78" t="s">
        <v>11010</v>
      </c>
      <c r="AE1189" s="78">
        <v>103</v>
      </c>
      <c r="AF1189" s="78">
        <v>31</v>
      </c>
      <c r="AG1189" s="78">
        <v>2038</v>
      </c>
      <c r="AH1189" s="78">
        <v>4</v>
      </c>
      <c r="AI1189" s="78"/>
      <c r="AJ1189" s="78"/>
      <c r="AK1189" s="78"/>
      <c r="AL1189" s="84" t="s">
        <v>13540</v>
      </c>
      <c r="AM1189" s="78"/>
      <c r="AN1189" s="80">
        <v>42393.643923611111</v>
      </c>
      <c r="AO1189" s="78"/>
      <c r="AP1189" s="78" t="b">
        <v>1</v>
      </c>
      <c r="AQ1189" s="78" t="b">
        <v>0</v>
      </c>
      <c r="AR1189" s="78" t="b">
        <v>0</v>
      </c>
      <c r="AS1189" s="78" t="s">
        <v>9963</v>
      </c>
      <c r="AT1189" s="78">
        <v>0</v>
      </c>
      <c r="AU1189" s="78"/>
      <c r="AV1189" s="78" t="b">
        <v>0</v>
      </c>
      <c r="AW1189" s="78" t="s">
        <v>15459</v>
      </c>
      <c r="AX1189" s="84" t="s">
        <v>16317</v>
      </c>
      <c r="AY1189" s="78" t="s">
        <v>66</v>
      </c>
      <c r="AZ1189" s="102" t="s">
        <v>18397</v>
      </c>
      <c r="BA1189" s="48"/>
      <c r="BB1189" s="48"/>
      <c r="BC1189" s="48"/>
      <c r="BD1189" s="48"/>
      <c r="BE1189" s="48"/>
      <c r="BF1189" s="48"/>
      <c r="BG1189" s="48"/>
      <c r="BH1189" s="48"/>
      <c r="BI1189" s="48"/>
      <c r="BJ1189" s="48"/>
      <c r="BK1189" s="78" t="e">
        <f>REPLACE(INDEX(GroupVertices[Group], MATCH(Vertices[[#This Row],[Vertex]],GroupVertices[Vertex],0)),1,1,"")</f>
        <v>#N/A</v>
      </c>
      <c r="BL1189" s="3"/>
      <c r="BM1189" s="3"/>
      <c r="BN1189" s="3"/>
      <c r="BO1189" s="3"/>
    </row>
    <row r="1190" spans="1:67" x14ac:dyDescent="0.25">
      <c r="A1190" s="64" t="s">
        <v>981</v>
      </c>
      <c r="B1190" s="65"/>
      <c r="C1190" s="65"/>
      <c r="D1190" s="66"/>
      <c r="E1190" s="68"/>
      <c r="F1190" s="100" t="s">
        <v>5334</v>
      </c>
      <c r="G1190" s="65"/>
      <c r="H1190" s="69"/>
      <c r="I1190" s="70"/>
      <c r="J1190" s="70"/>
      <c r="K1190" s="69" t="s">
        <v>17751</v>
      </c>
      <c r="L1190" s="73"/>
      <c r="M1190" s="74"/>
      <c r="N1190" s="74"/>
      <c r="O1190" s="75"/>
      <c r="P1190" s="76"/>
      <c r="Q1190" s="76"/>
      <c r="R1190" s="86"/>
      <c r="S1190" s="48"/>
      <c r="T1190" s="48"/>
      <c r="U1190" s="49"/>
      <c r="V1190" s="49"/>
      <c r="W1190" s="49"/>
      <c r="X1190" s="49"/>
      <c r="Y1190" s="49"/>
      <c r="Z1190" s="49"/>
      <c r="AA1190" s="71">
        <v>863</v>
      </c>
      <c r="AB1190" s="71"/>
      <c r="AC1190" s="72"/>
      <c r="AD1190" s="78" t="s">
        <v>11013</v>
      </c>
      <c r="AE1190" s="78">
        <v>600</v>
      </c>
      <c r="AF1190" s="78">
        <v>140</v>
      </c>
      <c r="AG1190" s="78">
        <v>1277</v>
      </c>
      <c r="AH1190" s="78">
        <v>10</v>
      </c>
      <c r="AI1190" s="78"/>
      <c r="AJ1190" s="78"/>
      <c r="AK1190" s="78" t="s">
        <v>12644</v>
      </c>
      <c r="AL1190" s="78"/>
      <c r="AM1190" s="78"/>
      <c r="AN1190" s="80">
        <v>42718.222777777781</v>
      </c>
      <c r="AO1190" s="84" t="s">
        <v>14461</v>
      </c>
      <c r="AP1190" s="78" t="b">
        <v>1</v>
      </c>
      <c r="AQ1190" s="78" t="b">
        <v>0</v>
      </c>
      <c r="AR1190" s="78" t="b">
        <v>0</v>
      </c>
      <c r="AS1190" s="78" t="s">
        <v>9963</v>
      </c>
      <c r="AT1190" s="78">
        <v>0</v>
      </c>
      <c r="AU1190" s="78"/>
      <c r="AV1190" s="78" t="b">
        <v>0</v>
      </c>
      <c r="AW1190" s="78" t="s">
        <v>15459</v>
      </c>
      <c r="AX1190" s="84" t="s">
        <v>16320</v>
      </c>
      <c r="AY1190" s="78" t="s">
        <v>66</v>
      </c>
      <c r="AZ1190" s="102" t="s">
        <v>18397</v>
      </c>
      <c r="BA1190" s="48"/>
      <c r="BB1190" s="48"/>
      <c r="BC1190" s="48"/>
      <c r="BD1190" s="48"/>
      <c r="BE1190" s="48"/>
      <c r="BF1190" s="48"/>
      <c r="BG1190" s="48"/>
      <c r="BH1190" s="48"/>
      <c r="BI1190" s="48"/>
      <c r="BJ1190" s="48"/>
      <c r="BK1190" s="78" t="e">
        <f>REPLACE(INDEX(GroupVertices[Group], MATCH(Vertices[[#This Row],[Vertex]],GroupVertices[Vertex],0)),1,1,"")</f>
        <v>#N/A</v>
      </c>
      <c r="BL1190" s="3"/>
      <c r="BM1190" s="3"/>
      <c r="BN1190" s="3"/>
      <c r="BO1190" s="3"/>
    </row>
    <row r="1191" spans="1:67" x14ac:dyDescent="0.25">
      <c r="A1191" s="64" t="s">
        <v>982</v>
      </c>
      <c r="B1191" s="65"/>
      <c r="C1191" s="65"/>
      <c r="D1191" s="66"/>
      <c r="E1191" s="68"/>
      <c r="F1191" s="100" t="s">
        <v>4787</v>
      </c>
      <c r="G1191" s="65"/>
      <c r="H1191" s="69"/>
      <c r="I1191" s="70"/>
      <c r="J1191" s="70"/>
      <c r="K1191" s="69" t="s">
        <v>17752</v>
      </c>
      <c r="L1191" s="73"/>
      <c r="M1191" s="74"/>
      <c r="N1191" s="74"/>
      <c r="O1191" s="75"/>
      <c r="P1191" s="76"/>
      <c r="Q1191" s="76"/>
      <c r="R1191" s="86"/>
      <c r="S1191" s="48"/>
      <c r="T1191" s="48"/>
      <c r="U1191" s="49"/>
      <c r="V1191" s="49"/>
      <c r="W1191" s="49"/>
      <c r="X1191" s="49"/>
      <c r="Y1191" s="49"/>
      <c r="Z1191" s="49"/>
      <c r="AA1191" s="71">
        <v>864</v>
      </c>
      <c r="AB1191" s="71"/>
      <c r="AC1191" s="72"/>
      <c r="AD1191" s="78" t="s">
        <v>11014</v>
      </c>
      <c r="AE1191" s="78">
        <v>2</v>
      </c>
      <c r="AF1191" s="78">
        <v>4</v>
      </c>
      <c r="AG1191" s="78">
        <v>515</v>
      </c>
      <c r="AH1191" s="78">
        <v>0</v>
      </c>
      <c r="AI1191" s="78"/>
      <c r="AJ1191" s="78"/>
      <c r="AK1191" s="78"/>
      <c r="AL1191" s="78"/>
      <c r="AM1191" s="78"/>
      <c r="AN1191" s="80">
        <v>42824.733298611114</v>
      </c>
      <c r="AO1191" s="78"/>
      <c r="AP1191" s="78" t="b">
        <v>1</v>
      </c>
      <c r="AQ1191" s="78" t="b">
        <v>1</v>
      </c>
      <c r="AR1191" s="78" t="b">
        <v>0</v>
      </c>
      <c r="AS1191" s="78" t="s">
        <v>14858</v>
      </c>
      <c r="AT1191" s="78">
        <v>0</v>
      </c>
      <c r="AU1191" s="78"/>
      <c r="AV1191" s="78" t="b">
        <v>0</v>
      </c>
      <c r="AW1191" s="78" t="s">
        <v>15459</v>
      </c>
      <c r="AX1191" s="84" t="s">
        <v>16321</v>
      </c>
      <c r="AY1191" s="78" t="s">
        <v>66</v>
      </c>
      <c r="AZ1191" s="102" t="s">
        <v>18397</v>
      </c>
      <c r="BA1191" s="48"/>
      <c r="BB1191" s="48"/>
      <c r="BC1191" s="48"/>
      <c r="BD1191" s="48"/>
      <c r="BE1191" s="48"/>
      <c r="BF1191" s="48"/>
      <c r="BG1191" s="48"/>
      <c r="BH1191" s="48"/>
      <c r="BI1191" s="48"/>
      <c r="BJ1191" s="48"/>
      <c r="BK1191" s="78" t="e">
        <f>REPLACE(INDEX(GroupVertices[Group], MATCH(Vertices[[#This Row],[Vertex]],GroupVertices[Vertex],0)),1,1,"")</f>
        <v>#N/A</v>
      </c>
      <c r="BL1191" s="3"/>
      <c r="BM1191" s="3"/>
      <c r="BN1191" s="3"/>
      <c r="BO1191" s="3"/>
    </row>
    <row r="1192" spans="1:67" x14ac:dyDescent="0.25">
      <c r="A1192" s="64" t="s">
        <v>983</v>
      </c>
      <c r="B1192" s="65"/>
      <c r="C1192" s="65"/>
      <c r="D1192" s="66"/>
      <c r="E1192" s="68"/>
      <c r="F1192" s="100" t="s">
        <v>4787</v>
      </c>
      <c r="G1192" s="65"/>
      <c r="H1192" s="69"/>
      <c r="I1192" s="70"/>
      <c r="J1192" s="70"/>
      <c r="K1192" s="69" t="s">
        <v>17753</v>
      </c>
      <c r="L1192" s="73"/>
      <c r="M1192" s="74"/>
      <c r="N1192" s="74"/>
      <c r="O1192" s="75"/>
      <c r="P1192" s="76"/>
      <c r="Q1192" s="76"/>
      <c r="R1192" s="86"/>
      <c r="S1192" s="48"/>
      <c r="T1192" s="48"/>
      <c r="U1192" s="49"/>
      <c r="V1192" s="49"/>
      <c r="W1192" s="49"/>
      <c r="X1192" s="49"/>
      <c r="Y1192" s="49"/>
      <c r="Z1192" s="49"/>
      <c r="AA1192" s="71">
        <v>865</v>
      </c>
      <c r="AB1192" s="71"/>
      <c r="AC1192" s="72"/>
      <c r="AD1192" s="78" t="s">
        <v>11015</v>
      </c>
      <c r="AE1192" s="78">
        <v>3</v>
      </c>
      <c r="AF1192" s="78">
        <v>1</v>
      </c>
      <c r="AG1192" s="78">
        <v>93</v>
      </c>
      <c r="AH1192" s="78">
        <v>1</v>
      </c>
      <c r="AI1192" s="78"/>
      <c r="AJ1192" s="78"/>
      <c r="AK1192" s="78"/>
      <c r="AL1192" s="78"/>
      <c r="AM1192" s="78"/>
      <c r="AN1192" s="80">
        <v>42725.334328703706</v>
      </c>
      <c r="AO1192" s="78"/>
      <c r="AP1192" s="78" t="b">
        <v>1</v>
      </c>
      <c r="AQ1192" s="78" t="b">
        <v>1</v>
      </c>
      <c r="AR1192" s="78" t="b">
        <v>0</v>
      </c>
      <c r="AS1192" s="78" t="s">
        <v>9963</v>
      </c>
      <c r="AT1192" s="78">
        <v>0</v>
      </c>
      <c r="AU1192" s="78"/>
      <c r="AV1192" s="78" t="b">
        <v>0</v>
      </c>
      <c r="AW1192" s="78" t="s">
        <v>15459</v>
      </c>
      <c r="AX1192" s="84" t="s">
        <v>16322</v>
      </c>
      <c r="AY1192" s="78" t="s">
        <v>66</v>
      </c>
      <c r="AZ1192" s="102" t="s">
        <v>18397</v>
      </c>
      <c r="BA1192" s="48"/>
      <c r="BB1192" s="48"/>
      <c r="BC1192" s="48"/>
      <c r="BD1192" s="48"/>
      <c r="BE1192" s="48"/>
      <c r="BF1192" s="48"/>
      <c r="BG1192" s="48"/>
      <c r="BH1192" s="48"/>
      <c r="BI1192" s="48"/>
      <c r="BJ1192" s="48"/>
      <c r="BK1192" s="78" t="e">
        <f>REPLACE(INDEX(GroupVertices[Group], MATCH(Vertices[[#This Row],[Vertex]],GroupVertices[Vertex],0)),1,1,"")</f>
        <v>#N/A</v>
      </c>
      <c r="BL1192" s="3"/>
      <c r="BM1192" s="3"/>
      <c r="BN1192" s="3"/>
      <c r="BO1192" s="3"/>
    </row>
    <row r="1193" spans="1:67" x14ac:dyDescent="0.25">
      <c r="A1193" s="64" t="s">
        <v>984</v>
      </c>
      <c r="B1193" s="65"/>
      <c r="C1193" s="65"/>
      <c r="D1193" s="66"/>
      <c r="E1193" s="68"/>
      <c r="F1193" s="100" t="s">
        <v>5335</v>
      </c>
      <c r="G1193" s="65"/>
      <c r="H1193" s="69"/>
      <c r="I1193" s="70"/>
      <c r="J1193" s="70"/>
      <c r="K1193" s="69" t="s">
        <v>17754</v>
      </c>
      <c r="L1193" s="73"/>
      <c r="M1193" s="74"/>
      <c r="N1193" s="74"/>
      <c r="O1193" s="75"/>
      <c r="P1193" s="76"/>
      <c r="Q1193" s="76"/>
      <c r="R1193" s="86"/>
      <c r="S1193" s="48"/>
      <c r="T1193" s="48"/>
      <c r="U1193" s="49"/>
      <c r="V1193" s="49"/>
      <c r="W1193" s="49"/>
      <c r="X1193" s="49"/>
      <c r="Y1193" s="49"/>
      <c r="Z1193" s="49"/>
      <c r="AA1193" s="71">
        <v>866</v>
      </c>
      <c r="AB1193" s="71"/>
      <c r="AC1193" s="72"/>
      <c r="AD1193" s="78" t="s">
        <v>11016</v>
      </c>
      <c r="AE1193" s="78">
        <v>60</v>
      </c>
      <c r="AF1193" s="78">
        <v>41</v>
      </c>
      <c r="AG1193" s="78">
        <v>10662</v>
      </c>
      <c r="AH1193" s="78">
        <v>166</v>
      </c>
      <c r="AI1193" s="78">
        <v>-25200</v>
      </c>
      <c r="AJ1193" s="78" t="s">
        <v>12211</v>
      </c>
      <c r="AK1193" s="78" t="s">
        <v>12871</v>
      </c>
      <c r="AL1193" s="84" t="s">
        <v>13541</v>
      </c>
      <c r="AM1193" s="78" t="s">
        <v>13800</v>
      </c>
      <c r="AN1193" s="80">
        <v>42550.43309027778</v>
      </c>
      <c r="AO1193" s="78"/>
      <c r="AP1193" s="78" t="b">
        <v>0</v>
      </c>
      <c r="AQ1193" s="78" t="b">
        <v>0</v>
      </c>
      <c r="AR1193" s="78" t="b">
        <v>0</v>
      </c>
      <c r="AS1193" s="78" t="s">
        <v>9963</v>
      </c>
      <c r="AT1193" s="78">
        <v>7</v>
      </c>
      <c r="AU1193" s="84" t="s">
        <v>14862</v>
      </c>
      <c r="AV1193" s="78" t="b">
        <v>0</v>
      </c>
      <c r="AW1193" s="78" t="s">
        <v>15459</v>
      </c>
      <c r="AX1193" s="84" t="s">
        <v>16323</v>
      </c>
      <c r="AY1193" s="78" t="s">
        <v>66</v>
      </c>
      <c r="AZ1193" s="102" t="s">
        <v>18397</v>
      </c>
      <c r="BA1193" s="48"/>
      <c r="BB1193" s="48"/>
      <c r="BC1193" s="48"/>
      <c r="BD1193" s="48"/>
      <c r="BE1193" s="48"/>
      <c r="BF1193" s="48"/>
      <c r="BG1193" s="48"/>
      <c r="BH1193" s="48"/>
      <c r="BI1193" s="48"/>
      <c r="BJ1193" s="48"/>
      <c r="BK1193" s="78" t="e">
        <f>REPLACE(INDEX(GroupVertices[Group], MATCH(Vertices[[#This Row],[Vertex]],GroupVertices[Vertex],0)),1,1,"")</f>
        <v>#N/A</v>
      </c>
      <c r="BL1193" s="3"/>
      <c r="BM1193" s="3"/>
      <c r="BN1193" s="3"/>
      <c r="BO1193" s="3"/>
    </row>
    <row r="1194" spans="1:67" x14ac:dyDescent="0.25">
      <c r="A1194" s="64" t="s">
        <v>988</v>
      </c>
      <c r="B1194" s="65"/>
      <c r="C1194" s="65"/>
      <c r="D1194" s="66"/>
      <c r="E1194" s="68"/>
      <c r="F1194" s="100" t="s">
        <v>5339</v>
      </c>
      <c r="G1194" s="65"/>
      <c r="H1194" s="69"/>
      <c r="I1194" s="70"/>
      <c r="J1194" s="70"/>
      <c r="K1194" s="69" t="s">
        <v>17760</v>
      </c>
      <c r="L1194" s="73"/>
      <c r="M1194" s="74"/>
      <c r="N1194" s="74"/>
      <c r="O1194" s="75"/>
      <c r="P1194" s="76"/>
      <c r="Q1194" s="76"/>
      <c r="R1194" s="86"/>
      <c r="S1194" s="48"/>
      <c r="T1194" s="48"/>
      <c r="U1194" s="49"/>
      <c r="V1194" s="49"/>
      <c r="W1194" s="49"/>
      <c r="X1194" s="49"/>
      <c r="Y1194" s="49"/>
      <c r="Z1194" s="49"/>
      <c r="AA1194" s="71">
        <v>872</v>
      </c>
      <c r="AB1194" s="71"/>
      <c r="AC1194" s="72"/>
      <c r="AD1194" s="78" t="s">
        <v>11022</v>
      </c>
      <c r="AE1194" s="78">
        <v>3247</v>
      </c>
      <c r="AF1194" s="78">
        <v>4182</v>
      </c>
      <c r="AG1194" s="78">
        <v>15522</v>
      </c>
      <c r="AH1194" s="78">
        <v>205</v>
      </c>
      <c r="AI1194" s="78">
        <v>-36000</v>
      </c>
      <c r="AJ1194" s="78"/>
      <c r="AK1194" s="78" t="s">
        <v>12774</v>
      </c>
      <c r="AL1194" s="84" t="s">
        <v>13544</v>
      </c>
      <c r="AM1194" s="78" t="s">
        <v>13801</v>
      </c>
      <c r="AN1194" s="80">
        <v>40666.086412037039</v>
      </c>
      <c r="AO1194" s="84" t="s">
        <v>14466</v>
      </c>
      <c r="AP1194" s="78" t="b">
        <v>1</v>
      </c>
      <c r="AQ1194" s="78" t="b">
        <v>0</v>
      </c>
      <c r="AR1194" s="78" t="b">
        <v>1</v>
      </c>
      <c r="AS1194" s="78" t="s">
        <v>9963</v>
      </c>
      <c r="AT1194" s="78">
        <v>11</v>
      </c>
      <c r="AU1194" s="84" t="s">
        <v>14862</v>
      </c>
      <c r="AV1194" s="78" t="b">
        <v>0</v>
      </c>
      <c r="AW1194" s="78" t="s">
        <v>15459</v>
      </c>
      <c r="AX1194" s="84" t="s">
        <v>16329</v>
      </c>
      <c r="AY1194" s="78" t="s">
        <v>66</v>
      </c>
      <c r="AZ1194" s="102" t="s">
        <v>18397</v>
      </c>
      <c r="BA1194" s="48"/>
      <c r="BB1194" s="48"/>
      <c r="BC1194" s="48"/>
      <c r="BD1194" s="48"/>
      <c r="BE1194" s="48"/>
      <c r="BF1194" s="48"/>
      <c r="BG1194" s="48"/>
      <c r="BH1194" s="48"/>
      <c r="BI1194" s="48"/>
      <c r="BJ1194" s="48"/>
      <c r="BK1194" s="78" t="e">
        <f>REPLACE(INDEX(GroupVertices[Group], MATCH(Vertices[[#This Row],[Vertex]],GroupVertices[Vertex],0)),1,1,"")</f>
        <v>#N/A</v>
      </c>
      <c r="BL1194" s="3"/>
      <c r="BM1194" s="3"/>
      <c r="BN1194" s="3"/>
      <c r="BO1194" s="3"/>
    </row>
    <row r="1195" spans="1:67" x14ac:dyDescent="0.25">
      <c r="A1195" s="64" t="s">
        <v>989</v>
      </c>
      <c r="B1195" s="65"/>
      <c r="C1195" s="65"/>
      <c r="D1195" s="66"/>
      <c r="E1195" s="68"/>
      <c r="F1195" s="100" t="s">
        <v>5340</v>
      </c>
      <c r="G1195" s="65"/>
      <c r="H1195" s="69"/>
      <c r="I1195" s="70"/>
      <c r="J1195" s="70"/>
      <c r="K1195" s="69" t="s">
        <v>17761</v>
      </c>
      <c r="L1195" s="73"/>
      <c r="M1195" s="74"/>
      <c r="N1195" s="74"/>
      <c r="O1195" s="75"/>
      <c r="P1195" s="76"/>
      <c r="Q1195" s="76"/>
      <c r="R1195" s="86"/>
      <c r="S1195" s="48"/>
      <c r="T1195" s="48"/>
      <c r="U1195" s="49"/>
      <c r="V1195" s="49"/>
      <c r="W1195" s="49"/>
      <c r="X1195" s="49"/>
      <c r="Y1195" s="49"/>
      <c r="Z1195" s="49"/>
      <c r="AA1195" s="71">
        <v>873</v>
      </c>
      <c r="AB1195" s="71"/>
      <c r="AC1195" s="72"/>
      <c r="AD1195" s="78" t="s">
        <v>11023</v>
      </c>
      <c r="AE1195" s="78">
        <v>197</v>
      </c>
      <c r="AF1195" s="78">
        <v>52</v>
      </c>
      <c r="AG1195" s="78">
        <v>1662</v>
      </c>
      <c r="AH1195" s="78">
        <v>126</v>
      </c>
      <c r="AI1195" s="78"/>
      <c r="AJ1195" s="78" t="s">
        <v>12217</v>
      </c>
      <c r="AK1195" s="78" t="s">
        <v>10111</v>
      </c>
      <c r="AL1195" s="78"/>
      <c r="AM1195" s="78"/>
      <c r="AN1195" s="80">
        <v>42690.379027777781</v>
      </c>
      <c r="AO1195" s="84" t="s">
        <v>14467</v>
      </c>
      <c r="AP1195" s="78" t="b">
        <v>1</v>
      </c>
      <c r="AQ1195" s="78" t="b">
        <v>0</v>
      </c>
      <c r="AR1195" s="78" t="b">
        <v>0</v>
      </c>
      <c r="AS1195" s="78" t="s">
        <v>9963</v>
      </c>
      <c r="AT1195" s="78">
        <v>2</v>
      </c>
      <c r="AU1195" s="78"/>
      <c r="AV1195" s="78" t="b">
        <v>0</v>
      </c>
      <c r="AW1195" s="78" t="s">
        <v>15459</v>
      </c>
      <c r="AX1195" s="84" t="s">
        <v>16330</v>
      </c>
      <c r="AY1195" s="78" t="s">
        <v>66</v>
      </c>
      <c r="AZ1195" s="102" t="s">
        <v>18397</v>
      </c>
      <c r="BA1195" s="48"/>
      <c r="BB1195" s="48"/>
      <c r="BC1195" s="48"/>
      <c r="BD1195" s="48"/>
      <c r="BE1195" s="48"/>
      <c r="BF1195" s="48"/>
      <c r="BG1195" s="48"/>
      <c r="BH1195" s="48"/>
      <c r="BI1195" s="48"/>
      <c r="BJ1195" s="48"/>
      <c r="BK1195" s="78" t="e">
        <f>REPLACE(INDEX(GroupVertices[Group], MATCH(Vertices[[#This Row],[Vertex]],GroupVertices[Vertex],0)),1,1,"")</f>
        <v>#N/A</v>
      </c>
      <c r="BL1195" s="3"/>
      <c r="BM1195" s="3"/>
      <c r="BN1195" s="3"/>
      <c r="BO1195" s="3"/>
    </row>
    <row r="1196" spans="1:67" x14ac:dyDescent="0.25">
      <c r="A1196" s="64" t="s">
        <v>991</v>
      </c>
      <c r="B1196" s="65"/>
      <c r="C1196" s="65"/>
      <c r="D1196" s="66"/>
      <c r="E1196" s="68"/>
      <c r="F1196" s="100" t="s">
        <v>4787</v>
      </c>
      <c r="G1196" s="65"/>
      <c r="H1196" s="69"/>
      <c r="I1196" s="70"/>
      <c r="J1196" s="70"/>
      <c r="K1196" s="69" t="s">
        <v>17763</v>
      </c>
      <c r="L1196" s="73"/>
      <c r="M1196" s="74"/>
      <c r="N1196" s="74"/>
      <c r="O1196" s="75"/>
      <c r="P1196" s="76"/>
      <c r="Q1196" s="76"/>
      <c r="R1196" s="86"/>
      <c r="S1196" s="48"/>
      <c r="T1196" s="48"/>
      <c r="U1196" s="49"/>
      <c r="V1196" s="49"/>
      <c r="W1196" s="49"/>
      <c r="X1196" s="49"/>
      <c r="Y1196" s="49"/>
      <c r="Z1196" s="49"/>
      <c r="AA1196" s="71">
        <v>875</v>
      </c>
      <c r="AB1196" s="71"/>
      <c r="AC1196" s="72"/>
      <c r="AD1196" s="78" t="s">
        <v>11025</v>
      </c>
      <c r="AE1196" s="78">
        <v>34</v>
      </c>
      <c r="AF1196" s="78">
        <v>21</v>
      </c>
      <c r="AG1196" s="78">
        <v>28</v>
      </c>
      <c r="AH1196" s="78">
        <v>53</v>
      </c>
      <c r="AI1196" s="78"/>
      <c r="AJ1196" s="78"/>
      <c r="AK1196" s="78"/>
      <c r="AL1196" s="78"/>
      <c r="AM1196" s="78"/>
      <c r="AN1196" s="80">
        <v>39963.954386574071</v>
      </c>
      <c r="AO1196" s="78"/>
      <c r="AP1196" s="78" t="b">
        <v>1</v>
      </c>
      <c r="AQ1196" s="78" t="b">
        <v>1</v>
      </c>
      <c r="AR1196" s="78" t="b">
        <v>1</v>
      </c>
      <c r="AS1196" s="78" t="s">
        <v>9963</v>
      </c>
      <c r="AT1196" s="78">
        <v>0</v>
      </c>
      <c r="AU1196" s="84" t="s">
        <v>14862</v>
      </c>
      <c r="AV1196" s="78" t="b">
        <v>0</v>
      </c>
      <c r="AW1196" s="78" t="s">
        <v>15459</v>
      </c>
      <c r="AX1196" s="84" t="s">
        <v>16332</v>
      </c>
      <c r="AY1196" s="78" t="s">
        <v>66</v>
      </c>
      <c r="AZ1196" s="102" t="s">
        <v>18397</v>
      </c>
      <c r="BA1196" s="48"/>
      <c r="BB1196" s="48"/>
      <c r="BC1196" s="48"/>
      <c r="BD1196" s="48"/>
      <c r="BE1196" s="48"/>
      <c r="BF1196" s="48"/>
      <c r="BG1196" s="48"/>
      <c r="BH1196" s="48"/>
      <c r="BI1196" s="48"/>
      <c r="BJ1196" s="48"/>
      <c r="BK1196" s="78" t="e">
        <f>REPLACE(INDEX(GroupVertices[Group], MATCH(Vertices[[#This Row],[Vertex]],GroupVertices[Vertex],0)),1,1,"")</f>
        <v>#N/A</v>
      </c>
      <c r="BL1196" s="3"/>
      <c r="BM1196" s="3"/>
      <c r="BN1196" s="3"/>
      <c r="BO1196" s="3"/>
    </row>
    <row r="1197" spans="1:67" x14ac:dyDescent="0.25">
      <c r="A1197" s="64" t="s">
        <v>992</v>
      </c>
      <c r="B1197" s="65"/>
      <c r="C1197" s="65"/>
      <c r="D1197" s="66"/>
      <c r="E1197" s="68"/>
      <c r="F1197" s="100" t="s">
        <v>15351</v>
      </c>
      <c r="G1197" s="65"/>
      <c r="H1197" s="69"/>
      <c r="I1197" s="70"/>
      <c r="J1197" s="70"/>
      <c r="K1197" s="69" t="s">
        <v>17764</v>
      </c>
      <c r="L1197" s="73"/>
      <c r="M1197" s="74"/>
      <c r="N1197" s="74"/>
      <c r="O1197" s="75"/>
      <c r="P1197" s="76"/>
      <c r="Q1197" s="76"/>
      <c r="R1197" s="86"/>
      <c r="S1197" s="48"/>
      <c r="T1197" s="48"/>
      <c r="U1197" s="49"/>
      <c r="V1197" s="49"/>
      <c r="W1197" s="49"/>
      <c r="X1197" s="49"/>
      <c r="Y1197" s="49"/>
      <c r="Z1197" s="49"/>
      <c r="AA1197" s="71">
        <v>876</v>
      </c>
      <c r="AB1197" s="71"/>
      <c r="AC1197" s="72"/>
      <c r="AD1197" s="78" t="s">
        <v>11026</v>
      </c>
      <c r="AE1197" s="78">
        <v>129</v>
      </c>
      <c r="AF1197" s="78">
        <v>248</v>
      </c>
      <c r="AG1197" s="78">
        <v>67262</v>
      </c>
      <c r="AH1197" s="78">
        <v>0</v>
      </c>
      <c r="AI1197" s="78"/>
      <c r="AJ1197" s="78" t="s">
        <v>12219</v>
      </c>
      <c r="AK1197" s="78" t="s">
        <v>12965</v>
      </c>
      <c r="AL1197" s="84" t="s">
        <v>13546</v>
      </c>
      <c r="AM1197" s="78"/>
      <c r="AN1197" s="80">
        <v>42337.774965277778</v>
      </c>
      <c r="AO1197" s="84" t="s">
        <v>14469</v>
      </c>
      <c r="AP1197" s="78" t="b">
        <v>0</v>
      </c>
      <c r="AQ1197" s="78" t="b">
        <v>0</v>
      </c>
      <c r="AR1197" s="78" t="b">
        <v>0</v>
      </c>
      <c r="AS1197" s="78" t="s">
        <v>9963</v>
      </c>
      <c r="AT1197" s="78">
        <v>48</v>
      </c>
      <c r="AU1197" s="84" t="s">
        <v>14862</v>
      </c>
      <c r="AV1197" s="78" t="b">
        <v>0</v>
      </c>
      <c r="AW1197" s="78" t="s">
        <v>15459</v>
      </c>
      <c r="AX1197" s="84" t="s">
        <v>16333</v>
      </c>
      <c r="AY1197" s="78" t="s">
        <v>66</v>
      </c>
      <c r="AZ1197" s="102" t="s">
        <v>18397</v>
      </c>
      <c r="BA1197" s="48"/>
      <c r="BB1197" s="48"/>
      <c r="BC1197" s="48"/>
      <c r="BD1197" s="48"/>
      <c r="BE1197" s="48"/>
      <c r="BF1197" s="48"/>
      <c r="BG1197" s="48"/>
      <c r="BH1197" s="48"/>
      <c r="BI1197" s="48"/>
      <c r="BJ1197" s="48"/>
      <c r="BK1197" s="78" t="e">
        <f>REPLACE(INDEX(GroupVertices[Group], MATCH(Vertices[[#This Row],[Vertex]],GroupVertices[Vertex],0)),1,1,"")</f>
        <v>#N/A</v>
      </c>
      <c r="BL1197" s="3"/>
      <c r="BM1197" s="3"/>
      <c r="BN1197" s="3"/>
      <c r="BO1197" s="3"/>
    </row>
    <row r="1198" spans="1:67" x14ac:dyDescent="0.25">
      <c r="A1198" s="64" t="s">
        <v>994</v>
      </c>
      <c r="B1198" s="65"/>
      <c r="C1198" s="65"/>
      <c r="D1198" s="66"/>
      <c r="E1198" s="68"/>
      <c r="F1198" s="100" t="s">
        <v>5343</v>
      </c>
      <c r="G1198" s="65"/>
      <c r="H1198" s="69"/>
      <c r="I1198" s="70"/>
      <c r="J1198" s="70"/>
      <c r="K1198" s="69" t="s">
        <v>17766</v>
      </c>
      <c r="L1198" s="73"/>
      <c r="M1198" s="74"/>
      <c r="N1198" s="74"/>
      <c r="O1198" s="75"/>
      <c r="P1198" s="76"/>
      <c r="Q1198" s="76"/>
      <c r="R1198" s="86"/>
      <c r="S1198" s="48"/>
      <c r="T1198" s="48"/>
      <c r="U1198" s="49"/>
      <c r="V1198" s="49"/>
      <c r="W1198" s="49"/>
      <c r="X1198" s="49"/>
      <c r="Y1198" s="49"/>
      <c r="Z1198" s="49"/>
      <c r="AA1198" s="71">
        <v>878</v>
      </c>
      <c r="AB1198" s="71"/>
      <c r="AC1198" s="72"/>
      <c r="AD1198" s="78" t="s">
        <v>11028</v>
      </c>
      <c r="AE1198" s="78">
        <v>1895</v>
      </c>
      <c r="AF1198" s="78">
        <v>120</v>
      </c>
      <c r="AG1198" s="78">
        <v>13</v>
      </c>
      <c r="AH1198" s="78">
        <v>1105</v>
      </c>
      <c r="AI1198" s="78"/>
      <c r="AJ1198" s="78" t="s">
        <v>12221</v>
      </c>
      <c r="AK1198" s="78" t="s">
        <v>12966</v>
      </c>
      <c r="AL1198" s="78"/>
      <c r="AM1198" s="78"/>
      <c r="AN1198" s="80">
        <v>42797.672581018516</v>
      </c>
      <c r="AO1198" s="84" t="s">
        <v>14470</v>
      </c>
      <c r="AP1198" s="78" t="b">
        <v>1</v>
      </c>
      <c r="AQ1198" s="78" t="b">
        <v>0</v>
      </c>
      <c r="AR1198" s="78" t="b">
        <v>0</v>
      </c>
      <c r="AS1198" s="78" t="s">
        <v>9963</v>
      </c>
      <c r="AT1198" s="78">
        <v>0</v>
      </c>
      <c r="AU1198" s="78"/>
      <c r="AV1198" s="78" t="b">
        <v>0</v>
      </c>
      <c r="AW1198" s="78" t="s">
        <v>15459</v>
      </c>
      <c r="AX1198" s="84" t="s">
        <v>16335</v>
      </c>
      <c r="AY1198" s="78" t="s">
        <v>66</v>
      </c>
      <c r="AZ1198" s="102" t="s">
        <v>18397</v>
      </c>
      <c r="BA1198" s="48"/>
      <c r="BB1198" s="48"/>
      <c r="BC1198" s="48"/>
      <c r="BD1198" s="48"/>
      <c r="BE1198" s="48"/>
      <c r="BF1198" s="48"/>
      <c r="BG1198" s="48"/>
      <c r="BH1198" s="48"/>
      <c r="BI1198" s="48"/>
      <c r="BJ1198" s="48"/>
      <c r="BK1198" s="78" t="e">
        <f>REPLACE(INDEX(GroupVertices[Group], MATCH(Vertices[[#This Row],[Vertex]],GroupVertices[Vertex],0)),1,1,"")</f>
        <v>#N/A</v>
      </c>
      <c r="BL1198" s="3"/>
      <c r="BM1198" s="3"/>
      <c r="BN1198" s="3"/>
      <c r="BO1198" s="3"/>
    </row>
    <row r="1199" spans="1:67" x14ac:dyDescent="0.25">
      <c r="A1199" s="64" t="s">
        <v>995</v>
      </c>
      <c r="B1199" s="65"/>
      <c r="C1199" s="65"/>
      <c r="D1199" s="66"/>
      <c r="E1199" s="68"/>
      <c r="F1199" s="100" t="s">
        <v>5344</v>
      </c>
      <c r="G1199" s="65"/>
      <c r="H1199" s="69"/>
      <c r="I1199" s="70"/>
      <c r="J1199" s="70"/>
      <c r="K1199" s="69" t="s">
        <v>17767</v>
      </c>
      <c r="L1199" s="73"/>
      <c r="M1199" s="74"/>
      <c r="N1199" s="74"/>
      <c r="O1199" s="75"/>
      <c r="P1199" s="76"/>
      <c r="Q1199" s="76"/>
      <c r="R1199" s="86"/>
      <c r="S1199" s="48"/>
      <c r="T1199" s="48"/>
      <c r="U1199" s="49"/>
      <c r="V1199" s="49"/>
      <c r="W1199" s="49"/>
      <c r="X1199" s="49"/>
      <c r="Y1199" s="49"/>
      <c r="Z1199" s="49"/>
      <c r="AA1199" s="71">
        <v>879</v>
      </c>
      <c r="AB1199" s="71"/>
      <c r="AC1199" s="72"/>
      <c r="AD1199" s="78" t="s">
        <v>11029</v>
      </c>
      <c r="AE1199" s="78">
        <v>50</v>
      </c>
      <c r="AF1199" s="78">
        <v>74</v>
      </c>
      <c r="AG1199" s="78">
        <v>265</v>
      </c>
      <c r="AH1199" s="78">
        <v>30</v>
      </c>
      <c r="AI1199" s="78">
        <v>19800</v>
      </c>
      <c r="AJ1199" s="78" t="s">
        <v>12222</v>
      </c>
      <c r="AK1199" s="78"/>
      <c r="AL1199" s="78"/>
      <c r="AM1199" s="78" t="s">
        <v>10140</v>
      </c>
      <c r="AN1199" s="80">
        <v>41415.466574074075</v>
      </c>
      <c r="AO1199" s="78"/>
      <c r="AP1199" s="78" t="b">
        <v>1</v>
      </c>
      <c r="AQ1199" s="78" t="b">
        <v>0</v>
      </c>
      <c r="AR1199" s="78" t="b">
        <v>0</v>
      </c>
      <c r="AS1199" s="78" t="s">
        <v>9963</v>
      </c>
      <c r="AT1199" s="78">
        <v>1</v>
      </c>
      <c r="AU1199" s="84" t="s">
        <v>14862</v>
      </c>
      <c r="AV1199" s="78" t="b">
        <v>0</v>
      </c>
      <c r="AW1199" s="78" t="s">
        <v>15459</v>
      </c>
      <c r="AX1199" s="84" t="s">
        <v>16336</v>
      </c>
      <c r="AY1199" s="78" t="s">
        <v>66</v>
      </c>
      <c r="AZ1199" s="102" t="s">
        <v>18397</v>
      </c>
      <c r="BA1199" s="48"/>
      <c r="BB1199" s="48"/>
      <c r="BC1199" s="48"/>
      <c r="BD1199" s="48"/>
      <c r="BE1199" s="48"/>
      <c r="BF1199" s="48"/>
      <c r="BG1199" s="48"/>
      <c r="BH1199" s="48"/>
      <c r="BI1199" s="48"/>
      <c r="BJ1199" s="48"/>
      <c r="BK1199" s="78" t="e">
        <f>REPLACE(INDEX(GroupVertices[Group], MATCH(Vertices[[#This Row],[Vertex]],GroupVertices[Vertex],0)),1,1,"")</f>
        <v>#N/A</v>
      </c>
      <c r="BL1199" s="3"/>
      <c r="BM1199" s="3"/>
      <c r="BN1199" s="3"/>
      <c r="BO1199" s="3"/>
    </row>
    <row r="1200" spans="1:67" x14ac:dyDescent="0.25">
      <c r="A1200" s="64" t="s">
        <v>1000</v>
      </c>
      <c r="B1200" s="65"/>
      <c r="C1200" s="65"/>
      <c r="D1200" s="66"/>
      <c r="E1200" s="68"/>
      <c r="F1200" s="100" t="s">
        <v>5348</v>
      </c>
      <c r="G1200" s="65"/>
      <c r="H1200" s="69"/>
      <c r="I1200" s="70"/>
      <c r="J1200" s="70"/>
      <c r="K1200" s="69" t="s">
        <v>17775</v>
      </c>
      <c r="L1200" s="73"/>
      <c r="M1200" s="74"/>
      <c r="N1200" s="74"/>
      <c r="O1200" s="75"/>
      <c r="P1200" s="76"/>
      <c r="Q1200" s="76"/>
      <c r="R1200" s="86"/>
      <c r="S1200" s="48"/>
      <c r="T1200" s="48"/>
      <c r="U1200" s="49"/>
      <c r="V1200" s="49"/>
      <c r="W1200" s="49"/>
      <c r="X1200" s="49"/>
      <c r="Y1200" s="49"/>
      <c r="Z1200" s="49"/>
      <c r="AA1200" s="71">
        <v>887</v>
      </c>
      <c r="AB1200" s="71"/>
      <c r="AC1200" s="72"/>
      <c r="AD1200" s="78" t="s">
        <v>11037</v>
      </c>
      <c r="AE1200" s="78">
        <v>56</v>
      </c>
      <c r="AF1200" s="78">
        <v>42</v>
      </c>
      <c r="AG1200" s="78">
        <v>2846</v>
      </c>
      <c r="AH1200" s="78">
        <v>2328</v>
      </c>
      <c r="AI1200" s="78"/>
      <c r="AJ1200" s="78" t="s">
        <v>12230</v>
      </c>
      <c r="AK1200" s="78" t="s">
        <v>12684</v>
      </c>
      <c r="AL1200" s="78"/>
      <c r="AM1200" s="78"/>
      <c r="AN1200" s="80">
        <v>42731.83792824074</v>
      </c>
      <c r="AO1200" s="84" t="s">
        <v>14476</v>
      </c>
      <c r="AP1200" s="78" t="b">
        <v>1</v>
      </c>
      <c r="AQ1200" s="78" t="b">
        <v>0</v>
      </c>
      <c r="AR1200" s="78" t="b">
        <v>0</v>
      </c>
      <c r="AS1200" s="78" t="s">
        <v>9963</v>
      </c>
      <c r="AT1200" s="78">
        <v>4</v>
      </c>
      <c r="AU1200" s="78"/>
      <c r="AV1200" s="78" t="b">
        <v>0</v>
      </c>
      <c r="AW1200" s="78" t="s">
        <v>15459</v>
      </c>
      <c r="AX1200" s="84" t="s">
        <v>16344</v>
      </c>
      <c r="AY1200" s="78" t="s">
        <v>66</v>
      </c>
      <c r="AZ1200" s="102" t="s">
        <v>18397</v>
      </c>
      <c r="BA1200" s="48"/>
      <c r="BB1200" s="48"/>
      <c r="BC1200" s="48"/>
      <c r="BD1200" s="48"/>
      <c r="BE1200" s="48"/>
      <c r="BF1200" s="48"/>
      <c r="BG1200" s="48"/>
      <c r="BH1200" s="48"/>
      <c r="BI1200" s="48"/>
      <c r="BJ1200" s="48"/>
      <c r="BK1200" s="78" t="e">
        <f>REPLACE(INDEX(GroupVertices[Group], MATCH(Vertices[[#This Row],[Vertex]],GroupVertices[Vertex],0)),1,1,"")</f>
        <v>#N/A</v>
      </c>
      <c r="BL1200" s="3"/>
      <c r="BM1200" s="3"/>
      <c r="BN1200" s="3"/>
      <c r="BO1200" s="3"/>
    </row>
    <row r="1201" spans="1:67" x14ac:dyDescent="0.25">
      <c r="A1201" s="64" t="s">
        <v>1001</v>
      </c>
      <c r="B1201" s="65"/>
      <c r="C1201" s="65"/>
      <c r="D1201" s="66"/>
      <c r="E1201" s="68"/>
      <c r="F1201" s="100" t="s">
        <v>4787</v>
      </c>
      <c r="G1201" s="65"/>
      <c r="H1201" s="69"/>
      <c r="I1201" s="70"/>
      <c r="J1201" s="70"/>
      <c r="K1201" s="69" t="s">
        <v>17776</v>
      </c>
      <c r="L1201" s="73"/>
      <c r="M1201" s="74"/>
      <c r="N1201" s="74"/>
      <c r="O1201" s="75"/>
      <c r="P1201" s="76"/>
      <c r="Q1201" s="76"/>
      <c r="R1201" s="86"/>
      <c r="S1201" s="48"/>
      <c r="T1201" s="48"/>
      <c r="U1201" s="49"/>
      <c r="V1201" s="49"/>
      <c r="W1201" s="49"/>
      <c r="X1201" s="49"/>
      <c r="Y1201" s="49"/>
      <c r="Z1201" s="49"/>
      <c r="AA1201" s="71">
        <v>888</v>
      </c>
      <c r="AB1201" s="71"/>
      <c r="AC1201" s="72"/>
      <c r="AD1201" s="78" t="s">
        <v>11038</v>
      </c>
      <c r="AE1201" s="78">
        <v>13</v>
      </c>
      <c r="AF1201" s="78">
        <v>4</v>
      </c>
      <c r="AG1201" s="78">
        <v>839</v>
      </c>
      <c r="AH1201" s="78">
        <v>1</v>
      </c>
      <c r="AI1201" s="78"/>
      <c r="AJ1201" s="78"/>
      <c r="AK1201" s="78"/>
      <c r="AL1201" s="78"/>
      <c r="AM1201" s="78"/>
      <c r="AN1201" s="80">
        <v>42782.75582175926</v>
      </c>
      <c r="AO1201" s="78"/>
      <c r="AP1201" s="78" t="b">
        <v>1</v>
      </c>
      <c r="AQ1201" s="78" t="b">
        <v>1</v>
      </c>
      <c r="AR1201" s="78" t="b">
        <v>0</v>
      </c>
      <c r="AS1201" s="78" t="s">
        <v>9963</v>
      </c>
      <c r="AT1201" s="78">
        <v>0</v>
      </c>
      <c r="AU1201" s="78"/>
      <c r="AV1201" s="78" t="b">
        <v>0</v>
      </c>
      <c r="AW1201" s="78" t="s">
        <v>15459</v>
      </c>
      <c r="AX1201" s="84" t="s">
        <v>16345</v>
      </c>
      <c r="AY1201" s="78" t="s">
        <v>66</v>
      </c>
      <c r="AZ1201" s="102" t="s">
        <v>18397</v>
      </c>
      <c r="BA1201" s="48"/>
      <c r="BB1201" s="48"/>
      <c r="BC1201" s="48"/>
      <c r="BD1201" s="48"/>
      <c r="BE1201" s="48"/>
      <c r="BF1201" s="48"/>
      <c r="BG1201" s="48"/>
      <c r="BH1201" s="48"/>
      <c r="BI1201" s="48"/>
      <c r="BJ1201" s="48"/>
      <c r="BK1201" s="78" t="e">
        <f>REPLACE(INDEX(GroupVertices[Group], MATCH(Vertices[[#This Row],[Vertex]],GroupVertices[Vertex],0)),1,1,"")</f>
        <v>#N/A</v>
      </c>
      <c r="BL1201" s="3"/>
      <c r="BM1201" s="3"/>
      <c r="BN1201" s="3"/>
      <c r="BO1201" s="3"/>
    </row>
    <row r="1202" spans="1:67" x14ac:dyDescent="0.25">
      <c r="A1202" s="64" t="s">
        <v>1002</v>
      </c>
      <c r="B1202" s="65"/>
      <c r="C1202" s="65"/>
      <c r="D1202" s="66"/>
      <c r="E1202" s="68"/>
      <c r="F1202" s="100" t="s">
        <v>5349</v>
      </c>
      <c r="G1202" s="65"/>
      <c r="H1202" s="69"/>
      <c r="I1202" s="70"/>
      <c r="J1202" s="70"/>
      <c r="K1202" s="69" t="s">
        <v>17777</v>
      </c>
      <c r="L1202" s="73"/>
      <c r="M1202" s="74"/>
      <c r="N1202" s="74"/>
      <c r="O1202" s="75"/>
      <c r="P1202" s="76"/>
      <c r="Q1202" s="76"/>
      <c r="R1202" s="86"/>
      <c r="S1202" s="48"/>
      <c r="T1202" s="48"/>
      <c r="U1202" s="49"/>
      <c r="V1202" s="49"/>
      <c r="W1202" s="49"/>
      <c r="X1202" s="49"/>
      <c r="Y1202" s="49"/>
      <c r="Z1202" s="49"/>
      <c r="AA1202" s="71">
        <v>889</v>
      </c>
      <c r="AB1202" s="71"/>
      <c r="AC1202" s="72"/>
      <c r="AD1202" s="78" t="s">
        <v>11039</v>
      </c>
      <c r="AE1202" s="78">
        <v>35</v>
      </c>
      <c r="AF1202" s="78">
        <v>12</v>
      </c>
      <c r="AG1202" s="78">
        <v>214</v>
      </c>
      <c r="AH1202" s="78">
        <v>83</v>
      </c>
      <c r="AI1202" s="78">
        <v>19800</v>
      </c>
      <c r="AJ1202" s="78" t="s">
        <v>12231</v>
      </c>
      <c r="AK1202" s="78" t="s">
        <v>10111</v>
      </c>
      <c r="AL1202" s="78"/>
      <c r="AM1202" s="78" t="s">
        <v>12690</v>
      </c>
      <c r="AN1202" s="80">
        <v>40266.809525462966</v>
      </c>
      <c r="AO1202" s="78"/>
      <c r="AP1202" s="78" t="b">
        <v>0</v>
      </c>
      <c r="AQ1202" s="78" t="b">
        <v>0</v>
      </c>
      <c r="AR1202" s="78" t="b">
        <v>0</v>
      </c>
      <c r="AS1202" s="78" t="s">
        <v>9963</v>
      </c>
      <c r="AT1202" s="78">
        <v>0</v>
      </c>
      <c r="AU1202" s="84" t="s">
        <v>14874</v>
      </c>
      <c r="AV1202" s="78" t="b">
        <v>0</v>
      </c>
      <c r="AW1202" s="78" t="s">
        <v>15459</v>
      </c>
      <c r="AX1202" s="84" t="s">
        <v>16346</v>
      </c>
      <c r="AY1202" s="78" t="s">
        <v>66</v>
      </c>
      <c r="AZ1202" s="102" t="s">
        <v>18397</v>
      </c>
      <c r="BA1202" s="48"/>
      <c r="BB1202" s="48"/>
      <c r="BC1202" s="48"/>
      <c r="BD1202" s="48"/>
      <c r="BE1202" s="48"/>
      <c r="BF1202" s="48"/>
      <c r="BG1202" s="48"/>
      <c r="BH1202" s="48"/>
      <c r="BI1202" s="48"/>
      <c r="BJ1202" s="48"/>
      <c r="BK1202" s="78" t="e">
        <f>REPLACE(INDEX(GroupVertices[Group], MATCH(Vertices[[#This Row],[Vertex]],GroupVertices[Vertex],0)),1,1,"")</f>
        <v>#N/A</v>
      </c>
      <c r="BL1202" s="3"/>
      <c r="BM1202" s="3"/>
      <c r="BN1202" s="3"/>
      <c r="BO1202" s="3"/>
    </row>
    <row r="1203" spans="1:67" x14ac:dyDescent="0.25">
      <c r="A1203" s="64" t="s">
        <v>1003</v>
      </c>
      <c r="B1203" s="65"/>
      <c r="C1203" s="65"/>
      <c r="D1203" s="66"/>
      <c r="E1203" s="68"/>
      <c r="F1203" s="100" t="s">
        <v>5350</v>
      </c>
      <c r="G1203" s="65"/>
      <c r="H1203" s="69"/>
      <c r="I1203" s="70"/>
      <c r="J1203" s="70"/>
      <c r="K1203" s="69" t="s">
        <v>17778</v>
      </c>
      <c r="L1203" s="73"/>
      <c r="M1203" s="74"/>
      <c r="N1203" s="74"/>
      <c r="O1203" s="75"/>
      <c r="P1203" s="76"/>
      <c r="Q1203" s="76"/>
      <c r="R1203" s="86"/>
      <c r="S1203" s="48"/>
      <c r="T1203" s="48"/>
      <c r="U1203" s="49"/>
      <c r="V1203" s="49"/>
      <c r="W1203" s="49"/>
      <c r="X1203" s="49"/>
      <c r="Y1203" s="49"/>
      <c r="Z1203" s="49"/>
      <c r="AA1203" s="71">
        <v>890</v>
      </c>
      <c r="AB1203" s="71"/>
      <c r="AC1203" s="72"/>
      <c r="AD1203" s="78" t="s">
        <v>11040</v>
      </c>
      <c r="AE1203" s="78">
        <v>118</v>
      </c>
      <c r="AF1203" s="78">
        <v>35</v>
      </c>
      <c r="AG1203" s="78">
        <v>901</v>
      </c>
      <c r="AH1203" s="78">
        <v>1322</v>
      </c>
      <c r="AI1203" s="78">
        <v>-25200</v>
      </c>
      <c r="AJ1203" s="78" t="s">
        <v>12232</v>
      </c>
      <c r="AK1203" s="78" t="s">
        <v>12970</v>
      </c>
      <c r="AL1203" s="78"/>
      <c r="AM1203" s="78" t="s">
        <v>13800</v>
      </c>
      <c r="AN1203" s="80">
        <v>41253.800057870372</v>
      </c>
      <c r="AO1203" s="84" t="s">
        <v>14477</v>
      </c>
      <c r="AP1203" s="78" t="b">
        <v>0</v>
      </c>
      <c r="AQ1203" s="78" t="b">
        <v>0</v>
      </c>
      <c r="AR1203" s="78" t="b">
        <v>0</v>
      </c>
      <c r="AS1203" s="78" t="s">
        <v>9963</v>
      </c>
      <c r="AT1203" s="78">
        <v>1</v>
      </c>
      <c r="AU1203" s="84" t="s">
        <v>14911</v>
      </c>
      <c r="AV1203" s="78" t="b">
        <v>0</v>
      </c>
      <c r="AW1203" s="78" t="s">
        <v>15459</v>
      </c>
      <c r="AX1203" s="84" t="s">
        <v>16347</v>
      </c>
      <c r="AY1203" s="78" t="s">
        <v>66</v>
      </c>
      <c r="AZ1203" s="102" t="s">
        <v>18397</v>
      </c>
      <c r="BA1203" s="48"/>
      <c r="BB1203" s="48"/>
      <c r="BC1203" s="48"/>
      <c r="BD1203" s="48"/>
      <c r="BE1203" s="48"/>
      <c r="BF1203" s="48"/>
      <c r="BG1203" s="48"/>
      <c r="BH1203" s="48"/>
      <c r="BI1203" s="48"/>
      <c r="BJ1203" s="48"/>
      <c r="BK1203" s="78" t="e">
        <f>REPLACE(INDEX(GroupVertices[Group], MATCH(Vertices[[#This Row],[Vertex]],GroupVertices[Vertex],0)),1,1,"")</f>
        <v>#N/A</v>
      </c>
      <c r="BL1203" s="3"/>
      <c r="BM1203" s="3"/>
      <c r="BN1203" s="3"/>
      <c r="BO1203" s="3"/>
    </row>
    <row r="1204" spans="1:67" x14ac:dyDescent="0.25">
      <c r="A1204" s="64" t="s">
        <v>1004</v>
      </c>
      <c r="B1204" s="65"/>
      <c r="C1204" s="65"/>
      <c r="D1204" s="66"/>
      <c r="E1204" s="68"/>
      <c r="F1204" s="100" t="s">
        <v>5351</v>
      </c>
      <c r="G1204" s="65"/>
      <c r="H1204" s="69"/>
      <c r="I1204" s="70"/>
      <c r="J1204" s="70"/>
      <c r="K1204" s="69" t="s">
        <v>17779</v>
      </c>
      <c r="L1204" s="73"/>
      <c r="M1204" s="74"/>
      <c r="N1204" s="74"/>
      <c r="O1204" s="75"/>
      <c r="P1204" s="76"/>
      <c r="Q1204" s="76"/>
      <c r="R1204" s="86"/>
      <c r="S1204" s="48"/>
      <c r="T1204" s="48"/>
      <c r="U1204" s="49"/>
      <c r="V1204" s="49"/>
      <c r="W1204" s="49"/>
      <c r="X1204" s="49"/>
      <c r="Y1204" s="49"/>
      <c r="Z1204" s="49"/>
      <c r="AA1204" s="71">
        <v>891</v>
      </c>
      <c r="AB1204" s="71"/>
      <c r="AC1204" s="72"/>
      <c r="AD1204" s="78" t="s">
        <v>11041</v>
      </c>
      <c r="AE1204" s="78">
        <v>21</v>
      </c>
      <c r="AF1204" s="78">
        <v>11</v>
      </c>
      <c r="AG1204" s="78">
        <v>169</v>
      </c>
      <c r="AH1204" s="78">
        <v>1</v>
      </c>
      <c r="AI1204" s="78"/>
      <c r="AJ1204" s="78">
        <v>0</v>
      </c>
      <c r="AK1204" s="78" t="s">
        <v>12971</v>
      </c>
      <c r="AL1204" s="78"/>
      <c r="AM1204" s="78"/>
      <c r="AN1204" s="80">
        <v>42833.100011574075</v>
      </c>
      <c r="AO1204" s="84" t="s">
        <v>14478</v>
      </c>
      <c r="AP1204" s="78" t="b">
        <v>1</v>
      </c>
      <c r="AQ1204" s="78" t="b">
        <v>0</v>
      </c>
      <c r="AR1204" s="78" t="b">
        <v>0</v>
      </c>
      <c r="AS1204" s="78" t="s">
        <v>9963</v>
      </c>
      <c r="AT1204" s="78">
        <v>0</v>
      </c>
      <c r="AU1204" s="78"/>
      <c r="AV1204" s="78" t="b">
        <v>0</v>
      </c>
      <c r="AW1204" s="78" t="s">
        <v>15459</v>
      </c>
      <c r="AX1204" s="84" t="s">
        <v>16348</v>
      </c>
      <c r="AY1204" s="78" t="s">
        <v>66</v>
      </c>
      <c r="AZ1204" s="102" t="s">
        <v>18397</v>
      </c>
      <c r="BA1204" s="48"/>
      <c r="BB1204" s="48"/>
      <c r="BC1204" s="48"/>
      <c r="BD1204" s="48"/>
      <c r="BE1204" s="48"/>
      <c r="BF1204" s="48"/>
      <c r="BG1204" s="48"/>
      <c r="BH1204" s="48"/>
      <c r="BI1204" s="48"/>
      <c r="BJ1204" s="48"/>
      <c r="BK1204" s="78" t="e">
        <f>REPLACE(INDEX(GroupVertices[Group], MATCH(Vertices[[#This Row],[Vertex]],GroupVertices[Vertex],0)),1,1,"")</f>
        <v>#N/A</v>
      </c>
      <c r="BL1204" s="3"/>
      <c r="BM1204" s="3"/>
      <c r="BN1204" s="3"/>
      <c r="BO1204" s="3"/>
    </row>
    <row r="1205" spans="1:67" x14ac:dyDescent="0.25">
      <c r="A1205" s="64" t="s">
        <v>1005</v>
      </c>
      <c r="B1205" s="65"/>
      <c r="C1205" s="65"/>
      <c r="D1205" s="66"/>
      <c r="E1205" s="68"/>
      <c r="F1205" s="100" t="s">
        <v>5352</v>
      </c>
      <c r="G1205" s="65"/>
      <c r="H1205" s="69"/>
      <c r="I1205" s="70"/>
      <c r="J1205" s="70"/>
      <c r="K1205" s="69" t="s">
        <v>17780</v>
      </c>
      <c r="L1205" s="73"/>
      <c r="M1205" s="74"/>
      <c r="N1205" s="74"/>
      <c r="O1205" s="75"/>
      <c r="P1205" s="76"/>
      <c r="Q1205" s="76"/>
      <c r="R1205" s="86"/>
      <c r="S1205" s="48"/>
      <c r="T1205" s="48"/>
      <c r="U1205" s="49"/>
      <c r="V1205" s="49"/>
      <c r="W1205" s="49"/>
      <c r="X1205" s="49"/>
      <c r="Y1205" s="49"/>
      <c r="Z1205" s="49"/>
      <c r="AA1205" s="71">
        <v>892</v>
      </c>
      <c r="AB1205" s="71"/>
      <c r="AC1205" s="72"/>
      <c r="AD1205" s="78" t="s">
        <v>11042</v>
      </c>
      <c r="AE1205" s="78">
        <v>86</v>
      </c>
      <c r="AF1205" s="78">
        <v>24</v>
      </c>
      <c r="AG1205" s="78">
        <v>1080</v>
      </c>
      <c r="AH1205" s="78">
        <v>3</v>
      </c>
      <c r="AI1205" s="78"/>
      <c r="AJ1205" s="78"/>
      <c r="AK1205" s="78"/>
      <c r="AL1205" s="78"/>
      <c r="AM1205" s="78"/>
      <c r="AN1205" s="80">
        <v>42775.792766203704</v>
      </c>
      <c r="AO1205" s="78"/>
      <c r="AP1205" s="78" t="b">
        <v>1</v>
      </c>
      <c r="AQ1205" s="78" t="b">
        <v>0</v>
      </c>
      <c r="AR1205" s="78" t="b">
        <v>0</v>
      </c>
      <c r="AS1205" s="78" t="s">
        <v>9963</v>
      </c>
      <c r="AT1205" s="78">
        <v>0</v>
      </c>
      <c r="AU1205" s="78"/>
      <c r="AV1205" s="78" t="b">
        <v>0</v>
      </c>
      <c r="AW1205" s="78" t="s">
        <v>15459</v>
      </c>
      <c r="AX1205" s="84" t="s">
        <v>16349</v>
      </c>
      <c r="AY1205" s="78" t="s">
        <v>66</v>
      </c>
      <c r="AZ1205" s="102" t="s">
        <v>18397</v>
      </c>
      <c r="BA1205" s="48"/>
      <c r="BB1205" s="48"/>
      <c r="BC1205" s="48"/>
      <c r="BD1205" s="48"/>
      <c r="BE1205" s="48"/>
      <c r="BF1205" s="48"/>
      <c r="BG1205" s="48"/>
      <c r="BH1205" s="48"/>
      <c r="BI1205" s="48"/>
      <c r="BJ1205" s="48"/>
      <c r="BK1205" s="78" t="e">
        <f>REPLACE(INDEX(GroupVertices[Group], MATCH(Vertices[[#This Row],[Vertex]],GroupVertices[Vertex],0)),1,1,"")</f>
        <v>#N/A</v>
      </c>
      <c r="BL1205" s="3"/>
      <c r="BM1205" s="3"/>
      <c r="BN1205" s="3"/>
      <c r="BO1205" s="3"/>
    </row>
    <row r="1206" spans="1:67" x14ac:dyDescent="0.25">
      <c r="A1206" s="64" t="s">
        <v>1007</v>
      </c>
      <c r="B1206" s="65"/>
      <c r="C1206" s="65"/>
      <c r="D1206" s="66"/>
      <c r="E1206" s="68"/>
      <c r="F1206" s="100" t="s">
        <v>4787</v>
      </c>
      <c r="G1206" s="65"/>
      <c r="H1206" s="69"/>
      <c r="I1206" s="70"/>
      <c r="J1206" s="70"/>
      <c r="K1206" s="69" t="s">
        <v>17784</v>
      </c>
      <c r="L1206" s="73"/>
      <c r="M1206" s="74"/>
      <c r="N1206" s="74"/>
      <c r="O1206" s="75"/>
      <c r="P1206" s="76"/>
      <c r="Q1206" s="76"/>
      <c r="R1206" s="86"/>
      <c r="S1206" s="48"/>
      <c r="T1206" s="48"/>
      <c r="U1206" s="49"/>
      <c r="V1206" s="49"/>
      <c r="W1206" s="49"/>
      <c r="X1206" s="49"/>
      <c r="Y1206" s="49"/>
      <c r="Z1206" s="49"/>
      <c r="AA1206" s="71">
        <v>896</v>
      </c>
      <c r="AB1206" s="71"/>
      <c r="AC1206" s="72"/>
      <c r="AD1206" s="78" t="s">
        <v>11046</v>
      </c>
      <c r="AE1206" s="78">
        <v>0</v>
      </c>
      <c r="AF1206" s="78">
        <v>0</v>
      </c>
      <c r="AG1206" s="78">
        <v>1</v>
      </c>
      <c r="AH1206" s="78">
        <v>0</v>
      </c>
      <c r="AI1206" s="78"/>
      <c r="AJ1206" s="78"/>
      <c r="AK1206" s="78"/>
      <c r="AL1206" s="78"/>
      <c r="AM1206" s="78"/>
      <c r="AN1206" s="80">
        <v>42853.798900462964</v>
      </c>
      <c r="AO1206" s="78"/>
      <c r="AP1206" s="78" t="b">
        <v>1</v>
      </c>
      <c r="AQ1206" s="78" t="b">
        <v>1</v>
      </c>
      <c r="AR1206" s="78" t="b">
        <v>0</v>
      </c>
      <c r="AS1206" s="78" t="s">
        <v>9963</v>
      </c>
      <c r="AT1206" s="78">
        <v>0</v>
      </c>
      <c r="AU1206" s="78"/>
      <c r="AV1206" s="78" t="b">
        <v>0</v>
      </c>
      <c r="AW1206" s="78" t="s">
        <v>15459</v>
      </c>
      <c r="AX1206" s="84" t="s">
        <v>16353</v>
      </c>
      <c r="AY1206" s="78" t="s">
        <v>66</v>
      </c>
      <c r="AZ1206" s="102" t="s">
        <v>18397</v>
      </c>
      <c r="BA1206" s="48"/>
      <c r="BB1206" s="48"/>
      <c r="BC1206" s="48"/>
      <c r="BD1206" s="48"/>
      <c r="BE1206" s="48"/>
      <c r="BF1206" s="48"/>
      <c r="BG1206" s="48"/>
      <c r="BH1206" s="48"/>
      <c r="BI1206" s="48"/>
      <c r="BJ1206" s="48"/>
      <c r="BK1206" s="78" t="e">
        <f>REPLACE(INDEX(GroupVertices[Group], MATCH(Vertices[[#This Row],[Vertex]],GroupVertices[Vertex],0)),1,1,"")</f>
        <v>#N/A</v>
      </c>
      <c r="BL1206" s="3"/>
      <c r="BM1206" s="3"/>
      <c r="BN1206" s="3"/>
      <c r="BO1206" s="3"/>
    </row>
    <row r="1207" spans="1:67" x14ac:dyDescent="0.25">
      <c r="A1207" s="64" t="s">
        <v>1009</v>
      </c>
      <c r="B1207" s="65"/>
      <c r="C1207" s="65"/>
      <c r="D1207" s="66"/>
      <c r="E1207" s="68"/>
      <c r="F1207" s="100" t="s">
        <v>5355</v>
      </c>
      <c r="G1207" s="65"/>
      <c r="H1207" s="69"/>
      <c r="I1207" s="70"/>
      <c r="J1207" s="70"/>
      <c r="K1207" s="69" t="s">
        <v>17786</v>
      </c>
      <c r="L1207" s="73"/>
      <c r="M1207" s="74"/>
      <c r="N1207" s="74"/>
      <c r="O1207" s="75"/>
      <c r="P1207" s="76"/>
      <c r="Q1207" s="76"/>
      <c r="R1207" s="86"/>
      <c r="S1207" s="48"/>
      <c r="T1207" s="48"/>
      <c r="U1207" s="49"/>
      <c r="V1207" s="49"/>
      <c r="W1207" s="49"/>
      <c r="X1207" s="49"/>
      <c r="Y1207" s="49"/>
      <c r="Z1207" s="49"/>
      <c r="AA1207" s="71">
        <v>898</v>
      </c>
      <c r="AB1207" s="71"/>
      <c r="AC1207" s="72"/>
      <c r="AD1207" s="78" t="s">
        <v>11048</v>
      </c>
      <c r="AE1207" s="78">
        <v>1086</v>
      </c>
      <c r="AF1207" s="78">
        <v>128</v>
      </c>
      <c r="AG1207" s="78">
        <v>5168</v>
      </c>
      <c r="AH1207" s="78">
        <v>15</v>
      </c>
      <c r="AI1207" s="78">
        <v>-18000</v>
      </c>
      <c r="AJ1207" s="78"/>
      <c r="AK1207" s="78" t="s">
        <v>12973</v>
      </c>
      <c r="AL1207" s="78"/>
      <c r="AM1207" s="78" t="s">
        <v>13815</v>
      </c>
      <c r="AN1207" s="80">
        <v>40014.576388888891</v>
      </c>
      <c r="AO1207" s="78"/>
      <c r="AP1207" s="78" t="b">
        <v>0</v>
      </c>
      <c r="AQ1207" s="78" t="b">
        <v>0</v>
      </c>
      <c r="AR1207" s="78" t="b">
        <v>0</v>
      </c>
      <c r="AS1207" s="78" t="s">
        <v>9963</v>
      </c>
      <c r="AT1207" s="78">
        <v>4</v>
      </c>
      <c r="AU1207" s="84" t="s">
        <v>14862</v>
      </c>
      <c r="AV1207" s="78" t="b">
        <v>0</v>
      </c>
      <c r="AW1207" s="78" t="s">
        <v>15459</v>
      </c>
      <c r="AX1207" s="84" t="s">
        <v>16355</v>
      </c>
      <c r="AY1207" s="78" t="s">
        <v>66</v>
      </c>
      <c r="AZ1207" s="102" t="s">
        <v>18397</v>
      </c>
      <c r="BA1207" s="48"/>
      <c r="BB1207" s="48"/>
      <c r="BC1207" s="48"/>
      <c r="BD1207" s="48"/>
      <c r="BE1207" s="48"/>
      <c r="BF1207" s="48"/>
      <c r="BG1207" s="48"/>
      <c r="BH1207" s="48"/>
      <c r="BI1207" s="48"/>
      <c r="BJ1207" s="48"/>
      <c r="BK1207" s="78" t="e">
        <f>REPLACE(INDEX(GroupVertices[Group], MATCH(Vertices[[#This Row],[Vertex]],GroupVertices[Vertex],0)),1,1,"")</f>
        <v>#N/A</v>
      </c>
      <c r="BL1207" s="3"/>
      <c r="BM1207" s="3"/>
      <c r="BN1207" s="3"/>
      <c r="BO1207" s="3"/>
    </row>
    <row r="1208" spans="1:67" x14ac:dyDescent="0.25">
      <c r="A1208" s="64" t="s">
        <v>1012</v>
      </c>
      <c r="B1208" s="65"/>
      <c r="C1208" s="65"/>
      <c r="D1208" s="66"/>
      <c r="E1208" s="68"/>
      <c r="F1208" s="100" t="s">
        <v>4787</v>
      </c>
      <c r="G1208" s="65"/>
      <c r="H1208" s="69"/>
      <c r="I1208" s="70"/>
      <c r="J1208" s="70"/>
      <c r="K1208" s="69" t="s">
        <v>17789</v>
      </c>
      <c r="L1208" s="73"/>
      <c r="M1208" s="74"/>
      <c r="N1208" s="74"/>
      <c r="O1208" s="75"/>
      <c r="P1208" s="76"/>
      <c r="Q1208" s="76"/>
      <c r="R1208" s="86"/>
      <c r="S1208" s="48"/>
      <c r="T1208" s="48"/>
      <c r="U1208" s="49"/>
      <c r="V1208" s="49"/>
      <c r="W1208" s="49"/>
      <c r="X1208" s="49"/>
      <c r="Y1208" s="49"/>
      <c r="Z1208" s="49"/>
      <c r="AA1208" s="71">
        <v>901</v>
      </c>
      <c r="AB1208" s="71"/>
      <c r="AC1208" s="72"/>
      <c r="AD1208" s="78" t="s">
        <v>11051</v>
      </c>
      <c r="AE1208" s="78">
        <v>79</v>
      </c>
      <c r="AF1208" s="78">
        <v>33</v>
      </c>
      <c r="AG1208" s="78">
        <v>216</v>
      </c>
      <c r="AH1208" s="78">
        <v>11</v>
      </c>
      <c r="AI1208" s="78"/>
      <c r="AJ1208" s="78"/>
      <c r="AK1208" s="78"/>
      <c r="AL1208" s="78"/>
      <c r="AM1208" s="78"/>
      <c r="AN1208" s="80">
        <v>41493.734780092593</v>
      </c>
      <c r="AO1208" s="78"/>
      <c r="AP1208" s="78" t="b">
        <v>0</v>
      </c>
      <c r="AQ1208" s="78" t="b">
        <v>1</v>
      </c>
      <c r="AR1208" s="78" t="b">
        <v>1</v>
      </c>
      <c r="AS1208" s="78" t="s">
        <v>9963</v>
      </c>
      <c r="AT1208" s="78">
        <v>0</v>
      </c>
      <c r="AU1208" s="84" t="s">
        <v>14903</v>
      </c>
      <c r="AV1208" s="78" t="b">
        <v>0</v>
      </c>
      <c r="AW1208" s="78" t="s">
        <v>15459</v>
      </c>
      <c r="AX1208" s="84" t="s">
        <v>16358</v>
      </c>
      <c r="AY1208" s="78" t="s">
        <v>66</v>
      </c>
      <c r="AZ1208" s="102" t="s">
        <v>18397</v>
      </c>
      <c r="BA1208" s="48"/>
      <c r="BB1208" s="48"/>
      <c r="BC1208" s="48"/>
      <c r="BD1208" s="48"/>
      <c r="BE1208" s="48"/>
      <c r="BF1208" s="48"/>
      <c r="BG1208" s="48"/>
      <c r="BH1208" s="48"/>
      <c r="BI1208" s="48"/>
      <c r="BJ1208" s="48"/>
      <c r="BK1208" s="78" t="e">
        <f>REPLACE(INDEX(GroupVertices[Group], MATCH(Vertices[[#This Row],[Vertex]],GroupVertices[Vertex],0)),1,1,"")</f>
        <v>#N/A</v>
      </c>
      <c r="BL1208" s="3"/>
      <c r="BM1208" s="3"/>
      <c r="BN1208" s="3"/>
      <c r="BO1208" s="3"/>
    </row>
    <row r="1209" spans="1:67" x14ac:dyDescent="0.25">
      <c r="A1209" s="64" t="s">
        <v>1013</v>
      </c>
      <c r="B1209" s="65"/>
      <c r="C1209" s="65"/>
      <c r="D1209" s="66"/>
      <c r="E1209" s="68"/>
      <c r="F1209" s="100" t="s">
        <v>15357</v>
      </c>
      <c r="G1209" s="65"/>
      <c r="H1209" s="69"/>
      <c r="I1209" s="70"/>
      <c r="J1209" s="70"/>
      <c r="K1209" s="69" t="s">
        <v>17790</v>
      </c>
      <c r="L1209" s="73"/>
      <c r="M1209" s="74"/>
      <c r="N1209" s="74"/>
      <c r="O1209" s="75"/>
      <c r="P1209" s="76"/>
      <c r="Q1209" s="76"/>
      <c r="R1209" s="86"/>
      <c r="S1209" s="48"/>
      <c r="T1209" s="48"/>
      <c r="U1209" s="49"/>
      <c r="V1209" s="49"/>
      <c r="W1209" s="49"/>
      <c r="X1209" s="49"/>
      <c r="Y1209" s="49"/>
      <c r="Z1209" s="49"/>
      <c r="AA1209" s="71">
        <v>902</v>
      </c>
      <c r="AB1209" s="71"/>
      <c r="AC1209" s="72"/>
      <c r="AD1209" s="78" t="s">
        <v>11052</v>
      </c>
      <c r="AE1209" s="78">
        <v>454</v>
      </c>
      <c r="AF1209" s="78">
        <v>751</v>
      </c>
      <c r="AG1209" s="78">
        <v>3304</v>
      </c>
      <c r="AH1209" s="78">
        <v>1</v>
      </c>
      <c r="AI1209" s="78">
        <v>19800</v>
      </c>
      <c r="AJ1209" s="78" t="s">
        <v>12239</v>
      </c>
      <c r="AK1209" s="78"/>
      <c r="AL1209" s="78"/>
      <c r="AM1209" s="78" t="s">
        <v>12690</v>
      </c>
      <c r="AN1209" s="80">
        <v>41659.279861111114</v>
      </c>
      <c r="AO1209" s="84" t="s">
        <v>14485</v>
      </c>
      <c r="AP1209" s="78" t="b">
        <v>0</v>
      </c>
      <c r="AQ1209" s="78" t="b">
        <v>0</v>
      </c>
      <c r="AR1209" s="78" t="b">
        <v>0</v>
      </c>
      <c r="AS1209" s="78" t="s">
        <v>9963</v>
      </c>
      <c r="AT1209" s="78">
        <v>3</v>
      </c>
      <c r="AU1209" s="84" t="s">
        <v>15052</v>
      </c>
      <c r="AV1209" s="78" t="b">
        <v>0</v>
      </c>
      <c r="AW1209" s="78" t="s">
        <v>15459</v>
      </c>
      <c r="AX1209" s="84" t="s">
        <v>16359</v>
      </c>
      <c r="AY1209" s="78" t="s">
        <v>66</v>
      </c>
      <c r="AZ1209" s="102" t="s">
        <v>18397</v>
      </c>
      <c r="BA1209" s="48"/>
      <c r="BB1209" s="48"/>
      <c r="BC1209" s="48"/>
      <c r="BD1209" s="48"/>
      <c r="BE1209" s="48"/>
      <c r="BF1209" s="48"/>
      <c r="BG1209" s="48"/>
      <c r="BH1209" s="48"/>
      <c r="BI1209" s="48"/>
      <c r="BJ1209" s="48"/>
      <c r="BK1209" s="78" t="e">
        <f>REPLACE(INDEX(GroupVertices[Group], MATCH(Vertices[[#This Row],[Vertex]],GroupVertices[Vertex],0)),1,1,"")</f>
        <v>#N/A</v>
      </c>
      <c r="BL1209" s="3"/>
      <c r="BM1209" s="3"/>
      <c r="BN1209" s="3"/>
      <c r="BO1209" s="3"/>
    </row>
    <row r="1210" spans="1:67" x14ac:dyDescent="0.25">
      <c r="A1210" s="64" t="s">
        <v>1014</v>
      </c>
      <c r="B1210" s="65"/>
      <c r="C1210" s="65"/>
      <c r="D1210" s="66"/>
      <c r="E1210" s="68"/>
      <c r="F1210" s="100" t="s">
        <v>5358</v>
      </c>
      <c r="G1210" s="65"/>
      <c r="H1210" s="69"/>
      <c r="I1210" s="70"/>
      <c r="J1210" s="70"/>
      <c r="K1210" s="69" t="s">
        <v>17791</v>
      </c>
      <c r="L1210" s="73"/>
      <c r="M1210" s="74"/>
      <c r="N1210" s="74"/>
      <c r="O1210" s="75"/>
      <c r="P1210" s="76"/>
      <c r="Q1210" s="76"/>
      <c r="R1210" s="86"/>
      <c r="S1210" s="48"/>
      <c r="T1210" s="48"/>
      <c r="U1210" s="49"/>
      <c r="V1210" s="49"/>
      <c r="W1210" s="49"/>
      <c r="X1210" s="49"/>
      <c r="Y1210" s="49"/>
      <c r="Z1210" s="49"/>
      <c r="AA1210" s="71">
        <v>903</v>
      </c>
      <c r="AB1210" s="71"/>
      <c r="AC1210" s="72"/>
      <c r="AD1210" s="78" t="s">
        <v>11053</v>
      </c>
      <c r="AE1210" s="78">
        <v>19</v>
      </c>
      <c r="AF1210" s="78">
        <v>133</v>
      </c>
      <c r="AG1210" s="78">
        <v>5856</v>
      </c>
      <c r="AH1210" s="78">
        <v>4881</v>
      </c>
      <c r="AI1210" s="78">
        <v>19800</v>
      </c>
      <c r="AJ1210" s="78" t="s">
        <v>12240</v>
      </c>
      <c r="AK1210" s="78" t="s">
        <v>12974</v>
      </c>
      <c r="AL1210" s="78"/>
      <c r="AM1210" s="78" t="s">
        <v>10135</v>
      </c>
      <c r="AN1210" s="80">
        <v>39994.25712962963</v>
      </c>
      <c r="AO1210" s="84" t="s">
        <v>14486</v>
      </c>
      <c r="AP1210" s="78" t="b">
        <v>0</v>
      </c>
      <c r="AQ1210" s="78" t="b">
        <v>0</v>
      </c>
      <c r="AR1210" s="78" t="b">
        <v>1</v>
      </c>
      <c r="AS1210" s="78" t="s">
        <v>9963</v>
      </c>
      <c r="AT1210" s="78">
        <v>0</v>
      </c>
      <c r="AU1210" s="84" t="s">
        <v>14893</v>
      </c>
      <c r="AV1210" s="78" t="b">
        <v>0</v>
      </c>
      <c r="AW1210" s="78" t="s">
        <v>15459</v>
      </c>
      <c r="AX1210" s="84" t="s">
        <v>16360</v>
      </c>
      <c r="AY1210" s="78" t="s">
        <v>66</v>
      </c>
      <c r="AZ1210" s="102" t="s">
        <v>18397</v>
      </c>
      <c r="BA1210" s="48"/>
      <c r="BB1210" s="48"/>
      <c r="BC1210" s="48"/>
      <c r="BD1210" s="48"/>
      <c r="BE1210" s="48"/>
      <c r="BF1210" s="48"/>
      <c r="BG1210" s="48"/>
      <c r="BH1210" s="48"/>
      <c r="BI1210" s="48"/>
      <c r="BJ1210" s="48"/>
      <c r="BK1210" s="78" t="e">
        <f>REPLACE(INDEX(GroupVertices[Group], MATCH(Vertices[[#This Row],[Vertex]],GroupVertices[Vertex],0)),1,1,"")</f>
        <v>#N/A</v>
      </c>
      <c r="BL1210" s="3"/>
      <c r="BM1210" s="3"/>
      <c r="BN1210" s="3"/>
      <c r="BO1210" s="3"/>
    </row>
    <row r="1211" spans="1:67" x14ac:dyDescent="0.25">
      <c r="A1211" s="64" t="s">
        <v>1015</v>
      </c>
      <c r="B1211" s="65"/>
      <c r="C1211" s="65"/>
      <c r="D1211" s="66"/>
      <c r="E1211" s="68"/>
      <c r="F1211" s="100" t="s">
        <v>5359</v>
      </c>
      <c r="G1211" s="65"/>
      <c r="H1211" s="69"/>
      <c r="I1211" s="70"/>
      <c r="J1211" s="70"/>
      <c r="K1211" s="69" t="s">
        <v>17792</v>
      </c>
      <c r="L1211" s="73"/>
      <c r="M1211" s="74"/>
      <c r="N1211" s="74"/>
      <c r="O1211" s="75"/>
      <c r="P1211" s="76"/>
      <c r="Q1211" s="76"/>
      <c r="R1211" s="86"/>
      <c r="S1211" s="48"/>
      <c r="T1211" s="48"/>
      <c r="U1211" s="49"/>
      <c r="V1211" s="49"/>
      <c r="W1211" s="49"/>
      <c r="X1211" s="49"/>
      <c r="Y1211" s="49"/>
      <c r="Z1211" s="49"/>
      <c r="AA1211" s="71">
        <v>904</v>
      </c>
      <c r="AB1211" s="71"/>
      <c r="AC1211" s="72"/>
      <c r="AD1211" s="78" t="s">
        <v>11054</v>
      </c>
      <c r="AE1211" s="78">
        <v>78</v>
      </c>
      <c r="AF1211" s="78">
        <v>48</v>
      </c>
      <c r="AG1211" s="78">
        <v>1199</v>
      </c>
      <c r="AH1211" s="78">
        <v>2</v>
      </c>
      <c r="AI1211" s="78"/>
      <c r="AJ1211" s="78"/>
      <c r="AK1211" s="78"/>
      <c r="AL1211" s="78"/>
      <c r="AM1211" s="78"/>
      <c r="AN1211" s="80">
        <v>42753.664560185185</v>
      </c>
      <c r="AO1211" s="84" t="s">
        <v>14487</v>
      </c>
      <c r="AP1211" s="78" t="b">
        <v>1</v>
      </c>
      <c r="AQ1211" s="78" t="b">
        <v>0</v>
      </c>
      <c r="AR1211" s="78" t="b">
        <v>0</v>
      </c>
      <c r="AS1211" s="78" t="s">
        <v>9963</v>
      </c>
      <c r="AT1211" s="78">
        <v>1</v>
      </c>
      <c r="AU1211" s="78"/>
      <c r="AV1211" s="78" t="b">
        <v>0</v>
      </c>
      <c r="AW1211" s="78" t="s">
        <v>15459</v>
      </c>
      <c r="AX1211" s="84" t="s">
        <v>16361</v>
      </c>
      <c r="AY1211" s="78" t="s">
        <v>66</v>
      </c>
      <c r="AZ1211" s="102" t="s">
        <v>18397</v>
      </c>
      <c r="BA1211" s="48"/>
      <c r="BB1211" s="48"/>
      <c r="BC1211" s="48"/>
      <c r="BD1211" s="48"/>
      <c r="BE1211" s="48"/>
      <c r="BF1211" s="48"/>
      <c r="BG1211" s="48"/>
      <c r="BH1211" s="48"/>
      <c r="BI1211" s="48"/>
      <c r="BJ1211" s="48"/>
      <c r="BK1211" s="78" t="e">
        <f>REPLACE(INDEX(GroupVertices[Group], MATCH(Vertices[[#This Row],[Vertex]],GroupVertices[Vertex],0)),1,1,"")</f>
        <v>#N/A</v>
      </c>
      <c r="BL1211" s="3"/>
      <c r="BM1211" s="3"/>
      <c r="BN1211" s="3"/>
      <c r="BO1211" s="3"/>
    </row>
    <row r="1212" spans="1:67" x14ac:dyDescent="0.25">
      <c r="A1212" s="64" t="s">
        <v>1016</v>
      </c>
      <c r="B1212" s="65"/>
      <c r="C1212" s="65"/>
      <c r="D1212" s="66"/>
      <c r="E1212" s="68"/>
      <c r="F1212" s="100" t="s">
        <v>5360</v>
      </c>
      <c r="G1212" s="65"/>
      <c r="H1212" s="69"/>
      <c r="I1212" s="70"/>
      <c r="J1212" s="70"/>
      <c r="K1212" s="69" t="s">
        <v>17793</v>
      </c>
      <c r="L1212" s="73"/>
      <c r="M1212" s="74"/>
      <c r="N1212" s="74"/>
      <c r="O1212" s="75"/>
      <c r="P1212" s="76"/>
      <c r="Q1212" s="76"/>
      <c r="R1212" s="86"/>
      <c r="S1212" s="48"/>
      <c r="T1212" s="48"/>
      <c r="U1212" s="49"/>
      <c r="V1212" s="49"/>
      <c r="W1212" s="49"/>
      <c r="X1212" s="49"/>
      <c r="Y1212" s="49"/>
      <c r="Z1212" s="49"/>
      <c r="AA1212" s="71">
        <v>905</v>
      </c>
      <c r="AB1212" s="71"/>
      <c r="AC1212" s="72"/>
      <c r="AD1212" s="78" t="s">
        <v>11055</v>
      </c>
      <c r="AE1212" s="78">
        <v>5001</v>
      </c>
      <c r="AF1212" s="78">
        <v>852</v>
      </c>
      <c r="AG1212" s="78">
        <v>7990</v>
      </c>
      <c r="AH1212" s="78">
        <v>16766</v>
      </c>
      <c r="AI1212" s="78">
        <v>-25200</v>
      </c>
      <c r="AJ1212" s="78" t="s">
        <v>12241</v>
      </c>
      <c r="AK1212" s="78"/>
      <c r="AL1212" s="78"/>
      <c r="AM1212" s="78" t="s">
        <v>13800</v>
      </c>
      <c r="AN1212" s="80">
        <v>42740.017476851855</v>
      </c>
      <c r="AO1212" s="84" t="s">
        <v>14488</v>
      </c>
      <c r="AP1212" s="78" t="b">
        <v>1</v>
      </c>
      <c r="AQ1212" s="78" t="b">
        <v>0</v>
      </c>
      <c r="AR1212" s="78" t="b">
        <v>0</v>
      </c>
      <c r="AS1212" s="78" t="s">
        <v>9963</v>
      </c>
      <c r="AT1212" s="78">
        <v>18</v>
      </c>
      <c r="AU1212" s="78"/>
      <c r="AV1212" s="78" t="b">
        <v>0</v>
      </c>
      <c r="AW1212" s="78" t="s">
        <v>15459</v>
      </c>
      <c r="AX1212" s="84" t="s">
        <v>16362</v>
      </c>
      <c r="AY1212" s="78" t="s">
        <v>66</v>
      </c>
      <c r="AZ1212" s="102" t="s">
        <v>18397</v>
      </c>
      <c r="BA1212" s="48"/>
      <c r="BB1212" s="48"/>
      <c r="BC1212" s="48"/>
      <c r="BD1212" s="48"/>
      <c r="BE1212" s="48"/>
      <c r="BF1212" s="48"/>
      <c r="BG1212" s="48"/>
      <c r="BH1212" s="48"/>
      <c r="BI1212" s="48"/>
      <c r="BJ1212" s="48"/>
      <c r="BK1212" s="78" t="e">
        <f>REPLACE(INDEX(GroupVertices[Group], MATCH(Vertices[[#This Row],[Vertex]],GroupVertices[Vertex],0)),1,1,"")</f>
        <v>#N/A</v>
      </c>
      <c r="BL1212" s="3"/>
      <c r="BM1212" s="3"/>
      <c r="BN1212" s="3"/>
      <c r="BO1212" s="3"/>
    </row>
    <row r="1213" spans="1:67" x14ac:dyDescent="0.25">
      <c r="A1213" s="64" t="s">
        <v>1017</v>
      </c>
      <c r="B1213" s="65"/>
      <c r="C1213" s="65"/>
      <c r="D1213" s="66"/>
      <c r="E1213" s="68"/>
      <c r="F1213" s="100" t="s">
        <v>15358</v>
      </c>
      <c r="G1213" s="65"/>
      <c r="H1213" s="69"/>
      <c r="I1213" s="70"/>
      <c r="J1213" s="70"/>
      <c r="K1213" s="69" t="s">
        <v>17794</v>
      </c>
      <c r="L1213" s="73"/>
      <c r="M1213" s="74"/>
      <c r="N1213" s="74"/>
      <c r="O1213" s="75"/>
      <c r="P1213" s="76"/>
      <c r="Q1213" s="76"/>
      <c r="R1213" s="86"/>
      <c r="S1213" s="48"/>
      <c r="T1213" s="48"/>
      <c r="U1213" s="49"/>
      <c r="V1213" s="49"/>
      <c r="W1213" s="49"/>
      <c r="X1213" s="49"/>
      <c r="Y1213" s="49"/>
      <c r="Z1213" s="49"/>
      <c r="AA1213" s="71">
        <v>906</v>
      </c>
      <c r="AB1213" s="71"/>
      <c r="AC1213" s="72"/>
      <c r="AD1213" s="78" t="s">
        <v>11056</v>
      </c>
      <c r="AE1213" s="78">
        <v>112</v>
      </c>
      <c r="AF1213" s="78">
        <v>72</v>
      </c>
      <c r="AG1213" s="78">
        <v>18297</v>
      </c>
      <c r="AH1213" s="78">
        <v>0</v>
      </c>
      <c r="AI1213" s="78">
        <v>-25200</v>
      </c>
      <c r="AJ1213" s="78" t="s">
        <v>12242</v>
      </c>
      <c r="AK1213" s="78"/>
      <c r="AL1213" s="78"/>
      <c r="AM1213" s="78" t="s">
        <v>13800</v>
      </c>
      <c r="AN1213" s="80">
        <v>42128.568206018521</v>
      </c>
      <c r="AO1213" s="84" t="s">
        <v>14489</v>
      </c>
      <c r="AP1213" s="78" t="b">
        <v>1</v>
      </c>
      <c r="AQ1213" s="78" t="b">
        <v>0</v>
      </c>
      <c r="AR1213" s="78" t="b">
        <v>0</v>
      </c>
      <c r="AS1213" s="78" t="s">
        <v>9963</v>
      </c>
      <c r="AT1213" s="78">
        <v>9</v>
      </c>
      <c r="AU1213" s="84" t="s">
        <v>14862</v>
      </c>
      <c r="AV1213" s="78" t="b">
        <v>0</v>
      </c>
      <c r="AW1213" s="78" t="s">
        <v>15459</v>
      </c>
      <c r="AX1213" s="84" t="s">
        <v>16363</v>
      </c>
      <c r="AY1213" s="78" t="s">
        <v>66</v>
      </c>
      <c r="AZ1213" s="102" t="s">
        <v>18397</v>
      </c>
      <c r="BA1213" s="48"/>
      <c r="BB1213" s="48"/>
      <c r="BC1213" s="48"/>
      <c r="BD1213" s="48"/>
      <c r="BE1213" s="48"/>
      <c r="BF1213" s="48"/>
      <c r="BG1213" s="48"/>
      <c r="BH1213" s="48"/>
      <c r="BI1213" s="48"/>
      <c r="BJ1213" s="48"/>
      <c r="BK1213" s="78" t="e">
        <f>REPLACE(INDEX(GroupVertices[Group], MATCH(Vertices[[#This Row],[Vertex]],GroupVertices[Vertex],0)),1,1,"")</f>
        <v>#N/A</v>
      </c>
      <c r="BL1213" s="3"/>
      <c r="BM1213" s="3"/>
      <c r="BN1213" s="3"/>
      <c r="BO1213" s="3"/>
    </row>
    <row r="1214" spans="1:67" x14ac:dyDescent="0.25">
      <c r="A1214" s="64" t="s">
        <v>1019</v>
      </c>
      <c r="B1214" s="65"/>
      <c r="C1214" s="65"/>
      <c r="D1214" s="66"/>
      <c r="E1214" s="68"/>
      <c r="F1214" s="100" t="s">
        <v>5361</v>
      </c>
      <c r="G1214" s="65"/>
      <c r="H1214" s="69"/>
      <c r="I1214" s="70"/>
      <c r="J1214" s="70"/>
      <c r="K1214" s="69" t="s">
        <v>17796</v>
      </c>
      <c r="L1214" s="73"/>
      <c r="M1214" s="74"/>
      <c r="N1214" s="74"/>
      <c r="O1214" s="75"/>
      <c r="P1214" s="76"/>
      <c r="Q1214" s="76"/>
      <c r="R1214" s="86"/>
      <c r="S1214" s="48"/>
      <c r="T1214" s="48"/>
      <c r="U1214" s="49"/>
      <c r="V1214" s="49"/>
      <c r="W1214" s="49"/>
      <c r="X1214" s="49"/>
      <c r="Y1214" s="49"/>
      <c r="Z1214" s="49"/>
      <c r="AA1214" s="71">
        <v>908</v>
      </c>
      <c r="AB1214" s="71"/>
      <c r="AC1214" s="72"/>
      <c r="AD1214" s="78" t="s">
        <v>10057</v>
      </c>
      <c r="AE1214" s="78">
        <v>114</v>
      </c>
      <c r="AF1214" s="78">
        <v>26</v>
      </c>
      <c r="AG1214" s="78">
        <v>3043</v>
      </c>
      <c r="AH1214" s="78">
        <v>0</v>
      </c>
      <c r="AI1214" s="78"/>
      <c r="AJ1214" s="78"/>
      <c r="AK1214" s="78"/>
      <c r="AL1214" s="78"/>
      <c r="AM1214" s="78"/>
      <c r="AN1214" s="80">
        <v>42793.437858796293</v>
      </c>
      <c r="AO1214" s="84" t="s">
        <v>14490</v>
      </c>
      <c r="AP1214" s="78" t="b">
        <v>1</v>
      </c>
      <c r="AQ1214" s="78" t="b">
        <v>0</v>
      </c>
      <c r="AR1214" s="78" t="b">
        <v>0</v>
      </c>
      <c r="AS1214" s="78" t="s">
        <v>9963</v>
      </c>
      <c r="AT1214" s="78">
        <v>0</v>
      </c>
      <c r="AU1214" s="78"/>
      <c r="AV1214" s="78" t="b">
        <v>0</v>
      </c>
      <c r="AW1214" s="78" t="s">
        <v>15459</v>
      </c>
      <c r="AX1214" s="84" t="s">
        <v>16365</v>
      </c>
      <c r="AY1214" s="78" t="s">
        <v>66</v>
      </c>
      <c r="AZ1214" s="102" t="s">
        <v>18397</v>
      </c>
      <c r="BA1214" s="48"/>
      <c r="BB1214" s="48"/>
      <c r="BC1214" s="48"/>
      <c r="BD1214" s="48"/>
      <c r="BE1214" s="48"/>
      <c r="BF1214" s="48"/>
      <c r="BG1214" s="48"/>
      <c r="BH1214" s="48"/>
      <c r="BI1214" s="48"/>
      <c r="BJ1214" s="48"/>
      <c r="BK1214" s="78" t="e">
        <f>REPLACE(INDEX(GroupVertices[Group], MATCH(Vertices[[#This Row],[Vertex]],GroupVertices[Vertex],0)),1,1,"")</f>
        <v>#N/A</v>
      </c>
      <c r="BL1214" s="3"/>
      <c r="BM1214" s="3"/>
      <c r="BN1214" s="3"/>
      <c r="BO1214" s="3"/>
    </row>
    <row r="1215" spans="1:67" x14ac:dyDescent="0.25">
      <c r="A1215" s="64" t="s">
        <v>1020</v>
      </c>
      <c r="B1215" s="65"/>
      <c r="C1215" s="65"/>
      <c r="D1215" s="66"/>
      <c r="E1215" s="68"/>
      <c r="F1215" s="100" t="s">
        <v>5362</v>
      </c>
      <c r="G1215" s="65"/>
      <c r="H1215" s="69"/>
      <c r="I1215" s="70"/>
      <c r="J1215" s="70"/>
      <c r="K1215" s="69" t="s">
        <v>17797</v>
      </c>
      <c r="L1215" s="73"/>
      <c r="M1215" s="74"/>
      <c r="N1215" s="74"/>
      <c r="O1215" s="75"/>
      <c r="P1215" s="76"/>
      <c r="Q1215" s="76"/>
      <c r="R1215" s="86"/>
      <c r="S1215" s="48"/>
      <c r="T1215" s="48"/>
      <c r="U1215" s="49"/>
      <c r="V1215" s="49"/>
      <c r="W1215" s="49"/>
      <c r="X1215" s="49"/>
      <c r="Y1215" s="49"/>
      <c r="Z1215" s="49"/>
      <c r="AA1215" s="71">
        <v>909</v>
      </c>
      <c r="AB1215" s="71"/>
      <c r="AC1215" s="72"/>
      <c r="AD1215" s="78" t="s">
        <v>11058</v>
      </c>
      <c r="AE1215" s="78">
        <v>0</v>
      </c>
      <c r="AF1215" s="78">
        <v>73</v>
      </c>
      <c r="AG1215" s="78">
        <v>4263</v>
      </c>
      <c r="AH1215" s="78">
        <v>0</v>
      </c>
      <c r="AI1215" s="78">
        <v>-25200</v>
      </c>
      <c r="AJ1215" s="78" t="s">
        <v>12243</v>
      </c>
      <c r="AK1215" s="78"/>
      <c r="AL1215" s="84" t="s">
        <v>13554</v>
      </c>
      <c r="AM1215" s="78" t="s">
        <v>13800</v>
      </c>
      <c r="AN1215" s="80">
        <v>42805.554722222223</v>
      </c>
      <c r="AO1215" s="84" t="s">
        <v>14491</v>
      </c>
      <c r="AP1215" s="78" t="b">
        <v>1</v>
      </c>
      <c r="AQ1215" s="78" t="b">
        <v>0</v>
      </c>
      <c r="AR1215" s="78" t="b">
        <v>0</v>
      </c>
      <c r="AS1215" s="78" t="s">
        <v>9963</v>
      </c>
      <c r="AT1215" s="78">
        <v>0</v>
      </c>
      <c r="AU1215" s="78"/>
      <c r="AV1215" s="78" t="b">
        <v>0</v>
      </c>
      <c r="AW1215" s="78" t="s">
        <v>15459</v>
      </c>
      <c r="AX1215" s="84" t="s">
        <v>16366</v>
      </c>
      <c r="AY1215" s="78" t="s">
        <v>66</v>
      </c>
      <c r="AZ1215" s="102" t="s">
        <v>18397</v>
      </c>
      <c r="BA1215" s="48"/>
      <c r="BB1215" s="48"/>
      <c r="BC1215" s="48"/>
      <c r="BD1215" s="48"/>
      <c r="BE1215" s="48"/>
      <c r="BF1215" s="48"/>
      <c r="BG1215" s="48"/>
      <c r="BH1215" s="48"/>
      <c r="BI1215" s="48"/>
      <c r="BJ1215" s="48"/>
      <c r="BK1215" s="78" t="e">
        <f>REPLACE(INDEX(GroupVertices[Group], MATCH(Vertices[[#This Row],[Vertex]],GroupVertices[Vertex],0)),1,1,"")</f>
        <v>#N/A</v>
      </c>
      <c r="BL1215" s="3"/>
      <c r="BM1215" s="3"/>
      <c r="BN1215" s="3"/>
      <c r="BO1215" s="3"/>
    </row>
    <row r="1216" spans="1:67" x14ac:dyDescent="0.25">
      <c r="A1216" s="64" t="s">
        <v>1022</v>
      </c>
      <c r="B1216" s="65"/>
      <c r="C1216" s="65"/>
      <c r="D1216" s="66"/>
      <c r="E1216" s="68"/>
      <c r="F1216" s="100" t="s">
        <v>5364</v>
      </c>
      <c r="G1216" s="65"/>
      <c r="H1216" s="69"/>
      <c r="I1216" s="70"/>
      <c r="J1216" s="70"/>
      <c r="K1216" s="69" t="s">
        <v>17799</v>
      </c>
      <c r="L1216" s="73"/>
      <c r="M1216" s="74"/>
      <c r="N1216" s="74"/>
      <c r="O1216" s="75"/>
      <c r="P1216" s="76"/>
      <c r="Q1216" s="76"/>
      <c r="R1216" s="86"/>
      <c r="S1216" s="48"/>
      <c r="T1216" s="48"/>
      <c r="U1216" s="49"/>
      <c r="V1216" s="49"/>
      <c r="W1216" s="49"/>
      <c r="X1216" s="49"/>
      <c r="Y1216" s="49"/>
      <c r="Z1216" s="49"/>
      <c r="AA1216" s="71">
        <v>911</v>
      </c>
      <c r="AB1216" s="71"/>
      <c r="AC1216" s="72"/>
      <c r="AD1216" s="78" t="s">
        <v>11060</v>
      </c>
      <c r="AE1216" s="78">
        <v>4931</v>
      </c>
      <c r="AF1216" s="78">
        <v>3079</v>
      </c>
      <c r="AG1216" s="78">
        <v>425116</v>
      </c>
      <c r="AH1216" s="78">
        <v>14</v>
      </c>
      <c r="AI1216" s="78">
        <v>-25200</v>
      </c>
      <c r="AJ1216" s="78" t="s">
        <v>12245</v>
      </c>
      <c r="AK1216" s="84" t="s">
        <v>12975</v>
      </c>
      <c r="AL1216" s="84" t="s">
        <v>13555</v>
      </c>
      <c r="AM1216" s="78" t="s">
        <v>13819</v>
      </c>
      <c r="AN1216" s="80">
        <v>41470.906446759262</v>
      </c>
      <c r="AO1216" s="84" t="s">
        <v>14492</v>
      </c>
      <c r="AP1216" s="78" t="b">
        <v>1</v>
      </c>
      <c r="AQ1216" s="78" t="b">
        <v>0</v>
      </c>
      <c r="AR1216" s="78" t="b">
        <v>0</v>
      </c>
      <c r="AS1216" s="78" t="s">
        <v>9963</v>
      </c>
      <c r="AT1216" s="78">
        <v>151</v>
      </c>
      <c r="AU1216" s="84" t="s">
        <v>14862</v>
      </c>
      <c r="AV1216" s="78" t="b">
        <v>0</v>
      </c>
      <c r="AW1216" s="78" t="s">
        <v>15459</v>
      </c>
      <c r="AX1216" s="84" t="s">
        <v>16368</v>
      </c>
      <c r="AY1216" s="78" t="s">
        <v>66</v>
      </c>
      <c r="AZ1216" s="102" t="s">
        <v>18397</v>
      </c>
      <c r="BA1216" s="48"/>
      <c r="BB1216" s="48"/>
      <c r="BC1216" s="48"/>
      <c r="BD1216" s="48"/>
      <c r="BE1216" s="48"/>
      <c r="BF1216" s="48"/>
      <c r="BG1216" s="48"/>
      <c r="BH1216" s="48"/>
      <c r="BI1216" s="48"/>
      <c r="BJ1216" s="48"/>
      <c r="BK1216" s="78" t="e">
        <f>REPLACE(INDEX(GroupVertices[Group], MATCH(Vertices[[#This Row],[Vertex]],GroupVertices[Vertex],0)),1,1,"")</f>
        <v>#N/A</v>
      </c>
      <c r="BL1216" s="3"/>
      <c r="BM1216" s="3"/>
      <c r="BN1216" s="3"/>
      <c r="BO1216" s="3"/>
    </row>
    <row r="1217" spans="1:67" x14ac:dyDescent="0.25">
      <c r="A1217" s="64" t="s">
        <v>1024</v>
      </c>
      <c r="B1217" s="65"/>
      <c r="C1217" s="65"/>
      <c r="D1217" s="66"/>
      <c r="E1217" s="68"/>
      <c r="F1217" s="100" t="s">
        <v>5366</v>
      </c>
      <c r="G1217" s="65"/>
      <c r="H1217" s="69"/>
      <c r="I1217" s="70"/>
      <c r="J1217" s="70"/>
      <c r="K1217" s="69" t="s">
        <v>17801</v>
      </c>
      <c r="L1217" s="73"/>
      <c r="M1217" s="74"/>
      <c r="N1217" s="74"/>
      <c r="O1217" s="75"/>
      <c r="P1217" s="76"/>
      <c r="Q1217" s="76"/>
      <c r="R1217" s="86"/>
      <c r="S1217" s="48"/>
      <c r="T1217" s="48"/>
      <c r="U1217" s="49"/>
      <c r="V1217" s="49"/>
      <c r="W1217" s="49"/>
      <c r="X1217" s="49"/>
      <c r="Y1217" s="49"/>
      <c r="Z1217" s="49"/>
      <c r="AA1217" s="71">
        <v>913</v>
      </c>
      <c r="AB1217" s="71"/>
      <c r="AC1217" s="72"/>
      <c r="AD1217" s="78" t="s">
        <v>11062</v>
      </c>
      <c r="AE1217" s="78">
        <v>1226</v>
      </c>
      <c r="AF1217" s="78">
        <v>732</v>
      </c>
      <c r="AG1217" s="78">
        <v>331</v>
      </c>
      <c r="AH1217" s="78">
        <v>8</v>
      </c>
      <c r="AI1217" s="78"/>
      <c r="AJ1217" s="78" t="s">
        <v>11936</v>
      </c>
      <c r="AK1217" s="78" t="s">
        <v>12976</v>
      </c>
      <c r="AL1217" s="78"/>
      <c r="AM1217" s="78"/>
      <c r="AN1217" s="80">
        <v>42796.229502314818</v>
      </c>
      <c r="AO1217" s="78"/>
      <c r="AP1217" s="78" t="b">
        <v>1</v>
      </c>
      <c r="AQ1217" s="78" t="b">
        <v>0</v>
      </c>
      <c r="AR1217" s="78" t="b">
        <v>0</v>
      </c>
      <c r="AS1217" s="78" t="s">
        <v>9963</v>
      </c>
      <c r="AT1217" s="78">
        <v>0</v>
      </c>
      <c r="AU1217" s="78"/>
      <c r="AV1217" s="78" t="b">
        <v>0</v>
      </c>
      <c r="AW1217" s="78" t="s">
        <v>15459</v>
      </c>
      <c r="AX1217" s="84" t="s">
        <v>16370</v>
      </c>
      <c r="AY1217" s="78" t="s">
        <v>66</v>
      </c>
      <c r="AZ1217" s="102" t="s">
        <v>18397</v>
      </c>
      <c r="BA1217" s="48"/>
      <c r="BB1217" s="48"/>
      <c r="BC1217" s="48"/>
      <c r="BD1217" s="48"/>
      <c r="BE1217" s="48"/>
      <c r="BF1217" s="48"/>
      <c r="BG1217" s="48"/>
      <c r="BH1217" s="48"/>
      <c r="BI1217" s="48"/>
      <c r="BJ1217" s="48"/>
      <c r="BK1217" s="78" t="e">
        <f>REPLACE(INDEX(GroupVertices[Group], MATCH(Vertices[[#This Row],[Vertex]],GroupVertices[Vertex],0)),1,1,"")</f>
        <v>#N/A</v>
      </c>
      <c r="BL1217" s="3"/>
      <c r="BM1217" s="3"/>
      <c r="BN1217" s="3"/>
      <c r="BO1217" s="3"/>
    </row>
    <row r="1218" spans="1:67" x14ac:dyDescent="0.25">
      <c r="A1218" s="64" t="s">
        <v>1025</v>
      </c>
      <c r="B1218" s="65"/>
      <c r="C1218" s="65"/>
      <c r="D1218" s="66"/>
      <c r="E1218" s="68"/>
      <c r="F1218" s="100" t="s">
        <v>5367</v>
      </c>
      <c r="G1218" s="65"/>
      <c r="H1218" s="69"/>
      <c r="I1218" s="70"/>
      <c r="J1218" s="70"/>
      <c r="K1218" s="69" t="s">
        <v>17802</v>
      </c>
      <c r="L1218" s="73"/>
      <c r="M1218" s="74"/>
      <c r="N1218" s="74"/>
      <c r="O1218" s="75"/>
      <c r="P1218" s="76"/>
      <c r="Q1218" s="76"/>
      <c r="R1218" s="86"/>
      <c r="S1218" s="48"/>
      <c r="T1218" s="48"/>
      <c r="U1218" s="49"/>
      <c r="V1218" s="49"/>
      <c r="W1218" s="49"/>
      <c r="X1218" s="49"/>
      <c r="Y1218" s="49"/>
      <c r="Z1218" s="49"/>
      <c r="AA1218" s="71">
        <v>914</v>
      </c>
      <c r="AB1218" s="71"/>
      <c r="AC1218" s="72"/>
      <c r="AD1218" s="78" t="s">
        <v>11063</v>
      </c>
      <c r="AE1218" s="78">
        <v>3173</v>
      </c>
      <c r="AF1218" s="78">
        <v>3938</v>
      </c>
      <c r="AG1218" s="78">
        <v>185023</v>
      </c>
      <c r="AH1218" s="78">
        <v>8</v>
      </c>
      <c r="AI1218" s="78">
        <v>7200</v>
      </c>
      <c r="AJ1218" s="78" t="s">
        <v>12246</v>
      </c>
      <c r="AK1218" s="78" t="s">
        <v>12977</v>
      </c>
      <c r="AL1218" s="84" t="s">
        <v>13556</v>
      </c>
      <c r="AM1218" s="78" t="s">
        <v>13831</v>
      </c>
      <c r="AN1218" s="80">
        <v>42277.98809027778</v>
      </c>
      <c r="AO1218" s="84" t="s">
        <v>14493</v>
      </c>
      <c r="AP1218" s="78" t="b">
        <v>0</v>
      </c>
      <c r="AQ1218" s="78" t="b">
        <v>0</v>
      </c>
      <c r="AR1218" s="78" t="b">
        <v>0</v>
      </c>
      <c r="AS1218" s="78" t="s">
        <v>9963</v>
      </c>
      <c r="AT1218" s="78">
        <v>131</v>
      </c>
      <c r="AU1218" s="84" t="s">
        <v>14862</v>
      </c>
      <c r="AV1218" s="78" t="b">
        <v>0</v>
      </c>
      <c r="AW1218" s="78" t="s">
        <v>15459</v>
      </c>
      <c r="AX1218" s="84" t="s">
        <v>16371</v>
      </c>
      <c r="AY1218" s="78" t="s">
        <v>66</v>
      </c>
      <c r="AZ1218" s="102" t="s">
        <v>18397</v>
      </c>
      <c r="BA1218" s="48"/>
      <c r="BB1218" s="48"/>
      <c r="BC1218" s="48"/>
      <c r="BD1218" s="48"/>
      <c r="BE1218" s="48"/>
      <c r="BF1218" s="48"/>
      <c r="BG1218" s="48"/>
      <c r="BH1218" s="48"/>
      <c r="BI1218" s="48"/>
      <c r="BJ1218" s="48"/>
      <c r="BK1218" s="78" t="e">
        <f>REPLACE(INDEX(GroupVertices[Group], MATCH(Vertices[[#This Row],[Vertex]],GroupVertices[Vertex],0)),1,1,"")</f>
        <v>#N/A</v>
      </c>
      <c r="BL1218" s="3"/>
      <c r="BM1218" s="3"/>
      <c r="BN1218" s="3"/>
      <c r="BO1218" s="3"/>
    </row>
    <row r="1219" spans="1:67" x14ac:dyDescent="0.25">
      <c r="A1219" s="64" t="s">
        <v>1026</v>
      </c>
      <c r="B1219" s="65"/>
      <c r="C1219" s="65"/>
      <c r="D1219" s="66"/>
      <c r="E1219" s="68"/>
      <c r="F1219" s="100" t="s">
        <v>5368</v>
      </c>
      <c r="G1219" s="65"/>
      <c r="H1219" s="69"/>
      <c r="I1219" s="70"/>
      <c r="J1219" s="70"/>
      <c r="K1219" s="69" t="s">
        <v>17803</v>
      </c>
      <c r="L1219" s="73"/>
      <c r="M1219" s="74"/>
      <c r="N1219" s="74"/>
      <c r="O1219" s="75"/>
      <c r="P1219" s="76"/>
      <c r="Q1219" s="76"/>
      <c r="R1219" s="86"/>
      <c r="S1219" s="48"/>
      <c r="T1219" s="48"/>
      <c r="U1219" s="49"/>
      <c r="V1219" s="49"/>
      <c r="W1219" s="49"/>
      <c r="X1219" s="49"/>
      <c r="Y1219" s="49"/>
      <c r="Z1219" s="49"/>
      <c r="AA1219" s="71">
        <v>915</v>
      </c>
      <c r="AB1219" s="71"/>
      <c r="AC1219" s="72"/>
      <c r="AD1219" s="78" t="s">
        <v>11064</v>
      </c>
      <c r="AE1219" s="78">
        <v>21</v>
      </c>
      <c r="AF1219" s="78">
        <v>20</v>
      </c>
      <c r="AG1219" s="78">
        <v>1634</v>
      </c>
      <c r="AH1219" s="78">
        <v>59</v>
      </c>
      <c r="AI1219" s="78"/>
      <c r="AJ1219" s="78"/>
      <c r="AK1219" s="78" t="s">
        <v>12978</v>
      </c>
      <c r="AL1219" s="78"/>
      <c r="AM1219" s="78"/>
      <c r="AN1219" s="80">
        <v>40759.23883101852</v>
      </c>
      <c r="AO1219" s="78"/>
      <c r="AP1219" s="78" t="b">
        <v>1</v>
      </c>
      <c r="AQ1219" s="78" t="b">
        <v>0</v>
      </c>
      <c r="AR1219" s="78" t="b">
        <v>0</v>
      </c>
      <c r="AS1219" s="78" t="s">
        <v>9963</v>
      </c>
      <c r="AT1219" s="78">
        <v>1</v>
      </c>
      <c r="AU1219" s="84" t="s">
        <v>14862</v>
      </c>
      <c r="AV1219" s="78" t="b">
        <v>0</v>
      </c>
      <c r="AW1219" s="78" t="s">
        <v>15459</v>
      </c>
      <c r="AX1219" s="84" t="s">
        <v>16372</v>
      </c>
      <c r="AY1219" s="78" t="s">
        <v>66</v>
      </c>
      <c r="AZ1219" s="102" t="s">
        <v>18397</v>
      </c>
      <c r="BA1219" s="48"/>
      <c r="BB1219" s="48"/>
      <c r="BC1219" s="48"/>
      <c r="BD1219" s="48"/>
      <c r="BE1219" s="48"/>
      <c r="BF1219" s="48"/>
      <c r="BG1219" s="48"/>
      <c r="BH1219" s="48"/>
      <c r="BI1219" s="48"/>
      <c r="BJ1219" s="48"/>
      <c r="BK1219" s="78" t="e">
        <f>REPLACE(INDEX(GroupVertices[Group], MATCH(Vertices[[#This Row],[Vertex]],GroupVertices[Vertex],0)),1,1,"")</f>
        <v>#N/A</v>
      </c>
      <c r="BL1219" s="3"/>
      <c r="BM1219" s="3"/>
      <c r="BN1219" s="3"/>
      <c r="BO1219" s="3"/>
    </row>
    <row r="1220" spans="1:67" x14ac:dyDescent="0.25">
      <c r="A1220" s="64" t="s">
        <v>1027</v>
      </c>
      <c r="B1220" s="65"/>
      <c r="C1220" s="65"/>
      <c r="D1220" s="66"/>
      <c r="E1220" s="68"/>
      <c r="F1220" s="100" t="s">
        <v>4787</v>
      </c>
      <c r="G1220" s="65"/>
      <c r="H1220" s="69"/>
      <c r="I1220" s="70"/>
      <c r="J1220" s="70"/>
      <c r="K1220" s="69" t="s">
        <v>17804</v>
      </c>
      <c r="L1220" s="73"/>
      <c r="M1220" s="74"/>
      <c r="N1220" s="74"/>
      <c r="O1220" s="75"/>
      <c r="P1220" s="76"/>
      <c r="Q1220" s="76"/>
      <c r="R1220" s="86"/>
      <c r="S1220" s="48"/>
      <c r="T1220" s="48"/>
      <c r="U1220" s="49"/>
      <c r="V1220" s="49"/>
      <c r="W1220" s="49"/>
      <c r="X1220" s="49"/>
      <c r="Y1220" s="49"/>
      <c r="Z1220" s="49"/>
      <c r="AA1220" s="71">
        <v>916</v>
      </c>
      <c r="AB1220" s="71"/>
      <c r="AC1220" s="72"/>
      <c r="AD1220" s="78" t="s">
        <v>11065</v>
      </c>
      <c r="AE1220" s="78">
        <v>81</v>
      </c>
      <c r="AF1220" s="78">
        <v>13</v>
      </c>
      <c r="AG1220" s="78">
        <v>1156</v>
      </c>
      <c r="AH1220" s="78">
        <v>1</v>
      </c>
      <c r="AI1220" s="78"/>
      <c r="AJ1220" s="78"/>
      <c r="AK1220" s="78"/>
      <c r="AL1220" s="78"/>
      <c r="AM1220" s="78"/>
      <c r="AN1220" s="80">
        <v>42790.334247685183</v>
      </c>
      <c r="AO1220" s="78"/>
      <c r="AP1220" s="78" t="b">
        <v>1</v>
      </c>
      <c r="AQ1220" s="78" t="b">
        <v>1</v>
      </c>
      <c r="AR1220" s="78" t="b">
        <v>0</v>
      </c>
      <c r="AS1220" s="78" t="s">
        <v>14858</v>
      </c>
      <c r="AT1220" s="78">
        <v>0</v>
      </c>
      <c r="AU1220" s="78"/>
      <c r="AV1220" s="78" t="b">
        <v>0</v>
      </c>
      <c r="AW1220" s="78" t="s">
        <v>15459</v>
      </c>
      <c r="AX1220" s="84" t="s">
        <v>16373</v>
      </c>
      <c r="AY1220" s="78" t="s">
        <v>66</v>
      </c>
      <c r="AZ1220" s="102" t="s">
        <v>18397</v>
      </c>
      <c r="BA1220" s="48"/>
      <c r="BB1220" s="48"/>
      <c r="BC1220" s="48"/>
      <c r="BD1220" s="48"/>
      <c r="BE1220" s="48"/>
      <c r="BF1220" s="48"/>
      <c r="BG1220" s="48"/>
      <c r="BH1220" s="48"/>
      <c r="BI1220" s="48"/>
      <c r="BJ1220" s="48"/>
      <c r="BK1220" s="78" t="e">
        <f>REPLACE(INDEX(GroupVertices[Group], MATCH(Vertices[[#This Row],[Vertex]],GroupVertices[Vertex],0)),1,1,"")</f>
        <v>#N/A</v>
      </c>
      <c r="BL1220" s="3"/>
      <c r="BM1220" s="3"/>
      <c r="BN1220" s="3"/>
      <c r="BO1220" s="3"/>
    </row>
    <row r="1221" spans="1:67" x14ac:dyDescent="0.25">
      <c r="A1221" s="64" t="s">
        <v>1028</v>
      </c>
      <c r="B1221" s="65"/>
      <c r="C1221" s="65"/>
      <c r="D1221" s="66"/>
      <c r="E1221" s="68"/>
      <c r="F1221" s="100" t="s">
        <v>5369</v>
      </c>
      <c r="G1221" s="65"/>
      <c r="H1221" s="69"/>
      <c r="I1221" s="70"/>
      <c r="J1221" s="70"/>
      <c r="K1221" s="69" t="s">
        <v>17805</v>
      </c>
      <c r="L1221" s="73"/>
      <c r="M1221" s="74"/>
      <c r="N1221" s="74"/>
      <c r="O1221" s="75"/>
      <c r="P1221" s="76"/>
      <c r="Q1221" s="76"/>
      <c r="R1221" s="86"/>
      <c r="S1221" s="48"/>
      <c r="T1221" s="48"/>
      <c r="U1221" s="49"/>
      <c r="V1221" s="49"/>
      <c r="W1221" s="49"/>
      <c r="X1221" s="49"/>
      <c r="Y1221" s="49"/>
      <c r="Z1221" s="49"/>
      <c r="AA1221" s="71">
        <v>917</v>
      </c>
      <c r="AB1221" s="71"/>
      <c r="AC1221" s="72"/>
      <c r="AD1221" s="78" t="s">
        <v>11066</v>
      </c>
      <c r="AE1221" s="78">
        <v>6244</v>
      </c>
      <c r="AF1221" s="78">
        <v>23929</v>
      </c>
      <c r="AG1221" s="78">
        <v>12439</v>
      </c>
      <c r="AH1221" s="78">
        <v>1939</v>
      </c>
      <c r="AI1221" s="78">
        <v>-25200</v>
      </c>
      <c r="AJ1221" s="78" t="s">
        <v>12247</v>
      </c>
      <c r="AK1221" s="78" t="s">
        <v>12675</v>
      </c>
      <c r="AL1221" s="84" t="s">
        <v>13557</v>
      </c>
      <c r="AM1221" s="78" t="s">
        <v>13819</v>
      </c>
      <c r="AN1221" s="80">
        <v>41659.892488425925</v>
      </c>
      <c r="AO1221" s="84" t="s">
        <v>14494</v>
      </c>
      <c r="AP1221" s="78" t="b">
        <v>0</v>
      </c>
      <c r="AQ1221" s="78" t="b">
        <v>0</v>
      </c>
      <c r="AR1221" s="78" t="b">
        <v>0</v>
      </c>
      <c r="AS1221" s="78" t="s">
        <v>9963</v>
      </c>
      <c r="AT1221" s="78">
        <v>646</v>
      </c>
      <c r="AU1221" s="84" t="s">
        <v>14862</v>
      </c>
      <c r="AV1221" s="78" t="b">
        <v>0</v>
      </c>
      <c r="AW1221" s="78" t="s">
        <v>15459</v>
      </c>
      <c r="AX1221" s="84" t="s">
        <v>16374</v>
      </c>
      <c r="AY1221" s="78" t="s">
        <v>66</v>
      </c>
      <c r="AZ1221" s="102" t="s">
        <v>18397</v>
      </c>
      <c r="BA1221" s="48"/>
      <c r="BB1221" s="48"/>
      <c r="BC1221" s="48"/>
      <c r="BD1221" s="48"/>
      <c r="BE1221" s="48"/>
      <c r="BF1221" s="48"/>
      <c r="BG1221" s="48"/>
      <c r="BH1221" s="48"/>
      <c r="BI1221" s="48"/>
      <c r="BJ1221" s="48"/>
      <c r="BK1221" s="78" t="e">
        <f>REPLACE(INDEX(GroupVertices[Group], MATCH(Vertices[[#This Row],[Vertex]],GroupVertices[Vertex],0)),1,1,"")</f>
        <v>#N/A</v>
      </c>
      <c r="BL1221" s="3"/>
      <c r="BM1221" s="3"/>
      <c r="BN1221" s="3"/>
      <c r="BO1221" s="3"/>
    </row>
    <row r="1222" spans="1:67" x14ac:dyDescent="0.25">
      <c r="A1222" s="64" t="s">
        <v>1030</v>
      </c>
      <c r="B1222" s="65"/>
      <c r="C1222" s="65"/>
      <c r="D1222" s="66"/>
      <c r="E1222" s="68"/>
      <c r="F1222" s="100" t="s">
        <v>5371</v>
      </c>
      <c r="G1222" s="65"/>
      <c r="H1222" s="69"/>
      <c r="I1222" s="70"/>
      <c r="J1222" s="70"/>
      <c r="K1222" s="69" t="s">
        <v>17807</v>
      </c>
      <c r="L1222" s="73"/>
      <c r="M1222" s="74"/>
      <c r="N1222" s="74"/>
      <c r="O1222" s="75"/>
      <c r="P1222" s="76"/>
      <c r="Q1222" s="76"/>
      <c r="R1222" s="86"/>
      <c r="S1222" s="48"/>
      <c r="T1222" s="48"/>
      <c r="U1222" s="49"/>
      <c r="V1222" s="49"/>
      <c r="W1222" s="49"/>
      <c r="X1222" s="49"/>
      <c r="Y1222" s="49"/>
      <c r="Z1222" s="49"/>
      <c r="AA1222" s="71">
        <v>919</v>
      </c>
      <c r="AB1222" s="71"/>
      <c r="AC1222" s="72"/>
      <c r="AD1222" s="78" t="s">
        <v>11068</v>
      </c>
      <c r="AE1222" s="78">
        <v>484</v>
      </c>
      <c r="AF1222" s="78">
        <v>1123</v>
      </c>
      <c r="AG1222" s="78">
        <v>66645</v>
      </c>
      <c r="AH1222" s="78">
        <v>0</v>
      </c>
      <c r="AI1222" s="78">
        <v>19800</v>
      </c>
      <c r="AJ1222" s="78" t="s">
        <v>12249</v>
      </c>
      <c r="AK1222" s="78" t="s">
        <v>12980</v>
      </c>
      <c r="AL1222" s="84" t="s">
        <v>13559</v>
      </c>
      <c r="AM1222" s="78" t="s">
        <v>10140</v>
      </c>
      <c r="AN1222" s="80">
        <v>40061.134548611109</v>
      </c>
      <c r="AO1222" s="84" t="s">
        <v>14496</v>
      </c>
      <c r="AP1222" s="78" t="b">
        <v>0</v>
      </c>
      <c r="AQ1222" s="78" t="b">
        <v>0</v>
      </c>
      <c r="AR1222" s="78" t="b">
        <v>0</v>
      </c>
      <c r="AS1222" s="78" t="s">
        <v>9963</v>
      </c>
      <c r="AT1222" s="78">
        <v>33</v>
      </c>
      <c r="AU1222" s="84" t="s">
        <v>14916</v>
      </c>
      <c r="AV1222" s="78" t="b">
        <v>0</v>
      </c>
      <c r="AW1222" s="78" t="s">
        <v>15459</v>
      </c>
      <c r="AX1222" s="84" t="s">
        <v>16376</v>
      </c>
      <c r="AY1222" s="78" t="s">
        <v>66</v>
      </c>
      <c r="AZ1222" s="102" t="s">
        <v>18397</v>
      </c>
      <c r="BA1222" s="48"/>
      <c r="BB1222" s="48"/>
      <c r="BC1222" s="48"/>
      <c r="BD1222" s="48"/>
      <c r="BE1222" s="48"/>
      <c r="BF1222" s="48"/>
      <c r="BG1222" s="48"/>
      <c r="BH1222" s="48"/>
      <c r="BI1222" s="48"/>
      <c r="BJ1222" s="48"/>
      <c r="BK1222" s="78" t="e">
        <f>REPLACE(INDEX(GroupVertices[Group], MATCH(Vertices[[#This Row],[Vertex]],GroupVertices[Vertex],0)),1,1,"")</f>
        <v>#N/A</v>
      </c>
      <c r="BL1222" s="3"/>
      <c r="BM1222" s="3"/>
      <c r="BN1222" s="3"/>
      <c r="BO1222" s="3"/>
    </row>
    <row r="1223" spans="1:67" x14ac:dyDescent="0.25">
      <c r="A1223" s="64" t="s">
        <v>1031</v>
      </c>
      <c r="B1223" s="65"/>
      <c r="C1223" s="65"/>
      <c r="D1223" s="66"/>
      <c r="E1223" s="68"/>
      <c r="F1223" s="100" t="s">
        <v>5372</v>
      </c>
      <c r="G1223" s="65"/>
      <c r="H1223" s="69"/>
      <c r="I1223" s="70"/>
      <c r="J1223" s="70"/>
      <c r="K1223" s="69" t="s">
        <v>17808</v>
      </c>
      <c r="L1223" s="73"/>
      <c r="M1223" s="74"/>
      <c r="N1223" s="74"/>
      <c r="O1223" s="75"/>
      <c r="P1223" s="76"/>
      <c r="Q1223" s="76"/>
      <c r="R1223" s="86"/>
      <c r="S1223" s="48"/>
      <c r="T1223" s="48"/>
      <c r="U1223" s="49"/>
      <c r="V1223" s="49"/>
      <c r="W1223" s="49"/>
      <c r="X1223" s="49"/>
      <c r="Y1223" s="49"/>
      <c r="Z1223" s="49"/>
      <c r="AA1223" s="71">
        <v>920</v>
      </c>
      <c r="AB1223" s="71"/>
      <c r="AC1223" s="72"/>
      <c r="AD1223" s="78" t="s">
        <v>11069</v>
      </c>
      <c r="AE1223" s="78">
        <v>904</v>
      </c>
      <c r="AF1223" s="78">
        <v>1391</v>
      </c>
      <c r="AG1223" s="78">
        <v>16430</v>
      </c>
      <c r="AH1223" s="78">
        <v>179</v>
      </c>
      <c r="AI1223" s="78">
        <v>7200</v>
      </c>
      <c r="AJ1223" s="78" t="s">
        <v>12250</v>
      </c>
      <c r="AK1223" s="78"/>
      <c r="AL1223" s="78"/>
      <c r="AM1223" s="78" t="s">
        <v>13804</v>
      </c>
      <c r="AN1223" s="80">
        <v>40219.423576388886</v>
      </c>
      <c r="AO1223" s="84" t="s">
        <v>14497</v>
      </c>
      <c r="AP1223" s="78" t="b">
        <v>0</v>
      </c>
      <c r="AQ1223" s="78" t="b">
        <v>0</v>
      </c>
      <c r="AR1223" s="78" t="b">
        <v>0</v>
      </c>
      <c r="AS1223" s="78" t="s">
        <v>9963</v>
      </c>
      <c r="AT1223" s="78">
        <v>637</v>
      </c>
      <c r="AU1223" s="84" t="s">
        <v>15053</v>
      </c>
      <c r="AV1223" s="78" t="b">
        <v>0</v>
      </c>
      <c r="AW1223" s="78" t="s">
        <v>15459</v>
      </c>
      <c r="AX1223" s="84" t="s">
        <v>16377</v>
      </c>
      <c r="AY1223" s="78" t="s">
        <v>66</v>
      </c>
      <c r="AZ1223" s="102" t="s">
        <v>18397</v>
      </c>
      <c r="BA1223" s="48"/>
      <c r="BB1223" s="48"/>
      <c r="BC1223" s="48"/>
      <c r="BD1223" s="48"/>
      <c r="BE1223" s="48"/>
      <c r="BF1223" s="48"/>
      <c r="BG1223" s="48"/>
      <c r="BH1223" s="48"/>
      <c r="BI1223" s="48"/>
      <c r="BJ1223" s="48"/>
      <c r="BK1223" s="78" t="e">
        <f>REPLACE(INDEX(GroupVertices[Group], MATCH(Vertices[[#This Row],[Vertex]],GroupVertices[Vertex],0)),1,1,"")</f>
        <v>#N/A</v>
      </c>
      <c r="BL1223" s="3"/>
      <c r="BM1223" s="3"/>
      <c r="BN1223" s="3"/>
      <c r="BO1223" s="3"/>
    </row>
    <row r="1224" spans="1:67" x14ac:dyDescent="0.25">
      <c r="A1224" s="64" t="s">
        <v>1032</v>
      </c>
      <c r="B1224" s="65"/>
      <c r="C1224" s="65"/>
      <c r="D1224" s="66"/>
      <c r="E1224" s="68"/>
      <c r="F1224" s="100" t="s">
        <v>5373</v>
      </c>
      <c r="G1224" s="65"/>
      <c r="H1224" s="69"/>
      <c r="I1224" s="70"/>
      <c r="J1224" s="70"/>
      <c r="K1224" s="69" t="s">
        <v>17809</v>
      </c>
      <c r="L1224" s="73"/>
      <c r="M1224" s="74"/>
      <c r="N1224" s="74"/>
      <c r="O1224" s="75"/>
      <c r="P1224" s="76"/>
      <c r="Q1224" s="76"/>
      <c r="R1224" s="86"/>
      <c r="S1224" s="48"/>
      <c r="T1224" s="48"/>
      <c r="U1224" s="49"/>
      <c r="V1224" s="49"/>
      <c r="W1224" s="49"/>
      <c r="X1224" s="49"/>
      <c r="Y1224" s="49"/>
      <c r="Z1224" s="49"/>
      <c r="AA1224" s="71">
        <v>921</v>
      </c>
      <c r="AB1224" s="71"/>
      <c r="AC1224" s="72"/>
      <c r="AD1224" s="78" t="s">
        <v>11070</v>
      </c>
      <c r="AE1224" s="78">
        <v>7</v>
      </c>
      <c r="AF1224" s="78">
        <v>1</v>
      </c>
      <c r="AG1224" s="78">
        <v>14</v>
      </c>
      <c r="AH1224" s="78">
        <v>0</v>
      </c>
      <c r="AI1224" s="78"/>
      <c r="AJ1224" s="78"/>
      <c r="AK1224" s="78"/>
      <c r="AL1224" s="78"/>
      <c r="AM1224" s="78"/>
      <c r="AN1224" s="80">
        <v>42551.640613425923</v>
      </c>
      <c r="AO1224" s="78"/>
      <c r="AP1224" s="78" t="b">
        <v>1</v>
      </c>
      <c r="AQ1224" s="78" t="b">
        <v>0</v>
      </c>
      <c r="AR1224" s="78" t="b">
        <v>0</v>
      </c>
      <c r="AS1224" s="78" t="s">
        <v>9963</v>
      </c>
      <c r="AT1224" s="78">
        <v>0</v>
      </c>
      <c r="AU1224" s="78"/>
      <c r="AV1224" s="78" t="b">
        <v>0</v>
      </c>
      <c r="AW1224" s="78" t="s">
        <v>15459</v>
      </c>
      <c r="AX1224" s="84" t="s">
        <v>16378</v>
      </c>
      <c r="AY1224" s="78" t="s">
        <v>66</v>
      </c>
      <c r="AZ1224" s="102" t="s">
        <v>18397</v>
      </c>
      <c r="BA1224" s="48"/>
      <c r="BB1224" s="48"/>
      <c r="BC1224" s="48"/>
      <c r="BD1224" s="48"/>
      <c r="BE1224" s="48"/>
      <c r="BF1224" s="48"/>
      <c r="BG1224" s="48"/>
      <c r="BH1224" s="48"/>
      <c r="BI1224" s="48"/>
      <c r="BJ1224" s="48"/>
      <c r="BK1224" s="78" t="e">
        <f>REPLACE(INDEX(GroupVertices[Group], MATCH(Vertices[[#This Row],[Vertex]],GroupVertices[Vertex],0)),1,1,"")</f>
        <v>#N/A</v>
      </c>
      <c r="BL1224" s="3"/>
      <c r="BM1224" s="3"/>
      <c r="BN1224" s="3"/>
      <c r="BO1224" s="3"/>
    </row>
    <row r="1225" spans="1:67" x14ac:dyDescent="0.25">
      <c r="A1225" s="64" t="s">
        <v>1033</v>
      </c>
      <c r="B1225" s="65"/>
      <c r="C1225" s="65"/>
      <c r="D1225" s="66"/>
      <c r="E1225" s="68"/>
      <c r="F1225" s="100" t="s">
        <v>5374</v>
      </c>
      <c r="G1225" s="65"/>
      <c r="H1225" s="69"/>
      <c r="I1225" s="70"/>
      <c r="J1225" s="70"/>
      <c r="K1225" s="69" t="s">
        <v>17810</v>
      </c>
      <c r="L1225" s="73"/>
      <c r="M1225" s="74"/>
      <c r="N1225" s="74"/>
      <c r="O1225" s="75"/>
      <c r="P1225" s="76"/>
      <c r="Q1225" s="76"/>
      <c r="R1225" s="86"/>
      <c r="S1225" s="48"/>
      <c r="T1225" s="48"/>
      <c r="U1225" s="49"/>
      <c r="V1225" s="49"/>
      <c r="W1225" s="49"/>
      <c r="X1225" s="49"/>
      <c r="Y1225" s="49"/>
      <c r="Z1225" s="49"/>
      <c r="AA1225" s="71">
        <v>922</v>
      </c>
      <c r="AB1225" s="71"/>
      <c r="AC1225" s="72"/>
      <c r="AD1225" s="78" t="s">
        <v>11071</v>
      </c>
      <c r="AE1225" s="78">
        <v>65</v>
      </c>
      <c r="AF1225" s="78">
        <v>43</v>
      </c>
      <c r="AG1225" s="78">
        <v>359</v>
      </c>
      <c r="AH1225" s="78">
        <v>2</v>
      </c>
      <c r="AI1225" s="78"/>
      <c r="AJ1225" s="78" t="s">
        <v>12251</v>
      </c>
      <c r="AK1225" s="78"/>
      <c r="AL1225" s="84" t="s">
        <v>13560</v>
      </c>
      <c r="AM1225" s="78"/>
      <c r="AN1225" s="80">
        <v>40576.134768518517</v>
      </c>
      <c r="AO1225" s="78"/>
      <c r="AP1225" s="78" t="b">
        <v>1</v>
      </c>
      <c r="AQ1225" s="78" t="b">
        <v>0</v>
      </c>
      <c r="AR1225" s="78" t="b">
        <v>0</v>
      </c>
      <c r="AS1225" s="78" t="s">
        <v>9963</v>
      </c>
      <c r="AT1225" s="78">
        <v>0</v>
      </c>
      <c r="AU1225" s="84" t="s">
        <v>14862</v>
      </c>
      <c r="AV1225" s="78" t="b">
        <v>0</v>
      </c>
      <c r="AW1225" s="78" t="s">
        <v>15459</v>
      </c>
      <c r="AX1225" s="84" t="s">
        <v>16379</v>
      </c>
      <c r="AY1225" s="78" t="s">
        <v>66</v>
      </c>
      <c r="AZ1225" s="102" t="s">
        <v>18397</v>
      </c>
      <c r="BA1225" s="48"/>
      <c r="BB1225" s="48"/>
      <c r="BC1225" s="48"/>
      <c r="BD1225" s="48"/>
      <c r="BE1225" s="48"/>
      <c r="BF1225" s="48"/>
      <c r="BG1225" s="48"/>
      <c r="BH1225" s="48"/>
      <c r="BI1225" s="48"/>
      <c r="BJ1225" s="48"/>
      <c r="BK1225" s="78" t="e">
        <f>REPLACE(INDEX(GroupVertices[Group], MATCH(Vertices[[#This Row],[Vertex]],GroupVertices[Vertex],0)),1,1,"")</f>
        <v>#N/A</v>
      </c>
      <c r="BL1225" s="3"/>
      <c r="BM1225" s="3"/>
      <c r="BN1225" s="3"/>
      <c r="BO1225" s="3"/>
    </row>
    <row r="1226" spans="1:67" x14ac:dyDescent="0.25">
      <c r="A1226" s="64" t="s">
        <v>1034</v>
      </c>
      <c r="B1226" s="65"/>
      <c r="C1226" s="65"/>
      <c r="D1226" s="66"/>
      <c r="E1226" s="68"/>
      <c r="F1226" s="100" t="s">
        <v>5375</v>
      </c>
      <c r="G1226" s="65"/>
      <c r="H1226" s="69"/>
      <c r="I1226" s="70"/>
      <c r="J1226" s="70"/>
      <c r="K1226" s="69" t="s">
        <v>17811</v>
      </c>
      <c r="L1226" s="73"/>
      <c r="M1226" s="74"/>
      <c r="N1226" s="74"/>
      <c r="O1226" s="75"/>
      <c r="P1226" s="76"/>
      <c r="Q1226" s="76"/>
      <c r="R1226" s="86"/>
      <c r="S1226" s="48"/>
      <c r="T1226" s="48"/>
      <c r="U1226" s="49"/>
      <c r="V1226" s="49"/>
      <c r="W1226" s="49"/>
      <c r="X1226" s="49"/>
      <c r="Y1226" s="49"/>
      <c r="Z1226" s="49"/>
      <c r="AA1226" s="71">
        <v>923</v>
      </c>
      <c r="AB1226" s="71"/>
      <c r="AC1226" s="72"/>
      <c r="AD1226" s="78" t="s">
        <v>11072</v>
      </c>
      <c r="AE1226" s="78">
        <v>355</v>
      </c>
      <c r="AF1226" s="78">
        <v>232</v>
      </c>
      <c r="AG1226" s="78">
        <v>623</v>
      </c>
      <c r="AH1226" s="78">
        <v>7</v>
      </c>
      <c r="AI1226" s="78">
        <v>19800</v>
      </c>
      <c r="AJ1226" s="78" t="s">
        <v>12252</v>
      </c>
      <c r="AK1226" s="78" t="s">
        <v>12981</v>
      </c>
      <c r="AL1226" s="78"/>
      <c r="AM1226" s="78" t="s">
        <v>13806</v>
      </c>
      <c r="AN1226" s="80">
        <v>41176.217372685183</v>
      </c>
      <c r="AO1226" s="84" t="s">
        <v>14498</v>
      </c>
      <c r="AP1226" s="78" t="b">
        <v>0</v>
      </c>
      <c r="AQ1226" s="78" t="b">
        <v>0</v>
      </c>
      <c r="AR1226" s="78" t="b">
        <v>1</v>
      </c>
      <c r="AS1226" s="78" t="s">
        <v>9963</v>
      </c>
      <c r="AT1226" s="78">
        <v>0</v>
      </c>
      <c r="AU1226" s="84" t="s">
        <v>14865</v>
      </c>
      <c r="AV1226" s="78" t="b">
        <v>0</v>
      </c>
      <c r="AW1226" s="78" t="s">
        <v>15459</v>
      </c>
      <c r="AX1226" s="84" t="s">
        <v>16380</v>
      </c>
      <c r="AY1226" s="78" t="s">
        <v>66</v>
      </c>
      <c r="AZ1226" s="102" t="s">
        <v>18397</v>
      </c>
      <c r="BA1226" s="48"/>
      <c r="BB1226" s="48"/>
      <c r="BC1226" s="48"/>
      <c r="BD1226" s="48"/>
      <c r="BE1226" s="48"/>
      <c r="BF1226" s="48"/>
      <c r="BG1226" s="48"/>
      <c r="BH1226" s="48"/>
      <c r="BI1226" s="48"/>
      <c r="BJ1226" s="48"/>
      <c r="BK1226" s="78" t="e">
        <f>REPLACE(INDEX(GroupVertices[Group], MATCH(Vertices[[#This Row],[Vertex]],GroupVertices[Vertex],0)),1,1,"")</f>
        <v>#N/A</v>
      </c>
      <c r="BL1226" s="3"/>
      <c r="BM1226" s="3"/>
      <c r="BN1226" s="3"/>
      <c r="BO1226" s="3"/>
    </row>
    <row r="1227" spans="1:67" x14ac:dyDescent="0.25">
      <c r="A1227" s="64" t="s">
        <v>1035</v>
      </c>
      <c r="B1227" s="65"/>
      <c r="C1227" s="65"/>
      <c r="D1227" s="66"/>
      <c r="E1227" s="68"/>
      <c r="F1227" s="100" t="s">
        <v>5376</v>
      </c>
      <c r="G1227" s="65"/>
      <c r="H1227" s="69"/>
      <c r="I1227" s="70"/>
      <c r="J1227" s="70"/>
      <c r="K1227" s="69" t="s">
        <v>17812</v>
      </c>
      <c r="L1227" s="73"/>
      <c r="M1227" s="74"/>
      <c r="N1227" s="74"/>
      <c r="O1227" s="75"/>
      <c r="P1227" s="76"/>
      <c r="Q1227" s="76"/>
      <c r="R1227" s="86"/>
      <c r="S1227" s="48"/>
      <c r="T1227" s="48"/>
      <c r="U1227" s="49"/>
      <c r="V1227" s="49"/>
      <c r="W1227" s="49"/>
      <c r="X1227" s="49"/>
      <c r="Y1227" s="49"/>
      <c r="Z1227" s="49"/>
      <c r="AA1227" s="71">
        <v>924</v>
      </c>
      <c r="AB1227" s="71"/>
      <c r="AC1227" s="72"/>
      <c r="AD1227" s="78" t="s">
        <v>11073</v>
      </c>
      <c r="AE1227" s="78">
        <v>91</v>
      </c>
      <c r="AF1227" s="78">
        <v>844</v>
      </c>
      <c r="AG1227" s="78">
        <v>278347</v>
      </c>
      <c r="AH1227" s="78">
        <v>5</v>
      </c>
      <c r="AI1227" s="78">
        <v>-14400</v>
      </c>
      <c r="AJ1227" s="78" t="s">
        <v>12253</v>
      </c>
      <c r="AK1227" s="78" t="s">
        <v>12982</v>
      </c>
      <c r="AL1227" s="78"/>
      <c r="AM1227" s="78" t="s">
        <v>13803</v>
      </c>
      <c r="AN1227" s="80">
        <v>40383.875960648147</v>
      </c>
      <c r="AO1227" s="78"/>
      <c r="AP1227" s="78" t="b">
        <v>0</v>
      </c>
      <c r="AQ1227" s="78" t="b">
        <v>0</v>
      </c>
      <c r="AR1227" s="78" t="b">
        <v>0</v>
      </c>
      <c r="AS1227" s="78" t="s">
        <v>9963</v>
      </c>
      <c r="AT1227" s="78">
        <v>140</v>
      </c>
      <c r="AU1227" s="84" t="s">
        <v>15054</v>
      </c>
      <c r="AV1227" s="78" t="b">
        <v>0</v>
      </c>
      <c r="AW1227" s="78" t="s">
        <v>15459</v>
      </c>
      <c r="AX1227" s="84" t="s">
        <v>16381</v>
      </c>
      <c r="AY1227" s="78" t="s">
        <v>66</v>
      </c>
      <c r="AZ1227" s="102" t="s">
        <v>18397</v>
      </c>
      <c r="BA1227" s="48"/>
      <c r="BB1227" s="48"/>
      <c r="BC1227" s="48"/>
      <c r="BD1227" s="48"/>
      <c r="BE1227" s="48"/>
      <c r="BF1227" s="48"/>
      <c r="BG1227" s="48"/>
      <c r="BH1227" s="48"/>
      <c r="BI1227" s="48"/>
      <c r="BJ1227" s="48"/>
      <c r="BK1227" s="78" t="e">
        <f>REPLACE(INDEX(GroupVertices[Group], MATCH(Vertices[[#This Row],[Vertex]],GroupVertices[Vertex],0)),1,1,"")</f>
        <v>#N/A</v>
      </c>
      <c r="BL1227" s="3"/>
      <c r="BM1227" s="3"/>
      <c r="BN1227" s="3"/>
      <c r="BO1227" s="3"/>
    </row>
    <row r="1228" spans="1:67" x14ac:dyDescent="0.25">
      <c r="A1228" s="64" t="s">
        <v>1037</v>
      </c>
      <c r="B1228" s="65"/>
      <c r="C1228" s="65"/>
      <c r="D1228" s="66"/>
      <c r="E1228" s="68"/>
      <c r="F1228" s="100" t="s">
        <v>5378</v>
      </c>
      <c r="G1228" s="65"/>
      <c r="H1228" s="69"/>
      <c r="I1228" s="70"/>
      <c r="J1228" s="70"/>
      <c r="K1228" s="69" t="s">
        <v>17814</v>
      </c>
      <c r="L1228" s="73"/>
      <c r="M1228" s="74"/>
      <c r="N1228" s="74"/>
      <c r="O1228" s="75"/>
      <c r="P1228" s="76"/>
      <c r="Q1228" s="76"/>
      <c r="R1228" s="86"/>
      <c r="S1228" s="48"/>
      <c r="T1228" s="48"/>
      <c r="U1228" s="49"/>
      <c r="V1228" s="49"/>
      <c r="W1228" s="49"/>
      <c r="X1228" s="49"/>
      <c r="Y1228" s="49"/>
      <c r="Z1228" s="49"/>
      <c r="AA1228" s="71">
        <v>926</v>
      </c>
      <c r="AB1228" s="71"/>
      <c r="AC1228" s="72"/>
      <c r="AD1228" s="78" t="s">
        <v>11075</v>
      </c>
      <c r="AE1228" s="78">
        <v>309</v>
      </c>
      <c r="AF1228" s="78">
        <v>128</v>
      </c>
      <c r="AG1228" s="78">
        <v>1962</v>
      </c>
      <c r="AH1228" s="78">
        <v>15</v>
      </c>
      <c r="AI1228" s="78"/>
      <c r="AJ1228" s="78" t="s">
        <v>12255</v>
      </c>
      <c r="AK1228" s="78" t="s">
        <v>12983</v>
      </c>
      <c r="AL1228" s="78"/>
      <c r="AM1228" s="78"/>
      <c r="AN1228" s="80">
        <v>42286.185543981483</v>
      </c>
      <c r="AO1228" s="84" t="s">
        <v>14500</v>
      </c>
      <c r="AP1228" s="78" t="b">
        <v>1</v>
      </c>
      <c r="AQ1228" s="78" t="b">
        <v>0</v>
      </c>
      <c r="AR1228" s="78" t="b">
        <v>0</v>
      </c>
      <c r="AS1228" s="78" t="s">
        <v>9963</v>
      </c>
      <c r="AT1228" s="78">
        <v>2</v>
      </c>
      <c r="AU1228" s="84" t="s">
        <v>14862</v>
      </c>
      <c r="AV1228" s="78" t="b">
        <v>0</v>
      </c>
      <c r="AW1228" s="78" t="s">
        <v>15459</v>
      </c>
      <c r="AX1228" s="84" t="s">
        <v>16383</v>
      </c>
      <c r="AY1228" s="78" t="s">
        <v>66</v>
      </c>
      <c r="AZ1228" s="102" t="s">
        <v>18397</v>
      </c>
      <c r="BA1228" s="48"/>
      <c r="BB1228" s="48"/>
      <c r="BC1228" s="48"/>
      <c r="BD1228" s="48"/>
      <c r="BE1228" s="48"/>
      <c r="BF1228" s="48"/>
      <c r="BG1228" s="48"/>
      <c r="BH1228" s="48"/>
      <c r="BI1228" s="48"/>
      <c r="BJ1228" s="48"/>
      <c r="BK1228" s="78" t="e">
        <f>REPLACE(INDEX(GroupVertices[Group], MATCH(Vertices[[#This Row],[Vertex]],GroupVertices[Vertex],0)),1,1,"")</f>
        <v>#N/A</v>
      </c>
      <c r="BL1228" s="3"/>
      <c r="BM1228" s="3"/>
      <c r="BN1228" s="3"/>
      <c r="BO1228" s="3"/>
    </row>
    <row r="1229" spans="1:67" x14ac:dyDescent="0.25">
      <c r="A1229" s="64" t="s">
        <v>1038</v>
      </c>
      <c r="B1229" s="65"/>
      <c r="C1229" s="65"/>
      <c r="D1229" s="66"/>
      <c r="E1229" s="68"/>
      <c r="F1229" s="100" t="s">
        <v>5379</v>
      </c>
      <c r="G1229" s="65"/>
      <c r="H1229" s="69"/>
      <c r="I1229" s="70"/>
      <c r="J1229" s="70"/>
      <c r="K1229" s="69" t="s">
        <v>17815</v>
      </c>
      <c r="L1229" s="73"/>
      <c r="M1229" s="74"/>
      <c r="N1229" s="74"/>
      <c r="O1229" s="75"/>
      <c r="P1229" s="76"/>
      <c r="Q1229" s="76"/>
      <c r="R1229" s="86"/>
      <c r="S1229" s="48"/>
      <c r="T1229" s="48"/>
      <c r="U1229" s="49"/>
      <c r="V1229" s="49"/>
      <c r="W1229" s="49"/>
      <c r="X1229" s="49"/>
      <c r="Y1229" s="49"/>
      <c r="Z1229" s="49"/>
      <c r="AA1229" s="71">
        <v>927</v>
      </c>
      <c r="AB1229" s="71"/>
      <c r="AC1229" s="72"/>
      <c r="AD1229" s="78" t="s">
        <v>11076</v>
      </c>
      <c r="AE1229" s="78">
        <v>9</v>
      </c>
      <c r="AF1229" s="78">
        <v>481</v>
      </c>
      <c r="AG1229" s="78">
        <v>11473</v>
      </c>
      <c r="AH1229" s="78">
        <v>3</v>
      </c>
      <c r="AI1229" s="78">
        <v>19800</v>
      </c>
      <c r="AJ1229" s="78" t="s">
        <v>12256</v>
      </c>
      <c r="AK1229" s="78" t="s">
        <v>12984</v>
      </c>
      <c r="AL1229" s="84" t="s">
        <v>13561</v>
      </c>
      <c r="AM1229" s="78" t="s">
        <v>10135</v>
      </c>
      <c r="AN1229" s="80">
        <v>40069.249421296299</v>
      </c>
      <c r="AO1229" s="84" t="s">
        <v>14501</v>
      </c>
      <c r="AP1229" s="78" t="b">
        <v>0</v>
      </c>
      <c r="AQ1229" s="78" t="b">
        <v>0</v>
      </c>
      <c r="AR1229" s="78" t="b">
        <v>1</v>
      </c>
      <c r="AS1229" s="78" t="s">
        <v>9963</v>
      </c>
      <c r="AT1229" s="78">
        <v>32</v>
      </c>
      <c r="AU1229" s="84" t="s">
        <v>15055</v>
      </c>
      <c r="AV1229" s="78" t="b">
        <v>0</v>
      </c>
      <c r="AW1229" s="78" t="s">
        <v>15459</v>
      </c>
      <c r="AX1229" s="84" t="s">
        <v>16384</v>
      </c>
      <c r="AY1229" s="78" t="s">
        <v>66</v>
      </c>
      <c r="AZ1229" s="102" t="s">
        <v>18397</v>
      </c>
      <c r="BA1229" s="48"/>
      <c r="BB1229" s="48"/>
      <c r="BC1229" s="48"/>
      <c r="BD1229" s="48"/>
      <c r="BE1229" s="48"/>
      <c r="BF1229" s="48"/>
      <c r="BG1229" s="48"/>
      <c r="BH1229" s="48"/>
      <c r="BI1229" s="48"/>
      <c r="BJ1229" s="48"/>
      <c r="BK1229" s="78" t="e">
        <f>REPLACE(INDEX(GroupVertices[Group], MATCH(Vertices[[#This Row],[Vertex]],GroupVertices[Vertex],0)),1,1,"")</f>
        <v>#N/A</v>
      </c>
      <c r="BL1229" s="3"/>
      <c r="BM1229" s="3"/>
      <c r="BN1229" s="3"/>
      <c r="BO1229" s="3"/>
    </row>
    <row r="1230" spans="1:67" x14ac:dyDescent="0.25">
      <c r="A1230" s="64" t="s">
        <v>1041</v>
      </c>
      <c r="B1230" s="65"/>
      <c r="C1230" s="65"/>
      <c r="D1230" s="66"/>
      <c r="E1230" s="68"/>
      <c r="F1230" s="100" t="s">
        <v>4787</v>
      </c>
      <c r="G1230" s="65"/>
      <c r="H1230" s="69"/>
      <c r="I1230" s="70"/>
      <c r="J1230" s="70"/>
      <c r="K1230" s="69" t="s">
        <v>17817</v>
      </c>
      <c r="L1230" s="73"/>
      <c r="M1230" s="74"/>
      <c r="N1230" s="74"/>
      <c r="O1230" s="75"/>
      <c r="P1230" s="76"/>
      <c r="Q1230" s="76"/>
      <c r="R1230" s="86"/>
      <c r="S1230" s="48"/>
      <c r="T1230" s="48"/>
      <c r="U1230" s="49"/>
      <c r="V1230" s="49"/>
      <c r="W1230" s="49"/>
      <c r="X1230" s="49"/>
      <c r="Y1230" s="49"/>
      <c r="Z1230" s="49"/>
      <c r="AA1230" s="71">
        <v>929</v>
      </c>
      <c r="AB1230" s="71"/>
      <c r="AC1230" s="72"/>
      <c r="AD1230" s="78" t="s">
        <v>11078</v>
      </c>
      <c r="AE1230" s="78">
        <v>11</v>
      </c>
      <c r="AF1230" s="78">
        <v>9</v>
      </c>
      <c r="AG1230" s="78">
        <v>568</v>
      </c>
      <c r="AH1230" s="78">
        <v>3</v>
      </c>
      <c r="AI1230" s="78"/>
      <c r="AJ1230" s="78"/>
      <c r="AK1230" s="78" t="s">
        <v>12870</v>
      </c>
      <c r="AL1230" s="78"/>
      <c r="AM1230" s="78"/>
      <c r="AN1230" s="80">
        <v>42772.032384259262</v>
      </c>
      <c r="AO1230" s="78"/>
      <c r="AP1230" s="78" t="b">
        <v>1</v>
      </c>
      <c r="AQ1230" s="78" t="b">
        <v>1</v>
      </c>
      <c r="AR1230" s="78" t="b">
        <v>0</v>
      </c>
      <c r="AS1230" s="78" t="s">
        <v>9963</v>
      </c>
      <c r="AT1230" s="78">
        <v>0</v>
      </c>
      <c r="AU1230" s="78"/>
      <c r="AV1230" s="78" t="b">
        <v>0</v>
      </c>
      <c r="AW1230" s="78" t="s">
        <v>15459</v>
      </c>
      <c r="AX1230" s="84" t="s">
        <v>16386</v>
      </c>
      <c r="AY1230" s="78" t="s">
        <v>66</v>
      </c>
      <c r="AZ1230" s="102" t="s">
        <v>18397</v>
      </c>
      <c r="BA1230" s="48"/>
      <c r="BB1230" s="48"/>
      <c r="BC1230" s="48"/>
      <c r="BD1230" s="48"/>
      <c r="BE1230" s="48"/>
      <c r="BF1230" s="48"/>
      <c r="BG1230" s="48"/>
      <c r="BH1230" s="48"/>
      <c r="BI1230" s="48"/>
      <c r="BJ1230" s="48"/>
      <c r="BK1230" s="78" t="e">
        <f>REPLACE(INDEX(GroupVertices[Group], MATCH(Vertices[[#This Row],[Vertex]],GroupVertices[Vertex],0)),1,1,"")</f>
        <v>#N/A</v>
      </c>
      <c r="BL1230" s="3"/>
      <c r="BM1230" s="3"/>
      <c r="BN1230" s="3"/>
      <c r="BO1230" s="3"/>
    </row>
    <row r="1231" spans="1:67" x14ac:dyDescent="0.25">
      <c r="A1231" s="64" t="s">
        <v>1043</v>
      </c>
      <c r="B1231" s="65"/>
      <c r="C1231" s="65"/>
      <c r="D1231" s="66"/>
      <c r="E1231" s="68"/>
      <c r="F1231" s="100" t="s">
        <v>5383</v>
      </c>
      <c r="G1231" s="65"/>
      <c r="H1231" s="69"/>
      <c r="I1231" s="70"/>
      <c r="J1231" s="70"/>
      <c r="K1231" s="69" t="s">
        <v>17819</v>
      </c>
      <c r="L1231" s="73"/>
      <c r="M1231" s="74"/>
      <c r="N1231" s="74"/>
      <c r="O1231" s="75"/>
      <c r="P1231" s="76"/>
      <c r="Q1231" s="76"/>
      <c r="R1231" s="86"/>
      <c r="S1231" s="48"/>
      <c r="T1231" s="48"/>
      <c r="U1231" s="49"/>
      <c r="V1231" s="49"/>
      <c r="W1231" s="49"/>
      <c r="X1231" s="49"/>
      <c r="Y1231" s="49"/>
      <c r="Z1231" s="49"/>
      <c r="AA1231" s="71">
        <v>931</v>
      </c>
      <c r="AB1231" s="71"/>
      <c r="AC1231" s="72"/>
      <c r="AD1231" s="78" t="s">
        <v>11079</v>
      </c>
      <c r="AE1231" s="78">
        <v>131</v>
      </c>
      <c r="AF1231" s="78">
        <v>13</v>
      </c>
      <c r="AG1231" s="78">
        <v>436</v>
      </c>
      <c r="AH1231" s="78">
        <v>2</v>
      </c>
      <c r="AI1231" s="78"/>
      <c r="AJ1231" s="78"/>
      <c r="AK1231" s="78"/>
      <c r="AL1231" s="78"/>
      <c r="AM1231" s="78"/>
      <c r="AN1231" s="80">
        <v>42792.79488425926</v>
      </c>
      <c r="AO1231" s="84" t="s">
        <v>14503</v>
      </c>
      <c r="AP1231" s="78" t="b">
        <v>1</v>
      </c>
      <c r="AQ1231" s="78" t="b">
        <v>0</v>
      </c>
      <c r="AR1231" s="78" t="b">
        <v>0</v>
      </c>
      <c r="AS1231" s="78" t="s">
        <v>9963</v>
      </c>
      <c r="AT1231" s="78">
        <v>0</v>
      </c>
      <c r="AU1231" s="78"/>
      <c r="AV1231" s="78" t="b">
        <v>0</v>
      </c>
      <c r="AW1231" s="78" t="s">
        <v>15459</v>
      </c>
      <c r="AX1231" s="84" t="s">
        <v>16388</v>
      </c>
      <c r="AY1231" s="78" t="s">
        <v>66</v>
      </c>
      <c r="AZ1231" s="102" t="s">
        <v>18397</v>
      </c>
      <c r="BA1231" s="48"/>
      <c r="BB1231" s="48"/>
      <c r="BC1231" s="48"/>
      <c r="BD1231" s="48"/>
      <c r="BE1231" s="48"/>
      <c r="BF1231" s="48"/>
      <c r="BG1231" s="48"/>
      <c r="BH1231" s="48"/>
      <c r="BI1231" s="48"/>
      <c r="BJ1231" s="48"/>
      <c r="BK1231" s="78" t="e">
        <f>REPLACE(INDEX(GroupVertices[Group], MATCH(Vertices[[#This Row],[Vertex]],GroupVertices[Vertex],0)),1,1,"")</f>
        <v>#N/A</v>
      </c>
      <c r="BL1231" s="3"/>
      <c r="BM1231" s="3"/>
      <c r="BN1231" s="3"/>
      <c r="BO1231" s="3"/>
    </row>
    <row r="1232" spans="1:67" x14ac:dyDescent="0.25">
      <c r="A1232" s="64" t="s">
        <v>1044</v>
      </c>
      <c r="B1232" s="65"/>
      <c r="C1232" s="65"/>
      <c r="D1232" s="66"/>
      <c r="E1232" s="68"/>
      <c r="F1232" s="100" t="s">
        <v>5384</v>
      </c>
      <c r="G1232" s="65"/>
      <c r="H1232" s="69"/>
      <c r="I1232" s="70"/>
      <c r="J1232" s="70"/>
      <c r="K1232" s="69" t="s">
        <v>17820</v>
      </c>
      <c r="L1232" s="73"/>
      <c r="M1232" s="74"/>
      <c r="N1232" s="74"/>
      <c r="O1232" s="75"/>
      <c r="P1232" s="76"/>
      <c r="Q1232" s="76"/>
      <c r="R1232" s="86"/>
      <c r="S1232" s="48"/>
      <c r="T1232" s="48"/>
      <c r="U1232" s="49"/>
      <c r="V1232" s="49"/>
      <c r="W1232" s="49"/>
      <c r="X1232" s="49"/>
      <c r="Y1232" s="49"/>
      <c r="Z1232" s="49"/>
      <c r="AA1232" s="71">
        <v>932</v>
      </c>
      <c r="AB1232" s="71"/>
      <c r="AC1232" s="72"/>
      <c r="AD1232" s="78" t="s">
        <v>11080</v>
      </c>
      <c r="AE1232" s="78">
        <v>178</v>
      </c>
      <c r="AF1232" s="78">
        <v>132</v>
      </c>
      <c r="AG1232" s="78">
        <v>5945</v>
      </c>
      <c r="AH1232" s="78">
        <v>6</v>
      </c>
      <c r="AI1232" s="78">
        <v>19800</v>
      </c>
      <c r="AJ1232" s="78"/>
      <c r="AK1232" s="78" t="s">
        <v>10139</v>
      </c>
      <c r="AL1232" s="78"/>
      <c r="AM1232" s="78" t="s">
        <v>10139</v>
      </c>
      <c r="AN1232" s="80">
        <v>40926.731539351851</v>
      </c>
      <c r="AO1232" s="84" t="s">
        <v>14504</v>
      </c>
      <c r="AP1232" s="78" t="b">
        <v>0</v>
      </c>
      <c r="AQ1232" s="78" t="b">
        <v>0</v>
      </c>
      <c r="AR1232" s="78" t="b">
        <v>0</v>
      </c>
      <c r="AS1232" s="78" t="s">
        <v>9963</v>
      </c>
      <c r="AT1232" s="78">
        <v>10</v>
      </c>
      <c r="AU1232" s="84" t="s">
        <v>14862</v>
      </c>
      <c r="AV1232" s="78" t="b">
        <v>0</v>
      </c>
      <c r="AW1232" s="78" t="s">
        <v>15459</v>
      </c>
      <c r="AX1232" s="84" t="s">
        <v>16389</v>
      </c>
      <c r="AY1232" s="78" t="s">
        <v>66</v>
      </c>
      <c r="AZ1232" s="102" t="s">
        <v>18397</v>
      </c>
      <c r="BA1232" s="48"/>
      <c r="BB1232" s="48"/>
      <c r="BC1232" s="48"/>
      <c r="BD1232" s="48"/>
      <c r="BE1232" s="48"/>
      <c r="BF1232" s="48"/>
      <c r="BG1232" s="48"/>
      <c r="BH1232" s="48"/>
      <c r="BI1232" s="48"/>
      <c r="BJ1232" s="48"/>
      <c r="BK1232" s="78" t="e">
        <f>REPLACE(INDEX(GroupVertices[Group], MATCH(Vertices[[#This Row],[Vertex]],GroupVertices[Vertex],0)),1,1,"")</f>
        <v>#N/A</v>
      </c>
      <c r="BL1232" s="3"/>
      <c r="BM1232" s="3"/>
      <c r="BN1232" s="3"/>
      <c r="BO1232" s="3"/>
    </row>
    <row r="1233" spans="1:67" x14ac:dyDescent="0.25">
      <c r="A1233" s="64" t="s">
        <v>1045</v>
      </c>
      <c r="B1233" s="65"/>
      <c r="C1233" s="65"/>
      <c r="D1233" s="66"/>
      <c r="E1233" s="68"/>
      <c r="F1233" s="100" t="s">
        <v>5385</v>
      </c>
      <c r="G1233" s="65"/>
      <c r="H1233" s="69"/>
      <c r="I1233" s="70"/>
      <c r="J1233" s="70"/>
      <c r="K1233" s="69" t="s">
        <v>17821</v>
      </c>
      <c r="L1233" s="73"/>
      <c r="M1233" s="74"/>
      <c r="N1233" s="74"/>
      <c r="O1233" s="75"/>
      <c r="P1233" s="76"/>
      <c r="Q1233" s="76"/>
      <c r="R1233" s="86"/>
      <c r="S1233" s="48"/>
      <c r="T1233" s="48"/>
      <c r="U1233" s="49"/>
      <c r="V1233" s="49"/>
      <c r="W1233" s="49"/>
      <c r="X1233" s="49"/>
      <c r="Y1233" s="49"/>
      <c r="Z1233" s="49"/>
      <c r="AA1233" s="71">
        <v>933</v>
      </c>
      <c r="AB1233" s="71"/>
      <c r="AC1233" s="72"/>
      <c r="AD1233" s="78" t="s">
        <v>11081</v>
      </c>
      <c r="AE1233" s="78">
        <v>53</v>
      </c>
      <c r="AF1233" s="78">
        <v>8</v>
      </c>
      <c r="AG1233" s="78">
        <v>91</v>
      </c>
      <c r="AH1233" s="78">
        <v>0</v>
      </c>
      <c r="AI1233" s="78"/>
      <c r="AJ1233" s="78"/>
      <c r="AK1233" s="78" t="s">
        <v>12986</v>
      </c>
      <c r="AL1233" s="78"/>
      <c r="AM1233" s="78"/>
      <c r="AN1233" s="80">
        <v>42274.634409722225</v>
      </c>
      <c r="AO1233" s="78"/>
      <c r="AP1233" s="78" t="b">
        <v>1</v>
      </c>
      <c r="AQ1233" s="78" t="b">
        <v>0</v>
      </c>
      <c r="AR1233" s="78" t="b">
        <v>0</v>
      </c>
      <c r="AS1233" s="78" t="s">
        <v>9963</v>
      </c>
      <c r="AT1233" s="78">
        <v>0</v>
      </c>
      <c r="AU1233" s="84" t="s">
        <v>14862</v>
      </c>
      <c r="AV1233" s="78" t="b">
        <v>0</v>
      </c>
      <c r="AW1233" s="78" t="s">
        <v>15459</v>
      </c>
      <c r="AX1233" s="84" t="s">
        <v>16390</v>
      </c>
      <c r="AY1233" s="78" t="s">
        <v>66</v>
      </c>
      <c r="AZ1233" s="102" t="s">
        <v>18397</v>
      </c>
      <c r="BA1233" s="48"/>
      <c r="BB1233" s="48"/>
      <c r="BC1233" s="48"/>
      <c r="BD1233" s="48"/>
      <c r="BE1233" s="48"/>
      <c r="BF1233" s="48"/>
      <c r="BG1233" s="48"/>
      <c r="BH1233" s="48"/>
      <c r="BI1233" s="48"/>
      <c r="BJ1233" s="48"/>
      <c r="BK1233" s="78" t="e">
        <f>REPLACE(INDEX(GroupVertices[Group], MATCH(Vertices[[#This Row],[Vertex]],GroupVertices[Vertex],0)),1,1,"")</f>
        <v>#N/A</v>
      </c>
      <c r="BL1233" s="3"/>
      <c r="BM1233" s="3"/>
      <c r="BN1233" s="3"/>
      <c r="BO1233" s="3"/>
    </row>
    <row r="1234" spans="1:67" x14ac:dyDescent="0.25">
      <c r="A1234" s="64" t="s">
        <v>1049</v>
      </c>
      <c r="B1234" s="65"/>
      <c r="C1234" s="65"/>
      <c r="D1234" s="66"/>
      <c r="E1234" s="68"/>
      <c r="F1234" s="100" t="s">
        <v>5389</v>
      </c>
      <c r="G1234" s="65"/>
      <c r="H1234" s="69"/>
      <c r="I1234" s="70"/>
      <c r="J1234" s="70"/>
      <c r="K1234" s="69" t="s">
        <v>17825</v>
      </c>
      <c r="L1234" s="73"/>
      <c r="M1234" s="74"/>
      <c r="N1234" s="74"/>
      <c r="O1234" s="75"/>
      <c r="P1234" s="76"/>
      <c r="Q1234" s="76"/>
      <c r="R1234" s="86"/>
      <c r="S1234" s="48"/>
      <c r="T1234" s="48"/>
      <c r="U1234" s="49"/>
      <c r="V1234" s="49"/>
      <c r="W1234" s="49"/>
      <c r="X1234" s="49"/>
      <c r="Y1234" s="49"/>
      <c r="Z1234" s="49"/>
      <c r="AA1234" s="71">
        <v>937</v>
      </c>
      <c r="AB1234" s="71"/>
      <c r="AC1234" s="72"/>
      <c r="AD1234" s="78" t="s">
        <v>11084</v>
      </c>
      <c r="AE1234" s="78">
        <v>59</v>
      </c>
      <c r="AF1234" s="78">
        <v>19</v>
      </c>
      <c r="AG1234" s="78">
        <v>2054</v>
      </c>
      <c r="AH1234" s="78">
        <v>19</v>
      </c>
      <c r="AI1234" s="78"/>
      <c r="AJ1234" s="78"/>
      <c r="AK1234" s="78"/>
      <c r="AL1234" s="78"/>
      <c r="AM1234" s="78"/>
      <c r="AN1234" s="80">
        <v>41914.225023148145</v>
      </c>
      <c r="AO1234" s="78"/>
      <c r="AP1234" s="78" t="b">
        <v>1</v>
      </c>
      <c r="AQ1234" s="78" t="b">
        <v>0</v>
      </c>
      <c r="AR1234" s="78" t="b">
        <v>0</v>
      </c>
      <c r="AS1234" s="78" t="s">
        <v>9963</v>
      </c>
      <c r="AT1234" s="78">
        <v>0</v>
      </c>
      <c r="AU1234" s="84" t="s">
        <v>14862</v>
      </c>
      <c r="AV1234" s="78" t="b">
        <v>0</v>
      </c>
      <c r="AW1234" s="78" t="s">
        <v>15459</v>
      </c>
      <c r="AX1234" s="84" t="s">
        <v>16394</v>
      </c>
      <c r="AY1234" s="78" t="s">
        <v>66</v>
      </c>
      <c r="AZ1234" s="102" t="s">
        <v>18397</v>
      </c>
      <c r="BA1234" s="48"/>
      <c r="BB1234" s="48"/>
      <c r="BC1234" s="48"/>
      <c r="BD1234" s="48"/>
      <c r="BE1234" s="48"/>
      <c r="BF1234" s="48"/>
      <c r="BG1234" s="48"/>
      <c r="BH1234" s="48"/>
      <c r="BI1234" s="48"/>
      <c r="BJ1234" s="48"/>
      <c r="BK1234" s="78" t="e">
        <f>REPLACE(INDEX(GroupVertices[Group], MATCH(Vertices[[#This Row],[Vertex]],GroupVertices[Vertex],0)),1,1,"")</f>
        <v>#N/A</v>
      </c>
      <c r="BL1234" s="3"/>
      <c r="BM1234" s="3"/>
      <c r="BN1234" s="3"/>
      <c r="BO1234" s="3"/>
    </row>
    <row r="1235" spans="1:67" x14ac:dyDescent="0.25">
      <c r="A1235" s="64" t="s">
        <v>1050</v>
      </c>
      <c r="B1235" s="65"/>
      <c r="C1235" s="65"/>
      <c r="D1235" s="66"/>
      <c r="E1235" s="68"/>
      <c r="F1235" s="100" t="s">
        <v>5390</v>
      </c>
      <c r="G1235" s="65"/>
      <c r="H1235" s="69"/>
      <c r="I1235" s="70"/>
      <c r="J1235" s="70"/>
      <c r="K1235" s="69" t="s">
        <v>17826</v>
      </c>
      <c r="L1235" s="73"/>
      <c r="M1235" s="74"/>
      <c r="N1235" s="74"/>
      <c r="O1235" s="75"/>
      <c r="P1235" s="76"/>
      <c r="Q1235" s="76"/>
      <c r="R1235" s="86"/>
      <c r="S1235" s="48"/>
      <c r="T1235" s="48"/>
      <c r="U1235" s="49"/>
      <c r="V1235" s="49"/>
      <c r="W1235" s="49"/>
      <c r="X1235" s="49"/>
      <c r="Y1235" s="49"/>
      <c r="Z1235" s="49"/>
      <c r="AA1235" s="71">
        <v>938</v>
      </c>
      <c r="AB1235" s="71"/>
      <c r="AC1235" s="72"/>
      <c r="AD1235" s="78" t="s">
        <v>11085</v>
      </c>
      <c r="AE1235" s="78">
        <v>129</v>
      </c>
      <c r="AF1235" s="78">
        <v>55</v>
      </c>
      <c r="AG1235" s="78">
        <v>5280</v>
      </c>
      <c r="AH1235" s="78">
        <v>10329</v>
      </c>
      <c r="AI1235" s="78">
        <v>-25200</v>
      </c>
      <c r="AJ1235" s="78"/>
      <c r="AK1235" s="78"/>
      <c r="AL1235" s="78"/>
      <c r="AM1235" s="78" t="s">
        <v>13800</v>
      </c>
      <c r="AN1235" s="80">
        <v>40939.364733796298</v>
      </c>
      <c r="AO1235" s="84" t="s">
        <v>14508</v>
      </c>
      <c r="AP1235" s="78" t="b">
        <v>1</v>
      </c>
      <c r="AQ1235" s="78" t="b">
        <v>0</v>
      </c>
      <c r="AR1235" s="78" t="b">
        <v>0</v>
      </c>
      <c r="AS1235" s="78" t="s">
        <v>9963</v>
      </c>
      <c r="AT1235" s="78">
        <v>6</v>
      </c>
      <c r="AU1235" s="84" t="s">
        <v>14862</v>
      </c>
      <c r="AV1235" s="78" t="b">
        <v>0</v>
      </c>
      <c r="AW1235" s="78" t="s">
        <v>15459</v>
      </c>
      <c r="AX1235" s="84" t="s">
        <v>16395</v>
      </c>
      <c r="AY1235" s="78" t="s">
        <v>66</v>
      </c>
      <c r="AZ1235" s="102" t="s">
        <v>18397</v>
      </c>
      <c r="BA1235" s="48"/>
      <c r="BB1235" s="48"/>
      <c r="BC1235" s="48"/>
      <c r="BD1235" s="48"/>
      <c r="BE1235" s="48"/>
      <c r="BF1235" s="48"/>
      <c r="BG1235" s="48"/>
      <c r="BH1235" s="48"/>
      <c r="BI1235" s="48"/>
      <c r="BJ1235" s="48"/>
      <c r="BK1235" s="78" t="e">
        <f>REPLACE(INDEX(GroupVertices[Group], MATCH(Vertices[[#This Row],[Vertex]],GroupVertices[Vertex],0)),1,1,"")</f>
        <v>#N/A</v>
      </c>
      <c r="BL1235" s="3"/>
      <c r="BM1235" s="3"/>
      <c r="BN1235" s="3"/>
      <c r="BO1235" s="3"/>
    </row>
    <row r="1236" spans="1:67" x14ac:dyDescent="0.25">
      <c r="A1236" s="64" t="s">
        <v>1051</v>
      </c>
      <c r="B1236" s="65"/>
      <c r="C1236" s="65"/>
      <c r="D1236" s="66"/>
      <c r="E1236" s="68"/>
      <c r="F1236" s="100" t="s">
        <v>5391</v>
      </c>
      <c r="G1236" s="65"/>
      <c r="H1236" s="69"/>
      <c r="I1236" s="70"/>
      <c r="J1236" s="70"/>
      <c r="K1236" s="69" t="s">
        <v>17827</v>
      </c>
      <c r="L1236" s="73"/>
      <c r="M1236" s="74"/>
      <c r="N1236" s="74"/>
      <c r="O1236" s="75"/>
      <c r="P1236" s="76"/>
      <c r="Q1236" s="76"/>
      <c r="R1236" s="86"/>
      <c r="S1236" s="48"/>
      <c r="T1236" s="48"/>
      <c r="U1236" s="49"/>
      <c r="V1236" s="49"/>
      <c r="W1236" s="49"/>
      <c r="X1236" s="49"/>
      <c r="Y1236" s="49"/>
      <c r="Z1236" s="49"/>
      <c r="AA1236" s="71">
        <v>939</v>
      </c>
      <c r="AB1236" s="71"/>
      <c r="AC1236" s="72"/>
      <c r="AD1236" s="78" t="s">
        <v>11086</v>
      </c>
      <c r="AE1236" s="78">
        <v>1658</v>
      </c>
      <c r="AF1236" s="78">
        <v>2059</v>
      </c>
      <c r="AG1236" s="78">
        <v>55123</v>
      </c>
      <c r="AH1236" s="78">
        <v>151</v>
      </c>
      <c r="AI1236" s="78"/>
      <c r="AJ1236" s="78" t="s">
        <v>12262</v>
      </c>
      <c r="AK1236" s="78" t="s">
        <v>12989</v>
      </c>
      <c r="AL1236" s="84" t="s">
        <v>13562</v>
      </c>
      <c r="AM1236" s="78"/>
      <c r="AN1236" s="80">
        <v>42070.531157407408</v>
      </c>
      <c r="AO1236" s="78"/>
      <c r="AP1236" s="78" t="b">
        <v>1</v>
      </c>
      <c r="AQ1236" s="78" t="b">
        <v>0</v>
      </c>
      <c r="AR1236" s="78" t="b">
        <v>0</v>
      </c>
      <c r="AS1236" s="78" t="s">
        <v>9963</v>
      </c>
      <c r="AT1236" s="78">
        <v>3644</v>
      </c>
      <c r="AU1236" s="84" t="s">
        <v>14862</v>
      </c>
      <c r="AV1236" s="78" t="b">
        <v>0</v>
      </c>
      <c r="AW1236" s="78" t="s">
        <v>15459</v>
      </c>
      <c r="AX1236" s="84" t="s">
        <v>16396</v>
      </c>
      <c r="AY1236" s="78" t="s">
        <v>66</v>
      </c>
      <c r="AZ1236" s="102" t="s">
        <v>18397</v>
      </c>
      <c r="BA1236" s="48"/>
      <c r="BB1236" s="48"/>
      <c r="BC1236" s="48"/>
      <c r="BD1236" s="48"/>
      <c r="BE1236" s="48"/>
      <c r="BF1236" s="48"/>
      <c r="BG1236" s="48"/>
      <c r="BH1236" s="48"/>
      <c r="BI1236" s="48"/>
      <c r="BJ1236" s="48"/>
      <c r="BK1236" s="78" t="e">
        <f>REPLACE(INDEX(GroupVertices[Group], MATCH(Vertices[[#This Row],[Vertex]],GroupVertices[Vertex],0)),1,1,"")</f>
        <v>#N/A</v>
      </c>
      <c r="BL1236" s="3"/>
      <c r="BM1236" s="3"/>
      <c r="BN1236" s="3"/>
      <c r="BO1236" s="3"/>
    </row>
    <row r="1237" spans="1:67" x14ac:dyDescent="0.25">
      <c r="A1237" s="64" t="s">
        <v>1054</v>
      </c>
      <c r="B1237" s="65"/>
      <c r="C1237" s="65"/>
      <c r="D1237" s="66"/>
      <c r="E1237" s="68"/>
      <c r="F1237" s="100" t="s">
        <v>5394</v>
      </c>
      <c r="G1237" s="65"/>
      <c r="H1237" s="69"/>
      <c r="I1237" s="70"/>
      <c r="J1237" s="70"/>
      <c r="K1237" s="69" t="s">
        <v>17830</v>
      </c>
      <c r="L1237" s="73"/>
      <c r="M1237" s="74"/>
      <c r="N1237" s="74"/>
      <c r="O1237" s="75"/>
      <c r="P1237" s="76"/>
      <c r="Q1237" s="76"/>
      <c r="R1237" s="86"/>
      <c r="S1237" s="48"/>
      <c r="T1237" s="48"/>
      <c r="U1237" s="49"/>
      <c r="V1237" s="49"/>
      <c r="W1237" s="49"/>
      <c r="X1237" s="49"/>
      <c r="Y1237" s="49"/>
      <c r="Z1237" s="49"/>
      <c r="AA1237" s="71">
        <v>942</v>
      </c>
      <c r="AB1237" s="71"/>
      <c r="AC1237" s="72"/>
      <c r="AD1237" s="78" t="s">
        <v>11089</v>
      </c>
      <c r="AE1237" s="78">
        <v>21</v>
      </c>
      <c r="AF1237" s="78">
        <v>22</v>
      </c>
      <c r="AG1237" s="78">
        <v>977</v>
      </c>
      <c r="AH1237" s="78">
        <v>3</v>
      </c>
      <c r="AI1237" s="78"/>
      <c r="AJ1237" s="78" t="s">
        <v>12265</v>
      </c>
      <c r="AK1237" s="78"/>
      <c r="AL1237" s="78"/>
      <c r="AM1237" s="78"/>
      <c r="AN1237" s="80">
        <v>42773.258784722224</v>
      </c>
      <c r="AO1237" s="84" t="s">
        <v>14511</v>
      </c>
      <c r="AP1237" s="78" t="b">
        <v>1</v>
      </c>
      <c r="AQ1237" s="78" t="b">
        <v>0</v>
      </c>
      <c r="AR1237" s="78" t="b">
        <v>0</v>
      </c>
      <c r="AS1237" s="78" t="s">
        <v>9963</v>
      </c>
      <c r="AT1237" s="78">
        <v>0</v>
      </c>
      <c r="AU1237" s="78"/>
      <c r="AV1237" s="78" t="b">
        <v>0</v>
      </c>
      <c r="AW1237" s="78" t="s">
        <v>15459</v>
      </c>
      <c r="AX1237" s="84" t="s">
        <v>16399</v>
      </c>
      <c r="AY1237" s="78" t="s">
        <v>66</v>
      </c>
      <c r="AZ1237" s="102" t="s">
        <v>18397</v>
      </c>
      <c r="BA1237" s="48"/>
      <c r="BB1237" s="48"/>
      <c r="BC1237" s="48"/>
      <c r="BD1237" s="48"/>
      <c r="BE1237" s="48"/>
      <c r="BF1237" s="48"/>
      <c r="BG1237" s="48"/>
      <c r="BH1237" s="48"/>
      <c r="BI1237" s="48"/>
      <c r="BJ1237" s="48"/>
      <c r="BK1237" s="78" t="e">
        <f>REPLACE(INDEX(GroupVertices[Group], MATCH(Vertices[[#This Row],[Vertex]],GroupVertices[Vertex],0)),1,1,"")</f>
        <v>#N/A</v>
      </c>
      <c r="BL1237" s="3"/>
      <c r="BM1237" s="3"/>
      <c r="BN1237" s="3"/>
      <c r="BO1237" s="3"/>
    </row>
    <row r="1238" spans="1:67" x14ac:dyDescent="0.25">
      <c r="A1238" s="64" t="s">
        <v>1056</v>
      </c>
      <c r="B1238" s="65"/>
      <c r="C1238" s="65"/>
      <c r="D1238" s="66"/>
      <c r="E1238" s="68"/>
      <c r="F1238" s="100" t="s">
        <v>15359</v>
      </c>
      <c r="G1238" s="65"/>
      <c r="H1238" s="69"/>
      <c r="I1238" s="70"/>
      <c r="J1238" s="70"/>
      <c r="K1238" s="69" t="s">
        <v>17833</v>
      </c>
      <c r="L1238" s="73"/>
      <c r="M1238" s="74"/>
      <c r="N1238" s="74"/>
      <c r="O1238" s="75"/>
      <c r="P1238" s="76"/>
      <c r="Q1238" s="76"/>
      <c r="R1238" s="86"/>
      <c r="S1238" s="48"/>
      <c r="T1238" s="48"/>
      <c r="U1238" s="49"/>
      <c r="V1238" s="49"/>
      <c r="W1238" s="49"/>
      <c r="X1238" s="49"/>
      <c r="Y1238" s="49"/>
      <c r="Z1238" s="49"/>
      <c r="AA1238" s="71">
        <v>945</v>
      </c>
      <c r="AB1238" s="71"/>
      <c r="AC1238" s="72"/>
      <c r="AD1238" s="78" t="s">
        <v>11091</v>
      </c>
      <c r="AE1238" s="78">
        <v>994</v>
      </c>
      <c r="AF1238" s="78">
        <v>196</v>
      </c>
      <c r="AG1238" s="78">
        <v>135</v>
      </c>
      <c r="AH1238" s="78">
        <v>16</v>
      </c>
      <c r="AI1238" s="78">
        <v>-25200</v>
      </c>
      <c r="AJ1238" s="78" t="s">
        <v>12268</v>
      </c>
      <c r="AK1238" s="78" t="s">
        <v>10118</v>
      </c>
      <c r="AL1238" s="84" t="s">
        <v>13566</v>
      </c>
      <c r="AM1238" s="78" t="s">
        <v>13800</v>
      </c>
      <c r="AN1238" s="80">
        <v>40947.210092592592</v>
      </c>
      <c r="AO1238" s="84" t="s">
        <v>14514</v>
      </c>
      <c r="AP1238" s="78" t="b">
        <v>0</v>
      </c>
      <c r="AQ1238" s="78" t="b">
        <v>0</v>
      </c>
      <c r="AR1238" s="78" t="b">
        <v>1</v>
      </c>
      <c r="AS1238" s="78" t="s">
        <v>9963</v>
      </c>
      <c r="AT1238" s="78">
        <v>1</v>
      </c>
      <c r="AU1238" s="84" t="s">
        <v>14862</v>
      </c>
      <c r="AV1238" s="78" t="b">
        <v>0</v>
      </c>
      <c r="AW1238" s="78" t="s">
        <v>15459</v>
      </c>
      <c r="AX1238" s="84" t="s">
        <v>16402</v>
      </c>
      <c r="AY1238" s="78" t="s">
        <v>66</v>
      </c>
      <c r="AZ1238" s="102" t="s">
        <v>18397</v>
      </c>
      <c r="BA1238" s="48"/>
      <c r="BB1238" s="48"/>
      <c r="BC1238" s="48"/>
      <c r="BD1238" s="48"/>
      <c r="BE1238" s="48"/>
      <c r="BF1238" s="48"/>
      <c r="BG1238" s="48"/>
      <c r="BH1238" s="48"/>
      <c r="BI1238" s="48"/>
      <c r="BJ1238" s="48"/>
      <c r="BK1238" s="78" t="e">
        <f>REPLACE(INDEX(GroupVertices[Group], MATCH(Vertices[[#This Row],[Vertex]],GroupVertices[Vertex],0)),1,1,"")</f>
        <v>#N/A</v>
      </c>
      <c r="BL1238" s="3"/>
      <c r="BM1238" s="3"/>
      <c r="BN1238" s="3"/>
      <c r="BO1238" s="3"/>
    </row>
    <row r="1239" spans="1:67" x14ac:dyDescent="0.25">
      <c r="A1239" s="64" t="s">
        <v>1059</v>
      </c>
      <c r="B1239" s="65"/>
      <c r="C1239" s="65"/>
      <c r="D1239" s="66"/>
      <c r="E1239" s="68"/>
      <c r="F1239" s="100" t="s">
        <v>5397</v>
      </c>
      <c r="G1239" s="65"/>
      <c r="H1239" s="69"/>
      <c r="I1239" s="70"/>
      <c r="J1239" s="70"/>
      <c r="K1239" s="69" t="s">
        <v>17836</v>
      </c>
      <c r="L1239" s="73"/>
      <c r="M1239" s="74"/>
      <c r="N1239" s="74"/>
      <c r="O1239" s="75"/>
      <c r="P1239" s="76"/>
      <c r="Q1239" s="76"/>
      <c r="R1239" s="86"/>
      <c r="S1239" s="48"/>
      <c r="T1239" s="48"/>
      <c r="U1239" s="49"/>
      <c r="V1239" s="49"/>
      <c r="W1239" s="49"/>
      <c r="X1239" s="49"/>
      <c r="Y1239" s="49"/>
      <c r="Z1239" s="49"/>
      <c r="AA1239" s="71">
        <v>948</v>
      </c>
      <c r="AB1239" s="71"/>
      <c r="AC1239" s="72"/>
      <c r="AD1239" s="78" t="s">
        <v>11094</v>
      </c>
      <c r="AE1239" s="78">
        <v>727</v>
      </c>
      <c r="AF1239" s="78">
        <v>719</v>
      </c>
      <c r="AG1239" s="78">
        <v>199077</v>
      </c>
      <c r="AH1239" s="78">
        <v>113</v>
      </c>
      <c r="AI1239" s="78"/>
      <c r="AJ1239" s="78" t="s">
        <v>12270</v>
      </c>
      <c r="AK1239" s="78" t="s">
        <v>12992</v>
      </c>
      <c r="AL1239" s="84" t="s">
        <v>13567</v>
      </c>
      <c r="AM1239" s="78"/>
      <c r="AN1239" s="80">
        <v>41723.913900462961</v>
      </c>
      <c r="AO1239" s="84" t="s">
        <v>14516</v>
      </c>
      <c r="AP1239" s="78" t="b">
        <v>0</v>
      </c>
      <c r="AQ1239" s="78" t="b">
        <v>0</v>
      </c>
      <c r="AR1239" s="78" t="b">
        <v>0</v>
      </c>
      <c r="AS1239" s="78" t="s">
        <v>9967</v>
      </c>
      <c r="AT1239" s="78">
        <v>199</v>
      </c>
      <c r="AU1239" s="84" t="s">
        <v>14916</v>
      </c>
      <c r="AV1239" s="78" t="b">
        <v>0</v>
      </c>
      <c r="AW1239" s="78" t="s">
        <v>15459</v>
      </c>
      <c r="AX1239" s="84" t="s">
        <v>16405</v>
      </c>
      <c r="AY1239" s="78" t="s">
        <v>66</v>
      </c>
      <c r="AZ1239" s="102" t="s">
        <v>18397</v>
      </c>
      <c r="BA1239" s="48"/>
      <c r="BB1239" s="48"/>
      <c r="BC1239" s="48"/>
      <c r="BD1239" s="48"/>
      <c r="BE1239" s="48"/>
      <c r="BF1239" s="48"/>
      <c r="BG1239" s="48"/>
      <c r="BH1239" s="48"/>
      <c r="BI1239" s="48"/>
      <c r="BJ1239" s="48"/>
      <c r="BK1239" s="78" t="e">
        <f>REPLACE(INDEX(GroupVertices[Group], MATCH(Vertices[[#This Row],[Vertex]],GroupVertices[Vertex],0)),1,1,"")</f>
        <v>#N/A</v>
      </c>
      <c r="BL1239" s="3"/>
      <c r="BM1239" s="3"/>
      <c r="BN1239" s="3"/>
      <c r="BO1239" s="3"/>
    </row>
    <row r="1240" spans="1:67" x14ac:dyDescent="0.25">
      <c r="A1240" s="64" t="s">
        <v>1060</v>
      </c>
      <c r="B1240" s="65"/>
      <c r="C1240" s="65"/>
      <c r="D1240" s="66"/>
      <c r="E1240" s="68"/>
      <c r="F1240" s="100" t="s">
        <v>5398</v>
      </c>
      <c r="G1240" s="65"/>
      <c r="H1240" s="69"/>
      <c r="I1240" s="70"/>
      <c r="J1240" s="70"/>
      <c r="K1240" s="69" t="s">
        <v>17837</v>
      </c>
      <c r="L1240" s="73"/>
      <c r="M1240" s="74"/>
      <c r="N1240" s="74"/>
      <c r="O1240" s="75"/>
      <c r="P1240" s="76"/>
      <c r="Q1240" s="76"/>
      <c r="R1240" s="86"/>
      <c r="S1240" s="48"/>
      <c r="T1240" s="48"/>
      <c r="U1240" s="49"/>
      <c r="V1240" s="49"/>
      <c r="W1240" s="49"/>
      <c r="X1240" s="49"/>
      <c r="Y1240" s="49"/>
      <c r="Z1240" s="49"/>
      <c r="AA1240" s="71">
        <v>949</v>
      </c>
      <c r="AB1240" s="71"/>
      <c r="AC1240" s="72"/>
      <c r="AD1240" s="78" t="s">
        <v>11095</v>
      </c>
      <c r="AE1240" s="78">
        <v>228</v>
      </c>
      <c r="AF1240" s="78">
        <v>222</v>
      </c>
      <c r="AG1240" s="78">
        <v>1373</v>
      </c>
      <c r="AH1240" s="78">
        <v>89</v>
      </c>
      <c r="AI1240" s="78">
        <v>19800</v>
      </c>
      <c r="AJ1240" s="78" t="s">
        <v>12271</v>
      </c>
      <c r="AK1240" s="78" t="s">
        <v>10111</v>
      </c>
      <c r="AL1240" s="84" t="s">
        <v>13568</v>
      </c>
      <c r="AM1240" s="78" t="s">
        <v>10135</v>
      </c>
      <c r="AN1240" s="80">
        <v>40006.639560185184</v>
      </c>
      <c r="AO1240" s="84" t="s">
        <v>14517</v>
      </c>
      <c r="AP1240" s="78" t="b">
        <v>1</v>
      </c>
      <c r="AQ1240" s="78" t="b">
        <v>0</v>
      </c>
      <c r="AR1240" s="78" t="b">
        <v>1</v>
      </c>
      <c r="AS1240" s="78" t="s">
        <v>9963</v>
      </c>
      <c r="AT1240" s="78">
        <v>35</v>
      </c>
      <c r="AU1240" s="84" t="s">
        <v>14862</v>
      </c>
      <c r="AV1240" s="78" t="b">
        <v>0</v>
      </c>
      <c r="AW1240" s="78" t="s">
        <v>15459</v>
      </c>
      <c r="AX1240" s="84" t="s">
        <v>16406</v>
      </c>
      <c r="AY1240" s="78" t="s">
        <v>66</v>
      </c>
      <c r="AZ1240" s="102" t="s">
        <v>18397</v>
      </c>
      <c r="BA1240" s="48"/>
      <c r="BB1240" s="48"/>
      <c r="BC1240" s="48"/>
      <c r="BD1240" s="48"/>
      <c r="BE1240" s="48"/>
      <c r="BF1240" s="48"/>
      <c r="BG1240" s="48"/>
      <c r="BH1240" s="48"/>
      <c r="BI1240" s="48"/>
      <c r="BJ1240" s="48"/>
      <c r="BK1240" s="78" t="e">
        <f>REPLACE(INDEX(GroupVertices[Group], MATCH(Vertices[[#This Row],[Vertex]],GroupVertices[Vertex],0)),1,1,"")</f>
        <v>#N/A</v>
      </c>
      <c r="BL1240" s="3"/>
      <c r="BM1240" s="3"/>
      <c r="BN1240" s="3"/>
      <c r="BO1240" s="3"/>
    </row>
    <row r="1241" spans="1:67" x14ac:dyDescent="0.25">
      <c r="A1241" s="64" t="s">
        <v>1062</v>
      </c>
      <c r="B1241" s="65"/>
      <c r="C1241" s="65"/>
      <c r="D1241" s="66"/>
      <c r="E1241" s="68"/>
      <c r="F1241" s="100" t="s">
        <v>5400</v>
      </c>
      <c r="G1241" s="65"/>
      <c r="H1241" s="69"/>
      <c r="I1241" s="70"/>
      <c r="J1241" s="70"/>
      <c r="K1241" s="69" t="s">
        <v>17839</v>
      </c>
      <c r="L1241" s="73"/>
      <c r="M1241" s="74"/>
      <c r="N1241" s="74"/>
      <c r="O1241" s="75"/>
      <c r="P1241" s="76"/>
      <c r="Q1241" s="76"/>
      <c r="R1241" s="86"/>
      <c r="S1241" s="48"/>
      <c r="T1241" s="48"/>
      <c r="U1241" s="49"/>
      <c r="V1241" s="49"/>
      <c r="W1241" s="49"/>
      <c r="X1241" s="49"/>
      <c r="Y1241" s="49"/>
      <c r="Z1241" s="49"/>
      <c r="AA1241" s="71">
        <v>951</v>
      </c>
      <c r="AB1241" s="71"/>
      <c r="AC1241" s="72"/>
      <c r="AD1241" s="78" t="s">
        <v>11097</v>
      </c>
      <c r="AE1241" s="78">
        <v>70</v>
      </c>
      <c r="AF1241" s="78">
        <v>14</v>
      </c>
      <c r="AG1241" s="78">
        <v>1677</v>
      </c>
      <c r="AH1241" s="78">
        <v>2</v>
      </c>
      <c r="AI1241" s="78"/>
      <c r="AJ1241" s="78"/>
      <c r="AK1241" s="78" t="s">
        <v>12993</v>
      </c>
      <c r="AL1241" s="78"/>
      <c r="AM1241" s="78"/>
      <c r="AN1241" s="80">
        <v>42529.631631944445</v>
      </c>
      <c r="AO1241" s="78"/>
      <c r="AP1241" s="78" t="b">
        <v>1</v>
      </c>
      <c r="AQ1241" s="78" t="b">
        <v>0</v>
      </c>
      <c r="AR1241" s="78" t="b">
        <v>0</v>
      </c>
      <c r="AS1241" s="78" t="s">
        <v>9963</v>
      </c>
      <c r="AT1241" s="78">
        <v>0</v>
      </c>
      <c r="AU1241" s="78"/>
      <c r="AV1241" s="78" t="b">
        <v>0</v>
      </c>
      <c r="AW1241" s="78" t="s">
        <v>15459</v>
      </c>
      <c r="AX1241" s="84" t="s">
        <v>16408</v>
      </c>
      <c r="AY1241" s="78" t="s">
        <v>66</v>
      </c>
      <c r="AZ1241" s="102" t="s">
        <v>18397</v>
      </c>
      <c r="BA1241" s="48"/>
      <c r="BB1241" s="48"/>
      <c r="BC1241" s="48"/>
      <c r="BD1241" s="48"/>
      <c r="BE1241" s="48"/>
      <c r="BF1241" s="48"/>
      <c r="BG1241" s="48"/>
      <c r="BH1241" s="48"/>
      <c r="BI1241" s="48"/>
      <c r="BJ1241" s="48"/>
      <c r="BK1241" s="78" t="e">
        <f>REPLACE(INDEX(GroupVertices[Group], MATCH(Vertices[[#This Row],[Vertex]],GroupVertices[Vertex],0)),1,1,"")</f>
        <v>#N/A</v>
      </c>
      <c r="BL1241" s="3"/>
      <c r="BM1241" s="3"/>
      <c r="BN1241" s="3"/>
      <c r="BO1241" s="3"/>
    </row>
    <row r="1242" spans="1:67" x14ac:dyDescent="0.25">
      <c r="A1242" s="64" t="s">
        <v>1063</v>
      </c>
      <c r="B1242" s="65"/>
      <c r="C1242" s="65"/>
      <c r="D1242" s="66"/>
      <c r="E1242" s="68"/>
      <c r="F1242" s="100" t="s">
        <v>5401</v>
      </c>
      <c r="G1242" s="65"/>
      <c r="H1242" s="69"/>
      <c r="I1242" s="70"/>
      <c r="J1242" s="70"/>
      <c r="K1242" s="69" t="s">
        <v>17840</v>
      </c>
      <c r="L1242" s="73"/>
      <c r="M1242" s="74"/>
      <c r="N1242" s="74"/>
      <c r="O1242" s="75"/>
      <c r="P1242" s="76"/>
      <c r="Q1242" s="76"/>
      <c r="R1242" s="86"/>
      <c r="S1242" s="48"/>
      <c r="T1242" s="48"/>
      <c r="U1242" s="49"/>
      <c r="V1242" s="49"/>
      <c r="W1242" s="49"/>
      <c r="X1242" s="49"/>
      <c r="Y1242" s="49"/>
      <c r="Z1242" s="49"/>
      <c r="AA1242" s="71">
        <v>952</v>
      </c>
      <c r="AB1242" s="71"/>
      <c r="AC1242" s="72"/>
      <c r="AD1242" s="78" t="s">
        <v>11098</v>
      </c>
      <c r="AE1242" s="78">
        <v>2383</v>
      </c>
      <c r="AF1242" s="78">
        <v>518</v>
      </c>
      <c r="AG1242" s="78">
        <v>6166</v>
      </c>
      <c r="AH1242" s="78">
        <v>12494</v>
      </c>
      <c r="AI1242" s="78">
        <v>19800</v>
      </c>
      <c r="AJ1242" s="78" t="s">
        <v>12273</v>
      </c>
      <c r="AK1242" s="78" t="s">
        <v>12994</v>
      </c>
      <c r="AL1242" s="78"/>
      <c r="AM1242" s="78" t="s">
        <v>10135</v>
      </c>
      <c r="AN1242" s="80">
        <v>40700.065601851849</v>
      </c>
      <c r="AO1242" s="84" t="s">
        <v>14518</v>
      </c>
      <c r="AP1242" s="78" t="b">
        <v>0</v>
      </c>
      <c r="AQ1242" s="78" t="b">
        <v>0</v>
      </c>
      <c r="AR1242" s="78" t="b">
        <v>1</v>
      </c>
      <c r="AS1242" s="78" t="s">
        <v>9963</v>
      </c>
      <c r="AT1242" s="78">
        <v>8</v>
      </c>
      <c r="AU1242" s="84" t="s">
        <v>14901</v>
      </c>
      <c r="AV1242" s="78" t="b">
        <v>0</v>
      </c>
      <c r="AW1242" s="78" t="s">
        <v>15459</v>
      </c>
      <c r="AX1242" s="84" t="s">
        <v>16409</v>
      </c>
      <c r="AY1242" s="78" t="s">
        <v>66</v>
      </c>
      <c r="AZ1242" s="102" t="s">
        <v>18397</v>
      </c>
      <c r="BA1242" s="48"/>
      <c r="BB1242" s="48"/>
      <c r="BC1242" s="48"/>
      <c r="BD1242" s="48"/>
      <c r="BE1242" s="48"/>
      <c r="BF1242" s="48"/>
      <c r="BG1242" s="48"/>
      <c r="BH1242" s="48"/>
      <c r="BI1242" s="48"/>
      <c r="BJ1242" s="48"/>
      <c r="BK1242" s="78" t="e">
        <f>REPLACE(INDEX(GroupVertices[Group], MATCH(Vertices[[#This Row],[Vertex]],GroupVertices[Vertex],0)),1,1,"")</f>
        <v>#N/A</v>
      </c>
      <c r="BL1242" s="3"/>
      <c r="BM1242" s="3"/>
      <c r="BN1242" s="3"/>
      <c r="BO1242" s="3"/>
    </row>
    <row r="1243" spans="1:67" x14ac:dyDescent="0.25">
      <c r="A1243" s="64" t="s">
        <v>1064</v>
      </c>
      <c r="B1243" s="65"/>
      <c r="C1243" s="65"/>
      <c r="D1243" s="66"/>
      <c r="E1243" s="68"/>
      <c r="F1243" s="100" t="s">
        <v>5402</v>
      </c>
      <c r="G1243" s="65"/>
      <c r="H1243" s="69"/>
      <c r="I1243" s="70"/>
      <c r="J1243" s="70"/>
      <c r="K1243" s="69" t="s">
        <v>17841</v>
      </c>
      <c r="L1243" s="73"/>
      <c r="M1243" s="74"/>
      <c r="N1243" s="74"/>
      <c r="O1243" s="75"/>
      <c r="P1243" s="76"/>
      <c r="Q1243" s="76"/>
      <c r="R1243" s="86"/>
      <c r="S1243" s="48"/>
      <c r="T1243" s="48"/>
      <c r="U1243" s="49"/>
      <c r="V1243" s="49"/>
      <c r="W1243" s="49"/>
      <c r="X1243" s="49"/>
      <c r="Y1243" s="49"/>
      <c r="Z1243" s="49"/>
      <c r="AA1243" s="71">
        <v>953</v>
      </c>
      <c r="AB1243" s="71"/>
      <c r="AC1243" s="72"/>
      <c r="AD1243" s="78" t="s">
        <v>11099</v>
      </c>
      <c r="AE1243" s="78">
        <v>57</v>
      </c>
      <c r="AF1243" s="78">
        <v>19</v>
      </c>
      <c r="AG1243" s="78">
        <v>8</v>
      </c>
      <c r="AH1243" s="78">
        <v>0</v>
      </c>
      <c r="AI1243" s="78"/>
      <c r="AJ1243" s="78"/>
      <c r="AK1243" s="78"/>
      <c r="AL1243" s="78"/>
      <c r="AM1243" s="78"/>
      <c r="AN1243" s="80">
        <v>40435.663287037038</v>
      </c>
      <c r="AO1243" s="78"/>
      <c r="AP1243" s="78" t="b">
        <v>1</v>
      </c>
      <c r="AQ1243" s="78" t="b">
        <v>0</v>
      </c>
      <c r="AR1243" s="78" t="b">
        <v>0</v>
      </c>
      <c r="AS1243" s="78" t="s">
        <v>9963</v>
      </c>
      <c r="AT1243" s="78">
        <v>0</v>
      </c>
      <c r="AU1243" s="84" t="s">
        <v>14862</v>
      </c>
      <c r="AV1243" s="78" t="b">
        <v>0</v>
      </c>
      <c r="AW1243" s="78" t="s">
        <v>15459</v>
      </c>
      <c r="AX1243" s="84" t="s">
        <v>16410</v>
      </c>
      <c r="AY1243" s="78" t="s">
        <v>66</v>
      </c>
      <c r="AZ1243" s="102" t="s">
        <v>18397</v>
      </c>
      <c r="BA1243" s="48"/>
      <c r="BB1243" s="48"/>
      <c r="BC1243" s="48"/>
      <c r="BD1243" s="48"/>
      <c r="BE1243" s="48"/>
      <c r="BF1243" s="48"/>
      <c r="BG1243" s="48"/>
      <c r="BH1243" s="48"/>
      <c r="BI1243" s="48"/>
      <c r="BJ1243" s="48"/>
      <c r="BK1243" s="78" t="e">
        <f>REPLACE(INDEX(GroupVertices[Group], MATCH(Vertices[[#This Row],[Vertex]],GroupVertices[Vertex],0)),1,1,"")</f>
        <v>#N/A</v>
      </c>
      <c r="BL1243" s="3"/>
      <c r="BM1243" s="3"/>
      <c r="BN1243" s="3"/>
      <c r="BO1243" s="3"/>
    </row>
    <row r="1244" spans="1:67" x14ac:dyDescent="0.25">
      <c r="A1244" s="64" t="s">
        <v>1067</v>
      </c>
      <c r="B1244" s="65"/>
      <c r="C1244" s="65"/>
      <c r="D1244" s="66"/>
      <c r="E1244" s="68"/>
      <c r="F1244" s="100" t="s">
        <v>5404</v>
      </c>
      <c r="G1244" s="65"/>
      <c r="H1244" s="69"/>
      <c r="I1244" s="70"/>
      <c r="J1244" s="70"/>
      <c r="K1244" s="69" t="s">
        <v>17844</v>
      </c>
      <c r="L1244" s="73"/>
      <c r="M1244" s="74"/>
      <c r="N1244" s="74"/>
      <c r="O1244" s="75"/>
      <c r="P1244" s="76"/>
      <c r="Q1244" s="76"/>
      <c r="R1244" s="86"/>
      <c r="S1244" s="48"/>
      <c r="T1244" s="48"/>
      <c r="U1244" s="49"/>
      <c r="V1244" s="49"/>
      <c r="W1244" s="49"/>
      <c r="X1244" s="49"/>
      <c r="Y1244" s="49"/>
      <c r="Z1244" s="49"/>
      <c r="AA1244" s="71">
        <v>956</v>
      </c>
      <c r="AB1244" s="71"/>
      <c r="AC1244" s="72"/>
      <c r="AD1244" s="78" t="s">
        <v>11102</v>
      </c>
      <c r="AE1244" s="78">
        <v>56</v>
      </c>
      <c r="AF1244" s="78">
        <v>13</v>
      </c>
      <c r="AG1244" s="78">
        <v>835</v>
      </c>
      <c r="AH1244" s="78">
        <v>1</v>
      </c>
      <c r="AI1244" s="78"/>
      <c r="AJ1244" s="78"/>
      <c r="AK1244" s="78"/>
      <c r="AL1244" s="78"/>
      <c r="AM1244" s="78"/>
      <c r="AN1244" s="80">
        <v>42803.432592592595</v>
      </c>
      <c r="AO1244" s="78"/>
      <c r="AP1244" s="78" t="b">
        <v>1</v>
      </c>
      <c r="AQ1244" s="78" t="b">
        <v>0</v>
      </c>
      <c r="AR1244" s="78" t="b">
        <v>0</v>
      </c>
      <c r="AS1244" s="78" t="s">
        <v>14858</v>
      </c>
      <c r="AT1244" s="78">
        <v>0</v>
      </c>
      <c r="AU1244" s="78"/>
      <c r="AV1244" s="78" t="b">
        <v>0</v>
      </c>
      <c r="AW1244" s="78" t="s">
        <v>15459</v>
      </c>
      <c r="AX1244" s="84" t="s">
        <v>16413</v>
      </c>
      <c r="AY1244" s="78" t="s">
        <v>66</v>
      </c>
      <c r="AZ1244" s="102" t="s">
        <v>18397</v>
      </c>
      <c r="BA1244" s="48"/>
      <c r="BB1244" s="48"/>
      <c r="BC1244" s="48"/>
      <c r="BD1244" s="48"/>
      <c r="BE1244" s="48"/>
      <c r="BF1244" s="48"/>
      <c r="BG1244" s="48"/>
      <c r="BH1244" s="48"/>
      <c r="BI1244" s="48"/>
      <c r="BJ1244" s="48"/>
      <c r="BK1244" s="78" t="e">
        <f>REPLACE(INDEX(GroupVertices[Group], MATCH(Vertices[[#This Row],[Vertex]],GroupVertices[Vertex],0)),1,1,"")</f>
        <v>#N/A</v>
      </c>
      <c r="BL1244" s="3"/>
      <c r="BM1244" s="3"/>
      <c r="BN1244" s="3"/>
      <c r="BO1244" s="3"/>
    </row>
    <row r="1245" spans="1:67" x14ac:dyDescent="0.25">
      <c r="A1245" s="64" t="s">
        <v>1068</v>
      </c>
      <c r="B1245" s="65"/>
      <c r="C1245" s="65"/>
      <c r="D1245" s="66"/>
      <c r="E1245" s="68"/>
      <c r="F1245" s="100" t="s">
        <v>5405</v>
      </c>
      <c r="G1245" s="65"/>
      <c r="H1245" s="69"/>
      <c r="I1245" s="70"/>
      <c r="J1245" s="70"/>
      <c r="K1245" s="69" t="s">
        <v>17845</v>
      </c>
      <c r="L1245" s="73"/>
      <c r="M1245" s="74"/>
      <c r="N1245" s="74"/>
      <c r="O1245" s="75"/>
      <c r="P1245" s="76"/>
      <c r="Q1245" s="76"/>
      <c r="R1245" s="86"/>
      <c r="S1245" s="48"/>
      <c r="T1245" s="48"/>
      <c r="U1245" s="49"/>
      <c r="V1245" s="49"/>
      <c r="W1245" s="49"/>
      <c r="X1245" s="49"/>
      <c r="Y1245" s="49"/>
      <c r="Z1245" s="49"/>
      <c r="AA1245" s="71">
        <v>957</v>
      </c>
      <c r="AB1245" s="71"/>
      <c r="AC1245" s="72"/>
      <c r="AD1245" s="78" t="s">
        <v>11103</v>
      </c>
      <c r="AE1245" s="78">
        <v>227</v>
      </c>
      <c r="AF1245" s="78">
        <v>1033</v>
      </c>
      <c r="AG1245" s="78">
        <v>816</v>
      </c>
      <c r="AH1245" s="78">
        <v>208</v>
      </c>
      <c r="AI1245" s="78">
        <v>-25200</v>
      </c>
      <c r="AJ1245" s="78" t="s">
        <v>12275</v>
      </c>
      <c r="AK1245" s="78" t="s">
        <v>10119</v>
      </c>
      <c r="AL1245" s="84" t="s">
        <v>13570</v>
      </c>
      <c r="AM1245" s="78" t="s">
        <v>13800</v>
      </c>
      <c r="AN1245" s="80">
        <v>41651.305833333332</v>
      </c>
      <c r="AO1245" s="84" t="s">
        <v>14520</v>
      </c>
      <c r="AP1245" s="78" t="b">
        <v>0</v>
      </c>
      <c r="AQ1245" s="78" t="b">
        <v>0</v>
      </c>
      <c r="AR1245" s="78" t="b">
        <v>0</v>
      </c>
      <c r="AS1245" s="78" t="s">
        <v>9963</v>
      </c>
      <c r="AT1245" s="78">
        <v>1</v>
      </c>
      <c r="AU1245" s="84" t="s">
        <v>14862</v>
      </c>
      <c r="AV1245" s="78" t="b">
        <v>0</v>
      </c>
      <c r="AW1245" s="78" t="s">
        <v>15459</v>
      </c>
      <c r="AX1245" s="84" t="s">
        <v>16414</v>
      </c>
      <c r="AY1245" s="78" t="s">
        <v>66</v>
      </c>
      <c r="AZ1245" s="102" t="s">
        <v>18397</v>
      </c>
      <c r="BA1245" s="48"/>
      <c r="BB1245" s="48"/>
      <c r="BC1245" s="48"/>
      <c r="BD1245" s="48"/>
      <c r="BE1245" s="48"/>
      <c r="BF1245" s="48"/>
      <c r="BG1245" s="48"/>
      <c r="BH1245" s="48"/>
      <c r="BI1245" s="48"/>
      <c r="BJ1245" s="48"/>
      <c r="BK1245" s="78" t="e">
        <f>REPLACE(INDEX(GroupVertices[Group], MATCH(Vertices[[#This Row],[Vertex]],GroupVertices[Vertex],0)),1,1,"")</f>
        <v>#N/A</v>
      </c>
      <c r="BL1245" s="3"/>
      <c r="BM1245" s="3"/>
      <c r="BN1245" s="3"/>
      <c r="BO1245" s="3"/>
    </row>
    <row r="1246" spans="1:67" x14ac:dyDescent="0.25">
      <c r="A1246" s="64" t="s">
        <v>1069</v>
      </c>
      <c r="B1246" s="65"/>
      <c r="C1246" s="65"/>
      <c r="D1246" s="66"/>
      <c r="E1246" s="68"/>
      <c r="F1246" s="100" t="s">
        <v>4787</v>
      </c>
      <c r="G1246" s="65"/>
      <c r="H1246" s="69"/>
      <c r="I1246" s="70"/>
      <c r="J1246" s="70"/>
      <c r="K1246" s="69" t="s">
        <v>17846</v>
      </c>
      <c r="L1246" s="73"/>
      <c r="M1246" s="74"/>
      <c r="N1246" s="74"/>
      <c r="O1246" s="75"/>
      <c r="P1246" s="76"/>
      <c r="Q1246" s="76"/>
      <c r="R1246" s="86"/>
      <c r="S1246" s="48"/>
      <c r="T1246" s="48"/>
      <c r="U1246" s="49"/>
      <c r="V1246" s="49"/>
      <c r="W1246" s="49"/>
      <c r="X1246" s="49"/>
      <c r="Y1246" s="49"/>
      <c r="Z1246" s="49"/>
      <c r="AA1246" s="71">
        <v>958</v>
      </c>
      <c r="AB1246" s="71"/>
      <c r="AC1246" s="72"/>
      <c r="AD1246" s="78" t="s">
        <v>11104</v>
      </c>
      <c r="AE1246" s="78">
        <v>62</v>
      </c>
      <c r="AF1246" s="78">
        <v>20</v>
      </c>
      <c r="AG1246" s="78">
        <v>956</v>
      </c>
      <c r="AH1246" s="78">
        <v>1</v>
      </c>
      <c r="AI1246" s="78"/>
      <c r="AJ1246" s="78"/>
      <c r="AK1246" s="78"/>
      <c r="AL1246" s="78"/>
      <c r="AM1246" s="78"/>
      <c r="AN1246" s="80">
        <v>42776.671782407408</v>
      </c>
      <c r="AO1246" s="78"/>
      <c r="AP1246" s="78" t="b">
        <v>1</v>
      </c>
      <c r="AQ1246" s="78" t="b">
        <v>1</v>
      </c>
      <c r="AR1246" s="78" t="b">
        <v>0</v>
      </c>
      <c r="AS1246" s="78" t="s">
        <v>9963</v>
      </c>
      <c r="AT1246" s="78">
        <v>0</v>
      </c>
      <c r="AU1246" s="78"/>
      <c r="AV1246" s="78" t="b">
        <v>0</v>
      </c>
      <c r="AW1246" s="78" t="s">
        <v>15459</v>
      </c>
      <c r="AX1246" s="84" t="s">
        <v>16415</v>
      </c>
      <c r="AY1246" s="78" t="s">
        <v>66</v>
      </c>
      <c r="AZ1246" s="102" t="s">
        <v>18397</v>
      </c>
      <c r="BA1246" s="48"/>
      <c r="BB1246" s="48"/>
      <c r="BC1246" s="48"/>
      <c r="BD1246" s="48"/>
      <c r="BE1246" s="48"/>
      <c r="BF1246" s="48"/>
      <c r="BG1246" s="48"/>
      <c r="BH1246" s="48"/>
      <c r="BI1246" s="48"/>
      <c r="BJ1246" s="48"/>
      <c r="BK1246" s="78" t="e">
        <f>REPLACE(INDEX(GroupVertices[Group], MATCH(Vertices[[#This Row],[Vertex]],GroupVertices[Vertex],0)),1,1,"")</f>
        <v>#N/A</v>
      </c>
      <c r="BL1246" s="3"/>
      <c r="BM1246" s="3"/>
      <c r="BN1246" s="3"/>
      <c r="BO1246" s="3"/>
    </row>
    <row r="1247" spans="1:67" x14ac:dyDescent="0.25">
      <c r="A1247" s="64" t="s">
        <v>1072</v>
      </c>
      <c r="B1247" s="65"/>
      <c r="C1247" s="65"/>
      <c r="D1247" s="66"/>
      <c r="E1247" s="68"/>
      <c r="F1247" s="100" t="s">
        <v>5408</v>
      </c>
      <c r="G1247" s="65"/>
      <c r="H1247" s="69"/>
      <c r="I1247" s="70"/>
      <c r="J1247" s="70"/>
      <c r="K1247" s="69" t="s">
        <v>17850</v>
      </c>
      <c r="L1247" s="73"/>
      <c r="M1247" s="74"/>
      <c r="N1247" s="74"/>
      <c r="O1247" s="75"/>
      <c r="P1247" s="76"/>
      <c r="Q1247" s="76"/>
      <c r="R1247" s="86"/>
      <c r="S1247" s="48"/>
      <c r="T1247" s="48"/>
      <c r="U1247" s="49"/>
      <c r="V1247" s="49"/>
      <c r="W1247" s="49"/>
      <c r="X1247" s="49"/>
      <c r="Y1247" s="49"/>
      <c r="Z1247" s="49"/>
      <c r="AA1247" s="71">
        <v>962</v>
      </c>
      <c r="AB1247" s="71"/>
      <c r="AC1247" s="72"/>
      <c r="AD1247" s="78" t="s">
        <v>11108</v>
      </c>
      <c r="AE1247" s="78">
        <v>352</v>
      </c>
      <c r="AF1247" s="78">
        <v>294</v>
      </c>
      <c r="AG1247" s="78">
        <v>1066</v>
      </c>
      <c r="AH1247" s="78">
        <v>625</v>
      </c>
      <c r="AI1247" s="78">
        <v>19800</v>
      </c>
      <c r="AJ1247" s="78" t="s">
        <v>12279</v>
      </c>
      <c r="AK1247" s="78" t="s">
        <v>12647</v>
      </c>
      <c r="AL1247" s="84" t="s">
        <v>13574</v>
      </c>
      <c r="AM1247" s="78" t="s">
        <v>10135</v>
      </c>
      <c r="AN1247" s="80">
        <v>41692.311944444446</v>
      </c>
      <c r="AO1247" s="84" t="s">
        <v>14524</v>
      </c>
      <c r="AP1247" s="78" t="b">
        <v>0</v>
      </c>
      <c r="AQ1247" s="78" t="b">
        <v>0</v>
      </c>
      <c r="AR1247" s="78" t="b">
        <v>1</v>
      </c>
      <c r="AS1247" s="78" t="s">
        <v>9963</v>
      </c>
      <c r="AT1247" s="78">
        <v>67</v>
      </c>
      <c r="AU1247" s="84" t="s">
        <v>14898</v>
      </c>
      <c r="AV1247" s="78" t="b">
        <v>0</v>
      </c>
      <c r="AW1247" s="78" t="s">
        <v>15459</v>
      </c>
      <c r="AX1247" s="84" t="s">
        <v>16419</v>
      </c>
      <c r="AY1247" s="78" t="s">
        <v>66</v>
      </c>
      <c r="AZ1247" s="102" t="s">
        <v>18397</v>
      </c>
      <c r="BA1247" s="48"/>
      <c r="BB1247" s="48"/>
      <c r="BC1247" s="48"/>
      <c r="BD1247" s="48"/>
      <c r="BE1247" s="48"/>
      <c r="BF1247" s="48"/>
      <c r="BG1247" s="48"/>
      <c r="BH1247" s="48"/>
      <c r="BI1247" s="48"/>
      <c r="BJ1247" s="48"/>
      <c r="BK1247" s="78" t="e">
        <f>REPLACE(INDEX(GroupVertices[Group], MATCH(Vertices[[#This Row],[Vertex]],GroupVertices[Vertex],0)),1,1,"")</f>
        <v>#N/A</v>
      </c>
      <c r="BL1247" s="3"/>
      <c r="BM1247" s="3"/>
      <c r="BN1247" s="3"/>
      <c r="BO1247" s="3"/>
    </row>
    <row r="1248" spans="1:67" x14ac:dyDescent="0.25">
      <c r="A1248" s="64" t="s">
        <v>1073</v>
      </c>
      <c r="B1248" s="65"/>
      <c r="C1248" s="65"/>
      <c r="D1248" s="66"/>
      <c r="E1248" s="68"/>
      <c r="F1248" s="100" t="s">
        <v>5409</v>
      </c>
      <c r="G1248" s="65"/>
      <c r="H1248" s="69"/>
      <c r="I1248" s="70"/>
      <c r="J1248" s="70"/>
      <c r="K1248" s="69" t="s">
        <v>17851</v>
      </c>
      <c r="L1248" s="73"/>
      <c r="M1248" s="74"/>
      <c r="N1248" s="74"/>
      <c r="O1248" s="75"/>
      <c r="P1248" s="76"/>
      <c r="Q1248" s="76"/>
      <c r="R1248" s="86"/>
      <c r="S1248" s="48"/>
      <c r="T1248" s="48"/>
      <c r="U1248" s="49"/>
      <c r="V1248" s="49"/>
      <c r="W1248" s="49"/>
      <c r="X1248" s="49"/>
      <c r="Y1248" s="49"/>
      <c r="Z1248" s="49"/>
      <c r="AA1248" s="71">
        <v>963</v>
      </c>
      <c r="AB1248" s="71"/>
      <c r="AC1248" s="72"/>
      <c r="AD1248" s="78" t="s">
        <v>11109</v>
      </c>
      <c r="AE1248" s="78">
        <v>184</v>
      </c>
      <c r="AF1248" s="78">
        <v>45</v>
      </c>
      <c r="AG1248" s="78">
        <v>588</v>
      </c>
      <c r="AH1248" s="78">
        <v>108</v>
      </c>
      <c r="AI1248" s="78"/>
      <c r="AJ1248" s="78" t="s">
        <v>12280</v>
      </c>
      <c r="AK1248" s="78" t="s">
        <v>12996</v>
      </c>
      <c r="AL1248" s="78"/>
      <c r="AM1248" s="78"/>
      <c r="AN1248" s="80">
        <v>42052.226747685185</v>
      </c>
      <c r="AO1248" s="84" t="s">
        <v>14525</v>
      </c>
      <c r="AP1248" s="78" t="b">
        <v>1</v>
      </c>
      <c r="AQ1248" s="78" t="b">
        <v>0</v>
      </c>
      <c r="AR1248" s="78" t="b">
        <v>1</v>
      </c>
      <c r="AS1248" s="78" t="s">
        <v>9963</v>
      </c>
      <c r="AT1248" s="78">
        <v>3</v>
      </c>
      <c r="AU1248" s="84" t="s">
        <v>14862</v>
      </c>
      <c r="AV1248" s="78" t="b">
        <v>0</v>
      </c>
      <c r="AW1248" s="78" t="s">
        <v>15459</v>
      </c>
      <c r="AX1248" s="84" t="s">
        <v>16420</v>
      </c>
      <c r="AY1248" s="78" t="s">
        <v>66</v>
      </c>
      <c r="AZ1248" s="102" t="s">
        <v>18397</v>
      </c>
      <c r="BA1248" s="48"/>
      <c r="BB1248" s="48"/>
      <c r="BC1248" s="48"/>
      <c r="BD1248" s="48"/>
      <c r="BE1248" s="48"/>
      <c r="BF1248" s="48"/>
      <c r="BG1248" s="48"/>
      <c r="BH1248" s="48"/>
      <c r="BI1248" s="48"/>
      <c r="BJ1248" s="48"/>
      <c r="BK1248" s="78" t="e">
        <f>REPLACE(INDEX(GroupVertices[Group], MATCH(Vertices[[#This Row],[Vertex]],GroupVertices[Vertex],0)),1,1,"")</f>
        <v>#N/A</v>
      </c>
      <c r="BL1248" s="3"/>
      <c r="BM1248" s="3"/>
      <c r="BN1248" s="3"/>
      <c r="BO1248" s="3"/>
    </row>
    <row r="1249" spans="1:67" x14ac:dyDescent="0.25">
      <c r="A1249" s="64" t="s">
        <v>1085</v>
      </c>
      <c r="B1249" s="65"/>
      <c r="C1249" s="65"/>
      <c r="D1249" s="66"/>
      <c r="E1249" s="68"/>
      <c r="F1249" s="100" t="s">
        <v>4787</v>
      </c>
      <c r="G1249" s="65"/>
      <c r="H1249" s="69"/>
      <c r="I1249" s="70"/>
      <c r="J1249" s="70"/>
      <c r="K1249" s="69" t="s">
        <v>17869</v>
      </c>
      <c r="L1249" s="73"/>
      <c r="M1249" s="74"/>
      <c r="N1249" s="74"/>
      <c r="O1249" s="75"/>
      <c r="P1249" s="76"/>
      <c r="Q1249" s="76"/>
      <c r="R1249" s="86"/>
      <c r="S1249" s="48"/>
      <c r="T1249" s="48"/>
      <c r="U1249" s="49"/>
      <c r="V1249" s="49"/>
      <c r="W1249" s="49"/>
      <c r="X1249" s="49"/>
      <c r="Y1249" s="49"/>
      <c r="Z1249" s="49"/>
      <c r="AA1249" s="71">
        <v>981</v>
      </c>
      <c r="AB1249" s="71"/>
      <c r="AC1249" s="72"/>
      <c r="AD1249" s="78" t="s">
        <v>11126</v>
      </c>
      <c r="AE1249" s="78">
        <v>0</v>
      </c>
      <c r="AF1249" s="78">
        <v>0</v>
      </c>
      <c r="AG1249" s="78">
        <v>1</v>
      </c>
      <c r="AH1249" s="78">
        <v>0</v>
      </c>
      <c r="AI1249" s="78"/>
      <c r="AJ1249" s="78"/>
      <c r="AK1249" s="78"/>
      <c r="AL1249" s="78"/>
      <c r="AM1249" s="78"/>
      <c r="AN1249" s="80">
        <v>41480.04105324074</v>
      </c>
      <c r="AO1249" s="78"/>
      <c r="AP1249" s="78" t="b">
        <v>1</v>
      </c>
      <c r="AQ1249" s="78" t="b">
        <v>1</v>
      </c>
      <c r="AR1249" s="78" t="b">
        <v>0</v>
      </c>
      <c r="AS1249" s="78" t="s">
        <v>9963</v>
      </c>
      <c r="AT1249" s="78">
        <v>0</v>
      </c>
      <c r="AU1249" s="84" t="s">
        <v>14862</v>
      </c>
      <c r="AV1249" s="78" t="b">
        <v>0</v>
      </c>
      <c r="AW1249" s="78" t="s">
        <v>15459</v>
      </c>
      <c r="AX1249" s="84" t="s">
        <v>16438</v>
      </c>
      <c r="AY1249" s="78" t="s">
        <v>66</v>
      </c>
      <c r="AZ1249" s="102" t="s">
        <v>18397</v>
      </c>
      <c r="BA1249" s="48"/>
      <c r="BB1249" s="48"/>
      <c r="BC1249" s="48"/>
      <c r="BD1249" s="48"/>
      <c r="BE1249" s="48"/>
      <c r="BF1249" s="48"/>
      <c r="BG1249" s="48"/>
      <c r="BH1249" s="48"/>
      <c r="BI1249" s="48"/>
      <c r="BJ1249" s="48"/>
      <c r="BK1249" s="78" t="e">
        <f>REPLACE(INDEX(GroupVertices[Group], MATCH(Vertices[[#This Row],[Vertex]],GroupVertices[Vertex],0)),1,1,"")</f>
        <v>#N/A</v>
      </c>
      <c r="BL1249" s="3"/>
      <c r="BM1249" s="3"/>
      <c r="BN1249" s="3"/>
      <c r="BO1249" s="3"/>
    </row>
    <row r="1250" spans="1:67" x14ac:dyDescent="0.25">
      <c r="A1250" s="64" t="s">
        <v>1091</v>
      </c>
      <c r="B1250" s="65"/>
      <c r="C1250" s="65"/>
      <c r="D1250" s="66"/>
      <c r="E1250" s="68"/>
      <c r="F1250" s="100" t="s">
        <v>15374</v>
      </c>
      <c r="G1250" s="65"/>
      <c r="H1250" s="69"/>
      <c r="I1250" s="70"/>
      <c r="J1250" s="70"/>
      <c r="K1250" s="69" t="s">
        <v>17875</v>
      </c>
      <c r="L1250" s="73"/>
      <c r="M1250" s="74"/>
      <c r="N1250" s="74"/>
      <c r="O1250" s="75"/>
      <c r="P1250" s="76"/>
      <c r="Q1250" s="76"/>
      <c r="R1250" s="86"/>
      <c r="S1250" s="48"/>
      <c r="T1250" s="48"/>
      <c r="U1250" s="49"/>
      <c r="V1250" s="49"/>
      <c r="W1250" s="49"/>
      <c r="X1250" s="49"/>
      <c r="Y1250" s="49"/>
      <c r="Z1250" s="49"/>
      <c r="AA1250" s="71">
        <v>987</v>
      </c>
      <c r="AB1250" s="71"/>
      <c r="AC1250" s="72"/>
      <c r="AD1250" s="78" t="s">
        <v>11131</v>
      </c>
      <c r="AE1250" s="78">
        <v>110</v>
      </c>
      <c r="AF1250" s="78">
        <v>48</v>
      </c>
      <c r="AG1250" s="78">
        <v>5003</v>
      </c>
      <c r="AH1250" s="78">
        <v>8</v>
      </c>
      <c r="AI1250" s="78"/>
      <c r="AJ1250" s="78" t="s">
        <v>12301</v>
      </c>
      <c r="AK1250" s="78"/>
      <c r="AL1250" s="78"/>
      <c r="AM1250" s="78"/>
      <c r="AN1250" s="80">
        <v>42656.748854166668</v>
      </c>
      <c r="AO1250" s="84" t="s">
        <v>14544</v>
      </c>
      <c r="AP1250" s="78" t="b">
        <v>1</v>
      </c>
      <c r="AQ1250" s="78" t="b">
        <v>0</v>
      </c>
      <c r="AR1250" s="78" t="b">
        <v>0</v>
      </c>
      <c r="AS1250" s="78" t="s">
        <v>9963</v>
      </c>
      <c r="AT1250" s="78">
        <v>1</v>
      </c>
      <c r="AU1250" s="78"/>
      <c r="AV1250" s="78" t="b">
        <v>0</v>
      </c>
      <c r="AW1250" s="78" t="s">
        <v>15459</v>
      </c>
      <c r="AX1250" s="84" t="s">
        <v>16444</v>
      </c>
      <c r="AY1250" s="78" t="s">
        <v>66</v>
      </c>
      <c r="AZ1250" s="102" t="s">
        <v>18397</v>
      </c>
      <c r="BA1250" s="48"/>
      <c r="BB1250" s="48"/>
      <c r="BC1250" s="48"/>
      <c r="BD1250" s="48"/>
      <c r="BE1250" s="48"/>
      <c r="BF1250" s="48"/>
      <c r="BG1250" s="48"/>
      <c r="BH1250" s="48"/>
      <c r="BI1250" s="48"/>
      <c r="BJ1250" s="48"/>
      <c r="BK1250" s="78" t="e">
        <f>REPLACE(INDEX(GroupVertices[Group], MATCH(Vertices[[#This Row],[Vertex]],GroupVertices[Vertex],0)),1,1,"")</f>
        <v>#N/A</v>
      </c>
      <c r="BL1250" s="3"/>
      <c r="BM1250" s="3"/>
      <c r="BN1250" s="3"/>
      <c r="BO1250" s="3"/>
    </row>
    <row r="1251" spans="1:67" x14ac:dyDescent="0.25">
      <c r="A1251" s="64" t="s">
        <v>1100</v>
      </c>
      <c r="B1251" s="65"/>
      <c r="C1251" s="65"/>
      <c r="D1251" s="66"/>
      <c r="E1251" s="68"/>
      <c r="F1251" s="100" t="s">
        <v>5424</v>
      </c>
      <c r="G1251" s="65"/>
      <c r="H1251" s="69"/>
      <c r="I1251" s="70"/>
      <c r="J1251" s="70"/>
      <c r="K1251" s="69" t="s">
        <v>17884</v>
      </c>
      <c r="L1251" s="73"/>
      <c r="M1251" s="74"/>
      <c r="N1251" s="74"/>
      <c r="O1251" s="75"/>
      <c r="P1251" s="76"/>
      <c r="Q1251" s="76"/>
      <c r="R1251" s="86"/>
      <c r="S1251" s="48"/>
      <c r="T1251" s="48"/>
      <c r="U1251" s="49"/>
      <c r="V1251" s="49"/>
      <c r="W1251" s="49"/>
      <c r="X1251" s="49"/>
      <c r="Y1251" s="49"/>
      <c r="Z1251" s="49"/>
      <c r="AA1251" s="71">
        <v>996</v>
      </c>
      <c r="AB1251" s="71"/>
      <c r="AC1251" s="72"/>
      <c r="AD1251" s="78" t="s">
        <v>11140</v>
      </c>
      <c r="AE1251" s="78">
        <v>154</v>
      </c>
      <c r="AF1251" s="78">
        <v>29</v>
      </c>
      <c r="AG1251" s="78">
        <v>91</v>
      </c>
      <c r="AH1251" s="78">
        <v>21</v>
      </c>
      <c r="AI1251" s="78"/>
      <c r="AJ1251" s="78" t="s">
        <v>12309</v>
      </c>
      <c r="AK1251" s="78" t="s">
        <v>13016</v>
      </c>
      <c r="AL1251" s="84" t="s">
        <v>13588</v>
      </c>
      <c r="AM1251" s="78"/>
      <c r="AN1251" s="80">
        <v>41538.898541666669</v>
      </c>
      <c r="AO1251" s="78"/>
      <c r="AP1251" s="78" t="b">
        <v>1</v>
      </c>
      <c r="AQ1251" s="78" t="b">
        <v>0</v>
      </c>
      <c r="AR1251" s="78" t="b">
        <v>1</v>
      </c>
      <c r="AS1251" s="78" t="s">
        <v>9963</v>
      </c>
      <c r="AT1251" s="78">
        <v>2</v>
      </c>
      <c r="AU1251" s="84" t="s">
        <v>14862</v>
      </c>
      <c r="AV1251" s="78" t="b">
        <v>0</v>
      </c>
      <c r="AW1251" s="78" t="s">
        <v>15459</v>
      </c>
      <c r="AX1251" s="84" t="s">
        <v>16453</v>
      </c>
      <c r="AY1251" s="78" t="s">
        <v>66</v>
      </c>
      <c r="AZ1251" s="102" t="s">
        <v>18397</v>
      </c>
      <c r="BA1251" s="48"/>
      <c r="BB1251" s="48"/>
      <c r="BC1251" s="48"/>
      <c r="BD1251" s="48"/>
      <c r="BE1251" s="48"/>
      <c r="BF1251" s="48"/>
      <c r="BG1251" s="48"/>
      <c r="BH1251" s="48"/>
      <c r="BI1251" s="48"/>
      <c r="BJ1251" s="48"/>
      <c r="BK1251" s="78" t="e">
        <f>REPLACE(INDEX(GroupVertices[Group], MATCH(Vertices[[#This Row],[Vertex]],GroupVertices[Vertex],0)),1,1,"")</f>
        <v>#N/A</v>
      </c>
      <c r="BL1251" s="3"/>
      <c r="BM1251" s="3"/>
      <c r="BN1251" s="3"/>
      <c r="BO1251" s="3"/>
    </row>
    <row r="1252" spans="1:67" x14ac:dyDescent="0.25">
      <c r="A1252" s="64" t="s">
        <v>1103</v>
      </c>
      <c r="B1252" s="65"/>
      <c r="C1252" s="65"/>
      <c r="D1252" s="66"/>
      <c r="E1252" s="68"/>
      <c r="F1252" s="100" t="s">
        <v>4787</v>
      </c>
      <c r="G1252" s="65"/>
      <c r="H1252" s="69"/>
      <c r="I1252" s="70"/>
      <c r="J1252" s="70"/>
      <c r="K1252" s="69" t="s">
        <v>17886</v>
      </c>
      <c r="L1252" s="73"/>
      <c r="M1252" s="74"/>
      <c r="N1252" s="74"/>
      <c r="O1252" s="75"/>
      <c r="P1252" s="76"/>
      <c r="Q1252" s="76"/>
      <c r="R1252" s="86"/>
      <c r="S1252" s="48"/>
      <c r="T1252" s="48"/>
      <c r="U1252" s="49"/>
      <c r="V1252" s="49"/>
      <c r="W1252" s="49"/>
      <c r="X1252" s="49"/>
      <c r="Y1252" s="49"/>
      <c r="Z1252" s="49"/>
      <c r="AA1252" s="71">
        <v>998</v>
      </c>
      <c r="AB1252" s="71"/>
      <c r="AC1252" s="72"/>
      <c r="AD1252" s="78" t="s">
        <v>11142</v>
      </c>
      <c r="AE1252" s="78">
        <v>0</v>
      </c>
      <c r="AF1252" s="78">
        <v>16</v>
      </c>
      <c r="AG1252" s="78">
        <v>12</v>
      </c>
      <c r="AH1252" s="78">
        <v>0</v>
      </c>
      <c r="AI1252" s="78">
        <v>19800</v>
      </c>
      <c r="AJ1252" s="78"/>
      <c r="AK1252" s="78"/>
      <c r="AL1252" s="78"/>
      <c r="AM1252" s="78" t="s">
        <v>10135</v>
      </c>
      <c r="AN1252" s="80">
        <v>42442.529108796298</v>
      </c>
      <c r="AO1252" s="78"/>
      <c r="AP1252" s="78" t="b">
        <v>1</v>
      </c>
      <c r="AQ1252" s="78" t="b">
        <v>1</v>
      </c>
      <c r="AR1252" s="78" t="b">
        <v>0</v>
      </c>
      <c r="AS1252" s="78" t="s">
        <v>9963</v>
      </c>
      <c r="AT1252" s="78">
        <v>3</v>
      </c>
      <c r="AU1252" s="78"/>
      <c r="AV1252" s="78" t="b">
        <v>0</v>
      </c>
      <c r="AW1252" s="78" t="s">
        <v>15459</v>
      </c>
      <c r="AX1252" s="84" t="s">
        <v>16455</v>
      </c>
      <c r="AY1252" s="78" t="s">
        <v>66</v>
      </c>
      <c r="AZ1252" s="102" t="s">
        <v>18397</v>
      </c>
      <c r="BA1252" s="48"/>
      <c r="BB1252" s="48"/>
      <c r="BC1252" s="48"/>
      <c r="BD1252" s="48"/>
      <c r="BE1252" s="48"/>
      <c r="BF1252" s="48"/>
      <c r="BG1252" s="48"/>
      <c r="BH1252" s="48"/>
      <c r="BI1252" s="48"/>
      <c r="BJ1252" s="48"/>
      <c r="BK1252" s="78" t="e">
        <f>REPLACE(INDEX(GroupVertices[Group], MATCH(Vertices[[#This Row],[Vertex]],GroupVertices[Vertex],0)),1,1,"")</f>
        <v>#N/A</v>
      </c>
      <c r="BL1252" s="3"/>
      <c r="BM1252" s="3"/>
      <c r="BN1252" s="3"/>
      <c r="BO1252" s="3"/>
    </row>
    <row r="1253" spans="1:67" x14ac:dyDescent="0.25">
      <c r="A1253" s="64" t="s">
        <v>1109</v>
      </c>
      <c r="B1253" s="65"/>
      <c r="C1253" s="65"/>
      <c r="D1253" s="66"/>
      <c r="E1253" s="68"/>
      <c r="F1253" s="100" t="s">
        <v>5429</v>
      </c>
      <c r="G1253" s="65"/>
      <c r="H1253" s="69"/>
      <c r="I1253" s="70"/>
      <c r="J1253" s="70"/>
      <c r="K1253" s="69" t="s">
        <v>17892</v>
      </c>
      <c r="L1253" s="73"/>
      <c r="M1253" s="74"/>
      <c r="N1253" s="74"/>
      <c r="O1253" s="75"/>
      <c r="P1253" s="76"/>
      <c r="Q1253" s="76"/>
      <c r="R1253" s="86"/>
      <c r="S1253" s="48"/>
      <c r="T1253" s="48"/>
      <c r="U1253" s="49"/>
      <c r="V1253" s="49"/>
      <c r="W1253" s="49"/>
      <c r="X1253" s="49"/>
      <c r="Y1253" s="49"/>
      <c r="Z1253" s="49"/>
      <c r="AA1253" s="71">
        <v>1004</v>
      </c>
      <c r="AB1253" s="71"/>
      <c r="AC1253" s="72"/>
      <c r="AD1253" s="78" t="s">
        <v>11148</v>
      </c>
      <c r="AE1253" s="78">
        <v>1643</v>
      </c>
      <c r="AF1253" s="78">
        <v>345</v>
      </c>
      <c r="AG1253" s="78">
        <v>604</v>
      </c>
      <c r="AH1253" s="78">
        <v>12</v>
      </c>
      <c r="AI1253" s="78">
        <v>-25200</v>
      </c>
      <c r="AJ1253" s="78" t="s">
        <v>12311</v>
      </c>
      <c r="AK1253" s="78"/>
      <c r="AL1253" s="84" t="s">
        <v>13590</v>
      </c>
      <c r="AM1253" s="78" t="s">
        <v>13800</v>
      </c>
      <c r="AN1253" s="80">
        <v>42469.763032407405</v>
      </c>
      <c r="AO1253" s="84" t="s">
        <v>14554</v>
      </c>
      <c r="AP1253" s="78" t="b">
        <v>1</v>
      </c>
      <c r="AQ1253" s="78" t="b">
        <v>0</v>
      </c>
      <c r="AR1253" s="78" t="b">
        <v>0</v>
      </c>
      <c r="AS1253" s="78" t="s">
        <v>9963</v>
      </c>
      <c r="AT1253" s="78">
        <v>3</v>
      </c>
      <c r="AU1253" s="78"/>
      <c r="AV1253" s="78" t="b">
        <v>0</v>
      </c>
      <c r="AW1253" s="78" t="s">
        <v>15459</v>
      </c>
      <c r="AX1253" s="84" t="s">
        <v>16461</v>
      </c>
      <c r="AY1253" s="78" t="s">
        <v>66</v>
      </c>
      <c r="AZ1253" s="102" t="s">
        <v>18397</v>
      </c>
      <c r="BA1253" s="48"/>
      <c r="BB1253" s="48"/>
      <c r="BC1253" s="48"/>
      <c r="BD1253" s="48"/>
      <c r="BE1253" s="48"/>
      <c r="BF1253" s="48"/>
      <c r="BG1253" s="48"/>
      <c r="BH1253" s="48"/>
      <c r="BI1253" s="48"/>
      <c r="BJ1253" s="48"/>
      <c r="BK1253" s="78" t="e">
        <f>REPLACE(INDEX(GroupVertices[Group], MATCH(Vertices[[#This Row],[Vertex]],GroupVertices[Vertex],0)),1,1,"")</f>
        <v>#N/A</v>
      </c>
      <c r="BL1253" s="3"/>
      <c r="BM1253" s="3"/>
      <c r="BN1253" s="3"/>
      <c r="BO1253" s="3"/>
    </row>
    <row r="1254" spans="1:67" x14ac:dyDescent="0.25">
      <c r="A1254" s="64" t="s">
        <v>1110</v>
      </c>
      <c r="B1254" s="65"/>
      <c r="C1254" s="65"/>
      <c r="D1254" s="66"/>
      <c r="E1254" s="68"/>
      <c r="F1254" s="100" t="s">
        <v>5430</v>
      </c>
      <c r="G1254" s="65"/>
      <c r="H1254" s="69"/>
      <c r="I1254" s="70"/>
      <c r="J1254" s="70"/>
      <c r="K1254" s="69" t="s">
        <v>17893</v>
      </c>
      <c r="L1254" s="73"/>
      <c r="M1254" s="74"/>
      <c r="N1254" s="74"/>
      <c r="O1254" s="75"/>
      <c r="P1254" s="76"/>
      <c r="Q1254" s="76"/>
      <c r="R1254" s="86"/>
      <c r="S1254" s="48"/>
      <c r="T1254" s="48"/>
      <c r="U1254" s="49"/>
      <c r="V1254" s="49"/>
      <c r="W1254" s="49"/>
      <c r="X1254" s="49"/>
      <c r="Y1254" s="49"/>
      <c r="Z1254" s="49"/>
      <c r="AA1254" s="71">
        <v>1005</v>
      </c>
      <c r="AB1254" s="71"/>
      <c r="AC1254" s="72"/>
      <c r="AD1254" s="78" t="s">
        <v>11149</v>
      </c>
      <c r="AE1254" s="78">
        <v>1179</v>
      </c>
      <c r="AF1254" s="78">
        <v>231</v>
      </c>
      <c r="AG1254" s="78">
        <v>134968</v>
      </c>
      <c r="AH1254" s="78">
        <v>7</v>
      </c>
      <c r="AI1254" s="78"/>
      <c r="AJ1254" s="78" t="s">
        <v>12312</v>
      </c>
      <c r="AK1254" s="78" t="s">
        <v>10119</v>
      </c>
      <c r="AL1254" s="84" t="s">
        <v>13591</v>
      </c>
      <c r="AM1254" s="78"/>
      <c r="AN1254" s="80">
        <v>42504.49287037037</v>
      </c>
      <c r="AO1254" s="78"/>
      <c r="AP1254" s="78" t="b">
        <v>1</v>
      </c>
      <c r="AQ1254" s="78" t="b">
        <v>0</v>
      </c>
      <c r="AR1254" s="78" t="b">
        <v>0</v>
      </c>
      <c r="AS1254" s="78" t="s">
        <v>9963</v>
      </c>
      <c r="AT1254" s="78">
        <v>5</v>
      </c>
      <c r="AU1254" s="78"/>
      <c r="AV1254" s="78" t="b">
        <v>0</v>
      </c>
      <c r="AW1254" s="78" t="s">
        <v>15459</v>
      </c>
      <c r="AX1254" s="84" t="s">
        <v>16462</v>
      </c>
      <c r="AY1254" s="78" t="s">
        <v>66</v>
      </c>
      <c r="AZ1254" s="102" t="s">
        <v>18397</v>
      </c>
      <c r="BA1254" s="48"/>
      <c r="BB1254" s="48"/>
      <c r="BC1254" s="48"/>
      <c r="BD1254" s="48"/>
      <c r="BE1254" s="48"/>
      <c r="BF1254" s="48"/>
      <c r="BG1254" s="48"/>
      <c r="BH1254" s="48"/>
      <c r="BI1254" s="48"/>
      <c r="BJ1254" s="48"/>
      <c r="BK1254" s="78" t="e">
        <f>REPLACE(INDEX(GroupVertices[Group], MATCH(Vertices[[#This Row],[Vertex]],GroupVertices[Vertex],0)),1,1,"")</f>
        <v>#N/A</v>
      </c>
      <c r="BL1254" s="3"/>
      <c r="BM1254" s="3"/>
      <c r="BN1254" s="3"/>
      <c r="BO1254" s="3"/>
    </row>
    <row r="1255" spans="1:67" x14ac:dyDescent="0.25">
      <c r="A1255" s="64" t="s">
        <v>1111</v>
      </c>
      <c r="B1255" s="65"/>
      <c r="C1255" s="65"/>
      <c r="D1255" s="66"/>
      <c r="E1255" s="68"/>
      <c r="F1255" s="100" t="s">
        <v>15382</v>
      </c>
      <c r="G1255" s="65"/>
      <c r="H1255" s="69"/>
      <c r="I1255" s="70"/>
      <c r="J1255" s="70"/>
      <c r="K1255" s="69" t="s">
        <v>17894</v>
      </c>
      <c r="L1255" s="73"/>
      <c r="M1255" s="74"/>
      <c r="N1255" s="74"/>
      <c r="O1255" s="75"/>
      <c r="P1255" s="76"/>
      <c r="Q1255" s="76"/>
      <c r="R1255" s="86"/>
      <c r="S1255" s="48"/>
      <c r="T1255" s="48"/>
      <c r="U1255" s="49"/>
      <c r="V1255" s="49"/>
      <c r="W1255" s="49"/>
      <c r="X1255" s="49"/>
      <c r="Y1255" s="49"/>
      <c r="Z1255" s="49"/>
      <c r="AA1255" s="71">
        <v>1006</v>
      </c>
      <c r="AB1255" s="71"/>
      <c r="AC1255" s="72"/>
      <c r="AD1255" s="78" t="s">
        <v>11150</v>
      </c>
      <c r="AE1255" s="78">
        <v>66</v>
      </c>
      <c r="AF1255" s="78">
        <v>2</v>
      </c>
      <c r="AG1255" s="78">
        <v>266</v>
      </c>
      <c r="AH1255" s="78">
        <v>5</v>
      </c>
      <c r="AI1255" s="78"/>
      <c r="AJ1255" s="78"/>
      <c r="AK1255" s="78"/>
      <c r="AL1255" s="78"/>
      <c r="AM1255" s="78"/>
      <c r="AN1255" s="80">
        <v>42818.924930555557</v>
      </c>
      <c r="AO1255" s="78"/>
      <c r="AP1255" s="78" t="b">
        <v>1</v>
      </c>
      <c r="AQ1255" s="78" t="b">
        <v>0</v>
      </c>
      <c r="AR1255" s="78" t="b">
        <v>0</v>
      </c>
      <c r="AS1255" s="78" t="s">
        <v>9963</v>
      </c>
      <c r="AT1255" s="78">
        <v>0</v>
      </c>
      <c r="AU1255" s="78"/>
      <c r="AV1255" s="78" t="b">
        <v>0</v>
      </c>
      <c r="AW1255" s="78" t="s">
        <v>15459</v>
      </c>
      <c r="AX1255" s="84" t="s">
        <v>16463</v>
      </c>
      <c r="AY1255" s="78" t="s">
        <v>66</v>
      </c>
      <c r="AZ1255" s="102" t="s">
        <v>18397</v>
      </c>
      <c r="BA1255" s="48"/>
      <c r="BB1255" s="48"/>
      <c r="BC1255" s="48"/>
      <c r="BD1255" s="48"/>
      <c r="BE1255" s="48"/>
      <c r="BF1255" s="48"/>
      <c r="BG1255" s="48"/>
      <c r="BH1255" s="48"/>
      <c r="BI1255" s="48"/>
      <c r="BJ1255" s="48"/>
      <c r="BK1255" s="78" t="e">
        <f>REPLACE(INDEX(GroupVertices[Group], MATCH(Vertices[[#This Row],[Vertex]],GroupVertices[Vertex],0)),1,1,"")</f>
        <v>#N/A</v>
      </c>
      <c r="BL1255" s="3"/>
      <c r="BM1255" s="3"/>
      <c r="BN1255" s="3"/>
      <c r="BO1255" s="3"/>
    </row>
    <row r="1256" spans="1:67" x14ac:dyDescent="0.25">
      <c r="A1256" s="64" t="s">
        <v>1117</v>
      </c>
      <c r="B1256" s="65"/>
      <c r="C1256" s="65"/>
      <c r="D1256" s="66"/>
      <c r="E1256" s="68"/>
      <c r="F1256" s="100" t="s">
        <v>5435</v>
      </c>
      <c r="G1256" s="65"/>
      <c r="H1256" s="69"/>
      <c r="I1256" s="70"/>
      <c r="J1256" s="70"/>
      <c r="K1256" s="69" t="s">
        <v>17900</v>
      </c>
      <c r="L1256" s="73"/>
      <c r="M1256" s="74"/>
      <c r="N1256" s="74"/>
      <c r="O1256" s="75"/>
      <c r="P1256" s="76"/>
      <c r="Q1256" s="76"/>
      <c r="R1256" s="86"/>
      <c r="S1256" s="48"/>
      <c r="T1256" s="48"/>
      <c r="U1256" s="49"/>
      <c r="V1256" s="49"/>
      <c r="W1256" s="49"/>
      <c r="X1256" s="49"/>
      <c r="Y1256" s="49"/>
      <c r="Z1256" s="49"/>
      <c r="AA1256" s="71">
        <v>1012</v>
      </c>
      <c r="AB1256" s="71"/>
      <c r="AC1256" s="72"/>
      <c r="AD1256" s="78" t="s">
        <v>11156</v>
      </c>
      <c r="AE1256" s="78">
        <v>1661</v>
      </c>
      <c r="AF1256" s="78">
        <v>2588</v>
      </c>
      <c r="AG1256" s="78">
        <v>83044</v>
      </c>
      <c r="AH1256" s="78">
        <v>3586</v>
      </c>
      <c r="AI1256" s="78">
        <v>19800</v>
      </c>
      <c r="AJ1256" s="78" t="s">
        <v>12317</v>
      </c>
      <c r="AK1256" s="78" t="s">
        <v>10111</v>
      </c>
      <c r="AL1256" s="84" t="s">
        <v>13595</v>
      </c>
      <c r="AM1256" s="78" t="s">
        <v>12690</v>
      </c>
      <c r="AN1256" s="80">
        <v>41066.373576388891</v>
      </c>
      <c r="AO1256" s="84" t="s">
        <v>14559</v>
      </c>
      <c r="AP1256" s="78" t="b">
        <v>0</v>
      </c>
      <c r="AQ1256" s="78" t="b">
        <v>0</v>
      </c>
      <c r="AR1256" s="78" t="b">
        <v>1</v>
      </c>
      <c r="AS1256" s="78" t="s">
        <v>9963</v>
      </c>
      <c r="AT1256" s="78">
        <v>458</v>
      </c>
      <c r="AU1256" s="84" t="s">
        <v>14862</v>
      </c>
      <c r="AV1256" s="78" t="b">
        <v>0</v>
      </c>
      <c r="AW1256" s="78" t="s">
        <v>15459</v>
      </c>
      <c r="AX1256" s="84" t="s">
        <v>16469</v>
      </c>
      <c r="AY1256" s="78" t="s">
        <v>66</v>
      </c>
      <c r="AZ1256" s="102" t="s">
        <v>18397</v>
      </c>
      <c r="BA1256" s="48"/>
      <c r="BB1256" s="48"/>
      <c r="BC1256" s="48"/>
      <c r="BD1256" s="48"/>
      <c r="BE1256" s="48"/>
      <c r="BF1256" s="48"/>
      <c r="BG1256" s="48"/>
      <c r="BH1256" s="48"/>
      <c r="BI1256" s="48"/>
      <c r="BJ1256" s="48"/>
      <c r="BK1256" s="78" t="e">
        <f>REPLACE(INDEX(GroupVertices[Group], MATCH(Vertices[[#This Row],[Vertex]],GroupVertices[Vertex],0)),1,1,"")</f>
        <v>#N/A</v>
      </c>
      <c r="BL1256" s="3"/>
      <c r="BM1256" s="3"/>
      <c r="BN1256" s="3"/>
      <c r="BO1256" s="3"/>
    </row>
    <row r="1257" spans="1:67" x14ac:dyDescent="0.25">
      <c r="A1257" s="64" t="s">
        <v>1118</v>
      </c>
      <c r="B1257" s="65"/>
      <c r="C1257" s="65"/>
      <c r="D1257" s="66"/>
      <c r="E1257" s="68"/>
      <c r="F1257" s="100" t="s">
        <v>5436</v>
      </c>
      <c r="G1257" s="65"/>
      <c r="H1257" s="69"/>
      <c r="I1257" s="70"/>
      <c r="J1257" s="70"/>
      <c r="K1257" s="69" t="s">
        <v>17901</v>
      </c>
      <c r="L1257" s="73"/>
      <c r="M1257" s="74"/>
      <c r="N1257" s="74"/>
      <c r="O1257" s="75"/>
      <c r="P1257" s="76"/>
      <c r="Q1257" s="76"/>
      <c r="R1257" s="86"/>
      <c r="S1257" s="48"/>
      <c r="T1257" s="48"/>
      <c r="U1257" s="49"/>
      <c r="V1257" s="49"/>
      <c r="W1257" s="49"/>
      <c r="X1257" s="49"/>
      <c r="Y1257" s="49"/>
      <c r="Z1257" s="49"/>
      <c r="AA1257" s="71">
        <v>1013</v>
      </c>
      <c r="AB1257" s="71"/>
      <c r="AC1257" s="72"/>
      <c r="AD1257" s="78" t="s">
        <v>11157</v>
      </c>
      <c r="AE1257" s="78">
        <v>8</v>
      </c>
      <c r="AF1257" s="78">
        <v>288</v>
      </c>
      <c r="AG1257" s="78">
        <v>1970</v>
      </c>
      <c r="AH1257" s="78">
        <v>0</v>
      </c>
      <c r="AI1257" s="78">
        <v>19800</v>
      </c>
      <c r="AJ1257" s="78" t="s">
        <v>12318</v>
      </c>
      <c r="AK1257" s="78" t="s">
        <v>10111</v>
      </c>
      <c r="AL1257" s="84" t="s">
        <v>13596</v>
      </c>
      <c r="AM1257" s="78" t="s">
        <v>10135</v>
      </c>
      <c r="AN1257" s="80">
        <v>40559.366851851853</v>
      </c>
      <c r="AO1257" s="78"/>
      <c r="AP1257" s="78" t="b">
        <v>0</v>
      </c>
      <c r="AQ1257" s="78" t="b">
        <v>0</v>
      </c>
      <c r="AR1257" s="78" t="b">
        <v>0</v>
      </c>
      <c r="AS1257" s="78" t="s">
        <v>9963</v>
      </c>
      <c r="AT1257" s="78">
        <v>10</v>
      </c>
      <c r="AU1257" s="84" t="s">
        <v>15070</v>
      </c>
      <c r="AV1257" s="78" t="b">
        <v>0</v>
      </c>
      <c r="AW1257" s="78" t="s">
        <v>15459</v>
      </c>
      <c r="AX1257" s="84" t="s">
        <v>16470</v>
      </c>
      <c r="AY1257" s="78" t="s">
        <v>66</v>
      </c>
      <c r="AZ1257" s="102" t="s">
        <v>18397</v>
      </c>
      <c r="BA1257" s="48"/>
      <c r="BB1257" s="48"/>
      <c r="BC1257" s="48"/>
      <c r="BD1257" s="48"/>
      <c r="BE1257" s="48"/>
      <c r="BF1257" s="48"/>
      <c r="BG1257" s="48"/>
      <c r="BH1257" s="48"/>
      <c r="BI1257" s="48"/>
      <c r="BJ1257" s="48"/>
      <c r="BK1257" s="78" t="e">
        <f>REPLACE(INDEX(GroupVertices[Group], MATCH(Vertices[[#This Row],[Vertex]],GroupVertices[Vertex],0)),1,1,"")</f>
        <v>#N/A</v>
      </c>
      <c r="BL1257" s="3"/>
      <c r="BM1257" s="3"/>
      <c r="BN1257" s="3"/>
      <c r="BO1257" s="3"/>
    </row>
    <row r="1258" spans="1:67" x14ac:dyDescent="0.25">
      <c r="A1258" s="64" t="s">
        <v>1121</v>
      </c>
      <c r="B1258" s="65"/>
      <c r="C1258" s="65"/>
      <c r="D1258" s="66"/>
      <c r="E1258" s="68"/>
      <c r="F1258" s="100" t="s">
        <v>5437</v>
      </c>
      <c r="G1258" s="65"/>
      <c r="H1258" s="69"/>
      <c r="I1258" s="70"/>
      <c r="J1258" s="70"/>
      <c r="K1258" s="69" t="s">
        <v>17904</v>
      </c>
      <c r="L1258" s="73"/>
      <c r="M1258" s="74"/>
      <c r="N1258" s="74"/>
      <c r="O1258" s="75"/>
      <c r="P1258" s="76"/>
      <c r="Q1258" s="76"/>
      <c r="R1258" s="86"/>
      <c r="S1258" s="48"/>
      <c r="T1258" s="48"/>
      <c r="U1258" s="49"/>
      <c r="V1258" s="49"/>
      <c r="W1258" s="49"/>
      <c r="X1258" s="49"/>
      <c r="Y1258" s="49"/>
      <c r="Z1258" s="49"/>
      <c r="AA1258" s="71">
        <v>1016</v>
      </c>
      <c r="AB1258" s="71"/>
      <c r="AC1258" s="72"/>
      <c r="AD1258" s="78" t="s">
        <v>11160</v>
      </c>
      <c r="AE1258" s="78">
        <v>43</v>
      </c>
      <c r="AF1258" s="78">
        <v>272</v>
      </c>
      <c r="AG1258" s="78">
        <v>289</v>
      </c>
      <c r="AH1258" s="78">
        <v>7</v>
      </c>
      <c r="AI1258" s="78"/>
      <c r="AJ1258" s="78" t="s">
        <v>12321</v>
      </c>
      <c r="AK1258" s="78" t="s">
        <v>13020</v>
      </c>
      <c r="AL1258" s="84" t="s">
        <v>13599</v>
      </c>
      <c r="AM1258" s="78"/>
      <c r="AN1258" s="80">
        <v>42670.541689814818</v>
      </c>
      <c r="AO1258" s="84" t="s">
        <v>14561</v>
      </c>
      <c r="AP1258" s="78" t="b">
        <v>1</v>
      </c>
      <c r="AQ1258" s="78" t="b">
        <v>0</v>
      </c>
      <c r="AR1258" s="78" t="b">
        <v>1</v>
      </c>
      <c r="AS1258" s="78" t="s">
        <v>9963</v>
      </c>
      <c r="AT1258" s="78">
        <v>1</v>
      </c>
      <c r="AU1258" s="78"/>
      <c r="AV1258" s="78" t="b">
        <v>0</v>
      </c>
      <c r="AW1258" s="78" t="s">
        <v>15459</v>
      </c>
      <c r="AX1258" s="84" t="s">
        <v>16473</v>
      </c>
      <c r="AY1258" s="78" t="s">
        <v>66</v>
      </c>
      <c r="AZ1258" s="102" t="s">
        <v>18397</v>
      </c>
      <c r="BA1258" s="48"/>
      <c r="BB1258" s="48"/>
      <c r="BC1258" s="48"/>
      <c r="BD1258" s="48"/>
      <c r="BE1258" s="48"/>
      <c r="BF1258" s="48"/>
      <c r="BG1258" s="48"/>
      <c r="BH1258" s="48"/>
      <c r="BI1258" s="48"/>
      <c r="BJ1258" s="48"/>
      <c r="BK1258" s="78" t="e">
        <f>REPLACE(INDEX(GroupVertices[Group], MATCH(Vertices[[#This Row],[Vertex]],GroupVertices[Vertex],0)),1,1,"")</f>
        <v>#N/A</v>
      </c>
      <c r="BL1258" s="3"/>
      <c r="BM1258" s="3"/>
      <c r="BN1258" s="3"/>
      <c r="BO1258" s="3"/>
    </row>
    <row r="1259" spans="1:67" x14ac:dyDescent="0.25">
      <c r="A1259" s="64" t="s">
        <v>1122</v>
      </c>
      <c r="B1259" s="65"/>
      <c r="C1259" s="65"/>
      <c r="D1259" s="66"/>
      <c r="E1259" s="68"/>
      <c r="F1259" s="100" t="s">
        <v>5438</v>
      </c>
      <c r="G1259" s="65"/>
      <c r="H1259" s="69"/>
      <c r="I1259" s="70"/>
      <c r="J1259" s="70"/>
      <c r="K1259" s="69" t="s">
        <v>17905</v>
      </c>
      <c r="L1259" s="73"/>
      <c r="M1259" s="74"/>
      <c r="N1259" s="74"/>
      <c r="O1259" s="75"/>
      <c r="P1259" s="76"/>
      <c r="Q1259" s="76"/>
      <c r="R1259" s="86"/>
      <c r="S1259" s="48"/>
      <c r="T1259" s="48"/>
      <c r="U1259" s="49"/>
      <c r="V1259" s="49"/>
      <c r="W1259" s="49"/>
      <c r="X1259" s="49"/>
      <c r="Y1259" s="49"/>
      <c r="Z1259" s="49"/>
      <c r="AA1259" s="71">
        <v>1017</v>
      </c>
      <c r="AB1259" s="71"/>
      <c r="AC1259" s="72"/>
      <c r="AD1259" s="78" t="s">
        <v>11161</v>
      </c>
      <c r="AE1259" s="78">
        <v>346</v>
      </c>
      <c r="AF1259" s="78">
        <v>609</v>
      </c>
      <c r="AG1259" s="78">
        <v>11038</v>
      </c>
      <c r="AH1259" s="78">
        <v>60</v>
      </c>
      <c r="AI1259" s="78">
        <v>-25200</v>
      </c>
      <c r="AJ1259" s="78" t="s">
        <v>12322</v>
      </c>
      <c r="AK1259" s="78" t="s">
        <v>13021</v>
      </c>
      <c r="AL1259" s="84" t="s">
        <v>13600</v>
      </c>
      <c r="AM1259" s="78" t="s">
        <v>13800</v>
      </c>
      <c r="AN1259" s="80">
        <v>42135.551018518519</v>
      </c>
      <c r="AO1259" s="84" t="s">
        <v>14562</v>
      </c>
      <c r="AP1259" s="78" t="b">
        <v>1</v>
      </c>
      <c r="AQ1259" s="78" t="b">
        <v>0</v>
      </c>
      <c r="AR1259" s="78" t="b">
        <v>0</v>
      </c>
      <c r="AS1259" s="78" t="s">
        <v>9963</v>
      </c>
      <c r="AT1259" s="78">
        <v>189</v>
      </c>
      <c r="AU1259" s="84" t="s">
        <v>14862</v>
      </c>
      <c r="AV1259" s="78" t="b">
        <v>0</v>
      </c>
      <c r="AW1259" s="78" t="s">
        <v>15459</v>
      </c>
      <c r="AX1259" s="84" t="s">
        <v>16474</v>
      </c>
      <c r="AY1259" s="78" t="s">
        <v>66</v>
      </c>
      <c r="AZ1259" s="102" t="s">
        <v>18397</v>
      </c>
      <c r="BA1259" s="48"/>
      <c r="BB1259" s="48"/>
      <c r="BC1259" s="48"/>
      <c r="BD1259" s="48"/>
      <c r="BE1259" s="48"/>
      <c r="BF1259" s="48"/>
      <c r="BG1259" s="48"/>
      <c r="BH1259" s="48"/>
      <c r="BI1259" s="48"/>
      <c r="BJ1259" s="48"/>
      <c r="BK1259" s="78" t="e">
        <f>REPLACE(INDEX(GroupVertices[Group], MATCH(Vertices[[#This Row],[Vertex]],GroupVertices[Vertex],0)),1,1,"")</f>
        <v>#N/A</v>
      </c>
      <c r="BL1259" s="3"/>
      <c r="BM1259" s="3"/>
      <c r="BN1259" s="3"/>
      <c r="BO1259" s="3"/>
    </row>
    <row r="1260" spans="1:67" x14ac:dyDescent="0.25">
      <c r="A1260" s="64" t="s">
        <v>1123</v>
      </c>
      <c r="B1260" s="65"/>
      <c r="C1260" s="65"/>
      <c r="D1260" s="66"/>
      <c r="E1260" s="68"/>
      <c r="F1260" s="100" t="s">
        <v>5439</v>
      </c>
      <c r="G1260" s="65"/>
      <c r="H1260" s="69"/>
      <c r="I1260" s="70"/>
      <c r="J1260" s="70"/>
      <c r="K1260" s="69" t="s">
        <v>17906</v>
      </c>
      <c r="L1260" s="73"/>
      <c r="M1260" s="74"/>
      <c r="N1260" s="74"/>
      <c r="O1260" s="75"/>
      <c r="P1260" s="76"/>
      <c r="Q1260" s="76"/>
      <c r="R1260" s="86"/>
      <c r="S1260" s="48"/>
      <c r="T1260" s="48"/>
      <c r="U1260" s="49"/>
      <c r="V1260" s="49"/>
      <c r="W1260" s="49"/>
      <c r="X1260" s="49"/>
      <c r="Y1260" s="49"/>
      <c r="Z1260" s="49"/>
      <c r="AA1260" s="71">
        <v>1018</v>
      </c>
      <c r="AB1260" s="71"/>
      <c r="AC1260" s="72"/>
      <c r="AD1260" s="78" t="s">
        <v>11162</v>
      </c>
      <c r="AE1260" s="78">
        <v>1</v>
      </c>
      <c r="AF1260" s="78">
        <v>979</v>
      </c>
      <c r="AG1260" s="78">
        <v>540964</v>
      </c>
      <c r="AH1260" s="78">
        <v>15</v>
      </c>
      <c r="AI1260" s="78">
        <v>-25200</v>
      </c>
      <c r="AJ1260" s="78" t="s">
        <v>12323</v>
      </c>
      <c r="AK1260" s="78"/>
      <c r="AL1260" s="84" t="s">
        <v>13601</v>
      </c>
      <c r="AM1260" s="78" t="s">
        <v>13800</v>
      </c>
      <c r="AN1260" s="80">
        <v>42262.61409722222</v>
      </c>
      <c r="AO1260" s="84" t="s">
        <v>14563</v>
      </c>
      <c r="AP1260" s="78" t="b">
        <v>1</v>
      </c>
      <c r="AQ1260" s="78" t="b">
        <v>0</v>
      </c>
      <c r="AR1260" s="78" t="b">
        <v>1</v>
      </c>
      <c r="AS1260" s="78" t="s">
        <v>9963</v>
      </c>
      <c r="AT1260" s="78">
        <v>129</v>
      </c>
      <c r="AU1260" s="84" t="s">
        <v>14862</v>
      </c>
      <c r="AV1260" s="78" t="b">
        <v>0</v>
      </c>
      <c r="AW1260" s="78" t="s">
        <v>15459</v>
      </c>
      <c r="AX1260" s="84" t="s">
        <v>16475</v>
      </c>
      <c r="AY1260" s="78" t="s">
        <v>66</v>
      </c>
      <c r="AZ1260" s="102" t="s">
        <v>18397</v>
      </c>
      <c r="BA1260" s="48"/>
      <c r="BB1260" s="48"/>
      <c r="BC1260" s="48"/>
      <c r="BD1260" s="48"/>
      <c r="BE1260" s="48"/>
      <c r="BF1260" s="48"/>
      <c r="BG1260" s="48"/>
      <c r="BH1260" s="48"/>
      <c r="BI1260" s="48"/>
      <c r="BJ1260" s="48"/>
      <c r="BK1260" s="78" t="e">
        <f>REPLACE(INDEX(GroupVertices[Group], MATCH(Vertices[[#This Row],[Vertex]],GroupVertices[Vertex],0)),1,1,"")</f>
        <v>#N/A</v>
      </c>
      <c r="BL1260" s="3"/>
      <c r="BM1260" s="3"/>
      <c r="BN1260" s="3"/>
      <c r="BO1260" s="3"/>
    </row>
    <row r="1261" spans="1:67" x14ac:dyDescent="0.25">
      <c r="A1261" s="64" t="s">
        <v>1127</v>
      </c>
      <c r="B1261" s="65"/>
      <c r="C1261" s="65"/>
      <c r="D1261" s="66"/>
      <c r="E1261" s="68"/>
      <c r="F1261" s="100" t="s">
        <v>5441</v>
      </c>
      <c r="G1261" s="65"/>
      <c r="H1261" s="69"/>
      <c r="I1261" s="70"/>
      <c r="J1261" s="70"/>
      <c r="K1261" s="69" t="s">
        <v>17911</v>
      </c>
      <c r="L1261" s="73"/>
      <c r="M1261" s="74"/>
      <c r="N1261" s="74"/>
      <c r="O1261" s="75"/>
      <c r="P1261" s="76"/>
      <c r="Q1261" s="76"/>
      <c r="R1261" s="86"/>
      <c r="S1261" s="48"/>
      <c r="T1261" s="48"/>
      <c r="U1261" s="49"/>
      <c r="V1261" s="49"/>
      <c r="W1261" s="49"/>
      <c r="X1261" s="49"/>
      <c r="Y1261" s="49"/>
      <c r="Z1261" s="49"/>
      <c r="AA1261" s="71">
        <v>1023</v>
      </c>
      <c r="AB1261" s="71"/>
      <c r="AC1261" s="72"/>
      <c r="AD1261" s="78" t="s">
        <v>11167</v>
      </c>
      <c r="AE1261" s="78">
        <v>253</v>
      </c>
      <c r="AF1261" s="78">
        <v>968</v>
      </c>
      <c r="AG1261" s="78">
        <v>15174</v>
      </c>
      <c r="AH1261" s="78">
        <v>440</v>
      </c>
      <c r="AI1261" s="78">
        <v>19800</v>
      </c>
      <c r="AJ1261" s="78" t="s">
        <v>12327</v>
      </c>
      <c r="AK1261" s="78" t="s">
        <v>12649</v>
      </c>
      <c r="AL1261" s="84" t="s">
        <v>13604</v>
      </c>
      <c r="AM1261" s="78" t="s">
        <v>10140</v>
      </c>
      <c r="AN1261" s="80">
        <v>39975.312106481484</v>
      </c>
      <c r="AO1261" s="78"/>
      <c r="AP1261" s="78" t="b">
        <v>1</v>
      </c>
      <c r="AQ1261" s="78" t="b">
        <v>0</v>
      </c>
      <c r="AR1261" s="78" t="b">
        <v>1</v>
      </c>
      <c r="AS1261" s="78" t="s">
        <v>9963</v>
      </c>
      <c r="AT1261" s="78">
        <v>670</v>
      </c>
      <c r="AU1261" s="84" t="s">
        <v>14862</v>
      </c>
      <c r="AV1261" s="78" t="b">
        <v>0</v>
      </c>
      <c r="AW1261" s="78" t="s">
        <v>15459</v>
      </c>
      <c r="AX1261" s="84" t="s">
        <v>16480</v>
      </c>
      <c r="AY1261" s="78" t="s">
        <v>66</v>
      </c>
      <c r="AZ1261" s="102" t="s">
        <v>18397</v>
      </c>
      <c r="BA1261" s="48"/>
      <c r="BB1261" s="48"/>
      <c r="BC1261" s="48"/>
      <c r="BD1261" s="48"/>
      <c r="BE1261" s="48"/>
      <c r="BF1261" s="48"/>
      <c r="BG1261" s="48"/>
      <c r="BH1261" s="48"/>
      <c r="BI1261" s="48"/>
      <c r="BJ1261" s="48"/>
      <c r="BK1261" s="78" t="e">
        <f>REPLACE(INDEX(GroupVertices[Group], MATCH(Vertices[[#This Row],[Vertex]],GroupVertices[Vertex],0)),1,1,"")</f>
        <v>#N/A</v>
      </c>
      <c r="BL1261" s="3"/>
      <c r="BM1261" s="3"/>
      <c r="BN1261" s="3"/>
      <c r="BO1261" s="3"/>
    </row>
    <row r="1262" spans="1:67" x14ac:dyDescent="0.25">
      <c r="A1262" s="64" t="s">
        <v>1129</v>
      </c>
      <c r="B1262" s="65"/>
      <c r="C1262" s="65"/>
      <c r="D1262" s="66"/>
      <c r="E1262" s="68"/>
      <c r="F1262" s="100" t="s">
        <v>5443</v>
      </c>
      <c r="G1262" s="65"/>
      <c r="H1262" s="69"/>
      <c r="I1262" s="70"/>
      <c r="J1262" s="70"/>
      <c r="K1262" s="69" t="s">
        <v>17912</v>
      </c>
      <c r="L1262" s="73"/>
      <c r="M1262" s="74"/>
      <c r="N1262" s="74"/>
      <c r="O1262" s="75"/>
      <c r="P1262" s="76"/>
      <c r="Q1262" s="76"/>
      <c r="R1262" s="86"/>
      <c r="S1262" s="48"/>
      <c r="T1262" s="48"/>
      <c r="U1262" s="49"/>
      <c r="V1262" s="49"/>
      <c r="W1262" s="49"/>
      <c r="X1262" s="49"/>
      <c r="Y1262" s="49"/>
      <c r="Z1262" s="49"/>
      <c r="AA1262" s="71">
        <v>1024</v>
      </c>
      <c r="AB1262" s="71"/>
      <c r="AC1262" s="72"/>
      <c r="AD1262" s="78" t="s">
        <v>11168</v>
      </c>
      <c r="AE1262" s="78">
        <v>75</v>
      </c>
      <c r="AF1262" s="78">
        <v>252</v>
      </c>
      <c r="AG1262" s="78">
        <v>11697</v>
      </c>
      <c r="AH1262" s="78">
        <v>0</v>
      </c>
      <c r="AI1262" s="78">
        <v>19800</v>
      </c>
      <c r="AJ1262" s="78" t="s">
        <v>12328</v>
      </c>
      <c r="AK1262" s="78" t="s">
        <v>13023</v>
      </c>
      <c r="AL1262" s="84" t="s">
        <v>13605</v>
      </c>
      <c r="AM1262" s="78" t="s">
        <v>10139</v>
      </c>
      <c r="AN1262" s="80">
        <v>40096.395868055559</v>
      </c>
      <c r="AO1262" s="78"/>
      <c r="AP1262" s="78" t="b">
        <v>0</v>
      </c>
      <c r="AQ1262" s="78" t="b">
        <v>0</v>
      </c>
      <c r="AR1262" s="78" t="b">
        <v>1</v>
      </c>
      <c r="AS1262" s="78" t="s">
        <v>9963</v>
      </c>
      <c r="AT1262" s="78">
        <v>10</v>
      </c>
      <c r="AU1262" s="84" t="s">
        <v>15072</v>
      </c>
      <c r="AV1262" s="78" t="b">
        <v>0</v>
      </c>
      <c r="AW1262" s="78" t="s">
        <v>15459</v>
      </c>
      <c r="AX1262" s="84" t="s">
        <v>16481</v>
      </c>
      <c r="AY1262" s="78" t="s">
        <v>66</v>
      </c>
      <c r="AZ1262" s="102" t="s">
        <v>18397</v>
      </c>
      <c r="BA1262" s="48"/>
      <c r="BB1262" s="48"/>
      <c r="BC1262" s="48"/>
      <c r="BD1262" s="48"/>
      <c r="BE1262" s="48"/>
      <c r="BF1262" s="48"/>
      <c r="BG1262" s="48"/>
      <c r="BH1262" s="48"/>
      <c r="BI1262" s="48"/>
      <c r="BJ1262" s="48"/>
      <c r="BK1262" s="78" t="e">
        <f>REPLACE(INDEX(GroupVertices[Group], MATCH(Vertices[[#This Row],[Vertex]],GroupVertices[Vertex],0)),1,1,"")</f>
        <v>#N/A</v>
      </c>
      <c r="BL1262" s="3"/>
      <c r="BM1262" s="3"/>
      <c r="BN1262" s="3"/>
      <c r="BO1262" s="3"/>
    </row>
    <row r="1263" spans="1:67" x14ac:dyDescent="0.25">
      <c r="A1263" s="64" t="s">
        <v>1140</v>
      </c>
      <c r="B1263" s="65"/>
      <c r="C1263" s="65"/>
      <c r="D1263" s="66"/>
      <c r="E1263" s="68"/>
      <c r="F1263" s="100" t="s">
        <v>15389</v>
      </c>
      <c r="G1263" s="65"/>
      <c r="H1263" s="69"/>
      <c r="I1263" s="70"/>
      <c r="J1263" s="70"/>
      <c r="K1263" s="69" t="s">
        <v>17920</v>
      </c>
      <c r="L1263" s="73"/>
      <c r="M1263" s="74"/>
      <c r="N1263" s="74"/>
      <c r="O1263" s="75"/>
      <c r="P1263" s="76"/>
      <c r="Q1263" s="76"/>
      <c r="R1263" s="86"/>
      <c r="S1263" s="48"/>
      <c r="T1263" s="48"/>
      <c r="U1263" s="49"/>
      <c r="V1263" s="49"/>
      <c r="W1263" s="49"/>
      <c r="X1263" s="49"/>
      <c r="Y1263" s="49"/>
      <c r="Z1263" s="49"/>
      <c r="AA1263" s="71">
        <v>1032</v>
      </c>
      <c r="AB1263" s="71"/>
      <c r="AC1263" s="72"/>
      <c r="AD1263" s="78" t="s">
        <v>11176</v>
      </c>
      <c r="AE1263" s="78">
        <v>3942</v>
      </c>
      <c r="AF1263" s="78">
        <v>629</v>
      </c>
      <c r="AG1263" s="78">
        <v>1271</v>
      </c>
      <c r="AH1263" s="78">
        <v>10</v>
      </c>
      <c r="AI1263" s="78">
        <v>3600</v>
      </c>
      <c r="AJ1263" s="78" t="s">
        <v>12334</v>
      </c>
      <c r="AK1263" s="78" t="s">
        <v>12334</v>
      </c>
      <c r="AL1263" s="78"/>
      <c r="AM1263" s="78" t="s">
        <v>12879</v>
      </c>
      <c r="AN1263" s="80">
        <v>41325.041817129626</v>
      </c>
      <c r="AO1263" s="78"/>
      <c r="AP1263" s="78" t="b">
        <v>1</v>
      </c>
      <c r="AQ1263" s="78" t="b">
        <v>0</v>
      </c>
      <c r="AR1263" s="78" t="b">
        <v>1</v>
      </c>
      <c r="AS1263" s="78" t="s">
        <v>9979</v>
      </c>
      <c r="AT1263" s="78">
        <v>0</v>
      </c>
      <c r="AU1263" s="84" t="s">
        <v>14862</v>
      </c>
      <c r="AV1263" s="78" t="b">
        <v>0</v>
      </c>
      <c r="AW1263" s="78" t="s">
        <v>15459</v>
      </c>
      <c r="AX1263" s="84" t="s">
        <v>16489</v>
      </c>
      <c r="AY1263" s="78" t="s">
        <v>66</v>
      </c>
      <c r="AZ1263" s="102" t="s">
        <v>18397</v>
      </c>
      <c r="BA1263" s="48"/>
      <c r="BB1263" s="48"/>
      <c r="BC1263" s="48"/>
      <c r="BD1263" s="48"/>
      <c r="BE1263" s="48"/>
      <c r="BF1263" s="48"/>
      <c r="BG1263" s="48"/>
      <c r="BH1263" s="48"/>
      <c r="BI1263" s="48"/>
      <c r="BJ1263" s="48"/>
      <c r="BK1263" s="78" t="e">
        <f>REPLACE(INDEX(GroupVertices[Group], MATCH(Vertices[[#This Row],[Vertex]],GroupVertices[Vertex],0)),1,1,"")</f>
        <v>#N/A</v>
      </c>
      <c r="BL1263" s="3"/>
      <c r="BM1263" s="3"/>
      <c r="BN1263" s="3"/>
      <c r="BO1263" s="3"/>
    </row>
    <row r="1264" spans="1:67" x14ac:dyDescent="0.25">
      <c r="A1264" s="64" t="s">
        <v>1141</v>
      </c>
      <c r="B1264" s="65"/>
      <c r="C1264" s="65"/>
      <c r="D1264" s="66"/>
      <c r="E1264" s="68"/>
      <c r="F1264" s="100" t="s">
        <v>5452</v>
      </c>
      <c r="G1264" s="65"/>
      <c r="H1264" s="69"/>
      <c r="I1264" s="70"/>
      <c r="J1264" s="70"/>
      <c r="K1264" s="69" t="s">
        <v>17921</v>
      </c>
      <c r="L1264" s="73"/>
      <c r="M1264" s="74"/>
      <c r="N1264" s="74"/>
      <c r="O1264" s="75"/>
      <c r="P1264" s="76"/>
      <c r="Q1264" s="76"/>
      <c r="R1264" s="86"/>
      <c r="S1264" s="48"/>
      <c r="T1264" s="48"/>
      <c r="U1264" s="49"/>
      <c r="V1264" s="49"/>
      <c r="W1264" s="49"/>
      <c r="X1264" s="49"/>
      <c r="Y1264" s="49"/>
      <c r="Z1264" s="49"/>
      <c r="AA1264" s="71">
        <v>1033</v>
      </c>
      <c r="AB1264" s="71"/>
      <c r="AC1264" s="72"/>
      <c r="AD1264" s="78" t="s">
        <v>11177</v>
      </c>
      <c r="AE1264" s="78">
        <v>854</v>
      </c>
      <c r="AF1264" s="78">
        <v>483</v>
      </c>
      <c r="AG1264" s="78">
        <v>22934</v>
      </c>
      <c r="AH1264" s="78">
        <v>140</v>
      </c>
      <c r="AI1264" s="78"/>
      <c r="AJ1264" s="78" t="s">
        <v>12335</v>
      </c>
      <c r="AK1264" s="78"/>
      <c r="AL1264" s="84" t="s">
        <v>13609</v>
      </c>
      <c r="AM1264" s="78"/>
      <c r="AN1264" s="80">
        <v>40997.919340277775</v>
      </c>
      <c r="AO1264" s="84" t="s">
        <v>14573</v>
      </c>
      <c r="AP1264" s="78" t="b">
        <v>1</v>
      </c>
      <c r="AQ1264" s="78" t="b">
        <v>0</v>
      </c>
      <c r="AR1264" s="78" t="b">
        <v>0</v>
      </c>
      <c r="AS1264" s="78" t="s">
        <v>9963</v>
      </c>
      <c r="AT1264" s="78">
        <v>110</v>
      </c>
      <c r="AU1264" s="84" t="s">
        <v>14862</v>
      </c>
      <c r="AV1264" s="78" t="b">
        <v>0</v>
      </c>
      <c r="AW1264" s="78" t="s">
        <v>15459</v>
      </c>
      <c r="AX1264" s="84" t="s">
        <v>16490</v>
      </c>
      <c r="AY1264" s="78" t="s">
        <v>66</v>
      </c>
      <c r="AZ1264" s="102" t="s">
        <v>18397</v>
      </c>
      <c r="BA1264" s="48"/>
      <c r="BB1264" s="48"/>
      <c r="BC1264" s="48"/>
      <c r="BD1264" s="48"/>
      <c r="BE1264" s="48"/>
      <c r="BF1264" s="48"/>
      <c r="BG1264" s="48"/>
      <c r="BH1264" s="48"/>
      <c r="BI1264" s="48"/>
      <c r="BJ1264" s="48"/>
      <c r="BK1264" s="78" t="e">
        <f>REPLACE(INDEX(GroupVertices[Group], MATCH(Vertices[[#This Row],[Vertex]],GroupVertices[Vertex],0)),1,1,"")</f>
        <v>#N/A</v>
      </c>
      <c r="BL1264" s="3"/>
      <c r="BM1264" s="3"/>
      <c r="BN1264" s="3"/>
      <c r="BO1264" s="3"/>
    </row>
    <row r="1265" spans="1:67" x14ac:dyDescent="0.25">
      <c r="A1265" s="64" t="s">
        <v>1143</v>
      </c>
      <c r="B1265" s="65"/>
      <c r="C1265" s="65"/>
      <c r="D1265" s="66"/>
      <c r="E1265" s="68"/>
      <c r="F1265" s="100" t="s">
        <v>5454</v>
      </c>
      <c r="G1265" s="65"/>
      <c r="H1265" s="69"/>
      <c r="I1265" s="70"/>
      <c r="J1265" s="70"/>
      <c r="K1265" s="69" t="s">
        <v>17923</v>
      </c>
      <c r="L1265" s="73"/>
      <c r="M1265" s="74"/>
      <c r="N1265" s="74"/>
      <c r="O1265" s="75"/>
      <c r="P1265" s="76"/>
      <c r="Q1265" s="76"/>
      <c r="R1265" s="86"/>
      <c r="S1265" s="48"/>
      <c r="T1265" s="48"/>
      <c r="U1265" s="49"/>
      <c r="V1265" s="49"/>
      <c r="W1265" s="49"/>
      <c r="X1265" s="49"/>
      <c r="Y1265" s="49"/>
      <c r="Z1265" s="49"/>
      <c r="AA1265" s="71">
        <v>1035</v>
      </c>
      <c r="AB1265" s="71"/>
      <c r="AC1265" s="72"/>
      <c r="AD1265" s="78" t="s">
        <v>11179</v>
      </c>
      <c r="AE1265" s="78">
        <v>188</v>
      </c>
      <c r="AF1265" s="78">
        <v>10510</v>
      </c>
      <c r="AG1265" s="78">
        <v>18348</v>
      </c>
      <c r="AH1265" s="78">
        <v>18</v>
      </c>
      <c r="AI1265" s="78">
        <v>19800</v>
      </c>
      <c r="AJ1265" s="78" t="s">
        <v>12337</v>
      </c>
      <c r="AK1265" s="78" t="s">
        <v>13028</v>
      </c>
      <c r="AL1265" s="84" t="s">
        <v>13610</v>
      </c>
      <c r="AM1265" s="78" t="s">
        <v>10135</v>
      </c>
      <c r="AN1265" s="80">
        <v>41489.451724537037</v>
      </c>
      <c r="AO1265" s="84" t="s">
        <v>14574</v>
      </c>
      <c r="AP1265" s="78" t="b">
        <v>0</v>
      </c>
      <c r="AQ1265" s="78" t="b">
        <v>0</v>
      </c>
      <c r="AR1265" s="78" t="b">
        <v>1</v>
      </c>
      <c r="AS1265" s="78" t="s">
        <v>9963</v>
      </c>
      <c r="AT1265" s="78">
        <v>6</v>
      </c>
      <c r="AU1265" s="84" t="s">
        <v>14862</v>
      </c>
      <c r="AV1265" s="78" t="b">
        <v>0</v>
      </c>
      <c r="AW1265" s="78" t="s">
        <v>15459</v>
      </c>
      <c r="AX1265" s="84" t="s">
        <v>16492</v>
      </c>
      <c r="AY1265" s="78" t="s">
        <v>66</v>
      </c>
      <c r="AZ1265" s="102" t="s">
        <v>18397</v>
      </c>
      <c r="BA1265" s="48"/>
      <c r="BB1265" s="48"/>
      <c r="BC1265" s="48"/>
      <c r="BD1265" s="48"/>
      <c r="BE1265" s="48"/>
      <c r="BF1265" s="48"/>
      <c r="BG1265" s="48"/>
      <c r="BH1265" s="48"/>
      <c r="BI1265" s="48"/>
      <c r="BJ1265" s="48"/>
      <c r="BK1265" s="78" t="e">
        <f>REPLACE(INDEX(GroupVertices[Group], MATCH(Vertices[[#This Row],[Vertex]],GroupVertices[Vertex],0)),1,1,"")</f>
        <v>#N/A</v>
      </c>
      <c r="BL1265" s="3"/>
      <c r="BM1265" s="3"/>
      <c r="BN1265" s="3"/>
      <c r="BO1265" s="3"/>
    </row>
    <row r="1266" spans="1:67" x14ac:dyDescent="0.25">
      <c r="A1266" s="64" t="s">
        <v>1145</v>
      </c>
      <c r="B1266" s="65"/>
      <c r="C1266" s="65"/>
      <c r="D1266" s="66"/>
      <c r="E1266" s="68"/>
      <c r="F1266" s="100" t="s">
        <v>5456</v>
      </c>
      <c r="G1266" s="65"/>
      <c r="H1266" s="69"/>
      <c r="I1266" s="70"/>
      <c r="J1266" s="70"/>
      <c r="K1266" s="69" t="s">
        <v>17925</v>
      </c>
      <c r="L1266" s="73"/>
      <c r="M1266" s="74"/>
      <c r="N1266" s="74"/>
      <c r="O1266" s="75"/>
      <c r="P1266" s="76"/>
      <c r="Q1266" s="76"/>
      <c r="R1266" s="86"/>
      <c r="S1266" s="48"/>
      <c r="T1266" s="48"/>
      <c r="U1266" s="49"/>
      <c r="V1266" s="49"/>
      <c r="W1266" s="49"/>
      <c r="X1266" s="49"/>
      <c r="Y1266" s="49"/>
      <c r="Z1266" s="49"/>
      <c r="AA1266" s="71">
        <v>1037</v>
      </c>
      <c r="AB1266" s="71"/>
      <c r="AC1266" s="72"/>
      <c r="AD1266" s="78" t="s">
        <v>11181</v>
      </c>
      <c r="AE1266" s="78">
        <v>161</v>
      </c>
      <c r="AF1266" s="78">
        <v>1373</v>
      </c>
      <c r="AG1266" s="78">
        <v>15122</v>
      </c>
      <c r="AH1266" s="78">
        <v>341</v>
      </c>
      <c r="AI1266" s="78"/>
      <c r="AJ1266" s="78" t="s">
        <v>12339</v>
      </c>
      <c r="AK1266" s="78" t="s">
        <v>12748</v>
      </c>
      <c r="AL1266" s="84" t="s">
        <v>13611</v>
      </c>
      <c r="AM1266" s="78"/>
      <c r="AN1266" s="80">
        <v>42722.777094907404</v>
      </c>
      <c r="AO1266" s="84" t="s">
        <v>14576</v>
      </c>
      <c r="AP1266" s="78" t="b">
        <v>1</v>
      </c>
      <c r="AQ1266" s="78" t="b">
        <v>0</v>
      </c>
      <c r="AR1266" s="78" t="b">
        <v>0</v>
      </c>
      <c r="AS1266" s="78" t="s">
        <v>9963</v>
      </c>
      <c r="AT1266" s="78">
        <v>7</v>
      </c>
      <c r="AU1266" s="78"/>
      <c r="AV1266" s="78" t="b">
        <v>0</v>
      </c>
      <c r="AW1266" s="78" t="s">
        <v>15459</v>
      </c>
      <c r="AX1266" s="84" t="s">
        <v>16494</v>
      </c>
      <c r="AY1266" s="78" t="s">
        <v>66</v>
      </c>
      <c r="AZ1266" s="102" t="s">
        <v>18397</v>
      </c>
      <c r="BA1266" s="48"/>
      <c r="BB1266" s="48"/>
      <c r="BC1266" s="48"/>
      <c r="BD1266" s="48"/>
      <c r="BE1266" s="48"/>
      <c r="BF1266" s="48"/>
      <c r="BG1266" s="48"/>
      <c r="BH1266" s="48"/>
      <c r="BI1266" s="48"/>
      <c r="BJ1266" s="48"/>
      <c r="BK1266" s="78" t="e">
        <f>REPLACE(INDEX(GroupVertices[Group], MATCH(Vertices[[#This Row],[Vertex]],GroupVertices[Vertex],0)),1,1,"")</f>
        <v>#N/A</v>
      </c>
      <c r="BL1266" s="3"/>
      <c r="BM1266" s="3"/>
      <c r="BN1266" s="3"/>
      <c r="BO1266" s="3"/>
    </row>
    <row r="1267" spans="1:67" x14ac:dyDescent="0.25">
      <c r="A1267" s="64" t="s">
        <v>1146</v>
      </c>
      <c r="B1267" s="65"/>
      <c r="C1267" s="65"/>
      <c r="D1267" s="66"/>
      <c r="E1267" s="68"/>
      <c r="F1267" s="100" t="s">
        <v>15390</v>
      </c>
      <c r="G1267" s="65"/>
      <c r="H1267" s="69"/>
      <c r="I1267" s="70"/>
      <c r="J1267" s="70"/>
      <c r="K1267" s="69" t="s">
        <v>17926</v>
      </c>
      <c r="L1267" s="73"/>
      <c r="M1267" s="74"/>
      <c r="N1267" s="74"/>
      <c r="O1267" s="75"/>
      <c r="P1267" s="76"/>
      <c r="Q1267" s="76"/>
      <c r="R1267" s="86"/>
      <c r="S1267" s="48"/>
      <c r="T1267" s="48"/>
      <c r="U1267" s="49"/>
      <c r="V1267" s="49"/>
      <c r="W1267" s="49"/>
      <c r="X1267" s="49"/>
      <c r="Y1267" s="49"/>
      <c r="Z1267" s="49"/>
      <c r="AA1267" s="71">
        <v>1038</v>
      </c>
      <c r="AB1267" s="71"/>
      <c r="AC1267" s="72"/>
      <c r="AD1267" s="78" t="s">
        <v>11182</v>
      </c>
      <c r="AE1267" s="78">
        <v>169</v>
      </c>
      <c r="AF1267" s="78">
        <v>51</v>
      </c>
      <c r="AG1267" s="78">
        <v>391</v>
      </c>
      <c r="AH1267" s="78">
        <v>361</v>
      </c>
      <c r="AI1267" s="78">
        <v>19800</v>
      </c>
      <c r="AJ1267" s="78" t="s">
        <v>12340</v>
      </c>
      <c r="AK1267" s="78" t="s">
        <v>10111</v>
      </c>
      <c r="AL1267" s="84" t="s">
        <v>13612</v>
      </c>
      <c r="AM1267" s="78" t="s">
        <v>10139</v>
      </c>
      <c r="AN1267" s="80">
        <v>42394.717800925922</v>
      </c>
      <c r="AO1267" s="84" t="s">
        <v>14577</v>
      </c>
      <c r="AP1267" s="78" t="b">
        <v>0</v>
      </c>
      <c r="AQ1267" s="78" t="b">
        <v>0</v>
      </c>
      <c r="AR1267" s="78" t="b">
        <v>0</v>
      </c>
      <c r="AS1267" s="78" t="s">
        <v>9963</v>
      </c>
      <c r="AT1267" s="78">
        <v>0</v>
      </c>
      <c r="AU1267" s="84" t="s">
        <v>14862</v>
      </c>
      <c r="AV1267" s="78" t="b">
        <v>0</v>
      </c>
      <c r="AW1267" s="78" t="s">
        <v>15459</v>
      </c>
      <c r="AX1267" s="84" t="s">
        <v>16495</v>
      </c>
      <c r="AY1267" s="78" t="s">
        <v>66</v>
      </c>
      <c r="AZ1267" s="102" t="s">
        <v>18397</v>
      </c>
      <c r="BA1267" s="48"/>
      <c r="BB1267" s="48"/>
      <c r="BC1267" s="48"/>
      <c r="BD1267" s="48"/>
      <c r="BE1267" s="48"/>
      <c r="BF1267" s="48"/>
      <c r="BG1267" s="48"/>
      <c r="BH1267" s="48"/>
      <c r="BI1267" s="48"/>
      <c r="BJ1267" s="48"/>
      <c r="BK1267" s="78" t="e">
        <f>REPLACE(INDEX(GroupVertices[Group], MATCH(Vertices[[#This Row],[Vertex]],GroupVertices[Vertex],0)),1,1,"")</f>
        <v>#N/A</v>
      </c>
      <c r="BL1267" s="3"/>
      <c r="BM1267" s="3"/>
      <c r="BN1267" s="3"/>
      <c r="BO1267" s="3"/>
    </row>
    <row r="1268" spans="1:67" x14ac:dyDescent="0.25">
      <c r="A1268" s="64" t="s">
        <v>1147</v>
      </c>
      <c r="B1268" s="65"/>
      <c r="C1268" s="65"/>
      <c r="D1268" s="66"/>
      <c r="E1268" s="68"/>
      <c r="F1268" s="100" t="s">
        <v>5457</v>
      </c>
      <c r="G1268" s="65"/>
      <c r="H1268" s="69"/>
      <c r="I1268" s="70"/>
      <c r="J1268" s="70"/>
      <c r="K1268" s="69" t="s">
        <v>17927</v>
      </c>
      <c r="L1268" s="73"/>
      <c r="M1268" s="74"/>
      <c r="N1268" s="74"/>
      <c r="O1268" s="75"/>
      <c r="P1268" s="76"/>
      <c r="Q1268" s="76"/>
      <c r="R1268" s="86"/>
      <c r="S1268" s="48"/>
      <c r="T1268" s="48"/>
      <c r="U1268" s="49"/>
      <c r="V1268" s="49"/>
      <c r="W1268" s="49"/>
      <c r="X1268" s="49"/>
      <c r="Y1268" s="49"/>
      <c r="Z1268" s="49"/>
      <c r="AA1268" s="71">
        <v>1039</v>
      </c>
      <c r="AB1268" s="71"/>
      <c r="AC1268" s="72"/>
      <c r="AD1268" s="78" t="s">
        <v>11183</v>
      </c>
      <c r="AE1268" s="78">
        <v>2284</v>
      </c>
      <c r="AF1268" s="78">
        <v>1276</v>
      </c>
      <c r="AG1268" s="78">
        <v>10116</v>
      </c>
      <c r="AH1268" s="78">
        <v>890</v>
      </c>
      <c r="AI1268" s="78">
        <v>-25200</v>
      </c>
      <c r="AJ1268" s="78" t="s">
        <v>12341</v>
      </c>
      <c r="AK1268" s="78" t="s">
        <v>12870</v>
      </c>
      <c r="AL1268" s="84" t="s">
        <v>13613</v>
      </c>
      <c r="AM1268" s="78" t="s">
        <v>13800</v>
      </c>
      <c r="AN1268" s="80">
        <v>41767.477442129632</v>
      </c>
      <c r="AO1268" s="84" t="s">
        <v>14578</v>
      </c>
      <c r="AP1268" s="78" t="b">
        <v>0</v>
      </c>
      <c r="AQ1268" s="78" t="b">
        <v>0</v>
      </c>
      <c r="AR1268" s="78" t="b">
        <v>0</v>
      </c>
      <c r="AS1268" s="78" t="s">
        <v>9963</v>
      </c>
      <c r="AT1268" s="78">
        <v>70</v>
      </c>
      <c r="AU1268" s="84" t="s">
        <v>14898</v>
      </c>
      <c r="AV1268" s="78" t="b">
        <v>0</v>
      </c>
      <c r="AW1268" s="78" t="s">
        <v>15459</v>
      </c>
      <c r="AX1268" s="84" t="s">
        <v>16496</v>
      </c>
      <c r="AY1268" s="78" t="s">
        <v>66</v>
      </c>
      <c r="AZ1268" s="102" t="s">
        <v>18397</v>
      </c>
      <c r="BA1268" s="48"/>
      <c r="BB1268" s="48"/>
      <c r="BC1268" s="48"/>
      <c r="BD1268" s="48"/>
      <c r="BE1268" s="48"/>
      <c r="BF1268" s="48"/>
      <c r="BG1268" s="48"/>
      <c r="BH1268" s="48"/>
      <c r="BI1268" s="48"/>
      <c r="BJ1268" s="48"/>
      <c r="BK1268" s="78" t="e">
        <f>REPLACE(INDEX(GroupVertices[Group], MATCH(Vertices[[#This Row],[Vertex]],GroupVertices[Vertex],0)),1,1,"")</f>
        <v>#N/A</v>
      </c>
      <c r="BL1268" s="3"/>
      <c r="BM1268" s="3"/>
      <c r="BN1268" s="3"/>
      <c r="BO1268" s="3"/>
    </row>
    <row r="1269" spans="1:67" x14ac:dyDescent="0.25">
      <c r="A1269" s="64" t="s">
        <v>1148</v>
      </c>
      <c r="B1269" s="65"/>
      <c r="C1269" s="65"/>
      <c r="D1269" s="66"/>
      <c r="E1269" s="68"/>
      <c r="F1269" s="100" t="s">
        <v>5458</v>
      </c>
      <c r="G1269" s="65"/>
      <c r="H1269" s="69"/>
      <c r="I1269" s="70"/>
      <c r="J1269" s="70"/>
      <c r="K1269" s="69" t="s">
        <v>17928</v>
      </c>
      <c r="L1269" s="73"/>
      <c r="M1269" s="74"/>
      <c r="N1269" s="74"/>
      <c r="O1269" s="75"/>
      <c r="P1269" s="76"/>
      <c r="Q1269" s="76"/>
      <c r="R1269" s="86"/>
      <c r="S1269" s="48"/>
      <c r="T1269" s="48"/>
      <c r="U1269" s="49"/>
      <c r="V1269" s="49"/>
      <c r="W1269" s="49"/>
      <c r="X1269" s="49"/>
      <c r="Y1269" s="49"/>
      <c r="Z1269" s="49"/>
      <c r="AA1269" s="71">
        <v>1040</v>
      </c>
      <c r="AB1269" s="71"/>
      <c r="AC1269" s="72"/>
      <c r="AD1269" s="78" t="s">
        <v>11184</v>
      </c>
      <c r="AE1269" s="78">
        <v>337</v>
      </c>
      <c r="AF1269" s="78">
        <v>93</v>
      </c>
      <c r="AG1269" s="78">
        <v>3333</v>
      </c>
      <c r="AH1269" s="78">
        <v>203</v>
      </c>
      <c r="AI1269" s="78">
        <v>19800</v>
      </c>
      <c r="AJ1269" s="78" t="s">
        <v>12342</v>
      </c>
      <c r="AK1269" s="78" t="s">
        <v>10111</v>
      </c>
      <c r="AL1269" s="78"/>
      <c r="AM1269" s="78" t="s">
        <v>10135</v>
      </c>
      <c r="AN1269" s="80">
        <v>40023.501226851855</v>
      </c>
      <c r="AO1269" s="84" t="s">
        <v>14579</v>
      </c>
      <c r="AP1269" s="78" t="b">
        <v>0</v>
      </c>
      <c r="AQ1269" s="78" t="b">
        <v>0</v>
      </c>
      <c r="AR1269" s="78" t="b">
        <v>0</v>
      </c>
      <c r="AS1269" s="78" t="s">
        <v>9963</v>
      </c>
      <c r="AT1269" s="78">
        <v>3</v>
      </c>
      <c r="AU1269" s="84" t="s">
        <v>14893</v>
      </c>
      <c r="AV1269" s="78" t="b">
        <v>0</v>
      </c>
      <c r="AW1269" s="78" t="s">
        <v>15459</v>
      </c>
      <c r="AX1269" s="84" t="s">
        <v>16497</v>
      </c>
      <c r="AY1269" s="78" t="s">
        <v>66</v>
      </c>
      <c r="AZ1269" s="102" t="s">
        <v>18397</v>
      </c>
      <c r="BA1269" s="48"/>
      <c r="BB1269" s="48"/>
      <c r="BC1269" s="48"/>
      <c r="BD1269" s="48"/>
      <c r="BE1269" s="48"/>
      <c r="BF1269" s="48"/>
      <c r="BG1269" s="48"/>
      <c r="BH1269" s="48"/>
      <c r="BI1269" s="48"/>
      <c r="BJ1269" s="48"/>
      <c r="BK1269" s="78" t="e">
        <f>REPLACE(INDEX(GroupVertices[Group], MATCH(Vertices[[#This Row],[Vertex]],GroupVertices[Vertex],0)),1,1,"")</f>
        <v>#N/A</v>
      </c>
      <c r="BL1269" s="3"/>
      <c r="BM1269" s="3"/>
      <c r="BN1269" s="3"/>
      <c r="BO1269" s="3"/>
    </row>
    <row r="1270" spans="1:67" x14ac:dyDescent="0.25">
      <c r="A1270" s="64" t="s">
        <v>1152</v>
      </c>
      <c r="B1270" s="65"/>
      <c r="C1270" s="65"/>
      <c r="D1270" s="66"/>
      <c r="E1270" s="68"/>
      <c r="F1270" s="100" t="s">
        <v>15391</v>
      </c>
      <c r="G1270" s="65"/>
      <c r="H1270" s="69"/>
      <c r="I1270" s="70"/>
      <c r="J1270" s="70"/>
      <c r="K1270" s="69" t="s">
        <v>17933</v>
      </c>
      <c r="L1270" s="73"/>
      <c r="M1270" s="74"/>
      <c r="N1270" s="74"/>
      <c r="O1270" s="75"/>
      <c r="P1270" s="76"/>
      <c r="Q1270" s="76"/>
      <c r="R1270" s="86"/>
      <c r="S1270" s="48"/>
      <c r="T1270" s="48"/>
      <c r="U1270" s="49"/>
      <c r="V1270" s="49"/>
      <c r="W1270" s="49"/>
      <c r="X1270" s="49"/>
      <c r="Y1270" s="49"/>
      <c r="Z1270" s="49"/>
      <c r="AA1270" s="71">
        <v>1045</v>
      </c>
      <c r="AB1270" s="71"/>
      <c r="AC1270" s="72"/>
      <c r="AD1270" s="78" t="s">
        <v>11189</v>
      </c>
      <c r="AE1270" s="78">
        <v>95</v>
      </c>
      <c r="AF1270" s="78">
        <v>16</v>
      </c>
      <c r="AG1270" s="78">
        <v>1448</v>
      </c>
      <c r="AH1270" s="78">
        <v>12</v>
      </c>
      <c r="AI1270" s="78"/>
      <c r="AJ1270" s="78" t="s">
        <v>12347</v>
      </c>
      <c r="AK1270" s="78" t="s">
        <v>12692</v>
      </c>
      <c r="AL1270" s="84" t="s">
        <v>13616</v>
      </c>
      <c r="AM1270" s="78"/>
      <c r="AN1270" s="80">
        <v>42235.553576388891</v>
      </c>
      <c r="AO1270" s="84" t="s">
        <v>14584</v>
      </c>
      <c r="AP1270" s="78" t="b">
        <v>0</v>
      </c>
      <c r="AQ1270" s="78" t="b">
        <v>0</v>
      </c>
      <c r="AR1270" s="78" t="b">
        <v>0</v>
      </c>
      <c r="AS1270" s="78" t="s">
        <v>9963</v>
      </c>
      <c r="AT1270" s="78">
        <v>0</v>
      </c>
      <c r="AU1270" s="84" t="s">
        <v>14862</v>
      </c>
      <c r="AV1270" s="78" t="b">
        <v>0</v>
      </c>
      <c r="AW1270" s="78" t="s">
        <v>15459</v>
      </c>
      <c r="AX1270" s="84" t="s">
        <v>16502</v>
      </c>
      <c r="AY1270" s="78" t="s">
        <v>66</v>
      </c>
      <c r="AZ1270" s="102" t="s">
        <v>18397</v>
      </c>
      <c r="BA1270" s="48"/>
      <c r="BB1270" s="48"/>
      <c r="BC1270" s="48"/>
      <c r="BD1270" s="48"/>
      <c r="BE1270" s="48"/>
      <c r="BF1270" s="48"/>
      <c r="BG1270" s="48"/>
      <c r="BH1270" s="48"/>
      <c r="BI1270" s="48"/>
      <c r="BJ1270" s="48"/>
      <c r="BK1270" s="78" t="e">
        <f>REPLACE(INDEX(GroupVertices[Group], MATCH(Vertices[[#This Row],[Vertex]],GroupVertices[Vertex],0)),1,1,"")</f>
        <v>#N/A</v>
      </c>
      <c r="BL1270" s="3"/>
      <c r="BM1270" s="3"/>
      <c r="BN1270" s="3"/>
      <c r="BO1270" s="3"/>
    </row>
    <row r="1271" spans="1:67" x14ac:dyDescent="0.25">
      <c r="A1271" s="64" t="s">
        <v>1153</v>
      </c>
      <c r="B1271" s="65"/>
      <c r="C1271" s="65"/>
      <c r="D1271" s="66"/>
      <c r="E1271" s="68"/>
      <c r="F1271" s="100" t="s">
        <v>4787</v>
      </c>
      <c r="G1271" s="65"/>
      <c r="H1271" s="69"/>
      <c r="I1271" s="70"/>
      <c r="J1271" s="70"/>
      <c r="K1271" s="69" t="s">
        <v>17934</v>
      </c>
      <c r="L1271" s="73"/>
      <c r="M1271" s="74"/>
      <c r="N1271" s="74"/>
      <c r="O1271" s="75"/>
      <c r="P1271" s="76"/>
      <c r="Q1271" s="76"/>
      <c r="R1271" s="86"/>
      <c r="S1271" s="48"/>
      <c r="T1271" s="48"/>
      <c r="U1271" s="49"/>
      <c r="V1271" s="49"/>
      <c r="W1271" s="49"/>
      <c r="X1271" s="49"/>
      <c r="Y1271" s="49"/>
      <c r="Z1271" s="49"/>
      <c r="AA1271" s="71">
        <v>1046</v>
      </c>
      <c r="AB1271" s="71"/>
      <c r="AC1271" s="72"/>
      <c r="AD1271" s="78" t="s">
        <v>11190</v>
      </c>
      <c r="AE1271" s="78">
        <v>53</v>
      </c>
      <c r="AF1271" s="78">
        <v>1</v>
      </c>
      <c r="AG1271" s="78">
        <v>29</v>
      </c>
      <c r="AH1271" s="78">
        <v>0</v>
      </c>
      <c r="AI1271" s="78"/>
      <c r="AJ1271" s="78"/>
      <c r="AK1271" s="78"/>
      <c r="AL1271" s="78"/>
      <c r="AM1271" s="78"/>
      <c r="AN1271" s="80">
        <v>42854.353460648148</v>
      </c>
      <c r="AO1271" s="78"/>
      <c r="AP1271" s="78" t="b">
        <v>1</v>
      </c>
      <c r="AQ1271" s="78" t="b">
        <v>1</v>
      </c>
      <c r="AR1271" s="78" t="b">
        <v>0</v>
      </c>
      <c r="AS1271" s="78" t="s">
        <v>14858</v>
      </c>
      <c r="AT1271" s="78">
        <v>0</v>
      </c>
      <c r="AU1271" s="78"/>
      <c r="AV1271" s="78" t="b">
        <v>0</v>
      </c>
      <c r="AW1271" s="78" t="s">
        <v>15459</v>
      </c>
      <c r="AX1271" s="84" t="s">
        <v>16503</v>
      </c>
      <c r="AY1271" s="78" t="s">
        <v>66</v>
      </c>
      <c r="AZ1271" s="102" t="s">
        <v>18397</v>
      </c>
      <c r="BA1271" s="48"/>
      <c r="BB1271" s="48"/>
      <c r="BC1271" s="48"/>
      <c r="BD1271" s="48"/>
      <c r="BE1271" s="48"/>
      <c r="BF1271" s="48"/>
      <c r="BG1271" s="48"/>
      <c r="BH1271" s="48"/>
      <c r="BI1271" s="48"/>
      <c r="BJ1271" s="48"/>
      <c r="BK1271" s="78" t="e">
        <f>REPLACE(INDEX(GroupVertices[Group], MATCH(Vertices[[#This Row],[Vertex]],GroupVertices[Vertex],0)),1,1,"")</f>
        <v>#N/A</v>
      </c>
      <c r="BL1271" s="3"/>
      <c r="BM1271" s="3"/>
      <c r="BN1271" s="3"/>
      <c r="BO1271" s="3"/>
    </row>
    <row r="1272" spans="1:67" x14ac:dyDescent="0.25">
      <c r="A1272" s="64" t="s">
        <v>1156</v>
      </c>
      <c r="B1272" s="65"/>
      <c r="C1272" s="65"/>
      <c r="D1272" s="66"/>
      <c r="E1272" s="68"/>
      <c r="F1272" s="100" t="s">
        <v>15392</v>
      </c>
      <c r="G1272" s="65"/>
      <c r="H1272" s="69"/>
      <c r="I1272" s="70"/>
      <c r="J1272" s="70"/>
      <c r="K1272" s="69" t="s">
        <v>17937</v>
      </c>
      <c r="L1272" s="73"/>
      <c r="M1272" s="74"/>
      <c r="N1272" s="74"/>
      <c r="O1272" s="75"/>
      <c r="P1272" s="76"/>
      <c r="Q1272" s="76"/>
      <c r="R1272" s="86"/>
      <c r="S1272" s="48"/>
      <c r="T1272" s="48"/>
      <c r="U1272" s="49"/>
      <c r="V1272" s="49"/>
      <c r="W1272" s="49"/>
      <c r="X1272" s="49"/>
      <c r="Y1272" s="49"/>
      <c r="Z1272" s="49"/>
      <c r="AA1272" s="71">
        <v>1049</v>
      </c>
      <c r="AB1272" s="71"/>
      <c r="AC1272" s="72"/>
      <c r="AD1272" s="78" t="s">
        <v>11193</v>
      </c>
      <c r="AE1272" s="78">
        <v>284</v>
      </c>
      <c r="AF1272" s="78">
        <v>849</v>
      </c>
      <c r="AG1272" s="78">
        <v>146876</v>
      </c>
      <c r="AH1272" s="78">
        <v>48</v>
      </c>
      <c r="AI1272" s="78"/>
      <c r="AJ1272" s="78"/>
      <c r="AK1272" s="78" t="s">
        <v>12683</v>
      </c>
      <c r="AL1272" s="84" t="s">
        <v>13618</v>
      </c>
      <c r="AM1272" s="78"/>
      <c r="AN1272" s="80">
        <v>41073.19259259259</v>
      </c>
      <c r="AO1272" s="84" t="s">
        <v>14587</v>
      </c>
      <c r="AP1272" s="78" t="b">
        <v>1</v>
      </c>
      <c r="AQ1272" s="78" t="b">
        <v>0</v>
      </c>
      <c r="AR1272" s="78" t="b">
        <v>0</v>
      </c>
      <c r="AS1272" s="78" t="s">
        <v>9963</v>
      </c>
      <c r="AT1272" s="78">
        <v>57</v>
      </c>
      <c r="AU1272" s="84" t="s">
        <v>14862</v>
      </c>
      <c r="AV1272" s="78" t="b">
        <v>0</v>
      </c>
      <c r="AW1272" s="78" t="s">
        <v>15459</v>
      </c>
      <c r="AX1272" s="84" t="s">
        <v>16506</v>
      </c>
      <c r="AY1272" s="78" t="s">
        <v>66</v>
      </c>
      <c r="AZ1272" s="102" t="s">
        <v>18397</v>
      </c>
      <c r="BA1272" s="48"/>
      <c r="BB1272" s="48"/>
      <c r="BC1272" s="48"/>
      <c r="BD1272" s="48"/>
      <c r="BE1272" s="48"/>
      <c r="BF1272" s="48"/>
      <c r="BG1272" s="48"/>
      <c r="BH1272" s="48"/>
      <c r="BI1272" s="48"/>
      <c r="BJ1272" s="48"/>
      <c r="BK1272" s="78" t="e">
        <f>REPLACE(INDEX(GroupVertices[Group], MATCH(Vertices[[#This Row],[Vertex]],GroupVertices[Vertex],0)),1,1,"")</f>
        <v>#N/A</v>
      </c>
      <c r="BL1272" s="3"/>
      <c r="BM1272" s="3"/>
      <c r="BN1272" s="3"/>
      <c r="BO1272" s="3"/>
    </row>
    <row r="1273" spans="1:67" x14ac:dyDescent="0.25">
      <c r="A1273" s="64" t="s">
        <v>1160</v>
      </c>
      <c r="B1273" s="65"/>
      <c r="C1273" s="65"/>
      <c r="D1273" s="66"/>
      <c r="E1273" s="68"/>
      <c r="F1273" s="100" t="s">
        <v>15393</v>
      </c>
      <c r="G1273" s="65"/>
      <c r="H1273" s="69"/>
      <c r="I1273" s="70"/>
      <c r="J1273" s="70"/>
      <c r="K1273" s="69" t="s">
        <v>17939</v>
      </c>
      <c r="L1273" s="73"/>
      <c r="M1273" s="74"/>
      <c r="N1273" s="74"/>
      <c r="O1273" s="75"/>
      <c r="P1273" s="76"/>
      <c r="Q1273" s="76"/>
      <c r="R1273" s="86"/>
      <c r="S1273" s="48"/>
      <c r="T1273" s="48"/>
      <c r="U1273" s="49"/>
      <c r="V1273" s="49"/>
      <c r="W1273" s="49"/>
      <c r="X1273" s="49"/>
      <c r="Y1273" s="49"/>
      <c r="Z1273" s="49"/>
      <c r="AA1273" s="71">
        <v>1051</v>
      </c>
      <c r="AB1273" s="71"/>
      <c r="AC1273" s="72"/>
      <c r="AD1273" s="78" t="s">
        <v>11195</v>
      </c>
      <c r="AE1273" s="78">
        <v>68</v>
      </c>
      <c r="AF1273" s="78">
        <v>25</v>
      </c>
      <c r="AG1273" s="78">
        <v>13767</v>
      </c>
      <c r="AH1273" s="78">
        <v>17</v>
      </c>
      <c r="AI1273" s="78">
        <v>-25200</v>
      </c>
      <c r="AJ1273" s="78"/>
      <c r="AK1273" s="78"/>
      <c r="AL1273" s="78"/>
      <c r="AM1273" s="78" t="s">
        <v>13800</v>
      </c>
      <c r="AN1273" s="80">
        <v>42312.445706018516</v>
      </c>
      <c r="AO1273" s="78"/>
      <c r="AP1273" s="78" t="b">
        <v>1</v>
      </c>
      <c r="AQ1273" s="78" t="b">
        <v>0</v>
      </c>
      <c r="AR1273" s="78" t="b">
        <v>0</v>
      </c>
      <c r="AS1273" s="78" t="s">
        <v>9963</v>
      </c>
      <c r="AT1273" s="78">
        <v>1</v>
      </c>
      <c r="AU1273" s="84" t="s">
        <v>14862</v>
      </c>
      <c r="AV1273" s="78" t="b">
        <v>0</v>
      </c>
      <c r="AW1273" s="78" t="s">
        <v>15459</v>
      </c>
      <c r="AX1273" s="84" t="s">
        <v>16508</v>
      </c>
      <c r="AY1273" s="78" t="s">
        <v>66</v>
      </c>
      <c r="AZ1273" s="102" t="s">
        <v>18397</v>
      </c>
      <c r="BA1273" s="48"/>
      <c r="BB1273" s="48"/>
      <c r="BC1273" s="48"/>
      <c r="BD1273" s="48"/>
      <c r="BE1273" s="48"/>
      <c r="BF1273" s="48"/>
      <c r="BG1273" s="48"/>
      <c r="BH1273" s="48"/>
      <c r="BI1273" s="48"/>
      <c r="BJ1273" s="48"/>
      <c r="BK1273" s="78" t="e">
        <f>REPLACE(INDEX(GroupVertices[Group], MATCH(Vertices[[#This Row],[Vertex]],GroupVertices[Vertex],0)),1,1,"")</f>
        <v>#N/A</v>
      </c>
      <c r="BL1273" s="3"/>
      <c r="BM1273" s="3"/>
      <c r="BN1273" s="3"/>
      <c r="BO1273" s="3"/>
    </row>
    <row r="1274" spans="1:67" x14ac:dyDescent="0.25">
      <c r="A1274" s="64" t="s">
        <v>1164</v>
      </c>
      <c r="B1274" s="65"/>
      <c r="C1274" s="65"/>
      <c r="D1274" s="66"/>
      <c r="E1274" s="68"/>
      <c r="F1274" s="100" t="s">
        <v>5469</v>
      </c>
      <c r="G1274" s="65"/>
      <c r="H1274" s="69"/>
      <c r="I1274" s="70"/>
      <c r="J1274" s="70"/>
      <c r="K1274" s="69" t="s">
        <v>17943</v>
      </c>
      <c r="L1274" s="73"/>
      <c r="M1274" s="74"/>
      <c r="N1274" s="74"/>
      <c r="O1274" s="75"/>
      <c r="P1274" s="76"/>
      <c r="Q1274" s="76"/>
      <c r="R1274" s="86"/>
      <c r="S1274" s="48"/>
      <c r="T1274" s="48"/>
      <c r="U1274" s="49"/>
      <c r="V1274" s="49"/>
      <c r="W1274" s="49"/>
      <c r="X1274" s="49"/>
      <c r="Y1274" s="49"/>
      <c r="Z1274" s="49"/>
      <c r="AA1274" s="71">
        <v>1055</v>
      </c>
      <c r="AB1274" s="71"/>
      <c r="AC1274" s="72"/>
      <c r="AD1274" s="78" t="s">
        <v>11198</v>
      </c>
      <c r="AE1274" s="78">
        <v>87</v>
      </c>
      <c r="AF1274" s="78">
        <v>782</v>
      </c>
      <c r="AG1274" s="78">
        <v>8416</v>
      </c>
      <c r="AH1274" s="78">
        <v>9</v>
      </c>
      <c r="AI1274" s="78">
        <v>19800</v>
      </c>
      <c r="AJ1274" s="78"/>
      <c r="AK1274" s="78"/>
      <c r="AL1274" s="78"/>
      <c r="AM1274" s="78" t="s">
        <v>10135</v>
      </c>
      <c r="AN1274" s="80">
        <v>42328.240532407406</v>
      </c>
      <c r="AO1274" s="84" t="s">
        <v>14590</v>
      </c>
      <c r="AP1274" s="78" t="b">
        <v>0</v>
      </c>
      <c r="AQ1274" s="78" t="b">
        <v>0</v>
      </c>
      <c r="AR1274" s="78" t="b">
        <v>1</v>
      </c>
      <c r="AS1274" s="78" t="s">
        <v>9963</v>
      </c>
      <c r="AT1274" s="78">
        <v>6</v>
      </c>
      <c r="AU1274" s="84" t="s">
        <v>15073</v>
      </c>
      <c r="AV1274" s="78" t="b">
        <v>0</v>
      </c>
      <c r="AW1274" s="78" t="s">
        <v>15459</v>
      </c>
      <c r="AX1274" s="84" t="s">
        <v>16512</v>
      </c>
      <c r="AY1274" s="78" t="s">
        <v>66</v>
      </c>
      <c r="AZ1274" s="102" t="s">
        <v>18397</v>
      </c>
      <c r="BA1274" s="48"/>
      <c r="BB1274" s="48"/>
      <c r="BC1274" s="48"/>
      <c r="BD1274" s="48"/>
      <c r="BE1274" s="48"/>
      <c r="BF1274" s="48"/>
      <c r="BG1274" s="48"/>
      <c r="BH1274" s="48"/>
      <c r="BI1274" s="48"/>
      <c r="BJ1274" s="48"/>
      <c r="BK1274" s="78" t="e">
        <f>REPLACE(INDEX(GroupVertices[Group], MATCH(Vertices[[#This Row],[Vertex]],GroupVertices[Vertex],0)),1,1,"")</f>
        <v>#N/A</v>
      </c>
      <c r="BL1274" s="3"/>
      <c r="BM1274" s="3"/>
      <c r="BN1274" s="3"/>
      <c r="BO1274" s="3"/>
    </row>
    <row r="1275" spans="1:67" x14ac:dyDescent="0.25">
      <c r="A1275" s="64" t="s">
        <v>1165</v>
      </c>
      <c r="B1275" s="65"/>
      <c r="C1275" s="65"/>
      <c r="D1275" s="66"/>
      <c r="E1275" s="68"/>
      <c r="F1275" s="100" t="s">
        <v>4787</v>
      </c>
      <c r="G1275" s="65"/>
      <c r="H1275" s="69"/>
      <c r="I1275" s="70"/>
      <c r="J1275" s="70"/>
      <c r="K1275" s="69" t="s">
        <v>17944</v>
      </c>
      <c r="L1275" s="73"/>
      <c r="M1275" s="74"/>
      <c r="N1275" s="74"/>
      <c r="O1275" s="75"/>
      <c r="P1275" s="76"/>
      <c r="Q1275" s="76"/>
      <c r="R1275" s="86"/>
      <c r="S1275" s="48"/>
      <c r="T1275" s="48"/>
      <c r="U1275" s="49"/>
      <c r="V1275" s="49"/>
      <c r="W1275" s="49"/>
      <c r="X1275" s="49"/>
      <c r="Y1275" s="49"/>
      <c r="Z1275" s="49"/>
      <c r="AA1275" s="71">
        <v>1056</v>
      </c>
      <c r="AB1275" s="71"/>
      <c r="AC1275" s="72"/>
      <c r="AD1275" s="78" t="s">
        <v>11199</v>
      </c>
      <c r="AE1275" s="78">
        <v>43</v>
      </c>
      <c r="AF1275" s="78">
        <v>7</v>
      </c>
      <c r="AG1275" s="78">
        <v>177</v>
      </c>
      <c r="AH1275" s="78">
        <v>0</v>
      </c>
      <c r="AI1275" s="78"/>
      <c r="AJ1275" s="78"/>
      <c r="AK1275" s="78"/>
      <c r="AL1275" s="78"/>
      <c r="AM1275" s="78"/>
      <c r="AN1275" s="80">
        <v>42741.452592592592</v>
      </c>
      <c r="AO1275" s="78"/>
      <c r="AP1275" s="78" t="b">
        <v>1</v>
      </c>
      <c r="AQ1275" s="78" t="b">
        <v>1</v>
      </c>
      <c r="AR1275" s="78" t="b">
        <v>0</v>
      </c>
      <c r="AS1275" s="78" t="s">
        <v>14858</v>
      </c>
      <c r="AT1275" s="78">
        <v>0</v>
      </c>
      <c r="AU1275" s="78"/>
      <c r="AV1275" s="78" t="b">
        <v>0</v>
      </c>
      <c r="AW1275" s="78" t="s">
        <v>15459</v>
      </c>
      <c r="AX1275" s="84" t="s">
        <v>16513</v>
      </c>
      <c r="AY1275" s="78" t="s">
        <v>66</v>
      </c>
      <c r="AZ1275" s="102" t="s">
        <v>18399</v>
      </c>
      <c r="BA1275" s="48"/>
      <c r="BB1275" s="48"/>
      <c r="BC1275" s="48"/>
      <c r="BD1275" s="48"/>
      <c r="BE1275" s="48"/>
      <c r="BF1275" s="48"/>
      <c r="BG1275" s="48"/>
      <c r="BH1275" s="48"/>
      <c r="BI1275" s="48"/>
      <c r="BJ1275" s="48"/>
      <c r="BK1275" s="78" t="e">
        <f>REPLACE(INDEX(GroupVertices[Group], MATCH(Vertices[[#This Row],[Vertex]],GroupVertices[Vertex],0)),1,1,"")</f>
        <v>#N/A</v>
      </c>
      <c r="BL1275" s="3"/>
      <c r="BM1275" s="3"/>
      <c r="BN1275" s="3"/>
      <c r="BO1275" s="3"/>
    </row>
    <row r="1276" spans="1:67" x14ac:dyDescent="0.25">
      <c r="A1276" s="64" t="s">
        <v>1175</v>
      </c>
      <c r="B1276" s="65"/>
      <c r="C1276" s="65"/>
      <c r="D1276" s="66"/>
      <c r="E1276" s="68"/>
      <c r="F1276" s="100" t="s">
        <v>5479</v>
      </c>
      <c r="G1276" s="65"/>
      <c r="H1276" s="69"/>
      <c r="I1276" s="70"/>
      <c r="J1276" s="70"/>
      <c r="K1276" s="69" t="s">
        <v>17954</v>
      </c>
      <c r="L1276" s="73"/>
      <c r="M1276" s="74"/>
      <c r="N1276" s="74"/>
      <c r="O1276" s="75"/>
      <c r="P1276" s="76"/>
      <c r="Q1276" s="76"/>
      <c r="R1276" s="86"/>
      <c r="S1276" s="48"/>
      <c r="T1276" s="48"/>
      <c r="U1276" s="49"/>
      <c r="V1276" s="49"/>
      <c r="W1276" s="49"/>
      <c r="X1276" s="49"/>
      <c r="Y1276" s="49"/>
      <c r="Z1276" s="49"/>
      <c r="AA1276" s="71">
        <v>1066</v>
      </c>
      <c r="AB1276" s="71"/>
      <c r="AC1276" s="72"/>
      <c r="AD1276" s="78" t="s">
        <v>11208</v>
      </c>
      <c r="AE1276" s="78">
        <v>249</v>
      </c>
      <c r="AF1276" s="78">
        <v>718</v>
      </c>
      <c r="AG1276" s="78">
        <v>71214</v>
      </c>
      <c r="AH1276" s="78">
        <v>267</v>
      </c>
      <c r="AI1276" s="78"/>
      <c r="AJ1276" s="78" t="s">
        <v>12361</v>
      </c>
      <c r="AK1276" s="78"/>
      <c r="AL1276" s="78"/>
      <c r="AM1276" s="78"/>
      <c r="AN1276" s="80">
        <v>41660.704560185186</v>
      </c>
      <c r="AO1276" s="84" t="s">
        <v>14600</v>
      </c>
      <c r="AP1276" s="78" t="b">
        <v>0</v>
      </c>
      <c r="AQ1276" s="78" t="b">
        <v>0</v>
      </c>
      <c r="AR1276" s="78" t="b">
        <v>0</v>
      </c>
      <c r="AS1276" s="78" t="s">
        <v>9963</v>
      </c>
      <c r="AT1276" s="78">
        <v>106</v>
      </c>
      <c r="AU1276" s="84" t="s">
        <v>14862</v>
      </c>
      <c r="AV1276" s="78" t="b">
        <v>0</v>
      </c>
      <c r="AW1276" s="78" t="s">
        <v>15459</v>
      </c>
      <c r="AX1276" s="84" t="s">
        <v>16523</v>
      </c>
      <c r="AY1276" s="78" t="s">
        <v>66</v>
      </c>
      <c r="AZ1276" s="102" t="s">
        <v>18397</v>
      </c>
      <c r="BA1276" s="48"/>
      <c r="BB1276" s="48"/>
      <c r="BC1276" s="48"/>
      <c r="BD1276" s="48"/>
      <c r="BE1276" s="48"/>
      <c r="BF1276" s="48"/>
      <c r="BG1276" s="48"/>
      <c r="BH1276" s="48"/>
      <c r="BI1276" s="48"/>
      <c r="BJ1276" s="48"/>
      <c r="BK1276" s="78" t="e">
        <f>REPLACE(INDEX(GroupVertices[Group], MATCH(Vertices[[#This Row],[Vertex]],GroupVertices[Vertex],0)),1,1,"")</f>
        <v>#N/A</v>
      </c>
      <c r="BL1276" s="3"/>
      <c r="BM1276" s="3"/>
      <c r="BN1276" s="3"/>
      <c r="BO1276" s="3"/>
    </row>
    <row r="1277" spans="1:67" x14ac:dyDescent="0.25">
      <c r="A1277" s="64" t="s">
        <v>1179</v>
      </c>
      <c r="B1277" s="65"/>
      <c r="C1277" s="65"/>
      <c r="D1277" s="66"/>
      <c r="E1277" s="68"/>
      <c r="F1277" s="100" t="s">
        <v>15397</v>
      </c>
      <c r="G1277" s="65"/>
      <c r="H1277" s="69"/>
      <c r="I1277" s="70"/>
      <c r="J1277" s="70"/>
      <c r="K1277" s="69" t="s">
        <v>17959</v>
      </c>
      <c r="L1277" s="73"/>
      <c r="M1277" s="74"/>
      <c r="N1277" s="74"/>
      <c r="O1277" s="75"/>
      <c r="P1277" s="76"/>
      <c r="Q1277" s="76"/>
      <c r="R1277" s="86"/>
      <c r="S1277" s="48"/>
      <c r="T1277" s="48"/>
      <c r="U1277" s="49"/>
      <c r="V1277" s="49"/>
      <c r="W1277" s="49"/>
      <c r="X1277" s="49"/>
      <c r="Y1277" s="49"/>
      <c r="Z1277" s="49"/>
      <c r="AA1277" s="71">
        <v>1071</v>
      </c>
      <c r="AB1277" s="71"/>
      <c r="AC1277" s="72"/>
      <c r="AD1277" s="78" t="s">
        <v>11213</v>
      </c>
      <c r="AE1277" s="78">
        <v>25</v>
      </c>
      <c r="AF1277" s="78">
        <v>85</v>
      </c>
      <c r="AG1277" s="78">
        <v>12275</v>
      </c>
      <c r="AH1277" s="78">
        <v>0</v>
      </c>
      <c r="AI1277" s="78"/>
      <c r="AJ1277" s="78"/>
      <c r="AK1277" s="78"/>
      <c r="AL1277" s="84" t="s">
        <v>13626</v>
      </c>
      <c r="AM1277" s="78"/>
      <c r="AN1277" s="80">
        <v>41264.307858796295</v>
      </c>
      <c r="AO1277" s="84" t="s">
        <v>14604</v>
      </c>
      <c r="AP1277" s="78" t="b">
        <v>1</v>
      </c>
      <c r="AQ1277" s="78" t="b">
        <v>0</v>
      </c>
      <c r="AR1277" s="78" t="b">
        <v>0</v>
      </c>
      <c r="AS1277" s="78" t="s">
        <v>9963</v>
      </c>
      <c r="AT1277" s="78">
        <v>296</v>
      </c>
      <c r="AU1277" s="84" t="s">
        <v>14862</v>
      </c>
      <c r="AV1277" s="78" t="b">
        <v>0</v>
      </c>
      <c r="AW1277" s="78" t="s">
        <v>15459</v>
      </c>
      <c r="AX1277" s="84" t="s">
        <v>16528</v>
      </c>
      <c r="AY1277" s="78" t="s">
        <v>66</v>
      </c>
      <c r="AZ1277" s="102" t="s">
        <v>18397</v>
      </c>
      <c r="BA1277" s="48"/>
      <c r="BB1277" s="48"/>
      <c r="BC1277" s="48"/>
      <c r="BD1277" s="48"/>
      <c r="BE1277" s="48"/>
      <c r="BF1277" s="48"/>
      <c r="BG1277" s="48"/>
      <c r="BH1277" s="48"/>
      <c r="BI1277" s="48"/>
      <c r="BJ1277" s="48"/>
      <c r="BK1277" s="78" t="e">
        <f>REPLACE(INDEX(GroupVertices[Group], MATCH(Vertices[[#This Row],[Vertex]],GroupVertices[Vertex],0)),1,1,"")</f>
        <v>#N/A</v>
      </c>
      <c r="BL1277" s="3"/>
      <c r="BM1277" s="3"/>
      <c r="BN1277" s="3"/>
      <c r="BO1277" s="3"/>
    </row>
    <row r="1278" spans="1:67" x14ac:dyDescent="0.25">
      <c r="A1278" s="64" t="s">
        <v>1182</v>
      </c>
      <c r="B1278" s="65"/>
      <c r="C1278" s="65"/>
      <c r="D1278" s="66"/>
      <c r="E1278" s="68"/>
      <c r="F1278" s="100" t="s">
        <v>5484</v>
      </c>
      <c r="G1278" s="65"/>
      <c r="H1278" s="69"/>
      <c r="I1278" s="70"/>
      <c r="J1278" s="70"/>
      <c r="K1278" s="69" t="s">
        <v>17962</v>
      </c>
      <c r="L1278" s="73"/>
      <c r="M1278" s="74"/>
      <c r="N1278" s="74"/>
      <c r="O1278" s="75"/>
      <c r="P1278" s="76"/>
      <c r="Q1278" s="76"/>
      <c r="R1278" s="86"/>
      <c r="S1278" s="48"/>
      <c r="T1278" s="48"/>
      <c r="U1278" s="49"/>
      <c r="V1278" s="49"/>
      <c r="W1278" s="49"/>
      <c r="X1278" s="49"/>
      <c r="Y1278" s="49"/>
      <c r="Z1278" s="49"/>
      <c r="AA1278" s="71">
        <v>1074</v>
      </c>
      <c r="AB1278" s="71"/>
      <c r="AC1278" s="72"/>
      <c r="AD1278" s="78" t="s">
        <v>11216</v>
      </c>
      <c r="AE1278" s="78">
        <v>999</v>
      </c>
      <c r="AF1278" s="78">
        <v>1484</v>
      </c>
      <c r="AG1278" s="78">
        <v>76293</v>
      </c>
      <c r="AH1278" s="78">
        <v>158</v>
      </c>
      <c r="AI1278" s="78">
        <v>19800</v>
      </c>
      <c r="AJ1278" s="78" t="s">
        <v>12367</v>
      </c>
      <c r="AK1278" s="78" t="s">
        <v>13039</v>
      </c>
      <c r="AL1278" s="84" t="s">
        <v>13627</v>
      </c>
      <c r="AM1278" s="78" t="s">
        <v>10135</v>
      </c>
      <c r="AN1278" s="80">
        <v>39793.1408912037</v>
      </c>
      <c r="AO1278" s="84" t="s">
        <v>14606</v>
      </c>
      <c r="AP1278" s="78" t="b">
        <v>0</v>
      </c>
      <c r="AQ1278" s="78" t="b">
        <v>0</v>
      </c>
      <c r="AR1278" s="78" t="b">
        <v>0</v>
      </c>
      <c r="AS1278" s="78" t="s">
        <v>9963</v>
      </c>
      <c r="AT1278" s="78">
        <v>67</v>
      </c>
      <c r="AU1278" s="84" t="s">
        <v>15075</v>
      </c>
      <c r="AV1278" s="78" t="b">
        <v>0</v>
      </c>
      <c r="AW1278" s="78" t="s">
        <v>15459</v>
      </c>
      <c r="AX1278" s="84" t="s">
        <v>16531</v>
      </c>
      <c r="AY1278" s="78" t="s">
        <v>66</v>
      </c>
      <c r="AZ1278" s="102" t="s">
        <v>18397</v>
      </c>
      <c r="BA1278" s="48"/>
      <c r="BB1278" s="48"/>
      <c r="BC1278" s="48"/>
      <c r="BD1278" s="48"/>
      <c r="BE1278" s="48"/>
      <c r="BF1278" s="48"/>
      <c r="BG1278" s="48"/>
      <c r="BH1278" s="48"/>
      <c r="BI1278" s="48"/>
      <c r="BJ1278" s="48"/>
      <c r="BK1278" s="78" t="e">
        <f>REPLACE(INDEX(GroupVertices[Group], MATCH(Vertices[[#This Row],[Vertex]],GroupVertices[Vertex],0)),1,1,"")</f>
        <v>#N/A</v>
      </c>
      <c r="BL1278" s="3"/>
      <c r="BM1278" s="3"/>
      <c r="BN1278" s="3"/>
      <c r="BO1278" s="3"/>
    </row>
    <row r="1279" spans="1:67" x14ac:dyDescent="0.25">
      <c r="A1279" s="64" t="s">
        <v>1183</v>
      </c>
      <c r="B1279" s="65"/>
      <c r="C1279" s="65"/>
      <c r="D1279" s="66"/>
      <c r="E1279" s="68"/>
      <c r="F1279" s="100" t="s">
        <v>5485</v>
      </c>
      <c r="G1279" s="65"/>
      <c r="H1279" s="69"/>
      <c r="I1279" s="70"/>
      <c r="J1279" s="70"/>
      <c r="K1279" s="69" t="s">
        <v>17963</v>
      </c>
      <c r="L1279" s="73"/>
      <c r="M1279" s="74"/>
      <c r="N1279" s="74"/>
      <c r="O1279" s="75"/>
      <c r="P1279" s="76"/>
      <c r="Q1279" s="76"/>
      <c r="R1279" s="86"/>
      <c r="S1279" s="48"/>
      <c r="T1279" s="48"/>
      <c r="U1279" s="49"/>
      <c r="V1279" s="49"/>
      <c r="W1279" s="49"/>
      <c r="X1279" s="49"/>
      <c r="Y1279" s="49"/>
      <c r="Z1279" s="49"/>
      <c r="AA1279" s="71">
        <v>1075</v>
      </c>
      <c r="AB1279" s="71"/>
      <c r="AC1279" s="72"/>
      <c r="AD1279" s="78" t="s">
        <v>11217</v>
      </c>
      <c r="AE1279" s="78">
        <v>560</v>
      </c>
      <c r="AF1279" s="78">
        <v>1106</v>
      </c>
      <c r="AG1279" s="78">
        <v>281847</v>
      </c>
      <c r="AH1279" s="78">
        <v>0</v>
      </c>
      <c r="AI1279" s="78"/>
      <c r="AJ1279" s="78" t="s">
        <v>12368</v>
      </c>
      <c r="AK1279" s="78" t="s">
        <v>12795</v>
      </c>
      <c r="AL1279" s="84" t="s">
        <v>13628</v>
      </c>
      <c r="AM1279" s="78"/>
      <c r="AN1279" s="80">
        <v>42122.230185185188</v>
      </c>
      <c r="AO1279" s="84" t="s">
        <v>14607</v>
      </c>
      <c r="AP1279" s="78" t="b">
        <v>1</v>
      </c>
      <c r="AQ1279" s="78" t="b">
        <v>0</v>
      </c>
      <c r="AR1279" s="78" t="b">
        <v>0</v>
      </c>
      <c r="AS1279" s="78" t="s">
        <v>9963</v>
      </c>
      <c r="AT1279" s="78">
        <v>204</v>
      </c>
      <c r="AU1279" s="84" t="s">
        <v>14862</v>
      </c>
      <c r="AV1279" s="78" t="b">
        <v>0</v>
      </c>
      <c r="AW1279" s="78" t="s">
        <v>15459</v>
      </c>
      <c r="AX1279" s="84" t="s">
        <v>16532</v>
      </c>
      <c r="AY1279" s="78" t="s">
        <v>66</v>
      </c>
      <c r="AZ1279" s="102" t="s">
        <v>18397</v>
      </c>
      <c r="BA1279" s="48"/>
      <c r="BB1279" s="48"/>
      <c r="BC1279" s="48"/>
      <c r="BD1279" s="48"/>
      <c r="BE1279" s="48"/>
      <c r="BF1279" s="48"/>
      <c r="BG1279" s="48"/>
      <c r="BH1279" s="48"/>
      <c r="BI1279" s="48"/>
      <c r="BJ1279" s="48"/>
      <c r="BK1279" s="78" t="e">
        <f>REPLACE(INDEX(GroupVertices[Group], MATCH(Vertices[[#This Row],[Vertex]],GroupVertices[Vertex],0)),1,1,"")</f>
        <v>#N/A</v>
      </c>
      <c r="BL1279" s="3"/>
      <c r="BM1279" s="3"/>
      <c r="BN1279" s="3"/>
      <c r="BO1279" s="3"/>
    </row>
    <row r="1280" spans="1:67" x14ac:dyDescent="0.25">
      <c r="A1280" s="64" t="s">
        <v>1185</v>
      </c>
      <c r="B1280" s="65"/>
      <c r="C1280" s="65"/>
      <c r="D1280" s="66"/>
      <c r="E1280" s="68"/>
      <c r="F1280" s="100" t="s">
        <v>5486</v>
      </c>
      <c r="G1280" s="65"/>
      <c r="H1280" s="69"/>
      <c r="I1280" s="70"/>
      <c r="J1280" s="70"/>
      <c r="K1280" s="69" t="s">
        <v>17965</v>
      </c>
      <c r="L1280" s="73"/>
      <c r="M1280" s="74"/>
      <c r="N1280" s="74"/>
      <c r="O1280" s="75"/>
      <c r="P1280" s="76"/>
      <c r="Q1280" s="76"/>
      <c r="R1280" s="86"/>
      <c r="S1280" s="48"/>
      <c r="T1280" s="48"/>
      <c r="U1280" s="49"/>
      <c r="V1280" s="49"/>
      <c r="W1280" s="49"/>
      <c r="X1280" s="49"/>
      <c r="Y1280" s="49"/>
      <c r="Z1280" s="49"/>
      <c r="AA1280" s="71">
        <v>1077</v>
      </c>
      <c r="AB1280" s="71"/>
      <c r="AC1280" s="72"/>
      <c r="AD1280" s="78" t="s">
        <v>11219</v>
      </c>
      <c r="AE1280" s="78">
        <v>48</v>
      </c>
      <c r="AF1280" s="78">
        <v>17</v>
      </c>
      <c r="AG1280" s="78">
        <v>4598</v>
      </c>
      <c r="AH1280" s="78">
        <v>3</v>
      </c>
      <c r="AI1280" s="78">
        <v>19800</v>
      </c>
      <c r="AJ1280" s="78" t="s">
        <v>12370</v>
      </c>
      <c r="AK1280" s="78" t="s">
        <v>12829</v>
      </c>
      <c r="AL1280" s="84" t="s">
        <v>13629</v>
      </c>
      <c r="AM1280" s="78" t="s">
        <v>12690</v>
      </c>
      <c r="AN1280" s="80">
        <v>41538.333703703705</v>
      </c>
      <c r="AO1280" s="84" t="s">
        <v>14609</v>
      </c>
      <c r="AP1280" s="78" t="b">
        <v>0</v>
      </c>
      <c r="AQ1280" s="78" t="b">
        <v>0</v>
      </c>
      <c r="AR1280" s="78" t="b">
        <v>0</v>
      </c>
      <c r="AS1280" s="78" t="s">
        <v>9963</v>
      </c>
      <c r="AT1280" s="78">
        <v>6</v>
      </c>
      <c r="AU1280" s="84" t="s">
        <v>14862</v>
      </c>
      <c r="AV1280" s="78" t="b">
        <v>0</v>
      </c>
      <c r="AW1280" s="78" t="s">
        <v>15459</v>
      </c>
      <c r="AX1280" s="84" t="s">
        <v>16534</v>
      </c>
      <c r="AY1280" s="78" t="s">
        <v>66</v>
      </c>
      <c r="AZ1280" s="102" t="s">
        <v>18397</v>
      </c>
      <c r="BA1280" s="48"/>
      <c r="BB1280" s="48"/>
      <c r="BC1280" s="48"/>
      <c r="BD1280" s="48"/>
      <c r="BE1280" s="48"/>
      <c r="BF1280" s="48"/>
      <c r="BG1280" s="48"/>
      <c r="BH1280" s="48"/>
      <c r="BI1280" s="48"/>
      <c r="BJ1280" s="48"/>
      <c r="BK1280" s="78" t="e">
        <f>REPLACE(INDEX(GroupVertices[Group], MATCH(Vertices[[#This Row],[Vertex]],GroupVertices[Vertex],0)),1,1,"")</f>
        <v>#N/A</v>
      </c>
      <c r="BL1280" s="3"/>
      <c r="BM1280" s="3"/>
      <c r="BN1280" s="3"/>
      <c r="BO1280" s="3"/>
    </row>
    <row r="1281" spans="1:67" x14ac:dyDescent="0.25">
      <c r="A1281" s="64" t="s">
        <v>1187</v>
      </c>
      <c r="B1281" s="65"/>
      <c r="C1281" s="65"/>
      <c r="D1281" s="66"/>
      <c r="E1281" s="68"/>
      <c r="F1281" s="100" t="s">
        <v>5488</v>
      </c>
      <c r="G1281" s="65"/>
      <c r="H1281" s="69"/>
      <c r="I1281" s="70"/>
      <c r="J1281" s="70"/>
      <c r="K1281" s="69" t="s">
        <v>17967</v>
      </c>
      <c r="L1281" s="73"/>
      <c r="M1281" s="74"/>
      <c r="N1281" s="74"/>
      <c r="O1281" s="75"/>
      <c r="P1281" s="76"/>
      <c r="Q1281" s="76"/>
      <c r="R1281" s="86"/>
      <c r="S1281" s="48"/>
      <c r="T1281" s="48"/>
      <c r="U1281" s="49"/>
      <c r="V1281" s="49"/>
      <c r="W1281" s="49"/>
      <c r="X1281" s="49"/>
      <c r="Y1281" s="49"/>
      <c r="Z1281" s="49"/>
      <c r="AA1281" s="71">
        <v>1079</v>
      </c>
      <c r="AB1281" s="71"/>
      <c r="AC1281" s="72"/>
      <c r="AD1281" s="78" t="s">
        <v>11221</v>
      </c>
      <c r="AE1281" s="78">
        <v>110</v>
      </c>
      <c r="AF1281" s="78">
        <v>142</v>
      </c>
      <c r="AG1281" s="78">
        <v>9773</v>
      </c>
      <c r="AH1281" s="78">
        <v>998</v>
      </c>
      <c r="AI1281" s="78">
        <v>19800</v>
      </c>
      <c r="AJ1281" s="78" t="s">
        <v>12371</v>
      </c>
      <c r="AK1281" s="78" t="s">
        <v>10111</v>
      </c>
      <c r="AL1281" s="78"/>
      <c r="AM1281" s="78" t="s">
        <v>10135</v>
      </c>
      <c r="AN1281" s="80">
        <v>40320.601736111108</v>
      </c>
      <c r="AO1281" s="78"/>
      <c r="AP1281" s="78" t="b">
        <v>1</v>
      </c>
      <c r="AQ1281" s="78" t="b">
        <v>0</v>
      </c>
      <c r="AR1281" s="78" t="b">
        <v>1</v>
      </c>
      <c r="AS1281" s="78" t="s">
        <v>9963</v>
      </c>
      <c r="AT1281" s="78">
        <v>17</v>
      </c>
      <c r="AU1281" s="84" t="s">
        <v>14862</v>
      </c>
      <c r="AV1281" s="78" t="b">
        <v>0</v>
      </c>
      <c r="AW1281" s="78" t="s">
        <v>15459</v>
      </c>
      <c r="AX1281" s="84" t="s">
        <v>16536</v>
      </c>
      <c r="AY1281" s="78" t="s">
        <v>66</v>
      </c>
      <c r="AZ1281" s="102" t="s">
        <v>18397</v>
      </c>
      <c r="BA1281" s="48"/>
      <c r="BB1281" s="48"/>
      <c r="BC1281" s="48"/>
      <c r="BD1281" s="48"/>
      <c r="BE1281" s="48"/>
      <c r="BF1281" s="48"/>
      <c r="BG1281" s="48"/>
      <c r="BH1281" s="48"/>
      <c r="BI1281" s="48"/>
      <c r="BJ1281" s="48"/>
      <c r="BK1281" s="78" t="e">
        <f>REPLACE(INDEX(GroupVertices[Group], MATCH(Vertices[[#This Row],[Vertex]],GroupVertices[Vertex],0)),1,1,"")</f>
        <v>#N/A</v>
      </c>
      <c r="BL1281" s="3"/>
      <c r="BM1281" s="3"/>
      <c r="BN1281" s="3"/>
      <c r="BO1281" s="3"/>
    </row>
    <row r="1282" spans="1:67" x14ac:dyDescent="0.25">
      <c r="A1282" s="64" t="s">
        <v>1188</v>
      </c>
      <c r="B1282" s="65"/>
      <c r="C1282" s="65"/>
      <c r="D1282" s="66"/>
      <c r="E1282" s="68"/>
      <c r="F1282" s="100" t="s">
        <v>5489</v>
      </c>
      <c r="G1282" s="65"/>
      <c r="H1282" s="69"/>
      <c r="I1282" s="70"/>
      <c r="J1282" s="70"/>
      <c r="K1282" s="69" t="s">
        <v>17968</v>
      </c>
      <c r="L1282" s="73"/>
      <c r="M1282" s="74"/>
      <c r="N1282" s="74"/>
      <c r="O1282" s="75"/>
      <c r="P1282" s="76"/>
      <c r="Q1282" s="76"/>
      <c r="R1282" s="86"/>
      <c r="S1282" s="48"/>
      <c r="T1282" s="48"/>
      <c r="U1282" s="49"/>
      <c r="V1282" s="49"/>
      <c r="W1282" s="49"/>
      <c r="X1282" s="49"/>
      <c r="Y1282" s="49"/>
      <c r="Z1282" s="49"/>
      <c r="AA1282" s="71">
        <v>1080</v>
      </c>
      <c r="AB1282" s="71"/>
      <c r="AC1282" s="72"/>
      <c r="AD1282" s="78" t="s">
        <v>11222</v>
      </c>
      <c r="AE1282" s="78">
        <v>1159</v>
      </c>
      <c r="AF1282" s="78">
        <v>138</v>
      </c>
      <c r="AG1282" s="78">
        <v>518</v>
      </c>
      <c r="AH1282" s="78">
        <v>541</v>
      </c>
      <c r="AI1282" s="78">
        <v>19800</v>
      </c>
      <c r="AJ1282" s="78" t="s">
        <v>12372</v>
      </c>
      <c r="AK1282" s="78" t="s">
        <v>12755</v>
      </c>
      <c r="AL1282" s="84" t="s">
        <v>13630</v>
      </c>
      <c r="AM1282" s="78" t="s">
        <v>10135</v>
      </c>
      <c r="AN1282" s="80">
        <v>41716.727303240739</v>
      </c>
      <c r="AO1282" s="84" t="s">
        <v>14611</v>
      </c>
      <c r="AP1282" s="78" t="b">
        <v>1</v>
      </c>
      <c r="AQ1282" s="78" t="b">
        <v>0</v>
      </c>
      <c r="AR1282" s="78" t="b">
        <v>1</v>
      </c>
      <c r="AS1282" s="78" t="s">
        <v>9963</v>
      </c>
      <c r="AT1282" s="78">
        <v>3</v>
      </c>
      <c r="AU1282" s="84" t="s">
        <v>14862</v>
      </c>
      <c r="AV1282" s="78" t="b">
        <v>0</v>
      </c>
      <c r="AW1282" s="78" t="s">
        <v>15459</v>
      </c>
      <c r="AX1282" s="84" t="s">
        <v>16537</v>
      </c>
      <c r="AY1282" s="78" t="s">
        <v>66</v>
      </c>
      <c r="AZ1282" s="102" t="s">
        <v>18397</v>
      </c>
      <c r="BA1282" s="48"/>
      <c r="BB1282" s="48"/>
      <c r="BC1282" s="48"/>
      <c r="BD1282" s="48"/>
      <c r="BE1282" s="48"/>
      <c r="BF1282" s="48"/>
      <c r="BG1282" s="48"/>
      <c r="BH1282" s="48"/>
      <c r="BI1282" s="48"/>
      <c r="BJ1282" s="48"/>
      <c r="BK1282" s="78" t="e">
        <f>REPLACE(INDEX(GroupVertices[Group], MATCH(Vertices[[#This Row],[Vertex]],GroupVertices[Vertex],0)),1,1,"")</f>
        <v>#N/A</v>
      </c>
      <c r="BL1282" s="3"/>
      <c r="BM1282" s="3"/>
      <c r="BN1282" s="3"/>
      <c r="BO1282" s="3"/>
    </row>
    <row r="1283" spans="1:67" x14ac:dyDescent="0.25">
      <c r="A1283" s="64" t="s">
        <v>1190</v>
      </c>
      <c r="B1283" s="65"/>
      <c r="C1283" s="65"/>
      <c r="D1283" s="66"/>
      <c r="E1283" s="68"/>
      <c r="F1283" s="100" t="s">
        <v>5491</v>
      </c>
      <c r="G1283" s="65"/>
      <c r="H1283" s="69"/>
      <c r="I1283" s="70"/>
      <c r="J1283" s="70"/>
      <c r="K1283" s="69" t="s">
        <v>17971</v>
      </c>
      <c r="L1283" s="73"/>
      <c r="M1283" s="74"/>
      <c r="N1283" s="74"/>
      <c r="O1283" s="75"/>
      <c r="P1283" s="76"/>
      <c r="Q1283" s="76"/>
      <c r="R1283" s="86"/>
      <c r="S1283" s="48"/>
      <c r="T1283" s="48"/>
      <c r="U1283" s="49"/>
      <c r="V1283" s="49"/>
      <c r="W1283" s="49"/>
      <c r="X1283" s="49"/>
      <c r="Y1283" s="49"/>
      <c r="Z1283" s="49"/>
      <c r="AA1283" s="71">
        <v>1083</v>
      </c>
      <c r="AB1283" s="71"/>
      <c r="AC1283" s="72"/>
      <c r="AD1283" s="78" t="s">
        <v>11224</v>
      </c>
      <c r="AE1283" s="78">
        <v>148</v>
      </c>
      <c r="AF1283" s="78">
        <v>9</v>
      </c>
      <c r="AG1283" s="78">
        <v>5</v>
      </c>
      <c r="AH1283" s="78">
        <v>1</v>
      </c>
      <c r="AI1283" s="78"/>
      <c r="AJ1283" s="78" t="s">
        <v>12375</v>
      </c>
      <c r="AK1283" s="78" t="s">
        <v>10139</v>
      </c>
      <c r="AL1283" s="78"/>
      <c r="AM1283" s="78"/>
      <c r="AN1283" s="80">
        <v>42851.396064814813</v>
      </c>
      <c r="AO1283" s="84" t="s">
        <v>14614</v>
      </c>
      <c r="AP1283" s="78" t="b">
        <v>1</v>
      </c>
      <c r="AQ1283" s="78" t="b">
        <v>0</v>
      </c>
      <c r="AR1283" s="78" t="b">
        <v>0</v>
      </c>
      <c r="AS1283" s="78" t="s">
        <v>9963</v>
      </c>
      <c r="AT1283" s="78">
        <v>0</v>
      </c>
      <c r="AU1283" s="78"/>
      <c r="AV1283" s="78" t="b">
        <v>0</v>
      </c>
      <c r="AW1283" s="78" t="s">
        <v>15459</v>
      </c>
      <c r="AX1283" s="84" t="s">
        <v>16540</v>
      </c>
      <c r="AY1283" s="78" t="s">
        <v>66</v>
      </c>
      <c r="AZ1283" s="102" t="s">
        <v>18397</v>
      </c>
      <c r="BA1283" s="48"/>
      <c r="BB1283" s="48"/>
      <c r="BC1283" s="48"/>
      <c r="BD1283" s="48"/>
      <c r="BE1283" s="48"/>
      <c r="BF1283" s="48"/>
      <c r="BG1283" s="48"/>
      <c r="BH1283" s="48"/>
      <c r="BI1283" s="48"/>
      <c r="BJ1283" s="48"/>
      <c r="BK1283" s="78" t="e">
        <f>REPLACE(INDEX(GroupVertices[Group], MATCH(Vertices[[#This Row],[Vertex]],GroupVertices[Vertex],0)),1,1,"")</f>
        <v>#N/A</v>
      </c>
      <c r="BL1283" s="3"/>
      <c r="BM1283" s="3"/>
      <c r="BN1283" s="3"/>
      <c r="BO1283" s="3"/>
    </row>
    <row r="1284" spans="1:67" x14ac:dyDescent="0.25">
      <c r="A1284" s="64" t="s">
        <v>1192</v>
      </c>
      <c r="B1284" s="65"/>
      <c r="C1284" s="65"/>
      <c r="D1284" s="66"/>
      <c r="E1284" s="68"/>
      <c r="F1284" s="100" t="s">
        <v>15400</v>
      </c>
      <c r="G1284" s="65"/>
      <c r="H1284" s="69"/>
      <c r="I1284" s="70"/>
      <c r="J1284" s="70"/>
      <c r="K1284" s="69" t="s">
        <v>17973</v>
      </c>
      <c r="L1284" s="73"/>
      <c r="M1284" s="74"/>
      <c r="N1284" s="74"/>
      <c r="O1284" s="75"/>
      <c r="P1284" s="76"/>
      <c r="Q1284" s="76"/>
      <c r="R1284" s="86"/>
      <c r="S1284" s="48"/>
      <c r="T1284" s="48"/>
      <c r="U1284" s="49"/>
      <c r="V1284" s="49"/>
      <c r="W1284" s="49"/>
      <c r="X1284" s="49"/>
      <c r="Y1284" s="49"/>
      <c r="Z1284" s="49"/>
      <c r="AA1284" s="71">
        <v>1085</v>
      </c>
      <c r="AB1284" s="71"/>
      <c r="AC1284" s="72"/>
      <c r="AD1284" s="78" t="s">
        <v>11226</v>
      </c>
      <c r="AE1284" s="78">
        <v>45</v>
      </c>
      <c r="AF1284" s="78">
        <v>50</v>
      </c>
      <c r="AG1284" s="78">
        <v>1632</v>
      </c>
      <c r="AH1284" s="78">
        <v>9</v>
      </c>
      <c r="AI1284" s="78"/>
      <c r="AJ1284" s="78" t="s">
        <v>12376</v>
      </c>
      <c r="AK1284" s="78" t="s">
        <v>12665</v>
      </c>
      <c r="AL1284" s="84" t="s">
        <v>13633</v>
      </c>
      <c r="AM1284" s="78"/>
      <c r="AN1284" s="80">
        <v>42716.295775462961</v>
      </c>
      <c r="AO1284" s="84" t="s">
        <v>14616</v>
      </c>
      <c r="AP1284" s="78" t="b">
        <v>1</v>
      </c>
      <c r="AQ1284" s="78" t="b">
        <v>0</v>
      </c>
      <c r="AR1284" s="78" t="b">
        <v>0</v>
      </c>
      <c r="AS1284" s="78" t="s">
        <v>9963</v>
      </c>
      <c r="AT1284" s="78">
        <v>0</v>
      </c>
      <c r="AU1284" s="78"/>
      <c r="AV1284" s="78" t="b">
        <v>0</v>
      </c>
      <c r="AW1284" s="78" t="s">
        <v>15459</v>
      </c>
      <c r="AX1284" s="84" t="s">
        <v>16542</v>
      </c>
      <c r="AY1284" s="78" t="s">
        <v>66</v>
      </c>
      <c r="AZ1284" s="102" t="s">
        <v>18397</v>
      </c>
      <c r="BA1284" s="48"/>
      <c r="BB1284" s="48"/>
      <c r="BC1284" s="48"/>
      <c r="BD1284" s="48"/>
      <c r="BE1284" s="48"/>
      <c r="BF1284" s="48"/>
      <c r="BG1284" s="48"/>
      <c r="BH1284" s="48"/>
      <c r="BI1284" s="48"/>
      <c r="BJ1284" s="48"/>
      <c r="BK1284" s="78" t="e">
        <f>REPLACE(INDEX(GroupVertices[Group], MATCH(Vertices[[#This Row],[Vertex]],GroupVertices[Vertex],0)),1,1,"")</f>
        <v>#N/A</v>
      </c>
      <c r="BL1284" s="3"/>
      <c r="BM1284" s="3"/>
      <c r="BN1284" s="3"/>
      <c r="BO1284" s="3"/>
    </row>
    <row r="1285" spans="1:67" x14ac:dyDescent="0.25">
      <c r="A1285" s="64" t="s">
        <v>1195</v>
      </c>
      <c r="B1285" s="65"/>
      <c r="C1285" s="65"/>
      <c r="D1285" s="66"/>
      <c r="E1285" s="68"/>
      <c r="F1285" s="100" t="s">
        <v>5495</v>
      </c>
      <c r="G1285" s="65"/>
      <c r="H1285" s="69"/>
      <c r="I1285" s="70"/>
      <c r="J1285" s="70"/>
      <c r="K1285" s="69" t="s">
        <v>17976</v>
      </c>
      <c r="L1285" s="73"/>
      <c r="M1285" s="74"/>
      <c r="N1285" s="74"/>
      <c r="O1285" s="75"/>
      <c r="P1285" s="76"/>
      <c r="Q1285" s="76"/>
      <c r="R1285" s="86"/>
      <c r="S1285" s="48"/>
      <c r="T1285" s="48"/>
      <c r="U1285" s="49"/>
      <c r="V1285" s="49"/>
      <c r="W1285" s="49"/>
      <c r="X1285" s="49"/>
      <c r="Y1285" s="49"/>
      <c r="Z1285" s="49"/>
      <c r="AA1285" s="71">
        <v>1088</v>
      </c>
      <c r="AB1285" s="71"/>
      <c r="AC1285" s="72"/>
      <c r="AD1285" s="78" t="s">
        <v>11229</v>
      </c>
      <c r="AE1285" s="78">
        <v>18</v>
      </c>
      <c r="AF1285" s="78">
        <v>129</v>
      </c>
      <c r="AG1285" s="78">
        <v>10810</v>
      </c>
      <c r="AH1285" s="78">
        <v>88</v>
      </c>
      <c r="AI1285" s="78">
        <v>-25200</v>
      </c>
      <c r="AJ1285" s="78"/>
      <c r="AK1285" s="78" t="s">
        <v>10111</v>
      </c>
      <c r="AL1285" s="84" t="s">
        <v>13634</v>
      </c>
      <c r="AM1285" s="78" t="s">
        <v>13800</v>
      </c>
      <c r="AN1285" s="80">
        <v>42362.811863425923</v>
      </c>
      <c r="AO1285" s="78"/>
      <c r="AP1285" s="78" t="b">
        <v>1</v>
      </c>
      <c r="AQ1285" s="78" t="b">
        <v>0</v>
      </c>
      <c r="AR1285" s="78" t="b">
        <v>1</v>
      </c>
      <c r="AS1285" s="78" t="s">
        <v>9963</v>
      </c>
      <c r="AT1285" s="78">
        <v>14</v>
      </c>
      <c r="AU1285" s="78"/>
      <c r="AV1285" s="78" t="b">
        <v>0</v>
      </c>
      <c r="AW1285" s="78" t="s">
        <v>15459</v>
      </c>
      <c r="AX1285" s="84" t="s">
        <v>16545</v>
      </c>
      <c r="AY1285" s="78" t="s">
        <v>66</v>
      </c>
      <c r="AZ1285" s="102" t="s">
        <v>18401</v>
      </c>
      <c r="BA1285" s="48"/>
      <c r="BB1285" s="48"/>
      <c r="BC1285" s="48"/>
      <c r="BD1285" s="48"/>
      <c r="BE1285" s="48"/>
      <c r="BF1285" s="48"/>
      <c r="BG1285" s="48"/>
      <c r="BH1285" s="48"/>
      <c r="BI1285" s="48"/>
      <c r="BJ1285" s="48"/>
      <c r="BK1285" s="78" t="e">
        <f>REPLACE(INDEX(GroupVertices[Group], MATCH(Vertices[[#This Row],[Vertex]],GroupVertices[Vertex],0)),1,1,"")</f>
        <v>#N/A</v>
      </c>
      <c r="BL1285" s="3"/>
      <c r="BM1285" s="3"/>
      <c r="BN1285" s="3"/>
      <c r="BO1285" s="3"/>
    </row>
    <row r="1286" spans="1:67" x14ac:dyDescent="0.25">
      <c r="A1286" s="64" t="s">
        <v>1198</v>
      </c>
      <c r="B1286" s="65"/>
      <c r="C1286" s="65"/>
      <c r="D1286" s="66"/>
      <c r="E1286" s="68"/>
      <c r="F1286" s="100" t="s">
        <v>4787</v>
      </c>
      <c r="G1286" s="65"/>
      <c r="H1286" s="69"/>
      <c r="I1286" s="70"/>
      <c r="J1286" s="70"/>
      <c r="K1286" s="69" t="s">
        <v>17979</v>
      </c>
      <c r="L1286" s="73"/>
      <c r="M1286" s="74"/>
      <c r="N1286" s="74"/>
      <c r="O1286" s="75"/>
      <c r="P1286" s="76"/>
      <c r="Q1286" s="76"/>
      <c r="R1286" s="86"/>
      <c r="S1286" s="48"/>
      <c r="T1286" s="48"/>
      <c r="U1286" s="49"/>
      <c r="V1286" s="49"/>
      <c r="W1286" s="49"/>
      <c r="X1286" s="49"/>
      <c r="Y1286" s="49"/>
      <c r="Z1286" s="49"/>
      <c r="AA1286" s="71">
        <v>1091</v>
      </c>
      <c r="AB1286" s="71"/>
      <c r="AC1286" s="72"/>
      <c r="AD1286" s="78" t="s">
        <v>11232</v>
      </c>
      <c r="AE1286" s="78">
        <v>50</v>
      </c>
      <c r="AF1286" s="78">
        <v>89</v>
      </c>
      <c r="AG1286" s="78">
        <v>9769</v>
      </c>
      <c r="AH1286" s="78">
        <v>15</v>
      </c>
      <c r="AI1286" s="78"/>
      <c r="AJ1286" s="78"/>
      <c r="AK1286" s="78"/>
      <c r="AL1286" s="78"/>
      <c r="AM1286" s="78"/>
      <c r="AN1286" s="80">
        <v>41894.654293981483</v>
      </c>
      <c r="AO1286" s="78"/>
      <c r="AP1286" s="78" t="b">
        <v>1</v>
      </c>
      <c r="AQ1286" s="78" t="b">
        <v>1</v>
      </c>
      <c r="AR1286" s="78" t="b">
        <v>0</v>
      </c>
      <c r="AS1286" s="78" t="s">
        <v>9963</v>
      </c>
      <c r="AT1286" s="78">
        <v>5</v>
      </c>
      <c r="AU1286" s="84" t="s">
        <v>14862</v>
      </c>
      <c r="AV1286" s="78" t="b">
        <v>0</v>
      </c>
      <c r="AW1286" s="78" t="s">
        <v>15459</v>
      </c>
      <c r="AX1286" s="84" t="s">
        <v>16548</v>
      </c>
      <c r="AY1286" s="78" t="s">
        <v>66</v>
      </c>
      <c r="AZ1286" s="102" t="s">
        <v>18398</v>
      </c>
      <c r="BA1286" s="48"/>
      <c r="BB1286" s="48"/>
      <c r="BC1286" s="48"/>
      <c r="BD1286" s="48"/>
      <c r="BE1286" s="48"/>
      <c r="BF1286" s="48"/>
      <c r="BG1286" s="48"/>
      <c r="BH1286" s="48"/>
      <c r="BI1286" s="48"/>
      <c r="BJ1286" s="48"/>
      <c r="BK1286" s="78" t="e">
        <f>REPLACE(INDEX(GroupVertices[Group], MATCH(Vertices[[#This Row],[Vertex]],GroupVertices[Vertex],0)),1,1,"")</f>
        <v>#N/A</v>
      </c>
      <c r="BL1286" s="3"/>
      <c r="BM1286" s="3"/>
      <c r="BN1286" s="3"/>
      <c r="BO1286" s="3"/>
    </row>
    <row r="1287" spans="1:67" x14ac:dyDescent="0.25">
      <c r="A1287" s="64" t="s">
        <v>1199</v>
      </c>
      <c r="B1287" s="65"/>
      <c r="C1287" s="65"/>
      <c r="D1287" s="66"/>
      <c r="E1287" s="68"/>
      <c r="F1287" s="100" t="s">
        <v>5498</v>
      </c>
      <c r="G1287" s="65"/>
      <c r="H1287" s="69"/>
      <c r="I1287" s="70"/>
      <c r="J1287" s="70"/>
      <c r="K1287" s="69" t="s">
        <v>17980</v>
      </c>
      <c r="L1287" s="73"/>
      <c r="M1287" s="74"/>
      <c r="N1287" s="74"/>
      <c r="O1287" s="75"/>
      <c r="P1287" s="76"/>
      <c r="Q1287" s="76"/>
      <c r="R1287" s="86"/>
      <c r="S1287" s="48"/>
      <c r="T1287" s="48"/>
      <c r="U1287" s="49"/>
      <c r="V1287" s="49"/>
      <c r="W1287" s="49"/>
      <c r="X1287" s="49"/>
      <c r="Y1287" s="49"/>
      <c r="Z1287" s="49"/>
      <c r="AA1287" s="71">
        <v>1092</v>
      </c>
      <c r="AB1287" s="71"/>
      <c r="AC1287" s="72"/>
      <c r="AD1287" s="78" t="s">
        <v>11233</v>
      </c>
      <c r="AE1287" s="78">
        <v>10</v>
      </c>
      <c r="AF1287" s="78">
        <v>201</v>
      </c>
      <c r="AG1287" s="78">
        <v>1448</v>
      </c>
      <c r="AH1287" s="78">
        <v>534</v>
      </c>
      <c r="AI1287" s="78"/>
      <c r="AJ1287" s="78" t="s">
        <v>12379</v>
      </c>
      <c r="AK1287" s="78" t="s">
        <v>12819</v>
      </c>
      <c r="AL1287" s="78"/>
      <c r="AM1287" s="78"/>
      <c r="AN1287" s="80">
        <v>42479.273356481484</v>
      </c>
      <c r="AO1287" s="78"/>
      <c r="AP1287" s="78" t="b">
        <v>1</v>
      </c>
      <c r="AQ1287" s="78" t="b">
        <v>0</v>
      </c>
      <c r="AR1287" s="78" t="b">
        <v>0</v>
      </c>
      <c r="AS1287" s="78" t="s">
        <v>9963</v>
      </c>
      <c r="AT1287" s="78">
        <v>4</v>
      </c>
      <c r="AU1287" s="78"/>
      <c r="AV1287" s="78" t="b">
        <v>0</v>
      </c>
      <c r="AW1287" s="78" t="s">
        <v>15459</v>
      </c>
      <c r="AX1287" s="84" t="s">
        <v>16549</v>
      </c>
      <c r="AY1287" s="78" t="s">
        <v>66</v>
      </c>
      <c r="AZ1287" s="102" t="s">
        <v>18398</v>
      </c>
      <c r="BA1287" s="48"/>
      <c r="BB1287" s="48"/>
      <c r="BC1287" s="48"/>
      <c r="BD1287" s="48"/>
      <c r="BE1287" s="48"/>
      <c r="BF1287" s="48"/>
      <c r="BG1287" s="48"/>
      <c r="BH1287" s="48"/>
      <c r="BI1287" s="48"/>
      <c r="BJ1287" s="48"/>
      <c r="BK1287" s="78" t="e">
        <f>REPLACE(INDEX(GroupVertices[Group], MATCH(Vertices[[#This Row],[Vertex]],GroupVertices[Vertex],0)),1,1,"")</f>
        <v>#N/A</v>
      </c>
      <c r="BL1287" s="3"/>
      <c r="BM1287" s="3"/>
      <c r="BN1287" s="3"/>
      <c r="BO1287" s="3"/>
    </row>
    <row r="1288" spans="1:67" x14ac:dyDescent="0.25">
      <c r="A1288" s="64" t="s">
        <v>1206</v>
      </c>
      <c r="B1288" s="65"/>
      <c r="C1288" s="65"/>
      <c r="D1288" s="66"/>
      <c r="E1288" s="68"/>
      <c r="F1288" s="100" t="s">
        <v>15402</v>
      </c>
      <c r="G1288" s="65"/>
      <c r="H1288" s="69"/>
      <c r="I1288" s="70"/>
      <c r="J1288" s="70"/>
      <c r="K1288" s="69" t="s">
        <v>17988</v>
      </c>
      <c r="L1288" s="73"/>
      <c r="M1288" s="74"/>
      <c r="N1288" s="74"/>
      <c r="O1288" s="75"/>
      <c r="P1288" s="76"/>
      <c r="Q1288" s="76"/>
      <c r="R1288" s="86"/>
      <c r="S1288" s="48"/>
      <c r="T1288" s="48"/>
      <c r="U1288" s="49"/>
      <c r="V1288" s="49"/>
      <c r="W1288" s="49"/>
      <c r="X1288" s="49"/>
      <c r="Y1288" s="49"/>
      <c r="Z1288" s="49"/>
      <c r="AA1288" s="71">
        <v>1100</v>
      </c>
      <c r="AB1288" s="71"/>
      <c r="AC1288" s="72"/>
      <c r="AD1288" s="78" t="s">
        <v>11241</v>
      </c>
      <c r="AE1288" s="78">
        <v>24</v>
      </c>
      <c r="AF1288" s="78">
        <v>726</v>
      </c>
      <c r="AG1288" s="78">
        <v>19172</v>
      </c>
      <c r="AH1288" s="78">
        <v>50</v>
      </c>
      <c r="AI1288" s="78">
        <v>19800</v>
      </c>
      <c r="AJ1288" s="78" t="s">
        <v>12385</v>
      </c>
      <c r="AK1288" s="78" t="s">
        <v>12989</v>
      </c>
      <c r="AL1288" s="84" t="s">
        <v>13638</v>
      </c>
      <c r="AM1288" s="78" t="s">
        <v>10135</v>
      </c>
      <c r="AN1288" s="80">
        <v>42161.275671296295</v>
      </c>
      <c r="AO1288" s="84" t="s">
        <v>14625</v>
      </c>
      <c r="AP1288" s="78" t="b">
        <v>0</v>
      </c>
      <c r="AQ1288" s="78" t="b">
        <v>0</v>
      </c>
      <c r="AR1288" s="78" t="b">
        <v>0</v>
      </c>
      <c r="AS1288" s="78" t="s">
        <v>9963</v>
      </c>
      <c r="AT1288" s="78">
        <v>116</v>
      </c>
      <c r="AU1288" s="84" t="s">
        <v>14892</v>
      </c>
      <c r="AV1288" s="78" t="b">
        <v>0</v>
      </c>
      <c r="AW1288" s="78" t="s">
        <v>15459</v>
      </c>
      <c r="AX1288" s="84" t="s">
        <v>16557</v>
      </c>
      <c r="AY1288" s="78" t="s">
        <v>66</v>
      </c>
      <c r="AZ1288" s="102" t="s">
        <v>18397</v>
      </c>
      <c r="BA1288" s="48"/>
      <c r="BB1288" s="48"/>
      <c r="BC1288" s="48"/>
      <c r="BD1288" s="48"/>
      <c r="BE1288" s="48"/>
      <c r="BF1288" s="48"/>
      <c r="BG1288" s="48"/>
      <c r="BH1288" s="48"/>
      <c r="BI1288" s="48"/>
      <c r="BJ1288" s="48"/>
      <c r="BK1288" s="78" t="e">
        <f>REPLACE(INDEX(GroupVertices[Group], MATCH(Vertices[[#This Row],[Vertex]],GroupVertices[Vertex],0)),1,1,"")</f>
        <v>#N/A</v>
      </c>
      <c r="BL1288" s="3"/>
      <c r="BM1288" s="3"/>
      <c r="BN1288" s="3"/>
      <c r="BO1288" s="3"/>
    </row>
    <row r="1289" spans="1:67" x14ac:dyDescent="0.25">
      <c r="A1289" s="64" t="s">
        <v>1208</v>
      </c>
      <c r="B1289" s="65"/>
      <c r="C1289" s="65"/>
      <c r="D1289" s="66"/>
      <c r="E1289" s="68"/>
      <c r="F1289" s="100" t="s">
        <v>5506</v>
      </c>
      <c r="G1289" s="65"/>
      <c r="H1289" s="69"/>
      <c r="I1289" s="70"/>
      <c r="J1289" s="70"/>
      <c r="K1289" s="69" t="s">
        <v>17990</v>
      </c>
      <c r="L1289" s="73"/>
      <c r="M1289" s="74"/>
      <c r="N1289" s="74"/>
      <c r="O1289" s="75"/>
      <c r="P1289" s="76"/>
      <c r="Q1289" s="76"/>
      <c r="R1289" s="86"/>
      <c r="S1289" s="48"/>
      <c r="T1289" s="48"/>
      <c r="U1289" s="49"/>
      <c r="V1289" s="49"/>
      <c r="W1289" s="49"/>
      <c r="X1289" s="49"/>
      <c r="Y1289" s="49"/>
      <c r="Z1289" s="49"/>
      <c r="AA1289" s="71">
        <v>1102</v>
      </c>
      <c r="AB1289" s="71"/>
      <c r="AC1289" s="72"/>
      <c r="AD1289" s="78" t="s">
        <v>11243</v>
      </c>
      <c r="AE1289" s="78">
        <v>225</v>
      </c>
      <c r="AF1289" s="78">
        <v>139</v>
      </c>
      <c r="AG1289" s="78">
        <v>6332</v>
      </c>
      <c r="AH1289" s="78">
        <v>14140</v>
      </c>
      <c r="AI1289" s="78"/>
      <c r="AJ1289" s="78" t="s">
        <v>12387</v>
      </c>
      <c r="AK1289" s="78"/>
      <c r="AL1289" s="78"/>
      <c r="AM1289" s="78"/>
      <c r="AN1289" s="80">
        <v>42811.168946759259</v>
      </c>
      <c r="AO1289" s="78"/>
      <c r="AP1289" s="78" t="b">
        <v>1</v>
      </c>
      <c r="AQ1289" s="78" t="b">
        <v>0</v>
      </c>
      <c r="AR1289" s="78" t="b">
        <v>0</v>
      </c>
      <c r="AS1289" s="78" t="s">
        <v>9963</v>
      </c>
      <c r="AT1289" s="78">
        <v>0</v>
      </c>
      <c r="AU1289" s="78"/>
      <c r="AV1289" s="78" t="b">
        <v>0</v>
      </c>
      <c r="AW1289" s="78" t="s">
        <v>15459</v>
      </c>
      <c r="AX1289" s="84" t="s">
        <v>16559</v>
      </c>
      <c r="AY1289" s="78" t="s">
        <v>66</v>
      </c>
      <c r="AZ1289" s="102" t="s">
        <v>18397</v>
      </c>
      <c r="BA1289" s="48"/>
      <c r="BB1289" s="48"/>
      <c r="BC1289" s="48"/>
      <c r="BD1289" s="48"/>
      <c r="BE1289" s="48"/>
      <c r="BF1289" s="48"/>
      <c r="BG1289" s="48"/>
      <c r="BH1289" s="48"/>
      <c r="BI1289" s="48"/>
      <c r="BJ1289" s="48"/>
      <c r="BK1289" s="78" t="e">
        <f>REPLACE(INDEX(GroupVertices[Group], MATCH(Vertices[[#This Row],[Vertex]],GroupVertices[Vertex],0)),1,1,"")</f>
        <v>#N/A</v>
      </c>
      <c r="BL1289" s="3"/>
      <c r="BM1289" s="3"/>
      <c r="BN1289" s="3"/>
      <c r="BO1289" s="3"/>
    </row>
    <row r="1290" spans="1:67" x14ac:dyDescent="0.25">
      <c r="A1290" s="64" t="s">
        <v>1209</v>
      </c>
      <c r="B1290" s="65"/>
      <c r="C1290" s="65"/>
      <c r="D1290" s="66"/>
      <c r="E1290" s="68"/>
      <c r="F1290" s="100" t="s">
        <v>5507</v>
      </c>
      <c r="G1290" s="65"/>
      <c r="H1290" s="69"/>
      <c r="I1290" s="70"/>
      <c r="J1290" s="70"/>
      <c r="K1290" s="69" t="s">
        <v>17991</v>
      </c>
      <c r="L1290" s="73"/>
      <c r="M1290" s="74"/>
      <c r="N1290" s="74"/>
      <c r="O1290" s="75"/>
      <c r="P1290" s="76"/>
      <c r="Q1290" s="76"/>
      <c r="R1290" s="86"/>
      <c r="S1290" s="48"/>
      <c r="T1290" s="48"/>
      <c r="U1290" s="49"/>
      <c r="V1290" s="49"/>
      <c r="W1290" s="49"/>
      <c r="X1290" s="49"/>
      <c r="Y1290" s="49"/>
      <c r="Z1290" s="49"/>
      <c r="AA1290" s="71">
        <v>1103</v>
      </c>
      <c r="AB1290" s="71"/>
      <c r="AC1290" s="72"/>
      <c r="AD1290" s="78" t="s">
        <v>11244</v>
      </c>
      <c r="AE1290" s="78">
        <v>134</v>
      </c>
      <c r="AF1290" s="78">
        <v>13347</v>
      </c>
      <c r="AG1290" s="78">
        <v>12179</v>
      </c>
      <c r="AH1290" s="78">
        <v>17</v>
      </c>
      <c r="AI1290" s="78">
        <v>19800</v>
      </c>
      <c r="AJ1290" s="78" t="s">
        <v>12388</v>
      </c>
      <c r="AK1290" s="78" t="s">
        <v>13046</v>
      </c>
      <c r="AL1290" s="84" t="s">
        <v>13639</v>
      </c>
      <c r="AM1290" s="78" t="s">
        <v>10135</v>
      </c>
      <c r="AN1290" s="80">
        <v>39967.226875</v>
      </c>
      <c r="AO1290" s="84" t="s">
        <v>14627</v>
      </c>
      <c r="AP1290" s="78" t="b">
        <v>0</v>
      </c>
      <c r="AQ1290" s="78" t="b">
        <v>0</v>
      </c>
      <c r="AR1290" s="78" t="b">
        <v>0</v>
      </c>
      <c r="AS1290" s="78" t="s">
        <v>9963</v>
      </c>
      <c r="AT1290" s="78">
        <v>170</v>
      </c>
      <c r="AU1290" s="84" t="s">
        <v>15079</v>
      </c>
      <c r="AV1290" s="78" t="b">
        <v>0</v>
      </c>
      <c r="AW1290" s="78" t="s">
        <v>15459</v>
      </c>
      <c r="AX1290" s="84" t="s">
        <v>16560</v>
      </c>
      <c r="AY1290" s="78" t="s">
        <v>66</v>
      </c>
      <c r="AZ1290" s="102" t="s">
        <v>18397</v>
      </c>
      <c r="BA1290" s="48"/>
      <c r="BB1290" s="48"/>
      <c r="BC1290" s="48"/>
      <c r="BD1290" s="48"/>
      <c r="BE1290" s="48"/>
      <c r="BF1290" s="48"/>
      <c r="BG1290" s="48"/>
      <c r="BH1290" s="48"/>
      <c r="BI1290" s="48"/>
      <c r="BJ1290" s="48"/>
      <c r="BK1290" s="78" t="e">
        <f>REPLACE(INDEX(GroupVertices[Group], MATCH(Vertices[[#This Row],[Vertex]],GroupVertices[Vertex],0)),1,1,"")</f>
        <v>#N/A</v>
      </c>
      <c r="BL1290" s="3"/>
      <c r="BM1290" s="3"/>
      <c r="BN1290" s="3"/>
      <c r="BO1290" s="3"/>
    </row>
    <row r="1291" spans="1:67" x14ac:dyDescent="0.25">
      <c r="A1291" s="64" t="s">
        <v>1211</v>
      </c>
      <c r="B1291" s="65"/>
      <c r="C1291" s="65"/>
      <c r="D1291" s="66"/>
      <c r="E1291" s="68"/>
      <c r="F1291" s="100" t="s">
        <v>5508</v>
      </c>
      <c r="G1291" s="65"/>
      <c r="H1291" s="69"/>
      <c r="I1291" s="70"/>
      <c r="J1291" s="70"/>
      <c r="K1291" s="69" t="s">
        <v>17993</v>
      </c>
      <c r="L1291" s="73"/>
      <c r="M1291" s="74"/>
      <c r="N1291" s="74"/>
      <c r="O1291" s="75"/>
      <c r="P1291" s="76"/>
      <c r="Q1291" s="76"/>
      <c r="R1291" s="86"/>
      <c r="S1291" s="48"/>
      <c r="T1291" s="48"/>
      <c r="U1291" s="49"/>
      <c r="V1291" s="49"/>
      <c r="W1291" s="49"/>
      <c r="X1291" s="49"/>
      <c r="Y1291" s="49"/>
      <c r="Z1291" s="49"/>
      <c r="AA1291" s="71">
        <v>1105</v>
      </c>
      <c r="AB1291" s="71"/>
      <c r="AC1291" s="72"/>
      <c r="AD1291" s="78" t="s">
        <v>11246</v>
      </c>
      <c r="AE1291" s="78">
        <v>26</v>
      </c>
      <c r="AF1291" s="78">
        <v>17</v>
      </c>
      <c r="AG1291" s="78">
        <v>44</v>
      </c>
      <c r="AH1291" s="78">
        <v>12</v>
      </c>
      <c r="AI1291" s="78"/>
      <c r="AJ1291" s="78"/>
      <c r="AK1291" s="78" t="s">
        <v>13047</v>
      </c>
      <c r="AL1291" s="78"/>
      <c r="AM1291" s="78"/>
      <c r="AN1291" s="80">
        <v>40096.206979166665</v>
      </c>
      <c r="AO1291" s="78"/>
      <c r="AP1291" s="78" t="b">
        <v>1</v>
      </c>
      <c r="AQ1291" s="78" t="b">
        <v>0</v>
      </c>
      <c r="AR1291" s="78" t="b">
        <v>0</v>
      </c>
      <c r="AS1291" s="78" t="s">
        <v>9963</v>
      </c>
      <c r="AT1291" s="78">
        <v>0</v>
      </c>
      <c r="AU1291" s="84" t="s">
        <v>14862</v>
      </c>
      <c r="AV1291" s="78" t="b">
        <v>0</v>
      </c>
      <c r="AW1291" s="78" t="s">
        <v>15459</v>
      </c>
      <c r="AX1291" s="84" t="s">
        <v>16562</v>
      </c>
      <c r="AY1291" s="78" t="s">
        <v>66</v>
      </c>
      <c r="AZ1291" s="102" t="s">
        <v>18397</v>
      </c>
      <c r="BA1291" s="48"/>
      <c r="BB1291" s="48"/>
      <c r="BC1291" s="48"/>
      <c r="BD1291" s="48"/>
      <c r="BE1291" s="48"/>
      <c r="BF1291" s="48"/>
      <c r="BG1291" s="48"/>
      <c r="BH1291" s="48"/>
      <c r="BI1291" s="48"/>
      <c r="BJ1291" s="48"/>
      <c r="BK1291" s="78" t="e">
        <f>REPLACE(INDEX(GroupVertices[Group], MATCH(Vertices[[#This Row],[Vertex]],GroupVertices[Vertex],0)),1,1,"")</f>
        <v>#N/A</v>
      </c>
      <c r="BL1291" s="3"/>
      <c r="BM1291" s="3"/>
      <c r="BN1291" s="3"/>
      <c r="BO1291" s="3"/>
    </row>
    <row r="1292" spans="1:67" x14ac:dyDescent="0.25">
      <c r="A1292" s="64" t="s">
        <v>1212</v>
      </c>
      <c r="B1292" s="65"/>
      <c r="C1292" s="65"/>
      <c r="D1292" s="66"/>
      <c r="E1292" s="68"/>
      <c r="F1292" s="100" t="s">
        <v>5509</v>
      </c>
      <c r="G1292" s="65"/>
      <c r="H1292" s="69"/>
      <c r="I1292" s="70"/>
      <c r="J1292" s="70"/>
      <c r="K1292" s="69" t="s">
        <v>17994</v>
      </c>
      <c r="L1292" s="73"/>
      <c r="M1292" s="74"/>
      <c r="N1292" s="74"/>
      <c r="O1292" s="75"/>
      <c r="P1292" s="76"/>
      <c r="Q1292" s="76"/>
      <c r="R1292" s="86"/>
      <c r="S1292" s="48"/>
      <c r="T1292" s="48"/>
      <c r="U1292" s="49"/>
      <c r="V1292" s="49"/>
      <c r="W1292" s="49"/>
      <c r="X1292" s="49"/>
      <c r="Y1292" s="49"/>
      <c r="Z1292" s="49"/>
      <c r="AA1292" s="71">
        <v>1106</v>
      </c>
      <c r="AB1292" s="71"/>
      <c r="AC1292" s="72"/>
      <c r="AD1292" s="78" t="s">
        <v>11247</v>
      </c>
      <c r="AE1292" s="78">
        <v>341</v>
      </c>
      <c r="AF1292" s="78">
        <v>121</v>
      </c>
      <c r="AG1292" s="78">
        <v>1795</v>
      </c>
      <c r="AH1292" s="78">
        <v>7114</v>
      </c>
      <c r="AI1292" s="78">
        <v>-25200</v>
      </c>
      <c r="AJ1292" s="78" t="s">
        <v>12389</v>
      </c>
      <c r="AK1292" s="78" t="s">
        <v>12639</v>
      </c>
      <c r="AL1292" s="84" t="s">
        <v>13640</v>
      </c>
      <c r="AM1292" s="78" t="s">
        <v>13800</v>
      </c>
      <c r="AN1292" s="80">
        <v>40626.500659722224</v>
      </c>
      <c r="AO1292" s="84" t="s">
        <v>14628</v>
      </c>
      <c r="AP1292" s="78" t="b">
        <v>0</v>
      </c>
      <c r="AQ1292" s="78" t="b">
        <v>0</v>
      </c>
      <c r="AR1292" s="78" t="b">
        <v>0</v>
      </c>
      <c r="AS1292" s="78" t="s">
        <v>9963</v>
      </c>
      <c r="AT1292" s="78">
        <v>2</v>
      </c>
      <c r="AU1292" s="84" t="s">
        <v>14862</v>
      </c>
      <c r="AV1292" s="78" t="b">
        <v>0</v>
      </c>
      <c r="AW1292" s="78" t="s">
        <v>15459</v>
      </c>
      <c r="AX1292" s="84" t="s">
        <v>16563</v>
      </c>
      <c r="AY1292" s="78" t="s">
        <v>66</v>
      </c>
      <c r="AZ1292" s="102" t="s">
        <v>18397</v>
      </c>
      <c r="BA1292" s="48"/>
      <c r="BB1292" s="48"/>
      <c r="BC1292" s="48"/>
      <c r="BD1292" s="48"/>
      <c r="BE1292" s="48"/>
      <c r="BF1292" s="48"/>
      <c r="BG1292" s="48"/>
      <c r="BH1292" s="48"/>
      <c r="BI1292" s="48"/>
      <c r="BJ1292" s="48"/>
      <c r="BK1292" s="78" t="e">
        <f>REPLACE(INDEX(GroupVertices[Group], MATCH(Vertices[[#This Row],[Vertex]],GroupVertices[Vertex],0)),1,1,"")</f>
        <v>#N/A</v>
      </c>
      <c r="BL1292" s="3"/>
      <c r="BM1292" s="3"/>
      <c r="BN1292" s="3"/>
      <c r="BO1292" s="3"/>
    </row>
    <row r="1293" spans="1:67" x14ac:dyDescent="0.25">
      <c r="A1293" s="64" t="s">
        <v>1213</v>
      </c>
      <c r="B1293" s="65"/>
      <c r="C1293" s="65"/>
      <c r="D1293" s="66"/>
      <c r="E1293" s="68"/>
      <c r="F1293" s="100" t="s">
        <v>5510</v>
      </c>
      <c r="G1293" s="65"/>
      <c r="H1293" s="69"/>
      <c r="I1293" s="70"/>
      <c r="J1293" s="70"/>
      <c r="K1293" s="69" t="s">
        <v>17995</v>
      </c>
      <c r="L1293" s="73"/>
      <c r="M1293" s="74"/>
      <c r="N1293" s="74"/>
      <c r="O1293" s="75"/>
      <c r="P1293" s="76"/>
      <c r="Q1293" s="76"/>
      <c r="R1293" s="86"/>
      <c r="S1293" s="48"/>
      <c r="T1293" s="48"/>
      <c r="U1293" s="49"/>
      <c r="V1293" s="49"/>
      <c r="W1293" s="49"/>
      <c r="X1293" s="49"/>
      <c r="Y1293" s="49"/>
      <c r="Z1293" s="49"/>
      <c r="AA1293" s="71">
        <v>1107</v>
      </c>
      <c r="AB1293" s="71"/>
      <c r="AC1293" s="72"/>
      <c r="AD1293" s="78" t="s">
        <v>11248</v>
      </c>
      <c r="AE1293" s="78">
        <v>10240</v>
      </c>
      <c r="AF1293" s="78">
        <v>10591</v>
      </c>
      <c r="AG1293" s="78">
        <v>12797</v>
      </c>
      <c r="AH1293" s="78">
        <v>4428</v>
      </c>
      <c r="AI1293" s="78">
        <v>19800</v>
      </c>
      <c r="AJ1293" s="78" t="s">
        <v>12390</v>
      </c>
      <c r="AK1293" s="78" t="s">
        <v>13001</v>
      </c>
      <c r="AL1293" s="84" t="s">
        <v>13641</v>
      </c>
      <c r="AM1293" s="78" t="s">
        <v>10135</v>
      </c>
      <c r="AN1293" s="80">
        <v>40923.571909722225</v>
      </c>
      <c r="AO1293" s="84" t="s">
        <v>14629</v>
      </c>
      <c r="AP1293" s="78" t="b">
        <v>0</v>
      </c>
      <c r="AQ1293" s="78" t="b">
        <v>0</v>
      </c>
      <c r="AR1293" s="78" t="b">
        <v>0</v>
      </c>
      <c r="AS1293" s="78" t="s">
        <v>9963</v>
      </c>
      <c r="AT1293" s="78">
        <v>83</v>
      </c>
      <c r="AU1293" s="84" t="s">
        <v>14862</v>
      </c>
      <c r="AV1293" s="78" t="b">
        <v>0</v>
      </c>
      <c r="AW1293" s="78" t="s">
        <v>15459</v>
      </c>
      <c r="AX1293" s="84" t="s">
        <v>16564</v>
      </c>
      <c r="AY1293" s="78" t="s">
        <v>66</v>
      </c>
      <c r="AZ1293" s="102" t="s">
        <v>18397</v>
      </c>
      <c r="BA1293" s="48"/>
      <c r="BB1293" s="48"/>
      <c r="BC1293" s="48"/>
      <c r="BD1293" s="48"/>
      <c r="BE1293" s="48"/>
      <c r="BF1293" s="48"/>
      <c r="BG1293" s="48"/>
      <c r="BH1293" s="48"/>
      <c r="BI1293" s="48"/>
      <c r="BJ1293" s="48"/>
      <c r="BK1293" s="78" t="e">
        <f>REPLACE(INDEX(GroupVertices[Group], MATCH(Vertices[[#This Row],[Vertex]],GroupVertices[Vertex],0)),1,1,"")</f>
        <v>#N/A</v>
      </c>
      <c r="BL1293" s="3"/>
      <c r="BM1293" s="3"/>
      <c r="BN1293" s="3"/>
      <c r="BO1293" s="3"/>
    </row>
    <row r="1294" spans="1:67" x14ac:dyDescent="0.25">
      <c r="A1294" s="64" t="s">
        <v>1214</v>
      </c>
      <c r="B1294" s="65"/>
      <c r="C1294" s="65"/>
      <c r="D1294" s="66"/>
      <c r="E1294" s="68"/>
      <c r="F1294" s="100" t="s">
        <v>5511</v>
      </c>
      <c r="G1294" s="65"/>
      <c r="H1294" s="69"/>
      <c r="I1294" s="70"/>
      <c r="J1294" s="70"/>
      <c r="K1294" s="69" t="s">
        <v>17996</v>
      </c>
      <c r="L1294" s="73"/>
      <c r="M1294" s="74"/>
      <c r="N1294" s="74"/>
      <c r="O1294" s="75"/>
      <c r="P1294" s="76"/>
      <c r="Q1294" s="76"/>
      <c r="R1294" s="86"/>
      <c r="S1294" s="48"/>
      <c r="T1294" s="48"/>
      <c r="U1294" s="49"/>
      <c r="V1294" s="49"/>
      <c r="W1294" s="49"/>
      <c r="X1294" s="49"/>
      <c r="Y1294" s="49"/>
      <c r="Z1294" s="49"/>
      <c r="AA1294" s="71">
        <v>1108</v>
      </c>
      <c r="AB1294" s="71"/>
      <c r="AC1294" s="72"/>
      <c r="AD1294" s="78" t="s">
        <v>11249</v>
      </c>
      <c r="AE1294" s="78">
        <v>187</v>
      </c>
      <c r="AF1294" s="78">
        <v>149</v>
      </c>
      <c r="AG1294" s="78">
        <v>18899</v>
      </c>
      <c r="AH1294" s="78">
        <v>3514</v>
      </c>
      <c r="AI1294" s="78"/>
      <c r="AJ1294" s="78"/>
      <c r="AK1294" s="78"/>
      <c r="AL1294" s="78"/>
      <c r="AM1294" s="78"/>
      <c r="AN1294" s="80">
        <v>41749.3440625</v>
      </c>
      <c r="AO1294" s="78"/>
      <c r="AP1294" s="78" t="b">
        <v>1</v>
      </c>
      <c r="AQ1294" s="78" t="b">
        <v>0</v>
      </c>
      <c r="AR1294" s="78" t="b">
        <v>0</v>
      </c>
      <c r="AS1294" s="78" t="s">
        <v>9963</v>
      </c>
      <c r="AT1294" s="78">
        <v>285</v>
      </c>
      <c r="AU1294" s="84" t="s">
        <v>14862</v>
      </c>
      <c r="AV1294" s="78" t="b">
        <v>0</v>
      </c>
      <c r="AW1294" s="78" t="s">
        <v>15459</v>
      </c>
      <c r="AX1294" s="84" t="s">
        <v>16565</v>
      </c>
      <c r="AY1294" s="78" t="s">
        <v>66</v>
      </c>
      <c r="AZ1294" s="102" t="s">
        <v>18397</v>
      </c>
      <c r="BA1294" s="48"/>
      <c r="BB1294" s="48"/>
      <c r="BC1294" s="48"/>
      <c r="BD1294" s="48"/>
      <c r="BE1294" s="48"/>
      <c r="BF1294" s="48"/>
      <c r="BG1294" s="48"/>
      <c r="BH1294" s="48"/>
      <c r="BI1294" s="48"/>
      <c r="BJ1294" s="48"/>
      <c r="BK1294" s="78" t="e">
        <f>REPLACE(INDEX(GroupVertices[Group], MATCH(Vertices[[#This Row],[Vertex]],GroupVertices[Vertex],0)),1,1,"")</f>
        <v>#N/A</v>
      </c>
      <c r="BL1294" s="3"/>
      <c r="BM1294" s="3"/>
      <c r="BN1294" s="3"/>
      <c r="BO1294" s="3"/>
    </row>
    <row r="1295" spans="1:67" x14ac:dyDescent="0.25">
      <c r="A1295" s="64" t="s">
        <v>1215</v>
      </c>
      <c r="B1295" s="65"/>
      <c r="C1295" s="65"/>
      <c r="D1295" s="66"/>
      <c r="E1295" s="68"/>
      <c r="F1295" s="100" t="s">
        <v>5512</v>
      </c>
      <c r="G1295" s="65"/>
      <c r="H1295" s="69"/>
      <c r="I1295" s="70"/>
      <c r="J1295" s="70"/>
      <c r="K1295" s="69" t="s">
        <v>17997</v>
      </c>
      <c r="L1295" s="73"/>
      <c r="M1295" s="74"/>
      <c r="N1295" s="74"/>
      <c r="O1295" s="75"/>
      <c r="P1295" s="76"/>
      <c r="Q1295" s="76"/>
      <c r="R1295" s="86"/>
      <c r="S1295" s="48"/>
      <c r="T1295" s="48"/>
      <c r="U1295" s="49"/>
      <c r="V1295" s="49"/>
      <c r="W1295" s="49"/>
      <c r="X1295" s="49"/>
      <c r="Y1295" s="49"/>
      <c r="Z1295" s="49"/>
      <c r="AA1295" s="71">
        <v>1109</v>
      </c>
      <c r="AB1295" s="71"/>
      <c r="AC1295" s="72"/>
      <c r="AD1295" s="78" t="s">
        <v>11250</v>
      </c>
      <c r="AE1295" s="78">
        <v>1656</v>
      </c>
      <c r="AF1295" s="78">
        <v>1601</v>
      </c>
      <c r="AG1295" s="78">
        <v>1087</v>
      </c>
      <c r="AH1295" s="78">
        <v>659</v>
      </c>
      <c r="AI1295" s="78">
        <v>19800</v>
      </c>
      <c r="AJ1295" s="78" t="s">
        <v>12391</v>
      </c>
      <c r="AK1295" s="78" t="s">
        <v>13048</v>
      </c>
      <c r="AL1295" s="84" t="s">
        <v>13642</v>
      </c>
      <c r="AM1295" s="78" t="s">
        <v>12690</v>
      </c>
      <c r="AN1295" s="80">
        <v>40421.574004629627</v>
      </c>
      <c r="AO1295" s="84" t="s">
        <v>14630</v>
      </c>
      <c r="AP1295" s="78" t="b">
        <v>0</v>
      </c>
      <c r="AQ1295" s="78" t="b">
        <v>0</v>
      </c>
      <c r="AR1295" s="78" t="b">
        <v>1</v>
      </c>
      <c r="AS1295" s="78" t="s">
        <v>9963</v>
      </c>
      <c r="AT1295" s="78">
        <v>266</v>
      </c>
      <c r="AU1295" s="84" t="s">
        <v>15080</v>
      </c>
      <c r="AV1295" s="78" t="b">
        <v>0</v>
      </c>
      <c r="AW1295" s="78" t="s">
        <v>15459</v>
      </c>
      <c r="AX1295" s="84" t="s">
        <v>16566</v>
      </c>
      <c r="AY1295" s="78" t="s">
        <v>66</v>
      </c>
      <c r="AZ1295" s="102" t="s">
        <v>18397</v>
      </c>
      <c r="BA1295" s="48"/>
      <c r="BB1295" s="48"/>
      <c r="BC1295" s="48"/>
      <c r="BD1295" s="48"/>
      <c r="BE1295" s="48"/>
      <c r="BF1295" s="48"/>
      <c r="BG1295" s="48"/>
      <c r="BH1295" s="48"/>
      <c r="BI1295" s="48"/>
      <c r="BJ1295" s="48"/>
      <c r="BK1295" s="78" t="e">
        <f>REPLACE(INDEX(GroupVertices[Group], MATCH(Vertices[[#This Row],[Vertex]],GroupVertices[Vertex],0)),1,1,"")</f>
        <v>#N/A</v>
      </c>
      <c r="BL1295" s="3"/>
      <c r="BM1295" s="3"/>
      <c r="BN1295" s="3"/>
      <c r="BO1295" s="3"/>
    </row>
    <row r="1296" spans="1:67" x14ac:dyDescent="0.25">
      <c r="A1296" s="64" t="s">
        <v>1218</v>
      </c>
      <c r="B1296" s="65"/>
      <c r="C1296" s="65"/>
      <c r="D1296" s="66"/>
      <c r="E1296" s="68"/>
      <c r="F1296" s="100" t="s">
        <v>15404</v>
      </c>
      <c r="G1296" s="65"/>
      <c r="H1296" s="69"/>
      <c r="I1296" s="70"/>
      <c r="J1296" s="70"/>
      <c r="K1296" s="69" t="s">
        <v>18000</v>
      </c>
      <c r="L1296" s="73"/>
      <c r="M1296" s="74"/>
      <c r="N1296" s="74"/>
      <c r="O1296" s="75"/>
      <c r="P1296" s="76"/>
      <c r="Q1296" s="76"/>
      <c r="R1296" s="86"/>
      <c r="S1296" s="48"/>
      <c r="T1296" s="48"/>
      <c r="U1296" s="49"/>
      <c r="V1296" s="49"/>
      <c r="W1296" s="49"/>
      <c r="X1296" s="49"/>
      <c r="Y1296" s="49"/>
      <c r="Z1296" s="49"/>
      <c r="AA1296" s="71">
        <v>1112</v>
      </c>
      <c r="AB1296" s="71"/>
      <c r="AC1296" s="72"/>
      <c r="AD1296" s="78" t="s">
        <v>11253</v>
      </c>
      <c r="AE1296" s="78">
        <v>0</v>
      </c>
      <c r="AF1296" s="78">
        <v>15</v>
      </c>
      <c r="AG1296" s="78">
        <v>2860</v>
      </c>
      <c r="AH1296" s="78">
        <v>0</v>
      </c>
      <c r="AI1296" s="78"/>
      <c r="AJ1296" s="78"/>
      <c r="AK1296" s="78"/>
      <c r="AL1296" s="78"/>
      <c r="AM1296" s="78"/>
      <c r="AN1296" s="80">
        <v>42780.45034722222</v>
      </c>
      <c r="AO1296" s="84" t="s">
        <v>14632</v>
      </c>
      <c r="AP1296" s="78" t="b">
        <v>1</v>
      </c>
      <c r="AQ1296" s="78" t="b">
        <v>0</v>
      </c>
      <c r="AR1296" s="78" t="b">
        <v>0</v>
      </c>
      <c r="AS1296" s="78" t="s">
        <v>9963</v>
      </c>
      <c r="AT1296" s="78">
        <v>0</v>
      </c>
      <c r="AU1296" s="78"/>
      <c r="AV1296" s="78" t="b">
        <v>0</v>
      </c>
      <c r="AW1296" s="78" t="s">
        <v>15459</v>
      </c>
      <c r="AX1296" s="84" t="s">
        <v>16569</v>
      </c>
      <c r="AY1296" s="78" t="s">
        <v>66</v>
      </c>
      <c r="AZ1296" s="102" t="s">
        <v>18397</v>
      </c>
      <c r="BA1296" s="48"/>
      <c r="BB1296" s="48"/>
      <c r="BC1296" s="48"/>
      <c r="BD1296" s="48"/>
      <c r="BE1296" s="48"/>
      <c r="BF1296" s="48"/>
      <c r="BG1296" s="48"/>
      <c r="BH1296" s="48"/>
      <c r="BI1296" s="48"/>
      <c r="BJ1296" s="48"/>
      <c r="BK1296" s="78" t="e">
        <f>REPLACE(INDEX(GroupVertices[Group], MATCH(Vertices[[#This Row],[Vertex]],GroupVertices[Vertex],0)),1,1,"")</f>
        <v>#N/A</v>
      </c>
      <c r="BL1296" s="3"/>
      <c r="BM1296" s="3"/>
      <c r="BN1296" s="3"/>
      <c r="BO1296" s="3"/>
    </row>
    <row r="1297" spans="1:67" x14ac:dyDescent="0.25">
      <c r="A1297" s="64" t="s">
        <v>1221</v>
      </c>
      <c r="B1297" s="65"/>
      <c r="C1297" s="65"/>
      <c r="D1297" s="66"/>
      <c r="E1297" s="68"/>
      <c r="F1297" s="100" t="s">
        <v>15406</v>
      </c>
      <c r="G1297" s="65"/>
      <c r="H1297" s="69"/>
      <c r="I1297" s="70"/>
      <c r="J1297" s="70"/>
      <c r="K1297" s="69" t="s">
        <v>18004</v>
      </c>
      <c r="L1297" s="73"/>
      <c r="M1297" s="74"/>
      <c r="N1297" s="74"/>
      <c r="O1297" s="75"/>
      <c r="P1297" s="76"/>
      <c r="Q1297" s="76"/>
      <c r="R1297" s="86"/>
      <c r="S1297" s="48"/>
      <c r="T1297" s="48"/>
      <c r="U1297" s="49"/>
      <c r="V1297" s="49"/>
      <c r="W1297" s="49"/>
      <c r="X1297" s="49"/>
      <c r="Y1297" s="49"/>
      <c r="Z1297" s="49"/>
      <c r="AA1297" s="71">
        <v>1116</v>
      </c>
      <c r="AB1297" s="71"/>
      <c r="AC1297" s="72"/>
      <c r="AD1297" s="78" t="s">
        <v>11257</v>
      </c>
      <c r="AE1297" s="78">
        <v>228</v>
      </c>
      <c r="AF1297" s="78">
        <v>18</v>
      </c>
      <c r="AG1297" s="78">
        <v>964</v>
      </c>
      <c r="AH1297" s="78">
        <v>17</v>
      </c>
      <c r="AI1297" s="78"/>
      <c r="AJ1297" s="78"/>
      <c r="AK1297" s="78"/>
      <c r="AL1297" s="78"/>
      <c r="AM1297" s="78"/>
      <c r="AN1297" s="80">
        <v>42575.338125000002</v>
      </c>
      <c r="AO1297" s="84" t="s">
        <v>14634</v>
      </c>
      <c r="AP1297" s="78" t="b">
        <v>1</v>
      </c>
      <c r="AQ1297" s="78" t="b">
        <v>0</v>
      </c>
      <c r="AR1297" s="78" t="b">
        <v>0</v>
      </c>
      <c r="AS1297" s="78" t="s">
        <v>9963</v>
      </c>
      <c r="AT1297" s="78">
        <v>0</v>
      </c>
      <c r="AU1297" s="78"/>
      <c r="AV1297" s="78" t="b">
        <v>0</v>
      </c>
      <c r="AW1297" s="78" t="s">
        <v>15459</v>
      </c>
      <c r="AX1297" s="84" t="s">
        <v>16573</v>
      </c>
      <c r="AY1297" s="78" t="s">
        <v>66</v>
      </c>
      <c r="AZ1297" s="102" t="s">
        <v>18397</v>
      </c>
      <c r="BA1297" s="48"/>
      <c r="BB1297" s="48"/>
      <c r="BC1297" s="48"/>
      <c r="BD1297" s="48"/>
      <c r="BE1297" s="48"/>
      <c r="BF1297" s="48"/>
      <c r="BG1297" s="48"/>
      <c r="BH1297" s="48"/>
      <c r="BI1297" s="48"/>
      <c r="BJ1297" s="48"/>
      <c r="BK1297" s="78" t="e">
        <f>REPLACE(INDEX(GroupVertices[Group], MATCH(Vertices[[#This Row],[Vertex]],GroupVertices[Vertex],0)),1,1,"")</f>
        <v>#N/A</v>
      </c>
      <c r="BL1297" s="3"/>
      <c r="BM1297" s="3"/>
      <c r="BN1297" s="3"/>
      <c r="BO1297" s="3"/>
    </row>
    <row r="1298" spans="1:67" x14ac:dyDescent="0.25">
      <c r="A1298" s="64" t="s">
        <v>1222</v>
      </c>
      <c r="B1298" s="65"/>
      <c r="C1298" s="65"/>
      <c r="D1298" s="66"/>
      <c r="E1298" s="68"/>
      <c r="F1298" s="100" t="s">
        <v>5515</v>
      </c>
      <c r="G1298" s="65"/>
      <c r="H1298" s="69"/>
      <c r="I1298" s="70"/>
      <c r="J1298" s="70"/>
      <c r="K1298" s="69" t="s">
        <v>18005</v>
      </c>
      <c r="L1298" s="73"/>
      <c r="M1298" s="74"/>
      <c r="N1298" s="74"/>
      <c r="O1298" s="75"/>
      <c r="P1298" s="76"/>
      <c r="Q1298" s="76"/>
      <c r="R1298" s="86"/>
      <c r="S1298" s="48"/>
      <c r="T1298" s="48"/>
      <c r="U1298" s="49"/>
      <c r="V1298" s="49"/>
      <c r="W1298" s="49"/>
      <c r="X1298" s="49"/>
      <c r="Y1298" s="49"/>
      <c r="Z1298" s="49"/>
      <c r="AA1298" s="71">
        <v>1117</v>
      </c>
      <c r="AB1298" s="71"/>
      <c r="AC1298" s="72"/>
      <c r="AD1298" s="78" t="s">
        <v>11258</v>
      </c>
      <c r="AE1298" s="78">
        <v>80</v>
      </c>
      <c r="AF1298" s="78">
        <v>87</v>
      </c>
      <c r="AG1298" s="78">
        <v>8475</v>
      </c>
      <c r="AH1298" s="78">
        <v>414</v>
      </c>
      <c r="AI1298" s="78"/>
      <c r="AJ1298" s="78" t="s">
        <v>12394</v>
      </c>
      <c r="AK1298" s="78" t="s">
        <v>13052</v>
      </c>
      <c r="AL1298" s="78"/>
      <c r="AM1298" s="78"/>
      <c r="AN1298" s="80">
        <v>41073.104270833333</v>
      </c>
      <c r="AO1298" s="84" t="s">
        <v>14635</v>
      </c>
      <c r="AP1298" s="78" t="b">
        <v>0</v>
      </c>
      <c r="AQ1298" s="78" t="b">
        <v>0</v>
      </c>
      <c r="AR1298" s="78" t="b">
        <v>1</v>
      </c>
      <c r="AS1298" s="78" t="s">
        <v>9963</v>
      </c>
      <c r="AT1298" s="78">
        <v>1</v>
      </c>
      <c r="AU1298" s="84" t="s">
        <v>14883</v>
      </c>
      <c r="AV1298" s="78" t="b">
        <v>0</v>
      </c>
      <c r="AW1298" s="78" t="s">
        <v>15459</v>
      </c>
      <c r="AX1298" s="84" t="s">
        <v>16574</v>
      </c>
      <c r="AY1298" s="78" t="s">
        <v>66</v>
      </c>
      <c r="AZ1298" s="102" t="s">
        <v>18397</v>
      </c>
      <c r="BA1298" s="48"/>
      <c r="BB1298" s="48"/>
      <c r="BC1298" s="48"/>
      <c r="BD1298" s="48"/>
      <c r="BE1298" s="48"/>
      <c r="BF1298" s="48"/>
      <c r="BG1298" s="48"/>
      <c r="BH1298" s="48"/>
      <c r="BI1298" s="48"/>
      <c r="BJ1298" s="48"/>
      <c r="BK1298" s="78" t="e">
        <f>REPLACE(INDEX(GroupVertices[Group], MATCH(Vertices[[#This Row],[Vertex]],GroupVertices[Vertex],0)),1,1,"")</f>
        <v>#N/A</v>
      </c>
      <c r="BL1298" s="3"/>
      <c r="BM1298" s="3"/>
      <c r="BN1298" s="3"/>
      <c r="BO1298" s="3"/>
    </row>
    <row r="1299" spans="1:67" x14ac:dyDescent="0.25">
      <c r="A1299" s="64" t="s">
        <v>1227</v>
      </c>
      <c r="B1299" s="65"/>
      <c r="C1299" s="65"/>
      <c r="D1299" s="66"/>
      <c r="E1299" s="68"/>
      <c r="F1299" s="100" t="s">
        <v>5519</v>
      </c>
      <c r="G1299" s="65"/>
      <c r="H1299" s="69"/>
      <c r="I1299" s="70"/>
      <c r="J1299" s="70"/>
      <c r="K1299" s="69" t="s">
        <v>18011</v>
      </c>
      <c r="L1299" s="73"/>
      <c r="M1299" s="74"/>
      <c r="N1299" s="74"/>
      <c r="O1299" s="75"/>
      <c r="P1299" s="76"/>
      <c r="Q1299" s="76"/>
      <c r="R1299" s="86"/>
      <c r="S1299" s="48"/>
      <c r="T1299" s="48"/>
      <c r="U1299" s="49"/>
      <c r="V1299" s="49"/>
      <c r="W1299" s="49"/>
      <c r="X1299" s="49"/>
      <c r="Y1299" s="49"/>
      <c r="Z1299" s="49"/>
      <c r="AA1299" s="71">
        <v>1123</v>
      </c>
      <c r="AB1299" s="71"/>
      <c r="AC1299" s="72"/>
      <c r="AD1299" s="78" t="s">
        <v>11264</v>
      </c>
      <c r="AE1299" s="78">
        <v>2081</v>
      </c>
      <c r="AF1299" s="78">
        <v>1262</v>
      </c>
      <c r="AG1299" s="78">
        <v>11711</v>
      </c>
      <c r="AH1299" s="78">
        <v>1</v>
      </c>
      <c r="AI1299" s="78"/>
      <c r="AJ1299" s="78" t="s">
        <v>12399</v>
      </c>
      <c r="AK1299" s="78" t="s">
        <v>13053</v>
      </c>
      <c r="AL1299" s="84" t="s">
        <v>13647</v>
      </c>
      <c r="AM1299" s="78"/>
      <c r="AN1299" s="80">
        <v>41236.446840277778</v>
      </c>
      <c r="AO1299" s="78"/>
      <c r="AP1299" s="78" t="b">
        <v>1</v>
      </c>
      <c r="AQ1299" s="78" t="b">
        <v>0</v>
      </c>
      <c r="AR1299" s="78" t="b">
        <v>0</v>
      </c>
      <c r="AS1299" s="78" t="s">
        <v>9979</v>
      </c>
      <c r="AT1299" s="78">
        <v>1</v>
      </c>
      <c r="AU1299" s="84" t="s">
        <v>14862</v>
      </c>
      <c r="AV1299" s="78" t="b">
        <v>0</v>
      </c>
      <c r="AW1299" s="78" t="s">
        <v>15459</v>
      </c>
      <c r="AX1299" s="84" t="s">
        <v>16580</v>
      </c>
      <c r="AY1299" s="78" t="s">
        <v>66</v>
      </c>
      <c r="AZ1299" s="102" t="s">
        <v>18397</v>
      </c>
      <c r="BA1299" s="48"/>
      <c r="BB1299" s="48"/>
      <c r="BC1299" s="48"/>
      <c r="BD1299" s="48"/>
      <c r="BE1299" s="48"/>
      <c r="BF1299" s="48"/>
      <c r="BG1299" s="48"/>
      <c r="BH1299" s="48"/>
      <c r="BI1299" s="48"/>
      <c r="BJ1299" s="48"/>
      <c r="BK1299" s="78" t="e">
        <f>REPLACE(INDEX(GroupVertices[Group], MATCH(Vertices[[#This Row],[Vertex]],GroupVertices[Vertex],0)),1,1,"")</f>
        <v>#N/A</v>
      </c>
      <c r="BL1299" s="3"/>
      <c r="BM1299" s="3"/>
      <c r="BN1299" s="3"/>
      <c r="BO1299" s="3"/>
    </row>
    <row r="1300" spans="1:67" x14ac:dyDescent="0.25">
      <c r="A1300" s="64" t="s">
        <v>1233</v>
      </c>
      <c r="B1300" s="65"/>
      <c r="C1300" s="65"/>
      <c r="D1300" s="66"/>
      <c r="E1300" s="68"/>
      <c r="F1300" s="100" t="s">
        <v>4787</v>
      </c>
      <c r="G1300" s="65"/>
      <c r="H1300" s="69"/>
      <c r="I1300" s="70"/>
      <c r="J1300" s="70"/>
      <c r="K1300" s="69" t="s">
        <v>18016</v>
      </c>
      <c r="L1300" s="73"/>
      <c r="M1300" s="74"/>
      <c r="N1300" s="74"/>
      <c r="O1300" s="75"/>
      <c r="P1300" s="76"/>
      <c r="Q1300" s="76"/>
      <c r="R1300" s="86"/>
      <c r="S1300" s="48"/>
      <c r="T1300" s="48"/>
      <c r="U1300" s="49"/>
      <c r="V1300" s="49"/>
      <c r="W1300" s="49"/>
      <c r="X1300" s="49"/>
      <c r="Y1300" s="49"/>
      <c r="Z1300" s="49"/>
      <c r="AA1300" s="71">
        <v>1128</v>
      </c>
      <c r="AB1300" s="71"/>
      <c r="AC1300" s="72"/>
      <c r="AD1300" s="78" t="s">
        <v>11269</v>
      </c>
      <c r="AE1300" s="78">
        <v>0</v>
      </c>
      <c r="AF1300" s="78">
        <v>1</v>
      </c>
      <c r="AG1300" s="78">
        <v>2578</v>
      </c>
      <c r="AH1300" s="78">
        <v>0</v>
      </c>
      <c r="AI1300" s="78"/>
      <c r="AJ1300" s="78"/>
      <c r="AK1300" s="78"/>
      <c r="AL1300" s="78"/>
      <c r="AM1300" s="78"/>
      <c r="AN1300" s="80">
        <v>42800.331770833334</v>
      </c>
      <c r="AO1300" s="78"/>
      <c r="AP1300" s="78" t="b">
        <v>1</v>
      </c>
      <c r="AQ1300" s="78" t="b">
        <v>1</v>
      </c>
      <c r="AR1300" s="78" t="b">
        <v>0</v>
      </c>
      <c r="AS1300" s="78" t="s">
        <v>9963</v>
      </c>
      <c r="AT1300" s="78">
        <v>0</v>
      </c>
      <c r="AU1300" s="78"/>
      <c r="AV1300" s="78" t="b">
        <v>0</v>
      </c>
      <c r="AW1300" s="78" t="s">
        <v>15459</v>
      </c>
      <c r="AX1300" s="84" t="s">
        <v>16585</v>
      </c>
      <c r="AY1300" s="78" t="s">
        <v>66</v>
      </c>
      <c r="AZ1300" s="102" t="s">
        <v>18397</v>
      </c>
      <c r="BA1300" s="48"/>
      <c r="BB1300" s="48"/>
      <c r="BC1300" s="48"/>
      <c r="BD1300" s="48"/>
      <c r="BE1300" s="48"/>
      <c r="BF1300" s="48"/>
      <c r="BG1300" s="48"/>
      <c r="BH1300" s="48"/>
      <c r="BI1300" s="48"/>
      <c r="BJ1300" s="48"/>
      <c r="BK1300" s="78" t="e">
        <f>REPLACE(INDEX(GroupVertices[Group], MATCH(Vertices[[#This Row],[Vertex]],GroupVertices[Vertex],0)),1,1,"")</f>
        <v>#N/A</v>
      </c>
      <c r="BL1300" s="3"/>
      <c r="BM1300" s="3"/>
      <c r="BN1300" s="3"/>
      <c r="BO1300" s="3"/>
    </row>
    <row r="1301" spans="1:67" x14ac:dyDescent="0.25">
      <c r="A1301" s="64" t="s">
        <v>1234</v>
      </c>
      <c r="B1301" s="65"/>
      <c r="C1301" s="65"/>
      <c r="D1301" s="66"/>
      <c r="E1301" s="68"/>
      <c r="F1301" s="100" t="s">
        <v>5523</v>
      </c>
      <c r="G1301" s="65"/>
      <c r="H1301" s="69"/>
      <c r="I1301" s="70"/>
      <c r="J1301" s="70"/>
      <c r="K1301" s="69" t="s">
        <v>18017</v>
      </c>
      <c r="L1301" s="73"/>
      <c r="M1301" s="74"/>
      <c r="N1301" s="74"/>
      <c r="O1301" s="75"/>
      <c r="P1301" s="76"/>
      <c r="Q1301" s="76"/>
      <c r="R1301" s="86"/>
      <c r="S1301" s="48"/>
      <c r="T1301" s="48"/>
      <c r="U1301" s="49"/>
      <c r="V1301" s="49"/>
      <c r="W1301" s="49"/>
      <c r="X1301" s="49"/>
      <c r="Y1301" s="49"/>
      <c r="Z1301" s="49"/>
      <c r="AA1301" s="71">
        <v>1129</v>
      </c>
      <c r="AB1301" s="71"/>
      <c r="AC1301" s="72"/>
      <c r="AD1301" s="78" t="s">
        <v>11270</v>
      </c>
      <c r="AE1301" s="78">
        <v>427</v>
      </c>
      <c r="AF1301" s="78">
        <v>325</v>
      </c>
      <c r="AG1301" s="78">
        <v>2036</v>
      </c>
      <c r="AH1301" s="78">
        <v>971</v>
      </c>
      <c r="AI1301" s="78">
        <v>19800</v>
      </c>
      <c r="AJ1301" s="78" t="s">
        <v>12404</v>
      </c>
      <c r="AK1301" s="78" t="s">
        <v>12644</v>
      </c>
      <c r="AL1301" s="84" t="s">
        <v>13649</v>
      </c>
      <c r="AM1301" s="78" t="s">
        <v>13806</v>
      </c>
      <c r="AN1301" s="80">
        <v>40274.269016203703</v>
      </c>
      <c r="AO1301" s="84" t="s">
        <v>14642</v>
      </c>
      <c r="AP1301" s="78" t="b">
        <v>0</v>
      </c>
      <c r="AQ1301" s="78" t="b">
        <v>0</v>
      </c>
      <c r="AR1301" s="78" t="b">
        <v>1</v>
      </c>
      <c r="AS1301" s="78" t="s">
        <v>9963</v>
      </c>
      <c r="AT1301" s="78">
        <v>65</v>
      </c>
      <c r="AU1301" s="84" t="s">
        <v>14916</v>
      </c>
      <c r="AV1301" s="78" t="b">
        <v>0</v>
      </c>
      <c r="AW1301" s="78" t="s">
        <v>15459</v>
      </c>
      <c r="AX1301" s="84" t="s">
        <v>16586</v>
      </c>
      <c r="AY1301" s="78" t="s">
        <v>66</v>
      </c>
      <c r="AZ1301" s="102" t="s">
        <v>18397</v>
      </c>
      <c r="BA1301" s="48"/>
      <c r="BB1301" s="48"/>
      <c r="BC1301" s="48"/>
      <c r="BD1301" s="48"/>
      <c r="BE1301" s="48"/>
      <c r="BF1301" s="48"/>
      <c r="BG1301" s="48"/>
      <c r="BH1301" s="48"/>
      <c r="BI1301" s="48"/>
      <c r="BJ1301" s="48"/>
      <c r="BK1301" s="78" t="e">
        <f>REPLACE(INDEX(GroupVertices[Group], MATCH(Vertices[[#This Row],[Vertex]],GroupVertices[Vertex],0)),1,1,"")</f>
        <v>#N/A</v>
      </c>
      <c r="BL1301" s="3"/>
      <c r="BM1301" s="3"/>
      <c r="BN1301" s="3"/>
      <c r="BO1301" s="3"/>
    </row>
    <row r="1302" spans="1:67" x14ac:dyDescent="0.25">
      <c r="A1302" s="64" t="s">
        <v>1242</v>
      </c>
      <c r="B1302" s="65"/>
      <c r="C1302" s="65"/>
      <c r="D1302" s="66"/>
      <c r="E1302" s="68"/>
      <c r="F1302" s="100" t="s">
        <v>5529</v>
      </c>
      <c r="G1302" s="65"/>
      <c r="H1302" s="69"/>
      <c r="I1302" s="70"/>
      <c r="J1302" s="70"/>
      <c r="K1302" s="69" t="s">
        <v>18024</v>
      </c>
      <c r="L1302" s="73"/>
      <c r="M1302" s="74"/>
      <c r="N1302" s="74"/>
      <c r="O1302" s="75"/>
      <c r="P1302" s="76"/>
      <c r="Q1302" s="76"/>
      <c r="R1302" s="86"/>
      <c r="S1302" s="48"/>
      <c r="T1302" s="48"/>
      <c r="U1302" s="49"/>
      <c r="V1302" s="49"/>
      <c r="W1302" s="49"/>
      <c r="X1302" s="49"/>
      <c r="Y1302" s="49"/>
      <c r="Z1302" s="49"/>
      <c r="AA1302" s="71">
        <v>1136</v>
      </c>
      <c r="AB1302" s="71"/>
      <c r="AC1302" s="72"/>
      <c r="AD1302" s="78" t="s">
        <v>11277</v>
      </c>
      <c r="AE1302" s="78">
        <v>408</v>
      </c>
      <c r="AF1302" s="78">
        <v>127</v>
      </c>
      <c r="AG1302" s="78">
        <v>398</v>
      </c>
      <c r="AH1302" s="78">
        <v>12</v>
      </c>
      <c r="AI1302" s="78">
        <v>-25200</v>
      </c>
      <c r="AJ1302" s="78" t="s">
        <v>12410</v>
      </c>
      <c r="AK1302" s="78" t="s">
        <v>13057</v>
      </c>
      <c r="AL1302" s="84" t="s">
        <v>13655</v>
      </c>
      <c r="AM1302" s="78" t="s">
        <v>13800</v>
      </c>
      <c r="AN1302" s="80">
        <v>40581.614733796298</v>
      </c>
      <c r="AO1302" s="84" t="s">
        <v>14647</v>
      </c>
      <c r="AP1302" s="78" t="b">
        <v>0</v>
      </c>
      <c r="AQ1302" s="78" t="b">
        <v>0</v>
      </c>
      <c r="AR1302" s="78" t="b">
        <v>0</v>
      </c>
      <c r="AS1302" s="78" t="s">
        <v>9963</v>
      </c>
      <c r="AT1302" s="78">
        <v>5</v>
      </c>
      <c r="AU1302" s="84" t="s">
        <v>14893</v>
      </c>
      <c r="AV1302" s="78" t="b">
        <v>0</v>
      </c>
      <c r="AW1302" s="78" t="s">
        <v>15459</v>
      </c>
      <c r="AX1302" s="84" t="s">
        <v>16593</v>
      </c>
      <c r="AY1302" s="78" t="s">
        <v>66</v>
      </c>
      <c r="AZ1302" s="102" t="s">
        <v>18397</v>
      </c>
      <c r="BA1302" s="48"/>
      <c r="BB1302" s="48"/>
      <c r="BC1302" s="48"/>
      <c r="BD1302" s="48"/>
      <c r="BE1302" s="48"/>
      <c r="BF1302" s="48"/>
      <c r="BG1302" s="48"/>
      <c r="BH1302" s="48"/>
      <c r="BI1302" s="48"/>
      <c r="BJ1302" s="48"/>
      <c r="BK1302" s="78" t="e">
        <f>REPLACE(INDEX(GroupVertices[Group], MATCH(Vertices[[#This Row],[Vertex]],GroupVertices[Vertex],0)),1,1,"")</f>
        <v>#N/A</v>
      </c>
      <c r="BL1302" s="3"/>
      <c r="BM1302" s="3"/>
      <c r="BN1302" s="3"/>
      <c r="BO1302" s="3"/>
    </row>
    <row r="1303" spans="1:67" x14ac:dyDescent="0.25">
      <c r="A1303" s="64" t="s">
        <v>1244</v>
      </c>
      <c r="B1303" s="65"/>
      <c r="C1303" s="65"/>
      <c r="D1303" s="66"/>
      <c r="E1303" s="68"/>
      <c r="F1303" s="100" t="s">
        <v>5531</v>
      </c>
      <c r="G1303" s="65"/>
      <c r="H1303" s="69"/>
      <c r="I1303" s="70"/>
      <c r="J1303" s="70"/>
      <c r="K1303" s="69" t="s">
        <v>18027</v>
      </c>
      <c r="L1303" s="73"/>
      <c r="M1303" s="74"/>
      <c r="N1303" s="74"/>
      <c r="O1303" s="75"/>
      <c r="P1303" s="76"/>
      <c r="Q1303" s="76"/>
      <c r="R1303" s="86"/>
      <c r="S1303" s="48"/>
      <c r="T1303" s="48"/>
      <c r="U1303" s="49"/>
      <c r="V1303" s="49"/>
      <c r="W1303" s="49"/>
      <c r="X1303" s="49"/>
      <c r="Y1303" s="49"/>
      <c r="Z1303" s="49"/>
      <c r="AA1303" s="71">
        <v>1139</v>
      </c>
      <c r="AB1303" s="71"/>
      <c r="AC1303" s="72"/>
      <c r="AD1303" s="78" t="s">
        <v>11280</v>
      </c>
      <c r="AE1303" s="78">
        <v>125</v>
      </c>
      <c r="AF1303" s="78">
        <v>367</v>
      </c>
      <c r="AG1303" s="78">
        <v>5023</v>
      </c>
      <c r="AH1303" s="78">
        <v>272</v>
      </c>
      <c r="AI1303" s="78">
        <v>3600</v>
      </c>
      <c r="AJ1303" s="78" t="s">
        <v>12412</v>
      </c>
      <c r="AK1303" s="78" t="s">
        <v>12879</v>
      </c>
      <c r="AL1303" s="84" t="s">
        <v>13657</v>
      </c>
      <c r="AM1303" s="78" t="s">
        <v>12879</v>
      </c>
      <c r="AN1303" s="80">
        <v>39855.475486111114</v>
      </c>
      <c r="AO1303" s="84" t="s">
        <v>14649</v>
      </c>
      <c r="AP1303" s="78" t="b">
        <v>0</v>
      </c>
      <c r="AQ1303" s="78" t="b">
        <v>0</v>
      </c>
      <c r="AR1303" s="78" t="b">
        <v>1</v>
      </c>
      <c r="AS1303" s="78" t="s">
        <v>9963</v>
      </c>
      <c r="AT1303" s="78">
        <v>20</v>
      </c>
      <c r="AU1303" s="84" t="s">
        <v>14902</v>
      </c>
      <c r="AV1303" s="78" t="b">
        <v>0</v>
      </c>
      <c r="AW1303" s="78" t="s">
        <v>15459</v>
      </c>
      <c r="AX1303" s="84" t="s">
        <v>16596</v>
      </c>
      <c r="AY1303" s="78" t="s">
        <v>66</v>
      </c>
      <c r="AZ1303" s="102" t="s">
        <v>18397</v>
      </c>
      <c r="BA1303" s="48"/>
      <c r="BB1303" s="48"/>
      <c r="BC1303" s="48"/>
      <c r="BD1303" s="48"/>
      <c r="BE1303" s="48"/>
      <c r="BF1303" s="48"/>
      <c r="BG1303" s="48"/>
      <c r="BH1303" s="48"/>
      <c r="BI1303" s="48"/>
      <c r="BJ1303" s="48"/>
      <c r="BK1303" s="78" t="e">
        <f>REPLACE(INDEX(GroupVertices[Group], MATCH(Vertices[[#This Row],[Vertex]],GroupVertices[Vertex],0)),1,1,"")</f>
        <v>#N/A</v>
      </c>
      <c r="BL1303" s="3"/>
      <c r="BM1303" s="3"/>
      <c r="BN1303" s="3"/>
      <c r="BO1303" s="3"/>
    </row>
    <row r="1304" spans="1:67" x14ac:dyDescent="0.25">
      <c r="A1304" s="64" t="s">
        <v>1245</v>
      </c>
      <c r="B1304" s="65"/>
      <c r="C1304" s="65"/>
      <c r="D1304" s="66"/>
      <c r="E1304" s="68"/>
      <c r="F1304" s="100" t="s">
        <v>5532</v>
      </c>
      <c r="G1304" s="65"/>
      <c r="H1304" s="69"/>
      <c r="I1304" s="70"/>
      <c r="J1304" s="70"/>
      <c r="K1304" s="69" t="s">
        <v>18028</v>
      </c>
      <c r="L1304" s="73"/>
      <c r="M1304" s="74"/>
      <c r="N1304" s="74"/>
      <c r="O1304" s="75"/>
      <c r="P1304" s="76"/>
      <c r="Q1304" s="76"/>
      <c r="R1304" s="86"/>
      <c r="S1304" s="48"/>
      <c r="T1304" s="48"/>
      <c r="U1304" s="49"/>
      <c r="V1304" s="49"/>
      <c r="W1304" s="49"/>
      <c r="X1304" s="49"/>
      <c r="Y1304" s="49"/>
      <c r="Z1304" s="49"/>
      <c r="AA1304" s="71">
        <v>1140</v>
      </c>
      <c r="AB1304" s="71"/>
      <c r="AC1304" s="72"/>
      <c r="AD1304" s="78" t="s">
        <v>11281</v>
      </c>
      <c r="AE1304" s="78">
        <v>309</v>
      </c>
      <c r="AF1304" s="78">
        <v>92</v>
      </c>
      <c r="AG1304" s="78">
        <v>7975</v>
      </c>
      <c r="AH1304" s="78">
        <v>7484</v>
      </c>
      <c r="AI1304" s="78"/>
      <c r="AJ1304" s="78"/>
      <c r="AK1304" s="78" t="s">
        <v>12800</v>
      </c>
      <c r="AL1304" s="78"/>
      <c r="AM1304" s="78"/>
      <c r="AN1304" s="80">
        <v>42639.600254629629</v>
      </c>
      <c r="AO1304" s="78"/>
      <c r="AP1304" s="78" t="b">
        <v>1</v>
      </c>
      <c r="AQ1304" s="78" t="b">
        <v>0</v>
      </c>
      <c r="AR1304" s="78" t="b">
        <v>0</v>
      </c>
      <c r="AS1304" s="78" t="s">
        <v>9963</v>
      </c>
      <c r="AT1304" s="78">
        <v>8</v>
      </c>
      <c r="AU1304" s="78"/>
      <c r="AV1304" s="78" t="b">
        <v>0</v>
      </c>
      <c r="AW1304" s="78" t="s">
        <v>15459</v>
      </c>
      <c r="AX1304" s="84" t="s">
        <v>16597</v>
      </c>
      <c r="AY1304" s="78" t="s">
        <v>66</v>
      </c>
      <c r="AZ1304" s="102" t="s">
        <v>18397</v>
      </c>
      <c r="BA1304" s="48"/>
      <c r="BB1304" s="48"/>
      <c r="BC1304" s="48"/>
      <c r="BD1304" s="48"/>
      <c r="BE1304" s="48"/>
      <c r="BF1304" s="48"/>
      <c r="BG1304" s="48"/>
      <c r="BH1304" s="48"/>
      <c r="BI1304" s="48"/>
      <c r="BJ1304" s="48"/>
      <c r="BK1304" s="78" t="e">
        <f>REPLACE(INDEX(GroupVertices[Group], MATCH(Vertices[[#This Row],[Vertex]],GroupVertices[Vertex],0)),1,1,"")</f>
        <v>#N/A</v>
      </c>
      <c r="BL1304" s="3"/>
      <c r="BM1304" s="3"/>
      <c r="BN1304" s="3"/>
      <c r="BO1304" s="3"/>
    </row>
    <row r="1305" spans="1:67" x14ac:dyDescent="0.25">
      <c r="A1305" s="64" t="s">
        <v>1247</v>
      </c>
      <c r="B1305" s="65"/>
      <c r="C1305" s="65"/>
      <c r="D1305" s="66"/>
      <c r="E1305" s="68"/>
      <c r="F1305" s="100" t="s">
        <v>15412</v>
      </c>
      <c r="G1305" s="65"/>
      <c r="H1305" s="69"/>
      <c r="I1305" s="70"/>
      <c r="J1305" s="70"/>
      <c r="K1305" s="69" t="s">
        <v>18030</v>
      </c>
      <c r="L1305" s="73"/>
      <c r="M1305" s="74"/>
      <c r="N1305" s="74"/>
      <c r="O1305" s="75"/>
      <c r="P1305" s="76"/>
      <c r="Q1305" s="76"/>
      <c r="R1305" s="86"/>
      <c r="S1305" s="48"/>
      <c r="T1305" s="48"/>
      <c r="U1305" s="49"/>
      <c r="V1305" s="49"/>
      <c r="W1305" s="49"/>
      <c r="X1305" s="49"/>
      <c r="Y1305" s="49"/>
      <c r="Z1305" s="49"/>
      <c r="AA1305" s="71">
        <v>1142</v>
      </c>
      <c r="AB1305" s="71"/>
      <c r="AC1305" s="72"/>
      <c r="AD1305" s="78" t="s">
        <v>11283</v>
      </c>
      <c r="AE1305" s="78">
        <v>21</v>
      </c>
      <c r="AF1305" s="78">
        <v>11</v>
      </c>
      <c r="AG1305" s="78">
        <v>8</v>
      </c>
      <c r="AH1305" s="78">
        <v>0</v>
      </c>
      <c r="AI1305" s="78"/>
      <c r="AJ1305" s="78" t="s">
        <v>12414</v>
      </c>
      <c r="AK1305" s="78" t="s">
        <v>10119</v>
      </c>
      <c r="AL1305" s="84" t="s">
        <v>13659</v>
      </c>
      <c r="AM1305" s="78"/>
      <c r="AN1305" s="80">
        <v>42848.271817129629</v>
      </c>
      <c r="AO1305" s="84" t="s">
        <v>14651</v>
      </c>
      <c r="AP1305" s="78" t="b">
        <v>1</v>
      </c>
      <c r="AQ1305" s="78" t="b">
        <v>0</v>
      </c>
      <c r="AR1305" s="78" t="b">
        <v>0</v>
      </c>
      <c r="AS1305" s="78" t="s">
        <v>9963</v>
      </c>
      <c r="AT1305" s="78">
        <v>0</v>
      </c>
      <c r="AU1305" s="78"/>
      <c r="AV1305" s="78" t="b">
        <v>0</v>
      </c>
      <c r="AW1305" s="78" t="s">
        <v>15459</v>
      </c>
      <c r="AX1305" s="84" t="s">
        <v>16599</v>
      </c>
      <c r="AY1305" s="78" t="s">
        <v>66</v>
      </c>
      <c r="AZ1305" s="102" t="s">
        <v>18401</v>
      </c>
      <c r="BA1305" s="48"/>
      <c r="BB1305" s="48"/>
      <c r="BC1305" s="48"/>
      <c r="BD1305" s="48"/>
      <c r="BE1305" s="48"/>
      <c r="BF1305" s="48"/>
      <c r="BG1305" s="48"/>
      <c r="BH1305" s="48"/>
      <c r="BI1305" s="48"/>
      <c r="BJ1305" s="48"/>
      <c r="BK1305" s="78" t="e">
        <f>REPLACE(INDEX(GroupVertices[Group], MATCH(Vertices[[#This Row],[Vertex]],GroupVertices[Vertex],0)),1,1,"")</f>
        <v>#N/A</v>
      </c>
      <c r="BL1305" s="3"/>
      <c r="BM1305" s="3"/>
      <c r="BN1305" s="3"/>
      <c r="BO1305" s="3"/>
    </row>
    <row r="1306" spans="1:67" x14ac:dyDescent="0.25">
      <c r="A1306" s="64" t="s">
        <v>1255</v>
      </c>
      <c r="B1306" s="65"/>
      <c r="C1306" s="65"/>
      <c r="D1306" s="66"/>
      <c r="E1306" s="68"/>
      <c r="F1306" s="100" t="s">
        <v>5541</v>
      </c>
      <c r="G1306" s="65"/>
      <c r="H1306" s="69"/>
      <c r="I1306" s="70"/>
      <c r="J1306" s="70"/>
      <c r="K1306" s="69" t="s">
        <v>18038</v>
      </c>
      <c r="L1306" s="73"/>
      <c r="M1306" s="74"/>
      <c r="N1306" s="74"/>
      <c r="O1306" s="75"/>
      <c r="P1306" s="76"/>
      <c r="Q1306" s="76"/>
      <c r="R1306" s="86"/>
      <c r="S1306" s="48"/>
      <c r="T1306" s="48"/>
      <c r="U1306" s="49"/>
      <c r="V1306" s="49"/>
      <c r="W1306" s="49"/>
      <c r="X1306" s="49"/>
      <c r="Y1306" s="49"/>
      <c r="Z1306" s="49"/>
      <c r="AA1306" s="71">
        <v>1150</v>
      </c>
      <c r="AB1306" s="71"/>
      <c r="AC1306" s="72"/>
      <c r="AD1306" s="78" t="s">
        <v>10072</v>
      </c>
      <c r="AE1306" s="78">
        <v>1</v>
      </c>
      <c r="AF1306" s="78">
        <v>597</v>
      </c>
      <c r="AG1306" s="78">
        <v>764541</v>
      </c>
      <c r="AH1306" s="78">
        <v>2</v>
      </c>
      <c r="AI1306" s="78">
        <v>19800</v>
      </c>
      <c r="AJ1306" s="78" t="s">
        <v>12421</v>
      </c>
      <c r="AK1306" s="78"/>
      <c r="AL1306" s="84" t="s">
        <v>13664</v>
      </c>
      <c r="AM1306" s="78" t="s">
        <v>10135</v>
      </c>
      <c r="AN1306" s="80">
        <v>42564.672280092593</v>
      </c>
      <c r="AO1306" s="84" t="s">
        <v>14656</v>
      </c>
      <c r="AP1306" s="78" t="b">
        <v>0</v>
      </c>
      <c r="AQ1306" s="78" t="b">
        <v>0</v>
      </c>
      <c r="AR1306" s="78" t="b">
        <v>0</v>
      </c>
      <c r="AS1306" s="78" t="s">
        <v>9963</v>
      </c>
      <c r="AT1306" s="78">
        <v>218</v>
      </c>
      <c r="AU1306" s="84" t="s">
        <v>14862</v>
      </c>
      <c r="AV1306" s="78" t="b">
        <v>0</v>
      </c>
      <c r="AW1306" s="78" t="s">
        <v>15459</v>
      </c>
      <c r="AX1306" s="84" t="s">
        <v>16607</v>
      </c>
      <c r="AY1306" s="78" t="s">
        <v>66</v>
      </c>
      <c r="AZ1306" s="102" t="s">
        <v>18397</v>
      </c>
      <c r="BA1306" s="48"/>
      <c r="BB1306" s="48"/>
      <c r="BC1306" s="48"/>
      <c r="BD1306" s="48"/>
      <c r="BE1306" s="48"/>
      <c r="BF1306" s="48"/>
      <c r="BG1306" s="48"/>
      <c r="BH1306" s="48"/>
      <c r="BI1306" s="48"/>
      <c r="BJ1306" s="48"/>
      <c r="BK1306" s="78" t="e">
        <f>REPLACE(INDEX(GroupVertices[Group], MATCH(Vertices[[#This Row],[Vertex]],GroupVertices[Vertex],0)),1,1,"")</f>
        <v>#N/A</v>
      </c>
      <c r="BL1306" s="3"/>
      <c r="BM1306" s="3"/>
      <c r="BN1306" s="3"/>
      <c r="BO1306" s="3"/>
    </row>
    <row r="1307" spans="1:67" x14ac:dyDescent="0.25">
      <c r="A1307" s="64" t="s">
        <v>1256</v>
      </c>
      <c r="B1307" s="65"/>
      <c r="C1307" s="65"/>
      <c r="D1307" s="66"/>
      <c r="E1307" s="68"/>
      <c r="F1307" s="100" t="s">
        <v>4787</v>
      </c>
      <c r="G1307" s="65"/>
      <c r="H1307" s="69"/>
      <c r="I1307" s="70"/>
      <c r="J1307" s="70"/>
      <c r="K1307" s="69" t="s">
        <v>18039</v>
      </c>
      <c r="L1307" s="73"/>
      <c r="M1307" s="74"/>
      <c r="N1307" s="74"/>
      <c r="O1307" s="75"/>
      <c r="P1307" s="76"/>
      <c r="Q1307" s="76"/>
      <c r="R1307" s="86"/>
      <c r="S1307" s="48"/>
      <c r="T1307" s="48"/>
      <c r="U1307" s="49"/>
      <c r="V1307" s="49"/>
      <c r="W1307" s="49"/>
      <c r="X1307" s="49"/>
      <c r="Y1307" s="49"/>
      <c r="Z1307" s="49"/>
      <c r="AA1307" s="71">
        <v>1151</v>
      </c>
      <c r="AB1307" s="71"/>
      <c r="AC1307" s="72"/>
      <c r="AD1307" s="78" t="s">
        <v>11290</v>
      </c>
      <c r="AE1307" s="78">
        <v>13</v>
      </c>
      <c r="AF1307" s="78">
        <v>13</v>
      </c>
      <c r="AG1307" s="78">
        <v>1676</v>
      </c>
      <c r="AH1307" s="78">
        <v>58</v>
      </c>
      <c r="AI1307" s="78"/>
      <c r="AJ1307" s="78"/>
      <c r="AK1307" s="78"/>
      <c r="AL1307" s="78"/>
      <c r="AM1307" s="78"/>
      <c r="AN1307" s="80">
        <v>42467.425023148149</v>
      </c>
      <c r="AO1307" s="78"/>
      <c r="AP1307" s="78" t="b">
        <v>1</v>
      </c>
      <c r="AQ1307" s="78" t="b">
        <v>1</v>
      </c>
      <c r="AR1307" s="78" t="b">
        <v>0</v>
      </c>
      <c r="AS1307" s="78" t="s">
        <v>9963</v>
      </c>
      <c r="AT1307" s="78">
        <v>1</v>
      </c>
      <c r="AU1307" s="78"/>
      <c r="AV1307" s="78" t="b">
        <v>0</v>
      </c>
      <c r="AW1307" s="78" t="s">
        <v>15459</v>
      </c>
      <c r="AX1307" s="84" t="s">
        <v>16608</v>
      </c>
      <c r="AY1307" s="78" t="s">
        <v>66</v>
      </c>
      <c r="AZ1307" s="102" t="s">
        <v>18397</v>
      </c>
      <c r="BA1307" s="48"/>
      <c r="BB1307" s="48"/>
      <c r="BC1307" s="48"/>
      <c r="BD1307" s="48"/>
      <c r="BE1307" s="48"/>
      <c r="BF1307" s="48"/>
      <c r="BG1307" s="48"/>
      <c r="BH1307" s="48"/>
      <c r="BI1307" s="48"/>
      <c r="BJ1307" s="48"/>
      <c r="BK1307" s="78" t="e">
        <f>REPLACE(INDEX(GroupVertices[Group], MATCH(Vertices[[#This Row],[Vertex]],GroupVertices[Vertex],0)),1,1,"")</f>
        <v>#N/A</v>
      </c>
      <c r="BL1307" s="3"/>
      <c r="BM1307" s="3"/>
      <c r="BN1307" s="3"/>
      <c r="BO1307" s="3"/>
    </row>
    <row r="1308" spans="1:67" x14ac:dyDescent="0.25">
      <c r="A1308" s="64" t="s">
        <v>1257</v>
      </c>
      <c r="B1308" s="65"/>
      <c r="C1308" s="65"/>
      <c r="D1308" s="66"/>
      <c r="E1308" s="68"/>
      <c r="F1308" s="100" t="s">
        <v>5542</v>
      </c>
      <c r="G1308" s="65"/>
      <c r="H1308" s="69"/>
      <c r="I1308" s="70"/>
      <c r="J1308" s="70"/>
      <c r="K1308" s="69" t="s">
        <v>18040</v>
      </c>
      <c r="L1308" s="73"/>
      <c r="M1308" s="74"/>
      <c r="N1308" s="74"/>
      <c r="O1308" s="75"/>
      <c r="P1308" s="76"/>
      <c r="Q1308" s="76"/>
      <c r="R1308" s="86"/>
      <c r="S1308" s="48"/>
      <c r="T1308" s="48"/>
      <c r="U1308" s="49"/>
      <c r="V1308" s="49"/>
      <c r="W1308" s="49"/>
      <c r="X1308" s="49"/>
      <c r="Y1308" s="49"/>
      <c r="Z1308" s="49"/>
      <c r="AA1308" s="71">
        <v>1152</v>
      </c>
      <c r="AB1308" s="71"/>
      <c r="AC1308" s="72"/>
      <c r="AD1308" s="78" t="s">
        <v>11291</v>
      </c>
      <c r="AE1308" s="78">
        <v>8976</v>
      </c>
      <c r="AF1308" s="78">
        <v>11031</v>
      </c>
      <c r="AG1308" s="78">
        <v>12466</v>
      </c>
      <c r="AH1308" s="78">
        <v>3149</v>
      </c>
      <c r="AI1308" s="78">
        <v>-25200</v>
      </c>
      <c r="AJ1308" s="78" t="s">
        <v>12422</v>
      </c>
      <c r="AK1308" s="78"/>
      <c r="AL1308" s="78"/>
      <c r="AM1308" s="78" t="s">
        <v>13800</v>
      </c>
      <c r="AN1308" s="80">
        <v>41084.780543981484</v>
      </c>
      <c r="AO1308" s="84" t="s">
        <v>14657</v>
      </c>
      <c r="AP1308" s="78" t="b">
        <v>0</v>
      </c>
      <c r="AQ1308" s="78" t="b">
        <v>0</v>
      </c>
      <c r="AR1308" s="78" t="b">
        <v>1</v>
      </c>
      <c r="AS1308" s="78" t="s">
        <v>9963</v>
      </c>
      <c r="AT1308" s="78">
        <v>28</v>
      </c>
      <c r="AU1308" s="84" t="s">
        <v>14862</v>
      </c>
      <c r="AV1308" s="78" t="b">
        <v>0</v>
      </c>
      <c r="AW1308" s="78" t="s">
        <v>15459</v>
      </c>
      <c r="AX1308" s="84" t="s">
        <v>16609</v>
      </c>
      <c r="AY1308" s="78" t="s">
        <v>66</v>
      </c>
      <c r="AZ1308" s="102" t="s">
        <v>18397</v>
      </c>
      <c r="BA1308" s="48"/>
      <c r="BB1308" s="48"/>
      <c r="BC1308" s="48"/>
      <c r="BD1308" s="48"/>
      <c r="BE1308" s="48"/>
      <c r="BF1308" s="48"/>
      <c r="BG1308" s="48"/>
      <c r="BH1308" s="48"/>
      <c r="BI1308" s="48"/>
      <c r="BJ1308" s="48"/>
      <c r="BK1308" s="78" t="e">
        <f>REPLACE(INDEX(GroupVertices[Group], MATCH(Vertices[[#This Row],[Vertex]],GroupVertices[Vertex],0)),1,1,"")</f>
        <v>#N/A</v>
      </c>
      <c r="BL1308" s="3"/>
      <c r="BM1308" s="3"/>
      <c r="BN1308" s="3"/>
      <c r="BO1308" s="3"/>
    </row>
    <row r="1309" spans="1:67" x14ac:dyDescent="0.25">
      <c r="A1309" s="64" t="s">
        <v>1258</v>
      </c>
      <c r="B1309" s="65"/>
      <c r="C1309" s="65"/>
      <c r="D1309" s="66"/>
      <c r="E1309" s="68"/>
      <c r="F1309" s="100" t="s">
        <v>5543</v>
      </c>
      <c r="G1309" s="65"/>
      <c r="H1309" s="69"/>
      <c r="I1309" s="70"/>
      <c r="J1309" s="70"/>
      <c r="K1309" s="69" t="s">
        <v>18041</v>
      </c>
      <c r="L1309" s="73"/>
      <c r="M1309" s="74"/>
      <c r="N1309" s="74"/>
      <c r="O1309" s="75"/>
      <c r="P1309" s="76"/>
      <c r="Q1309" s="76"/>
      <c r="R1309" s="86"/>
      <c r="S1309" s="48"/>
      <c r="T1309" s="48"/>
      <c r="U1309" s="49"/>
      <c r="V1309" s="49"/>
      <c r="W1309" s="49"/>
      <c r="X1309" s="49"/>
      <c r="Y1309" s="49"/>
      <c r="Z1309" s="49"/>
      <c r="AA1309" s="71">
        <v>1153</v>
      </c>
      <c r="AB1309" s="71"/>
      <c r="AC1309" s="72"/>
      <c r="AD1309" s="78" t="s">
        <v>11292</v>
      </c>
      <c r="AE1309" s="78">
        <v>50</v>
      </c>
      <c r="AF1309" s="78">
        <v>1025</v>
      </c>
      <c r="AG1309" s="78">
        <v>9154</v>
      </c>
      <c r="AH1309" s="78">
        <v>59</v>
      </c>
      <c r="AI1309" s="78">
        <v>19800</v>
      </c>
      <c r="AJ1309" s="78" t="s">
        <v>12423</v>
      </c>
      <c r="AK1309" s="78" t="s">
        <v>13064</v>
      </c>
      <c r="AL1309" s="84" t="s">
        <v>13665</v>
      </c>
      <c r="AM1309" s="78" t="s">
        <v>10135</v>
      </c>
      <c r="AN1309" s="80">
        <v>42122.387604166666</v>
      </c>
      <c r="AO1309" s="78"/>
      <c r="AP1309" s="78" t="b">
        <v>0</v>
      </c>
      <c r="AQ1309" s="78" t="b">
        <v>0</v>
      </c>
      <c r="AR1309" s="78" t="b">
        <v>1</v>
      </c>
      <c r="AS1309" s="78" t="s">
        <v>9963</v>
      </c>
      <c r="AT1309" s="78">
        <v>96</v>
      </c>
      <c r="AU1309" s="84" t="s">
        <v>14862</v>
      </c>
      <c r="AV1309" s="78" t="b">
        <v>0</v>
      </c>
      <c r="AW1309" s="78" t="s">
        <v>15459</v>
      </c>
      <c r="AX1309" s="84" t="s">
        <v>16610</v>
      </c>
      <c r="AY1309" s="78" t="s">
        <v>66</v>
      </c>
      <c r="AZ1309" s="102" t="s">
        <v>18397</v>
      </c>
      <c r="BA1309" s="48"/>
      <c r="BB1309" s="48"/>
      <c r="BC1309" s="48"/>
      <c r="BD1309" s="48"/>
      <c r="BE1309" s="48"/>
      <c r="BF1309" s="48"/>
      <c r="BG1309" s="48"/>
      <c r="BH1309" s="48"/>
      <c r="BI1309" s="48"/>
      <c r="BJ1309" s="48"/>
      <c r="BK1309" s="78" t="e">
        <f>REPLACE(INDEX(GroupVertices[Group], MATCH(Vertices[[#This Row],[Vertex]],GroupVertices[Vertex],0)),1,1,"")</f>
        <v>#N/A</v>
      </c>
      <c r="BL1309" s="3"/>
      <c r="BM1309" s="3"/>
      <c r="BN1309" s="3"/>
      <c r="BO1309" s="3"/>
    </row>
    <row r="1310" spans="1:67" x14ac:dyDescent="0.25">
      <c r="A1310" s="64" t="s">
        <v>1259</v>
      </c>
      <c r="B1310" s="65"/>
      <c r="C1310" s="65"/>
      <c r="D1310" s="66"/>
      <c r="E1310" s="68"/>
      <c r="F1310" s="100" t="s">
        <v>5544</v>
      </c>
      <c r="G1310" s="65"/>
      <c r="H1310" s="69"/>
      <c r="I1310" s="70"/>
      <c r="J1310" s="70"/>
      <c r="K1310" s="69" t="s">
        <v>18042</v>
      </c>
      <c r="L1310" s="73"/>
      <c r="M1310" s="74"/>
      <c r="N1310" s="74"/>
      <c r="O1310" s="75"/>
      <c r="P1310" s="76"/>
      <c r="Q1310" s="76"/>
      <c r="R1310" s="86"/>
      <c r="S1310" s="48"/>
      <c r="T1310" s="48"/>
      <c r="U1310" s="49"/>
      <c r="V1310" s="49"/>
      <c r="W1310" s="49"/>
      <c r="X1310" s="49"/>
      <c r="Y1310" s="49"/>
      <c r="Z1310" s="49"/>
      <c r="AA1310" s="71">
        <v>1154</v>
      </c>
      <c r="AB1310" s="71"/>
      <c r="AC1310" s="72"/>
      <c r="AD1310" s="78" t="s">
        <v>11293</v>
      </c>
      <c r="AE1310" s="78">
        <v>227</v>
      </c>
      <c r="AF1310" s="78">
        <v>25</v>
      </c>
      <c r="AG1310" s="78">
        <v>1027</v>
      </c>
      <c r="AH1310" s="78">
        <v>2</v>
      </c>
      <c r="AI1310" s="78">
        <v>-25200</v>
      </c>
      <c r="AJ1310" s="78" t="s">
        <v>12424</v>
      </c>
      <c r="AK1310" s="78" t="s">
        <v>13065</v>
      </c>
      <c r="AL1310" s="84" t="s">
        <v>13666</v>
      </c>
      <c r="AM1310" s="78" t="s">
        <v>13800</v>
      </c>
      <c r="AN1310" s="80">
        <v>42526.316446759258</v>
      </c>
      <c r="AO1310" s="84" t="s">
        <v>14658</v>
      </c>
      <c r="AP1310" s="78" t="b">
        <v>0</v>
      </c>
      <c r="AQ1310" s="78" t="b">
        <v>0</v>
      </c>
      <c r="AR1310" s="78" t="b">
        <v>0</v>
      </c>
      <c r="AS1310" s="78" t="s">
        <v>9963</v>
      </c>
      <c r="AT1310" s="78">
        <v>1</v>
      </c>
      <c r="AU1310" s="84" t="s">
        <v>14862</v>
      </c>
      <c r="AV1310" s="78" t="b">
        <v>0</v>
      </c>
      <c r="AW1310" s="78" t="s">
        <v>15459</v>
      </c>
      <c r="AX1310" s="84" t="s">
        <v>16611</v>
      </c>
      <c r="AY1310" s="78" t="s">
        <v>66</v>
      </c>
      <c r="AZ1310" s="102" t="s">
        <v>18397</v>
      </c>
      <c r="BA1310" s="48"/>
      <c r="BB1310" s="48"/>
      <c r="BC1310" s="48"/>
      <c r="BD1310" s="48"/>
      <c r="BE1310" s="48"/>
      <c r="BF1310" s="48"/>
      <c r="BG1310" s="48"/>
      <c r="BH1310" s="48"/>
      <c r="BI1310" s="48"/>
      <c r="BJ1310" s="48"/>
      <c r="BK1310" s="78" t="e">
        <f>REPLACE(INDEX(GroupVertices[Group], MATCH(Vertices[[#This Row],[Vertex]],GroupVertices[Vertex],0)),1,1,"")</f>
        <v>#N/A</v>
      </c>
      <c r="BL1310" s="3"/>
      <c r="BM1310" s="3"/>
      <c r="BN1310" s="3"/>
      <c r="BO1310" s="3"/>
    </row>
    <row r="1311" spans="1:67" x14ac:dyDescent="0.25">
      <c r="A1311" s="64" t="s">
        <v>1260</v>
      </c>
      <c r="B1311" s="65"/>
      <c r="C1311" s="65"/>
      <c r="D1311" s="66"/>
      <c r="E1311" s="68"/>
      <c r="F1311" s="100" t="s">
        <v>4787</v>
      </c>
      <c r="G1311" s="65"/>
      <c r="H1311" s="69"/>
      <c r="I1311" s="70"/>
      <c r="J1311" s="70"/>
      <c r="K1311" s="69" t="s">
        <v>18043</v>
      </c>
      <c r="L1311" s="73"/>
      <c r="M1311" s="74"/>
      <c r="N1311" s="74"/>
      <c r="O1311" s="75"/>
      <c r="P1311" s="76"/>
      <c r="Q1311" s="76"/>
      <c r="R1311" s="86"/>
      <c r="S1311" s="48"/>
      <c r="T1311" s="48"/>
      <c r="U1311" s="49"/>
      <c r="V1311" s="49"/>
      <c r="W1311" s="49"/>
      <c r="X1311" s="49"/>
      <c r="Y1311" s="49"/>
      <c r="Z1311" s="49"/>
      <c r="AA1311" s="71">
        <v>1155</v>
      </c>
      <c r="AB1311" s="71"/>
      <c r="AC1311" s="72"/>
      <c r="AD1311" s="78" t="s">
        <v>11294</v>
      </c>
      <c r="AE1311" s="78">
        <v>0</v>
      </c>
      <c r="AF1311" s="78">
        <v>2</v>
      </c>
      <c r="AG1311" s="78">
        <v>32</v>
      </c>
      <c r="AH1311" s="78">
        <v>0</v>
      </c>
      <c r="AI1311" s="78"/>
      <c r="AJ1311" s="78"/>
      <c r="AK1311" s="78"/>
      <c r="AL1311" s="78"/>
      <c r="AM1311" s="78"/>
      <c r="AN1311" s="80">
        <v>42827.313784722224</v>
      </c>
      <c r="AO1311" s="78"/>
      <c r="AP1311" s="78" t="b">
        <v>1</v>
      </c>
      <c r="AQ1311" s="78" t="b">
        <v>1</v>
      </c>
      <c r="AR1311" s="78" t="b">
        <v>0</v>
      </c>
      <c r="AS1311" s="78" t="s">
        <v>9963</v>
      </c>
      <c r="AT1311" s="78">
        <v>0</v>
      </c>
      <c r="AU1311" s="78"/>
      <c r="AV1311" s="78" t="b">
        <v>0</v>
      </c>
      <c r="AW1311" s="78" t="s">
        <v>15459</v>
      </c>
      <c r="AX1311" s="84" t="s">
        <v>16612</v>
      </c>
      <c r="AY1311" s="78" t="s">
        <v>66</v>
      </c>
      <c r="AZ1311" s="102" t="s">
        <v>18397</v>
      </c>
      <c r="BA1311" s="48"/>
      <c r="BB1311" s="48"/>
      <c r="BC1311" s="48"/>
      <c r="BD1311" s="48"/>
      <c r="BE1311" s="48"/>
      <c r="BF1311" s="48"/>
      <c r="BG1311" s="48"/>
      <c r="BH1311" s="48"/>
      <c r="BI1311" s="48"/>
      <c r="BJ1311" s="48"/>
      <c r="BK1311" s="78" t="e">
        <f>REPLACE(INDEX(GroupVertices[Group], MATCH(Vertices[[#This Row],[Vertex]],GroupVertices[Vertex],0)),1,1,"")</f>
        <v>#N/A</v>
      </c>
      <c r="BL1311" s="3"/>
      <c r="BM1311" s="3"/>
      <c r="BN1311" s="3"/>
      <c r="BO1311" s="3"/>
    </row>
    <row r="1312" spans="1:67" x14ac:dyDescent="0.25">
      <c r="A1312" s="64" t="s">
        <v>1261</v>
      </c>
      <c r="B1312" s="65"/>
      <c r="C1312" s="65"/>
      <c r="D1312" s="66"/>
      <c r="E1312" s="68"/>
      <c r="F1312" s="100" t="s">
        <v>5545</v>
      </c>
      <c r="G1312" s="65"/>
      <c r="H1312" s="69"/>
      <c r="I1312" s="70"/>
      <c r="J1312" s="70"/>
      <c r="K1312" s="69" t="s">
        <v>18044</v>
      </c>
      <c r="L1312" s="73"/>
      <c r="M1312" s="74"/>
      <c r="N1312" s="74"/>
      <c r="O1312" s="75"/>
      <c r="P1312" s="76"/>
      <c r="Q1312" s="76"/>
      <c r="R1312" s="86"/>
      <c r="S1312" s="48"/>
      <c r="T1312" s="48"/>
      <c r="U1312" s="49"/>
      <c r="V1312" s="49"/>
      <c r="W1312" s="49"/>
      <c r="X1312" s="49"/>
      <c r="Y1312" s="49"/>
      <c r="Z1312" s="49"/>
      <c r="AA1312" s="71">
        <v>1156</v>
      </c>
      <c r="AB1312" s="71"/>
      <c r="AC1312" s="72"/>
      <c r="AD1312" s="78" t="s">
        <v>11295</v>
      </c>
      <c r="AE1312" s="78">
        <v>50</v>
      </c>
      <c r="AF1312" s="78">
        <v>4</v>
      </c>
      <c r="AG1312" s="78">
        <v>1</v>
      </c>
      <c r="AH1312" s="78">
        <v>0</v>
      </c>
      <c r="AI1312" s="78">
        <v>-25200</v>
      </c>
      <c r="AJ1312" s="78" t="s">
        <v>12425</v>
      </c>
      <c r="AK1312" s="78" t="s">
        <v>10111</v>
      </c>
      <c r="AL1312" s="78"/>
      <c r="AM1312" s="78" t="s">
        <v>13800</v>
      </c>
      <c r="AN1312" s="80">
        <v>42854.4687037037</v>
      </c>
      <c r="AO1312" s="78"/>
      <c r="AP1312" s="78" t="b">
        <v>1</v>
      </c>
      <c r="AQ1312" s="78" t="b">
        <v>0</v>
      </c>
      <c r="AR1312" s="78" t="b">
        <v>0</v>
      </c>
      <c r="AS1312" s="78" t="s">
        <v>9963</v>
      </c>
      <c r="AT1312" s="78">
        <v>0</v>
      </c>
      <c r="AU1312" s="78"/>
      <c r="AV1312" s="78" t="b">
        <v>0</v>
      </c>
      <c r="AW1312" s="78" t="s">
        <v>15459</v>
      </c>
      <c r="AX1312" s="84" t="s">
        <v>16613</v>
      </c>
      <c r="AY1312" s="78" t="s">
        <v>66</v>
      </c>
      <c r="AZ1312" s="102" t="s">
        <v>18397</v>
      </c>
      <c r="BA1312" s="48"/>
      <c r="BB1312" s="48"/>
      <c r="BC1312" s="48"/>
      <c r="BD1312" s="48"/>
      <c r="BE1312" s="48"/>
      <c r="BF1312" s="48"/>
      <c r="BG1312" s="48"/>
      <c r="BH1312" s="48"/>
      <c r="BI1312" s="48"/>
      <c r="BJ1312" s="48"/>
      <c r="BK1312" s="78" t="e">
        <f>REPLACE(INDEX(GroupVertices[Group], MATCH(Vertices[[#This Row],[Vertex]],GroupVertices[Vertex],0)),1,1,"")</f>
        <v>#N/A</v>
      </c>
      <c r="BL1312" s="3"/>
      <c r="BM1312" s="3"/>
      <c r="BN1312" s="3"/>
      <c r="BO1312" s="3"/>
    </row>
    <row r="1313" spans="1:67" x14ac:dyDescent="0.25">
      <c r="A1313" s="64" t="s">
        <v>1263</v>
      </c>
      <c r="B1313" s="65"/>
      <c r="C1313" s="65"/>
      <c r="D1313" s="66"/>
      <c r="E1313" s="68"/>
      <c r="F1313" s="100" t="s">
        <v>4787</v>
      </c>
      <c r="G1313" s="65"/>
      <c r="H1313" s="69"/>
      <c r="I1313" s="70"/>
      <c r="J1313" s="70"/>
      <c r="K1313" s="69" t="s">
        <v>18049</v>
      </c>
      <c r="L1313" s="73"/>
      <c r="M1313" s="74"/>
      <c r="N1313" s="74"/>
      <c r="O1313" s="75"/>
      <c r="P1313" s="76"/>
      <c r="Q1313" s="76"/>
      <c r="R1313" s="86"/>
      <c r="S1313" s="48"/>
      <c r="T1313" s="48"/>
      <c r="U1313" s="49"/>
      <c r="V1313" s="49"/>
      <c r="W1313" s="49"/>
      <c r="X1313" s="49"/>
      <c r="Y1313" s="49"/>
      <c r="Z1313" s="49"/>
      <c r="AA1313" s="71">
        <v>1161</v>
      </c>
      <c r="AB1313" s="71"/>
      <c r="AC1313" s="72"/>
      <c r="AD1313" s="78" t="s">
        <v>11300</v>
      </c>
      <c r="AE1313" s="78">
        <v>315</v>
      </c>
      <c r="AF1313" s="78">
        <v>192</v>
      </c>
      <c r="AG1313" s="78">
        <v>4173</v>
      </c>
      <c r="AH1313" s="78">
        <v>14</v>
      </c>
      <c r="AI1313" s="78">
        <v>19800</v>
      </c>
      <c r="AJ1313" s="78" t="s">
        <v>12430</v>
      </c>
      <c r="AK1313" s="78" t="s">
        <v>12683</v>
      </c>
      <c r="AL1313" s="78"/>
      <c r="AM1313" s="78" t="s">
        <v>10135</v>
      </c>
      <c r="AN1313" s="80">
        <v>40224.796238425923</v>
      </c>
      <c r="AO1313" s="78"/>
      <c r="AP1313" s="78" t="b">
        <v>0</v>
      </c>
      <c r="AQ1313" s="78" t="b">
        <v>1</v>
      </c>
      <c r="AR1313" s="78" t="b">
        <v>0</v>
      </c>
      <c r="AS1313" s="78" t="s">
        <v>9963</v>
      </c>
      <c r="AT1313" s="78">
        <v>32</v>
      </c>
      <c r="AU1313" s="84" t="s">
        <v>14919</v>
      </c>
      <c r="AV1313" s="78" t="b">
        <v>0</v>
      </c>
      <c r="AW1313" s="78" t="s">
        <v>15459</v>
      </c>
      <c r="AX1313" s="84" t="s">
        <v>16618</v>
      </c>
      <c r="AY1313" s="78" t="s">
        <v>66</v>
      </c>
      <c r="AZ1313" s="102" t="s">
        <v>18397</v>
      </c>
      <c r="BA1313" s="48"/>
      <c r="BB1313" s="48"/>
      <c r="BC1313" s="48"/>
      <c r="BD1313" s="48"/>
      <c r="BE1313" s="48"/>
      <c r="BF1313" s="48"/>
      <c r="BG1313" s="48"/>
      <c r="BH1313" s="48"/>
      <c r="BI1313" s="48"/>
      <c r="BJ1313" s="48"/>
      <c r="BK1313" s="78" t="e">
        <f>REPLACE(INDEX(GroupVertices[Group], MATCH(Vertices[[#This Row],[Vertex]],GroupVertices[Vertex],0)),1,1,"")</f>
        <v>#N/A</v>
      </c>
      <c r="BL1313" s="3"/>
      <c r="BM1313" s="3"/>
      <c r="BN1313" s="3"/>
      <c r="BO1313" s="3"/>
    </row>
    <row r="1314" spans="1:67" x14ac:dyDescent="0.25">
      <c r="A1314" s="64" t="s">
        <v>1264</v>
      </c>
      <c r="B1314" s="65"/>
      <c r="C1314" s="65"/>
      <c r="D1314" s="66"/>
      <c r="E1314" s="68"/>
      <c r="F1314" s="100" t="s">
        <v>5547</v>
      </c>
      <c r="G1314" s="65"/>
      <c r="H1314" s="69"/>
      <c r="I1314" s="70"/>
      <c r="J1314" s="70"/>
      <c r="K1314" s="69" t="s">
        <v>18050</v>
      </c>
      <c r="L1314" s="73"/>
      <c r="M1314" s="74"/>
      <c r="N1314" s="74"/>
      <c r="O1314" s="75"/>
      <c r="P1314" s="76"/>
      <c r="Q1314" s="76"/>
      <c r="R1314" s="86"/>
      <c r="S1314" s="48"/>
      <c r="T1314" s="48"/>
      <c r="U1314" s="49"/>
      <c r="V1314" s="49"/>
      <c r="W1314" s="49"/>
      <c r="X1314" s="49"/>
      <c r="Y1314" s="49"/>
      <c r="Z1314" s="49"/>
      <c r="AA1314" s="71">
        <v>1162</v>
      </c>
      <c r="AB1314" s="71"/>
      <c r="AC1314" s="72"/>
      <c r="AD1314" s="78" t="s">
        <v>11301</v>
      </c>
      <c r="AE1314" s="78">
        <v>1</v>
      </c>
      <c r="AF1314" s="78">
        <v>22</v>
      </c>
      <c r="AG1314" s="78">
        <v>598</v>
      </c>
      <c r="AH1314" s="78">
        <v>0</v>
      </c>
      <c r="AI1314" s="78">
        <v>-25200</v>
      </c>
      <c r="AJ1314" s="84" t="s">
        <v>12431</v>
      </c>
      <c r="AK1314" s="78" t="s">
        <v>13066</v>
      </c>
      <c r="AL1314" s="84" t="s">
        <v>13669</v>
      </c>
      <c r="AM1314" s="78" t="s">
        <v>13800</v>
      </c>
      <c r="AN1314" s="80">
        <v>42556.243692129632</v>
      </c>
      <c r="AO1314" s="84" t="s">
        <v>14663</v>
      </c>
      <c r="AP1314" s="78" t="b">
        <v>1</v>
      </c>
      <c r="AQ1314" s="78" t="b">
        <v>0</v>
      </c>
      <c r="AR1314" s="78" t="b">
        <v>0</v>
      </c>
      <c r="AS1314" s="78" t="s">
        <v>9963</v>
      </c>
      <c r="AT1314" s="78">
        <v>1</v>
      </c>
      <c r="AU1314" s="78"/>
      <c r="AV1314" s="78" t="b">
        <v>0</v>
      </c>
      <c r="AW1314" s="78" t="s">
        <v>15459</v>
      </c>
      <c r="AX1314" s="84" t="s">
        <v>16619</v>
      </c>
      <c r="AY1314" s="78" t="s">
        <v>66</v>
      </c>
      <c r="AZ1314" s="102" t="s">
        <v>18397</v>
      </c>
      <c r="BA1314" s="48"/>
      <c r="BB1314" s="48"/>
      <c r="BC1314" s="48"/>
      <c r="BD1314" s="48"/>
      <c r="BE1314" s="48"/>
      <c r="BF1314" s="48"/>
      <c r="BG1314" s="48"/>
      <c r="BH1314" s="48"/>
      <c r="BI1314" s="48"/>
      <c r="BJ1314" s="48"/>
      <c r="BK1314" s="78" t="e">
        <f>REPLACE(INDEX(GroupVertices[Group], MATCH(Vertices[[#This Row],[Vertex]],GroupVertices[Vertex],0)),1,1,"")</f>
        <v>#N/A</v>
      </c>
      <c r="BL1314" s="3"/>
      <c r="BM1314" s="3"/>
      <c r="BN1314" s="3"/>
      <c r="BO1314" s="3"/>
    </row>
    <row r="1315" spans="1:67" x14ac:dyDescent="0.25">
      <c r="A1315" s="64" t="s">
        <v>1265</v>
      </c>
      <c r="B1315" s="65"/>
      <c r="C1315" s="65"/>
      <c r="D1315" s="66"/>
      <c r="E1315" s="68"/>
      <c r="F1315" s="100" t="s">
        <v>5548</v>
      </c>
      <c r="G1315" s="65"/>
      <c r="H1315" s="69"/>
      <c r="I1315" s="70"/>
      <c r="J1315" s="70"/>
      <c r="K1315" s="69" t="s">
        <v>18051</v>
      </c>
      <c r="L1315" s="73"/>
      <c r="M1315" s="74"/>
      <c r="N1315" s="74"/>
      <c r="O1315" s="75"/>
      <c r="P1315" s="76"/>
      <c r="Q1315" s="76"/>
      <c r="R1315" s="86"/>
      <c r="S1315" s="48"/>
      <c r="T1315" s="48"/>
      <c r="U1315" s="49"/>
      <c r="V1315" s="49"/>
      <c r="W1315" s="49"/>
      <c r="X1315" s="49"/>
      <c r="Y1315" s="49"/>
      <c r="Z1315" s="49"/>
      <c r="AA1315" s="71">
        <v>1163</v>
      </c>
      <c r="AB1315" s="71"/>
      <c r="AC1315" s="72"/>
      <c r="AD1315" s="78" t="s">
        <v>11302</v>
      </c>
      <c r="AE1315" s="78">
        <v>448</v>
      </c>
      <c r="AF1315" s="78">
        <v>193</v>
      </c>
      <c r="AG1315" s="78">
        <v>291</v>
      </c>
      <c r="AH1315" s="78">
        <v>5</v>
      </c>
      <c r="AI1315" s="78"/>
      <c r="AJ1315" s="78" t="s">
        <v>12432</v>
      </c>
      <c r="AK1315" s="78"/>
      <c r="AL1315" s="84" t="s">
        <v>13670</v>
      </c>
      <c r="AM1315" s="78"/>
      <c r="AN1315" s="80">
        <v>42388.052222222221</v>
      </c>
      <c r="AO1315" s="78"/>
      <c r="AP1315" s="78" t="b">
        <v>1</v>
      </c>
      <c r="AQ1315" s="78" t="b">
        <v>0</v>
      </c>
      <c r="AR1315" s="78" t="b">
        <v>1</v>
      </c>
      <c r="AS1315" s="78" t="s">
        <v>9963</v>
      </c>
      <c r="AT1315" s="78">
        <v>0</v>
      </c>
      <c r="AU1315" s="78"/>
      <c r="AV1315" s="78" t="b">
        <v>0</v>
      </c>
      <c r="AW1315" s="78" t="s">
        <v>15459</v>
      </c>
      <c r="AX1315" s="84" t="s">
        <v>16620</v>
      </c>
      <c r="AY1315" s="78" t="s">
        <v>66</v>
      </c>
      <c r="AZ1315" s="102" t="s">
        <v>18397</v>
      </c>
      <c r="BA1315" s="48"/>
      <c r="BB1315" s="48"/>
      <c r="BC1315" s="48"/>
      <c r="BD1315" s="48"/>
      <c r="BE1315" s="48"/>
      <c r="BF1315" s="48"/>
      <c r="BG1315" s="48"/>
      <c r="BH1315" s="48"/>
      <c r="BI1315" s="48"/>
      <c r="BJ1315" s="48"/>
      <c r="BK1315" s="78" t="e">
        <f>REPLACE(INDEX(GroupVertices[Group], MATCH(Vertices[[#This Row],[Vertex]],GroupVertices[Vertex],0)),1,1,"")</f>
        <v>#N/A</v>
      </c>
      <c r="BL1315" s="3"/>
      <c r="BM1315" s="3"/>
      <c r="BN1315" s="3"/>
      <c r="BO1315" s="3"/>
    </row>
    <row r="1316" spans="1:67" x14ac:dyDescent="0.25">
      <c r="A1316" s="64" t="s">
        <v>1270</v>
      </c>
      <c r="B1316" s="65"/>
      <c r="C1316" s="65"/>
      <c r="D1316" s="66"/>
      <c r="E1316" s="68"/>
      <c r="F1316" s="100" t="s">
        <v>5553</v>
      </c>
      <c r="G1316" s="65"/>
      <c r="H1316" s="69"/>
      <c r="I1316" s="70"/>
      <c r="J1316" s="70"/>
      <c r="K1316" s="69" t="s">
        <v>18056</v>
      </c>
      <c r="L1316" s="73"/>
      <c r="M1316" s="74"/>
      <c r="N1316" s="74"/>
      <c r="O1316" s="75"/>
      <c r="P1316" s="76"/>
      <c r="Q1316" s="76"/>
      <c r="R1316" s="86"/>
      <c r="S1316" s="48"/>
      <c r="T1316" s="48"/>
      <c r="U1316" s="49"/>
      <c r="V1316" s="49"/>
      <c r="W1316" s="49"/>
      <c r="X1316" s="49"/>
      <c r="Y1316" s="49"/>
      <c r="Z1316" s="49"/>
      <c r="AA1316" s="71">
        <v>1168</v>
      </c>
      <c r="AB1316" s="71"/>
      <c r="AC1316" s="72"/>
      <c r="AD1316" s="78" t="s">
        <v>11307</v>
      </c>
      <c r="AE1316" s="78">
        <v>7</v>
      </c>
      <c r="AF1316" s="78">
        <v>2</v>
      </c>
      <c r="AG1316" s="78">
        <v>7363</v>
      </c>
      <c r="AH1316" s="78">
        <v>0</v>
      </c>
      <c r="AI1316" s="78">
        <v>-25200</v>
      </c>
      <c r="AJ1316" s="78"/>
      <c r="AK1316" s="78"/>
      <c r="AL1316" s="78"/>
      <c r="AM1316" s="78" t="s">
        <v>13819</v>
      </c>
      <c r="AN1316" s="80">
        <v>41510.150231481479</v>
      </c>
      <c r="AO1316" s="78"/>
      <c r="AP1316" s="78" t="b">
        <v>1</v>
      </c>
      <c r="AQ1316" s="78" t="b">
        <v>0</v>
      </c>
      <c r="AR1316" s="78" t="b">
        <v>0</v>
      </c>
      <c r="AS1316" s="78" t="s">
        <v>9963</v>
      </c>
      <c r="AT1316" s="78">
        <v>0</v>
      </c>
      <c r="AU1316" s="84" t="s">
        <v>14862</v>
      </c>
      <c r="AV1316" s="78" t="b">
        <v>0</v>
      </c>
      <c r="AW1316" s="78" t="s">
        <v>15459</v>
      </c>
      <c r="AX1316" s="84" t="s">
        <v>16625</v>
      </c>
      <c r="AY1316" s="78" t="s">
        <v>66</v>
      </c>
      <c r="AZ1316" s="102" t="s">
        <v>18397</v>
      </c>
      <c r="BA1316" s="48"/>
      <c r="BB1316" s="48"/>
      <c r="BC1316" s="48"/>
      <c r="BD1316" s="48"/>
      <c r="BE1316" s="48"/>
      <c r="BF1316" s="48"/>
      <c r="BG1316" s="48"/>
      <c r="BH1316" s="48"/>
      <c r="BI1316" s="48"/>
      <c r="BJ1316" s="48"/>
      <c r="BK1316" s="78" t="e">
        <f>REPLACE(INDEX(GroupVertices[Group], MATCH(Vertices[[#This Row],[Vertex]],GroupVertices[Vertex],0)),1,1,"")</f>
        <v>#N/A</v>
      </c>
      <c r="BL1316" s="3"/>
      <c r="BM1316" s="3"/>
      <c r="BN1316" s="3"/>
      <c r="BO1316" s="3"/>
    </row>
    <row r="1317" spans="1:67" x14ac:dyDescent="0.25">
      <c r="A1317" s="64" t="s">
        <v>1271</v>
      </c>
      <c r="B1317" s="65"/>
      <c r="C1317" s="65"/>
      <c r="D1317" s="66"/>
      <c r="E1317" s="68"/>
      <c r="F1317" s="100" t="s">
        <v>5554</v>
      </c>
      <c r="G1317" s="65"/>
      <c r="H1317" s="69"/>
      <c r="I1317" s="70"/>
      <c r="J1317" s="70"/>
      <c r="K1317" s="69" t="s">
        <v>18057</v>
      </c>
      <c r="L1317" s="73"/>
      <c r="M1317" s="74"/>
      <c r="N1317" s="74"/>
      <c r="O1317" s="75"/>
      <c r="P1317" s="76"/>
      <c r="Q1317" s="76"/>
      <c r="R1317" s="86"/>
      <c r="S1317" s="48"/>
      <c r="T1317" s="48"/>
      <c r="U1317" s="49"/>
      <c r="V1317" s="49"/>
      <c r="W1317" s="49"/>
      <c r="X1317" s="49"/>
      <c r="Y1317" s="49"/>
      <c r="Z1317" s="49"/>
      <c r="AA1317" s="71">
        <v>1169</v>
      </c>
      <c r="AB1317" s="71"/>
      <c r="AC1317" s="72"/>
      <c r="AD1317" s="78" t="s">
        <v>11308</v>
      </c>
      <c r="AE1317" s="78">
        <v>270</v>
      </c>
      <c r="AF1317" s="78">
        <v>69</v>
      </c>
      <c r="AG1317" s="78">
        <v>867</v>
      </c>
      <c r="AH1317" s="78">
        <v>6</v>
      </c>
      <c r="AI1317" s="78"/>
      <c r="AJ1317" s="78" t="s">
        <v>12436</v>
      </c>
      <c r="AK1317" s="78" t="s">
        <v>12795</v>
      </c>
      <c r="AL1317" s="84" t="s">
        <v>13672</v>
      </c>
      <c r="AM1317" s="78"/>
      <c r="AN1317" s="80">
        <v>42259.693368055552</v>
      </c>
      <c r="AO1317" s="84" t="s">
        <v>14667</v>
      </c>
      <c r="AP1317" s="78" t="b">
        <v>1</v>
      </c>
      <c r="AQ1317" s="78" t="b">
        <v>0</v>
      </c>
      <c r="AR1317" s="78" t="b">
        <v>0</v>
      </c>
      <c r="AS1317" s="78" t="s">
        <v>9963</v>
      </c>
      <c r="AT1317" s="78">
        <v>14</v>
      </c>
      <c r="AU1317" s="84" t="s">
        <v>14862</v>
      </c>
      <c r="AV1317" s="78" t="b">
        <v>0</v>
      </c>
      <c r="AW1317" s="78" t="s">
        <v>15459</v>
      </c>
      <c r="AX1317" s="84" t="s">
        <v>16626</v>
      </c>
      <c r="AY1317" s="78" t="s">
        <v>66</v>
      </c>
      <c r="AZ1317" s="102" t="s">
        <v>18397</v>
      </c>
      <c r="BA1317" s="48"/>
      <c r="BB1317" s="48"/>
      <c r="BC1317" s="48"/>
      <c r="BD1317" s="48"/>
      <c r="BE1317" s="48"/>
      <c r="BF1317" s="48"/>
      <c r="BG1317" s="48"/>
      <c r="BH1317" s="48"/>
      <c r="BI1317" s="48"/>
      <c r="BJ1317" s="48"/>
      <c r="BK1317" s="78" t="e">
        <f>REPLACE(INDEX(GroupVertices[Group], MATCH(Vertices[[#This Row],[Vertex]],GroupVertices[Vertex],0)),1,1,"")</f>
        <v>#N/A</v>
      </c>
      <c r="BL1317" s="3"/>
      <c r="BM1317" s="3"/>
      <c r="BN1317" s="3"/>
      <c r="BO1317" s="3"/>
    </row>
    <row r="1318" spans="1:67" x14ac:dyDescent="0.25">
      <c r="A1318" s="64" t="s">
        <v>1273</v>
      </c>
      <c r="B1318" s="65"/>
      <c r="C1318" s="65"/>
      <c r="D1318" s="66"/>
      <c r="E1318" s="68"/>
      <c r="F1318" s="100" t="s">
        <v>4787</v>
      </c>
      <c r="G1318" s="65"/>
      <c r="H1318" s="69"/>
      <c r="I1318" s="70"/>
      <c r="J1318" s="70"/>
      <c r="K1318" s="69" t="s">
        <v>18059</v>
      </c>
      <c r="L1318" s="73"/>
      <c r="M1318" s="74"/>
      <c r="N1318" s="74"/>
      <c r="O1318" s="75"/>
      <c r="P1318" s="76"/>
      <c r="Q1318" s="76"/>
      <c r="R1318" s="86"/>
      <c r="S1318" s="48"/>
      <c r="T1318" s="48"/>
      <c r="U1318" s="49"/>
      <c r="V1318" s="49"/>
      <c r="W1318" s="49"/>
      <c r="X1318" s="49"/>
      <c r="Y1318" s="49"/>
      <c r="Z1318" s="49"/>
      <c r="AA1318" s="71">
        <v>1171</v>
      </c>
      <c r="AB1318" s="71"/>
      <c r="AC1318" s="72"/>
      <c r="AD1318" s="78" t="s">
        <v>11310</v>
      </c>
      <c r="AE1318" s="78">
        <v>35</v>
      </c>
      <c r="AF1318" s="78">
        <v>2</v>
      </c>
      <c r="AG1318" s="78">
        <v>2</v>
      </c>
      <c r="AH1318" s="78">
        <v>2</v>
      </c>
      <c r="AI1318" s="78"/>
      <c r="AJ1318" s="78"/>
      <c r="AK1318" s="78" t="s">
        <v>10118</v>
      </c>
      <c r="AL1318" s="78"/>
      <c r="AM1318" s="78"/>
      <c r="AN1318" s="80">
        <v>42817.393611111111</v>
      </c>
      <c r="AO1318" s="78"/>
      <c r="AP1318" s="78" t="b">
        <v>1</v>
      </c>
      <c r="AQ1318" s="78" t="b">
        <v>1</v>
      </c>
      <c r="AR1318" s="78" t="b">
        <v>0</v>
      </c>
      <c r="AS1318" s="78" t="s">
        <v>9963</v>
      </c>
      <c r="AT1318" s="78">
        <v>0</v>
      </c>
      <c r="AU1318" s="78"/>
      <c r="AV1318" s="78" t="b">
        <v>0</v>
      </c>
      <c r="AW1318" s="78" t="s">
        <v>15459</v>
      </c>
      <c r="AX1318" s="84" t="s">
        <v>16628</v>
      </c>
      <c r="AY1318" s="78" t="s">
        <v>66</v>
      </c>
      <c r="AZ1318" s="102" t="s">
        <v>18397</v>
      </c>
      <c r="BA1318" s="48"/>
      <c r="BB1318" s="48"/>
      <c r="BC1318" s="48"/>
      <c r="BD1318" s="48"/>
      <c r="BE1318" s="48"/>
      <c r="BF1318" s="48"/>
      <c r="BG1318" s="48"/>
      <c r="BH1318" s="48"/>
      <c r="BI1318" s="48"/>
      <c r="BJ1318" s="48"/>
      <c r="BK1318" s="78" t="e">
        <f>REPLACE(INDEX(GroupVertices[Group], MATCH(Vertices[[#This Row],[Vertex]],GroupVertices[Vertex],0)),1,1,"")</f>
        <v>#N/A</v>
      </c>
      <c r="BL1318" s="3"/>
      <c r="BM1318" s="3"/>
      <c r="BN1318" s="3"/>
      <c r="BO1318" s="3"/>
    </row>
    <row r="1319" spans="1:67" x14ac:dyDescent="0.25">
      <c r="A1319" s="64" t="s">
        <v>1275</v>
      </c>
      <c r="B1319" s="65"/>
      <c r="C1319" s="65"/>
      <c r="D1319" s="66"/>
      <c r="E1319" s="68"/>
      <c r="F1319" s="100" t="s">
        <v>5556</v>
      </c>
      <c r="G1319" s="65"/>
      <c r="H1319" s="69"/>
      <c r="I1319" s="70"/>
      <c r="J1319" s="70"/>
      <c r="K1319" s="69" t="s">
        <v>18061</v>
      </c>
      <c r="L1319" s="73"/>
      <c r="M1319" s="74"/>
      <c r="N1319" s="74"/>
      <c r="O1319" s="75"/>
      <c r="P1319" s="76"/>
      <c r="Q1319" s="76"/>
      <c r="R1319" s="86"/>
      <c r="S1319" s="48"/>
      <c r="T1319" s="48"/>
      <c r="U1319" s="49"/>
      <c r="V1319" s="49"/>
      <c r="W1319" s="49"/>
      <c r="X1319" s="49"/>
      <c r="Y1319" s="49"/>
      <c r="Z1319" s="49"/>
      <c r="AA1319" s="71">
        <v>1173</v>
      </c>
      <c r="AB1319" s="71"/>
      <c r="AC1319" s="72"/>
      <c r="AD1319" s="78" t="s">
        <v>11312</v>
      </c>
      <c r="AE1319" s="78">
        <v>7</v>
      </c>
      <c r="AF1319" s="78">
        <v>14</v>
      </c>
      <c r="AG1319" s="78">
        <v>188</v>
      </c>
      <c r="AH1319" s="78">
        <v>69</v>
      </c>
      <c r="AI1319" s="78"/>
      <c r="AJ1319" s="78" t="s">
        <v>11312</v>
      </c>
      <c r="AK1319" s="78"/>
      <c r="AL1319" s="84" t="s">
        <v>13675</v>
      </c>
      <c r="AM1319" s="78"/>
      <c r="AN1319" s="80">
        <v>42677.698171296295</v>
      </c>
      <c r="AO1319" s="78"/>
      <c r="AP1319" s="78" t="b">
        <v>1</v>
      </c>
      <c r="AQ1319" s="78" t="b">
        <v>0</v>
      </c>
      <c r="AR1319" s="78" t="b">
        <v>0</v>
      </c>
      <c r="AS1319" s="78" t="s">
        <v>9963</v>
      </c>
      <c r="AT1319" s="78">
        <v>2</v>
      </c>
      <c r="AU1319" s="78"/>
      <c r="AV1319" s="78" t="b">
        <v>0</v>
      </c>
      <c r="AW1319" s="78" t="s">
        <v>15459</v>
      </c>
      <c r="AX1319" s="84" t="s">
        <v>16630</v>
      </c>
      <c r="AY1319" s="78" t="s">
        <v>66</v>
      </c>
      <c r="AZ1319" s="102" t="s">
        <v>18399</v>
      </c>
      <c r="BA1319" s="48"/>
      <c r="BB1319" s="48"/>
      <c r="BC1319" s="48"/>
      <c r="BD1319" s="48"/>
      <c r="BE1319" s="48"/>
      <c r="BF1319" s="48"/>
      <c r="BG1319" s="48"/>
      <c r="BH1319" s="48"/>
      <c r="BI1319" s="48"/>
      <c r="BJ1319" s="48"/>
      <c r="BK1319" s="78" t="e">
        <f>REPLACE(INDEX(GroupVertices[Group], MATCH(Vertices[[#This Row],[Vertex]],GroupVertices[Vertex],0)),1,1,"")</f>
        <v>#N/A</v>
      </c>
      <c r="BL1319" s="3"/>
      <c r="BM1319" s="3"/>
      <c r="BN1319" s="3"/>
      <c r="BO1319" s="3"/>
    </row>
    <row r="1320" spans="1:67" x14ac:dyDescent="0.25">
      <c r="A1320" s="64" t="s">
        <v>1276</v>
      </c>
      <c r="B1320" s="65"/>
      <c r="C1320" s="65"/>
      <c r="D1320" s="66"/>
      <c r="E1320" s="68"/>
      <c r="F1320" s="100" t="s">
        <v>5557</v>
      </c>
      <c r="G1320" s="65"/>
      <c r="H1320" s="69"/>
      <c r="I1320" s="70"/>
      <c r="J1320" s="70"/>
      <c r="K1320" s="69" t="s">
        <v>18062</v>
      </c>
      <c r="L1320" s="73"/>
      <c r="M1320" s="74"/>
      <c r="N1320" s="74"/>
      <c r="O1320" s="75"/>
      <c r="P1320" s="76"/>
      <c r="Q1320" s="76"/>
      <c r="R1320" s="86"/>
      <c r="S1320" s="48"/>
      <c r="T1320" s="48"/>
      <c r="U1320" s="49"/>
      <c r="V1320" s="49"/>
      <c r="W1320" s="49"/>
      <c r="X1320" s="49"/>
      <c r="Y1320" s="49"/>
      <c r="Z1320" s="49"/>
      <c r="AA1320" s="71">
        <v>1174</v>
      </c>
      <c r="AB1320" s="71"/>
      <c r="AC1320" s="72"/>
      <c r="AD1320" s="78" t="s">
        <v>11313</v>
      </c>
      <c r="AE1320" s="78">
        <v>537</v>
      </c>
      <c r="AF1320" s="78">
        <v>62</v>
      </c>
      <c r="AG1320" s="78">
        <v>2467</v>
      </c>
      <c r="AH1320" s="78">
        <v>22</v>
      </c>
      <c r="AI1320" s="78">
        <v>-25200</v>
      </c>
      <c r="AJ1320" s="78" t="s">
        <v>12439</v>
      </c>
      <c r="AK1320" s="78" t="s">
        <v>10119</v>
      </c>
      <c r="AL1320" s="78"/>
      <c r="AM1320" s="78" t="s">
        <v>13800</v>
      </c>
      <c r="AN1320" s="80">
        <v>42741.470439814817</v>
      </c>
      <c r="AO1320" s="84" t="s">
        <v>14669</v>
      </c>
      <c r="AP1320" s="78" t="b">
        <v>1</v>
      </c>
      <c r="AQ1320" s="78" t="b">
        <v>0</v>
      </c>
      <c r="AR1320" s="78" t="b">
        <v>0</v>
      </c>
      <c r="AS1320" s="78" t="s">
        <v>9963</v>
      </c>
      <c r="AT1320" s="78">
        <v>3</v>
      </c>
      <c r="AU1320" s="78"/>
      <c r="AV1320" s="78" t="b">
        <v>0</v>
      </c>
      <c r="AW1320" s="78" t="s">
        <v>15459</v>
      </c>
      <c r="AX1320" s="84" t="s">
        <v>16631</v>
      </c>
      <c r="AY1320" s="78" t="s">
        <v>66</v>
      </c>
      <c r="AZ1320" s="102" t="s">
        <v>18398</v>
      </c>
      <c r="BA1320" s="48"/>
      <c r="BB1320" s="48"/>
      <c r="BC1320" s="48"/>
      <c r="BD1320" s="48"/>
      <c r="BE1320" s="48"/>
      <c r="BF1320" s="48"/>
      <c r="BG1320" s="48"/>
      <c r="BH1320" s="48"/>
      <c r="BI1320" s="48"/>
      <c r="BJ1320" s="48"/>
      <c r="BK1320" s="78" t="e">
        <f>REPLACE(INDEX(GroupVertices[Group], MATCH(Vertices[[#This Row],[Vertex]],GroupVertices[Vertex],0)),1,1,"")</f>
        <v>#N/A</v>
      </c>
      <c r="BL1320" s="3"/>
      <c r="BM1320" s="3"/>
      <c r="BN1320" s="3"/>
      <c r="BO1320" s="3"/>
    </row>
    <row r="1321" spans="1:67" x14ac:dyDescent="0.25">
      <c r="A1321" s="64" t="s">
        <v>1289</v>
      </c>
      <c r="B1321" s="65"/>
      <c r="C1321" s="65"/>
      <c r="D1321" s="66"/>
      <c r="E1321" s="68"/>
      <c r="F1321" s="100" t="s">
        <v>5570</v>
      </c>
      <c r="G1321" s="65"/>
      <c r="H1321" s="69"/>
      <c r="I1321" s="70"/>
      <c r="J1321" s="70"/>
      <c r="K1321" s="69" t="s">
        <v>18082</v>
      </c>
      <c r="L1321" s="73"/>
      <c r="M1321" s="74"/>
      <c r="N1321" s="74"/>
      <c r="O1321" s="75"/>
      <c r="P1321" s="76"/>
      <c r="Q1321" s="76"/>
      <c r="R1321" s="86"/>
      <c r="S1321" s="48"/>
      <c r="T1321" s="48"/>
      <c r="U1321" s="49"/>
      <c r="V1321" s="49"/>
      <c r="W1321" s="49"/>
      <c r="X1321" s="49"/>
      <c r="Y1321" s="49"/>
      <c r="Z1321" s="49"/>
      <c r="AA1321" s="71">
        <v>1194</v>
      </c>
      <c r="AB1321" s="71"/>
      <c r="AC1321" s="72"/>
      <c r="AD1321" s="78" t="s">
        <v>11333</v>
      </c>
      <c r="AE1321" s="78">
        <v>619</v>
      </c>
      <c r="AF1321" s="78">
        <v>215</v>
      </c>
      <c r="AG1321" s="78">
        <v>326</v>
      </c>
      <c r="AH1321" s="78">
        <v>2</v>
      </c>
      <c r="AI1321" s="78"/>
      <c r="AJ1321" s="78"/>
      <c r="AK1321" s="78" t="s">
        <v>10119</v>
      </c>
      <c r="AL1321" s="78"/>
      <c r="AM1321" s="78"/>
      <c r="AN1321" s="80">
        <v>42811.195833333331</v>
      </c>
      <c r="AO1321" s="84" t="s">
        <v>14683</v>
      </c>
      <c r="AP1321" s="78" t="b">
        <v>1</v>
      </c>
      <c r="AQ1321" s="78" t="b">
        <v>0</v>
      </c>
      <c r="AR1321" s="78" t="b">
        <v>0</v>
      </c>
      <c r="AS1321" s="78" t="s">
        <v>9963</v>
      </c>
      <c r="AT1321" s="78">
        <v>0</v>
      </c>
      <c r="AU1321" s="78"/>
      <c r="AV1321" s="78" t="b">
        <v>0</v>
      </c>
      <c r="AW1321" s="78" t="s">
        <v>15459</v>
      </c>
      <c r="AX1321" s="84" t="s">
        <v>16651</v>
      </c>
      <c r="AY1321" s="78" t="s">
        <v>66</v>
      </c>
      <c r="AZ1321" s="102" t="s">
        <v>18397</v>
      </c>
      <c r="BA1321" s="48"/>
      <c r="BB1321" s="48"/>
      <c r="BC1321" s="48"/>
      <c r="BD1321" s="48"/>
      <c r="BE1321" s="48"/>
      <c r="BF1321" s="48"/>
      <c r="BG1321" s="48"/>
      <c r="BH1321" s="48"/>
      <c r="BI1321" s="48"/>
      <c r="BJ1321" s="48"/>
      <c r="BK1321" s="78" t="e">
        <f>REPLACE(INDEX(GroupVertices[Group], MATCH(Vertices[[#This Row],[Vertex]],GroupVertices[Vertex],0)),1,1,"")</f>
        <v>#N/A</v>
      </c>
      <c r="BL1321" s="3"/>
      <c r="BM1321" s="3"/>
      <c r="BN1321" s="3"/>
      <c r="BO1321" s="3"/>
    </row>
    <row r="1322" spans="1:67" x14ac:dyDescent="0.25">
      <c r="A1322" s="64" t="s">
        <v>1291</v>
      </c>
      <c r="B1322" s="65"/>
      <c r="C1322" s="65"/>
      <c r="D1322" s="66"/>
      <c r="E1322" s="68"/>
      <c r="F1322" s="100" t="s">
        <v>5572</v>
      </c>
      <c r="G1322" s="65"/>
      <c r="H1322" s="69"/>
      <c r="I1322" s="70"/>
      <c r="J1322" s="70"/>
      <c r="K1322" s="69" t="s">
        <v>18084</v>
      </c>
      <c r="L1322" s="73"/>
      <c r="M1322" s="74"/>
      <c r="N1322" s="74"/>
      <c r="O1322" s="75"/>
      <c r="P1322" s="76"/>
      <c r="Q1322" s="76"/>
      <c r="R1322" s="86"/>
      <c r="S1322" s="48"/>
      <c r="T1322" s="48"/>
      <c r="U1322" s="49"/>
      <c r="V1322" s="49"/>
      <c r="W1322" s="49"/>
      <c r="X1322" s="49"/>
      <c r="Y1322" s="49"/>
      <c r="Z1322" s="49"/>
      <c r="AA1322" s="71">
        <v>1196</v>
      </c>
      <c r="AB1322" s="71"/>
      <c r="AC1322" s="72"/>
      <c r="AD1322" s="78" t="s">
        <v>11335</v>
      </c>
      <c r="AE1322" s="78">
        <v>3</v>
      </c>
      <c r="AF1322" s="78">
        <v>1362</v>
      </c>
      <c r="AG1322" s="78">
        <v>271284</v>
      </c>
      <c r="AH1322" s="78">
        <v>0</v>
      </c>
      <c r="AI1322" s="78"/>
      <c r="AJ1322" s="78" t="s">
        <v>12453</v>
      </c>
      <c r="AK1322" s="78" t="s">
        <v>13071</v>
      </c>
      <c r="AL1322" s="84" t="s">
        <v>13685</v>
      </c>
      <c r="AM1322" s="78"/>
      <c r="AN1322" s="80">
        <v>42397.421886574077</v>
      </c>
      <c r="AO1322" s="84" t="s">
        <v>14685</v>
      </c>
      <c r="AP1322" s="78" t="b">
        <v>1</v>
      </c>
      <c r="AQ1322" s="78" t="b">
        <v>0</v>
      </c>
      <c r="AR1322" s="78" t="b">
        <v>0</v>
      </c>
      <c r="AS1322" s="78" t="s">
        <v>9963</v>
      </c>
      <c r="AT1322" s="78">
        <v>851</v>
      </c>
      <c r="AU1322" s="78"/>
      <c r="AV1322" s="78" t="b">
        <v>0</v>
      </c>
      <c r="AW1322" s="78" t="s">
        <v>15459</v>
      </c>
      <c r="AX1322" s="84" t="s">
        <v>16653</v>
      </c>
      <c r="AY1322" s="78" t="s">
        <v>66</v>
      </c>
      <c r="AZ1322" s="102" t="s">
        <v>18397</v>
      </c>
      <c r="BA1322" s="48"/>
      <c r="BB1322" s="48"/>
      <c r="BC1322" s="48"/>
      <c r="BD1322" s="48"/>
      <c r="BE1322" s="48"/>
      <c r="BF1322" s="48"/>
      <c r="BG1322" s="48"/>
      <c r="BH1322" s="48"/>
      <c r="BI1322" s="48"/>
      <c r="BJ1322" s="48"/>
      <c r="BK1322" s="78" t="e">
        <f>REPLACE(INDEX(GroupVertices[Group], MATCH(Vertices[[#This Row],[Vertex]],GroupVertices[Vertex],0)),1,1,"")</f>
        <v>#N/A</v>
      </c>
      <c r="BL1322" s="3"/>
      <c r="BM1322" s="3"/>
      <c r="BN1322" s="3"/>
      <c r="BO1322" s="3"/>
    </row>
    <row r="1323" spans="1:67" x14ac:dyDescent="0.25">
      <c r="A1323" s="64" t="s">
        <v>1293</v>
      </c>
      <c r="B1323" s="65"/>
      <c r="C1323" s="65"/>
      <c r="D1323" s="66"/>
      <c r="E1323" s="68"/>
      <c r="F1323" s="100" t="s">
        <v>5574</v>
      </c>
      <c r="G1323" s="65"/>
      <c r="H1323" s="69"/>
      <c r="I1323" s="70"/>
      <c r="J1323" s="70"/>
      <c r="K1323" s="69" t="s">
        <v>18087</v>
      </c>
      <c r="L1323" s="73"/>
      <c r="M1323" s="74"/>
      <c r="N1323" s="74"/>
      <c r="O1323" s="75"/>
      <c r="P1323" s="76"/>
      <c r="Q1323" s="76"/>
      <c r="R1323" s="86"/>
      <c r="S1323" s="48"/>
      <c r="T1323" s="48"/>
      <c r="U1323" s="49"/>
      <c r="V1323" s="49"/>
      <c r="W1323" s="49"/>
      <c r="X1323" s="49"/>
      <c r="Y1323" s="49"/>
      <c r="Z1323" s="49"/>
      <c r="AA1323" s="71">
        <v>1199</v>
      </c>
      <c r="AB1323" s="71"/>
      <c r="AC1323" s="72"/>
      <c r="AD1323" s="78" t="s">
        <v>11338</v>
      </c>
      <c r="AE1323" s="78">
        <v>3632</v>
      </c>
      <c r="AF1323" s="78">
        <v>1147</v>
      </c>
      <c r="AG1323" s="78">
        <v>813</v>
      </c>
      <c r="AH1323" s="78">
        <v>9514</v>
      </c>
      <c r="AI1323" s="78">
        <v>-25200</v>
      </c>
      <c r="AJ1323" s="78"/>
      <c r="AK1323" s="78" t="s">
        <v>13072</v>
      </c>
      <c r="AL1323" s="84" t="s">
        <v>13686</v>
      </c>
      <c r="AM1323" s="78" t="s">
        <v>13800</v>
      </c>
      <c r="AN1323" s="80">
        <v>42704.422997685186</v>
      </c>
      <c r="AO1323" s="84" t="s">
        <v>14686</v>
      </c>
      <c r="AP1323" s="78" t="b">
        <v>1</v>
      </c>
      <c r="AQ1323" s="78" t="b">
        <v>0</v>
      </c>
      <c r="AR1323" s="78" t="b">
        <v>0</v>
      </c>
      <c r="AS1323" s="78" t="s">
        <v>14859</v>
      </c>
      <c r="AT1323" s="78">
        <v>12</v>
      </c>
      <c r="AU1323" s="78"/>
      <c r="AV1323" s="78" t="b">
        <v>0</v>
      </c>
      <c r="AW1323" s="78" t="s">
        <v>15459</v>
      </c>
      <c r="AX1323" s="84" t="s">
        <v>16656</v>
      </c>
      <c r="AY1323" s="78" t="s">
        <v>66</v>
      </c>
      <c r="AZ1323" s="102" t="s">
        <v>18397</v>
      </c>
      <c r="BA1323" s="48"/>
      <c r="BB1323" s="48"/>
      <c r="BC1323" s="48"/>
      <c r="BD1323" s="48"/>
      <c r="BE1323" s="48"/>
      <c r="BF1323" s="48"/>
      <c r="BG1323" s="48"/>
      <c r="BH1323" s="48"/>
      <c r="BI1323" s="48"/>
      <c r="BJ1323" s="48"/>
      <c r="BK1323" s="78" t="e">
        <f>REPLACE(INDEX(GroupVertices[Group], MATCH(Vertices[[#This Row],[Vertex]],GroupVertices[Vertex],0)),1,1,"")</f>
        <v>#N/A</v>
      </c>
      <c r="BL1323" s="3"/>
      <c r="BM1323" s="3"/>
      <c r="BN1323" s="3"/>
      <c r="BO1323" s="3"/>
    </row>
    <row r="1324" spans="1:67" x14ac:dyDescent="0.25">
      <c r="A1324" s="64" t="s">
        <v>1297</v>
      </c>
      <c r="B1324" s="65"/>
      <c r="C1324" s="65"/>
      <c r="D1324" s="66"/>
      <c r="E1324" s="68"/>
      <c r="F1324" s="100" t="s">
        <v>4787</v>
      </c>
      <c r="G1324" s="65"/>
      <c r="H1324" s="69"/>
      <c r="I1324" s="70"/>
      <c r="J1324" s="70"/>
      <c r="K1324" s="69" t="s">
        <v>18092</v>
      </c>
      <c r="L1324" s="73"/>
      <c r="M1324" s="74"/>
      <c r="N1324" s="74"/>
      <c r="O1324" s="75"/>
      <c r="P1324" s="76"/>
      <c r="Q1324" s="76"/>
      <c r="R1324" s="86"/>
      <c r="S1324" s="48"/>
      <c r="T1324" s="48"/>
      <c r="U1324" s="49"/>
      <c r="V1324" s="49"/>
      <c r="W1324" s="49"/>
      <c r="X1324" s="49"/>
      <c r="Y1324" s="49"/>
      <c r="Z1324" s="49"/>
      <c r="AA1324" s="71">
        <v>1204</v>
      </c>
      <c r="AB1324" s="71"/>
      <c r="AC1324" s="72"/>
      <c r="AD1324" s="78" t="s">
        <v>11342</v>
      </c>
      <c r="AE1324" s="78">
        <v>15</v>
      </c>
      <c r="AF1324" s="78">
        <v>0</v>
      </c>
      <c r="AG1324" s="78">
        <v>3</v>
      </c>
      <c r="AH1324" s="78">
        <v>2</v>
      </c>
      <c r="AI1324" s="78"/>
      <c r="AJ1324" s="78"/>
      <c r="AK1324" s="78"/>
      <c r="AL1324" s="78"/>
      <c r="AM1324" s="78"/>
      <c r="AN1324" s="80">
        <v>41495.329131944447</v>
      </c>
      <c r="AO1324" s="78"/>
      <c r="AP1324" s="78" t="b">
        <v>1</v>
      </c>
      <c r="AQ1324" s="78" t="b">
        <v>1</v>
      </c>
      <c r="AR1324" s="78" t="b">
        <v>0</v>
      </c>
      <c r="AS1324" s="78" t="s">
        <v>9963</v>
      </c>
      <c r="AT1324" s="78">
        <v>0</v>
      </c>
      <c r="AU1324" s="84" t="s">
        <v>14862</v>
      </c>
      <c r="AV1324" s="78" t="b">
        <v>0</v>
      </c>
      <c r="AW1324" s="78" t="s">
        <v>15459</v>
      </c>
      <c r="AX1324" s="84" t="s">
        <v>16661</v>
      </c>
      <c r="AY1324" s="78" t="s">
        <v>66</v>
      </c>
      <c r="AZ1324" s="102" t="s">
        <v>18397</v>
      </c>
      <c r="BA1324" s="48"/>
      <c r="BB1324" s="48"/>
      <c r="BC1324" s="48"/>
      <c r="BD1324" s="48"/>
      <c r="BE1324" s="48"/>
      <c r="BF1324" s="48"/>
      <c r="BG1324" s="48"/>
      <c r="BH1324" s="48"/>
      <c r="BI1324" s="48"/>
      <c r="BJ1324" s="48"/>
      <c r="BK1324" s="78" t="e">
        <f>REPLACE(INDEX(GroupVertices[Group], MATCH(Vertices[[#This Row],[Vertex]],GroupVertices[Vertex],0)),1,1,"")</f>
        <v>#N/A</v>
      </c>
      <c r="BL1324" s="3"/>
      <c r="BM1324" s="3"/>
      <c r="BN1324" s="3"/>
      <c r="BO1324" s="3"/>
    </row>
    <row r="1325" spans="1:67" x14ac:dyDescent="0.25">
      <c r="A1325" s="64" t="s">
        <v>1300</v>
      </c>
      <c r="B1325" s="65"/>
      <c r="C1325" s="65"/>
      <c r="D1325" s="66"/>
      <c r="E1325" s="68"/>
      <c r="F1325" s="100" t="s">
        <v>5580</v>
      </c>
      <c r="G1325" s="65"/>
      <c r="H1325" s="69"/>
      <c r="I1325" s="70"/>
      <c r="J1325" s="70"/>
      <c r="K1325" s="69" t="s">
        <v>18094</v>
      </c>
      <c r="L1325" s="73"/>
      <c r="M1325" s="74"/>
      <c r="N1325" s="74"/>
      <c r="O1325" s="75"/>
      <c r="P1325" s="76"/>
      <c r="Q1325" s="76"/>
      <c r="R1325" s="86"/>
      <c r="S1325" s="48"/>
      <c r="T1325" s="48"/>
      <c r="U1325" s="49"/>
      <c r="V1325" s="49"/>
      <c r="W1325" s="49"/>
      <c r="X1325" s="49"/>
      <c r="Y1325" s="49"/>
      <c r="Z1325" s="49"/>
      <c r="AA1325" s="71">
        <v>1206</v>
      </c>
      <c r="AB1325" s="71"/>
      <c r="AC1325" s="72"/>
      <c r="AD1325" s="78" t="s">
        <v>11344</v>
      </c>
      <c r="AE1325" s="78">
        <v>50</v>
      </c>
      <c r="AF1325" s="78">
        <v>1162</v>
      </c>
      <c r="AG1325" s="78">
        <v>190289</v>
      </c>
      <c r="AH1325" s="78">
        <v>41</v>
      </c>
      <c r="AI1325" s="78">
        <v>-25200</v>
      </c>
      <c r="AJ1325" s="78" t="s">
        <v>12458</v>
      </c>
      <c r="AK1325" s="78" t="s">
        <v>12804</v>
      </c>
      <c r="AL1325" s="84" t="s">
        <v>13690</v>
      </c>
      <c r="AM1325" s="78" t="s">
        <v>13800</v>
      </c>
      <c r="AN1325" s="80">
        <v>42230.298842592594</v>
      </c>
      <c r="AO1325" s="84" t="s">
        <v>14691</v>
      </c>
      <c r="AP1325" s="78" t="b">
        <v>0</v>
      </c>
      <c r="AQ1325" s="78" t="b">
        <v>0</v>
      </c>
      <c r="AR1325" s="78" t="b">
        <v>0</v>
      </c>
      <c r="AS1325" s="78" t="s">
        <v>9963</v>
      </c>
      <c r="AT1325" s="78">
        <v>2203</v>
      </c>
      <c r="AU1325" s="84" t="s">
        <v>14862</v>
      </c>
      <c r="AV1325" s="78" t="b">
        <v>0</v>
      </c>
      <c r="AW1325" s="78" t="s">
        <v>15459</v>
      </c>
      <c r="AX1325" s="84" t="s">
        <v>16663</v>
      </c>
      <c r="AY1325" s="78" t="s">
        <v>66</v>
      </c>
      <c r="AZ1325" s="102" t="s">
        <v>18397</v>
      </c>
      <c r="BA1325" s="48"/>
      <c r="BB1325" s="48"/>
      <c r="BC1325" s="48"/>
      <c r="BD1325" s="48"/>
      <c r="BE1325" s="48"/>
      <c r="BF1325" s="48"/>
      <c r="BG1325" s="48"/>
      <c r="BH1325" s="48"/>
      <c r="BI1325" s="48"/>
      <c r="BJ1325" s="48"/>
      <c r="BK1325" s="78" t="e">
        <f>REPLACE(INDEX(GroupVertices[Group], MATCH(Vertices[[#This Row],[Vertex]],GroupVertices[Vertex],0)),1,1,"")</f>
        <v>#N/A</v>
      </c>
      <c r="BL1325" s="3"/>
      <c r="BM1325" s="3"/>
      <c r="BN1325" s="3"/>
      <c r="BO1325" s="3"/>
    </row>
    <row r="1326" spans="1:67" x14ac:dyDescent="0.25">
      <c r="A1326" s="64" t="s">
        <v>1302</v>
      </c>
      <c r="B1326" s="65"/>
      <c r="C1326" s="65"/>
      <c r="D1326" s="66"/>
      <c r="E1326" s="68"/>
      <c r="F1326" s="100" t="s">
        <v>5582</v>
      </c>
      <c r="G1326" s="65"/>
      <c r="H1326" s="69"/>
      <c r="I1326" s="70"/>
      <c r="J1326" s="70"/>
      <c r="K1326" s="69" t="s">
        <v>18096</v>
      </c>
      <c r="L1326" s="73"/>
      <c r="M1326" s="74"/>
      <c r="N1326" s="74"/>
      <c r="O1326" s="75"/>
      <c r="P1326" s="76"/>
      <c r="Q1326" s="76"/>
      <c r="R1326" s="86"/>
      <c r="S1326" s="48"/>
      <c r="T1326" s="48"/>
      <c r="U1326" s="49"/>
      <c r="V1326" s="49"/>
      <c r="W1326" s="49"/>
      <c r="X1326" s="49"/>
      <c r="Y1326" s="49"/>
      <c r="Z1326" s="49"/>
      <c r="AA1326" s="71">
        <v>1208</v>
      </c>
      <c r="AB1326" s="71"/>
      <c r="AC1326" s="72"/>
      <c r="AD1326" s="78" t="s">
        <v>11346</v>
      </c>
      <c r="AE1326" s="78">
        <v>670</v>
      </c>
      <c r="AF1326" s="78">
        <v>237</v>
      </c>
      <c r="AG1326" s="78">
        <v>901</v>
      </c>
      <c r="AH1326" s="78">
        <v>1774</v>
      </c>
      <c r="AI1326" s="78">
        <v>-25200</v>
      </c>
      <c r="AJ1326" s="78" t="s">
        <v>12460</v>
      </c>
      <c r="AK1326" s="78" t="s">
        <v>10111</v>
      </c>
      <c r="AL1326" s="84" t="s">
        <v>13691</v>
      </c>
      <c r="AM1326" s="78" t="s">
        <v>13800</v>
      </c>
      <c r="AN1326" s="80">
        <v>42636.419224537036</v>
      </c>
      <c r="AO1326" s="84" t="s">
        <v>14693</v>
      </c>
      <c r="AP1326" s="78" t="b">
        <v>0</v>
      </c>
      <c r="AQ1326" s="78" t="b">
        <v>0</v>
      </c>
      <c r="AR1326" s="78" t="b">
        <v>0</v>
      </c>
      <c r="AS1326" s="78" t="s">
        <v>9963</v>
      </c>
      <c r="AT1326" s="78">
        <v>0</v>
      </c>
      <c r="AU1326" s="84" t="s">
        <v>14862</v>
      </c>
      <c r="AV1326" s="78" t="b">
        <v>0</v>
      </c>
      <c r="AW1326" s="78" t="s">
        <v>15459</v>
      </c>
      <c r="AX1326" s="84" t="s">
        <v>16665</v>
      </c>
      <c r="AY1326" s="78" t="s">
        <v>66</v>
      </c>
      <c r="AZ1326" s="102" t="s">
        <v>18397</v>
      </c>
      <c r="BA1326" s="48"/>
      <c r="BB1326" s="48"/>
      <c r="BC1326" s="48"/>
      <c r="BD1326" s="48"/>
      <c r="BE1326" s="48"/>
      <c r="BF1326" s="48"/>
      <c r="BG1326" s="48"/>
      <c r="BH1326" s="48"/>
      <c r="BI1326" s="48"/>
      <c r="BJ1326" s="48"/>
      <c r="BK1326" s="78" t="e">
        <f>REPLACE(INDEX(GroupVertices[Group], MATCH(Vertices[[#This Row],[Vertex]],GroupVertices[Vertex],0)),1,1,"")</f>
        <v>#N/A</v>
      </c>
      <c r="BL1326" s="3"/>
      <c r="BM1326" s="3"/>
      <c r="BN1326" s="3"/>
      <c r="BO1326" s="3"/>
    </row>
    <row r="1327" spans="1:67" x14ac:dyDescent="0.25">
      <c r="A1327" s="64" t="s">
        <v>1305</v>
      </c>
      <c r="B1327" s="65"/>
      <c r="C1327" s="65"/>
      <c r="D1327" s="66"/>
      <c r="E1327" s="68"/>
      <c r="F1327" s="100" t="s">
        <v>5585</v>
      </c>
      <c r="G1327" s="65"/>
      <c r="H1327" s="69"/>
      <c r="I1327" s="70"/>
      <c r="J1327" s="70"/>
      <c r="K1327" s="69" t="s">
        <v>18099</v>
      </c>
      <c r="L1327" s="73"/>
      <c r="M1327" s="74"/>
      <c r="N1327" s="74"/>
      <c r="O1327" s="75"/>
      <c r="P1327" s="76"/>
      <c r="Q1327" s="76"/>
      <c r="R1327" s="86"/>
      <c r="S1327" s="48"/>
      <c r="T1327" s="48"/>
      <c r="U1327" s="49"/>
      <c r="V1327" s="49"/>
      <c r="W1327" s="49"/>
      <c r="X1327" s="49"/>
      <c r="Y1327" s="49"/>
      <c r="Z1327" s="49"/>
      <c r="AA1327" s="71">
        <v>1211</v>
      </c>
      <c r="AB1327" s="71"/>
      <c r="AC1327" s="72"/>
      <c r="AD1327" s="78" t="s">
        <v>11348</v>
      </c>
      <c r="AE1327" s="78">
        <v>4971</v>
      </c>
      <c r="AF1327" s="78">
        <v>1972</v>
      </c>
      <c r="AG1327" s="78">
        <v>56121</v>
      </c>
      <c r="AH1327" s="78">
        <v>6</v>
      </c>
      <c r="AI1327" s="78"/>
      <c r="AJ1327" s="78" t="s">
        <v>12462</v>
      </c>
      <c r="AK1327" s="78" t="s">
        <v>12644</v>
      </c>
      <c r="AL1327" s="78"/>
      <c r="AM1327" s="78"/>
      <c r="AN1327" s="80">
        <v>42564.256354166668</v>
      </c>
      <c r="AO1327" s="84" t="s">
        <v>14694</v>
      </c>
      <c r="AP1327" s="78" t="b">
        <v>1</v>
      </c>
      <c r="AQ1327" s="78" t="b">
        <v>0</v>
      </c>
      <c r="AR1327" s="78" t="b">
        <v>0</v>
      </c>
      <c r="AS1327" s="78" t="s">
        <v>9963</v>
      </c>
      <c r="AT1327" s="78">
        <v>65</v>
      </c>
      <c r="AU1327" s="78"/>
      <c r="AV1327" s="78" t="b">
        <v>0</v>
      </c>
      <c r="AW1327" s="78" t="s">
        <v>15459</v>
      </c>
      <c r="AX1327" s="84" t="s">
        <v>16668</v>
      </c>
      <c r="AY1327" s="78" t="s">
        <v>66</v>
      </c>
      <c r="AZ1327" s="102" t="s">
        <v>18397</v>
      </c>
      <c r="BA1327" s="48"/>
      <c r="BB1327" s="48"/>
      <c r="BC1327" s="48"/>
      <c r="BD1327" s="48"/>
      <c r="BE1327" s="48"/>
      <c r="BF1327" s="48"/>
      <c r="BG1327" s="48"/>
      <c r="BH1327" s="48"/>
      <c r="BI1327" s="48"/>
      <c r="BJ1327" s="48"/>
      <c r="BK1327" s="78" t="e">
        <f>REPLACE(INDEX(GroupVertices[Group], MATCH(Vertices[[#This Row],[Vertex]],GroupVertices[Vertex],0)),1,1,"")</f>
        <v>#N/A</v>
      </c>
      <c r="BL1327" s="3"/>
      <c r="BM1327" s="3"/>
      <c r="BN1327" s="3"/>
      <c r="BO1327" s="3"/>
    </row>
    <row r="1328" spans="1:67" x14ac:dyDescent="0.25">
      <c r="A1328" s="64" t="s">
        <v>1306</v>
      </c>
      <c r="B1328" s="65"/>
      <c r="C1328" s="65"/>
      <c r="D1328" s="66"/>
      <c r="E1328" s="68"/>
      <c r="F1328" s="100" t="s">
        <v>5586</v>
      </c>
      <c r="G1328" s="65"/>
      <c r="H1328" s="69"/>
      <c r="I1328" s="70"/>
      <c r="J1328" s="70"/>
      <c r="K1328" s="69" t="s">
        <v>18100</v>
      </c>
      <c r="L1328" s="73"/>
      <c r="M1328" s="74"/>
      <c r="N1328" s="74"/>
      <c r="O1328" s="75"/>
      <c r="P1328" s="76"/>
      <c r="Q1328" s="76"/>
      <c r="R1328" s="86"/>
      <c r="S1328" s="48"/>
      <c r="T1328" s="48"/>
      <c r="U1328" s="49"/>
      <c r="V1328" s="49"/>
      <c r="W1328" s="49"/>
      <c r="X1328" s="49"/>
      <c r="Y1328" s="49"/>
      <c r="Z1328" s="49"/>
      <c r="AA1328" s="71">
        <v>1212</v>
      </c>
      <c r="AB1328" s="71"/>
      <c r="AC1328" s="72"/>
      <c r="AD1328" s="78" t="s">
        <v>11349</v>
      </c>
      <c r="AE1328" s="78">
        <v>3</v>
      </c>
      <c r="AF1328" s="78">
        <v>327</v>
      </c>
      <c r="AG1328" s="78">
        <v>23915</v>
      </c>
      <c r="AH1328" s="78">
        <v>44</v>
      </c>
      <c r="AI1328" s="78">
        <v>19800</v>
      </c>
      <c r="AJ1328" s="78" t="s">
        <v>12463</v>
      </c>
      <c r="AK1328" s="78" t="s">
        <v>10111</v>
      </c>
      <c r="AL1328" s="84" t="s">
        <v>13693</v>
      </c>
      <c r="AM1328" s="78" t="s">
        <v>10135</v>
      </c>
      <c r="AN1328" s="80">
        <v>42148.333865740744</v>
      </c>
      <c r="AO1328" s="78"/>
      <c r="AP1328" s="78" t="b">
        <v>0</v>
      </c>
      <c r="AQ1328" s="78" t="b">
        <v>0</v>
      </c>
      <c r="AR1328" s="78" t="b">
        <v>1</v>
      </c>
      <c r="AS1328" s="78" t="s">
        <v>9963</v>
      </c>
      <c r="AT1328" s="78">
        <v>23</v>
      </c>
      <c r="AU1328" s="84" t="s">
        <v>14863</v>
      </c>
      <c r="AV1328" s="78" t="b">
        <v>0</v>
      </c>
      <c r="AW1328" s="78" t="s">
        <v>15459</v>
      </c>
      <c r="AX1328" s="84" t="s">
        <v>16669</v>
      </c>
      <c r="AY1328" s="78" t="s">
        <v>66</v>
      </c>
      <c r="AZ1328" s="102" t="s">
        <v>18397</v>
      </c>
      <c r="BA1328" s="48"/>
      <c r="BB1328" s="48"/>
      <c r="BC1328" s="48"/>
      <c r="BD1328" s="48"/>
      <c r="BE1328" s="48"/>
      <c r="BF1328" s="48"/>
      <c r="BG1328" s="48"/>
      <c r="BH1328" s="48"/>
      <c r="BI1328" s="48"/>
      <c r="BJ1328" s="48"/>
      <c r="BK1328" s="78" t="e">
        <f>REPLACE(INDEX(GroupVertices[Group], MATCH(Vertices[[#This Row],[Vertex]],GroupVertices[Vertex],0)),1,1,"")</f>
        <v>#N/A</v>
      </c>
      <c r="BL1328" s="3"/>
      <c r="BM1328" s="3"/>
      <c r="BN1328" s="3"/>
      <c r="BO1328" s="3"/>
    </row>
    <row r="1329" spans="1:67" x14ac:dyDescent="0.25">
      <c r="A1329" s="64" t="s">
        <v>1308</v>
      </c>
      <c r="B1329" s="65"/>
      <c r="C1329" s="65"/>
      <c r="D1329" s="66"/>
      <c r="E1329" s="68"/>
      <c r="F1329" s="100" t="s">
        <v>5588</v>
      </c>
      <c r="G1329" s="65"/>
      <c r="H1329" s="69"/>
      <c r="I1329" s="70"/>
      <c r="J1329" s="70"/>
      <c r="K1329" s="69" t="s">
        <v>18102</v>
      </c>
      <c r="L1329" s="73"/>
      <c r="M1329" s="74"/>
      <c r="N1329" s="74"/>
      <c r="O1329" s="75"/>
      <c r="P1329" s="76"/>
      <c r="Q1329" s="76"/>
      <c r="R1329" s="86"/>
      <c r="S1329" s="48"/>
      <c r="T1329" s="48"/>
      <c r="U1329" s="49"/>
      <c r="V1329" s="49"/>
      <c r="W1329" s="49"/>
      <c r="X1329" s="49"/>
      <c r="Y1329" s="49"/>
      <c r="Z1329" s="49"/>
      <c r="AA1329" s="71">
        <v>1214</v>
      </c>
      <c r="AB1329" s="71"/>
      <c r="AC1329" s="72"/>
      <c r="AD1329" s="78" t="s">
        <v>1308</v>
      </c>
      <c r="AE1329" s="78">
        <v>1287</v>
      </c>
      <c r="AF1329" s="78">
        <v>1423</v>
      </c>
      <c r="AG1329" s="78">
        <v>184529</v>
      </c>
      <c r="AH1329" s="78">
        <v>0</v>
      </c>
      <c r="AI1329" s="78">
        <v>-18000</v>
      </c>
      <c r="AJ1329" s="78" t="s">
        <v>12465</v>
      </c>
      <c r="AK1329" s="78"/>
      <c r="AL1329" s="78"/>
      <c r="AM1329" s="78" t="s">
        <v>13825</v>
      </c>
      <c r="AN1329" s="80">
        <v>40343.696956018517</v>
      </c>
      <c r="AO1329" s="78"/>
      <c r="AP1329" s="78" t="b">
        <v>1</v>
      </c>
      <c r="AQ1329" s="78" t="b">
        <v>0</v>
      </c>
      <c r="AR1329" s="78" t="b">
        <v>0</v>
      </c>
      <c r="AS1329" s="78" t="s">
        <v>9963</v>
      </c>
      <c r="AT1329" s="78">
        <v>225</v>
      </c>
      <c r="AU1329" s="84" t="s">
        <v>14862</v>
      </c>
      <c r="AV1329" s="78" t="b">
        <v>0</v>
      </c>
      <c r="AW1329" s="78" t="s">
        <v>15459</v>
      </c>
      <c r="AX1329" s="84" t="s">
        <v>16671</v>
      </c>
      <c r="AY1329" s="78" t="s">
        <v>66</v>
      </c>
      <c r="AZ1329" s="102" t="s">
        <v>18397</v>
      </c>
      <c r="BA1329" s="48"/>
      <c r="BB1329" s="48"/>
      <c r="BC1329" s="48"/>
      <c r="BD1329" s="48"/>
      <c r="BE1329" s="48"/>
      <c r="BF1329" s="48"/>
      <c r="BG1329" s="48"/>
      <c r="BH1329" s="48"/>
      <c r="BI1329" s="48"/>
      <c r="BJ1329" s="48"/>
      <c r="BK1329" s="78" t="e">
        <f>REPLACE(INDEX(GroupVertices[Group], MATCH(Vertices[[#This Row],[Vertex]],GroupVertices[Vertex],0)),1,1,"")</f>
        <v>#N/A</v>
      </c>
      <c r="BL1329" s="3"/>
      <c r="BM1329" s="3"/>
      <c r="BN1329" s="3"/>
      <c r="BO1329" s="3"/>
    </row>
    <row r="1330" spans="1:67" x14ac:dyDescent="0.25">
      <c r="A1330" s="64" t="s">
        <v>1309</v>
      </c>
      <c r="B1330" s="65"/>
      <c r="C1330" s="65"/>
      <c r="D1330" s="66"/>
      <c r="E1330" s="68"/>
      <c r="F1330" s="100" t="s">
        <v>5589</v>
      </c>
      <c r="G1330" s="65"/>
      <c r="H1330" s="69"/>
      <c r="I1330" s="70"/>
      <c r="J1330" s="70"/>
      <c r="K1330" s="69" t="s">
        <v>18103</v>
      </c>
      <c r="L1330" s="73"/>
      <c r="M1330" s="74"/>
      <c r="N1330" s="74"/>
      <c r="O1330" s="75"/>
      <c r="P1330" s="76"/>
      <c r="Q1330" s="76"/>
      <c r="R1330" s="86"/>
      <c r="S1330" s="48"/>
      <c r="T1330" s="48"/>
      <c r="U1330" s="49"/>
      <c r="V1330" s="49"/>
      <c r="W1330" s="49"/>
      <c r="X1330" s="49"/>
      <c r="Y1330" s="49"/>
      <c r="Z1330" s="49"/>
      <c r="AA1330" s="71">
        <v>1215</v>
      </c>
      <c r="AB1330" s="71"/>
      <c r="AC1330" s="72"/>
      <c r="AD1330" s="78" t="s">
        <v>11351</v>
      </c>
      <c r="AE1330" s="78">
        <v>1003</v>
      </c>
      <c r="AF1330" s="78">
        <v>1040</v>
      </c>
      <c r="AG1330" s="78">
        <v>5119</v>
      </c>
      <c r="AH1330" s="78">
        <v>571</v>
      </c>
      <c r="AI1330" s="78">
        <v>-36000</v>
      </c>
      <c r="AJ1330" s="78" t="s">
        <v>12466</v>
      </c>
      <c r="AK1330" s="78" t="s">
        <v>13075</v>
      </c>
      <c r="AL1330" s="78"/>
      <c r="AM1330" s="78" t="s">
        <v>13801</v>
      </c>
      <c r="AN1330" s="80">
        <v>40705.288645833331</v>
      </c>
      <c r="AO1330" s="84" t="s">
        <v>14696</v>
      </c>
      <c r="AP1330" s="78" t="b">
        <v>0</v>
      </c>
      <c r="AQ1330" s="78" t="b">
        <v>0</v>
      </c>
      <c r="AR1330" s="78" t="b">
        <v>1</v>
      </c>
      <c r="AS1330" s="78" t="s">
        <v>9963</v>
      </c>
      <c r="AT1330" s="78">
        <v>24</v>
      </c>
      <c r="AU1330" s="84" t="s">
        <v>14862</v>
      </c>
      <c r="AV1330" s="78" t="b">
        <v>0</v>
      </c>
      <c r="AW1330" s="78" t="s">
        <v>15459</v>
      </c>
      <c r="AX1330" s="84" t="s">
        <v>16672</v>
      </c>
      <c r="AY1330" s="78" t="s">
        <v>66</v>
      </c>
      <c r="AZ1330" s="102" t="s">
        <v>18397</v>
      </c>
      <c r="BA1330" s="48"/>
      <c r="BB1330" s="48"/>
      <c r="BC1330" s="48"/>
      <c r="BD1330" s="48"/>
      <c r="BE1330" s="48"/>
      <c r="BF1330" s="48"/>
      <c r="BG1330" s="48"/>
      <c r="BH1330" s="48"/>
      <c r="BI1330" s="48"/>
      <c r="BJ1330" s="48"/>
      <c r="BK1330" s="78" t="e">
        <f>REPLACE(INDEX(GroupVertices[Group], MATCH(Vertices[[#This Row],[Vertex]],GroupVertices[Vertex],0)),1,1,"")</f>
        <v>#N/A</v>
      </c>
      <c r="BL1330" s="3"/>
      <c r="BM1330" s="3"/>
      <c r="BN1330" s="3"/>
      <c r="BO1330" s="3"/>
    </row>
    <row r="1331" spans="1:67" x14ac:dyDescent="0.25">
      <c r="A1331" s="64" t="s">
        <v>1315</v>
      </c>
      <c r="B1331" s="65"/>
      <c r="C1331" s="65"/>
      <c r="D1331" s="66"/>
      <c r="E1331" s="68"/>
      <c r="F1331" s="100" t="s">
        <v>5595</v>
      </c>
      <c r="G1331" s="65"/>
      <c r="H1331" s="69"/>
      <c r="I1331" s="70"/>
      <c r="J1331" s="70"/>
      <c r="K1331" s="69" t="s">
        <v>18109</v>
      </c>
      <c r="L1331" s="73"/>
      <c r="M1331" s="74"/>
      <c r="N1331" s="74"/>
      <c r="O1331" s="75"/>
      <c r="P1331" s="76"/>
      <c r="Q1331" s="76"/>
      <c r="R1331" s="86"/>
      <c r="S1331" s="48"/>
      <c r="T1331" s="48"/>
      <c r="U1331" s="49"/>
      <c r="V1331" s="49"/>
      <c r="W1331" s="49"/>
      <c r="X1331" s="49"/>
      <c r="Y1331" s="49"/>
      <c r="Z1331" s="49"/>
      <c r="AA1331" s="71">
        <v>1221</v>
      </c>
      <c r="AB1331" s="71"/>
      <c r="AC1331" s="72"/>
      <c r="AD1331" s="78" t="s">
        <v>11357</v>
      </c>
      <c r="AE1331" s="78">
        <v>67</v>
      </c>
      <c r="AF1331" s="78">
        <v>94</v>
      </c>
      <c r="AG1331" s="78">
        <v>16897</v>
      </c>
      <c r="AH1331" s="78">
        <v>12</v>
      </c>
      <c r="AI1331" s="78"/>
      <c r="AJ1331" s="78" t="s">
        <v>12471</v>
      </c>
      <c r="AK1331" s="78" t="s">
        <v>13079</v>
      </c>
      <c r="AL1331" s="78"/>
      <c r="AM1331" s="78"/>
      <c r="AN1331" s="80">
        <v>42809.799375000002</v>
      </c>
      <c r="AO1331" s="84" t="s">
        <v>14701</v>
      </c>
      <c r="AP1331" s="78" t="b">
        <v>0</v>
      </c>
      <c r="AQ1331" s="78" t="b">
        <v>0</v>
      </c>
      <c r="AR1331" s="78" t="b">
        <v>0</v>
      </c>
      <c r="AS1331" s="78" t="s">
        <v>9963</v>
      </c>
      <c r="AT1331" s="78">
        <v>6</v>
      </c>
      <c r="AU1331" s="84" t="s">
        <v>14862</v>
      </c>
      <c r="AV1331" s="78" t="b">
        <v>0</v>
      </c>
      <c r="AW1331" s="78" t="s">
        <v>15459</v>
      </c>
      <c r="AX1331" s="84" t="s">
        <v>16678</v>
      </c>
      <c r="AY1331" s="78" t="s">
        <v>66</v>
      </c>
      <c r="AZ1331" s="102" t="s">
        <v>18397</v>
      </c>
      <c r="BA1331" s="48"/>
      <c r="BB1331" s="48"/>
      <c r="BC1331" s="48"/>
      <c r="BD1331" s="48"/>
      <c r="BE1331" s="48"/>
      <c r="BF1331" s="48"/>
      <c r="BG1331" s="48"/>
      <c r="BH1331" s="48"/>
      <c r="BI1331" s="48"/>
      <c r="BJ1331" s="48"/>
      <c r="BK1331" s="78" t="e">
        <f>REPLACE(INDEX(GroupVertices[Group], MATCH(Vertices[[#This Row],[Vertex]],GroupVertices[Vertex],0)),1,1,"")</f>
        <v>#N/A</v>
      </c>
      <c r="BL1331" s="3"/>
      <c r="BM1331" s="3"/>
      <c r="BN1331" s="3"/>
      <c r="BO1331" s="3"/>
    </row>
    <row r="1332" spans="1:67" x14ac:dyDescent="0.25">
      <c r="A1332" s="64" t="s">
        <v>1316</v>
      </c>
      <c r="B1332" s="65"/>
      <c r="C1332" s="65"/>
      <c r="D1332" s="66"/>
      <c r="E1332" s="68"/>
      <c r="F1332" s="100" t="s">
        <v>5596</v>
      </c>
      <c r="G1332" s="65"/>
      <c r="H1332" s="69"/>
      <c r="I1332" s="70"/>
      <c r="J1332" s="70"/>
      <c r="K1332" s="69" t="s">
        <v>18110</v>
      </c>
      <c r="L1332" s="73"/>
      <c r="M1332" s="74"/>
      <c r="N1332" s="74"/>
      <c r="O1332" s="75"/>
      <c r="P1332" s="76"/>
      <c r="Q1332" s="76"/>
      <c r="R1332" s="86"/>
      <c r="S1332" s="48"/>
      <c r="T1332" s="48"/>
      <c r="U1332" s="49"/>
      <c r="V1332" s="49"/>
      <c r="W1332" s="49"/>
      <c r="X1332" s="49"/>
      <c r="Y1332" s="49"/>
      <c r="Z1332" s="49"/>
      <c r="AA1332" s="71">
        <v>1222</v>
      </c>
      <c r="AB1332" s="71"/>
      <c r="AC1332" s="72"/>
      <c r="AD1332" s="78" t="s">
        <v>10214</v>
      </c>
      <c r="AE1332" s="78">
        <v>737</v>
      </c>
      <c r="AF1332" s="78">
        <v>129</v>
      </c>
      <c r="AG1332" s="78">
        <v>3836</v>
      </c>
      <c r="AH1332" s="78">
        <v>341</v>
      </c>
      <c r="AI1332" s="78">
        <v>19800</v>
      </c>
      <c r="AJ1332" s="78" t="s">
        <v>12472</v>
      </c>
      <c r="AK1332" s="78" t="s">
        <v>10111</v>
      </c>
      <c r="AL1332" s="84" t="s">
        <v>13698</v>
      </c>
      <c r="AM1332" s="78" t="s">
        <v>10135</v>
      </c>
      <c r="AN1332" s="80">
        <v>40165.946921296294</v>
      </c>
      <c r="AO1332" s="84" t="s">
        <v>14702</v>
      </c>
      <c r="AP1332" s="78" t="b">
        <v>0</v>
      </c>
      <c r="AQ1332" s="78" t="b">
        <v>0</v>
      </c>
      <c r="AR1332" s="78" t="b">
        <v>1</v>
      </c>
      <c r="AS1332" s="78" t="s">
        <v>9963</v>
      </c>
      <c r="AT1332" s="78">
        <v>0</v>
      </c>
      <c r="AU1332" s="84" t="s">
        <v>15095</v>
      </c>
      <c r="AV1332" s="78" t="b">
        <v>0</v>
      </c>
      <c r="AW1332" s="78" t="s">
        <v>15459</v>
      </c>
      <c r="AX1332" s="84" t="s">
        <v>16679</v>
      </c>
      <c r="AY1332" s="78" t="s">
        <v>66</v>
      </c>
      <c r="AZ1332" s="102" t="s">
        <v>18397</v>
      </c>
      <c r="BA1332" s="48"/>
      <c r="BB1332" s="48"/>
      <c r="BC1332" s="48"/>
      <c r="BD1332" s="48"/>
      <c r="BE1332" s="48"/>
      <c r="BF1332" s="48"/>
      <c r="BG1332" s="48"/>
      <c r="BH1332" s="48"/>
      <c r="BI1332" s="48"/>
      <c r="BJ1332" s="48"/>
      <c r="BK1332" s="78" t="e">
        <f>REPLACE(INDEX(GroupVertices[Group], MATCH(Vertices[[#This Row],[Vertex]],GroupVertices[Vertex],0)),1,1,"")</f>
        <v>#N/A</v>
      </c>
      <c r="BL1332" s="3"/>
      <c r="BM1332" s="3"/>
      <c r="BN1332" s="3"/>
      <c r="BO1332" s="3"/>
    </row>
    <row r="1333" spans="1:67" x14ac:dyDescent="0.25">
      <c r="A1333" s="64" t="s">
        <v>1317</v>
      </c>
      <c r="B1333" s="65"/>
      <c r="C1333" s="65"/>
      <c r="D1333" s="66"/>
      <c r="E1333" s="68"/>
      <c r="F1333" s="100" t="s">
        <v>15427</v>
      </c>
      <c r="G1333" s="65"/>
      <c r="H1333" s="69"/>
      <c r="I1333" s="70"/>
      <c r="J1333" s="70"/>
      <c r="K1333" s="69" t="s">
        <v>18111</v>
      </c>
      <c r="L1333" s="73"/>
      <c r="M1333" s="74"/>
      <c r="N1333" s="74"/>
      <c r="O1333" s="75"/>
      <c r="P1333" s="76"/>
      <c r="Q1333" s="76"/>
      <c r="R1333" s="86"/>
      <c r="S1333" s="48"/>
      <c r="T1333" s="48"/>
      <c r="U1333" s="49"/>
      <c r="V1333" s="49"/>
      <c r="W1333" s="49"/>
      <c r="X1333" s="49"/>
      <c r="Y1333" s="49"/>
      <c r="Z1333" s="49"/>
      <c r="AA1333" s="71">
        <v>1223</v>
      </c>
      <c r="AB1333" s="71"/>
      <c r="AC1333" s="72"/>
      <c r="AD1333" s="78" t="s">
        <v>10082</v>
      </c>
      <c r="AE1333" s="78">
        <v>5002</v>
      </c>
      <c r="AF1333" s="78">
        <v>1426</v>
      </c>
      <c r="AG1333" s="78">
        <v>1649</v>
      </c>
      <c r="AH1333" s="78">
        <v>9962</v>
      </c>
      <c r="AI1333" s="78">
        <v>-25200</v>
      </c>
      <c r="AJ1333" s="78"/>
      <c r="AK1333" s="78"/>
      <c r="AL1333" s="78"/>
      <c r="AM1333" s="78" t="s">
        <v>13800</v>
      </c>
      <c r="AN1333" s="80">
        <v>42800.687141203707</v>
      </c>
      <c r="AO1333" s="84" t="s">
        <v>14703</v>
      </c>
      <c r="AP1333" s="78" t="b">
        <v>1</v>
      </c>
      <c r="AQ1333" s="78" t="b">
        <v>0</v>
      </c>
      <c r="AR1333" s="78" t="b">
        <v>0</v>
      </c>
      <c r="AS1333" s="78" t="s">
        <v>9963</v>
      </c>
      <c r="AT1333" s="78">
        <v>4</v>
      </c>
      <c r="AU1333" s="78"/>
      <c r="AV1333" s="78" t="b">
        <v>0</v>
      </c>
      <c r="AW1333" s="78" t="s">
        <v>15459</v>
      </c>
      <c r="AX1333" s="84" t="s">
        <v>16680</v>
      </c>
      <c r="AY1333" s="78" t="s">
        <v>66</v>
      </c>
      <c r="AZ1333" s="102" t="s">
        <v>18397</v>
      </c>
      <c r="BA1333" s="48"/>
      <c r="BB1333" s="48"/>
      <c r="BC1333" s="48"/>
      <c r="BD1333" s="48"/>
      <c r="BE1333" s="48"/>
      <c r="BF1333" s="48"/>
      <c r="BG1333" s="48"/>
      <c r="BH1333" s="48"/>
      <c r="BI1333" s="48"/>
      <c r="BJ1333" s="48"/>
      <c r="BK1333" s="78" t="e">
        <f>REPLACE(INDEX(GroupVertices[Group], MATCH(Vertices[[#This Row],[Vertex]],GroupVertices[Vertex],0)),1,1,"")</f>
        <v>#N/A</v>
      </c>
      <c r="BL1333" s="3"/>
      <c r="BM1333" s="3"/>
      <c r="BN1333" s="3"/>
      <c r="BO1333" s="3"/>
    </row>
    <row r="1334" spans="1:67" x14ac:dyDescent="0.25">
      <c r="A1334" s="64" t="s">
        <v>1320</v>
      </c>
      <c r="B1334" s="65"/>
      <c r="C1334" s="65"/>
      <c r="D1334" s="66"/>
      <c r="E1334" s="68"/>
      <c r="F1334" s="100" t="s">
        <v>15428</v>
      </c>
      <c r="G1334" s="65"/>
      <c r="H1334" s="69"/>
      <c r="I1334" s="70"/>
      <c r="J1334" s="70"/>
      <c r="K1334" s="69" t="s">
        <v>18114</v>
      </c>
      <c r="L1334" s="73"/>
      <c r="M1334" s="74"/>
      <c r="N1334" s="74"/>
      <c r="O1334" s="75"/>
      <c r="P1334" s="76"/>
      <c r="Q1334" s="76"/>
      <c r="R1334" s="86"/>
      <c r="S1334" s="48"/>
      <c r="T1334" s="48"/>
      <c r="U1334" s="49"/>
      <c r="V1334" s="49"/>
      <c r="W1334" s="49"/>
      <c r="X1334" s="49"/>
      <c r="Y1334" s="49"/>
      <c r="Z1334" s="49"/>
      <c r="AA1334" s="71">
        <v>1226</v>
      </c>
      <c r="AB1334" s="71"/>
      <c r="AC1334" s="72"/>
      <c r="AD1334" s="78" t="s">
        <v>1320</v>
      </c>
      <c r="AE1334" s="78">
        <v>32</v>
      </c>
      <c r="AF1334" s="78">
        <v>38</v>
      </c>
      <c r="AG1334" s="78">
        <v>930</v>
      </c>
      <c r="AH1334" s="78">
        <v>2</v>
      </c>
      <c r="AI1334" s="78">
        <v>19800</v>
      </c>
      <c r="AJ1334" s="78"/>
      <c r="AK1334" s="78"/>
      <c r="AL1334" s="84" t="s">
        <v>13699</v>
      </c>
      <c r="AM1334" s="78" t="s">
        <v>10135</v>
      </c>
      <c r="AN1334" s="80">
        <v>42689.728865740741</v>
      </c>
      <c r="AO1334" s="84" t="s">
        <v>14705</v>
      </c>
      <c r="AP1334" s="78" t="b">
        <v>0</v>
      </c>
      <c r="AQ1334" s="78" t="b">
        <v>0</v>
      </c>
      <c r="AR1334" s="78" t="b">
        <v>0</v>
      </c>
      <c r="AS1334" s="78" t="s">
        <v>14858</v>
      </c>
      <c r="AT1334" s="78">
        <v>0</v>
      </c>
      <c r="AU1334" s="84" t="s">
        <v>14862</v>
      </c>
      <c r="AV1334" s="78" t="b">
        <v>0</v>
      </c>
      <c r="AW1334" s="78" t="s">
        <v>15459</v>
      </c>
      <c r="AX1334" s="84" t="s">
        <v>16683</v>
      </c>
      <c r="AY1334" s="78" t="s">
        <v>66</v>
      </c>
      <c r="AZ1334" s="102" t="s">
        <v>18397</v>
      </c>
      <c r="BA1334" s="48"/>
      <c r="BB1334" s="48"/>
      <c r="BC1334" s="48"/>
      <c r="BD1334" s="48"/>
      <c r="BE1334" s="48"/>
      <c r="BF1334" s="48"/>
      <c r="BG1334" s="48"/>
      <c r="BH1334" s="48"/>
      <c r="BI1334" s="48"/>
      <c r="BJ1334" s="48"/>
      <c r="BK1334" s="78" t="e">
        <f>REPLACE(INDEX(GroupVertices[Group], MATCH(Vertices[[#This Row],[Vertex]],GroupVertices[Vertex],0)),1,1,"")</f>
        <v>#N/A</v>
      </c>
      <c r="BL1334" s="3"/>
      <c r="BM1334" s="3"/>
      <c r="BN1334" s="3"/>
      <c r="BO1334" s="3"/>
    </row>
    <row r="1335" spans="1:67" x14ac:dyDescent="0.25">
      <c r="A1335" s="64" t="s">
        <v>1321</v>
      </c>
      <c r="B1335" s="65"/>
      <c r="C1335" s="65"/>
      <c r="D1335" s="66"/>
      <c r="E1335" s="68"/>
      <c r="F1335" s="100" t="s">
        <v>5599</v>
      </c>
      <c r="G1335" s="65"/>
      <c r="H1335" s="69"/>
      <c r="I1335" s="70"/>
      <c r="J1335" s="70"/>
      <c r="K1335" s="69" t="s">
        <v>18115</v>
      </c>
      <c r="L1335" s="73"/>
      <c r="M1335" s="74"/>
      <c r="N1335" s="74"/>
      <c r="O1335" s="75"/>
      <c r="P1335" s="76"/>
      <c r="Q1335" s="76"/>
      <c r="R1335" s="86"/>
      <c r="S1335" s="48"/>
      <c r="T1335" s="48"/>
      <c r="U1335" s="49"/>
      <c r="V1335" s="49"/>
      <c r="W1335" s="49"/>
      <c r="X1335" s="49"/>
      <c r="Y1335" s="49"/>
      <c r="Z1335" s="49"/>
      <c r="AA1335" s="71">
        <v>1227</v>
      </c>
      <c r="AB1335" s="71"/>
      <c r="AC1335" s="72"/>
      <c r="AD1335" s="78" t="s">
        <v>11360</v>
      </c>
      <c r="AE1335" s="78">
        <v>26</v>
      </c>
      <c r="AF1335" s="78">
        <v>584</v>
      </c>
      <c r="AG1335" s="78">
        <v>37235</v>
      </c>
      <c r="AH1335" s="78">
        <v>0</v>
      </c>
      <c r="AI1335" s="78">
        <v>-28800</v>
      </c>
      <c r="AJ1335" s="78" t="s">
        <v>12474</v>
      </c>
      <c r="AK1335" s="78" t="s">
        <v>13080</v>
      </c>
      <c r="AL1335" s="78"/>
      <c r="AM1335" s="78" t="s">
        <v>13834</v>
      </c>
      <c r="AN1335" s="80">
        <v>39937.320763888885</v>
      </c>
      <c r="AO1335" s="78"/>
      <c r="AP1335" s="78" t="b">
        <v>0</v>
      </c>
      <c r="AQ1335" s="78" t="b">
        <v>0</v>
      </c>
      <c r="AR1335" s="78" t="b">
        <v>0</v>
      </c>
      <c r="AS1335" s="78" t="s">
        <v>9963</v>
      </c>
      <c r="AT1335" s="78">
        <v>26</v>
      </c>
      <c r="AU1335" s="84" t="s">
        <v>14908</v>
      </c>
      <c r="AV1335" s="78" t="b">
        <v>0</v>
      </c>
      <c r="AW1335" s="78" t="s">
        <v>15459</v>
      </c>
      <c r="AX1335" s="84" t="s">
        <v>16684</v>
      </c>
      <c r="AY1335" s="78" t="s">
        <v>66</v>
      </c>
      <c r="AZ1335" s="102" t="s">
        <v>18397</v>
      </c>
      <c r="BA1335" s="48"/>
      <c r="BB1335" s="48"/>
      <c r="BC1335" s="48"/>
      <c r="BD1335" s="48"/>
      <c r="BE1335" s="48"/>
      <c r="BF1335" s="48"/>
      <c r="BG1335" s="48"/>
      <c r="BH1335" s="48"/>
      <c r="BI1335" s="48"/>
      <c r="BJ1335" s="48"/>
      <c r="BK1335" s="78" t="e">
        <f>REPLACE(INDEX(GroupVertices[Group], MATCH(Vertices[[#This Row],[Vertex]],GroupVertices[Vertex],0)),1,1,"")</f>
        <v>#N/A</v>
      </c>
      <c r="BL1335" s="3"/>
      <c r="BM1335" s="3"/>
      <c r="BN1335" s="3"/>
      <c r="BO1335" s="3"/>
    </row>
    <row r="1336" spans="1:67" x14ac:dyDescent="0.25">
      <c r="A1336" s="64" t="s">
        <v>1322</v>
      </c>
      <c r="B1336" s="65"/>
      <c r="C1336" s="65"/>
      <c r="D1336" s="66"/>
      <c r="E1336" s="68"/>
      <c r="F1336" s="100" t="s">
        <v>15429</v>
      </c>
      <c r="G1336" s="65"/>
      <c r="H1336" s="69"/>
      <c r="I1336" s="70"/>
      <c r="J1336" s="70"/>
      <c r="K1336" s="69" t="s">
        <v>18116</v>
      </c>
      <c r="L1336" s="73"/>
      <c r="M1336" s="74"/>
      <c r="N1336" s="74"/>
      <c r="O1336" s="75"/>
      <c r="P1336" s="76"/>
      <c r="Q1336" s="76"/>
      <c r="R1336" s="86"/>
      <c r="S1336" s="48"/>
      <c r="T1336" s="48"/>
      <c r="U1336" s="49"/>
      <c r="V1336" s="49"/>
      <c r="W1336" s="49"/>
      <c r="X1336" s="49"/>
      <c r="Y1336" s="49"/>
      <c r="Z1336" s="49"/>
      <c r="AA1336" s="71">
        <v>1228</v>
      </c>
      <c r="AB1336" s="71"/>
      <c r="AC1336" s="72"/>
      <c r="AD1336" s="78" t="s">
        <v>11361</v>
      </c>
      <c r="AE1336" s="78">
        <v>94</v>
      </c>
      <c r="AF1336" s="78">
        <v>17</v>
      </c>
      <c r="AG1336" s="78">
        <v>700</v>
      </c>
      <c r="AH1336" s="78">
        <v>0</v>
      </c>
      <c r="AI1336" s="78">
        <v>-25200</v>
      </c>
      <c r="AJ1336" s="78" t="s">
        <v>12475</v>
      </c>
      <c r="AK1336" s="78" t="s">
        <v>13081</v>
      </c>
      <c r="AL1336" s="78"/>
      <c r="AM1336" s="78" t="s">
        <v>13800</v>
      </c>
      <c r="AN1336" s="80">
        <v>42701.553761574076</v>
      </c>
      <c r="AO1336" s="84" t="s">
        <v>14706</v>
      </c>
      <c r="AP1336" s="78" t="b">
        <v>1</v>
      </c>
      <c r="AQ1336" s="78" t="b">
        <v>0</v>
      </c>
      <c r="AR1336" s="78" t="b">
        <v>0</v>
      </c>
      <c r="AS1336" s="78" t="s">
        <v>9963</v>
      </c>
      <c r="AT1336" s="78">
        <v>4</v>
      </c>
      <c r="AU1336" s="78"/>
      <c r="AV1336" s="78" t="b">
        <v>0</v>
      </c>
      <c r="AW1336" s="78" t="s">
        <v>15459</v>
      </c>
      <c r="AX1336" s="84" t="s">
        <v>16685</v>
      </c>
      <c r="AY1336" s="78" t="s">
        <v>66</v>
      </c>
      <c r="AZ1336" s="102" t="s">
        <v>18397</v>
      </c>
      <c r="BA1336" s="48"/>
      <c r="BB1336" s="48"/>
      <c r="BC1336" s="48"/>
      <c r="BD1336" s="48"/>
      <c r="BE1336" s="48"/>
      <c r="BF1336" s="48"/>
      <c r="BG1336" s="48"/>
      <c r="BH1336" s="48"/>
      <c r="BI1336" s="48"/>
      <c r="BJ1336" s="48"/>
      <c r="BK1336" s="78" t="e">
        <f>REPLACE(INDEX(GroupVertices[Group], MATCH(Vertices[[#This Row],[Vertex]],GroupVertices[Vertex],0)),1,1,"")</f>
        <v>#N/A</v>
      </c>
      <c r="BL1336" s="3"/>
      <c r="BM1336" s="3"/>
      <c r="BN1336" s="3"/>
      <c r="BO1336" s="3"/>
    </row>
    <row r="1337" spans="1:67" x14ac:dyDescent="0.25">
      <c r="A1337" s="64" t="s">
        <v>1323</v>
      </c>
      <c r="B1337" s="65"/>
      <c r="C1337" s="65"/>
      <c r="D1337" s="66"/>
      <c r="E1337" s="68"/>
      <c r="F1337" s="100" t="s">
        <v>4787</v>
      </c>
      <c r="G1337" s="65"/>
      <c r="H1337" s="69"/>
      <c r="I1337" s="70"/>
      <c r="J1337" s="70"/>
      <c r="K1337" s="69" t="s">
        <v>18117</v>
      </c>
      <c r="L1337" s="73"/>
      <c r="M1337" s="74"/>
      <c r="N1337" s="74"/>
      <c r="O1337" s="75"/>
      <c r="P1337" s="76"/>
      <c r="Q1337" s="76"/>
      <c r="R1337" s="86"/>
      <c r="S1337" s="48"/>
      <c r="T1337" s="48"/>
      <c r="U1337" s="49"/>
      <c r="V1337" s="49"/>
      <c r="W1337" s="49"/>
      <c r="X1337" s="49"/>
      <c r="Y1337" s="49"/>
      <c r="Z1337" s="49"/>
      <c r="AA1337" s="71">
        <v>1229</v>
      </c>
      <c r="AB1337" s="71"/>
      <c r="AC1337" s="72"/>
      <c r="AD1337" s="78" t="s">
        <v>11362</v>
      </c>
      <c r="AE1337" s="78">
        <v>20</v>
      </c>
      <c r="AF1337" s="78">
        <v>0</v>
      </c>
      <c r="AG1337" s="78">
        <v>7</v>
      </c>
      <c r="AH1337" s="78">
        <v>0</v>
      </c>
      <c r="AI1337" s="78"/>
      <c r="AJ1337" s="78"/>
      <c r="AK1337" s="78"/>
      <c r="AL1337" s="78"/>
      <c r="AM1337" s="78"/>
      <c r="AN1337" s="80">
        <v>42855.074837962966</v>
      </c>
      <c r="AO1337" s="78"/>
      <c r="AP1337" s="78" t="b">
        <v>1</v>
      </c>
      <c r="AQ1337" s="78" t="b">
        <v>1</v>
      </c>
      <c r="AR1337" s="78" t="b">
        <v>0</v>
      </c>
      <c r="AS1337" s="78" t="s">
        <v>9963</v>
      </c>
      <c r="AT1337" s="78">
        <v>0</v>
      </c>
      <c r="AU1337" s="78"/>
      <c r="AV1337" s="78" t="b">
        <v>0</v>
      </c>
      <c r="AW1337" s="78" t="s">
        <v>15459</v>
      </c>
      <c r="AX1337" s="84" t="s">
        <v>16686</v>
      </c>
      <c r="AY1337" s="78" t="s">
        <v>66</v>
      </c>
      <c r="AZ1337" s="102" t="s">
        <v>18397</v>
      </c>
      <c r="BA1337" s="48"/>
      <c r="BB1337" s="48"/>
      <c r="BC1337" s="48"/>
      <c r="BD1337" s="48"/>
      <c r="BE1337" s="48"/>
      <c r="BF1337" s="48"/>
      <c r="BG1337" s="48"/>
      <c r="BH1337" s="48"/>
      <c r="BI1337" s="48"/>
      <c r="BJ1337" s="48"/>
      <c r="BK1337" s="78" t="e">
        <f>REPLACE(INDEX(GroupVertices[Group], MATCH(Vertices[[#This Row],[Vertex]],GroupVertices[Vertex],0)),1,1,"")</f>
        <v>#N/A</v>
      </c>
      <c r="BL1337" s="3"/>
      <c r="BM1337" s="3"/>
      <c r="BN1337" s="3"/>
      <c r="BO1337" s="3"/>
    </row>
    <row r="1338" spans="1:67" x14ac:dyDescent="0.25">
      <c r="A1338" s="64" t="s">
        <v>1324</v>
      </c>
      <c r="B1338" s="65"/>
      <c r="C1338" s="65"/>
      <c r="D1338" s="66"/>
      <c r="E1338" s="68"/>
      <c r="F1338" s="100" t="s">
        <v>5600</v>
      </c>
      <c r="G1338" s="65"/>
      <c r="H1338" s="69"/>
      <c r="I1338" s="70"/>
      <c r="J1338" s="70"/>
      <c r="K1338" s="69" t="s">
        <v>18118</v>
      </c>
      <c r="L1338" s="73"/>
      <c r="M1338" s="74"/>
      <c r="N1338" s="74"/>
      <c r="O1338" s="75"/>
      <c r="P1338" s="76"/>
      <c r="Q1338" s="76"/>
      <c r="R1338" s="86"/>
      <c r="S1338" s="48"/>
      <c r="T1338" s="48"/>
      <c r="U1338" s="49"/>
      <c r="V1338" s="49"/>
      <c r="W1338" s="49"/>
      <c r="X1338" s="49"/>
      <c r="Y1338" s="49"/>
      <c r="Z1338" s="49"/>
      <c r="AA1338" s="71">
        <v>1230</v>
      </c>
      <c r="AB1338" s="71"/>
      <c r="AC1338" s="72"/>
      <c r="AD1338" s="78" t="s">
        <v>11363</v>
      </c>
      <c r="AE1338" s="78">
        <v>250</v>
      </c>
      <c r="AF1338" s="78">
        <v>462</v>
      </c>
      <c r="AG1338" s="78">
        <v>11873</v>
      </c>
      <c r="AH1338" s="78">
        <v>13</v>
      </c>
      <c r="AI1338" s="78">
        <v>19800</v>
      </c>
      <c r="AJ1338" s="78"/>
      <c r="AK1338" s="78" t="s">
        <v>13082</v>
      </c>
      <c r="AL1338" s="84" t="s">
        <v>13700</v>
      </c>
      <c r="AM1338" s="78" t="s">
        <v>10135</v>
      </c>
      <c r="AN1338" s="80">
        <v>41908.379930555559</v>
      </c>
      <c r="AO1338" s="84" t="s">
        <v>14707</v>
      </c>
      <c r="AP1338" s="78" t="b">
        <v>1</v>
      </c>
      <c r="AQ1338" s="78" t="b">
        <v>0</v>
      </c>
      <c r="AR1338" s="78" t="b">
        <v>0</v>
      </c>
      <c r="AS1338" s="78" t="s">
        <v>9963</v>
      </c>
      <c r="AT1338" s="78">
        <v>2</v>
      </c>
      <c r="AU1338" s="84" t="s">
        <v>14862</v>
      </c>
      <c r="AV1338" s="78" t="b">
        <v>0</v>
      </c>
      <c r="AW1338" s="78" t="s">
        <v>15459</v>
      </c>
      <c r="AX1338" s="84" t="s">
        <v>16687</v>
      </c>
      <c r="AY1338" s="78" t="s">
        <v>66</v>
      </c>
      <c r="AZ1338" s="102" t="s">
        <v>18397</v>
      </c>
      <c r="BA1338" s="48"/>
      <c r="BB1338" s="48"/>
      <c r="BC1338" s="48"/>
      <c r="BD1338" s="48"/>
      <c r="BE1338" s="48"/>
      <c r="BF1338" s="48"/>
      <c r="BG1338" s="48"/>
      <c r="BH1338" s="48"/>
      <c r="BI1338" s="48"/>
      <c r="BJ1338" s="48"/>
      <c r="BK1338" s="78" t="e">
        <f>REPLACE(INDEX(GroupVertices[Group], MATCH(Vertices[[#This Row],[Vertex]],GroupVertices[Vertex],0)),1,1,"")</f>
        <v>#N/A</v>
      </c>
      <c r="BL1338" s="3"/>
      <c r="BM1338" s="3"/>
      <c r="BN1338" s="3"/>
      <c r="BO1338" s="3"/>
    </row>
    <row r="1339" spans="1:67" x14ac:dyDescent="0.25">
      <c r="A1339" s="64" t="s">
        <v>1325</v>
      </c>
      <c r="B1339" s="65"/>
      <c r="C1339" s="65"/>
      <c r="D1339" s="66"/>
      <c r="E1339" s="68"/>
      <c r="F1339" s="100" t="s">
        <v>4787</v>
      </c>
      <c r="G1339" s="65"/>
      <c r="H1339" s="69"/>
      <c r="I1339" s="70"/>
      <c r="J1339" s="70"/>
      <c r="K1339" s="69" t="s">
        <v>18119</v>
      </c>
      <c r="L1339" s="73"/>
      <c r="M1339" s="74"/>
      <c r="N1339" s="74"/>
      <c r="O1339" s="75"/>
      <c r="P1339" s="76"/>
      <c r="Q1339" s="76"/>
      <c r="R1339" s="86"/>
      <c r="S1339" s="48"/>
      <c r="T1339" s="48"/>
      <c r="U1339" s="49"/>
      <c r="V1339" s="49"/>
      <c r="W1339" s="49"/>
      <c r="X1339" s="49"/>
      <c r="Y1339" s="49"/>
      <c r="Z1339" s="49"/>
      <c r="AA1339" s="71">
        <v>1231</v>
      </c>
      <c r="AB1339" s="71"/>
      <c r="AC1339" s="72"/>
      <c r="AD1339" s="78" t="s">
        <v>11364</v>
      </c>
      <c r="AE1339" s="78">
        <v>10</v>
      </c>
      <c r="AF1339" s="78">
        <v>0</v>
      </c>
      <c r="AG1339" s="78">
        <v>4</v>
      </c>
      <c r="AH1339" s="78">
        <v>1</v>
      </c>
      <c r="AI1339" s="78"/>
      <c r="AJ1339" s="78"/>
      <c r="AK1339" s="78"/>
      <c r="AL1339" s="78"/>
      <c r="AM1339" s="78"/>
      <c r="AN1339" s="80">
        <v>42848.542430555557</v>
      </c>
      <c r="AO1339" s="78"/>
      <c r="AP1339" s="78" t="b">
        <v>1</v>
      </c>
      <c r="AQ1339" s="78" t="b">
        <v>1</v>
      </c>
      <c r="AR1339" s="78" t="b">
        <v>0</v>
      </c>
      <c r="AS1339" s="78" t="s">
        <v>9963</v>
      </c>
      <c r="AT1339" s="78">
        <v>0</v>
      </c>
      <c r="AU1339" s="78"/>
      <c r="AV1339" s="78" t="b">
        <v>0</v>
      </c>
      <c r="AW1339" s="78" t="s">
        <v>15459</v>
      </c>
      <c r="AX1339" s="84" t="s">
        <v>16688</v>
      </c>
      <c r="AY1339" s="78" t="s">
        <v>66</v>
      </c>
      <c r="AZ1339" s="102" t="s">
        <v>18398</v>
      </c>
      <c r="BA1339" s="48"/>
      <c r="BB1339" s="48"/>
      <c r="BC1339" s="48"/>
      <c r="BD1339" s="48"/>
      <c r="BE1339" s="48"/>
      <c r="BF1339" s="48"/>
      <c r="BG1339" s="48"/>
      <c r="BH1339" s="48"/>
      <c r="BI1339" s="48"/>
      <c r="BJ1339" s="48"/>
      <c r="BK1339" s="78" t="e">
        <f>REPLACE(INDEX(GroupVertices[Group], MATCH(Vertices[[#This Row],[Vertex]],GroupVertices[Vertex],0)),1,1,"")</f>
        <v>#N/A</v>
      </c>
      <c r="BL1339" s="3"/>
      <c r="BM1339" s="3"/>
      <c r="BN1339" s="3"/>
      <c r="BO1339" s="3"/>
    </row>
    <row r="1340" spans="1:67" x14ac:dyDescent="0.25">
      <c r="A1340" s="64" t="s">
        <v>1326</v>
      </c>
      <c r="B1340" s="65"/>
      <c r="C1340" s="65"/>
      <c r="D1340" s="66"/>
      <c r="E1340" s="68"/>
      <c r="F1340" s="100" t="s">
        <v>5601</v>
      </c>
      <c r="G1340" s="65"/>
      <c r="H1340" s="69"/>
      <c r="I1340" s="70"/>
      <c r="J1340" s="70"/>
      <c r="K1340" s="69" t="s">
        <v>18120</v>
      </c>
      <c r="L1340" s="73"/>
      <c r="M1340" s="74"/>
      <c r="N1340" s="74"/>
      <c r="O1340" s="75"/>
      <c r="P1340" s="76"/>
      <c r="Q1340" s="76"/>
      <c r="R1340" s="86"/>
      <c r="S1340" s="48"/>
      <c r="T1340" s="48"/>
      <c r="U1340" s="49"/>
      <c r="V1340" s="49"/>
      <c r="W1340" s="49"/>
      <c r="X1340" s="49"/>
      <c r="Y1340" s="49"/>
      <c r="Z1340" s="49"/>
      <c r="AA1340" s="71">
        <v>1232</v>
      </c>
      <c r="AB1340" s="71"/>
      <c r="AC1340" s="72"/>
      <c r="AD1340" s="78" t="s">
        <v>11365</v>
      </c>
      <c r="AE1340" s="78">
        <v>282</v>
      </c>
      <c r="AF1340" s="78">
        <v>2</v>
      </c>
      <c r="AG1340" s="78">
        <v>436</v>
      </c>
      <c r="AH1340" s="78">
        <v>12</v>
      </c>
      <c r="AI1340" s="78"/>
      <c r="AJ1340" s="78"/>
      <c r="AK1340" s="78" t="s">
        <v>13083</v>
      </c>
      <c r="AL1340" s="84" t="s">
        <v>13701</v>
      </c>
      <c r="AM1340" s="78"/>
      <c r="AN1340" s="80">
        <v>41590.465254629627</v>
      </c>
      <c r="AO1340" s="78"/>
      <c r="AP1340" s="78" t="b">
        <v>1</v>
      </c>
      <c r="AQ1340" s="78" t="b">
        <v>0</v>
      </c>
      <c r="AR1340" s="78" t="b">
        <v>0</v>
      </c>
      <c r="AS1340" s="78" t="s">
        <v>9963</v>
      </c>
      <c r="AT1340" s="78">
        <v>0</v>
      </c>
      <c r="AU1340" s="84" t="s">
        <v>14862</v>
      </c>
      <c r="AV1340" s="78" t="b">
        <v>0</v>
      </c>
      <c r="AW1340" s="78" t="s">
        <v>15459</v>
      </c>
      <c r="AX1340" s="84" t="s">
        <v>16689</v>
      </c>
      <c r="AY1340" s="78" t="s">
        <v>66</v>
      </c>
      <c r="AZ1340" s="102" t="s">
        <v>18398</v>
      </c>
      <c r="BA1340" s="48"/>
      <c r="BB1340" s="48"/>
      <c r="BC1340" s="48"/>
      <c r="BD1340" s="48"/>
      <c r="BE1340" s="48"/>
      <c r="BF1340" s="48"/>
      <c r="BG1340" s="48"/>
      <c r="BH1340" s="48"/>
      <c r="BI1340" s="48"/>
      <c r="BJ1340" s="48"/>
      <c r="BK1340" s="78" t="e">
        <f>REPLACE(INDEX(GroupVertices[Group], MATCH(Vertices[[#This Row],[Vertex]],GroupVertices[Vertex],0)),1,1,"")</f>
        <v>#N/A</v>
      </c>
      <c r="BL1340" s="3"/>
      <c r="BM1340" s="3"/>
      <c r="BN1340" s="3"/>
      <c r="BO1340" s="3"/>
    </row>
    <row r="1341" spans="1:67" x14ac:dyDescent="0.25">
      <c r="A1341" s="64" t="s">
        <v>1328</v>
      </c>
      <c r="B1341" s="65"/>
      <c r="C1341" s="65"/>
      <c r="D1341" s="66"/>
      <c r="E1341" s="68"/>
      <c r="F1341" s="100" t="s">
        <v>5603</v>
      </c>
      <c r="G1341" s="65"/>
      <c r="H1341" s="69"/>
      <c r="I1341" s="70"/>
      <c r="J1341" s="70"/>
      <c r="K1341" s="69" t="s">
        <v>18122</v>
      </c>
      <c r="L1341" s="73"/>
      <c r="M1341" s="74"/>
      <c r="N1341" s="74"/>
      <c r="O1341" s="75"/>
      <c r="P1341" s="76"/>
      <c r="Q1341" s="76"/>
      <c r="R1341" s="86"/>
      <c r="S1341" s="48"/>
      <c r="T1341" s="48"/>
      <c r="U1341" s="49"/>
      <c r="V1341" s="49"/>
      <c r="W1341" s="49"/>
      <c r="X1341" s="49"/>
      <c r="Y1341" s="49"/>
      <c r="Z1341" s="49"/>
      <c r="AA1341" s="71">
        <v>1234</v>
      </c>
      <c r="AB1341" s="71"/>
      <c r="AC1341" s="72"/>
      <c r="AD1341" s="78" t="s">
        <v>11367</v>
      </c>
      <c r="AE1341" s="78">
        <v>0</v>
      </c>
      <c r="AF1341" s="78">
        <v>1</v>
      </c>
      <c r="AG1341" s="78">
        <v>653</v>
      </c>
      <c r="AH1341" s="78">
        <v>0</v>
      </c>
      <c r="AI1341" s="78">
        <v>19800</v>
      </c>
      <c r="AJ1341" s="78" t="s">
        <v>12477</v>
      </c>
      <c r="AK1341" s="78" t="s">
        <v>12783</v>
      </c>
      <c r="AL1341" s="84" t="s">
        <v>13703</v>
      </c>
      <c r="AM1341" s="78" t="s">
        <v>10135</v>
      </c>
      <c r="AN1341" s="80">
        <v>41024.384120370371</v>
      </c>
      <c r="AO1341" s="78"/>
      <c r="AP1341" s="78" t="b">
        <v>0</v>
      </c>
      <c r="AQ1341" s="78" t="b">
        <v>0</v>
      </c>
      <c r="AR1341" s="78" t="b">
        <v>1</v>
      </c>
      <c r="AS1341" s="78" t="s">
        <v>9963</v>
      </c>
      <c r="AT1341" s="78">
        <v>0</v>
      </c>
      <c r="AU1341" s="84" t="s">
        <v>15096</v>
      </c>
      <c r="AV1341" s="78" t="b">
        <v>0</v>
      </c>
      <c r="AW1341" s="78" t="s">
        <v>15459</v>
      </c>
      <c r="AX1341" s="84" t="s">
        <v>16691</v>
      </c>
      <c r="AY1341" s="78" t="s">
        <v>66</v>
      </c>
      <c r="AZ1341" s="102" t="s">
        <v>18398</v>
      </c>
      <c r="BA1341" s="48"/>
      <c r="BB1341" s="48"/>
      <c r="BC1341" s="48"/>
      <c r="BD1341" s="48"/>
      <c r="BE1341" s="48"/>
      <c r="BF1341" s="48"/>
      <c r="BG1341" s="48"/>
      <c r="BH1341" s="48"/>
      <c r="BI1341" s="48"/>
      <c r="BJ1341" s="48"/>
      <c r="BK1341" s="78" t="e">
        <f>REPLACE(INDEX(GroupVertices[Group], MATCH(Vertices[[#This Row],[Vertex]],GroupVertices[Vertex],0)),1,1,"")</f>
        <v>#N/A</v>
      </c>
      <c r="BL1341" s="3"/>
      <c r="BM1341" s="3"/>
      <c r="BN1341" s="3"/>
      <c r="BO1341" s="3"/>
    </row>
    <row r="1342" spans="1:67" x14ac:dyDescent="0.25">
      <c r="A1342" s="64" t="s">
        <v>1329</v>
      </c>
      <c r="B1342" s="65"/>
      <c r="C1342" s="65"/>
      <c r="D1342" s="66"/>
      <c r="E1342" s="68"/>
      <c r="F1342" s="100" t="s">
        <v>5604</v>
      </c>
      <c r="G1342" s="65"/>
      <c r="H1342" s="69"/>
      <c r="I1342" s="70"/>
      <c r="J1342" s="70"/>
      <c r="K1342" s="69" t="s">
        <v>18123</v>
      </c>
      <c r="L1342" s="73"/>
      <c r="M1342" s="74"/>
      <c r="N1342" s="74"/>
      <c r="O1342" s="75"/>
      <c r="P1342" s="76"/>
      <c r="Q1342" s="76"/>
      <c r="R1342" s="86"/>
      <c r="S1342" s="48"/>
      <c r="T1342" s="48"/>
      <c r="U1342" s="49"/>
      <c r="V1342" s="49"/>
      <c r="W1342" s="49"/>
      <c r="X1342" s="49"/>
      <c r="Y1342" s="49"/>
      <c r="Z1342" s="49"/>
      <c r="AA1342" s="71">
        <v>1235</v>
      </c>
      <c r="AB1342" s="71"/>
      <c r="AC1342" s="72"/>
      <c r="AD1342" s="78" t="s">
        <v>11368</v>
      </c>
      <c r="AE1342" s="78">
        <v>163</v>
      </c>
      <c r="AF1342" s="78">
        <v>63</v>
      </c>
      <c r="AG1342" s="78">
        <v>73</v>
      </c>
      <c r="AH1342" s="78">
        <v>5</v>
      </c>
      <c r="AI1342" s="78"/>
      <c r="AJ1342" s="78"/>
      <c r="AK1342" s="78"/>
      <c r="AL1342" s="84" t="s">
        <v>13704</v>
      </c>
      <c r="AM1342" s="78"/>
      <c r="AN1342" s="80">
        <v>41938.409074074072</v>
      </c>
      <c r="AO1342" s="78"/>
      <c r="AP1342" s="78" t="b">
        <v>1</v>
      </c>
      <c r="AQ1342" s="78" t="b">
        <v>0</v>
      </c>
      <c r="AR1342" s="78" t="b">
        <v>0</v>
      </c>
      <c r="AS1342" s="78" t="s">
        <v>9963</v>
      </c>
      <c r="AT1342" s="78">
        <v>0</v>
      </c>
      <c r="AU1342" s="84" t="s">
        <v>14862</v>
      </c>
      <c r="AV1342" s="78" t="b">
        <v>0</v>
      </c>
      <c r="AW1342" s="78" t="s">
        <v>15459</v>
      </c>
      <c r="AX1342" s="84" t="s">
        <v>16692</v>
      </c>
      <c r="AY1342" s="78" t="s">
        <v>66</v>
      </c>
      <c r="AZ1342" s="102" t="s">
        <v>18398</v>
      </c>
      <c r="BA1342" s="48"/>
      <c r="BB1342" s="48"/>
      <c r="BC1342" s="48"/>
      <c r="BD1342" s="48"/>
      <c r="BE1342" s="48"/>
      <c r="BF1342" s="48"/>
      <c r="BG1342" s="48"/>
      <c r="BH1342" s="48"/>
      <c r="BI1342" s="48"/>
      <c r="BJ1342" s="48"/>
      <c r="BK1342" s="78" t="e">
        <f>REPLACE(INDEX(GroupVertices[Group], MATCH(Vertices[[#This Row],[Vertex]],GroupVertices[Vertex],0)),1,1,"")</f>
        <v>#N/A</v>
      </c>
      <c r="BL1342" s="3"/>
      <c r="BM1342" s="3"/>
      <c r="BN1342" s="3"/>
      <c r="BO1342" s="3"/>
    </row>
    <row r="1343" spans="1:67" x14ac:dyDescent="0.25">
      <c r="A1343" s="64" t="s">
        <v>1338</v>
      </c>
      <c r="B1343" s="65"/>
      <c r="C1343" s="65"/>
      <c r="D1343" s="66"/>
      <c r="E1343" s="68"/>
      <c r="F1343" s="100" t="s">
        <v>5613</v>
      </c>
      <c r="G1343" s="65"/>
      <c r="H1343" s="69"/>
      <c r="I1343" s="70"/>
      <c r="J1343" s="70"/>
      <c r="K1343" s="69" t="s">
        <v>18131</v>
      </c>
      <c r="L1343" s="73"/>
      <c r="M1343" s="74"/>
      <c r="N1343" s="74"/>
      <c r="O1343" s="75"/>
      <c r="P1343" s="76"/>
      <c r="Q1343" s="76"/>
      <c r="R1343" s="86"/>
      <c r="S1343" s="48"/>
      <c r="T1343" s="48"/>
      <c r="U1343" s="49"/>
      <c r="V1343" s="49"/>
      <c r="W1343" s="49"/>
      <c r="X1343" s="49"/>
      <c r="Y1343" s="49"/>
      <c r="Z1343" s="49"/>
      <c r="AA1343" s="71">
        <v>1243</v>
      </c>
      <c r="AB1343" s="71"/>
      <c r="AC1343" s="72"/>
      <c r="AD1343" s="78" t="s">
        <v>11376</v>
      </c>
      <c r="AE1343" s="78">
        <v>2042</v>
      </c>
      <c r="AF1343" s="78">
        <v>1385</v>
      </c>
      <c r="AG1343" s="78">
        <v>1233</v>
      </c>
      <c r="AH1343" s="78">
        <v>381</v>
      </c>
      <c r="AI1343" s="78">
        <v>19800</v>
      </c>
      <c r="AJ1343" s="78" t="s">
        <v>12484</v>
      </c>
      <c r="AK1343" s="78" t="s">
        <v>12683</v>
      </c>
      <c r="AL1343" s="78"/>
      <c r="AM1343" s="78" t="s">
        <v>12690</v>
      </c>
      <c r="AN1343" s="80">
        <v>39950.318530092591</v>
      </c>
      <c r="AO1343" s="84" t="s">
        <v>14716</v>
      </c>
      <c r="AP1343" s="78" t="b">
        <v>0</v>
      </c>
      <c r="AQ1343" s="78" t="b">
        <v>0</v>
      </c>
      <c r="AR1343" s="78" t="b">
        <v>0</v>
      </c>
      <c r="AS1343" s="78" t="s">
        <v>9963</v>
      </c>
      <c r="AT1343" s="78">
        <v>17</v>
      </c>
      <c r="AU1343" s="84" t="s">
        <v>15098</v>
      </c>
      <c r="AV1343" s="78" t="b">
        <v>0</v>
      </c>
      <c r="AW1343" s="78" t="s">
        <v>15459</v>
      </c>
      <c r="AX1343" s="84" t="s">
        <v>16700</v>
      </c>
      <c r="AY1343" s="78" t="s">
        <v>66</v>
      </c>
      <c r="AZ1343" s="102" t="s">
        <v>18398</v>
      </c>
      <c r="BA1343" s="48"/>
      <c r="BB1343" s="48"/>
      <c r="BC1343" s="48"/>
      <c r="BD1343" s="48"/>
      <c r="BE1343" s="48"/>
      <c r="BF1343" s="48"/>
      <c r="BG1343" s="48"/>
      <c r="BH1343" s="48"/>
      <c r="BI1343" s="48"/>
      <c r="BJ1343" s="48"/>
      <c r="BK1343" s="78" t="e">
        <f>REPLACE(INDEX(GroupVertices[Group], MATCH(Vertices[[#This Row],[Vertex]],GroupVertices[Vertex],0)),1,1,"")</f>
        <v>#N/A</v>
      </c>
      <c r="BL1343" s="3"/>
      <c r="BM1343" s="3"/>
      <c r="BN1343" s="3"/>
      <c r="BO1343" s="3"/>
    </row>
    <row r="1344" spans="1:67" x14ac:dyDescent="0.25">
      <c r="A1344" s="64" t="s">
        <v>1341</v>
      </c>
      <c r="B1344" s="65"/>
      <c r="C1344" s="65"/>
      <c r="D1344" s="66"/>
      <c r="E1344" s="68"/>
      <c r="F1344" s="100" t="s">
        <v>5616</v>
      </c>
      <c r="G1344" s="65"/>
      <c r="H1344" s="69"/>
      <c r="I1344" s="70"/>
      <c r="J1344" s="70"/>
      <c r="K1344" s="69" t="s">
        <v>18134</v>
      </c>
      <c r="L1344" s="73"/>
      <c r="M1344" s="74"/>
      <c r="N1344" s="74"/>
      <c r="O1344" s="75"/>
      <c r="P1344" s="76"/>
      <c r="Q1344" s="76"/>
      <c r="R1344" s="86"/>
      <c r="S1344" s="48"/>
      <c r="T1344" s="48"/>
      <c r="U1344" s="49"/>
      <c r="V1344" s="49"/>
      <c r="W1344" s="49"/>
      <c r="X1344" s="49"/>
      <c r="Y1344" s="49"/>
      <c r="Z1344" s="49"/>
      <c r="AA1344" s="71">
        <v>1246</v>
      </c>
      <c r="AB1344" s="71"/>
      <c r="AC1344" s="72"/>
      <c r="AD1344" s="78" t="s">
        <v>11379</v>
      </c>
      <c r="AE1344" s="78">
        <v>6589</v>
      </c>
      <c r="AF1344" s="78">
        <v>6064</v>
      </c>
      <c r="AG1344" s="78">
        <v>17471</v>
      </c>
      <c r="AH1344" s="78">
        <v>0</v>
      </c>
      <c r="AI1344" s="78">
        <v>28800</v>
      </c>
      <c r="AJ1344" s="78" t="s">
        <v>12487</v>
      </c>
      <c r="AK1344" s="78"/>
      <c r="AL1344" s="78"/>
      <c r="AM1344" s="78" t="s">
        <v>13820</v>
      </c>
      <c r="AN1344" s="80">
        <v>41017.483703703707</v>
      </c>
      <c r="AO1344" s="78"/>
      <c r="AP1344" s="78" t="b">
        <v>0</v>
      </c>
      <c r="AQ1344" s="78" t="b">
        <v>0</v>
      </c>
      <c r="AR1344" s="78" t="b">
        <v>0</v>
      </c>
      <c r="AS1344" s="78" t="s">
        <v>9963</v>
      </c>
      <c r="AT1344" s="78">
        <v>19</v>
      </c>
      <c r="AU1344" s="84" t="s">
        <v>15100</v>
      </c>
      <c r="AV1344" s="78" t="b">
        <v>0</v>
      </c>
      <c r="AW1344" s="78" t="s">
        <v>15459</v>
      </c>
      <c r="AX1344" s="84" t="s">
        <v>16703</v>
      </c>
      <c r="AY1344" s="78" t="s">
        <v>66</v>
      </c>
      <c r="AZ1344" s="102" t="s">
        <v>18398</v>
      </c>
      <c r="BA1344" s="48"/>
      <c r="BB1344" s="48"/>
      <c r="BC1344" s="48"/>
      <c r="BD1344" s="48"/>
      <c r="BE1344" s="48"/>
      <c r="BF1344" s="48"/>
      <c r="BG1344" s="48"/>
      <c r="BH1344" s="48"/>
      <c r="BI1344" s="48"/>
      <c r="BJ1344" s="48"/>
      <c r="BK1344" s="78" t="e">
        <f>REPLACE(INDEX(GroupVertices[Group], MATCH(Vertices[[#This Row],[Vertex]],GroupVertices[Vertex],0)),1,1,"")</f>
        <v>#N/A</v>
      </c>
      <c r="BL1344" s="3"/>
      <c r="BM1344" s="3"/>
      <c r="BN1344" s="3"/>
      <c r="BO1344" s="3"/>
    </row>
    <row r="1345" spans="1:67" x14ac:dyDescent="0.25">
      <c r="A1345" s="64" t="s">
        <v>1343</v>
      </c>
      <c r="B1345" s="65"/>
      <c r="C1345" s="65"/>
      <c r="D1345" s="66"/>
      <c r="E1345" s="68"/>
      <c r="F1345" s="100" t="s">
        <v>5617</v>
      </c>
      <c r="G1345" s="65"/>
      <c r="H1345" s="69"/>
      <c r="I1345" s="70"/>
      <c r="J1345" s="70"/>
      <c r="K1345" s="69" t="s">
        <v>18136</v>
      </c>
      <c r="L1345" s="73"/>
      <c r="M1345" s="74"/>
      <c r="N1345" s="74"/>
      <c r="O1345" s="75"/>
      <c r="P1345" s="76"/>
      <c r="Q1345" s="76"/>
      <c r="R1345" s="86"/>
      <c r="S1345" s="48"/>
      <c r="T1345" s="48"/>
      <c r="U1345" s="49"/>
      <c r="V1345" s="49"/>
      <c r="W1345" s="49"/>
      <c r="X1345" s="49"/>
      <c r="Y1345" s="49"/>
      <c r="Z1345" s="49"/>
      <c r="AA1345" s="71">
        <v>1248</v>
      </c>
      <c r="AB1345" s="71"/>
      <c r="AC1345" s="72"/>
      <c r="AD1345" s="78" t="s">
        <v>11381</v>
      </c>
      <c r="AE1345" s="78">
        <v>366</v>
      </c>
      <c r="AF1345" s="78">
        <v>206</v>
      </c>
      <c r="AG1345" s="78">
        <v>4341</v>
      </c>
      <c r="AH1345" s="78">
        <v>5605</v>
      </c>
      <c r="AI1345" s="78">
        <v>19800</v>
      </c>
      <c r="AJ1345" s="78" t="s">
        <v>12488</v>
      </c>
      <c r="AK1345" s="78" t="s">
        <v>13087</v>
      </c>
      <c r="AL1345" s="78"/>
      <c r="AM1345" s="78" t="s">
        <v>12690</v>
      </c>
      <c r="AN1345" s="80">
        <v>40280.488599537035</v>
      </c>
      <c r="AO1345" s="84" t="s">
        <v>14719</v>
      </c>
      <c r="AP1345" s="78" t="b">
        <v>0</v>
      </c>
      <c r="AQ1345" s="78" t="b">
        <v>0</v>
      </c>
      <c r="AR1345" s="78" t="b">
        <v>1</v>
      </c>
      <c r="AS1345" s="78" t="s">
        <v>9963</v>
      </c>
      <c r="AT1345" s="78">
        <v>14</v>
      </c>
      <c r="AU1345" s="84" t="s">
        <v>14898</v>
      </c>
      <c r="AV1345" s="78" t="b">
        <v>0</v>
      </c>
      <c r="AW1345" s="78" t="s">
        <v>15459</v>
      </c>
      <c r="AX1345" s="84" t="s">
        <v>16705</v>
      </c>
      <c r="AY1345" s="78" t="s">
        <v>66</v>
      </c>
      <c r="AZ1345" s="102" t="s">
        <v>18398</v>
      </c>
      <c r="BA1345" s="48"/>
      <c r="BB1345" s="48"/>
      <c r="BC1345" s="48"/>
      <c r="BD1345" s="48"/>
      <c r="BE1345" s="48"/>
      <c r="BF1345" s="48"/>
      <c r="BG1345" s="48"/>
      <c r="BH1345" s="48"/>
      <c r="BI1345" s="48"/>
      <c r="BJ1345" s="48"/>
      <c r="BK1345" s="78" t="e">
        <f>REPLACE(INDEX(GroupVertices[Group], MATCH(Vertices[[#This Row],[Vertex]],GroupVertices[Vertex],0)),1,1,"")</f>
        <v>#N/A</v>
      </c>
      <c r="BL1345" s="3"/>
      <c r="BM1345" s="3"/>
      <c r="BN1345" s="3"/>
      <c r="BO1345" s="3"/>
    </row>
    <row r="1346" spans="1:67" x14ac:dyDescent="0.25">
      <c r="A1346" s="64" t="s">
        <v>1344</v>
      </c>
      <c r="B1346" s="65"/>
      <c r="C1346" s="65"/>
      <c r="D1346" s="66"/>
      <c r="E1346" s="68"/>
      <c r="F1346" s="100" t="s">
        <v>15430</v>
      </c>
      <c r="G1346" s="65"/>
      <c r="H1346" s="69"/>
      <c r="I1346" s="70"/>
      <c r="J1346" s="70"/>
      <c r="K1346" s="69" t="s">
        <v>18137</v>
      </c>
      <c r="L1346" s="73"/>
      <c r="M1346" s="74"/>
      <c r="N1346" s="74"/>
      <c r="O1346" s="75"/>
      <c r="P1346" s="76"/>
      <c r="Q1346" s="76"/>
      <c r="R1346" s="86"/>
      <c r="S1346" s="48"/>
      <c r="T1346" s="48"/>
      <c r="U1346" s="49"/>
      <c r="V1346" s="49"/>
      <c r="W1346" s="49"/>
      <c r="X1346" s="49"/>
      <c r="Y1346" s="49"/>
      <c r="Z1346" s="49"/>
      <c r="AA1346" s="71">
        <v>1249</v>
      </c>
      <c r="AB1346" s="71"/>
      <c r="AC1346" s="72"/>
      <c r="AD1346" s="78" t="s">
        <v>11382</v>
      </c>
      <c r="AE1346" s="78">
        <v>283</v>
      </c>
      <c r="AF1346" s="78">
        <v>15</v>
      </c>
      <c r="AG1346" s="78">
        <v>27</v>
      </c>
      <c r="AH1346" s="78">
        <v>81</v>
      </c>
      <c r="AI1346" s="78"/>
      <c r="AJ1346" s="78" t="s">
        <v>12489</v>
      </c>
      <c r="AK1346" s="78" t="s">
        <v>12999</v>
      </c>
      <c r="AL1346" s="78"/>
      <c r="AM1346" s="78"/>
      <c r="AN1346" s="80">
        <v>41791.531655092593</v>
      </c>
      <c r="AO1346" s="84" t="s">
        <v>14720</v>
      </c>
      <c r="AP1346" s="78" t="b">
        <v>1</v>
      </c>
      <c r="AQ1346" s="78" t="b">
        <v>0</v>
      </c>
      <c r="AR1346" s="78" t="b">
        <v>1</v>
      </c>
      <c r="AS1346" s="78" t="s">
        <v>9963</v>
      </c>
      <c r="AT1346" s="78">
        <v>0</v>
      </c>
      <c r="AU1346" s="84" t="s">
        <v>14862</v>
      </c>
      <c r="AV1346" s="78" t="b">
        <v>0</v>
      </c>
      <c r="AW1346" s="78" t="s">
        <v>15459</v>
      </c>
      <c r="AX1346" s="84" t="s">
        <v>16706</v>
      </c>
      <c r="AY1346" s="78" t="s">
        <v>66</v>
      </c>
      <c r="AZ1346" s="102" t="s">
        <v>18398</v>
      </c>
      <c r="BA1346" s="48"/>
      <c r="BB1346" s="48"/>
      <c r="BC1346" s="48"/>
      <c r="BD1346" s="48"/>
      <c r="BE1346" s="48"/>
      <c r="BF1346" s="48"/>
      <c r="BG1346" s="48"/>
      <c r="BH1346" s="48"/>
      <c r="BI1346" s="48"/>
      <c r="BJ1346" s="48"/>
      <c r="BK1346" s="78" t="e">
        <f>REPLACE(INDEX(GroupVertices[Group], MATCH(Vertices[[#This Row],[Vertex]],GroupVertices[Vertex],0)),1,1,"")</f>
        <v>#N/A</v>
      </c>
      <c r="BL1346" s="3"/>
      <c r="BM1346" s="3"/>
      <c r="BN1346" s="3"/>
      <c r="BO1346" s="3"/>
    </row>
    <row r="1347" spans="1:67" x14ac:dyDescent="0.25">
      <c r="A1347" s="64" t="s">
        <v>1347</v>
      </c>
      <c r="B1347" s="65"/>
      <c r="C1347" s="65"/>
      <c r="D1347" s="66"/>
      <c r="E1347" s="68"/>
      <c r="F1347" s="100" t="s">
        <v>5620</v>
      </c>
      <c r="G1347" s="65"/>
      <c r="H1347" s="69"/>
      <c r="I1347" s="70"/>
      <c r="J1347" s="70"/>
      <c r="K1347" s="69" t="s">
        <v>18140</v>
      </c>
      <c r="L1347" s="73"/>
      <c r="M1347" s="74"/>
      <c r="N1347" s="74"/>
      <c r="O1347" s="75"/>
      <c r="P1347" s="76"/>
      <c r="Q1347" s="76"/>
      <c r="R1347" s="86"/>
      <c r="S1347" s="48"/>
      <c r="T1347" s="48"/>
      <c r="U1347" s="49"/>
      <c r="V1347" s="49"/>
      <c r="W1347" s="49"/>
      <c r="X1347" s="49"/>
      <c r="Y1347" s="49"/>
      <c r="Z1347" s="49"/>
      <c r="AA1347" s="71">
        <v>1252</v>
      </c>
      <c r="AB1347" s="71"/>
      <c r="AC1347" s="72"/>
      <c r="AD1347" s="78" t="s">
        <v>11385</v>
      </c>
      <c r="AE1347" s="78">
        <v>64</v>
      </c>
      <c r="AF1347" s="78">
        <v>58</v>
      </c>
      <c r="AG1347" s="78">
        <v>1870</v>
      </c>
      <c r="AH1347" s="78">
        <v>129</v>
      </c>
      <c r="AI1347" s="78">
        <v>19800</v>
      </c>
      <c r="AJ1347" s="78" t="s">
        <v>12492</v>
      </c>
      <c r="AK1347" s="78" t="s">
        <v>12669</v>
      </c>
      <c r="AL1347" s="78"/>
      <c r="AM1347" s="78" t="s">
        <v>10135</v>
      </c>
      <c r="AN1347" s="80">
        <v>40782.608576388891</v>
      </c>
      <c r="AO1347" s="84" t="s">
        <v>14723</v>
      </c>
      <c r="AP1347" s="78" t="b">
        <v>0</v>
      </c>
      <c r="AQ1347" s="78" t="b">
        <v>0</v>
      </c>
      <c r="AR1347" s="78" t="b">
        <v>0</v>
      </c>
      <c r="AS1347" s="78" t="s">
        <v>9963</v>
      </c>
      <c r="AT1347" s="78">
        <v>4</v>
      </c>
      <c r="AU1347" s="84" t="s">
        <v>14902</v>
      </c>
      <c r="AV1347" s="78" t="b">
        <v>0</v>
      </c>
      <c r="AW1347" s="78" t="s">
        <v>15459</v>
      </c>
      <c r="AX1347" s="84" t="s">
        <v>16709</v>
      </c>
      <c r="AY1347" s="78" t="s">
        <v>66</v>
      </c>
      <c r="AZ1347" s="102" t="s">
        <v>18398</v>
      </c>
      <c r="BA1347" s="48"/>
      <c r="BB1347" s="48"/>
      <c r="BC1347" s="48"/>
      <c r="BD1347" s="48"/>
      <c r="BE1347" s="48"/>
      <c r="BF1347" s="48"/>
      <c r="BG1347" s="48"/>
      <c r="BH1347" s="48"/>
      <c r="BI1347" s="48"/>
      <c r="BJ1347" s="48"/>
      <c r="BK1347" s="78" t="e">
        <f>REPLACE(INDEX(GroupVertices[Group], MATCH(Vertices[[#This Row],[Vertex]],GroupVertices[Vertex],0)),1,1,"")</f>
        <v>#N/A</v>
      </c>
      <c r="BL1347" s="3"/>
      <c r="BM1347" s="3"/>
      <c r="BN1347" s="3"/>
      <c r="BO1347" s="3"/>
    </row>
    <row r="1348" spans="1:67" x14ac:dyDescent="0.25">
      <c r="A1348" s="64" t="s">
        <v>1348</v>
      </c>
      <c r="B1348" s="65"/>
      <c r="C1348" s="65"/>
      <c r="D1348" s="66"/>
      <c r="E1348" s="68"/>
      <c r="F1348" s="100" t="s">
        <v>5621</v>
      </c>
      <c r="G1348" s="65"/>
      <c r="H1348" s="69"/>
      <c r="I1348" s="70"/>
      <c r="J1348" s="70"/>
      <c r="K1348" s="69" t="s">
        <v>18141</v>
      </c>
      <c r="L1348" s="73"/>
      <c r="M1348" s="74"/>
      <c r="N1348" s="74"/>
      <c r="O1348" s="75"/>
      <c r="P1348" s="76"/>
      <c r="Q1348" s="76"/>
      <c r="R1348" s="86"/>
      <c r="S1348" s="48"/>
      <c r="T1348" s="48"/>
      <c r="U1348" s="49"/>
      <c r="V1348" s="49"/>
      <c r="W1348" s="49"/>
      <c r="X1348" s="49"/>
      <c r="Y1348" s="49"/>
      <c r="Z1348" s="49"/>
      <c r="AA1348" s="71">
        <v>1253</v>
      </c>
      <c r="AB1348" s="71"/>
      <c r="AC1348" s="72"/>
      <c r="AD1348" s="78" t="s">
        <v>11386</v>
      </c>
      <c r="AE1348" s="78">
        <v>98</v>
      </c>
      <c r="AF1348" s="78">
        <v>129</v>
      </c>
      <c r="AG1348" s="78">
        <v>1699</v>
      </c>
      <c r="AH1348" s="78">
        <v>2</v>
      </c>
      <c r="AI1348" s="78">
        <v>-36000</v>
      </c>
      <c r="AJ1348" s="78" t="s">
        <v>12493</v>
      </c>
      <c r="AK1348" s="78" t="s">
        <v>13089</v>
      </c>
      <c r="AL1348" s="84" t="s">
        <v>13714</v>
      </c>
      <c r="AM1348" s="78" t="s">
        <v>13801</v>
      </c>
      <c r="AN1348" s="80">
        <v>40110.456944444442</v>
      </c>
      <c r="AO1348" s="84" t="s">
        <v>14724</v>
      </c>
      <c r="AP1348" s="78" t="b">
        <v>0</v>
      </c>
      <c r="AQ1348" s="78" t="b">
        <v>0</v>
      </c>
      <c r="AR1348" s="78" t="b">
        <v>1</v>
      </c>
      <c r="AS1348" s="78" t="s">
        <v>9963</v>
      </c>
      <c r="AT1348" s="78">
        <v>0</v>
      </c>
      <c r="AU1348" s="84" t="s">
        <v>14863</v>
      </c>
      <c r="AV1348" s="78" t="b">
        <v>0</v>
      </c>
      <c r="AW1348" s="78" t="s">
        <v>15459</v>
      </c>
      <c r="AX1348" s="84" t="s">
        <v>16710</v>
      </c>
      <c r="AY1348" s="78" t="s">
        <v>66</v>
      </c>
      <c r="AZ1348" s="102" t="s">
        <v>18397</v>
      </c>
      <c r="BA1348" s="48"/>
      <c r="BB1348" s="48"/>
      <c r="BC1348" s="48"/>
      <c r="BD1348" s="48"/>
      <c r="BE1348" s="48"/>
      <c r="BF1348" s="48"/>
      <c r="BG1348" s="48"/>
      <c r="BH1348" s="48"/>
      <c r="BI1348" s="48"/>
      <c r="BJ1348" s="48"/>
      <c r="BK1348" s="78" t="e">
        <f>REPLACE(INDEX(GroupVertices[Group], MATCH(Vertices[[#This Row],[Vertex]],GroupVertices[Vertex],0)),1,1,"")</f>
        <v>#N/A</v>
      </c>
      <c r="BL1348" s="3"/>
      <c r="BM1348" s="3"/>
      <c r="BN1348" s="3"/>
      <c r="BO1348" s="3"/>
    </row>
    <row r="1349" spans="1:67" x14ac:dyDescent="0.25">
      <c r="A1349" s="64" t="s">
        <v>1352</v>
      </c>
      <c r="B1349" s="65"/>
      <c r="C1349" s="65"/>
      <c r="D1349" s="66"/>
      <c r="E1349" s="68"/>
      <c r="F1349" s="100" t="s">
        <v>5624</v>
      </c>
      <c r="G1349" s="65"/>
      <c r="H1349" s="69"/>
      <c r="I1349" s="70"/>
      <c r="J1349" s="70"/>
      <c r="K1349" s="69" t="s">
        <v>18145</v>
      </c>
      <c r="L1349" s="73"/>
      <c r="M1349" s="74"/>
      <c r="N1349" s="74"/>
      <c r="O1349" s="75"/>
      <c r="P1349" s="76"/>
      <c r="Q1349" s="76"/>
      <c r="R1349" s="86"/>
      <c r="S1349" s="48"/>
      <c r="T1349" s="48"/>
      <c r="U1349" s="49"/>
      <c r="V1349" s="49"/>
      <c r="W1349" s="49"/>
      <c r="X1349" s="49"/>
      <c r="Y1349" s="49"/>
      <c r="Z1349" s="49"/>
      <c r="AA1349" s="71">
        <v>1257</v>
      </c>
      <c r="AB1349" s="71"/>
      <c r="AC1349" s="72"/>
      <c r="AD1349" s="78" t="s">
        <v>11390</v>
      </c>
      <c r="AE1349" s="78">
        <v>47</v>
      </c>
      <c r="AF1349" s="78">
        <v>95</v>
      </c>
      <c r="AG1349" s="78">
        <v>2578</v>
      </c>
      <c r="AH1349" s="78">
        <v>1</v>
      </c>
      <c r="AI1349" s="78">
        <v>19800</v>
      </c>
      <c r="AJ1349" s="78" t="s">
        <v>12495</v>
      </c>
      <c r="AK1349" s="78" t="s">
        <v>13090</v>
      </c>
      <c r="AL1349" s="78"/>
      <c r="AM1349" s="78" t="s">
        <v>10135</v>
      </c>
      <c r="AN1349" s="80">
        <v>42631.187997685185</v>
      </c>
      <c r="AO1349" s="78"/>
      <c r="AP1349" s="78" t="b">
        <v>1</v>
      </c>
      <c r="AQ1349" s="78" t="b">
        <v>0</v>
      </c>
      <c r="AR1349" s="78" t="b">
        <v>0</v>
      </c>
      <c r="AS1349" s="78" t="s">
        <v>9963</v>
      </c>
      <c r="AT1349" s="78">
        <v>3</v>
      </c>
      <c r="AU1349" s="78"/>
      <c r="AV1349" s="78" t="b">
        <v>0</v>
      </c>
      <c r="AW1349" s="78" t="s">
        <v>15459</v>
      </c>
      <c r="AX1349" s="84" t="s">
        <v>16714</v>
      </c>
      <c r="AY1349" s="78" t="s">
        <v>66</v>
      </c>
      <c r="AZ1349" s="102" t="s">
        <v>18397</v>
      </c>
      <c r="BA1349" s="48"/>
      <c r="BB1349" s="48"/>
      <c r="BC1349" s="48"/>
      <c r="BD1349" s="48"/>
      <c r="BE1349" s="48"/>
      <c r="BF1349" s="48"/>
      <c r="BG1349" s="48"/>
      <c r="BH1349" s="48"/>
      <c r="BI1349" s="48"/>
      <c r="BJ1349" s="48"/>
      <c r="BK1349" s="78" t="e">
        <f>REPLACE(INDEX(GroupVertices[Group], MATCH(Vertices[[#This Row],[Vertex]],GroupVertices[Vertex],0)),1,1,"")</f>
        <v>#N/A</v>
      </c>
      <c r="BL1349" s="3"/>
      <c r="BM1349" s="3"/>
      <c r="BN1349" s="3"/>
      <c r="BO1349" s="3"/>
    </row>
    <row r="1350" spans="1:67" x14ac:dyDescent="0.25">
      <c r="A1350" s="64" t="s">
        <v>1357</v>
      </c>
      <c r="B1350" s="65"/>
      <c r="C1350" s="65"/>
      <c r="D1350" s="66"/>
      <c r="E1350" s="68"/>
      <c r="F1350" s="100" t="s">
        <v>5629</v>
      </c>
      <c r="G1350" s="65"/>
      <c r="H1350" s="69"/>
      <c r="I1350" s="70"/>
      <c r="J1350" s="70"/>
      <c r="K1350" s="69" t="s">
        <v>18150</v>
      </c>
      <c r="L1350" s="73"/>
      <c r="M1350" s="74"/>
      <c r="N1350" s="74"/>
      <c r="O1350" s="75"/>
      <c r="P1350" s="76"/>
      <c r="Q1350" s="76"/>
      <c r="R1350" s="86"/>
      <c r="S1350" s="48"/>
      <c r="T1350" s="48"/>
      <c r="U1350" s="49"/>
      <c r="V1350" s="49"/>
      <c r="W1350" s="49"/>
      <c r="X1350" s="49"/>
      <c r="Y1350" s="49"/>
      <c r="Z1350" s="49"/>
      <c r="AA1350" s="71">
        <v>1262</v>
      </c>
      <c r="AB1350" s="71"/>
      <c r="AC1350" s="72"/>
      <c r="AD1350" s="78" t="s">
        <v>11394</v>
      </c>
      <c r="AE1350" s="78">
        <v>11</v>
      </c>
      <c r="AF1350" s="78">
        <v>214</v>
      </c>
      <c r="AG1350" s="78">
        <v>43888</v>
      </c>
      <c r="AH1350" s="78">
        <v>0</v>
      </c>
      <c r="AI1350" s="78">
        <v>19800</v>
      </c>
      <c r="AJ1350" s="78" t="s">
        <v>12498</v>
      </c>
      <c r="AK1350" s="78" t="s">
        <v>13091</v>
      </c>
      <c r="AL1350" s="84" t="s">
        <v>13715</v>
      </c>
      <c r="AM1350" s="78" t="s">
        <v>10140</v>
      </c>
      <c r="AN1350" s="80">
        <v>41199.485532407409</v>
      </c>
      <c r="AO1350" s="84" t="s">
        <v>14730</v>
      </c>
      <c r="AP1350" s="78" t="b">
        <v>0</v>
      </c>
      <c r="AQ1350" s="78" t="b">
        <v>0</v>
      </c>
      <c r="AR1350" s="78" t="b">
        <v>1</v>
      </c>
      <c r="AS1350" s="78" t="s">
        <v>9963</v>
      </c>
      <c r="AT1350" s="78">
        <v>44</v>
      </c>
      <c r="AU1350" s="84" t="s">
        <v>14901</v>
      </c>
      <c r="AV1350" s="78" t="b">
        <v>0</v>
      </c>
      <c r="AW1350" s="78" t="s">
        <v>15459</v>
      </c>
      <c r="AX1350" s="84" t="s">
        <v>16719</v>
      </c>
      <c r="AY1350" s="78" t="s">
        <v>66</v>
      </c>
      <c r="AZ1350" s="102" t="s">
        <v>18397</v>
      </c>
      <c r="BA1350" s="48"/>
      <c r="BB1350" s="48"/>
      <c r="BC1350" s="48"/>
      <c r="BD1350" s="48"/>
      <c r="BE1350" s="48"/>
      <c r="BF1350" s="48"/>
      <c r="BG1350" s="48"/>
      <c r="BH1350" s="48"/>
      <c r="BI1350" s="48"/>
      <c r="BJ1350" s="48"/>
      <c r="BK1350" s="78" t="e">
        <f>REPLACE(INDEX(GroupVertices[Group], MATCH(Vertices[[#This Row],[Vertex]],GroupVertices[Vertex],0)),1,1,"")</f>
        <v>#N/A</v>
      </c>
      <c r="BL1350" s="3"/>
      <c r="BM1350" s="3"/>
      <c r="BN1350" s="3"/>
      <c r="BO1350" s="3"/>
    </row>
    <row r="1351" spans="1:67" x14ac:dyDescent="0.25">
      <c r="A1351" s="64" t="s">
        <v>1363</v>
      </c>
      <c r="B1351" s="65"/>
      <c r="C1351" s="65"/>
      <c r="D1351" s="66"/>
      <c r="E1351" s="68"/>
      <c r="F1351" s="100" t="s">
        <v>5635</v>
      </c>
      <c r="G1351" s="65"/>
      <c r="H1351" s="69"/>
      <c r="I1351" s="70"/>
      <c r="J1351" s="70"/>
      <c r="K1351" s="69" t="s">
        <v>18156</v>
      </c>
      <c r="L1351" s="73"/>
      <c r="M1351" s="74"/>
      <c r="N1351" s="74"/>
      <c r="O1351" s="75"/>
      <c r="P1351" s="76"/>
      <c r="Q1351" s="76"/>
      <c r="R1351" s="86"/>
      <c r="S1351" s="48"/>
      <c r="T1351" s="48"/>
      <c r="U1351" s="49"/>
      <c r="V1351" s="49"/>
      <c r="W1351" s="49"/>
      <c r="X1351" s="49"/>
      <c r="Y1351" s="49"/>
      <c r="Z1351" s="49"/>
      <c r="AA1351" s="71">
        <v>1268</v>
      </c>
      <c r="AB1351" s="71"/>
      <c r="AC1351" s="72"/>
      <c r="AD1351" s="78" t="s">
        <v>11400</v>
      </c>
      <c r="AE1351" s="78">
        <v>334</v>
      </c>
      <c r="AF1351" s="78">
        <v>115</v>
      </c>
      <c r="AG1351" s="78">
        <v>4387</v>
      </c>
      <c r="AH1351" s="78">
        <v>120</v>
      </c>
      <c r="AI1351" s="78">
        <v>19800</v>
      </c>
      <c r="AJ1351" s="78" t="s">
        <v>12504</v>
      </c>
      <c r="AK1351" s="78" t="s">
        <v>13093</v>
      </c>
      <c r="AL1351" s="78"/>
      <c r="AM1351" s="78" t="s">
        <v>12690</v>
      </c>
      <c r="AN1351" s="80">
        <v>40341.578981481478</v>
      </c>
      <c r="AO1351" s="84" t="s">
        <v>14735</v>
      </c>
      <c r="AP1351" s="78" t="b">
        <v>0</v>
      </c>
      <c r="AQ1351" s="78" t="b">
        <v>0</v>
      </c>
      <c r="AR1351" s="78" t="b">
        <v>1</v>
      </c>
      <c r="AS1351" s="78" t="s">
        <v>9963</v>
      </c>
      <c r="AT1351" s="78">
        <v>6</v>
      </c>
      <c r="AU1351" s="84" t="s">
        <v>14919</v>
      </c>
      <c r="AV1351" s="78" t="b">
        <v>0</v>
      </c>
      <c r="AW1351" s="78" t="s">
        <v>15459</v>
      </c>
      <c r="AX1351" s="84" t="s">
        <v>16725</v>
      </c>
      <c r="AY1351" s="78" t="s">
        <v>66</v>
      </c>
      <c r="AZ1351" s="102" t="s">
        <v>18398</v>
      </c>
      <c r="BA1351" s="48"/>
      <c r="BB1351" s="48"/>
      <c r="BC1351" s="48"/>
      <c r="BD1351" s="48"/>
      <c r="BE1351" s="48"/>
      <c r="BF1351" s="48"/>
      <c r="BG1351" s="48"/>
      <c r="BH1351" s="48"/>
      <c r="BI1351" s="48"/>
      <c r="BJ1351" s="48"/>
      <c r="BK1351" s="78" t="e">
        <f>REPLACE(INDEX(GroupVertices[Group], MATCH(Vertices[[#This Row],[Vertex]],GroupVertices[Vertex],0)),1,1,"")</f>
        <v>#N/A</v>
      </c>
      <c r="BL1351" s="3"/>
      <c r="BM1351" s="3"/>
      <c r="BN1351" s="3"/>
      <c r="BO1351" s="3"/>
    </row>
    <row r="1352" spans="1:67" x14ac:dyDescent="0.25">
      <c r="A1352" s="64" t="s">
        <v>1365</v>
      </c>
      <c r="B1352" s="65"/>
      <c r="C1352" s="65"/>
      <c r="D1352" s="66"/>
      <c r="E1352" s="68"/>
      <c r="F1352" s="100" t="s">
        <v>5637</v>
      </c>
      <c r="G1352" s="65"/>
      <c r="H1352" s="69"/>
      <c r="I1352" s="70"/>
      <c r="J1352" s="70"/>
      <c r="K1352" s="69" t="s">
        <v>18158</v>
      </c>
      <c r="L1352" s="73"/>
      <c r="M1352" s="74"/>
      <c r="N1352" s="74"/>
      <c r="O1352" s="75"/>
      <c r="P1352" s="76"/>
      <c r="Q1352" s="76"/>
      <c r="R1352" s="86"/>
      <c r="S1352" s="48"/>
      <c r="T1352" s="48"/>
      <c r="U1352" s="49"/>
      <c r="V1352" s="49"/>
      <c r="W1352" s="49"/>
      <c r="X1352" s="49"/>
      <c r="Y1352" s="49"/>
      <c r="Z1352" s="49"/>
      <c r="AA1352" s="71">
        <v>1270</v>
      </c>
      <c r="AB1352" s="71"/>
      <c r="AC1352" s="72"/>
      <c r="AD1352" s="78" t="s">
        <v>11402</v>
      </c>
      <c r="AE1352" s="78">
        <v>187</v>
      </c>
      <c r="AF1352" s="78">
        <v>42</v>
      </c>
      <c r="AG1352" s="78">
        <v>4348</v>
      </c>
      <c r="AH1352" s="78">
        <v>26</v>
      </c>
      <c r="AI1352" s="78">
        <v>-25200</v>
      </c>
      <c r="AJ1352" s="78" t="s">
        <v>12506</v>
      </c>
      <c r="AK1352" s="78" t="s">
        <v>13095</v>
      </c>
      <c r="AL1352" s="78"/>
      <c r="AM1352" s="78" t="s">
        <v>13800</v>
      </c>
      <c r="AN1352" s="80">
        <v>41765.82099537037</v>
      </c>
      <c r="AO1352" s="84" t="s">
        <v>14737</v>
      </c>
      <c r="AP1352" s="78" t="b">
        <v>0</v>
      </c>
      <c r="AQ1352" s="78" t="b">
        <v>0</v>
      </c>
      <c r="AR1352" s="78" t="b">
        <v>1</v>
      </c>
      <c r="AS1352" s="78" t="s">
        <v>9963</v>
      </c>
      <c r="AT1352" s="78">
        <v>0</v>
      </c>
      <c r="AU1352" s="84" t="s">
        <v>14865</v>
      </c>
      <c r="AV1352" s="78" t="b">
        <v>0</v>
      </c>
      <c r="AW1352" s="78" t="s">
        <v>15459</v>
      </c>
      <c r="AX1352" s="84" t="s">
        <v>16727</v>
      </c>
      <c r="AY1352" s="78" t="s">
        <v>66</v>
      </c>
      <c r="AZ1352" s="102" t="s">
        <v>18398</v>
      </c>
      <c r="BA1352" s="48"/>
      <c r="BB1352" s="48"/>
      <c r="BC1352" s="48"/>
      <c r="BD1352" s="48"/>
      <c r="BE1352" s="48"/>
      <c r="BF1352" s="48"/>
      <c r="BG1352" s="48"/>
      <c r="BH1352" s="48"/>
      <c r="BI1352" s="48"/>
      <c r="BJ1352" s="48"/>
      <c r="BK1352" s="78" t="e">
        <f>REPLACE(INDEX(GroupVertices[Group], MATCH(Vertices[[#This Row],[Vertex]],GroupVertices[Vertex],0)),1,1,"")</f>
        <v>#N/A</v>
      </c>
      <c r="BL1352" s="3"/>
      <c r="BM1352" s="3"/>
      <c r="BN1352" s="3"/>
      <c r="BO1352" s="3"/>
    </row>
    <row r="1353" spans="1:67" x14ac:dyDescent="0.25">
      <c r="A1353" s="64" t="s">
        <v>1366</v>
      </c>
      <c r="B1353" s="65"/>
      <c r="C1353" s="65"/>
      <c r="D1353" s="66"/>
      <c r="E1353" s="68"/>
      <c r="F1353" s="100" t="s">
        <v>15432</v>
      </c>
      <c r="G1353" s="65"/>
      <c r="H1353" s="69"/>
      <c r="I1353" s="70"/>
      <c r="J1353" s="70"/>
      <c r="K1353" s="69" t="s">
        <v>18159</v>
      </c>
      <c r="L1353" s="73"/>
      <c r="M1353" s="74"/>
      <c r="N1353" s="74"/>
      <c r="O1353" s="75"/>
      <c r="P1353" s="76"/>
      <c r="Q1353" s="76"/>
      <c r="R1353" s="86"/>
      <c r="S1353" s="48"/>
      <c r="T1353" s="48"/>
      <c r="U1353" s="49"/>
      <c r="V1353" s="49"/>
      <c r="W1353" s="49"/>
      <c r="X1353" s="49"/>
      <c r="Y1353" s="49"/>
      <c r="Z1353" s="49"/>
      <c r="AA1353" s="71">
        <v>1271</v>
      </c>
      <c r="AB1353" s="71"/>
      <c r="AC1353" s="72"/>
      <c r="AD1353" s="78" t="s">
        <v>11403</v>
      </c>
      <c r="AE1353" s="78">
        <v>427</v>
      </c>
      <c r="AF1353" s="78">
        <v>48</v>
      </c>
      <c r="AG1353" s="78">
        <v>49450</v>
      </c>
      <c r="AH1353" s="78">
        <v>11</v>
      </c>
      <c r="AI1353" s="78"/>
      <c r="AJ1353" s="78" t="s">
        <v>12507</v>
      </c>
      <c r="AK1353" s="78" t="s">
        <v>12774</v>
      </c>
      <c r="AL1353" s="84" t="s">
        <v>13719</v>
      </c>
      <c r="AM1353" s="78"/>
      <c r="AN1353" s="80">
        <v>42711.643020833333</v>
      </c>
      <c r="AO1353" s="84" t="s">
        <v>14738</v>
      </c>
      <c r="AP1353" s="78" t="b">
        <v>0</v>
      </c>
      <c r="AQ1353" s="78" t="b">
        <v>0</v>
      </c>
      <c r="AR1353" s="78" t="b">
        <v>0</v>
      </c>
      <c r="AS1353" s="78" t="s">
        <v>9963</v>
      </c>
      <c r="AT1353" s="78">
        <v>0</v>
      </c>
      <c r="AU1353" s="84" t="s">
        <v>14862</v>
      </c>
      <c r="AV1353" s="78" t="b">
        <v>0</v>
      </c>
      <c r="AW1353" s="78" t="s">
        <v>15459</v>
      </c>
      <c r="AX1353" s="84" t="s">
        <v>16728</v>
      </c>
      <c r="AY1353" s="78" t="s">
        <v>66</v>
      </c>
      <c r="AZ1353" s="102" t="s">
        <v>18398</v>
      </c>
      <c r="BA1353" s="48"/>
      <c r="BB1353" s="48"/>
      <c r="BC1353" s="48"/>
      <c r="BD1353" s="48"/>
      <c r="BE1353" s="48"/>
      <c r="BF1353" s="48"/>
      <c r="BG1353" s="48"/>
      <c r="BH1353" s="48"/>
      <c r="BI1353" s="48"/>
      <c r="BJ1353" s="48"/>
      <c r="BK1353" s="78" t="e">
        <f>REPLACE(INDEX(GroupVertices[Group], MATCH(Vertices[[#This Row],[Vertex]],GroupVertices[Vertex],0)),1,1,"")</f>
        <v>#N/A</v>
      </c>
      <c r="BL1353" s="3"/>
      <c r="BM1353" s="3"/>
      <c r="BN1353" s="3"/>
      <c r="BO1353" s="3"/>
    </row>
    <row r="1354" spans="1:67" x14ac:dyDescent="0.25">
      <c r="A1354" s="64" t="s">
        <v>1374</v>
      </c>
      <c r="B1354" s="65"/>
      <c r="C1354" s="65"/>
      <c r="D1354" s="66"/>
      <c r="E1354" s="68"/>
      <c r="F1354" s="100" t="s">
        <v>5645</v>
      </c>
      <c r="G1354" s="65"/>
      <c r="H1354" s="69"/>
      <c r="I1354" s="70"/>
      <c r="J1354" s="70"/>
      <c r="K1354" s="69" t="s">
        <v>18167</v>
      </c>
      <c r="L1354" s="73"/>
      <c r="M1354" s="74"/>
      <c r="N1354" s="74"/>
      <c r="O1354" s="75"/>
      <c r="P1354" s="76"/>
      <c r="Q1354" s="76"/>
      <c r="R1354" s="86"/>
      <c r="S1354" s="48"/>
      <c r="T1354" s="48"/>
      <c r="U1354" s="49"/>
      <c r="V1354" s="49"/>
      <c r="W1354" s="49"/>
      <c r="X1354" s="49"/>
      <c r="Y1354" s="49"/>
      <c r="Z1354" s="49"/>
      <c r="AA1354" s="71">
        <v>1279</v>
      </c>
      <c r="AB1354" s="71"/>
      <c r="AC1354" s="72"/>
      <c r="AD1354" s="78" t="s">
        <v>10084</v>
      </c>
      <c r="AE1354" s="78">
        <v>1177</v>
      </c>
      <c r="AF1354" s="78">
        <v>616</v>
      </c>
      <c r="AG1354" s="78">
        <v>7730</v>
      </c>
      <c r="AH1354" s="78">
        <v>1</v>
      </c>
      <c r="AI1354" s="78">
        <v>-36000</v>
      </c>
      <c r="AJ1354" s="78"/>
      <c r="AK1354" s="78" t="s">
        <v>10111</v>
      </c>
      <c r="AL1354" s="84" t="s">
        <v>13722</v>
      </c>
      <c r="AM1354" s="78" t="s">
        <v>13801</v>
      </c>
      <c r="AN1354" s="80">
        <v>39781.226990740739</v>
      </c>
      <c r="AO1354" s="84" t="s">
        <v>14745</v>
      </c>
      <c r="AP1354" s="78" t="b">
        <v>0</v>
      </c>
      <c r="AQ1354" s="78" t="b">
        <v>0</v>
      </c>
      <c r="AR1354" s="78" t="b">
        <v>0</v>
      </c>
      <c r="AS1354" s="78" t="s">
        <v>9963</v>
      </c>
      <c r="AT1354" s="78">
        <v>12</v>
      </c>
      <c r="AU1354" s="84" t="s">
        <v>14862</v>
      </c>
      <c r="AV1354" s="78" t="b">
        <v>0</v>
      </c>
      <c r="AW1354" s="78" t="s">
        <v>15459</v>
      </c>
      <c r="AX1354" s="84" t="s">
        <v>16736</v>
      </c>
      <c r="AY1354" s="78" t="s">
        <v>66</v>
      </c>
      <c r="AZ1354" s="102" t="s">
        <v>18398</v>
      </c>
      <c r="BA1354" s="48"/>
      <c r="BB1354" s="48"/>
      <c r="BC1354" s="48"/>
      <c r="BD1354" s="48"/>
      <c r="BE1354" s="48"/>
      <c r="BF1354" s="48"/>
      <c r="BG1354" s="48"/>
      <c r="BH1354" s="48"/>
      <c r="BI1354" s="48"/>
      <c r="BJ1354" s="48"/>
      <c r="BK1354" s="78" t="e">
        <f>REPLACE(INDEX(GroupVertices[Group], MATCH(Vertices[[#This Row],[Vertex]],GroupVertices[Vertex],0)),1,1,"")</f>
        <v>#N/A</v>
      </c>
      <c r="BL1354" s="3"/>
      <c r="BM1354" s="3"/>
      <c r="BN1354" s="3"/>
      <c r="BO1354" s="3"/>
    </row>
    <row r="1355" spans="1:67" x14ac:dyDescent="0.25">
      <c r="A1355" s="64" t="s">
        <v>1377</v>
      </c>
      <c r="B1355" s="65"/>
      <c r="C1355" s="65"/>
      <c r="D1355" s="66"/>
      <c r="E1355" s="68"/>
      <c r="F1355" s="100" t="s">
        <v>15435</v>
      </c>
      <c r="G1355" s="65"/>
      <c r="H1355" s="69"/>
      <c r="I1355" s="70"/>
      <c r="J1355" s="70"/>
      <c r="K1355" s="69" t="s">
        <v>18172</v>
      </c>
      <c r="L1355" s="73"/>
      <c r="M1355" s="74"/>
      <c r="N1355" s="74"/>
      <c r="O1355" s="75"/>
      <c r="P1355" s="76"/>
      <c r="Q1355" s="76"/>
      <c r="R1355" s="86"/>
      <c r="S1355" s="48"/>
      <c r="T1355" s="48"/>
      <c r="U1355" s="49"/>
      <c r="V1355" s="49"/>
      <c r="W1355" s="49"/>
      <c r="X1355" s="49"/>
      <c r="Y1355" s="49"/>
      <c r="Z1355" s="49"/>
      <c r="AA1355" s="71">
        <v>1284</v>
      </c>
      <c r="AB1355" s="71"/>
      <c r="AC1355" s="72"/>
      <c r="AD1355" s="78" t="s">
        <v>11414</v>
      </c>
      <c r="AE1355" s="78">
        <v>347</v>
      </c>
      <c r="AF1355" s="78">
        <v>10</v>
      </c>
      <c r="AG1355" s="78">
        <v>39</v>
      </c>
      <c r="AH1355" s="78">
        <v>160</v>
      </c>
      <c r="AI1355" s="78"/>
      <c r="AJ1355" s="78" t="s">
        <v>12516</v>
      </c>
      <c r="AK1355" s="78" t="s">
        <v>13098</v>
      </c>
      <c r="AL1355" s="78"/>
      <c r="AM1355" s="78"/>
      <c r="AN1355" s="80">
        <v>42308.604768518519</v>
      </c>
      <c r="AO1355" s="84" t="s">
        <v>14748</v>
      </c>
      <c r="AP1355" s="78" t="b">
        <v>0</v>
      </c>
      <c r="AQ1355" s="78" t="b">
        <v>0</v>
      </c>
      <c r="AR1355" s="78" t="b">
        <v>1</v>
      </c>
      <c r="AS1355" s="78" t="s">
        <v>9963</v>
      </c>
      <c r="AT1355" s="78">
        <v>0</v>
      </c>
      <c r="AU1355" s="84" t="s">
        <v>14862</v>
      </c>
      <c r="AV1355" s="78" t="b">
        <v>0</v>
      </c>
      <c r="AW1355" s="78" t="s">
        <v>15459</v>
      </c>
      <c r="AX1355" s="84" t="s">
        <v>16741</v>
      </c>
      <c r="AY1355" s="78" t="s">
        <v>66</v>
      </c>
      <c r="AZ1355" s="102" t="s">
        <v>18398</v>
      </c>
      <c r="BA1355" s="48"/>
      <c r="BB1355" s="48"/>
      <c r="BC1355" s="48"/>
      <c r="BD1355" s="48"/>
      <c r="BE1355" s="48"/>
      <c r="BF1355" s="48"/>
      <c r="BG1355" s="48"/>
      <c r="BH1355" s="48"/>
      <c r="BI1355" s="48"/>
      <c r="BJ1355" s="48"/>
      <c r="BK1355" s="78" t="e">
        <f>REPLACE(INDEX(GroupVertices[Group], MATCH(Vertices[[#This Row],[Vertex]],GroupVertices[Vertex],0)),1,1,"")</f>
        <v>#N/A</v>
      </c>
      <c r="BL1355" s="3"/>
      <c r="BM1355" s="3"/>
      <c r="BN1355" s="3"/>
      <c r="BO1355" s="3"/>
    </row>
    <row r="1356" spans="1:67" x14ac:dyDescent="0.25">
      <c r="A1356" s="64" t="s">
        <v>1382</v>
      </c>
      <c r="B1356" s="65"/>
      <c r="C1356" s="65"/>
      <c r="D1356" s="66"/>
      <c r="E1356" s="68"/>
      <c r="F1356" s="100" t="s">
        <v>5652</v>
      </c>
      <c r="G1356" s="65"/>
      <c r="H1356" s="69"/>
      <c r="I1356" s="70"/>
      <c r="J1356" s="70"/>
      <c r="K1356" s="69" t="s">
        <v>18176</v>
      </c>
      <c r="L1356" s="73"/>
      <c r="M1356" s="74"/>
      <c r="N1356" s="74"/>
      <c r="O1356" s="75"/>
      <c r="P1356" s="76"/>
      <c r="Q1356" s="76"/>
      <c r="R1356" s="86"/>
      <c r="S1356" s="48"/>
      <c r="T1356" s="48"/>
      <c r="U1356" s="49"/>
      <c r="V1356" s="49"/>
      <c r="W1356" s="49"/>
      <c r="X1356" s="49"/>
      <c r="Y1356" s="49"/>
      <c r="Z1356" s="49"/>
      <c r="AA1356" s="71">
        <v>1288</v>
      </c>
      <c r="AB1356" s="71"/>
      <c r="AC1356" s="72"/>
      <c r="AD1356" s="78" t="s">
        <v>11418</v>
      </c>
      <c r="AE1356" s="78">
        <v>788</v>
      </c>
      <c r="AF1356" s="78">
        <v>619</v>
      </c>
      <c r="AG1356" s="78">
        <v>66853</v>
      </c>
      <c r="AH1356" s="78">
        <v>1918</v>
      </c>
      <c r="AI1356" s="78">
        <v>19800</v>
      </c>
      <c r="AJ1356" s="78" t="s">
        <v>12520</v>
      </c>
      <c r="AK1356" s="78"/>
      <c r="AL1356" s="78"/>
      <c r="AM1356" s="78" t="s">
        <v>12690</v>
      </c>
      <c r="AN1356" s="80">
        <v>41478.185011574074</v>
      </c>
      <c r="AO1356" s="84" t="s">
        <v>14752</v>
      </c>
      <c r="AP1356" s="78" t="b">
        <v>1</v>
      </c>
      <c r="AQ1356" s="78" t="b">
        <v>0</v>
      </c>
      <c r="AR1356" s="78" t="b">
        <v>1</v>
      </c>
      <c r="AS1356" s="78" t="s">
        <v>9963</v>
      </c>
      <c r="AT1356" s="78">
        <v>174</v>
      </c>
      <c r="AU1356" s="84" t="s">
        <v>14862</v>
      </c>
      <c r="AV1356" s="78" t="b">
        <v>0</v>
      </c>
      <c r="AW1356" s="78" t="s">
        <v>15459</v>
      </c>
      <c r="AX1356" s="84" t="s">
        <v>16745</v>
      </c>
      <c r="AY1356" s="78" t="s">
        <v>66</v>
      </c>
      <c r="AZ1356" s="102" t="s">
        <v>18397</v>
      </c>
      <c r="BA1356" s="48"/>
      <c r="BB1356" s="48"/>
      <c r="BC1356" s="48"/>
      <c r="BD1356" s="48"/>
      <c r="BE1356" s="48"/>
      <c r="BF1356" s="48"/>
      <c r="BG1356" s="48"/>
      <c r="BH1356" s="48"/>
      <c r="BI1356" s="48"/>
      <c r="BJ1356" s="48"/>
      <c r="BK1356" s="78" t="e">
        <f>REPLACE(INDEX(GroupVertices[Group], MATCH(Vertices[[#This Row],[Vertex]],GroupVertices[Vertex],0)),1,1,"")</f>
        <v>#N/A</v>
      </c>
      <c r="BL1356" s="3"/>
      <c r="BM1356" s="3"/>
      <c r="BN1356" s="3"/>
      <c r="BO1356" s="3"/>
    </row>
    <row r="1357" spans="1:67" x14ac:dyDescent="0.25">
      <c r="A1357" s="64" t="s">
        <v>1383</v>
      </c>
      <c r="B1357" s="65"/>
      <c r="C1357" s="65"/>
      <c r="D1357" s="66"/>
      <c r="E1357" s="68"/>
      <c r="F1357" s="100" t="s">
        <v>5653</v>
      </c>
      <c r="G1357" s="65"/>
      <c r="H1357" s="69"/>
      <c r="I1357" s="70"/>
      <c r="J1357" s="70"/>
      <c r="K1357" s="69" t="s">
        <v>18177</v>
      </c>
      <c r="L1357" s="73"/>
      <c r="M1357" s="74"/>
      <c r="N1357" s="74"/>
      <c r="O1357" s="75"/>
      <c r="P1357" s="76"/>
      <c r="Q1357" s="76"/>
      <c r="R1357" s="86"/>
      <c r="S1357" s="48"/>
      <c r="T1357" s="48"/>
      <c r="U1357" s="49"/>
      <c r="V1357" s="49"/>
      <c r="W1357" s="49"/>
      <c r="X1357" s="49"/>
      <c r="Y1357" s="49"/>
      <c r="Z1357" s="49"/>
      <c r="AA1357" s="71">
        <v>1289</v>
      </c>
      <c r="AB1357" s="71"/>
      <c r="AC1357" s="72"/>
      <c r="AD1357" s="78" t="s">
        <v>11419</v>
      </c>
      <c r="AE1357" s="78">
        <v>50</v>
      </c>
      <c r="AF1357" s="78">
        <v>235</v>
      </c>
      <c r="AG1357" s="78">
        <v>4468</v>
      </c>
      <c r="AH1357" s="78">
        <v>1923</v>
      </c>
      <c r="AI1357" s="78">
        <v>19800</v>
      </c>
      <c r="AJ1357" s="78" t="s">
        <v>12521</v>
      </c>
      <c r="AK1357" s="78" t="s">
        <v>13100</v>
      </c>
      <c r="AL1357" s="78"/>
      <c r="AM1357" s="78" t="s">
        <v>10135</v>
      </c>
      <c r="AN1357" s="80">
        <v>39981.241643518515</v>
      </c>
      <c r="AO1357" s="84" t="s">
        <v>14753</v>
      </c>
      <c r="AP1357" s="78" t="b">
        <v>0</v>
      </c>
      <c r="AQ1357" s="78" t="b">
        <v>0</v>
      </c>
      <c r="AR1357" s="78" t="b">
        <v>1</v>
      </c>
      <c r="AS1357" s="78" t="s">
        <v>9963</v>
      </c>
      <c r="AT1357" s="78">
        <v>11</v>
      </c>
      <c r="AU1357" s="84" t="s">
        <v>15104</v>
      </c>
      <c r="AV1357" s="78" t="b">
        <v>0</v>
      </c>
      <c r="AW1357" s="78" t="s">
        <v>15459</v>
      </c>
      <c r="AX1357" s="84" t="s">
        <v>16746</v>
      </c>
      <c r="AY1357" s="78" t="s">
        <v>66</v>
      </c>
      <c r="AZ1357" s="102" t="s">
        <v>18397</v>
      </c>
      <c r="BA1357" s="48"/>
      <c r="BB1357" s="48"/>
      <c r="BC1357" s="48"/>
      <c r="BD1357" s="48"/>
      <c r="BE1357" s="48"/>
      <c r="BF1357" s="48"/>
      <c r="BG1357" s="48"/>
      <c r="BH1357" s="48"/>
      <c r="BI1357" s="48"/>
      <c r="BJ1357" s="48"/>
      <c r="BK1357" s="78" t="e">
        <f>REPLACE(INDEX(GroupVertices[Group], MATCH(Vertices[[#This Row],[Vertex]],GroupVertices[Vertex],0)),1,1,"")</f>
        <v>#N/A</v>
      </c>
      <c r="BL1357" s="3"/>
      <c r="BM1357" s="3"/>
      <c r="BN1357" s="3"/>
      <c r="BO1357" s="3"/>
    </row>
    <row r="1358" spans="1:67" x14ac:dyDescent="0.25">
      <c r="A1358" s="64" t="s">
        <v>1386</v>
      </c>
      <c r="B1358" s="65"/>
      <c r="C1358" s="65"/>
      <c r="D1358" s="66"/>
      <c r="E1358" s="68"/>
      <c r="F1358" s="100" t="s">
        <v>15436</v>
      </c>
      <c r="G1358" s="65"/>
      <c r="H1358" s="69"/>
      <c r="I1358" s="70"/>
      <c r="J1358" s="70"/>
      <c r="K1358" s="69" t="s">
        <v>18179</v>
      </c>
      <c r="L1358" s="73"/>
      <c r="M1358" s="74"/>
      <c r="N1358" s="74"/>
      <c r="O1358" s="75"/>
      <c r="P1358" s="76"/>
      <c r="Q1358" s="76"/>
      <c r="R1358" s="86"/>
      <c r="S1358" s="48"/>
      <c r="T1358" s="48"/>
      <c r="U1358" s="49"/>
      <c r="V1358" s="49"/>
      <c r="W1358" s="49"/>
      <c r="X1358" s="49"/>
      <c r="Y1358" s="49"/>
      <c r="Z1358" s="49"/>
      <c r="AA1358" s="71">
        <v>1291</v>
      </c>
      <c r="AB1358" s="71"/>
      <c r="AC1358" s="72"/>
      <c r="AD1358" s="78" t="s">
        <v>11421</v>
      </c>
      <c r="AE1358" s="78">
        <v>0</v>
      </c>
      <c r="AF1358" s="78">
        <v>3</v>
      </c>
      <c r="AG1358" s="78">
        <v>17</v>
      </c>
      <c r="AH1358" s="78">
        <v>0</v>
      </c>
      <c r="AI1358" s="78">
        <v>-25200</v>
      </c>
      <c r="AJ1358" s="78"/>
      <c r="AK1358" s="78"/>
      <c r="AL1358" s="84" t="s">
        <v>13724</v>
      </c>
      <c r="AM1358" s="78" t="s">
        <v>13800</v>
      </c>
      <c r="AN1358" s="80">
        <v>42831.648680555554</v>
      </c>
      <c r="AO1358" s="84" t="s">
        <v>14755</v>
      </c>
      <c r="AP1358" s="78" t="b">
        <v>0</v>
      </c>
      <c r="AQ1358" s="78" t="b">
        <v>0</v>
      </c>
      <c r="AR1358" s="78" t="b">
        <v>0</v>
      </c>
      <c r="AS1358" s="78" t="s">
        <v>9963</v>
      </c>
      <c r="AT1358" s="78">
        <v>0</v>
      </c>
      <c r="AU1358" s="84" t="s">
        <v>14862</v>
      </c>
      <c r="AV1358" s="78" t="b">
        <v>0</v>
      </c>
      <c r="AW1358" s="78" t="s">
        <v>15459</v>
      </c>
      <c r="AX1358" s="84" t="s">
        <v>16748</v>
      </c>
      <c r="AY1358" s="78" t="s">
        <v>66</v>
      </c>
      <c r="AZ1358" s="102" t="s">
        <v>18397</v>
      </c>
      <c r="BA1358" s="48"/>
      <c r="BB1358" s="48"/>
      <c r="BC1358" s="48"/>
      <c r="BD1358" s="48"/>
      <c r="BE1358" s="48"/>
      <c r="BF1358" s="48"/>
      <c r="BG1358" s="48"/>
      <c r="BH1358" s="48"/>
      <c r="BI1358" s="48"/>
      <c r="BJ1358" s="48"/>
      <c r="BK1358" s="78" t="e">
        <f>REPLACE(INDEX(GroupVertices[Group], MATCH(Vertices[[#This Row],[Vertex]],GroupVertices[Vertex],0)),1,1,"")</f>
        <v>#N/A</v>
      </c>
      <c r="BL1358" s="3"/>
      <c r="BM1358" s="3"/>
      <c r="BN1358" s="3"/>
      <c r="BO1358" s="3"/>
    </row>
    <row r="1359" spans="1:67" x14ac:dyDescent="0.25">
      <c r="A1359" s="64" t="s">
        <v>1394</v>
      </c>
      <c r="B1359" s="65"/>
      <c r="C1359" s="65"/>
      <c r="D1359" s="66"/>
      <c r="E1359" s="68"/>
      <c r="F1359" s="100" t="s">
        <v>15437</v>
      </c>
      <c r="G1359" s="65"/>
      <c r="H1359" s="69"/>
      <c r="I1359" s="70"/>
      <c r="J1359" s="70"/>
      <c r="K1359" s="69" t="s">
        <v>18186</v>
      </c>
      <c r="L1359" s="73"/>
      <c r="M1359" s="74"/>
      <c r="N1359" s="74"/>
      <c r="O1359" s="75"/>
      <c r="P1359" s="76"/>
      <c r="Q1359" s="76"/>
      <c r="R1359" s="86"/>
      <c r="S1359" s="48"/>
      <c r="T1359" s="48"/>
      <c r="U1359" s="49"/>
      <c r="V1359" s="49"/>
      <c r="W1359" s="49"/>
      <c r="X1359" s="49"/>
      <c r="Y1359" s="49"/>
      <c r="Z1359" s="49"/>
      <c r="AA1359" s="71">
        <v>1298</v>
      </c>
      <c r="AB1359" s="71"/>
      <c r="AC1359" s="72"/>
      <c r="AD1359" s="78" t="s">
        <v>11428</v>
      </c>
      <c r="AE1359" s="78">
        <v>674</v>
      </c>
      <c r="AF1359" s="78">
        <v>2329</v>
      </c>
      <c r="AG1359" s="78">
        <v>64152</v>
      </c>
      <c r="AH1359" s="78">
        <v>107</v>
      </c>
      <c r="AI1359" s="78"/>
      <c r="AJ1359" s="78" t="s">
        <v>12527</v>
      </c>
      <c r="AK1359" s="78" t="s">
        <v>13103</v>
      </c>
      <c r="AL1359" s="84" t="s">
        <v>13726</v>
      </c>
      <c r="AM1359" s="78"/>
      <c r="AN1359" s="80">
        <v>42185.812928240739</v>
      </c>
      <c r="AO1359" s="84" t="s">
        <v>14760</v>
      </c>
      <c r="AP1359" s="78" t="b">
        <v>0</v>
      </c>
      <c r="AQ1359" s="78" t="b">
        <v>0</v>
      </c>
      <c r="AR1359" s="78" t="b">
        <v>1</v>
      </c>
      <c r="AS1359" s="78" t="s">
        <v>9963</v>
      </c>
      <c r="AT1359" s="78">
        <v>232</v>
      </c>
      <c r="AU1359" s="84" t="s">
        <v>14862</v>
      </c>
      <c r="AV1359" s="78" t="b">
        <v>0</v>
      </c>
      <c r="AW1359" s="78" t="s">
        <v>15459</v>
      </c>
      <c r="AX1359" s="84" t="s">
        <v>16755</v>
      </c>
      <c r="AY1359" s="78" t="s">
        <v>66</v>
      </c>
      <c r="AZ1359" s="102" t="s">
        <v>18401</v>
      </c>
      <c r="BA1359" s="48"/>
      <c r="BB1359" s="48"/>
      <c r="BC1359" s="48"/>
      <c r="BD1359" s="48"/>
      <c r="BE1359" s="48"/>
      <c r="BF1359" s="48"/>
      <c r="BG1359" s="48"/>
      <c r="BH1359" s="48"/>
      <c r="BI1359" s="48"/>
      <c r="BJ1359" s="48"/>
      <c r="BK1359" s="78" t="e">
        <f>REPLACE(INDEX(GroupVertices[Group], MATCH(Vertices[[#This Row],[Vertex]],GroupVertices[Vertex],0)),1,1,"")</f>
        <v>#N/A</v>
      </c>
      <c r="BL1359" s="3"/>
      <c r="BM1359" s="3"/>
      <c r="BN1359" s="3"/>
      <c r="BO1359" s="3"/>
    </row>
    <row r="1360" spans="1:67" x14ac:dyDescent="0.25">
      <c r="A1360" s="64" t="s">
        <v>1395</v>
      </c>
      <c r="B1360" s="65"/>
      <c r="C1360" s="65"/>
      <c r="D1360" s="66"/>
      <c r="E1360" s="68"/>
      <c r="F1360" s="100" t="s">
        <v>5662</v>
      </c>
      <c r="G1360" s="65"/>
      <c r="H1360" s="69"/>
      <c r="I1360" s="70"/>
      <c r="J1360" s="70"/>
      <c r="K1360" s="69" t="s">
        <v>18187</v>
      </c>
      <c r="L1360" s="73"/>
      <c r="M1360" s="74"/>
      <c r="N1360" s="74"/>
      <c r="O1360" s="75"/>
      <c r="P1360" s="76"/>
      <c r="Q1360" s="76"/>
      <c r="R1360" s="86"/>
      <c r="S1360" s="48"/>
      <c r="T1360" s="48"/>
      <c r="U1360" s="49"/>
      <c r="V1360" s="49"/>
      <c r="W1360" s="49"/>
      <c r="X1360" s="49"/>
      <c r="Y1360" s="49"/>
      <c r="Z1360" s="49"/>
      <c r="AA1360" s="71">
        <v>1299</v>
      </c>
      <c r="AB1360" s="71"/>
      <c r="AC1360" s="72"/>
      <c r="AD1360" s="78" t="s">
        <v>11429</v>
      </c>
      <c r="AE1360" s="78">
        <v>1000</v>
      </c>
      <c r="AF1360" s="78">
        <v>547</v>
      </c>
      <c r="AG1360" s="78">
        <v>453106</v>
      </c>
      <c r="AH1360" s="78">
        <v>0</v>
      </c>
      <c r="AI1360" s="78">
        <v>19800</v>
      </c>
      <c r="AJ1360" s="78"/>
      <c r="AK1360" s="78" t="s">
        <v>10111</v>
      </c>
      <c r="AL1360" s="84" t="s">
        <v>13727</v>
      </c>
      <c r="AM1360" s="78" t="s">
        <v>12690</v>
      </c>
      <c r="AN1360" s="80">
        <v>40035.06695601852</v>
      </c>
      <c r="AO1360" s="84" t="s">
        <v>14761</v>
      </c>
      <c r="AP1360" s="78" t="b">
        <v>0</v>
      </c>
      <c r="AQ1360" s="78" t="b">
        <v>0</v>
      </c>
      <c r="AR1360" s="78" t="b">
        <v>0</v>
      </c>
      <c r="AS1360" s="78" t="s">
        <v>9963</v>
      </c>
      <c r="AT1360" s="78">
        <v>91</v>
      </c>
      <c r="AU1360" s="84" t="s">
        <v>15106</v>
      </c>
      <c r="AV1360" s="78" t="b">
        <v>0</v>
      </c>
      <c r="AW1360" s="78" t="s">
        <v>15459</v>
      </c>
      <c r="AX1360" s="84" t="s">
        <v>16756</v>
      </c>
      <c r="AY1360" s="78" t="s">
        <v>66</v>
      </c>
      <c r="AZ1360" s="102" t="s">
        <v>18397</v>
      </c>
      <c r="BA1360" s="48"/>
      <c r="BB1360" s="48"/>
      <c r="BC1360" s="48"/>
      <c r="BD1360" s="48"/>
      <c r="BE1360" s="48"/>
      <c r="BF1360" s="48"/>
      <c r="BG1360" s="48"/>
      <c r="BH1360" s="48"/>
      <c r="BI1360" s="48"/>
      <c r="BJ1360" s="48"/>
      <c r="BK1360" s="78" t="e">
        <f>REPLACE(INDEX(GroupVertices[Group], MATCH(Vertices[[#This Row],[Vertex]],GroupVertices[Vertex],0)),1,1,"")</f>
        <v>#N/A</v>
      </c>
      <c r="BL1360" s="3"/>
      <c r="BM1360" s="3"/>
      <c r="BN1360" s="3"/>
      <c r="BO1360" s="3"/>
    </row>
    <row r="1361" spans="1:67" x14ac:dyDescent="0.25">
      <c r="A1361" s="64" t="s">
        <v>1397</v>
      </c>
      <c r="B1361" s="65"/>
      <c r="C1361" s="65"/>
      <c r="D1361" s="66"/>
      <c r="E1361" s="68"/>
      <c r="F1361" s="100" t="s">
        <v>5664</v>
      </c>
      <c r="G1361" s="65"/>
      <c r="H1361" s="69"/>
      <c r="I1361" s="70"/>
      <c r="J1361" s="70"/>
      <c r="K1361" s="69" t="s">
        <v>18190</v>
      </c>
      <c r="L1361" s="73"/>
      <c r="M1361" s="74"/>
      <c r="N1361" s="74"/>
      <c r="O1361" s="75"/>
      <c r="P1361" s="76"/>
      <c r="Q1361" s="76"/>
      <c r="R1361" s="86"/>
      <c r="S1361" s="48"/>
      <c r="T1361" s="48"/>
      <c r="U1361" s="49"/>
      <c r="V1361" s="49"/>
      <c r="W1361" s="49"/>
      <c r="X1361" s="49"/>
      <c r="Y1361" s="49"/>
      <c r="Z1361" s="49"/>
      <c r="AA1361" s="71">
        <v>1302</v>
      </c>
      <c r="AB1361" s="71"/>
      <c r="AC1361" s="72"/>
      <c r="AD1361" s="78" t="s">
        <v>11432</v>
      </c>
      <c r="AE1361" s="78">
        <v>893</v>
      </c>
      <c r="AF1361" s="78">
        <v>1126</v>
      </c>
      <c r="AG1361" s="78">
        <v>10443</v>
      </c>
      <c r="AH1361" s="78">
        <v>1477</v>
      </c>
      <c r="AI1361" s="78">
        <v>19800</v>
      </c>
      <c r="AJ1361" s="78" t="s">
        <v>12530</v>
      </c>
      <c r="AK1361" s="78" t="s">
        <v>13104</v>
      </c>
      <c r="AL1361" s="84" t="s">
        <v>13729</v>
      </c>
      <c r="AM1361" s="78" t="s">
        <v>10135</v>
      </c>
      <c r="AN1361" s="80">
        <v>40066.405474537038</v>
      </c>
      <c r="AO1361" s="84" t="s">
        <v>14764</v>
      </c>
      <c r="AP1361" s="78" t="b">
        <v>0</v>
      </c>
      <c r="AQ1361" s="78" t="b">
        <v>0</v>
      </c>
      <c r="AR1361" s="78" t="b">
        <v>0</v>
      </c>
      <c r="AS1361" s="78" t="s">
        <v>9963</v>
      </c>
      <c r="AT1361" s="78">
        <v>47</v>
      </c>
      <c r="AU1361" s="84" t="s">
        <v>15108</v>
      </c>
      <c r="AV1361" s="78" t="b">
        <v>0</v>
      </c>
      <c r="AW1361" s="78" t="s">
        <v>15459</v>
      </c>
      <c r="AX1361" s="84" t="s">
        <v>16759</v>
      </c>
      <c r="AY1361" s="78" t="s">
        <v>66</v>
      </c>
      <c r="AZ1361" s="102" t="s">
        <v>18397</v>
      </c>
      <c r="BA1361" s="48"/>
      <c r="BB1361" s="48"/>
      <c r="BC1361" s="48"/>
      <c r="BD1361" s="48"/>
      <c r="BE1361" s="48"/>
      <c r="BF1361" s="48"/>
      <c r="BG1361" s="48"/>
      <c r="BH1361" s="48"/>
      <c r="BI1361" s="48"/>
      <c r="BJ1361" s="48"/>
      <c r="BK1361" s="78" t="e">
        <f>REPLACE(INDEX(GroupVertices[Group], MATCH(Vertices[[#This Row],[Vertex]],GroupVertices[Vertex],0)),1,1,"")</f>
        <v>#N/A</v>
      </c>
      <c r="BL1361" s="3"/>
      <c r="BM1361" s="3"/>
      <c r="BN1361" s="3"/>
      <c r="BO1361" s="3"/>
    </row>
    <row r="1362" spans="1:67" x14ac:dyDescent="0.25">
      <c r="A1362" s="64" t="s">
        <v>1398</v>
      </c>
      <c r="B1362" s="65"/>
      <c r="C1362" s="65"/>
      <c r="D1362" s="66"/>
      <c r="E1362" s="68"/>
      <c r="F1362" s="100" t="s">
        <v>4787</v>
      </c>
      <c r="G1362" s="65"/>
      <c r="H1362" s="69"/>
      <c r="I1362" s="70"/>
      <c r="J1362" s="70"/>
      <c r="K1362" s="69" t="s">
        <v>18191</v>
      </c>
      <c r="L1362" s="73"/>
      <c r="M1362" s="74"/>
      <c r="N1362" s="74"/>
      <c r="O1362" s="75"/>
      <c r="P1362" s="76"/>
      <c r="Q1362" s="76"/>
      <c r="R1362" s="86"/>
      <c r="S1362" s="48"/>
      <c r="T1362" s="48"/>
      <c r="U1362" s="49"/>
      <c r="V1362" s="49"/>
      <c r="W1362" s="49"/>
      <c r="X1362" s="49"/>
      <c r="Y1362" s="49"/>
      <c r="Z1362" s="49"/>
      <c r="AA1362" s="71">
        <v>1303</v>
      </c>
      <c r="AB1362" s="71"/>
      <c r="AC1362" s="72"/>
      <c r="AD1362" s="78" t="s">
        <v>11433</v>
      </c>
      <c r="AE1362" s="78">
        <v>6</v>
      </c>
      <c r="AF1362" s="78">
        <v>6</v>
      </c>
      <c r="AG1362" s="78">
        <v>210</v>
      </c>
      <c r="AH1362" s="78">
        <v>0</v>
      </c>
      <c r="AI1362" s="78"/>
      <c r="AJ1362" s="78" t="s">
        <v>12531</v>
      </c>
      <c r="AK1362" s="78" t="s">
        <v>13105</v>
      </c>
      <c r="AL1362" s="78"/>
      <c r="AM1362" s="78"/>
      <c r="AN1362" s="80">
        <v>41625.470543981479</v>
      </c>
      <c r="AO1362" s="78"/>
      <c r="AP1362" s="78" t="b">
        <v>1</v>
      </c>
      <c r="AQ1362" s="78" t="b">
        <v>1</v>
      </c>
      <c r="AR1362" s="78" t="b">
        <v>0</v>
      </c>
      <c r="AS1362" s="78" t="s">
        <v>9963</v>
      </c>
      <c r="AT1362" s="78">
        <v>0</v>
      </c>
      <c r="AU1362" s="84" t="s">
        <v>14862</v>
      </c>
      <c r="AV1362" s="78" t="b">
        <v>0</v>
      </c>
      <c r="AW1362" s="78" t="s">
        <v>15459</v>
      </c>
      <c r="AX1362" s="84" t="s">
        <v>16760</v>
      </c>
      <c r="AY1362" s="78" t="s">
        <v>66</v>
      </c>
      <c r="AZ1362" s="102" t="s">
        <v>18397</v>
      </c>
      <c r="BA1362" s="48"/>
      <c r="BB1362" s="48"/>
      <c r="BC1362" s="48"/>
      <c r="BD1362" s="48"/>
      <c r="BE1362" s="48"/>
      <c r="BF1362" s="48"/>
      <c r="BG1362" s="48"/>
      <c r="BH1362" s="48"/>
      <c r="BI1362" s="48"/>
      <c r="BJ1362" s="48"/>
      <c r="BK1362" s="78" t="e">
        <f>REPLACE(INDEX(GroupVertices[Group], MATCH(Vertices[[#This Row],[Vertex]],GroupVertices[Vertex],0)),1,1,"")</f>
        <v>#N/A</v>
      </c>
      <c r="BL1362" s="3"/>
      <c r="BM1362" s="3"/>
      <c r="BN1362" s="3"/>
      <c r="BO1362" s="3"/>
    </row>
    <row r="1363" spans="1:67" x14ac:dyDescent="0.25">
      <c r="A1363" s="64" t="s">
        <v>1399</v>
      </c>
      <c r="B1363" s="65"/>
      <c r="C1363" s="65"/>
      <c r="D1363" s="66"/>
      <c r="E1363" s="68"/>
      <c r="F1363" s="100" t="s">
        <v>15439</v>
      </c>
      <c r="G1363" s="65"/>
      <c r="H1363" s="69"/>
      <c r="I1363" s="70"/>
      <c r="J1363" s="70"/>
      <c r="K1363" s="69" t="s">
        <v>18192</v>
      </c>
      <c r="L1363" s="73"/>
      <c r="M1363" s="74"/>
      <c r="N1363" s="74"/>
      <c r="O1363" s="75"/>
      <c r="P1363" s="76"/>
      <c r="Q1363" s="76"/>
      <c r="R1363" s="86"/>
      <c r="S1363" s="48"/>
      <c r="T1363" s="48"/>
      <c r="U1363" s="49"/>
      <c r="V1363" s="49"/>
      <c r="W1363" s="49"/>
      <c r="X1363" s="49"/>
      <c r="Y1363" s="49"/>
      <c r="Z1363" s="49"/>
      <c r="AA1363" s="71">
        <v>1304</v>
      </c>
      <c r="AB1363" s="71"/>
      <c r="AC1363" s="72"/>
      <c r="AD1363" s="78" t="s">
        <v>11434</v>
      </c>
      <c r="AE1363" s="78">
        <v>11</v>
      </c>
      <c r="AF1363" s="78">
        <v>0</v>
      </c>
      <c r="AG1363" s="78">
        <v>3</v>
      </c>
      <c r="AH1363" s="78">
        <v>0</v>
      </c>
      <c r="AI1363" s="78"/>
      <c r="AJ1363" s="78" t="s">
        <v>12532</v>
      </c>
      <c r="AK1363" s="78" t="s">
        <v>12653</v>
      </c>
      <c r="AL1363" s="84" t="s">
        <v>13730</v>
      </c>
      <c r="AM1363" s="78"/>
      <c r="AN1363" s="80">
        <v>42851.849409722221</v>
      </c>
      <c r="AO1363" s="78"/>
      <c r="AP1363" s="78" t="b">
        <v>1</v>
      </c>
      <c r="AQ1363" s="78" t="b">
        <v>0</v>
      </c>
      <c r="AR1363" s="78" t="b">
        <v>0</v>
      </c>
      <c r="AS1363" s="78" t="s">
        <v>9963</v>
      </c>
      <c r="AT1363" s="78">
        <v>0</v>
      </c>
      <c r="AU1363" s="78"/>
      <c r="AV1363" s="78" t="b">
        <v>0</v>
      </c>
      <c r="AW1363" s="78" t="s">
        <v>15459</v>
      </c>
      <c r="AX1363" s="84" t="s">
        <v>16761</v>
      </c>
      <c r="AY1363" s="78" t="s">
        <v>66</v>
      </c>
      <c r="AZ1363" s="102" t="s">
        <v>18397</v>
      </c>
      <c r="BA1363" s="48"/>
      <c r="BB1363" s="48"/>
      <c r="BC1363" s="48"/>
      <c r="BD1363" s="48"/>
      <c r="BE1363" s="48"/>
      <c r="BF1363" s="48"/>
      <c r="BG1363" s="48"/>
      <c r="BH1363" s="48"/>
      <c r="BI1363" s="48"/>
      <c r="BJ1363" s="48"/>
      <c r="BK1363" s="78" t="e">
        <f>REPLACE(INDEX(GroupVertices[Group], MATCH(Vertices[[#This Row],[Vertex]],GroupVertices[Vertex],0)),1,1,"")</f>
        <v>#N/A</v>
      </c>
      <c r="BL1363" s="3"/>
      <c r="BM1363" s="3"/>
      <c r="BN1363" s="3"/>
      <c r="BO1363" s="3"/>
    </row>
    <row r="1364" spans="1:67" x14ac:dyDescent="0.25">
      <c r="A1364" s="64" t="s">
        <v>1400</v>
      </c>
      <c r="B1364" s="65"/>
      <c r="C1364" s="65"/>
      <c r="D1364" s="66"/>
      <c r="E1364" s="68"/>
      <c r="F1364" s="100" t="s">
        <v>5665</v>
      </c>
      <c r="G1364" s="65"/>
      <c r="H1364" s="69"/>
      <c r="I1364" s="70"/>
      <c r="J1364" s="70"/>
      <c r="K1364" s="69" t="s">
        <v>18193</v>
      </c>
      <c r="L1364" s="73"/>
      <c r="M1364" s="74"/>
      <c r="N1364" s="74"/>
      <c r="O1364" s="75"/>
      <c r="P1364" s="76"/>
      <c r="Q1364" s="76"/>
      <c r="R1364" s="86"/>
      <c r="S1364" s="48"/>
      <c r="T1364" s="48"/>
      <c r="U1364" s="49"/>
      <c r="V1364" s="49"/>
      <c r="W1364" s="49"/>
      <c r="X1364" s="49"/>
      <c r="Y1364" s="49"/>
      <c r="Z1364" s="49"/>
      <c r="AA1364" s="71">
        <v>1305</v>
      </c>
      <c r="AB1364" s="71"/>
      <c r="AC1364" s="72"/>
      <c r="AD1364" s="78" t="s">
        <v>11435</v>
      </c>
      <c r="AE1364" s="78">
        <v>19</v>
      </c>
      <c r="AF1364" s="78">
        <v>1942</v>
      </c>
      <c r="AG1364" s="78">
        <v>136</v>
      </c>
      <c r="AH1364" s="78">
        <v>0</v>
      </c>
      <c r="AI1364" s="78">
        <v>19800</v>
      </c>
      <c r="AJ1364" s="78" t="s">
        <v>12533</v>
      </c>
      <c r="AK1364" s="78" t="s">
        <v>10111</v>
      </c>
      <c r="AL1364" s="84" t="s">
        <v>13731</v>
      </c>
      <c r="AM1364" s="78" t="s">
        <v>10135</v>
      </c>
      <c r="AN1364" s="80">
        <v>39927.889236111114</v>
      </c>
      <c r="AO1364" s="78"/>
      <c r="AP1364" s="78" t="b">
        <v>0</v>
      </c>
      <c r="AQ1364" s="78" t="b">
        <v>0</v>
      </c>
      <c r="AR1364" s="78" t="b">
        <v>1</v>
      </c>
      <c r="AS1364" s="78" t="s">
        <v>9963</v>
      </c>
      <c r="AT1364" s="78">
        <v>82</v>
      </c>
      <c r="AU1364" s="84" t="s">
        <v>14898</v>
      </c>
      <c r="AV1364" s="78" t="b">
        <v>0</v>
      </c>
      <c r="AW1364" s="78" t="s">
        <v>15459</v>
      </c>
      <c r="AX1364" s="84" t="s">
        <v>16762</v>
      </c>
      <c r="AY1364" s="78" t="s">
        <v>66</v>
      </c>
      <c r="AZ1364" s="102" t="s">
        <v>18397</v>
      </c>
      <c r="BA1364" s="48"/>
      <c r="BB1364" s="48"/>
      <c r="BC1364" s="48"/>
      <c r="BD1364" s="48"/>
      <c r="BE1364" s="48"/>
      <c r="BF1364" s="48"/>
      <c r="BG1364" s="48"/>
      <c r="BH1364" s="48"/>
      <c r="BI1364" s="48"/>
      <c r="BJ1364" s="48"/>
      <c r="BK1364" s="78" t="e">
        <f>REPLACE(INDEX(GroupVertices[Group], MATCH(Vertices[[#This Row],[Vertex]],GroupVertices[Vertex],0)),1,1,"")</f>
        <v>#N/A</v>
      </c>
      <c r="BL1364" s="3"/>
      <c r="BM1364" s="3"/>
      <c r="BN1364" s="3"/>
      <c r="BO1364" s="3"/>
    </row>
    <row r="1365" spans="1:67" x14ac:dyDescent="0.25">
      <c r="A1365" s="64" t="s">
        <v>1403</v>
      </c>
      <c r="B1365" s="65"/>
      <c r="C1365" s="65"/>
      <c r="D1365" s="66"/>
      <c r="E1365" s="68"/>
      <c r="F1365" s="100" t="s">
        <v>5668</v>
      </c>
      <c r="G1365" s="65"/>
      <c r="H1365" s="69"/>
      <c r="I1365" s="70"/>
      <c r="J1365" s="70"/>
      <c r="K1365" s="69" t="s">
        <v>18195</v>
      </c>
      <c r="L1365" s="73"/>
      <c r="M1365" s="74"/>
      <c r="N1365" s="74"/>
      <c r="O1365" s="75"/>
      <c r="P1365" s="76"/>
      <c r="Q1365" s="76"/>
      <c r="R1365" s="86"/>
      <c r="S1365" s="48"/>
      <c r="T1365" s="48"/>
      <c r="U1365" s="49"/>
      <c r="V1365" s="49"/>
      <c r="W1365" s="49"/>
      <c r="X1365" s="49"/>
      <c r="Y1365" s="49"/>
      <c r="Z1365" s="49"/>
      <c r="AA1365" s="71">
        <v>1307</v>
      </c>
      <c r="AB1365" s="71"/>
      <c r="AC1365" s="72"/>
      <c r="AD1365" s="78" t="s">
        <v>11437</v>
      </c>
      <c r="AE1365" s="78">
        <v>1218</v>
      </c>
      <c r="AF1365" s="78">
        <v>625</v>
      </c>
      <c r="AG1365" s="78">
        <v>23374</v>
      </c>
      <c r="AH1365" s="78">
        <v>11</v>
      </c>
      <c r="AI1365" s="78">
        <v>-14400</v>
      </c>
      <c r="AJ1365" s="78" t="s">
        <v>12534</v>
      </c>
      <c r="AK1365" s="78" t="s">
        <v>13107</v>
      </c>
      <c r="AL1365" s="78"/>
      <c r="AM1365" s="78" t="s">
        <v>13803</v>
      </c>
      <c r="AN1365" s="80">
        <v>39898.438634259262</v>
      </c>
      <c r="AO1365" s="84" t="s">
        <v>14765</v>
      </c>
      <c r="AP1365" s="78" t="b">
        <v>0</v>
      </c>
      <c r="AQ1365" s="78" t="b">
        <v>0</v>
      </c>
      <c r="AR1365" s="78" t="b">
        <v>1</v>
      </c>
      <c r="AS1365" s="78" t="s">
        <v>9963</v>
      </c>
      <c r="AT1365" s="78">
        <v>28</v>
      </c>
      <c r="AU1365" s="84" t="s">
        <v>14893</v>
      </c>
      <c r="AV1365" s="78" t="b">
        <v>0</v>
      </c>
      <c r="AW1365" s="78" t="s">
        <v>15459</v>
      </c>
      <c r="AX1365" s="84" t="s">
        <v>16764</v>
      </c>
      <c r="AY1365" s="78" t="s">
        <v>66</v>
      </c>
      <c r="AZ1365" s="102" t="s">
        <v>18398</v>
      </c>
      <c r="BA1365" s="48"/>
      <c r="BB1365" s="48"/>
      <c r="BC1365" s="48"/>
      <c r="BD1365" s="48"/>
      <c r="BE1365" s="48"/>
      <c r="BF1365" s="48"/>
      <c r="BG1365" s="48"/>
      <c r="BH1365" s="48"/>
      <c r="BI1365" s="48"/>
      <c r="BJ1365" s="48"/>
      <c r="BK1365" s="78" t="e">
        <f>REPLACE(INDEX(GroupVertices[Group], MATCH(Vertices[[#This Row],[Vertex]],GroupVertices[Vertex],0)),1,1,"")</f>
        <v>#N/A</v>
      </c>
      <c r="BL1365" s="3"/>
      <c r="BM1365" s="3"/>
      <c r="BN1365" s="3"/>
      <c r="BO1365" s="3"/>
    </row>
    <row r="1366" spans="1:67" x14ac:dyDescent="0.25">
      <c r="A1366" s="64" t="s">
        <v>1404</v>
      </c>
      <c r="B1366" s="65"/>
      <c r="C1366" s="65"/>
      <c r="D1366" s="66"/>
      <c r="E1366" s="68"/>
      <c r="F1366" s="100" t="s">
        <v>5669</v>
      </c>
      <c r="G1366" s="65"/>
      <c r="H1366" s="69"/>
      <c r="I1366" s="70"/>
      <c r="J1366" s="70"/>
      <c r="K1366" s="69" t="s">
        <v>18196</v>
      </c>
      <c r="L1366" s="73"/>
      <c r="M1366" s="74"/>
      <c r="N1366" s="74"/>
      <c r="O1366" s="75"/>
      <c r="P1366" s="76"/>
      <c r="Q1366" s="76"/>
      <c r="R1366" s="86"/>
      <c r="S1366" s="48"/>
      <c r="T1366" s="48"/>
      <c r="U1366" s="49"/>
      <c r="V1366" s="49"/>
      <c r="W1366" s="49"/>
      <c r="X1366" s="49"/>
      <c r="Y1366" s="49"/>
      <c r="Z1366" s="49"/>
      <c r="AA1366" s="71">
        <v>1308</v>
      </c>
      <c r="AB1366" s="71"/>
      <c r="AC1366" s="72"/>
      <c r="AD1366" s="78" t="s">
        <v>1404</v>
      </c>
      <c r="AE1366" s="78">
        <v>3609</v>
      </c>
      <c r="AF1366" s="78">
        <v>958</v>
      </c>
      <c r="AG1366" s="78">
        <v>1180</v>
      </c>
      <c r="AH1366" s="78">
        <v>4786</v>
      </c>
      <c r="AI1366" s="78">
        <v>-25200</v>
      </c>
      <c r="AJ1366" s="78"/>
      <c r="AK1366" s="78"/>
      <c r="AL1366" s="78"/>
      <c r="AM1366" s="78" t="s">
        <v>13800</v>
      </c>
      <c r="AN1366" s="80">
        <v>42838.315787037034</v>
      </c>
      <c r="AO1366" s="84" t="s">
        <v>14766</v>
      </c>
      <c r="AP1366" s="78" t="b">
        <v>1</v>
      </c>
      <c r="AQ1366" s="78" t="b">
        <v>0</v>
      </c>
      <c r="AR1366" s="78" t="b">
        <v>0</v>
      </c>
      <c r="AS1366" s="78" t="s">
        <v>9963</v>
      </c>
      <c r="AT1366" s="78">
        <v>8</v>
      </c>
      <c r="AU1366" s="78"/>
      <c r="AV1366" s="78" t="b">
        <v>0</v>
      </c>
      <c r="AW1366" s="78" t="s">
        <v>15459</v>
      </c>
      <c r="AX1366" s="84" t="s">
        <v>16765</v>
      </c>
      <c r="AY1366" s="78" t="s">
        <v>66</v>
      </c>
      <c r="AZ1366" s="102" t="s">
        <v>18398</v>
      </c>
      <c r="BA1366" s="48"/>
      <c r="BB1366" s="48"/>
      <c r="BC1366" s="48"/>
      <c r="BD1366" s="48"/>
      <c r="BE1366" s="48"/>
      <c r="BF1366" s="48"/>
      <c r="BG1366" s="48"/>
      <c r="BH1366" s="48"/>
      <c r="BI1366" s="48"/>
      <c r="BJ1366" s="48"/>
      <c r="BK1366" s="78" t="e">
        <f>REPLACE(INDEX(GroupVertices[Group], MATCH(Vertices[[#This Row],[Vertex]],GroupVertices[Vertex],0)),1,1,"")</f>
        <v>#N/A</v>
      </c>
      <c r="BL1366" s="3"/>
      <c r="BM1366" s="3"/>
      <c r="BN1366" s="3"/>
      <c r="BO1366" s="3"/>
    </row>
    <row r="1367" spans="1:67" x14ac:dyDescent="0.25">
      <c r="A1367" s="64" t="s">
        <v>1408</v>
      </c>
      <c r="B1367" s="65"/>
      <c r="C1367" s="65"/>
      <c r="D1367" s="66"/>
      <c r="E1367" s="68"/>
      <c r="F1367" s="100" t="s">
        <v>5671</v>
      </c>
      <c r="G1367" s="65"/>
      <c r="H1367" s="69"/>
      <c r="I1367" s="70"/>
      <c r="J1367" s="70"/>
      <c r="K1367" s="69" t="s">
        <v>18198</v>
      </c>
      <c r="L1367" s="73"/>
      <c r="M1367" s="74"/>
      <c r="N1367" s="74"/>
      <c r="O1367" s="75"/>
      <c r="P1367" s="76"/>
      <c r="Q1367" s="76"/>
      <c r="R1367" s="86"/>
      <c r="S1367" s="48"/>
      <c r="T1367" s="48"/>
      <c r="U1367" s="49"/>
      <c r="V1367" s="49"/>
      <c r="W1367" s="49"/>
      <c r="X1367" s="49"/>
      <c r="Y1367" s="49"/>
      <c r="Z1367" s="49"/>
      <c r="AA1367" s="71">
        <v>1310</v>
      </c>
      <c r="AB1367" s="71"/>
      <c r="AC1367" s="72"/>
      <c r="AD1367" s="78" t="s">
        <v>11439</v>
      </c>
      <c r="AE1367" s="78">
        <v>38</v>
      </c>
      <c r="AF1367" s="78">
        <v>153</v>
      </c>
      <c r="AG1367" s="78">
        <v>4054</v>
      </c>
      <c r="AH1367" s="78">
        <v>12</v>
      </c>
      <c r="AI1367" s="78">
        <v>19800</v>
      </c>
      <c r="AJ1367" s="78" t="s">
        <v>12536</v>
      </c>
      <c r="AK1367" s="78" t="s">
        <v>13108</v>
      </c>
      <c r="AL1367" s="78"/>
      <c r="AM1367" s="78" t="s">
        <v>10135</v>
      </c>
      <c r="AN1367" s="80">
        <v>40182.871840277781</v>
      </c>
      <c r="AO1367" s="84" t="s">
        <v>14768</v>
      </c>
      <c r="AP1367" s="78" t="b">
        <v>0</v>
      </c>
      <c r="AQ1367" s="78" t="b">
        <v>0</v>
      </c>
      <c r="AR1367" s="78" t="b">
        <v>0</v>
      </c>
      <c r="AS1367" s="78" t="s">
        <v>9963</v>
      </c>
      <c r="AT1367" s="78">
        <v>4</v>
      </c>
      <c r="AU1367" s="84" t="s">
        <v>14862</v>
      </c>
      <c r="AV1367" s="78" t="b">
        <v>0</v>
      </c>
      <c r="AW1367" s="78" t="s">
        <v>15459</v>
      </c>
      <c r="AX1367" s="84" t="s">
        <v>16767</v>
      </c>
      <c r="AY1367" s="78" t="s">
        <v>66</v>
      </c>
      <c r="AZ1367" s="102" t="s">
        <v>18398</v>
      </c>
      <c r="BA1367" s="48"/>
      <c r="BB1367" s="48"/>
      <c r="BC1367" s="48"/>
      <c r="BD1367" s="48"/>
      <c r="BE1367" s="48"/>
      <c r="BF1367" s="48"/>
      <c r="BG1367" s="48"/>
      <c r="BH1367" s="48"/>
      <c r="BI1367" s="48"/>
      <c r="BJ1367" s="48"/>
      <c r="BK1367" s="78" t="e">
        <f>REPLACE(INDEX(GroupVertices[Group], MATCH(Vertices[[#This Row],[Vertex]],GroupVertices[Vertex],0)),1,1,"")</f>
        <v>#N/A</v>
      </c>
      <c r="BL1367" s="3"/>
      <c r="BM1367" s="3"/>
      <c r="BN1367" s="3"/>
      <c r="BO1367" s="3"/>
    </row>
    <row r="1368" spans="1:67" x14ac:dyDescent="0.25">
      <c r="A1368" s="64" t="s">
        <v>1409</v>
      </c>
      <c r="B1368" s="65"/>
      <c r="C1368" s="65"/>
      <c r="D1368" s="66"/>
      <c r="E1368" s="68"/>
      <c r="F1368" s="100" t="s">
        <v>5672</v>
      </c>
      <c r="G1368" s="65"/>
      <c r="H1368" s="69"/>
      <c r="I1368" s="70"/>
      <c r="J1368" s="70"/>
      <c r="K1368" s="69" t="s">
        <v>18199</v>
      </c>
      <c r="L1368" s="73"/>
      <c r="M1368" s="74"/>
      <c r="N1368" s="74"/>
      <c r="O1368" s="75"/>
      <c r="P1368" s="76"/>
      <c r="Q1368" s="76"/>
      <c r="R1368" s="86"/>
      <c r="S1368" s="48"/>
      <c r="T1368" s="48"/>
      <c r="U1368" s="49"/>
      <c r="V1368" s="49"/>
      <c r="W1368" s="49"/>
      <c r="X1368" s="49"/>
      <c r="Y1368" s="49"/>
      <c r="Z1368" s="49"/>
      <c r="AA1368" s="71">
        <v>1311</v>
      </c>
      <c r="AB1368" s="71"/>
      <c r="AC1368" s="72"/>
      <c r="AD1368" s="78" t="s">
        <v>11440</v>
      </c>
      <c r="AE1368" s="78">
        <v>1037</v>
      </c>
      <c r="AF1368" s="78">
        <v>20418</v>
      </c>
      <c r="AG1368" s="78">
        <v>267120</v>
      </c>
      <c r="AH1368" s="78">
        <v>3</v>
      </c>
      <c r="AI1368" s="78">
        <v>19800</v>
      </c>
      <c r="AJ1368" s="78" t="s">
        <v>12537</v>
      </c>
      <c r="AK1368" s="78" t="s">
        <v>10111</v>
      </c>
      <c r="AL1368" s="84" t="s">
        <v>13733</v>
      </c>
      <c r="AM1368" s="78" t="s">
        <v>10135</v>
      </c>
      <c r="AN1368" s="80">
        <v>40751.611284722225</v>
      </c>
      <c r="AO1368" s="84" t="s">
        <v>14769</v>
      </c>
      <c r="AP1368" s="78" t="b">
        <v>0</v>
      </c>
      <c r="AQ1368" s="78" t="b">
        <v>0</v>
      </c>
      <c r="AR1368" s="78" t="b">
        <v>0</v>
      </c>
      <c r="AS1368" s="78" t="s">
        <v>9963</v>
      </c>
      <c r="AT1368" s="78">
        <v>124</v>
      </c>
      <c r="AU1368" s="84" t="s">
        <v>15109</v>
      </c>
      <c r="AV1368" s="78" t="b">
        <v>0</v>
      </c>
      <c r="AW1368" s="78" t="s">
        <v>15459</v>
      </c>
      <c r="AX1368" s="84" t="s">
        <v>16768</v>
      </c>
      <c r="AY1368" s="78" t="s">
        <v>66</v>
      </c>
      <c r="AZ1368" s="102" t="s">
        <v>18398</v>
      </c>
      <c r="BA1368" s="48"/>
      <c r="BB1368" s="48"/>
      <c r="BC1368" s="48"/>
      <c r="BD1368" s="48"/>
      <c r="BE1368" s="48"/>
      <c r="BF1368" s="48"/>
      <c r="BG1368" s="48"/>
      <c r="BH1368" s="48"/>
      <c r="BI1368" s="48"/>
      <c r="BJ1368" s="48"/>
      <c r="BK1368" s="78" t="e">
        <f>REPLACE(INDEX(GroupVertices[Group], MATCH(Vertices[[#This Row],[Vertex]],GroupVertices[Vertex],0)),1,1,"")</f>
        <v>#N/A</v>
      </c>
      <c r="BL1368" s="3"/>
      <c r="BM1368" s="3"/>
      <c r="BN1368" s="3"/>
      <c r="BO1368" s="3"/>
    </row>
    <row r="1369" spans="1:67" x14ac:dyDescent="0.25">
      <c r="A1369" s="64" t="s">
        <v>1410</v>
      </c>
      <c r="B1369" s="65"/>
      <c r="C1369" s="65"/>
      <c r="D1369" s="66"/>
      <c r="E1369" s="68"/>
      <c r="F1369" s="100" t="s">
        <v>15440</v>
      </c>
      <c r="G1369" s="65"/>
      <c r="H1369" s="69"/>
      <c r="I1369" s="70"/>
      <c r="J1369" s="70"/>
      <c r="K1369" s="69" t="s">
        <v>18200</v>
      </c>
      <c r="L1369" s="73"/>
      <c r="M1369" s="74"/>
      <c r="N1369" s="74"/>
      <c r="O1369" s="75"/>
      <c r="P1369" s="76"/>
      <c r="Q1369" s="76"/>
      <c r="R1369" s="86"/>
      <c r="S1369" s="48"/>
      <c r="T1369" s="48"/>
      <c r="U1369" s="49"/>
      <c r="V1369" s="49"/>
      <c r="W1369" s="49"/>
      <c r="X1369" s="49"/>
      <c r="Y1369" s="49"/>
      <c r="Z1369" s="49"/>
      <c r="AA1369" s="71">
        <v>1312</v>
      </c>
      <c r="AB1369" s="71"/>
      <c r="AC1369" s="72"/>
      <c r="AD1369" s="78" t="s">
        <v>11441</v>
      </c>
      <c r="AE1369" s="78">
        <v>196</v>
      </c>
      <c r="AF1369" s="78">
        <v>93</v>
      </c>
      <c r="AG1369" s="78">
        <v>33270</v>
      </c>
      <c r="AH1369" s="78">
        <v>253</v>
      </c>
      <c r="AI1369" s="78"/>
      <c r="AJ1369" s="78" t="s">
        <v>12538</v>
      </c>
      <c r="AK1369" s="78" t="s">
        <v>13109</v>
      </c>
      <c r="AL1369" s="84" t="s">
        <v>13734</v>
      </c>
      <c r="AM1369" s="78"/>
      <c r="AN1369" s="80">
        <v>42648.245787037034</v>
      </c>
      <c r="AO1369" s="78"/>
      <c r="AP1369" s="78" t="b">
        <v>1</v>
      </c>
      <c r="AQ1369" s="78" t="b">
        <v>0</v>
      </c>
      <c r="AR1369" s="78" t="b">
        <v>0</v>
      </c>
      <c r="AS1369" s="78" t="s">
        <v>9963</v>
      </c>
      <c r="AT1369" s="78">
        <v>24</v>
      </c>
      <c r="AU1369" s="78"/>
      <c r="AV1369" s="78" t="b">
        <v>0</v>
      </c>
      <c r="AW1369" s="78" t="s">
        <v>15459</v>
      </c>
      <c r="AX1369" s="84" t="s">
        <v>16769</v>
      </c>
      <c r="AY1369" s="78" t="s">
        <v>66</v>
      </c>
      <c r="AZ1369" s="102" t="s">
        <v>18398</v>
      </c>
      <c r="BA1369" s="48"/>
      <c r="BB1369" s="48"/>
      <c r="BC1369" s="48"/>
      <c r="BD1369" s="48"/>
      <c r="BE1369" s="48"/>
      <c r="BF1369" s="48"/>
      <c r="BG1369" s="48"/>
      <c r="BH1369" s="48"/>
      <c r="BI1369" s="48"/>
      <c r="BJ1369" s="48"/>
      <c r="BK1369" s="78" t="e">
        <f>REPLACE(INDEX(GroupVertices[Group], MATCH(Vertices[[#This Row],[Vertex]],GroupVertices[Vertex],0)),1,1,"")</f>
        <v>#N/A</v>
      </c>
      <c r="BL1369" s="3"/>
      <c r="BM1369" s="3"/>
      <c r="BN1369" s="3"/>
      <c r="BO1369" s="3"/>
    </row>
    <row r="1370" spans="1:67" x14ac:dyDescent="0.25">
      <c r="A1370" s="64" t="s">
        <v>1411</v>
      </c>
      <c r="B1370" s="65"/>
      <c r="C1370" s="65"/>
      <c r="D1370" s="66"/>
      <c r="E1370" s="68"/>
      <c r="F1370" s="100" t="s">
        <v>4787</v>
      </c>
      <c r="G1370" s="65"/>
      <c r="H1370" s="69"/>
      <c r="I1370" s="70"/>
      <c r="J1370" s="70"/>
      <c r="K1370" s="69" t="s">
        <v>18201</v>
      </c>
      <c r="L1370" s="73"/>
      <c r="M1370" s="74"/>
      <c r="N1370" s="74"/>
      <c r="O1370" s="75"/>
      <c r="P1370" s="76"/>
      <c r="Q1370" s="76"/>
      <c r="R1370" s="86"/>
      <c r="S1370" s="48"/>
      <c r="T1370" s="48"/>
      <c r="U1370" s="49"/>
      <c r="V1370" s="49"/>
      <c r="W1370" s="49"/>
      <c r="X1370" s="49"/>
      <c r="Y1370" s="49"/>
      <c r="Z1370" s="49"/>
      <c r="AA1370" s="71">
        <v>1313</v>
      </c>
      <c r="AB1370" s="71"/>
      <c r="AC1370" s="72"/>
      <c r="AD1370" s="78" t="s">
        <v>11442</v>
      </c>
      <c r="AE1370" s="78">
        <v>10</v>
      </c>
      <c r="AF1370" s="78">
        <v>24</v>
      </c>
      <c r="AG1370" s="78">
        <v>14768</v>
      </c>
      <c r="AH1370" s="78">
        <v>1351</v>
      </c>
      <c r="AI1370" s="78">
        <v>-18000</v>
      </c>
      <c r="AJ1370" s="78"/>
      <c r="AK1370" s="78"/>
      <c r="AL1370" s="78"/>
      <c r="AM1370" s="78" t="s">
        <v>13825</v>
      </c>
      <c r="AN1370" s="80">
        <v>39945.817743055559</v>
      </c>
      <c r="AO1370" s="78"/>
      <c r="AP1370" s="78" t="b">
        <v>1</v>
      </c>
      <c r="AQ1370" s="78" t="b">
        <v>1</v>
      </c>
      <c r="AR1370" s="78" t="b">
        <v>0</v>
      </c>
      <c r="AS1370" s="78" t="s">
        <v>9963</v>
      </c>
      <c r="AT1370" s="78">
        <v>8</v>
      </c>
      <c r="AU1370" s="84" t="s">
        <v>14862</v>
      </c>
      <c r="AV1370" s="78" t="b">
        <v>0</v>
      </c>
      <c r="AW1370" s="78" t="s">
        <v>15459</v>
      </c>
      <c r="AX1370" s="84" t="s">
        <v>16770</v>
      </c>
      <c r="AY1370" s="78" t="s">
        <v>66</v>
      </c>
      <c r="AZ1370" s="102" t="s">
        <v>18398</v>
      </c>
      <c r="BA1370" s="48"/>
      <c r="BB1370" s="48"/>
      <c r="BC1370" s="48"/>
      <c r="BD1370" s="48"/>
      <c r="BE1370" s="48"/>
      <c r="BF1370" s="48"/>
      <c r="BG1370" s="48"/>
      <c r="BH1370" s="48"/>
      <c r="BI1370" s="48"/>
      <c r="BJ1370" s="48"/>
      <c r="BK1370" s="78" t="e">
        <f>REPLACE(INDEX(GroupVertices[Group], MATCH(Vertices[[#This Row],[Vertex]],GroupVertices[Vertex],0)),1,1,"")</f>
        <v>#N/A</v>
      </c>
      <c r="BL1370" s="3"/>
      <c r="BM1370" s="3"/>
      <c r="BN1370" s="3"/>
      <c r="BO1370" s="3"/>
    </row>
    <row r="1371" spans="1:67" x14ac:dyDescent="0.25">
      <c r="A1371" s="64" t="s">
        <v>1412</v>
      </c>
      <c r="B1371" s="65"/>
      <c r="C1371" s="65"/>
      <c r="D1371" s="66"/>
      <c r="E1371" s="68"/>
      <c r="F1371" s="100" t="s">
        <v>15441</v>
      </c>
      <c r="G1371" s="65"/>
      <c r="H1371" s="69"/>
      <c r="I1371" s="70"/>
      <c r="J1371" s="70"/>
      <c r="K1371" s="69" t="s">
        <v>18202</v>
      </c>
      <c r="L1371" s="73"/>
      <c r="M1371" s="74"/>
      <c r="N1371" s="74"/>
      <c r="O1371" s="75"/>
      <c r="P1371" s="76"/>
      <c r="Q1371" s="76"/>
      <c r="R1371" s="86"/>
      <c r="S1371" s="48"/>
      <c r="T1371" s="48"/>
      <c r="U1371" s="49"/>
      <c r="V1371" s="49"/>
      <c r="W1371" s="49"/>
      <c r="X1371" s="49"/>
      <c r="Y1371" s="49"/>
      <c r="Z1371" s="49"/>
      <c r="AA1371" s="71">
        <v>1314</v>
      </c>
      <c r="AB1371" s="71"/>
      <c r="AC1371" s="72"/>
      <c r="AD1371" s="78" t="s">
        <v>11443</v>
      </c>
      <c r="AE1371" s="78">
        <v>395</v>
      </c>
      <c r="AF1371" s="78">
        <v>123</v>
      </c>
      <c r="AG1371" s="78">
        <v>29762</v>
      </c>
      <c r="AH1371" s="78">
        <v>127</v>
      </c>
      <c r="AI1371" s="78"/>
      <c r="AJ1371" s="78" t="s">
        <v>12539</v>
      </c>
      <c r="AK1371" s="78" t="s">
        <v>13110</v>
      </c>
      <c r="AL1371" s="78"/>
      <c r="AM1371" s="78"/>
      <c r="AN1371" s="80">
        <v>42670.213055555556</v>
      </c>
      <c r="AO1371" s="78"/>
      <c r="AP1371" s="78" t="b">
        <v>1</v>
      </c>
      <c r="AQ1371" s="78" t="b">
        <v>0</v>
      </c>
      <c r="AR1371" s="78" t="b">
        <v>1</v>
      </c>
      <c r="AS1371" s="78" t="s">
        <v>9963</v>
      </c>
      <c r="AT1371" s="78">
        <v>12</v>
      </c>
      <c r="AU1371" s="78"/>
      <c r="AV1371" s="78" t="b">
        <v>0</v>
      </c>
      <c r="AW1371" s="78" t="s">
        <v>15459</v>
      </c>
      <c r="AX1371" s="84" t="s">
        <v>16771</v>
      </c>
      <c r="AY1371" s="78" t="s">
        <v>66</v>
      </c>
      <c r="AZ1371" s="102" t="s">
        <v>18398</v>
      </c>
      <c r="BA1371" s="48"/>
      <c r="BB1371" s="48"/>
      <c r="BC1371" s="48"/>
      <c r="BD1371" s="48"/>
      <c r="BE1371" s="48"/>
      <c r="BF1371" s="48"/>
      <c r="BG1371" s="48"/>
      <c r="BH1371" s="48"/>
      <c r="BI1371" s="48"/>
      <c r="BJ1371" s="48"/>
      <c r="BK1371" s="78" t="e">
        <f>REPLACE(INDEX(GroupVertices[Group], MATCH(Vertices[[#This Row],[Vertex]],GroupVertices[Vertex],0)),1,1,"")</f>
        <v>#N/A</v>
      </c>
      <c r="BL1371" s="3"/>
      <c r="BM1371" s="3"/>
      <c r="BN1371" s="3"/>
      <c r="BO1371" s="3"/>
    </row>
    <row r="1372" spans="1:67" x14ac:dyDescent="0.25">
      <c r="A1372" s="64" t="s">
        <v>1413</v>
      </c>
      <c r="B1372" s="65"/>
      <c r="C1372" s="65"/>
      <c r="D1372" s="66"/>
      <c r="E1372" s="68"/>
      <c r="F1372" s="100" t="s">
        <v>15442</v>
      </c>
      <c r="G1372" s="65"/>
      <c r="H1372" s="69"/>
      <c r="I1372" s="70"/>
      <c r="J1372" s="70"/>
      <c r="K1372" s="69" t="s">
        <v>18203</v>
      </c>
      <c r="L1372" s="73"/>
      <c r="M1372" s="74"/>
      <c r="N1372" s="74"/>
      <c r="O1372" s="75"/>
      <c r="P1372" s="76"/>
      <c r="Q1372" s="76"/>
      <c r="R1372" s="86"/>
      <c r="S1372" s="48"/>
      <c r="T1372" s="48"/>
      <c r="U1372" s="49"/>
      <c r="V1372" s="49"/>
      <c r="W1372" s="49"/>
      <c r="X1372" s="49"/>
      <c r="Y1372" s="49"/>
      <c r="Z1372" s="49"/>
      <c r="AA1372" s="71">
        <v>1315</v>
      </c>
      <c r="AB1372" s="71"/>
      <c r="AC1372" s="72"/>
      <c r="AD1372" s="78" t="s">
        <v>11444</v>
      </c>
      <c r="AE1372" s="78">
        <v>136</v>
      </c>
      <c r="AF1372" s="78">
        <v>6132</v>
      </c>
      <c r="AG1372" s="78">
        <v>29773</v>
      </c>
      <c r="AH1372" s="78">
        <v>5</v>
      </c>
      <c r="AI1372" s="78">
        <v>-25200</v>
      </c>
      <c r="AJ1372" s="78" t="s">
        <v>12540</v>
      </c>
      <c r="AK1372" s="78" t="s">
        <v>12647</v>
      </c>
      <c r="AL1372" s="78"/>
      <c r="AM1372" s="78" t="s">
        <v>13800</v>
      </c>
      <c r="AN1372" s="80">
        <v>42234.465740740743</v>
      </c>
      <c r="AO1372" s="84" t="s">
        <v>14770</v>
      </c>
      <c r="AP1372" s="78" t="b">
        <v>0</v>
      </c>
      <c r="AQ1372" s="78" t="b">
        <v>0</v>
      </c>
      <c r="AR1372" s="78" t="b">
        <v>0</v>
      </c>
      <c r="AS1372" s="78" t="s">
        <v>9963</v>
      </c>
      <c r="AT1372" s="78">
        <v>30</v>
      </c>
      <c r="AU1372" s="84" t="s">
        <v>14862</v>
      </c>
      <c r="AV1372" s="78" t="b">
        <v>0</v>
      </c>
      <c r="AW1372" s="78" t="s">
        <v>15459</v>
      </c>
      <c r="AX1372" s="84" t="s">
        <v>16772</v>
      </c>
      <c r="AY1372" s="78" t="s">
        <v>66</v>
      </c>
      <c r="AZ1372" s="102" t="s">
        <v>18398</v>
      </c>
      <c r="BA1372" s="48"/>
      <c r="BB1372" s="48"/>
      <c r="BC1372" s="48"/>
      <c r="BD1372" s="48"/>
      <c r="BE1372" s="48"/>
      <c r="BF1372" s="48"/>
      <c r="BG1372" s="48"/>
      <c r="BH1372" s="48"/>
      <c r="BI1372" s="48"/>
      <c r="BJ1372" s="48"/>
      <c r="BK1372" s="78" t="e">
        <f>REPLACE(INDEX(GroupVertices[Group], MATCH(Vertices[[#This Row],[Vertex]],GroupVertices[Vertex],0)),1,1,"")</f>
        <v>#N/A</v>
      </c>
      <c r="BL1372" s="3"/>
      <c r="BM1372" s="3"/>
      <c r="BN1372" s="3"/>
      <c r="BO1372" s="3"/>
    </row>
    <row r="1373" spans="1:67" x14ac:dyDescent="0.25">
      <c r="A1373" s="64" t="s">
        <v>1414</v>
      </c>
      <c r="B1373" s="65"/>
      <c r="C1373" s="65"/>
      <c r="D1373" s="66"/>
      <c r="E1373" s="68"/>
      <c r="F1373" s="100" t="s">
        <v>15443</v>
      </c>
      <c r="G1373" s="65"/>
      <c r="H1373" s="69"/>
      <c r="I1373" s="70"/>
      <c r="J1373" s="70"/>
      <c r="K1373" s="69" t="s">
        <v>18204</v>
      </c>
      <c r="L1373" s="73"/>
      <c r="M1373" s="74"/>
      <c r="N1373" s="74"/>
      <c r="O1373" s="75"/>
      <c r="P1373" s="76"/>
      <c r="Q1373" s="76"/>
      <c r="R1373" s="86"/>
      <c r="S1373" s="48"/>
      <c r="T1373" s="48"/>
      <c r="U1373" s="49"/>
      <c r="V1373" s="49"/>
      <c r="W1373" s="49"/>
      <c r="X1373" s="49"/>
      <c r="Y1373" s="49"/>
      <c r="Z1373" s="49"/>
      <c r="AA1373" s="71">
        <v>1316</v>
      </c>
      <c r="AB1373" s="71"/>
      <c r="AC1373" s="72"/>
      <c r="AD1373" s="78" t="s">
        <v>11445</v>
      </c>
      <c r="AE1373" s="78">
        <v>3103</v>
      </c>
      <c r="AF1373" s="78">
        <v>887</v>
      </c>
      <c r="AG1373" s="78">
        <v>22445</v>
      </c>
      <c r="AH1373" s="78">
        <v>3029</v>
      </c>
      <c r="AI1373" s="78">
        <v>-25200</v>
      </c>
      <c r="AJ1373" s="78" t="s">
        <v>12541</v>
      </c>
      <c r="AK1373" s="78" t="s">
        <v>12754</v>
      </c>
      <c r="AL1373" s="84" t="s">
        <v>13735</v>
      </c>
      <c r="AM1373" s="78" t="s">
        <v>13800</v>
      </c>
      <c r="AN1373" s="80">
        <v>41575.642060185186</v>
      </c>
      <c r="AO1373" s="84" t="s">
        <v>14771</v>
      </c>
      <c r="AP1373" s="78" t="b">
        <v>0</v>
      </c>
      <c r="AQ1373" s="78" t="b">
        <v>0</v>
      </c>
      <c r="AR1373" s="78" t="b">
        <v>1</v>
      </c>
      <c r="AS1373" s="78" t="s">
        <v>9963</v>
      </c>
      <c r="AT1373" s="78">
        <v>167</v>
      </c>
      <c r="AU1373" s="84" t="s">
        <v>14862</v>
      </c>
      <c r="AV1373" s="78" t="b">
        <v>0</v>
      </c>
      <c r="AW1373" s="78" t="s">
        <v>15459</v>
      </c>
      <c r="AX1373" s="84" t="s">
        <v>16773</v>
      </c>
      <c r="AY1373" s="78" t="s">
        <v>66</v>
      </c>
      <c r="AZ1373" s="102" t="s">
        <v>18398</v>
      </c>
      <c r="BA1373" s="48"/>
      <c r="BB1373" s="48"/>
      <c r="BC1373" s="48"/>
      <c r="BD1373" s="48"/>
      <c r="BE1373" s="48"/>
      <c r="BF1373" s="48"/>
      <c r="BG1373" s="48"/>
      <c r="BH1373" s="48"/>
      <c r="BI1373" s="48"/>
      <c r="BJ1373" s="48"/>
      <c r="BK1373" s="78" t="e">
        <f>REPLACE(INDEX(GroupVertices[Group], MATCH(Vertices[[#This Row],[Vertex]],GroupVertices[Vertex],0)),1,1,"")</f>
        <v>#N/A</v>
      </c>
      <c r="BL1373" s="3"/>
      <c r="BM1373" s="3"/>
      <c r="BN1373" s="3"/>
      <c r="BO1373" s="3"/>
    </row>
    <row r="1374" spans="1:67" x14ac:dyDescent="0.25">
      <c r="A1374" s="64" t="s">
        <v>1415</v>
      </c>
      <c r="B1374" s="65"/>
      <c r="C1374" s="65"/>
      <c r="D1374" s="66"/>
      <c r="E1374" s="68"/>
      <c r="F1374" s="100" t="s">
        <v>15444</v>
      </c>
      <c r="G1374" s="65"/>
      <c r="H1374" s="69"/>
      <c r="I1374" s="70"/>
      <c r="J1374" s="70"/>
      <c r="K1374" s="69" t="s">
        <v>18205</v>
      </c>
      <c r="L1374" s="73"/>
      <c r="M1374" s="74"/>
      <c r="N1374" s="74"/>
      <c r="O1374" s="75"/>
      <c r="P1374" s="76"/>
      <c r="Q1374" s="76"/>
      <c r="R1374" s="86"/>
      <c r="S1374" s="48"/>
      <c r="T1374" s="48"/>
      <c r="U1374" s="49"/>
      <c r="V1374" s="49"/>
      <c r="W1374" s="49"/>
      <c r="X1374" s="49"/>
      <c r="Y1374" s="49"/>
      <c r="Z1374" s="49"/>
      <c r="AA1374" s="71">
        <v>1317</v>
      </c>
      <c r="AB1374" s="71"/>
      <c r="AC1374" s="72"/>
      <c r="AD1374" s="78" t="s">
        <v>11446</v>
      </c>
      <c r="AE1374" s="78">
        <v>165</v>
      </c>
      <c r="AF1374" s="78">
        <v>8062</v>
      </c>
      <c r="AG1374" s="78">
        <v>44682</v>
      </c>
      <c r="AH1374" s="78">
        <v>44</v>
      </c>
      <c r="AI1374" s="78"/>
      <c r="AJ1374" s="78" t="s">
        <v>12542</v>
      </c>
      <c r="AK1374" s="78" t="s">
        <v>13111</v>
      </c>
      <c r="AL1374" s="78"/>
      <c r="AM1374" s="78"/>
      <c r="AN1374" s="80">
        <v>41660.355520833335</v>
      </c>
      <c r="AO1374" s="84" t="s">
        <v>14772</v>
      </c>
      <c r="AP1374" s="78" t="b">
        <v>1</v>
      </c>
      <c r="AQ1374" s="78" t="b">
        <v>0</v>
      </c>
      <c r="AR1374" s="78" t="b">
        <v>0</v>
      </c>
      <c r="AS1374" s="78" t="s">
        <v>9963</v>
      </c>
      <c r="AT1374" s="78">
        <v>35</v>
      </c>
      <c r="AU1374" s="84" t="s">
        <v>14862</v>
      </c>
      <c r="AV1374" s="78" t="b">
        <v>0</v>
      </c>
      <c r="AW1374" s="78" t="s">
        <v>15459</v>
      </c>
      <c r="AX1374" s="84" t="s">
        <v>16774</v>
      </c>
      <c r="AY1374" s="78" t="s">
        <v>66</v>
      </c>
      <c r="AZ1374" s="102" t="s">
        <v>18398</v>
      </c>
      <c r="BA1374" s="48"/>
      <c r="BB1374" s="48"/>
      <c r="BC1374" s="48"/>
      <c r="BD1374" s="48"/>
      <c r="BE1374" s="48"/>
      <c r="BF1374" s="48"/>
      <c r="BG1374" s="48"/>
      <c r="BH1374" s="48"/>
      <c r="BI1374" s="48"/>
      <c r="BJ1374" s="48"/>
      <c r="BK1374" s="78" t="e">
        <f>REPLACE(INDEX(GroupVertices[Group], MATCH(Vertices[[#This Row],[Vertex]],GroupVertices[Vertex],0)),1,1,"")</f>
        <v>#N/A</v>
      </c>
      <c r="BL1374" s="3"/>
      <c r="BM1374" s="3"/>
      <c r="BN1374" s="3"/>
      <c r="BO1374" s="3"/>
    </row>
    <row r="1375" spans="1:67" x14ac:dyDescent="0.25">
      <c r="A1375" s="64" t="s">
        <v>1416</v>
      </c>
      <c r="B1375" s="65"/>
      <c r="C1375" s="65"/>
      <c r="D1375" s="66"/>
      <c r="E1375" s="68"/>
      <c r="F1375" s="100" t="s">
        <v>15445</v>
      </c>
      <c r="G1375" s="65"/>
      <c r="H1375" s="69"/>
      <c r="I1375" s="70"/>
      <c r="J1375" s="70"/>
      <c r="K1375" s="69" t="s">
        <v>18206</v>
      </c>
      <c r="L1375" s="73"/>
      <c r="M1375" s="74"/>
      <c r="N1375" s="74"/>
      <c r="O1375" s="75"/>
      <c r="P1375" s="76"/>
      <c r="Q1375" s="76"/>
      <c r="R1375" s="86"/>
      <c r="S1375" s="48"/>
      <c r="T1375" s="48"/>
      <c r="U1375" s="49"/>
      <c r="V1375" s="49"/>
      <c r="W1375" s="49"/>
      <c r="X1375" s="49"/>
      <c r="Y1375" s="49"/>
      <c r="Z1375" s="49"/>
      <c r="AA1375" s="71">
        <v>1318</v>
      </c>
      <c r="AB1375" s="71"/>
      <c r="AC1375" s="72"/>
      <c r="AD1375" s="78" t="s">
        <v>11447</v>
      </c>
      <c r="AE1375" s="78">
        <v>23</v>
      </c>
      <c r="AF1375" s="78">
        <v>6</v>
      </c>
      <c r="AG1375" s="78">
        <v>3009</v>
      </c>
      <c r="AH1375" s="78">
        <v>36</v>
      </c>
      <c r="AI1375" s="78">
        <v>-25200</v>
      </c>
      <c r="AJ1375" s="78"/>
      <c r="AK1375" s="78" t="s">
        <v>10114</v>
      </c>
      <c r="AL1375" s="78"/>
      <c r="AM1375" s="78" t="s">
        <v>13800</v>
      </c>
      <c r="AN1375" s="80">
        <v>42755.627268518518</v>
      </c>
      <c r="AO1375" s="78"/>
      <c r="AP1375" s="78" t="b">
        <v>1</v>
      </c>
      <c r="AQ1375" s="78" t="b">
        <v>0</v>
      </c>
      <c r="AR1375" s="78" t="b">
        <v>0</v>
      </c>
      <c r="AS1375" s="78" t="s">
        <v>9963</v>
      </c>
      <c r="AT1375" s="78">
        <v>0</v>
      </c>
      <c r="AU1375" s="78"/>
      <c r="AV1375" s="78" t="b">
        <v>0</v>
      </c>
      <c r="AW1375" s="78" t="s">
        <v>15459</v>
      </c>
      <c r="AX1375" s="84" t="s">
        <v>16775</v>
      </c>
      <c r="AY1375" s="78" t="s">
        <v>66</v>
      </c>
      <c r="AZ1375" s="102" t="s">
        <v>18398</v>
      </c>
      <c r="BA1375" s="48"/>
      <c r="BB1375" s="48"/>
      <c r="BC1375" s="48"/>
      <c r="BD1375" s="48"/>
      <c r="BE1375" s="48"/>
      <c r="BF1375" s="48"/>
      <c r="BG1375" s="48"/>
      <c r="BH1375" s="48"/>
      <c r="BI1375" s="48"/>
      <c r="BJ1375" s="48"/>
      <c r="BK1375" s="78" t="e">
        <f>REPLACE(INDEX(GroupVertices[Group], MATCH(Vertices[[#This Row],[Vertex]],GroupVertices[Vertex],0)),1,1,"")</f>
        <v>#N/A</v>
      </c>
      <c r="BL1375" s="3"/>
      <c r="BM1375" s="3"/>
      <c r="BN1375" s="3"/>
      <c r="BO1375" s="3"/>
    </row>
    <row r="1376" spans="1:67" x14ac:dyDescent="0.25">
      <c r="A1376" s="64" t="s">
        <v>1417</v>
      </c>
      <c r="B1376" s="65"/>
      <c r="C1376" s="65"/>
      <c r="D1376" s="66"/>
      <c r="E1376" s="68"/>
      <c r="F1376" s="100" t="s">
        <v>5673</v>
      </c>
      <c r="G1376" s="65"/>
      <c r="H1376" s="69"/>
      <c r="I1376" s="70"/>
      <c r="J1376" s="70"/>
      <c r="K1376" s="69" t="s">
        <v>18207</v>
      </c>
      <c r="L1376" s="73"/>
      <c r="M1376" s="74"/>
      <c r="N1376" s="74"/>
      <c r="O1376" s="75"/>
      <c r="P1376" s="76"/>
      <c r="Q1376" s="76"/>
      <c r="R1376" s="86"/>
      <c r="S1376" s="48"/>
      <c r="T1376" s="48"/>
      <c r="U1376" s="49"/>
      <c r="V1376" s="49"/>
      <c r="W1376" s="49"/>
      <c r="X1376" s="49"/>
      <c r="Y1376" s="49"/>
      <c r="Z1376" s="49"/>
      <c r="AA1376" s="71">
        <v>1319</v>
      </c>
      <c r="AB1376" s="71"/>
      <c r="AC1376" s="72"/>
      <c r="AD1376" s="78" t="s">
        <v>11448</v>
      </c>
      <c r="AE1376" s="78">
        <v>192</v>
      </c>
      <c r="AF1376" s="78">
        <v>24128</v>
      </c>
      <c r="AG1376" s="78">
        <v>16894</v>
      </c>
      <c r="AH1376" s="78">
        <v>62</v>
      </c>
      <c r="AI1376" s="78">
        <v>19800</v>
      </c>
      <c r="AJ1376" s="78" t="s">
        <v>12543</v>
      </c>
      <c r="AK1376" s="78" t="s">
        <v>10111</v>
      </c>
      <c r="AL1376" s="84" t="s">
        <v>13736</v>
      </c>
      <c r="AM1376" s="78" t="s">
        <v>10135</v>
      </c>
      <c r="AN1376" s="80">
        <v>42129.942280092589</v>
      </c>
      <c r="AO1376" s="84" t="s">
        <v>14773</v>
      </c>
      <c r="AP1376" s="78" t="b">
        <v>1</v>
      </c>
      <c r="AQ1376" s="78" t="b">
        <v>0</v>
      </c>
      <c r="AR1376" s="78" t="b">
        <v>0</v>
      </c>
      <c r="AS1376" s="78" t="s">
        <v>9963</v>
      </c>
      <c r="AT1376" s="78">
        <v>179</v>
      </c>
      <c r="AU1376" s="84" t="s">
        <v>14862</v>
      </c>
      <c r="AV1376" s="78" t="b">
        <v>0</v>
      </c>
      <c r="AW1376" s="78" t="s">
        <v>15459</v>
      </c>
      <c r="AX1376" s="84" t="s">
        <v>16776</v>
      </c>
      <c r="AY1376" s="78" t="s">
        <v>66</v>
      </c>
      <c r="AZ1376" s="102" t="s">
        <v>18398</v>
      </c>
      <c r="BA1376" s="48"/>
      <c r="BB1376" s="48"/>
      <c r="BC1376" s="48"/>
      <c r="BD1376" s="48"/>
      <c r="BE1376" s="48"/>
      <c r="BF1376" s="48"/>
      <c r="BG1376" s="48"/>
      <c r="BH1376" s="48"/>
      <c r="BI1376" s="48"/>
      <c r="BJ1376" s="48"/>
      <c r="BK1376" s="78" t="e">
        <f>REPLACE(INDEX(GroupVertices[Group], MATCH(Vertices[[#This Row],[Vertex]],GroupVertices[Vertex],0)),1,1,"")</f>
        <v>#N/A</v>
      </c>
      <c r="BL1376" s="3"/>
      <c r="BM1376" s="3"/>
      <c r="BN1376" s="3"/>
      <c r="BO1376" s="3"/>
    </row>
    <row r="1377" spans="1:67" x14ac:dyDescent="0.25">
      <c r="A1377" s="64" t="s">
        <v>1418</v>
      </c>
      <c r="B1377" s="65"/>
      <c r="C1377" s="65"/>
      <c r="D1377" s="66"/>
      <c r="E1377" s="68"/>
      <c r="F1377" s="100" t="s">
        <v>5674</v>
      </c>
      <c r="G1377" s="65"/>
      <c r="H1377" s="69"/>
      <c r="I1377" s="70"/>
      <c r="J1377" s="70"/>
      <c r="K1377" s="69" t="s">
        <v>18208</v>
      </c>
      <c r="L1377" s="73"/>
      <c r="M1377" s="74"/>
      <c r="N1377" s="74"/>
      <c r="O1377" s="75"/>
      <c r="P1377" s="76"/>
      <c r="Q1377" s="76"/>
      <c r="R1377" s="86"/>
      <c r="S1377" s="48"/>
      <c r="T1377" s="48"/>
      <c r="U1377" s="49"/>
      <c r="V1377" s="49"/>
      <c r="W1377" s="49"/>
      <c r="X1377" s="49"/>
      <c r="Y1377" s="49"/>
      <c r="Z1377" s="49"/>
      <c r="AA1377" s="71">
        <v>1320</v>
      </c>
      <c r="AB1377" s="71"/>
      <c r="AC1377" s="72"/>
      <c r="AD1377" s="78" t="s">
        <v>11449</v>
      </c>
      <c r="AE1377" s="78">
        <v>1450</v>
      </c>
      <c r="AF1377" s="78">
        <v>548</v>
      </c>
      <c r="AG1377" s="78">
        <v>70412</v>
      </c>
      <c r="AH1377" s="78">
        <v>3</v>
      </c>
      <c r="AI1377" s="78">
        <v>-18000</v>
      </c>
      <c r="AJ1377" s="78" t="s">
        <v>12544</v>
      </c>
      <c r="AK1377" s="78" t="s">
        <v>13112</v>
      </c>
      <c r="AL1377" s="84" t="s">
        <v>13737</v>
      </c>
      <c r="AM1377" s="78" t="s">
        <v>13835</v>
      </c>
      <c r="AN1377" s="80">
        <v>42625.994930555556</v>
      </c>
      <c r="AO1377" s="84" t="s">
        <v>14774</v>
      </c>
      <c r="AP1377" s="78" t="b">
        <v>0</v>
      </c>
      <c r="AQ1377" s="78" t="b">
        <v>0</v>
      </c>
      <c r="AR1377" s="78" t="b">
        <v>0</v>
      </c>
      <c r="AS1377" s="78" t="s">
        <v>9979</v>
      </c>
      <c r="AT1377" s="78">
        <v>172</v>
      </c>
      <c r="AU1377" s="84" t="s">
        <v>14862</v>
      </c>
      <c r="AV1377" s="78" t="b">
        <v>0</v>
      </c>
      <c r="AW1377" s="78" t="s">
        <v>15459</v>
      </c>
      <c r="AX1377" s="84" t="s">
        <v>16777</v>
      </c>
      <c r="AY1377" s="78" t="s">
        <v>66</v>
      </c>
      <c r="AZ1377" s="102" t="s">
        <v>18398</v>
      </c>
      <c r="BA1377" s="48"/>
      <c r="BB1377" s="48"/>
      <c r="BC1377" s="48"/>
      <c r="BD1377" s="48"/>
      <c r="BE1377" s="48"/>
      <c r="BF1377" s="48"/>
      <c r="BG1377" s="48"/>
      <c r="BH1377" s="48"/>
      <c r="BI1377" s="48"/>
      <c r="BJ1377" s="48"/>
      <c r="BK1377" s="78" t="e">
        <f>REPLACE(INDEX(GroupVertices[Group], MATCH(Vertices[[#This Row],[Vertex]],GroupVertices[Vertex],0)),1,1,"")</f>
        <v>#N/A</v>
      </c>
      <c r="BL1377" s="3"/>
      <c r="BM1377" s="3"/>
      <c r="BN1377" s="3"/>
      <c r="BO1377" s="3"/>
    </row>
    <row r="1378" spans="1:67" x14ac:dyDescent="0.25">
      <c r="A1378" s="64" t="s">
        <v>1422</v>
      </c>
      <c r="B1378" s="65"/>
      <c r="C1378" s="65"/>
      <c r="D1378" s="66"/>
      <c r="E1378" s="68"/>
      <c r="F1378" s="100" t="s">
        <v>5678</v>
      </c>
      <c r="G1378" s="65"/>
      <c r="H1378" s="69"/>
      <c r="I1378" s="70"/>
      <c r="J1378" s="70"/>
      <c r="K1378" s="69" t="s">
        <v>18211</v>
      </c>
      <c r="L1378" s="73"/>
      <c r="M1378" s="74"/>
      <c r="N1378" s="74"/>
      <c r="O1378" s="75"/>
      <c r="P1378" s="76"/>
      <c r="Q1378" s="76"/>
      <c r="R1378" s="86"/>
      <c r="S1378" s="48"/>
      <c r="T1378" s="48"/>
      <c r="U1378" s="49"/>
      <c r="V1378" s="49"/>
      <c r="W1378" s="49"/>
      <c r="X1378" s="49"/>
      <c r="Y1378" s="49"/>
      <c r="Z1378" s="49"/>
      <c r="AA1378" s="71">
        <v>1323</v>
      </c>
      <c r="AB1378" s="71"/>
      <c r="AC1378" s="72"/>
      <c r="AD1378" s="78" t="s">
        <v>11452</v>
      </c>
      <c r="AE1378" s="78">
        <v>14</v>
      </c>
      <c r="AF1378" s="78">
        <v>58</v>
      </c>
      <c r="AG1378" s="78">
        <v>3998</v>
      </c>
      <c r="AH1378" s="78">
        <v>4</v>
      </c>
      <c r="AI1378" s="78">
        <v>19800</v>
      </c>
      <c r="AJ1378" s="78" t="s">
        <v>12547</v>
      </c>
      <c r="AK1378" s="78" t="s">
        <v>12750</v>
      </c>
      <c r="AL1378" s="78"/>
      <c r="AM1378" s="78" t="s">
        <v>10135</v>
      </c>
      <c r="AN1378" s="80">
        <v>42767.328194444446</v>
      </c>
      <c r="AO1378" s="84" t="s">
        <v>14777</v>
      </c>
      <c r="AP1378" s="78" t="b">
        <v>1</v>
      </c>
      <c r="AQ1378" s="78" t="b">
        <v>0</v>
      </c>
      <c r="AR1378" s="78" t="b">
        <v>0</v>
      </c>
      <c r="AS1378" s="78" t="s">
        <v>9963</v>
      </c>
      <c r="AT1378" s="78">
        <v>5</v>
      </c>
      <c r="AU1378" s="78"/>
      <c r="AV1378" s="78" t="b">
        <v>0</v>
      </c>
      <c r="AW1378" s="78" t="s">
        <v>15459</v>
      </c>
      <c r="AX1378" s="84" t="s">
        <v>16780</v>
      </c>
      <c r="AY1378" s="78" t="s">
        <v>66</v>
      </c>
      <c r="AZ1378" s="102" t="s">
        <v>18397</v>
      </c>
      <c r="BA1378" s="48"/>
      <c r="BB1378" s="48"/>
      <c r="BC1378" s="48"/>
      <c r="BD1378" s="48"/>
      <c r="BE1378" s="48"/>
      <c r="BF1378" s="48"/>
      <c r="BG1378" s="48"/>
      <c r="BH1378" s="48"/>
      <c r="BI1378" s="48"/>
      <c r="BJ1378" s="48"/>
      <c r="BK1378" s="78" t="e">
        <f>REPLACE(INDEX(GroupVertices[Group], MATCH(Vertices[[#This Row],[Vertex]],GroupVertices[Vertex],0)),1,1,"")</f>
        <v>#N/A</v>
      </c>
      <c r="BL1378" s="3"/>
      <c r="BM1378" s="3"/>
      <c r="BN1378" s="3"/>
      <c r="BO1378" s="3"/>
    </row>
    <row r="1379" spans="1:67" x14ac:dyDescent="0.25">
      <c r="A1379" s="64" t="s">
        <v>1423</v>
      </c>
      <c r="B1379" s="65"/>
      <c r="C1379" s="65"/>
      <c r="D1379" s="66"/>
      <c r="E1379" s="68"/>
      <c r="F1379" s="100" t="s">
        <v>5679</v>
      </c>
      <c r="G1379" s="65"/>
      <c r="H1379" s="69"/>
      <c r="I1379" s="70"/>
      <c r="J1379" s="70"/>
      <c r="K1379" s="69" t="s">
        <v>18212</v>
      </c>
      <c r="L1379" s="73"/>
      <c r="M1379" s="74"/>
      <c r="N1379" s="74"/>
      <c r="O1379" s="75"/>
      <c r="P1379" s="76"/>
      <c r="Q1379" s="76"/>
      <c r="R1379" s="86"/>
      <c r="S1379" s="48"/>
      <c r="T1379" s="48"/>
      <c r="U1379" s="49"/>
      <c r="V1379" s="49"/>
      <c r="W1379" s="49"/>
      <c r="X1379" s="49"/>
      <c r="Y1379" s="49"/>
      <c r="Z1379" s="49"/>
      <c r="AA1379" s="71">
        <v>1324</v>
      </c>
      <c r="AB1379" s="71"/>
      <c r="AC1379" s="72"/>
      <c r="AD1379" s="78" t="s">
        <v>10090</v>
      </c>
      <c r="AE1379" s="78">
        <v>0</v>
      </c>
      <c r="AF1379" s="78">
        <v>32</v>
      </c>
      <c r="AG1379" s="78">
        <v>6783</v>
      </c>
      <c r="AH1379" s="78">
        <v>0</v>
      </c>
      <c r="AI1379" s="78"/>
      <c r="AJ1379" s="78"/>
      <c r="AK1379" s="78" t="s">
        <v>12675</v>
      </c>
      <c r="AL1379" s="78"/>
      <c r="AM1379" s="78"/>
      <c r="AN1379" s="80">
        <v>42598.218229166669</v>
      </c>
      <c r="AO1379" s="84" t="s">
        <v>14778</v>
      </c>
      <c r="AP1379" s="78" t="b">
        <v>1</v>
      </c>
      <c r="AQ1379" s="78" t="b">
        <v>0</v>
      </c>
      <c r="AR1379" s="78" t="b">
        <v>0</v>
      </c>
      <c r="AS1379" s="78" t="s">
        <v>14858</v>
      </c>
      <c r="AT1379" s="78">
        <v>60</v>
      </c>
      <c r="AU1379" s="78"/>
      <c r="AV1379" s="78" t="b">
        <v>0</v>
      </c>
      <c r="AW1379" s="78" t="s">
        <v>15459</v>
      </c>
      <c r="AX1379" s="84" t="s">
        <v>16781</v>
      </c>
      <c r="AY1379" s="78" t="s">
        <v>66</v>
      </c>
      <c r="AZ1379" s="102" t="s">
        <v>18397</v>
      </c>
      <c r="BA1379" s="48"/>
      <c r="BB1379" s="48"/>
      <c r="BC1379" s="48"/>
      <c r="BD1379" s="48"/>
      <c r="BE1379" s="48"/>
      <c r="BF1379" s="48"/>
      <c r="BG1379" s="48"/>
      <c r="BH1379" s="48"/>
      <c r="BI1379" s="48"/>
      <c r="BJ1379" s="48"/>
      <c r="BK1379" s="78" t="e">
        <f>REPLACE(INDEX(GroupVertices[Group], MATCH(Vertices[[#This Row],[Vertex]],GroupVertices[Vertex],0)),1,1,"")</f>
        <v>#N/A</v>
      </c>
      <c r="BL1379" s="3"/>
      <c r="BM1379" s="3"/>
      <c r="BN1379" s="3"/>
      <c r="BO1379" s="3"/>
    </row>
    <row r="1380" spans="1:67" x14ac:dyDescent="0.25">
      <c r="A1380" s="64" t="s">
        <v>1427</v>
      </c>
      <c r="B1380" s="65"/>
      <c r="C1380" s="65"/>
      <c r="D1380" s="66"/>
      <c r="E1380" s="68"/>
      <c r="F1380" s="100" t="s">
        <v>5683</v>
      </c>
      <c r="G1380" s="65"/>
      <c r="H1380" s="69"/>
      <c r="I1380" s="70"/>
      <c r="J1380" s="70"/>
      <c r="K1380" s="69" t="s">
        <v>18216</v>
      </c>
      <c r="L1380" s="73"/>
      <c r="M1380" s="74"/>
      <c r="N1380" s="74"/>
      <c r="O1380" s="75"/>
      <c r="P1380" s="76"/>
      <c r="Q1380" s="76"/>
      <c r="R1380" s="86"/>
      <c r="S1380" s="48"/>
      <c r="T1380" s="48"/>
      <c r="U1380" s="49"/>
      <c r="V1380" s="49"/>
      <c r="W1380" s="49"/>
      <c r="X1380" s="49"/>
      <c r="Y1380" s="49"/>
      <c r="Z1380" s="49"/>
      <c r="AA1380" s="71">
        <v>1328</v>
      </c>
      <c r="AB1380" s="71"/>
      <c r="AC1380" s="72"/>
      <c r="AD1380" s="78" t="s">
        <v>11456</v>
      </c>
      <c r="AE1380" s="78">
        <v>85</v>
      </c>
      <c r="AF1380" s="78">
        <v>26</v>
      </c>
      <c r="AG1380" s="78">
        <v>7269</v>
      </c>
      <c r="AH1380" s="78">
        <v>0</v>
      </c>
      <c r="AI1380" s="78"/>
      <c r="AJ1380" s="78" t="s">
        <v>12551</v>
      </c>
      <c r="AK1380" s="78" t="s">
        <v>12675</v>
      </c>
      <c r="AL1380" s="84" t="s">
        <v>13741</v>
      </c>
      <c r="AM1380" s="78"/>
      <c r="AN1380" s="80">
        <v>42766.571111111109</v>
      </c>
      <c r="AO1380" s="84" t="s">
        <v>14782</v>
      </c>
      <c r="AP1380" s="78" t="b">
        <v>1</v>
      </c>
      <c r="AQ1380" s="78" t="b">
        <v>0</v>
      </c>
      <c r="AR1380" s="78" t="b">
        <v>0</v>
      </c>
      <c r="AS1380" s="78" t="s">
        <v>9963</v>
      </c>
      <c r="AT1380" s="78">
        <v>0</v>
      </c>
      <c r="AU1380" s="78"/>
      <c r="AV1380" s="78" t="b">
        <v>0</v>
      </c>
      <c r="AW1380" s="78" t="s">
        <v>15459</v>
      </c>
      <c r="AX1380" s="84" t="s">
        <v>16785</v>
      </c>
      <c r="AY1380" s="78" t="s">
        <v>66</v>
      </c>
      <c r="AZ1380" s="102" t="s">
        <v>18397</v>
      </c>
      <c r="BA1380" s="48"/>
      <c r="BB1380" s="48"/>
      <c r="BC1380" s="48"/>
      <c r="BD1380" s="48"/>
      <c r="BE1380" s="48"/>
      <c r="BF1380" s="48"/>
      <c r="BG1380" s="48"/>
      <c r="BH1380" s="48"/>
      <c r="BI1380" s="48"/>
      <c r="BJ1380" s="48"/>
      <c r="BK1380" s="78" t="e">
        <f>REPLACE(INDEX(GroupVertices[Group], MATCH(Vertices[[#This Row],[Vertex]],GroupVertices[Vertex],0)),1,1,"")</f>
        <v>#N/A</v>
      </c>
      <c r="BL1380" s="3"/>
      <c r="BM1380" s="3"/>
      <c r="BN1380" s="3"/>
      <c r="BO1380" s="3"/>
    </row>
    <row r="1381" spans="1:67" x14ac:dyDescent="0.25">
      <c r="A1381" s="64" t="s">
        <v>1428</v>
      </c>
      <c r="B1381" s="65"/>
      <c r="C1381" s="65"/>
      <c r="D1381" s="66"/>
      <c r="E1381" s="68"/>
      <c r="F1381" s="100" t="s">
        <v>5684</v>
      </c>
      <c r="G1381" s="65"/>
      <c r="H1381" s="69"/>
      <c r="I1381" s="70"/>
      <c r="J1381" s="70"/>
      <c r="K1381" s="69" t="s">
        <v>18217</v>
      </c>
      <c r="L1381" s="73"/>
      <c r="M1381" s="74"/>
      <c r="N1381" s="74"/>
      <c r="O1381" s="75"/>
      <c r="P1381" s="76"/>
      <c r="Q1381" s="76"/>
      <c r="R1381" s="86"/>
      <c r="S1381" s="48"/>
      <c r="T1381" s="48"/>
      <c r="U1381" s="49"/>
      <c r="V1381" s="49"/>
      <c r="W1381" s="49"/>
      <c r="X1381" s="49"/>
      <c r="Y1381" s="49"/>
      <c r="Z1381" s="49"/>
      <c r="AA1381" s="71">
        <v>1329</v>
      </c>
      <c r="AB1381" s="71"/>
      <c r="AC1381" s="72"/>
      <c r="AD1381" s="78" t="s">
        <v>11457</v>
      </c>
      <c r="AE1381" s="78">
        <v>1908</v>
      </c>
      <c r="AF1381" s="78">
        <v>1429</v>
      </c>
      <c r="AG1381" s="78">
        <v>718927</v>
      </c>
      <c r="AH1381" s="78">
        <v>2278</v>
      </c>
      <c r="AI1381" s="78">
        <v>-21600</v>
      </c>
      <c r="AJ1381" s="78"/>
      <c r="AK1381" s="78"/>
      <c r="AL1381" s="78"/>
      <c r="AM1381" s="78" t="s">
        <v>13807</v>
      </c>
      <c r="AN1381" s="80">
        <v>40923.308819444443</v>
      </c>
      <c r="AO1381" s="78"/>
      <c r="AP1381" s="78" t="b">
        <v>0</v>
      </c>
      <c r="AQ1381" s="78" t="b">
        <v>0</v>
      </c>
      <c r="AR1381" s="78" t="b">
        <v>0</v>
      </c>
      <c r="AS1381" s="78" t="s">
        <v>9963</v>
      </c>
      <c r="AT1381" s="78">
        <v>1186</v>
      </c>
      <c r="AU1381" s="84" t="s">
        <v>14863</v>
      </c>
      <c r="AV1381" s="78" t="b">
        <v>0</v>
      </c>
      <c r="AW1381" s="78" t="s">
        <v>15459</v>
      </c>
      <c r="AX1381" s="84" t="s">
        <v>16786</v>
      </c>
      <c r="AY1381" s="78" t="s">
        <v>66</v>
      </c>
      <c r="AZ1381" s="102" t="s">
        <v>18397</v>
      </c>
      <c r="BA1381" s="48"/>
      <c r="BB1381" s="48"/>
      <c r="BC1381" s="48"/>
      <c r="BD1381" s="48"/>
      <c r="BE1381" s="48"/>
      <c r="BF1381" s="48"/>
      <c r="BG1381" s="48"/>
      <c r="BH1381" s="48"/>
      <c r="BI1381" s="48"/>
      <c r="BJ1381" s="48"/>
      <c r="BK1381" s="78" t="e">
        <f>REPLACE(INDEX(GroupVertices[Group], MATCH(Vertices[[#This Row],[Vertex]],GroupVertices[Vertex],0)),1,1,"")</f>
        <v>#N/A</v>
      </c>
      <c r="BL1381" s="3"/>
      <c r="BM1381" s="3"/>
      <c r="BN1381" s="3"/>
      <c r="BO1381" s="3"/>
    </row>
    <row r="1382" spans="1:67" x14ac:dyDescent="0.25">
      <c r="A1382" s="64" t="s">
        <v>1430</v>
      </c>
      <c r="B1382" s="65"/>
      <c r="C1382" s="65"/>
      <c r="D1382" s="66"/>
      <c r="E1382" s="68"/>
      <c r="F1382" s="100" t="s">
        <v>5686</v>
      </c>
      <c r="G1382" s="65"/>
      <c r="H1382" s="69"/>
      <c r="I1382" s="70"/>
      <c r="J1382" s="70"/>
      <c r="K1382" s="69" t="s">
        <v>18219</v>
      </c>
      <c r="L1382" s="73"/>
      <c r="M1382" s="74"/>
      <c r="N1382" s="74"/>
      <c r="O1382" s="75"/>
      <c r="P1382" s="76"/>
      <c r="Q1382" s="76"/>
      <c r="R1382" s="86"/>
      <c r="S1382" s="48"/>
      <c r="T1382" s="48"/>
      <c r="U1382" s="49"/>
      <c r="V1382" s="49"/>
      <c r="W1382" s="49"/>
      <c r="X1382" s="49"/>
      <c r="Y1382" s="49"/>
      <c r="Z1382" s="49"/>
      <c r="AA1382" s="71">
        <v>1331</v>
      </c>
      <c r="AB1382" s="71"/>
      <c r="AC1382" s="72"/>
      <c r="AD1382" s="78" t="s">
        <v>1430</v>
      </c>
      <c r="AE1382" s="78">
        <v>67</v>
      </c>
      <c r="AF1382" s="78">
        <v>72</v>
      </c>
      <c r="AG1382" s="78">
        <v>933</v>
      </c>
      <c r="AH1382" s="78">
        <v>36</v>
      </c>
      <c r="AI1382" s="78">
        <v>-18000</v>
      </c>
      <c r="AJ1382" s="78" t="s">
        <v>12553</v>
      </c>
      <c r="AK1382" s="78" t="s">
        <v>13113</v>
      </c>
      <c r="AL1382" s="84" t="s">
        <v>13743</v>
      </c>
      <c r="AM1382" s="78" t="s">
        <v>13825</v>
      </c>
      <c r="AN1382" s="80">
        <v>39747.953344907408</v>
      </c>
      <c r="AO1382" s="84" t="s">
        <v>14784</v>
      </c>
      <c r="AP1382" s="78" t="b">
        <v>1</v>
      </c>
      <c r="AQ1382" s="78" t="b">
        <v>0</v>
      </c>
      <c r="AR1382" s="78" t="b">
        <v>0</v>
      </c>
      <c r="AS1382" s="78" t="s">
        <v>9963</v>
      </c>
      <c r="AT1382" s="78">
        <v>2</v>
      </c>
      <c r="AU1382" s="84" t="s">
        <v>14862</v>
      </c>
      <c r="AV1382" s="78" t="b">
        <v>0</v>
      </c>
      <c r="AW1382" s="78" t="s">
        <v>15459</v>
      </c>
      <c r="AX1382" s="84" t="s">
        <v>16788</v>
      </c>
      <c r="AY1382" s="78" t="s">
        <v>66</v>
      </c>
      <c r="AZ1382" s="102" t="s">
        <v>18397</v>
      </c>
      <c r="BA1382" s="48"/>
      <c r="BB1382" s="48"/>
      <c r="BC1382" s="48"/>
      <c r="BD1382" s="48"/>
      <c r="BE1382" s="48"/>
      <c r="BF1382" s="48"/>
      <c r="BG1382" s="48"/>
      <c r="BH1382" s="48"/>
      <c r="BI1382" s="48"/>
      <c r="BJ1382" s="48"/>
      <c r="BK1382" s="78" t="e">
        <f>REPLACE(INDEX(GroupVertices[Group], MATCH(Vertices[[#This Row],[Vertex]],GroupVertices[Vertex],0)),1,1,"")</f>
        <v>#N/A</v>
      </c>
      <c r="BL1382" s="3"/>
      <c r="BM1382" s="3"/>
      <c r="BN1382" s="3"/>
      <c r="BO1382" s="3"/>
    </row>
    <row r="1383" spans="1:67" x14ac:dyDescent="0.25">
      <c r="A1383" s="64" t="s">
        <v>1434</v>
      </c>
      <c r="B1383" s="65"/>
      <c r="C1383" s="65"/>
      <c r="D1383" s="66"/>
      <c r="E1383" s="68"/>
      <c r="F1383" s="100" t="s">
        <v>15447</v>
      </c>
      <c r="G1383" s="65"/>
      <c r="H1383" s="69"/>
      <c r="I1383" s="70"/>
      <c r="J1383" s="70"/>
      <c r="K1383" s="69" t="s">
        <v>18223</v>
      </c>
      <c r="L1383" s="73"/>
      <c r="M1383" s="74"/>
      <c r="N1383" s="74"/>
      <c r="O1383" s="75"/>
      <c r="P1383" s="76"/>
      <c r="Q1383" s="76"/>
      <c r="R1383" s="86"/>
      <c r="S1383" s="48"/>
      <c r="T1383" s="48"/>
      <c r="U1383" s="49"/>
      <c r="V1383" s="49"/>
      <c r="W1383" s="49"/>
      <c r="X1383" s="49"/>
      <c r="Y1383" s="49"/>
      <c r="Z1383" s="49"/>
      <c r="AA1383" s="71">
        <v>1335</v>
      </c>
      <c r="AB1383" s="71"/>
      <c r="AC1383" s="72"/>
      <c r="AD1383" s="78" t="s">
        <v>11462</v>
      </c>
      <c r="AE1383" s="78">
        <v>31</v>
      </c>
      <c r="AF1383" s="78">
        <v>117</v>
      </c>
      <c r="AG1383" s="78">
        <v>15665</v>
      </c>
      <c r="AH1383" s="78">
        <v>2</v>
      </c>
      <c r="AI1383" s="78"/>
      <c r="AJ1383" s="78"/>
      <c r="AK1383" s="78"/>
      <c r="AL1383" s="78"/>
      <c r="AM1383" s="78"/>
      <c r="AN1383" s="80">
        <v>42650.398495370369</v>
      </c>
      <c r="AO1383" s="78"/>
      <c r="AP1383" s="78" t="b">
        <v>1</v>
      </c>
      <c r="AQ1383" s="78" t="b">
        <v>0</v>
      </c>
      <c r="AR1383" s="78" t="b">
        <v>0</v>
      </c>
      <c r="AS1383" s="78" t="s">
        <v>9963</v>
      </c>
      <c r="AT1383" s="78">
        <v>3</v>
      </c>
      <c r="AU1383" s="78"/>
      <c r="AV1383" s="78" t="b">
        <v>0</v>
      </c>
      <c r="AW1383" s="78" t="s">
        <v>15459</v>
      </c>
      <c r="AX1383" s="84" t="s">
        <v>16792</v>
      </c>
      <c r="AY1383" s="78" t="s">
        <v>66</v>
      </c>
      <c r="AZ1383" s="102" t="s">
        <v>18397</v>
      </c>
      <c r="BA1383" s="48"/>
      <c r="BB1383" s="48"/>
      <c r="BC1383" s="48"/>
      <c r="BD1383" s="48"/>
      <c r="BE1383" s="48"/>
      <c r="BF1383" s="48"/>
      <c r="BG1383" s="48"/>
      <c r="BH1383" s="48"/>
      <c r="BI1383" s="48"/>
      <c r="BJ1383" s="48"/>
      <c r="BK1383" s="78" t="e">
        <f>REPLACE(INDEX(GroupVertices[Group], MATCH(Vertices[[#This Row],[Vertex]],GroupVertices[Vertex],0)),1,1,"")</f>
        <v>#N/A</v>
      </c>
      <c r="BL1383" s="3"/>
      <c r="BM1383" s="3"/>
      <c r="BN1383" s="3"/>
      <c r="BO1383" s="3"/>
    </row>
    <row r="1384" spans="1:67" x14ac:dyDescent="0.25">
      <c r="A1384" s="64" t="s">
        <v>1435</v>
      </c>
      <c r="B1384" s="65"/>
      <c r="C1384" s="65"/>
      <c r="D1384" s="66"/>
      <c r="E1384" s="68"/>
      <c r="F1384" s="100" t="s">
        <v>15448</v>
      </c>
      <c r="G1384" s="65"/>
      <c r="H1384" s="69"/>
      <c r="I1384" s="70"/>
      <c r="J1384" s="70"/>
      <c r="K1384" s="69" t="s">
        <v>18224</v>
      </c>
      <c r="L1384" s="73"/>
      <c r="M1384" s="74"/>
      <c r="N1384" s="74"/>
      <c r="O1384" s="75"/>
      <c r="P1384" s="76"/>
      <c r="Q1384" s="76"/>
      <c r="R1384" s="86"/>
      <c r="S1384" s="48"/>
      <c r="T1384" s="48"/>
      <c r="U1384" s="49"/>
      <c r="V1384" s="49"/>
      <c r="W1384" s="49"/>
      <c r="X1384" s="49"/>
      <c r="Y1384" s="49"/>
      <c r="Z1384" s="49"/>
      <c r="AA1384" s="71">
        <v>1336</v>
      </c>
      <c r="AB1384" s="71"/>
      <c r="AC1384" s="72"/>
      <c r="AD1384" s="78" t="s">
        <v>11463</v>
      </c>
      <c r="AE1384" s="78">
        <v>46</v>
      </c>
      <c r="AF1384" s="78">
        <v>398</v>
      </c>
      <c r="AG1384" s="78">
        <v>4536</v>
      </c>
      <c r="AH1384" s="78">
        <v>10</v>
      </c>
      <c r="AI1384" s="78"/>
      <c r="AJ1384" s="78" t="s">
        <v>12557</v>
      </c>
      <c r="AK1384" s="78" t="s">
        <v>10135</v>
      </c>
      <c r="AL1384" s="78"/>
      <c r="AM1384" s="78"/>
      <c r="AN1384" s="80">
        <v>40236.101840277777</v>
      </c>
      <c r="AO1384" s="84" t="s">
        <v>14788</v>
      </c>
      <c r="AP1384" s="78" t="b">
        <v>0</v>
      </c>
      <c r="AQ1384" s="78" t="b">
        <v>0</v>
      </c>
      <c r="AR1384" s="78" t="b">
        <v>1</v>
      </c>
      <c r="AS1384" s="78" t="s">
        <v>9963</v>
      </c>
      <c r="AT1384" s="78">
        <v>6</v>
      </c>
      <c r="AU1384" s="84" t="s">
        <v>14902</v>
      </c>
      <c r="AV1384" s="78" t="b">
        <v>0</v>
      </c>
      <c r="AW1384" s="78" t="s">
        <v>15459</v>
      </c>
      <c r="AX1384" s="84" t="s">
        <v>16793</v>
      </c>
      <c r="AY1384" s="78" t="s">
        <v>66</v>
      </c>
      <c r="AZ1384" s="102" t="s">
        <v>18397</v>
      </c>
      <c r="BA1384" s="48"/>
      <c r="BB1384" s="48"/>
      <c r="BC1384" s="48"/>
      <c r="BD1384" s="48"/>
      <c r="BE1384" s="48"/>
      <c r="BF1384" s="48"/>
      <c r="BG1384" s="48"/>
      <c r="BH1384" s="48"/>
      <c r="BI1384" s="48"/>
      <c r="BJ1384" s="48"/>
      <c r="BK1384" s="78" t="e">
        <f>REPLACE(INDEX(GroupVertices[Group], MATCH(Vertices[[#This Row],[Vertex]],GroupVertices[Vertex],0)),1,1,"")</f>
        <v>#N/A</v>
      </c>
      <c r="BL1384" s="3"/>
      <c r="BM1384" s="3"/>
      <c r="BN1384" s="3"/>
      <c r="BO1384" s="3"/>
    </row>
    <row r="1385" spans="1:67" x14ac:dyDescent="0.25">
      <c r="A1385" s="64" t="s">
        <v>1436</v>
      </c>
      <c r="B1385" s="65"/>
      <c r="C1385" s="65"/>
      <c r="D1385" s="66"/>
      <c r="E1385" s="68"/>
      <c r="F1385" s="100" t="s">
        <v>5689</v>
      </c>
      <c r="G1385" s="65"/>
      <c r="H1385" s="69"/>
      <c r="I1385" s="70"/>
      <c r="J1385" s="70"/>
      <c r="K1385" s="69" t="s">
        <v>18225</v>
      </c>
      <c r="L1385" s="73"/>
      <c r="M1385" s="74"/>
      <c r="N1385" s="74"/>
      <c r="O1385" s="75"/>
      <c r="P1385" s="76"/>
      <c r="Q1385" s="76"/>
      <c r="R1385" s="86"/>
      <c r="S1385" s="48"/>
      <c r="T1385" s="48"/>
      <c r="U1385" s="49"/>
      <c r="V1385" s="49"/>
      <c r="W1385" s="49"/>
      <c r="X1385" s="49"/>
      <c r="Y1385" s="49"/>
      <c r="Z1385" s="49"/>
      <c r="AA1385" s="71">
        <v>1337</v>
      </c>
      <c r="AB1385" s="71"/>
      <c r="AC1385" s="72"/>
      <c r="AD1385" s="78" t="s">
        <v>11464</v>
      </c>
      <c r="AE1385" s="78">
        <v>11</v>
      </c>
      <c r="AF1385" s="78">
        <v>418</v>
      </c>
      <c r="AG1385" s="78">
        <v>11271</v>
      </c>
      <c r="AH1385" s="78">
        <v>0</v>
      </c>
      <c r="AI1385" s="78">
        <v>-25200</v>
      </c>
      <c r="AJ1385" s="78" t="s">
        <v>12558</v>
      </c>
      <c r="AK1385" s="78" t="s">
        <v>13115</v>
      </c>
      <c r="AL1385" s="78"/>
      <c r="AM1385" s="78" t="s">
        <v>13800</v>
      </c>
      <c r="AN1385" s="80">
        <v>41633.771886574075</v>
      </c>
      <c r="AO1385" s="84" t="s">
        <v>14789</v>
      </c>
      <c r="AP1385" s="78" t="b">
        <v>1</v>
      </c>
      <c r="AQ1385" s="78" t="b">
        <v>0</v>
      </c>
      <c r="AR1385" s="78" t="b">
        <v>0</v>
      </c>
      <c r="AS1385" s="78" t="s">
        <v>9963</v>
      </c>
      <c r="AT1385" s="78">
        <v>31</v>
      </c>
      <c r="AU1385" s="84" t="s">
        <v>14862</v>
      </c>
      <c r="AV1385" s="78" t="b">
        <v>0</v>
      </c>
      <c r="AW1385" s="78" t="s">
        <v>15459</v>
      </c>
      <c r="AX1385" s="84" t="s">
        <v>16794</v>
      </c>
      <c r="AY1385" s="78" t="s">
        <v>66</v>
      </c>
      <c r="AZ1385" s="102" t="s">
        <v>18397</v>
      </c>
      <c r="BA1385" s="48"/>
      <c r="BB1385" s="48"/>
      <c r="BC1385" s="48"/>
      <c r="BD1385" s="48"/>
      <c r="BE1385" s="48"/>
      <c r="BF1385" s="48"/>
      <c r="BG1385" s="48"/>
      <c r="BH1385" s="48"/>
      <c r="BI1385" s="48"/>
      <c r="BJ1385" s="48"/>
      <c r="BK1385" s="78" t="e">
        <f>REPLACE(INDEX(GroupVertices[Group], MATCH(Vertices[[#This Row],[Vertex]],GroupVertices[Vertex],0)),1,1,"")</f>
        <v>#N/A</v>
      </c>
      <c r="BL1385" s="3"/>
      <c r="BM1385" s="3"/>
      <c r="BN1385" s="3"/>
      <c r="BO1385" s="3"/>
    </row>
    <row r="1386" spans="1:67" x14ac:dyDescent="0.25">
      <c r="A1386" s="64" t="s">
        <v>1437</v>
      </c>
      <c r="B1386" s="65"/>
      <c r="C1386" s="65"/>
      <c r="D1386" s="66"/>
      <c r="E1386" s="68"/>
      <c r="F1386" s="100" t="s">
        <v>5690</v>
      </c>
      <c r="G1386" s="65"/>
      <c r="H1386" s="69"/>
      <c r="I1386" s="70"/>
      <c r="J1386" s="70"/>
      <c r="K1386" s="69" t="s">
        <v>18226</v>
      </c>
      <c r="L1386" s="73"/>
      <c r="M1386" s="74"/>
      <c r="N1386" s="74"/>
      <c r="O1386" s="75"/>
      <c r="P1386" s="76"/>
      <c r="Q1386" s="76"/>
      <c r="R1386" s="86"/>
      <c r="S1386" s="48"/>
      <c r="T1386" s="48"/>
      <c r="U1386" s="49"/>
      <c r="V1386" s="49"/>
      <c r="W1386" s="49"/>
      <c r="X1386" s="49"/>
      <c r="Y1386" s="49"/>
      <c r="Z1386" s="49"/>
      <c r="AA1386" s="71">
        <v>1338</v>
      </c>
      <c r="AB1386" s="71"/>
      <c r="AC1386" s="72"/>
      <c r="AD1386" s="78" t="s">
        <v>11465</v>
      </c>
      <c r="AE1386" s="78">
        <v>918</v>
      </c>
      <c r="AF1386" s="78">
        <v>1420</v>
      </c>
      <c r="AG1386" s="78">
        <v>17478</v>
      </c>
      <c r="AH1386" s="78">
        <v>0</v>
      </c>
      <c r="AI1386" s="78">
        <v>28800</v>
      </c>
      <c r="AJ1386" s="78" t="s">
        <v>12559</v>
      </c>
      <c r="AK1386" s="78" t="s">
        <v>13116</v>
      </c>
      <c r="AL1386" s="78"/>
      <c r="AM1386" s="78" t="s">
        <v>13820</v>
      </c>
      <c r="AN1386" s="80">
        <v>41269.712488425925</v>
      </c>
      <c r="AO1386" s="78"/>
      <c r="AP1386" s="78" t="b">
        <v>0</v>
      </c>
      <c r="AQ1386" s="78" t="b">
        <v>0</v>
      </c>
      <c r="AR1386" s="78" t="b">
        <v>0</v>
      </c>
      <c r="AS1386" s="78" t="s">
        <v>9963</v>
      </c>
      <c r="AT1386" s="78">
        <v>23</v>
      </c>
      <c r="AU1386" s="84" t="s">
        <v>15111</v>
      </c>
      <c r="AV1386" s="78" t="b">
        <v>0</v>
      </c>
      <c r="AW1386" s="78" t="s">
        <v>15459</v>
      </c>
      <c r="AX1386" s="84" t="s">
        <v>16795</v>
      </c>
      <c r="AY1386" s="78" t="s">
        <v>66</v>
      </c>
      <c r="AZ1386" s="102" t="s">
        <v>18397</v>
      </c>
      <c r="BA1386" s="48"/>
      <c r="BB1386" s="48"/>
      <c r="BC1386" s="48"/>
      <c r="BD1386" s="48"/>
      <c r="BE1386" s="48"/>
      <c r="BF1386" s="48"/>
      <c r="BG1386" s="48"/>
      <c r="BH1386" s="48"/>
      <c r="BI1386" s="48"/>
      <c r="BJ1386" s="48"/>
      <c r="BK1386" s="78" t="e">
        <f>REPLACE(INDEX(GroupVertices[Group], MATCH(Vertices[[#This Row],[Vertex]],GroupVertices[Vertex],0)),1,1,"")</f>
        <v>#N/A</v>
      </c>
      <c r="BL1386" s="3"/>
      <c r="BM1386" s="3"/>
      <c r="BN1386" s="3"/>
      <c r="BO1386" s="3"/>
    </row>
    <row r="1387" spans="1:67" x14ac:dyDescent="0.25">
      <c r="A1387" s="64" t="s">
        <v>1440</v>
      </c>
      <c r="B1387" s="65"/>
      <c r="C1387" s="65"/>
      <c r="D1387" s="66"/>
      <c r="E1387" s="68"/>
      <c r="F1387" s="100" t="s">
        <v>5692</v>
      </c>
      <c r="G1387" s="65"/>
      <c r="H1387" s="69"/>
      <c r="I1387" s="70"/>
      <c r="J1387" s="70"/>
      <c r="K1387" s="69" t="s">
        <v>18228</v>
      </c>
      <c r="L1387" s="73"/>
      <c r="M1387" s="74"/>
      <c r="N1387" s="74"/>
      <c r="O1387" s="75"/>
      <c r="P1387" s="76"/>
      <c r="Q1387" s="76"/>
      <c r="R1387" s="86"/>
      <c r="S1387" s="48"/>
      <c r="T1387" s="48"/>
      <c r="U1387" s="49"/>
      <c r="V1387" s="49"/>
      <c r="W1387" s="49"/>
      <c r="X1387" s="49"/>
      <c r="Y1387" s="49"/>
      <c r="Z1387" s="49"/>
      <c r="AA1387" s="71">
        <v>1340</v>
      </c>
      <c r="AB1387" s="71"/>
      <c r="AC1387" s="72"/>
      <c r="AD1387" s="78" t="s">
        <v>11467</v>
      </c>
      <c r="AE1387" s="78">
        <v>289</v>
      </c>
      <c r="AF1387" s="78">
        <v>305</v>
      </c>
      <c r="AG1387" s="78">
        <v>13335</v>
      </c>
      <c r="AH1387" s="78">
        <v>15013</v>
      </c>
      <c r="AI1387" s="78"/>
      <c r="AJ1387" s="78" t="s">
        <v>12560</v>
      </c>
      <c r="AK1387" s="78" t="s">
        <v>13118</v>
      </c>
      <c r="AL1387" s="78"/>
      <c r="AM1387" s="78"/>
      <c r="AN1387" s="80">
        <v>42687.362013888887</v>
      </c>
      <c r="AO1387" s="84" t="s">
        <v>14790</v>
      </c>
      <c r="AP1387" s="78" t="b">
        <v>1</v>
      </c>
      <c r="AQ1387" s="78" t="b">
        <v>0</v>
      </c>
      <c r="AR1387" s="78" t="b">
        <v>0</v>
      </c>
      <c r="AS1387" s="78" t="s">
        <v>9963</v>
      </c>
      <c r="AT1387" s="78">
        <v>3</v>
      </c>
      <c r="AU1387" s="78"/>
      <c r="AV1387" s="78" t="b">
        <v>0</v>
      </c>
      <c r="AW1387" s="78" t="s">
        <v>15459</v>
      </c>
      <c r="AX1387" s="84" t="s">
        <v>16797</v>
      </c>
      <c r="AY1387" s="78" t="s">
        <v>66</v>
      </c>
      <c r="AZ1387" s="102" t="s">
        <v>18397</v>
      </c>
      <c r="BA1387" s="48"/>
      <c r="BB1387" s="48"/>
      <c r="BC1387" s="48"/>
      <c r="BD1387" s="48"/>
      <c r="BE1387" s="48"/>
      <c r="BF1387" s="48"/>
      <c r="BG1387" s="48"/>
      <c r="BH1387" s="48"/>
      <c r="BI1387" s="48"/>
      <c r="BJ1387" s="48"/>
      <c r="BK1387" s="78" t="e">
        <f>REPLACE(INDEX(GroupVertices[Group], MATCH(Vertices[[#This Row],[Vertex]],GroupVertices[Vertex],0)),1,1,"")</f>
        <v>#N/A</v>
      </c>
      <c r="BL1387" s="3"/>
      <c r="BM1387" s="3"/>
      <c r="BN1387" s="3"/>
      <c r="BO1387" s="3"/>
    </row>
    <row r="1388" spans="1:67" x14ac:dyDescent="0.25">
      <c r="A1388" s="64" t="s">
        <v>1441</v>
      </c>
      <c r="B1388" s="65"/>
      <c r="C1388" s="65"/>
      <c r="D1388" s="66"/>
      <c r="E1388" s="68"/>
      <c r="F1388" s="100" t="s">
        <v>5693</v>
      </c>
      <c r="G1388" s="65"/>
      <c r="H1388" s="69"/>
      <c r="I1388" s="70"/>
      <c r="J1388" s="70"/>
      <c r="K1388" s="69" t="s">
        <v>18229</v>
      </c>
      <c r="L1388" s="73"/>
      <c r="M1388" s="74"/>
      <c r="N1388" s="74"/>
      <c r="O1388" s="75"/>
      <c r="P1388" s="76"/>
      <c r="Q1388" s="76"/>
      <c r="R1388" s="86"/>
      <c r="S1388" s="48"/>
      <c r="T1388" s="48"/>
      <c r="U1388" s="49"/>
      <c r="V1388" s="49"/>
      <c r="W1388" s="49"/>
      <c r="X1388" s="49"/>
      <c r="Y1388" s="49"/>
      <c r="Z1388" s="49"/>
      <c r="AA1388" s="71">
        <v>1341</v>
      </c>
      <c r="AB1388" s="71"/>
      <c r="AC1388" s="72"/>
      <c r="AD1388" s="78" t="s">
        <v>11468</v>
      </c>
      <c r="AE1388" s="78">
        <v>304</v>
      </c>
      <c r="AF1388" s="78">
        <v>1100</v>
      </c>
      <c r="AG1388" s="78">
        <v>251969</v>
      </c>
      <c r="AH1388" s="78">
        <v>0</v>
      </c>
      <c r="AI1388" s="78"/>
      <c r="AJ1388" s="78" t="s">
        <v>12561</v>
      </c>
      <c r="AK1388" s="78" t="s">
        <v>12675</v>
      </c>
      <c r="AL1388" s="84" t="s">
        <v>13746</v>
      </c>
      <c r="AM1388" s="78"/>
      <c r="AN1388" s="80">
        <v>41851.116435185184</v>
      </c>
      <c r="AO1388" s="84" t="s">
        <v>14791</v>
      </c>
      <c r="AP1388" s="78" t="b">
        <v>0</v>
      </c>
      <c r="AQ1388" s="78" t="b">
        <v>0</v>
      </c>
      <c r="AR1388" s="78" t="b">
        <v>0</v>
      </c>
      <c r="AS1388" s="78" t="s">
        <v>9963</v>
      </c>
      <c r="AT1388" s="78">
        <v>210</v>
      </c>
      <c r="AU1388" s="84" t="s">
        <v>14862</v>
      </c>
      <c r="AV1388" s="78" t="b">
        <v>0</v>
      </c>
      <c r="AW1388" s="78" t="s">
        <v>15459</v>
      </c>
      <c r="AX1388" s="84" t="s">
        <v>16798</v>
      </c>
      <c r="AY1388" s="78" t="s">
        <v>66</v>
      </c>
      <c r="AZ1388" s="102" t="s">
        <v>18397</v>
      </c>
      <c r="BA1388" s="48"/>
      <c r="BB1388" s="48"/>
      <c r="BC1388" s="48"/>
      <c r="BD1388" s="48"/>
      <c r="BE1388" s="48"/>
      <c r="BF1388" s="48"/>
      <c r="BG1388" s="48"/>
      <c r="BH1388" s="48"/>
      <c r="BI1388" s="48"/>
      <c r="BJ1388" s="48"/>
      <c r="BK1388" s="78" t="e">
        <f>REPLACE(INDEX(GroupVertices[Group], MATCH(Vertices[[#This Row],[Vertex]],GroupVertices[Vertex],0)),1,1,"")</f>
        <v>#N/A</v>
      </c>
      <c r="BL1388" s="3"/>
      <c r="BM1388" s="3"/>
      <c r="BN1388" s="3"/>
      <c r="BO1388" s="3"/>
    </row>
    <row r="1389" spans="1:67" x14ac:dyDescent="0.25">
      <c r="A1389" s="64" t="s">
        <v>1442</v>
      </c>
      <c r="B1389" s="65"/>
      <c r="C1389" s="65"/>
      <c r="D1389" s="66"/>
      <c r="E1389" s="68"/>
      <c r="F1389" s="100" t="s">
        <v>5694</v>
      </c>
      <c r="G1389" s="65"/>
      <c r="H1389" s="69"/>
      <c r="I1389" s="70"/>
      <c r="J1389" s="70"/>
      <c r="K1389" s="69" t="s">
        <v>18230</v>
      </c>
      <c r="L1389" s="73"/>
      <c r="M1389" s="74"/>
      <c r="N1389" s="74"/>
      <c r="O1389" s="75"/>
      <c r="P1389" s="76"/>
      <c r="Q1389" s="76"/>
      <c r="R1389" s="86"/>
      <c r="S1389" s="48"/>
      <c r="T1389" s="48"/>
      <c r="U1389" s="49"/>
      <c r="V1389" s="49"/>
      <c r="W1389" s="49"/>
      <c r="X1389" s="49"/>
      <c r="Y1389" s="49"/>
      <c r="Z1389" s="49"/>
      <c r="AA1389" s="71">
        <v>1342</v>
      </c>
      <c r="AB1389" s="71"/>
      <c r="AC1389" s="72"/>
      <c r="AD1389" s="78" t="s">
        <v>11469</v>
      </c>
      <c r="AE1389" s="78">
        <v>226</v>
      </c>
      <c r="AF1389" s="78">
        <v>546</v>
      </c>
      <c r="AG1389" s="78">
        <v>251918</v>
      </c>
      <c r="AH1389" s="78">
        <v>0</v>
      </c>
      <c r="AI1389" s="78"/>
      <c r="AJ1389" s="78" t="s">
        <v>12562</v>
      </c>
      <c r="AK1389" s="78" t="s">
        <v>12675</v>
      </c>
      <c r="AL1389" s="84" t="s">
        <v>13746</v>
      </c>
      <c r="AM1389" s="78"/>
      <c r="AN1389" s="80">
        <v>41851.131145833337</v>
      </c>
      <c r="AO1389" s="84" t="s">
        <v>14792</v>
      </c>
      <c r="AP1389" s="78" t="b">
        <v>0</v>
      </c>
      <c r="AQ1389" s="78" t="b">
        <v>0</v>
      </c>
      <c r="AR1389" s="78" t="b">
        <v>0</v>
      </c>
      <c r="AS1389" s="78" t="s">
        <v>9963</v>
      </c>
      <c r="AT1389" s="78">
        <v>218</v>
      </c>
      <c r="AU1389" s="84" t="s">
        <v>14862</v>
      </c>
      <c r="AV1389" s="78" t="b">
        <v>0</v>
      </c>
      <c r="AW1389" s="78" t="s">
        <v>15459</v>
      </c>
      <c r="AX1389" s="84" t="s">
        <v>16799</v>
      </c>
      <c r="AY1389" s="78" t="s">
        <v>66</v>
      </c>
      <c r="AZ1389" s="102" t="s">
        <v>18397</v>
      </c>
      <c r="BA1389" s="48"/>
      <c r="BB1389" s="48"/>
      <c r="BC1389" s="48"/>
      <c r="BD1389" s="48"/>
      <c r="BE1389" s="48"/>
      <c r="BF1389" s="48"/>
      <c r="BG1389" s="48"/>
      <c r="BH1389" s="48"/>
      <c r="BI1389" s="48"/>
      <c r="BJ1389" s="48"/>
      <c r="BK1389" s="78" t="e">
        <f>REPLACE(INDEX(GroupVertices[Group], MATCH(Vertices[[#This Row],[Vertex]],GroupVertices[Vertex],0)),1,1,"")</f>
        <v>#N/A</v>
      </c>
      <c r="BL1389" s="3"/>
      <c r="BM1389" s="3"/>
      <c r="BN1389" s="3"/>
      <c r="BO1389" s="3"/>
    </row>
    <row r="1390" spans="1:67" x14ac:dyDescent="0.25">
      <c r="A1390" s="64" t="s">
        <v>1443</v>
      </c>
      <c r="B1390" s="65"/>
      <c r="C1390" s="65"/>
      <c r="D1390" s="66"/>
      <c r="E1390" s="68"/>
      <c r="F1390" s="100" t="s">
        <v>5695</v>
      </c>
      <c r="G1390" s="65"/>
      <c r="H1390" s="69"/>
      <c r="I1390" s="70"/>
      <c r="J1390" s="70"/>
      <c r="K1390" s="69" t="s">
        <v>18231</v>
      </c>
      <c r="L1390" s="73"/>
      <c r="M1390" s="74"/>
      <c r="N1390" s="74"/>
      <c r="O1390" s="75"/>
      <c r="P1390" s="76"/>
      <c r="Q1390" s="76"/>
      <c r="R1390" s="86"/>
      <c r="S1390" s="48"/>
      <c r="T1390" s="48"/>
      <c r="U1390" s="49"/>
      <c r="V1390" s="49"/>
      <c r="W1390" s="49"/>
      <c r="X1390" s="49"/>
      <c r="Y1390" s="49"/>
      <c r="Z1390" s="49"/>
      <c r="AA1390" s="71">
        <v>1343</v>
      </c>
      <c r="AB1390" s="71"/>
      <c r="AC1390" s="72"/>
      <c r="AD1390" s="78" t="s">
        <v>11470</v>
      </c>
      <c r="AE1390" s="78">
        <v>1978</v>
      </c>
      <c r="AF1390" s="78">
        <v>18671</v>
      </c>
      <c r="AG1390" s="78">
        <v>404060</v>
      </c>
      <c r="AH1390" s="78">
        <v>29</v>
      </c>
      <c r="AI1390" s="78"/>
      <c r="AJ1390" s="78" t="s">
        <v>12563</v>
      </c>
      <c r="AK1390" s="78" t="s">
        <v>12692</v>
      </c>
      <c r="AL1390" s="84" t="s">
        <v>13747</v>
      </c>
      <c r="AM1390" s="78"/>
      <c r="AN1390" s="80">
        <v>42328.806446759256</v>
      </c>
      <c r="AO1390" s="84" t="s">
        <v>14793</v>
      </c>
      <c r="AP1390" s="78" t="b">
        <v>0</v>
      </c>
      <c r="AQ1390" s="78" t="b">
        <v>0</v>
      </c>
      <c r="AR1390" s="78" t="b">
        <v>0</v>
      </c>
      <c r="AS1390" s="78" t="s">
        <v>9963</v>
      </c>
      <c r="AT1390" s="78">
        <v>266</v>
      </c>
      <c r="AU1390" s="84" t="s">
        <v>14862</v>
      </c>
      <c r="AV1390" s="78" t="b">
        <v>0</v>
      </c>
      <c r="AW1390" s="78" t="s">
        <v>15459</v>
      </c>
      <c r="AX1390" s="84" t="s">
        <v>16800</v>
      </c>
      <c r="AY1390" s="78" t="s">
        <v>66</v>
      </c>
      <c r="AZ1390" s="102" t="s">
        <v>18397</v>
      </c>
      <c r="BA1390" s="48"/>
      <c r="BB1390" s="48"/>
      <c r="BC1390" s="48"/>
      <c r="BD1390" s="48"/>
      <c r="BE1390" s="48"/>
      <c r="BF1390" s="48"/>
      <c r="BG1390" s="48"/>
      <c r="BH1390" s="48"/>
      <c r="BI1390" s="48"/>
      <c r="BJ1390" s="48"/>
      <c r="BK1390" s="78" t="e">
        <f>REPLACE(INDEX(GroupVertices[Group], MATCH(Vertices[[#This Row],[Vertex]],GroupVertices[Vertex],0)),1,1,"")</f>
        <v>#N/A</v>
      </c>
      <c r="BL1390" s="3"/>
      <c r="BM1390" s="3"/>
      <c r="BN1390" s="3"/>
      <c r="BO1390" s="3"/>
    </row>
    <row r="1391" spans="1:67" x14ac:dyDescent="0.25">
      <c r="A1391" s="64" t="s">
        <v>1444</v>
      </c>
      <c r="B1391" s="65"/>
      <c r="C1391" s="65"/>
      <c r="D1391" s="66"/>
      <c r="E1391" s="68"/>
      <c r="F1391" s="100" t="s">
        <v>5696</v>
      </c>
      <c r="G1391" s="65"/>
      <c r="H1391" s="69"/>
      <c r="I1391" s="70"/>
      <c r="J1391" s="70"/>
      <c r="K1391" s="69" t="s">
        <v>18232</v>
      </c>
      <c r="L1391" s="73"/>
      <c r="M1391" s="74"/>
      <c r="N1391" s="74"/>
      <c r="O1391" s="75"/>
      <c r="P1391" s="76"/>
      <c r="Q1391" s="76"/>
      <c r="R1391" s="86"/>
      <c r="S1391" s="48"/>
      <c r="T1391" s="48"/>
      <c r="U1391" s="49"/>
      <c r="V1391" s="49"/>
      <c r="W1391" s="49"/>
      <c r="X1391" s="49"/>
      <c r="Y1391" s="49"/>
      <c r="Z1391" s="49"/>
      <c r="AA1391" s="71">
        <v>1344</v>
      </c>
      <c r="AB1391" s="71"/>
      <c r="AC1391" s="72"/>
      <c r="AD1391" s="78" t="s">
        <v>11471</v>
      </c>
      <c r="AE1391" s="78">
        <v>0</v>
      </c>
      <c r="AF1391" s="78">
        <v>405</v>
      </c>
      <c r="AG1391" s="78">
        <v>46779</v>
      </c>
      <c r="AH1391" s="78">
        <v>0</v>
      </c>
      <c r="AI1391" s="78">
        <v>19800</v>
      </c>
      <c r="AJ1391" s="78" t="s">
        <v>12564</v>
      </c>
      <c r="AK1391" s="78"/>
      <c r="AL1391" s="84" t="s">
        <v>13748</v>
      </c>
      <c r="AM1391" s="78" t="s">
        <v>10135</v>
      </c>
      <c r="AN1391" s="80">
        <v>41185.205925925926</v>
      </c>
      <c r="AO1391" s="78"/>
      <c r="AP1391" s="78" t="b">
        <v>0</v>
      </c>
      <c r="AQ1391" s="78" t="b">
        <v>0</v>
      </c>
      <c r="AR1391" s="78" t="b">
        <v>0</v>
      </c>
      <c r="AS1391" s="78" t="s">
        <v>9963</v>
      </c>
      <c r="AT1391" s="78">
        <v>27</v>
      </c>
      <c r="AU1391" s="84" t="s">
        <v>14862</v>
      </c>
      <c r="AV1391" s="78" t="b">
        <v>0</v>
      </c>
      <c r="AW1391" s="78" t="s">
        <v>15459</v>
      </c>
      <c r="AX1391" s="84" t="s">
        <v>16801</v>
      </c>
      <c r="AY1391" s="78" t="s">
        <v>66</v>
      </c>
      <c r="AZ1391" s="102" t="s">
        <v>18397</v>
      </c>
      <c r="BA1391" s="48"/>
      <c r="BB1391" s="48"/>
      <c r="BC1391" s="48"/>
      <c r="BD1391" s="48"/>
      <c r="BE1391" s="48"/>
      <c r="BF1391" s="48"/>
      <c r="BG1391" s="48"/>
      <c r="BH1391" s="48"/>
      <c r="BI1391" s="48"/>
      <c r="BJ1391" s="48"/>
      <c r="BK1391" s="78" t="e">
        <f>REPLACE(INDEX(GroupVertices[Group], MATCH(Vertices[[#This Row],[Vertex]],GroupVertices[Vertex],0)),1,1,"")</f>
        <v>#N/A</v>
      </c>
      <c r="BL1391" s="3"/>
      <c r="BM1391" s="3"/>
      <c r="BN1391" s="3"/>
      <c r="BO1391" s="3"/>
    </row>
    <row r="1392" spans="1:67" x14ac:dyDescent="0.25">
      <c r="A1392" s="64" t="s">
        <v>1445</v>
      </c>
      <c r="B1392" s="65"/>
      <c r="C1392" s="65"/>
      <c r="D1392" s="66"/>
      <c r="E1392" s="68"/>
      <c r="F1392" s="100" t="s">
        <v>5697</v>
      </c>
      <c r="G1392" s="65"/>
      <c r="H1392" s="69"/>
      <c r="I1392" s="70"/>
      <c r="J1392" s="70"/>
      <c r="K1392" s="69" t="s">
        <v>18233</v>
      </c>
      <c r="L1392" s="73"/>
      <c r="M1392" s="74"/>
      <c r="N1392" s="74"/>
      <c r="O1392" s="75"/>
      <c r="P1392" s="76"/>
      <c r="Q1392" s="76"/>
      <c r="R1392" s="86"/>
      <c r="S1392" s="48"/>
      <c r="T1392" s="48"/>
      <c r="U1392" s="49"/>
      <c r="V1392" s="49"/>
      <c r="W1392" s="49"/>
      <c r="X1392" s="49"/>
      <c r="Y1392" s="49"/>
      <c r="Z1392" s="49"/>
      <c r="AA1392" s="71">
        <v>1345</v>
      </c>
      <c r="AB1392" s="71"/>
      <c r="AC1392" s="72"/>
      <c r="AD1392" s="78" t="s">
        <v>11472</v>
      </c>
      <c r="AE1392" s="78">
        <v>10</v>
      </c>
      <c r="AF1392" s="78">
        <v>105</v>
      </c>
      <c r="AG1392" s="78">
        <v>21711</v>
      </c>
      <c r="AH1392" s="78">
        <v>0</v>
      </c>
      <c r="AI1392" s="78">
        <v>19800</v>
      </c>
      <c r="AJ1392" s="78" t="s">
        <v>12565</v>
      </c>
      <c r="AK1392" s="78"/>
      <c r="AL1392" s="78"/>
      <c r="AM1392" s="78" t="s">
        <v>12690</v>
      </c>
      <c r="AN1392" s="80">
        <v>41158.599814814814</v>
      </c>
      <c r="AO1392" s="84" t="s">
        <v>14794</v>
      </c>
      <c r="AP1392" s="78" t="b">
        <v>1</v>
      </c>
      <c r="AQ1392" s="78" t="b">
        <v>0</v>
      </c>
      <c r="AR1392" s="78" t="b">
        <v>0</v>
      </c>
      <c r="AS1392" s="78" t="s">
        <v>9963</v>
      </c>
      <c r="AT1392" s="78">
        <v>34</v>
      </c>
      <c r="AU1392" s="84" t="s">
        <v>14862</v>
      </c>
      <c r="AV1392" s="78" t="b">
        <v>0</v>
      </c>
      <c r="AW1392" s="78" t="s">
        <v>15459</v>
      </c>
      <c r="AX1392" s="84" t="s">
        <v>16802</v>
      </c>
      <c r="AY1392" s="78" t="s">
        <v>66</v>
      </c>
      <c r="AZ1392" s="102" t="s">
        <v>18397</v>
      </c>
      <c r="BA1392" s="48"/>
      <c r="BB1392" s="48"/>
      <c r="BC1392" s="48"/>
      <c r="BD1392" s="48"/>
      <c r="BE1392" s="48"/>
      <c r="BF1392" s="48"/>
      <c r="BG1392" s="48"/>
      <c r="BH1392" s="48"/>
      <c r="BI1392" s="48"/>
      <c r="BJ1392" s="48"/>
      <c r="BK1392" s="78" t="e">
        <f>REPLACE(INDEX(GroupVertices[Group], MATCH(Vertices[[#This Row],[Vertex]],GroupVertices[Vertex],0)),1,1,"")</f>
        <v>#N/A</v>
      </c>
      <c r="BL1392" s="3"/>
      <c r="BM1392" s="3"/>
      <c r="BN1392" s="3"/>
      <c r="BO1392" s="3"/>
    </row>
    <row r="1393" spans="1:67" x14ac:dyDescent="0.25">
      <c r="A1393" s="64" t="s">
        <v>1449</v>
      </c>
      <c r="B1393" s="65"/>
      <c r="C1393" s="65"/>
      <c r="D1393" s="66"/>
      <c r="E1393" s="68"/>
      <c r="F1393" s="100" t="s">
        <v>5701</v>
      </c>
      <c r="G1393" s="65"/>
      <c r="H1393" s="69"/>
      <c r="I1393" s="70"/>
      <c r="J1393" s="70"/>
      <c r="K1393" s="69" t="s">
        <v>18237</v>
      </c>
      <c r="L1393" s="73"/>
      <c r="M1393" s="74"/>
      <c r="N1393" s="74"/>
      <c r="O1393" s="75"/>
      <c r="P1393" s="76"/>
      <c r="Q1393" s="76"/>
      <c r="R1393" s="86"/>
      <c r="S1393" s="48"/>
      <c r="T1393" s="48"/>
      <c r="U1393" s="49"/>
      <c r="V1393" s="49"/>
      <c r="W1393" s="49"/>
      <c r="X1393" s="49"/>
      <c r="Y1393" s="49"/>
      <c r="Z1393" s="49"/>
      <c r="AA1393" s="71">
        <v>1349</v>
      </c>
      <c r="AB1393" s="71"/>
      <c r="AC1393" s="72"/>
      <c r="AD1393" s="78" t="s">
        <v>11476</v>
      </c>
      <c r="AE1393" s="78">
        <v>244</v>
      </c>
      <c r="AF1393" s="78">
        <v>81</v>
      </c>
      <c r="AG1393" s="78">
        <v>672</v>
      </c>
      <c r="AH1393" s="78">
        <v>2</v>
      </c>
      <c r="AI1393" s="78">
        <v>19800</v>
      </c>
      <c r="AJ1393" s="78" t="s">
        <v>12567</v>
      </c>
      <c r="AK1393" s="78" t="s">
        <v>10111</v>
      </c>
      <c r="AL1393" s="84" t="s">
        <v>13750</v>
      </c>
      <c r="AM1393" s="78" t="s">
        <v>10140</v>
      </c>
      <c r="AN1393" s="80">
        <v>40013.645868055559</v>
      </c>
      <c r="AO1393" s="84" t="s">
        <v>14796</v>
      </c>
      <c r="AP1393" s="78" t="b">
        <v>0</v>
      </c>
      <c r="AQ1393" s="78" t="b">
        <v>0</v>
      </c>
      <c r="AR1393" s="78" t="b">
        <v>1</v>
      </c>
      <c r="AS1393" s="78" t="s">
        <v>9963</v>
      </c>
      <c r="AT1393" s="78">
        <v>1</v>
      </c>
      <c r="AU1393" s="84" t="s">
        <v>15113</v>
      </c>
      <c r="AV1393" s="78" t="b">
        <v>0</v>
      </c>
      <c r="AW1393" s="78" t="s">
        <v>15459</v>
      </c>
      <c r="AX1393" s="84" t="s">
        <v>16806</v>
      </c>
      <c r="AY1393" s="78" t="s">
        <v>66</v>
      </c>
      <c r="AZ1393" s="102" t="s">
        <v>18397</v>
      </c>
      <c r="BA1393" s="48"/>
      <c r="BB1393" s="48"/>
      <c r="BC1393" s="48"/>
      <c r="BD1393" s="48"/>
      <c r="BE1393" s="48"/>
      <c r="BF1393" s="48"/>
      <c r="BG1393" s="48"/>
      <c r="BH1393" s="48"/>
      <c r="BI1393" s="48"/>
      <c r="BJ1393" s="48"/>
      <c r="BK1393" s="78" t="e">
        <f>REPLACE(INDEX(GroupVertices[Group], MATCH(Vertices[[#This Row],[Vertex]],GroupVertices[Vertex],0)),1,1,"")</f>
        <v>#N/A</v>
      </c>
      <c r="BL1393" s="3"/>
      <c r="BM1393" s="3"/>
      <c r="BN1393" s="3"/>
      <c r="BO1393" s="3"/>
    </row>
    <row r="1394" spans="1:67" x14ac:dyDescent="0.25">
      <c r="A1394" s="64" t="s">
        <v>1452</v>
      </c>
      <c r="B1394" s="65"/>
      <c r="C1394" s="65"/>
      <c r="D1394" s="66"/>
      <c r="E1394" s="68"/>
      <c r="F1394" s="100" t="s">
        <v>5704</v>
      </c>
      <c r="G1394" s="65"/>
      <c r="H1394" s="69"/>
      <c r="I1394" s="70"/>
      <c r="J1394" s="70"/>
      <c r="K1394" s="69" t="s">
        <v>18239</v>
      </c>
      <c r="L1394" s="73"/>
      <c r="M1394" s="74"/>
      <c r="N1394" s="74"/>
      <c r="O1394" s="75"/>
      <c r="P1394" s="76"/>
      <c r="Q1394" s="76"/>
      <c r="R1394" s="86"/>
      <c r="S1394" s="48"/>
      <c r="T1394" s="48"/>
      <c r="U1394" s="49"/>
      <c r="V1394" s="49"/>
      <c r="W1394" s="49"/>
      <c r="X1394" s="49"/>
      <c r="Y1394" s="49"/>
      <c r="Z1394" s="49"/>
      <c r="AA1394" s="71">
        <v>1351</v>
      </c>
      <c r="AB1394" s="71"/>
      <c r="AC1394" s="72"/>
      <c r="AD1394" s="78" t="s">
        <v>11478</v>
      </c>
      <c r="AE1394" s="78">
        <v>2</v>
      </c>
      <c r="AF1394" s="78">
        <v>305</v>
      </c>
      <c r="AG1394" s="78">
        <v>80154</v>
      </c>
      <c r="AH1394" s="78">
        <v>3</v>
      </c>
      <c r="AI1394" s="78">
        <v>-25200</v>
      </c>
      <c r="AJ1394" s="78" t="s">
        <v>12569</v>
      </c>
      <c r="AK1394" s="78" t="s">
        <v>10111</v>
      </c>
      <c r="AL1394" s="84" t="s">
        <v>13751</v>
      </c>
      <c r="AM1394" s="78" t="s">
        <v>13800</v>
      </c>
      <c r="AN1394" s="80">
        <v>42255.825509259259</v>
      </c>
      <c r="AO1394" s="84" t="s">
        <v>14798</v>
      </c>
      <c r="AP1394" s="78" t="b">
        <v>1</v>
      </c>
      <c r="AQ1394" s="78" t="b">
        <v>0</v>
      </c>
      <c r="AR1394" s="78" t="b">
        <v>0</v>
      </c>
      <c r="AS1394" s="78" t="s">
        <v>9963</v>
      </c>
      <c r="AT1394" s="78">
        <v>6</v>
      </c>
      <c r="AU1394" s="84" t="s">
        <v>14862</v>
      </c>
      <c r="AV1394" s="78" t="b">
        <v>0</v>
      </c>
      <c r="AW1394" s="78" t="s">
        <v>15459</v>
      </c>
      <c r="AX1394" s="84" t="s">
        <v>16808</v>
      </c>
      <c r="AY1394" s="78" t="s">
        <v>66</v>
      </c>
      <c r="AZ1394" s="102" t="s">
        <v>18397</v>
      </c>
      <c r="BA1394" s="48"/>
      <c r="BB1394" s="48"/>
      <c r="BC1394" s="48"/>
      <c r="BD1394" s="48"/>
      <c r="BE1394" s="48"/>
      <c r="BF1394" s="48"/>
      <c r="BG1394" s="48"/>
      <c r="BH1394" s="48"/>
      <c r="BI1394" s="48"/>
      <c r="BJ1394" s="48"/>
      <c r="BK1394" s="78" t="e">
        <f>REPLACE(INDEX(GroupVertices[Group], MATCH(Vertices[[#This Row],[Vertex]],GroupVertices[Vertex],0)),1,1,"")</f>
        <v>#N/A</v>
      </c>
      <c r="BL1394" s="3"/>
      <c r="BM1394" s="3"/>
      <c r="BN1394" s="3"/>
      <c r="BO1394" s="3"/>
    </row>
    <row r="1395" spans="1:67" x14ac:dyDescent="0.25">
      <c r="A1395" s="64" t="s">
        <v>1455</v>
      </c>
      <c r="B1395" s="65"/>
      <c r="C1395" s="65"/>
      <c r="D1395" s="66"/>
      <c r="E1395" s="68"/>
      <c r="F1395" s="100" t="s">
        <v>4787</v>
      </c>
      <c r="G1395" s="65"/>
      <c r="H1395" s="69"/>
      <c r="I1395" s="70"/>
      <c r="J1395" s="70"/>
      <c r="K1395" s="69" t="s">
        <v>18241</v>
      </c>
      <c r="L1395" s="73"/>
      <c r="M1395" s="74"/>
      <c r="N1395" s="74"/>
      <c r="O1395" s="75"/>
      <c r="P1395" s="76"/>
      <c r="Q1395" s="76"/>
      <c r="R1395" s="86"/>
      <c r="S1395" s="48"/>
      <c r="T1395" s="48"/>
      <c r="U1395" s="49"/>
      <c r="V1395" s="49"/>
      <c r="W1395" s="49"/>
      <c r="X1395" s="49"/>
      <c r="Y1395" s="49"/>
      <c r="Z1395" s="49"/>
      <c r="AA1395" s="71">
        <v>1353</v>
      </c>
      <c r="AB1395" s="71"/>
      <c r="AC1395" s="72"/>
      <c r="AD1395" s="78" t="s">
        <v>11480</v>
      </c>
      <c r="AE1395" s="78">
        <v>6</v>
      </c>
      <c r="AF1395" s="78">
        <v>0</v>
      </c>
      <c r="AG1395" s="78">
        <v>7</v>
      </c>
      <c r="AH1395" s="78">
        <v>0</v>
      </c>
      <c r="AI1395" s="78"/>
      <c r="AJ1395" s="78"/>
      <c r="AK1395" s="78"/>
      <c r="AL1395" s="78"/>
      <c r="AM1395" s="78"/>
      <c r="AN1395" s="80">
        <v>42780.112025462964</v>
      </c>
      <c r="AO1395" s="78"/>
      <c r="AP1395" s="78" t="b">
        <v>1</v>
      </c>
      <c r="AQ1395" s="78" t="b">
        <v>1</v>
      </c>
      <c r="AR1395" s="78" t="b">
        <v>0</v>
      </c>
      <c r="AS1395" s="78" t="s">
        <v>9963</v>
      </c>
      <c r="AT1395" s="78">
        <v>0</v>
      </c>
      <c r="AU1395" s="78"/>
      <c r="AV1395" s="78" t="b">
        <v>0</v>
      </c>
      <c r="AW1395" s="78" t="s">
        <v>15459</v>
      </c>
      <c r="AX1395" s="84" t="s">
        <v>16810</v>
      </c>
      <c r="AY1395" s="78" t="s">
        <v>66</v>
      </c>
      <c r="AZ1395" s="102" t="s">
        <v>18397</v>
      </c>
      <c r="BA1395" s="48"/>
      <c r="BB1395" s="48"/>
      <c r="BC1395" s="48"/>
      <c r="BD1395" s="48"/>
      <c r="BE1395" s="48"/>
      <c r="BF1395" s="48"/>
      <c r="BG1395" s="48"/>
      <c r="BH1395" s="48"/>
      <c r="BI1395" s="48"/>
      <c r="BJ1395" s="48"/>
      <c r="BK1395" s="78" t="e">
        <f>REPLACE(INDEX(GroupVertices[Group], MATCH(Vertices[[#This Row],[Vertex]],GroupVertices[Vertex],0)),1,1,"")</f>
        <v>#N/A</v>
      </c>
      <c r="BL1395" s="3"/>
      <c r="BM1395" s="3"/>
      <c r="BN1395" s="3"/>
      <c r="BO1395" s="3"/>
    </row>
    <row r="1396" spans="1:67" x14ac:dyDescent="0.25">
      <c r="A1396" s="64" t="s">
        <v>1456</v>
      </c>
      <c r="B1396" s="65"/>
      <c r="C1396" s="65"/>
      <c r="D1396" s="66"/>
      <c r="E1396" s="68"/>
      <c r="F1396" s="100" t="s">
        <v>5707</v>
      </c>
      <c r="G1396" s="65"/>
      <c r="H1396" s="69"/>
      <c r="I1396" s="70"/>
      <c r="J1396" s="70"/>
      <c r="K1396" s="69" t="s">
        <v>18242</v>
      </c>
      <c r="L1396" s="73"/>
      <c r="M1396" s="74"/>
      <c r="N1396" s="74"/>
      <c r="O1396" s="75"/>
      <c r="P1396" s="76"/>
      <c r="Q1396" s="76"/>
      <c r="R1396" s="86"/>
      <c r="S1396" s="48"/>
      <c r="T1396" s="48"/>
      <c r="U1396" s="49"/>
      <c r="V1396" s="49"/>
      <c r="W1396" s="49"/>
      <c r="X1396" s="49"/>
      <c r="Y1396" s="49"/>
      <c r="Z1396" s="49"/>
      <c r="AA1396" s="71">
        <v>1354</v>
      </c>
      <c r="AB1396" s="71"/>
      <c r="AC1396" s="72"/>
      <c r="AD1396" s="78" t="s">
        <v>10095</v>
      </c>
      <c r="AE1396" s="78">
        <v>2316</v>
      </c>
      <c r="AF1396" s="78">
        <v>416</v>
      </c>
      <c r="AG1396" s="78">
        <v>2073</v>
      </c>
      <c r="AH1396" s="78">
        <v>5</v>
      </c>
      <c r="AI1396" s="78">
        <v>-25200</v>
      </c>
      <c r="AJ1396" s="78"/>
      <c r="AK1396" s="78"/>
      <c r="AL1396" s="78"/>
      <c r="AM1396" s="78" t="s">
        <v>13800</v>
      </c>
      <c r="AN1396" s="80">
        <v>42081.22184027778</v>
      </c>
      <c r="AO1396" s="84" t="s">
        <v>14800</v>
      </c>
      <c r="AP1396" s="78" t="b">
        <v>1</v>
      </c>
      <c r="AQ1396" s="78" t="b">
        <v>0</v>
      </c>
      <c r="AR1396" s="78" t="b">
        <v>0</v>
      </c>
      <c r="AS1396" s="78" t="s">
        <v>9963</v>
      </c>
      <c r="AT1396" s="78">
        <v>5</v>
      </c>
      <c r="AU1396" s="84" t="s">
        <v>14862</v>
      </c>
      <c r="AV1396" s="78" t="b">
        <v>0</v>
      </c>
      <c r="AW1396" s="78" t="s">
        <v>15459</v>
      </c>
      <c r="AX1396" s="84" t="s">
        <v>16811</v>
      </c>
      <c r="AY1396" s="78" t="s">
        <v>66</v>
      </c>
      <c r="AZ1396" s="102" t="s">
        <v>18397</v>
      </c>
      <c r="BA1396" s="48"/>
      <c r="BB1396" s="48"/>
      <c r="BC1396" s="48"/>
      <c r="BD1396" s="48"/>
      <c r="BE1396" s="48"/>
      <c r="BF1396" s="48"/>
      <c r="BG1396" s="48"/>
      <c r="BH1396" s="48"/>
      <c r="BI1396" s="48"/>
      <c r="BJ1396" s="48"/>
      <c r="BK1396" s="78" t="e">
        <f>REPLACE(INDEX(GroupVertices[Group], MATCH(Vertices[[#This Row],[Vertex]],GroupVertices[Vertex],0)),1,1,"")</f>
        <v>#N/A</v>
      </c>
      <c r="BL1396" s="3"/>
      <c r="BM1396" s="3"/>
      <c r="BN1396" s="3"/>
      <c r="BO1396" s="3"/>
    </row>
    <row r="1397" spans="1:67" x14ac:dyDescent="0.25">
      <c r="A1397" s="64" t="s">
        <v>1457</v>
      </c>
      <c r="B1397" s="65"/>
      <c r="C1397" s="65"/>
      <c r="D1397" s="66"/>
      <c r="E1397" s="68"/>
      <c r="F1397" s="100" t="s">
        <v>5708</v>
      </c>
      <c r="G1397" s="65"/>
      <c r="H1397" s="69"/>
      <c r="I1397" s="70"/>
      <c r="J1397" s="70"/>
      <c r="K1397" s="69" t="s">
        <v>18243</v>
      </c>
      <c r="L1397" s="73"/>
      <c r="M1397" s="74"/>
      <c r="N1397" s="74"/>
      <c r="O1397" s="75"/>
      <c r="P1397" s="76"/>
      <c r="Q1397" s="76"/>
      <c r="R1397" s="86"/>
      <c r="S1397" s="48"/>
      <c r="T1397" s="48"/>
      <c r="U1397" s="49"/>
      <c r="V1397" s="49"/>
      <c r="W1397" s="49"/>
      <c r="X1397" s="49"/>
      <c r="Y1397" s="49"/>
      <c r="Z1397" s="49"/>
      <c r="AA1397" s="71">
        <v>1355</v>
      </c>
      <c r="AB1397" s="71"/>
      <c r="AC1397" s="72"/>
      <c r="AD1397" s="78" t="s">
        <v>11481</v>
      </c>
      <c r="AE1397" s="78">
        <v>152</v>
      </c>
      <c r="AF1397" s="78">
        <v>443</v>
      </c>
      <c r="AG1397" s="78">
        <v>5459</v>
      </c>
      <c r="AH1397" s="78">
        <v>4</v>
      </c>
      <c r="AI1397" s="78">
        <v>19800</v>
      </c>
      <c r="AJ1397" s="78" t="s">
        <v>12571</v>
      </c>
      <c r="AK1397" s="78"/>
      <c r="AL1397" s="84" t="s">
        <v>13753</v>
      </c>
      <c r="AM1397" s="78" t="s">
        <v>10140</v>
      </c>
      <c r="AN1397" s="80">
        <v>42531.590254629627</v>
      </c>
      <c r="AO1397" s="84" t="s">
        <v>14801</v>
      </c>
      <c r="AP1397" s="78" t="b">
        <v>0</v>
      </c>
      <c r="AQ1397" s="78" t="b">
        <v>0</v>
      </c>
      <c r="AR1397" s="78" t="b">
        <v>0</v>
      </c>
      <c r="AS1397" s="78" t="s">
        <v>9963</v>
      </c>
      <c r="AT1397" s="78">
        <v>13</v>
      </c>
      <c r="AU1397" s="84" t="s">
        <v>14862</v>
      </c>
      <c r="AV1397" s="78" t="b">
        <v>0</v>
      </c>
      <c r="AW1397" s="78" t="s">
        <v>15459</v>
      </c>
      <c r="AX1397" s="84" t="s">
        <v>16812</v>
      </c>
      <c r="AY1397" s="78" t="s">
        <v>66</v>
      </c>
      <c r="AZ1397" s="102" t="s">
        <v>18401</v>
      </c>
      <c r="BA1397" s="48"/>
      <c r="BB1397" s="48"/>
      <c r="BC1397" s="48"/>
      <c r="BD1397" s="48"/>
      <c r="BE1397" s="48"/>
      <c r="BF1397" s="48"/>
      <c r="BG1397" s="48"/>
      <c r="BH1397" s="48"/>
      <c r="BI1397" s="48"/>
      <c r="BJ1397" s="48"/>
      <c r="BK1397" s="78" t="e">
        <f>REPLACE(INDEX(GroupVertices[Group], MATCH(Vertices[[#This Row],[Vertex]],GroupVertices[Vertex],0)),1,1,"")</f>
        <v>#N/A</v>
      </c>
      <c r="BL1397" s="3"/>
      <c r="BM1397" s="3"/>
      <c r="BN1397" s="3"/>
      <c r="BO1397" s="3"/>
    </row>
    <row r="1398" spans="1:67" x14ac:dyDescent="0.25">
      <c r="A1398" s="64" t="s">
        <v>1459</v>
      </c>
      <c r="B1398" s="65"/>
      <c r="C1398" s="65"/>
      <c r="D1398" s="66"/>
      <c r="E1398" s="68"/>
      <c r="F1398" s="100" t="s">
        <v>5710</v>
      </c>
      <c r="G1398" s="65"/>
      <c r="H1398" s="69"/>
      <c r="I1398" s="70"/>
      <c r="J1398" s="70"/>
      <c r="K1398" s="69" t="s">
        <v>18245</v>
      </c>
      <c r="L1398" s="73"/>
      <c r="M1398" s="74"/>
      <c r="N1398" s="74"/>
      <c r="O1398" s="75"/>
      <c r="P1398" s="76"/>
      <c r="Q1398" s="76"/>
      <c r="R1398" s="86"/>
      <c r="S1398" s="48"/>
      <c r="T1398" s="48"/>
      <c r="U1398" s="49"/>
      <c r="V1398" s="49"/>
      <c r="W1398" s="49"/>
      <c r="X1398" s="49"/>
      <c r="Y1398" s="49"/>
      <c r="Z1398" s="49"/>
      <c r="AA1398" s="71">
        <v>1357</v>
      </c>
      <c r="AB1398" s="71"/>
      <c r="AC1398" s="72"/>
      <c r="AD1398" s="78" t="s">
        <v>11483</v>
      </c>
      <c r="AE1398" s="78">
        <v>2673</v>
      </c>
      <c r="AF1398" s="78">
        <v>667</v>
      </c>
      <c r="AG1398" s="78">
        <v>17698</v>
      </c>
      <c r="AH1398" s="78">
        <v>86</v>
      </c>
      <c r="AI1398" s="78">
        <v>10800</v>
      </c>
      <c r="AJ1398" s="78" t="s">
        <v>12572</v>
      </c>
      <c r="AK1398" s="78"/>
      <c r="AL1398" s="84" t="s">
        <v>13755</v>
      </c>
      <c r="AM1398" s="78" t="s">
        <v>13836</v>
      </c>
      <c r="AN1398" s="80">
        <v>40796.873668981483</v>
      </c>
      <c r="AO1398" s="84" t="s">
        <v>14803</v>
      </c>
      <c r="AP1398" s="78" t="b">
        <v>1</v>
      </c>
      <c r="AQ1398" s="78" t="b">
        <v>0</v>
      </c>
      <c r="AR1398" s="78" t="b">
        <v>1</v>
      </c>
      <c r="AS1398" s="78" t="s">
        <v>9963</v>
      </c>
      <c r="AT1398" s="78">
        <v>33</v>
      </c>
      <c r="AU1398" s="84" t="s">
        <v>14862</v>
      </c>
      <c r="AV1398" s="78" t="b">
        <v>0</v>
      </c>
      <c r="AW1398" s="78" t="s">
        <v>15459</v>
      </c>
      <c r="AX1398" s="84" t="s">
        <v>16814</v>
      </c>
      <c r="AY1398" s="78" t="s">
        <v>66</v>
      </c>
      <c r="AZ1398" s="102" t="s">
        <v>18397</v>
      </c>
      <c r="BA1398" s="48"/>
      <c r="BB1398" s="48"/>
      <c r="BC1398" s="48"/>
      <c r="BD1398" s="48"/>
      <c r="BE1398" s="48"/>
      <c r="BF1398" s="48"/>
      <c r="BG1398" s="48"/>
      <c r="BH1398" s="48"/>
      <c r="BI1398" s="48"/>
      <c r="BJ1398" s="48"/>
      <c r="BK1398" s="78" t="e">
        <f>REPLACE(INDEX(GroupVertices[Group], MATCH(Vertices[[#This Row],[Vertex]],GroupVertices[Vertex],0)),1,1,"")</f>
        <v>#N/A</v>
      </c>
      <c r="BL1398" s="3"/>
      <c r="BM1398" s="3"/>
      <c r="BN1398" s="3"/>
      <c r="BO1398" s="3"/>
    </row>
    <row r="1399" spans="1:67" x14ac:dyDescent="0.25">
      <c r="A1399" s="64" t="s">
        <v>1460</v>
      </c>
      <c r="B1399" s="65"/>
      <c r="C1399" s="65"/>
      <c r="D1399" s="66"/>
      <c r="E1399" s="68"/>
      <c r="F1399" s="100" t="s">
        <v>5711</v>
      </c>
      <c r="G1399" s="65"/>
      <c r="H1399" s="69"/>
      <c r="I1399" s="70"/>
      <c r="J1399" s="70"/>
      <c r="K1399" s="69" t="s">
        <v>18246</v>
      </c>
      <c r="L1399" s="73"/>
      <c r="M1399" s="74"/>
      <c r="N1399" s="74"/>
      <c r="O1399" s="75"/>
      <c r="P1399" s="76"/>
      <c r="Q1399" s="76"/>
      <c r="R1399" s="86"/>
      <c r="S1399" s="48"/>
      <c r="T1399" s="48"/>
      <c r="U1399" s="49"/>
      <c r="V1399" s="49"/>
      <c r="W1399" s="49"/>
      <c r="X1399" s="49"/>
      <c r="Y1399" s="49"/>
      <c r="Z1399" s="49"/>
      <c r="AA1399" s="71">
        <v>1358</v>
      </c>
      <c r="AB1399" s="71"/>
      <c r="AC1399" s="72"/>
      <c r="AD1399" s="78" t="s">
        <v>11484</v>
      </c>
      <c r="AE1399" s="78">
        <v>798</v>
      </c>
      <c r="AF1399" s="78">
        <v>470</v>
      </c>
      <c r="AG1399" s="78">
        <v>18283</v>
      </c>
      <c r="AH1399" s="78">
        <v>4</v>
      </c>
      <c r="AI1399" s="78">
        <v>7200</v>
      </c>
      <c r="AJ1399" s="78" t="s">
        <v>12573</v>
      </c>
      <c r="AK1399" s="78" t="s">
        <v>13086</v>
      </c>
      <c r="AL1399" s="84" t="s">
        <v>13756</v>
      </c>
      <c r="AM1399" s="78" t="s">
        <v>13837</v>
      </c>
      <c r="AN1399" s="80">
        <v>40887.577916666669</v>
      </c>
      <c r="AO1399" s="78"/>
      <c r="AP1399" s="78" t="b">
        <v>0</v>
      </c>
      <c r="AQ1399" s="78" t="b">
        <v>0</v>
      </c>
      <c r="AR1399" s="78" t="b">
        <v>0</v>
      </c>
      <c r="AS1399" s="78" t="s">
        <v>14858</v>
      </c>
      <c r="AT1399" s="78">
        <v>40</v>
      </c>
      <c r="AU1399" s="84" t="s">
        <v>14916</v>
      </c>
      <c r="AV1399" s="78" t="b">
        <v>0</v>
      </c>
      <c r="AW1399" s="78" t="s">
        <v>15459</v>
      </c>
      <c r="AX1399" s="84" t="s">
        <v>16815</v>
      </c>
      <c r="AY1399" s="78" t="s">
        <v>66</v>
      </c>
      <c r="AZ1399" s="102" t="s">
        <v>18397</v>
      </c>
      <c r="BA1399" s="48"/>
      <c r="BB1399" s="48"/>
      <c r="BC1399" s="48"/>
      <c r="BD1399" s="48"/>
      <c r="BE1399" s="48"/>
      <c r="BF1399" s="48"/>
      <c r="BG1399" s="48"/>
      <c r="BH1399" s="48"/>
      <c r="BI1399" s="48"/>
      <c r="BJ1399" s="48"/>
      <c r="BK1399" s="78" t="e">
        <f>REPLACE(INDEX(GroupVertices[Group], MATCH(Vertices[[#This Row],[Vertex]],GroupVertices[Vertex],0)),1,1,"")</f>
        <v>#N/A</v>
      </c>
      <c r="BL1399" s="3"/>
      <c r="BM1399" s="3"/>
      <c r="BN1399" s="3"/>
      <c r="BO1399" s="3"/>
    </row>
    <row r="1400" spans="1:67" x14ac:dyDescent="0.25">
      <c r="A1400" s="64" t="s">
        <v>1461</v>
      </c>
      <c r="B1400" s="65"/>
      <c r="C1400" s="65"/>
      <c r="D1400" s="66"/>
      <c r="E1400" s="68"/>
      <c r="F1400" s="100" t="s">
        <v>5712</v>
      </c>
      <c r="G1400" s="65"/>
      <c r="H1400" s="69"/>
      <c r="I1400" s="70"/>
      <c r="J1400" s="70"/>
      <c r="K1400" s="69" t="s">
        <v>18247</v>
      </c>
      <c r="L1400" s="73"/>
      <c r="M1400" s="74"/>
      <c r="N1400" s="74"/>
      <c r="O1400" s="75"/>
      <c r="P1400" s="76"/>
      <c r="Q1400" s="76"/>
      <c r="R1400" s="86"/>
      <c r="S1400" s="48"/>
      <c r="T1400" s="48"/>
      <c r="U1400" s="49"/>
      <c r="V1400" s="49"/>
      <c r="W1400" s="49"/>
      <c r="X1400" s="49"/>
      <c r="Y1400" s="49"/>
      <c r="Z1400" s="49"/>
      <c r="AA1400" s="71">
        <v>1359</v>
      </c>
      <c r="AB1400" s="71"/>
      <c r="AC1400" s="72"/>
      <c r="AD1400" s="78" t="s">
        <v>11485</v>
      </c>
      <c r="AE1400" s="78">
        <v>86</v>
      </c>
      <c r="AF1400" s="78">
        <v>250</v>
      </c>
      <c r="AG1400" s="78">
        <v>219</v>
      </c>
      <c r="AH1400" s="78">
        <v>102</v>
      </c>
      <c r="AI1400" s="78">
        <v>19800</v>
      </c>
      <c r="AJ1400" s="78" t="s">
        <v>12574</v>
      </c>
      <c r="AK1400" s="78" t="s">
        <v>12750</v>
      </c>
      <c r="AL1400" s="84" t="s">
        <v>13757</v>
      </c>
      <c r="AM1400" s="78" t="s">
        <v>10135</v>
      </c>
      <c r="AN1400" s="80">
        <v>40048.319131944445</v>
      </c>
      <c r="AO1400" s="78"/>
      <c r="AP1400" s="78" t="b">
        <v>0</v>
      </c>
      <c r="AQ1400" s="78" t="b">
        <v>0</v>
      </c>
      <c r="AR1400" s="78" t="b">
        <v>1</v>
      </c>
      <c r="AS1400" s="78" t="s">
        <v>9963</v>
      </c>
      <c r="AT1400" s="78">
        <v>1</v>
      </c>
      <c r="AU1400" s="84" t="s">
        <v>14893</v>
      </c>
      <c r="AV1400" s="78" t="b">
        <v>0</v>
      </c>
      <c r="AW1400" s="78" t="s">
        <v>15459</v>
      </c>
      <c r="AX1400" s="84" t="s">
        <v>16816</v>
      </c>
      <c r="AY1400" s="78" t="s">
        <v>66</v>
      </c>
      <c r="AZ1400" s="102" t="s">
        <v>18397</v>
      </c>
      <c r="BA1400" s="48"/>
      <c r="BB1400" s="48"/>
      <c r="BC1400" s="48"/>
      <c r="BD1400" s="48"/>
      <c r="BE1400" s="48"/>
      <c r="BF1400" s="48"/>
      <c r="BG1400" s="48"/>
      <c r="BH1400" s="48"/>
      <c r="BI1400" s="48"/>
      <c r="BJ1400" s="48"/>
      <c r="BK1400" s="78" t="e">
        <f>REPLACE(INDEX(GroupVertices[Group], MATCH(Vertices[[#This Row],[Vertex]],GroupVertices[Vertex],0)),1,1,"")</f>
        <v>#N/A</v>
      </c>
      <c r="BL1400" s="3"/>
      <c r="BM1400" s="3"/>
      <c r="BN1400" s="3"/>
      <c r="BO1400" s="3"/>
    </row>
    <row r="1401" spans="1:67" x14ac:dyDescent="0.25">
      <c r="A1401" s="64" t="s">
        <v>1462</v>
      </c>
      <c r="B1401" s="65"/>
      <c r="C1401" s="65"/>
      <c r="D1401" s="66"/>
      <c r="E1401" s="68"/>
      <c r="F1401" s="100" t="s">
        <v>5713</v>
      </c>
      <c r="G1401" s="65"/>
      <c r="H1401" s="69"/>
      <c r="I1401" s="70"/>
      <c r="J1401" s="70"/>
      <c r="K1401" s="69" t="s">
        <v>18248</v>
      </c>
      <c r="L1401" s="73"/>
      <c r="M1401" s="74"/>
      <c r="N1401" s="74"/>
      <c r="O1401" s="75"/>
      <c r="P1401" s="76"/>
      <c r="Q1401" s="76"/>
      <c r="R1401" s="86"/>
      <c r="S1401" s="48"/>
      <c r="T1401" s="48"/>
      <c r="U1401" s="49"/>
      <c r="V1401" s="49"/>
      <c r="W1401" s="49"/>
      <c r="X1401" s="49"/>
      <c r="Y1401" s="49"/>
      <c r="Z1401" s="49"/>
      <c r="AA1401" s="71">
        <v>1360</v>
      </c>
      <c r="AB1401" s="71"/>
      <c r="AC1401" s="72"/>
      <c r="AD1401" s="78" t="s">
        <v>11486</v>
      </c>
      <c r="AE1401" s="78">
        <v>1015</v>
      </c>
      <c r="AF1401" s="78">
        <v>1454</v>
      </c>
      <c r="AG1401" s="78">
        <v>16945</v>
      </c>
      <c r="AH1401" s="78">
        <v>146</v>
      </c>
      <c r="AI1401" s="78">
        <v>19800</v>
      </c>
      <c r="AJ1401" s="78" t="s">
        <v>12575</v>
      </c>
      <c r="AK1401" s="78" t="s">
        <v>13122</v>
      </c>
      <c r="AL1401" s="84" t="s">
        <v>13758</v>
      </c>
      <c r="AM1401" s="78" t="s">
        <v>10135</v>
      </c>
      <c r="AN1401" s="80">
        <v>40170.554884259262</v>
      </c>
      <c r="AO1401" s="84" t="s">
        <v>14804</v>
      </c>
      <c r="AP1401" s="78" t="b">
        <v>0</v>
      </c>
      <c r="AQ1401" s="78" t="b">
        <v>0</v>
      </c>
      <c r="AR1401" s="78" t="b">
        <v>1</v>
      </c>
      <c r="AS1401" s="78" t="s">
        <v>9963</v>
      </c>
      <c r="AT1401" s="78">
        <v>34</v>
      </c>
      <c r="AU1401" s="84" t="s">
        <v>14919</v>
      </c>
      <c r="AV1401" s="78" t="b">
        <v>0</v>
      </c>
      <c r="AW1401" s="78" t="s">
        <v>15459</v>
      </c>
      <c r="AX1401" s="84" t="s">
        <v>16817</v>
      </c>
      <c r="AY1401" s="78" t="s">
        <v>66</v>
      </c>
      <c r="AZ1401" s="102" t="s">
        <v>18397</v>
      </c>
      <c r="BA1401" s="48"/>
      <c r="BB1401" s="48"/>
      <c r="BC1401" s="48"/>
      <c r="BD1401" s="48"/>
      <c r="BE1401" s="48"/>
      <c r="BF1401" s="48"/>
      <c r="BG1401" s="48"/>
      <c r="BH1401" s="48"/>
      <c r="BI1401" s="48"/>
      <c r="BJ1401" s="48"/>
      <c r="BK1401" s="78" t="e">
        <f>REPLACE(INDEX(GroupVertices[Group], MATCH(Vertices[[#This Row],[Vertex]],GroupVertices[Vertex],0)),1,1,"")</f>
        <v>#N/A</v>
      </c>
      <c r="BL1401" s="3"/>
      <c r="BM1401" s="3"/>
      <c r="BN1401" s="3"/>
      <c r="BO1401" s="3"/>
    </row>
    <row r="1402" spans="1:67" x14ac:dyDescent="0.25">
      <c r="A1402" s="64" t="s">
        <v>1466</v>
      </c>
      <c r="B1402" s="65"/>
      <c r="C1402" s="65"/>
      <c r="D1402" s="66"/>
      <c r="E1402" s="68"/>
      <c r="F1402" s="100" t="s">
        <v>5717</v>
      </c>
      <c r="G1402" s="65"/>
      <c r="H1402" s="69"/>
      <c r="I1402" s="70"/>
      <c r="J1402" s="70"/>
      <c r="K1402" s="69" t="s">
        <v>18252</v>
      </c>
      <c r="L1402" s="73"/>
      <c r="M1402" s="74"/>
      <c r="N1402" s="74"/>
      <c r="O1402" s="75"/>
      <c r="P1402" s="76"/>
      <c r="Q1402" s="76"/>
      <c r="R1402" s="86"/>
      <c r="S1402" s="48"/>
      <c r="T1402" s="48"/>
      <c r="U1402" s="49"/>
      <c r="V1402" s="49"/>
      <c r="W1402" s="49"/>
      <c r="X1402" s="49"/>
      <c r="Y1402" s="49"/>
      <c r="Z1402" s="49"/>
      <c r="AA1402" s="71">
        <v>1364</v>
      </c>
      <c r="AB1402" s="71"/>
      <c r="AC1402" s="72"/>
      <c r="AD1402" s="78" t="s">
        <v>11490</v>
      </c>
      <c r="AE1402" s="78">
        <v>65</v>
      </c>
      <c r="AF1402" s="78">
        <v>82</v>
      </c>
      <c r="AG1402" s="78">
        <v>793</v>
      </c>
      <c r="AH1402" s="78">
        <v>52</v>
      </c>
      <c r="AI1402" s="78">
        <v>19800</v>
      </c>
      <c r="AJ1402" s="78" t="s">
        <v>12579</v>
      </c>
      <c r="AK1402" s="78" t="s">
        <v>10135</v>
      </c>
      <c r="AL1402" s="84" t="s">
        <v>13761</v>
      </c>
      <c r="AM1402" s="78" t="s">
        <v>10135</v>
      </c>
      <c r="AN1402" s="80">
        <v>41873.682638888888</v>
      </c>
      <c r="AO1402" s="84" t="s">
        <v>14808</v>
      </c>
      <c r="AP1402" s="78" t="b">
        <v>0</v>
      </c>
      <c r="AQ1402" s="78" t="b">
        <v>0</v>
      </c>
      <c r="AR1402" s="78" t="b">
        <v>1</v>
      </c>
      <c r="AS1402" s="78" t="s">
        <v>14858</v>
      </c>
      <c r="AT1402" s="78">
        <v>3</v>
      </c>
      <c r="AU1402" s="84" t="s">
        <v>14862</v>
      </c>
      <c r="AV1402" s="78" t="b">
        <v>0</v>
      </c>
      <c r="AW1402" s="78" t="s">
        <v>15459</v>
      </c>
      <c r="AX1402" s="84" t="s">
        <v>16821</v>
      </c>
      <c r="AY1402" s="78" t="s">
        <v>66</v>
      </c>
      <c r="AZ1402" s="102" t="s">
        <v>18397</v>
      </c>
      <c r="BA1402" s="48"/>
      <c r="BB1402" s="48"/>
      <c r="BC1402" s="48"/>
      <c r="BD1402" s="48"/>
      <c r="BE1402" s="48"/>
      <c r="BF1402" s="48"/>
      <c r="BG1402" s="48"/>
      <c r="BH1402" s="48"/>
      <c r="BI1402" s="48"/>
      <c r="BJ1402" s="48"/>
      <c r="BK1402" s="78" t="e">
        <f>REPLACE(INDEX(GroupVertices[Group], MATCH(Vertices[[#This Row],[Vertex]],GroupVertices[Vertex],0)),1,1,"")</f>
        <v>#N/A</v>
      </c>
      <c r="BL1402" s="3"/>
      <c r="BM1402" s="3"/>
      <c r="BN1402" s="3"/>
      <c r="BO1402" s="3"/>
    </row>
    <row r="1403" spans="1:67" x14ac:dyDescent="0.25">
      <c r="A1403" s="64" t="s">
        <v>1467</v>
      </c>
      <c r="B1403" s="65"/>
      <c r="C1403" s="65"/>
      <c r="D1403" s="66"/>
      <c r="E1403" s="68"/>
      <c r="F1403" s="100" t="s">
        <v>5718</v>
      </c>
      <c r="G1403" s="65"/>
      <c r="H1403" s="69"/>
      <c r="I1403" s="70"/>
      <c r="J1403" s="70"/>
      <c r="K1403" s="69" t="s">
        <v>18253</v>
      </c>
      <c r="L1403" s="73"/>
      <c r="M1403" s="74"/>
      <c r="N1403" s="74"/>
      <c r="O1403" s="75"/>
      <c r="P1403" s="76"/>
      <c r="Q1403" s="76"/>
      <c r="R1403" s="86"/>
      <c r="S1403" s="48"/>
      <c r="T1403" s="48"/>
      <c r="U1403" s="49"/>
      <c r="V1403" s="49"/>
      <c r="W1403" s="49"/>
      <c r="X1403" s="49"/>
      <c r="Y1403" s="49"/>
      <c r="Z1403" s="49"/>
      <c r="AA1403" s="71">
        <v>1365</v>
      </c>
      <c r="AB1403" s="71"/>
      <c r="AC1403" s="72"/>
      <c r="AD1403" s="78" t="s">
        <v>11491</v>
      </c>
      <c r="AE1403" s="78">
        <v>285</v>
      </c>
      <c r="AF1403" s="78">
        <v>1009</v>
      </c>
      <c r="AG1403" s="78">
        <v>12691</v>
      </c>
      <c r="AH1403" s="78">
        <v>27</v>
      </c>
      <c r="AI1403" s="78">
        <v>19800</v>
      </c>
      <c r="AJ1403" s="78" t="s">
        <v>12580</v>
      </c>
      <c r="AK1403" s="78" t="s">
        <v>13124</v>
      </c>
      <c r="AL1403" s="84" t="s">
        <v>13762</v>
      </c>
      <c r="AM1403" s="78" t="s">
        <v>10139</v>
      </c>
      <c r="AN1403" s="80">
        <v>42455.355312500003</v>
      </c>
      <c r="AO1403" s="84" t="s">
        <v>14809</v>
      </c>
      <c r="AP1403" s="78" t="b">
        <v>0</v>
      </c>
      <c r="AQ1403" s="78" t="b">
        <v>0</v>
      </c>
      <c r="AR1403" s="78" t="b">
        <v>1</v>
      </c>
      <c r="AS1403" s="78" t="s">
        <v>9963</v>
      </c>
      <c r="AT1403" s="78">
        <v>177</v>
      </c>
      <c r="AU1403" s="84" t="s">
        <v>15115</v>
      </c>
      <c r="AV1403" s="78" t="b">
        <v>0</v>
      </c>
      <c r="AW1403" s="78" t="s">
        <v>15459</v>
      </c>
      <c r="AX1403" s="84" t="s">
        <v>16822</v>
      </c>
      <c r="AY1403" s="78" t="s">
        <v>66</v>
      </c>
      <c r="AZ1403" s="102" t="s">
        <v>18398</v>
      </c>
      <c r="BA1403" s="48"/>
      <c r="BB1403" s="48"/>
      <c r="BC1403" s="48"/>
      <c r="BD1403" s="48"/>
      <c r="BE1403" s="48"/>
      <c r="BF1403" s="48"/>
      <c r="BG1403" s="48"/>
      <c r="BH1403" s="48"/>
      <c r="BI1403" s="48"/>
      <c r="BJ1403" s="48"/>
      <c r="BK1403" s="78" t="e">
        <f>REPLACE(INDEX(GroupVertices[Group], MATCH(Vertices[[#This Row],[Vertex]],GroupVertices[Vertex],0)),1,1,"")</f>
        <v>#N/A</v>
      </c>
      <c r="BL1403" s="3"/>
      <c r="BM1403" s="3"/>
      <c r="BN1403" s="3"/>
      <c r="BO1403" s="3"/>
    </row>
    <row r="1404" spans="1:67" x14ac:dyDescent="0.25">
      <c r="A1404" s="64" t="s">
        <v>1468</v>
      </c>
      <c r="B1404" s="65"/>
      <c r="C1404" s="65"/>
      <c r="D1404" s="66"/>
      <c r="E1404" s="68"/>
      <c r="F1404" s="100" t="s">
        <v>15449</v>
      </c>
      <c r="G1404" s="65"/>
      <c r="H1404" s="69"/>
      <c r="I1404" s="70"/>
      <c r="J1404" s="70"/>
      <c r="K1404" s="69" t="s">
        <v>18254</v>
      </c>
      <c r="L1404" s="73"/>
      <c r="M1404" s="74"/>
      <c r="N1404" s="74"/>
      <c r="O1404" s="75"/>
      <c r="P1404" s="76"/>
      <c r="Q1404" s="76"/>
      <c r="R1404" s="86"/>
      <c r="S1404" s="48"/>
      <c r="T1404" s="48"/>
      <c r="U1404" s="49"/>
      <c r="V1404" s="49"/>
      <c r="W1404" s="49"/>
      <c r="X1404" s="49"/>
      <c r="Y1404" s="49"/>
      <c r="Z1404" s="49"/>
      <c r="AA1404" s="71">
        <v>1366</v>
      </c>
      <c r="AB1404" s="71"/>
      <c r="AC1404" s="72"/>
      <c r="AD1404" s="78" t="s">
        <v>11492</v>
      </c>
      <c r="AE1404" s="78">
        <v>2</v>
      </c>
      <c r="AF1404" s="78">
        <v>251</v>
      </c>
      <c r="AG1404" s="78">
        <v>46916</v>
      </c>
      <c r="AH1404" s="78">
        <v>0</v>
      </c>
      <c r="AI1404" s="78"/>
      <c r="AJ1404" s="78" t="s">
        <v>12581</v>
      </c>
      <c r="AK1404" s="78" t="s">
        <v>10111</v>
      </c>
      <c r="AL1404" s="84" t="s">
        <v>13763</v>
      </c>
      <c r="AM1404" s="78"/>
      <c r="AN1404" s="80">
        <v>42115.509814814817</v>
      </c>
      <c r="AO1404" s="78"/>
      <c r="AP1404" s="78" t="b">
        <v>1</v>
      </c>
      <c r="AQ1404" s="78" t="b">
        <v>0</v>
      </c>
      <c r="AR1404" s="78" t="b">
        <v>0</v>
      </c>
      <c r="AS1404" s="78" t="s">
        <v>9963</v>
      </c>
      <c r="AT1404" s="78">
        <v>5</v>
      </c>
      <c r="AU1404" s="84" t="s">
        <v>14862</v>
      </c>
      <c r="AV1404" s="78" t="b">
        <v>0</v>
      </c>
      <c r="AW1404" s="78" t="s">
        <v>15459</v>
      </c>
      <c r="AX1404" s="84" t="s">
        <v>16823</v>
      </c>
      <c r="AY1404" s="78" t="s">
        <v>66</v>
      </c>
      <c r="AZ1404" s="102" t="s">
        <v>18398</v>
      </c>
      <c r="BA1404" s="48"/>
      <c r="BB1404" s="48"/>
      <c r="BC1404" s="48"/>
      <c r="BD1404" s="48"/>
      <c r="BE1404" s="48"/>
      <c r="BF1404" s="48"/>
      <c r="BG1404" s="48"/>
      <c r="BH1404" s="48"/>
      <c r="BI1404" s="48"/>
      <c r="BJ1404" s="48"/>
      <c r="BK1404" s="78" t="e">
        <f>REPLACE(INDEX(GroupVertices[Group], MATCH(Vertices[[#This Row],[Vertex]],GroupVertices[Vertex],0)),1,1,"")</f>
        <v>#N/A</v>
      </c>
      <c r="BL1404" s="3"/>
      <c r="BM1404" s="3"/>
      <c r="BN1404" s="3"/>
      <c r="BO1404" s="3"/>
    </row>
    <row r="1405" spans="1:67" x14ac:dyDescent="0.25">
      <c r="A1405" s="64" t="s">
        <v>1472</v>
      </c>
      <c r="B1405" s="65"/>
      <c r="C1405" s="65"/>
      <c r="D1405" s="66"/>
      <c r="E1405" s="68"/>
      <c r="F1405" s="100" t="s">
        <v>5722</v>
      </c>
      <c r="G1405" s="65"/>
      <c r="H1405" s="69"/>
      <c r="I1405" s="70"/>
      <c r="J1405" s="70"/>
      <c r="K1405" s="69" t="s">
        <v>18256</v>
      </c>
      <c r="L1405" s="73"/>
      <c r="M1405" s="74"/>
      <c r="N1405" s="74"/>
      <c r="O1405" s="75"/>
      <c r="P1405" s="76"/>
      <c r="Q1405" s="76"/>
      <c r="R1405" s="86"/>
      <c r="S1405" s="48"/>
      <c r="T1405" s="48"/>
      <c r="U1405" s="49"/>
      <c r="V1405" s="49"/>
      <c r="W1405" s="49"/>
      <c r="X1405" s="49"/>
      <c r="Y1405" s="49"/>
      <c r="Z1405" s="49"/>
      <c r="AA1405" s="71">
        <v>1368</v>
      </c>
      <c r="AB1405" s="71"/>
      <c r="AC1405" s="72"/>
      <c r="AD1405" s="78" t="s">
        <v>11494</v>
      </c>
      <c r="AE1405" s="78">
        <v>3042</v>
      </c>
      <c r="AF1405" s="78">
        <v>1490</v>
      </c>
      <c r="AG1405" s="78">
        <v>27237</v>
      </c>
      <c r="AH1405" s="78">
        <v>70</v>
      </c>
      <c r="AI1405" s="78">
        <v>19800</v>
      </c>
      <c r="AJ1405" s="78" t="s">
        <v>12582</v>
      </c>
      <c r="AK1405" s="78" t="s">
        <v>12695</v>
      </c>
      <c r="AL1405" s="84" t="s">
        <v>13764</v>
      </c>
      <c r="AM1405" s="78" t="s">
        <v>10135</v>
      </c>
      <c r="AN1405" s="80">
        <v>41534.225347222222</v>
      </c>
      <c r="AO1405" s="84" t="s">
        <v>14811</v>
      </c>
      <c r="AP1405" s="78" t="b">
        <v>0</v>
      </c>
      <c r="AQ1405" s="78" t="b">
        <v>0</v>
      </c>
      <c r="AR1405" s="78" t="b">
        <v>1</v>
      </c>
      <c r="AS1405" s="78" t="s">
        <v>9963</v>
      </c>
      <c r="AT1405" s="78">
        <v>33</v>
      </c>
      <c r="AU1405" s="84" t="s">
        <v>14883</v>
      </c>
      <c r="AV1405" s="78" t="b">
        <v>0</v>
      </c>
      <c r="AW1405" s="78" t="s">
        <v>15459</v>
      </c>
      <c r="AX1405" s="84" t="s">
        <v>16825</v>
      </c>
      <c r="AY1405" s="78" t="s">
        <v>66</v>
      </c>
      <c r="AZ1405" s="102" t="s">
        <v>18397</v>
      </c>
      <c r="BA1405" s="48"/>
      <c r="BB1405" s="48"/>
      <c r="BC1405" s="48"/>
      <c r="BD1405" s="48"/>
      <c r="BE1405" s="48"/>
      <c r="BF1405" s="48"/>
      <c r="BG1405" s="48"/>
      <c r="BH1405" s="48"/>
      <c r="BI1405" s="48"/>
      <c r="BJ1405" s="48"/>
      <c r="BK1405" s="78" t="e">
        <f>REPLACE(INDEX(GroupVertices[Group], MATCH(Vertices[[#This Row],[Vertex]],GroupVertices[Vertex],0)),1,1,"")</f>
        <v>#N/A</v>
      </c>
      <c r="BL1405" s="3"/>
      <c r="BM1405" s="3"/>
      <c r="BN1405" s="3"/>
      <c r="BO1405" s="3"/>
    </row>
    <row r="1406" spans="1:67" x14ac:dyDescent="0.25">
      <c r="A1406" s="64" t="s">
        <v>1475</v>
      </c>
      <c r="B1406" s="65"/>
      <c r="C1406" s="65"/>
      <c r="D1406" s="66"/>
      <c r="E1406" s="68"/>
      <c r="F1406" s="100" t="s">
        <v>15450</v>
      </c>
      <c r="G1406" s="65"/>
      <c r="H1406" s="69"/>
      <c r="I1406" s="70"/>
      <c r="J1406" s="70"/>
      <c r="K1406" s="69" t="s">
        <v>18259</v>
      </c>
      <c r="L1406" s="73"/>
      <c r="M1406" s="74"/>
      <c r="N1406" s="74"/>
      <c r="O1406" s="75"/>
      <c r="P1406" s="76"/>
      <c r="Q1406" s="76"/>
      <c r="R1406" s="86"/>
      <c r="S1406" s="48"/>
      <c r="T1406" s="48"/>
      <c r="U1406" s="49"/>
      <c r="V1406" s="49"/>
      <c r="W1406" s="49"/>
      <c r="X1406" s="49"/>
      <c r="Y1406" s="49"/>
      <c r="Z1406" s="49"/>
      <c r="AA1406" s="71">
        <v>1371</v>
      </c>
      <c r="AB1406" s="71"/>
      <c r="AC1406" s="72"/>
      <c r="AD1406" s="78" t="s">
        <v>11497</v>
      </c>
      <c r="AE1406" s="78">
        <v>51</v>
      </c>
      <c r="AF1406" s="78">
        <v>52</v>
      </c>
      <c r="AG1406" s="78">
        <v>3685</v>
      </c>
      <c r="AH1406" s="78">
        <v>0</v>
      </c>
      <c r="AI1406" s="78">
        <v>7200</v>
      </c>
      <c r="AJ1406" s="78" t="s">
        <v>12585</v>
      </c>
      <c r="AK1406" s="78"/>
      <c r="AL1406" s="84" t="s">
        <v>13766</v>
      </c>
      <c r="AM1406" s="78" t="s">
        <v>13804</v>
      </c>
      <c r="AN1406" s="80">
        <v>42554.488252314812</v>
      </c>
      <c r="AO1406" s="84" t="s">
        <v>14813</v>
      </c>
      <c r="AP1406" s="78" t="b">
        <v>0</v>
      </c>
      <c r="AQ1406" s="78" t="b">
        <v>0</v>
      </c>
      <c r="AR1406" s="78" t="b">
        <v>0</v>
      </c>
      <c r="AS1406" s="78" t="s">
        <v>9963</v>
      </c>
      <c r="AT1406" s="78">
        <v>56</v>
      </c>
      <c r="AU1406" s="84" t="s">
        <v>14862</v>
      </c>
      <c r="AV1406" s="78" t="b">
        <v>0</v>
      </c>
      <c r="AW1406" s="78" t="s">
        <v>15459</v>
      </c>
      <c r="AX1406" s="84" t="s">
        <v>16828</v>
      </c>
      <c r="AY1406" s="78" t="s">
        <v>66</v>
      </c>
      <c r="AZ1406" s="102" t="s">
        <v>18397</v>
      </c>
      <c r="BA1406" s="48"/>
      <c r="BB1406" s="48"/>
      <c r="BC1406" s="48"/>
      <c r="BD1406" s="48"/>
      <c r="BE1406" s="48"/>
      <c r="BF1406" s="48"/>
      <c r="BG1406" s="48"/>
      <c r="BH1406" s="48"/>
      <c r="BI1406" s="48"/>
      <c r="BJ1406" s="48"/>
      <c r="BK1406" s="78" t="e">
        <f>REPLACE(INDEX(GroupVertices[Group], MATCH(Vertices[[#This Row],[Vertex]],GroupVertices[Vertex],0)),1,1,"")</f>
        <v>#N/A</v>
      </c>
      <c r="BL1406" s="3"/>
      <c r="BM1406" s="3"/>
      <c r="BN1406" s="3"/>
      <c r="BO1406" s="3"/>
    </row>
    <row r="1407" spans="1:67" x14ac:dyDescent="0.25">
      <c r="A1407" s="64" t="s">
        <v>1482</v>
      </c>
      <c r="B1407" s="65"/>
      <c r="C1407" s="65"/>
      <c r="D1407" s="66"/>
      <c r="E1407" s="68"/>
      <c r="F1407" s="100" t="s">
        <v>5731</v>
      </c>
      <c r="G1407" s="65"/>
      <c r="H1407" s="69"/>
      <c r="I1407" s="70"/>
      <c r="J1407" s="70"/>
      <c r="K1407" s="69" t="s">
        <v>18266</v>
      </c>
      <c r="L1407" s="73"/>
      <c r="M1407" s="74"/>
      <c r="N1407" s="74"/>
      <c r="O1407" s="75"/>
      <c r="P1407" s="76"/>
      <c r="Q1407" s="76"/>
      <c r="R1407" s="86"/>
      <c r="S1407" s="48"/>
      <c r="T1407" s="48"/>
      <c r="U1407" s="49"/>
      <c r="V1407" s="49"/>
      <c r="W1407" s="49"/>
      <c r="X1407" s="49"/>
      <c r="Y1407" s="49"/>
      <c r="Z1407" s="49"/>
      <c r="AA1407" s="71">
        <v>1378</v>
      </c>
      <c r="AB1407" s="71"/>
      <c r="AC1407" s="72"/>
      <c r="AD1407" s="78" t="s">
        <v>11504</v>
      </c>
      <c r="AE1407" s="78">
        <v>198</v>
      </c>
      <c r="AF1407" s="78">
        <v>99</v>
      </c>
      <c r="AG1407" s="78">
        <v>5935</v>
      </c>
      <c r="AH1407" s="78">
        <v>6</v>
      </c>
      <c r="AI1407" s="78">
        <v>-25200</v>
      </c>
      <c r="AJ1407" s="78" t="s">
        <v>12591</v>
      </c>
      <c r="AK1407" s="78" t="s">
        <v>13021</v>
      </c>
      <c r="AL1407" s="84" t="s">
        <v>13769</v>
      </c>
      <c r="AM1407" s="78" t="s">
        <v>13800</v>
      </c>
      <c r="AN1407" s="80">
        <v>42331.756805555553</v>
      </c>
      <c r="AO1407" s="84" t="s">
        <v>14820</v>
      </c>
      <c r="AP1407" s="78" t="b">
        <v>0</v>
      </c>
      <c r="AQ1407" s="78" t="b">
        <v>0</v>
      </c>
      <c r="AR1407" s="78" t="b">
        <v>0</v>
      </c>
      <c r="AS1407" s="78" t="s">
        <v>9963</v>
      </c>
      <c r="AT1407" s="78">
        <v>4</v>
      </c>
      <c r="AU1407" s="84" t="s">
        <v>14872</v>
      </c>
      <c r="AV1407" s="78" t="b">
        <v>0</v>
      </c>
      <c r="AW1407" s="78" t="s">
        <v>15459</v>
      </c>
      <c r="AX1407" s="84" t="s">
        <v>16835</v>
      </c>
      <c r="AY1407" s="78" t="s">
        <v>66</v>
      </c>
      <c r="AZ1407" s="102" t="s">
        <v>18397</v>
      </c>
      <c r="BA1407" s="48"/>
      <c r="BB1407" s="48"/>
      <c r="BC1407" s="48"/>
      <c r="BD1407" s="48"/>
      <c r="BE1407" s="48"/>
      <c r="BF1407" s="48"/>
      <c r="BG1407" s="48"/>
      <c r="BH1407" s="48"/>
      <c r="BI1407" s="48"/>
      <c r="BJ1407" s="48"/>
      <c r="BK1407" s="78" t="e">
        <f>REPLACE(INDEX(GroupVertices[Group], MATCH(Vertices[[#This Row],[Vertex]],GroupVertices[Vertex],0)),1,1,"")</f>
        <v>#N/A</v>
      </c>
      <c r="BL1407" s="3"/>
      <c r="BM1407" s="3"/>
      <c r="BN1407" s="3"/>
      <c r="BO1407" s="3"/>
    </row>
    <row r="1408" spans="1:67" x14ac:dyDescent="0.25">
      <c r="A1408" s="64" t="s">
        <v>1483</v>
      </c>
      <c r="B1408" s="65"/>
      <c r="C1408" s="65"/>
      <c r="D1408" s="66"/>
      <c r="E1408" s="68"/>
      <c r="F1408" s="100" t="s">
        <v>15451</v>
      </c>
      <c r="G1408" s="65"/>
      <c r="H1408" s="69"/>
      <c r="I1408" s="70"/>
      <c r="J1408" s="70"/>
      <c r="K1408" s="69" t="s">
        <v>18267</v>
      </c>
      <c r="L1408" s="73"/>
      <c r="M1408" s="74"/>
      <c r="N1408" s="74"/>
      <c r="O1408" s="75"/>
      <c r="P1408" s="76"/>
      <c r="Q1408" s="76"/>
      <c r="R1408" s="86"/>
      <c r="S1408" s="48"/>
      <c r="T1408" s="48"/>
      <c r="U1408" s="49"/>
      <c r="V1408" s="49"/>
      <c r="W1408" s="49"/>
      <c r="X1408" s="49"/>
      <c r="Y1408" s="49"/>
      <c r="Z1408" s="49"/>
      <c r="AA1408" s="71">
        <v>1379</v>
      </c>
      <c r="AB1408" s="71"/>
      <c r="AC1408" s="72"/>
      <c r="AD1408" s="78" t="s">
        <v>11505</v>
      </c>
      <c r="AE1408" s="78">
        <v>22</v>
      </c>
      <c r="AF1408" s="78">
        <v>5</v>
      </c>
      <c r="AG1408" s="78">
        <v>132</v>
      </c>
      <c r="AH1408" s="78">
        <v>0</v>
      </c>
      <c r="AI1408" s="78">
        <v>-25200</v>
      </c>
      <c r="AJ1408" s="78" t="s">
        <v>12592</v>
      </c>
      <c r="AK1408" s="78" t="s">
        <v>12721</v>
      </c>
      <c r="AL1408" s="84" t="s">
        <v>13770</v>
      </c>
      <c r="AM1408" s="78" t="s">
        <v>13800</v>
      </c>
      <c r="AN1408" s="80">
        <v>42773.407430555555</v>
      </c>
      <c r="AO1408" s="84" t="s">
        <v>14821</v>
      </c>
      <c r="AP1408" s="78" t="b">
        <v>1</v>
      </c>
      <c r="AQ1408" s="78" t="b">
        <v>0</v>
      </c>
      <c r="AR1408" s="78" t="b">
        <v>0</v>
      </c>
      <c r="AS1408" s="78" t="s">
        <v>9963</v>
      </c>
      <c r="AT1408" s="78">
        <v>0</v>
      </c>
      <c r="AU1408" s="78"/>
      <c r="AV1408" s="78" t="b">
        <v>0</v>
      </c>
      <c r="AW1408" s="78" t="s">
        <v>15459</v>
      </c>
      <c r="AX1408" s="84" t="s">
        <v>16836</v>
      </c>
      <c r="AY1408" s="78" t="s">
        <v>66</v>
      </c>
      <c r="AZ1408" s="102" t="s">
        <v>18397</v>
      </c>
      <c r="BA1408" s="48"/>
      <c r="BB1408" s="48"/>
      <c r="BC1408" s="48"/>
      <c r="BD1408" s="48"/>
      <c r="BE1408" s="48"/>
      <c r="BF1408" s="48"/>
      <c r="BG1408" s="48"/>
      <c r="BH1408" s="48"/>
      <c r="BI1408" s="48"/>
      <c r="BJ1408" s="48"/>
      <c r="BK1408" s="78" t="e">
        <f>REPLACE(INDEX(GroupVertices[Group], MATCH(Vertices[[#This Row],[Vertex]],GroupVertices[Vertex],0)),1,1,"")</f>
        <v>#N/A</v>
      </c>
      <c r="BL1408" s="3"/>
      <c r="BM1408" s="3"/>
      <c r="BN1408" s="3"/>
      <c r="BO1408" s="3"/>
    </row>
    <row r="1409" spans="1:67" x14ac:dyDescent="0.25">
      <c r="A1409" s="64" t="s">
        <v>1486</v>
      </c>
      <c r="B1409" s="65"/>
      <c r="C1409" s="65"/>
      <c r="D1409" s="66"/>
      <c r="E1409" s="68"/>
      <c r="F1409" s="100" t="s">
        <v>5734</v>
      </c>
      <c r="G1409" s="65"/>
      <c r="H1409" s="69"/>
      <c r="I1409" s="70"/>
      <c r="J1409" s="70"/>
      <c r="K1409" s="69" t="s">
        <v>18271</v>
      </c>
      <c r="L1409" s="73"/>
      <c r="M1409" s="74"/>
      <c r="N1409" s="74"/>
      <c r="O1409" s="75"/>
      <c r="P1409" s="76"/>
      <c r="Q1409" s="76"/>
      <c r="R1409" s="86"/>
      <c r="S1409" s="48"/>
      <c r="T1409" s="48"/>
      <c r="U1409" s="49"/>
      <c r="V1409" s="49"/>
      <c r="W1409" s="49"/>
      <c r="X1409" s="49"/>
      <c r="Y1409" s="49"/>
      <c r="Z1409" s="49"/>
      <c r="AA1409" s="71">
        <v>1383</v>
      </c>
      <c r="AB1409" s="71"/>
      <c r="AC1409" s="72"/>
      <c r="AD1409" s="78" t="s">
        <v>11509</v>
      </c>
      <c r="AE1409" s="78">
        <v>952</v>
      </c>
      <c r="AF1409" s="78">
        <v>953</v>
      </c>
      <c r="AG1409" s="78">
        <v>183854</v>
      </c>
      <c r="AH1409" s="78">
        <v>2</v>
      </c>
      <c r="AI1409" s="78"/>
      <c r="AJ1409" s="78" t="s">
        <v>12596</v>
      </c>
      <c r="AK1409" s="78"/>
      <c r="AL1409" s="84" t="s">
        <v>13773</v>
      </c>
      <c r="AM1409" s="78"/>
      <c r="AN1409" s="80">
        <v>41960.973576388889</v>
      </c>
      <c r="AO1409" s="78"/>
      <c r="AP1409" s="78" t="b">
        <v>1</v>
      </c>
      <c r="AQ1409" s="78" t="b">
        <v>0</v>
      </c>
      <c r="AR1409" s="78" t="b">
        <v>0</v>
      </c>
      <c r="AS1409" s="78" t="s">
        <v>14861</v>
      </c>
      <c r="AT1409" s="78">
        <v>55</v>
      </c>
      <c r="AU1409" s="84" t="s">
        <v>14862</v>
      </c>
      <c r="AV1409" s="78" t="b">
        <v>0</v>
      </c>
      <c r="AW1409" s="78" t="s">
        <v>15459</v>
      </c>
      <c r="AX1409" s="84" t="s">
        <v>16840</v>
      </c>
      <c r="AY1409" s="78" t="s">
        <v>66</v>
      </c>
      <c r="AZ1409" s="102" t="s">
        <v>18397</v>
      </c>
      <c r="BA1409" s="48"/>
      <c r="BB1409" s="48"/>
      <c r="BC1409" s="48"/>
      <c r="BD1409" s="48"/>
      <c r="BE1409" s="48"/>
      <c r="BF1409" s="48"/>
      <c r="BG1409" s="48"/>
      <c r="BH1409" s="48"/>
      <c r="BI1409" s="48"/>
      <c r="BJ1409" s="48"/>
      <c r="BK1409" s="78" t="e">
        <f>REPLACE(INDEX(GroupVertices[Group], MATCH(Vertices[[#This Row],[Vertex]],GroupVertices[Vertex],0)),1,1,"")</f>
        <v>#N/A</v>
      </c>
      <c r="BL1409" s="3"/>
      <c r="BM1409" s="3"/>
      <c r="BN1409" s="3"/>
      <c r="BO1409" s="3"/>
    </row>
    <row r="1410" spans="1:67" x14ac:dyDescent="0.25">
      <c r="A1410" s="64" t="s">
        <v>1487</v>
      </c>
      <c r="B1410" s="65"/>
      <c r="C1410" s="65"/>
      <c r="D1410" s="66"/>
      <c r="E1410" s="68"/>
      <c r="F1410" s="100" t="s">
        <v>5735</v>
      </c>
      <c r="G1410" s="65"/>
      <c r="H1410" s="69"/>
      <c r="I1410" s="70"/>
      <c r="J1410" s="70"/>
      <c r="K1410" s="69" t="s">
        <v>18272</v>
      </c>
      <c r="L1410" s="73"/>
      <c r="M1410" s="74"/>
      <c r="N1410" s="74"/>
      <c r="O1410" s="75"/>
      <c r="P1410" s="76"/>
      <c r="Q1410" s="76"/>
      <c r="R1410" s="86"/>
      <c r="S1410" s="48"/>
      <c r="T1410" s="48"/>
      <c r="U1410" s="49"/>
      <c r="V1410" s="49"/>
      <c r="W1410" s="49"/>
      <c r="X1410" s="49"/>
      <c r="Y1410" s="49"/>
      <c r="Z1410" s="49"/>
      <c r="AA1410" s="71">
        <v>1384</v>
      </c>
      <c r="AB1410" s="71"/>
      <c r="AC1410" s="72"/>
      <c r="AD1410" s="78" t="s">
        <v>11510</v>
      </c>
      <c r="AE1410" s="78">
        <v>146</v>
      </c>
      <c r="AF1410" s="78">
        <v>531</v>
      </c>
      <c r="AG1410" s="78">
        <v>62726</v>
      </c>
      <c r="AH1410" s="78">
        <v>81</v>
      </c>
      <c r="AI1410" s="78">
        <v>19800</v>
      </c>
      <c r="AJ1410" s="78" t="s">
        <v>12597</v>
      </c>
      <c r="AK1410" s="78" t="s">
        <v>12641</v>
      </c>
      <c r="AL1410" s="84" t="s">
        <v>13774</v>
      </c>
      <c r="AM1410" s="78" t="s">
        <v>10140</v>
      </c>
      <c r="AN1410" s="80">
        <v>40270.573865740742</v>
      </c>
      <c r="AO1410" s="84" t="s">
        <v>14825</v>
      </c>
      <c r="AP1410" s="78" t="b">
        <v>1</v>
      </c>
      <c r="AQ1410" s="78" t="b">
        <v>0</v>
      </c>
      <c r="AR1410" s="78" t="b">
        <v>0</v>
      </c>
      <c r="AS1410" s="78" t="s">
        <v>9963</v>
      </c>
      <c r="AT1410" s="78">
        <v>81</v>
      </c>
      <c r="AU1410" s="84" t="s">
        <v>14862</v>
      </c>
      <c r="AV1410" s="78" t="b">
        <v>0</v>
      </c>
      <c r="AW1410" s="78" t="s">
        <v>15459</v>
      </c>
      <c r="AX1410" s="84" t="s">
        <v>16841</v>
      </c>
      <c r="AY1410" s="78" t="s">
        <v>66</v>
      </c>
      <c r="AZ1410" s="102" t="s">
        <v>18397</v>
      </c>
      <c r="BA1410" s="48"/>
      <c r="BB1410" s="48"/>
      <c r="BC1410" s="48"/>
      <c r="BD1410" s="48"/>
      <c r="BE1410" s="48"/>
      <c r="BF1410" s="48"/>
      <c r="BG1410" s="48"/>
      <c r="BH1410" s="48"/>
      <c r="BI1410" s="48"/>
      <c r="BJ1410" s="48"/>
      <c r="BK1410" s="78" t="e">
        <f>REPLACE(INDEX(GroupVertices[Group], MATCH(Vertices[[#This Row],[Vertex]],GroupVertices[Vertex],0)),1,1,"")</f>
        <v>#N/A</v>
      </c>
      <c r="BL1410" s="3"/>
      <c r="BM1410" s="3"/>
      <c r="BN1410" s="3"/>
      <c r="BO1410" s="3"/>
    </row>
    <row r="1411" spans="1:67" x14ac:dyDescent="0.25">
      <c r="A1411" s="64" t="s">
        <v>1488</v>
      </c>
      <c r="B1411" s="65"/>
      <c r="C1411" s="65"/>
      <c r="D1411" s="66"/>
      <c r="E1411" s="68"/>
      <c r="F1411" s="100" t="s">
        <v>5736</v>
      </c>
      <c r="G1411" s="65"/>
      <c r="H1411" s="69"/>
      <c r="I1411" s="70"/>
      <c r="J1411" s="70"/>
      <c r="K1411" s="69" t="s">
        <v>18273</v>
      </c>
      <c r="L1411" s="73"/>
      <c r="M1411" s="74"/>
      <c r="N1411" s="74"/>
      <c r="O1411" s="75"/>
      <c r="P1411" s="76"/>
      <c r="Q1411" s="76"/>
      <c r="R1411" s="86"/>
      <c r="S1411" s="48"/>
      <c r="T1411" s="48"/>
      <c r="U1411" s="49"/>
      <c r="V1411" s="49"/>
      <c r="W1411" s="49"/>
      <c r="X1411" s="49"/>
      <c r="Y1411" s="49"/>
      <c r="Z1411" s="49"/>
      <c r="AA1411" s="71">
        <v>1385</v>
      </c>
      <c r="AB1411" s="71"/>
      <c r="AC1411" s="72"/>
      <c r="AD1411" s="78" t="s">
        <v>11511</v>
      </c>
      <c r="AE1411" s="78">
        <v>374</v>
      </c>
      <c r="AF1411" s="78">
        <v>731</v>
      </c>
      <c r="AG1411" s="78">
        <v>182649</v>
      </c>
      <c r="AH1411" s="78">
        <v>695</v>
      </c>
      <c r="AI1411" s="78">
        <v>19800</v>
      </c>
      <c r="AJ1411" s="78" t="s">
        <v>12598</v>
      </c>
      <c r="AK1411" s="78" t="s">
        <v>10140</v>
      </c>
      <c r="AL1411" s="84" t="s">
        <v>13775</v>
      </c>
      <c r="AM1411" s="78" t="s">
        <v>13813</v>
      </c>
      <c r="AN1411" s="80">
        <v>39496.573425925926</v>
      </c>
      <c r="AO1411" s="84" t="s">
        <v>14826</v>
      </c>
      <c r="AP1411" s="78" t="b">
        <v>0</v>
      </c>
      <c r="AQ1411" s="78" t="b">
        <v>0</v>
      </c>
      <c r="AR1411" s="78" t="b">
        <v>1</v>
      </c>
      <c r="AS1411" s="78" t="s">
        <v>9963</v>
      </c>
      <c r="AT1411" s="78">
        <v>208</v>
      </c>
      <c r="AU1411" s="84" t="s">
        <v>15119</v>
      </c>
      <c r="AV1411" s="78" t="b">
        <v>0</v>
      </c>
      <c r="AW1411" s="78" t="s">
        <v>15459</v>
      </c>
      <c r="AX1411" s="84" t="s">
        <v>16842</v>
      </c>
      <c r="AY1411" s="78" t="s">
        <v>66</v>
      </c>
      <c r="AZ1411" s="102" t="s">
        <v>18397</v>
      </c>
      <c r="BA1411" s="48"/>
      <c r="BB1411" s="48"/>
      <c r="BC1411" s="48"/>
      <c r="BD1411" s="48"/>
      <c r="BE1411" s="48"/>
      <c r="BF1411" s="48"/>
      <c r="BG1411" s="48"/>
      <c r="BH1411" s="48"/>
      <c r="BI1411" s="48"/>
      <c r="BJ1411" s="48"/>
      <c r="BK1411" s="78" t="e">
        <f>REPLACE(INDEX(GroupVertices[Group], MATCH(Vertices[[#This Row],[Vertex]],GroupVertices[Vertex],0)),1,1,"")</f>
        <v>#N/A</v>
      </c>
      <c r="BL1411" s="3"/>
      <c r="BM1411" s="3"/>
      <c r="BN1411" s="3"/>
      <c r="BO1411" s="3"/>
    </row>
    <row r="1412" spans="1:67" x14ac:dyDescent="0.25">
      <c r="A1412" s="64" t="s">
        <v>1494</v>
      </c>
      <c r="B1412" s="65"/>
      <c r="C1412" s="65"/>
      <c r="D1412" s="66"/>
      <c r="E1412" s="68"/>
      <c r="F1412" s="100" t="s">
        <v>5742</v>
      </c>
      <c r="G1412" s="65"/>
      <c r="H1412" s="69"/>
      <c r="I1412" s="70"/>
      <c r="J1412" s="70"/>
      <c r="K1412" s="69" t="s">
        <v>18278</v>
      </c>
      <c r="L1412" s="73"/>
      <c r="M1412" s="74"/>
      <c r="N1412" s="74"/>
      <c r="O1412" s="75"/>
      <c r="P1412" s="76"/>
      <c r="Q1412" s="76"/>
      <c r="R1412" s="86"/>
      <c r="S1412" s="48"/>
      <c r="T1412" s="48"/>
      <c r="U1412" s="49"/>
      <c r="V1412" s="49"/>
      <c r="W1412" s="49"/>
      <c r="X1412" s="49"/>
      <c r="Y1412" s="49"/>
      <c r="Z1412" s="49"/>
      <c r="AA1412" s="71">
        <v>1390</v>
      </c>
      <c r="AB1412" s="71"/>
      <c r="AC1412" s="72"/>
      <c r="AD1412" s="78" t="s">
        <v>11516</v>
      </c>
      <c r="AE1412" s="78">
        <v>1099</v>
      </c>
      <c r="AF1412" s="78">
        <v>5519</v>
      </c>
      <c r="AG1412" s="78">
        <v>474967</v>
      </c>
      <c r="AH1412" s="78">
        <v>11</v>
      </c>
      <c r="AI1412" s="78">
        <v>-21600</v>
      </c>
      <c r="AJ1412" s="78" t="s">
        <v>12601</v>
      </c>
      <c r="AK1412" s="78" t="s">
        <v>13131</v>
      </c>
      <c r="AL1412" s="84" t="s">
        <v>13776</v>
      </c>
      <c r="AM1412" s="78" t="s">
        <v>13807</v>
      </c>
      <c r="AN1412" s="80">
        <v>39946.654675925929</v>
      </c>
      <c r="AO1412" s="78"/>
      <c r="AP1412" s="78" t="b">
        <v>0</v>
      </c>
      <c r="AQ1412" s="78" t="b">
        <v>0</v>
      </c>
      <c r="AR1412" s="78" t="b">
        <v>1</v>
      </c>
      <c r="AS1412" s="78" t="s">
        <v>9963</v>
      </c>
      <c r="AT1412" s="78">
        <v>396</v>
      </c>
      <c r="AU1412" s="84" t="s">
        <v>15120</v>
      </c>
      <c r="AV1412" s="78" t="b">
        <v>0</v>
      </c>
      <c r="AW1412" s="78" t="s">
        <v>15459</v>
      </c>
      <c r="AX1412" s="84" t="s">
        <v>16847</v>
      </c>
      <c r="AY1412" s="78" t="s">
        <v>66</v>
      </c>
      <c r="AZ1412" s="102" t="s">
        <v>18397</v>
      </c>
      <c r="BA1412" s="48"/>
      <c r="BB1412" s="48"/>
      <c r="BC1412" s="48"/>
      <c r="BD1412" s="48"/>
      <c r="BE1412" s="48"/>
      <c r="BF1412" s="48"/>
      <c r="BG1412" s="48"/>
      <c r="BH1412" s="48"/>
      <c r="BI1412" s="48"/>
      <c r="BJ1412" s="48"/>
      <c r="BK1412" s="78" t="e">
        <f>REPLACE(INDEX(GroupVertices[Group], MATCH(Vertices[[#This Row],[Vertex]],GroupVertices[Vertex],0)),1,1,"")</f>
        <v>#N/A</v>
      </c>
      <c r="BL1412" s="3"/>
      <c r="BM1412" s="3"/>
      <c r="BN1412" s="3"/>
      <c r="BO1412" s="3"/>
    </row>
    <row r="1413" spans="1:67" x14ac:dyDescent="0.25">
      <c r="A1413" s="64" t="s">
        <v>1495</v>
      </c>
      <c r="B1413" s="65"/>
      <c r="C1413" s="65"/>
      <c r="D1413" s="66"/>
      <c r="E1413" s="68"/>
      <c r="F1413" s="100" t="s">
        <v>4787</v>
      </c>
      <c r="G1413" s="65"/>
      <c r="H1413" s="69"/>
      <c r="I1413" s="70"/>
      <c r="J1413" s="70"/>
      <c r="K1413" s="69" t="s">
        <v>18279</v>
      </c>
      <c r="L1413" s="73"/>
      <c r="M1413" s="74"/>
      <c r="N1413" s="74"/>
      <c r="O1413" s="75"/>
      <c r="P1413" s="76"/>
      <c r="Q1413" s="76"/>
      <c r="R1413" s="86"/>
      <c r="S1413" s="48"/>
      <c r="T1413" s="48"/>
      <c r="U1413" s="49"/>
      <c r="V1413" s="49"/>
      <c r="W1413" s="49"/>
      <c r="X1413" s="49"/>
      <c r="Y1413" s="49"/>
      <c r="Z1413" s="49"/>
      <c r="AA1413" s="71">
        <v>1391</v>
      </c>
      <c r="AB1413" s="71"/>
      <c r="AC1413" s="72"/>
      <c r="AD1413" s="78" t="s">
        <v>11517</v>
      </c>
      <c r="AE1413" s="78">
        <v>11</v>
      </c>
      <c r="AF1413" s="78">
        <v>1</v>
      </c>
      <c r="AG1413" s="78">
        <v>131</v>
      </c>
      <c r="AH1413" s="78">
        <v>0</v>
      </c>
      <c r="AI1413" s="78"/>
      <c r="AJ1413" s="78"/>
      <c r="AK1413" s="78"/>
      <c r="AL1413" s="78"/>
      <c r="AM1413" s="78"/>
      <c r="AN1413" s="80">
        <v>42673.473009259258</v>
      </c>
      <c r="AO1413" s="78"/>
      <c r="AP1413" s="78" t="b">
        <v>1</v>
      </c>
      <c r="AQ1413" s="78" t="b">
        <v>1</v>
      </c>
      <c r="AR1413" s="78" t="b">
        <v>0</v>
      </c>
      <c r="AS1413" s="78" t="s">
        <v>9963</v>
      </c>
      <c r="AT1413" s="78">
        <v>0</v>
      </c>
      <c r="AU1413" s="78"/>
      <c r="AV1413" s="78" t="b">
        <v>0</v>
      </c>
      <c r="AW1413" s="78" t="s">
        <v>15459</v>
      </c>
      <c r="AX1413" s="84" t="s">
        <v>16848</v>
      </c>
      <c r="AY1413" s="78" t="s">
        <v>66</v>
      </c>
      <c r="AZ1413" s="102" t="s">
        <v>18397</v>
      </c>
      <c r="BA1413" s="48"/>
      <c r="BB1413" s="48"/>
      <c r="BC1413" s="48"/>
      <c r="BD1413" s="48"/>
      <c r="BE1413" s="48"/>
      <c r="BF1413" s="48"/>
      <c r="BG1413" s="48"/>
      <c r="BH1413" s="48"/>
      <c r="BI1413" s="48"/>
      <c r="BJ1413" s="48"/>
      <c r="BK1413" s="78" t="e">
        <f>REPLACE(INDEX(GroupVertices[Group], MATCH(Vertices[[#This Row],[Vertex]],GroupVertices[Vertex],0)),1,1,"")</f>
        <v>#N/A</v>
      </c>
      <c r="BL1413" s="3"/>
      <c r="BM1413" s="3"/>
      <c r="BN1413" s="3"/>
      <c r="BO1413" s="3"/>
    </row>
    <row r="1414" spans="1:67" x14ac:dyDescent="0.25">
      <c r="A1414" s="64" t="s">
        <v>1499</v>
      </c>
      <c r="B1414" s="65"/>
      <c r="C1414" s="65"/>
      <c r="D1414" s="66"/>
      <c r="E1414" s="68"/>
      <c r="F1414" s="100" t="s">
        <v>5745</v>
      </c>
      <c r="G1414" s="65"/>
      <c r="H1414" s="69"/>
      <c r="I1414" s="70"/>
      <c r="J1414" s="70"/>
      <c r="K1414" s="69" t="s">
        <v>18282</v>
      </c>
      <c r="L1414" s="73"/>
      <c r="M1414" s="74"/>
      <c r="N1414" s="74"/>
      <c r="O1414" s="75"/>
      <c r="P1414" s="76"/>
      <c r="Q1414" s="76"/>
      <c r="R1414" s="86"/>
      <c r="S1414" s="48"/>
      <c r="T1414" s="48"/>
      <c r="U1414" s="49"/>
      <c r="V1414" s="49"/>
      <c r="W1414" s="49"/>
      <c r="X1414" s="49"/>
      <c r="Y1414" s="49"/>
      <c r="Z1414" s="49"/>
      <c r="AA1414" s="71">
        <v>1394</v>
      </c>
      <c r="AB1414" s="71"/>
      <c r="AC1414" s="72"/>
      <c r="AD1414" s="78" t="s">
        <v>11519</v>
      </c>
      <c r="AE1414" s="78">
        <v>1868</v>
      </c>
      <c r="AF1414" s="78">
        <v>436</v>
      </c>
      <c r="AG1414" s="78">
        <v>12817</v>
      </c>
      <c r="AH1414" s="78">
        <v>3598</v>
      </c>
      <c r="AI1414" s="78">
        <v>-25200</v>
      </c>
      <c r="AJ1414" s="78"/>
      <c r="AK1414" s="78"/>
      <c r="AL1414" s="78"/>
      <c r="AM1414" s="78" t="s">
        <v>13800</v>
      </c>
      <c r="AN1414" s="80">
        <v>42507.254571759258</v>
      </c>
      <c r="AO1414" s="84" t="s">
        <v>14829</v>
      </c>
      <c r="AP1414" s="78" t="b">
        <v>1</v>
      </c>
      <c r="AQ1414" s="78" t="b">
        <v>0</v>
      </c>
      <c r="AR1414" s="78" t="b">
        <v>0</v>
      </c>
      <c r="AS1414" s="78" t="s">
        <v>9963</v>
      </c>
      <c r="AT1414" s="78">
        <v>10</v>
      </c>
      <c r="AU1414" s="78"/>
      <c r="AV1414" s="78" t="b">
        <v>0</v>
      </c>
      <c r="AW1414" s="78" t="s">
        <v>15459</v>
      </c>
      <c r="AX1414" s="84" t="s">
        <v>16851</v>
      </c>
      <c r="AY1414" s="78" t="s">
        <v>66</v>
      </c>
      <c r="AZ1414" s="102" t="s">
        <v>18397</v>
      </c>
      <c r="BA1414" s="48"/>
      <c r="BB1414" s="48"/>
      <c r="BC1414" s="48"/>
      <c r="BD1414" s="48"/>
      <c r="BE1414" s="48"/>
      <c r="BF1414" s="48"/>
      <c r="BG1414" s="48"/>
      <c r="BH1414" s="48"/>
      <c r="BI1414" s="48"/>
      <c r="BJ1414" s="48"/>
      <c r="BK1414" s="78" t="e">
        <f>REPLACE(INDEX(GroupVertices[Group], MATCH(Vertices[[#This Row],[Vertex]],GroupVertices[Vertex],0)),1,1,"")</f>
        <v>#N/A</v>
      </c>
      <c r="BL1414" s="3"/>
      <c r="BM1414" s="3"/>
      <c r="BN1414" s="3"/>
      <c r="BO1414" s="3"/>
    </row>
    <row r="1415" spans="1:67" x14ac:dyDescent="0.25">
      <c r="A1415" s="64" t="s">
        <v>1500</v>
      </c>
      <c r="B1415" s="65"/>
      <c r="C1415" s="65"/>
      <c r="D1415" s="66"/>
      <c r="E1415" s="68"/>
      <c r="F1415" s="100" t="s">
        <v>15453</v>
      </c>
      <c r="G1415" s="65"/>
      <c r="H1415" s="69"/>
      <c r="I1415" s="70"/>
      <c r="J1415" s="70"/>
      <c r="K1415" s="69" t="s">
        <v>18283</v>
      </c>
      <c r="L1415" s="73"/>
      <c r="M1415" s="74"/>
      <c r="N1415" s="74"/>
      <c r="O1415" s="75"/>
      <c r="P1415" s="76"/>
      <c r="Q1415" s="76"/>
      <c r="R1415" s="86"/>
      <c r="S1415" s="48"/>
      <c r="T1415" s="48"/>
      <c r="U1415" s="49"/>
      <c r="V1415" s="49"/>
      <c r="W1415" s="49"/>
      <c r="X1415" s="49"/>
      <c r="Y1415" s="49"/>
      <c r="Z1415" s="49"/>
      <c r="AA1415" s="71">
        <v>1395</v>
      </c>
      <c r="AB1415" s="71"/>
      <c r="AC1415" s="72"/>
      <c r="AD1415" s="78" t="s">
        <v>11520</v>
      </c>
      <c r="AE1415" s="78">
        <v>193</v>
      </c>
      <c r="AF1415" s="78">
        <v>963</v>
      </c>
      <c r="AG1415" s="78">
        <v>7395</v>
      </c>
      <c r="AH1415" s="78">
        <v>18</v>
      </c>
      <c r="AI1415" s="78"/>
      <c r="AJ1415" s="78" t="s">
        <v>12603</v>
      </c>
      <c r="AK1415" s="78"/>
      <c r="AL1415" s="84" t="s">
        <v>13778</v>
      </c>
      <c r="AM1415" s="78"/>
      <c r="AN1415" s="80">
        <v>41287.55060185185</v>
      </c>
      <c r="AO1415" s="78"/>
      <c r="AP1415" s="78" t="b">
        <v>0</v>
      </c>
      <c r="AQ1415" s="78" t="b">
        <v>0</v>
      </c>
      <c r="AR1415" s="78" t="b">
        <v>0</v>
      </c>
      <c r="AS1415" s="78" t="s">
        <v>9963</v>
      </c>
      <c r="AT1415" s="78">
        <v>10</v>
      </c>
      <c r="AU1415" s="84" t="s">
        <v>15121</v>
      </c>
      <c r="AV1415" s="78" t="b">
        <v>0</v>
      </c>
      <c r="AW1415" s="78" t="s">
        <v>15459</v>
      </c>
      <c r="AX1415" s="84" t="s">
        <v>16852</v>
      </c>
      <c r="AY1415" s="78" t="s">
        <v>66</v>
      </c>
      <c r="AZ1415" s="102" t="s">
        <v>18397</v>
      </c>
      <c r="BA1415" s="48"/>
      <c r="BB1415" s="48"/>
      <c r="BC1415" s="48"/>
      <c r="BD1415" s="48"/>
      <c r="BE1415" s="48"/>
      <c r="BF1415" s="48"/>
      <c r="BG1415" s="48"/>
      <c r="BH1415" s="48"/>
      <c r="BI1415" s="48"/>
      <c r="BJ1415" s="48"/>
      <c r="BK1415" s="78" t="e">
        <f>REPLACE(INDEX(GroupVertices[Group], MATCH(Vertices[[#This Row],[Vertex]],GroupVertices[Vertex],0)),1,1,"")</f>
        <v>#N/A</v>
      </c>
      <c r="BL1415" s="3"/>
      <c r="BM1415" s="3"/>
      <c r="BN1415" s="3"/>
      <c r="BO1415" s="3"/>
    </row>
    <row r="1416" spans="1:67" x14ac:dyDescent="0.25">
      <c r="A1416" s="64" t="s">
        <v>1501</v>
      </c>
      <c r="B1416" s="65"/>
      <c r="C1416" s="65"/>
      <c r="D1416" s="66"/>
      <c r="E1416" s="68"/>
      <c r="F1416" s="100" t="s">
        <v>5746</v>
      </c>
      <c r="G1416" s="65"/>
      <c r="H1416" s="69"/>
      <c r="I1416" s="70"/>
      <c r="J1416" s="70"/>
      <c r="K1416" s="69" t="s">
        <v>18284</v>
      </c>
      <c r="L1416" s="73"/>
      <c r="M1416" s="74"/>
      <c r="N1416" s="74"/>
      <c r="O1416" s="75"/>
      <c r="P1416" s="76"/>
      <c r="Q1416" s="76"/>
      <c r="R1416" s="86"/>
      <c r="S1416" s="48"/>
      <c r="T1416" s="48"/>
      <c r="U1416" s="49"/>
      <c r="V1416" s="49"/>
      <c r="W1416" s="49"/>
      <c r="X1416" s="49"/>
      <c r="Y1416" s="49"/>
      <c r="Z1416" s="49"/>
      <c r="AA1416" s="71">
        <v>1396</v>
      </c>
      <c r="AB1416" s="71"/>
      <c r="AC1416" s="72"/>
      <c r="AD1416" s="78" t="s">
        <v>11521</v>
      </c>
      <c r="AE1416" s="78">
        <v>336</v>
      </c>
      <c r="AF1416" s="78">
        <v>1352</v>
      </c>
      <c r="AG1416" s="78">
        <v>7264</v>
      </c>
      <c r="AH1416" s="78">
        <v>43</v>
      </c>
      <c r="AI1416" s="78">
        <v>19800</v>
      </c>
      <c r="AJ1416" s="78" t="s">
        <v>12604</v>
      </c>
      <c r="AK1416" s="78" t="s">
        <v>12684</v>
      </c>
      <c r="AL1416" s="84" t="s">
        <v>13779</v>
      </c>
      <c r="AM1416" s="78" t="s">
        <v>10135</v>
      </c>
      <c r="AN1416" s="80">
        <v>39319.554328703707</v>
      </c>
      <c r="AO1416" s="84" t="s">
        <v>14830</v>
      </c>
      <c r="AP1416" s="78" t="b">
        <v>0</v>
      </c>
      <c r="AQ1416" s="78" t="b">
        <v>0</v>
      </c>
      <c r="AR1416" s="78" t="b">
        <v>1</v>
      </c>
      <c r="AS1416" s="78" t="s">
        <v>9963</v>
      </c>
      <c r="AT1416" s="78">
        <v>68</v>
      </c>
      <c r="AU1416" s="84" t="s">
        <v>15122</v>
      </c>
      <c r="AV1416" s="78" t="b">
        <v>0</v>
      </c>
      <c r="AW1416" s="78" t="s">
        <v>15459</v>
      </c>
      <c r="AX1416" s="84" t="s">
        <v>16853</v>
      </c>
      <c r="AY1416" s="78" t="s">
        <v>66</v>
      </c>
      <c r="AZ1416" s="102" t="s">
        <v>18397</v>
      </c>
      <c r="BA1416" s="48"/>
      <c r="BB1416" s="48"/>
      <c r="BC1416" s="48"/>
      <c r="BD1416" s="48"/>
      <c r="BE1416" s="48"/>
      <c r="BF1416" s="48"/>
      <c r="BG1416" s="48"/>
      <c r="BH1416" s="48"/>
      <c r="BI1416" s="48"/>
      <c r="BJ1416" s="48"/>
      <c r="BK1416" s="78" t="e">
        <f>REPLACE(INDEX(GroupVertices[Group], MATCH(Vertices[[#This Row],[Vertex]],GroupVertices[Vertex],0)),1,1,"")</f>
        <v>#N/A</v>
      </c>
      <c r="BL1416" s="3"/>
      <c r="BM1416" s="3"/>
      <c r="BN1416" s="3"/>
      <c r="BO1416" s="3"/>
    </row>
    <row r="1417" spans="1:67" x14ac:dyDescent="0.25">
      <c r="A1417" s="64" t="s">
        <v>1503</v>
      </c>
      <c r="B1417" s="65"/>
      <c r="C1417" s="65"/>
      <c r="D1417" s="66"/>
      <c r="E1417" s="68"/>
      <c r="F1417" s="100" t="s">
        <v>5748</v>
      </c>
      <c r="G1417" s="65"/>
      <c r="H1417" s="69"/>
      <c r="I1417" s="70"/>
      <c r="J1417" s="70"/>
      <c r="K1417" s="69" t="s">
        <v>18286</v>
      </c>
      <c r="L1417" s="73"/>
      <c r="M1417" s="74"/>
      <c r="N1417" s="74"/>
      <c r="O1417" s="75"/>
      <c r="P1417" s="76"/>
      <c r="Q1417" s="76"/>
      <c r="R1417" s="86"/>
      <c r="S1417" s="48"/>
      <c r="T1417" s="48"/>
      <c r="U1417" s="49"/>
      <c r="V1417" s="49"/>
      <c r="W1417" s="49"/>
      <c r="X1417" s="49"/>
      <c r="Y1417" s="49"/>
      <c r="Z1417" s="49"/>
      <c r="AA1417" s="71">
        <v>1398</v>
      </c>
      <c r="AB1417" s="71"/>
      <c r="AC1417" s="72"/>
      <c r="AD1417" s="78" t="s">
        <v>11523</v>
      </c>
      <c r="AE1417" s="78">
        <v>2942</v>
      </c>
      <c r="AF1417" s="78">
        <v>2202</v>
      </c>
      <c r="AG1417" s="78">
        <v>10953</v>
      </c>
      <c r="AH1417" s="78">
        <v>4810</v>
      </c>
      <c r="AI1417" s="78"/>
      <c r="AJ1417" s="78" t="s">
        <v>12606</v>
      </c>
      <c r="AK1417" s="78" t="s">
        <v>10113</v>
      </c>
      <c r="AL1417" s="84" t="s">
        <v>13780</v>
      </c>
      <c r="AM1417" s="78"/>
      <c r="AN1417" s="80">
        <v>41971.399722222224</v>
      </c>
      <c r="AO1417" s="84" t="s">
        <v>14832</v>
      </c>
      <c r="AP1417" s="78" t="b">
        <v>0</v>
      </c>
      <c r="AQ1417" s="78" t="b">
        <v>0</v>
      </c>
      <c r="AR1417" s="78" t="b">
        <v>0</v>
      </c>
      <c r="AS1417" s="78" t="s">
        <v>9963</v>
      </c>
      <c r="AT1417" s="78">
        <v>40</v>
      </c>
      <c r="AU1417" s="84" t="s">
        <v>14862</v>
      </c>
      <c r="AV1417" s="78" t="b">
        <v>0</v>
      </c>
      <c r="AW1417" s="78" t="s">
        <v>15459</v>
      </c>
      <c r="AX1417" s="84" t="s">
        <v>16855</v>
      </c>
      <c r="AY1417" s="78" t="s">
        <v>66</v>
      </c>
      <c r="AZ1417" s="102" t="s">
        <v>18397</v>
      </c>
      <c r="BA1417" s="48"/>
      <c r="BB1417" s="48"/>
      <c r="BC1417" s="48"/>
      <c r="BD1417" s="48"/>
      <c r="BE1417" s="48"/>
      <c r="BF1417" s="48"/>
      <c r="BG1417" s="48"/>
      <c r="BH1417" s="48"/>
      <c r="BI1417" s="48"/>
      <c r="BJ1417" s="48"/>
      <c r="BK1417" s="78" t="e">
        <f>REPLACE(INDEX(GroupVertices[Group], MATCH(Vertices[[#This Row],[Vertex]],GroupVertices[Vertex],0)),1,1,"")</f>
        <v>#N/A</v>
      </c>
      <c r="BL1417" s="3"/>
      <c r="BM1417" s="3"/>
      <c r="BN1417" s="3"/>
      <c r="BO1417" s="3"/>
    </row>
    <row r="1418" spans="1:67" x14ac:dyDescent="0.25">
      <c r="A1418" s="64" t="s">
        <v>1504</v>
      </c>
      <c r="B1418" s="65"/>
      <c r="C1418" s="65"/>
      <c r="D1418" s="66"/>
      <c r="E1418" s="68"/>
      <c r="F1418" s="100" t="s">
        <v>4787</v>
      </c>
      <c r="G1418" s="65"/>
      <c r="H1418" s="69"/>
      <c r="I1418" s="70"/>
      <c r="J1418" s="70"/>
      <c r="K1418" s="69" t="s">
        <v>18287</v>
      </c>
      <c r="L1418" s="73"/>
      <c r="M1418" s="74"/>
      <c r="N1418" s="74"/>
      <c r="O1418" s="75"/>
      <c r="P1418" s="76"/>
      <c r="Q1418" s="76"/>
      <c r="R1418" s="86"/>
      <c r="S1418" s="48"/>
      <c r="T1418" s="48"/>
      <c r="U1418" s="49"/>
      <c r="V1418" s="49"/>
      <c r="W1418" s="49"/>
      <c r="X1418" s="49"/>
      <c r="Y1418" s="49"/>
      <c r="Z1418" s="49"/>
      <c r="AA1418" s="71">
        <v>1399</v>
      </c>
      <c r="AB1418" s="71"/>
      <c r="AC1418" s="72"/>
      <c r="AD1418" s="78" t="s">
        <v>10900</v>
      </c>
      <c r="AE1418" s="78">
        <v>59</v>
      </c>
      <c r="AF1418" s="78">
        <v>8</v>
      </c>
      <c r="AG1418" s="78">
        <v>1</v>
      </c>
      <c r="AH1418" s="78">
        <v>0</v>
      </c>
      <c r="AI1418" s="78"/>
      <c r="AJ1418" s="78"/>
      <c r="AK1418" s="78"/>
      <c r="AL1418" s="78"/>
      <c r="AM1418" s="78"/>
      <c r="AN1418" s="80">
        <v>41707.542615740742</v>
      </c>
      <c r="AO1418" s="78"/>
      <c r="AP1418" s="78" t="b">
        <v>1</v>
      </c>
      <c r="AQ1418" s="78" t="b">
        <v>1</v>
      </c>
      <c r="AR1418" s="78" t="b">
        <v>0</v>
      </c>
      <c r="AS1418" s="78" t="s">
        <v>9963</v>
      </c>
      <c r="AT1418" s="78">
        <v>0</v>
      </c>
      <c r="AU1418" s="84" t="s">
        <v>14862</v>
      </c>
      <c r="AV1418" s="78" t="b">
        <v>0</v>
      </c>
      <c r="AW1418" s="78" t="s">
        <v>15459</v>
      </c>
      <c r="AX1418" s="84" t="s">
        <v>16856</v>
      </c>
      <c r="AY1418" s="78" t="s">
        <v>66</v>
      </c>
      <c r="AZ1418" s="102" t="s">
        <v>18397</v>
      </c>
      <c r="BA1418" s="48"/>
      <c r="BB1418" s="48"/>
      <c r="BC1418" s="48"/>
      <c r="BD1418" s="48"/>
      <c r="BE1418" s="48"/>
      <c r="BF1418" s="48"/>
      <c r="BG1418" s="48"/>
      <c r="BH1418" s="48"/>
      <c r="BI1418" s="48"/>
      <c r="BJ1418" s="48"/>
      <c r="BK1418" s="78" t="e">
        <f>REPLACE(INDEX(GroupVertices[Group], MATCH(Vertices[[#This Row],[Vertex]],GroupVertices[Vertex],0)),1,1,"")</f>
        <v>#N/A</v>
      </c>
      <c r="BL1418" s="3"/>
      <c r="BM1418" s="3"/>
      <c r="BN1418" s="3"/>
      <c r="BO1418" s="3"/>
    </row>
    <row r="1419" spans="1:67" x14ac:dyDescent="0.25">
      <c r="A1419" s="64" t="s">
        <v>1506</v>
      </c>
      <c r="B1419" s="65"/>
      <c r="C1419" s="65"/>
      <c r="D1419" s="66"/>
      <c r="E1419" s="68"/>
      <c r="F1419" s="100" t="s">
        <v>4787</v>
      </c>
      <c r="G1419" s="65"/>
      <c r="H1419" s="69"/>
      <c r="I1419" s="70"/>
      <c r="J1419" s="70"/>
      <c r="K1419" s="69" t="s">
        <v>18289</v>
      </c>
      <c r="L1419" s="73"/>
      <c r="M1419" s="74"/>
      <c r="N1419" s="74"/>
      <c r="O1419" s="75"/>
      <c r="P1419" s="76"/>
      <c r="Q1419" s="76"/>
      <c r="R1419" s="86"/>
      <c r="S1419" s="48"/>
      <c r="T1419" s="48"/>
      <c r="U1419" s="49"/>
      <c r="V1419" s="49"/>
      <c r="W1419" s="49"/>
      <c r="X1419" s="49"/>
      <c r="Y1419" s="49"/>
      <c r="Z1419" s="49"/>
      <c r="AA1419" s="71">
        <v>1401</v>
      </c>
      <c r="AB1419" s="71"/>
      <c r="AC1419" s="72"/>
      <c r="AD1419" s="78" t="s">
        <v>11525</v>
      </c>
      <c r="AE1419" s="78">
        <v>1173</v>
      </c>
      <c r="AF1419" s="78">
        <v>116</v>
      </c>
      <c r="AG1419" s="78">
        <v>3849</v>
      </c>
      <c r="AH1419" s="78">
        <v>1878</v>
      </c>
      <c r="AI1419" s="78">
        <v>-25200</v>
      </c>
      <c r="AJ1419" s="78"/>
      <c r="AK1419" s="78"/>
      <c r="AL1419" s="78"/>
      <c r="AM1419" s="78" t="s">
        <v>13800</v>
      </c>
      <c r="AN1419" s="80">
        <v>41561.516504629632</v>
      </c>
      <c r="AO1419" s="78"/>
      <c r="AP1419" s="78" t="b">
        <v>1</v>
      </c>
      <c r="AQ1419" s="78" t="b">
        <v>1</v>
      </c>
      <c r="AR1419" s="78" t="b">
        <v>0</v>
      </c>
      <c r="AS1419" s="78" t="s">
        <v>9963</v>
      </c>
      <c r="AT1419" s="78">
        <v>5</v>
      </c>
      <c r="AU1419" s="84" t="s">
        <v>14862</v>
      </c>
      <c r="AV1419" s="78" t="b">
        <v>0</v>
      </c>
      <c r="AW1419" s="78" t="s">
        <v>15459</v>
      </c>
      <c r="AX1419" s="84" t="s">
        <v>16858</v>
      </c>
      <c r="AY1419" s="78" t="s">
        <v>66</v>
      </c>
      <c r="AZ1419" s="102" t="s">
        <v>18397</v>
      </c>
      <c r="BA1419" s="48"/>
      <c r="BB1419" s="48"/>
      <c r="BC1419" s="48"/>
      <c r="BD1419" s="48"/>
      <c r="BE1419" s="48"/>
      <c r="BF1419" s="48"/>
      <c r="BG1419" s="48"/>
      <c r="BH1419" s="48"/>
      <c r="BI1419" s="48"/>
      <c r="BJ1419" s="48"/>
      <c r="BK1419" s="78" t="e">
        <f>REPLACE(INDEX(GroupVertices[Group], MATCH(Vertices[[#This Row],[Vertex]],GroupVertices[Vertex],0)),1,1,"")</f>
        <v>#N/A</v>
      </c>
      <c r="BL1419" s="3"/>
      <c r="BM1419" s="3"/>
      <c r="BN1419" s="3"/>
      <c r="BO1419" s="3"/>
    </row>
    <row r="1420" spans="1:67" x14ac:dyDescent="0.25">
      <c r="A1420" s="64" t="s">
        <v>1508</v>
      </c>
      <c r="B1420" s="65"/>
      <c r="C1420" s="65"/>
      <c r="D1420" s="66"/>
      <c r="E1420" s="68"/>
      <c r="F1420" s="100" t="s">
        <v>5751</v>
      </c>
      <c r="G1420" s="65"/>
      <c r="H1420" s="69"/>
      <c r="I1420" s="70"/>
      <c r="J1420" s="70"/>
      <c r="K1420" s="69" t="s">
        <v>18291</v>
      </c>
      <c r="L1420" s="73"/>
      <c r="M1420" s="74"/>
      <c r="N1420" s="74"/>
      <c r="O1420" s="75"/>
      <c r="P1420" s="76"/>
      <c r="Q1420" s="76"/>
      <c r="R1420" s="86"/>
      <c r="S1420" s="48"/>
      <c r="T1420" s="48"/>
      <c r="U1420" s="49"/>
      <c r="V1420" s="49"/>
      <c r="W1420" s="49"/>
      <c r="X1420" s="49"/>
      <c r="Y1420" s="49"/>
      <c r="Z1420" s="49"/>
      <c r="AA1420" s="71">
        <v>1403</v>
      </c>
      <c r="AB1420" s="71"/>
      <c r="AC1420" s="72"/>
      <c r="AD1420" s="78" t="s">
        <v>11527</v>
      </c>
      <c r="AE1420" s="78">
        <v>553</v>
      </c>
      <c r="AF1420" s="78">
        <v>923</v>
      </c>
      <c r="AG1420" s="78">
        <v>16582</v>
      </c>
      <c r="AH1420" s="78">
        <v>9200</v>
      </c>
      <c r="AI1420" s="78">
        <v>19800</v>
      </c>
      <c r="AJ1420" s="78" t="s">
        <v>12609</v>
      </c>
      <c r="AK1420" s="78" t="s">
        <v>12695</v>
      </c>
      <c r="AL1420" s="84" t="s">
        <v>13781</v>
      </c>
      <c r="AM1420" s="78" t="s">
        <v>10140</v>
      </c>
      <c r="AN1420" s="80">
        <v>40172.406817129631</v>
      </c>
      <c r="AO1420" s="84" t="s">
        <v>14833</v>
      </c>
      <c r="AP1420" s="78" t="b">
        <v>0</v>
      </c>
      <c r="AQ1420" s="78" t="b">
        <v>0</v>
      </c>
      <c r="AR1420" s="78" t="b">
        <v>1</v>
      </c>
      <c r="AS1420" s="78" t="s">
        <v>9963</v>
      </c>
      <c r="AT1420" s="78">
        <v>135</v>
      </c>
      <c r="AU1420" s="84" t="s">
        <v>14883</v>
      </c>
      <c r="AV1420" s="78" t="b">
        <v>0</v>
      </c>
      <c r="AW1420" s="78" t="s">
        <v>15459</v>
      </c>
      <c r="AX1420" s="84" t="s">
        <v>16860</v>
      </c>
      <c r="AY1420" s="78" t="s">
        <v>66</v>
      </c>
      <c r="AZ1420" s="102" t="s">
        <v>18397</v>
      </c>
      <c r="BA1420" s="48"/>
      <c r="BB1420" s="48"/>
      <c r="BC1420" s="48"/>
      <c r="BD1420" s="48"/>
      <c r="BE1420" s="48"/>
      <c r="BF1420" s="48"/>
      <c r="BG1420" s="48"/>
      <c r="BH1420" s="48"/>
      <c r="BI1420" s="48"/>
      <c r="BJ1420" s="48"/>
      <c r="BK1420" s="78" t="e">
        <f>REPLACE(INDEX(GroupVertices[Group], MATCH(Vertices[[#This Row],[Vertex]],GroupVertices[Vertex],0)),1,1,"")</f>
        <v>#N/A</v>
      </c>
      <c r="BL1420" s="3"/>
      <c r="BM1420" s="3"/>
      <c r="BN1420" s="3"/>
      <c r="BO1420" s="3"/>
    </row>
    <row r="1421" spans="1:67" x14ac:dyDescent="0.25">
      <c r="A1421" s="64" t="s">
        <v>1509</v>
      </c>
      <c r="B1421" s="65"/>
      <c r="C1421" s="65"/>
      <c r="D1421" s="66"/>
      <c r="E1421" s="68"/>
      <c r="F1421" s="100" t="s">
        <v>5752</v>
      </c>
      <c r="G1421" s="65"/>
      <c r="H1421" s="69"/>
      <c r="I1421" s="70"/>
      <c r="J1421" s="70"/>
      <c r="K1421" s="69" t="s">
        <v>18292</v>
      </c>
      <c r="L1421" s="73"/>
      <c r="M1421" s="74"/>
      <c r="N1421" s="74"/>
      <c r="O1421" s="75"/>
      <c r="P1421" s="76"/>
      <c r="Q1421" s="76"/>
      <c r="R1421" s="86"/>
      <c r="S1421" s="48"/>
      <c r="T1421" s="48"/>
      <c r="U1421" s="49"/>
      <c r="V1421" s="49"/>
      <c r="W1421" s="49"/>
      <c r="X1421" s="49"/>
      <c r="Y1421" s="49"/>
      <c r="Z1421" s="49"/>
      <c r="AA1421" s="71">
        <v>1404</v>
      </c>
      <c r="AB1421" s="71"/>
      <c r="AC1421" s="72"/>
      <c r="AD1421" s="78" t="s">
        <v>11528</v>
      </c>
      <c r="AE1421" s="78">
        <v>88</v>
      </c>
      <c r="AF1421" s="78">
        <v>133</v>
      </c>
      <c r="AG1421" s="78">
        <v>2232</v>
      </c>
      <c r="AH1421" s="78">
        <v>648</v>
      </c>
      <c r="AI1421" s="78"/>
      <c r="AJ1421" s="78" t="s">
        <v>12610</v>
      </c>
      <c r="AK1421" s="78" t="s">
        <v>13133</v>
      </c>
      <c r="AL1421" s="84" t="s">
        <v>13782</v>
      </c>
      <c r="AM1421" s="78"/>
      <c r="AN1421" s="80">
        <v>40678.094004629631</v>
      </c>
      <c r="AO1421" s="84" t="s">
        <v>14834</v>
      </c>
      <c r="AP1421" s="78" t="b">
        <v>1</v>
      </c>
      <c r="AQ1421" s="78" t="b">
        <v>0</v>
      </c>
      <c r="AR1421" s="78" t="b">
        <v>1</v>
      </c>
      <c r="AS1421" s="78" t="s">
        <v>9963</v>
      </c>
      <c r="AT1421" s="78">
        <v>13</v>
      </c>
      <c r="AU1421" s="84" t="s">
        <v>14862</v>
      </c>
      <c r="AV1421" s="78" t="b">
        <v>0</v>
      </c>
      <c r="AW1421" s="78" t="s">
        <v>15459</v>
      </c>
      <c r="AX1421" s="84" t="s">
        <v>16861</v>
      </c>
      <c r="AY1421" s="78" t="s">
        <v>66</v>
      </c>
      <c r="AZ1421" s="102" t="s">
        <v>18397</v>
      </c>
      <c r="BA1421" s="48"/>
      <c r="BB1421" s="48"/>
      <c r="BC1421" s="48"/>
      <c r="BD1421" s="48"/>
      <c r="BE1421" s="48"/>
      <c r="BF1421" s="48"/>
      <c r="BG1421" s="48"/>
      <c r="BH1421" s="48"/>
      <c r="BI1421" s="48"/>
      <c r="BJ1421" s="48"/>
      <c r="BK1421" s="78" t="e">
        <f>REPLACE(INDEX(GroupVertices[Group], MATCH(Vertices[[#This Row],[Vertex]],GroupVertices[Vertex],0)),1,1,"")</f>
        <v>#N/A</v>
      </c>
      <c r="BL1421" s="3"/>
      <c r="BM1421" s="3"/>
      <c r="BN1421" s="3"/>
      <c r="BO1421" s="3"/>
    </row>
    <row r="1422" spans="1:67" x14ac:dyDescent="0.25">
      <c r="A1422" s="64" t="s">
        <v>1510</v>
      </c>
      <c r="B1422" s="65"/>
      <c r="C1422" s="65"/>
      <c r="D1422" s="66"/>
      <c r="E1422" s="68"/>
      <c r="F1422" s="100" t="s">
        <v>5753</v>
      </c>
      <c r="G1422" s="65"/>
      <c r="H1422" s="69"/>
      <c r="I1422" s="70"/>
      <c r="J1422" s="70"/>
      <c r="K1422" s="69" t="s">
        <v>18293</v>
      </c>
      <c r="L1422" s="73"/>
      <c r="M1422" s="74"/>
      <c r="N1422" s="74"/>
      <c r="O1422" s="75"/>
      <c r="P1422" s="76"/>
      <c r="Q1422" s="76"/>
      <c r="R1422" s="86"/>
      <c r="S1422" s="48"/>
      <c r="T1422" s="48"/>
      <c r="U1422" s="49"/>
      <c r="V1422" s="49"/>
      <c r="W1422" s="49"/>
      <c r="X1422" s="49"/>
      <c r="Y1422" s="49"/>
      <c r="Z1422" s="49"/>
      <c r="AA1422" s="71">
        <v>1405</v>
      </c>
      <c r="AB1422" s="71"/>
      <c r="AC1422" s="72"/>
      <c r="AD1422" s="78" t="s">
        <v>11529</v>
      </c>
      <c r="AE1422" s="78">
        <v>1</v>
      </c>
      <c r="AF1422" s="78">
        <v>40</v>
      </c>
      <c r="AG1422" s="78">
        <v>313</v>
      </c>
      <c r="AH1422" s="78">
        <v>0</v>
      </c>
      <c r="AI1422" s="78">
        <v>19800</v>
      </c>
      <c r="AJ1422" s="78" t="s">
        <v>12611</v>
      </c>
      <c r="AK1422" s="78" t="s">
        <v>10114</v>
      </c>
      <c r="AL1422" s="84" t="s">
        <v>13783</v>
      </c>
      <c r="AM1422" s="78" t="s">
        <v>10135</v>
      </c>
      <c r="AN1422" s="80">
        <v>42722.797071759262</v>
      </c>
      <c r="AO1422" s="84" t="s">
        <v>14835</v>
      </c>
      <c r="AP1422" s="78" t="b">
        <v>0</v>
      </c>
      <c r="AQ1422" s="78" t="b">
        <v>0</v>
      </c>
      <c r="AR1422" s="78" t="b">
        <v>0</v>
      </c>
      <c r="AS1422" s="78" t="s">
        <v>9963</v>
      </c>
      <c r="AT1422" s="78">
        <v>2</v>
      </c>
      <c r="AU1422" s="84" t="s">
        <v>14862</v>
      </c>
      <c r="AV1422" s="78" t="b">
        <v>0</v>
      </c>
      <c r="AW1422" s="78" t="s">
        <v>15459</v>
      </c>
      <c r="AX1422" s="84" t="s">
        <v>16862</v>
      </c>
      <c r="AY1422" s="78" t="s">
        <v>66</v>
      </c>
      <c r="AZ1422" s="102" t="s">
        <v>18397</v>
      </c>
      <c r="BA1422" s="48"/>
      <c r="BB1422" s="48"/>
      <c r="BC1422" s="48"/>
      <c r="BD1422" s="48"/>
      <c r="BE1422" s="48"/>
      <c r="BF1422" s="48"/>
      <c r="BG1422" s="48"/>
      <c r="BH1422" s="48"/>
      <c r="BI1422" s="48"/>
      <c r="BJ1422" s="48"/>
      <c r="BK1422" s="78" t="e">
        <f>REPLACE(INDEX(GroupVertices[Group], MATCH(Vertices[[#This Row],[Vertex]],GroupVertices[Vertex],0)),1,1,"")</f>
        <v>#N/A</v>
      </c>
      <c r="BL1422" s="3"/>
      <c r="BM1422" s="3"/>
      <c r="BN1422" s="3"/>
      <c r="BO1422" s="3"/>
    </row>
    <row r="1423" spans="1:67" x14ac:dyDescent="0.25">
      <c r="A1423" s="64" t="s">
        <v>1511</v>
      </c>
      <c r="B1423" s="65"/>
      <c r="C1423" s="65"/>
      <c r="D1423" s="66"/>
      <c r="E1423" s="68"/>
      <c r="F1423" s="100" t="s">
        <v>5754</v>
      </c>
      <c r="G1423" s="65"/>
      <c r="H1423" s="69"/>
      <c r="I1423" s="70"/>
      <c r="J1423" s="70"/>
      <c r="K1423" s="69" t="s">
        <v>18294</v>
      </c>
      <c r="L1423" s="73"/>
      <c r="M1423" s="74"/>
      <c r="N1423" s="74"/>
      <c r="O1423" s="75"/>
      <c r="P1423" s="76"/>
      <c r="Q1423" s="76"/>
      <c r="R1423" s="86"/>
      <c r="S1423" s="48"/>
      <c r="T1423" s="48"/>
      <c r="U1423" s="49"/>
      <c r="V1423" s="49"/>
      <c r="W1423" s="49"/>
      <c r="X1423" s="49"/>
      <c r="Y1423" s="49"/>
      <c r="Z1423" s="49"/>
      <c r="AA1423" s="71">
        <v>1406</v>
      </c>
      <c r="AB1423" s="71"/>
      <c r="AC1423" s="72"/>
      <c r="AD1423" s="78" t="s">
        <v>11530</v>
      </c>
      <c r="AE1423" s="78">
        <v>14</v>
      </c>
      <c r="AF1423" s="78">
        <v>40</v>
      </c>
      <c r="AG1423" s="78">
        <v>496</v>
      </c>
      <c r="AH1423" s="78">
        <v>0</v>
      </c>
      <c r="AI1423" s="78">
        <v>19800</v>
      </c>
      <c r="AJ1423" s="78" t="s">
        <v>12612</v>
      </c>
      <c r="AK1423" s="78" t="s">
        <v>10135</v>
      </c>
      <c r="AL1423" s="84" t="s">
        <v>13784</v>
      </c>
      <c r="AM1423" s="78" t="s">
        <v>12690</v>
      </c>
      <c r="AN1423" s="80">
        <v>41491.766481481478</v>
      </c>
      <c r="AO1423" s="78"/>
      <c r="AP1423" s="78" t="b">
        <v>1</v>
      </c>
      <c r="AQ1423" s="78" t="b">
        <v>0</v>
      </c>
      <c r="AR1423" s="78" t="b">
        <v>0</v>
      </c>
      <c r="AS1423" s="78" t="s">
        <v>9963</v>
      </c>
      <c r="AT1423" s="78">
        <v>0</v>
      </c>
      <c r="AU1423" s="84" t="s">
        <v>14862</v>
      </c>
      <c r="AV1423" s="78" t="b">
        <v>0</v>
      </c>
      <c r="AW1423" s="78" t="s">
        <v>15459</v>
      </c>
      <c r="AX1423" s="84" t="s">
        <v>16863</v>
      </c>
      <c r="AY1423" s="78" t="s">
        <v>66</v>
      </c>
      <c r="AZ1423" s="102" t="s">
        <v>18397</v>
      </c>
      <c r="BA1423" s="48"/>
      <c r="BB1423" s="48"/>
      <c r="BC1423" s="48"/>
      <c r="BD1423" s="48"/>
      <c r="BE1423" s="48"/>
      <c r="BF1423" s="48"/>
      <c r="BG1423" s="48"/>
      <c r="BH1423" s="48"/>
      <c r="BI1423" s="48"/>
      <c r="BJ1423" s="48"/>
      <c r="BK1423" s="78" t="e">
        <f>REPLACE(INDEX(GroupVertices[Group], MATCH(Vertices[[#This Row],[Vertex]],GroupVertices[Vertex],0)),1,1,"")</f>
        <v>#N/A</v>
      </c>
      <c r="BL1423" s="3"/>
      <c r="BM1423" s="3"/>
      <c r="BN1423" s="3"/>
      <c r="BO1423" s="3"/>
    </row>
    <row r="1424" spans="1:67" x14ac:dyDescent="0.25">
      <c r="A1424" s="64" t="s">
        <v>1512</v>
      </c>
      <c r="B1424" s="65"/>
      <c r="C1424" s="65"/>
      <c r="D1424" s="66"/>
      <c r="E1424" s="68"/>
      <c r="F1424" s="100" t="s">
        <v>5755</v>
      </c>
      <c r="G1424" s="65"/>
      <c r="H1424" s="69"/>
      <c r="I1424" s="70"/>
      <c r="J1424" s="70"/>
      <c r="K1424" s="69" t="s">
        <v>18295</v>
      </c>
      <c r="L1424" s="73"/>
      <c r="M1424" s="74"/>
      <c r="N1424" s="74"/>
      <c r="O1424" s="75"/>
      <c r="P1424" s="76"/>
      <c r="Q1424" s="76"/>
      <c r="R1424" s="86"/>
      <c r="S1424" s="48"/>
      <c r="T1424" s="48"/>
      <c r="U1424" s="49"/>
      <c r="V1424" s="49"/>
      <c r="W1424" s="49"/>
      <c r="X1424" s="49"/>
      <c r="Y1424" s="49"/>
      <c r="Z1424" s="49"/>
      <c r="AA1424" s="71">
        <v>1407</v>
      </c>
      <c r="AB1424" s="71"/>
      <c r="AC1424" s="72"/>
      <c r="AD1424" s="78" t="s">
        <v>11531</v>
      </c>
      <c r="AE1424" s="78">
        <v>448</v>
      </c>
      <c r="AF1424" s="78">
        <v>748</v>
      </c>
      <c r="AG1424" s="78">
        <v>1956</v>
      </c>
      <c r="AH1424" s="78">
        <v>0</v>
      </c>
      <c r="AI1424" s="78">
        <v>-36000</v>
      </c>
      <c r="AJ1424" s="78"/>
      <c r="AK1424" s="78"/>
      <c r="AL1424" s="84" t="s">
        <v>13785</v>
      </c>
      <c r="AM1424" s="78" t="s">
        <v>13801</v>
      </c>
      <c r="AN1424" s="80">
        <v>40846.25341435185</v>
      </c>
      <c r="AO1424" s="84" t="s">
        <v>14836</v>
      </c>
      <c r="AP1424" s="78" t="b">
        <v>1</v>
      </c>
      <c r="AQ1424" s="78" t="b">
        <v>0</v>
      </c>
      <c r="AR1424" s="78" t="b">
        <v>0</v>
      </c>
      <c r="AS1424" s="78" t="s">
        <v>9963</v>
      </c>
      <c r="AT1424" s="78">
        <v>0</v>
      </c>
      <c r="AU1424" s="84" t="s">
        <v>14862</v>
      </c>
      <c r="AV1424" s="78" t="b">
        <v>0</v>
      </c>
      <c r="AW1424" s="78" t="s">
        <v>15459</v>
      </c>
      <c r="AX1424" s="84" t="s">
        <v>16864</v>
      </c>
      <c r="AY1424" s="78" t="s">
        <v>66</v>
      </c>
      <c r="AZ1424" s="102" t="s">
        <v>18397</v>
      </c>
      <c r="BA1424" s="48"/>
      <c r="BB1424" s="48"/>
      <c r="BC1424" s="48"/>
      <c r="BD1424" s="48"/>
      <c r="BE1424" s="48"/>
      <c r="BF1424" s="48"/>
      <c r="BG1424" s="48"/>
      <c r="BH1424" s="48"/>
      <c r="BI1424" s="48"/>
      <c r="BJ1424" s="48"/>
      <c r="BK1424" s="78" t="e">
        <f>REPLACE(INDEX(GroupVertices[Group], MATCH(Vertices[[#This Row],[Vertex]],GroupVertices[Vertex],0)),1,1,"")</f>
        <v>#N/A</v>
      </c>
      <c r="BL1424" s="3"/>
      <c r="BM1424" s="3"/>
      <c r="BN1424" s="3"/>
      <c r="BO1424" s="3"/>
    </row>
    <row r="1425" spans="1:67" x14ac:dyDescent="0.25">
      <c r="A1425" s="64" t="s">
        <v>1513</v>
      </c>
      <c r="B1425" s="65"/>
      <c r="C1425" s="65"/>
      <c r="D1425" s="66"/>
      <c r="E1425" s="68"/>
      <c r="F1425" s="100" t="s">
        <v>5756</v>
      </c>
      <c r="G1425" s="65"/>
      <c r="H1425" s="69"/>
      <c r="I1425" s="70"/>
      <c r="J1425" s="70"/>
      <c r="K1425" s="69" t="s">
        <v>18296</v>
      </c>
      <c r="L1425" s="73"/>
      <c r="M1425" s="74"/>
      <c r="N1425" s="74"/>
      <c r="O1425" s="75"/>
      <c r="P1425" s="76"/>
      <c r="Q1425" s="76"/>
      <c r="R1425" s="86"/>
      <c r="S1425" s="48"/>
      <c r="T1425" s="48"/>
      <c r="U1425" s="49"/>
      <c r="V1425" s="49"/>
      <c r="W1425" s="49"/>
      <c r="X1425" s="49"/>
      <c r="Y1425" s="49"/>
      <c r="Z1425" s="49"/>
      <c r="AA1425" s="71">
        <v>1408</v>
      </c>
      <c r="AB1425" s="71"/>
      <c r="AC1425" s="72"/>
      <c r="AD1425" s="78" t="s">
        <v>11532</v>
      </c>
      <c r="AE1425" s="78">
        <v>1196</v>
      </c>
      <c r="AF1425" s="78">
        <v>235</v>
      </c>
      <c r="AG1425" s="78">
        <v>4324</v>
      </c>
      <c r="AH1425" s="78">
        <v>3185</v>
      </c>
      <c r="AI1425" s="78">
        <v>19800</v>
      </c>
      <c r="AJ1425" s="78" t="s">
        <v>12613</v>
      </c>
      <c r="AK1425" s="78" t="s">
        <v>13134</v>
      </c>
      <c r="AL1425" s="84" t="s">
        <v>13786</v>
      </c>
      <c r="AM1425" s="78" t="s">
        <v>10135</v>
      </c>
      <c r="AN1425" s="80">
        <v>40102.35396990741</v>
      </c>
      <c r="AO1425" s="84" t="s">
        <v>14837</v>
      </c>
      <c r="AP1425" s="78" t="b">
        <v>0</v>
      </c>
      <c r="AQ1425" s="78" t="b">
        <v>0</v>
      </c>
      <c r="AR1425" s="78" t="b">
        <v>1</v>
      </c>
      <c r="AS1425" s="78" t="s">
        <v>9963</v>
      </c>
      <c r="AT1425" s="78">
        <v>27</v>
      </c>
      <c r="AU1425" s="84" t="s">
        <v>15123</v>
      </c>
      <c r="AV1425" s="78" t="b">
        <v>0</v>
      </c>
      <c r="AW1425" s="78" t="s">
        <v>15459</v>
      </c>
      <c r="AX1425" s="84" t="s">
        <v>16865</v>
      </c>
      <c r="AY1425" s="78" t="s">
        <v>66</v>
      </c>
      <c r="AZ1425" s="102" t="s">
        <v>18397</v>
      </c>
      <c r="BA1425" s="48"/>
      <c r="BB1425" s="48"/>
      <c r="BC1425" s="48"/>
      <c r="BD1425" s="48"/>
      <c r="BE1425" s="48"/>
      <c r="BF1425" s="48"/>
      <c r="BG1425" s="48"/>
      <c r="BH1425" s="48"/>
      <c r="BI1425" s="48"/>
      <c r="BJ1425" s="48"/>
      <c r="BK1425" s="78" t="e">
        <f>REPLACE(INDEX(GroupVertices[Group], MATCH(Vertices[[#This Row],[Vertex]],GroupVertices[Vertex],0)),1,1,"")</f>
        <v>#N/A</v>
      </c>
      <c r="BL1425" s="3"/>
      <c r="BM1425" s="3"/>
      <c r="BN1425" s="3"/>
      <c r="BO1425" s="3"/>
    </row>
    <row r="1426" spans="1:67" x14ac:dyDescent="0.25">
      <c r="A1426" s="64" t="s">
        <v>1522</v>
      </c>
      <c r="B1426" s="65"/>
      <c r="C1426" s="65"/>
      <c r="D1426" s="66"/>
      <c r="E1426" s="68"/>
      <c r="F1426" s="100" t="s">
        <v>5763</v>
      </c>
      <c r="G1426" s="65"/>
      <c r="H1426" s="69"/>
      <c r="I1426" s="70"/>
      <c r="J1426" s="70"/>
      <c r="K1426" s="69" t="s">
        <v>18303</v>
      </c>
      <c r="L1426" s="73"/>
      <c r="M1426" s="74"/>
      <c r="N1426" s="74"/>
      <c r="O1426" s="75"/>
      <c r="P1426" s="76"/>
      <c r="Q1426" s="76"/>
      <c r="R1426" s="86"/>
      <c r="S1426" s="48"/>
      <c r="T1426" s="48"/>
      <c r="U1426" s="49"/>
      <c r="V1426" s="49"/>
      <c r="W1426" s="49"/>
      <c r="X1426" s="49"/>
      <c r="Y1426" s="49"/>
      <c r="Z1426" s="49"/>
      <c r="AA1426" s="71">
        <v>1415</v>
      </c>
      <c r="AB1426" s="71"/>
      <c r="AC1426" s="72"/>
      <c r="AD1426" s="78" t="s">
        <v>11539</v>
      </c>
      <c r="AE1426" s="78">
        <v>70</v>
      </c>
      <c r="AF1426" s="78">
        <v>14313</v>
      </c>
      <c r="AG1426" s="78">
        <v>37049</v>
      </c>
      <c r="AH1426" s="78">
        <v>46</v>
      </c>
      <c r="AI1426" s="78"/>
      <c r="AJ1426" s="78" t="s">
        <v>12620</v>
      </c>
      <c r="AK1426" s="78" t="s">
        <v>12699</v>
      </c>
      <c r="AL1426" s="84" t="s">
        <v>13791</v>
      </c>
      <c r="AM1426" s="78"/>
      <c r="AN1426" s="80">
        <v>41543.678657407407</v>
      </c>
      <c r="AO1426" s="84" t="s">
        <v>14843</v>
      </c>
      <c r="AP1426" s="78" t="b">
        <v>1</v>
      </c>
      <c r="AQ1426" s="78" t="b">
        <v>0</v>
      </c>
      <c r="AR1426" s="78" t="b">
        <v>0</v>
      </c>
      <c r="AS1426" s="78" t="s">
        <v>9963</v>
      </c>
      <c r="AT1426" s="78">
        <v>0</v>
      </c>
      <c r="AU1426" s="84" t="s">
        <v>14862</v>
      </c>
      <c r="AV1426" s="78" t="b">
        <v>0</v>
      </c>
      <c r="AW1426" s="78" t="s">
        <v>15459</v>
      </c>
      <c r="AX1426" s="84" t="s">
        <v>16872</v>
      </c>
      <c r="AY1426" s="78" t="s">
        <v>66</v>
      </c>
      <c r="AZ1426" s="102" t="s">
        <v>18397</v>
      </c>
      <c r="BA1426" s="48"/>
      <c r="BB1426" s="48"/>
      <c r="BC1426" s="48"/>
      <c r="BD1426" s="48"/>
      <c r="BE1426" s="48"/>
      <c r="BF1426" s="48"/>
      <c r="BG1426" s="48"/>
      <c r="BH1426" s="48"/>
      <c r="BI1426" s="48"/>
      <c r="BJ1426" s="48"/>
      <c r="BK1426" s="78" t="e">
        <f>REPLACE(INDEX(GroupVertices[Group], MATCH(Vertices[[#This Row],[Vertex]],GroupVertices[Vertex],0)),1,1,"")</f>
        <v>#N/A</v>
      </c>
      <c r="BL1426" s="3"/>
      <c r="BM1426" s="3"/>
      <c r="BN1426" s="3"/>
      <c r="BO1426" s="3"/>
    </row>
    <row r="1427" spans="1:67" x14ac:dyDescent="0.25">
      <c r="A1427" s="64" t="s">
        <v>1523</v>
      </c>
      <c r="B1427" s="65"/>
      <c r="C1427" s="65"/>
      <c r="D1427" s="66"/>
      <c r="E1427" s="68"/>
      <c r="F1427" s="100" t="s">
        <v>5764</v>
      </c>
      <c r="G1427" s="65"/>
      <c r="H1427" s="69"/>
      <c r="I1427" s="70"/>
      <c r="J1427" s="70"/>
      <c r="K1427" s="69" t="s">
        <v>18304</v>
      </c>
      <c r="L1427" s="73"/>
      <c r="M1427" s="74"/>
      <c r="N1427" s="74"/>
      <c r="O1427" s="75"/>
      <c r="P1427" s="76"/>
      <c r="Q1427" s="76"/>
      <c r="R1427" s="86"/>
      <c r="S1427" s="48"/>
      <c r="T1427" s="48"/>
      <c r="U1427" s="49"/>
      <c r="V1427" s="49"/>
      <c r="W1427" s="49"/>
      <c r="X1427" s="49"/>
      <c r="Y1427" s="49"/>
      <c r="Z1427" s="49"/>
      <c r="AA1427" s="71">
        <v>1416</v>
      </c>
      <c r="AB1427" s="71"/>
      <c r="AC1427" s="72"/>
      <c r="AD1427" s="78" t="s">
        <v>11540</v>
      </c>
      <c r="AE1427" s="78">
        <v>5860</v>
      </c>
      <c r="AF1427" s="78">
        <v>5832</v>
      </c>
      <c r="AG1427" s="78">
        <v>33748</v>
      </c>
      <c r="AH1427" s="78">
        <v>0</v>
      </c>
      <c r="AI1427" s="78">
        <v>28800</v>
      </c>
      <c r="AJ1427" s="78" t="s">
        <v>12621</v>
      </c>
      <c r="AK1427" s="78"/>
      <c r="AL1427" s="78"/>
      <c r="AM1427" s="78" t="s">
        <v>13820</v>
      </c>
      <c r="AN1427" s="80">
        <v>41126.81145833333</v>
      </c>
      <c r="AO1427" s="78"/>
      <c r="AP1427" s="78" t="b">
        <v>0</v>
      </c>
      <c r="AQ1427" s="78" t="b">
        <v>0</v>
      </c>
      <c r="AR1427" s="78" t="b">
        <v>0</v>
      </c>
      <c r="AS1427" s="78" t="s">
        <v>9963</v>
      </c>
      <c r="AT1427" s="78">
        <v>49</v>
      </c>
      <c r="AU1427" s="84" t="s">
        <v>15127</v>
      </c>
      <c r="AV1427" s="78" t="b">
        <v>0</v>
      </c>
      <c r="AW1427" s="78" t="s">
        <v>15459</v>
      </c>
      <c r="AX1427" s="84" t="s">
        <v>16873</v>
      </c>
      <c r="AY1427" s="78" t="s">
        <v>66</v>
      </c>
      <c r="AZ1427" s="102" t="s">
        <v>18397</v>
      </c>
      <c r="BA1427" s="48"/>
      <c r="BB1427" s="48"/>
      <c r="BC1427" s="48"/>
      <c r="BD1427" s="48"/>
      <c r="BE1427" s="48"/>
      <c r="BF1427" s="48"/>
      <c r="BG1427" s="48"/>
      <c r="BH1427" s="48"/>
      <c r="BI1427" s="48"/>
      <c r="BJ1427" s="48"/>
      <c r="BK1427" s="78" t="e">
        <f>REPLACE(INDEX(GroupVertices[Group], MATCH(Vertices[[#This Row],[Vertex]],GroupVertices[Vertex],0)),1,1,"")</f>
        <v>#N/A</v>
      </c>
      <c r="BL1427" s="3"/>
      <c r="BM1427" s="3"/>
      <c r="BN1427" s="3"/>
      <c r="BO1427" s="3"/>
    </row>
    <row r="1428" spans="1:67" x14ac:dyDescent="0.25">
      <c r="A1428" s="64" t="s">
        <v>1524</v>
      </c>
      <c r="B1428" s="65"/>
      <c r="C1428" s="65"/>
      <c r="D1428" s="66"/>
      <c r="E1428" s="68"/>
      <c r="F1428" s="100" t="s">
        <v>5765</v>
      </c>
      <c r="G1428" s="65"/>
      <c r="H1428" s="69"/>
      <c r="I1428" s="70"/>
      <c r="J1428" s="70"/>
      <c r="K1428" s="69" t="s">
        <v>18305</v>
      </c>
      <c r="L1428" s="73"/>
      <c r="M1428" s="74"/>
      <c r="N1428" s="74"/>
      <c r="O1428" s="75"/>
      <c r="P1428" s="76"/>
      <c r="Q1428" s="76"/>
      <c r="R1428" s="86"/>
      <c r="S1428" s="48"/>
      <c r="T1428" s="48"/>
      <c r="U1428" s="49"/>
      <c r="V1428" s="49"/>
      <c r="W1428" s="49"/>
      <c r="X1428" s="49"/>
      <c r="Y1428" s="49"/>
      <c r="Z1428" s="49"/>
      <c r="AA1428" s="71">
        <v>1417</v>
      </c>
      <c r="AB1428" s="71"/>
      <c r="AC1428" s="72"/>
      <c r="AD1428" s="78" t="s">
        <v>11541</v>
      </c>
      <c r="AE1428" s="78">
        <v>2196</v>
      </c>
      <c r="AF1428" s="78">
        <v>2550</v>
      </c>
      <c r="AG1428" s="78">
        <v>117734</v>
      </c>
      <c r="AH1428" s="78">
        <v>0</v>
      </c>
      <c r="AI1428" s="78">
        <v>-36000</v>
      </c>
      <c r="AJ1428" s="78" t="s">
        <v>12622</v>
      </c>
      <c r="AK1428" s="78"/>
      <c r="AL1428" s="78"/>
      <c r="AM1428" s="78" t="s">
        <v>13801</v>
      </c>
      <c r="AN1428" s="80">
        <v>40198.076631944445</v>
      </c>
      <c r="AO1428" s="78"/>
      <c r="AP1428" s="78" t="b">
        <v>0</v>
      </c>
      <c r="AQ1428" s="78" t="b">
        <v>0</v>
      </c>
      <c r="AR1428" s="78" t="b">
        <v>0</v>
      </c>
      <c r="AS1428" s="78" t="s">
        <v>9963</v>
      </c>
      <c r="AT1428" s="78">
        <v>135</v>
      </c>
      <c r="AU1428" s="84" t="s">
        <v>15128</v>
      </c>
      <c r="AV1428" s="78" t="b">
        <v>0</v>
      </c>
      <c r="AW1428" s="78" t="s">
        <v>15459</v>
      </c>
      <c r="AX1428" s="84" t="s">
        <v>16874</v>
      </c>
      <c r="AY1428" s="78" t="s">
        <v>66</v>
      </c>
      <c r="AZ1428" s="102" t="s">
        <v>18397</v>
      </c>
      <c r="BA1428" s="48"/>
      <c r="BB1428" s="48"/>
      <c r="BC1428" s="48"/>
      <c r="BD1428" s="48"/>
      <c r="BE1428" s="48"/>
      <c r="BF1428" s="48"/>
      <c r="BG1428" s="48"/>
      <c r="BH1428" s="48"/>
      <c r="BI1428" s="48"/>
      <c r="BJ1428" s="48"/>
      <c r="BK1428" s="78" t="e">
        <f>REPLACE(INDEX(GroupVertices[Group], MATCH(Vertices[[#This Row],[Vertex]],GroupVertices[Vertex],0)),1,1,"")</f>
        <v>#N/A</v>
      </c>
      <c r="BL1428" s="3"/>
      <c r="BM1428" s="3"/>
      <c r="BN1428" s="3"/>
      <c r="BO1428" s="3"/>
    </row>
    <row r="1429" spans="1:67" x14ac:dyDescent="0.25">
      <c r="A1429" s="64" t="s">
        <v>1526</v>
      </c>
      <c r="B1429" s="65"/>
      <c r="C1429" s="65"/>
      <c r="D1429" s="66"/>
      <c r="E1429" s="68"/>
      <c r="F1429" s="100" t="s">
        <v>5767</v>
      </c>
      <c r="G1429" s="65"/>
      <c r="H1429" s="69"/>
      <c r="I1429" s="70"/>
      <c r="J1429" s="70"/>
      <c r="K1429" s="69" t="s">
        <v>18307</v>
      </c>
      <c r="L1429" s="73"/>
      <c r="M1429" s="74"/>
      <c r="N1429" s="74"/>
      <c r="O1429" s="75"/>
      <c r="P1429" s="76"/>
      <c r="Q1429" s="76"/>
      <c r="R1429" s="86"/>
      <c r="S1429" s="48"/>
      <c r="T1429" s="48"/>
      <c r="U1429" s="49"/>
      <c r="V1429" s="49"/>
      <c r="W1429" s="49"/>
      <c r="X1429" s="49"/>
      <c r="Y1429" s="49"/>
      <c r="Z1429" s="49"/>
      <c r="AA1429" s="71">
        <v>1419</v>
      </c>
      <c r="AB1429" s="71"/>
      <c r="AC1429" s="72"/>
      <c r="AD1429" s="78" t="s">
        <v>11543</v>
      </c>
      <c r="AE1429" s="78">
        <v>1443</v>
      </c>
      <c r="AF1429" s="78">
        <v>803</v>
      </c>
      <c r="AG1429" s="78">
        <v>309</v>
      </c>
      <c r="AH1429" s="78">
        <v>86</v>
      </c>
      <c r="AI1429" s="78">
        <v>19800</v>
      </c>
      <c r="AJ1429" s="78" t="s">
        <v>12623</v>
      </c>
      <c r="AK1429" s="78" t="s">
        <v>13137</v>
      </c>
      <c r="AL1429" s="84" t="s">
        <v>13792</v>
      </c>
      <c r="AM1429" s="78" t="s">
        <v>12690</v>
      </c>
      <c r="AN1429" s="80">
        <v>41568.974282407406</v>
      </c>
      <c r="AO1429" s="84" t="s">
        <v>14845</v>
      </c>
      <c r="AP1429" s="78" t="b">
        <v>1</v>
      </c>
      <c r="AQ1429" s="78" t="b">
        <v>0</v>
      </c>
      <c r="AR1429" s="78" t="b">
        <v>0</v>
      </c>
      <c r="AS1429" s="78" t="s">
        <v>9963</v>
      </c>
      <c r="AT1429" s="78">
        <v>7</v>
      </c>
      <c r="AU1429" s="84" t="s">
        <v>14862</v>
      </c>
      <c r="AV1429" s="78" t="b">
        <v>0</v>
      </c>
      <c r="AW1429" s="78" t="s">
        <v>15459</v>
      </c>
      <c r="AX1429" s="84" t="s">
        <v>16876</v>
      </c>
      <c r="AY1429" s="78" t="s">
        <v>66</v>
      </c>
      <c r="AZ1429" s="102" t="s">
        <v>18397</v>
      </c>
      <c r="BA1429" s="48"/>
      <c r="BB1429" s="48"/>
      <c r="BC1429" s="48"/>
      <c r="BD1429" s="48"/>
      <c r="BE1429" s="48"/>
      <c r="BF1429" s="48"/>
      <c r="BG1429" s="48"/>
      <c r="BH1429" s="48"/>
      <c r="BI1429" s="48"/>
      <c r="BJ1429" s="48"/>
      <c r="BK1429" s="78" t="e">
        <f>REPLACE(INDEX(GroupVertices[Group], MATCH(Vertices[[#This Row],[Vertex]],GroupVertices[Vertex],0)),1,1,"")</f>
        <v>#N/A</v>
      </c>
      <c r="BL1429" s="3"/>
      <c r="BM1429" s="3"/>
      <c r="BN1429" s="3"/>
      <c r="BO1429" s="3"/>
    </row>
    <row r="1430" spans="1:67" x14ac:dyDescent="0.25">
      <c r="A1430" s="64" t="s">
        <v>1538</v>
      </c>
      <c r="B1430" s="65"/>
      <c r="C1430" s="65"/>
      <c r="D1430" s="66"/>
      <c r="E1430" s="68"/>
      <c r="F1430" s="100" t="s">
        <v>5778</v>
      </c>
      <c r="G1430" s="65"/>
      <c r="H1430" s="69"/>
      <c r="I1430" s="70"/>
      <c r="J1430" s="70"/>
      <c r="K1430" s="69" t="s">
        <v>18318</v>
      </c>
      <c r="L1430" s="73"/>
      <c r="M1430" s="74"/>
      <c r="N1430" s="74"/>
      <c r="O1430" s="75"/>
      <c r="P1430" s="76"/>
      <c r="Q1430" s="76"/>
      <c r="R1430" s="86"/>
      <c r="S1430" s="48"/>
      <c r="T1430" s="48"/>
      <c r="U1430" s="49"/>
      <c r="V1430" s="49"/>
      <c r="W1430" s="49"/>
      <c r="X1430" s="49"/>
      <c r="Y1430" s="49"/>
      <c r="Z1430" s="49"/>
      <c r="AA1430" s="71">
        <v>1430</v>
      </c>
      <c r="AB1430" s="71"/>
      <c r="AC1430" s="72"/>
      <c r="AD1430" s="78" t="s">
        <v>11553</v>
      </c>
      <c r="AE1430" s="78">
        <v>105</v>
      </c>
      <c r="AF1430" s="78">
        <v>18</v>
      </c>
      <c r="AG1430" s="78">
        <v>1216</v>
      </c>
      <c r="AH1430" s="78">
        <v>8</v>
      </c>
      <c r="AI1430" s="78"/>
      <c r="AJ1430" s="78" t="s">
        <v>12632</v>
      </c>
      <c r="AK1430" s="78" t="s">
        <v>13140</v>
      </c>
      <c r="AL1430" s="78"/>
      <c r="AM1430" s="78"/>
      <c r="AN1430" s="80">
        <v>42687.647175925929</v>
      </c>
      <c r="AO1430" s="84" t="s">
        <v>14854</v>
      </c>
      <c r="AP1430" s="78" t="b">
        <v>1</v>
      </c>
      <c r="AQ1430" s="78" t="b">
        <v>0</v>
      </c>
      <c r="AR1430" s="78" t="b">
        <v>1</v>
      </c>
      <c r="AS1430" s="78" t="s">
        <v>9963</v>
      </c>
      <c r="AT1430" s="78">
        <v>2</v>
      </c>
      <c r="AU1430" s="78"/>
      <c r="AV1430" s="78" t="b">
        <v>0</v>
      </c>
      <c r="AW1430" s="78" t="s">
        <v>15459</v>
      </c>
      <c r="AX1430" s="84" t="s">
        <v>16887</v>
      </c>
      <c r="AY1430" s="78" t="s">
        <v>66</v>
      </c>
      <c r="AZ1430" s="102" t="s">
        <v>18398</v>
      </c>
      <c r="BA1430" s="48"/>
      <c r="BB1430" s="48"/>
      <c r="BC1430" s="48"/>
      <c r="BD1430" s="48"/>
      <c r="BE1430" s="48"/>
      <c r="BF1430" s="48"/>
      <c r="BG1430" s="48"/>
      <c r="BH1430" s="48"/>
      <c r="BI1430" s="48"/>
      <c r="BJ1430" s="48"/>
      <c r="BK1430" s="78" t="e">
        <f>REPLACE(INDEX(GroupVertices[Group], MATCH(Vertices[[#This Row],[Vertex]],GroupVertices[Vertex],0)),1,1,"")</f>
        <v>#N/A</v>
      </c>
      <c r="BL1430" s="3"/>
      <c r="BM1430" s="3"/>
      <c r="BN1430" s="3"/>
      <c r="BO1430" s="3"/>
    </row>
    <row r="1431" spans="1:67" x14ac:dyDescent="0.25">
      <c r="A1431" s="64" t="s">
        <v>1539</v>
      </c>
      <c r="B1431" s="65"/>
      <c r="C1431" s="65"/>
      <c r="D1431" s="66"/>
      <c r="E1431" s="68"/>
      <c r="F1431" s="100" t="s">
        <v>5779</v>
      </c>
      <c r="G1431" s="65"/>
      <c r="H1431" s="69"/>
      <c r="I1431" s="70"/>
      <c r="J1431" s="70"/>
      <c r="K1431" s="69" t="s">
        <v>18319</v>
      </c>
      <c r="L1431" s="73"/>
      <c r="M1431" s="74"/>
      <c r="N1431" s="74"/>
      <c r="O1431" s="75"/>
      <c r="P1431" s="76"/>
      <c r="Q1431" s="76"/>
      <c r="R1431" s="86"/>
      <c r="S1431" s="48"/>
      <c r="T1431" s="48"/>
      <c r="U1431" s="49"/>
      <c r="V1431" s="49"/>
      <c r="W1431" s="49"/>
      <c r="X1431" s="49"/>
      <c r="Y1431" s="49"/>
      <c r="Z1431" s="49"/>
      <c r="AA1431" s="71">
        <v>1431</v>
      </c>
      <c r="AB1431" s="71"/>
      <c r="AC1431" s="72"/>
      <c r="AD1431" s="78" t="s">
        <v>11554</v>
      </c>
      <c r="AE1431" s="78">
        <v>173</v>
      </c>
      <c r="AF1431" s="78">
        <v>3353</v>
      </c>
      <c r="AG1431" s="78">
        <v>52964</v>
      </c>
      <c r="AH1431" s="78">
        <v>31642</v>
      </c>
      <c r="AI1431" s="78">
        <v>19800</v>
      </c>
      <c r="AJ1431" s="78" t="s">
        <v>12633</v>
      </c>
      <c r="AK1431" s="78"/>
      <c r="AL1431" s="78"/>
      <c r="AM1431" s="78" t="s">
        <v>10135</v>
      </c>
      <c r="AN1431" s="80">
        <v>41843.230185185188</v>
      </c>
      <c r="AO1431" s="84" t="s">
        <v>14855</v>
      </c>
      <c r="AP1431" s="78" t="b">
        <v>1</v>
      </c>
      <c r="AQ1431" s="78" t="b">
        <v>0</v>
      </c>
      <c r="AR1431" s="78" t="b">
        <v>1</v>
      </c>
      <c r="AS1431" s="78" t="s">
        <v>9963</v>
      </c>
      <c r="AT1431" s="78">
        <v>49</v>
      </c>
      <c r="AU1431" s="84" t="s">
        <v>14862</v>
      </c>
      <c r="AV1431" s="78" t="b">
        <v>0</v>
      </c>
      <c r="AW1431" s="78" t="s">
        <v>15459</v>
      </c>
      <c r="AX1431" s="84" t="s">
        <v>16888</v>
      </c>
      <c r="AY1431" s="78" t="s">
        <v>66</v>
      </c>
      <c r="AZ1431" s="102" t="s">
        <v>18398</v>
      </c>
      <c r="BA1431" s="48"/>
      <c r="BB1431" s="48"/>
      <c r="BC1431" s="48"/>
      <c r="BD1431" s="48"/>
      <c r="BE1431" s="48"/>
      <c r="BF1431" s="48"/>
      <c r="BG1431" s="48"/>
      <c r="BH1431" s="48"/>
      <c r="BI1431" s="48"/>
      <c r="BJ1431" s="48"/>
      <c r="BK1431" s="78" t="e">
        <f>REPLACE(INDEX(GroupVertices[Group], MATCH(Vertices[[#This Row],[Vertex]],GroupVertices[Vertex],0)),1,1,"")</f>
        <v>#N/A</v>
      </c>
      <c r="BL1431" s="3"/>
      <c r="BM1431" s="3"/>
      <c r="BN1431" s="3"/>
      <c r="BO1431" s="3"/>
    </row>
    <row r="1432" spans="1:67" x14ac:dyDescent="0.25">
      <c r="A1432" s="64" t="s">
        <v>1540</v>
      </c>
      <c r="B1432" s="65"/>
      <c r="C1432" s="65"/>
      <c r="D1432" s="66"/>
      <c r="E1432" s="68"/>
      <c r="F1432" s="100" t="s">
        <v>5780</v>
      </c>
      <c r="G1432" s="65"/>
      <c r="H1432" s="69"/>
      <c r="I1432" s="70"/>
      <c r="J1432" s="70"/>
      <c r="K1432" s="69" t="s">
        <v>18320</v>
      </c>
      <c r="L1432" s="73"/>
      <c r="M1432" s="74"/>
      <c r="N1432" s="74"/>
      <c r="O1432" s="75"/>
      <c r="P1432" s="76"/>
      <c r="Q1432" s="76"/>
      <c r="R1432" s="86"/>
      <c r="S1432" s="48"/>
      <c r="T1432" s="48"/>
      <c r="U1432" s="49"/>
      <c r="V1432" s="49"/>
      <c r="W1432" s="49"/>
      <c r="X1432" s="49"/>
      <c r="Y1432" s="49"/>
      <c r="Z1432" s="49"/>
      <c r="AA1432" s="71">
        <v>1432</v>
      </c>
      <c r="AB1432" s="71"/>
      <c r="AC1432" s="72"/>
      <c r="AD1432" s="78" t="s">
        <v>11555</v>
      </c>
      <c r="AE1432" s="78">
        <v>2820</v>
      </c>
      <c r="AF1432" s="78">
        <v>1252</v>
      </c>
      <c r="AG1432" s="78">
        <v>22804</v>
      </c>
      <c r="AH1432" s="78">
        <v>12237</v>
      </c>
      <c r="AI1432" s="78">
        <v>0</v>
      </c>
      <c r="AJ1432" s="78" t="s">
        <v>12634</v>
      </c>
      <c r="AK1432" s="78" t="s">
        <v>13141</v>
      </c>
      <c r="AL1432" s="84" t="s">
        <v>13799</v>
      </c>
      <c r="AM1432" s="78" t="s">
        <v>13840</v>
      </c>
      <c r="AN1432" s="80">
        <v>42215.661180555559</v>
      </c>
      <c r="AO1432" s="84" t="s">
        <v>14856</v>
      </c>
      <c r="AP1432" s="78" t="b">
        <v>0</v>
      </c>
      <c r="AQ1432" s="78" t="b">
        <v>0</v>
      </c>
      <c r="AR1432" s="78" t="b">
        <v>1</v>
      </c>
      <c r="AS1432" s="78" t="s">
        <v>9963</v>
      </c>
      <c r="AT1432" s="78">
        <v>256</v>
      </c>
      <c r="AU1432" s="84" t="s">
        <v>14862</v>
      </c>
      <c r="AV1432" s="78" t="b">
        <v>0</v>
      </c>
      <c r="AW1432" s="78" t="s">
        <v>15459</v>
      </c>
      <c r="AX1432" s="84" t="s">
        <v>16889</v>
      </c>
      <c r="AY1432" s="78" t="s">
        <v>66</v>
      </c>
      <c r="AZ1432" s="102" t="s">
        <v>18398</v>
      </c>
      <c r="BA1432" s="48"/>
      <c r="BB1432" s="48"/>
      <c r="BC1432" s="48"/>
      <c r="BD1432" s="48"/>
      <c r="BE1432" s="48"/>
      <c r="BF1432" s="48"/>
      <c r="BG1432" s="48"/>
      <c r="BH1432" s="48"/>
      <c r="BI1432" s="48"/>
      <c r="BJ1432" s="48"/>
      <c r="BK1432" s="78" t="e">
        <f>REPLACE(INDEX(GroupVertices[Group], MATCH(Vertices[[#This Row],[Vertex]],GroupVertices[Vertex],0)),1,1,"")</f>
        <v>#N/A</v>
      </c>
      <c r="BL1432" s="3"/>
      <c r="BM1432" s="3"/>
      <c r="BN1432" s="3"/>
      <c r="BO1432" s="3"/>
    </row>
    <row r="1433" spans="1:67" x14ac:dyDescent="0.25">
      <c r="A1433" s="87" t="s">
        <v>1541</v>
      </c>
      <c r="B1433" s="88"/>
      <c r="C1433" s="88"/>
      <c r="D1433" s="89"/>
      <c r="E1433" s="90"/>
      <c r="F1433" s="101" t="s">
        <v>5781</v>
      </c>
      <c r="G1433" s="88"/>
      <c r="H1433" s="91"/>
      <c r="I1433" s="92"/>
      <c r="J1433" s="92"/>
      <c r="K1433" s="91" t="s">
        <v>18321</v>
      </c>
      <c r="L1433" s="93"/>
      <c r="M1433" s="94"/>
      <c r="N1433" s="94"/>
      <c r="O1433" s="95"/>
      <c r="P1433" s="96"/>
      <c r="Q1433" s="96"/>
      <c r="R1433" s="97"/>
      <c r="S1433" s="48"/>
      <c r="T1433" s="48"/>
      <c r="U1433" s="49"/>
      <c r="V1433" s="49"/>
      <c r="W1433" s="49"/>
      <c r="X1433" s="49"/>
      <c r="Y1433" s="49"/>
      <c r="Z1433" s="49"/>
      <c r="AA1433" s="98">
        <v>1433</v>
      </c>
      <c r="AB1433" s="98"/>
      <c r="AC1433" s="99"/>
      <c r="AD1433" s="78" t="s">
        <v>11556</v>
      </c>
      <c r="AE1433" s="78">
        <v>106</v>
      </c>
      <c r="AF1433" s="78">
        <v>15</v>
      </c>
      <c r="AG1433" s="78">
        <v>10</v>
      </c>
      <c r="AH1433" s="78">
        <v>24</v>
      </c>
      <c r="AI1433" s="78"/>
      <c r="AJ1433" s="78"/>
      <c r="AK1433" s="78" t="s">
        <v>12641</v>
      </c>
      <c r="AL1433" s="78"/>
      <c r="AM1433" s="78"/>
      <c r="AN1433" s="80">
        <v>40970.570057870369</v>
      </c>
      <c r="AO1433" s="78"/>
      <c r="AP1433" s="78" t="b">
        <v>0</v>
      </c>
      <c r="AQ1433" s="78" t="b">
        <v>0</v>
      </c>
      <c r="AR1433" s="78" t="b">
        <v>0</v>
      </c>
      <c r="AS1433" s="78" t="s">
        <v>9963</v>
      </c>
      <c r="AT1433" s="78">
        <v>0</v>
      </c>
      <c r="AU1433" s="84" t="s">
        <v>14919</v>
      </c>
      <c r="AV1433" s="78" t="b">
        <v>0</v>
      </c>
      <c r="AW1433" s="78" t="s">
        <v>15459</v>
      </c>
      <c r="AX1433" s="84" t="s">
        <v>16890</v>
      </c>
      <c r="AY1433" s="78" t="s">
        <v>66</v>
      </c>
      <c r="AZ1433" s="102" t="s">
        <v>18397</v>
      </c>
      <c r="BA1433" s="48"/>
      <c r="BB1433" s="48"/>
      <c r="BC1433" s="48"/>
      <c r="BD1433" s="48"/>
      <c r="BE1433" s="48"/>
      <c r="BF1433" s="48"/>
      <c r="BG1433" s="48"/>
      <c r="BH1433" s="48"/>
      <c r="BI1433" s="48"/>
      <c r="BJ1433" s="48"/>
      <c r="BK1433" s="78" t="e">
        <f>REPLACE(INDEX(GroupVertices[Group], MATCH(Vertices[[#This Row],[Vertex]],GroupVertices[Vertex],0)),1,1,"")</f>
        <v>#N/A</v>
      </c>
      <c r="BL1433" s="3"/>
      <c r="BM1433" s="3"/>
      <c r="BN1433" s="3"/>
      <c r="BO1433"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433"/>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433">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433"/>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433"/>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433"/>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433"/>
    <dataValidation allowBlank="1" showInputMessage="1" errorTitle="Invalid Vertex Image Key" promptTitle="Vertex Tooltip" prompt="Enter optional text that will pop up when the mouse is hovered over the vertex." sqref="K3:K1433"/>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433"/>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433">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433"/>
    <dataValidation allowBlank="1" showInputMessage="1" promptTitle="Vertex Label Fill Color" prompt="To select an optional fill color for the Label shape, right-click and select Select Color on the right-click menu." sqref="I3:I1433"/>
    <dataValidation allowBlank="1" showInputMessage="1" errorTitle="Invalid Vertex Image Key" promptTitle="Vertex Image File" prompt="Enter the path to an image file.  Hover over the column header for examples." sqref="F3:F1433"/>
    <dataValidation allowBlank="1" showInputMessage="1" promptTitle="Vertex Color" prompt="To select an optional vertex color, right-click and select Select Color on the right-click menu." sqref="B3:B1433"/>
    <dataValidation allowBlank="1" showInputMessage="1" errorTitle="Invalid Vertex Opacity" error="The optional vertex opacity must be a whole number between 0 and 10." promptTitle="Vertex Opacity" prompt="Enter an optional vertex opacity between 0 (transparent) and 100 (opaque)." sqref="E3:E1433"/>
    <dataValidation type="list" allowBlank="1" showInputMessage="1" showErrorMessage="1" errorTitle="Invalid Vertex Shape" error="You have entered an invalid vertex shape.  Try selecting from the drop-down list instead." promptTitle="Vertex Shape" prompt="Select an optional vertex shape." sqref="C3:C1433">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433"/>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433">
      <formula1>ValidVertexLabelPositions</formula1>
    </dataValidation>
    <dataValidation allowBlank="1" showInputMessage="1" showErrorMessage="1" promptTitle="Vertex Name" prompt="Enter the name of the vertex." sqref="A3:A1433"/>
  </dataValidations>
  <hyperlinks>
    <hyperlink ref="AJ298" r:id="rId1"/>
    <hyperlink ref="AJ308" r:id="rId2"/>
    <hyperlink ref="AJ979" r:id="rId3"/>
    <hyperlink ref="AJ993" r:id="rId4"/>
    <hyperlink ref="AJ158" r:id="rId5"/>
    <hyperlink ref="AJ1314" r:id="rId6"/>
    <hyperlink ref="AJ828" r:id="rId7"/>
    <hyperlink ref="AK1078" r:id="rId8"/>
    <hyperlink ref="AK1216" r:id="rId9"/>
    <hyperlink ref="AL232" r:id="rId10"/>
    <hyperlink ref="AL94" r:id="rId11"/>
    <hyperlink ref="AL22" r:id="rId12"/>
    <hyperlink ref="AL47" r:id="rId13"/>
    <hyperlink ref="AL62" r:id="rId14"/>
    <hyperlink ref="AL238" r:id="rId15"/>
    <hyperlink ref="AL15" r:id="rId16"/>
    <hyperlink ref="AL8" r:id="rId17"/>
    <hyperlink ref="AL3" r:id="rId18"/>
    <hyperlink ref="AL10" r:id="rId19"/>
    <hyperlink ref="AL5" r:id="rId20"/>
    <hyperlink ref="AL48" r:id="rId21"/>
    <hyperlink ref="AL19" r:id="rId22"/>
    <hyperlink ref="AL242" r:id="rId23"/>
    <hyperlink ref="AL846" r:id="rId24"/>
    <hyperlink ref="AL847" r:id="rId25"/>
    <hyperlink ref="AL244" r:id="rId26"/>
    <hyperlink ref="AL38" r:id="rId27"/>
    <hyperlink ref="AL246" r:id="rId28"/>
    <hyperlink ref="AL63" r:id="rId29"/>
    <hyperlink ref="AL854" r:id="rId30"/>
    <hyperlink ref="AL95" r:id="rId31"/>
    <hyperlink ref="AL96" r:id="rId32"/>
    <hyperlink ref="AL248" r:id="rId33"/>
    <hyperlink ref="AL249" r:id="rId34"/>
    <hyperlink ref="AL4" r:id="rId35"/>
    <hyperlink ref="AL23" r:id="rId36"/>
    <hyperlink ref="AL858" r:id="rId37"/>
    <hyperlink ref="AL97" r:id="rId38"/>
    <hyperlink ref="AL859" r:id="rId39"/>
    <hyperlink ref="AL98" r:id="rId40"/>
    <hyperlink ref="AL253" r:id="rId41"/>
    <hyperlink ref="AL860" r:id="rId42"/>
    <hyperlink ref="AL64" r:id="rId43"/>
    <hyperlink ref="AL255" r:id="rId44"/>
    <hyperlink ref="AL32" r:id="rId45"/>
    <hyperlink ref="AL861" r:id="rId46"/>
    <hyperlink ref="AL257" r:id="rId47"/>
    <hyperlink ref="AL99" r:id="rId48"/>
    <hyperlink ref="AL100" r:id="rId49"/>
    <hyperlink ref="AL863" r:id="rId50"/>
    <hyperlink ref="AL864" r:id="rId51"/>
    <hyperlink ref="AL65" r:id="rId52"/>
    <hyperlink ref="AL866" r:id="rId53"/>
    <hyperlink ref="AL14" r:id="rId54"/>
    <hyperlink ref="AL868" r:id="rId55"/>
    <hyperlink ref="AL101" r:id="rId56"/>
    <hyperlink ref="AL261" r:id="rId57"/>
    <hyperlink ref="AL262" r:id="rId58"/>
    <hyperlink ref="AL102" r:id="rId59"/>
    <hyperlink ref="AL20" r:id="rId60"/>
    <hyperlink ref="AL24" r:id="rId61"/>
    <hyperlink ref="AL871" r:id="rId62"/>
    <hyperlink ref="AL873" r:id="rId63"/>
    <hyperlink ref="AL103" r:id="rId64"/>
    <hyperlink ref="AL9" r:id="rId65"/>
    <hyperlink ref="AL104" r:id="rId66"/>
    <hyperlink ref="AL270" r:id="rId67"/>
    <hyperlink ref="AL105" r:id="rId68"/>
    <hyperlink ref="AL106" r:id="rId69"/>
    <hyperlink ref="AL107" r:id="rId70"/>
    <hyperlink ref="AL876" r:id="rId71"/>
    <hyperlink ref="AL6" r:id="rId72"/>
    <hyperlink ref="AL879" r:id="rId73"/>
    <hyperlink ref="AL880" r:id="rId74"/>
    <hyperlink ref="AL108" r:id="rId75"/>
    <hyperlink ref="AL882" r:id="rId76"/>
    <hyperlink ref="AL883" r:id="rId77"/>
    <hyperlink ref="AL884" r:id="rId78"/>
    <hyperlink ref="AL277" r:id="rId79"/>
    <hyperlink ref="AL886" r:id="rId80"/>
    <hyperlink ref="AL279" r:id="rId81"/>
    <hyperlink ref="AL887" r:id="rId82"/>
    <hyperlink ref="AL33" r:id="rId83"/>
    <hyperlink ref="AL109" r:id="rId84"/>
    <hyperlink ref="AL889" r:id="rId85"/>
    <hyperlink ref="AL111" r:id="rId86"/>
    <hyperlink ref="AL284" r:id="rId87"/>
    <hyperlink ref="AL890" r:id="rId88"/>
    <hyperlink ref="AL891" r:id="rId89"/>
    <hyperlink ref="AL285" r:id="rId90"/>
    <hyperlink ref="AL66" r:id="rId91"/>
    <hyperlink ref="AL286" r:id="rId92"/>
    <hyperlink ref="AL892" r:id="rId93"/>
    <hyperlink ref="AL893" r:id="rId94"/>
    <hyperlink ref="AL894" r:id="rId95"/>
    <hyperlink ref="AL895" r:id="rId96"/>
    <hyperlink ref="AL296" r:id="rId97"/>
    <hyperlink ref="AL29" r:id="rId98"/>
    <hyperlink ref="AL18" r:id="rId99"/>
    <hyperlink ref="AL896" r:id="rId100"/>
    <hyperlink ref="AL298" r:id="rId101"/>
    <hyperlink ref="AL897" r:id="rId102"/>
    <hyperlink ref="AL898" r:id="rId103"/>
    <hyperlink ref="AL901" r:id="rId104"/>
    <hyperlink ref="AL301" r:id="rId105"/>
    <hyperlink ref="AL67" r:id="rId106"/>
    <hyperlink ref="AL903" r:id="rId107"/>
    <hyperlink ref="AL305" r:id="rId108"/>
    <hyperlink ref="AL906" r:id="rId109"/>
    <hyperlink ref="AL907" r:id="rId110"/>
    <hyperlink ref="AL909" r:id="rId111"/>
    <hyperlink ref="AL913" r:id="rId112"/>
    <hyperlink ref="AL312" r:id="rId113"/>
    <hyperlink ref="AL112" r:id="rId114"/>
    <hyperlink ref="AL113" r:id="rId115"/>
    <hyperlink ref="AL314" r:id="rId116"/>
    <hyperlink ref="AL915" r:id="rId117"/>
    <hyperlink ref="AL916" r:id="rId118"/>
    <hyperlink ref="AL917" r:id="rId119"/>
    <hyperlink ref="AL317" r:id="rId120"/>
    <hyperlink ref="AL318" r:id="rId121"/>
    <hyperlink ref="AL918" r:id="rId122"/>
    <hyperlink ref="AL320" r:id="rId123"/>
    <hyperlink ref="AL115" r:id="rId124"/>
    <hyperlink ref="AL321" r:id="rId125"/>
    <hyperlink ref="AL39" r:id="rId126"/>
    <hyperlink ref="AL323" r:id="rId127"/>
    <hyperlink ref="AL919" r:id="rId128"/>
    <hyperlink ref="AL12" r:id="rId129"/>
    <hyperlink ref="AL922" r:id="rId130"/>
    <hyperlink ref="AL923" r:id="rId131"/>
    <hyperlink ref="AL924" r:id="rId132"/>
    <hyperlink ref="AL925" r:id="rId133"/>
    <hyperlink ref="AL927" r:id="rId134"/>
    <hyperlink ref="AL928" r:id="rId135"/>
    <hyperlink ref="AL929" r:id="rId136"/>
    <hyperlink ref="AL930" r:id="rId137"/>
    <hyperlink ref="AL933" r:id="rId138"/>
    <hyperlink ref="AL934" r:id="rId139"/>
    <hyperlink ref="AL331" r:id="rId140"/>
    <hyperlink ref="AL936" r:id="rId141"/>
    <hyperlink ref="AL116" r:id="rId142"/>
    <hyperlink ref="AL939" r:id="rId143"/>
    <hyperlink ref="AL940" r:id="rId144"/>
    <hyperlink ref="AL941" r:id="rId145"/>
    <hyperlink ref="AL339" r:id="rId146"/>
    <hyperlink ref="AL340" r:id="rId147"/>
    <hyperlink ref="AL49" r:id="rId148"/>
    <hyperlink ref="AL69" r:id="rId149"/>
    <hyperlink ref="AL942" r:id="rId150"/>
    <hyperlink ref="AL943" r:id="rId151"/>
    <hyperlink ref="AL945" r:id="rId152"/>
    <hyperlink ref="AL40" r:id="rId153"/>
    <hyperlink ref="AL343" r:id="rId154"/>
    <hyperlink ref="AL947" r:id="rId155"/>
    <hyperlink ref="AL41" r:id="rId156"/>
    <hyperlink ref="AL348" r:id="rId157"/>
    <hyperlink ref="AL42" r:id="rId158"/>
    <hyperlink ref="AL72" r:id="rId159"/>
    <hyperlink ref="AL950" r:id="rId160"/>
    <hyperlink ref="AL349" r:id="rId161"/>
    <hyperlink ref="AL118" r:id="rId162"/>
    <hyperlink ref="AL350" r:id="rId163"/>
    <hyperlink ref="AL43" r:id="rId164"/>
    <hyperlink ref="AL35" r:id="rId165"/>
    <hyperlink ref="AL353" r:id="rId166"/>
    <hyperlink ref="AL953" r:id="rId167"/>
    <hyperlink ref="AL954" r:id="rId168"/>
    <hyperlink ref="AL119" r:id="rId169"/>
    <hyperlink ref="AL355" r:id="rId170"/>
    <hyperlink ref="AL356" r:id="rId171"/>
    <hyperlink ref="AL956" r:id="rId172"/>
    <hyperlink ref="AL357" r:id="rId173"/>
    <hyperlink ref="AL120" r:id="rId174"/>
    <hyperlink ref="AL359" r:id="rId175"/>
    <hyperlink ref="AL7" r:id="rId176"/>
    <hyperlink ref="AL361" r:id="rId177"/>
    <hyperlink ref="AL73" r:id="rId178"/>
    <hyperlink ref="AL121" r:id="rId179"/>
    <hyperlink ref="AL363" r:id="rId180"/>
    <hyperlink ref="AL957" r:id="rId181"/>
    <hyperlink ref="AL958" r:id="rId182"/>
    <hyperlink ref="AL959" r:id="rId183"/>
    <hyperlink ref="AL364" r:id="rId184"/>
    <hyperlink ref="AL366" r:id="rId185"/>
    <hyperlink ref="AL962" r:id="rId186"/>
    <hyperlink ref="AL74" r:id="rId187"/>
    <hyperlink ref="AL963" r:id="rId188"/>
    <hyperlink ref="AL964" r:id="rId189"/>
    <hyperlink ref="AL965" r:id="rId190"/>
    <hyperlink ref="AL966" r:id="rId191"/>
    <hyperlink ref="AL969" r:id="rId192"/>
    <hyperlink ref="AL50" r:id="rId193"/>
    <hyperlink ref="AL13" r:id="rId194"/>
    <hyperlink ref="AL971" r:id="rId195"/>
    <hyperlink ref="AL972" r:id="rId196"/>
    <hyperlink ref="AL25" r:id="rId197"/>
    <hyperlink ref="AL973" r:id="rId198"/>
    <hyperlink ref="AL379" r:id="rId199"/>
    <hyperlink ref="AL974" r:id="rId200"/>
    <hyperlink ref="AL16" r:id="rId201"/>
    <hyperlink ref="AL384" r:id="rId202"/>
    <hyperlink ref="AL386" r:id="rId203"/>
    <hyperlink ref="AL389" r:id="rId204"/>
    <hyperlink ref="AL124" r:id="rId205"/>
    <hyperlink ref="AL44" r:id="rId206"/>
    <hyperlink ref="AL392" r:id="rId207"/>
    <hyperlink ref="AL75" r:id="rId208"/>
    <hyperlink ref="AL394" r:id="rId209"/>
    <hyperlink ref="AL396" r:id="rId210"/>
    <hyperlink ref="AL400" r:id="rId211"/>
    <hyperlink ref="AL76" r:id="rId212"/>
    <hyperlink ref="AL401" r:id="rId213"/>
    <hyperlink ref="AL976" r:id="rId214"/>
    <hyperlink ref="AL51" r:id="rId215"/>
    <hyperlink ref="AL45" r:id="rId216"/>
    <hyperlink ref="AL52" r:id="rId217"/>
    <hyperlink ref="AL53" r:id="rId218"/>
    <hyperlink ref="AL127" r:id="rId219"/>
    <hyperlink ref="AL54" r:id="rId220"/>
    <hyperlink ref="AL977" r:id="rId221"/>
    <hyperlink ref="AL979" r:id="rId222"/>
    <hyperlink ref="AL410" r:id="rId223"/>
    <hyperlink ref="AL128" r:id="rId224"/>
    <hyperlink ref="AL414" r:id="rId225"/>
    <hyperlink ref="AL982" r:id="rId226"/>
    <hyperlink ref="AL78" r:id="rId227"/>
    <hyperlink ref="AL983" r:id="rId228"/>
    <hyperlink ref="AL984" r:id="rId229"/>
    <hyperlink ref="AL417" r:id="rId230"/>
    <hyperlink ref="AL986" r:id="rId231"/>
    <hyperlink ref="AL988" r:id="rId232"/>
    <hyperlink ref="AL129" r:id="rId233"/>
    <hyperlink ref="AL422" r:id="rId234"/>
    <hyperlink ref="AL989" r:id="rId235"/>
    <hyperlink ref="AL423" r:id="rId236"/>
    <hyperlink ref="AL130" r:id="rId237"/>
    <hyperlink ref="AL131" r:id="rId238"/>
    <hyperlink ref="AL425" r:id="rId239"/>
    <hyperlink ref="AL990" r:id="rId240"/>
    <hyperlink ref="AL132" r:id="rId241"/>
    <hyperlink ref="AL992" r:id="rId242"/>
    <hyperlink ref="AL993" r:id="rId243"/>
    <hyperlink ref="AL995" r:id="rId244"/>
    <hyperlink ref="AL996" r:id="rId245"/>
    <hyperlink ref="AL997" r:id="rId246"/>
    <hyperlink ref="AL998" r:id="rId247"/>
    <hyperlink ref="AL999" r:id="rId248"/>
    <hyperlink ref="AL430" r:id="rId249"/>
    <hyperlink ref="AL431" r:id="rId250"/>
    <hyperlink ref="AL134" r:id="rId251"/>
    <hyperlink ref="AL436" r:id="rId252"/>
    <hyperlink ref="AL135" r:id="rId253"/>
    <hyperlink ref="AL55" r:id="rId254"/>
    <hyperlink ref="AL438" r:id="rId255"/>
    <hyperlink ref="AL1002" r:id="rId256"/>
    <hyperlink ref="AL1003" r:id="rId257"/>
    <hyperlink ref="AL441" r:id="rId258"/>
    <hyperlink ref="AL1005" r:id="rId259"/>
    <hyperlink ref="AL1006" r:id="rId260"/>
    <hyperlink ref="AL446" r:id="rId261"/>
    <hyperlink ref="AL447" r:id="rId262"/>
    <hyperlink ref="AL448" r:id="rId263"/>
    <hyperlink ref="AL136" r:id="rId264"/>
    <hyperlink ref="AL138" r:id="rId265"/>
    <hyperlink ref="AL1007" r:id="rId266"/>
    <hyperlink ref="AL56" r:id="rId267"/>
    <hyperlink ref="AL454" r:id="rId268"/>
    <hyperlink ref="AL1009" r:id="rId269"/>
    <hyperlink ref="AL456" r:id="rId270"/>
    <hyperlink ref="AL11" r:id="rId271"/>
    <hyperlink ref="AL1010" r:id="rId272"/>
    <hyperlink ref="AL1011" r:id="rId273"/>
    <hyperlink ref="AL1012" r:id="rId274"/>
    <hyperlink ref="AL1013" r:id="rId275"/>
    <hyperlink ref="AL458" r:id="rId276"/>
    <hyperlink ref="AL57" r:id="rId277"/>
    <hyperlink ref="AL1014" r:id="rId278"/>
    <hyperlink ref="AL1016" r:id="rId279"/>
    <hyperlink ref="AL1018" r:id="rId280"/>
    <hyperlink ref="AL1020" r:id="rId281"/>
    <hyperlink ref="AL1022" r:id="rId282"/>
    <hyperlink ref="AL460" r:id="rId283"/>
    <hyperlink ref="AL461" r:id="rId284"/>
    <hyperlink ref="AL1024" r:id="rId285"/>
    <hyperlink ref="AL1025" r:id="rId286"/>
    <hyperlink ref="AL1026" r:id="rId287"/>
    <hyperlink ref="AL141" r:id="rId288"/>
    <hyperlink ref="AL1027" r:id="rId289"/>
    <hyperlink ref="AL1029" r:id="rId290"/>
    <hyperlink ref="AL470" r:id="rId291"/>
    <hyperlink ref="AL471" r:id="rId292"/>
    <hyperlink ref="AL1030" r:id="rId293"/>
    <hyperlink ref="AL472" r:id="rId294"/>
    <hyperlink ref="AL477" r:id="rId295"/>
    <hyperlink ref="AL142" r:id="rId296"/>
    <hyperlink ref="AL1033" r:id="rId297"/>
    <hyperlink ref="AL36" r:id="rId298"/>
    <hyperlink ref="AL1034" r:id="rId299"/>
    <hyperlink ref="AL502" r:id="rId300"/>
    <hyperlink ref="AL1061" r:id="rId301"/>
    <hyperlink ref="AL1062" r:id="rId302"/>
    <hyperlink ref="AL1063" r:id="rId303"/>
    <hyperlink ref="AL1065" r:id="rId304"/>
    <hyperlink ref="AL143" r:id="rId305"/>
    <hyperlink ref="AL504" r:id="rId306"/>
    <hyperlink ref="AL83" r:id="rId307"/>
    <hyperlink ref="AL1073" r:id="rId308"/>
    <hyperlink ref="AL145" r:id="rId309"/>
    <hyperlink ref="AL514" r:id="rId310"/>
    <hyperlink ref="AL146" r:id="rId311"/>
    <hyperlink ref="AL1076" r:id="rId312"/>
    <hyperlink ref="AL1077" r:id="rId313"/>
    <hyperlink ref="AL1078" r:id="rId314"/>
    <hyperlink ref="AL1079" r:id="rId315"/>
    <hyperlink ref="AL1080" r:id="rId316"/>
    <hyperlink ref="AL1082" r:id="rId317"/>
    <hyperlink ref="AL523" r:id="rId318"/>
    <hyperlink ref="AL58" r:id="rId319"/>
    <hyperlink ref="AL1085" r:id="rId320"/>
    <hyperlink ref="AL524" r:id="rId321"/>
    <hyperlink ref="AL1086" r:id="rId322"/>
    <hyperlink ref="AL1087" r:id="rId323"/>
    <hyperlink ref="AL525" r:id="rId324"/>
    <hyperlink ref="AL147" r:id="rId325"/>
    <hyperlink ref="AL148" r:id="rId326"/>
    <hyperlink ref="AL149" r:id="rId327"/>
    <hyperlink ref="AL1091" r:id="rId328"/>
    <hyperlink ref="AL1092" r:id="rId329"/>
    <hyperlink ref="AL1093" r:id="rId330"/>
    <hyperlink ref="AL1094" r:id="rId331"/>
    <hyperlink ref="AL1103" r:id="rId332"/>
    <hyperlink ref="AL530" r:id="rId333"/>
    <hyperlink ref="AL150" r:id="rId334"/>
    <hyperlink ref="AL532" r:id="rId335"/>
    <hyperlink ref="AL59" r:id="rId336"/>
    <hyperlink ref="AL1108" r:id="rId337"/>
    <hyperlink ref="AL1109" r:id="rId338"/>
    <hyperlink ref="AL27" r:id="rId339"/>
    <hyperlink ref="AL1111" r:id="rId340"/>
    <hyperlink ref="AL1112" r:id="rId341"/>
    <hyperlink ref="AL1113" r:id="rId342"/>
    <hyperlink ref="AL1114" r:id="rId343"/>
    <hyperlink ref="AL1116" r:id="rId344"/>
    <hyperlink ref="AL537" r:id="rId345"/>
    <hyperlink ref="AL84" r:id="rId346"/>
    <hyperlink ref="AL1118" r:id="rId347"/>
    <hyperlink ref="AL1119" r:id="rId348"/>
    <hyperlink ref="AL1121" r:id="rId349"/>
    <hyperlink ref="AL1122" r:id="rId350"/>
    <hyperlink ref="AL538" r:id="rId351"/>
    <hyperlink ref="AL1123" r:id="rId352"/>
    <hyperlink ref="AL1124" r:id="rId353"/>
    <hyperlink ref="AL1125" r:id="rId354"/>
    <hyperlink ref="AL151" r:id="rId355"/>
    <hyperlink ref="AL539" r:id="rId356"/>
    <hyperlink ref="AL1126" r:id="rId357"/>
    <hyperlink ref="AL1127" r:id="rId358"/>
    <hyperlink ref="AL1128" r:id="rId359"/>
    <hyperlink ref="AL1130" r:id="rId360"/>
    <hyperlink ref="AL541" r:id="rId361"/>
    <hyperlink ref="AL542" r:id="rId362"/>
    <hyperlink ref="AL60" r:id="rId363"/>
    <hyperlink ref="AL1132" r:id="rId364"/>
    <hyperlink ref="AL549" r:id="rId365"/>
    <hyperlink ref="AL550" r:id="rId366"/>
    <hyperlink ref="AL21" r:id="rId367"/>
    <hyperlink ref="AL1137" r:id="rId368"/>
    <hyperlink ref="AL1139" r:id="rId369"/>
    <hyperlink ref="AL554" r:id="rId370"/>
    <hyperlink ref="AL1142" r:id="rId371"/>
    <hyperlink ref="AL1143" r:id="rId372"/>
    <hyperlink ref="AL1145" r:id="rId373"/>
    <hyperlink ref="AL1146" r:id="rId374"/>
    <hyperlink ref="AL1147" r:id="rId375"/>
    <hyperlink ref="AL1149" r:id="rId376"/>
    <hyperlink ref="AL1150" r:id="rId377"/>
    <hyperlink ref="AL1151" r:id="rId378"/>
    <hyperlink ref="AL1153" r:id="rId379"/>
    <hyperlink ref="AL561" r:id="rId380"/>
    <hyperlink ref="AL155" r:id="rId381"/>
    <hyperlink ref="AL566" r:id="rId382"/>
    <hyperlink ref="AL156" r:id="rId383"/>
    <hyperlink ref="AL1157" r:id="rId384"/>
    <hyperlink ref="AL1158" r:id="rId385"/>
    <hyperlink ref="AL1160" r:id="rId386"/>
    <hyperlink ref="AL569" r:id="rId387"/>
    <hyperlink ref="AL61" r:id="rId388"/>
    <hyperlink ref="AL1163" r:id="rId389"/>
    <hyperlink ref="AL571" r:id="rId390"/>
    <hyperlink ref="AL157" r:id="rId391"/>
    <hyperlink ref="AL1165" r:id="rId392"/>
    <hyperlink ref="AL572" r:id="rId393"/>
    <hyperlink ref="AL17" r:id="rId394"/>
    <hyperlink ref="AL575" r:id="rId395"/>
    <hyperlink ref="AL576" r:id="rId396"/>
    <hyperlink ref="AL158" r:id="rId397"/>
    <hyperlink ref="AL586" r:id="rId398"/>
    <hyperlink ref="AL1176" r:id="rId399"/>
    <hyperlink ref="AL588" r:id="rId400"/>
    <hyperlink ref="AL30" r:id="rId401"/>
    <hyperlink ref="AL1178" r:id="rId402"/>
    <hyperlink ref="AL1179" r:id="rId403"/>
    <hyperlink ref="AL590" r:id="rId404"/>
    <hyperlink ref="AL592" r:id="rId405"/>
    <hyperlink ref="AL1185" r:id="rId406"/>
    <hyperlink ref="AL160" r:id="rId407"/>
    <hyperlink ref="AL161" r:id="rId408"/>
    <hyperlink ref="AL596" r:id="rId409"/>
    <hyperlink ref="AL1186" r:id="rId410"/>
    <hyperlink ref="AL1189" r:id="rId411"/>
    <hyperlink ref="AL1193" r:id="rId412"/>
    <hyperlink ref="AL163" r:id="rId413"/>
    <hyperlink ref="AL600" r:id="rId414"/>
    <hyperlink ref="AL1194" r:id="rId415"/>
    <hyperlink ref="AL601" r:id="rId416"/>
    <hyperlink ref="AL1197" r:id="rId417"/>
    <hyperlink ref="AL31" r:id="rId418"/>
    <hyperlink ref="AL604" r:id="rId419"/>
    <hyperlink ref="AL165" r:id="rId420"/>
    <hyperlink ref="AL166" r:id="rId421"/>
    <hyperlink ref="AL167" r:id="rId422"/>
    <hyperlink ref="AL169" r:id="rId423"/>
    <hyperlink ref="AL609" r:id="rId424"/>
    <hyperlink ref="AL1215" r:id="rId425"/>
    <hyperlink ref="AL1216" r:id="rId426"/>
    <hyperlink ref="AL1218" r:id="rId427"/>
    <hyperlink ref="AL1221" r:id="rId428"/>
    <hyperlink ref="AL613" r:id="rId429"/>
    <hyperlink ref="AL1222" r:id="rId430"/>
    <hyperlink ref="AL1225" r:id="rId431"/>
    <hyperlink ref="AL1229" r:id="rId432"/>
    <hyperlink ref="AL1236" r:id="rId433"/>
    <hyperlink ref="AL620" r:id="rId434"/>
    <hyperlink ref="AL621" r:id="rId435"/>
    <hyperlink ref="AL171" r:id="rId436"/>
    <hyperlink ref="AL1238" r:id="rId437"/>
    <hyperlink ref="AL1239" r:id="rId438"/>
    <hyperlink ref="AL1240" r:id="rId439"/>
    <hyperlink ref="AL624" r:id="rId440"/>
    <hyperlink ref="AL1245" r:id="rId441"/>
    <hyperlink ref="AL627" r:id="rId442"/>
    <hyperlink ref="AL172" r:id="rId443"/>
    <hyperlink ref="AL628" r:id="rId444"/>
    <hyperlink ref="AL1247" r:id="rId445"/>
    <hyperlink ref="AL174" r:id="rId446"/>
    <hyperlink ref="AL175" r:id="rId447"/>
    <hyperlink ref="AL176" r:id="rId448"/>
    <hyperlink ref="AL177" r:id="rId449"/>
    <hyperlink ref="AL634" r:id="rId450"/>
    <hyperlink ref="AL178" r:id="rId451"/>
    <hyperlink ref="AL28" r:id="rId452"/>
    <hyperlink ref="AL638" r:id="rId453"/>
    <hyperlink ref="AL641" r:id="rId454"/>
    <hyperlink ref="AL644" r:id="rId455"/>
    <hyperlink ref="AL645" r:id="rId456"/>
    <hyperlink ref="AL646" r:id="rId457"/>
    <hyperlink ref="AL650" r:id="rId458"/>
    <hyperlink ref="AL1251" r:id="rId459"/>
    <hyperlink ref="AL180" r:id="rId460"/>
    <hyperlink ref="AL1253" r:id="rId461"/>
    <hyperlink ref="AL1254" r:id="rId462"/>
    <hyperlink ref="AL657" r:id="rId463"/>
    <hyperlink ref="AL658" r:id="rId464"/>
    <hyperlink ref="AL660" r:id="rId465"/>
    <hyperlink ref="AL1256" r:id="rId466"/>
    <hyperlink ref="AL1257" r:id="rId467"/>
    <hyperlink ref="AL661" r:id="rId468"/>
    <hyperlink ref="AL662" r:id="rId469"/>
    <hyperlink ref="AL1258" r:id="rId470"/>
    <hyperlink ref="AL1259" r:id="rId471"/>
    <hyperlink ref="AL1260" r:id="rId472"/>
    <hyperlink ref="AL665" r:id="rId473"/>
    <hyperlink ref="AL85" r:id="rId474"/>
    <hyperlink ref="AL1261" r:id="rId475"/>
    <hyperlink ref="AL1262" r:id="rId476"/>
    <hyperlink ref="AL667" r:id="rId477"/>
    <hyperlink ref="AL668" r:id="rId478"/>
    <hyperlink ref="AL182" r:id="rId479"/>
    <hyperlink ref="AL1264" r:id="rId480"/>
    <hyperlink ref="AL1265" r:id="rId481"/>
    <hyperlink ref="AL1266" r:id="rId482"/>
    <hyperlink ref="AL1267" r:id="rId483"/>
    <hyperlink ref="AL1268" r:id="rId484"/>
    <hyperlink ref="AL673" r:id="rId485"/>
    <hyperlink ref="AL86" r:id="rId486"/>
    <hyperlink ref="AL1270" r:id="rId487"/>
    <hyperlink ref="AL677" r:id="rId488"/>
    <hyperlink ref="AL1272" r:id="rId489"/>
    <hyperlink ref="AL183" r:id="rId490"/>
    <hyperlink ref="AL682" r:id="rId491"/>
    <hyperlink ref="AL87" r:id="rId492"/>
    <hyperlink ref="AL184" r:id="rId493"/>
    <hyperlink ref="AL686" r:id="rId494"/>
    <hyperlink ref="AL687" r:id="rId495"/>
    <hyperlink ref="AL186" r:id="rId496"/>
    <hyperlink ref="AL1277" r:id="rId497"/>
    <hyperlink ref="AL1278" r:id="rId498"/>
    <hyperlink ref="AL1279" r:id="rId499"/>
    <hyperlink ref="AL1280" r:id="rId500"/>
    <hyperlink ref="AL1282" r:id="rId501"/>
    <hyperlink ref="AL189" r:id="rId502"/>
    <hyperlink ref="AL693" r:id="rId503"/>
    <hyperlink ref="AL1284" r:id="rId504"/>
    <hyperlink ref="AL1285" r:id="rId505"/>
    <hyperlink ref="AL697" r:id="rId506"/>
    <hyperlink ref="AL192" r:id="rId507"/>
    <hyperlink ref="AL193" r:id="rId508"/>
    <hyperlink ref="AL1288" r:id="rId509"/>
    <hyperlink ref="AL1290" r:id="rId510"/>
    <hyperlink ref="AL1292" r:id="rId511"/>
    <hyperlink ref="AL1293" r:id="rId512"/>
    <hyperlink ref="AL1295" r:id="rId513"/>
    <hyperlink ref="AL194" r:id="rId514"/>
    <hyperlink ref="AL88" r:id="rId515"/>
    <hyperlink ref="AL34" r:id="rId516"/>
    <hyperlink ref="AL709" r:id="rId517"/>
    <hyperlink ref="AL1299" r:id="rId518"/>
    <hyperlink ref="AL712" r:id="rId519"/>
    <hyperlink ref="AL1301" r:id="rId520"/>
    <hyperlink ref="AL714" r:id="rId521"/>
    <hyperlink ref="AL716" r:id="rId522"/>
    <hyperlink ref="AL717" r:id="rId523"/>
    <hyperlink ref="AL195" r:id="rId524"/>
    <hyperlink ref="AL196" r:id="rId525"/>
    <hyperlink ref="AL1302" r:id="rId526"/>
    <hyperlink ref="AL197" r:id="rId527"/>
    <hyperlink ref="AL1303" r:id="rId528"/>
    <hyperlink ref="AL719" r:id="rId529"/>
    <hyperlink ref="AL1305" r:id="rId530"/>
    <hyperlink ref="AL721" r:id="rId531"/>
    <hyperlink ref="AL722" r:id="rId532"/>
    <hyperlink ref="AL723" r:id="rId533"/>
    <hyperlink ref="AL725" r:id="rId534"/>
    <hyperlink ref="AL1306" r:id="rId535"/>
    <hyperlink ref="AL1309" r:id="rId536"/>
    <hyperlink ref="AL1310" r:id="rId537"/>
    <hyperlink ref="AL198" r:id="rId538"/>
    <hyperlink ref="AL199" r:id="rId539"/>
    <hyperlink ref="AL200" r:id="rId540"/>
    <hyperlink ref="AL1314" r:id="rId541"/>
    <hyperlink ref="AL1315" r:id="rId542"/>
    <hyperlink ref="AL201" r:id="rId543"/>
    <hyperlink ref="AL1317" r:id="rId544"/>
    <hyperlink ref="AL730" r:id="rId545"/>
    <hyperlink ref="AL731" r:id="rId546"/>
    <hyperlink ref="AL1319" r:id="rId547"/>
    <hyperlink ref="AL46" r:id="rId548"/>
    <hyperlink ref="AL202" r:id="rId549"/>
    <hyperlink ref="AL736" r:id="rId550"/>
    <hyperlink ref="AL203" r:id="rId551"/>
    <hyperlink ref="AL737" r:id="rId552"/>
    <hyperlink ref="AL207" r:id="rId553"/>
    <hyperlink ref="AL208" r:id="rId554"/>
    <hyperlink ref="AL209" r:id="rId555"/>
    <hyperlink ref="AL738" r:id="rId556"/>
    <hyperlink ref="AL1322" r:id="rId557"/>
    <hyperlink ref="AL1323" r:id="rId558"/>
    <hyperlink ref="AL745" r:id="rId559"/>
    <hyperlink ref="AL90" r:id="rId560"/>
    <hyperlink ref="AL746" r:id="rId561"/>
    <hyperlink ref="AL1325" r:id="rId562"/>
    <hyperlink ref="AL1326" r:id="rId563"/>
    <hyperlink ref="AL750" r:id="rId564"/>
    <hyperlink ref="AL1328" r:id="rId565"/>
    <hyperlink ref="AL751" r:id="rId566"/>
    <hyperlink ref="AL752" r:id="rId567"/>
    <hyperlink ref="AL212" r:id="rId568"/>
    <hyperlink ref="AL213" r:id="rId569"/>
    <hyperlink ref="AL1332" r:id="rId570"/>
    <hyperlink ref="AL1334" r:id="rId571"/>
    <hyperlink ref="AL1338" r:id="rId572"/>
    <hyperlink ref="AL1340" r:id="rId573"/>
    <hyperlink ref="AL756" r:id="rId574"/>
    <hyperlink ref="AL1341" r:id="rId575"/>
    <hyperlink ref="AL1342" r:id="rId576"/>
    <hyperlink ref="AL757" r:id="rId577"/>
    <hyperlink ref="AL758" r:id="rId578"/>
    <hyperlink ref="AL214" r:id="rId579"/>
    <hyperlink ref="AL759" r:id="rId580"/>
    <hyperlink ref="AL760" r:id="rId581"/>
    <hyperlink ref="AL763" r:id="rId582"/>
    <hyperlink ref="AL764" r:id="rId583"/>
    <hyperlink ref="AL766" r:id="rId584"/>
    <hyperlink ref="AL767" r:id="rId585"/>
    <hyperlink ref="AL1348" r:id="rId586"/>
    <hyperlink ref="AL1350" r:id="rId587"/>
    <hyperlink ref="AL774" r:id="rId588"/>
    <hyperlink ref="AL775" r:id="rId589"/>
    <hyperlink ref="AL215" r:id="rId590"/>
    <hyperlink ref="AL1353" r:id="rId591"/>
    <hyperlink ref="AL779" r:id="rId592"/>
    <hyperlink ref="AL91" r:id="rId593"/>
    <hyperlink ref="AL1354" r:id="rId594"/>
    <hyperlink ref="AL216" r:id="rId595"/>
    <hyperlink ref="AL1358" r:id="rId596"/>
    <hyperlink ref="AL218" r:id="rId597"/>
    <hyperlink ref="AL1359" r:id="rId598"/>
    <hyperlink ref="AL1360" r:id="rId599"/>
    <hyperlink ref="AL219" r:id="rId600"/>
    <hyperlink ref="AL1361" r:id="rId601"/>
    <hyperlink ref="AL1363" r:id="rId602"/>
    <hyperlink ref="AL1364" r:id="rId603"/>
    <hyperlink ref="AL798" r:id="rId604"/>
    <hyperlink ref="AL1368" r:id="rId605"/>
    <hyperlink ref="AL1369" r:id="rId606"/>
    <hyperlink ref="AL1373" r:id="rId607"/>
    <hyperlink ref="AL1376" r:id="rId608"/>
    <hyperlink ref="AL1377" r:id="rId609"/>
    <hyperlink ref="AL799" r:id="rId610"/>
    <hyperlink ref="AL800" r:id="rId611"/>
    <hyperlink ref="AL220" r:id="rId612"/>
    <hyperlink ref="AL1380" r:id="rId613"/>
    <hyperlink ref="AL803" r:id="rId614"/>
    <hyperlink ref="AL1382" r:id="rId615"/>
    <hyperlink ref="AL804" r:id="rId616"/>
    <hyperlink ref="AL805" r:id="rId617"/>
    <hyperlink ref="AL1388" r:id="rId618"/>
    <hyperlink ref="AL1389" r:id="rId619"/>
    <hyperlink ref="AL1390" r:id="rId620"/>
    <hyperlink ref="AL1391" r:id="rId621"/>
    <hyperlink ref="AL92" r:id="rId622"/>
    <hyperlink ref="AL1393" r:id="rId623"/>
    <hyperlink ref="AL1394" r:id="rId624"/>
    <hyperlink ref="AL809" r:id="rId625"/>
    <hyperlink ref="AL1397" r:id="rId626"/>
    <hyperlink ref="AL810" r:id="rId627"/>
    <hyperlink ref="AL1398" r:id="rId628"/>
    <hyperlink ref="AL1399" r:id="rId629"/>
    <hyperlink ref="AL1400" r:id="rId630"/>
    <hyperlink ref="AL1401" r:id="rId631"/>
    <hyperlink ref="AL811" r:id="rId632"/>
    <hyperlink ref="AL223" r:id="rId633"/>
    <hyperlink ref="AL1402" r:id="rId634"/>
    <hyperlink ref="AL1403" r:id="rId635"/>
    <hyperlink ref="AL1404" r:id="rId636"/>
    <hyperlink ref="AL1405" r:id="rId637"/>
    <hyperlink ref="AL815" r:id="rId638"/>
    <hyperlink ref="AL1406" r:id="rId639"/>
    <hyperlink ref="AL816" r:id="rId640"/>
    <hyperlink ref="AL820" r:id="rId641"/>
    <hyperlink ref="AL1407" r:id="rId642"/>
    <hyperlink ref="AL1408" r:id="rId643"/>
    <hyperlink ref="AL224" r:id="rId644"/>
    <hyperlink ref="AL822" r:id="rId645"/>
    <hyperlink ref="AL1409" r:id="rId646"/>
    <hyperlink ref="AL1410" r:id="rId647"/>
    <hyperlink ref="AL1411" r:id="rId648"/>
    <hyperlink ref="AL1412" r:id="rId649"/>
    <hyperlink ref="AL828" r:id="rId650"/>
    <hyperlink ref="AL1415" r:id="rId651"/>
    <hyperlink ref="AL1416" r:id="rId652"/>
    <hyperlink ref="AL1417" r:id="rId653"/>
    <hyperlink ref="AL1420" r:id="rId654"/>
    <hyperlink ref="AL1421" r:id="rId655"/>
    <hyperlink ref="AL1422" r:id="rId656"/>
    <hyperlink ref="AL1423" r:id="rId657"/>
    <hyperlink ref="AL1424" r:id="rId658"/>
    <hyperlink ref="AL1425" r:id="rId659"/>
    <hyperlink ref="AL226" r:id="rId660"/>
    <hyperlink ref="AL227" r:id="rId661"/>
    <hyperlink ref="AL228" r:id="rId662"/>
    <hyperlink ref="AL833" r:id="rId663"/>
    <hyperlink ref="AL1426" r:id="rId664"/>
    <hyperlink ref="AL1429" r:id="rId665"/>
    <hyperlink ref="AL229" r:id="rId666"/>
    <hyperlink ref="AL230" r:id="rId667"/>
    <hyperlink ref="AL231" r:id="rId668"/>
    <hyperlink ref="AL839" r:id="rId669"/>
    <hyperlink ref="AL840" r:id="rId670"/>
    <hyperlink ref="AL841" r:id="rId671"/>
    <hyperlink ref="AL1432" r:id="rId672"/>
    <hyperlink ref="AO232" r:id="rId673"/>
    <hyperlink ref="AO22" r:id="rId674"/>
    <hyperlink ref="AO234" r:id="rId675"/>
    <hyperlink ref="AO235" r:id="rId676"/>
    <hyperlink ref="AO47" r:id="rId677"/>
    <hyperlink ref="AO62" r:id="rId678"/>
    <hyperlink ref="AO237" r:id="rId679"/>
    <hyperlink ref="AO37" r:id="rId680"/>
    <hyperlink ref="AO238" r:id="rId681"/>
    <hyperlink ref="AO239" r:id="rId682"/>
    <hyperlink ref="AO15" r:id="rId683"/>
    <hyperlink ref="AO240" r:id="rId684"/>
    <hyperlink ref="AO8" r:id="rId685"/>
    <hyperlink ref="AO3" r:id="rId686"/>
    <hyperlink ref="AO10" r:id="rId687"/>
    <hyperlink ref="AO5" r:id="rId688"/>
    <hyperlink ref="AO844" r:id="rId689"/>
    <hyperlink ref="AO48" r:id="rId690"/>
    <hyperlink ref="AO19" r:id="rId691"/>
    <hyperlink ref="AO242" r:id="rId692"/>
    <hyperlink ref="AO243" r:id="rId693"/>
    <hyperlink ref="AO846" r:id="rId694"/>
    <hyperlink ref="AO847" r:id="rId695"/>
    <hyperlink ref="AO849" r:id="rId696"/>
    <hyperlink ref="AO244" r:id="rId697"/>
    <hyperlink ref="AO850" r:id="rId698"/>
    <hyperlink ref="AO852" r:id="rId699"/>
    <hyperlink ref="AO853" r:id="rId700"/>
    <hyperlink ref="AO245" r:id="rId701"/>
    <hyperlink ref="AO38" r:id="rId702"/>
    <hyperlink ref="AO246" r:id="rId703"/>
    <hyperlink ref="AO63" r:id="rId704"/>
    <hyperlink ref="AO95" r:id="rId705"/>
    <hyperlink ref="AO247" r:id="rId706"/>
    <hyperlink ref="AO96" r:id="rId707"/>
    <hyperlink ref="AO248" r:id="rId708"/>
    <hyperlink ref="AO249" r:id="rId709"/>
    <hyperlink ref="AO4" r:id="rId710"/>
    <hyperlink ref="AO23" r:id="rId711"/>
    <hyperlink ref="AO858" r:id="rId712"/>
    <hyperlink ref="AO97" r:id="rId713"/>
    <hyperlink ref="AO859" r:id="rId714"/>
    <hyperlink ref="AO98" r:id="rId715"/>
    <hyperlink ref="AO253" r:id="rId716"/>
    <hyperlink ref="AO860" r:id="rId717"/>
    <hyperlink ref="AO254" r:id="rId718"/>
    <hyperlink ref="AO255" r:id="rId719"/>
    <hyperlink ref="AO32" r:id="rId720"/>
    <hyperlink ref="AO257" r:id="rId721"/>
    <hyperlink ref="AO99" r:id="rId722"/>
    <hyperlink ref="AO100" r:id="rId723"/>
    <hyperlink ref="AO863" r:id="rId724"/>
    <hyperlink ref="AO864" r:id="rId725"/>
    <hyperlink ref="AO65" r:id="rId726"/>
    <hyperlink ref="AO866" r:id="rId727"/>
    <hyperlink ref="AO867" r:id="rId728"/>
    <hyperlink ref="AO259" r:id="rId729"/>
    <hyperlink ref="AO260" r:id="rId730"/>
    <hyperlink ref="AO14" r:id="rId731"/>
    <hyperlink ref="AO868" r:id="rId732"/>
    <hyperlink ref="AO101" r:id="rId733"/>
    <hyperlink ref="AO261" r:id="rId734"/>
    <hyperlink ref="AO262" r:id="rId735"/>
    <hyperlink ref="AO263" r:id="rId736"/>
    <hyperlink ref="AO20" r:id="rId737"/>
    <hyperlink ref="AO264" r:id="rId738"/>
    <hyperlink ref="AO24" r:id="rId739"/>
    <hyperlink ref="AO871" r:id="rId740"/>
    <hyperlink ref="AO873" r:id="rId741"/>
    <hyperlink ref="AO103" r:id="rId742"/>
    <hyperlink ref="AO265" r:id="rId743"/>
    <hyperlink ref="AO267" r:id="rId744"/>
    <hyperlink ref="AO9" r:id="rId745"/>
    <hyperlink ref="AO269" r:id="rId746"/>
    <hyperlink ref="AO104" r:id="rId747"/>
    <hyperlink ref="AO270" r:id="rId748"/>
    <hyperlink ref="AO105" r:id="rId749"/>
    <hyperlink ref="AO106" r:id="rId750"/>
    <hyperlink ref="AO107" r:id="rId751"/>
    <hyperlink ref="AO875" r:id="rId752"/>
    <hyperlink ref="AO876" r:id="rId753"/>
    <hyperlink ref="AO271" r:id="rId754"/>
    <hyperlink ref="AO877" r:id="rId755"/>
    <hyperlink ref="AO878" r:id="rId756"/>
    <hyperlink ref="AO6" r:id="rId757"/>
    <hyperlink ref="AO879" r:id="rId758"/>
    <hyperlink ref="AO880" r:id="rId759"/>
    <hyperlink ref="AO881" r:id="rId760"/>
    <hyperlink ref="AO108" r:id="rId761"/>
    <hyperlink ref="AO882" r:id="rId762"/>
    <hyperlink ref="AO883" r:id="rId763"/>
    <hyperlink ref="AO276" r:id="rId764"/>
    <hyperlink ref="AO277" r:id="rId765"/>
    <hyperlink ref="AO278" r:id="rId766"/>
    <hyperlink ref="AO279" r:id="rId767"/>
    <hyperlink ref="AO887" r:id="rId768"/>
    <hyperlink ref="AO281" r:id="rId769"/>
    <hyperlink ref="AO33" r:id="rId770"/>
    <hyperlink ref="AO109" r:id="rId771"/>
    <hyperlink ref="AO888" r:id="rId772"/>
    <hyperlink ref="AO889" r:id="rId773"/>
    <hyperlink ref="AO111" r:id="rId774"/>
    <hyperlink ref="AO284" r:id="rId775"/>
    <hyperlink ref="AO890" r:id="rId776"/>
    <hyperlink ref="AO891" r:id="rId777"/>
    <hyperlink ref="AO285" r:id="rId778"/>
    <hyperlink ref="AO66" r:id="rId779"/>
    <hyperlink ref="AO287" r:id="rId780"/>
    <hyperlink ref="AO893" r:id="rId781"/>
    <hyperlink ref="AO894" r:id="rId782"/>
    <hyperlink ref="AO289" r:id="rId783"/>
    <hyperlink ref="AO895" r:id="rId784"/>
    <hyperlink ref="AO290" r:id="rId785"/>
    <hyperlink ref="AO291" r:id="rId786"/>
    <hyperlink ref="AO292" r:id="rId787"/>
    <hyperlink ref="AO293" r:id="rId788"/>
    <hyperlink ref="AO29" r:id="rId789"/>
    <hyperlink ref="AO297" r:id="rId790"/>
    <hyperlink ref="AO18" r:id="rId791"/>
    <hyperlink ref="AO896" r:id="rId792"/>
    <hyperlink ref="AO299" r:id="rId793"/>
    <hyperlink ref="AO300" r:id="rId794"/>
    <hyperlink ref="AO897" r:id="rId795"/>
    <hyperlink ref="AO67" r:id="rId796"/>
    <hyperlink ref="AO302" r:id="rId797"/>
    <hyperlink ref="AO903" r:id="rId798"/>
    <hyperlink ref="AO904" r:id="rId799"/>
    <hyperlink ref="AO304" r:id="rId800"/>
    <hyperlink ref="AO905" r:id="rId801"/>
    <hyperlink ref="AO305" r:id="rId802"/>
    <hyperlink ref="AO906" r:id="rId803"/>
    <hyperlink ref="AO907" r:id="rId804"/>
    <hyperlink ref="AO307" r:id="rId805"/>
    <hyperlink ref="AO308" r:id="rId806"/>
    <hyperlink ref="AO908" r:id="rId807"/>
    <hyperlink ref="AO909" r:id="rId808"/>
    <hyperlink ref="AO910" r:id="rId809"/>
    <hyperlink ref="AO913" r:id="rId810"/>
    <hyperlink ref="AO309" r:id="rId811"/>
    <hyperlink ref="AO310" r:id="rId812"/>
    <hyperlink ref="AO311" r:id="rId813"/>
    <hyperlink ref="AO312" r:id="rId814"/>
    <hyperlink ref="AO112" r:id="rId815"/>
    <hyperlink ref="AO113" r:id="rId816"/>
    <hyperlink ref="AO114" r:id="rId817"/>
    <hyperlink ref="AO313" r:id="rId818"/>
    <hyperlink ref="AO68" r:id="rId819"/>
    <hyperlink ref="AO314" r:id="rId820"/>
    <hyperlink ref="AO915" r:id="rId821"/>
    <hyperlink ref="AO315" r:id="rId822"/>
    <hyperlink ref="AO316" r:id="rId823"/>
    <hyperlink ref="AO317" r:id="rId824"/>
    <hyperlink ref="AO318" r:id="rId825"/>
    <hyperlink ref="AO918" r:id="rId826"/>
    <hyperlink ref="AO320" r:id="rId827"/>
    <hyperlink ref="AO115" r:id="rId828"/>
    <hyperlink ref="AO321" r:id="rId829"/>
    <hyperlink ref="AO39" r:id="rId830"/>
    <hyperlink ref="AO322" r:id="rId831"/>
    <hyperlink ref="AO323" r:id="rId832"/>
    <hyperlink ref="AO919" r:id="rId833"/>
    <hyperlink ref="AO920" r:id="rId834"/>
    <hyperlink ref="AO12" r:id="rId835"/>
    <hyperlink ref="AO921" r:id="rId836"/>
    <hyperlink ref="AO922" r:id="rId837"/>
    <hyperlink ref="AO924" r:id="rId838"/>
    <hyperlink ref="AO926" r:id="rId839"/>
    <hyperlink ref="AO928" r:id="rId840"/>
    <hyperlink ref="AO326" r:id="rId841"/>
    <hyperlink ref="AO929" r:id="rId842"/>
    <hyperlink ref="AO930" r:id="rId843"/>
    <hyperlink ref="AO932" r:id="rId844"/>
    <hyperlink ref="AO933" r:id="rId845"/>
    <hyperlink ref="AO329" r:id="rId846"/>
    <hyperlink ref="AO330" r:id="rId847"/>
    <hyperlink ref="AO934" r:id="rId848"/>
    <hyperlink ref="AO935" r:id="rId849"/>
    <hyperlink ref="AO331" r:id="rId850"/>
    <hyperlink ref="AO936" r:id="rId851"/>
    <hyperlink ref="AO332" r:id="rId852"/>
    <hyperlink ref="AO116" r:id="rId853"/>
    <hyperlink ref="AO938" r:id="rId854"/>
    <hyperlink ref="AO334" r:id="rId855"/>
    <hyperlink ref="AO940" r:id="rId856"/>
    <hyperlink ref="AO336" r:id="rId857"/>
    <hyperlink ref="AO337" r:id="rId858"/>
    <hyperlink ref="AO941" r:id="rId859"/>
    <hyperlink ref="AO339" r:id="rId860"/>
    <hyperlink ref="AO49" r:id="rId861"/>
    <hyperlink ref="AO69" r:id="rId862"/>
    <hyperlink ref="AO942" r:id="rId863"/>
    <hyperlink ref="AO943" r:id="rId864"/>
    <hyperlink ref="AO944" r:id="rId865"/>
    <hyperlink ref="AO945" r:id="rId866"/>
    <hyperlink ref="AO946" r:id="rId867"/>
    <hyperlink ref="AO341" r:id="rId868"/>
    <hyperlink ref="AO40" r:id="rId869"/>
    <hyperlink ref="AO342" r:id="rId870"/>
    <hyperlink ref="AO343" r:id="rId871"/>
    <hyperlink ref="AO344" r:id="rId872"/>
    <hyperlink ref="AO947" r:id="rId873"/>
    <hyperlink ref="AO41" r:id="rId874"/>
    <hyperlink ref="AO346" r:id="rId875"/>
    <hyperlink ref="AO948" r:id="rId876"/>
    <hyperlink ref="AO347" r:id="rId877"/>
    <hyperlink ref="AO348" r:id="rId878"/>
    <hyperlink ref="AO42" r:id="rId879"/>
    <hyperlink ref="AO72" r:id="rId880"/>
    <hyperlink ref="AO950" r:id="rId881"/>
    <hyperlink ref="AO349" r:id="rId882"/>
    <hyperlink ref="AO951" r:id="rId883"/>
    <hyperlink ref="AO350" r:id="rId884"/>
    <hyperlink ref="AO43" r:id="rId885"/>
    <hyperlink ref="AO351" r:id="rId886"/>
    <hyperlink ref="AO35" r:id="rId887"/>
    <hyperlink ref="AO352" r:id="rId888"/>
    <hyperlink ref="AO952" r:id="rId889"/>
    <hyperlink ref="AO353" r:id="rId890"/>
    <hyperlink ref="AO953" r:id="rId891"/>
    <hyperlink ref="AO954" r:id="rId892"/>
    <hyperlink ref="AO354" r:id="rId893"/>
    <hyperlink ref="AO119" r:id="rId894"/>
    <hyperlink ref="AO355" r:id="rId895"/>
    <hyperlink ref="AO955" r:id="rId896"/>
    <hyperlink ref="AO356" r:id="rId897"/>
    <hyperlink ref="AO956" r:id="rId898"/>
    <hyperlink ref="AO357" r:id="rId899"/>
    <hyperlink ref="AO120" r:id="rId900"/>
    <hyperlink ref="AO358" r:id="rId901"/>
    <hyperlink ref="AO359" r:id="rId902"/>
    <hyperlink ref="AO7" r:id="rId903"/>
    <hyperlink ref="AO361" r:id="rId904"/>
    <hyperlink ref="AO121" r:id="rId905"/>
    <hyperlink ref="AO363" r:id="rId906"/>
    <hyperlink ref="AO958" r:id="rId907"/>
    <hyperlink ref="AO959" r:id="rId908"/>
    <hyperlink ref="AO365" r:id="rId909"/>
    <hyperlink ref="AO366" r:id="rId910"/>
    <hyperlink ref="AO367" r:id="rId911"/>
    <hyperlink ref="AO961" r:id="rId912"/>
    <hyperlink ref="AO962" r:id="rId913"/>
    <hyperlink ref="AO369" r:id="rId914"/>
    <hyperlink ref="AO370" r:id="rId915"/>
    <hyperlink ref="AO371" r:id="rId916"/>
    <hyperlink ref="AO74" r:id="rId917"/>
    <hyperlink ref="AO963" r:id="rId918"/>
    <hyperlink ref="AO964" r:id="rId919"/>
    <hyperlink ref="AO965" r:id="rId920"/>
    <hyperlink ref="AO966" r:id="rId921"/>
    <hyperlink ref="AO967" r:id="rId922"/>
    <hyperlink ref="AO969" r:id="rId923"/>
    <hyperlink ref="AO970" r:id="rId924"/>
    <hyperlink ref="AO373" r:id="rId925"/>
    <hyperlink ref="AO374" r:id="rId926"/>
    <hyperlink ref="AO50" r:id="rId927"/>
    <hyperlink ref="AO13" r:id="rId928"/>
    <hyperlink ref="AO971" r:id="rId929"/>
    <hyperlink ref="AO972" r:id="rId930"/>
    <hyperlink ref="AO123" r:id="rId931"/>
    <hyperlink ref="AO377" r:id="rId932"/>
    <hyperlink ref="AO25" r:id="rId933"/>
    <hyperlink ref="AO379" r:id="rId934"/>
    <hyperlink ref="AO380" r:id="rId935"/>
    <hyperlink ref="AO381" r:id="rId936"/>
    <hyperlink ref="AO974" r:id="rId937"/>
    <hyperlink ref="AO382" r:id="rId938"/>
    <hyperlink ref="AO16" r:id="rId939"/>
    <hyperlink ref="AO383" r:id="rId940"/>
    <hyperlink ref="AO384" r:id="rId941"/>
    <hyperlink ref="AO386" r:id="rId942"/>
    <hyperlink ref="AO387" r:id="rId943"/>
    <hyperlink ref="AO388" r:id="rId944"/>
    <hyperlink ref="AO389" r:id="rId945"/>
    <hyperlink ref="AO124" r:id="rId946"/>
    <hyperlink ref="AO44" r:id="rId947"/>
    <hyperlink ref="AO391" r:id="rId948"/>
    <hyperlink ref="AO392" r:id="rId949"/>
    <hyperlink ref="AO75" r:id="rId950"/>
    <hyperlink ref="AO393" r:id="rId951"/>
    <hyperlink ref="AO394" r:id="rId952"/>
    <hyperlink ref="AO395" r:id="rId953"/>
    <hyperlink ref="AO396" r:id="rId954"/>
    <hyperlink ref="AO397" r:id="rId955"/>
    <hyperlink ref="AO398" r:id="rId956"/>
    <hyperlink ref="AO400" r:id="rId957"/>
    <hyperlink ref="AO76" r:id="rId958"/>
    <hyperlink ref="AO401" r:id="rId959"/>
    <hyperlink ref="AO126" r:id="rId960"/>
    <hyperlink ref="AO51" r:id="rId961"/>
    <hyperlink ref="AO45" r:id="rId962"/>
    <hyperlink ref="AO53" r:id="rId963"/>
    <hyperlink ref="AO127" r:id="rId964"/>
    <hyperlink ref="AO406" r:id="rId965"/>
    <hyperlink ref="AO408" r:id="rId966"/>
    <hyperlink ref="AO54" r:id="rId967"/>
    <hyperlink ref="AO977" r:id="rId968"/>
    <hyperlink ref="AO979" r:id="rId969"/>
    <hyperlink ref="AO410" r:id="rId970"/>
    <hyperlink ref="AO411" r:id="rId971"/>
    <hyperlink ref="AO412" r:id="rId972"/>
    <hyperlink ref="AO128" r:id="rId973"/>
    <hyperlink ref="AO414" r:id="rId974"/>
    <hyperlink ref="AO982" r:id="rId975"/>
    <hyperlink ref="AO415" r:id="rId976"/>
    <hyperlink ref="AO78" r:id="rId977"/>
    <hyperlink ref="AO983" r:id="rId978"/>
    <hyperlink ref="AO416" r:id="rId979"/>
    <hyperlink ref="AO984" r:id="rId980"/>
    <hyperlink ref="AO417" r:id="rId981"/>
    <hyperlink ref="AO986" r:id="rId982"/>
    <hyperlink ref="AO419" r:id="rId983"/>
    <hyperlink ref="AO129" r:id="rId984"/>
    <hyperlink ref="AO420" r:id="rId985"/>
    <hyperlink ref="AO422" r:id="rId986"/>
    <hyperlink ref="AO423" r:id="rId987"/>
    <hyperlink ref="AO130" r:id="rId988"/>
    <hyperlink ref="AO131" r:id="rId989"/>
    <hyperlink ref="AO425" r:id="rId990"/>
    <hyperlink ref="AO990" r:id="rId991"/>
    <hyperlink ref="AO992" r:id="rId992"/>
    <hyperlink ref="AO993" r:id="rId993"/>
    <hyperlink ref="AO994" r:id="rId994"/>
    <hyperlink ref="AO995" r:id="rId995"/>
    <hyperlink ref="AO428" r:id="rId996"/>
    <hyperlink ref="AO429" r:id="rId997"/>
    <hyperlink ref="AO996" r:id="rId998"/>
    <hyperlink ref="AO997" r:id="rId999"/>
    <hyperlink ref="AO999" r:id="rId1000"/>
    <hyperlink ref="AO430" r:id="rId1001"/>
    <hyperlink ref="AO431" r:id="rId1002"/>
    <hyperlink ref="AO134" r:id="rId1003"/>
    <hyperlink ref="AO433" r:id="rId1004"/>
    <hyperlink ref="AO79" r:id="rId1005"/>
    <hyperlink ref="AO434" r:id="rId1006"/>
    <hyperlink ref="AO436" r:id="rId1007"/>
    <hyperlink ref="AO135" r:id="rId1008"/>
    <hyperlink ref="AO55" r:id="rId1009"/>
    <hyperlink ref="AO437" r:id="rId1010"/>
    <hyperlink ref="AO80" r:id="rId1011"/>
    <hyperlink ref="AO438" r:id="rId1012"/>
    <hyperlink ref="AO1002" r:id="rId1013"/>
    <hyperlink ref="AO440" r:id="rId1014"/>
    <hyperlink ref="AO1004" r:id="rId1015"/>
    <hyperlink ref="AO441" r:id="rId1016"/>
    <hyperlink ref="AO1005" r:id="rId1017"/>
    <hyperlink ref="AO442" r:id="rId1018"/>
    <hyperlink ref="AO444" r:id="rId1019"/>
    <hyperlink ref="AO1006" r:id="rId1020"/>
    <hyperlink ref="AO446" r:id="rId1021"/>
    <hyperlink ref="AO447" r:id="rId1022"/>
    <hyperlink ref="AO448" r:id="rId1023"/>
    <hyperlink ref="AO136" r:id="rId1024"/>
    <hyperlink ref="AO449" r:id="rId1025"/>
    <hyperlink ref="AO450" r:id="rId1026"/>
    <hyperlink ref="AO137" r:id="rId1027"/>
    <hyperlink ref="AO451" r:id="rId1028"/>
    <hyperlink ref="AO138" r:id="rId1029"/>
    <hyperlink ref="AO139" r:id="rId1030"/>
    <hyperlink ref="AO1007" r:id="rId1031"/>
    <hyperlink ref="AO452" r:id="rId1032"/>
    <hyperlink ref="AO56" r:id="rId1033"/>
    <hyperlink ref="AO453" r:id="rId1034"/>
    <hyperlink ref="AO454" r:id="rId1035"/>
    <hyperlink ref="AO455" r:id="rId1036"/>
    <hyperlink ref="AO1008" r:id="rId1037"/>
    <hyperlink ref="AO1009" r:id="rId1038"/>
    <hyperlink ref="AO456" r:id="rId1039"/>
    <hyperlink ref="AO11" r:id="rId1040"/>
    <hyperlink ref="AO82" r:id="rId1041"/>
    <hyperlink ref="AO1011" r:id="rId1042"/>
    <hyperlink ref="AO1012" r:id="rId1043"/>
    <hyperlink ref="AO1013" r:id="rId1044"/>
    <hyperlink ref="AO57" r:id="rId1045"/>
    <hyperlink ref="AO1015" r:id="rId1046"/>
    <hyperlink ref="AO1016" r:id="rId1047"/>
    <hyperlink ref="AO1017" r:id="rId1048"/>
    <hyperlink ref="AO1018" r:id="rId1049"/>
    <hyperlink ref="AO1019" r:id="rId1050"/>
    <hyperlink ref="AO1020" r:id="rId1051"/>
    <hyperlink ref="AO1021" r:id="rId1052"/>
    <hyperlink ref="AO1022" r:id="rId1053"/>
    <hyperlink ref="AO460" r:id="rId1054"/>
    <hyperlink ref="AO461" r:id="rId1055"/>
    <hyperlink ref="AO463" r:id="rId1056"/>
    <hyperlink ref="AO464" r:id="rId1057"/>
    <hyperlink ref="AO1023" r:id="rId1058"/>
    <hyperlink ref="AO1024" r:id="rId1059"/>
    <hyperlink ref="AO1025" r:id="rId1060"/>
    <hyperlink ref="AO1026" r:id="rId1061"/>
    <hyperlink ref="AO141" r:id="rId1062"/>
    <hyperlink ref="AO466" r:id="rId1063"/>
    <hyperlink ref="AO1027" r:id="rId1064"/>
    <hyperlink ref="AO468" r:id="rId1065"/>
    <hyperlink ref="AO469" r:id="rId1066"/>
    <hyperlink ref="AO470" r:id="rId1067"/>
    <hyperlink ref="AO471" r:id="rId1068"/>
    <hyperlink ref="AO1030" r:id="rId1069"/>
    <hyperlink ref="AO472" r:id="rId1070"/>
    <hyperlink ref="AO475" r:id="rId1071"/>
    <hyperlink ref="AO477" r:id="rId1072"/>
    <hyperlink ref="AO482" r:id="rId1073"/>
    <hyperlink ref="AO483" r:id="rId1074"/>
    <hyperlink ref="AO142" r:id="rId1075"/>
    <hyperlink ref="AO484" r:id="rId1076"/>
    <hyperlink ref="AO485" r:id="rId1077"/>
    <hyperlink ref="AO1033" r:id="rId1078"/>
    <hyperlink ref="AO486" r:id="rId1079"/>
    <hyperlink ref="AO488" r:id="rId1080"/>
    <hyperlink ref="AO36" r:id="rId1081"/>
    <hyperlink ref="AO491" r:id="rId1082"/>
    <hyperlink ref="AO492" r:id="rId1083"/>
    <hyperlink ref="AO493" r:id="rId1084"/>
    <hyperlink ref="AO495" r:id="rId1085"/>
    <hyperlink ref="AO1034" r:id="rId1086"/>
    <hyperlink ref="AO496" r:id="rId1087"/>
    <hyperlink ref="AO497" r:id="rId1088"/>
    <hyperlink ref="AO1035" r:id="rId1089"/>
    <hyperlink ref="AO1036" r:id="rId1090"/>
    <hyperlink ref="AO1037" r:id="rId1091"/>
    <hyperlink ref="AO1038" r:id="rId1092"/>
    <hyperlink ref="AO1039" r:id="rId1093"/>
    <hyperlink ref="AO1040" r:id="rId1094"/>
    <hyperlink ref="AO1041" r:id="rId1095"/>
    <hyperlink ref="AO1042" r:id="rId1096"/>
    <hyperlink ref="AO1043" r:id="rId1097"/>
    <hyperlink ref="AO1044" r:id="rId1098"/>
    <hyperlink ref="AO1045" r:id="rId1099"/>
    <hyperlink ref="AO1046" r:id="rId1100"/>
    <hyperlink ref="AO1047" r:id="rId1101"/>
    <hyperlink ref="AO1048" r:id="rId1102"/>
    <hyperlink ref="AO1049" r:id="rId1103"/>
    <hyperlink ref="AO1050" r:id="rId1104"/>
    <hyperlink ref="AO1051" r:id="rId1105"/>
    <hyperlink ref="AO1052" r:id="rId1106"/>
    <hyperlink ref="AO1053" r:id="rId1107"/>
    <hyperlink ref="AO1054" r:id="rId1108"/>
    <hyperlink ref="AO1055" r:id="rId1109"/>
    <hyperlink ref="AO1056" r:id="rId1110"/>
    <hyperlink ref="AO1057" r:id="rId1111"/>
    <hyperlink ref="AO1058" r:id="rId1112"/>
    <hyperlink ref="AO498" r:id="rId1113"/>
    <hyperlink ref="AO499" r:id="rId1114"/>
    <hyperlink ref="AO500" r:id="rId1115"/>
    <hyperlink ref="AO502" r:id="rId1116"/>
    <hyperlink ref="AO1059" r:id="rId1117"/>
    <hyperlink ref="AO1061" r:id="rId1118"/>
    <hyperlink ref="AO1062" r:id="rId1119"/>
    <hyperlink ref="AO1063" r:id="rId1120"/>
    <hyperlink ref="AO1065" r:id="rId1121"/>
    <hyperlink ref="AO143" r:id="rId1122"/>
    <hyperlink ref="AO503" r:id="rId1123"/>
    <hyperlink ref="AO504" r:id="rId1124"/>
    <hyperlink ref="AO1066" r:id="rId1125"/>
    <hyperlink ref="AO506" r:id="rId1126"/>
    <hyperlink ref="AO1067" r:id="rId1127"/>
    <hyperlink ref="AO1068" r:id="rId1128"/>
    <hyperlink ref="AO1069" r:id="rId1129"/>
    <hyperlink ref="AO1070" r:id="rId1130"/>
    <hyperlink ref="AO1071" r:id="rId1131"/>
    <hyperlink ref="AO1072" r:id="rId1132"/>
    <hyperlink ref="AO508" r:id="rId1133"/>
    <hyperlink ref="AO509" r:id="rId1134"/>
    <hyperlink ref="AO510" r:id="rId1135"/>
    <hyperlink ref="AO144" r:id="rId1136"/>
    <hyperlink ref="AO83" r:id="rId1137"/>
    <hyperlink ref="AO513" r:id="rId1138"/>
    <hyperlink ref="AO1073" r:id="rId1139"/>
    <hyperlink ref="AO145" r:id="rId1140"/>
    <hyperlink ref="AO514" r:id="rId1141"/>
    <hyperlink ref="AO146" r:id="rId1142"/>
    <hyperlink ref="AO1075" r:id="rId1143"/>
    <hyperlink ref="AO1076" r:id="rId1144"/>
    <hyperlink ref="AO1077" r:id="rId1145"/>
    <hyperlink ref="AO518" r:id="rId1146"/>
    <hyperlink ref="AO1078" r:id="rId1147"/>
    <hyperlink ref="AO1080" r:id="rId1148"/>
    <hyperlink ref="AO519" r:id="rId1149"/>
    <hyperlink ref="AO1082" r:id="rId1150"/>
    <hyperlink ref="AO521" r:id="rId1151"/>
    <hyperlink ref="AO1084" r:id="rId1152"/>
    <hyperlink ref="AO523" r:id="rId1153"/>
    <hyperlink ref="AO58" r:id="rId1154"/>
    <hyperlink ref="AO1085" r:id="rId1155"/>
    <hyperlink ref="AO524" r:id="rId1156"/>
    <hyperlink ref="AO1086" r:id="rId1157"/>
    <hyperlink ref="AO1087" r:id="rId1158"/>
    <hyperlink ref="AO1088" r:id="rId1159"/>
    <hyperlink ref="AO525" r:id="rId1160"/>
    <hyperlink ref="AO1090" r:id="rId1161"/>
    <hyperlink ref="AO526" r:id="rId1162"/>
    <hyperlink ref="AO147" r:id="rId1163"/>
    <hyperlink ref="AO527" r:id="rId1164"/>
    <hyperlink ref="AO528" r:id="rId1165"/>
    <hyperlink ref="AO148" r:id="rId1166"/>
    <hyperlink ref="AO149" r:id="rId1167"/>
    <hyperlink ref="AO1091" r:id="rId1168"/>
    <hyperlink ref="AO1092" r:id="rId1169"/>
    <hyperlink ref="AO1093" r:id="rId1170"/>
    <hyperlink ref="AO1094" r:id="rId1171"/>
    <hyperlink ref="AO1095" r:id="rId1172"/>
    <hyperlink ref="AO1096" r:id="rId1173"/>
    <hyperlink ref="AO1097" r:id="rId1174"/>
    <hyperlink ref="AO1098" r:id="rId1175"/>
    <hyperlink ref="AO1100" r:id="rId1176"/>
    <hyperlink ref="AO1101" r:id="rId1177"/>
    <hyperlink ref="AO1102" r:id="rId1178"/>
    <hyperlink ref="AO1103" r:id="rId1179"/>
    <hyperlink ref="AO1104" r:id="rId1180"/>
    <hyperlink ref="AO530" r:id="rId1181"/>
    <hyperlink ref="AO150" r:id="rId1182"/>
    <hyperlink ref="AO532" r:id="rId1183"/>
    <hyperlink ref="AO533" r:id="rId1184"/>
    <hyperlink ref="AO59" r:id="rId1185"/>
    <hyperlink ref="AO1106" r:id="rId1186"/>
    <hyperlink ref="AO1107" r:id="rId1187"/>
    <hyperlink ref="AO1108" r:id="rId1188"/>
    <hyperlink ref="AO1109" r:id="rId1189"/>
    <hyperlink ref="AO534" r:id="rId1190"/>
    <hyperlink ref="AO27" r:id="rId1191"/>
    <hyperlink ref="AO1111" r:id="rId1192"/>
    <hyperlink ref="AO1112" r:id="rId1193"/>
    <hyperlink ref="AO1113" r:id="rId1194"/>
    <hyperlink ref="AO1114" r:id="rId1195"/>
    <hyperlink ref="AO537" r:id="rId1196"/>
    <hyperlink ref="AO84" r:id="rId1197"/>
    <hyperlink ref="AO1118" r:id="rId1198"/>
    <hyperlink ref="AO1119" r:id="rId1199"/>
    <hyperlink ref="AO1121" r:id="rId1200"/>
    <hyperlink ref="AO1122" r:id="rId1201"/>
    <hyperlink ref="AO538" r:id="rId1202"/>
    <hyperlink ref="AO1123" r:id="rId1203"/>
    <hyperlink ref="AO1124" r:id="rId1204"/>
    <hyperlink ref="AO1125" r:id="rId1205"/>
    <hyperlink ref="AO151" r:id="rId1206"/>
    <hyperlink ref="AO539" r:id="rId1207"/>
    <hyperlink ref="AO1126" r:id="rId1208"/>
    <hyperlink ref="AO1127" r:id="rId1209"/>
    <hyperlink ref="AO1128" r:id="rId1210"/>
    <hyperlink ref="AO1130" r:id="rId1211"/>
    <hyperlink ref="AO540" r:id="rId1212"/>
    <hyperlink ref="AO541" r:id="rId1213"/>
    <hyperlink ref="AO542" r:id="rId1214"/>
    <hyperlink ref="AO543" r:id="rId1215"/>
    <hyperlink ref="AO545" r:id="rId1216"/>
    <hyperlink ref="AO60" r:id="rId1217"/>
    <hyperlink ref="AO1132" r:id="rId1218"/>
    <hyperlink ref="AO547" r:id="rId1219"/>
    <hyperlink ref="AO548" r:id="rId1220"/>
    <hyperlink ref="AO549" r:id="rId1221"/>
    <hyperlink ref="AO1134" r:id="rId1222"/>
    <hyperlink ref="AO550" r:id="rId1223"/>
    <hyperlink ref="AO21" r:id="rId1224"/>
    <hyperlink ref="AO1135" r:id="rId1225"/>
    <hyperlink ref="AO1136" r:id="rId1226"/>
    <hyperlink ref="AO552" r:id="rId1227"/>
    <hyperlink ref="AO553" r:id="rId1228"/>
    <hyperlink ref="AO1137" r:id="rId1229"/>
    <hyperlink ref="AO1140" r:id="rId1230"/>
    <hyperlink ref="AO1141" r:id="rId1231"/>
    <hyperlink ref="AO554" r:id="rId1232"/>
    <hyperlink ref="AO1142" r:id="rId1233"/>
    <hyperlink ref="AO1143" r:id="rId1234"/>
    <hyperlink ref="AO1144" r:id="rId1235"/>
    <hyperlink ref="AO1145" r:id="rId1236"/>
    <hyperlink ref="AO1147" r:id="rId1237"/>
    <hyperlink ref="AO557" r:id="rId1238"/>
    <hyperlink ref="AO1149" r:id="rId1239"/>
    <hyperlink ref="AO1151" r:id="rId1240"/>
    <hyperlink ref="AO559" r:id="rId1241"/>
    <hyperlink ref="AO153" r:id="rId1242"/>
    <hyperlink ref="AO1153" r:id="rId1243"/>
    <hyperlink ref="AO561" r:id="rId1244"/>
    <hyperlink ref="AO154" r:id="rId1245"/>
    <hyperlink ref="AO1154" r:id="rId1246"/>
    <hyperlink ref="AO563" r:id="rId1247"/>
    <hyperlink ref="AO565" r:id="rId1248"/>
    <hyperlink ref="AO155" r:id="rId1249"/>
    <hyperlink ref="AO566" r:id="rId1250"/>
    <hyperlink ref="AO156" r:id="rId1251"/>
    <hyperlink ref="AO568" r:id="rId1252"/>
    <hyperlink ref="AO1158" r:id="rId1253"/>
    <hyperlink ref="AO1159" r:id="rId1254"/>
    <hyperlink ref="AO1161" r:id="rId1255"/>
    <hyperlink ref="AO569" r:id="rId1256"/>
    <hyperlink ref="AO61" r:id="rId1257"/>
    <hyperlink ref="AO570" r:id="rId1258"/>
    <hyperlink ref="AO1162" r:id="rId1259"/>
    <hyperlink ref="AO157" r:id="rId1260"/>
    <hyperlink ref="AO1167" r:id="rId1261"/>
    <hyperlink ref="AO572" r:id="rId1262"/>
    <hyperlink ref="AO573" r:id="rId1263"/>
    <hyperlink ref="AO1169" r:id="rId1264"/>
    <hyperlink ref="AO574" r:id="rId1265"/>
    <hyperlink ref="AO17" r:id="rId1266"/>
    <hyperlink ref="AO575" r:id="rId1267"/>
    <hyperlink ref="AO576" r:id="rId1268"/>
    <hyperlink ref="AO577" r:id="rId1269"/>
    <hyperlink ref="AO578" r:id="rId1270"/>
    <hyperlink ref="AO579" r:id="rId1271"/>
    <hyperlink ref="AO581" r:id="rId1272"/>
    <hyperlink ref="AO1172" r:id="rId1273"/>
    <hyperlink ref="AO158" r:id="rId1274"/>
    <hyperlink ref="AO585" r:id="rId1275"/>
    <hyperlink ref="AO586" r:id="rId1276"/>
    <hyperlink ref="AO1175" r:id="rId1277"/>
    <hyperlink ref="AO1176" r:id="rId1278"/>
    <hyperlink ref="AO587" r:id="rId1279"/>
    <hyperlink ref="AO588" r:id="rId1280"/>
    <hyperlink ref="AO30" r:id="rId1281"/>
    <hyperlink ref="AO1179" r:id="rId1282"/>
    <hyperlink ref="AO1182" r:id="rId1283"/>
    <hyperlink ref="AO590" r:id="rId1284"/>
    <hyperlink ref="AO592" r:id="rId1285"/>
    <hyperlink ref="AO593" r:id="rId1286"/>
    <hyperlink ref="AO159" r:id="rId1287"/>
    <hyperlink ref="AO1185" r:id="rId1288"/>
    <hyperlink ref="AO161" r:id="rId1289"/>
    <hyperlink ref="AO595" r:id="rId1290"/>
    <hyperlink ref="AO596" r:id="rId1291"/>
    <hyperlink ref="AO1186" r:id="rId1292"/>
    <hyperlink ref="AO1190" r:id="rId1293"/>
    <hyperlink ref="AO599" r:id="rId1294"/>
    <hyperlink ref="AO162" r:id="rId1295"/>
    <hyperlink ref="AO163" r:id="rId1296"/>
    <hyperlink ref="AO600" r:id="rId1297"/>
    <hyperlink ref="AO1194" r:id="rId1298"/>
    <hyperlink ref="AO1195" r:id="rId1299"/>
    <hyperlink ref="AO601" r:id="rId1300"/>
    <hyperlink ref="AO1197" r:id="rId1301"/>
    <hyperlink ref="AO1198" r:id="rId1302"/>
    <hyperlink ref="AO603" r:id="rId1303"/>
    <hyperlink ref="AO31" r:id="rId1304"/>
    <hyperlink ref="AO605" r:id="rId1305"/>
    <hyperlink ref="AO166" r:id="rId1306"/>
    <hyperlink ref="AO606" r:id="rId1307"/>
    <hyperlink ref="AO1200" r:id="rId1308"/>
    <hyperlink ref="AO1203" r:id="rId1309"/>
    <hyperlink ref="AO1204" r:id="rId1310"/>
    <hyperlink ref="AO607" r:id="rId1311"/>
    <hyperlink ref="AO167" r:id="rId1312"/>
    <hyperlink ref="AO168" r:id="rId1313"/>
    <hyperlink ref="AO608" r:id="rId1314"/>
    <hyperlink ref="AO169" r:id="rId1315"/>
    <hyperlink ref="AO609" r:id="rId1316"/>
    <hyperlink ref="AO1209" r:id="rId1317"/>
    <hyperlink ref="AO1210" r:id="rId1318"/>
    <hyperlink ref="AO1211" r:id="rId1319"/>
    <hyperlink ref="AO1212" r:id="rId1320"/>
    <hyperlink ref="AO1213" r:id="rId1321"/>
    <hyperlink ref="AO1214" r:id="rId1322"/>
    <hyperlink ref="AO1215" r:id="rId1323"/>
    <hyperlink ref="AO1216" r:id="rId1324"/>
    <hyperlink ref="AO1218" r:id="rId1325"/>
    <hyperlink ref="AO1221" r:id="rId1326"/>
    <hyperlink ref="AO613" r:id="rId1327"/>
    <hyperlink ref="AO1222" r:id="rId1328"/>
    <hyperlink ref="AO1223" r:id="rId1329"/>
    <hyperlink ref="AO1226" r:id="rId1330"/>
    <hyperlink ref="AO614" r:id="rId1331"/>
    <hyperlink ref="AO1228" r:id="rId1332"/>
    <hyperlink ref="AO1229" r:id="rId1333"/>
    <hyperlink ref="AO615" r:id="rId1334"/>
    <hyperlink ref="AO1231" r:id="rId1335"/>
    <hyperlink ref="AO1232" r:id="rId1336"/>
    <hyperlink ref="AO170" r:id="rId1337"/>
    <hyperlink ref="AO617" r:id="rId1338"/>
    <hyperlink ref="AO618" r:id="rId1339"/>
    <hyperlink ref="AO1235" r:id="rId1340"/>
    <hyperlink ref="AO619" r:id="rId1341"/>
    <hyperlink ref="AO620" r:id="rId1342"/>
    <hyperlink ref="AO1237" r:id="rId1343"/>
    <hyperlink ref="AO621" r:id="rId1344"/>
    <hyperlink ref="AO171" r:id="rId1345"/>
    <hyperlink ref="AO1238" r:id="rId1346"/>
    <hyperlink ref="AO623" r:id="rId1347"/>
    <hyperlink ref="AO1239" r:id="rId1348"/>
    <hyperlink ref="AO1240" r:id="rId1349"/>
    <hyperlink ref="AO1242" r:id="rId1350"/>
    <hyperlink ref="AO626" r:id="rId1351"/>
    <hyperlink ref="AO1245" r:id="rId1352"/>
    <hyperlink ref="AO627" r:id="rId1353"/>
    <hyperlink ref="AO172" r:id="rId1354"/>
    <hyperlink ref="AO628" r:id="rId1355"/>
    <hyperlink ref="AO1247" r:id="rId1356"/>
    <hyperlink ref="AO1248" r:id="rId1357"/>
    <hyperlink ref="AO629" r:id="rId1358"/>
    <hyperlink ref="AO630" r:id="rId1359"/>
    <hyperlink ref="AO631" r:id="rId1360"/>
    <hyperlink ref="AO174" r:id="rId1361"/>
    <hyperlink ref="AO175" r:id="rId1362"/>
    <hyperlink ref="AO176" r:id="rId1363"/>
    <hyperlink ref="AO632" r:id="rId1364"/>
    <hyperlink ref="AO177" r:id="rId1365"/>
    <hyperlink ref="AO634" r:id="rId1366"/>
    <hyperlink ref="AO635" r:id="rId1367"/>
    <hyperlink ref="AO179" r:id="rId1368"/>
    <hyperlink ref="AO636" r:id="rId1369"/>
    <hyperlink ref="AO28" r:id="rId1370"/>
    <hyperlink ref="AO637" r:id="rId1371"/>
    <hyperlink ref="AO638" r:id="rId1372"/>
    <hyperlink ref="AO640" r:id="rId1373"/>
    <hyperlink ref="AO641" r:id="rId1374"/>
    <hyperlink ref="AO642" r:id="rId1375"/>
    <hyperlink ref="AO1250" r:id="rId1376"/>
    <hyperlink ref="AO643" r:id="rId1377"/>
    <hyperlink ref="AO644" r:id="rId1378"/>
    <hyperlink ref="AO645" r:id="rId1379"/>
    <hyperlink ref="AO646" r:id="rId1380"/>
    <hyperlink ref="AO650" r:id="rId1381"/>
    <hyperlink ref="AO651" r:id="rId1382"/>
    <hyperlink ref="AO653" r:id="rId1383"/>
    <hyperlink ref="AO654" r:id="rId1384"/>
    <hyperlink ref="AO180" r:id="rId1385"/>
    <hyperlink ref="AO1253" r:id="rId1386"/>
    <hyperlink ref="AO656" r:id="rId1387"/>
    <hyperlink ref="AO657" r:id="rId1388"/>
    <hyperlink ref="AO658" r:id="rId1389"/>
    <hyperlink ref="AO659" r:id="rId1390"/>
    <hyperlink ref="AO1256" r:id="rId1391"/>
    <hyperlink ref="AO661" r:id="rId1392"/>
    <hyperlink ref="AO1258" r:id="rId1393"/>
    <hyperlink ref="AO1259" r:id="rId1394"/>
    <hyperlink ref="AO1260" r:id="rId1395"/>
    <hyperlink ref="AO664" r:id="rId1396"/>
    <hyperlink ref="AO665" r:id="rId1397"/>
    <hyperlink ref="AO85" r:id="rId1398"/>
    <hyperlink ref="AO667" r:id="rId1399"/>
    <hyperlink ref="AO668" r:id="rId1400"/>
    <hyperlink ref="AO181" r:id="rId1401"/>
    <hyperlink ref="AO182" r:id="rId1402"/>
    <hyperlink ref="AO669" r:id="rId1403"/>
    <hyperlink ref="AO670" r:id="rId1404"/>
    <hyperlink ref="AO1264" r:id="rId1405"/>
    <hyperlink ref="AO1265" r:id="rId1406"/>
    <hyperlink ref="AO672" r:id="rId1407"/>
    <hyperlink ref="AO1266" r:id="rId1408"/>
    <hyperlink ref="AO1267" r:id="rId1409"/>
    <hyperlink ref="AO1268" r:id="rId1410"/>
    <hyperlink ref="AO1269" r:id="rId1411"/>
    <hyperlink ref="AO673" r:id="rId1412"/>
    <hyperlink ref="AO674" r:id="rId1413"/>
    <hyperlink ref="AO86" r:id="rId1414"/>
    <hyperlink ref="AO675" r:id="rId1415"/>
    <hyperlink ref="AO1270" r:id="rId1416"/>
    <hyperlink ref="AO676" r:id="rId1417"/>
    <hyperlink ref="AO677" r:id="rId1418"/>
    <hyperlink ref="AO1272" r:id="rId1419"/>
    <hyperlink ref="AO183" r:id="rId1420"/>
    <hyperlink ref="AO680" r:id="rId1421"/>
    <hyperlink ref="AO1274" r:id="rId1422"/>
    <hyperlink ref="AO681" r:id="rId1423"/>
    <hyperlink ref="AO682" r:id="rId1424"/>
    <hyperlink ref="AO87" r:id="rId1425"/>
    <hyperlink ref="AO184" r:id="rId1426"/>
    <hyperlink ref="AO683" r:id="rId1427"/>
    <hyperlink ref="AO684" r:id="rId1428"/>
    <hyperlink ref="AO685" r:id="rId1429"/>
    <hyperlink ref="AO686" r:id="rId1430"/>
    <hyperlink ref="AO687" r:id="rId1431"/>
    <hyperlink ref="AO1276" r:id="rId1432"/>
    <hyperlink ref="AO185" r:id="rId1433"/>
    <hyperlink ref="AO187" r:id="rId1434"/>
    <hyperlink ref="AO688" r:id="rId1435"/>
    <hyperlink ref="AO1277" r:id="rId1436"/>
    <hyperlink ref="AO188" r:id="rId1437"/>
    <hyperlink ref="AO1278" r:id="rId1438"/>
    <hyperlink ref="AO1279" r:id="rId1439"/>
    <hyperlink ref="AO690" r:id="rId1440"/>
    <hyperlink ref="AO1280" r:id="rId1441"/>
    <hyperlink ref="AO691" r:id="rId1442"/>
    <hyperlink ref="AO1282" r:id="rId1443"/>
    <hyperlink ref="AO692" r:id="rId1444"/>
    <hyperlink ref="AO189" r:id="rId1445"/>
    <hyperlink ref="AO1283" r:id="rId1446"/>
    <hyperlink ref="AO693" r:id="rId1447"/>
    <hyperlink ref="AO1284" r:id="rId1448"/>
    <hyperlink ref="AO695" r:id="rId1449"/>
    <hyperlink ref="AO190" r:id="rId1450"/>
    <hyperlink ref="AO191" r:id="rId1451"/>
    <hyperlink ref="AO697" r:id="rId1452"/>
    <hyperlink ref="AO192" r:id="rId1453"/>
    <hyperlink ref="AO699" r:id="rId1454"/>
    <hyperlink ref="AO193" r:id="rId1455"/>
    <hyperlink ref="AO700" r:id="rId1456"/>
    <hyperlink ref="AO1288" r:id="rId1457"/>
    <hyperlink ref="AO701" r:id="rId1458"/>
    <hyperlink ref="AO1290" r:id="rId1459"/>
    <hyperlink ref="AO1292" r:id="rId1460"/>
    <hyperlink ref="AO1293" r:id="rId1461"/>
    <hyperlink ref="AO1295" r:id="rId1462"/>
    <hyperlink ref="AO703" r:id="rId1463"/>
    <hyperlink ref="AO1296" r:id="rId1464"/>
    <hyperlink ref="AO88" r:id="rId1465"/>
    <hyperlink ref="AO1297" r:id="rId1466"/>
    <hyperlink ref="AO1298" r:id="rId1467"/>
    <hyperlink ref="AO706" r:id="rId1468"/>
    <hyperlink ref="AO707" r:id="rId1469"/>
    <hyperlink ref="AO708" r:id="rId1470"/>
    <hyperlink ref="AO711" r:id="rId1471"/>
    <hyperlink ref="AO712" r:id="rId1472"/>
    <hyperlink ref="AO713" r:id="rId1473"/>
    <hyperlink ref="AO1301" r:id="rId1474"/>
    <hyperlink ref="AO716" r:id="rId1475"/>
    <hyperlink ref="AO717" r:id="rId1476"/>
    <hyperlink ref="AO195" r:id="rId1477"/>
    <hyperlink ref="AO196" r:id="rId1478"/>
    <hyperlink ref="AO1302" r:id="rId1479"/>
    <hyperlink ref="AO197" r:id="rId1480"/>
    <hyperlink ref="AO1303" r:id="rId1481"/>
    <hyperlink ref="AO719" r:id="rId1482"/>
    <hyperlink ref="AO1305" r:id="rId1483"/>
    <hyperlink ref="AO720" r:id="rId1484"/>
    <hyperlink ref="AO721" r:id="rId1485"/>
    <hyperlink ref="AO722" r:id="rId1486"/>
    <hyperlink ref="AO724" r:id="rId1487"/>
    <hyperlink ref="AO1306" r:id="rId1488"/>
    <hyperlink ref="AO1308" r:id="rId1489"/>
    <hyperlink ref="AO1310" r:id="rId1490"/>
    <hyperlink ref="AO726" r:id="rId1491"/>
    <hyperlink ref="AO198" r:id="rId1492"/>
    <hyperlink ref="AO199" r:id="rId1493"/>
    <hyperlink ref="AO200" r:id="rId1494"/>
    <hyperlink ref="AO1314" r:id="rId1495"/>
    <hyperlink ref="AO728" r:id="rId1496"/>
    <hyperlink ref="AO201" r:id="rId1497"/>
    <hyperlink ref="AO729" r:id="rId1498"/>
    <hyperlink ref="AO1317" r:id="rId1499"/>
    <hyperlink ref="AO730" r:id="rId1500"/>
    <hyperlink ref="AO1320" r:id="rId1501"/>
    <hyperlink ref="AO732" r:id="rId1502"/>
    <hyperlink ref="AO46" r:id="rId1503"/>
    <hyperlink ref="AO736" r:id="rId1504"/>
    <hyperlink ref="AO737" r:id="rId1505"/>
    <hyperlink ref="AO204" r:id="rId1506"/>
    <hyperlink ref="AO206" r:id="rId1507"/>
    <hyperlink ref="AO207" r:id="rId1508"/>
    <hyperlink ref="AO208" r:id="rId1509"/>
    <hyperlink ref="AO209" r:id="rId1510"/>
    <hyperlink ref="AO738" r:id="rId1511"/>
    <hyperlink ref="AO739" r:id="rId1512"/>
    <hyperlink ref="AO740" r:id="rId1513"/>
    <hyperlink ref="AO741" r:id="rId1514"/>
    <hyperlink ref="AO1321" r:id="rId1515"/>
    <hyperlink ref="AO742" r:id="rId1516"/>
    <hyperlink ref="AO1322" r:id="rId1517"/>
    <hyperlink ref="AO1323" r:id="rId1518"/>
    <hyperlink ref="AO744" r:id="rId1519"/>
    <hyperlink ref="AO745" r:id="rId1520"/>
    <hyperlink ref="AO90" r:id="rId1521"/>
    <hyperlink ref="AO746" r:id="rId1522"/>
    <hyperlink ref="AO1325" r:id="rId1523"/>
    <hyperlink ref="AO748" r:id="rId1524"/>
    <hyperlink ref="AO1326" r:id="rId1525"/>
    <hyperlink ref="AO1327" r:id="rId1526"/>
    <hyperlink ref="AO751" r:id="rId1527"/>
    <hyperlink ref="AO1330" r:id="rId1528"/>
    <hyperlink ref="AO752" r:id="rId1529"/>
    <hyperlink ref="AO212" r:id="rId1530"/>
    <hyperlink ref="AO213" r:id="rId1531"/>
    <hyperlink ref="AO753" r:id="rId1532"/>
    <hyperlink ref="AO1331" r:id="rId1533"/>
    <hyperlink ref="AO1332" r:id="rId1534"/>
    <hyperlink ref="AO1333" r:id="rId1535"/>
    <hyperlink ref="AO755" r:id="rId1536"/>
    <hyperlink ref="AO1334" r:id="rId1537"/>
    <hyperlink ref="AO1336" r:id="rId1538"/>
    <hyperlink ref="AO1338" r:id="rId1539"/>
    <hyperlink ref="AO756" r:id="rId1540"/>
    <hyperlink ref="AO757" r:id="rId1541"/>
    <hyperlink ref="AO758" r:id="rId1542"/>
    <hyperlink ref="AO214" r:id="rId1543"/>
    <hyperlink ref="AO759" r:id="rId1544"/>
    <hyperlink ref="AO760" r:id="rId1545"/>
    <hyperlink ref="AO761" r:id="rId1546"/>
    <hyperlink ref="AO762" r:id="rId1547"/>
    <hyperlink ref="AO1343" r:id="rId1548"/>
    <hyperlink ref="AO763" r:id="rId1549"/>
    <hyperlink ref="AO764" r:id="rId1550"/>
    <hyperlink ref="AO1345" r:id="rId1551"/>
    <hyperlink ref="AO1346" r:id="rId1552"/>
    <hyperlink ref="AO766" r:id="rId1553"/>
    <hyperlink ref="AO767" r:id="rId1554"/>
    <hyperlink ref="AO1347" r:id="rId1555"/>
    <hyperlink ref="AO1348" r:id="rId1556"/>
    <hyperlink ref="AO768" r:id="rId1557"/>
    <hyperlink ref="AO26" r:id="rId1558"/>
    <hyperlink ref="AO770" r:id="rId1559"/>
    <hyperlink ref="AO771" r:id="rId1560"/>
    <hyperlink ref="AO773" r:id="rId1561"/>
    <hyperlink ref="AO1350" r:id="rId1562"/>
    <hyperlink ref="AO774" r:id="rId1563"/>
    <hyperlink ref="AO776" r:id="rId1564"/>
    <hyperlink ref="AO777" r:id="rId1565"/>
    <hyperlink ref="AO215" r:id="rId1566"/>
    <hyperlink ref="AO1351" r:id="rId1567"/>
    <hyperlink ref="AO778" r:id="rId1568"/>
    <hyperlink ref="AO1352" r:id="rId1569"/>
    <hyperlink ref="AO1353" r:id="rId1570"/>
    <hyperlink ref="AO779" r:id="rId1571"/>
    <hyperlink ref="AO91" r:id="rId1572"/>
    <hyperlink ref="AO780" r:id="rId1573"/>
    <hyperlink ref="AO781" r:id="rId1574"/>
    <hyperlink ref="AO782" r:id="rId1575"/>
    <hyperlink ref="AO784" r:id="rId1576"/>
    <hyperlink ref="AO1354" r:id="rId1577"/>
    <hyperlink ref="AO216" r:id="rId1578"/>
    <hyperlink ref="AO217" r:id="rId1579"/>
    <hyperlink ref="AO1355" r:id="rId1580"/>
    <hyperlink ref="AO787" r:id="rId1581"/>
    <hyperlink ref="AO788" r:id="rId1582"/>
    <hyperlink ref="AO789" r:id="rId1583"/>
    <hyperlink ref="AO1356" r:id="rId1584"/>
    <hyperlink ref="AO1357" r:id="rId1585"/>
    <hyperlink ref="AO790" r:id="rId1586"/>
    <hyperlink ref="AO1358" r:id="rId1587"/>
    <hyperlink ref="AO791" r:id="rId1588"/>
    <hyperlink ref="AO218" r:id="rId1589"/>
    <hyperlink ref="AO794" r:id="rId1590"/>
    <hyperlink ref="AO795" r:id="rId1591"/>
    <hyperlink ref="AO1359" r:id="rId1592"/>
    <hyperlink ref="AO1360" r:id="rId1593"/>
    <hyperlink ref="AO796" r:id="rId1594"/>
    <hyperlink ref="AO219" r:id="rId1595"/>
    <hyperlink ref="AO1361" r:id="rId1596"/>
    <hyperlink ref="AO1365" r:id="rId1597"/>
    <hyperlink ref="AO1366" r:id="rId1598"/>
    <hyperlink ref="AO798" r:id="rId1599"/>
    <hyperlink ref="AO1367" r:id="rId1600"/>
    <hyperlink ref="AO1368" r:id="rId1601"/>
    <hyperlink ref="AO1372" r:id="rId1602"/>
    <hyperlink ref="AO1373" r:id="rId1603"/>
    <hyperlink ref="AO1374" r:id="rId1604"/>
    <hyperlink ref="AO1376" r:id="rId1605"/>
    <hyperlink ref="AO1377" r:id="rId1606"/>
    <hyperlink ref="AO799" r:id="rId1607"/>
    <hyperlink ref="AO800" r:id="rId1608"/>
    <hyperlink ref="AO1378" r:id="rId1609"/>
    <hyperlink ref="AO1379" r:id="rId1610"/>
    <hyperlink ref="AO801" r:id="rId1611"/>
    <hyperlink ref="AO220" r:id="rId1612"/>
    <hyperlink ref="AO802" r:id="rId1613"/>
    <hyperlink ref="AO1380" r:id="rId1614"/>
    <hyperlink ref="AO803" r:id="rId1615"/>
    <hyperlink ref="AO1382" r:id="rId1616"/>
    <hyperlink ref="AO221" r:id="rId1617"/>
    <hyperlink ref="AO804" r:id="rId1618"/>
    <hyperlink ref="AO805" r:id="rId1619"/>
    <hyperlink ref="AO1384" r:id="rId1620"/>
    <hyperlink ref="AO1385" r:id="rId1621"/>
    <hyperlink ref="AO1387" r:id="rId1622"/>
    <hyperlink ref="AO1388" r:id="rId1623"/>
    <hyperlink ref="AO1389" r:id="rId1624"/>
    <hyperlink ref="AO1390" r:id="rId1625"/>
    <hyperlink ref="AO1392" r:id="rId1626"/>
    <hyperlink ref="AO92" r:id="rId1627"/>
    <hyperlink ref="AO1393" r:id="rId1628"/>
    <hyperlink ref="AO808" r:id="rId1629"/>
    <hyperlink ref="AO1394" r:id="rId1630"/>
    <hyperlink ref="AO809" r:id="rId1631"/>
    <hyperlink ref="AO1396" r:id="rId1632"/>
    <hyperlink ref="AO1397" r:id="rId1633"/>
    <hyperlink ref="AO810" r:id="rId1634"/>
    <hyperlink ref="AO1398" r:id="rId1635"/>
    <hyperlink ref="AO1401" r:id="rId1636"/>
    <hyperlink ref="AO811" r:id="rId1637"/>
    <hyperlink ref="AO223" r:id="rId1638"/>
    <hyperlink ref="AO812" r:id="rId1639"/>
    <hyperlink ref="AO1402" r:id="rId1640"/>
    <hyperlink ref="AO1403" r:id="rId1641"/>
    <hyperlink ref="AO813" r:id="rId1642"/>
    <hyperlink ref="AO1405" r:id="rId1643"/>
    <hyperlink ref="AO815" r:id="rId1644"/>
    <hyperlink ref="AO1406" r:id="rId1645"/>
    <hyperlink ref="AO816" r:id="rId1646"/>
    <hyperlink ref="AO817" r:id="rId1647"/>
    <hyperlink ref="AO818" r:id="rId1648"/>
    <hyperlink ref="AO819" r:id="rId1649"/>
    <hyperlink ref="AO820" r:id="rId1650"/>
    <hyperlink ref="AO93" r:id="rId1651"/>
    <hyperlink ref="AO1407" r:id="rId1652"/>
    <hyperlink ref="AO1408" r:id="rId1653"/>
    <hyperlink ref="AO821" r:id="rId1654"/>
    <hyperlink ref="AO224" r:id="rId1655"/>
    <hyperlink ref="AO822" r:id="rId1656"/>
    <hyperlink ref="AO1410" r:id="rId1657"/>
    <hyperlink ref="AO1411" r:id="rId1658"/>
    <hyperlink ref="AO824" r:id="rId1659"/>
    <hyperlink ref="AO826" r:id="rId1660"/>
    <hyperlink ref="AO1414" r:id="rId1661"/>
    <hyperlink ref="AO1416" r:id="rId1662"/>
    <hyperlink ref="AO829" r:id="rId1663"/>
    <hyperlink ref="AO1417" r:id="rId1664"/>
    <hyperlink ref="AO1420" r:id="rId1665"/>
    <hyperlink ref="AO1421" r:id="rId1666"/>
    <hyperlink ref="AO1422" r:id="rId1667"/>
    <hyperlink ref="AO1424" r:id="rId1668"/>
    <hyperlink ref="AO1425" r:id="rId1669"/>
    <hyperlink ref="AO225" r:id="rId1670"/>
    <hyperlink ref="AO832" r:id="rId1671"/>
    <hyperlink ref="AO227" r:id="rId1672"/>
    <hyperlink ref="AO228" r:id="rId1673"/>
    <hyperlink ref="AO833" r:id="rId1674"/>
    <hyperlink ref="AO1426" r:id="rId1675"/>
    <hyperlink ref="AO834" r:id="rId1676"/>
    <hyperlink ref="AO1429" r:id="rId1677"/>
    <hyperlink ref="AO835" r:id="rId1678"/>
    <hyperlink ref="AO229" r:id="rId1679"/>
    <hyperlink ref="AO837" r:id="rId1680"/>
    <hyperlink ref="AO838" r:id="rId1681"/>
    <hyperlink ref="AO230" r:id="rId1682"/>
    <hyperlink ref="AO839" r:id="rId1683"/>
    <hyperlink ref="AO840" r:id="rId1684"/>
    <hyperlink ref="AO841" r:id="rId1685"/>
    <hyperlink ref="AO1430" r:id="rId1686"/>
    <hyperlink ref="AO1431" r:id="rId1687"/>
    <hyperlink ref="AO1432" r:id="rId1688"/>
    <hyperlink ref="AU232" r:id="rId1689"/>
    <hyperlink ref="AU22" r:id="rId1690"/>
    <hyperlink ref="AU235" r:id="rId1691"/>
    <hyperlink ref="AU842" r:id="rId1692"/>
    <hyperlink ref="AU843" r:id="rId1693"/>
    <hyperlink ref="AU236" r:id="rId1694"/>
    <hyperlink ref="AU47" r:id="rId1695"/>
    <hyperlink ref="AU62" r:id="rId1696"/>
    <hyperlink ref="AU237" r:id="rId1697"/>
    <hyperlink ref="AU37" r:id="rId1698"/>
    <hyperlink ref="AU238" r:id="rId1699"/>
    <hyperlink ref="AU239" r:id="rId1700"/>
    <hyperlink ref="AU15" r:id="rId1701"/>
    <hyperlink ref="AU240" r:id="rId1702"/>
    <hyperlink ref="AU8" r:id="rId1703"/>
    <hyperlink ref="AU3" r:id="rId1704"/>
    <hyperlink ref="AU10" r:id="rId1705"/>
    <hyperlink ref="AU5" r:id="rId1706"/>
    <hyperlink ref="AU48" r:id="rId1707"/>
    <hyperlink ref="AU19" r:id="rId1708"/>
    <hyperlink ref="AU242" r:id="rId1709"/>
    <hyperlink ref="AU846" r:id="rId1710"/>
    <hyperlink ref="AU847" r:id="rId1711"/>
    <hyperlink ref="AU848" r:id="rId1712"/>
    <hyperlink ref="AU244" r:id="rId1713"/>
    <hyperlink ref="AU850" r:id="rId1714"/>
    <hyperlink ref="AU851" r:id="rId1715"/>
    <hyperlink ref="AU852" r:id="rId1716"/>
    <hyperlink ref="AU853" r:id="rId1717"/>
    <hyperlink ref="AU245" r:id="rId1718"/>
    <hyperlink ref="AU38" r:id="rId1719"/>
    <hyperlink ref="AU246" r:id="rId1720"/>
    <hyperlink ref="AU63" r:id="rId1721"/>
    <hyperlink ref="AU854" r:id="rId1722"/>
    <hyperlink ref="AU95" r:id="rId1723"/>
    <hyperlink ref="AU247" r:id="rId1724"/>
    <hyperlink ref="AU96" r:id="rId1725"/>
    <hyperlink ref="AU248" r:id="rId1726"/>
    <hyperlink ref="AU249" r:id="rId1727"/>
    <hyperlink ref="AU4" r:id="rId1728"/>
    <hyperlink ref="AU856" r:id="rId1729"/>
    <hyperlink ref="AU23" r:id="rId1730"/>
    <hyperlink ref="AU858" r:id="rId1731"/>
    <hyperlink ref="AU97" r:id="rId1732"/>
    <hyperlink ref="AU251" r:id="rId1733"/>
    <hyperlink ref="AU859" r:id="rId1734"/>
    <hyperlink ref="AU252" r:id="rId1735"/>
    <hyperlink ref="AU98" r:id="rId1736"/>
    <hyperlink ref="AU253" r:id="rId1737"/>
    <hyperlink ref="AU860" r:id="rId1738"/>
    <hyperlink ref="AU254" r:id="rId1739"/>
    <hyperlink ref="AU255" r:id="rId1740"/>
    <hyperlink ref="AU32" r:id="rId1741"/>
    <hyperlink ref="AU861" r:id="rId1742"/>
    <hyperlink ref="AU862" r:id="rId1743"/>
    <hyperlink ref="AU257" r:id="rId1744"/>
    <hyperlink ref="AU99" r:id="rId1745"/>
    <hyperlink ref="AU100" r:id="rId1746"/>
    <hyperlink ref="AU863" r:id="rId1747"/>
    <hyperlink ref="AU864" r:id="rId1748"/>
    <hyperlink ref="AU865" r:id="rId1749"/>
    <hyperlink ref="AU65" r:id="rId1750"/>
    <hyperlink ref="AU866" r:id="rId1751"/>
    <hyperlink ref="AU867" r:id="rId1752"/>
    <hyperlink ref="AU260" r:id="rId1753"/>
    <hyperlink ref="AU14" r:id="rId1754"/>
    <hyperlink ref="AU868" r:id="rId1755"/>
    <hyperlink ref="AU101" r:id="rId1756"/>
    <hyperlink ref="AU261" r:id="rId1757"/>
    <hyperlink ref="AU262" r:id="rId1758"/>
    <hyperlink ref="AU102" r:id="rId1759"/>
    <hyperlink ref="AU870" r:id="rId1760"/>
    <hyperlink ref="AU263" r:id="rId1761"/>
    <hyperlink ref="AU20" r:id="rId1762"/>
    <hyperlink ref="AU264" r:id="rId1763"/>
    <hyperlink ref="AU24" r:id="rId1764"/>
    <hyperlink ref="AU871" r:id="rId1765"/>
    <hyperlink ref="AU872" r:id="rId1766"/>
    <hyperlink ref="AU103" r:id="rId1767"/>
    <hyperlink ref="AU265" r:id="rId1768"/>
    <hyperlink ref="AU267" r:id="rId1769"/>
    <hyperlink ref="AU9" r:id="rId1770"/>
    <hyperlink ref="AU268" r:id="rId1771"/>
    <hyperlink ref="AU269" r:id="rId1772"/>
    <hyperlink ref="AU104" r:id="rId1773"/>
    <hyperlink ref="AU270" r:id="rId1774"/>
    <hyperlink ref="AU105" r:id="rId1775"/>
    <hyperlink ref="AU106" r:id="rId1776"/>
    <hyperlink ref="AU107" r:id="rId1777"/>
    <hyperlink ref="AU875" r:id="rId1778"/>
    <hyperlink ref="AU876" r:id="rId1779"/>
    <hyperlink ref="AU271" r:id="rId1780"/>
    <hyperlink ref="AU877" r:id="rId1781"/>
    <hyperlink ref="AU878" r:id="rId1782"/>
    <hyperlink ref="AU273" r:id="rId1783"/>
    <hyperlink ref="AU6" r:id="rId1784"/>
    <hyperlink ref="AU880" r:id="rId1785"/>
    <hyperlink ref="AU108" r:id="rId1786"/>
    <hyperlink ref="AU882" r:id="rId1787"/>
    <hyperlink ref="AU883" r:id="rId1788"/>
    <hyperlink ref="AU884" r:id="rId1789"/>
    <hyperlink ref="AU276" r:id="rId1790"/>
    <hyperlink ref="AU277" r:id="rId1791"/>
    <hyperlink ref="AU278" r:id="rId1792"/>
    <hyperlink ref="AU886" r:id="rId1793"/>
    <hyperlink ref="AU279" r:id="rId1794"/>
    <hyperlink ref="AU887" r:id="rId1795"/>
    <hyperlink ref="AU281" r:id="rId1796"/>
    <hyperlink ref="AU33" r:id="rId1797"/>
    <hyperlink ref="AU282" r:id="rId1798"/>
    <hyperlink ref="AU283" r:id="rId1799"/>
    <hyperlink ref="AU109" r:id="rId1800"/>
    <hyperlink ref="AU110" r:id="rId1801"/>
    <hyperlink ref="AU888" r:id="rId1802"/>
    <hyperlink ref="AU889" r:id="rId1803"/>
    <hyperlink ref="AU111" r:id="rId1804"/>
    <hyperlink ref="AU284" r:id="rId1805"/>
    <hyperlink ref="AU890" r:id="rId1806"/>
    <hyperlink ref="AU891" r:id="rId1807"/>
    <hyperlink ref="AU285" r:id="rId1808"/>
    <hyperlink ref="AU66" r:id="rId1809"/>
    <hyperlink ref="AU287" r:id="rId1810"/>
    <hyperlink ref="AU892" r:id="rId1811"/>
    <hyperlink ref="AU288" r:id="rId1812"/>
    <hyperlink ref="AU893" r:id="rId1813"/>
    <hyperlink ref="AU894" r:id="rId1814"/>
    <hyperlink ref="AU289" r:id="rId1815"/>
    <hyperlink ref="AU895" r:id="rId1816"/>
    <hyperlink ref="AU290" r:id="rId1817"/>
    <hyperlink ref="AU291" r:id="rId1818"/>
    <hyperlink ref="AU292" r:id="rId1819"/>
    <hyperlink ref="AU293" r:id="rId1820"/>
    <hyperlink ref="AU294" r:id="rId1821"/>
    <hyperlink ref="AU295" r:id="rId1822"/>
    <hyperlink ref="AU296" r:id="rId1823"/>
    <hyperlink ref="AU29" r:id="rId1824"/>
    <hyperlink ref="AU297" r:id="rId1825"/>
    <hyperlink ref="AU18" r:id="rId1826"/>
    <hyperlink ref="AU896" r:id="rId1827"/>
    <hyperlink ref="AU298" r:id="rId1828"/>
    <hyperlink ref="AU299" r:id="rId1829"/>
    <hyperlink ref="AU300" r:id="rId1830"/>
    <hyperlink ref="AU897" r:id="rId1831"/>
    <hyperlink ref="AU898" r:id="rId1832"/>
    <hyperlink ref="AU899" r:id="rId1833"/>
    <hyperlink ref="AU900" r:id="rId1834"/>
    <hyperlink ref="AU901" r:id="rId1835"/>
    <hyperlink ref="AU902" r:id="rId1836"/>
    <hyperlink ref="AU301" r:id="rId1837"/>
    <hyperlink ref="AU67" r:id="rId1838"/>
    <hyperlink ref="AU303" r:id="rId1839"/>
    <hyperlink ref="AU903" r:id="rId1840"/>
    <hyperlink ref="AU905" r:id="rId1841"/>
    <hyperlink ref="AU305" r:id="rId1842"/>
    <hyperlink ref="AU906" r:id="rId1843"/>
    <hyperlink ref="AU306" r:id="rId1844"/>
    <hyperlink ref="AU907" r:id="rId1845"/>
    <hyperlink ref="AU307" r:id="rId1846"/>
    <hyperlink ref="AU308" r:id="rId1847"/>
    <hyperlink ref="AU908" r:id="rId1848"/>
    <hyperlink ref="AU910" r:id="rId1849"/>
    <hyperlink ref="AU911" r:id="rId1850"/>
    <hyperlink ref="AU913" r:id="rId1851"/>
    <hyperlink ref="AU310" r:id="rId1852"/>
    <hyperlink ref="AU311" r:id="rId1853"/>
    <hyperlink ref="AU312" r:id="rId1854"/>
    <hyperlink ref="AU112" r:id="rId1855"/>
    <hyperlink ref="AU113" r:id="rId1856"/>
    <hyperlink ref="AU114" r:id="rId1857"/>
    <hyperlink ref="AU313" r:id="rId1858"/>
    <hyperlink ref="AU68" r:id="rId1859"/>
    <hyperlink ref="AU314" r:id="rId1860"/>
    <hyperlink ref="AU915" r:id="rId1861"/>
    <hyperlink ref="AU315" r:id="rId1862"/>
    <hyperlink ref="AU916" r:id="rId1863"/>
    <hyperlink ref="AU917" r:id="rId1864"/>
    <hyperlink ref="AU316" r:id="rId1865"/>
    <hyperlink ref="AU317" r:id="rId1866"/>
    <hyperlink ref="AU318" r:id="rId1867"/>
    <hyperlink ref="AU918" r:id="rId1868"/>
    <hyperlink ref="AU320" r:id="rId1869"/>
    <hyperlink ref="AU115" r:id="rId1870"/>
    <hyperlink ref="AU321" r:id="rId1871"/>
    <hyperlink ref="AU39" r:id="rId1872"/>
    <hyperlink ref="AU322" r:id="rId1873"/>
    <hyperlink ref="AU324" r:id="rId1874"/>
    <hyperlink ref="AU12" r:id="rId1875"/>
    <hyperlink ref="AU921" r:id="rId1876"/>
    <hyperlink ref="AU325" r:id="rId1877"/>
    <hyperlink ref="AU922" r:id="rId1878"/>
    <hyperlink ref="AU923" r:id="rId1879"/>
    <hyperlink ref="AU924" r:id="rId1880"/>
    <hyperlink ref="AU925" r:id="rId1881"/>
    <hyperlink ref="AU926" r:id="rId1882"/>
    <hyperlink ref="AU927" r:id="rId1883"/>
    <hyperlink ref="AU928" r:id="rId1884"/>
    <hyperlink ref="AU327" r:id="rId1885"/>
    <hyperlink ref="AU930" r:id="rId1886"/>
    <hyperlink ref="AU932" r:id="rId1887"/>
    <hyperlink ref="AU933" r:id="rId1888"/>
    <hyperlink ref="AU330" r:id="rId1889"/>
    <hyperlink ref="AU934" r:id="rId1890"/>
    <hyperlink ref="AU331" r:id="rId1891"/>
    <hyperlink ref="AU936" r:id="rId1892"/>
    <hyperlink ref="AU332" r:id="rId1893"/>
    <hyperlink ref="AU116" r:id="rId1894"/>
    <hyperlink ref="AU333" r:id="rId1895"/>
    <hyperlink ref="AU334" r:id="rId1896"/>
    <hyperlink ref="AU939" r:id="rId1897"/>
    <hyperlink ref="AU940" r:id="rId1898"/>
    <hyperlink ref="AU941" r:id="rId1899"/>
    <hyperlink ref="AU338" r:id="rId1900"/>
    <hyperlink ref="AU339" r:id="rId1901"/>
    <hyperlink ref="AU340" r:id="rId1902"/>
    <hyperlink ref="AU49" r:id="rId1903"/>
    <hyperlink ref="AU69" r:id="rId1904"/>
    <hyperlink ref="AU942" r:id="rId1905"/>
    <hyperlink ref="AU943" r:id="rId1906"/>
    <hyperlink ref="AU944" r:id="rId1907"/>
    <hyperlink ref="AU946" r:id="rId1908"/>
    <hyperlink ref="AU341" r:id="rId1909"/>
    <hyperlink ref="AU40" r:id="rId1910"/>
    <hyperlink ref="AU342" r:id="rId1911"/>
    <hyperlink ref="AU70" r:id="rId1912"/>
    <hyperlink ref="AU343" r:id="rId1913"/>
    <hyperlink ref="AU344" r:id="rId1914"/>
    <hyperlink ref="AU947" r:id="rId1915"/>
    <hyperlink ref="AU345" r:id="rId1916"/>
    <hyperlink ref="AU117" r:id="rId1917"/>
    <hyperlink ref="AU41" r:id="rId1918"/>
    <hyperlink ref="AU948" r:id="rId1919"/>
    <hyperlink ref="AU347" r:id="rId1920"/>
    <hyperlink ref="AU71" r:id="rId1921"/>
    <hyperlink ref="AU42" r:id="rId1922"/>
    <hyperlink ref="AU72" r:id="rId1923"/>
    <hyperlink ref="AU950" r:id="rId1924"/>
    <hyperlink ref="AU349" r:id="rId1925"/>
    <hyperlink ref="AU951" r:id="rId1926"/>
    <hyperlink ref="AU118" r:id="rId1927"/>
    <hyperlink ref="AU350" r:id="rId1928"/>
    <hyperlink ref="AU43" r:id="rId1929"/>
    <hyperlink ref="AU351" r:id="rId1930"/>
    <hyperlink ref="AU35" r:id="rId1931"/>
    <hyperlink ref="AU352" r:id="rId1932"/>
    <hyperlink ref="AU952" r:id="rId1933"/>
    <hyperlink ref="AU953" r:id="rId1934"/>
    <hyperlink ref="AU954" r:id="rId1935"/>
    <hyperlink ref="AU354" r:id="rId1936"/>
    <hyperlink ref="AU119" r:id="rId1937"/>
    <hyperlink ref="AU355" r:id="rId1938"/>
    <hyperlink ref="AU955" r:id="rId1939"/>
    <hyperlink ref="AU356" r:id="rId1940"/>
    <hyperlink ref="AU956" r:id="rId1941"/>
    <hyperlink ref="AU120" r:id="rId1942"/>
    <hyperlink ref="AU358" r:id="rId1943"/>
    <hyperlink ref="AU359" r:id="rId1944"/>
    <hyperlink ref="AU7" r:id="rId1945"/>
    <hyperlink ref="AU360" r:id="rId1946"/>
    <hyperlink ref="AU361" r:id="rId1947"/>
    <hyperlink ref="AU73" r:id="rId1948"/>
    <hyperlink ref="AU362" r:id="rId1949"/>
    <hyperlink ref="AU121" r:id="rId1950"/>
    <hyperlink ref="AU958" r:id="rId1951"/>
    <hyperlink ref="AU959" r:id="rId1952"/>
    <hyperlink ref="AU122" r:id="rId1953"/>
    <hyperlink ref="AU364" r:id="rId1954"/>
    <hyperlink ref="AU365" r:id="rId1955"/>
    <hyperlink ref="AU366" r:id="rId1956"/>
    <hyperlink ref="AU367" r:id="rId1957"/>
    <hyperlink ref="AU960" r:id="rId1958"/>
    <hyperlink ref="AU961" r:id="rId1959"/>
    <hyperlink ref="AU962" r:id="rId1960"/>
    <hyperlink ref="AU368" r:id="rId1961"/>
    <hyperlink ref="AU369" r:id="rId1962"/>
    <hyperlink ref="AU371" r:id="rId1963"/>
    <hyperlink ref="AU74" r:id="rId1964"/>
    <hyperlink ref="AU964" r:id="rId1965"/>
    <hyperlink ref="AU966" r:id="rId1966"/>
    <hyperlink ref="AU969" r:id="rId1967"/>
    <hyperlink ref="AU970" r:id="rId1968"/>
    <hyperlink ref="AU373" r:id="rId1969"/>
    <hyperlink ref="AU50" r:id="rId1970"/>
    <hyperlink ref="AU375" r:id="rId1971"/>
    <hyperlink ref="AU13" r:id="rId1972"/>
    <hyperlink ref="AU972" r:id="rId1973"/>
    <hyperlink ref="AU123" r:id="rId1974"/>
    <hyperlink ref="AU377" r:id="rId1975"/>
    <hyperlink ref="AU25" r:id="rId1976"/>
    <hyperlink ref="AU378" r:id="rId1977"/>
    <hyperlink ref="AU973" r:id="rId1978"/>
    <hyperlink ref="AU379" r:id="rId1979"/>
    <hyperlink ref="AU380" r:id="rId1980"/>
    <hyperlink ref="AU974" r:id="rId1981"/>
    <hyperlink ref="AU382" r:id="rId1982"/>
    <hyperlink ref="AU16" r:id="rId1983"/>
    <hyperlink ref="AU383" r:id="rId1984"/>
    <hyperlink ref="AU975" r:id="rId1985"/>
    <hyperlink ref="AU387" r:id="rId1986"/>
    <hyperlink ref="AU124" r:id="rId1987"/>
    <hyperlink ref="AU390" r:id="rId1988"/>
    <hyperlink ref="AU125" r:id="rId1989"/>
    <hyperlink ref="AU44" r:id="rId1990"/>
    <hyperlink ref="AU391" r:id="rId1991"/>
    <hyperlink ref="AU392" r:id="rId1992"/>
    <hyperlink ref="AU75" r:id="rId1993"/>
    <hyperlink ref="AU396" r:id="rId1994"/>
    <hyperlink ref="AU397" r:id="rId1995"/>
    <hyperlink ref="AU398" r:id="rId1996"/>
    <hyperlink ref="AU400" r:id="rId1997"/>
    <hyperlink ref="AU76" r:id="rId1998"/>
    <hyperlink ref="AU401" r:id="rId1999"/>
    <hyperlink ref="AU402" r:id="rId2000"/>
    <hyperlink ref="AU403" r:id="rId2001"/>
    <hyperlink ref="AU126" r:id="rId2002"/>
    <hyperlink ref="AU51" r:id="rId2003"/>
    <hyperlink ref="AU45" r:id="rId2004"/>
    <hyperlink ref="AU52" r:id="rId2005"/>
    <hyperlink ref="AU53" r:id="rId2006"/>
    <hyperlink ref="AU404" r:id="rId2007"/>
    <hyperlink ref="AU127" r:id="rId2008"/>
    <hyperlink ref="AU406" r:id="rId2009"/>
    <hyperlink ref="AU407" r:id="rId2010"/>
    <hyperlink ref="AU77" r:id="rId2011"/>
    <hyperlink ref="AU408" r:id="rId2012"/>
    <hyperlink ref="AU54" r:id="rId2013"/>
    <hyperlink ref="AU977" r:id="rId2014"/>
    <hyperlink ref="AU979" r:id="rId2015"/>
    <hyperlink ref="AU412" r:id="rId2016"/>
    <hyperlink ref="AU128" r:id="rId2017"/>
    <hyperlink ref="AU414" r:id="rId2018"/>
    <hyperlink ref="AU982" r:id="rId2019"/>
    <hyperlink ref="AU415" r:id="rId2020"/>
    <hyperlink ref="AU78" r:id="rId2021"/>
    <hyperlink ref="AU983" r:id="rId2022"/>
    <hyperlink ref="AU416" r:id="rId2023"/>
    <hyperlink ref="AU984" r:id="rId2024"/>
    <hyperlink ref="AU985" r:id="rId2025"/>
    <hyperlink ref="AU417" r:id="rId2026"/>
    <hyperlink ref="AU986" r:id="rId2027"/>
    <hyperlink ref="AU988" r:id="rId2028"/>
    <hyperlink ref="AU419" r:id="rId2029"/>
    <hyperlink ref="AU129" r:id="rId2030"/>
    <hyperlink ref="AU421" r:id="rId2031"/>
    <hyperlink ref="AU422" r:id="rId2032"/>
    <hyperlink ref="AU989" r:id="rId2033"/>
    <hyperlink ref="AU423" r:id="rId2034"/>
    <hyperlink ref="AU424" r:id="rId2035"/>
    <hyperlink ref="AU130" r:id="rId2036"/>
    <hyperlink ref="AU131" r:id="rId2037"/>
    <hyperlink ref="AU425" r:id="rId2038"/>
    <hyperlink ref="AU990" r:id="rId2039"/>
    <hyperlink ref="AU132" r:id="rId2040"/>
    <hyperlink ref="AU991" r:id="rId2041"/>
    <hyperlink ref="AU992" r:id="rId2042"/>
    <hyperlink ref="AU993" r:id="rId2043"/>
    <hyperlink ref="AU994" r:id="rId2044"/>
    <hyperlink ref="AU995" r:id="rId2045"/>
    <hyperlink ref="AU428" r:id="rId2046"/>
    <hyperlink ref="AU429" r:id="rId2047"/>
    <hyperlink ref="AU996" r:id="rId2048"/>
    <hyperlink ref="AU997" r:id="rId2049"/>
    <hyperlink ref="AU998" r:id="rId2050"/>
    <hyperlink ref="AU999" r:id="rId2051"/>
    <hyperlink ref="AU1000" r:id="rId2052"/>
    <hyperlink ref="AU430" r:id="rId2053"/>
    <hyperlink ref="AU133" r:id="rId2054"/>
    <hyperlink ref="AU431" r:id="rId2055"/>
    <hyperlink ref="AU134" r:id="rId2056"/>
    <hyperlink ref="AU432" r:id="rId2057"/>
    <hyperlink ref="AU79" r:id="rId2058"/>
    <hyperlink ref="AU434" r:id="rId2059"/>
    <hyperlink ref="AU436" r:id="rId2060"/>
    <hyperlink ref="AU135" r:id="rId2061"/>
    <hyperlink ref="AU55" r:id="rId2062"/>
    <hyperlink ref="AU437" r:id="rId2063"/>
    <hyperlink ref="AU80" r:id="rId2064"/>
    <hyperlink ref="AU438" r:id="rId2065"/>
    <hyperlink ref="AU439" r:id="rId2066"/>
    <hyperlink ref="AU1002" r:id="rId2067"/>
    <hyperlink ref="AU1003" r:id="rId2068"/>
    <hyperlink ref="AU440" r:id="rId2069"/>
    <hyperlink ref="AU441" r:id="rId2070"/>
    <hyperlink ref="AU1005" r:id="rId2071"/>
    <hyperlink ref="AU442" r:id="rId2072"/>
    <hyperlink ref="AU443" r:id="rId2073"/>
    <hyperlink ref="AU444" r:id="rId2074"/>
    <hyperlink ref="AU446" r:id="rId2075"/>
    <hyperlink ref="AU447" r:id="rId2076"/>
    <hyperlink ref="AU448" r:id="rId2077"/>
    <hyperlink ref="AU136" r:id="rId2078"/>
    <hyperlink ref="AU449" r:id="rId2079"/>
    <hyperlink ref="AU450" r:id="rId2080"/>
    <hyperlink ref="AU137" r:id="rId2081"/>
    <hyperlink ref="AU451" r:id="rId2082"/>
    <hyperlink ref="AU81" r:id="rId2083"/>
    <hyperlink ref="AU138" r:id="rId2084"/>
    <hyperlink ref="AU139" r:id="rId2085"/>
    <hyperlink ref="AU1007" r:id="rId2086"/>
    <hyperlink ref="AU452" r:id="rId2087"/>
    <hyperlink ref="AU56" r:id="rId2088"/>
    <hyperlink ref="AU453" r:id="rId2089"/>
    <hyperlink ref="AU454" r:id="rId2090"/>
    <hyperlink ref="AU455" r:id="rId2091"/>
    <hyperlink ref="AU1008" r:id="rId2092"/>
    <hyperlink ref="AU1009" r:id="rId2093"/>
    <hyperlink ref="AU456" r:id="rId2094"/>
    <hyperlink ref="AU11" r:id="rId2095"/>
    <hyperlink ref="AU140" r:id="rId2096"/>
    <hyperlink ref="AU1011" r:id="rId2097"/>
    <hyperlink ref="AU1012" r:id="rId2098"/>
    <hyperlink ref="AU458" r:id="rId2099"/>
    <hyperlink ref="AU57" r:id="rId2100"/>
    <hyperlink ref="AU1014" r:id="rId2101"/>
    <hyperlink ref="AU1016" r:id="rId2102"/>
    <hyperlink ref="AU1018" r:id="rId2103"/>
    <hyperlink ref="AU1020" r:id="rId2104"/>
    <hyperlink ref="AU1022" r:id="rId2105"/>
    <hyperlink ref="AU460" r:id="rId2106"/>
    <hyperlink ref="AU461" r:id="rId2107"/>
    <hyperlink ref="AU462" r:id="rId2108"/>
    <hyperlink ref="AU463" r:id="rId2109"/>
    <hyperlink ref="AU464" r:id="rId2110"/>
    <hyperlink ref="AU1023" r:id="rId2111"/>
    <hyperlink ref="AU1024" r:id="rId2112"/>
    <hyperlink ref="AU465" r:id="rId2113"/>
    <hyperlink ref="AU1025" r:id="rId2114"/>
    <hyperlink ref="AU1026" r:id="rId2115"/>
    <hyperlink ref="AU141" r:id="rId2116"/>
    <hyperlink ref="AU466" r:id="rId2117"/>
    <hyperlink ref="AU1027" r:id="rId2118"/>
    <hyperlink ref="AU1029" r:id="rId2119"/>
    <hyperlink ref="AU468" r:id="rId2120"/>
    <hyperlink ref="AU469" r:id="rId2121"/>
    <hyperlink ref="AU1030" r:id="rId2122"/>
    <hyperlink ref="AU472" r:id="rId2123"/>
    <hyperlink ref="AU473" r:id="rId2124"/>
    <hyperlink ref="AU1031" r:id="rId2125"/>
    <hyperlink ref="AU476" r:id="rId2126"/>
    <hyperlink ref="AU477" r:id="rId2127"/>
    <hyperlink ref="AU478" r:id="rId2128"/>
    <hyperlink ref="AU479" r:id="rId2129"/>
    <hyperlink ref="AU480" r:id="rId2130"/>
    <hyperlink ref="AU481" r:id="rId2131"/>
    <hyperlink ref="AU482" r:id="rId2132"/>
    <hyperlink ref="AU483" r:id="rId2133"/>
    <hyperlink ref="AU142" r:id="rId2134"/>
    <hyperlink ref="AU484" r:id="rId2135"/>
    <hyperlink ref="AU1032" r:id="rId2136"/>
    <hyperlink ref="AU485" r:id="rId2137"/>
    <hyperlink ref="AU486" r:id="rId2138"/>
    <hyperlink ref="AU487" r:id="rId2139"/>
    <hyperlink ref="AU489" r:id="rId2140"/>
    <hyperlink ref="AU36" r:id="rId2141"/>
    <hyperlink ref="AU490" r:id="rId2142"/>
    <hyperlink ref="AU491" r:id="rId2143"/>
    <hyperlink ref="AU492" r:id="rId2144"/>
    <hyperlink ref="AU493" r:id="rId2145"/>
    <hyperlink ref="AU494" r:id="rId2146"/>
    <hyperlink ref="AU1034" r:id="rId2147"/>
    <hyperlink ref="AU496" r:id="rId2148"/>
    <hyperlink ref="AU497" r:id="rId2149"/>
    <hyperlink ref="AU1035" r:id="rId2150"/>
    <hyperlink ref="AU1036" r:id="rId2151"/>
    <hyperlink ref="AU1037" r:id="rId2152"/>
    <hyperlink ref="AU1038" r:id="rId2153"/>
    <hyperlink ref="AU1039" r:id="rId2154"/>
    <hyperlink ref="AU1043" r:id="rId2155"/>
    <hyperlink ref="AU1045" r:id="rId2156"/>
    <hyperlink ref="AU1048" r:id="rId2157"/>
    <hyperlink ref="AU1049" r:id="rId2158"/>
    <hyperlink ref="AU1051" r:id="rId2159"/>
    <hyperlink ref="AU1052" r:id="rId2160"/>
    <hyperlink ref="AU1054" r:id="rId2161"/>
    <hyperlink ref="AU1055" r:id="rId2162"/>
    <hyperlink ref="AU1056" r:id="rId2163"/>
    <hyperlink ref="AU498" r:id="rId2164"/>
    <hyperlink ref="AU500" r:id="rId2165"/>
    <hyperlink ref="AU502" r:id="rId2166"/>
    <hyperlink ref="AU1059" r:id="rId2167"/>
    <hyperlink ref="AU1060" r:id="rId2168"/>
    <hyperlink ref="AU1061" r:id="rId2169"/>
    <hyperlink ref="AU1062" r:id="rId2170"/>
    <hyperlink ref="AU1063" r:id="rId2171"/>
    <hyperlink ref="AU143" r:id="rId2172"/>
    <hyperlink ref="AU503" r:id="rId2173"/>
    <hyperlink ref="AU504" r:id="rId2174"/>
    <hyperlink ref="AU505" r:id="rId2175"/>
    <hyperlink ref="AU506" r:id="rId2176"/>
    <hyperlink ref="AU1067" r:id="rId2177"/>
    <hyperlink ref="AU1068" r:id="rId2178"/>
    <hyperlink ref="AU1070" r:id="rId2179"/>
    <hyperlink ref="AU1071" r:id="rId2180"/>
    <hyperlink ref="AU1072" r:id="rId2181"/>
    <hyperlink ref="AU508" r:id="rId2182"/>
    <hyperlink ref="AU509" r:id="rId2183"/>
    <hyperlink ref="AU83" r:id="rId2184"/>
    <hyperlink ref="AU1073" r:id="rId2185"/>
    <hyperlink ref="AU145" r:id="rId2186"/>
    <hyperlink ref="AU514" r:id="rId2187"/>
    <hyperlink ref="AU515" r:id="rId2188"/>
    <hyperlink ref="AU146" r:id="rId2189"/>
    <hyperlink ref="AU516" r:id="rId2190"/>
    <hyperlink ref="AU1075" r:id="rId2191"/>
    <hyperlink ref="AU1076" r:id="rId2192"/>
    <hyperlink ref="AU1077" r:id="rId2193"/>
    <hyperlink ref="AU518" r:id="rId2194"/>
    <hyperlink ref="AU1078" r:id="rId2195"/>
    <hyperlink ref="AU1079" r:id="rId2196"/>
    <hyperlink ref="AU1080" r:id="rId2197"/>
    <hyperlink ref="AU519" r:id="rId2198"/>
    <hyperlink ref="AU520" r:id="rId2199"/>
    <hyperlink ref="AU1082" r:id="rId2200"/>
    <hyperlink ref="AU521" r:id="rId2201"/>
    <hyperlink ref="AU522" r:id="rId2202"/>
    <hyperlink ref="AU1083" r:id="rId2203"/>
    <hyperlink ref="AU1084" r:id="rId2204"/>
    <hyperlink ref="AU523" r:id="rId2205"/>
    <hyperlink ref="AU58" r:id="rId2206"/>
    <hyperlink ref="AU524" r:id="rId2207"/>
    <hyperlink ref="AU1086" r:id="rId2208"/>
    <hyperlink ref="AU1087" r:id="rId2209"/>
    <hyperlink ref="AU1088" r:id="rId2210"/>
    <hyperlink ref="AU525" r:id="rId2211"/>
    <hyperlink ref="AU1089" r:id="rId2212"/>
    <hyperlink ref="AU1090" r:id="rId2213"/>
    <hyperlink ref="AU526" r:id="rId2214"/>
    <hyperlink ref="AU147" r:id="rId2215"/>
    <hyperlink ref="AU527" r:id="rId2216"/>
    <hyperlink ref="AU528" r:id="rId2217"/>
    <hyperlink ref="AU148" r:id="rId2218"/>
    <hyperlink ref="AU149" r:id="rId2219"/>
    <hyperlink ref="AU1091" r:id="rId2220"/>
    <hyperlink ref="AU1092" r:id="rId2221"/>
    <hyperlink ref="AU1093" r:id="rId2222"/>
    <hyperlink ref="AU1094" r:id="rId2223"/>
    <hyperlink ref="AU1095" r:id="rId2224"/>
    <hyperlink ref="AU1097" r:id="rId2225"/>
    <hyperlink ref="AU1099" r:id="rId2226"/>
    <hyperlink ref="AU1101" r:id="rId2227"/>
    <hyperlink ref="AU1103" r:id="rId2228"/>
    <hyperlink ref="AU1104" r:id="rId2229"/>
    <hyperlink ref="AU530" r:id="rId2230"/>
    <hyperlink ref="AU150" r:id="rId2231"/>
    <hyperlink ref="AU531" r:id="rId2232"/>
    <hyperlink ref="AU532" r:id="rId2233"/>
    <hyperlink ref="AU533" r:id="rId2234"/>
    <hyperlink ref="AU59" r:id="rId2235"/>
    <hyperlink ref="AU1106" r:id="rId2236"/>
    <hyperlink ref="AU1107" r:id="rId2237"/>
    <hyperlink ref="AU1108" r:id="rId2238"/>
    <hyperlink ref="AU1109" r:id="rId2239"/>
    <hyperlink ref="AU1110" r:id="rId2240"/>
    <hyperlink ref="AU27" r:id="rId2241"/>
    <hyperlink ref="AU535" r:id="rId2242"/>
    <hyperlink ref="AU1111" r:id="rId2243"/>
    <hyperlink ref="AU1112" r:id="rId2244"/>
    <hyperlink ref="AU536" r:id="rId2245"/>
    <hyperlink ref="AU1113" r:id="rId2246"/>
    <hyperlink ref="AU1114" r:id="rId2247"/>
    <hyperlink ref="AU537" r:id="rId2248"/>
    <hyperlink ref="AU84" r:id="rId2249"/>
    <hyperlink ref="AU1118" r:id="rId2250"/>
    <hyperlink ref="AU1119" r:id="rId2251"/>
    <hyperlink ref="AU1121" r:id="rId2252"/>
    <hyperlink ref="AU1122" r:id="rId2253"/>
    <hyperlink ref="AU538" r:id="rId2254"/>
    <hyperlink ref="AU1123" r:id="rId2255"/>
    <hyperlink ref="AU1124" r:id="rId2256"/>
    <hyperlink ref="AU1125" r:id="rId2257"/>
    <hyperlink ref="AU151" r:id="rId2258"/>
    <hyperlink ref="AU539" r:id="rId2259"/>
    <hyperlink ref="AU1126" r:id="rId2260"/>
    <hyperlink ref="AU1127" r:id="rId2261"/>
    <hyperlink ref="AU1128" r:id="rId2262"/>
    <hyperlink ref="AU1129" r:id="rId2263"/>
    <hyperlink ref="AU1130" r:id="rId2264"/>
    <hyperlink ref="AU541" r:id="rId2265"/>
    <hyperlink ref="AU1131" r:id="rId2266"/>
    <hyperlink ref="AU542" r:id="rId2267"/>
    <hyperlink ref="AU543" r:id="rId2268"/>
    <hyperlink ref="AU544" r:id="rId2269"/>
    <hyperlink ref="AU545" r:id="rId2270"/>
    <hyperlink ref="AU60" r:id="rId2271"/>
    <hyperlink ref="AU546" r:id="rId2272"/>
    <hyperlink ref="AU1132" r:id="rId2273"/>
    <hyperlink ref="AU547" r:id="rId2274"/>
    <hyperlink ref="AU548" r:id="rId2275"/>
    <hyperlink ref="AU152" r:id="rId2276"/>
    <hyperlink ref="AU1133" r:id="rId2277"/>
    <hyperlink ref="AU550" r:id="rId2278"/>
    <hyperlink ref="AU21" r:id="rId2279"/>
    <hyperlink ref="AU1135" r:id="rId2280"/>
    <hyperlink ref="AU551" r:id="rId2281"/>
    <hyperlink ref="AU1136" r:id="rId2282"/>
    <hyperlink ref="AU552" r:id="rId2283"/>
    <hyperlink ref="AU553" r:id="rId2284"/>
    <hyperlink ref="AU1137" r:id="rId2285"/>
    <hyperlink ref="AU1139" r:id="rId2286"/>
    <hyperlink ref="AU1141" r:id="rId2287"/>
    <hyperlink ref="AU554" r:id="rId2288"/>
    <hyperlink ref="AU1143" r:id="rId2289"/>
    <hyperlink ref="AU556" r:id="rId2290"/>
    <hyperlink ref="AU1145" r:id="rId2291"/>
    <hyperlink ref="AU1146" r:id="rId2292"/>
    <hyperlink ref="AU1147" r:id="rId2293"/>
    <hyperlink ref="AU1149" r:id="rId2294"/>
    <hyperlink ref="AU1150" r:id="rId2295"/>
    <hyperlink ref="AU1152" r:id="rId2296"/>
    <hyperlink ref="AU559" r:id="rId2297"/>
    <hyperlink ref="AU560" r:id="rId2298"/>
    <hyperlink ref="AU153" r:id="rId2299"/>
    <hyperlink ref="AU1153" r:id="rId2300"/>
    <hyperlink ref="AU561" r:id="rId2301"/>
    <hyperlink ref="AU154" r:id="rId2302"/>
    <hyperlink ref="AU562" r:id="rId2303"/>
    <hyperlink ref="AU564" r:id="rId2304"/>
    <hyperlink ref="AU155" r:id="rId2305"/>
    <hyperlink ref="AU156" r:id="rId2306"/>
    <hyperlink ref="AU567" r:id="rId2307"/>
    <hyperlink ref="AU1157" r:id="rId2308"/>
    <hyperlink ref="AU568" r:id="rId2309"/>
    <hyperlink ref="AU1158" r:id="rId2310"/>
    <hyperlink ref="AU1161" r:id="rId2311"/>
    <hyperlink ref="AU61" r:id="rId2312"/>
    <hyperlink ref="AU1163" r:id="rId2313"/>
    <hyperlink ref="AU571" r:id="rId2314"/>
    <hyperlink ref="AU157" r:id="rId2315"/>
    <hyperlink ref="AU1165" r:id="rId2316"/>
    <hyperlink ref="AU1166" r:id="rId2317"/>
    <hyperlink ref="AU1167" r:id="rId2318"/>
    <hyperlink ref="AU572" r:id="rId2319"/>
    <hyperlink ref="AU573" r:id="rId2320"/>
    <hyperlink ref="AU1168" r:id="rId2321"/>
    <hyperlink ref="AU1169" r:id="rId2322"/>
    <hyperlink ref="AU574" r:id="rId2323"/>
    <hyperlink ref="AU17" r:id="rId2324"/>
    <hyperlink ref="AU576" r:id="rId2325"/>
    <hyperlink ref="AU1170" r:id="rId2326"/>
    <hyperlink ref="AU579" r:id="rId2327"/>
    <hyperlink ref="AU1171" r:id="rId2328"/>
    <hyperlink ref="AU580" r:id="rId2329"/>
    <hyperlink ref="AU581" r:id="rId2330"/>
    <hyperlink ref="AU584" r:id="rId2331"/>
    <hyperlink ref="AU158" r:id="rId2332"/>
    <hyperlink ref="AU1173" r:id="rId2333"/>
    <hyperlink ref="AU1174" r:id="rId2334"/>
    <hyperlink ref="AU1176" r:id="rId2335"/>
    <hyperlink ref="AU587" r:id="rId2336"/>
    <hyperlink ref="AU588" r:id="rId2337"/>
    <hyperlink ref="AU1178" r:id="rId2338"/>
    <hyperlink ref="AU1179" r:id="rId2339"/>
    <hyperlink ref="AU1182" r:id="rId2340"/>
    <hyperlink ref="AU590" r:id="rId2341"/>
    <hyperlink ref="AU591" r:id="rId2342"/>
    <hyperlink ref="AU592" r:id="rId2343"/>
    <hyperlink ref="AU1183" r:id="rId2344"/>
    <hyperlink ref="AU1185" r:id="rId2345"/>
    <hyperlink ref="AU160" r:id="rId2346"/>
    <hyperlink ref="AU161" r:id="rId2347"/>
    <hyperlink ref="AU595" r:id="rId2348"/>
    <hyperlink ref="AU596" r:id="rId2349"/>
    <hyperlink ref="AU1186" r:id="rId2350"/>
    <hyperlink ref="AU597" r:id="rId2351"/>
    <hyperlink ref="AU598" r:id="rId2352"/>
    <hyperlink ref="AU1193" r:id="rId2353"/>
    <hyperlink ref="AU599" r:id="rId2354"/>
    <hyperlink ref="AU162" r:id="rId2355"/>
    <hyperlink ref="AU163" r:id="rId2356"/>
    <hyperlink ref="AU164" r:id="rId2357"/>
    <hyperlink ref="AU600" r:id="rId2358"/>
    <hyperlink ref="AU1194" r:id="rId2359"/>
    <hyperlink ref="AU601" r:id="rId2360"/>
    <hyperlink ref="AU1196" r:id="rId2361"/>
    <hyperlink ref="AU1197" r:id="rId2362"/>
    <hyperlink ref="AU602" r:id="rId2363"/>
    <hyperlink ref="AU1199" r:id="rId2364"/>
    <hyperlink ref="AU31" r:id="rId2365"/>
    <hyperlink ref="AU604" r:id="rId2366"/>
    <hyperlink ref="AU165" r:id="rId2367"/>
    <hyperlink ref="AU166" r:id="rId2368"/>
    <hyperlink ref="AU606" r:id="rId2369"/>
    <hyperlink ref="AU1202" r:id="rId2370"/>
    <hyperlink ref="AU1203" r:id="rId2371"/>
    <hyperlink ref="AU167" r:id="rId2372"/>
    <hyperlink ref="AU168" r:id="rId2373"/>
    <hyperlink ref="AU1207" r:id="rId2374"/>
    <hyperlink ref="AU169" r:id="rId2375"/>
    <hyperlink ref="AU609" r:id="rId2376"/>
    <hyperlink ref="AU1208" r:id="rId2377"/>
    <hyperlink ref="AU1209" r:id="rId2378"/>
    <hyperlink ref="AU1210" r:id="rId2379"/>
    <hyperlink ref="AU1213" r:id="rId2380"/>
    <hyperlink ref="AU1216" r:id="rId2381"/>
    <hyperlink ref="AU612" r:id="rId2382"/>
    <hyperlink ref="AU1218" r:id="rId2383"/>
    <hyperlink ref="AU1219" r:id="rId2384"/>
    <hyperlink ref="AU1221" r:id="rId2385"/>
    <hyperlink ref="AU613" r:id="rId2386"/>
    <hyperlink ref="AU1222" r:id="rId2387"/>
    <hyperlink ref="AU1223" r:id="rId2388"/>
    <hyperlink ref="AU1225" r:id="rId2389"/>
    <hyperlink ref="AU1226" r:id="rId2390"/>
    <hyperlink ref="AU1227" r:id="rId2391"/>
    <hyperlink ref="AU614" r:id="rId2392"/>
    <hyperlink ref="AU1228" r:id="rId2393"/>
    <hyperlink ref="AU1229" r:id="rId2394"/>
    <hyperlink ref="AU615" r:id="rId2395"/>
    <hyperlink ref="AU616" r:id="rId2396"/>
    <hyperlink ref="AU1232" r:id="rId2397"/>
    <hyperlink ref="AU1233" r:id="rId2398"/>
    <hyperlink ref="AU618" r:id="rId2399"/>
    <hyperlink ref="AU1234" r:id="rId2400"/>
    <hyperlink ref="AU1235" r:id="rId2401"/>
    <hyperlink ref="AU1236" r:id="rId2402"/>
    <hyperlink ref="AU619" r:id="rId2403"/>
    <hyperlink ref="AU620" r:id="rId2404"/>
    <hyperlink ref="AU621" r:id="rId2405"/>
    <hyperlink ref="AU171" r:id="rId2406"/>
    <hyperlink ref="AU1238" r:id="rId2407"/>
    <hyperlink ref="AU622" r:id="rId2408"/>
    <hyperlink ref="AU623" r:id="rId2409"/>
    <hyperlink ref="AU1239" r:id="rId2410"/>
    <hyperlink ref="AU1240" r:id="rId2411"/>
    <hyperlink ref="AU624" r:id="rId2412"/>
    <hyperlink ref="AU1242" r:id="rId2413"/>
    <hyperlink ref="AU1243" r:id="rId2414"/>
    <hyperlink ref="AU626" r:id="rId2415"/>
    <hyperlink ref="AU1245" r:id="rId2416"/>
    <hyperlink ref="AU627" r:id="rId2417"/>
    <hyperlink ref="AU628" r:id="rId2418"/>
    <hyperlink ref="AU1247" r:id="rId2419"/>
    <hyperlink ref="AU1248" r:id="rId2420"/>
    <hyperlink ref="AU629" r:id="rId2421"/>
    <hyperlink ref="AU631" r:id="rId2422"/>
    <hyperlink ref="AU173" r:id="rId2423"/>
    <hyperlink ref="AU174" r:id="rId2424"/>
    <hyperlink ref="AU175" r:id="rId2425"/>
    <hyperlink ref="AU176" r:id="rId2426"/>
    <hyperlink ref="AU177" r:id="rId2427"/>
    <hyperlink ref="AU634" r:id="rId2428"/>
    <hyperlink ref="AU635" r:id="rId2429"/>
    <hyperlink ref="AU178" r:id="rId2430"/>
    <hyperlink ref="AU28" r:id="rId2431"/>
    <hyperlink ref="AU637" r:id="rId2432"/>
    <hyperlink ref="AU1249" r:id="rId2433"/>
    <hyperlink ref="AU638" r:id="rId2434"/>
    <hyperlink ref="AU640" r:id="rId2435"/>
    <hyperlink ref="AU641" r:id="rId2436"/>
    <hyperlink ref="AU642" r:id="rId2437"/>
    <hyperlink ref="AU643" r:id="rId2438"/>
    <hyperlink ref="AU644" r:id="rId2439"/>
    <hyperlink ref="AU645" r:id="rId2440"/>
    <hyperlink ref="AU646" r:id="rId2441"/>
    <hyperlink ref="AU647" r:id="rId2442"/>
    <hyperlink ref="AU648" r:id="rId2443"/>
    <hyperlink ref="AU650" r:id="rId2444"/>
    <hyperlink ref="AU1251" r:id="rId2445"/>
    <hyperlink ref="AU651" r:id="rId2446"/>
    <hyperlink ref="AU653" r:id="rId2447"/>
    <hyperlink ref="AU180" r:id="rId2448"/>
    <hyperlink ref="AU656" r:id="rId2449"/>
    <hyperlink ref="AU657" r:id="rId2450"/>
    <hyperlink ref="AU658" r:id="rId2451"/>
    <hyperlink ref="AU659" r:id="rId2452"/>
    <hyperlink ref="AU660" r:id="rId2453"/>
    <hyperlink ref="AU1256" r:id="rId2454"/>
    <hyperlink ref="AU1257" r:id="rId2455"/>
    <hyperlink ref="AU661" r:id="rId2456"/>
    <hyperlink ref="AU662" r:id="rId2457"/>
    <hyperlink ref="AU1259" r:id="rId2458"/>
    <hyperlink ref="AU1260" r:id="rId2459"/>
    <hyperlink ref="AU663" r:id="rId2460"/>
    <hyperlink ref="AU664" r:id="rId2461"/>
    <hyperlink ref="AU665" r:id="rId2462"/>
    <hyperlink ref="AU85" r:id="rId2463"/>
    <hyperlink ref="AU1261" r:id="rId2464"/>
    <hyperlink ref="AU1262" r:id="rId2465"/>
    <hyperlink ref="AU666" r:id="rId2466"/>
    <hyperlink ref="AU668" r:id="rId2467"/>
    <hyperlink ref="AU181" r:id="rId2468"/>
    <hyperlink ref="AU182" r:id="rId2469"/>
    <hyperlink ref="AU670" r:id="rId2470"/>
    <hyperlink ref="AU1263" r:id="rId2471"/>
    <hyperlink ref="AU1264" r:id="rId2472"/>
    <hyperlink ref="AU1265" r:id="rId2473"/>
    <hyperlink ref="AU672" r:id="rId2474"/>
    <hyperlink ref="AU1267" r:id="rId2475"/>
    <hyperlink ref="AU1268" r:id="rId2476"/>
    <hyperlink ref="AU1269" r:id="rId2477"/>
    <hyperlink ref="AU673" r:id="rId2478"/>
    <hyperlink ref="AU674" r:id="rId2479"/>
    <hyperlink ref="AU86" r:id="rId2480"/>
    <hyperlink ref="AU1270" r:id="rId2481"/>
    <hyperlink ref="AU677" r:id="rId2482"/>
    <hyperlink ref="AU1272" r:id="rId2483"/>
    <hyperlink ref="AU1273" r:id="rId2484"/>
    <hyperlink ref="AU183" r:id="rId2485"/>
    <hyperlink ref="AU680" r:id="rId2486"/>
    <hyperlink ref="AU1274" r:id="rId2487"/>
    <hyperlink ref="AU681" r:id="rId2488"/>
    <hyperlink ref="AU682" r:id="rId2489"/>
    <hyperlink ref="AU87" r:id="rId2490"/>
    <hyperlink ref="AU184" r:id="rId2491"/>
    <hyperlink ref="AU683" r:id="rId2492"/>
    <hyperlink ref="AU684" r:id="rId2493"/>
    <hyperlink ref="AU687" r:id="rId2494"/>
    <hyperlink ref="AU1276" r:id="rId2495"/>
    <hyperlink ref="AU185" r:id="rId2496"/>
    <hyperlink ref="AU187" r:id="rId2497"/>
    <hyperlink ref="AU688" r:id="rId2498"/>
    <hyperlink ref="AU1277" r:id="rId2499"/>
    <hyperlink ref="AU188" r:id="rId2500"/>
    <hyperlink ref="AU1278" r:id="rId2501"/>
    <hyperlink ref="AU1279" r:id="rId2502"/>
    <hyperlink ref="AU690" r:id="rId2503"/>
    <hyperlink ref="AU1280" r:id="rId2504"/>
    <hyperlink ref="AU691" r:id="rId2505"/>
    <hyperlink ref="AU1281" r:id="rId2506"/>
    <hyperlink ref="AU1282" r:id="rId2507"/>
    <hyperlink ref="AU692" r:id="rId2508"/>
    <hyperlink ref="AU189" r:id="rId2509"/>
    <hyperlink ref="AU693" r:id="rId2510"/>
    <hyperlink ref="AU1286" r:id="rId2511"/>
    <hyperlink ref="AU697" r:id="rId2512"/>
    <hyperlink ref="AU192" r:id="rId2513"/>
    <hyperlink ref="AU698" r:id="rId2514"/>
    <hyperlink ref="AU699" r:id="rId2515"/>
    <hyperlink ref="AU193" r:id="rId2516"/>
    <hyperlink ref="AU1288" r:id="rId2517"/>
    <hyperlink ref="AU701" r:id="rId2518"/>
    <hyperlink ref="AU1290" r:id="rId2519"/>
    <hyperlink ref="AU702" r:id="rId2520"/>
    <hyperlink ref="AU1291" r:id="rId2521"/>
    <hyperlink ref="AU1292" r:id="rId2522"/>
    <hyperlink ref="AU1293" r:id="rId2523"/>
    <hyperlink ref="AU1294" r:id="rId2524"/>
    <hyperlink ref="AU1295" r:id="rId2525"/>
    <hyperlink ref="AU704" r:id="rId2526"/>
    <hyperlink ref="AU194" r:id="rId2527"/>
    <hyperlink ref="AU88" r:id="rId2528"/>
    <hyperlink ref="AU705" r:id="rId2529"/>
    <hyperlink ref="AU1298" r:id="rId2530"/>
    <hyperlink ref="AU706" r:id="rId2531"/>
    <hyperlink ref="AU707" r:id="rId2532"/>
    <hyperlink ref="AU34" r:id="rId2533"/>
    <hyperlink ref="AU708" r:id="rId2534"/>
    <hyperlink ref="AU1299" r:id="rId2535"/>
    <hyperlink ref="AU710" r:id="rId2536"/>
    <hyperlink ref="AU711" r:id="rId2537"/>
    <hyperlink ref="AU712" r:id="rId2538"/>
    <hyperlink ref="AU713" r:id="rId2539"/>
    <hyperlink ref="AU1301" r:id="rId2540"/>
    <hyperlink ref="AU714" r:id="rId2541"/>
    <hyperlink ref="AU716" r:id="rId2542"/>
    <hyperlink ref="AU717" r:id="rId2543"/>
    <hyperlink ref="AU195" r:id="rId2544"/>
    <hyperlink ref="AU196" r:id="rId2545"/>
    <hyperlink ref="AU1302" r:id="rId2546"/>
    <hyperlink ref="AU718" r:id="rId2547"/>
    <hyperlink ref="AU197" r:id="rId2548"/>
    <hyperlink ref="AU1303" r:id="rId2549"/>
    <hyperlink ref="AU719" r:id="rId2550"/>
    <hyperlink ref="AU720" r:id="rId2551"/>
    <hyperlink ref="AU721" r:id="rId2552"/>
    <hyperlink ref="AU722" r:id="rId2553"/>
    <hyperlink ref="AU723" r:id="rId2554"/>
    <hyperlink ref="AU724" r:id="rId2555"/>
    <hyperlink ref="AU725" r:id="rId2556"/>
    <hyperlink ref="AU1306" r:id="rId2557"/>
    <hyperlink ref="AU1308" r:id="rId2558"/>
    <hyperlink ref="AU1309" r:id="rId2559"/>
    <hyperlink ref="AU1310" r:id="rId2560"/>
    <hyperlink ref="AU726" r:id="rId2561"/>
    <hyperlink ref="AU198" r:id="rId2562"/>
    <hyperlink ref="AU199" r:id="rId2563"/>
    <hyperlink ref="AU1313" r:id="rId2564"/>
    <hyperlink ref="AU727" r:id="rId2565"/>
    <hyperlink ref="AU201" r:id="rId2566"/>
    <hyperlink ref="AU729" r:id="rId2567"/>
    <hyperlink ref="AU1316" r:id="rId2568"/>
    <hyperlink ref="AU1317" r:id="rId2569"/>
    <hyperlink ref="AU730" r:id="rId2570"/>
    <hyperlink ref="AU731" r:id="rId2571"/>
    <hyperlink ref="AU732" r:id="rId2572"/>
    <hyperlink ref="AU46" r:id="rId2573"/>
    <hyperlink ref="AU733" r:id="rId2574"/>
    <hyperlink ref="AU734" r:id="rId2575"/>
    <hyperlink ref="AU202" r:id="rId2576"/>
    <hyperlink ref="AU735" r:id="rId2577"/>
    <hyperlink ref="AU736" r:id="rId2578"/>
    <hyperlink ref="AU203" r:id="rId2579"/>
    <hyperlink ref="AU737" r:id="rId2580"/>
    <hyperlink ref="AU204" r:id="rId2581"/>
    <hyperlink ref="AU205" r:id="rId2582"/>
    <hyperlink ref="AU206" r:id="rId2583"/>
    <hyperlink ref="AU207" r:id="rId2584"/>
    <hyperlink ref="AU208" r:id="rId2585"/>
    <hyperlink ref="AU209" r:id="rId2586"/>
    <hyperlink ref="AU738" r:id="rId2587"/>
    <hyperlink ref="AU739" r:id="rId2588"/>
    <hyperlink ref="AU740" r:id="rId2589"/>
    <hyperlink ref="AU741" r:id="rId2590"/>
    <hyperlink ref="AU742" r:id="rId2591"/>
    <hyperlink ref="AU743" r:id="rId2592"/>
    <hyperlink ref="AU210" r:id="rId2593"/>
    <hyperlink ref="AU744" r:id="rId2594"/>
    <hyperlink ref="AU745" r:id="rId2595"/>
    <hyperlink ref="AU90" r:id="rId2596"/>
    <hyperlink ref="AU746" r:id="rId2597"/>
    <hyperlink ref="AU1324" r:id="rId2598"/>
    <hyperlink ref="AU747" r:id="rId2599"/>
    <hyperlink ref="AU1325" r:id="rId2600"/>
    <hyperlink ref="AU748" r:id="rId2601"/>
    <hyperlink ref="AU1326" r:id="rId2602"/>
    <hyperlink ref="AU1328" r:id="rId2603"/>
    <hyperlink ref="AU1329" r:id="rId2604"/>
    <hyperlink ref="AU1330" r:id="rId2605"/>
    <hyperlink ref="AU211" r:id="rId2606"/>
    <hyperlink ref="AU212" r:id="rId2607"/>
    <hyperlink ref="AU213" r:id="rId2608"/>
    <hyperlink ref="AU753" r:id="rId2609"/>
    <hyperlink ref="AU1331" r:id="rId2610"/>
    <hyperlink ref="AU1332" r:id="rId2611"/>
    <hyperlink ref="AU754" r:id="rId2612"/>
    <hyperlink ref="AU755" r:id="rId2613"/>
    <hyperlink ref="AU1334" r:id="rId2614"/>
    <hyperlink ref="AU1335" r:id="rId2615"/>
    <hyperlink ref="AU1338" r:id="rId2616"/>
    <hyperlink ref="AU1340" r:id="rId2617"/>
    <hyperlink ref="AU1341" r:id="rId2618"/>
    <hyperlink ref="AU1342" r:id="rId2619"/>
    <hyperlink ref="AU758" r:id="rId2620"/>
    <hyperlink ref="AU214" r:id="rId2621"/>
    <hyperlink ref="AU759" r:id="rId2622"/>
    <hyperlink ref="AU760" r:id="rId2623"/>
    <hyperlink ref="AU762" r:id="rId2624"/>
    <hyperlink ref="AU1343" r:id="rId2625"/>
    <hyperlink ref="AU763" r:id="rId2626"/>
    <hyperlink ref="AU764" r:id="rId2627"/>
    <hyperlink ref="AU1344" r:id="rId2628"/>
    <hyperlink ref="AU765" r:id="rId2629"/>
    <hyperlink ref="AU1345" r:id="rId2630"/>
    <hyperlink ref="AU1346" r:id="rId2631"/>
    <hyperlink ref="AU766" r:id="rId2632"/>
    <hyperlink ref="AU767" r:id="rId2633"/>
    <hyperlink ref="AU1347" r:id="rId2634"/>
    <hyperlink ref="AU1348" r:id="rId2635"/>
    <hyperlink ref="AU1350" r:id="rId2636"/>
    <hyperlink ref="AU774" r:id="rId2637"/>
    <hyperlink ref="AU775" r:id="rId2638"/>
    <hyperlink ref="AU777" r:id="rId2639"/>
    <hyperlink ref="AU215" r:id="rId2640"/>
    <hyperlink ref="AU1351" r:id="rId2641"/>
    <hyperlink ref="AU778" r:id="rId2642"/>
    <hyperlink ref="AU1352" r:id="rId2643"/>
    <hyperlink ref="AU1353" r:id="rId2644"/>
    <hyperlink ref="AU779" r:id="rId2645"/>
    <hyperlink ref="AU91" r:id="rId2646"/>
    <hyperlink ref="AU780" r:id="rId2647"/>
    <hyperlink ref="AU781" r:id="rId2648"/>
    <hyperlink ref="AU782" r:id="rId2649"/>
    <hyperlink ref="AU1354" r:id="rId2650"/>
    <hyperlink ref="AU785" r:id="rId2651"/>
    <hyperlink ref="AU786" r:id="rId2652"/>
    <hyperlink ref="AU216" r:id="rId2653"/>
    <hyperlink ref="AU217" r:id="rId2654"/>
    <hyperlink ref="AU1355" r:id="rId2655"/>
    <hyperlink ref="AU787" r:id="rId2656"/>
    <hyperlink ref="AU788" r:id="rId2657"/>
    <hyperlink ref="AU789" r:id="rId2658"/>
    <hyperlink ref="AU1356" r:id="rId2659"/>
    <hyperlink ref="AU1357" r:id="rId2660"/>
    <hyperlink ref="AU790" r:id="rId2661"/>
    <hyperlink ref="AU1358" r:id="rId2662"/>
    <hyperlink ref="AU791" r:id="rId2663"/>
    <hyperlink ref="AU792" r:id="rId2664"/>
    <hyperlink ref="AU793" r:id="rId2665"/>
    <hyperlink ref="AU795" r:id="rId2666"/>
    <hyperlink ref="AU1359" r:id="rId2667"/>
    <hyperlink ref="AU1360" r:id="rId2668"/>
    <hyperlink ref="AU796" r:id="rId2669"/>
    <hyperlink ref="AU219" r:id="rId2670"/>
    <hyperlink ref="AU1361" r:id="rId2671"/>
    <hyperlink ref="AU1362" r:id="rId2672"/>
    <hyperlink ref="AU1364" r:id="rId2673"/>
    <hyperlink ref="AU1365" r:id="rId2674"/>
    <hyperlink ref="AU798" r:id="rId2675"/>
    <hyperlink ref="AU1367" r:id="rId2676"/>
    <hyperlink ref="AU1368" r:id="rId2677"/>
    <hyperlink ref="AU1370" r:id="rId2678"/>
    <hyperlink ref="AU1372" r:id="rId2679"/>
    <hyperlink ref="AU1373" r:id="rId2680"/>
    <hyperlink ref="AU1374" r:id="rId2681"/>
    <hyperlink ref="AU1376" r:id="rId2682"/>
    <hyperlink ref="AU1377" r:id="rId2683"/>
    <hyperlink ref="AU800" r:id="rId2684"/>
    <hyperlink ref="AU801" r:id="rId2685"/>
    <hyperlink ref="AU220" r:id="rId2686"/>
    <hyperlink ref="AU802" r:id="rId2687"/>
    <hyperlink ref="AU1381" r:id="rId2688"/>
    <hyperlink ref="AU803" r:id="rId2689"/>
    <hyperlink ref="AU1382" r:id="rId2690"/>
    <hyperlink ref="AU221" r:id="rId2691"/>
    <hyperlink ref="AU805" r:id="rId2692"/>
    <hyperlink ref="AU1384" r:id="rId2693"/>
    <hyperlink ref="AU1385" r:id="rId2694"/>
    <hyperlink ref="AU1386" r:id="rId2695"/>
    <hyperlink ref="AU1388" r:id="rId2696"/>
    <hyperlink ref="AU1389" r:id="rId2697"/>
    <hyperlink ref="AU1390" r:id="rId2698"/>
    <hyperlink ref="AU1391" r:id="rId2699"/>
    <hyperlink ref="AU1392" r:id="rId2700"/>
    <hyperlink ref="AU222" r:id="rId2701"/>
    <hyperlink ref="AU92" r:id="rId2702"/>
    <hyperlink ref="AU1393" r:id="rId2703"/>
    <hyperlink ref="AU1394" r:id="rId2704"/>
    <hyperlink ref="AU809" r:id="rId2705"/>
    <hyperlink ref="AU1396" r:id="rId2706"/>
    <hyperlink ref="AU1397" r:id="rId2707"/>
    <hyperlink ref="AU810" r:id="rId2708"/>
    <hyperlink ref="AU1398" r:id="rId2709"/>
    <hyperlink ref="AU1399" r:id="rId2710"/>
    <hyperlink ref="AU1400" r:id="rId2711"/>
    <hyperlink ref="AU1401" r:id="rId2712"/>
    <hyperlink ref="AU811" r:id="rId2713"/>
    <hyperlink ref="AU223" r:id="rId2714"/>
    <hyperlink ref="AU812" r:id="rId2715"/>
    <hyperlink ref="AU1402" r:id="rId2716"/>
    <hyperlink ref="AU1403" r:id="rId2717"/>
    <hyperlink ref="AU1404" r:id="rId2718"/>
    <hyperlink ref="AU813" r:id="rId2719"/>
    <hyperlink ref="AU1405" r:id="rId2720"/>
    <hyperlink ref="AU814" r:id="rId2721"/>
    <hyperlink ref="AU815" r:id="rId2722"/>
    <hyperlink ref="AU1406" r:id="rId2723"/>
    <hyperlink ref="AU816" r:id="rId2724"/>
    <hyperlink ref="AU817" r:id="rId2725"/>
    <hyperlink ref="AU818" r:id="rId2726"/>
    <hyperlink ref="AU819" r:id="rId2727"/>
    <hyperlink ref="AU820" r:id="rId2728"/>
    <hyperlink ref="AU93" r:id="rId2729"/>
    <hyperlink ref="AU1407" r:id="rId2730"/>
    <hyperlink ref="AU821" r:id="rId2731"/>
    <hyperlink ref="AU224" r:id="rId2732"/>
    <hyperlink ref="AU822" r:id="rId2733"/>
    <hyperlink ref="AU1409" r:id="rId2734"/>
    <hyperlink ref="AU1410" r:id="rId2735"/>
    <hyperlink ref="AU1411" r:id="rId2736"/>
    <hyperlink ref="AU823" r:id="rId2737"/>
    <hyperlink ref="AU825" r:id="rId2738"/>
    <hyperlink ref="AU826" r:id="rId2739"/>
    <hyperlink ref="AU1412" r:id="rId2740"/>
    <hyperlink ref="AU827" r:id="rId2741"/>
    <hyperlink ref="AU828" r:id="rId2742"/>
    <hyperlink ref="AU1415" r:id="rId2743"/>
    <hyperlink ref="AU1416" r:id="rId2744"/>
    <hyperlink ref="AU829" r:id="rId2745"/>
    <hyperlink ref="AU1417" r:id="rId2746"/>
    <hyperlink ref="AU1418" r:id="rId2747"/>
    <hyperlink ref="AU830" r:id="rId2748"/>
    <hyperlink ref="AU1419" r:id="rId2749"/>
    <hyperlink ref="AU831" r:id="rId2750"/>
    <hyperlink ref="AU1420" r:id="rId2751"/>
    <hyperlink ref="AU1421" r:id="rId2752"/>
    <hyperlink ref="AU1422" r:id="rId2753"/>
    <hyperlink ref="AU1423" r:id="rId2754"/>
    <hyperlink ref="AU1424" r:id="rId2755"/>
    <hyperlink ref="AU1425" r:id="rId2756"/>
    <hyperlink ref="AU225" r:id="rId2757"/>
    <hyperlink ref="AU226" r:id="rId2758"/>
    <hyperlink ref="AU227" r:id="rId2759"/>
    <hyperlink ref="AU228" r:id="rId2760"/>
    <hyperlink ref="AU833" r:id="rId2761"/>
    <hyperlink ref="AU1426" r:id="rId2762"/>
    <hyperlink ref="AU1427" r:id="rId2763"/>
    <hyperlink ref="AU1428" r:id="rId2764"/>
    <hyperlink ref="AU834" r:id="rId2765"/>
    <hyperlink ref="AU1429" r:id="rId2766"/>
    <hyperlink ref="AU836" r:id="rId2767"/>
    <hyperlink ref="AU229" r:id="rId2768"/>
    <hyperlink ref="AU837" r:id="rId2769"/>
    <hyperlink ref="AU838" r:id="rId2770"/>
    <hyperlink ref="AU230" r:id="rId2771"/>
    <hyperlink ref="AU231" r:id="rId2772"/>
    <hyperlink ref="AU839" r:id="rId2773"/>
    <hyperlink ref="AU840" r:id="rId2774"/>
    <hyperlink ref="AU841" r:id="rId2775"/>
    <hyperlink ref="AU1431" r:id="rId2776"/>
    <hyperlink ref="AU1432" r:id="rId2777"/>
    <hyperlink ref="AU1433" r:id="rId2778"/>
    <hyperlink ref="F232" r:id="rId2779"/>
    <hyperlink ref="F94" r:id="rId2780"/>
    <hyperlink ref="F233" r:id="rId2781"/>
    <hyperlink ref="F22" r:id="rId2782"/>
    <hyperlink ref="F234" r:id="rId2783"/>
    <hyperlink ref="F235" r:id="rId2784"/>
    <hyperlink ref="F842" r:id="rId2785"/>
    <hyperlink ref="F843" r:id="rId2786"/>
    <hyperlink ref="F236" r:id="rId2787"/>
    <hyperlink ref="F47" r:id="rId2788"/>
    <hyperlink ref="F62" r:id="rId2789"/>
    <hyperlink ref="F237" r:id="rId2790"/>
    <hyperlink ref="F37" r:id="rId2791"/>
    <hyperlink ref="F238" r:id="rId2792"/>
    <hyperlink ref="F239" r:id="rId2793"/>
    <hyperlink ref="F15" r:id="rId2794"/>
    <hyperlink ref="F240" r:id="rId2795"/>
    <hyperlink ref="F8" r:id="rId2796"/>
    <hyperlink ref="F3" r:id="rId2797"/>
    <hyperlink ref="F10" r:id="rId2798"/>
    <hyperlink ref="F5" r:id="rId2799"/>
    <hyperlink ref="F844" r:id="rId2800"/>
    <hyperlink ref="F845" r:id="rId2801"/>
    <hyperlink ref="F241" r:id="rId2802"/>
    <hyperlink ref="F48" r:id="rId2803"/>
    <hyperlink ref="F19" r:id="rId2804"/>
    <hyperlink ref="F242" r:id="rId2805"/>
    <hyperlink ref="F243" r:id="rId2806"/>
    <hyperlink ref="F846" r:id="rId2807"/>
    <hyperlink ref="F847" r:id="rId2808"/>
    <hyperlink ref="F848" r:id="rId2809"/>
    <hyperlink ref="F849" r:id="rId2810"/>
    <hyperlink ref="F244" r:id="rId2811"/>
    <hyperlink ref="F850" r:id="rId2812"/>
    <hyperlink ref="F851" r:id="rId2813"/>
    <hyperlink ref="F852" r:id="rId2814"/>
    <hyperlink ref="F853" r:id="rId2815"/>
    <hyperlink ref="F245" r:id="rId2816"/>
    <hyperlink ref="F38" r:id="rId2817"/>
    <hyperlink ref="F246" r:id="rId2818"/>
    <hyperlink ref="F63" r:id="rId2819"/>
    <hyperlink ref="F854" r:id="rId2820"/>
    <hyperlink ref="F855" r:id="rId2821"/>
    <hyperlink ref="F95" r:id="rId2822"/>
    <hyperlink ref="F247" r:id="rId2823"/>
    <hyperlink ref="F96" r:id="rId2824"/>
    <hyperlink ref="F248" r:id="rId2825"/>
    <hyperlink ref="F249" r:id="rId2826"/>
    <hyperlink ref="F4" r:id="rId2827"/>
    <hyperlink ref="F856" r:id="rId2828"/>
    <hyperlink ref="F250" r:id="rId2829"/>
    <hyperlink ref="F23" r:id="rId2830"/>
    <hyperlink ref="F857" r:id="rId2831"/>
    <hyperlink ref="F858" r:id="rId2832"/>
    <hyperlink ref="F97" r:id="rId2833"/>
    <hyperlink ref="F251" r:id="rId2834"/>
    <hyperlink ref="F859" r:id="rId2835"/>
    <hyperlink ref="F252" r:id="rId2836"/>
    <hyperlink ref="F98" r:id="rId2837"/>
    <hyperlink ref="F253" r:id="rId2838"/>
    <hyperlink ref="F860" r:id="rId2839"/>
    <hyperlink ref="F254" r:id="rId2840"/>
    <hyperlink ref="F64" r:id="rId2841"/>
    <hyperlink ref="F255" r:id="rId2842"/>
    <hyperlink ref="F32" r:id="rId2843"/>
    <hyperlink ref="F861" r:id="rId2844"/>
    <hyperlink ref="F862" r:id="rId2845"/>
    <hyperlink ref="F256" r:id="rId2846"/>
    <hyperlink ref="F257" r:id="rId2847"/>
    <hyperlink ref="F99" r:id="rId2848"/>
    <hyperlink ref="F100" r:id="rId2849"/>
    <hyperlink ref="F863" r:id="rId2850"/>
    <hyperlink ref="F864" r:id="rId2851"/>
    <hyperlink ref="F865" r:id="rId2852"/>
    <hyperlink ref="F258" r:id="rId2853"/>
    <hyperlink ref="F65" r:id="rId2854"/>
    <hyperlink ref="F866" r:id="rId2855"/>
    <hyperlink ref="F867" r:id="rId2856"/>
    <hyperlink ref="F259" r:id="rId2857"/>
    <hyperlink ref="F260" r:id="rId2858"/>
    <hyperlink ref="F14" r:id="rId2859"/>
    <hyperlink ref="F868" r:id="rId2860"/>
    <hyperlink ref="F101" r:id="rId2861"/>
    <hyperlink ref="F261" r:id="rId2862"/>
    <hyperlink ref="F262" r:id="rId2863"/>
    <hyperlink ref="F102" r:id="rId2864"/>
    <hyperlink ref="F869" r:id="rId2865"/>
    <hyperlink ref="F870" r:id="rId2866"/>
    <hyperlink ref="F263" r:id="rId2867"/>
    <hyperlink ref="F20" r:id="rId2868"/>
    <hyperlink ref="F264" r:id="rId2869"/>
    <hyperlink ref="F24" r:id="rId2870"/>
    <hyperlink ref="F871" r:id="rId2871"/>
    <hyperlink ref="F872" r:id="rId2872"/>
    <hyperlink ref="F873" r:id="rId2873"/>
    <hyperlink ref="F874" r:id="rId2874"/>
    <hyperlink ref="F103" r:id="rId2875"/>
    <hyperlink ref="F265" r:id="rId2876"/>
    <hyperlink ref="F266" r:id="rId2877"/>
    <hyperlink ref="F267" r:id="rId2878"/>
    <hyperlink ref="F9" r:id="rId2879"/>
    <hyperlink ref="F268" r:id="rId2880"/>
    <hyperlink ref="F269" r:id="rId2881"/>
    <hyperlink ref="F104" r:id="rId2882"/>
    <hyperlink ref="F270" r:id="rId2883"/>
    <hyperlink ref="F105" r:id="rId2884"/>
    <hyperlink ref="F106" r:id="rId2885"/>
    <hyperlink ref="F107" r:id="rId2886"/>
    <hyperlink ref="F875" r:id="rId2887"/>
    <hyperlink ref="F876" r:id="rId2888"/>
    <hyperlink ref="F271" r:id="rId2889"/>
    <hyperlink ref="F272" r:id="rId2890"/>
    <hyperlink ref="F877" r:id="rId2891"/>
    <hyperlink ref="F878" r:id="rId2892"/>
    <hyperlink ref="F273" r:id="rId2893"/>
    <hyperlink ref="F6" r:id="rId2894"/>
    <hyperlink ref="F879" r:id="rId2895"/>
    <hyperlink ref="F880" r:id="rId2896"/>
    <hyperlink ref="F881" r:id="rId2897"/>
    <hyperlink ref="F274" r:id="rId2898"/>
    <hyperlink ref="F275" r:id="rId2899"/>
    <hyperlink ref="F108" r:id="rId2900"/>
    <hyperlink ref="F882" r:id="rId2901"/>
    <hyperlink ref="F883" r:id="rId2902"/>
    <hyperlink ref="F884" r:id="rId2903"/>
    <hyperlink ref="F276" r:id="rId2904"/>
    <hyperlink ref="F885" r:id="rId2905"/>
    <hyperlink ref="F277" r:id="rId2906"/>
    <hyperlink ref="F278" r:id="rId2907"/>
    <hyperlink ref="F886" r:id="rId2908"/>
    <hyperlink ref="F279" r:id="rId2909"/>
    <hyperlink ref="F887" r:id="rId2910"/>
    <hyperlink ref="F280" r:id="rId2911"/>
    <hyperlink ref="F281" r:id="rId2912"/>
    <hyperlink ref="F33" r:id="rId2913"/>
    <hyperlink ref="F282" r:id="rId2914"/>
    <hyperlink ref="F283" r:id="rId2915"/>
    <hyperlink ref="F109" r:id="rId2916"/>
    <hyperlink ref="F110" r:id="rId2917"/>
    <hyperlink ref="F888" r:id="rId2918"/>
    <hyperlink ref="F889" r:id="rId2919"/>
    <hyperlink ref="F111" r:id="rId2920"/>
    <hyperlink ref="F284" r:id="rId2921"/>
    <hyperlink ref="F890" r:id="rId2922"/>
    <hyperlink ref="F891" r:id="rId2923"/>
    <hyperlink ref="F285" r:id="rId2924"/>
    <hyperlink ref="F66" r:id="rId2925"/>
    <hyperlink ref="F286" r:id="rId2926"/>
    <hyperlink ref="F287" r:id="rId2927"/>
    <hyperlink ref="F892" r:id="rId2928"/>
    <hyperlink ref="F288" r:id="rId2929"/>
    <hyperlink ref="F893" r:id="rId2930"/>
    <hyperlink ref="F894" r:id="rId2931"/>
    <hyperlink ref="F289" r:id="rId2932"/>
    <hyperlink ref="F895" r:id="rId2933"/>
    <hyperlink ref="F290" r:id="rId2934"/>
    <hyperlink ref="F291" r:id="rId2935"/>
    <hyperlink ref="F292" r:id="rId2936"/>
    <hyperlink ref="F293" r:id="rId2937"/>
    <hyperlink ref="F294" r:id="rId2938"/>
    <hyperlink ref="F295" r:id="rId2939"/>
    <hyperlink ref="F296" r:id="rId2940"/>
    <hyperlink ref="F29" r:id="rId2941"/>
    <hyperlink ref="F297" r:id="rId2942"/>
    <hyperlink ref="F18" r:id="rId2943"/>
    <hyperlink ref="F896" r:id="rId2944"/>
    <hyperlink ref="F298" r:id="rId2945"/>
    <hyperlink ref="F299" r:id="rId2946"/>
    <hyperlink ref="F300" r:id="rId2947"/>
    <hyperlink ref="F897" r:id="rId2948"/>
    <hyperlink ref="F898" r:id="rId2949"/>
    <hyperlink ref="F899" r:id="rId2950"/>
    <hyperlink ref="F900" r:id="rId2951"/>
    <hyperlink ref="F901" r:id="rId2952"/>
    <hyperlink ref="F902" r:id="rId2953"/>
    <hyperlink ref="F301" r:id="rId2954"/>
    <hyperlink ref="F67" r:id="rId2955"/>
    <hyperlink ref="F302" r:id="rId2956"/>
    <hyperlink ref="F303" r:id="rId2957"/>
    <hyperlink ref="F903" r:id="rId2958"/>
    <hyperlink ref="F904" r:id="rId2959"/>
    <hyperlink ref="F304" r:id="rId2960"/>
    <hyperlink ref="F905" r:id="rId2961"/>
    <hyperlink ref="F305" r:id="rId2962"/>
    <hyperlink ref="F906" r:id="rId2963"/>
    <hyperlink ref="F306" r:id="rId2964"/>
    <hyperlink ref="F907" r:id="rId2965"/>
    <hyperlink ref="F307" r:id="rId2966"/>
    <hyperlink ref="F308" r:id="rId2967"/>
    <hyperlink ref="F908" r:id="rId2968"/>
    <hyperlink ref="F909" r:id="rId2969"/>
    <hyperlink ref="F910" r:id="rId2970"/>
    <hyperlink ref="F911" r:id="rId2971"/>
    <hyperlink ref="F912" r:id="rId2972"/>
    <hyperlink ref="F913" r:id="rId2973"/>
    <hyperlink ref="F309" r:id="rId2974"/>
    <hyperlink ref="F310" r:id="rId2975"/>
    <hyperlink ref="F311" r:id="rId2976"/>
    <hyperlink ref="F312" r:id="rId2977"/>
    <hyperlink ref="F112" r:id="rId2978"/>
    <hyperlink ref="F113" r:id="rId2979"/>
    <hyperlink ref="F114" r:id="rId2980"/>
    <hyperlink ref="F313" r:id="rId2981"/>
    <hyperlink ref="F68" r:id="rId2982"/>
    <hyperlink ref="F914" r:id="rId2983"/>
    <hyperlink ref="F314" r:id="rId2984"/>
    <hyperlink ref="F915" r:id="rId2985"/>
    <hyperlink ref="F315" r:id="rId2986"/>
    <hyperlink ref="F916" r:id="rId2987"/>
    <hyperlink ref="F917" r:id="rId2988"/>
    <hyperlink ref="F316" r:id="rId2989"/>
    <hyperlink ref="F317" r:id="rId2990"/>
    <hyperlink ref="F318" r:id="rId2991"/>
    <hyperlink ref="F918" r:id="rId2992"/>
    <hyperlink ref="F319" r:id="rId2993"/>
    <hyperlink ref="F320" r:id="rId2994"/>
    <hyperlink ref="F115" r:id="rId2995"/>
    <hyperlink ref="F321" r:id="rId2996"/>
    <hyperlink ref="F39" r:id="rId2997"/>
    <hyperlink ref="F322" r:id="rId2998"/>
    <hyperlink ref="F323" r:id="rId2999"/>
    <hyperlink ref="F919" r:id="rId3000"/>
    <hyperlink ref="F920" r:id="rId3001"/>
    <hyperlink ref="F324" r:id="rId3002"/>
    <hyperlink ref="F12" r:id="rId3003"/>
    <hyperlink ref="F921" r:id="rId3004"/>
    <hyperlink ref="F325" r:id="rId3005"/>
    <hyperlink ref="F922" r:id="rId3006"/>
    <hyperlink ref="F923" r:id="rId3007"/>
    <hyperlink ref="F924" r:id="rId3008"/>
    <hyperlink ref="F925" r:id="rId3009"/>
    <hyperlink ref="F926" r:id="rId3010"/>
    <hyperlink ref="F927" r:id="rId3011"/>
    <hyperlink ref="F928" r:id="rId3012"/>
    <hyperlink ref="F326" r:id="rId3013"/>
    <hyperlink ref="F327" r:id="rId3014"/>
    <hyperlink ref="F929" r:id="rId3015"/>
    <hyperlink ref="F930" r:id="rId3016"/>
    <hyperlink ref="F931" r:id="rId3017"/>
    <hyperlink ref="F328" r:id="rId3018"/>
    <hyperlink ref="F932" r:id="rId3019"/>
    <hyperlink ref="F933" r:id="rId3020"/>
    <hyperlink ref="F329" r:id="rId3021"/>
    <hyperlink ref="F330" r:id="rId3022"/>
    <hyperlink ref="F934" r:id="rId3023"/>
    <hyperlink ref="F935" r:id="rId3024"/>
    <hyperlink ref="F331" r:id="rId3025"/>
    <hyperlink ref="F936" r:id="rId3026"/>
    <hyperlink ref="F937" r:id="rId3027"/>
    <hyperlink ref="F332" r:id="rId3028"/>
    <hyperlink ref="F116" r:id="rId3029"/>
    <hyperlink ref="F333" r:id="rId3030"/>
    <hyperlink ref="F938" r:id="rId3031"/>
    <hyperlink ref="F334" r:id="rId3032"/>
    <hyperlink ref="F939" r:id="rId3033"/>
    <hyperlink ref="F940" r:id="rId3034"/>
    <hyperlink ref="F335" r:id="rId3035"/>
    <hyperlink ref="F336" r:id="rId3036"/>
    <hyperlink ref="F337" r:id="rId3037"/>
    <hyperlink ref="F941" r:id="rId3038"/>
    <hyperlink ref="F338" r:id="rId3039"/>
    <hyperlink ref="F339" r:id="rId3040"/>
    <hyperlink ref="F340" r:id="rId3041"/>
    <hyperlink ref="F49" r:id="rId3042"/>
    <hyperlink ref="F69" r:id="rId3043"/>
    <hyperlink ref="F942" r:id="rId3044"/>
    <hyperlink ref="F943" r:id="rId3045"/>
    <hyperlink ref="F944" r:id="rId3046"/>
    <hyperlink ref="F945" r:id="rId3047"/>
    <hyperlink ref="F946" r:id="rId3048"/>
    <hyperlink ref="F341" r:id="rId3049"/>
    <hyperlink ref="F40" r:id="rId3050"/>
    <hyperlink ref="F342" r:id="rId3051"/>
    <hyperlink ref="F70" r:id="rId3052"/>
    <hyperlink ref="F343" r:id="rId3053"/>
    <hyperlink ref="F344" r:id="rId3054"/>
    <hyperlink ref="F947" r:id="rId3055"/>
    <hyperlink ref="F345" r:id="rId3056"/>
    <hyperlink ref="F117" r:id="rId3057"/>
    <hyperlink ref="F41" r:id="rId3058"/>
    <hyperlink ref="F346" r:id="rId3059"/>
    <hyperlink ref="F948" r:id="rId3060"/>
    <hyperlink ref="F347" r:id="rId3061"/>
    <hyperlink ref="F348" r:id="rId3062"/>
    <hyperlink ref="F71" r:id="rId3063"/>
    <hyperlink ref="F42" r:id="rId3064"/>
    <hyperlink ref="F72" r:id="rId3065"/>
    <hyperlink ref="F949" r:id="rId3066"/>
    <hyperlink ref="F950" r:id="rId3067"/>
    <hyperlink ref="F349" r:id="rId3068"/>
    <hyperlink ref="F951" r:id="rId3069"/>
    <hyperlink ref="F118" r:id="rId3070"/>
    <hyperlink ref="F350" r:id="rId3071"/>
    <hyperlink ref="F43" r:id="rId3072"/>
    <hyperlink ref="F351" r:id="rId3073"/>
    <hyperlink ref="F35" r:id="rId3074"/>
    <hyperlink ref="F352" r:id="rId3075"/>
    <hyperlink ref="F952" r:id="rId3076"/>
    <hyperlink ref="F353" r:id="rId3077"/>
    <hyperlink ref="F953" r:id="rId3078"/>
    <hyperlink ref="F954" r:id="rId3079"/>
    <hyperlink ref="F354" r:id="rId3080"/>
    <hyperlink ref="F119" r:id="rId3081"/>
    <hyperlink ref="F355" r:id="rId3082"/>
    <hyperlink ref="F955" r:id="rId3083"/>
    <hyperlink ref="F356" r:id="rId3084"/>
    <hyperlink ref="F956" r:id="rId3085"/>
    <hyperlink ref="F357" r:id="rId3086"/>
    <hyperlink ref="F120" r:id="rId3087"/>
    <hyperlink ref="F358" r:id="rId3088"/>
    <hyperlink ref="F359" r:id="rId3089"/>
    <hyperlink ref="F7" r:id="rId3090"/>
    <hyperlink ref="F360" r:id="rId3091"/>
    <hyperlink ref="F361" r:id="rId3092"/>
    <hyperlink ref="F73" r:id="rId3093"/>
    <hyperlink ref="F362" r:id="rId3094"/>
    <hyperlink ref="F121" r:id="rId3095"/>
    <hyperlink ref="F363" r:id="rId3096"/>
    <hyperlink ref="F957" r:id="rId3097"/>
    <hyperlink ref="F958" r:id="rId3098"/>
    <hyperlink ref="F959" r:id="rId3099"/>
    <hyperlink ref="F122" r:id="rId3100"/>
    <hyperlink ref="F364" r:id="rId3101"/>
    <hyperlink ref="F365" r:id="rId3102"/>
    <hyperlink ref="F366" r:id="rId3103"/>
    <hyperlink ref="F367" r:id="rId3104"/>
    <hyperlink ref="F960" r:id="rId3105"/>
    <hyperlink ref="F961" r:id="rId3106"/>
    <hyperlink ref="F962" r:id="rId3107"/>
    <hyperlink ref="F368" r:id="rId3108"/>
    <hyperlink ref="F369" r:id="rId3109"/>
    <hyperlink ref="F370" r:id="rId3110"/>
    <hyperlink ref="F371" r:id="rId3111"/>
    <hyperlink ref="F74" r:id="rId3112"/>
    <hyperlink ref="F963" r:id="rId3113"/>
    <hyperlink ref="F964" r:id="rId3114"/>
    <hyperlink ref="F965" r:id="rId3115"/>
    <hyperlink ref="F966" r:id="rId3116"/>
    <hyperlink ref="F967" r:id="rId3117"/>
    <hyperlink ref="F372" r:id="rId3118"/>
    <hyperlink ref="F968" r:id="rId3119"/>
    <hyperlink ref="F969" r:id="rId3120"/>
    <hyperlink ref="F970" r:id="rId3121"/>
    <hyperlink ref="F373" r:id="rId3122"/>
    <hyperlink ref="F374" r:id="rId3123"/>
    <hyperlink ref="F50" r:id="rId3124"/>
    <hyperlink ref="F375" r:id="rId3125"/>
    <hyperlink ref="F13" r:id="rId3126"/>
    <hyperlink ref="F971" r:id="rId3127"/>
    <hyperlink ref="F376" r:id="rId3128"/>
    <hyperlink ref="F972" r:id="rId3129"/>
    <hyperlink ref="F123" r:id="rId3130"/>
    <hyperlink ref="F377" r:id="rId3131"/>
    <hyperlink ref="F25" r:id="rId3132"/>
    <hyperlink ref="F378" r:id="rId3133"/>
    <hyperlink ref="F973" r:id="rId3134"/>
    <hyperlink ref="F379" r:id="rId3135"/>
    <hyperlink ref="F380" r:id="rId3136"/>
    <hyperlink ref="F381" r:id="rId3137"/>
    <hyperlink ref="F974" r:id="rId3138"/>
    <hyperlink ref="F382" r:id="rId3139"/>
    <hyperlink ref="F16" r:id="rId3140"/>
    <hyperlink ref="F383" r:id="rId3141"/>
    <hyperlink ref="F384" r:id="rId3142"/>
    <hyperlink ref="F385" r:id="rId3143"/>
    <hyperlink ref="F975" r:id="rId3144"/>
    <hyperlink ref="F386" r:id="rId3145"/>
    <hyperlink ref="F387" r:id="rId3146"/>
    <hyperlink ref="F388" r:id="rId3147"/>
    <hyperlink ref="F389" r:id="rId3148"/>
    <hyperlink ref="F124" r:id="rId3149"/>
    <hyperlink ref="F390" r:id="rId3150"/>
    <hyperlink ref="F125" r:id="rId3151"/>
    <hyperlink ref="F44" r:id="rId3152"/>
    <hyperlink ref="F391" r:id="rId3153"/>
    <hyperlink ref="F392" r:id="rId3154"/>
    <hyperlink ref="F75" r:id="rId3155"/>
    <hyperlink ref="F393" r:id="rId3156"/>
    <hyperlink ref="F394" r:id="rId3157"/>
    <hyperlink ref="F395" r:id="rId3158"/>
    <hyperlink ref="F396" r:id="rId3159"/>
    <hyperlink ref="F397" r:id="rId3160"/>
    <hyperlink ref="F398" r:id="rId3161"/>
    <hyperlink ref="F399" r:id="rId3162"/>
    <hyperlink ref="F400" r:id="rId3163"/>
    <hyperlink ref="F76" r:id="rId3164"/>
    <hyperlink ref="F401" r:id="rId3165"/>
    <hyperlink ref="F402" r:id="rId3166"/>
    <hyperlink ref="F976" r:id="rId3167"/>
    <hyperlink ref="F403" r:id="rId3168"/>
    <hyperlink ref="F126" r:id="rId3169"/>
    <hyperlink ref="F51" r:id="rId3170"/>
    <hyperlink ref="F45" r:id="rId3171"/>
    <hyperlink ref="F52" r:id="rId3172"/>
    <hyperlink ref="F53" r:id="rId3173"/>
    <hyperlink ref="F404" r:id="rId3174"/>
    <hyperlink ref="F127" r:id="rId3175"/>
    <hyperlink ref="F405" r:id="rId3176"/>
    <hyperlink ref="F406" r:id="rId3177"/>
    <hyperlink ref="F407" r:id="rId3178"/>
    <hyperlink ref="F77" r:id="rId3179"/>
    <hyperlink ref="F408" r:id="rId3180"/>
    <hyperlink ref="F409" r:id="rId3181"/>
    <hyperlink ref="F54" r:id="rId3182"/>
    <hyperlink ref="F977" r:id="rId3183"/>
    <hyperlink ref="F978" r:id="rId3184"/>
    <hyperlink ref="F979" r:id="rId3185"/>
    <hyperlink ref="F980" r:id="rId3186"/>
    <hyperlink ref="F981" r:id="rId3187"/>
    <hyperlink ref="F410" r:id="rId3188"/>
    <hyperlink ref="F411" r:id="rId3189"/>
    <hyperlink ref="F412" r:id="rId3190"/>
    <hyperlink ref="F413" r:id="rId3191"/>
    <hyperlink ref="F128" r:id="rId3192"/>
    <hyperlink ref="F414" r:id="rId3193"/>
    <hyperlink ref="F982" r:id="rId3194"/>
    <hyperlink ref="F415" r:id="rId3195"/>
    <hyperlink ref="F78" r:id="rId3196"/>
    <hyperlink ref="F983" r:id="rId3197"/>
    <hyperlink ref="F416" r:id="rId3198"/>
    <hyperlink ref="F984" r:id="rId3199"/>
    <hyperlink ref="F985" r:id="rId3200"/>
    <hyperlink ref="F417" r:id="rId3201"/>
    <hyperlink ref="F986" r:id="rId3202"/>
    <hyperlink ref="F418" r:id="rId3203"/>
    <hyperlink ref="F987" r:id="rId3204"/>
    <hyperlink ref="F988" r:id="rId3205"/>
    <hyperlink ref="F419" r:id="rId3206"/>
    <hyperlink ref="F129" r:id="rId3207"/>
    <hyperlink ref="F420" r:id="rId3208"/>
    <hyperlink ref="F421" r:id="rId3209"/>
    <hyperlink ref="F422" r:id="rId3210"/>
    <hyperlink ref="F989" r:id="rId3211"/>
    <hyperlink ref="F423" r:id="rId3212"/>
    <hyperlink ref="F424" r:id="rId3213"/>
    <hyperlink ref="F130" r:id="rId3214"/>
    <hyperlink ref="F131" r:id="rId3215"/>
    <hyperlink ref="F425" r:id="rId3216"/>
    <hyperlink ref="F990" r:id="rId3217"/>
    <hyperlink ref="F132" r:id="rId3218"/>
    <hyperlink ref="F426" r:id="rId3219"/>
    <hyperlink ref="F991" r:id="rId3220"/>
    <hyperlink ref="F992" r:id="rId3221"/>
    <hyperlink ref="F993" r:id="rId3222"/>
    <hyperlink ref="F994" r:id="rId3223"/>
    <hyperlink ref="F995" r:id="rId3224"/>
    <hyperlink ref="F427" r:id="rId3225"/>
    <hyperlink ref="F428" r:id="rId3226"/>
    <hyperlink ref="F429" r:id="rId3227"/>
    <hyperlink ref="F996" r:id="rId3228"/>
    <hyperlink ref="F997" r:id="rId3229"/>
    <hyperlink ref="F998" r:id="rId3230"/>
    <hyperlink ref="F999" r:id="rId3231"/>
    <hyperlink ref="F1000" r:id="rId3232"/>
    <hyperlink ref="F430" r:id="rId3233"/>
    <hyperlink ref="F133" r:id="rId3234"/>
    <hyperlink ref="F431" r:id="rId3235"/>
    <hyperlink ref="F134" r:id="rId3236"/>
    <hyperlink ref="F432" r:id="rId3237"/>
    <hyperlink ref="F433" r:id="rId3238"/>
    <hyperlink ref="F79" r:id="rId3239"/>
    <hyperlink ref="F1001" r:id="rId3240"/>
    <hyperlink ref="F434" r:id="rId3241"/>
    <hyperlink ref="F435" r:id="rId3242"/>
    <hyperlink ref="F436" r:id="rId3243"/>
    <hyperlink ref="F135" r:id="rId3244"/>
    <hyperlink ref="F55" r:id="rId3245"/>
    <hyperlink ref="F437" r:id="rId3246"/>
    <hyperlink ref="F80" r:id="rId3247"/>
    <hyperlink ref="F438" r:id="rId3248"/>
    <hyperlink ref="F439" r:id="rId3249"/>
    <hyperlink ref="F1002" r:id="rId3250"/>
    <hyperlink ref="F1003" r:id="rId3251"/>
    <hyperlink ref="F440" r:id="rId3252"/>
    <hyperlink ref="F1004" r:id="rId3253"/>
    <hyperlink ref="F441" r:id="rId3254"/>
    <hyperlink ref="F1005" r:id="rId3255"/>
    <hyperlink ref="F442" r:id="rId3256"/>
    <hyperlink ref="F443" r:id="rId3257"/>
    <hyperlink ref="F444" r:id="rId3258"/>
    <hyperlink ref="F1006" r:id="rId3259"/>
    <hyperlink ref="F445" r:id="rId3260"/>
    <hyperlink ref="F446" r:id="rId3261"/>
    <hyperlink ref="F447" r:id="rId3262"/>
    <hyperlink ref="F448" r:id="rId3263"/>
    <hyperlink ref="F136" r:id="rId3264"/>
    <hyperlink ref="F449" r:id="rId3265"/>
    <hyperlink ref="F450" r:id="rId3266"/>
    <hyperlink ref="F137" r:id="rId3267"/>
    <hyperlink ref="F451" r:id="rId3268"/>
    <hyperlink ref="F81" r:id="rId3269"/>
    <hyperlink ref="F138" r:id="rId3270"/>
    <hyperlink ref="F139" r:id="rId3271"/>
    <hyperlink ref="F1007" r:id="rId3272"/>
    <hyperlink ref="F452" r:id="rId3273"/>
    <hyperlink ref="F56" r:id="rId3274"/>
    <hyperlink ref="F453" r:id="rId3275"/>
    <hyperlink ref="F454" r:id="rId3276"/>
    <hyperlink ref="F455" r:id="rId3277"/>
    <hyperlink ref="F1008" r:id="rId3278"/>
    <hyperlink ref="F1009" r:id="rId3279"/>
    <hyperlink ref="F456" r:id="rId3280"/>
    <hyperlink ref="F11" r:id="rId3281"/>
    <hyperlink ref="F1010" r:id="rId3282"/>
    <hyperlink ref="F82" r:id="rId3283"/>
    <hyperlink ref="F457" r:id="rId3284"/>
    <hyperlink ref="F140" r:id="rId3285"/>
    <hyperlink ref="F1011" r:id="rId3286"/>
    <hyperlink ref="F1012" r:id="rId3287"/>
    <hyperlink ref="F1013" r:id="rId3288"/>
    <hyperlink ref="F458" r:id="rId3289"/>
    <hyperlink ref="F57" r:id="rId3290"/>
    <hyperlink ref="F1014" r:id="rId3291"/>
    <hyperlink ref="F1015" r:id="rId3292"/>
    <hyperlink ref="F1016" r:id="rId3293"/>
    <hyperlink ref="F1017" r:id="rId3294"/>
    <hyperlink ref="F1018" r:id="rId3295"/>
    <hyperlink ref="F1019" r:id="rId3296"/>
    <hyperlink ref="F1020" r:id="rId3297"/>
    <hyperlink ref="F1021" r:id="rId3298"/>
    <hyperlink ref="F459" r:id="rId3299"/>
    <hyperlink ref="F1022" r:id="rId3300"/>
    <hyperlink ref="F460" r:id="rId3301"/>
    <hyperlink ref="F461" r:id="rId3302"/>
    <hyperlink ref="F462" r:id="rId3303"/>
    <hyperlink ref="F463" r:id="rId3304"/>
    <hyperlink ref="F464" r:id="rId3305"/>
    <hyperlink ref="F1023" r:id="rId3306"/>
    <hyperlink ref="F1024" r:id="rId3307"/>
    <hyperlink ref="F465" r:id="rId3308"/>
    <hyperlink ref="F1025" r:id="rId3309"/>
    <hyperlink ref="F1026" r:id="rId3310"/>
    <hyperlink ref="F141" r:id="rId3311"/>
    <hyperlink ref="F466" r:id="rId3312"/>
    <hyperlink ref="F467" r:id="rId3313"/>
    <hyperlink ref="F1027" r:id="rId3314"/>
    <hyperlink ref="F1028" r:id="rId3315"/>
    <hyperlink ref="F1029" r:id="rId3316"/>
    <hyperlink ref="F468" r:id="rId3317"/>
    <hyperlink ref="F469" r:id="rId3318"/>
    <hyperlink ref="F470" r:id="rId3319"/>
    <hyperlink ref="F471" r:id="rId3320"/>
    <hyperlink ref="F1030" r:id="rId3321"/>
    <hyperlink ref="F472" r:id="rId3322"/>
    <hyperlink ref="F473" r:id="rId3323"/>
    <hyperlink ref="F474" r:id="rId3324"/>
    <hyperlink ref="F1031" r:id="rId3325"/>
    <hyperlink ref="F475" r:id="rId3326"/>
    <hyperlink ref="F476" r:id="rId3327"/>
    <hyperlink ref="F477" r:id="rId3328"/>
    <hyperlink ref="F478" r:id="rId3329"/>
    <hyperlink ref="F479" r:id="rId3330"/>
    <hyperlink ref="F480" r:id="rId3331"/>
    <hyperlink ref="F481" r:id="rId3332"/>
    <hyperlink ref="F482" r:id="rId3333"/>
    <hyperlink ref="F483" r:id="rId3334"/>
    <hyperlink ref="F142" r:id="rId3335"/>
    <hyperlink ref="F484" r:id="rId3336"/>
    <hyperlink ref="F1032" r:id="rId3337"/>
    <hyperlink ref="F485" r:id="rId3338"/>
    <hyperlink ref="F1033" r:id="rId3339"/>
    <hyperlink ref="F486" r:id="rId3340"/>
    <hyperlink ref="F487" r:id="rId3341"/>
    <hyperlink ref="F488" r:id="rId3342"/>
    <hyperlink ref="F489" r:id="rId3343"/>
    <hyperlink ref="F36" r:id="rId3344"/>
    <hyperlink ref="F490" r:id="rId3345"/>
    <hyperlink ref="F491" r:id="rId3346"/>
    <hyperlink ref="F492" r:id="rId3347"/>
    <hyperlink ref="F493" r:id="rId3348"/>
    <hyperlink ref="F494" r:id="rId3349"/>
    <hyperlink ref="F495" r:id="rId3350"/>
    <hyperlink ref="F1034" r:id="rId3351"/>
    <hyperlink ref="F496" r:id="rId3352"/>
    <hyperlink ref="F497" r:id="rId3353"/>
    <hyperlink ref="F1035" r:id="rId3354"/>
    <hyperlink ref="F1036" r:id="rId3355"/>
    <hyperlink ref="F1037" r:id="rId3356"/>
    <hyperlink ref="F1038" r:id="rId3357"/>
    <hyperlink ref="F1039" r:id="rId3358"/>
    <hyperlink ref="F1040" r:id="rId3359"/>
    <hyperlink ref="F1041" r:id="rId3360"/>
    <hyperlink ref="F1042" r:id="rId3361"/>
    <hyperlink ref="F1043" r:id="rId3362"/>
    <hyperlink ref="F1044" r:id="rId3363"/>
    <hyperlink ref="F1045" r:id="rId3364"/>
    <hyperlink ref="F1046" r:id="rId3365"/>
    <hyperlink ref="F1047" r:id="rId3366"/>
    <hyperlink ref="F1048" r:id="rId3367"/>
    <hyperlink ref="F1049" r:id="rId3368"/>
    <hyperlink ref="F1050" r:id="rId3369"/>
    <hyperlink ref="F1051" r:id="rId3370"/>
    <hyperlink ref="F1052" r:id="rId3371"/>
    <hyperlink ref="F1053" r:id="rId3372"/>
    <hyperlink ref="F1054" r:id="rId3373"/>
    <hyperlink ref="F1055" r:id="rId3374"/>
    <hyperlink ref="F1056" r:id="rId3375"/>
    <hyperlink ref="F1057" r:id="rId3376"/>
    <hyperlink ref="F1058" r:id="rId3377"/>
    <hyperlink ref="F498" r:id="rId3378"/>
    <hyperlink ref="F499" r:id="rId3379"/>
    <hyperlink ref="F500" r:id="rId3380"/>
    <hyperlink ref="F501" r:id="rId3381"/>
    <hyperlink ref="F502" r:id="rId3382"/>
    <hyperlink ref="F1059" r:id="rId3383"/>
    <hyperlink ref="F1060" r:id="rId3384"/>
    <hyperlink ref="F1061" r:id="rId3385"/>
    <hyperlink ref="F1062" r:id="rId3386"/>
    <hyperlink ref="F1063" r:id="rId3387"/>
    <hyperlink ref="F1064" r:id="rId3388"/>
    <hyperlink ref="F1065" r:id="rId3389"/>
    <hyperlink ref="F143" r:id="rId3390"/>
    <hyperlink ref="F503" r:id="rId3391"/>
    <hyperlink ref="F504" r:id="rId3392"/>
    <hyperlink ref="F505" r:id="rId3393"/>
    <hyperlink ref="F1066" r:id="rId3394"/>
    <hyperlink ref="F506" r:id="rId3395"/>
    <hyperlink ref="F1067" r:id="rId3396"/>
    <hyperlink ref="F1068" r:id="rId3397"/>
    <hyperlink ref="F1069" r:id="rId3398"/>
    <hyperlink ref="F1070" r:id="rId3399"/>
    <hyperlink ref="F1071" r:id="rId3400"/>
    <hyperlink ref="F507" r:id="rId3401"/>
    <hyperlink ref="F1072" r:id="rId3402"/>
    <hyperlink ref="F508" r:id="rId3403"/>
    <hyperlink ref="F509" r:id="rId3404"/>
    <hyperlink ref="F510" r:id="rId3405"/>
    <hyperlink ref="F511" r:id="rId3406"/>
    <hyperlink ref="F512" r:id="rId3407"/>
    <hyperlink ref="F144" r:id="rId3408"/>
    <hyperlink ref="F83" r:id="rId3409"/>
    <hyperlink ref="F513" r:id="rId3410"/>
    <hyperlink ref="F1073" r:id="rId3411"/>
    <hyperlink ref="F1074" r:id="rId3412"/>
    <hyperlink ref="F145" r:id="rId3413"/>
    <hyperlink ref="F514" r:id="rId3414"/>
    <hyperlink ref="F515" r:id="rId3415"/>
    <hyperlink ref="F146" r:id="rId3416"/>
    <hyperlink ref="F516" r:id="rId3417"/>
    <hyperlink ref="F1075" r:id="rId3418"/>
    <hyperlink ref="F1076" r:id="rId3419"/>
    <hyperlink ref="F1077" r:id="rId3420"/>
    <hyperlink ref="F517" r:id="rId3421"/>
    <hyperlink ref="F518" r:id="rId3422"/>
    <hyperlink ref="F1078" r:id="rId3423"/>
    <hyperlink ref="F1079" r:id="rId3424"/>
    <hyperlink ref="F1080" r:id="rId3425"/>
    <hyperlink ref="F1081" r:id="rId3426"/>
    <hyperlink ref="F519" r:id="rId3427"/>
    <hyperlink ref="F520" r:id="rId3428"/>
    <hyperlink ref="F1082" r:id="rId3429"/>
    <hyperlink ref="F521" r:id="rId3430"/>
    <hyperlink ref="F522" r:id="rId3431"/>
    <hyperlink ref="F1083" r:id="rId3432"/>
    <hyperlink ref="F1084" r:id="rId3433"/>
    <hyperlink ref="F523" r:id="rId3434"/>
    <hyperlink ref="F58" r:id="rId3435"/>
    <hyperlink ref="F1085" r:id="rId3436"/>
    <hyperlink ref="F524" r:id="rId3437"/>
    <hyperlink ref="F1086" r:id="rId3438"/>
    <hyperlink ref="F1087" r:id="rId3439"/>
    <hyperlink ref="F1088" r:id="rId3440"/>
    <hyperlink ref="F525" r:id="rId3441"/>
    <hyperlink ref="F1089" r:id="rId3442"/>
    <hyperlink ref="F1090" r:id="rId3443"/>
    <hyperlink ref="F526" r:id="rId3444"/>
    <hyperlink ref="F147" r:id="rId3445"/>
    <hyperlink ref="F527" r:id="rId3446"/>
    <hyperlink ref="F528" r:id="rId3447"/>
    <hyperlink ref="F148" r:id="rId3448"/>
    <hyperlink ref="F149" r:id="rId3449"/>
    <hyperlink ref="F1091" r:id="rId3450"/>
    <hyperlink ref="F1092" r:id="rId3451"/>
    <hyperlink ref="F1093" r:id="rId3452"/>
    <hyperlink ref="F1094" r:id="rId3453"/>
    <hyperlink ref="F1095" r:id="rId3454"/>
    <hyperlink ref="F1096" r:id="rId3455"/>
    <hyperlink ref="F1097" r:id="rId3456"/>
    <hyperlink ref="F1098" r:id="rId3457"/>
    <hyperlink ref="F1099" r:id="rId3458"/>
    <hyperlink ref="F1100" r:id="rId3459"/>
    <hyperlink ref="F1101" r:id="rId3460"/>
    <hyperlink ref="F1102" r:id="rId3461"/>
    <hyperlink ref="F1103" r:id="rId3462"/>
    <hyperlink ref="F529" r:id="rId3463"/>
    <hyperlink ref="F1104" r:id="rId3464"/>
    <hyperlink ref="F530" r:id="rId3465"/>
    <hyperlink ref="F150" r:id="rId3466"/>
    <hyperlink ref="F531" r:id="rId3467"/>
    <hyperlink ref="F532" r:id="rId3468"/>
    <hyperlink ref="F1105" r:id="rId3469"/>
    <hyperlink ref="F533" r:id="rId3470"/>
    <hyperlink ref="F59" r:id="rId3471"/>
    <hyperlink ref="F1106" r:id="rId3472"/>
    <hyperlink ref="F1107" r:id="rId3473"/>
    <hyperlink ref="F1108" r:id="rId3474"/>
    <hyperlink ref="F1109" r:id="rId3475"/>
    <hyperlink ref="F1110" r:id="rId3476"/>
    <hyperlink ref="F534" r:id="rId3477"/>
    <hyperlink ref="F27" r:id="rId3478"/>
    <hyperlink ref="F535" r:id="rId3479"/>
    <hyperlink ref="F1111" r:id="rId3480"/>
    <hyperlink ref="F1112" r:id="rId3481"/>
    <hyperlink ref="F536" r:id="rId3482"/>
    <hyperlink ref="F1113" r:id="rId3483"/>
    <hyperlink ref="F1114" r:id="rId3484"/>
    <hyperlink ref="F1115" r:id="rId3485"/>
    <hyperlink ref="F1116" r:id="rId3486"/>
    <hyperlink ref="F537" r:id="rId3487"/>
    <hyperlink ref="F84" r:id="rId3488"/>
    <hyperlink ref="F1117" r:id="rId3489"/>
    <hyperlink ref="F1118" r:id="rId3490"/>
    <hyperlink ref="F1119" r:id="rId3491"/>
    <hyperlink ref="F1120" r:id="rId3492"/>
    <hyperlink ref="F1121" r:id="rId3493"/>
    <hyperlink ref="F1122" r:id="rId3494"/>
    <hyperlink ref="F538" r:id="rId3495"/>
    <hyperlink ref="F1123" r:id="rId3496"/>
    <hyperlink ref="F1124" r:id="rId3497"/>
    <hyperlink ref="F1125" r:id="rId3498"/>
    <hyperlink ref="F151" r:id="rId3499"/>
    <hyperlink ref="F539" r:id="rId3500"/>
    <hyperlink ref="F1126" r:id="rId3501"/>
    <hyperlink ref="F1127" r:id="rId3502"/>
    <hyperlink ref="F1128" r:id="rId3503"/>
    <hyperlink ref="F1129" r:id="rId3504"/>
    <hyperlink ref="F1130" r:id="rId3505"/>
    <hyperlink ref="F540" r:id="rId3506"/>
    <hyperlink ref="F541" r:id="rId3507"/>
    <hyperlink ref="F1131" r:id="rId3508"/>
    <hyperlink ref="F542" r:id="rId3509"/>
    <hyperlink ref="F543" r:id="rId3510"/>
    <hyperlink ref="F544" r:id="rId3511"/>
    <hyperlink ref="F545" r:id="rId3512"/>
    <hyperlink ref="F60" r:id="rId3513"/>
    <hyperlink ref="F546" r:id="rId3514"/>
    <hyperlink ref="F1132" r:id="rId3515"/>
    <hyperlink ref="F547" r:id="rId3516"/>
    <hyperlink ref="F548" r:id="rId3517"/>
    <hyperlink ref="F152" r:id="rId3518"/>
    <hyperlink ref="F549" r:id="rId3519"/>
    <hyperlink ref="F1133" r:id="rId3520"/>
    <hyperlink ref="F1134" r:id="rId3521"/>
    <hyperlink ref="F550" r:id="rId3522"/>
    <hyperlink ref="F21" r:id="rId3523"/>
    <hyperlink ref="F1135" r:id="rId3524"/>
    <hyperlink ref="F551" r:id="rId3525"/>
    <hyperlink ref="F1136" r:id="rId3526"/>
    <hyperlink ref="F552" r:id="rId3527"/>
    <hyperlink ref="F553" r:id="rId3528"/>
    <hyperlink ref="F1137" r:id="rId3529"/>
    <hyperlink ref="F1138" r:id="rId3530"/>
    <hyperlink ref="F1139" r:id="rId3531"/>
    <hyperlink ref="F1140" r:id="rId3532"/>
    <hyperlink ref="F1141" r:id="rId3533"/>
    <hyperlink ref="F554" r:id="rId3534"/>
    <hyperlink ref="F1142" r:id="rId3535"/>
    <hyperlink ref="F1143" r:id="rId3536"/>
    <hyperlink ref="F1144" r:id="rId3537"/>
    <hyperlink ref="F555" r:id="rId3538"/>
    <hyperlink ref="F556" r:id="rId3539"/>
    <hyperlink ref="F1145" r:id="rId3540"/>
    <hyperlink ref="F1146" r:id="rId3541"/>
    <hyperlink ref="F1147" r:id="rId3542"/>
    <hyperlink ref="F557" r:id="rId3543"/>
    <hyperlink ref="F1148" r:id="rId3544"/>
    <hyperlink ref="F1149" r:id="rId3545"/>
    <hyperlink ref="F1150" r:id="rId3546"/>
    <hyperlink ref="F1151" r:id="rId3547"/>
    <hyperlink ref="F558" r:id="rId3548"/>
    <hyperlink ref="F1152" r:id="rId3549"/>
    <hyperlink ref="F559" r:id="rId3550"/>
    <hyperlink ref="F560" r:id="rId3551"/>
    <hyperlink ref="F153" r:id="rId3552"/>
    <hyperlink ref="F1153" r:id="rId3553"/>
    <hyperlink ref="F561" r:id="rId3554"/>
    <hyperlink ref="F154" r:id="rId3555"/>
    <hyperlink ref="F1154" r:id="rId3556"/>
    <hyperlink ref="F562" r:id="rId3557"/>
    <hyperlink ref="F563" r:id="rId3558"/>
    <hyperlink ref="F1155" r:id="rId3559"/>
    <hyperlink ref="F564" r:id="rId3560"/>
    <hyperlink ref="F565" r:id="rId3561"/>
    <hyperlink ref="F155" r:id="rId3562"/>
    <hyperlink ref="F566" r:id="rId3563"/>
    <hyperlink ref="F156" r:id="rId3564"/>
    <hyperlink ref="F567" r:id="rId3565"/>
    <hyperlink ref="F1156" r:id="rId3566"/>
    <hyperlink ref="F1157" r:id="rId3567"/>
    <hyperlink ref="F568" r:id="rId3568"/>
    <hyperlink ref="F1158" r:id="rId3569"/>
    <hyperlink ref="F1159" r:id="rId3570"/>
    <hyperlink ref="F1160" r:id="rId3571"/>
    <hyperlink ref="F1161" r:id="rId3572"/>
    <hyperlink ref="F569" r:id="rId3573"/>
    <hyperlink ref="F61" r:id="rId3574"/>
    <hyperlink ref="F570" r:id="rId3575"/>
    <hyperlink ref="F1162" r:id="rId3576"/>
    <hyperlink ref="F1163" r:id="rId3577"/>
    <hyperlink ref="F571" r:id="rId3578"/>
    <hyperlink ref="F157" r:id="rId3579"/>
    <hyperlink ref="F1164" r:id="rId3580"/>
    <hyperlink ref="F1165" r:id="rId3581"/>
    <hyperlink ref="F1166" r:id="rId3582"/>
    <hyperlink ref="F1167" r:id="rId3583"/>
    <hyperlink ref="F572" r:id="rId3584"/>
    <hyperlink ref="F573" r:id="rId3585"/>
    <hyperlink ref="F1168" r:id="rId3586"/>
    <hyperlink ref="F1169" r:id="rId3587"/>
    <hyperlink ref="F574" r:id="rId3588"/>
    <hyperlink ref="F17" r:id="rId3589"/>
    <hyperlink ref="F575" r:id="rId3590"/>
    <hyperlink ref="F576" r:id="rId3591"/>
    <hyperlink ref="F577" r:id="rId3592"/>
    <hyperlink ref="F578" r:id="rId3593"/>
    <hyperlink ref="F1170" r:id="rId3594"/>
    <hyperlink ref="F579" r:id="rId3595"/>
    <hyperlink ref="F1171" r:id="rId3596"/>
    <hyperlink ref="F580" r:id="rId3597"/>
    <hyperlink ref="F581" r:id="rId3598"/>
    <hyperlink ref="F582" r:id="rId3599"/>
    <hyperlink ref="F1172" r:id="rId3600"/>
    <hyperlink ref="F583" r:id="rId3601"/>
    <hyperlink ref="F584" r:id="rId3602"/>
    <hyperlink ref="F158" r:id="rId3603"/>
    <hyperlink ref="F585" r:id="rId3604"/>
    <hyperlink ref="F586" r:id="rId3605"/>
    <hyperlink ref="F1173" r:id="rId3606"/>
    <hyperlink ref="F1174" r:id="rId3607"/>
    <hyperlink ref="F1175" r:id="rId3608"/>
    <hyperlink ref="F1176" r:id="rId3609"/>
    <hyperlink ref="F587" r:id="rId3610"/>
    <hyperlink ref="F1177" r:id="rId3611"/>
    <hyperlink ref="F588" r:id="rId3612"/>
    <hyperlink ref="F30" r:id="rId3613"/>
    <hyperlink ref="F1178" r:id="rId3614"/>
    <hyperlink ref="F1179" r:id="rId3615"/>
    <hyperlink ref="F1180" r:id="rId3616"/>
    <hyperlink ref="F1181" r:id="rId3617"/>
    <hyperlink ref="F589" r:id="rId3618"/>
    <hyperlink ref="F1182" r:id="rId3619"/>
    <hyperlink ref="F590" r:id="rId3620"/>
    <hyperlink ref="F591" r:id="rId3621"/>
    <hyperlink ref="F592" r:id="rId3622"/>
    <hyperlink ref="F1183" r:id="rId3623"/>
    <hyperlink ref="F593" r:id="rId3624"/>
    <hyperlink ref="F159" r:id="rId3625"/>
    <hyperlink ref="F1184" r:id="rId3626"/>
    <hyperlink ref="F1185" r:id="rId3627"/>
    <hyperlink ref="F594" r:id="rId3628"/>
    <hyperlink ref="F160" r:id="rId3629"/>
    <hyperlink ref="F161" r:id="rId3630"/>
    <hyperlink ref="F595" r:id="rId3631"/>
    <hyperlink ref="F596" r:id="rId3632"/>
    <hyperlink ref="F1186" r:id="rId3633"/>
    <hyperlink ref="F1187" r:id="rId3634"/>
    <hyperlink ref="F1188" r:id="rId3635"/>
    <hyperlink ref="F1189" r:id="rId3636"/>
    <hyperlink ref="F597" r:id="rId3637"/>
    <hyperlink ref="F598" r:id="rId3638"/>
    <hyperlink ref="F1190" r:id="rId3639"/>
    <hyperlink ref="F1191" r:id="rId3640"/>
    <hyperlink ref="F1192" r:id="rId3641"/>
    <hyperlink ref="F1193" r:id="rId3642"/>
    <hyperlink ref="F599" r:id="rId3643"/>
    <hyperlink ref="F162" r:id="rId3644"/>
    <hyperlink ref="F163" r:id="rId3645"/>
    <hyperlink ref="F164" r:id="rId3646"/>
    <hyperlink ref="F600" r:id="rId3647"/>
    <hyperlink ref="F1194" r:id="rId3648"/>
    <hyperlink ref="F1195" r:id="rId3649"/>
    <hyperlink ref="F601" r:id="rId3650"/>
    <hyperlink ref="F1196" r:id="rId3651"/>
    <hyperlink ref="F1197" r:id="rId3652"/>
    <hyperlink ref="F602" r:id="rId3653"/>
    <hyperlink ref="F1198" r:id="rId3654"/>
    <hyperlink ref="F1199" r:id="rId3655"/>
    <hyperlink ref="F603" r:id="rId3656"/>
    <hyperlink ref="F31" r:id="rId3657"/>
    <hyperlink ref="F604" r:id="rId3658"/>
    <hyperlink ref="F605" r:id="rId3659"/>
    <hyperlink ref="F165" r:id="rId3660"/>
    <hyperlink ref="F166" r:id="rId3661"/>
    <hyperlink ref="F606" r:id="rId3662"/>
    <hyperlink ref="F1200" r:id="rId3663"/>
    <hyperlink ref="F1201" r:id="rId3664"/>
    <hyperlink ref="F1202" r:id="rId3665"/>
    <hyperlink ref="F1203" r:id="rId3666"/>
    <hyperlink ref="F1204" r:id="rId3667"/>
    <hyperlink ref="F1205" r:id="rId3668"/>
    <hyperlink ref="F607" r:id="rId3669"/>
    <hyperlink ref="F167" r:id="rId3670"/>
    <hyperlink ref="F168" r:id="rId3671"/>
    <hyperlink ref="F1206" r:id="rId3672"/>
    <hyperlink ref="F608" r:id="rId3673"/>
    <hyperlink ref="F1207" r:id="rId3674"/>
    <hyperlink ref="F169" r:id="rId3675"/>
    <hyperlink ref="F609" r:id="rId3676"/>
    <hyperlink ref="F1208" r:id="rId3677"/>
    <hyperlink ref="F1209" r:id="rId3678"/>
    <hyperlink ref="F1210" r:id="rId3679"/>
    <hyperlink ref="F1211" r:id="rId3680"/>
    <hyperlink ref="F1212" r:id="rId3681"/>
    <hyperlink ref="F1213" r:id="rId3682"/>
    <hyperlink ref="F610" r:id="rId3683"/>
    <hyperlink ref="F1214" r:id="rId3684"/>
    <hyperlink ref="F1215" r:id="rId3685"/>
    <hyperlink ref="F611" r:id="rId3686"/>
    <hyperlink ref="F1216" r:id="rId3687"/>
    <hyperlink ref="F612" r:id="rId3688"/>
    <hyperlink ref="F1217" r:id="rId3689"/>
    <hyperlink ref="F1218" r:id="rId3690"/>
    <hyperlink ref="F1219" r:id="rId3691"/>
    <hyperlink ref="F1220" r:id="rId3692"/>
    <hyperlink ref="F1221" r:id="rId3693"/>
    <hyperlink ref="F613" r:id="rId3694"/>
    <hyperlink ref="F1222" r:id="rId3695"/>
    <hyperlink ref="F1223" r:id="rId3696"/>
    <hyperlink ref="F1224" r:id="rId3697"/>
    <hyperlink ref="F1225" r:id="rId3698"/>
    <hyperlink ref="F1226" r:id="rId3699"/>
    <hyperlink ref="F1227" r:id="rId3700"/>
    <hyperlink ref="F614" r:id="rId3701"/>
    <hyperlink ref="F1228" r:id="rId3702"/>
    <hyperlink ref="F1229" r:id="rId3703"/>
    <hyperlink ref="F615" r:id="rId3704"/>
    <hyperlink ref="F1230" r:id="rId3705"/>
    <hyperlink ref="F616" r:id="rId3706"/>
    <hyperlink ref="F1231" r:id="rId3707"/>
    <hyperlink ref="F1232" r:id="rId3708"/>
    <hyperlink ref="F1233" r:id="rId3709"/>
    <hyperlink ref="F170" r:id="rId3710"/>
    <hyperlink ref="F617" r:id="rId3711"/>
    <hyperlink ref="F618" r:id="rId3712"/>
    <hyperlink ref="F1234" r:id="rId3713"/>
    <hyperlink ref="F1235" r:id="rId3714"/>
    <hyperlink ref="F1236" r:id="rId3715"/>
    <hyperlink ref="F619" r:id="rId3716"/>
    <hyperlink ref="F620" r:id="rId3717"/>
    <hyperlink ref="F1237" r:id="rId3718"/>
    <hyperlink ref="F621" r:id="rId3719"/>
    <hyperlink ref="F171" r:id="rId3720"/>
    <hyperlink ref="F1238" r:id="rId3721"/>
    <hyperlink ref="F622" r:id="rId3722"/>
    <hyperlink ref="F623" r:id="rId3723"/>
    <hyperlink ref="F1239" r:id="rId3724"/>
    <hyperlink ref="F1240" r:id="rId3725"/>
    <hyperlink ref="F624" r:id="rId3726"/>
    <hyperlink ref="F1241" r:id="rId3727"/>
    <hyperlink ref="F1242" r:id="rId3728"/>
    <hyperlink ref="F1243" r:id="rId3729"/>
    <hyperlink ref="F625" r:id="rId3730"/>
    <hyperlink ref="F626" r:id="rId3731"/>
    <hyperlink ref="F1244" r:id="rId3732"/>
    <hyperlink ref="F1245" r:id="rId3733"/>
    <hyperlink ref="F1246" r:id="rId3734"/>
    <hyperlink ref="F627" r:id="rId3735"/>
    <hyperlink ref="F172" r:id="rId3736"/>
    <hyperlink ref="F628" r:id="rId3737"/>
    <hyperlink ref="F1247" r:id="rId3738"/>
    <hyperlink ref="F1248" r:id="rId3739"/>
    <hyperlink ref="F629" r:id="rId3740"/>
    <hyperlink ref="F630" r:id="rId3741"/>
    <hyperlink ref="F631" r:id="rId3742"/>
    <hyperlink ref="F173" r:id="rId3743"/>
    <hyperlink ref="F174" r:id="rId3744"/>
    <hyperlink ref="F175" r:id="rId3745"/>
    <hyperlink ref="F176" r:id="rId3746"/>
    <hyperlink ref="F632" r:id="rId3747"/>
    <hyperlink ref="F177" r:id="rId3748"/>
    <hyperlink ref="F633" r:id="rId3749"/>
    <hyperlink ref="F634" r:id="rId3750"/>
    <hyperlink ref="F635" r:id="rId3751"/>
    <hyperlink ref="F178" r:id="rId3752"/>
    <hyperlink ref="F179" r:id="rId3753"/>
    <hyperlink ref="F636" r:id="rId3754"/>
    <hyperlink ref="F28" r:id="rId3755"/>
    <hyperlink ref="F637" r:id="rId3756"/>
    <hyperlink ref="F1249" r:id="rId3757"/>
    <hyperlink ref="F638" r:id="rId3758"/>
    <hyperlink ref="F639" r:id="rId3759"/>
    <hyperlink ref="F640" r:id="rId3760"/>
    <hyperlink ref="F641" r:id="rId3761"/>
    <hyperlink ref="F642" r:id="rId3762"/>
    <hyperlink ref="F1250" r:id="rId3763"/>
    <hyperlink ref="F643" r:id="rId3764"/>
    <hyperlink ref="F644" r:id="rId3765"/>
    <hyperlink ref="F645" r:id="rId3766"/>
    <hyperlink ref="F646" r:id="rId3767"/>
    <hyperlink ref="F647" r:id="rId3768"/>
    <hyperlink ref="F648" r:id="rId3769"/>
    <hyperlink ref="F649" r:id="rId3770"/>
    <hyperlink ref="F650" r:id="rId3771"/>
    <hyperlink ref="F1251" r:id="rId3772"/>
    <hyperlink ref="F651" r:id="rId3773"/>
    <hyperlink ref="F1252" r:id="rId3774"/>
    <hyperlink ref="F652" r:id="rId3775"/>
    <hyperlink ref="F653" r:id="rId3776"/>
    <hyperlink ref="F654" r:id="rId3777"/>
    <hyperlink ref="F180" r:id="rId3778"/>
    <hyperlink ref="F655" r:id="rId3779"/>
    <hyperlink ref="F1253" r:id="rId3780"/>
    <hyperlink ref="F1254" r:id="rId3781"/>
    <hyperlink ref="F1255" r:id="rId3782"/>
    <hyperlink ref="F656" r:id="rId3783"/>
    <hyperlink ref="F657" r:id="rId3784"/>
    <hyperlink ref="F658" r:id="rId3785"/>
    <hyperlink ref="F659" r:id="rId3786"/>
    <hyperlink ref="F660" r:id="rId3787"/>
    <hyperlink ref="F1256" r:id="rId3788"/>
    <hyperlink ref="F1257" r:id="rId3789"/>
    <hyperlink ref="F661" r:id="rId3790"/>
    <hyperlink ref="F662" r:id="rId3791"/>
    <hyperlink ref="F1258" r:id="rId3792"/>
    <hyperlink ref="F1259" r:id="rId3793"/>
    <hyperlink ref="F1260" r:id="rId3794"/>
    <hyperlink ref="F663" r:id="rId3795"/>
    <hyperlink ref="F664" r:id="rId3796"/>
    <hyperlink ref="F665" r:id="rId3797"/>
    <hyperlink ref="F85" r:id="rId3798"/>
    <hyperlink ref="F1261" r:id="rId3799"/>
    <hyperlink ref="F1262" r:id="rId3800"/>
    <hyperlink ref="F666" r:id="rId3801"/>
    <hyperlink ref="F667" r:id="rId3802"/>
    <hyperlink ref="F668" r:id="rId3803"/>
    <hyperlink ref="F181" r:id="rId3804"/>
    <hyperlink ref="F182" r:id="rId3805"/>
    <hyperlink ref="F669" r:id="rId3806"/>
    <hyperlink ref="F670" r:id="rId3807"/>
    <hyperlink ref="F1263" r:id="rId3808"/>
    <hyperlink ref="F1264" r:id="rId3809"/>
    <hyperlink ref="F671" r:id="rId3810"/>
    <hyperlink ref="F1265" r:id="rId3811"/>
    <hyperlink ref="F672" r:id="rId3812"/>
    <hyperlink ref="F1266" r:id="rId3813"/>
    <hyperlink ref="F1267" r:id="rId3814"/>
    <hyperlink ref="F1268" r:id="rId3815"/>
    <hyperlink ref="F1269" r:id="rId3816"/>
    <hyperlink ref="F673" r:id="rId3817"/>
    <hyperlink ref="F674" r:id="rId3818"/>
    <hyperlink ref="F86" r:id="rId3819"/>
    <hyperlink ref="F675" r:id="rId3820"/>
    <hyperlink ref="F1270" r:id="rId3821"/>
    <hyperlink ref="F1271" r:id="rId3822"/>
    <hyperlink ref="F676" r:id="rId3823"/>
    <hyperlink ref="F677" r:id="rId3824"/>
    <hyperlink ref="F1272" r:id="rId3825"/>
    <hyperlink ref="F678" r:id="rId3826"/>
    <hyperlink ref="F1273" r:id="rId3827"/>
    <hyperlink ref="F679" r:id="rId3828"/>
    <hyperlink ref="F183" r:id="rId3829"/>
    <hyperlink ref="F680" r:id="rId3830"/>
    <hyperlink ref="F1274" r:id="rId3831"/>
    <hyperlink ref="F1275" r:id="rId3832"/>
    <hyperlink ref="F681" r:id="rId3833"/>
    <hyperlink ref="F682" r:id="rId3834"/>
    <hyperlink ref="F87" r:id="rId3835"/>
    <hyperlink ref="F184" r:id="rId3836"/>
    <hyperlink ref="F683" r:id="rId3837"/>
    <hyperlink ref="F684" r:id="rId3838"/>
    <hyperlink ref="F685" r:id="rId3839"/>
    <hyperlink ref="F686" r:id="rId3840"/>
    <hyperlink ref="F687" r:id="rId3841"/>
    <hyperlink ref="F1276" r:id="rId3842"/>
    <hyperlink ref="F185" r:id="rId3843"/>
    <hyperlink ref="F186" r:id="rId3844"/>
    <hyperlink ref="F187" r:id="rId3845"/>
    <hyperlink ref="F688" r:id="rId3846"/>
    <hyperlink ref="F1277" r:id="rId3847"/>
    <hyperlink ref="F188" r:id="rId3848"/>
    <hyperlink ref="F689" r:id="rId3849"/>
    <hyperlink ref="F1278" r:id="rId3850"/>
    <hyperlink ref="F1279" r:id="rId3851"/>
    <hyperlink ref="F690" r:id="rId3852"/>
    <hyperlink ref="F1280" r:id="rId3853"/>
    <hyperlink ref="F691" r:id="rId3854"/>
    <hyperlink ref="F1281" r:id="rId3855"/>
    <hyperlink ref="F1282" r:id="rId3856"/>
    <hyperlink ref="F692" r:id="rId3857"/>
    <hyperlink ref="F189" r:id="rId3858"/>
    <hyperlink ref="F1283" r:id="rId3859"/>
    <hyperlink ref="F693" r:id="rId3860"/>
    <hyperlink ref="F1284" r:id="rId3861"/>
    <hyperlink ref="F694" r:id="rId3862"/>
    <hyperlink ref="F695" r:id="rId3863"/>
    <hyperlink ref="F1285" r:id="rId3864"/>
    <hyperlink ref="F190" r:id="rId3865"/>
    <hyperlink ref="F696" r:id="rId3866"/>
    <hyperlink ref="F1286" r:id="rId3867"/>
    <hyperlink ref="F1287" r:id="rId3868"/>
    <hyperlink ref="F191" r:id="rId3869"/>
    <hyperlink ref="F697" r:id="rId3870"/>
    <hyperlink ref="F192" r:id="rId3871"/>
    <hyperlink ref="F698" r:id="rId3872"/>
    <hyperlink ref="F699" r:id="rId3873"/>
    <hyperlink ref="F193" r:id="rId3874"/>
    <hyperlink ref="F700" r:id="rId3875"/>
    <hyperlink ref="F1288" r:id="rId3876"/>
    <hyperlink ref="F701" r:id="rId3877"/>
    <hyperlink ref="F1289" r:id="rId3878"/>
    <hyperlink ref="F1290" r:id="rId3879"/>
    <hyperlink ref="F702" r:id="rId3880"/>
    <hyperlink ref="F1291" r:id="rId3881"/>
    <hyperlink ref="F1292" r:id="rId3882"/>
    <hyperlink ref="F1293" r:id="rId3883"/>
    <hyperlink ref="F1294" r:id="rId3884"/>
    <hyperlink ref="F1295" r:id="rId3885"/>
    <hyperlink ref="F703" r:id="rId3886"/>
    <hyperlink ref="F704" r:id="rId3887"/>
    <hyperlink ref="F1296" r:id="rId3888"/>
    <hyperlink ref="F194" r:id="rId3889"/>
    <hyperlink ref="F88" r:id="rId3890"/>
    <hyperlink ref="F705" r:id="rId3891"/>
    <hyperlink ref="F1297" r:id="rId3892"/>
    <hyperlink ref="F1298" r:id="rId3893"/>
    <hyperlink ref="F706" r:id="rId3894"/>
    <hyperlink ref="F707" r:id="rId3895"/>
    <hyperlink ref="F34" r:id="rId3896"/>
    <hyperlink ref="F708" r:id="rId3897"/>
    <hyperlink ref="F709" r:id="rId3898"/>
    <hyperlink ref="F1299" r:id="rId3899"/>
    <hyperlink ref="F710" r:id="rId3900"/>
    <hyperlink ref="F711" r:id="rId3901"/>
    <hyperlink ref="F712" r:id="rId3902"/>
    <hyperlink ref="F713" r:id="rId3903"/>
    <hyperlink ref="F1300" r:id="rId3904"/>
    <hyperlink ref="F1301" r:id="rId3905"/>
    <hyperlink ref="F714" r:id="rId3906"/>
    <hyperlink ref="F715" r:id="rId3907"/>
    <hyperlink ref="F716" r:id="rId3908"/>
    <hyperlink ref="F717" r:id="rId3909"/>
    <hyperlink ref="F195" r:id="rId3910"/>
    <hyperlink ref="F196" r:id="rId3911"/>
    <hyperlink ref="F1302" r:id="rId3912"/>
    <hyperlink ref="F718" r:id="rId3913"/>
    <hyperlink ref="F197" r:id="rId3914"/>
    <hyperlink ref="F1303" r:id="rId3915"/>
    <hyperlink ref="F1304" r:id="rId3916"/>
    <hyperlink ref="F719" r:id="rId3917"/>
    <hyperlink ref="F1305" r:id="rId3918"/>
    <hyperlink ref="F720" r:id="rId3919"/>
    <hyperlink ref="F721" r:id="rId3920"/>
    <hyperlink ref="F722" r:id="rId3921"/>
    <hyperlink ref="F89" r:id="rId3922"/>
    <hyperlink ref="F723" r:id="rId3923"/>
    <hyperlink ref="F724" r:id="rId3924"/>
    <hyperlink ref="F725" r:id="rId3925"/>
    <hyperlink ref="F1306" r:id="rId3926"/>
    <hyperlink ref="F1307" r:id="rId3927"/>
    <hyperlink ref="F1308" r:id="rId3928"/>
    <hyperlink ref="F1309" r:id="rId3929"/>
    <hyperlink ref="F1310" r:id="rId3930"/>
    <hyperlink ref="F1311" r:id="rId3931"/>
    <hyperlink ref="F1312" r:id="rId3932"/>
    <hyperlink ref="F726" r:id="rId3933"/>
    <hyperlink ref="F198" r:id="rId3934"/>
    <hyperlink ref="F199" r:id="rId3935"/>
    <hyperlink ref="F200" r:id="rId3936"/>
    <hyperlink ref="F1313" r:id="rId3937"/>
    <hyperlink ref="F1314" r:id="rId3938"/>
    <hyperlink ref="F1315" r:id="rId3939"/>
    <hyperlink ref="F727" r:id="rId3940"/>
    <hyperlink ref="F728" r:id="rId3941"/>
    <hyperlink ref="F201" r:id="rId3942"/>
    <hyperlink ref="F729" r:id="rId3943"/>
    <hyperlink ref="F1316" r:id="rId3944"/>
    <hyperlink ref="F1317" r:id="rId3945"/>
    <hyperlink ref="F730" r:id="rId3946"/>
    <hyperlink ref="F1318" r:id="rId3947"/>
    <hyperlink ref="F731" r:id="rId3948"/>
    <hyperlink ref="F1319" r:id="rId3949"/>
    <hyperlink ref="F1320" r:id="rId3950"/>
    <hyperlink ref="F732" r:id="rId3951"/>
    <hyperlink ref="F46" r:id="rId3952"/>
    <hyperlink ref="F733" r:id="rId3953"/>
    <hyperlink ref="F734" r:id="rId3954"/>
    <hyperlink ref="F202" r:id="rId3955"/>
    <hyperlink ref="F735" r:id="rId3956"/>
    <hyperlink ref="F736" r:id="rId3957"/>
    <hyperlink ref="F203" r:id="rId3958"/>
    <hyperlink ref="F737" r:id="rId3959"/>
    <hyperlink ref="F204" r:id="rId3960"/>
    <hyperlink ref="F205" r:id="rId3961"/>
    <hyperlink ref="F206" r:id="rId3962"/>
    <hyperlink ref="F207" r:id="rId3963"/>
    <hyperlink ref="F208" r:id="rId3964"/>
    <hyperlink ref="F209" r:id="rId3965"/>
    <hyperlink ref="F738" r:id="rId3966"/>
    <hyperlink ref="F739" r:id="rId3967"/>
    <hyperlink ref="F740" r:id="rId3968"/>
    <hyperlink ref="F741" r:id="rId3969"/>
    <hyperlink ref="F1321" r:id="rId3970"/>
    <hyperlink ref="F742" r:id="rId3971"/>
    <hyperlink ref="F1322" r:id="rId3972"/>
    <hyperlink ref="F743" r:id="rId3973"/>
    <hyperlink ref="F210" r:id="rId3974"/>
    <hyperlink ref="F1323" r:id="rId3975"/>
    <hyperlink ref="F744" r:id="rId3976"/>
    <hyperlink ref="F745" r:id="rId3977"/>
    <hyperlink ref="F90" r:id="rId3978"/>
    <hyperlink ref="F746" r:id="rId3979"/>
    <hyperlink ref="F1324" r:id="rId3980"/>
    <hyperlink ref="F747" r:id="rId3981"/>
    <hyperlink ref="F1325" r:id="rId3982"/>
    <hyperlink ref="F748" r:id="rId3983"/>
    <hyperlink ref="F1326" r:id="rId3984"/>
    <hyperlink ref="F749" r:id="rId3985"/>
    <hyperlink ref="F750" r:id="rId3986"/>
    <hyperlink ref="F1327" r:id="rId3987"/>
    <hyperlink ref="F1328" r:id="rId3988"/>
    <hyperlink ref="F751" r:id="rId3989"/>
    <hyperlink ref="F1329" r:id="rId3990"/>
    <hyperlink ref="F1330" r:id="rId3991"/>
    <hyperlink ref="F211" r:id="rId3992"/>
    <hyperlink ref="F752" r:id="rId3993"/>
    <hyperlink ref="F212" r:id="rId3994"/>
    <hyperlink ref="F213" r:id="rId3995"/>
    <hyperlink ref="F753" r:id="rId3996"/>
    <hyperlink ref="F1331" r:id="rId3997"/>
    <hyperlink ref="F1332" r:id="rId3998"/>
    <hyperlink ref="F1333" r:id="rId3999"/>
    <hyperlink ref="F754" r:id="rId4000"/>
    <hyperlink ref="F755" r:id="rId4001"/>
    <hyperlink ref="F1334" r:id="rId4002"/>
    <hyperlink ref="F1335" r:id="rId4003"/>
    <hyperlink ref="F1336" r:id="rId4004"/>
    <hyperlink ref="F1337" r:id="rId4005"/>
    <hyperlink ref="F1338" r:id="rId4006"/>
    <hyperlink ref="F1339" r:id="rId4007"/>
    <hyperlink ref="F1340" r:id="rId4008"/>
    <hyperlink ref="F756" r:id="rId4009"/>
    <hyperlink ref="F1341" r:id="rId4010"/>
    <hyperlink ref="F1342" r:id="rId4011"/>
    <hyperlink ref="F757" r:id="rId4012"/>
    <hyperlink ref="F758" r:id="rId4013"/>
    <hyperlink ref="F214" r:id="rId4014"/>
    <hyperlink ref="F759" r:id="rId4015"/>
    <hyperlink ref="F760" r:id="rId4016"/>
    <hyperlink ref="F761" r:id="rId4017"/>
    <hyperlink ref="F762" r:id="rId4018"/>
    <hyperlink ref="F1343" r:id="rId4019"/>
    <hyperlink ref="F763" r:id="rId4020"/>
    <hyperlink ref="F764" r:id="rId4021"/>
    <hyperlink ref="F1344" r:id="rId4022"/>
    <hyperlink ref="F765" r:id="rId4023"/>
    <hyperlink ref="F1345" r:id="rId4024"/>
    <hyperlink ref="F1346" r:id="rId4025"/>
    <hyperlink ref="F766" r:id="rId4026"/>
    <hyperlink ref="F767" r:id="rId4027"/>
    <hyperlink ref="F1347" r:id="rId4028"/>
    <hyperlink ref="F1348" r:id="rId4029"/>
    <hyperlink ref="F768" r:id="rId4030"/>
    <hyperlink ref="F769" r:id="rId4031"/>
    <hyperlink ref="F26" r:id="rId4032"/>
    <hyperlink ref="F1349" r:id="rId4033"/>
    <hyperlink ref="F770" r:id="rId4034"/>
    <hyperlink ref="F771" r:id="rId4035"/>
    <hyperlink ref="F772" r:id="rId4036"/>
    <hyperlink ref="F773" r:id="rId4037"/>
    <hyperlink ref="F1350" r:id="rId4038"/>
    <hyperlink ref="F774" r:id="rId4039"/>
    <hyperlink ref="F775" r:id="rId4040"/>
    <hyperlink ref="F776" r:id="rId4041"/>
    <hyperlink ref="F777" r:id="rId4042"/>
    <hyperlink ref="F215" r:id="rId4043"/>
    <hyperlink ref="F1351" r:id="rId4044"/>
    <hyperlink ref="F778" r:id="rId4045"/>
    <hyperlink ref="F1352" r:id="rId4046"/>
    <hyperlink ref="F1353" r:id="rId4047"/>
    <hyperlink ref="F779" r:id="rId4048"/>
    <hyperlink ref="F91" r:id="rId4049"/>
    <hyperlink ref="F780" r:id="rId4050"/>
    <hyperlink ref="F781" r:id="rId4051"/>
    <hyperlink ref="F782" r:id="rId4052"/>
    <hyperlink ref="F783" r:id="rId4053"/>
    <hyperlink ref="F784" r:id="rId4054"/>
    <hyperlink ref="F1354" r:id="rId4055"/>
    <hyperlink ref="F785" r:id="rId4056"/>
    <hyperlink ref="F786" r:id="rId4057"/>
    <hyperlink ref="F216" r:id="rId4058"/>
    <hyperlink ref="F217" r:id="rId4059"/>
    <hyperlink ref="F1355" r:id="rId4060"/>
    <hyperlink ref="F787" r:id="rId4061"/>
    <hyperlink ref="F788" r:id="rId4062"/>
    <hyperlink ref="F789" r:id="rId4063"/>
    <hyperlink ref="F1356" r:id="rId4064"/>
    <hyperlink ref="F1357" r:id="rId4065"/>
    <hyperlink ref="F790" r:id="rId4066"/>
    <hyperlink ref="F1358" r:id="rId4067"/>
    <hyperlink ref="F791" r:id="rId4068"/>
    <hyperlink ref="F792" r:id="rId4069"/>
    <hyperlink ref="F793" r:id="rId4070"/>
    <hyperlink ref="F218" r:id="rId4071"/>
    <hyperlink ref="F794" r:id="rId4072"/>
    <hyperlink ref="F795" r:id="rId4073"/>
    <hyperlink ref="F1359" r:id="rId4074"/>
    <hyperlink ref="F1360" r:id="rId4075"/>
    <hyperlink ref="F796" r:id="rId4076"/>
    <hyperlink ref="F219" r:id="rId4077"/>
    <hyperlink ref="F1361" r:id="rId4078"/>
    <hyperlink ref="F1362" r:id="rId4079"/>
    <hyperlink ref="F1363" r:id="rId4080"/>
    <hyperlink ref="F1364" r:id="rId4081"/>
    <hyperlink ref="F797" r:id="rId4082"/>
    <hyperlink ref="F1365" r:id="rId4083"/>
    <hyperlink ref="F1366" r:id="rId4084"/>
    <hyperlink ref="F798" r:id="rId4085"/>
    <hyperlink ref="F1367" r:id="rId4086"/>
    <hyperlink ref="F1368" r:id="rId4087"/>
    <hyperlink ref="F1369" r:id="rId4088"/>
    <hyperlink ref="F1370" r:id="rId4089"/>
    <hyperlink ref="F1371" r:id="rId4090"/>
    <hyperlink ref="F1372" r:id="rId4091"/>
    <hyperlink ref="F1373" r:id="rId4092"/>
    <hyperlink ref="F1374" r:id="rId4093"/>
    <hyperlink ref="F1375" r:id="rId4094"/>
    <hyperlink ref="F1376" r:id="rId4095"/>
    <hyperlink ref="F1377" r:id="rId4096"/>
    <hyperlink ref="F799" r:id="rId4097"/>
    <hyperlink ref="F800" r:id="rId4098"/>
    <hyperlink ref="F1378" r:id="rId4099"/>
    <hyperlink ref="F1379" r:id="rId4100"/>
    <hyperlink ref="F801" r:id="rId4101"/>
    <hyperlink ref="F220" r:id="rId4102"/>
    <hyperlink ref="F802" r:id="rId4103"/>
    <hyperlink ref="F1380" r:id="rId4104"/>
    <hyperlink ref="F1381" r:id="rId4105"/>
    <hyperlink ref="F803" r:id="rId4106"/>
    <hyperlink ref="F1382" r:id="rId4107"/>
    <hyperlink ref="F221" r:id="rId4108"/>
    <hyperlink ref="F804" r:id="rId4109"/>
    <hyperlink ref="F805" r:id="rId4110"/>
    <hyperlink ref="F1383" r:id="rId4111"/>
    <hyperlink ref="F1384" r:id="rId4112"/>
    <hyperlink ref="F1385" r:id="rId4113"/>
    <hyperlink ref="F1386" r:id="rId4114"/>
    <hyperlink ref="F806" r:id="rId4115"/>
    <hyperlink ref="F1387" r:id="rId4116"/>
    <hyperlink ref="F1388" r:id="rId4117"/>
    <hyperlink ref="F1389" r:id="rId4118"/>
    <hyperlink ref="F1390" r:id="rId4119"/>
    <hyperlink ref="F1391" r:id="rId4120"/>
    <hyperlink ref="F1392" r:id="rId4121"/>
    <hyperlink ref="F222" r:id="rId4122"/>
    <hyperlink ref="F92" r:id="rId4123"/>
    <hyperlink ref="F807" r:id="rId4124"/>
    <hyperlink ref="F1393" r:id="rId4125"/>
    <hyperlink ref="F808" r:id="rId4126"/>
    <hyperlink ref="F1394" r:id="rId4127"/>
    <hyperlink ref="F809" r:id="rId4128"/>
    <hyperlink ref="F1395" r:id="rId4129"/>
    <hyperlink ref="F1396" r:id="rId4130"/>
    <hyperlink ref="F1397" r:id="rId4131"/>
    <hyperlink ref="F810" r:id="rId4132"/>
    <hyperlink ref="F1398" r:id="rId4133"/>
    <hyperlink ref="F1399" r:id="rId4134"/>
    <hyperlink ref="F1400" r:id="rId4135"/>
    <hyperlink ref="F1401" r:id="rId4136"/>
    <hyperlink ref="F811" r:id="rId4137"/>
    <hyperlink ref="F223" r:id="rId4138"/>
    <hyperlink ref="F812" r:id="rId4139"/>
    <hyperlink ref="F1402" r:id="rId4140"/>
    <hyperlink ref="F1403" r:id="rId4141"/>
    <hyperlink ref="F1404" r:id="rId4142"/>
    <hyperlink ref="F813" r:id="rId4143"/>
    <hyperlink ref="F1405" r:id="rId4144"/>
    <hyperlink ref="F814" r:id="rId4145"/>
    <hyperlink ref="F815" r:id="rId4146"/>
    <hyperlink ref="F1406" r:id="rId4147"/>
    <hyperlink ref="F816" r:id="rId4148"/>
    <hyperlink ref="F817" r:id="rId4149"/>
    <hyperlink ref="F818" r:id="rId4150"/>
    <hyperlink ref="F819" r:id="rId4151"/>
    <hyperlink ref="F820" r:id="rId4152"/>
    <hyperlink ref="F93" r:id="rId4153"/>
    <hyperlink ref="F1407" r:id="rId4154"/>
    <hyperlink ref="F1408" r:id="rId4155"/>
    <hyperlink ref="F821" r:id="rId4156"/>
    <hyperlink ref="F224" r:id="rId4157"/>
    <hyperlink ref="F822" r:id="rId4158"/>
    <hyperlink ref="F1409" r:id="rId4159"/>
    <hyperlink ref="F1410" r:id="rId4160"/>
    <hyperlink ref="F1411" r:id="rId4161"/>
    <hyperlink ref="F823" r:id="rId4162"/>
    <hyperlink ref="F824" r:id="rId4163"/>
    <hyperlink ref="F825" r:id="rId4164"/>
    <hyperlink ref="F826" r:id="rId4165"/>
    <hyperlink ref="F1412" r:id="rId4166"/>
    <hyperlink ref="F1413" r:id="rId4167"/>
    <hyperlink ref="F827" r:id="rId4168"/>
    <hyperlink ref="F828" r:id="rId4169"/>
    <hyperlink ref="F1414" r:id="rId4170"/>
    <hyperlink ref="F1415" r:id="rId4171"/>
    <hyperlink ref="F1416" r:id="rId4172"/>
    <hyperlink ref="F829" r:id="rId4173"/>
    <hyperlink ref="F1417" r:id="rId4174"/>
    <hyperlink ref="F1418" r:id="rId4175"/>
    <hyperlink ref="F830" r:id="rId4176"/>
    <hyperlink ref="F1419" r:id="rId4177"/>
    <hyperlink ref="F831" r:id="rId4178"/>
    <hyperlink ref="F1420" r:id="rId4179"/>
    <hyperlink ref="F1421" r:id="rId4180"/>
    <hyperlink ref="F1422" r:id="rId4181"/>
    <hyperlink ref="F1423" r:id="rId4182"/>
    <hyperlink ref="F1424" r:id="rId4183"/>
    <hyperlink ref="F1425" r:id="rId4184"/>
    <hyperlink ref="F225" r:id="rId4185"/>
    <hyperlink ref="F832" r:id="rId4186"/>
    <hyperlink ref="F226" r:id="rId4187"/>
    <hyperlink ref="F227" r:id="rId4188"/>
    <hyperlink ref="F228" r:id="rId4189"/>
    <hyperlink ref="F833" r:id="rId4190"/>
    <hyperlink ref="F1426" r:id="rId4191"/>
    <hyperlink ref="F1427" r:id="rId4192"/>
    <hyperlink ref="F1428" r:id="rId4193"/>
    <hyperlink ref="F834" r:id="rId4194"/>
    <hyperlink ref="F1429" r:id="rId4195"/>
    <hyperlink ref="F835" r:id="rId4196"/>
    <hyperlink ref="F836" r:id="rId4197"/>
    <hyperlink ref="F229" r:id="rId4198"/>
    <hyperlink ref="F837" r:id="rId4199"/>
    <hyperlink ref="F838" r:id="rId4200"/>
    <hyperlink ref="F230" r:id="rId4201"/>
    <hyperlink ref="F231" r:id="rId4202"/>
    <hyperlink ref="F839" r:id="rId4203"/>
    <hyperlink ref="F840" r:id="rId4204"/>
    <hyperlink ref="F841" r:id="rId4205"/>
    <hyperlink ref="F1430" r:id="rId4206"/>
    <hyperlink ref="F1431" r:id="rId4207"/>
    <hyperlink ref="F1432" r:id="rId4208"/>
    <hyperlink ref="F1433" r:id="rId4209"/>
    <hyperlink ref="AX232" r:id="rId4210"/>
    <hyperlink ref="AX94" r:id="rId4211"/>
    <hyperlink ref="AX233" r:id="rId4212"/>
    <hyperlink ref="AX22" r:id="rId4213"/>
    <hyperlink ref="AX234" r:id="rId4214"/>
    <hyperlink ref="AX235" r:id="rId4215"/>
    <hyperlink ref="AX842" r:id="rId4216"/>
    <hyperlink ref="AX843" r:id="rId4217"/>
    <hyperlink ref="AX236" r:id="rId4218"/>
    <hyperlink ref="AX47" r:id="rId4219"/>
    <hyperlink ref="AX62" r:id="rId4220"/>
    <hyperlink ref="AX237" r:id="rId4221"/>
    <hyperlink ref="AX37" r:id="rId4222"/>
    <hyperlink ref="AX238" r:id="rId4223"/>
    <hyperlink ref="AX239" r:id="rId4224"/>
    <hyperlink ref="AX15" r:id="rId4225"/>
    <hyperlink ref="AX240" r:id="rId4226"/>
    <hyperlink ref="AX8" r:id="rId4227"/>
    <hyperlink ref="AX3" r:id="rId4228"/>
    <hyperlink ref="AX10" r:id="rId4229"/>
    <hyperlink ref="AX5" r:id="rId4230"/>
    <hyperlink ref="AX844" r:id="rId4231"/>
    <hyperlink ref="AX845" r:id="rId4232"/>
    <hyperlink ref="AX241" r:id="rId4233"/>
    <hyperlink ref="AX48" r:id="rId4234"/>
    <hyperlink ref="AX19" r:id="rId4235"/>
    <hyperlink ref="AX242" r:id="rId4236"/>
    <hyperlink ref="AX243" r:id="rId4237"/>
    <hyperlink ref="AX846" r:id="rId4238"/>
    <hyperlink ref="AX847" r:id="rId4239"/>
    <hyperlink ref="AX848" r:id="rId4240"/>
    <hyperlink ref="AX849" r:id="rId4241"/>
    <hyperlink ref="AX244" r:id="rId4242"/>
    <hyperlink ref="AX850" r:id="rId4243"/>
    <hyperlink ref="AX851" r:id="rId4244"/>
    <hyperlink ref="AX852" r:id="rId4245"/>
    <hyperlink ref="AX853" r:id="rId4246"/>
    <hyperlink ref="AX245" r:id="rId4247"/>
    <hyperlink ref="AX38" r:id="rId4248"/>
    <hyperlink ref="AX246" r:id="rId4249"/>
    <hyperlink ref="AX63" r:id="rId4250"/>
    <hyperlink ref="AX854" r:id="rId4251"/>
    <hyperlink ref="AX855" r:id="rId4252"/>
    <hyperlink ref="AX95" r:id="rId4253"/>
    <hyperlink ref="AX247" r:id="rId4254"/>
    <hyperlink ref="AX96" r:id="rId4255"/>
    <hyperlink ref="AX248" r:id="rId4256"/>
    <hyperlink ref="AX249" r:id="rId4257"/>
    <hyperlink ref="AX4" r:id="rId4258"/>
    <hyperlink ref="AX856" r:id="rId4259"/>
    <hyperlink ref="AX250" r:id="rId4260"/>
    <hyperlink ref="AX23" r:id="rId4261"/>
    <hyperlink ref="AX857" r:id="rId4262"/>
    <hyperlink ref="AX858" r:id="rId4263"/>
    <hyperlink ref="AX97" r:id="rId4264"/>
    <hyperlink ref="AX251" r:id="rId4265"/>
    <hyperlink ref="AX859" r:id="rId4266"/>
    <hyperlink ref="AX252" r:id="rId4267"/>
    <hyperlink ref="AX98" r:id="rId4268"/>
    <hyperlink ref="AX253" r:id="rId4269"/>
    <hyperlink ref="AX860" r:id="rId4270"/>
    <hyperlink ref="AX254" r:id="rId4271"/>
    <hyperlink ref="AX64" r:id="rId4272"/>
    <hyperlink ref="AX255" r:id="rId4273"/>
    <hyperlink ref="AX32" r:id="rId4274"/>
    <hyperlink ref="AX861" r:id="rId4275"/>
    <hyperlink ref="AX862" r:id="rId4276"/>
    <hyperlink ref="AX256" r:id="rId4277"/>
    <hyperlink ref="AX257" r:id="rId4278"/>
    <hyperlink ref="AX99" r:id="rId4279"/>
    <hyperlink ref="AX100" r:id="rId4280"/>
    <hyperlink ref="AX863" r:id="rId4281"/>
    <hyperlink ref="AX864" r:id="rId4282"/>
    <hyperlink ref="AX865" r:id="rId4283"/>
    <hyperlink ref="AX258" r:id="rId4284"/>
    <hyperlink ref="AX65" r:id="rId4285"/>
    <hyperlink ref="AX866" r:id="rId4286"/>
    <hyperlink ref="AX867" r:id="rId4287"/>
    <hyperlink ref="AX259" r:id="rId4288"/>
    <hyperlink ref="AX260" r:id="rId4289"/>
    <hyperlink ref="AX14" r:id="rId4290"/>
    <hyperlink ref="AX868" r:id="rId4291"/>
    <hyperlink ref="AX101" r:id="rId4292"/>
    <hyperlink ref="AX261" r:id="rId4293"/>
    <hyperlink ref="AX262" r:id="rId4294"/>
    <hyperlink ref="AX102" r:id="rId4295"/>
    <hyperlink ref="AX869" r:id="rId4296"/>
    <hyperlink ref="AX870" r:id="rId4297"/>
    <hyperlink ref="AX263" r:id="rId4298"/>
    <hyperlink ref="AX20" r:id="rId4299"/>
    <hyperlink ref="AX264" r:id="rId4300"/>
    <hyperlink ref="AX24" r:id="rId4301"/>
    <hyperlink ref="AX871" r:id="rId4302"/>
    <hyperlink ref="AX872" r:id="rId4303"/>
    <hyperlink ref="AX873" r:id="rId4304"/>
    <hyperlink ref="AX874" r:id="rId4305"/>
    <hyperlink ref="AX103" r:id="rId4306"/>
    <hyperlink ref="AX265" r:id="rId4307"/>
    <hyperlink ref="AX266" r:id="rId4308"/>
    <hyperlink ref="AX267" r:id="rId4309"/>
    <hyperlink ref="AX9" r:id="rId4310"/>
    <hyperlink ref="AX268" r:id="rId4311"/>
    <hyperlink ref="AX269" r:id="rId4312"/>
    <hyperlink ref="AX104" r:id="rId4313"/>
    <hyperlink ref="AX270" r:id="rId4314"/>
    <hyperlink ref="AX105" r:id="rId4315"/>
    <hyperlink ref="AX106" r:id="rId4316"/>
    <hyperlink ref="AX107" r:id="rId4317"/>
    <hyperlink ref="AX875" r:id="rId4318"/>
    <hyperlink ref="AX876" r:id="rId4319"/>
    <hyperlink ref="AX271" r:id="rId4320"/>
    <hyperlink ref="AX272" r:id="rId4321"/>
    <hyperlink ref="AX877" r:id="rId4322"/>
    <hyperlink ref="AX878" r:id="rId4323"/>
    <hyperlink ref="AX273" r:id="rId4324"/>
    <hyperlink ref="AX6" r:id="rId4325"/>
    <hyperlink ref="AX879" r:id="rId4326"/>
    <hyperlink ref="AX880" r:id="rId4327"/>
    <hyperlink ref="AX881" r:id="rId4328"/>
    <hyperlink ref="AX274" r:id="rId4329"/>
    <hyperlink ref="AX275" r:id="rId4330"/>
    <hyperlink ref="AX108" r:id="rId4331"/>
    <hyperlink ref="AX882" r:id="rId4332"/>
    <hyperlink ref="AX883" r:id="rId4333"/>
    <hyperlink ref="AX884" r:id="rId4334"/>
    <hyperlink ref="AX276" r:id="rId4335"/>
    <hyperlink ref="AX885" r:id="rId4336"/>
    <hyperlink ref="AX277" r:id="rId4337"/>
    <hyperlink ref="AX278" r:id="rId4338"/>
    <hyperlink ref="AX886" r:id="rId4339"/>
    <hyperlink ref="AX279" r:id="rId4340"/>
    <hyperlink ref="AX887" r:id="rId4341"/>
    <hyperlink ref="AX280" r:id="rId4342"/>
    <hyperlink ref="AX281" r:id="rId4343"/>
    <hyperlink ref="AX33" r:id="rId4344"/>
    <hyperlink ref="AX282" r:id="rId4345"/>
    <hyperlink ref="AX283" r:id="rId4346"/>
    <hyperlink ref="AX109" r:id="rId4347"/>
    <hyperlink ref="AX110" r:id="rId4348"/>
    <hyperlink ref="AX888" r:id="rId4349"/>
    <hyperlink ref="AX889" r:id="rId4350"/>
    <hyperlink ref="AX111" r:id="rId4351"/>
    <hyperlink ref="AX284" r:id="rId4352"/>
    <hyperlink ref="AX890" r:id="rId4353"/>
    <hyperlink ref="AX891" r:id="rId4354"/>
    <hyperlink ref="AX285" r:id="rId4355"/>
    <hyperlink ref="AX66" r:id="rId4356"/>
    <hyperlink ref="AX286" r:id="rId4357"/>
    <hyperlink ref="AX287" r:id="rId4358"/>
    <hyperlink ref="AX892" r:id="rId4359"/>
    <hyperlink ref="AX288" r:id="rId4360"/>
    <hyperlink ref="AX893" r:id="rId4361"/>
    <hyperlink ref="AX894" r:id="rId4362"/>
    <hyperlink ref="AX289" r:id="rId4363"/>
    <hyperlink ref="AX895" r:id="rId4364"/>
    <hyperlink ref="AX290" r:id="rId4365"/>
    <hyperlink ref="AX291" r:id="rId4366"/>
    <hyperlink ref="AX292" r:id="rId4367"/>
    <hyperlink ref="AX293" r:id="rId4368"/>
    <hyperlink ref="AX294" r:id="rId4369"/>
    <hyperlink ref="AX295" r:id="rId4370"/>
    <hyperlink ref="AX296" r:id="rId4371"/>
    <hyperlink ref="AX29" r:id="rId4372"/>
    <hyperlink ref="AX297" r:id="rId4373"/>
    <hyperlink ref="AX18" r:id="rId4374"/>
    <hyperlink ref="AX896" r:id="rId4375"/>
    <hyperlink ref="AX298" r:id="rId4376"/>
    <hyperlink ref="AX299" r:id="rId4377"/>
    <hyperlink ref="AX300" r:id="rId4378"/>
    <hyperlink ref="AX897" r:id="rId4379"/>
    <hyperlink ref="AX898" r:id="rId4380"/>
    <hyperlink ref="AX899" r:id="rId4381"/>
    <hyperlink ref="AX900" r:id="rId4382"/>
    <hyperlink ref="AX901" r:id="rId4383"/>
    <hyperlink ref="AX902" r:id="rId4384"/>
    <hyperlink ref="AX301" r:id="rId4385"/>
    <hyperlink ref="AX67" r:id="rId4386"/>
    <hyperlink ref="AX302" r:id="rId4387"/>
    <hyperlink ref="AX303" r:id="rId4388"/>
    <hyperlink ref="AX903" r:id="rId4389"/>
    <hyperlink ref="AX904" r:id="rId4390"/>
    <hyperlink ref="AX304" r:id="rId4391"/>
    <hyperlink ref="AX905" r:id="rId4392"/>
    <hyperlink ref="AX305" r:id="rId4393"/>
    <hyperlink ref="AX906" r:id="rId4394"/>
    <hyperlink ref="AX306" r:id="rId4395"/>
    <hyperlink ref="AX907" r:id="rId4396"/>
    <hyperlink ref="AX307" r:id="rId4397"/>
    <hyperlink ref="AX308" r:id="rId4398"/>
    <hyperlink ref="AX908" r:id="rId4399"/>
    <hyperlink ref="AX909" r:id="rId4400"/>
    <hyperlink ref="AX910" r:id="rId4401"/>
    <hyperlink ref="AX911" r:id="rId4402"/>
    <hyperlink ref="AX912" r:id="rId4403"/>
    <hyperlink ref="AX913" r:id="rId4404"/>
    <hyperlink ref="AX309" r:id="rId4405"/>
    <hyperlink ref="AX310" r:id="rId4406"/>
    <hyperlink ref="AX311" r:id="rId4407"/>
    <hyperlink ref="AX312" r:id="rId4408"/>
    <hyperlink ref="AX112" r:id="rId4409"/>
    <hyperlink ref="AX113" r:id="rId4410"/>
    <hyperlink ref="AX114" r:id="rId4411"/>
    <hyperlink ref="AX313" r:id="rId4412"/>
    <hyperlink ref="AX68" r:id="rId4413"/>
    <hyperlink ref="AX914" r:id="rId4414"/>
    <hyperlink ref="AX314" r:id="rId4415"/>
    <hyperlink ref="AX915" r:id="rId4416"/>
    <hyperlink ref="AX315" r:id="rId4417"/>
    <hyperlink ref="AX916" r:id="rId4418"/>
    <hyperlink ref="AX917" r:id="rId4419"/>
    <hyperlink ref="AX316" r:id="rId4420"/>
    <hyperlink ref="AX317" r:id="rId4421"/>
    <hyperlink ref="AX318" r:id="rId4422"/>
    <hyperlink ref="AX918" r:id="rId4423"/>
    <hyperlink ref="AX319" r:id="rId4424"/>
    <hyperlink ref="AX320" r:id="rId4425"/>
    <hyperlink ref="AX115" r:id="rId4426"/>
    <hyperlink ref="AX321" r:id="rId4427"/>
    <hyperlink ref="AX39" r:id="rId4428"/>
    <hyperlink ref="AX322" r:id="rId4429"/>
    <hyperlink ref="AX323" r:id="rId4430"/>
    <hyperlink ref="AX919" r:id="rId4431"/>
    <hyperlink ref="AX920" r:id="rId4432"/>
    <hyperlink ref="AX324" r:id="rId4433"/>
    <hyperlink ref="AX12" r:id="rId4434"/>
    <hyperlink ref="AX921" r:id="rId4435"/>
    <hyperlink ref="AX325" r:id="rId4436"/>
    <hyperlink ref="AX922" r:id="rId4437"/>
    <hyperlink ref="AX923" r:id="rId4438"/>
    <hyperlink ref="AX924" r:id="rId4439"/>
    <hyperlink ref="AX925" r:id="rId4440"/>
    <hyperlink ref="AX926" r:id="rId4441"/>
    <hyperlink ref="AX927" r:id="rId4442"/>
    <hyperlink ref="AX928" r:id="rId4443"/>
    <hyperlink ref="AX326" r:id="rId4444"/>
    <hyperlink ref="AX327" r:id="rId4445"/>
    <hyperlink ref="AX929" r:id="rId4446"/>
    <hyperlink ref="AX930" r:id="rId4447"/>
    <hyperlink ref="AX931" r:id="rId4448"/>
    <hyperlink ref="AX328" r:id="rId4449"/>
    <hyperlink ref="AX932" r:id="rId4450"/>
    <hyperlink ref="AX933" r:id="rId4451"/>
    <hyperlink ref="AX329" r:id="rId4452"/>
    <hyperlink ref="AX330" r:id="rId4453"/>
    <hyperlink ref="AX934" r:id="rId4454"/>
    <hyperlink ref="AX935" r:id="rId4455"/>
    <hyperlink ref="AX331" r:id="rId4456"/>
    <hyperlink ref="AX936" r:id="rId4457"/>
    <hyperlink ref="AX937" r:id="rId4458"/>
    <hyperlink ref="AX332" r:id="rId4459"/>
    <hyperlink ref="AX116" r:id="rId4460"/>
    <hyperlink ref="AX333" r:id="rId4461"/>
    <hyperlink ref="AX938" r:id="rId4462"/>
    <hyperlink ref="AX334" r:id="rId4463"/>
    <hyperlink ref="AX939" r:id="rId4464"/>
    <hyperlink ref="AX940" r:id="rId4465"/>
    <hyperlink ref="AX335" r:id="rId4466"/>
    <hyperlink ref="AX336" r:id="rId4467"/>
    <hyperlink ref="AX337" r:id="rId4468"/>
    <hyperlink ref="AX941" r:id="rId4469"/>
    <hyperlink ref="AX338" r:id="rId4470"/>
    <hyperlink ref="AX339" r:id="rId4471"/>
    <hyperlink ref="AX340" r:id="rId4472"/>
    <hyperlink ref="AX49" r:id="rId4473"/>
    <hyperlink ref="AX69" r:id="rId4474"/>
    <hyperlink ref="AX942" r:id="rId4475"/>
    <hyperlink ref="AX943" r:id="rId4476"/>
    <hyperlink ref="AX944" r:id="rId4477"/>
    <hyperlink ref="AX945" r:id="rId4478"/>
    <hyperlink ref="AX946" r:id="rId4479"/>
    <hyperlink ref="AX341" r:id="rId4480"/>
    <hyperlink ref="AX40" r:id="rId4481"/>
    <hyperlink ref="AX342" r:id="rId4482"/>
    <hyperlink ref="AX70" r:id="rId4483"/>
    <hyperlink ref="AX343" r:id="rId4484"/>
    <hyperlink ref="AX344" r:id="rId4485"/>
    <hyperlink ref="AX947" r:id="rId4486"/>
    <hyperlink ref="AX345" r:id="rId4487"/>
    <hyperlink ref="AX117" r:id="rId4488"/>
    <hyperlink ref="AX41" r:id="rId4489"/>
    <hyperlink ref="AX346" r:id="rId4490"/>
    <hyperlink ref="AX948" r:id="rId4491"/>
    <hyperlink ref="AX347" r:id="rId4492"/>
    <hyperlink ref="AX348" r:id="rId4493"/>
    <hyperlink ref="AX71" r:id="rId4494"/>
    <hyperlink ref="AX42" r:id="rId4495"/>
    <hyperlink ref="AX72" r:id="rId4496"/>
    <hyperlink ref="AX949" r:id="rId4497"/>
    <hyperlink ref="AX950" r:id="rId4498"/>
    <hyperlink ref="AX349" r:id="rId4499"/>
    <hyperlink ref="AX951" r:id="rId4500"/>
    <hyperlink ref="AX118" r:id="rId4501"/>
    <hyperlink ref="AX350" r:id="rId4502"/>
    <hyperlink ref="AX43" r:id="rId4503"/>
    <hyperlink ref="AX351" r:id="rId4504"/>
    <hyperlink ref="AX35" r:id="rId4505"/>
    <hyperlink ref="AX352" r:id="rId4506"/>
    <hyperlink ref="AX952" r:id="rId4507"/>
    <hyperlink ref="AX353" r:id="rId4508"/>
    <hyperlink ref="AX953" r:id="rId4509"/>
    <hyperlink ref="AX954" r:id="rId4510"/>
    <hyperlink ref="AX354" r:id="rId4511"/>
    <hyperlink ref="AX119" r:id="rId4512"/>
    <hyperlink ref="AX355" r:id="rId4513"/>
    <hyperlink ref="AX955" r:id="rId4514"/>
    <hyperlink ref="AX356" r:id="rId4515"/>
    <hyperlink ref="AX956" r:id="rId4516"/>
    <hyperlink ref="AX357" r:id="rId4517"/>
    <hyperlink ref="AX120" r:id="rId4518"/>
    <hyperlink ref="AX358" r:id="rId4519"/>
    <hyperlink ref="AX359" r:id="rId4520"/>
    <hyperlink ref="AX7" r:id="rId4521"/>
    <hyperlink ref="AX360" r:id="rId4522"/>
    <hyperlink ref="AX361" r:id="rId4523"/>
    <hyperlink ref="AX73" r:id="rId4524"/>
    <hyperlink ref="AX362" r:id="rId4525"/>
    <hyperlink ref="AX121" r:id="rId4526"/>
    <hyperlink ref="AX363" r:id="rId4527"/>
    <hyperlink ref="AX957" r:id="rId4528"/>
    <hyperlink ref="AX958" r:id="rId4529"/>
    <hyperlink ref="AX959" r:id="rId4530"/>
    <hyperlink ref="AX122" r:id="rId4531"/>
    <hyperlink ref="AX364" r:id="rId4532"/>
    <hyperlink ref="AX365" r:id="rId4533"/>
    <hyperlink ref="AX366" r:id="rId4534"/>
    <hyperlink ref="AX367" r:id="rId4535"/>
    <hyperlink ref="AX960" r:id="rId4536"/>
    <hyperlink ref="AX961" r:id="rId4537"/>
    <hyperlink ref="AX962" r:id="rId4538"/>
    <hyperlink ref="AX368" r:id="rId4539"/>
    <hyperlink ref="AX369" r:id="rId4540"/>
    <hyperlink ref="AX370" r:id="rId4541"/>
    <hyperlink ref="AX371" r:id="rId4542"/>
    <hyperlink ref="AX74" r:id="rId4543"/>
    <hyperlink ref="AX963" r:id="rId4544"/>
    <hyperlink ref="AX964" r:id="rId4545"/>
    <hyperlink ref="AX965" r:id="rId4546"/>
    <hyperlink ref="AX966" r:id="rId4547"/>
    <hyperlink ref="AX967" r:id="rId4548"/>
    <hyperlink ref="AX372" r:id="rId4549"/>
    <hyperlink ref="AX968" r:id="rId4550"/>
    <hyperlink ref="AX969" r:id="rId4551"/>
    <hyperlink ref="AX970" r:id="rId4552"/>
    <hyperlink ref="AX373" r:id="rId4553"/>
    <hyperlink ref="AX374" r:id="rId4554"/>
    <hyperlink ref="AX50" r:id="rId4555"/>
    <hyperlink ref="AX375" r:id="rId4556"/>
    <hyperlink ref="AX13" r:id="rId4557"/>
    <hyperlink ref="AX971" r:id="rId4558"/>
    <hyperlink ref="AX376" r:id="rId4559"/>
    <hyperlink ref="AX972" r:id="rId4560"/>
    <hyperlink ref="AX123" r:id="rId4561"/>
    <hyperlink ref="AX377" r:id="rId4562"/>
    <hyperlink ref="AX25" r:id="rId4563"/>
    <hyperlink ref="AX378" r:id="rId4564"/>
    <hyperlink ref="AX973" r:id="rId4565"/>
    <hyperlink ref="AX379" r:id="rId4566"/>
    <hyperlink ref="AX380" r:id="rId4567"/>
    <hyperlink ref="AX381" r:id="rId4568"/>
    <hyperlink ref="AX974" r:id="rId4569"/>
    <hyperlink ref="AX382" r:id="rId4570"/>
    <hyperlink ref="AX16" r:id="rId4571"/>
    <hyperlink ref="AX383" r:id="rId4572"/>
    <hyperlink ref="AX384" r:id="rId4573"/>
    <hyperlink ref="AX385" r:id="rId4574"/>
    <hyperlink ref="AX975" r:id="rId4575"/>
    <hyperlink ref="AX386" r:id="rId4576"/>
    <hyperlink ref="AX387" r:id="rId4577"/>
    <hyperlink ref="AX388" r:id="rId4578"/>
    <hyperlink ref="AX389" r:id="rId4579"/>
    <hyperlink ref="AX124" r:id="rId4580"/>
    <hyperlink ref="AX390" r:id="rId4581"/>
    <hyperlink ref="AX125" r:id="rId4582"/>
    <hyperlink ref="AX44" r:id="rId4583"/>
    <hyperlink ref="AX391" r:id="rId4584"/>
    <hyperlink ref="AX392" r:id="rId4585"/>
    <hyperlink ref="AX75" r:id="rId4586"/>
    <hyperlink ref="AX393" r:id="rId4587"/>
    <hyperlink ref="AX394" r:id="rId4588"/>
    <hyperlink ref="AX395" r:id="rId4589"/>
    <hyperlink ref="AX396" r:id="rId4590"/>
    <hyperlink ref="AX397" r:id="rId4591"/>
    <hyperlink ref="AX398" r:id="rId4592"/>
    <hyperlink ref="AX399" r:id="rId4593"/>
    <hyperlink ref="AX400" r:id="rId4594"/>
    <hyperlink ref="AX76" r:id="rId4595"/>
    <hyperlink ref="AX401" r:id="rId4596"/>
    <hyperlink ref="AX402" r:id="rId4597"/>
    <hyperlink ref="AX976" r:id="rId4598"/>
    <hyperlink ref="AX403" r:id="rId4599"/>
    <hyperlink ref="AX126" r:id="rId4600"/>
    <hyperlink ref="AX51" r:id="rId4601"/>
    <hyperlink ref="AX45" r:id="rId4602"/>
    <hyperlink ref="AX52" r:id="rId4603"/>
    <hyperlink ref="AX53" r:id="rId4604"/>
    <hyperlink ref="AX404" r:id="rId4605"/>
    <hyperlink ref="AX127" r:id="rId4606"/>
    <hyperlink ref="AX405" r:id="rId4607"/>
    <hyperlink ref="AX406" r:id="rId4608"/>
    <hyperlink ref="AX407" r:id="rId4609"/>
    <hyperlink ref="AX77" r:id="rId4610"/>
    <hyperlink ref="AX408" r:id="rId4611"/>
    <hyperlink ref="AX409" r:id="rId4612"/>
    <hyperlink ref="AX54" r:id="rId4613"/>
    <hyperlink ref="AX977" r:id="rId4614"/>
    <hyperlink ref="AX978" r:id="rId4615"/>
    <hyperlink ref="AX979" r:id="rId4616"/>
    <hyperlink ref="AX980" r:id="rId4617"/>
    <hyperlink ref="AX981" r:id="rId4618"/>
    <hyperlink ref="AX410" r:id="rId4619"/>
    <hyperlink ref="AX411" r:id="rId4620"/>
    <hyperlink ref="AX412" r:id="rId4621"/>
    <hyperlink ref="AX413" r:id="rId4622"/>
    <hyperlink ref="AX128" r:id="rId4623"/>
    <hyperlink ref="AX414" r:id="rId4624"/>
    <hyperlink ref="AX982" r:id="rId4625"/>
    <hyperlink ref="AX415" r:id="rId4626"/>
    <hyperlink ref="AX78" r:id="rId4627"/>
    <hyperlink ref="AX983" r:id="rId4628"/>
    <hyperlink ref="AX416" r:id="rId4629"/>
    <hyperlink ref="AX984" r:id="rId4630"/>
    <hyperlink ref="AX985" r:id="rId4631"/>
    <hyperlink ref="AX417" r:id="rId4632"/>
    <hyperlink ref="AX986" r:id="rId4633"/>
    <hyperlink ref="AX418" r:id="rId4634"/>
    <hyperlink ref="AX987" r:id="rId4635"/>
    <hyperlink ref="AX988" r:id="rId4636"/>
    <hyperlink ref="AX419" r:id="rId4637"/>
    <hyperlink ref="AX129" r:id="rId4638"/>
    <hyperlink ref="AX420" r:id="rId4639"/>
    <hyperlink ref="AX421" r:id="rId4640"/>
    <hyperlink ref="AX422" r:id="rId4641"/>
    <hyperlink ref="AX989" r:id="rId4642"/>
    <hyperlink ref="AX423" r:id="rId4643"/>
    <hyperlink ref="AX424" r:id="rId4644"/>
    <hyperlink ref="AX130" r:id="rId4645"/>
    <hyperlink ref="AX131" r:id="rId4646"/>
    <hyperlink ref="AX425" r:id="rId4647"/>
    <hyperlink ref="AX990" r:id="rId4648"/>
    <hyperlink ref="AX132" r:id="rId4649"/>
    <hyperlink ref="AX426" r:id="rId4650"/>
    <hyperlink ref="AX991" r:id="rId4651"/>
    <hyperlink ref="AX992" r:id="rId4652"/>
    <hyperlink ref="AX993" r:id="rId4653"/>
    <hyperlink ref="AX994" r:id="rId4654"/>
    <hyperlink ref="AX995" r:id="rId4655"/>
    <hyperlink ref="AX427" r:id="rId4656"/>
    <hyperlink ref="AX428" r:id="rId4657"/>
    <hyperlink ref="AX429" r:id="rId4658"/>
    <hyperlink ref="AX996" r:id="rId4659"/>
    <hyperlink ref="AX997" r:id="rId4660"/>
    <hyperlink ref="AX998" r:id="rId4661"/>
    <hyperlink ref="AX999" r:id="rId4662"/>
    <hyperlink ref="AX1000" r:id="rId4663"/>
    <hyperlink ref="AX430" r:id="rId4664"/>
    <hyperlink ref="AX133" r:id="rId4665"/>
    <hyperlink ref="AX431" r:id="rId4666"/>
    <hyperlink ref="AX134" r:id="rId4667"/>
    <hyperlink ref="AX432" r:id="rId4668"/>
    <hyperlink ref="AX433" r:id="rId4669"/>
    <hyperlink ref="AX79" r:id="rId4670"/>
    <hyperlink ref="AX1001" r:id="rId4671"/>
    <hyperlink ref="AX434" r:id="rId4672"/>
    <hyperlink ref="AX435" r:id="rId4673"/>
    <hyperlink ref="AX436" r:id="rId4674"/>
    <hyperlink ref="AX135" r:id="rId4675"/>
    <hyperlink ref="AX55" r:id="rId4676"/>
    <hyperlink ref="AX437" r:id="rId4677"/>
    <hyperlink ref="AX80" r:id="rId4678"/>
    <hyperlink ref="AX438" r:id="rId4679"/>
    <hyperlink ref="AX439" r:id="rId4680"/>
    <hyperlink ref="AX1002" r:id="rId4681"/>
    <hyperlink ref="AX1003" r:id="rId4682"/>
    <hyperlink ref="AX440" r:id="rId4683"/>
    <hyperlink ref="AX1004" r:id="rId4684"/>
    <hyperlink ref="AX441" r:id="rId4685"/>
    <hyperlink ref="AX1005" r:id="rId4686"/>
    <hyperlink ref="AX442" r:id="rId4687"/>
    <hyperlink ref="AX443" r:id="rId4688"/>
    <hyperlink ref="AX444" r:id="rId4689"/>
    <hyperlink ref="AX1006" r:id="rId4690"/>
    <hyperlink ref="AX445" r:id="rId4691"/>
    <hyperlink ref="AX446" r:id="rId4692"/>
    <hyperlink ref="AX447" r:id="rId4693"/>
    <hyperlink ref="AX448" r:id="rId4694"/>
    <hyperlink ref="AX136" r:id="rId4695"/>
    <hyperlink ref="AX449" r:id="rId4696"/>
    <hyperlink ref="AX450" r:id="rId4697"/>
    <hyperlink ref="AX137" r:id="rId4698"/>
    <hyperlink ref="AX451" r:id="rId4699"/>
    <hyperlink ref="AX81" r:id="rId4700"/>
    <hyperlink ref="AX138" r:id="rId4701"/>
    <hyperlink ref="AX139" r:id="rId4702"/>
    <hyperlink ref="AX1007" r:id="rId4703"/>
    <hyperlink ref="AX452" r:id="rId4704"/>
    <hyperlink ref="AX56" r:id="rId4705"/>
    <hyperlink ref="AX453" r:id="rId4706"/>
    <hyperlink ref="AX454" r:id="rId4707"/>
    <hyperlink ref="AX455" r:id="rId4708"/>
    <hyperlink ref="AX1008" r:id="rId4709"/>
    <hyperlink ref="AX1009" r:id="rId4710"/>
    <hyperlink ref="AX456" r:id="rId4711"/>
    <hyperlink ref="AX11" r:id="rId4712"/>
    <hyperlink ref="AX1010" r:id="rId4713"/>
    <hyperlink ref="AX82" r:id="rId4714"/>
    <hyperlink ref="AX457" r:id="rId4715"/>
    <hyperlink ref="AX140" r:id="rId4716"/>
    <hyperlink ref="AX1011" r:id="rId4717"/>
    <hyperlink ref="AX1012" r:id="rId4718"/>
    <hyperlink ref="AX1013" r:id="rId4719"/>
    <hyperlink ref="AX458" r:id="rId4720"/>
    <hyperlink ref="AX57" r:id="rId4721"/>
    <hyperlink ref="AX1014" r:id="rId4722"/>
    <hyperlink ref="AX1015" r:id="rId4723"/>
    <hyperlink ref="AX1016" r:id="rId4724"/>
    <hyperlink ref="AX1017" r:id="rId4725"/>
    <hyperlink ref="AX1018" r:id="rId4726"/>
    <hyperlink ref="AX1019" r:id="rId4727"/>
    <hyperlink ref="AX1020" r:id="rId4728"/>
    <hyperlink ref="AX1021" r:id="rId4729"/>
    <hyperlink ref="AX459" r:id="rId4730"/>
    <hyperlink ref="AX1022" r:id="rId4731"/>
    <hyperlink ref="AX460" r:id="rId4732"/>
    <hyperlink ref="AX461" r:id="rId4733"/>
    <hyperlink ref="AX462" r:id="rId4734"/>
    <hyperlink ref="AX463" r:id="rId4735"/>
    <hyperlink ref="AX464" r:id="rId4736"/>
    <hyperlink ref="AX1023" r:id="rId4737"/>
    <hyperlink ref="AX1024" r:id="rId4738"/>
    <hyperlink ref="AX465" r:id="rId4739"/>
    <hyperlink ref="AX1025" r:id="rId4740"/>
    <hyperlink ref="AX1026" r:id="rId4741"/>
    <hyperlink ref="AX141" r:id="rId4742"/>
    <hyperlink ref="AX466" r:id="rId4743"/>
    <hyperlink ref="AX467" r:id="rId4744"/>
    <hyperlink ref="AX1027" r:id="rId4745"/>
    <hyperlink ref="AX1028" r:id="rId4746"/>
    <hyperlink ref="AX1029" r:id="rId4747"/>
    <hyperlink ref="AX468" r:id="rId4748"/>
    <hyperlink ref="AX469" r:id="rId4749"/>
    <hyperlink ref="AX470" r:id="rId4750"/>
    <hyperlink ref="AX471" r:id="rId4751"/>
    <hyperlink ref="AX1030" r:id="rId4752"/>
    <hyperlink ref="AX472" r:id="rId4753"/>
    <hyperlink ref="AX473" r:id="rId4754"/>
    <hyperlink ref="AX474" r:id="rId4755"/>
    <hyperlink ref="AX1031" r:id="rId4756"/>
    <hyperlink ref="AX475" r:id="rId4757"/>
    <hyperlink ref="AX476" r:id="rId4758"/>
    <hyperlink ref="AX477" r:id="rId4759"/>
    <hyperlink ref="AX478" r:id="rId4760"/>
    <hyperlink ref="AX479" r:id="rId4761"/>
    <hyperlink ref="AX480" r:id="rId4762"/>
    <hyperlink ref="AX481" r:id="rId4763"/>
    <hyperlink ref="AX482" r:id="rId4764"/>
    <hyperlink ref="AX483" r:id="rId4765"/>
    <hyperlink ref="AX142" r:id="rId4766"/>
    <hyperlink ref="AX484" r:id="rId4767"/>
    <hyperlink ref="AX1032" r:id="rId4768"/>
    <hyperlink ref="AX485" r:id="rId4769"/>
    <hyperlink ref="AX1033" r:id="rId4770"/>
    <hyperlink ref="AX486" r:id="rId4771"/>
    <hyperlink ref="AX487" r:id="rId4772"/>
    <hyperlink ref="AX488" r:id="rId4773"/>
    <hyperlink ref="AX489" r:id="rId4774"/>
    <hyperlink ref="AX36" r:id="rId4775"/>
    <hyperlink ref="AX490" r:id="rId4776"/>
    <hyperlink ref="AX491" r:id="rId4777"/>
    <hyperlink ref="AX492" r:id="rId4778"/>
    <hyperlink ref="AX493" r:id="rId4779"/>
    <hyperlink ref="AX494" r:id="rId4780"/>
    <hyperlink ref="AX495" r:id="rId4781"/>
    <hyperlink ref="AX1034" r:id="rId4782"/>
    <hyperlink ref="AX496" r:id="rId4783"/>
    <hyperlink ref="AX497" r:id="rId4784"/>
    <hyperlink ref="AX1035" r:id="rId4785"/>
    <hyperlink ref="AX1036" r:id="rId4786"/>
    <hyperlink ref="AX1037" r:id="rId4787"/>
    <hyperlink ref="AX1038" r:id="rId4788"/>
    <hyperlink ref="AX1039" r:id="rId4789"/>
    <hyperlink ref="AX1040" r:id="rId4790"/>
    <hyperlink ref="AX1041" r:id="rId4791"/>
    <hyperlink ref="AX1042" r:id="rId4792"/>
    <hyperlink ref="AX1043" r:id="rId4793"/>
    <hyperlink ref="AX1044" r:id="rId4794"/>
    <hyperlink ref="AX1045" r:id="rId4795"/>
    <hyperlink ref="AX1046" r:id="rId4796"/>
    <hyperlink ref="AX1047" r:id="rId4797"/>
    <hyperlink ref="AX1048" r:id="rId4798"/>
    <hyperlink ref="AX1049" r:id="rId4799"/>
    <hyperlink ref="AX1050" r:id="rId4800"/>
    <hyperlink ref="AX1051" r:id="rId4801"/>
    <hyperlink ref="AX1052" r:id="rId4802"/>
    <hyperlink ref="AX1053" r:id="rId4803"/>
    <hyperlink ref="AX1054" r:id="rId4804"/>
    <hyperlink ref="AX1055" r:id="rId4805"/>
    <hyperlink ref="AX1056" r:id="rId4806"/>
    <hyperlink ref="AX1057" r:id="rId4807"/>
    <hyperlink ref="AX1058" r:id="rId4808"/>
    <hyperlink ref="AX498" r:id="rId4809"/>
    <hyperlink ref="AX499" r:id="rId4810"/>
    <hyperlink ref="AX500" r:id="rId4811"/>
    <hyperlink ref="AX501" r:id="rId4812"/>
    <hyperlink ref="AX502" r:id="rId4813"/>
    <hyperlink ref="AX1059" r:id="rId4814"/>
    <hyperlink ref="AX1060" r:id="rId4815"/>
    <hyperlink ref="AX1061" r:id="rId4816"/>
    <hyperlink ref="AX1062" r:id="rId4817"/>
    <hyperlink ref="AX1063" r:id="rId4818"/>
    <hyperlink ref="AX1064" r:id="rId4819"/>
    <hyperlink ref="AX1065" r:id="rId4820"/>
    <hyperlink ref="AX143" r:id="rId4821"/>
    <hyperlink ref="AX503" r:id="rId4822"/>
    <hyperlink ref="AX504" r:id="rId4823"/>
    <hyperlink ref="AX505" r:id="rId4824"/>
    <hyperlink ref="AX1066" r:id="rId4825"/>
    <hyperlink ref="AX506" r:id="rId4826"/>
    <hyperlink ref="AX1067" r:id="rId4827"/>
    <hyperlink ref="AX1068" r:id="rId4828"/>
    <hyperlink ref="AX1069" r:id="rId4829"/>
    <hyperlink ref="AX1070" r:id="rId4830"/>
    <hyperlink ref="AX1071" r:id="rId4831"/>
    <hyperlink ref="AX507" r:id="rId4832"/>
    <hyperlink ref="AX1072" r:id="rId4833"/>
    <hyperlink ref="AX508" r:id="rId4834"/>
    <hyperlink ref="AX509" r:id="rId4835"/>
    <hyperlink ref="AX510" r:id="rId4836"/>
    <hyperlink ref="AX511" r:id="rId4837"/>
    <hyperlink ref="AX512" r:id="rId4838"/>
    <hyperlink ref="AX144" r:id="rId4839"/>
    <hyperlink ref="AX83" r:id="rId4840"/>
    <hyperlink ref="AX513" r:id="rId4841"/>
    <hyperlink ref="AX1073" r:id="rId4842"/>
    <hyperlink ref="AX1074" r:id="rId4843"/>
    <hyperlink ref="AX145" r:id="rId4844"/>
    <hyperlink ref="AX514" r:id="rId4845"/>
    <hyperlink ref="AX515" r:id="rId4846"/>
    <hyperlink ref="AX146" r:id="rId4847"/>
    <hyperlink ref="AX516" r:id="rId4848"/>
    <hyperlink ref="AX1075" r:id="rId4849"/>
    <hyperlink ref="AX1076" r:id="rId4850"/>
    <hyperlink ref="AX1077" r:id="rId4851"/>
    <hyperlink ref="AX517" r:id="rId4852"/>
    <hyperlink ref="AX518" r:id="rId4853"/>
    <hyperlink ref="AX1078" r:id="rId4854"/>
    <hyperlink ref="AX1079" r:id="rId4855"/>
    <hyperlink ref="AX1080" r:id="rId4856"/>
    <hyperlink ref="AX1081" r:id="rId4857"/>
    <hyperlink ref="AX519" r:id="rId4858"/>
    <hyperlink ref="AX520" r:id="rId4859"/>
    <hyperlink ref="AX1082" r:id="rId4860"/>
    <hyperlink ref="AX521" r:id="rId4861"/>
    <hyperlink ref="AX522" r:id="rId4862"/>
    <hyperlink ref="AX1083" r:id="rId4863"/>
    <hyperlink ref="AX1084" r:id="rId4864"/>
    <hyperlink ref="AX523" r:id="rId4865"/>
    <hyperlink ref="AX58" r:id="rId4866"/>
    <hyperlink ref="AX1085" r:id="rId4867"/>
    <hyperlink ref="AX524" r:id="rId4868"/>
    <hyperlink ref="AX1086" r:id="rId4869"/>
    <hyperlink ref="AX1087" r:id="rId4870"/>
    <hyperlink ref="AX1088" r:id="rId4871"/>
    <hyperlink ref="AX525" r:id="rId4872"/>
    <hyperlink ref="AX1089" r:id="rId4873"/>
    <hyperlink ref="AX1090" r:id="rId4874"/>
    <hyperlink ref="AX526" r:id="rId4875"/>
    <hyperlink ref="AX147" r:id="rId4876"/>
    <hyperlink ref="AX527" r:id="rId4877"/>
    <hyperlink ref="AX528" r:id="rId4878"/>
    <hyperlink ref="AX148" r:id="rId4879"/>
    <hyperlink ref="AX149" r:id="rId4880"/>
    <hyperlink ref="AX1091" r:id="rId4881"/>
    <hyperlink ref="AX1092" r:id="rId4882"/>
    <hyperlink ref="AX1093" r:id="rId4883"/>
    <hyperlink ref="AX1094" r:id="rId4884"/>
    <hyperlink ref="AX1095" r:id="rId4885"/>
    <hyperlink ref="AX1096" r:id="rId4886"/>
    <hyperlink ref="AX1097" r:id="rId4887"/>
    <hyperlink ref="AX1098" r:id="rId4888"/>
    <hyperlink ref="AX1099" r:id="rId4889"/>
    <hyperlink ref="AX1100" r:id="rId4890"/>
    <hyperlink ref="AX1101" r:id="rId4891"/>
    <hyperlink ref="AX1102" r:id="rId4892"/>
    <hyperlink ref="AX1103" r:id="rId4893"/>
    <hyperlink ref="AX529" r:id="rId4894"/>
    <hyperlink ref="AX1104" r:id="rId4895"/>
    <hyperlink ref="AX530" r:id="rId4896"/>
    <hyperlink ref="AX150" r:id="rId4897"/>
    <hyperlink ref="AX531" r:id="rId4898"/>
    <hyperlink ref="AX532" r:id="rId4899"/>
    <hyperlink ref="AX1105" r:id="rId4900"/>
    <hyperlink ref="AX533" r:id="rId4901"/>
    <hyperlink ref="AX59" r:id="rId4902"/>
    <hyperlink ref="AX1106" r:id="rId4903"/>
    <hyperlink ref="AX1107" r:id="rId4904"/>
    <hyperlink ref="AX1108" r:id="rId4905"/>
    <hyperlink ref="AX1109" r:id="rId4906"/>
    <hyperlink ref="AX1110" r:id="rId4907"/>
    <hyperlink ref="AX534" r:id="rId4908"/>
    <hyperlink ref="AX27" r:id="rId4909"/>
    <hyperlink ref="AX535" r:id="rId4910"/>
    <hyperlink ref="AX1111" r:id="rId4911"/>
    <hyperlink ref="AX1112" r:id="rId4912"/>
    <hyperlink ref="AX536" r:id="rId4913"/>
    <hyperlink ref="AX1113" r:id="rId4914"/>
    <hyperlink ref="AX1114" r:id="rId4915"/>
    <hyperlink ref="AX1115" r:id="rId4916"/>
    <hyperlink ref="AX1116" r:id="rId4917"/>
    <hyperlink ref="AX537" r:id="rId4918"/>
    <hyperlink ref="AX84" r:id="rId4919"/>
    <hyperlink ref="AX1117" r:id="rId4920"/>
    <hyperlink ref="AX1118" r:id="rId4921"/>
    <hyperlink ref="AX1119" r:id="rId4922"/>
    <hyperlink ref="AX1120" r:id="rId4923"/>
    <hyperlink ref="AX1121" r:id="rId4924"/>
    <hyperlink ref="AX1122" r:id="rId4925"/>
    <hyperlink ref="AX538" r:id="rId4926"/>
    <hyperlink ref="AX1123" r:id="rId4927"/>
    <hyperlink ref="AX1124" r:id="rId4928"/>
    <hyperlink ref="AX1125" r:id="rId4929"/>
    <hyperlink ref="AX151" r:id="rId4930"/>
    <hyperlink ref="AX539" r:id="rId4931"/>
    <hyperlink ref="AX1126" r:id="rId4932"/>
    <hyperlink ref="AX1127" r:id="rId4933"/>
    <hyperlink ref="AX1128" r:id="rId4934"/>
    <hyperlink ref="AX1129" r:id="rId4935"/>
    <hyperlink ref="AX1130" r:id="rId4936"/>
    <hyperlink ref="AX540" r:id="rId4937"/>
    <hyperlink ref="AX541" r:id="rId4938"/>
    <hyperlink ref="AX1131" r:id="rId4939"/>
    <hyperlink ref="AX542" r:id="rId4940"/>
    <hyperlink ref="AX543" r:id="rId4941"/>
    <hyperlink ref="AX544" r:id="rId4942"/>
    <hyperlink ref="AX545" r:id="rId4943"/>
    <hyperlink ref="AX60" r:id="rId4944"/>
    <hyperlink ref="AX546" r:id="rId4945"/>
    <hyperlink ref="AX1132" r:id="rId4946"/>
    <hyperlink ref="AX547" r:id="rId4947"/>
    <hyperlink ref="AX548" r:id="rId4948"/>
    <hyperlink ref="AX152" r:id="rId4949"/>
    <hyperlink ref="AX549" r:id="rId4950"/>
    <hyperlink ref="AX1133" r:id="rId4951"/>
    <hyperlink ref="AX1134" r:id="rId4952"/>
    <hyperlink ref="AX550" r:id="rId4953"/>
    <hyperlink ref="AX21" r:id="rId4954"/>
    <hyperlink ref="AX1135" r:id="rId4955"/>
    <hyperlink ref="AX551" r:id="rId4956"/>
    <hyperlink ref="AX1136" r:id="rId4957"/>
    <hyperlink ref="AX552" r:id="rId4958"/>
    <hyperlink ref="AX553" r:id="rId4959"/>
    <hyperlink ref="AX1137" r:id="rId4960"/>
    <hyperlink ref="AX1138" r:id="rId4961"/>
    <hyperlink ref="AX1139" r:id="rId4962"/>
    <hyperlink ref="AX1140" r:id="rId4963"/>
    <hyperlink ref="AX1141" r:id="rId4964"/>
    <hyperlink ref="AX554" r:id="rId4965"/>
    <hyperlink ref="AX1142" r:id="rId4966"/>
    <hyperlink ref="AX1143" r:id="rId4967"/>
    <hyperlink ref="AX1144" r:id="rId4968"/>
    <hyperlink ref="AX555" r:id="rId4969"/>
    <hyperlink ref="AX556" r:id="rId4970"/>
    <hyperlink ref="AX1145" r:id="rId4971"/>
    <hyperlink ref="AX1146" r:id="rId4972"/>
    <hyperlink ref="AX1147" r:id="rId4973"/>
    <hyperlink ref="AX557" r:id="rId4974"/>
    <hyperlink ref="AX1148" r:id="rId4975"/>
    <hyperlink ref="AX1149" r:id="rId4976"/>
    <hyperlink ref="AX1150" r:id="rId4977"/>
    <hyperlink ref="AX1151" r:id="rId4978"/>
    <hyperlink ref="AX558" r:id="rId4979"/>
    <hyperlink ref="AX1152" r:id="rId4980"/>
    <hyperlink ref="AX559" r:id="rId4981"/>
    <hyperlink ref="AX560" r:id="rId4982"/>
    <hyperlink ref="AX153" r:id="rId4983"/>
    <hyperlink ref="AX1153" r:id="rId4984"/>
    <hyperlink ref="AX561" r:id="rId4985"/>
    <hyperlink ref="AX154" r:id="rId4986"/>
    <hyperlink ref="AX1154" r:id="rId4987"/>
    <hyperlink ref="AX562" r:id="rId4988"/>
    <hyperlink ref="AX563" r:id="rId4989"/>
    <hyperlink ref="AX1155" r:id="rId4990"/>
    <hyperlink ref="AX564" r:id="rId4991"/>
    <hyperlink ref="AX565" r:id="rId4992"/>
    <hyperlink ref="AX155" r:id="rId4993"/>
    <hyperlink ref="AX566" r:id="rId4994"/>
    <hyperlink ref="AX156" r:id="rId4995"/>
    <hyperlink ref="AX567" r:id="rId4996"/>
    <hyperlink ref="AX1156" r:id="rId4997"/>
    <hyperlink ref="AX1157" r:id="rId4998"/>
    <hyperlink ref="AX568" r:id="rId4999"/>
    <hyperlink ref="AX1158" r:id="rId5000"/>
    <hyperlink ref="AX1159" r:id="rId5001"/>
    <hyperlink ref="AX1160" r:id="rId5002"/>
    <hyperlink ref="AX1161" r:id="rId5003"/>
    <hyperlink ref="AX569" r:id="rId5004"/>
    <hyperlink ref="AX61" r:id="rId5005"/>
    <hyperlink ref="AX570" r:id="rId5006"/>
    <hyperlink ref="AX1162" r:id="rId5007"/>
    <hyperlink ref="AX1163" r:id="rId5008"/>
    <hyperlink ref="AX571" r:id="rId5009"/>
    <hyperlink ref="AX157" r:id="rId5010"/>
    <hyperlink ref="AX1164" r:id="rId5011"/>
    <hyperlink ref="AX1165" r:id="rId5012"/>
    <hyperlink ref="AX1166" r:id="rId5013"/>
    <hyperlink ref="AX1167" r:id="rId5014"/>
    <hyperlink ref="AX572" r:id="rId5015"/>
    <hyperlink ref="AX573" r:id="rId5016"/>
    <hyperlink ref="AX1168" r:id="rId5017"/>
    <hyperlink ref="AX1169" r:id="rId5018"/>
    <hyperlink ref="AX574" r:id="rId5019"/>
    <hyperlink ref="AX17" r:id="rId5020"/>
    <hyperlink ref="AX575" r:id="rId5021"/>
    <hyperlink ref="AX576" r:id="rId5022"/>
    <hyperlink ref="AX577" r:id="rId5023"/>
    <hyperlink ref="AX578" r:id="rId5024"/>
    <hyperlink ref="AX1170" r:id="rId5025"/>
    <hyperlink ref="AX579" r:id="rId5026"/>
    <hyperlink ref="AX1171" r:id="rId5027"/>
    <hyperlink ref="AX580" r:id="rId5028"/>
    <hyperlink ref="AX581" r:id="rId5029"/>
    <hyperlink ref="AX582" r:id="rId5030"/>
    <hyperlink ref="AX1172" r:id="rId5031"/>
    <hyperlink ref="AX583" r:id="rId5032"/>
    <hyperlink ref="AX584" r:id="rId5033"/>
    <hyperlink ref="AX158" r:id="rId5034"/>
    <hyperlink ref="AX585" r:id="rId5035"/>
    <hyperlink ref="AX586" r:id="rId5036"/>
    <hyperlink ref="AX1173" r:id="rId5037"/>
    <hyperlink ref="AX1174" r:id="rId5038"/>
    <hyperlink ref="AX1175" r:id="rId5039"/>
    <hyperlink ref="AX1176" r:id="rId5040"/>
    <hyperlink ref="AX587" r:id="rId5041"/>
    <hyperlink ref="AX1177" r:id="rId5042"/>
    <hyperlink ref="AX588" r:id="rId5043"/>
    <hyperlink ref="AX30" r:id="rId5044"/>
    <hyperlink ref="AX1178" r:id="rId5045"/>
    <hyperlink ref="AX1179" r:id="rId5046"/>
    <hyperlink ref="AX1180" r:id="rId5047"/>
    <hyperlink ref="AX1181" r:id="rId5048"/>
    <hyperlink ref="AX589" r:id="rId5049"/>
    <hyperlink ref="AX1182" r:id="rId5050"/>
    <hyperlink ref="AX590" r:id="rId5051"/>
    <hyperlink ref="AX591" r:id="rId5052"/>
    <hyperlink ref="AX592" r:id="rId5053"/>
    <hyperlink ref="AX1183" r:id="rId5054"/>
    <hyperlink ref="AX593" r:id="rId5055"/>
    <hyperlink ref="AX159" r:id="rId5056"/>
    <hyperlink ref="AX1184" r:id="rId5057"/>
    <hyperlink ref="AX1185" r:id="rId5058"/>
    <hyperlink ref="AX594" r:id="rId5059"/>
    <hyperlink ref="AX160" r:id="rId5060"/>
    <hyperlink ref="AX161" r:id="rId5061"/>
    <hyperlink ref="AX595" r:id="rId5062"/>
    <hyperlink ref="AX596" r:id="rId5063"/>
    <hyperlink ref="AX1186" r:id="rId5064"/>
    <hyperlink ref="AX1187" r:id="rId5065"/>
    <hyperlink ref="AX1188" r:id="rId5066"/>
    <hyperlink ref="AX1189" r:id="rId5067"/>
    <hyperlink ref="AX597" r:id="rId5068"/>
    <hyperlink ref="AX598" r:id="rId5069"/>
    <hyperlink ref="AX1190" r:id="rId5070"/>
    <hyperlink ref="AX1191" r:id="rId5071"/>
    <hyperlink ref="AX1192" r:id="rId5072"/>
    <hyperlink ref="AX1193" r:id="rId5073"/>
    <hyperlink ref="AX599" r:id="rId5074"/>
    <hyperlink ref="AX162" r:id="rId5075"/>
    <hyperlink ref="AX163" r:id="rId5076"/>
    <hyperlink ref="AX164" r:id="rId5077"/>
    <hyperlink ref="AX600" r:id="rId5078"/>
    <hyperlink ref="AX1194" r:id="rId5079"/>
    <hyperlink ref="AX1195" r:id="rId5080"/>
    <hyperlink ref="AX601" r:id="rId5081"/>
    <hyperlink ref="AX1196" r:id="rId5082"/>
    <hyperlink ref="AX1197" r:id="rId5083"/>
    <hyperlink ref="AX602" r:id="rId5084"/>
    <hyperlink ref="AX1198" r:id="rId5085"/>
    <hyperlink ref="AX1199" r:id="rId5086"/>
    <hyperlink ref="AX603" r:id="rId5087"/>
    <hyperlink ref="AX31" r:id="rId5088"/>
    <hyperlink ref="AX604" r:id="rId5089"/>
    <hyperlink ref="AX605" r:id="rId5090"/>
    <hyperlink ref="AX165" r:id="rId5091"/>
    <hyperlink ref="AX166" r:id="rId5092"/>
    <hyperlink ref="AX606" r:id="rId5093"/>
    <hyperlink ref="AX1200" r:id="rId5094"/>
    <hyperlink ref="AX1201" r:id="rId5095"/>
    <hyperlink ref="AX1202" r:id="rId5096"/>
    <hyperlink ref="AX1203" r:id="rId5097"/>
    <hyperlink ref="AX1204" r:id="rId5098"/>
    <hyperlink ref="AX1205" r:id="rId5099"/>
    <hyperlink ref="AX607" r:id="rId5100"/>
    <hyperlink ref="AX167" r:id="rId5101"/>
    <hyperlink ref="AX168" r:id="rId5102"/>
    <hyperlink ref="AX1206" r:id="rId5103"/>
    <hyperlink ref="AX608" r:id="rId5104"/>
    <hyperlink ref="AX1207" r:id="rId5105"/>
    <hyperlink ref="AX169" r:id="rId5106"/>
    <hyperlink ref="AX609" r:id="rId5107"/>
    <hyperlink ref="AX1208" r:id="rId5108"/>
    <hyperlink ref="AX1209" r:id="rId5109"/>
    <hyperlink ref="AX1210" r:id="rId5110"/>
    <hyperlink ref="AX1211" r:id="rId5111"/>
    <hyperlink ref="AX1212" r:id="rId5112"/>
    <hyperlink ref="AX1213" r:id="rId5113"/>
    <hyperlink ref="AX610" r:id="rId5114"/>
    <hyperlink ref="AX1214" r:id="rId5115"/>
    <hyperlink ref="AX1215" r:id="rId5116"/>
    <hyperlink ref="AX611" r:id="rId5117"/>
    <hyperlink ref="AX1216" r:id="rId5118"/>
    <hyperlink ref="AX612" r:id="rId5119"/>
    <hyperlink ref="AX1217" r:id="rId5120"/>
    <hyperlink ref="AX1218" r:id="rId5121"/>
    <hyperlink ref="AX1219" r:id="rId5122"/>
    <hyperlink ref="AX1220" r:id="rId5123"/>
    <hyperlink ref="AX1221" r:id="rId5124"/>
    <hyperlink ref="AX613" r:id="rId5125"/>
    <hyperlink ref="AX1222" r:id="rId5126"/>
    <hyperlink ref="AX1223" r:id="rId5127"/>
    <hyperlink ref="AX1224" r:id="rId5128"/>
    <hyperlink ref="AX1225" r:id="rId5129"/>
    <hyperlink ref="AX1226" r:id="rId5130"/>
    <hyperlink ref="AX1227" r:id="rId5131"/>
    <hyperlink ref="AX614" r:id="rId5132"/>
    <hyperlink ref="AX1228" r:id="rId5133"/>
    <hyperlink ref="AX1229" r:id="rId5134"/>
    <hyperlink ref="AX615" r:id="rId5135"/>
    <hyperlink ref="AX1230" r:id="rId5136"/>
    <hyperlink ref="AX616" r:id="rId5137"/>
    <hyperlink ref="AX1231" r:id="rId5138"/>
    <hyperlink ref="AX1232" r:id="rId5139"/>
    <hyperlink ref="AX1233" r:id="rId5140"/>
    <hyperlink ref="AX170" r:id="rId5141"/>
    <hyperlink ref="AX617" r:id="rId5142"/>
    <hyperlink ref="AX618" r:id="rId5143"/>
    <hyperlink ref="AX1234" r:id="rId5144"/>
    <hyperlink ref="AX1235" r:id="rId5145"/>
    <hyperlink ref="AX1236" r:id="rId5146"/>
    <hyperlink ref="AX619" r:id="rId5147"/>
    <hyperlink ref="AX620" r:id="rId5148"/>
    <hyperlink ref="AX1237" r:id="rId5149"/>
    <hyperlink ref="AX621" r:id="rId5150"/>
    <hyperlink ref="AX171" r:id="rId5151"/>
    <hyperlink ref="AX1238" r:id="rId5152"/>
    <hyperlink ref="AX622" r:id="rId5153"/>
    <hyperlink ref="AX623" r:id="rId5154"/>
    <hyperlink ref="AX1239" r:id="rId5155"/>
    <hyperlink ref="AX1240" r:id="rId5156"/>
    <hyperlink ref="AX624" r:id="rId5157"/>
    <hyperlink ref="AX1241" r:id="rId5158"/>
    <hyperlink ref="AX1242" r:id="rId5159"/>
    <hyperlink ref="AX1243" r:id="rId5160"/>
    <hyperlink ref="AX625" r:id="rId5161"/>
    <hyperlink ref="AX626" r:id="rId5162"/>
    <hyperlink ref="AX1244" r:id="rId5163"/>
    <hyperlink ref="AX1245" r:id="rId5164"/>
    <hyperlink ref="AX1246" r:id="rId5165"/>
    <hyperlink ref="AX627" r:id="rId5166"/>
    <hyperlink ref="AX172" r:id="rId5167"/>
    <hyperlink ref="AX628" r:id="rId5168"/>
    <hyperlink ref="AX1247" r:id="rId5169"/>
    <hyperlink ref="AX1248" r:id="rId5170"/>
    <hyperlink ref="AX629" r:id="rId5171"/>
    <hyperlink ref="AX630" r:id="rId5172"/>
    <hyperlink ref="AX631" r:id="rId5173"/>
    <hyperlink ref="AX173" r:id="rId5174"/>
    <hyperlink ref="AX174" r:id="rId5175"/>
    <hyperlink ref="AX175" r:id="rId5176"/>
    <hyperlink ref="AX176" r:id="rId5177"/>
    <hyperlink ref="AX632" r:id="rId5178"/>
    <hyperlink ref="AX177" r:id="rId5179"/>
    <hyperlink ref="AX633" r:id="rId5180"/>
    <hyperlink ref="AX634" r:id="rId5181"/>
    <hyperlink ref="AX635" r:id="rId5182"/>
    <hyperlink ref="AX178" r:id="rId5183"/>
    <hyperlink ref="AX179" r:id="rId5184"/>
    <hyperlink ref="AX636" r:id="rId5185"/>
    <hyperlink ref="AX28" r:id="rId5186"/>
    <hyperlink ref="AX637" r:id="rId5187"/>
    <hyperlink ref="AX1249" r:id="rId5188"/>
    <hyperlink ref="AX638" r:id="rId5189"/>
    <hyperlink ref="AX639" r:id="rId5190"/>
    <hyperlink ref="AX640" r:id="rId5191"/>
    <hyperlink ref="AX641" r:id="rId5192"/>
    <hyperlink ref="AX642" r:id="rId5193"/>
    <hyperlink ref="AX1250" r:id="rId5194"/>
    <hyperlink ref="AX643" r:id="rId5195"/>
    <hyperlink ref="AX644" r:id="rId5196"/>
    <hyperlink ref="AX645" r:id="rId5197"/>
    <hyperlink ref="AX646" r:id="rId5198"/>
    <hyperlink ref="AX647" r:id="rId5199"/>
    <hyperlink ref="AX648" r:id="rId5200"/>
    <hyperlink ref="AX649" r:id="rId5201"/>
    <hyperlink ref="AX650" r:id="rId5202"/>
    <hyperlink ref="AX1251" r:id="rId5203"/>
    <hyperlink ref="AX651" r:id="rId5204"/>
    <hyperlink ref="AX1252" r:id="rId5205"/>
    <hyperlink ref="AX652" r:id="rId5206"/>
    <hyperlink ref="AX653" r:id="rId5207"/>
    <hyperlink ref="AX654" r:id="rId5208"/>
    <hyperlink ref="AX180" r:id="rId5209"/>
    <hyperlink ref="AX655" r:id="rId5210"/>
    <hyperlink ref="AX1253" r:id="rId5211"/>
    <hyperlink ref="AX1254" r:id="rId5212"/>
    <hyperlink ref="AX1255" r:id="rId5213"/>
    <hyperlink ref="AX656" r:id="rId5214"/>
    <hyperlink ref="AX657" r:id="rId5215"/>
    <hyperlink ref="AX658" r:id="rId5216"/>
    <hyperlink ref="AX659" r:id="rId5217"/>
    <hyperlink ref="AX660" r:id="rId5218"/>
    <hyperlink ref="AX1256" r:id="rId5219"/>
    <hyperlink ref="AX1257" r:id="rId5220"/>
    <hyperlink ref="AX661" r:id="rId5221"/>
    <hyperlink ref="AX662" r:id="rId5222"/>
    <hyperlink ref="AX1258" r:id="rId5223"/>
    <hyperlink ref="AX1259" r:id="rId5224"/>
    <hyperlink ref="AX1260" r:id="rId5225"/>
    <hyperlink ref="AX663" r:id="rId5226"/>
    <hyperlink ref="AX664" r:id="rId5227"/>
    <hyperlink ref="AX665" r:id="rId5228"/>
    <hyperlink ref="AX85" r:id="rId5229"/>
    <hyperlink ref="AX1261" r:id="rId5230"/>
    <hyperlink ref="AX1262" r:id="rId5231"/>
    <hyperlink ref="AX666" r:id="rId5232"/>
    <hyperlink ref="AX667" r:id="rId5233"/>
    <hyperlink ref="AX668" r:id="rId5234"/>
    <hyperlink ref="AX181" r:id="rId5235"/>
    <hyperlink ref="AX182" r:id="rId5236"/>
    <hyperlink ref="AX669" r:id="rId5237"/>
    <hyperlink ref="AX670" r:id="rId5238"/>
    <hyperlink ref="AX1263" r:id="rId5239"/>
    <hyperlink ref="AX1264" r:id="rId5240"/>
    <hyperlink ref="AX671" r:id="rId5241"/>
    <hyperlink ref="AX1265" r:id="rId5242"/>
    <hyperlink ref="AX672" r:id="rId5243"/>
    <hyperlink ref="AX1266" r:id="rId5244"/>
    <hyperlink ref="AX1267" r:id="rId5245"/>
    <hyperlink ref="AX1268" r:id="rId5246"/>
    <hyperlink ref="AX1269" r:id="rId5247"/>
    <hyperlink ref="AX673" r:id="rId5248"/>
    <hyperlink ref="AX674" r:id="rId5249"/>
    <hyperlink ref="AX86" r:id="rId5250"/>
    <hyperlink ref="AX675" r:id="rId5251"/>
    <hyperlink ref="AX1270" r:id="rId5252"/>
    <hyperlink ref="AX1271" r:id="rId5253"/>
    <hyperlink ref="AX676" r:id="rId5254"/>
    <hyperlink ref="AX677" r:id="rId5255"/>
    <hyperlink ref="AX1272" r:id="rId5256"/>
    <hyperlink ref="AX678" r:id="rId5257"/>
    <hyperlink ref="AX1273" r:id="rId5258"/>
    <hyperlink ref="AX679" r:id="rId5259"/>
    <hyperlink ref="AX183" r:id="rId5260"/>
    <hyperlink ref="AX680" r:id="rId5261"/>
    <hyperlink ref="AX1274" r:id="rId5262"/>
    <hyperlink ref="AX1275" r:id="rId5263"/>
    <hyperlink ref="AX681" r:id="rId5264"/>
    <hyperlink ref="AX682" r:id="rId5265"/>
    <hyperlink ref="AX87" r:id="rId5266"/>
    <hyperlink ref="AX184" r:id="rId5267"/>
    <hyperlink ref="AX683" r:id="rId5268"/>
    <hyperlink ref="AX684" r:id="rId5269"/>
    <hyperlink ref="AX685" r:id="rId5270"/>
    <hyperlink ref="AX686" r:id="rId5271"/>
    <hyperlink ref="AX687" r:id="rId5272"/>
    <hyperlink ref="AX1276" r:id="rId5273"/>
    <hyperlink ref="AX185" r:id="rId5274"/>
    <hyperlink ref="AX186" r:id="rId5275"/>
    <hyperlink ref="AX187" r:id="rId5276"/>
    <hyperlink ref="AX688" r:id="rId5277"/>
    <hyperlink ref="AX1277" r:id="rId5278"/>
    <hyperlink ref="AX188" r:id="rId5279"/>
    <hyperlink ref="AX689" r:id="rId5280"/>
    <hyperlink ref="AX1278" r:id="rId5281"/>
    <hyperlink ref="AX1279" r:id="rId5282"/>
    <hyperlink ref="AX690" r:id="rId5283"/>
    <hyperlink ref="AX1280" r:id="rId5284"/>
    <hyperlink ref="AX691" r:id="rId5285"/>
    <hyperlink ref="AX1281" r:id="rId5286"/>
    <hyperlink ref="AX1282" r:id="rId5287"/>
    <hyperlink ref="AX692" r:id="rId5288"/>
    <hyperlink ref="AX189" r:id="rId5289"/>
    <hyperlink ref="AX1283" r:id="rId5290"/>
    <hyperlink ref="AX693" r:id="rId5291"/>
    <hyperlink ref="AX1284" r:id="rId5292"/>
    <hyperlink ref="AX694" r:id="rId5293"/>
    <hyperlink ref="AX695" r:id="rId5294"/>
    <hyperlink ref="AX1285" r:id="rId5295"/>
    <hyperlink ref="AX190" r:id="rId5296"/>
    <hyperlink ref="AX696" r:id="rId5297"/>
    <hyperlink ref="AX1286" r:id="rId5298"/>
    <hyperlink ref="AX1287" r:id="rId5299"/>
    <hyperlink ref="AX191" r:id="rId5300"/>
    <hyperlink ref="AX697" r:id="rId5301"/>
    <hyperlink ref="AX192" r:id="rId5302"/>
    <hyperlink ref="AX698" r:id="rId5303"/>
    <hyperlink ref="AX699" r:id="rId5304"/>
    <hyperlink ref="AX193" r:id="rId5305"/>
    <hyperlink ref="AX700" r:id="rId5306"/>
    <hyperlink ref="AX1288" r:id="rId5307"/>
    <hyperlink ref="AX701" r:id="rId5308"/>
    <hyperlink ref="AX1289" r:id="rId5309"/>
    <hyperlink ref="AX1290" r:id="rId5310"/>
    <hyperlink ref="AX702" r:id="rId5311"/>
    <hyperlink ref="AX1291" r:id="rId5312"/>
    <hyperlink ref="AX1292" r:id="rId5313"/>
    <hyperlink ref="AX1293" r:id="rId5314"/>
    <hyperlink ref="AX1294" r:id="rId5315"/>
    <hyperlink ref="AX1295" r:id="rId5316"/>
    <hyperlink ref="AX703" r:id="rId5317"/>
    <hyperlink ref="AX704" r:id="rId5318"/>
    <hyperlink ref="AX1296" r:id="rId5319"/>
    <hyperlink ref="AX194" r:id="rId5320"/>
    <hyperlink ref="AX88" r:id="rId5321"/>
    <hyperlink ref="AX705" r:id="rId5322"/>
    <hyperlink ref="AX1297" r:id="rId5323"/>
    <hyperlink ref="AX1298" r:id="rId5324"/>
    <hyperlink ref="AX706" r:id="rId5325"/>
    <hyperlink ref="AX707" r:id="rId5326"/>
    <hyperlink ref="AX34" r:id="rId5327"/>
    <hyperlink ref="AX708" r:id="rId5328"/>
    <hyperlink ref="AX709" r:id="rId5329"/>
    <hyperlink ref="AX1299" r:id="rId5330"/>
    <hyperlink ref="AX710" r:id="rId5331"/>
    <hyperlink ref="AX711" r:id="rId5332"/>
    <hyperlink ref="AX712" r:id="rId5333"/>
    <hyperlink ref="AX713" r:id="rId5334"/>
    <hyperlink ref="AX1300" r:id="rId5335"/>
    <hyperlink ref="AX1301" r:id="rId5336"/>
    <hyperlink ref="AX714" r:id="rId5337"/>
    <hyperlink ref="AX715" r:id="rId5338"/>
    <hyperlink ref="AX716" r:id="rId5339"/>
    <hyperlink ref="AX717" r:id="rId5340"/>
    <hyperlink ref="AX195" r:id="rId5341"/>
    <hyperlink ref="AX196" r:id="rId5342"/>
    <hyperlink ref="AX1302" r:id="rId5343"/>
    <hyperlink ref="AX718" r:id="rId5344"/>
    <hyperlink ref="AX197" r:id="rId5345"/>
    <hyperlink ref="AX1303" r:id="rId5346"/>
    <hyperlink ref="AX1304" r:id="rId5347"/>
    <hyperlink ref="AX719" r:id="rId5348"/>
    <hyperlink ref="AX1305" r:id="rId5349"/>
    <hyperlink ref="AX720" r:id="rId5350"/>
    <hyperlink ref="AX721" r:id="rId5351"/>
    <hyperlink ref="AX722" r:id="rId5352"/>
    <hyperlink ref="AX89" r:id="rId5353"/>
    <hyperlink ref="AX723" r:id="rId5354"/>
    <hyperlink ref="AX724" r:id="rId5355"/>
    <hyperlink ref="AX725" r:id="rId5356"/>
    <hyperlink ref="AX1306" r:id="rId5357"/>
    <hyperlink ref="AX1307" r:id="rId5358"/>
    <hyperlink ref="AX1308" r:id="rId5359"/>
    <hyperlink ref="AX1309" r:id="rId5360"/>
    <hyperlink ref="AX1310" r:id="rId5361"/>
    <hyperlink ref="AX1311" r:id="rId5362"/>
    <hyperlink ref="AX1312" r:id="rId5363"/>
    <hyperlink ref="AX726" r:id="rId5364"/>
    <hyperlink ref="AX198" r:id="rId5365"/>
    <hyperlink ref="AX199" r:id="rId5366"/>
    <hyperlink ref="AX200" r:id="rId5367"/>
    <hyperlink ref="AX1313" r:id="rId5368"/>
    <hyperlink ref="AX1314" r:id="rId5369"/>
    <hyperlink ref="AX1315" r:id="rId5370"/>
    <hyperlink ref="AX727" r:id="rId5371"/>
    <hyperlink ref="AX728" r:id="rId5372"/>
    <hyperlink ref="AX201" r:id="rId5373"/>
    <hyperlink ref="AX729" r:id="rId5374"/>
    <hyperlink ref="AX1316" r:id="rId5375"/>
    <hyperlink ref="AX1317" r:id="rId5376"/>
    <hyperlink ref="AX730" r:id="rId5377"/>
    <hyperlink ref="AX1318" r:id="rId5378"/>
    <hyperlink ref="AX731" r:id="rId5379"/>
    <hyperlink ref="AX1319" r:id="rId5380"/>
    <hyperlink ref="AX1320" r:id="rId5381"/>
    <hyperlink ref="AX732" r:id="rId5382"/>
    <hyperlink ref="AX46" r:id="rId5383"/>
    <hyperlink ref="AX733" r:id="rId5384"/>
    <hyperlink ref="AX734" r:id="rId5385"/>
    <hyperlink ref="AX202" r:id="rId5386"/>
    <hyperlink ref="AX735" r:id="rId5387"/>
    <hyperlink ref="AX736" r:id="rId5388"/>
    <hyperlink ref="AX203" r:id="rId5389"/>
    <hyperlink ref="AX737" r:id="rId5390"/>
    <hyperlink ref="AX204" r:id="rId5391"/>
    <hyperlink ref="AX205" r:id="rId5392"/>
    <hyperlink ref="AX206" r:id="rId5393"/>
    <hyperlink ref="AX207" r:id="rId5394"/>
    <hyperlink ref="AX208" r:id="rId5395"/>
    <hyperlink ref="AX209" r:id="rId5396"/>
    <hyperlink ref="AX738" r:id="rId5397"/>
    <hyperlink ref="AX739" r:id="rId5398"/>
    <hyperlink ref="AX740" r:id="rId5399"/>
    <hyperlink ref="AX741" r:id="rId5400"/>
    <hyperlink ref="AX1321" r:id="rId5401"/>
    <hyperlink ref="AX742" r:id="rId5402"/>
    <hyperlink ref="AX1322" r:id="rId5403"/>
    <hyperlink ref="AX743" r:id="rId5404"/>
    <hyperlink ref="AX210" r:id="rId5405"/>
    <hyperlink ref="AX1323" r:id="rId5406"/>
    <hyperlink ref="AX744" r:id="rId5407"/>
    <hyperlink ref="AX745" r:id="rId5408"/>
    <hyperlink ref="AX90" r:id="rId5409"/>
    <hyperlink ref="AX746" r:id="rId5410"/>
    <hyperlink ref="AX1324" r:id="rId5411"/>
    <hyperlink ref="AX747" r:id="rId5412"/>
    <hyperlink ref="AX1325" r:id="rId5413"/>
    <hyperlink ref="AX748" r:id="rId5414"/>
    <hyperlink ref="AX1326" r:id="rId5415"/>
    <hyperlink ref="AX749" r:id="rId5416"/>
    <hyperlink ref="AX750" r:id="rId5417"/>
    <hyperlink ref="AX1327" r:id="rId5418"/>
    <hyperlink ref="AX1328" r:id="rId5419"/>
    <hyperlink ref="AX751" r:id="rId5420"/>
    <hyperlink ref="AX1329" r:id="rId5421"/>
    <hyperlink ref="AX1330" r:id="rId5422"/>
    <hyperlink ref="AX211" r:id="rId5423"/>
    <hyperlink ref="AX752" r:id="rId5424"/>
    <hyperlink ref="AX212" r:id="rId5425"/>
    <hyperlink ref="AX213" r:id="rId5426"/>
    <hyperlink ref="AX753" r:id="rId5427"/>
    <hyperlink ref="AX1331" r:id="rId5428"/>
    <hyperlink ref="AX1332" r:id="rId5429"/>
    <hyperlink ref="AX1333" r:id="rId5430"/>
    <hyperlink ref="AX754" r:id="rId5431"/>
    <hyperlink ref="AX755" r:id="rId5432"/>
    <hyperlink ref="AX1334" r:id="rId5433"/>
    <hyperlink ref="AX1335" r:id="rId5434"/>
    <hyperlink ref="AX1336" r:id="rId5435"/>
    <hyperlink ref="AX1337" r:id="rId5436"/>
    <hyperlink ref="AX1338" r:id="rId5437"/>
    <hyperlink ref="AX1339" r:id="rId5438"/>
    <hyperlink ref="AX1340" r:id="rId5439"/>
    <hyperlink ref="AX756" r:id="rId5440"/>
    <hyperlink ref="AX1341" r:id="rId5441"/>
    <hyperlink ref="AX1342" r:id="rId5442"/>
    <hyperlink ref="AX757" r:id="rId5443"/>
    <hyperlink ref="AX758" r:id="rId5444"/>
    <hyperlink ref="AX214" r:id="rId5445"/>
    <hyperlink ref="AX759" r:id="rId5446"/>
    <hyperlink ref="AX760" r:id="rId5447"/>
    <hyperlink ref="AX761" r:id="rId5448"/>
    <hyperlink ref="AX762" r:id="rId5449"/>
    <hyperlink ref="AX1343" r:id="rId5450"/>
    <hyperlink ref="AX763" r:id="rId5451"/>
    <hyperlink ref="AX764" r:id="rId5452"/>
    <hyperlink ref="AX1344" r:id="rId5453"/>
    <hyperlink ref="AX765" r:id="rId5454"/>
    <hyperlink ref="AX1345" r:id="rId5455"/>
    <hyperlink ref="AX1346" r:id="rId5456"/>
    <hyperlink ref="AX766" r:id="rId5457"/>
    <hyperlink ref="AX767" r:id="rId5458"/>
    <hyperlink ref="AX1347" r:id="rId5459"/>
    <hyperlink ref="AX1348" r:id="rId5460"/>
    <hyperlink ref="AX768" r:id="rId5461"/>
    <hyperlink ref="AX769" r:id="rId5462"/>
    <hyperlink ref="AX26" r:id="rId5463"/>
    <hyperlink ref="AX1349" r:id="rId5464"/>
    <hyperlink ref="AX770" r:id="rId5465"/>
    <hyperlink ref="AX771" r:id="rId5466"/>
    <hyperlink ref="AX772" r:id="rId5467"/>
    <hyperlink ref="AX773" r:id="rId5468"/>
    <hyperlink ref="AX1350" r:id="rId5469"/>
    <hyperlink ref="AX774" r:id="rId5470"/>
    <hyperlink ref="AX775" r:id="rId5471"/>
    <hyperlink ref="AX776" r:id="rId5472"/>
    <hyperlink ref="AX777" r:id="rId5473"/>
    <hyperlink ref="AX215" r:id="rId5474"/>
    <hyperlink ref="AX1351" r:id="rId5475"/>
    <hyperlink ref="AX778" r:id="rId5476"/>
    <hyperlink ref="AX1352" r:id="rId5477"/>
    <hyperlink ref="AX1353" r:id="rId5478"/>
    <hyperlink ref="AX779" r:id="rId5479"/>
    <hyperlink ref="AX91" r:id="rId5480"/>
    <hyperlink ref="AX780" r:id="rId5481"/>
    <hyperlink ref="AX781" r:id="rId5482"/>
    <hyperlink ref="AX782" r:id="rId5483"/>
    <hyperlink ref="AX783" r:id="rId5484"/>
    <hyperlink ref="AX784" r:id="rId5485"/>
    <hyperlink ref="AX1354" r:id="rId5486"/>
    <hyperlink ref="AX785" r:id="rId5487"/>
    <hyperlink ref="AX786" r:id="rId5488"/>
    <hyperlink ref="AX216" r:id="rId5489"/>
    <hyperlink ref="AX217" r:id="rId5490"/>
    <hyperlink ref="AX1355" r:id="rId5491"/>
    <hyperlink ref="AX787" r:id="rId5492"/>
    <hyperlink ref="AX788" r:id="rId5493"/>
    <hyperlink ref="AX789" r:id="rId5494"/>
    <hyperlink ref="AX1356" r:id="rId5495"/>
    <hyperlink ref="AX1357" r:id="rId5496"/>
    <hyperlink ref="AX790" r:id="rId5497"/>
    <hyperlink ref="AX1358" r:id="rId5498"/>
    <hyperlink ref="AX791" r:id="rId5499"/>
    <hyperlink ref="AX792" r:id="rId5500"/>
    <hyperlink ref="AX793" r:id="rId5501"/>
    <hyperlink ref="AX218" r:id="rId5502"/>
    <hyperlink ref="AX794" r:id="rId5503"/>
    <hyperlink ref="AX795" r:id="rId5504"/>
    <hyperlink ref="AX1359" r:id="rId5505"/>
    <hyperlink ref="AX1360" r:id="rId5506"/>
    <hyperlink ref="AX796" r:id="rId5507"/>
    <hyperlink ref="AX219" r:id="rId5508"/>
    <hyperlink ref="AX1361" r:id="rId5509"/>
    <hyperlink ref="AX1362" r:id="rId5510"/>
    <hyperlink ref="AX1363" r:id="rId5511"/>
    <hyperlink ref="AX1364" r:id="rId5512"/>
    <hyperlink ref="AX797" r:id="rId5513"/>
    <hyperlink ref="AX1365" r:id="rId5514"/>
    <hyperlink ref="AX1366" r:id="rId5515"/>
    <hyperlink ref="AX798" r:id="rId5516"/>
    <hyperlink ref="AX1367" r:id="rId5517"/>
    <hyperlink ref="AX1368" r:id="rId5518"/>
    <hyperlink ref="AX1369" r:id="rId5519"/>
    <hyperlink ref="AX1370" r:id="rId5520"/>
    <hyperlink ref="AX1371" r:id="rId5521"/>
    <hyperlink ref="AX1372" r:id="rId5522"/>
    <hyperlink ref="AX1373" r:id="rId5523"/>
    <hyperlink ref="AX1374" r:id="rId5524"/>
    <hyperlink ref="AX1375" r:id="rId5525"/>
    <hyperlink ref="AX1376" r:id="rId5526"/>
    <hyperlink ref="AX1377" r:id="rId5527"/>
    <hyperlink ref="AX799" r:id="rId5528"/>
    <hyperlink ref="AX800" r:id="rId5529"/>
    <hyperlink ref="AX1378" r:id="rId5530"/>
    <hyperlink ref="AX1379" r:id="rId5531"/>
    <hyperlink ref="AX801" r:id="rId5532"/>
    <hyperlink ref="AX220" r:id="rId5533"/>
    <hyperlink ref="AX802" r:id="rId5534"/>
    <hyperlink ref="AX1380" r:id="rId5535"/>
    <hyperlink ref="AX1381" r:id="rId5536"/>
    <hyperlink ref="AX803" r:id="rId5537"/>
    <hyperlink ref="AX1382" r:id="rId5538"/>
    <hyperlink ref="AX221" r:id="rId5539"/>
    <hyperlink ref="AX804" r:id="rId5540"/>
    <hyperlink ref="AX805" r:id="rId5541"/>
    <hyperlink ref="AX1383" r:id="rId5542"/>
    <hyperlink ref="AX1384" r:id="rId5543"/>
    <hyperlink ref="AX1385" r:id="rId5544"/>
    <hyperlink ref="AX1386" r:id="rId5545"/>
    <hyperlink ref="AX806" r:id="rId5546"/>
    <hyperlink ref="AX1387" r:id="rId5547"/>
    <hyperlink ref="AX1388" r:id="rId5548"/>
    <hyperlink ref="AX1389" r:id="rId5549"/>
    <hyperlink ref="AX1390" r:id="rId5550"/>
    <hyperlink ref="AX1391" r:id="rId5551"/>
    <hyperlink ref="AX1392" r:id="rId5552"/>
    <hyperlink ref="AX222" r:id="rId5553"/>
    <hyperlink ref="AX92" r:id="rId5554"/>
    <hyperlink ref="AX807" r:id="rId5555"/>
    <hyperlink ref="AX1393" r:id="rId5556"/>
    <hyperlink ref="AX808" r:id="rId5557"/>
    <hyperlink ref="AX1394" r:id="rId5558"/>
    <hyperlink ref="AX809" r:id="rId5559"/>
    <hyperlink ref="AX1395" r:id="rId5560"/>
    <hyperlink ref="AX1396" r:id="rId5561"/>
    <hyperlink ref="AX1397" r:id="rId5562"/>
    <hyperlink ref="AX810" r:id="rId5563"/>
    <hyperlink ref="AX1398" r:id="rId5564"/>
    <hyperlink ref="AX1399" r:id="rId5565"/>
    <hyperlink ref="AX1400" r:id="rId5566"/>
    <hyperlink ref="AX1401" r:id="rId5567"/>
    <hyperlink ref="AX811" r:id="rId5568"/>
    <hyperlink ref="AX223" r:id="rId5569"/>
    <hyperlink ref="AX812" r:id="rId5570"/>
    <hyperlink ref="AX1402" r:id="rId5571"/>
    <hyperlink ref="AX1403" r:id="rId5572"/>
    <hyperlink ref="AX1404" r:id="rId5573"/>
    <hyperlink ref="AX813" r:id="rId5574"/>
    <hyperlink ref="AX1405" r:id="rId5575"/>
    <hyperlink ref="AX814" r:id="rId5576"/>
    <hyperlink ref="AX815" r:id="rId5577"/>
    <hyperlink ref="AX1406" r:id="rId5578"/>
    <hyperlink ref="AX816" r:id="rId5579"/>
    <hyperlink ref="AX817" r:id="rId5580"/>
    <hyperlink ref="AX818" r:id="rId5581"/>
    <hyperlink ref="AX819" r:id="rId5582"/>
    <hyperlink ref="AX820" r:id="rId5583"/>
    <hyperlink ref="AX93" r:id="rId5584"/>
    <hyperlink ref="AX1407" r:id="rId5585"/>
    <hyperlink ref="AX1408" r:id="rId5586"/>
    <hyperlink ref="AX821" r:id="rId5587"/>
    <hyperlink ref="AX224" r:id="rId5588"/>
    <hyperlink ref="AX822" r:id="rId5589"/>
    <hyperlink ref="AX1409" r:id="rId5590"/>
    <hyperlink ref="AX1410" r:id="rId5591"/>
    <hyperlink ref="AX1411" r:id="rId5592"/>
    <hyperlink ref="AX823" r:id="rId5593"/>
    <hyperlink ref="AX824" r:id="rId5594"/>
    <hyperlink ref="AX825" r:id="rId5595"/>
    <hyperlink ref="AX826" r:id="rId5596"/>
    <hyperlink ref="AX1412" r:id="rId5597"/>
    <hyperlink ref="AX1413" r:id="rId5598"/>
    <hyperlink ref="AX827" r:id="rId5599"/>
    <hyperlink ref="AX828" r:id="rId5600"/>
    <hyperlink ref="AX1414" r:id="rId5601"/>
    <hyperlink ref="AX1415" r:id="rId5602"/>
    <hyperlink ref="AX1416" r:id="rId5603"/>
    <hyperlink ref="AX829" r:id="rId5604"/>
    <hyperlink ref="AX1417" r:id="rId5605"/>
    <hyperlink ref="AX1418" r:id="rId5606"/>
    <hyperlink ref="AX830" r:id="rId5607"/>
    <hyperlink ref="AX1419" r:id="rId5608"/>
    <hyperlink ref="AX831" r:id="rId5609"/>
    <hyperlink ref="AX1420" r:id="rId5610"/>
    <hyperlink ref="AX1421" r:id="rId5611"/>
    <hyperlink ref="AX1422" r:id="rId5612"/>
    <hyperlink ref="AX1423" r:id="rId5613"/>
    <hyperlink ref="AX1424" r:id="rId5614"/>
    <hyperlink ref="AX1425" r:id="rId5615"/>
    <hyperlink ref="AX225" r:id="rId5616"/>
    <hyperlink ref="AX832" r:id="rId5617"/>
    <hyperlink ref="AX226" r:id="rId5618"/>
    <hyperlink ref="AX227" r:id="rId5619"/>
    <hyperlink ref="AX228" r:id="rId5620"/>
    <hyperlink ref="AX833" r:id="rId5621"/>
    <hyperlink ref="AX1426" r:id="rId5622"/>
    <hyperlink ref="AX1427" r:id="rId5623"/>
    <hyperlink ref="AX1428" r:id="rId5624"/>
    <hyperlink ref="AX834" r:id="rId5625"/>
    <hyperlink ref="AX1429" r:id="rId5626"/>
    <hyperlink ref="AX835" r:id="rId5627"/>
    <hyperlink ref="AX836" r:id="rId5628"/>
    <hyperlink ref="AX229" r:id="rId5629"/>
    <hyperlink ref="AX837" r:id="rId5630"/>
    <hyperlink ref="AX838" r:id="rId5631"/>
    <hyperlink ref="AX230" r:id="rId5632"/>
    <hyperlink ref="AX231" r:id="rId5633"/>
    <hyperlink ref="AX839" r:id="rId5634"/>
    <hyperlink ref="AX840" r:id="rId5635"/>
    <hyperlink ref="AX841" r:id="rId5636"/>
    <hyperlink ref="AX1430" r:id="rId5637"/>
    <hyperlink ref="AX1431" r:id="rId5638"/>
    <hyperlink ref="AX1432" r:id="rId5639"/>
    <hyperlink ref="AX1433" r:id="rId5640"/>
  </hyperlinks>
  <pageMargins left="0.7" right="0.7" top="0.75" bottom="0.75" header="0.3" footer="0.3"/>
  <pageSetup orientation="portrait" horizontalDpi="0" verticalDpi="0" r:id="rId5641"/>
  <legacyDrawing r:id="rId5642"/>
  <tableParts count="1">
    <tablePart r:id="rId564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F10"/>
  <sheetViews>
    <sheetView workbookViewId="0">
      <pane ySplit="2" topLeftCell="A3" activePane="bottomLeft" state="frozen"/>
      <selection pane="bottomLeft" activeCell="F16" sqref="F16"/>
    </sheetView>
  </sheetViews>
  <sheetFormatPr defaultRowHeight="15" x14ac:dyDescent="0.25"/>
  <cols>
    <col min="1" max="1" width="9.85546875" style="1" bestFit="1" customWidth="1"/>
    <col min="2" max="2" width="16.28515625" bestFit="1" customWidth="1"/>
    <col min="3" max="3" width="15.140625" bestFit="1" customWidth="1"/>
    <col min="4" max="4" width="11.140625" bestFit="1" customWidth="1"/>
    <col min="5" max="5" width="13" bestFit="1" customWidth="1"/>
    <col min="6" max="6" width="8" bestFit="1" customWidth="1"/>
    <col min="7" max="7" width="13.5703125" bestFit="1" customWidth="1"/>
    <col min="8" max="8" width="13.42578125" bestFit="1" customWidth="1"/>
    <col min="9" max="9" width="11" bestFit="1" customWidth="1"/>
    <col min="10" max="10" width="12.5703125" bestFit="1" customWidth="1"/>
    <col min="11" max="11" width="13.42578125" bestFit="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19" width="25.85546875" bestFit="1" customWidth="1"/>
    <col min="20" max="21" width="24.140625" customWidth="1"/>
    <col min="22" max="22" width="21.28515625" customWidth="1"/>
    <col min="23" max="23" width="19.28515625" customWidth="1"/>
    <col min="24" max="24" width="10" customWidth="1"/>
    <col min="25" max="25" width="13.28515625" bestFit="1" customWidth="1"/>
    <col min="26" max="26" width="17" bestFit="1" customWidth="1"/>
    <col min="27" max="27" width="17.140625" bestFit="1" customWidth="1"/>
    <col min="28" max="28" width="14.85546875" bestFit="1" customWidth="1"/>
    <col min="29" max="29" width="16.7109375" bestFit="1" customWidth="1"/>
    <col min="30" max="30" width="14.5703125" bestFit="1" customWidth="1"/>
    <col min="31" max="31" width="19.140625" bestFit="1" customWidth="1"/>
    <col min="32" max="32" width="11.5703125" bestFit="1" customWidth="1"/>
  </cols>
  <sheetData>
    <row r="1" spans="1:32"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32"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18409</v>
      </c>
      <c r="Z2" s="13" t="s">
        <v>18411</v>
      </c>
      <c r="AA2" s="13" t="s">
        <v>18415</v>
      </c>
      <c r="AB2" s="13" t="s">
        <v>18424</v>
      </c>
      <c r="AC2" s="13" t="s">
        <v>18436</v>
      </c>
      <c r="AD2" s="13" t="s">
        <v>18439</v>
      </c>
      <c r="AE2" s="13" t="s">
        <v>18440</v>
      </c>
      <c r="AF2" s="13" t="s">
        <v>18442</v>
      </c>
    </row>
    <row r="3" spans="1:32" x14ac:dyDescent="0.25">
      <c r="A3" s="87" t="s">
        <v>18397</v>
      </c>
      <c r="B3" s="65" t="s">
        <v>19440</v>
      </c>
      <c r="C3" s="65" t="s">
        <v>56</v>
      </c>
      <c r="D3" s="108"/>
      <c r="E3" s="107"/>
      <c r="F3" s="109" t="s">
        <v>19444</v>
      </c>
      <c r="G3" s="110"/>
      <c r="H3" s="110"/>
      <c r="I3" s="111">
        <v>3</v>
      </c>
      <c r="J3" s="112"/>
      <c r="K3" s="113"/>
      <c r="L3" s="113"/>
      <c r="M3" s="113"/>
      <c r="N3" s="113"/>
      <c r="O3" s="113"/>
      <c r="P3" s="113"/>
      <c r="Q3" s="113"/>
      <c r="R3" s="113"/>
      <c r="S3" s="113"/>
      <c r="T3" s="113"/>
      <c r="U3" s="113"/>
      <c r="V3" s="113"/>
      <c r="W3" s="114"/>
      <c r="X3" s="114"/>
      <c r="Y3" s="115"/>
      <c r="Z3" s="115"/>
      <c r="AA3" s="115"/>
      <c r="AB3" s="115"/>
      <c r="AC3" s="115"/>
      <c r="AD3" s="115"/>
      <c r="AE3" s="115"/>
      <c r="AF3" s="115"/>
    </row>
    <row r="4" spans="1:32" x14ac:dyDescent="0.25">
      <c r="A4" s="87" t="s">
        <v>18398</v>
      </c>
      <c r="B4" s="65" t="s">
        <v>19441</v>
      </c>
      <c r="C4" s="65" t="s">
        <v>56</v>
      </c>
      <c r="D4" s="117"/>
      <c r="E4" s="116"/>
      <c r="F4" s="118" t="s">
        <v>19445</v>
      </c>
      <c r="G4" s="119"/>
      <c r="H4" s="119"/>
      <c r="I4" s="120">
        <v>4</v>
      </c>
      <c r="J4" s="121"/>
      <c r="K4" s="122"/>
      <c r="L4" s="122"/>
      <c r="M4" s="122"/>
      <c r="N4" s="122"/>
      <c r="O4" s="122"/>
      <c r="P4" s="122"/>
      <c r="Q4" s="122"/>
      <c r="R4" s="122"/>
      <c r="S4" s="122"/>
      <c r="T4" s="122"/>
      <c r="U4" s="122"/>
      <c r="V4" s="122"/>
      <c r="W4" s="123"/>
      <c r="X4" s="123"/>
      <c r="Y4" s="115"/>
      <c r="Z4" s="115"/>
      <c r="AA4" s="115"/>
      <c r="AB4" s="115"/>
      <c r="AC4" s="115"/>
      <c r="AD4" s="115"/>
      <c r="AE4" s="115"/>
      <c r="AF4" s="115"/>
    </row>
    <row r="5" spans="1:32" x14ac:dyDescent="0.25">
      <c r="A5" s="87" t="s">
        <v>18401</v>
      </c>
      <c r="B5" s="65" t="s">
        <v>19442</v>
      </c>
      <c r="C5" s="65" t="s">
        <v>56</v>
      </c>
      <c r="D5" s="117"/>
      <c r="E5" s="116"/>
      <c r="F5" s="118" t="s">
        <v>18401</v>
      </c>
      <c r="G5" s="119"/>
      <c r="H5" s="119"/>
      <c r="I5" s="120">
        <v>5</v>
      </c>
      <c r="J5" s="121"/>
      <c r="K5" s="122"/>
      <c r="L5" s="122"/>
      <c r="M5" s="122"/>
      <c r="N5" s="122"/>
      <c r="O5" s="122"/>
      <c r="P5" s="122"/>
      <c r="Q5" s="122"/>
      <c r="R5" s="122"/>
      <c r="S5" s="122"/>
      <c r="T5" s="122"/>
      <c r="U5" s="122"/>
      <c r="V5" s="122"/>
      <c r="W5" s="123"/>
      <c r="X5" s="123"/>
      <c r="Y5" s="115"/>
      <c r="Z5" s="115"/>
      <c r="AA5" s="115"/>
      <c r="AB5" s="115"/>
      <c r="AC5" s="115"/>
      <c r="AD5" s="115"/>
      <c r="AE5" s="115"/>
      <c r="AF5" s="115"/>
    </row>
    <row r="6" spans="1:32" x14ac:dyDescent="0.25">
      <c r="A6" s="87" t="s">
        <v>18399</v>
      </c>
      <c r="B6" s="65" t="s">
        <v>19443</v>
      </c>
      <c r="C6" s="65" t="s">
        <v>56</v>
      </c>
      <c r="D6" s="117"/>
      <c r="E6" s="116"/>
      <c r="F6" s="118" t="s">
        <v>19437</v>
      </c>
      <c r="G6" s="119"/>
      <c r="H6" s="119"/>
      <c r="I6" s="120">
        <v>6</v>
      </c>
      <c r="J6" s="121"/>
      <c r="K6" s="122"/>
      <c r="L6" s="122"/>
      <c r="M6" s="122"/>
      <c r="N6" s="122"/>
      <c r="O6" s="122"/>
      <c r="P6" s="122"/>
      <c r="Q6" s="122"/>
      <c r="R6" s="122"/>
      <c r="S6" s="122"/>
      <c r="T6" s="122"/>
      <c r="U6" s="122"/>
      <c r="V6" s="122"/>
      <c r="W6" s="123"/>
      <c r="X6" s="123"/>
      <c r="Y6" s="115"/>
      <c r="Z6" s="115"/>
      <c r="AA6" s="115"/>
      <c r="AB6" s="115"/>
      <c r="AC6" s="115"/>
      <c r="AD6" s="115"/>
      <c r="AE6" s="115"/>
      <c r="AF6" s="115"/>
    </row>
    <row r="10" spans="1:32"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B6"/>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6">
      <formula1>ValidGroupShapes</formula1>
    </dataValidation>
    <dataValidation allowBlank="1" showInputMessage="1" showErrorMessage="1" promptTitle="Group Name" prompt="Enter the name of the group." sqref="A3:A6"/>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6">
      <formula1>ValidBooleansDefaultFalse</formula1>
    </dataValidation>
    <dataValidation allowBlank="1" sqref="K3:K6"/>
    <dataValidation allowBlank="1" showInputMessage="1" showErrorMessage="1" errorTitle="Invalid Group Collapsed" error="You have entered an unrecognized &quot;group collapsed.&quot;  Try selecting from the drop-down list instead." promptTitle="Group Label" prompt="Enter an optional group label." sqref="F3:F6"/>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6"/>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6">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840"/>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78" t="s">
        <v>18397</v>
      </c>
      <c r="B2" s="85" t="s">
        <v>215</v>
      </c>
      <c r="C2" s="78">
        <f>VLOOKUP(GroupVertices[[#This Row],[Vertex]], Vertices[], MATCH("ID", Vertices[#Headers], 0), FALSE)</f>
        <v>3</v>
      </c>
    </row>
    <row r="3" spans="1:3" x14ac:dyDescent="0.25">
      <c r="A3" s="78" t="s">
        <v>18397</v>
      </c>
      <c r="B3" s="85" t="s">
        <v>1542</v>
      </c>
      <c r="C3" s="78">
        <f>VLOOKUP(GroupVertices[[#This Row],[Vertex]], Vertices[], MATCH("ID", Vertices[#Headers], 0), FALSE)</f>
        <v>4</v>
      </c>
    </row>
    <row r="4" spans="1:3" x14ac:dyDescent="0.25">
      <c r="A4" s="78" t="s">
        <v>18397</v>
      </c>
      <c r="B4" s="85" t="s">
        <v>216</v>
      </c>
      <c r="C4" s="78">
        <f>VLOOKUP(GroupVertices[[#This Row],[Vertex]], Vertices[], MATCH("ID", Vertices[#Headers], 0), FALSE)</f>
        <v>5</v>
      </c>
    </row>
    <row r="5" spans="1:3" x14ac:dyDescent="0.25">
      <c r="A5" s="78" t="s">
        <v>18397</v>
      </c>
      <c r="B5" s="85" t="s">
        <v>1387</v>
      </c>
      <c r="C5" s="78">
        <f>VLOOKUP(GroupVertices[[#This Row],[Vertex]], Vertices[], MATCH("ID", Vertices[#Headers], 0), FALSE)</f>
        <v>6</v>
      </c>
    </row>
    <row r="6" spans="1:3" x14ac:dyDescent="0.25">
      <c r="A6" s="78" t="s">
        <v>18397</v>
      </c>
      <c r="B6" s="85" t="s">
        <v>218</v>
      </c>
      <c r="C6" s="78">
        <f>VLOOKUP(GroupVertices[[#This Row],[Vertex]], Vertices[], MATCH("ID", Vertices[#Headers], 0), FALSE)</f>
        <v>8</v>
      </c>
    </row>
    <row r="7" spans="1:3" x14ac:dyDescent="0.25">
      <c r="A7" s="78" t="s">
        <v>18397</v>
      </c>
      <c r="B7" s="85" t="s">
        <v>221</v>
      </c>
      <c r="C7" s="78">
        <f>VLOOKUP(GroupVertices[[#This Row],[Vertex]], Vertices[], MATCH("ID", Vertices[#Headers], 0), FALSE)</f>
        <v>11</v>
      </c>
    </row>
    <row r="8" spans="1:3" x14ac:dyDescent="0.25">
      <c r="A8" s="78" t="s">
        <v>18397</v>
      </c>
      <c r="B8" s="85" t="s">
        <v>508</v>
      </c>
      <c r="C8" s="78">
        <f>VLOOKUP(GroupVertices[[#This Row],[Vertex]], Vertices[], MATCH("ID", Vertices[#Headers], 0), FALSE)</f>
        <v>12</v>
      </c>
    </row>
    <row r="9" spans="1:3" x14ac:dyDescent="0.25">
      <c r="A9" s="78" t="s">
        <v>18397</v>
      </c>
      <c r="B9" s="85" t="s">
        <v>223</v>
      </c>
      <c r="C9" s="78">
        <f>VLOOKUP(GroupVertices[[#This Row],[Vertex]], Vertices[], MATCH("ID", Vertices[#Headers], 0), FALSE)</f>
        <v>13</v>
      </c>
    </row>
    <row r="10" spans="1:3" x14ac:dyDescent="0.25">
      <c r="A10" s="78" t="s">
        <v>18397</v>
      </c>
      <c r="B10" s="85" t="s">
        <v>222</v>
      </c>
      <c r="C10" s="78">
        <f>VLOOKUP(GroupVertices[[#This Row],[Vertex]], Vertices[], MATCH("ID", Vertices[#Headers], 0), FALSE)</f>
        <v>14</v>
      </c>
    </row>
    <row r="11" spans="1:3" x14ac:dyDescent="0.25">
      <c r="A11" s="78" t="s">
        <v>18397</v>
      </c>
      <c r="B11" s="85" t="s">
        <v>1450</v>
      </c>
      <c r="C11" s="78">
        <f>VLOOKUP(GroupVertices[[#This Row],[Vertex]], Vertices[], MATCH("ID", Vertices[#Headers], 0), FALSE)</f>
        <v>15</v>
      </c>
    </row>
    <row r="12" spans="1:3" x14ac:dyDescent="0.25">
      <c r="A12" s="78" t="s">
        <v>18397</v>
      </c>
      <c r="B12" s="85" t="s">
        <v>224</v>
      </c>
      <c r="C12" s="78">
        <f>VLOOKUP(GroupVertices[[#This Row],[Vertex]], Vertices[], MATCH("ID", Vertices[#Headers], 0), FALSE)</f>
        <v>16</v>
      </c>
    </row>
    <row r="13" spans="1:3" x14ac:dyDescent="0.25">
      <c r="A13" s="78" t="s">
        <v>18397</v>
      </c>
      <c r="B13" s="85" t="s">
        <v>225</v>
      </c>
      <c r="C13" s="78">
        <f>VLOOKUP(GroupVertices[[#This Row],[Vertex]], Vertices[], MATCH("ID", Vertices[#Headers], 0), FALSE)</f>
        <v>17</v>
      </c>
    </row>
    <row r="14" spans="1:3" x14ac:dyDescent="0.25">
      <c r="A14" s="78" t="s">
        <v>18397</v>
      </c>
      <c r="B14" s="85" t="s">
        <v>1478</v>
      </c>
      <c r="C14" s="78">
        <f>VLOOKUP(GroupVertices[[#This Row],[Vertex]], Vertices[], MATCH("ID", Vertices[#Headers], 0), FALSE)</f>
        <v>18</v>
      </c>
    </row>
    <row r="15" spans="1:3" x14ac:dyDescent="0.25">
      <c r="A15" s="78" t="s">
        <v>18397</v>
      </c>
      <c r="B15" s="85" t="s">
        <v>1469</v>
      </c>
      <c r="C15" s="78">
        <f>VLOOKUP(GroupVertices[[#This Row],[Vertex]], Vertices[], MATCH("ID", Vertices[#Headers], 0), FALSE)</f>
        <v>23</v>
      </c>
    </row>
    <row r="16" spans="1:3" x14ac:dyDescent="0.25">
      <c r="A16" s="78" t="s">
        <v>18397</v>
      </c>
      <c r="B16" s="85" t="s">
        <v>229</v>
      </c>
      <c r="C16" s="78">
        <f>VLOOKUP(GroupVertices[[#This Row],[Vertex]], Vertices[], MATCH("ID", Vertices[#Headers], 0), FALSE)</f>
        <v>26</v>
      </c>
    </row>
    <row r="17" spans="1:3" x14ac:dyDescent="0.25">
      <c r="A17" s="78" t="s">
        <v>18397</v>
      </c>
      <c r="B17" s="85" t="s">
        <v>1546</v>
      </c>
      <c r="C17" s="78">
        <f>VLOOKUP(GroupVertices[[#This Row],[Vertex]], Vertices[], MATCH("ID", Vertices[#Headers], 0), FALSE)</f>
        <v>27</v>
      </c>
    </row>
    <row r="18" spans="1:3" x14ac:dyDescent="0.25">
      <c r="A18" s="78" t="s">
        <v>18397</v>
      </c>
      <c r="B18" s="85" t="s">
        <v>230</v>
      </c>
      <c r="C18" s="78">
        <f>VLOOKUP(GroupVertices[[#This Row],[Vertex]], Vertices[], MATCH("ID", Vertices[#Headers], 0), FALSE)</f>
        <v>29</v>
      </c>
    </row>
    <row r="19" spans="1:3" x14ac:dyDescent="0.25">
      <c r="A19" s="78" t="s">
        <v>18397</v>
      </c>
      <c r="B19" s="85" t="s">
        <v>231</v>
      </c>
      <c r="C19" s="78">
        <f>VLOOKUP(GroupVertices[[#This Row],[Vertex]], Vertices[], MATCH("ID", Vertices[#Headers], 0), FALSE)</f>
        <v>30</v>
      </c>
    </row>
    <row r="20" spans="1:3" x14ac:dyDescent="0.25">
      <c r="A20" s="78" t="s">
        <v>18397</v>
      </c>
      <c r="B20" s="85" t="s">
        <v>236</v>
      </c>
      <c r="C20" s="78">
        <f>VLOOKUP(GroupVertices[[#This Row],[Vertex]], Vertices[], MATCH("ID", Vertices[#Headers], 0), FALSE)</f>
        <v>35</v>
      </c>
    </row>
    <row r="21" spans="1:3" x14ac:dyDescent="0.25">
      <c r="A21" s="78" t="s">
        <v>18397</v>
      </c>
      <c r="B21" s="85" t="s">
        <v>241</v>
      </c>
      <c r="C21" s="78">
        <f>VLOOKUP(GroupVertices[[#This Row],[Vertex]], Vertices[], MATCH("ID", Vertices[#Headers], 0), FALSE)</f>
        <v>40</v>
      </c>
    </row>
    <row r="22" spans="1:3" x14ac:dyDescent="0.25">
      <c r="A22" s="78" t="s">
        <v>18397</v>
      </c>
      <c r="B22" s="85" t="s">
        <v>1547</v>
      </c>
      <c r="C22" s="78">
        <f>VLOOKUP(GroupVertices[[#This Row],[Vertex]], Vertices[], MATCH("ID", Vertices[#Headers], 0), FALSE)</f>
        <v>41</v>
      </c>
    </row>
    <row r="23" spans="1:3" x14ac:dyDescent="0.25">
      <c r="A23" s="78" t="s">
        <v>18397</v>
      </c>
      <c r="B23" s="85" t="s">
        <v>242</v>
      </c>
      <c r="C23" s="78">
        <f>VLOOKUP(GroupVertices[[#This Row],[Vertex]], Vertices[], MATCH("ID", Vertices[#Headers], 0), FALSE)</f>
        <v>42</v>
      </c>
    </row>
    <row r="24" spans="1:3" x14ac:dyDescent="0.25">
      <c r="A24" s="78" t="s">
        <v>18397</v>
      </c>
      <c r="B24" s="85" t="s">
        <v>1548</v>
      </c>
      <c r="C24" s="78">
        <f>VLOOKUP(GroupVertices[[#This Row],[Vertex]], Vertices[], MATCH("ID", Vertices[#Headers], 0), FALSE)</f>
        <v>43</v>
      </c>
    </row>
    <row r="25" spans="1:3" x14ac:dyDescent="0.25">
      <c r="A25" s="78" t="s">
        <v>18397</v>
      </c>
      <c r="B25" s="85" t="s">
        <v>246</v>
      </c>
      <c r="C25" s="78">
        <f>VLOOKUP(GroupVertices[[#This Row],[Vertex]], Vertices[], MATCH("ID", Vertices[#Headers], 0), FALSE)</f>
        <v>47</v>
      </c>
    </row>
    <row r="26" spans="1:3" x14ac:dyDescent="0.25">
      <c r="A26" s="78" t="s">
        <v>18397</v>
      </c>
      <c r="B26" s="85" t="s">
        <v>245</v>
      </c>
      <c r="C26" s="78">
        <f>VLOOKUP(GroupVertices[[#This Row],[Vertex]], Vertices[], MATCH("ID", Vertices[#Headers], 0), FALSE)</f>
        <v>46</v>
      </c>
    </row>
    <row r="27" spans="1:3" x14ac:dyDescent="0.25">
      <c r="A27" s="78" t="s">
        <v>18397</v>
      </c>
      <c r="B27" s="85" t="s">
        <v>248</v>
      </c>
      <c r="C27" s="78">
        <f>VLOOKUP(GroupVertices[[#This Row],[Vertex]], Vertices[], MATCH("ID", Vertices[#Headers], 0), FALSE)</f>
        <v>49</v>
      </c>
    </row>
    <row r="28" spans="1:3" x14ac:dyDescent="0.25">
      <c r="A28" s="78" t="s">
        <v>18397</v>
      </c>
      <c r="B28" s="85" t="s">
        <v>247</v>
      </c>
      <c r="C28" s="78">
        <f>VLOOKUP(GroupVertices[[#This Row],[Vertex]], Vertices[], MATCH("ID", Vertices[#Headers], 0), FALSE)</f>
        <v>48</v>
      </c>
    </row>
    <row r="29" spans="1:3" x14ac:dyDescent="0.25">
      <c r="A29" s="78" t="s">
        <v>18397</v>
      </c>
      <c r="B29" s="85" t="s">
        <v>249</v>
      </c>
      <c r="C29" s="78">
        <f>VLOOKUP(GroupVertices[[#This Row],[Vertex]], Vertices[], MATCH("ID", Vertices[#Headers], 0), FALSE)</f>
        <v>50</v>
      </c>
    </row>
    <row r="30" spans="1:3" x14ac:dyDescent="0.25">
      <c r="A30" s="78" t="s">
        <v>18397</v>
      </c>
      <c r="B30" s="85" t="s">
        <v>259</v>
      </c>
      <c r="C30" s="78">
        <f>VLOOKUP(GroupVertices[[#This Row],[Vertex]], Vertices[], MATCH("ID", Vertices[#Headers], 0), FALSE)</f>
        <v>62</v>
      </c>
    </row>
    <row r="31" spans="1:3" x14ac:dyDescent="0.25">
      <c r="A31" s="78" t="s">
        <v>18397</v>
      </c>
      <c r="B31" s="85" t="s">
        <v>258</v>
      </c>
      <c r="C31" s="78">
        <f>VLOOKUP(GroupVertices[[#This Row],[Vertex]], Vertices[], MATCH("ID", Vertices[#Headers], 0), FALSE)</f>
        <v>61</v>
      </c>
    </row>
    <row r="32" spans="1:3" x14ac:dyDescent="0.25">
      <c r="A32" s="78" t="s">
        <v>18397</v>
      </c>
      <c r="B32" s="85" t="s">
        <v>1470</v>
      </c>
      <c r="C32" s="78">
        <f>VLOOKUP(GroupVertices[[#This Row],[Vertex]], Vertices[], MATCH("ID", Vertices[#Headers], 0), FALSE)</f>
        <v>67</v>
      </c>
    </row>
    <row r="33" spans="1:3" x14ac:dyDescent="0.25">
      <c r="A33" s="78" t="s">
        <v>18397</v>
      </c>
      <c r="B33" s="85" t="s">
        <v>265</v>
      </c>
      <c r="C33" s="78">
        <f>VLOOKUP(GroupVertices[[#This Row],[Vertex]], Vertices[], MATCH("ID", Vertices[#Headers], 0), FALSE)</f>
        <v>70</v>
      </c>
    </row>
    <row r="34" spans="1:3" x14ac:dyDescent="0.25">
      <c r="A34" s="78" t="s">
        <v>18397</v>
      </c>
      <c r="B34" s="85" t="s">
        <v>266</v>
      </c>
      <c r="C34" s="78">
        <f>VLOOKUP(GroupVertices[[#This Row],[Vertex]], Vertices[], MATCH("ID", Vertices[#Headers], 0), FALSE)</f>
        <v>71</v>
      </c>
    </row>
    <row r="35" spans="1:3" x14ac:dyDescent="0.25">
      <c r="A35" s="78" t="s">
        <v>18397</v>
      </c>
      <c r="B35" s="85" t="s">
        <v>1550</v>
      </c>
      <c r="C35" s="78">
        <f>VLOOKUP(GroupVertices[[#This Row],[Vertex]], Vertices[], MATCH("ID", Vertices[#Headers], 0), FALSE)</f>
        <v>72</v>
      </c>
    </row>
    <row r="36" spans="1:3" x14ac:dyDescent="0.25">
      <c r="A36" s="78" t="s">
        <v>18397</v>
      </c>
      <c r="B36" s="85" t="s">
        <v>270</v>
      </c>
      <c r="C36" s="78">
        <f>VLOOKUP(GroupVertices[[#This Row],[Vertex]], Vertices[], MATCH("ID", Vertices[#Headers], 0), FALSE)</f>
        <v>77</v>
      </c>
    </row>
    <row r="37" spans="1:3" x14ac:dyDescent="0.25">
      <c r="A37" s="78" t="s">
        <v>18397</v>
      </c>
      <c r="B37" s="85" t="s">
        <v>273</v>
      </c>
      <c r="C37" s="78">
        <f>VLOOKUP(GroupVertices[[#This Row],[Vertex]], Vertices[], MATCH("ID", Vertices[#Headers], 0), FALSE)</f>
        <v>81</v>
      </c>
    </row>
    <row r="38" spans="1:3" x14ac:dyDescent="0.25">
      <c r="A38" s="78" t="s">
        <v>18397</v>
      </c>
      <c r="B38" s="85" t="s">
        <v>274</v>
      </c>
      <c r="C38" s="78">
        <f>VLOOKUP(GroupVertices[[#This Row],[Vertex]], Vertices[], MATCH("ID", Vertices[#Headers], 0), FALSE)</f>
        <v>82</v>
      </c>
    </row>
    <row r="39" spans="1:3" x14ac:dyDescent="0.25">
      <c r="A39" s="78" t="s">
        <v>18397</v>
      </c>
      <c r="B39" s="85" t="s">
        <v>1520</v>
      </c>
      <c r="C39" s="78">
        <f>VLOOKUP(GroupVertices[[#This Row],[Vertex]], Vertices[], MATCH("ID", Vertices[#Headers], 0), FALSE)</f>
        <v>83</v>
      </c>
    </row>
    <row r="40" spans="1:3" x14ac:dyDescent="0.25">
      <c r="A40" s="78" t="s">
        <v>18397</v>
      </c>
      <c r="B40" s="85" t="s">
        <v>277</v>
      </c>
      <c r="C40" s="78">
        <f>VLOOKUP(GroupVertices[[#This Row],[Vertex]], Vertices[], MATCH("ID", Vertices[#Headers], 0), FALSE)</f>
        <v>86</v>
      </c>
    </row>
    <row r="41" spans="1:3" x14ac:dyDescent="0.25">
      <c r="A41" s="78" t="s">
        <v>18397</v>
      </c>
      <c r="B41" s="85" t="s">
        <v>276</v>
      </c>
      <c r="C41" s="78">
        <f>VLOOKUP(GroupVertices[[#This Row],[Vertex]], Vertices[], MATCH("ID", Vertices[#Headers], 0), FALSE)</f>
        <v>85</v>
      </c>
    </row>
    <row r="42" spans="1:3" x14ac:dyDescent="0.25">
      <c r="A42" s="78" t="s">
        <v>18397</v>
      </c>
      <c r="B42" s="85" t="s">
        <v>281</v>
      </c>
      <c r="C42" s="78">
        <f>VLOOKUP(GroupVertices[[#This Row],[Vertex]], Vertices[], MATCH("ID", Vertices[#Headers], 0), FALSE)</f>
        <v>91</v>
      </c>
    </row>
    <row r="43" spans="1:3" x14ac:dyDescent="0.25">
      <c r="A43" s="78" t="s">
        <v>18397</v>
      </c>
      <c r="B43" s="85" t="s">
        <v>1229</v>
      </c>
      <c r="C43" s="78">
        <f>VLOOKUP(GroupVertices[[#This Row],[Vertex]], Vertices[], MATCH("ID", Vertices[#Headers], 0), FALSE)</f>
        <v>92</v>
      </c>
    </row>
    <row r="44" spans="1:3" x14ac:dyDescent="0.25">
      <c r="A44" s="78" t="s">
        <v>18397</v>
      </c>
      <c r="B44" s="85" t="s">
        <v>282</v>
      </c>
      <c r="C44" s="78">
        <f>VLOOKUP(GroupVertices[[#This Row],[Vertex]], Vertices[], MATCH("ID", Vertices[#Headers], 0), FALSE)</f>
        <v>93</v>
      </c>
    </row>
    <row r="45" spans="1:3" x14ac:dyDescent="0.25">
      <c r="A45" s="78" t="s">
        <v>18397</v>
      </c>
      <c r="B45" s="85" t="s">
        <v>1518</v>
      </c>
      <c r="C45" s="78">
        <f>VLOOKUP(GroupVertices[[#This Row],[Vertex]], Vertices[], MATCH("ID", Vertices[#Headers], 0), FALSE)</f>
        <v>94</v>
      </c>
    </row>
    <row r="46" spans="1:3" x14ac:dyDescent="0.25">
      <c r="A46" s="78" t="s">
        <v>18397</v>
      </c>
      <c r="B46" s="85" t="s">
        <v>288</v>
      </c>
      <c r="C46" s="78">
        <f>VLOOKUP(GroupVertices[[#This Row],[Vertex]], Vertices[], MATCH("ID", Vertices[#Headers], 0), FALSE)</f>
        <v>100</v>
      </c>
    </row>
    <row r="47" spans="1:3" x14ac:dyDescent="0.25">
      <c r="A47" s="78" t="s">
        <v>18397</v>
      </c>
      <c r="B47" s="85" t="s">
        <v>287</v>
      </c>
      <c r="C47" s="78">
        <f>VLOOKUP(GroupVertices[[#This Row],[Vertex]], Vertices[], MATCH("ID", Vertices[#Headers], 0), FALSE)</f>
        <v>99</v>
      </c>
    </row>
    <row r="48" spans="1:3" x14ac:dyDescent="0.25">
      <c r="A48" s="78" t="s">
        <v>18397</v>
      </c>
      <c r="B48" s="85" t="s">
        <v>289</v>
      </c>
      <c r="C48" s="78">
        <f>VLOOKUP(GroupVertices[[#This Row],[Vertex]], Vertices[], MATCH("ID", Vertices[#Headers], 0), FALSE)</f>
        <v>101</v>
      </c>
    </row>
    <row r="49" spans="1:3" x14ac:dyDescent="0.25">
      <c r="A49" s="78" t="s">
        <v>18397</v>
      </c>
      <c r="B49" s="85" t="s">
        <v>290</v>
      </c>
      <c r="C49" s="78">
        <f>VLOOKUP(GroupVertices[[#This Row],[Vertex]], Vertices[], MATCH("ID", Vertices[#Headers], 0), FALSE)</f>
        <v>102</v>
      </c>
    </row>
    <row r="50" spans="1:3" x14ac:dyDescent="0.25">
      <c r="A50" s="78" t="s">
        <v>18397</v>
      </c>
      <c r="B50" s="85" t="s">
        <v>291</v>
      </c>
      <c r="C50" s="78">
        <f>VLOOKUP(GroupVertices[[#This Row],[Vertex]], Vertices[], MATCH("ID", Vertices[#Headers], 0), FALSE)</f>
        <v>104</v>
      </c>
    </row>
    <row r="51" spans="1:3" x14ac:dyDescent="0.25">
      <c r="A51" s="78" t="s">
        <v>18397</v>
      </c>
      <c r="B51" s="85" t="s">
        <v>292</v>
      </c>
      <c r="C51" s="78">
        <f>VLOOKUP(GroupVertices[[#This Row],[Vertex]], Vertices[], MATCH("ID", Vertices[#Headers], 0), FALSE)</f>
        <v>105</v>
      </c>
    </row>
    <row r="52" spans="1:3" x14ac:dyDescent="0.25">
      <c r="A52" s="78" t="s">
        <v>18397</v>
      </c>
      <c r="B52" s="85" t="s">
        <v>1554</v>
      </c>
      <c r="C52" s="78">
        <f>VLOOKUP(GroupVertices[[#This Row],[Vertex]], Vertices[], MATCH("ID", Vertices[#Headers], 0), FALSE)</f>
        <v>106</v>
      </c>
    </row>
    <row r="53" spans="1:3" x14ac:dyDescent="0.25">
      <c r="A53" s="78" t="s">
        <v>18397</v>
      </c>
      <c r="B53" s="85" t="s">
        <v>293</v>
      </c>
      <c r="C53" s="78">
        <f>VLOOKUP(GroupVertices[[#This Row],[Vertex]], Vertices[], MATCH("ID", Vertices[#Headers], 0), FALSE)</f>
        <v>107</v>
      </c>
    </row>
    <row r="54" spans="1:3" x14ac:dyDescent="0.25">
      <c r="A54" s="78" t="s">
        <v>18397</v>
      </c>
      <c r="B54" s="85" t="s">
        <v>1555</v>
      </c>
      <c r="C54" s="78">
        <f>VLOOKUP(GroupVertices[[#This Row],[Vertex]], Vertices[], MATCH("ID", Vertices[#Headers], 0), FALSE)</f>
        <v>108</v>
      </c>
    </row>
    <row r="55" spans="1:3" x14ac:dyDescent="0.25">
      <c r="A55" s="78" t="s">
        <v>18397</v>
      </c>
      <c r="B55" s="85" t="s">
        <v>1556</v>
      </c>
      <c r="C55" s="78">
        <f>VLOOKUP(GroupVertices[[#This Row],[Vertex]], Vertices[], MATCH("ID", Vertices[#Headers], 0), FALSE)</f>
        <v>109</v>
      </c>
    </row>
    <row r="56" spans="1:3" x14ac:dyDescent="0.25">
      <c r="A56" s="78" t="s">
        <v>18397</v>
      </c>
      <c r="B56" s="85" t="s">
        <v>1557</v>
      </c>
      <c r="C56" s="78">
        <f>VLOOKUP(GroupVertices[[#This Row],[Vertex]], Vertices[], MATCH("ID", Vertices[#Headers], 0), FALSE)</f>
        <v>110</v>
      </c>
    </row>
    <row r="57" spans="1:3" x14ac:dyDescent="0.25">
      <c r="A57" s="78" t="s">
        <v>18397</v>
      </c>
      <c r="B57" s="85" t="s">
        <v>296</v>
      </c>
      <c r="C57" s="78">
        <f>VLOOKUP(GroupVertices[[#This Row],[Vertex]], Vertices[], MATCH("ID", Vertices[#Headers], 0), FALSE)</f>
        <v>113</v>
      </c>
    </row>
    <row r="58" spans="1:3" x14ac:dyDescent="0.25">
      <c r="A58" s="78" t="s">
        <v>18397</v>
      </c>
      <c r="B58" s="85" t="s">
        <v>298</v>
      </c>
      <c r="C58" s="78">
        <f>VLOOKUP(GroupVertices[[#This Row],[Vertex]], Vertices[], MATCH("ID", Vertices[#Headers], 0), FALSE)</f>
        <v>114</v>
      </c>
    </row>
    <row r="59" spans="1:3" x14ac:dyDescent="0.25">
      <c r="A59" s="78" t="s">
        <v>18397</v>
      </c>
      <c r="B59" s="85" t="s">
        <v>301</v>
      </c>
      <c r="C59" s="78">
        <f>VLOOKUP(GroupVertices[[#This Row],[Vertex]], Vertices[], MATCH("ID", Vertices[#Headers], 0), FALSE)</f>
        <v>117</v>
      </c>
    </row>
    <row r="60" spans="1:3" x14ac:dyDescent="0.25">
      <c r="A60" s="78" t="s">
        <v>18397</v>
      </c>
      <c r="B60" s="85" t="s">
        <v>305</v>
      </c>
      <c r="C60" s="78">
        <f>VLOOKUP(GroupVertices[[#This Row],[Vertex]], Vertices[], MATCH("ID", Vertices[#Headers], 0), FALSE)</f>
        <v>122</v>
      </c>
    </row>
    <row r="61" spans="1:3" x14ac:dyDescent="0.25">
      <c r="A61" s="78" t="s">
        <v>18397</v>
      </c>
      <c r="B61" s="85" t="s">
        <v>306</v>
      </c>
      <c r="C61" s="78">
        <f>VLOOKUP(GroupVertices[[#This Row],[Vertex]], Vertices[], MATCH("ID", Vertices[#Headers], 0), FALSE)</f>
        <v>123</v>
      </c>
    </row>
    <row r="62" spans="1:3" x14ac:dyDescent="0.25">
      <c r="A62" s="78" t="s">
        <v>18397</v>
      </c>
      <c r="B62" s="85" t="s">
        <v>1558</v>
      </c>
      <c r="C62" s="78">
        <f>VLOOKUP(GroupVertices[[#This Row],[Vertex]], Vertices[], MATCH("ID", Vertices[#Headers], 0), FALSE)</f>
        <v>124</v>
      </c>
    </row>
    <row r="63" spans="1:3" x14ac:dyDescent="0.25">
      <c r="A63" s="78" t="s">
        <v>18397</v>
      </c>
      <c r="B63" s="85" t="s">
        <v>310</v>
      </c>
      <c r="C63" s="78">
        <f>VLOOKUP(GroupVertices[[#This Row],[Vertex]], Vertices[], MATCH("ID", Vertices[#Headers], 0), FALSE)</f>
        <v>128</v>
      </c>
    </row>
    <row r="64" spans="1:3" x14ac:dyDescent="0.25">
      <c r="A64" s="78" t="s">
        <v>18397</v>
      </c>
      <c r="B64" s="85" t="s">
        <v>313</v>
      </c>
      <c r="C64" s="78">
        <f>VLOOKUP(GroupVertices[[#This Row],[Vertex]], Vertices[], MATCH("ID", Vertices[#Headers], 0), FALSE)</f>
        <v>131</v>
      </c>
    </row>
    <row r="65" spans="1:3" x14ac:dyDescent="0.25">
      <c r="A65" s="78" t="s">
        <v>18397</v>
      </c>
      <c r="B65" s="85" t="s">
        <v>317</v>
      </c>
      <c r="C65" s="78">
        <f>VLOOKUP(GroupVertices[[#This Row],[Vertex]], Vertices[], MATCH("ID", Vertices[#Headers], 0), FALSE)</f>
        <v>135</v>
      </c>
    </row>
    <row r="66" spans="1:3" x14ac:dyDescent="0.25">
      <c r="A66" s="78" t="s">
        <v>18397</v>
      </c>
      <c r="B66" s="85" t="s">
        <v>1130</v>
      </c>
      <c r="C66" s="78">
        <f>VLOOKUP(GroupVertices[[#This Row],[Vertex]], Vertices[], MATCH("ID", Vertices[#Headers], 0), FALSE)</f>
        <v>137</v>
      </c>
    </row>
    <row r="67" spans="1:3" x14ac:dyDescent="0.25">
      <c r="A67" s="78" t="s">
        <v>18397</v>
      </c>
      <c r="B67" s="85" t="s">
        <v>320</v>
      </c>
      <c r="C67" s="78">
        <f>VLOOKUP(GroupVertices[[#This Row],[Vertex]], Vertices[], MATCH("ID", Vertices[#Headers], 0), FALSE)</f>
        <v>139</v>
      </c>
    </row>
    <row r="68" spans="1:3" x14ac:dyDescent="0.25">
      <c r="A68" s="78" t="s">
        <v>18397</v>
      </c>
      <c r="B68" s="85" t="s">
        <v>1559</v>
      </c>
      <c r="C68" s="78">
        <f>VLOOKUP(GroupVertices[[#This Row],[Vertex]], Vertices[], MATCH("ID", Vertices[#Headers], 0), FALSE)</f>
        <v>140</v>
      </c>
    </row>
    <row r="69" spans="1:3" x14ac:dyDescent="0.25">
      <c r="A69" s="78" t="s">
        <v>18397</v>
      </c>
      <c r="B69" s="85" t="s">
        <v>1560</v>
      </c>
      <c r="C69" s="78">
        <f>VLOOKUP(GroupVertices[[#This Row],[Vertex]], Vertices[], MATCH("ID", Vertices[#Headers], 0), FALSE)</f>
        <v>141</v>
      </c>
    </row>
    <row r="70" spans="1:3" x14ac:dyDescent="0.25">
      <c r="A70" s="78" t="s">
        <v>18397</v>
      </c>
      <c r="B70" s="85" t="s">
        <v>324</v>
      </c>
      <c r="C70" s="78">
        <f>VLOOKUP(GroupVertices[[#This Row],[Vertex]], Vertices[], MATCH("ID", Vertices[#Headers], 0), FALSE)</f>
        <v>145</v>
      </c>
    </row>
    <row r="71" spans="1:3" x14ac:dyDescent="0.25">
      <c r="A71" s="78" t="s">
        <v>18397</v>
      </c>
      <c r="B71" s="85" t="s">
        <v>323</v>
      </c>
      <c r="C71" s="78">
        <f>VLOOKUP(GroupVertices[[#This Row],[Vertex]], Vertices[], MATCH("ID", Vertices[#Headers], 0), FALSE)</f>
        <v>144</v>
      </c>
    </row>
    <row r="72" spans="1:3" x14ac:dyDescent="0.25">
      <c r="A72" s="78" t="s">
        <v>18397</v>
      </c>
      <c r="B72" s="85" t="s">
        <v>327</v>
      </c>
      <c r="C72" s="78">
        <f>VLOOKUP(GroupVertices[[#This Row],[Vertex]], Vertices[], MATCH("ID", Vertices[#Headers], 0), FALSE)</f>
        <v>148</v>
      </c>
    </row>
    <row r="73" spans="1:3" x14ac:dyDescent="0.25">
      <c r="A73" s="78" t="s">
        <v>18397</v>
      </c>
      <c r="B73" s="85" t="s">
        <v>328</v>
      </c>
      <c r="C73" s="78">
        <f>VLOOKUP(GroupVertices[[#This Row],[Vertex]], Vertices[], MATCH("ID", Vertices[#Headers], 0), FALSE)</f>
        <v>149</v>
      </c>
    </row>
    <row r="74" spans="1:3" x14ac:dyDescent="0.25">
      <c r="A74" s="78" t="s">
        <v>18397</v>
      </c>
      <c r="B74" s="85" t="s">
        <v>332</v>
      </c>
      <c r="C74" s="78">
        <f>VLOOKUP(GroupVertices[[#This Row],[Vertex]], Vertices[], MATCH("ID", Vertices[#Headers], 0), FALSE)</f>
        <v>153</v>
      </c>
    </row>
    <row r="75" spans="1:3" x14ac:dyDescent="0.25">
      <c r="A75" s="78" t="s">
        <v>18397</v>
      </c>
      <c r="B75" s="85" t="s">
        <v>335</v>
      </c>
      <c r="C75" s="78">
        <f>VLOOKUP(GroupVertices[[#This Row],[Vertex]], Vertices[], MATCH("ID", Vertices[#Headers], 0), FALSE)</f>
        <v>156</v>
      </c>
    </row>
    <row r="76" spans="1:3" x14ac:dyDescent="0.25">
      <c r="A76" s="78" t="s">
        <v>18397</v>
      </c>
      <c r="B76" s="85" t="s">
        <v>339</v>
      </c>
      <c r="C76" s="78">
        <f>VLOOKUP(GroupVertices[[#This Row],[Vertex]], Vertices[], MATCH("ID", Vertices[#Headers], 0), FALSE)</f>
        <v>160</v>
      </c>
    </row>
    <row r="77" spans="1:3" x14ac:dyDescent="0.25">
      <c r="A77" s="78" t="s">
        <v>18397</v>
      </c>
      <c r="B77" s="85" t="s">
        <v>340</v>
      </c>
      <c r="C77" s="78">
        <f>VLOOKUP(GroupVertices[[#This Row],[Vertex]], Vertices[], MATCH("ID", Vertices[#Headers], 0), FALSE)</f>
        <v>161</v>
      </c>
    </row>
    <row r="78" spans="1:3" x14ac:dyDescent="0.25">
      <c r="A78" s="78" t="s">
        <v>18397</v>
      </c>
      <c r="B78" s="85" t="s">
        <v>341</v>
      </c>
      <c r="C78" s="78">
        <f>VLOOKUP(GroupVertices[[#This Row],[Vertex]], Vertices[], MATCH("ID", Vertices[#Headers], 0), FALSE)</f>
        <v>162</v>
      </c>
    </row>
    <row r="79" spans="1:3" x14ac:dyDescent="0.25">
      <c r="A79" s="78" t="s">
        <v>18397</v>
      </c>
      <c r="B79" s="85" t="s">
        <v>1561</v>
      </c>
      <c r="C79" s="78">
        <f>VLOOKUP(GroupVertices[[#This Row],[Vertex]], Vertices[], MATCH("ID", Vertices[#Headers], 0), FALSE)</f>
        <v>167</v>
      </c>
    </row>
    <row r="80" spans="1:3" x14ac:dyDescent="0.25">
      <c r="A80" s="78" t="s">
        <v>18397</v>
      </c>
      <c r="B80" s="85" t="s">
        <v>346</v>
      </c>
      <c r="C80" s="78">
        <f>VLOOKUP(GroupVertices[[#This Row],[Vertex]], Vertices[], MATCH("ID", Vertices[#Headers], 0), FALSE)</f>
        <v>169</v>
      </c>
    </row>
    <row r="81" spans="1:3" x14ac:dyDescent="0.25">
      <c r="A81" s="78" t="s">
        <v>18397</v>
      </c>
      <c r="B81" s="85" t="s">
        <v>347</v>
      </c>
      <c r="C81" s="78">
        <f>VLOOKUP(GroupVertices[[#This Row],[Vertex]], Vertices[], MATCH("ID", Vertices[#Headers], 0), FALSE)</f>
        <v>170</v>
      </c>
    </row>
    <row r="82" spans="1:3" x14ac:dyDescent="0.25">
      <c r="A82" s="78" t="s">
        <v>18397</v>
      </c>
      <c r="B82" s="85" t="s">
        <v>355</v>
      </c>
      <c r="C82" s="78">
        <f>VLOOKUP(GroupVertices[[#This Row],[Vertex]], Vertices[], MATCH("ID", Vertices[#Headers], 0), FALSE)</f>
        <v>178</v>
      </c>
    </row>
    <row r="83" spans="1:3" x14ac:dyDescent="0.25">
      <c r="A83" s="78" t="s">
        <v>18397</v>
      </c>
      <c r="B83" s="85" t="s">
        <v>386</v>
      </c>
      <c r="C83" s="78">
        <f>VLOOKUP(GroupVertices[[#This Row],[Vertex]], Vertices[], MATCH("ID", Vertices[#Headers], 0), FALSE)</f>
        <v>179</v>
      </c>
    </row>
    <row r="84" spans="1:3" x14ac:dyDescent="0.25">
      <c r="A84" s="78" t="s">
        <v>18397</v>
      </c>
      <c r="B84" s="85" t="s">
        <v>360</v>
      </c>
      <c r="C84" s="78">
        <f>VLOOKUP(GroupVertices[[#This Row],[Vertex]], Vertices[], MATCH("ID", Vertices[#Headers], 0), FALSE)</f>
        <v>184</v>
      </c>
    </row>
    <row r="85" spans="1:3" x14ac:dyDescent="0.25">
      <c r="A85" s="78" t="s">
        <v>18397</v>
      </c>
      <c r="B85" s="85" t="s">
        <v>362</v>
      </c>
      <c r="C85" s="78">
        <f>VLOOKUP(GroupVertices[[#This Row],[Vertex]], Vertices[], MATCH("ID", Vertices[#Headers], 0), FALSE)</f>
        <v>186</v>
      </c>
    </row>
    <row r="86" spans="1:3" x14ac:dyDescent="0.25">
      <c r="A86" s="78" t="s">
        <v>18397</v>
      </c>
      <c r="B86" s="85" t="s">
        <v>364</v>
      </c>
      <c r="C86" s="78">
        <f>VLOOKUP(GroupVertices[[#This Row],[Vertex]], Vertices[], MATCH("ID", Vertices[#Headers], 0), FALSE)</f>
        <v>188</v>
      </c>
    </row>
    <row r="87" spans="1:3" x14ac:dyDescent="0.25">
      <c r="A87" s="78" t="s">
        <v>18397</v>
      </c>
      <c r="B87" s="85" t="s">
        <v>366</v>
      </c>
      <c r="C87" s="78">
        <f>VLOOKUP(GroupVertices[[#This Row],[Vertex]], Vertices[], MATCH("ID", Vertices[#Headers], 0), FALSE)</f>
        <v>190</v>
      </c>
    </row>
    <row r="88" spans="1:3" x14ac:dyDescent="0.25">
      <c r="A88" s="78" t="s">
        <v>18397</v>
      </c>
      <c r="B88" s="85" t="s">
        <v>367</v>
      </c>
      <c r="C88" s="78">
        <f>VLOOKUP(GroupVertices[[#This Row],[Vertex]], Vertices[], MATCH("ID", Vertices[#Headers], 0), FALSE)</f>
        <v>191</v>
      </c>
    </row>
    <row r="89" spans="1:3" x14ac:dyDescent="0.25">
      <c r="A89" s="78" t="s">
        <v>18397</v>
      </c>
      <c r="B89" s="85" t="s">
        <v>374</v>
      </c>
      <c r="C89" s="78">
        <f>VLOOKUP(GroupVertices[[#This Row],[Vertex]], Vertices[], MATCH("ID", Vertices[#Headers], 0), FALSE)</f>
        <v>198</v>
      </c>
    </row>
    <row r="90" spans="1:3" x14ac:dyDescent="0.25">
      <c r="A90" s="78" t="s">
        <v>18397</v>
      </c>
      <c r="B90" s="85" t="s">
        <v>375</v>
      </c>
      <c r="C90" s="78">
        <f>VLOOKUP(GroupVertices[[#This Row],[Vertex]], Vertices[], MATCH("ID", Vertices[#Headers], 0), FALSE)</f>
        <v>199</v>
      </c>
    </row>
    <row r="91" spans="1:3" x14ac:dyDescent="0.25">
      <c r="A91" s="78" t="s">
        <v>18397</v>
      </c>
      <c r="B91" s="85" t="s">
        <v>376</v>
      </c>
      <c r="C91" s="78">
        <f>VLOOKUP(GroupVertices[[#This Row],[Vertex]], Vertices[], MATCH("ID", Vertices[#Headers], 0), FALSE)</f>
        <v>200</v>
      </c>
    </row>
    <row r="92" spans="1:3" x14ac:dyDescent="0.25">
      <c r="A92" s="78" t="s">
        <v>18397</v>
      </c>
      <c r="B92" s="85" t="s">
        <v>377</v>
      </c>
      <c r="C92" s="78">
        <f>VLOOKUP(GroupVertices[[#This Row],[Vertex]], Vertices[], MATCH("ID", Vertices[#Headers], 0), FALSE)</f>
        <v>201</v>
      </c>
    </row>
    <row r="93" spans="1:3" x14ac:dyDescent="0.25">
      <c r="A93" s="78" t="s">
        <v>18397</v>
      </c>
      <c r="B93" s="85" t="s">
        <v>1562</v>
      </c>
      <c r="C93" s="78">
        <f>VLOOKUP(GroupVertices[[#This Row],[Vertex]], Vertices[], MATCH("ID", Vertices[#Headers], 0), FALSE)</f>
        <v>202</v>
      </c>
    </row>
    <row r="94" spans="1:3" x14ac:dyDescent="0.25">
      <c r="A94" s="78" t="s">
        <v>18397</v>
      </c>
      <c r="B94" s="85" t="s">
        <v>1563</v>
      </c>
      <c r="C94" s="78">
        <f>VLOOKUP(GroupVertices[[#This Row],[Vertex]], Vertices[], MATCH("ID", Vertices[#Headers], 0), FALSE)</f>
        <v>203</v>
      </c>
    </row>
    <row r="95" spans="1:3" x14ac:dyDescent="0.25">
      <c r="A95" s="78" t="s">
        <v>18397</v>
      </c>
      <c r="B95" s="85" t="s">
        <v>1564</v>
      </c>
      <c r="C95" s="78">
        <f>VLOOKUP(GroupVertices[[#This Row],[Vertex]], Vertices[], MATCH("ID", Vertices[#Headers], 0), FALSE)</f>
        <v>204</v>
      </c>
    </row>
    <row r="96" spans="1:3" x14ac:dyDescent="0.25">
      <c r="A96" s="78" t="s">
        <v>18397</v>
      </c>
      <c r="B96" s="85" t="s">
        <v>378</v>
      </c>
      <c r="C96" s="78">
        <f>VLOOKUP(GroupVertices[[#This Row],[Vertex]], Vertices[], MATCH("ID", Vertices[#Headers], 0), FALSE)</f>
        <v>205</v>
      </c>
    </row>
    <row r="97" spans="1:3" x14ac:dyDescent="0.25">
      <c r="A97" s="78" t="s">
        <v>18397</v>
      </c>
      <c r="B97" s="85" t="s">
        <v>382</v>
      </c>
      <c r="C97" s="78">
        <f>VLOOKUP(GroupVertices[[#This Row],[Vertex]], Vertices[], MATCH("ID", Vertices[#Headers], 0), FALSE)</f>
        <v>206</v>
      </c>
    </row>
    <row r="98" spans="1:3" x14ac:dyDescent="0.25">
      <c r="A98" s="78" t="s">
        <v>18397</v>
      </c>
      <c r="B98" s="85" t="s">
        <v>380</v>
      </c>
      <c r="C98" s="78">
        <f>VLOOKUP(GroupVertices[[#This Row],[Vertex]], Vertices[], MATCH("ID", Vertices[#Headers], 0), FALSE)</f>
        <v>208</v>
      </c>
    </row>
    <row r="99" spans="1:3" x14ac:dyDescent="0.25">
      <c r="A99" s="78" t="s">
        <v>18397</v>
      </c>
      <c r="B99" s="85" t="s">
        <v>387</v>
      </c>
      <c r="C99" s="78">
        <f>VLOOKUP(GroupVertices[[#This Row],[Vertex]], Vertices[], MATCH("ID", Vertices[#Headers], 0), FALSE)</f>
        <v>213</v>
      </c>
    </row>
    <row r="100" spans="1:3" x14ac:dyDescent="0.25">
      <c r="A100" s="78" t="s">
        <v>18397</v>
      </c>
      <c r="B100" s="85" t="s">
        <v>388</v>
      </c>
      <c r="C100" s="78">
        <f>VLOOKUP(GroupVertices[[#This Row],[Vertex]], Vertices[], MATCH("ID", Vertices[#Headers], 0), FALSE)</f>
        <v>214</v>
      </c>
    </row>
    <row r="101" spans="1:3" x14ac:dyDescent="0.25">
      <c r="A101" s="78" t="s">
        <v>18397</v>
      </c>
      <c r="B101" s="85" t="s">
        <v>389</v>
      </c>
      <c r="C101" s="78">
        <f>VLOOKUP(GroupVertices[[#This Row],[Vertex]], Vertices[], MATCH("ID", Vertices[#Headers], 0), FALSE)</f>
        <v>215</v>
      </c>
    </row>
    <row r="102" spans="1:3" x14ac:dyDescent="0.25">
      <c r="A102" s="78" t="s">
        <v>18397</v>
      </c>
      <c r="B102" s="85" t="s">
        <v>391</v>
      </c>
      <c r="C102" s="78">
        <f>VLOOKUP(GroupVertices[[#This Row],[Vertex]], Vertices[], MATCH("ID", Vertices[#Headers], 0), FALSE)</f>
        <v>217</v>
      </c>
    </row>
    <row r="103" spans="1:3" x14ac:dyDescent="0.25">
      <c r="A103" s="78" t="s">
        <v>18397</v>
      </c>
      <c r="B103" s="85" t="s">
        <v>392</v>
      </c>
      <c r="C103" s="78">
        <f>VLOOKUP(GroupVertices[[#This Row],[Vertex]], Vertices[], MATCH("ID", Vertices[#Headers], 0), FALSE)</f>
        <v>218</v>
      </c>
    </row>
    <row r="104" spans="1:3" x14ac:dyDescent="0.25">
      <c r="A104" s="78" t="s">
        <v>18397</v>
      </c>
      <c r="B104" s="85" t="s">
        <v>1565</v>
      </c>
      <c r="C104" s="78">
        <f>VLOOKUP(GroupVertices[[#This Row],[Vertex]], Vertices[], MATCH("ID", Vertices[#Headers], 0), FALSE)</f>
        <v>219</v>
      </c>
    </row>
    <row r="105" spans="1:3" x14ac:dyDescent="0.25">
      <c r="A105" s="78" t="s">
        <v>18397</v>
      </c>
      <c r="B105" s="85" t="s">
        <v>393</v>
      </c>
      <c r="C105" s="78">
        <f>VLOOKUP(GroupVertices[[#This Row],[Vertex]], Vertices[], MATCH("ID", Vertices[#Headers], 0), FALSE)</f>
        <v>220</v>
      </c>
    </row>
    <row r="106" spans="1:3" x14ac:dyDescent="0.25">
      <c r="A106" s="78" t="s">
        <v>18397</v>
      </c>
      <c r="B106" s="85" t="s">
        <v>533</v>
      </c>
      <c r="C106" s="78">
        <f>VLOOKUP(GroupVertices[[#This Row],[Vertex]], Vertices[], MATCH("ID", Vertices[#Headers], 0), FALSE)</f>
        <v>221</v>
      </c>
    </row>
    <row r="107" spans="1:3" x14ac:dyDescent="0.25">
      <c r="A107" s="78" t="s">
        <v>18397</v>
      </c>
      <c r="B107" s="85" t="s">
        <v>394</v>
      </c>
      <c r="C107" s="78">
        <f>VLOOKUP(GroupVertices[[#This Row],[Vertex]], Vertices[], MATCH("ID", Vertices[#Headers], 0), FALSE)</f>
        <v>222</v>
      </c>
    </row>
    <row r="108" spans="1:3" x14ac:dyDescent="0.25">
      <c r="A108" s="78" t="s">
        <v>18397</v>
      </c>
      <c r="B108" s="85" t="s">
        <v>395</v>
      </c>
      <c r="C108" s="78">
        <f>VLOOKUP(GroupVertices[[#This Row],[Vertex]], Vertices[], MATCH("ID", Vertices[#Headers], 0), FALSE)</f>
        <v>223</v>
      </c>
    </row>
    <row r="109" spans="1:3" x14ac:dyDescent="0.25">
      <c r="A109" s="78" t="s">
        <v>18397</v>
      </c>
      <c r="B109" s="85" t="s">
        <v>398</v>
      </c>
      <c r="C109" s="78">
        <f>VLOOKUP(GroupVertices[[#This Row],[Vertex]], Vertices[], MATCH("ID", Vertices[#Headers], 0), FALSE)</f>
        <v>226</v>
      </c>
    </row>
    <row r="110" spans="1:3" x14ac:dyDescent="0.25">
      <c r="A110" s="78" t="s">
        <v>18397</v>
      </c>
      <c r="B110" s="85" t="s">
        <v>1537</v>
      </c>
      <c r="C110" s="78">
        <f>VLOOKUP(GroupVertices[[#This Row],[Vertex]], Vertices[], MATCH("ID", Vertices[#Headers], 0), FALSE)</f>
        <v>227</v>
      </c>
    </row>
    <row r="111" spans="1:3" x14ac:dyDescent="0.25">
      <c r="A111" s="78" t="s">
        <v>18397</v>
      </c>
      <c r="B111" s="85" t="s">
        <v>400</v>
      </c>
      <c r="C111" s="78">
        <f>VLOOKUP(GroupVertices[[#This Row],[Vertex]], Vertices[], MATCH("ID", Vertices[#Headers], 0), FALSE)</f>
        <v>229</v>
      </c>
    </row>
    <row r="112" spans="1:3" x14ac:dyDescent="0.25">
      <c r="A112" s="78" t="s">
        <v>18397</v>
      </c>
      <c r="B112" s="85" t="s">
        <v>413</v>
      </c>
      <c r="C112" s="78">
        <f>VLOOKUP(GroupVertices[[#This Row],[Vertex]], Vertices[], MATCH("ID", Vertices[#Headers], 0), FALSE)</f>
        <v>242</v>
      </c>
    </row>
    <row r="113" spans="1:3" x14ac:dyDescent="0.25">
      <c r="A113" s="78" t="s">
        <v>18397</v>
      </c>
      <c r="B113" s="85" t="s">
        <v>416</v>
      </c>
      <c r="C113" s="78">
        <f>VLOOKUP(GroupVertices[[#This Row],[Vertex]], Vertices[], MATCH("ID", Vertices[#Headers], 0), FALSE)</f>
        <v>245</v>
      </c>
    </row>
    <row r="114" spans="1:3" x14ac:dyDescent="0.25">
      <c r="A114" s="78" t="s">
        <v>18397</v>
      </c>
      <c r="B114" s="85" t="s">
        <v>417</v>
      </c>
      <c r="C114" s="78">
        <f>VLOOKUP(GroupVertices[[#This Row],[Vertex]], Vertices[], MATCH("ID", Vertices[#Headers], 0), FALSE)</f>
        <v>246</v>
      </c>
    </row>
    <row r="115" spans="1:3" x14ac:dyDescent="0.25">
      <c r="A115" s="78" t="s">
        <v>18397</v>
      </c>
      <c r="B115" s="85" t="s">
        <v>420</v>
      </c>
      <c r="C115" s="78">
        <f>VLOOKUP(GroupVertices[[#This Row],[Vertex]], Vertices[], MATCH("ID", Vertices[#Headers], 0), FALSE)</f>
        <v>249</v>
      </c>
    </row>
    <row r="116" spans="1:3" x14ac:dyDescent="0.25">
      <c r="A116" s="78" t="s">
        <v>18397</v>
      </c>
      <c r="B116" s="85" t="s">
        <v>423</v>
      </c>
      <c r="C116" s="78">
        <f>VLOOKUP(GroupVertices[[#This Row],[Vertex]], Vertices[], MATCH("ID", Vertices[#Headers], 0), FALSE)</f>
        <v>252</v>
      </c>
    </row>
    <row r="117" spans="1:3" x14ac:dyDescent="0.25">
      <c r="A117" s="78" t="s">
        <v>18397</v>
      </c>
      <c r="B117" s="85" t="s">
        <v>1566</v>
      </c>
      <c r="C117" s="78">
        <f>VLOOKUP(GroupVertices[[#This Row],[Vertex]], Vertices[], MATCH("ID", Vertices[#Headers], 0), FALSE)</f>
        <v>253</v>
      </c>
    </row>
    <row r="118" spans="1:3" x14ac:dyDescent="0.25">
      <c r="A118" s="78" t="s">
        <v>18397</v>
      </c>
      <c r="B118" s="85" t="s">
        <v>424</v>
      </c>
      <c r="C118" s="78">
        <f>VLOOKUP(GroupVertices[[#This Row],[Vertex]], Vertices[], MATCH("ID", Vertices[#Headers], 0), FALSE)</f>
        <v>254</v>
      </c>
    </row>
    <row r="119" spans="1:3" x14ac:dyDescent="0.25">
      <c r="A119" s="78" t="s">
        <v>18397</v>
      </c>
      <c r="B119" s="85" t="s">
        <v>426</v>
      </c>
      <c r="C119" s="78">
        <f>VLOOKUP(GroupVertices[[#This Row],[Vertex]], Vertices[], MATCH("ID", Vertices[#Headers], 0), FALSE)</f>
        <v>256</v>
      </c>
    </row>
    <row r="120" spans="1:3" x14ac:dyDescent="0.25">
      <c r="A120" s="78" t="s">
        <v>18397</v>
      </c>
      <c r="B120" s="85" t="s">
        <v>429</v>
      </c>
      <c r="C120" s="78">
        <f>VLOOKUP(GroupVertices[[#This Row],[Vertex]], Vertices[], MATCH("ID", Vertices[#Headers], 0), FALSE)</f>
        <v>259</v>
      </c>
    </row>
    <row r="121" spans="1:3" x14ac:dyDescent="0.25">
      <c r="A121" s="78" t="s">
        <v>18397</v>
      </c>
      <c r="B121" s="85" t="s">
        <v>430</v>
      </c>
      <c r="C121" s="78">
        <f>VLOOKUP(GroupVertices[[#This Row],[Vertex]], Vertices[], MATCH("ID", Vertices[#Headers], 0), FALSE)</f>
        <v>260</v>
      </c>
    </row>
    <row r="122" spans="1:3" x14ac:dyDescent="0.25">
      <c r="A122" s="78" t="s">
        <v>18397</v>
      </c>
      <c r="B122" s="85" t="s">
        <v>431</v>
      </c>
      <c r="C122" s="78">
        <f>VLOOKUP(GroupVertices[[#This Row],[Vertex]], Vertices[], MATCH("ID", Vertices[#Headers], 0), FALSE)</f>
        <v>261</v>
      </c>
    </row>
    <row r="123" spans="1:3" x14ac:dyDescent="0.25">
      <c r="A123" s="78" t="s">
        <v>18397</v>
      </c>
      <c r="B123" s="85" t="s">
        <v>433</v>
      </c>
      <c r="C123" s="78">
        <f>VLOOKUP(GroupVertices[[#This Row],[Vertex]], Vertices[], MATCH("ID", Vertices[#Headers], 0), FALSE)</f>
        <v>263</v>
      </c>
    </row>
    <row r="124" spans="1:3" x14ac:dyDescent="0.25">
      <c r="A124" s="78" t="s">
        <v>18397</v>
      </c>
      <c r="B124" s="85" t="s">
        <v>434</v>
      </c>
      <c r="C124" s="78">
        <f>VLOOKUP(GroupVertices[[#This Row],[Vertex]], Vertices[], MATCH("ID", Vertices[#Headers], 0), FALSE)</f>
        <v>264</v>
      </c>
    </row>
    <row r="125" spans="1:3" x14ac:dyDescent="0.25">
      <c r="A125" s="78" t="s">
        <v>18397</v>
      </c>
      <c r="B125" s="85" t="s">
        <v>435</v>
      </c>
      <c r="C125" s="78">
        <f>VLOOKUP(GroupVertices[[#This Row],[Vertex]], Vertices[], MATCH("ID", Vertices[#Headers], 0), FALSE)</f>
        <v>265</v>
      </c>
    </row>
    <row r="126" spans="1:3" x14ac:dyDescent="0.25">
      <c r="A126" s="78" t="s">
        <v>18397</v>
      </c>
      <c r="B126" s="85" t="s">
        <v>1567</v>
      </c>
      <c r="C126" s="78">
        <f>VLOOKUP(GroupVertices[[#This Row],[Vertex]], Vertices[], MATCH("ID", Vertices[#Headers], 0), FALSE)</f>
        <v>266</v>
      </c>
    </row>
    <row r="127" spans="1:3" x14ac:dyDescent="0.25">
      <c r="A127" s="78" t="s">
        <v>18397</v>
      </c>
      <c r="B127" s="85" t="s">
        <v>738</v>
      </c>
      <c r="C127" s="78">
        <f>VLOOKUP(GroupVertices[[#This Row],[Vertex]], Vertices[], MATCH("ID", Vertices[#Headers], 0), FALSE)</f>
        <v>267</v>
      </c>
    </row>
    <row r="128" spans="1:3" x14ac:dyDescent="0.25">
      <c r="A128" s="78" t="s">
        <v>18397</v>
      </c>
      <c r="B128" s="85" t="s">
        <v>441</v>
      </c>
      <c r="C128" s="78">
        <f>VLOOKUP(GroupVertices[[#This Row],[Vertex]], Vertices[], MATCH("ID", Vertices[#Headers], 0), FALSE)</f>
        <v>273</v>
      </c>
    </row>
    <row r="129" spans="1:3" x14ac:dyDescent="0.25">
      <c r="A129" s="78" t="s">
        <v>18397</v>
      </c>
      <c r="B129" s="85" t="s">
        <v>621</v>
      </c>
      <c r="C129" s="78">
        <f>VLOOKUP(GroupVertices[[#This Row],[Vertex]], Vertices[], MATCH("ID", Vertices[#Headers], 0), FALSE)</f>
        <v>274</v>
      </c>
    </row>
    <row r="130" spans="1:3" x14ac:dyDescent="0.25">
      <c r="A130" s="78" t="s">
        <v>18397</v>
      </c>
      <c r="B130" s="85" t="s">
        <v>442</v>
      </c>
      <c r="C130" s="78">
        <f>VLOOKUP(GroupVertices[[#This Row],[Vertex]], Vertices[], MATCH("ID", Vertices[#Headers], 0), FALSE)</f>
        <v>275</v>
      </c>
    </row>
    <row r="131" spans="1:3" x14ac:dyDescent="0.25">
      <c r="A131" s="78" t="s">
        <v>18397</v>
      </c>
      <c r="B131" s="85" t="s">
        <v>668</v>
      </c>
      <c r="C131" s="78">
        <f>VLOOKUP(GroupVertices[[#This Row],[Vertex]], Vertices[], MATCH("ID", Vertices[#Headers], 0), FALSE)</f>
        <v>276</v>
      </c>
    </row>
    <row r="132" spans="1:3" x14ac:dyDescent="0.25">
      <c r="A132" s="78" t="s">
        <v>18397</v>
      </c>
      <c r="B132" s="85" t="s">
        <v>443</v>
      </c>
      <c r="C132" s="78">
        <f>VLOOKUP(GroupVertices[[#This Row],[Vertex]], Vertices[], MATCH("ID", Vertices[#Headers], 0), FALSE)</f>
        <v>277</v>
      </c>
    </row>
    <row r="133" spans="1:3" x14ac:dyDescent="0.25">
      <c r="A133" s="78" t="s">
        <v>18397</v>
      </c>
      <c r="B133" s="85" t="s">
        <v>444</v>
      </c>
      <c r="C133" s="78">
        <f>VLOOKUP(GroupVertices[[#This Row],[Vertex]], Vertices[], MATCH("ID", Vertices[#Headers], 0), FALSE)</f>
        <v>278</v>
      </c>
    </row>
    <row r="134" spans="1:3" x14ac:dyDescent="0.25">
      <c r="A134" s="78" t="s">
        <v>18397</v>
      </c>
      <c r="B134" s="85" t="s">
        <v>446</v>
      </c>
      <c r="C134" s="78">
        <f>VLOOKUP(GroupVertices[[#This Row],[Vertex]], Vertices[], MATCH("ID", Vertices[#Headers], 0), FALSE)</f>
        <v>280</v>
      </c>
    </row>
    <row r="135" spans="1:3" x14ac:dyDescent="0.25">
      <c r="A135" s="78" t="s">
        <v>18397</v>
      </c>
      <c r="B135" s="85" t="s">
        <v>1568</v>
      </c>
      <c r="C135" s="78">
        <f>VLOOKUP(GroupVertices[[#This Row],[Vertex]], Vertices[], MATCH("ID", Vertices[#Headers], 0), FALSE)</f>
        <v>281</v>
      </c>
    </row>
    <row r="136" spans="1:3" x14ac:dyDescent="0.25">
      <c r="A136" s="78" t="s">
        <v>18397</v>
      </c>
      <c r="B136" s="85" t="s">
        <v>449</v>
      </c>
      <c r="C136" s="78">
        <f>VLOOKUP(GroupVertices[[#This Row],[Vertex]], Vertices[], MATCH("ID", Vertices[#Headers], 0), FALSE)</f>
        <v>285</v>
      </c>
    </row>
    <row r="137" spans="1:3" x14ac:dyDescent="0.25">
      <c r="A137" s="78" t="s">
        <v>18397</v>
      </c>
      <c r="B137" s="85" t="s">
        <v>450</v>
      </c>
      <c r="C137" s="78">
        <f>VLOOKUP(GroupVertices[[#This Row],[Vertex]], Vertices[], MATCH("ID", Vertices[#Headers], 0), FALSE)</f>
        <v>286</v>
      </c>
    </row>
    <row r="138" spans="1:3" x14ac:dyDescent="0.25">
      <c r="A138" s="78" t="s">
        <v>18397</v>
      </c>
      <c r="B138" s="85" t="s">
        <v>1571</v>
      </c>
      <c r="C138" s="78">
        <f>VLOOKUP(GroupVertices[[#This Row],[Vertex]], Vertices[], MATCH("ID", Vertices[#Headers], 0), FALSE)</f>
        <v>288</v>
      </c>
    </row>
    <row r="139" spans="1:3" x14ac:dyDescent="0.25">
      <c r="A139" s="78" t="s">
        <v>18397</v>
      </c>
      <c r="B139" s="85" t="s">
        <v>642</v>
      </c>
      <c r="C139" s="78">
        <f>VLOOKUP(GroupVertices[[#This Row],[Vertex]], Vertices[], MATCH("ID", Vertices[#Headers], 0), FALSE)</f>
        <v>289</v>
      </c>
    </row>
    <row r="140" spans="1:3" x14ac:dyDescent="0.25">
      <c r="A140" s="78" t="s">
        <v>18397</v>
      </c>
      <c r="B140" s="85" t="s">
        <v>453</v>
      </c>
      <c r="C140" s="78">
        <f>VLOOKUP(GroupVertices[[#This Row],[Vertex]], Vertices[], MATCH("ID", Vertices[#Headers], 0), FALSE)</f>
        <v>292</v>
      </c>
    </row>
    <row r="141" spans="1:3" x14ac:dyDescent="0.25">
      <c r="A141" s="78" t="s">
        <v>18397</v>
      </c>
      <c r="B141" s="85" t="s">
        <v>1438</v>
      </c>
      <c r="C141" s="78">
        <f>VLOOKUP(GroupVertices[[#This Row],[Vertex]], Vertices[], MATCH("ID", Vertices[#Headers], 0), FALSE)</f>
        <v>296</v>
      </c>
    </row>
    <row r="142" spans="1:3" x14ac:dyDescent="0.25">
      <c r="A142" s="78" t="s">
        <v>18397</v>
      </c>
      <c r="B142" s="85" t="s">
        <v>501</v>
      </c>
      <c r="C142" s="78">
        <f>VLOOKUP(GroupVertices[[#This Row],[Vertex]], Vertices[], MATCH("ID", Vertices[#Headers], 0), FALSE)</f>
        <v>298</v>
      </c>
    </row>
    <row r="143" spans="1:3" x14ac:dyDescent="0.25">
      <c r="A143" s="78" t="s">
        <v>18397</v>
      </c>
      <c r="B143" s="85" t="s">
        <v>1419</v>
      </c>
      <c r="C143" s="78">
        <f>VLOOKUP(GroupVertices[[#This Row],[Vertex]], Vertices[], MATCH("ID", Vertices[#Headers], 0), FALSE)</f>
        <v>311</v>
      </c>
    </row>
    <row r="144" spans="1:3" x14ac:dyDescent="0.25">
      <c r="A144" s="78" t="s">
        <v>18397</v>
      </c>
      <c r="B144" s="85" t="s">
        <v>491</v>
      </c>
      <c r="C144" s="78">
        <f>VLOOKUP(GroupVertices[[#This Row],[Vertex]], Vertices[], MATCH("ID", Vertices[#Headers], 0), FALSE)</f>
        <v>335</v>
      </c>
    </row>
    <row r="145" spans="1:3" x14ac:dyDescent="0.25">
      <c r="A145" s="78" t="s">
        <v>18397</v>
      </c>
      <c r="B145" s="85" t="s">
        <v>1573</v>
      </c>
      <c r="C145" s="78">
        <f>VLOOKUP(GroupVertices[[#This Row],[Vertex]], Vertices[], MATCH("ID", Vertices[#Headers], 0), FALSE)</f>
        <v>336</v>
      </c>
    </row>
    <row r="146" spans="1:3" x14ac:dyDescent="0.25">
      <c r="A146" s="78" t="s">
        <v>18397</v>
      </c>
      <c r="B146" s="85" t="s">
        <v>497</v>
      </c>
      <c r="C146" s="78">
        <f>VLOOKUP(GroupVertices[[#This Row],[Vertex]], Vertices[], MATCH("ID", Vertices[#Headers], 0), FALSE)</f>
        <v>342</v>
      </c>
    </row>
    <row r="147" spans="1:3" x14ac:dyDescent="0.25">
      <c r="A147" s="78" t="s">
        <v>18397</v>
      </c>
      <c r="B147" s="85" t="s">
        <v>502</v>
      </c>
      <c r="C147" s="78">
        <f>VLOOKUP(GroupVertices[[#This Row],[Vertex]], Vertices[], MATCH("ID", Vertices[#Headers], 0), FALSE)</f>
        <v>346</v>
      </c>
    </row>
    <row r="148" spans="1:3" x14ac:dyDescent="0.25">
      <c r="A148" s="78" t="s">
        <v>18397</v>
      </c>
      <c r="B148" s="85" t="s">
        <v>503</v>
      </c>
      <c r="C148" s="78">
        <f>VLOOKUP(GroupVertices[[#This Row],[Vertex]], Vertices[], MATCH("ID", Vertices[#Headers], 0), FALSE)</f>
        <v>347</v>
      </c>
    </row>
    <row r="149" spans="1:3" x14ac:dyDescent="0.25">
      <c r="A149" s="78" t="s">
        <v>18397</v>
      </c>
      <c r="B149" s="85" t="s">
        <v>540</v>
      </c>
      <c r="C149" s="78">
        <f>VLOOKUP(GroupVertices[[#This Row],[Vertex]], Vertices[], MATCH("ID", Vertices[#Headers], 0), FALSE)</f>
        <v>348</v>
      </c>
    </row>
    <row r="150" spans="1:3" x14ac:dyDescent="0.25">
      <c r="A150" s="78" t="s">
        <v>18397</v>
      </c>
      <c r="B150" s="85" t="s">
        <v>504</v>
      </c>
      <c r="C150" s="78">
        <f>VLOOKUP(GroupVertices[[#This Row],[Vertex]], Vertices[], MATCH("ID", Vertices[#Headers], 0), FALSE)</f>
        <v>349</v>
      </c>
    </row>
    <row r="151" spans="1:3" x14ac:dyDescent="0.25">
      <c r="A151" s="78" t="s">
        <v>18397</v>
      </c>
      <c r="B151" s="85" t="s">
        <v>506</v>
      </c>
      <c r="C151" s="78">
        <f>VLOOKUP(GroupVertices[[#This Row],[Vertex]], Vertices[], MATCH("ID", Vertices[#Headers], 0), FALSE)</f>
        <v>352</v>
      </c>
    </row>
    <row r="152" spans="1:3" x14ac:dyDescent="0.25">
      <c r="A152" s="78" t="s">
        <v>18397</v>
      </c>
      <c r="B152" s="85" t="s">
        <v>1574</v>
      </c>
      <c r="C152" s="78">
        <f>VLOOKUP(GroupVertices[[#This Row],[Vertex]], Vertices[], MATCH("ID", Vertices[#Headers], 0), FALSE)</f>
        <v>354</v>
      </c>
    </row>
    <row r="153" spans="1:3" x14ac:dyDescent="0.25">
      <c r="A153" s="78" t="s">
        <v>18397</v>
      </c>
      <c r="B153" s="85" t="s">
        <v>509</v>
      </c>
      <c r="C153" s="78">
        <f>VLOOKUP(GroupVertices[[#This Row],[Vertex]], Vertices[], MATCH("ID", Vertices[#Headers], 0), FALSE)</f>
        <v>355</v>
      </c>
    </row>
    <row r="154" spans="1:3" x14ac:dyDescent="0.25">
      <c r="A154" s="78" t="s">
        <v>18397</v>
      </c>
      <c r="B154" s="85" t="s">
        <v>572</v>
      </c>
      <c r="C154" s="78">
        <f>VLOOKUP(GroupVertices[[#This Row],[Vertex]], Vertices[], MATCH("ID", Vertices[#Headers], 0), FALSE)</f>
        <v>356</v>
      </c>
    </row>
    <row r="155" spans="1:3" x14ac:dyDescent="0.25">
      <c r="A155" s="78" t="s">
        <v>18397</v>
      </c>
      <c r="B155" s="85" t="s">
        <v>510</v>
      </c>
      <c r="C155" s="78">
        <f>VLOOKUP(GroupVertices[[#This Row],[Vertex]], Vertices[], MATCH("ID", Vertices[#Headers], 0), FALSE)</f>
        <v>357</v>
      </c>
    </row>
    <row r="156" spans="1:3" x14ac:dyDescent="0.25">
      <c r="A156" s="78" t="s">
        <v>18397</v>
      </c>
      <c r="B156" s="85" t="s">
        <v>512</v>
      </c>
      <c r="C156" s="78">
        <f>VLOOKUP(GroupVertices[[#This Row],[Vertex]], Vertices[], MATCH("ID", Vertices[#Headers], 0), FALSE)</f>
        <v>359</v>
      </c>
    </row>
    <row r="157" spans="1:3" x14ac:dyDescent="0.25">
      <c r="A157" s="78" t="s">
        <v>18397</v>
      </c>
      <c r="B157" s="85" t="s">
        <v>513</v>
      </c>
      <c r="C157" s="78">
        <f>VLOOKUP(GroupVertices[[#This Row],[Vertex]], Vertices[], MATCH("ID", Vertices[#Headers], 0), FALSE)</f>
        <v>360</v>
      </c>
    </row>
    <row r="158" spans="1:3" x14ac:dyDescent="0.25">
      <c r="A158" s="78" t="s">
        <v>18397</v>
      </c>
      <c r="B158" s="85" t="s">
        <v>514</v>
      </c>
      <c r="C158" s="78">
        <f>VLOOKUP(GroupVertices[[#This Row],[Vertex]], Vertices[], MATCH("ID", Vertices[#Headers], 0), FALSE)</f>
        <v>361</v>
      </c>
    </row>
    <row r="159" spans="1:3" x14ac:dyDescent="0.25">
      <c r="A159" s="78" t="s">
        <v>18397</v>
      </c>
      <c r="B159" s="85" t="s">
        <v>516</v>
      </c>
      <c r="C159" s="78">
        <f>VLOOKUP(GroupVertices[[#This Row],[Vertex]], Vertices[], MATCH("ID", Vertices[#Headers], 0), FALSE)</f>
        <v>363</v>
      </c>
    </row>
    <row r="160" spans="1:3" x14ac:dyDescent="0.25">
      <c r="A160" s="78" t="s">
        <v>18397</v>
      </c>
      <c r="B160" s="85" t="s">
        <v>1534</v>
      </c>
      <c r="C160" s="78">
        <f>VLOOKUP(GroupVertices[[#This Row],[Vertex]], Vertices[], MATCH("ID", Vertices[#Headers], 0), FALSE)</f>
        <v>364</v>
      </c>
    </row>
    <row r="161" spans="1:3" x14ac:dyDescent="0.25">
      <c r="A161" s="78" t="s">
        <v>18397</v>
      </c>
      <c r="B161" s="85" t="s">
        <v>517</v>
      </c>
      <c r="C161" s="78">
        <f>VLOOKUP(GroupVertices[[#This Row],[Vertex]], Vertices[], MATCH("ID", Vertices[#Headers], 0), FALSE)</f>
        <v>365</v>
      </c>
    </row>
    <row r="162" spans="1:3" x14ac:dyDescent="0.25">
      <c r="A162" s="78" t="s">
        <v>18397</v>
      </c>
      <c r="B162" s="85" t="s">
        <v>518</v>
      </c>
      <c r="C162" s="78">
        <f>VLOOKUP(GroupVertices[[#This Row],[Vertex]], Vertices[], MATCH("ID", Vertices[#Headers], 0), FALSE)</f>
        <v>366</v>
      </c>
    </row>
    <row r="163" spans="1:3" x14ac:dyDescent="0.25">
      <c r="A163" s="78" t="s">
        <v>18397</v>
      </c>
      <c r="B163" s="85" t="s">
        <v>519</v>
      </c>
      <c r="C163" s="78">
        <f>VLOOKUP(GroupVertices[[#This Row],[Vertex]], Vertices[], MATCH("ID", Vertices[#Headers], 0), FALSE)</f>
        <v>367</v>
      </c>
    </row>
    <row r="164" spans="1:3" x14ac:dyDescent="0.25">
      <c r="A164" s="78" t="s">
        <v>18397</v>
      </c>
      <c r="B164" s="85" t="s">
        <v>521</v>
      </c>
      <c r="C164" s="78">
        <f>VLOOKUP(GroupVertices[[#This Row],[Vertex]], Vertices[], MATCH("ID", Vertices[#Headers], 0), FALSE)</f>
        <v>369</v>
      </c>
    </row>
    <row r="165" spans="1:3" x14ac:dyDescent="0.25">
      <c r="A165" s="78" t="s">
        <v>18397</v>
      </c>
      <c r="B165" s="85" t="s">
        <v>522</v>
      </c>
      <c r="C165" s="78">
        <f>VLOOKUP(GroupVertices[[#This Row],[Vertex]], Vertices[], MATCH("ID", Vertices[#Headers], 0), FALSE)</f>
        <v>370</v>
      </c>
    </row>
    <row r="166" spans="1:3" x14ac:dyDescent="0.25">
      <c r="A166" s="78" t="s">
        <v>18397</v>
      </c>
      <c r="B166" s="85" t="s">
        <v>523</v>
      </c>
      <c r="C166" s="78">
        <f>VLOOKUP(GroupVertices[[#This Row],[Vertex]], Vertices[], MATCH("ID", Vertices[#Headers], 0), FALSE)</f>
        <v>371</v>
      </c>
    </row>
    <row r="167" spans="1:3" x14ac:dyDescent="0.25">
      <c r="A167" s="78" t="s">
        <v>18397</v>
      </c>
      <c r="B167" s="85" t="s">
        <v>524</v>
      </c>
      <c r="C167" s="78">
        <f>VLOOKUP(GroupVertices[[#This Row],[Vertex]], Vertices[], MATCH("ID", Vertices[#Headers], 0), FALSE)</f>
        <v>372</v>
      </c>
    </row>
    <row r="168" spans="1:3" x14ac:dyDescent="0.25">
      <c r="A168" s="78" t="s">
        <v>18397</v>
      </c>
      <c r="B168" s="85" t="s">
        <v>525</v>
      </c>
      <c r="C168" s="78">
        <f>VLOOKUP(GroupVertices[[#This Row],[Vertex]], Vertices[], MATCH("ID", Vertices[#Headers], 0), FALSE)</f>
        <v>374</v>
      </c>
    </row>
    <row r="169" spans="1:3" x14ac:dyDescent="0.25">
      <c r="A169" s="78" t="s">
        <v>18397</v>
      </c>
      <c r="B169" s="85" t="s">
        <v>526</v>
      </c>
      <c r="C169" s="78">
        <f>VLOOKUP(GroupVertices[[#This Row],[Vertex]], Vertices[], MATCH("ID", Vertices[#Headers], 0), FALSE)</f>
        <v>377</v>
      </c>
    </row>
    <row r="170" spans="1:3" x14ac:dyDescent="0.25">
      <c r="A170" s="78" t="s">
        <v>18397</v>
      </c>
      <c r="B170" s="85" t="s">
        <v>527</v>
      </c>
      <c r="C170" s="78">
        <f>VLOOKUP(GroupVertices[[#This Row],[Vertex]], Vertices[], MATCH("ID", Vertices[#Headers], 0), FALSE)</f>
        <v>378</v>
      </c>
    </row>
    <row r="171" spans="1:3" x14ac:dyDescent="0.25">
      <c r="A171" s="78" t="s">
        <v>18397</v>
      </c>
      <c r="B171" s="85" t="s">
        <v>1578</v>
      </c>
      <c r="C171" s="78">
        <f>VLOOKUP(GroupVertices[[#This Row],[Vertex]], Vertices[], MATCH("ID", Vertices[#Headers], 0), FALSE)</f>
        <v>379</v>
      </c>
    </row>
    <row r="172" spans="1:3" x14ac:dyDescent="0.25">
      <c r="A172" s="78" t="s">
        <v>18397</v>
      </c>
      <c r="B172" s="85" t="s">
        <v>528</v>
      </c>
      <c r="C172" s="78">
        <f>VLOOKUP(GroupVertices[[#This Row],[Vertex]], Vertices[], MATCH("ID", Vertices[#Headers], 0), FALSE)</f>
        <v>380</v>
      </c>
    </row>
    <row r="173" spans="1:3" x14ac:dyDescent="0.25">
      <c r="A173" s="78" t="s">
        <v>18397</v>
      </c>
      <c r="B173" s="85" t="s">
        <v>529</v>
      </c>
      <c r="C173" s="78">
        <f>VLOOKUP(GroupVertices[[#This Row],[Vertex]], Vertices[], MATCH("ID", Vertices[#Headers], 0), FALSE)</f>
        <v>381</v>
      </c>
    </row>
    <row r="174" spans="1:3" x14ac:dyDescent="0.25">
      <c r="A174" s="78" t="s">
        <v>18397</v>
      </c>
      <c r="B174" s="85" t="s">
        <v>530</v>
      </c>
      <c r="C174" s="78">
        <f>VLOOKUP(GroupVertices[[#This Row],[Vertex]], Vertices[], MATCH("ID", Vertices[#Headers], 0), FALSE)</f>
        <v>382</v>
      </c>
    </row>
    <row r="175" spans="1:3" x14ac:dyDescent="0.25">
      <c r="A175" s="78" t="s">
        <v>18397</v>
      </c>
      <c r="B175" s="85" t="s">
        <v>531</v>
      </c>
      <c r="C175" s="78">
        <f>VLOOKUP(GroupVertices[[#This Row],[Vertex]], Vertices[], MATCH("ID", Vertices[#Headers], 0), FALSE)</f>
        <v>383</v>
      </c>
    </row>
    <row r="176" spans="1:3" x14ac:dyDescent="0.25">
      <c r="A176" s="78" t="s">
        <v>18397</v>
      </c>
      <c r="B176" s="85" t="s">
        <v>532</v>
      </c>
      <c r="C176" s="78">
        <f>VLOOKUP(GroupVertices[[#This Row],[Vertex]], Vertices[], MATCH("ID", Vertices[#Headers], 0), FALSE)</f>
        <v>384</v>
      </c>
    </row>
    <row r="177" spans="1:3" x14ac:dyDescent="0.25">
      <c r="A177" s="78" t="s">
        <v>18397</v>
      </c>
      <c r="B177" s="85" t="s">
        <v>534</v>
      </c>
      <c r="C177" s="78">
        <f>VLOOKUP(GroupVertices[[#This Row],[Vertex]], Vertices[], MATCH("ID", Vertices[#Headers], 0), FALSE)</f>
        <v>385</v>
      </c>
    </row>
    <row r="178" spans="1:3" x14ac:dyDescent="0.25">
      <c r="A178" s="78" t="s">
        <v>18397</v>
      </c>
      <c r="B178" s="85" t="s">
        <v>535</v>
      </c>
      <c r="C178" s="78">
        <f>VLOOKUP(GroupVertices[[#This Row],[Vertex]], Vertices[], MATCH("ID", Vertices[#Headers], 0), FALSE)</f>
        <v>386</v>
      </c>
    </row>
    <row r="179" spans="1:3" x14ac:dyDescent="0.25">
      <c r="A179" s="78" t="s">
        <v>18397</v>
      </c>
      <c r="B179" s="85" t="s">
        <v>536</v>
      </c>
      <c r="C179" s="78">
        <f>VLOOKUP(GroupVertices[[#This Row],[Vertex]], Vertices[], MATCH("ID", Vertices[#Headers], 0), FALSE)</f>
        <v>387</v>
      </c>
    </row>
    <row r="180" spans="1:3" x14ac:dyDescent="0.25">
      <c r="A180" s="78" t="s">
        <v>18397</v>
      </c>
      <c r="B180" s="85" t="s">
        <v>537</v>
      </c>
      <c r="C180" s="78">
        <f>VLOOKUP(GroupVertices[[#This Row],[Vertex]], Vertices[], MATCH("ID", Vertices[#Headers], 0), FALSE)</f>
        <v>389</v>
      </c>
    </row>
    <row r="181" spans="1:3" x14ac:dyDescent="0.25">
      <c r="A181" s="78" t="s">
        <v>18397</v>
      </c>
      <c r="B181" s="85" t="s">
        <v>538</v>
      </c>
      <c r="C181" s="78">
        <f>VLOOKUP(GroupVertices[[#This Row],[Vertex]], Vertices[], MATCH("ID", Vertices[#Headers], 0), FALSE)</f>
        <v>390</v>
      </c>
    </row>
    <row r="182" spans="1:3" x14ac:dyDescent="0.25">
      <c r="A182" s="78" t="s">
        <v>18397</v>
      </c>
      <c r="B182" s="85" t="s">
        <v>541</v>
      </c>
      <c r="C182" s="78">
        <f>VLOOKUP(GroupVertices[[#This Row],[Vertex]], Vertices[], MATCH("ID", Vertices[#Headers], 0), FALSE)</f>
        <v>392</v>
      </c>
    </row>
    <row r="183" spans="1:3" x14ac:dyDescent="0.25">
      <c r="A183" s="78" t="s">
        <v>18397</v>
      </c>
      <c r="B183" s="85" t="s">
        <v>542</v>
      </c>
      <c r="C183" s="78">
        <f>VLOOKUP(GroupVertices[[#This Row],[Vertex]], Vertices[], MATCH("ID", Vertices[#Headers], 0), FALSE)</f>
        <v>393</v>
      </c>
    </row>
    <row r="184" spans="1:3" x14ac:dyDescent="0.25">
      <c r="A184" s="78" t="s">
        <v>18397</v>
      </c>
      <c r="B184" s="85" t="s">
        <v>1580</v>
      </c>
      <c r="C184" s="78">
        <f>VLOOKUP(GroupVertices[[#This Row],[Vertex]], Vertices[], MATCH("ID", Vertices[#Headers], 0), FALSE)</f>
        <v>394</v>
      </c>
    </row>
    <row r="185" spans="1:3" x14ac:dyDescent="0.25">
      <c r="A185" s="78" t="s">
        <v>18397</v>
      </c>
      <c r="B185" s="85" t="s">
        <v>1581</v>
      </c>
      <c r="C185" s="78">
        <f>VLOOKUP(GroupVertices[[#This Row],[Vertex]], Vertices[], MATCH("ID", Vertices[#Headers], 0), FALSE)</f>
        <v>395</v>
      </c>
    </row>
    <row r="186" spans="1:3" x14ac:dyDescent="0.25">
      <c r="A186" s="78" t="s">
        <v>18397</v>
      </c>
      <c r="B186" s="85" t="s">
        <v>1582</v>
      </c>
      <c r="C186" s="78">
        <f>VLOOKUP(GroupVertices[[#This Row],[Vertex]], Vertices[], MATCH("ID", Vertices[#Headers], 0), FALSE)</f>
        <v>396</v>
      </c>
    </row>
    <row r="187" spans="1:3" x14ac:dyDescent="0.25">
      <c r="A187" s="78" t="s">
        <v>18397</v>
      </c>
      <c r="B187" s="85" t="s">
        <v>1583</v>
      </c>
      <c r="C187" s="78">
        <f>VLOOKUP(GroupVertices[[#This Row],[Vertex]], Vertices[], MATCH("ID", Vertices[#Headers], 0), FALSE)</f>
        <v>397</v>
      </c>
    </row>
    <row r="188" spans="1:3" x14ac:dyDescent="0.25">
      <c r="A188" s="78" t="s">
        <v>18397</v>
      </c>
      <c r="B188" s="85" t="s">
        <v>543</v>
      </c>
      <c r="C188" s="78">
        <f>VLOOKUP(GroupVertices[[#This Row],[Vertex]], Vertices[], MATCH("ID", Vertices[#Headers], 0), FALSE)</f>
        <v>398</v>
      </c>
    </row>
    <row r="189" spans="1:3" x14ac:dyDescent="0.25">
      <c r="A189" s="78" t="s">
        <v>18397</v>
      </c>
      <c r="B189" s="85" t="s">
        <v>545</v>
      </c>
      <c r="C189" s="78">
        <f>VLOOKUP(GroupVertices[[#This Row],[Vertex]], Vertices[], MATCH("ID", Vertices[#Headers], 0), FALSE)</f>
        <v>400</v>
      </c>
    </row>
    <row r="190" spans="1:3" x14ac:dyDescent="0.25">
      <c r="A190" s="78" t="s">
        <v>18397</v>
      </c>
      <c r="B190" s="85" t="s">
        <v>544</v>
      </c>
      <c r="C190" s="78">
        <f>VLOOKUP(GroupVertices[[#This Row],[Vertex]], Vertices[], MATCH("ID", Vertices[#Headers], 0), FALSE)</f>
        <v>399</v>
      </c>
    </row>
    <row r="191" spans="1:3" x14ac:dyDescent="0.25">
      <c r="A191" s="78" t="s">
        <v>18397</v>
      </c>
      <c r="B191" s="85" t="s">
        <v>546</v>
      </c>
      <c r="C191" s="78">
        <f>VLOOKUP(GroupVertices[[#This Row],[Vertex]], Vertices[], MATCH("ID", Vertices[#Headers], 0), FALSE)</f>
        <v>401</v>
      </c>
    </row>
    <row r="192" spans="1:3" x14ac:dyDescent="0.25">
      <c r="A192" s="78" t="s">
        <v>18397</v>
      </c>
      <c r="B192" s="85" t="s">
        <v>547</v>
      </c>
      <c r="C192" s="78">
        <f>VLOOKUP(GroupVertices[[#This Row],[Vertex]], Vertices[], MATCH("ID", Vertices[#Headers], 0), FALSE)</f>
        <v>402</v>
      </c>
    </row>
    <row r="193" spans="1:3" x14ac:dyDescent="0.25">
      <c r="A193" s="78" t="s">
        <v>18397</v>
      </c>
      <c r="B193" s="85" t="s">
        <v>890</v>
      </c>
      <c r="C193" s="78">
        <f>VLOOKUP(GroupVertices[[#This Row],[Vertex]], Vertices[], MATCH("ID", Vertices[#Headers], 0), FALSE)</f>
        <v>403</v>
      </c>
    </row>
    <row r="194" spans="1:3" x14ac:dyDescent="0.25">
      <c r="A194" s="78" t="s">
        <v>18397</v>
      </c>
      <c r="B194" s="85" t="s">
        <v>548</v>
      </c>
      <c r="C194" s="78">
        <f>VLOOKUP(GroupVertices[[#This Row],[Vertex]], Vertices[], MATCH("ID", Vertices[#Headers], 0), FALSE)</f>
        <v>404</v>
      </c>
    </row>
    <row r="195" spans="1:3" x14ac:dyDescent="0.25">
      <c r="A195" s="78" t="s">
        <v>18397</v>
      </c>
      <c r="B195" s="85" t="s">
        <v>549</v>
      </c>
      <c r="C195" s="78">
        <f>VLOOKUP(GroupVertices[[#This Row],[Vertex]], Vertices[], MATCH("ID", Vertices[#Headers], 0), FALSE)</f>
        <v>405</v>
      </c>
    </row>
    <row r="196" spans="1:3" x14ac:dyDescent="0.25">
      <c r="A196" s="78" t="s">
        <v>18397</v>
      </c>
      <c r="B196" s="85" t="s">
        <v>555</v>
      </c>
      <c r="C196" s="78">
        <f>VLOOKUP(GroupVertices[[#This Row],[Vertex]], Vertices[], MATCH("ID", Vertices[#Headers], 0), FALSE)</f>
        <v>412</v>
      </c>
    </row>
    <row r="197" spans="1:3" x14ac:dyDescent="0.25">
      <c r="A197" s="78" t="s">
        <v>18397</v>
      </c>
      <c r="B197" s="85" t="s">
        <v>556</v>
      </c>
      <c r="C197" s="78">
        <f>VLOOKUP(GroupVertices[[#This Row],[Vertex]], Vertices[], MATCH("ID", Vertices[#Headers], 0), FALSE)</f>
        <v>413</v>
      </c>
    </row>
    <row r="198" spans="1:3" x14ac:dyDescent="0.25">
      <c r="A198" s="78" t="s">
        <v>18397</v>
      </c>
      <c r="B198" s="85" t="s">
        <v>557</v>
      </c>
      <c r="C198" s="78">
        <f>VLOOKUP(GroupVertices[[#This Row],[Vertex]], Vertices[], MATCH("ID", Vertices[#Headers], 0), FALSE)</f>
        <v>414</v>
      </c>
    </row>
    <row r="199" spans="1:3" x14ac:dyDescent="0.25">
      <c r="A199" s="78" t="s">
        <v>18397</v>
      </c>
      <c r="B199" s="85" t="s">
        <v>558</v>
      </c>
      <c r="C199" s="78">
        <f>VLOOKUP(GroupVertices[[#This Row],[Vertex]], Vertices[], MATCH("ID", Vertices[#Headers], 0), FALSE)</f>
        <v>415</v>
      </c>
    </row>
    <row r="200" spans="1:3" x14ac:dyDescent="0.25">
      <c r="A200" s="78" t="s">
        <v>18397</v>
      </c>
      <c r="B200" s="85" t="s">
        <v>1101</v>
      </c>
      <c r="C200" s="78">
        <f>VLOOKUP(GroupVertices[[#This Row],[Vertex]], Vertices[], MATCH("ID", Vertices[#Headers], 0), FALSE)</f>
        <v>416</v>
      </c>
    </row>
    <row r="201" spans="1:3" x14ac:dyDescent="0.25">
      <c r="A201" s="78" t="s">
        <v>18397</v>
      </c>
      <c r="B201" s="85" t="s">
        <v>559</v>
      </c>
      <c r="C201" s="78">
        <f>VLOOKUP(GroupVertices[[#This Row],[Vertex]], Vertices[], MATCH("ID", Vertices[#Headers], 0), FALSE)</f>
        <v>417</v>
      </c>
    </row>
    <row r="202" spans="1:3" x14ac:dyDescent="0.25">
      <c r="A202" s="78" t="s">
        <v>18397</v>
      </c>
      <c r="B202" s="85" t="s">
        <v>561</v>
      </c>
      <c r="C202" s="78">
        <f>VLOOKUP(GroupVertices[[#This Row],[Vertex]], Vertices[], MATCH("ID", Vertices[#Headers], 0), FALSE)</f>
        <v>419</v>
      </c>
    </row>
    <row r="203" spans="1:3" x14ac:dyDescent="0.25">
      <c r="A203" s="78" t="s">
        <v>18397</v>
      </c>
      <c r="B203" s="85" t="s">
        <v>564</v>
      </c>
      <c r="C203" s="78">
        <f>VLOOKUP(GroupVertices[[#This Row],[Vertex]], Vertices[], MATCH("ID", Vertices[#Headers], 0), FALSE)</f>
        <v>422</v>
      </c>
    </row>
    <row r="204" spans="1:3" x14ac:dyDescent="0.25">
      <c r="A204" s="78" t="s">
        <v>18397</v>
      </c>
      <c r="B204" s="85" t="s">
        <v>567</v>
      </c>
      <c r="C204" s="78">
        <f>VLOOKUP(GroupVertices[[#This Row],[Vertex]], Vertices[], MATCH("ID", Vertices[#Headers], 0), FALSE)</f>
        <v>425</v>
      </c>
    </row>
    <row r="205" spans="1:3" x14ac:dyDescent="0.25">
      <c r="A205" s="78" t="s">
        <v>18397</v>
      </c>
      <c r="B205" s="85" t="s">
        <v>569</v>
      </c>
      <c r="C205" s="78">
        <f>VLOOKUP(GroupVertices[[#This Row],[Vertex]], Vertices[], MATCH("ID", Vertices[#Headers], 0), FALSE)</f>
        <v>427</v>
      </c>
    </row>
    <row r="206" spans="1:3" x14ac:dyDescent="0.25">
      <c r="A206" s="78" t="s">
        <v>18397</v>
      </c>
      <c r="B206" s="85" t="s">
        <v>573</v>
      </c>
      <c r="C206" s="78">
        <f>VLOOKUP(GroupVertices[[#This Row],[Vertex]], Vertices[], MATCH("ID", Vertices[#Headers], 0), FALSE)</f>
        <v>430</v>
      </c>
    </row>
    <row r="207" spans="1:3" x14ac:dyDescent="0.25">
      <c r="A207" s="78" t="s">
        <v>18397</v>
      </c>
      <c r="B207" s="85" t="s">
        <v>575</v>
      </c>
      <c r="C207" s="78">
        <f>VLOOKUP(GroupVertices[[#This Row],[Vertex]], Vertices[], MATCH("ID", Vertices[#Headers], 0), FALSE)</f>
        <v>432</v>
      </c>
    </row>
    <row r="208" spans="1:3" x14ac:dyDescent="0.25">
      <c r="A208" s="78" t="s">
        <v>18397</v>
      </c>
      <c r="B208" s="85" t="s">
        <v>574</v>
      </c>
      <c r="C208" s="78">
        <f>VLOOKUP(GroupVertices[[#This Row],[Vertex]], Vertices[], MATCH("ID", Vertices[#Headers], 0), FALSE)</f>
        <v>431</v>
      </c>
    </row>
    <row r="209" spans="1:3" x14ac:dyDescent="0.25">
      <c r="A209" s="78" t="s">
        <v>18397</v>
      </c>
      <c r="B209" s="85" t="s">
        <v>576</v>
      </c>
      <c r="C209" s="78">
        <f>VLOOKUP(GroupVertices[[#This Row],[Vertex]], Vertices[], MATCH("ID", Vertices[#Headers], 0), FALSE)</f>
        <v>433</v>
      </c>
    </row>
    <row r="210" spans="1:3" x14ac:dyDescent="0.25">
      <c r="A210" s="78" t="s">
        <v>18397</v>
      </c>
      <c r="B210" s="85" t="s">
        <v>577</v>
      </c>
      <c r="C210" s="78">
        <f>VLOOKUP(GroupVertices[[#This Row],[Vertex]], Vertices[], MATCH("ID", Vertices[#Headers], 0), FALSE)</f>
        <v>434</v>
      </c>
    </row>
    <row r="211" spans="1:3" x14ac:dyDescent="0.25">
      <c r="A211" s="78" t="s">
        <v>18397</v>
      </c>
      <c r="B211" s="85" t="s">
        <v>579</v>
      </c>
      <c r="C211" s="78">
        <f>VLOOKUP(GroupVertices[[#This Row],[Vertex]], Vertices[], MATCH("ID", Vertices[#Headers], 0), FALSE)</f>
        <v>436</v>
      </c>
    </row>
    <row r="212" spans="1:3" x14ac:dyDescent="0.25">
      <c r="A212" s="78" t="s">
        <v>18397</v>
      </c>
      <c r="B212" s="85" t="s">
        <v>580</v>
      </c>
      <c r="C212" s="78">
        <f>VLOOKUP(GroupVertices[[#This Row],[Vertex]], Vertices[], MATCH("ID", Vertices[#Headers], 0), FALSE)</f>
        <v>437</v>
      </c>
    </row>
    <row r="213" spans="1:3" x14ac:dyDescent="0.25">
      <c r="A213" s="78" t="s">
        <v>18397</v>
      </c>
      <c r="B213" s="85" t="s">
        <v>581</v>
      </c>
      <c r="C213" s="78">
        <f>VLOOKUP(GroupVertices[[#This Row],[Vertex]], Vertices[], MATCH("ID", Vertices[#Headers], 0), FALSE)</f>
        <v>440</v>
      </c>
    </row>
    <row r="214" spans="1:3" x14ac:dyDescent="0.25">
      <c r="A214" s="78" t="s">
        <v>18397</v>
      </c>
      <c r="B214" s="85" t="s">
        <v>584</v>
      </c>
      <c r="C214" s="78">
        <f>VLOOKUP(GroupVertices[[#This Row],[Vertex]], Vertices[], MATCH("ID", Vertices[#Headers], 0), FALSE)</f>
        <v>443</v>
      </c>
    </row>
    <row r="215" spans="1:3" x14ac:dyDescent="0.25">
      <c r="A215" s="78" t="s">
        <v>18397</v>
      </c>
      <c r="B215" s="85" t="s">
        <v>583</v>
      </c>
      <c r="C215" s="78">
        <f>VLOOKUP(GroupVertices[[#This Row],[Vertex]], Vertices[], MATCH("ID", Vertices[#Headers], 0), FALSE)</f>
        <v>442</v>
      </c>
    </row>
    <row r="216" spans="1:3" x14ac:dyDescent="0.25">
      <c r="A216" s="78" t="s">
        <v>18397</v>
      </c>
      <c r="B216" s="85" t="s">
        <v>590</v>
      </c>
      <c r="C216" s="78">
        <f>VLOOKUP(GroupVertices[[#This Row],[Vertex]], Vertices[], MATCH("ID", Vertices[#Headers], 0), FALSE)</f>
        <v>449</v>
      </c>
    </row>
    <row r="217" spans="1:3" x14ac:dyDescent="0.25">
      <c r="A217" s="78" t="s">
        <v>18397</v>
      </c>
      <c r="B217" s="85" t="s">
        <v>591</v>
      </c>
      <c r="C217" s="78">
        <f>VLOOKUP(GroupVertices[[#This Row],[Vertex]], Vertices[], MATCH("ID", Vertices[#Headers], 0), FALSE)</f>
        <v>450</v>
      </c>
    </row>
    <row r="218" spans="1:3" x14ac:dyDescent="0.25">
      <c r="A218" s="78" t="s">
        <v>18397</v>
      </c>
      <c r="B218" s="85" t="s">
        <v>592</v>
      </c>
      <c r="C218" s="78">
        <f>VLOOKUP(GroupVertices[[#This Row],[Vertex]], Vertices[], MATCH("ID", Vertices[#Headers], 0), FALSE)</f>
        <v>451</v>
      </c>
    </row>
    <row r="219" spans="1:3" x14ac:dyDescent="0.25">
      <c r="A219" s="78" t="s">
        <v>18397</v>
      </c>
      <c r="B219" s="85" t="s">
        <v>598</v>
      </c>
      <c r="C219" s="78">
        <f>VLOOKUP(GroupVertices[[#This Row],[Vertex]], Vertices[], MATCH("ID", Vertices[#Headers], 0), FALSE)</f>
        <v>457</v>
      </c>
    </row>
    <row r="220" spans="1:3" x14ac:dyDescent="0.25">
      <c r="A220" s="78" t="s">
        <v>18397</v>
      </c>
      <c r="B220" s="85" t="s">
        <v>1587</v>
      </c>
      <c r="C220" s="78">
        <f>VLOOKUP(GroupVertices[[#This Row],[Vertex]], Vertices[], MATCH("ID", Vertices[#Headers], 0), FALSE)</f>
        <v>458</v>
      </c>
    </row>
    <row r="221" spans="1:3" x14ac:dyDescent="0.25">
      <c r="A221" s="78" t="s">
        <v>18397</v>
      </c>
      <c r="B221" s="85" t="s">
        <v>599</v>
      </c>
      <c r="C221" s="78">
        <f>VLOOKUP(GroupVertices[[#This Row],[Vertex]], Vertices[], MATCH("ID", Vertices[#Headers], 0), FALSE)</f>
        <v>459</v>
      </c>
    </row>
    <row r="222" spans="1:3" x14ac:dyDescent="0.25">
      <c r="A222" s="78" t="s">
        <v>18397</v>
      </c>
      <c r="B222" s="85" t="s">
        <v>600</v>
      </c>
      <c r="C222" s="78">
        <f>VLOOKUP(GroupVertices[[#This Row],[Vertex]], Vertices[], MATCH("ID", Vertices[#Headers], 0), FALSE)</f>
        <v>460</v>
      </c>
    </row>
    <row r="223" spans="1:3" x14ac:dyDescent="0.25">
      <c r="A223" s="78" t="s">
        <v>18397</v>
      </c>
      <c r="B223" s="85" t="s">
        <v>601</v>
      </c>
      <c r="C223" s="78">
        <f>VLOOKUP(GroupVertices[[#This Row],[Vertex]], Vertices[], MATCH("ID", Vertices[#Headers], 0), FALSE)</f>
        <v>461</v>
      </c>
    </row>
    <row r="224" spans="1:3" x14ac:dyDescent="0.25">
      <c r="A224" s="78" t="s">
        <v>18397</v>
      </c>
      <c r="B224" s="85" t="s">
        <v>602</v>
      </c>
      <c r="C224" s="78">
        <f>VLOOKUP(GroupVertices[[#This Row],[Vertex]], Vertices[], MATCH("ID", Vertices[#Headers], 0), FALSE)</f>
        <v>462</v>
      </c>
    </row>
    <row r="225" spans="1:3" x14ac:dyDescent="0.25">
      <c r="A225" s="78" t="s">
        <v>18397</v>
      </c>
      <c r="B225" s="85" t="s">
        <v>604</v>
      </c>
      <c r="C225" s="78">
        <f>VLOOKUP(GroupVertices[[#This Row],[Vertex]], Vertices[], MATCH("ID", Vertices[#Headers], 0), FALSE)</f>
        <v>465</v>
      </c>
    </row>
    <row r="226" spans="1:3" x14ac:dyDescent="0.25">
      <c r="A226" s="78" t="s">
        <v>18397</v>
      </c>
      <c r="B226" s="85" t="s">
        <v>605</v>
      </c>
      <c r="C226" s="78">
        <f>VLOOKUP(GroupVertices[[#This Row],[Vertex]], Vertices[], MATCH("ID", Vertices[#Headers], 0), FALSE)</f>
        <v>466</v>
      </c>
    </row>
    <row r="227" spans="1:3" x14ac:dyDescent="0.25">
      <c r="A227" s="78" t="s">
        <v>18397</v>
      </c>
      <c r="B227" s="85" t="s">
        <v>606</v>
      </c>
      <c r="C227" s="78">
        <f>VLOOKUP(GroupVertices[[#This Row],[Vertex]], Vertices[], MATCH("ID", Vertices[#Headers], 0), FALSE)</f>
        <v>467</v>
      </c>
    </row>
    <row r="228" spans="1:3" x14ac:dyDescent="0.25">
      <c r="A228" s="78" t="s">
        <v>18397</v>
      </c>
      <c r="B228" s="85" t="s">
        <v>1588</v>
      </c>
      <c r="C228" s="78">
        <f>VLOOKUP(GroupVertices[[#This Row],[Vertex]], Vertices[], MATCH("ID", Vertices[#Headers], 0), FALSE)</f>
        <v>468</v>
      </c>
    </row>
    <row r="229" spans="1:3" x14ac:dyDescent="0.25">
      <c r="A229" s="78" t="s">
        <v>18397</v>
      </c>
      <c r="B229" s="85" t="s">
        <v>1589</v>
      </c>
      <c r="C229" s="78">
        <f>VLOOKUP(GroupVertices[[#This Row],[Vertex]], Vertices[], MATCH("ID", Vertices[#Headers], 0), FALSE)</f>
        <v>469</v>
      </c>
    </row>
    <row r="230" spans="1:3" x14ac:dyDescent="0.25">
      <c r="A230" s="78" t="s">
        <v>18397</v>
      </c>
      <c r="B230" s="85" t="s">
        <v>607</v>
      </c>
      <c r="C230" s="78">
        <f>VLOOKUP(GroupVertices[[#This Row],[Vertex]], Vertices[], MATCH("ID", Vertices[#Headers], 0), FALSE)</f>
        <v>470</v>
      </c>
    </row>
    <row r="231" spans="1:3" x14ac:dyDescent="0.25">
      <c r="A231" s="78" t="s">
        <v>18397</v>
      </c>
      <c r="B231" s="85" t="s">
        <v>618</v>
      </c>
      <c r="C231" s="78">
        <f>VLOOKUP(GroupVertices[[#This Row],[Vertex]], Vertices[], MATCH("ID", Vertices[#Headers], 0), FALSE)</f>
        <v>471</v>
      </c>
    </row>
    <row r="232" spans="1:3" x14ac:dyDescent="0.25">
      <c r="A232" s="78" t="s">
        <v>18397</v>
      </c>
      <c r="B232" s="85" t="s">
        <v>608</v>
      </c>
      <c r="C232" s="78">
        <f>VLOOKUP(GroupVertices[[#This Row],[Vertex]], Vertices[], MATCH("ID", Vertices[#Headers], 0), FALSE)</f>
        <v>472</v>
      </c>
    </row>
    <row r="233" spans="1:3" x14ac:dyDescent="0.25">
      <c r="A233" s="78" t="s">
        <v>18397</v>
      </c>
      <c r="B233" s="85" t="s">
        <v>609</v>
      </c>
      <c r="C233" s="78">
        <f>VLOOKUP(GroupVertices[[#This Row],[Vertex]], Vertices[], MATCH("ID", Vertices[#Headers], 0), FALSE)</f>
        <v>473</v>
      </c>
    </row>
    <row r="234" spans="1:3" x14ac:dyDescent="0.25">
      <c r="A234" s="78" t="s">
        <v>18397</v>
      </c>
      <c r="B234" s="85" t="s">
        <v>612</v>
      </c>
      <c r="C234" s="78">
        <f>VLOOKUP(GroupVertices[[#This Row],[Vertex]], Vertices[], MATCH("ID", Vertices[#Headers], 0), FALSE)</f>
        <v>476</v>
      </c>
    </row>
    <row r="235" spans="1:3" x14ac:dyDescent="0.25">
      <c r="A235" s="78" t="s">
        <v>18397</v>
      </c>
      <c r="B235" s="85" t="s">
        <v>614</v>
      </c>
      <c r="C235" s="78">
        <f>VLOOKUP(GroupVertices[[#This Row],[Vertex]], Vertices[], MATCH("ID", Vertices[#Headers], 0), FALSE)</f>
        <v>478</v>
      </c>
    </row>
    <row r="236" spans="1:3" x14ac:dyDescent="0.25">
      <c r="A236" s="78" t="s">
        <v>18397</v>
      </c>
      <c r="B236" s="85" t="s">
        <v>616</v>
      </c>
      <c r="C236" s="78">
        <f>VLOOKUP(GroupVertices[[#This Row],[Vertex]], Vertices[], MATCH("ID", Vertices[#Headers], 0), FALSE)</f>
        <v>480</v>
      </c>
    </row>
    <row r="237" spans="1:3" x14ac:dyDescent="0.25">
      <c r="A237" s="78" t="s">
        <v>18397</v>
      </c>
      <c r="B237" s="85" t="s">
        <v>617</v>
      </c>
      <c r="C237" s="78">
        <f>VLOOKUP(GroupVertices[[#This Row],[Vertex]], Vertices[], MATCH("ID", Vertices[#Headers], 0), FALSE)</f>
        <v>481</v>
      </c>
    </row>
    <row r="238" spans="1:3" x14ac:dyDescent="0.25">
      <c r="A238" s="78" t="s">
        <v>18397</v>
      </c>
      <c r="B238" s="85" t="s">
        <v>619</v>
      </c>
      <c r="C238" s="78">
        <f>VLOOKUP(GroupVertices[[#This Row],[Vertex]], Vertices[], MATCH("ID", Vertices[#Headers], 0), FALSE)</f>
        <v>482</v>
      </c>
    </row>
    <row r="239" spans="1:3" x14ac:dyDescent="0.25">
      <c r="A239" s="78" t="s">
        <v>18397</v>
      </c>
      <c r="B239" s="85" t="s">
        <v>622</v>
      </c>
      <c r="C239" s="78">
        <f>VLOOKUP(GroupVertices[[#This Row],[Vertex]], Vertices[], MATCH("ID", Vertices[#Headers], 0), FALSE)</f>
        <v>484</v>
      </c>
    </row>
    <row r="240" spans="1:3" x14ac:dyDescent="0.25">
      <c r="A240" s="78" t="s">
        <v>18397</v>
      </c>
      <c r="B240" s="85" t="s">
        <v>623</v>
      </c>
      <c r="C240" s="78">
        <f>VLOOKUP(GroupVertices[[#This Row],[Vertex]], Vertices[], MATCH("ID", Vertices[#Headers], 0), FALSE)</f>
        <v>485</v>
      </c>
    </row>
    <row r="241" spans="1:3" x14ac:dyDescent="0.25">
      <c r="A241" s="78" t="s">
        <v>18397</v>
      </c>
      <c r="B241" s="85" t="s">
        <v>624</v>
      </c>
      <c r="C241" s="78">
        <f>VLOOKUP(GroupVertices[[#This Row],[Vertex]], Vertices[], MATCH("ID", Vertices[#Headers], 0), FALSE)</f>
        <v>486</v>
      </c>
    </row>
    <row r="242" spans="1:3" x14ac:dyDescent="0.25">
      <c r="A242" s="78" t="s">
        <v>18397</v>
      </c>
      <c r="B242" s="85" t="s">
        <v>625</v>
      </c>
      <c r="C242" s="78">
        <f>VLOOKUP(GroupVertices[[#This Row],[Vertex]], Vertices[], MATCH("ID", Vertices[#Headers], 0), FALSE)</f>
        <v>487</v>
      </c>
    </row>
    <row r="243" spans="1:3" x14ac:dyDescent="0.25">
      <c r="A243" s="78" t="s">
        <v>18397</v>
      </c>
      <c r="B243" s="85" t="s">
        <v>627</v>
      </c>
      <c r="C243" s="78">
        <f>VLOOKUP(GroupVertices[[#This Row],[Vertex]], Vertices[], MATCH("ID", Vertices[#Headers], 0), FALSE)</f>
        <v>489</v>
      </c>
    </row>
    <row r="244" spans="1:3" x14ac:dyDescent="0.25">
      <c r="A244" s="78" t="s">
        <v>18397</v>
      </c>
      <c r="B244" s="85" t="s">
        <v>626</v>
      </c>
      <c r="C244" s="78">
        <f>VLOOKUP(GroupVertices[[#This Row],[Vertex]], Vertices[], MATCH("ID", Vertices[#Headers], 0), FALSE)</f>
        <v>488</v>
      </c>
    </row>
    <row r="245" spans="1:3" x14ac:dyDescent="0.25">
      <c r="A245" s="78" t="s">
        <v>18397</v>
      </c>
      <c r="B245" s="85" t="s">
        <v>628</v>
      </c>
      <c r="C245" s="78">
        <f>VLOOKUP(GroupVertices[[#This Row],[Vertex]], Vertices[], MATCH("ID", Vertices[#Headers], 0), FALSE)</f>
        <v>490</v>
      </c>
    </row>
    <row r="246" spans="1:3" x14ac:dyDescent="0.25">
      <c r="A246" s="78" t="s">
        <v>18397</v>
      </c>
      <c r="B246" s="85" t="s">
        <v>1590</v>
      </c>
      <c r="C246" s="78">
        <f>VLOOKUP(GroupVertices[[#This Row],[Vertex]], Vertices[], MATCH("ID", Vertices[#Headers], 0), FALSE)</f>
        <v>491</v>
      </c>
    </row>
    <row r="247" spans="1:3" x14ac:dyDescent="0.25">
      <c r="A247" s="78" t="s">
        <v>18397</v>
      </c>
      <c r="B247" s="85" t="s">
        <v>629</v>
      </c>
      <c r="C247" s="78">
        <f>VLOOKUP(GroupVertices[[#This Row],[Vertex]], Vertices[], MATCH("ID", Vertices[#Headers], 0), FALSE)</f>
        <v>492</v>
      </c>
    </row>
    <row r="248" spans="1:3" x14ac:dyDescent="0.25">
      <c r="A248" s="78" t="s">
        <v>18397</v>
      </c>
      <c r="B248" s="85" t="s">
        <v>631</v>
      </c>
      <c r="C248" s="78">
        <f>VLOOKUP(GroupVertices[[#This Row],[Vertex]], Vertices[], MATCH("ID", Vertices[#Headers], 0), FALSE)</f>
        <v>493</v>
      </c>
    </row>
    <row r="249" spans="1:3" x14ac:dyDescent="0.25">
      <c r="A249" s="78" t="s">
        <v>18397</v>
      </c>
      <c r="B249" s="85" t="s">
        <v>632</v>
      </c>
      <c r="C249" s="78">
        <f>VLOOKUP(GroupVertices[[#This Row],[Vertex]], Vertices[], MATCH("ID", Vertices[#Headers], 0), FALSE)</f>
        <v>495</v>
      </c>
    </row>
    <row r="250" spans="1:3" x14ac:dyDescent="0.25">
      <c r="A250" s="78" t="s">
        <v>18397</v>
      </c>
      <c r="B250" s="85" t="s">
        <v>634</v>
      </c>
      <c r="C250" s="78">
        <f>VLOOKUP(GroupVertices[[#This Row],[Vertex]], Vertices[], MATCH("ID", Vertices[#Headers], 0), FALSE)</f>
        <v>497</v>
      </c>
    </row>
    <row r="251" spans="1:3" x14ac:dyDescent="0.25">
      <c r="A251" s="78" t="s">
        <v>18397</v>
      </c>
      <c r="B251" s="85" t="s">
        <v>662</v>
      </c>
      <c r="C251" s="78">
        <f>VLOOKUP(GroupVertices[[#This Row],[Vertex]], Vertices[], MATCH("ID", Vertices[#Headers], 0), FALSE)</f>
        <v>498</v>
      </c>
    </row>
    <row r="252" spans="1:3" x14ac:dyDescent="0.25">
      <c r="A252" s="78" t="s">
        <v>18397</v>
      </c>
      <c r="B252" s="85" t="s">
        <v>635</v>
      </c>
      <c r="C252" s="78">
        <f>VLOOKUP(GroupVertices[[#This Row],[Vertex]], Vertices[], MATCH("ID", Vertices[#Headers], 0), FALSE)</f>
        <v>499</v>
      </c>
    </row>
    <row r="253" spans="1:3" x14ac:dyDescent="0.25">
      <c r="A253" s="78" t="s">
        <v>18397</v>
      </c>
      <c r="B253" s="85" t="s">
        <v>636</v>
      </c>
      <c r="C253" s="78">
        <f>VLOOKUP(GroupVertices[[#This Row],[Vertex]], Vertices[], MATCH("ID", Vertices[#Headers], 0), FALSE)</f>
        <v>500</v>
      </c>
    </row>
    <row r="254" spans="1:3" x14ac:dyDescent="0.25">
      <c r="A254" s="78" t="s">
        <v>18397</v>
      </c>
      <c r="B254" s="85" t="s">
        <v>637</v>
      </c>
      <c r="C254" s="78">
        <f>VLOOKUP(GroupVertices[[#This Row],[Vertex]], Vertices[], MATCH("ID", Vertices[#Headers], 0), FALSE)</f>
        <v>501</v>
      </c>
    </row>
    <row r="255" spans="1:3" x14ac:dyDescent="0.25">
      <c r="A255" s="78" t="s">
        <v>18397</v>
      </c>
      <c r="B255" s="85" t="s">
        <v>640</v>
      </c>
      <c r="C255" s="78">
        <f>VLOOKUP(GroupVertices[[#This Row],[Vertex]], Vertices[], MATCH("ID", Vertices[#Headers], 0), FALSE)</f>
        <v>504</v>
      </c>
    </row>
    <row r="256" spans="1:3" x14ac:dyDescent="0.25">
      <c r="A256" s="78" t="s">
        <v>18397</v>
      </c>
      <c r="B256" s="85" t="s">
        <v>1281</v>
      </c>
      <c r="C256" s="78">
        <f>VLOOKUP(GroupVertices[[#This Row],[Vertex]], Vertices[], MATCH("ID", Vertices[#Headers], 0), FALSE)</f>
        <v>505</v>
      </c>
    </row>
    <row r="257" spans="1:3" x14ac:dyDescent="0.25">
      <c r="A257" s="78" t="s">
        <v>18397</v>
      </c>
      <c r="B257" s="85" t="s">
        <v>1591</v>
      </c>
      <c r="C257" s="78">
        <f>VLOOKUP(GroupVertices[[#This Row],[Vertex]], Vertices[], MATCH("ID", Vertices[#Headers], 0), FALSE)</f>
        <v>507</v>
      </c>
    </row>
    <row r="258" spans="1:3" x14ac:dyDescent="0.25">
      <c r="A258" s="78" t="s">
        <v>18397</v>
      </c>
      <c r="B258" s="85" t="s">
        <v>643</v>
      </c>
      <c r="C258" s="78">
        <f>VLOOKUP(GroupVertices[[#This Row],[Vertex]], Vertices[], MATCH("ID", Vertices[#Headers], 0), FALSE)</f>
        <v>508</v>
      </c>
    </row>
    <row r="259" spans="1:3" x14ac:dyDescent="0.25">
      <c r="A259" s="78" t="s">
        <v>18397</v>
      </c>
      <c r="B259" s="85" t="s">
        <v>1592</v>
      </c>
      <c r="C259" s="78">
        <f>VLOOKUP(GroupVertices[[#This Row],[Vertex]], Vertices[], MATCH("ID", Vertices[#Headers], 0), FALSE)</f>
        <v>509</v>
      </c>
    </row>
    <row r="260" spans="1:3" x14ac:dyDescent="0.25">
      <c r="A260" s="78" t="s">
        <v>18397</v>
      </c>
      <c r="B260" s="85" t="s">
        <v>799</v>
      </c>
      <c r="C260" s="78">
        <f>VLOOKUP(GroupVertices[[#This Row],[Vertex]], Vertices[], MATCH("ID", Vertices[#Headers], 0), FALSE)</f>
        <v>514</v>
      </c>
    </row>
    <row r="261" spans="1:3" x14ac:dyDescent="0.25">
      <c r="A261" s="78" t="s">
        <v>18397</v>
      </c>
      <c r="B261" s="85" t="s">
        <v>656</v>
      </c>
      <c r="C261" s="78">
        <f>VLOOKUP(GroupVertices[[#This Row],[Vertex]], Vertices[], MATCH("ID", Vertices[#Headers], 0), FALSE)</f>
        <v>523</v>
      </c>
    </row>
    <row r="262" spans="1:3" x14ac:dyDescent="0.25">
      <c r="A262" s="78" t="s">
        <v>18397</v>
      </c>
      <c r="B262" s="85" t="s">
        <v>658</v>
      </c>
      <c r="C262" s="78">
        <f>VLOOKUP(GroupVertices[[#This Row],[Vertex]], Vertices[], MATCH("ID", Vertices[#Headers], 0), FALSE)</f>
        <v>525</v>
      </c>
    </row>
    <row r="263" spans="1:3" x14ac:dyDescent="0.25">
      <c r="A263" s="78" t="s">
        <v>18397</v>
      </c>
      <c r="B263" s="85" t="s">
        <v>659</v>
      </c>
      <c r="C263" s="78">
        <f>VLOOKUP(GroupVertices[[#This Row],[Vertex]], Vertices[], MATCH("ID", Vertices[#Headers], 0), FALSE)</f>
        <v>526</v>
      </c>
    </row>
    <row r="264" spans="1:3" x14ac:dyDescent="0.25">
      <c r="A264" s="78" t="s">
        <v>18397</v>
      </c>
      <c r="B264" s="85" t="s">
        <v>660</v>
      </c>
      <c r="C264" s="78">
        <f>VLOOKUP(GroupVertices[[#This Row],[Vertex]], Vertices[], MATCH("ID", Vertices[#Headers], 0), FALSE)</f>
        <v>527</v>
      </c>
    </row>
    <row r="265" spans="1:3" x14ac:dyDescent="0.25">
      <c r="A265" s="78" t="s">
        <v>18397</v>
      </c>
      <c r="B265" s="85" t="s">
        <v>661</v>
      </c>
      <c r="C265" s="78">
        <f>VLOOKUP(GroupVertices[[#This Row],[Vertex]], Vertices[], MATCH("ID", Vertices[#Headers], 0), FALSE)</f>
        <v>528</v>
      </c>
    </row>
    <row r="266" spans="1:3" x14ac:dyDescent="0.25">
      <c r="A266" s="78" t="s">
        <v>18397</v>
      </c>
      <c r="B266" s="85" t="s">
        <v>663</v>
      </c>
      <c r="C266" s="78">
        <f>VLOOKUP(GroupVertices[[#This Row],[Vertex]], Vertices[], MATCH("ID", Vertices[#Headers], 0), FALSE)</f>
        <v>529</v>
      </c>
    </row>
    <row r="267" spans="1:3" x14ac:dyDescent="0.25">
      <c r="A267" s="78" t="s">
        <v>18397</v>
      </c>
      <c r="B267" s="85" t="s">
        <v>666</v>
      </c>
      <c r="C267" s="78">
        <f>VLOOKUP(GroupVertices[[#This Row],[Vertex]], Vertices[], MATCH("ID", Vertices[#Headers], 0), FALSE)</f>
        <v>532</v>
      </c>
    </row>
    <row r="268" spans="1:3" x14ac:dyDescent="0.25">
      <c r="A268" s="78" t="s">
        <v>18397</v>
      </c>
      <c r="B268" s="85" t="s">
        <v>671</v>
      </c>
      <c r="C268" s="78">
        <f>VLOOKUP(GroupVertices[[#This Row],[Vertex]], Vertices[], MATCH("ID", Vertices[#Headers], 0), FALSE)</f>
        <v>536</v>
      </c>
    </row>
    <row r="269" spans="1:3" x14ac:dyDescent="0.25">
      <c r="A269" s="78" t="s">
        <v>18397</v>
      </c>
      <c r="B269" s="85" t="s">
        <v>670</v>
      </c>
      <c r="C269" s="78">
        <f>VLOOKUP(GroupVertices[[#This Row],[Vertex]], Vertices[], MATCH("ID", Vertices[#Headers], 0), FALSE)</f>
        <v>535</v>
      </c>
    </row>
    <row r="270" spans="1:3" x14ac:dyDescent="0.25">
      <c r="A270" s="78" t="s">
        <v>18397</v>
      </c>
      <c r="B270" s="85" t="s">
        <v>672</v>
      </c>
      <c r="C270" s="78">
        <f>VLOOKUP(GroupVertices[[#This Row],[Vertex]], Vertices[], MATCH("ID", Vertices[#Headers], 0), FALSE)</f>
        <v>537</v>
      </c>
    </row>
    <row r="271" spans="1:3" x14ac:dyDescent="0.25">
      <c r="A271" s="78" t="s">
        <v>18397</v>
      </c>
      <c r="B271" s="85" t="s">
        <v>676</v>
      </c>
      <c r="C271" s="78">
        <f>VLOOKUP(GroupVertices[[#This Row],[Vertex]], Vertices[], MATCH("ID", Vertices[#Headers], 0), FALSE)</f>
        <v>541</v>
      </c>
    </row>
    <row r="272" spans="1:3" x14ac:dyDescent="0.25">
      <c r="A272" s="78" t="s">
        <v>18397</v>
      </c>
      <c r="B272" s="85" t="s">
        <v>677</v>
      </c>
      <c r="C272" s="78">
        <f>VLOOKUP(GroupVertices[[#This Row],[Vertex]], Vertices[], MATCH("ID", Vertices[#Headers], 0), FALSE)</f>
        <v>542</v>
      </c>
    </row>
    <row r="273" spans="1:3" x14ac:dyDescent="0.25">
      <c r="A273" s="78" t="s">
        <v>18397</v>
      </c>
      <c r="B273" s="85" t="s">
        <v>678</v>
      </c>
      <c r="C273" s="78">
        <f>VLOOKUP(GroupVertices[[#This Row],[Vertex]], Vertices[], MATCH("ID", Vertices[#Headers], 0), FALSE)</f>
        <v>543</v>
      </c>
    </row>
    <row r="274" spans="1:3" x14ac:dyDescent="0.25">
      <c r="A274" s="78" t="s">
        <v>18397</v>
      </c>
      <c r="B274" s="85" t="s">
        <v>679</v>
      </c>
      <c r="C274" s="78">
        <f>VLOOKUP(GroupVertices[[#This Row],[Vertex]], Vertices[], MATCH("ID", Vertices[#Headers], 0), FALSE)</f>
        <v>544</v>
      </c>
    </row>
    <row r="275" spans="1:3" x14ac:dyDescent="0.25">
      <c r="A275" s="78" t="s">
        <v>18397</v>
      </c>
      <c r="B275" s="85" t="s">
        <v>681</v>
      </c>
      <c r="C275" s="78">
        <f>VLOOKUP(GroupVertices[[#This Row],[Vertex]], Vertices[], MATCH("ID", Vertices[#Headers], 0), FALSE)</f>
        <v>546</v>
      </c>
    </row>
    <row r="276" spans="1:3" x14ac:dyDescent="0.25">
      <c r="A276" s="78" t="s">
        <v>18397</v>
      </c>
      <c r="B276" s="85" t="s">
        <v>682</v>
      </c>
      <c r="C276" s="78">
        <f>VLOOKUP(GroupVertices[[#This Row],[Vertex]], Vertices[], MATCH("ID", Vertices[#Headers], 0), FALSE)</f>
        <v>547</v>
      </c>
    </row>
    <row r="277" spans="1:3" x14ac:dyDescent="0.25">
      <c r="A277" s="78" t="s">
        <v>18397</v>
      </c>
      <c r="B277" s="85" t="s">
        <v>683</v>
      </c>
      <c r="C277" s="78">
        <f>VLOOKUP(GroupVertices[[#This Row],[Vertex]], Vertices[], MATCH("ID", Vertices[#Headers], 0), FALSE)</f>
        <v>548</v>
      </c>
    </row>
    <row r="278" spans="1:3" x14ac:dyDescent="0.25">
      <c r="A278" s="78" t="s">
        <v>18397</v>
      </c>
      <c r="B278" s="85" t="s">
        <v>685</v>
      </c>
      <c r="C278" s="78">
        <f>VLOOKUP(GroupVertices[[#This Row],[Vertex]], Vertices[], MATCH("ID", Vertices[#Headers], 0), FALSE)</f>
        <v>550</v>
      </c>
    </row>
    <row r="279" spans="1:3" x14ac:dyDescent="0.25">
      <c r="A279" s="78" t="s">
        <v>18397</v>
      </c>
      <c r="B279" s="85" t="s">
        <v>686</v>
      </c>
      <c r="C279" s="78">
        <f>VLOOKUP(GroupVertices[[#This Row],[Vertex]], Vertices[], MATCH("ID", Vertices[#Headers], 0), FALSE)</f>
        <v>551</v>
      </c>
    </row>
    <row r="280" spans="1:3" x14ac:dyDescent="0.25">
      <c r="A280" s="78" t="s">
        <v>18397</v>
      </c>
      <c r="B280" s="85" t="s">
        <v>687</v>
      </c>
      <c r="C280" s="78">
        <f>VLOOKUP(GroupVertices[[#This Row],[Vertex]], Vertices[], MATCH("ID", Vertices[#Headers], 0), FALSE)</f>
        <v>552</v>
      </c>
    </row>
    <row r="281" spans="1:3" x14ac:dyDescent="0.25">
      <c r="A281" s="78" t="s">
        <v>18397</v>
      </c>
      <c r="B281" s="85" t="s">
        <v>688</v>
      </c>
      <c r="C281" s="78">
        <f>VLOOKUP(GroupVertices[[#This Row],[Vertex]], Vertices[], MATCH("ID", Vertices[#Headers], 0), FALSE)</f>
        <v>553</v>
      </c>
    </row>
    <row r="282" spans="1:3" x14ac:dyDescent="0.25">
      <c r="A282" s="78" t="s">
        <v>18397</v>
      </c>
      <c r="B282" s="85" t="s">
        <v>689</v>
      </c>
      <c r="C282" s="78">
        <f>VLOOKUP(GroupVertices[[#This Row],[Vertex]], Vertices[], MATCH("ID", Vertices[#Headers], 0), FALSE)</f>
        <v>554</v>
      </c>
    </row>
    <row r="283" spans="1:3" x14ac:dyDescent="0.25">
      <c r="A283" s="78" t="s">
        <v>18397</v>
      </c>
      <c r="B283" s="85" t="s">
        <v>690</v>
      </c>
      <c r="C283" s="78">
        <f>VLOOKUP(GroupVertices[[#This Row],[Vertex]], Vertices[], MATCH("ID", Vertices[#Headers], 0), FALSE)</f>
        <v>555</v>
      </c>
    </row>
    <row r="284" spans="1:3" x14ac:dyDescent="0.25">
      <c r="A284" s="78" t="s">
        <v>18397</v>
      </c>
      <c r="B284" s="85" t="s">
        <v>691</v>
      </c>
      <c r="C284" s="78">
        <f>VLOOKUP(GroupVertices[[#This Row],[Vertex]], Vertices[], MATCH("ID", Vertices[#Headers], 0), FALSE)</f>
        <v>556</v>
      </c>
    </row>
    <row r="285" spans="1:3" x14ac:dyDescent="0.25">
      <c r="A285" s="78" t="s">
        <v>18397</v>
      </c>
      <c r="B285" s="85" t="s">
        <v>692</v>
      </c>
      <c r="C285" s="78">
        <f>VLOOKUP(GroupVertices[[#This Row],[Vertex]], Vertices[], MATCH("ID", Vertices[#Headers], 0), FALSE)</f>
        <v>557</v>
      </c>
    </row>
    <row r="286" spans="1:3" x14ac:dyDescent="0.25">
      <c r="A286" s="78" t="s">
        <v>18397</v>
      </c>
      <c r="B286" s="85" t="s">
        <v>693</v>
      </c>
      <c r="C286" s="78">
        <f>VLOOKUP(GroupVertices[[#This Row],[Vertex]], Vertices[], MATCH("ID", Vertices[#Headers], 0), FALSE)</f>
        <v>558</v>
      </c>
    </row>
    <row r="287" spans="1:3" x14ac:dyDescent="0.25">
      <c r="A287" s="78" t="s">
        <v>18397</v>
      </c>
      <c r="B287" s="85" t="s">
        <v>694</v>
      </c>
      <c r="C287" s="78">
        <f>VLOOKUP(GroupVertices[[#This Row],[Vertex]], Vertices[], MATCH("ID", Vertices[#Headers], 0), FALSE)</f>
        <v>559</v>
      </c>
    </row>
    <row r="288" spans="1:3" x14ac:dyDescent="0.25">
      <c r="A288" s="78" t="s">
        <v>18397</v>
      </c>
      <c r="B288" s="85" t="s">
        <v>695</v>
      </c>
      <c r="C288" s="78">
        <f>VLOOKUP(GroupVertices[[#This Row],[Vertex]], Vertices[], MATCH("ID", Vertices[#Headers], 0), FALSE)</f>
        <v>560</v>
      </c>
    </row>
    <row r="289" spans="1:3" x14ac:dyDescent="0.25">
      <c r="A289" s="78" t="s">
        <v>18397</v>
      </c>
      <c r="B289" s="85" t="s">
        <v>697</v>
      </c>
      <c r="C289" s="78">
        <f>VLOOKUP(GroupVertices[[#This Row],[Vertex]], Vertices[], MATCH("ID", Vertices[#Headers], 0), FALSE)</f>
        <v>562</v>
      </c>
    </row>
    <row r="290" spans="1:3" x14ac:dyDescent="0.25">
      <c r="A290" s="78" t="s">
        <v>18397</v>
      </c>
      <c r="B290" s="85" t="s">
        <v>699</v>
      </c>
      <c r="C290" s="78">
        <f>VLOOKUP(GroupVertices[[#This Row],[Vertex]], Vertices[], MATCH("ID", Vertices[#Headers], 0), FALSE)</f>
        <v>564</v>
      </c>
    </row>
    <row r="291" spans="1:3" x14ac:dyDescent="0.25">
      <c r="A291" s="78" t="s">
        <v>18397</v>
      </c>
      <c r="B291" s="85" t="s">
        <v>700</v>
      </c>
      <c r="C291" s="78">
        <f>VLOOKUP(GroupVertices[[#This Row],[Vertex]], Vertices[], MATCH("ID", Vertices[#Headers], 0), FALSE)</f>
        <v>565</v>
      </c>
    </row>
    <row r="292" spans="1:3" x14ac:dyDescent="0.25">
      <c r="A292" s="78" t="s">
        <v>18397</v>
      </c>
      <c r="B292" s="85" t="s">
        <v>701</v>
      </c>
      <c r="C292" s="78">
        <f>VLOOKUP(GroupVertices[[#This Row],[Vertex]], Vertices[], MATCH("ID", Vertices[#Headers], 0), FALSE)</f>
        <v>566</v>
      </c>
    </row>
    <row r="293" spans="1:3" x14ac:dyDescent="0.25">
      <c r="A293" s="78" t="s">
        <v>18397</v>
      </c>
      <c r="B293" s="85" t="s">
        <v>702</v>
      </c>
      <c r="C293" s="78">
        <f>VLOOKUP(GroupVertices[[#This Row],[Vertex]], Vertices[], MATCH("ID", Vertices[#Headers], 0), FALSE)</f>
        <v>567</v>
      </c>
    </row>
    <row r="294" spans="1:3" x14ac:dyDescent="0.25">
      <c r="A294" s="78" t="s">
        <v>18397</v>
      </c>
      <c r="B294" s="85" t="s">
        <v>1078</v>
      </c>
      <c r="C294" s="78">
        <f>VLOOKUP(GroupVertices[[#This Row],[Vertex]], Vertices[], MATCH("ID", Vertices[#Headers], 0), FALSE)</f>
        <v>568</v>
      </c>
    </row>
    <row r="295" spans="1:3" x14ac:dyDescent="0.25">
      <c r="A295" s="78" t="s">
        <v>18397</v>
      </c>
      <c r="B295" s="85" t="s">
        <v>703</v>
      </c>
      <c r="C295" s="78">
        <f>VLOOKUP(GroupVertices[[#This Row],[Vertex]], Vertices[], MATCH("ID", Vertices[#Headers], 0), FALSE)</f>
        <v>569</v>
      </c>
    </row>
    <row r="296" spans="1:3" x14ac:dyDescent="0.25">
      <c r="A296" s="78" t="s">
        <v>18397</v>
      </c>
      <c r="B296" s="85" t="s">
        <v>704</v>
      </c>
      <c r="C296" s="78">
        <f>VLOOKUP(GroupVertices[[#This Row],[Vertex]], Vertices[], MATCH("ID", Vertices[#Headers], 0), FALSE)</f>
        <v>570</v>
      </c>
    </row>
    <row r="297" spans="1:3" x14ac:dyDescent="0.25">
      <c r="A297" s="78" t="s">
        <v>18397</v>
      </c>
      <c r="B297" s="85" t="s">
        <v>705</v>
      </c>
      <c r="C297" s="78">
        <f>VLOOKUP(GroupVertices[[#This Row],[Vertex]], Vertices[], MATCH("ID", Vertices[#Headers], 0), FALSE)</f>
        <v>571</v>
      </c>
    </row>
    <row r="298" spans="1:3" x14ac:dyDescent="0.25">
      <c r="A298" s="78" t="s">
        <v>18397</v>
      </c>
      <c r="B298" s="85" t="s">
        <v>706</v>
      </c>
      <c r="C298" s="78">
        <f>VLOOKUP(GroupVertices[[#This Row],[Vertex]], Vertices[], MATCH("ID", Vertices[#Headers], 0), FALSE)</f>
        <v>572</v>
      </c>
    </row>
    <row r="299" spans="1:3" x14ac:dyDescent="0.25">
      <c r="A299" s="78" t="s">
        <v>18397</v>
      </c>
      <c r="B299" s="85" t="s">
        <v>707</v>
      </c>
      <c r="C299" s="78">
        <f>VLOOKUP(GroupVertices[[#This Row],[Vertex]], Vertices[], MATCH("ID", Vertices[#Headers], 0), FALSE)</f>
        <v>573</v>
      </c>
    </row>
    <row r="300" spans="1:3" x14ac:dyDescent="0.25">
      <c r="A300" s="78" t="s">
        <v>18397</v>
      </c>
      <c r="B300" s="85" t="s">
        <v>708</v>
      </c>
      <c r="C300" s="78">
        <f>VLOOKUP(GroupVertices[[#This Row],[Vertex]], Vertices[], MATCH("ID", Vertices[#Headers], 0), FALSE)</f>
        <v>574</v>
      </c>
    </row>
    <row r="301" spans="1:3" x14ac:dyDescent="0.25">
      <c r="A301" s="78" t="s">
        <v>18397</v>
      </c>
      <c r="B301" s="85" t="s">
        <v>710</v>
      </c>
      <c r="C301" s="78">
        <f>VLOOKUP(GroupVertices[[#This Row],[Vertex]], Vertices[], MATCH("ID", Vertices[#Headers], 0), FALSE)</f>
        <v>576</v>
      </c>
    </row>
    <row r="302" spans="1:3" x14ac:dyDescent="0.25">
      <c r="A302" s="78" t="s">
        <v>18397</v>
      </c>
      <c r="B302" s="85" t="s">
        <v>711</v>
      </c>
      <c r="C302" s="78">
        <f>VLOOKUP(GroupVertices[[#This Row],[Vertex]], Vertices[], MATCH("ID", Vertices[#Headers], 0), FALSE)</f>
        <v>577</v>
      </c>
    </row>
    <row r="303" spans="1:3" x14ac:dyDescent="0.25">
      <c r="A303" s="78" t="s">
        <v>18397</v>
      </c>
      <c r="B303" s="85" t="s">
        <v>736</v>
      </c>
      <c r="C303" s="78">
        <f>VLOOKUP(GroupVertices[[#This Row],[Vertex]], Vertices[], MATCH("ID", Vertices[#Headers], 0), FALSE)</f>
        <v>602</v>
      </c>
    </row>
    <row r="304" spans="1:3" x14ac:dyDescent="0.25">
      <c r="A304" s="78" t="s">
        <v>18397</v>
      </c>
      <c r="B304" s="85" t="s">
        <v>737</v>
      </c>
      <c r="C304" s="78">
        <f>VLOOKUP(GroupVertices[[#This Row],[Vertex]], Vertices[], MATCH("ID", Vertices[#Headers], 0), FALSE)</f>
        <v>603</v>
      </c>
    </row>
    <row r="305" spans="1:3" x14ac:dyDescent="0.25">
      <c r="A305" s="78" t="s">
        <v>18397</v>
      </c>
      <c r="B305" s="85" t="s">
        <v>739</v>
      </c>
      <c r="C305" s="78">
        <f>VLOOKUP(GroupVertices[[#This Row],[Vertex]], Vertices[], MATCH("ID", Vertices[#Headers], 0), FALSE)</f>
        <v>604</v>
      </c>
    </row>
    <row r="306" spans="1:3" x14ac:dyDescent="0.25">
      <c r="A306" s="78" t="s">
        <v>18397</v>
      </c>
      <c r="B306" s="85" t="s">
        <v>740</v>
      </c>
      <c r="C306" s="78">
        <f>VLOOKUP(GroupVertices[[#This Row],[Vertex]], Vertices[], MATCH("ID", Vertices[#Headers], 0), FALSE)</f>
        <v>605</v>
      </c>
    </row>
    <row r="307" spans="1:3" x14ac:dyDescent="0.25">
      <c r="A307" s="78" t="s">
        <v>18397</v>
      </c>
      <c r="B307" s="85" t="s">
        <v>741</v>
      </c>
      <c r="C307" s="78">
        <f>VLOOKUP(GroupVertices[[#This Row],[Vertex]], Vertices[], MATCH("ID", Vertices[#Headers], 0), FALSE)</f>
        <v>606</v>
      </c>
    </row>
    <row r="308" spans="1:3" x14ac:dyDescent="0.25">
      <c r="A308" s="78" t="s">
        <v>18397</v>
      </c>
      <c r="B308" s="85" t="s">
        <v>750</v>
      </c>
      <c r="C308" s="78">
        <f>VLOOKUP(GroupVertices[[#This Row],[Vertex]], Vertices[], MATCH("ID", Vertices[#Headers], 0), FALSE)</f>
        <v>615</v>
      </c>
    </row>
    <row r="309" spans="1:3" x14ac:dyDescent="0.25">
      <c r="A309" s="78" t="s">
        <v>18397</v>
      </c>
      <c r="B309" s="85" t="s">
        <v>749</v>
      </c>
      <c r="C309" s="78">
        <f>VLOOKUP(GroupVertices[[#This Row],[Vertex]], Vertices[], MATCH("ID", Vertices[#Headers], 0), FALSE)</f>
        <v>614</v>
      </c>
    </row>
    <row r="310" spans="1:3" x14ac:dyDescent="0.25">
      <c r="A310" s="78" t="s">
        <v>18397</v>
      </c>
      <c r="B310" s="85" t="s">
        <v>751</v>
      </c>
      <c r="C310" s="78">
        <f>VLOOKUP(GroupVertices[[#This Row],[Vertex]], Vertices[], MATCH("ID", Vertices[#Headers], 0), FALSE)</f>
        <v>616</v>
      </c>
    </row>
    <row r="311" spans="1:3" x14ac:dyDescent="0.25">
      <c r="A311" s="78" t="s">
        <v>18397</v>
      </c>
      <c r="B311" s="85" t="s">
        <v>752</v>
      </c>
      <c r="C311" s="78">
        <f>VLOOKUP(GroupVertices[[#This Row],[Vertex]], Vertices[], MATCH("ID", Vertices[#Headers], 0), FALSE)</f>
        <v>617</v>
      </c>
    </row>
    <row r="312" spans="1:3" x14ac:dyDescent="0.25">
      <c r="A312" s="78" t="s">
        <v>18397</v>
      </c>
      <c r="B312" s="85" t="s">
        <v>754</v>
      </c>
      <c r="C312" s="78">
        <f>VLOOKUP(GroupVertices[[#This Row],[Vertex]], Vertices[], MATCH("ID", Vertices[#Headers], 0), FALSE)</f>
        <v>619</v>
      </c>
    </row>
    <row r="313" spans="1:3" x14ac:dyDescent="0.25">
      <c r="A313" s="78" t="s">
        <v>18397</v>
      </c>
      <c r="B313" s="85" t="s">
        <v>760</v>
      </c>
      <c r="C313" s="78">
        <f>VLOOKUP(GroupVertices[[#This Row],[Vertex]], Vertices[], MATCH("ID", Vertices[#Headers], 0), FALSE)</f>
        <v>625</v>
      </c>
    </row>
    <row r="314" spans="1:3" x14ac:dyDescent="0.25">
      <c r="A314" s="78" t="s">
        <v>18397</v>
      </c>
      <c r="B314" s="85" t="s">
        <v>762</v>
      </c>
      <c r="C314" s="78">
        <f>VLOOKUP(GroupVertices[[#This Row],[Vertex]], Vertices[], MATCH("ID", Vertices[#Headers], 0), FALSE)</f>
        <v>627</v>
      </c>
    </row>
    <row r="315" spans="1:3" x14ac:dyDescent="0.25">
      <c r="A315" s="78" t="s">
        <v>18397</v>
      </c>
      <c r="B315" s="85" t="s">
        <v>763</v>
      </c>
      <c r="C315" s="78">
        <f>VLOOKUP(GroupVertices[[#This Row],[Vertex]], Vertices[], MATCH("ID", Vertices[#Headers], 0), FALSE)</f>
        <v>628</v>
      </c>
    </row>
    <row r="316" spans="1:3" x14ac:dyDescent="0.25">
      <c r="A316" s="78" t="s">
        <v>18397</v>
      </c>
      <c r="B316" s="85" t="s">
        <v>764</v>
      </c>
      <c r="C316" s="78">
        <f>VLOOKUP(GroupVertices[[#This Row],[Vertex]], Vertices[], MATCH("ID", Vertices[#Headers], 0), FALSE)</f>
        <v>629</v>
      </c>
    </row>
    <row r="317" spans="1:3" x14ac:dyDescent="0.25">
      <c r="A317" s="78" t="s">
        <v>18397</v>
      </c>
      <c r="B317" s="85" t="s">
        <v>765</v>
      </c>
      <c r="C317" s="78">
        <f>VLOOKUP(GroupVertices[[#This Row],[Vertex]], Vertices[], MATCH("ID", Vertices[#Headers], 0), FALSE)</f>
        <v>630</v>
      </c>
    </row>
    <row r="318" spans="1:3" x14ac:dyDescent="0.25">
      <c r="A318" s="78" t="s">
        <v>18397</v>
      </c>
      <c r="B318" s="85" t="s">
        <v>766</v>
      </c>
      <c r="C318" s="78">
        <f>VLOOKUP(GroupVertices[[#This Row],[Vertex]], Vertices[], MATCH("ID", Vertices[#Headers], 0), FALSE)</f>
        <v>631</v>
      </c>
    </row>
    <row r="319" spans="1:3" x14ac:dyDescent="0.25">
      <c r="A319" s="78" t="s">
        <v>18397</v>
      </c>
      <c r="B319" s="85" t="s">
        <v>1593</v>
      </c>
      <c r="C319" s="78">
        <f>VLOOKUP(GroupVertices[[#This Row],[Vertex]], Vertices[], MATCH("ID", Vertices[#Headers], 0), FALSE)</f>
        <v>632</v>
      </c>
    </row>
    <row r="320" spans="1:3" x14ac:dyDescent="0.25">
      <c r="A320" s="78" t="s">
        <v>18397</v>
      </c>
      <c r="B320" s="85" t="s">
        <v>767</v>
      </c>
      <c r="C320" s="78">
        <f>VLOOKUP(GroupVertices[[#This Row],[Vertex]], Vertices[], MATCH("ID", Vertices[#Headers], 0), FALSE)</f>
        <v>634</v>
      </c>
    </row>
    <row r="321" spans="1:3" x14ac:dyDescent="0.25">
      <c r="A321" s="78" t="s">
        <v>18397</v>
      </c>
      <c r="B321" s="85" t="s">
        <v>771</v>
      </c>
      <c r="C321" s="78">
        <f>VLOOKUP(GroupVertices[[#This Row],[Vertex]], Vertices[], MATCH("ID", Vertices[#Headers], 0), FALSE)</f>
        <v>638</v>
      </c>
    </row>
    <row r="322" spans="1:3" x14ac:dyDescent="0.25">
      <c r="A322" s="78" t="s">
        <v>18397</v>
      </c>
      <c r="B322" s="85" t="s">
        <v>770</v>
      </c>
      <c r="C322" s="78">
        <f>VLOOKUP(GroupVertices[[#This Row],[Vertex]], Vertices[], MATCH("ID", Vertices[#Headers], 0), FALSE)</f>
        <v>637</v>
      </c>
    </row>
    <row r="323" spans="1:3" x14ac:dyDescent="0.25">
      <c r="A323" s="78" t="s">
        <v>18397</v>
      </c>
      <c r="B323" s="85" t="s">
        <v>772</v>
      </c>
      <c r="C323" s="78">
        <f>VLOOKUP(GroupVertices[[#This Row],[Vertex]], Vertices[], MATCH("ID", Vertices[#Headers], 0), FALSE)</f>
        <v>639</v>
      </c>
    </row>
    <row r="324" spans="1:3" x14ac:dyDescent="0.25">
      <c r="A324" s="78" t="s">
        <v>18397</v>
      </c>
      <c r="B324" s="85" t="s">
        <v>1595</v>
      </c>
      <c r="C324" s="78">
        <f>VLOOKUP(GroupVertices[[#This Row],[Vertex]], Vertices[], MATCH("ID", Vertices[#Headers], 0), FALSE)</f>
        <v>640</v>
      </c>
    </row>
    <row r="325" spans="1:3" x14ac:dyDescent="0.25">
      <c r="A325" s="78" t="s">
        <v>18397</v>
      </c>
      <c r="B325" s="85" t="s">
        <v>773</v>
      </c>
      <c r="C325" s="78">
        <f>VLOOKUP(GroupVertices[[#This Row],[Vertex]], Vertices[], MATCH("ID", Vertices[#Headers], 0), FALSE)</f>
        <v>641</v>
      </c>
    </row>
    <row r="326" spans="1:3" x14ac:dyDescent="0.25">
      <c r="A326" s="78" t="s">
        <v>18397</v>
      </c>
      <c r="B326" s="85" t="s">
        <v>777</v>
      </c>
      <c r="C326" s="78">
        <f>VLOOKUP(GroupVertices[[#This Row],[Vertex]], Vertices[], MATCH("ID", Vertices[#Headers], 0), FALSE)</f>
        <v>645</v>
      </c>
    </row>
    <row r="327" spans="1:3" x14ac:dyDescent="0.25">
      <c r="A327" s="78" t="s">
        <v>18397</v>
      </c>
      <c r="B327" s="85" t="s">
        <v>778</v>
      </c>
      <c r="C327" s="78">
        <f>VLOOKUP(GroupVertices[[#This Row],[Vertex]], Vertices[], MATCH("ID", Vertices[#Headers], 0), FALSE)</f>
        <v>646</v>
      </c>
    </row>
    <row r="328" spans="1:3" x14ac:dyDescent="0.25">
      <c r="A328" s="78" t="s">
        <v>18397</v>
      </c>
      <c r="B328" s="85" t="s">
        <v>783</v>
      </c>
      <c r="C328" s="78">
        <f>VLOOKUP(GroupVertices[[#This Row],[Vertex]], Vertices[], MATCH("ID", Vertices[#Headers], 0), FALSE)</f>
        <v>651</v>
      </c>
    </row>
    <row r="329" spans="1:3" x14ac:dyDescent="0.25">
      <c r="A329" s="78" t="s">
        <v>18397</v>
      </c>
      <c r="B329" s="85" t="s">
        <v>784</v>
      </c>
      <c r="C329" s="78">
        <f>VLOOKUP(GroupVertices[[#This Row],[Vertex]], Vertices[], MATCH("ID", Vertices[#Headers], 0), FALSE)</f>
        <v>652</v>
      </c>
    </row>
    <row r="330" spans="1:3" x14ac:dyDescent="0.25">
      <c r="A330" s="78" t="s">
        <v>18397</v>
      </c>
      <c r="B330" s="85" t="s">
        <v>786</v>
      </c>
      <c r="C330" s="78">
        <f>VLOOKUP(GroupVertices[[#This Row],[Vertex]], Vertices[], MATCH("ID", Vertices[#Headers], 0), FALSE)</f>
        <v>654</v>
      </c>
    </row>
    <row r="331" spans="1:3" x14ac:dyDescent="0.25">
      <c r="A331" s="78" t="s">
        <v>18397</v>
      </c>
      <c r="B331" s="85" t="s">
        <v>787</v>
      </c>
      <c r="C331" s="78">
        <f>VLOOKUP(GroupVertices[[#This Row],[Vertex]], Vertices[], MATCH("ID", Vertices[#Headers], 0), FALSE)</f>
        <v>655</v>
      </c>
    </row>
    <row r="332" spans="1:3" x14ac:dyDescent="0.25">
      <c r="A332" s="78" t="s">
        <v>18397</v>
      </c>
      <c r="B332" s="85" t="s">
        <v>790</v>
      </c>
      <c r="C332" s="78">
        <f>VLOOKUP(GroupVertices[[#This Row],[Vertex]], Vertices[], MATCH("ID", Vertices[#Headers], 0), FALSE)</f>
        <v>658</v>
      </c>
    </row>
    <row r="333" spans="1:3" x14ac:dyDescent="0.25">
      <c r="A333" s="78" t="s">
        <v>18397</v>
      </c>
      <c r="B333" s="85" t="s">
        <v>792</v>
      </c>
      <c r="C333" s="78">
        <f>VLOOKUP(GroupVertices[[#This Row],[Vertex]], Vertices[], MATCH("ID", Vertices[#Headers], 0), FALSE)</f>
        <v>661</v>
      </c>
    </row>
    <row r="334" spans="1:3" x14ac:dyDescent="0.25">
      <c r="A334" s="78" t="s">
        <v>18397</v>
      </c>
      <c r="B334" s="85" t="s">
        <v>796</v>
      </c>
      <c r="C334" s="78">
        <f>VLOOKUP(GroupVertices[[#This Row],[Vertex]], Vertices[], MATCH("ID", Vertices[#Headers], 0), FALSE)</f>
        <v>665</v>
      </c>
    </row>
    <row r="335" spans="1:3" x14ac:dyDescent="0.25">
      <c r="A335" s="78" t="s">
        <v>18397</v>
      </c>
      <c r="B335" s="85" t="s">
        <v>800</v>
      </c>
      <c r="C335" s="78">
        <f>VLOOKUP(GroupVertices[[#This Row],[Vertex]], Vertices[], MATCH("ID", Vertices[#Headers], 0), FALSE)</f>
        <v>668</v>
      </c>
    </row>
    <row r="336" spans="1:3" x14ac:dyDescent="0.25">
      <c r="A336" s="78" t="s">
        <v>18397</v>
      </c>
      <c r="B336" s="85" t="s">
        <v>802</v>
      </c>
      <c r="C336" s="78">
        <f>VLOOKUP(GroupVertices[[#This Row],[Vertex]], Vertices[], MATCH("ID", Vertices[#Headers], 0), FALSE)</f>
        <v>670</v>
      </c>
    </row>
    <row r="337" spans="1:3" x14ac:dyDescent="0.25">
      <c r="A337" s="78" t="s">
        <v>18397</v>
      </c>
      <c r="B337" s="85" t="s">
        <v>803</v>
      </c>
      <c r="C337" s="78">
        <f>VLOOKUP(GroupVertices[[#This Row],[Vertex]], Vertices[], MATCH("ID", Vertices[#Headers], 0), FALSE)</f>
        <v>671</v>
      </c>
    </row>
    <row r="338" spans="1:3" x14ac:dyDescent="0.25">
      <c r="A338" s="78" t="s">
        <v>18397</v>
      </c>
      <c r="B338" s="85" t="s">
        <v>1596</v>
      </c>
      <c r="C338" s="78">
        <f>VLOOKUP(GroupVertices[[#This Row],[Vertex]], Vertices[], MATCH("ID", Vertices[#Headers], 0), FALSE)</f>
        <v>672</v>
      </c>
    </row>
    <row r="339" spans="1:3" x14ac:dyDescent="0.25">
      <c r="A339" s="78" t="s">
        <v>18397</v>
      </c>
      <c r="B339" s="85" t="s">
        <v>1597</v>
      </c>
      <c r="C339" s="78">
        <f>VLOOKUP(GroupVertices[[#This Row],[Vertex]], Vertices[], MATCH("ID", Vertices[#Headers], 0), FALSE)</f>
        <v>673</v>
      </c>
    </row>
    <row r="340" spans="1:3" x14ac:dyDescent="0.25">
      <c r="A340" s="78" t="s">
        <v>18397</v>
      </c>
      <c r="B340" s="85" t="s">
        <v>1134</v>
      </c>
      <c r="C340" s="78">
        <f>VLOOKUP(GroupVertices[[#This Row],[Vertex]], Vertices[], MATCH("ID", Vertices[#Headers], 0), FALSE)</f>
        <v>695</v>
      </c>
    </row>
    <row r="341" spans="1:3" x14ac:dyDescent="0.25">
      <c r="A341" s="78" t="s">
        <v>18397</v>
      </c>
      <c r="B341" s="85" t="s">
        <v>1286</v>
      </c>
      <c r="C341" s="78">
        <f>VLOOKUP(GroupVertices[[#This Row],[Vertex]], Vertices[], MATCH("ID", Vertices[#Headers], 0), FALSE)</f>
        <v>702</v>
      </c>
    </row>
    <row r="342" spans="1:3" x14ac:dyDescent="0.25">
      <c r="A342" s="78" t="s">
        <v>18397</v>
      </c>
      <c r="B342" s="85" t="s">
        <v>1298</v>
      </c>
      <c r="C342" s="78">
        <f>VLOOKUP(GroupVertices[[#This Row],[Vertex]], Vertices[], MATCH("ID", Vertices[#Headers], 0), FALSE)</f>
        <v>712</v>
      </c>
    </row>
    <row r="343" spans="1:3" x14ac:dyDescent="0.25">
      <c r="A343" s="78" t="s">
        <v>18397</v>
      </c>
      <c r="B343" s="85" t="s">
        <v>857</v>
      </c>
      <c r="C343" s="78">
        <f>VLOOKUP(GroupVertices[[#This Row],[Vertex]], Vertices[], MATCH("ID", Vertices[#Headers], 0), FALSE)</f>
        <v>730</v>
      </c>
    </row>
    <row r="344" spans="1:3" x14ac:dyDescent="0.25">
      <c r="A344" s="78" t="s">
        <v>18397</v>
      </c>
      <c r="B344" s="85" t="s">
        <v>858</v>
      </c>
      <c r="C344" s="78">
        <f>VLOOKUP(GroupVertices[[#This Row],[Vertex]], Vertices[], MATCH("ID", Vertices[#Headers], 0), FALSE)</f>
        <v>731</v>
      </c>
    </row>
    <row r="345" spans="1:3" x14ac:dyDescent="0.25">
      <c r="A345" s="78" t="s">
        <v>18397</v>
      </c>
      <c r="B345" s="85" t="s">
        <v>860</v>
      </c>
      <c r="C345" s="78">
        <f>VLOOKUP(GroupVertices[[#This Row],[Vertex]], Vertices[], MATCH("ID", Vertices[#Headers], 0), FALSE)</f>
        <v>733</v>
      </c>
    </row>
    <row r="346" spans="1:3" x14ac:dyDescent="0.25">
      <c r="A346" s="78" t="s">
        <v>18397</v>
      </c>
      <c r="B346" s="85" t="s">
        <v>861</v>
      </c>
      <c r="C346" s="78">
        <f>VLOOKUP(GroupVertices[[#This Row],[Vertex]], Vertices[], MATCH("ID", Vertices[#Headers], 0), FALSE)</f>
        <v>734</v>
      </c>
    </row>
    <row r="347" spans="1:3" x14ac:dyDescent="0.25">
      <c r="A347" s="78" t="s">
        <v>18397</v>
      </c>
      <c r="B347" s="85" t="s">
        <v>862</v>
      </c>
      <c r="C347" s="78">
        <f>VLOOKUP(GroupVertices[[#This Row],[Vertex]], Vertices[], MATCH("ID", Vertices[#Headers], 0), FALSE)</f>
        <v>735</v>
      </c>
    </row>
    <row r="348" spans="1:3" x14ac:dyDescent="0.25">
      <c r="A348" s="78" t="s">
        <v>18397</v>
      </c>
      <c r="B348" s="85" t="s">
        <v>863</v>
      </c>
      <c r="C348" s="78">
        <f>VLOOKUP(GroupVertices[[#This Row],[Vertex]], Vertices[], MATCH("ID", Vertices[#Headers], 0), FALSE)</f>
        <v>736</v>
      </c>
    </row>
    <row r="349" spans="1:3" x14ac:dyDescent="0.25">
      <c r="A349" s="78" t="s">
        <v>18397</v>
      </c>
      <c r="B349" s="85" t="s">
        <v>864</v>
      </c>
      <c r="C349" s="78">
        <f>VLOOKUP(GroupVertices[[#This Row],[Vertex]], Vertices[], MATCH("ID", Vertices[#Headers], 0), FALSE)</f>
        <v>738</v>
      </c>
    </row>
    <row r="350" spans="1:3" x14ac:dyDescent="0.25">
      <c r="A350" s="78" t="s">
        <v>18397</v>
      </c>
      <c r="B350" s="85" t="s">
        <v>866</v>
      </c>
      <c r="C350" s="78">
        <f>VLOOKUP(GroupVertices[[#This Row],[Vertex]], Vertices[], MATCH("ID", Vertices[#Headers], 0), FALSE)</f>
        <v>740</v>
      </c>
    </row>
    <row r="351" spans="1:3" x14ac:dyDescent="0.25">
      <c r="A351" s="78" t="s">
        <v>18397</v>
      </c>
      <c r="B351" s="85" t="s">
        <v>868</v>
      </c>
      <c r="C351" s="78">
        <f>VLOOKUP(GroupVertices[[#This Row],[Vertex]], Vertices[], MATCH("ID", Vertices[#Headers], 0), FALSE)</f>
        <v>741</v>
      </c>
    </row>
    <row r="352" spans="1:3" x14ac:dyDescent="0.25">
      <c r="A352" s="78" t="s">
        <v>18397</v>
      </c>
      <c r="B352" s="85" t="s">
        <v>870</v>
      </c>
      <c r="C352" s="78">
        <f>VLOOKUP(GroupVertices[[#This Row],[Vertex]], Vertices[], MATCH("ID", Vertices[#Headers], 0), FALSE)</f>
        <v>743</v>
      </c>
    </row>
    <row r="353" spans="1:3" x14ac:dyDescent="0.25">
      <c r="A353" s="78" t="s">
        <v>18397</v>
      </c>
      <c r="B353" s="85" t="s">
        <v>869</v>
      </c>
      <c r="C353" s="78">
        <f>VLOOKUP(GroupVertices[[#This Row],[Vertex]], Vertices[], MATCH("ID", Vertices[#Headers], 0), FALSE)</f>
        <v>742</v>
      </c>
    </row>
    <row r="354" spans="1:3" x14ac:dyDescent="0.25">
      <c r="A354" s="78" t="s">
        <v>18397</v>
      </c>
      <c r="B354" s="85" t="s">
        <v>1131</v>
      </c>
      <c r="C354" s="78">
        <f>VLOOKUP(GroupVertices[[#This Row],[Vertex]], Vertices[], MATCH("ID", Vertices[#Headers], 0), FALSE)</f>
        <v>747</v>
      </c>
    </row>
    <row r="355" spans="1:3" x14ac:dyDescent="0.25">
      <c r="A355" s="78" t="s">
        <v>18397</v>
      </c>
      <c r="B355" s="85" t="s">
        <v>875</v>
      </c>
      <c r="C355" s="78">
        <f>VLOOKUP(GroupVertices[[#This Row],[Vertex]], Vertices[], MATCH("ID", Vertices[#Headers], 0), FALSE)</f>
        <v>749</v>
      </c>
    </row>
    <row r="356" spans="1:3" x14ac:dyDescent="0.25">
      <c r="A356" s="78" t="s">
        <v>18397</v>
      </c>
      <c r="B356" s="85" t="s">
        <v>885</v>
      </c>
      <c r="C356" s="78">
        <f>VLOOKUP(GroupVertices[[#This Row],[Vertex]], Vertices[], MATCH("ID", Vertices[#Headers], 0), FALSE)</f>
        <v>758</v>
      </c>
    </row>
    <row r="357" spans="1:3" x14ac:dyDescent="0.25">
      <c r="A357" s="78" t="s">
        <v>18397</v>
      </c>
      <c r="B357" s="85" t="s">
        <v>889</v>
      </c>
      <c r="C357" s="78">
        <f>VLOOKUP(GroupVertices[[#This Row],[Vertex]], Vertices[], MATCH("ID", Vertices[#Headers], 0), FALSE)</f>
        <v>762</v>
      </c>
    </row>
    <row r="358" spans="1:3" x14ac:dyDescent="0.25">
      <c r="A358" s="78" t="s">
        <v>18397</v>
      </c>
      <c r="B358" s="85" t="s">
        <v>891</v>
      </c>
      <c r="C358" s="78">
        <f>VLOOKUP(GroupVertices[[#This Row],[Vertex]], Vertices[], MATCH("ID", Vertices[#Headers], 0), FALSE)</f>
        <v>763</v>
      </c>
    </row>
    <row r="359" spans="1:3" x14ac:dyDescent="0.25">
      <c r="A359" s="78" t="s">
        <v>18397</v>
      </c>
      <c r="B359" s="85" t="s">
        <v>895</v>
      </c>
      <c r="C359" s="78">
        <f>VLOOKUP(GroupVertices[[#This Row],[Vertex]], Vertices[], MATCH("ID", Vertices[#Headers], 0), FALSE)</f>
        <v>767</v>
      </c>
    </row>
    <row r="360" spans="1:3" x14ac:dyDescent="0.25">
      <c r="A360" s="78" t="s">
        <v>18397</v>
      </c>
      <c r="B360" s="85" t="s">
        <v>900</v>
      </c>
      <c r="C360" s="78">
        <f>VLOOKUP(GroupVertices[[#This Row],[Vertex]], Vertices[], MATCH("ID", Vertices[#Headers], 0), FALSE)</f>
        <v>772</v>
      </c>
    </row>
    <row r="361" spans="1:3" x14ac:dyDescent="0.25">
      <c r="A361" s="78" t="s">
        <v>18397</v>
      </c>
      <c r="B361" s="85" t="s">
        <v>902</v>
      </c>
      <c r="C361" s="78">
        <f>VLOOKUP(GroupVertices[[#This Row],[Vertex]], Vertices[], MATCH("ID", Vertices[#Headers], 0), FALSE)</f>
        <v>774</v>
      </c>
    </row>
    <row r="362" spans="1:3" x14ac:dyDescent="0.25">
      <c r="A362" s="78" t="s">
        <v>18397</v>
      </c>
      <c r="B362" s="85" t="s">
        <v>905</v>
      </c>
      <c r="C362" s="78">
        <f>VLOOKUP(GroupVertices[[#This Row],[Vertex]], Vertices[], MATCH("ID", Vertices[#Headers], 0), FALSE)</f>
        <v>778</v>
      </c>
    </row>
    <row r="363" spans="1:3" x14ac:dyDescent="0.25">
      <c r="A363" s="78" t="s">
        <v>18397</v>
      </c>
      <c r="B363" s="85" t="s">
        <v>1599</v>
      </c>
      <c r="C363" s="78">
        <f>VLOOKUP(GroupVertices[[#This Row],[Vertex]], Vertices[], MATCH("ID", Vertices[#Headers], 0), FALSE)</f>
        <v>779</v>
      </c>
    </row>
    <row r="364" spans="1:3" x14ac:dyDescent="0.25">
      <c r="A364" s="78" t="s">
        <v>18397</v>
      </c>
      <c r="B364" s="85" t="s">
        <v>907</v>
      </c>
      <c r="C364" s="78">
        <f>VLOOKUP(GroupVertices[[#This Row],[Vertex]], Vertices[], MATCH("ID", Vertices[#Headers], 0), FALSE)</f>
        <v>781</v>
      </c>
    </row>
    <row r="365" spans="1:3" x14ac:dyDescent="0.25">
      <c r="A365" s="78" t="s">
        <v>18397</v>
      </c>
      <c r="B365" s="85" t="s">
        <v>910</v>
      </c>
      <c r="C365" s="78">
        <f>VLOOKUP(GroupVertices[[#This Row],[Vertex]], Vertices[], MATCH("ID", Vertices[#Headers], 0), FALSE)</f>
        <v>784</v>
      </c>
    </row>
    <row r="366" spans="1:3" x14ac:dyDescent="0.25">
      <c r="A366" s="78" t="s">
        <v>18397</v>
      </c>
      <c r="B366" s="85" t="s">
        <v>911</v>
      </c>
      <c r="C366" s="78">
        <f>VLOOKUP(GroupVertices[[#This Row],[Vertex]], Vertices[], MATCH("ID", Vertices[#Headers], 0), FALSE)</f>
        <v>785</v>
      </c>
    </row>
    <row r="367" spans="1:3" x14ac:dyDescent="0.25">
      <c r="A367" s="78" t="s">
        <v>18397</v>
      </c>
      <c r="B367" s="85" t="s">
        <v>1600</v>
      </c>
      <c r="C367" s="78">
        <f>VLOOKUP(GroupVertices[[#This Row],[Vertex]], Vertices[], MATCH("ID", Vertices[#Headers], 0), FALSE)</f>
        <v>786</v>
      </c>
    </row>
    <row r="368" spans="1:3" x14ac:dyDescent="0.25">
      <c r="A368" s="78" t="s">
        <v>18397</v>
      </c>
      <c r="B368" s="85" t="s">
        <v>912</v>
      </c>
      <c r="C368" s="78">
        <f>VLOOKUP(GroupVertices[[#This Row],[Vertex]], Vertices[], MATCH("ID", Vertices[#Headers], 0), FALSE)</f>
        <v>787</v>
      </c>
    </row>
    <row r="369" spans="1:3" x14ac:dyDescent="0.25">
      <c r="A369" s="78" t="s">
        <v>18397</v>
      </c>
      <c r="B369" s="85" t="s">
        <v>914</v>
      </c>
      <c r="C369" s="78">
        <f>VLOOKUP(GroupVertices[[#This Row],[Vertex]], Vertices[], MATCH("ID", Vertices[#Headers], 0), FALSE)</f>
        <v>789</v>
      </c>
    </row>
    <row r="370" spans="1:3" x14ac:dyDescent="0.25">
      <c r="A370" s="78" t="s">
        <v>18397</v>
      </c>
      <c r="B370" s="85" t="s">
        <v>913</v>
      </c>
      <c r="C370" s="78">
        <f>VLOOKUP(GroupVertices[[#This Row],[Vertex]], Vertices[], MATCH("ID", Vertices[#Headers], 0), FALSE)</f>
        <v>788</v>
      </c>
    </row>
    <row r="371" spans="1:3" x14ac:dyDescent="0.25">
      <c r="A371" s="78" t="s">
        <v>18397</v>
      </c>
      <c r="B371" s="85" t="s">
        <v>917</v>
      </c>
      <c r="C371" s="78">
        <f>VLOOKUP(GroupVertices[[#This Row],[Vertex]], Vertices[], MATCH("ID", Vertices[#Headers], 0), FALSE)</f>
        <v>792</v>
      </c>
    </row>
    <row r="372" spans="1:3" x14ac:dyDescent="0.25">
      <c r="A372" s="78" t="s">
        <v>18397</v>
      </c>
      <c r="B372" s="85" t="s">
        <v>922</v>
      </c>
      <c r="C372" s="78">
        <f>VLOOKUP(GroupVertices[[#This Row],[Vertex]], Vertices[], MATCH("ID", Vertices[#Headers], 0), FALSE)</f>
        <v>797</v>
      </c>
    </row>
    <row r="373" spans="1:3" x14ac:dyDescent="0.25">
      <c r="A373" s="78" t="s">
        <v>18397</v>
      </c>
      <c r="B373" s="85" t="s">
        <v>931</v>
      </c>
      <c r="C373" s="78">
        <f>VLOOKUP(GroupVertices[[#This Row],[Vertex]], Vertices[], MATCH("ID", Vertices[#Headers], 0), FALSE)</f>
        <v>798</v>
      </c>
    </row>
    <row r="374" spans="1:3" x14ac:dyDescent="0.25">
      <c r="A374" s="78" t="s">
        <v>18397</v>
      </c>
      <c r="B374" s="85" t="s">
        <v>923</v>
      </c>
      <c r="C374" s="78">
        <f>VLOOKUP(GroupVertices[[#This Row],[Vertex]], Vertices[], MATCH("ID", Vertices[#Headers], 0), FALSE)</f>
        <v>799</v>
      </c>
    </row>
    <row r="375" spans="1:3" x14ac:dyDescent="0.25">
      <c r="A375" s="78" t="s">
        <v>18397</v>
      </c>
      <c r="B375" s="85" t="s">
        <v>926</v>
      </c>
      <c r="C375" s="78">
        <f>VLOOKUP(GroupVertices[[#This Row],[Vertex]], Vertices[], MATCH("ID", Vertices[#Headers], 0), FALSE)</f>
        <v>802</v>
      </c>
    </row>
    <row r="376" spans="1:3" x14ac:dyDescent="0.25">
      <c r="A376" s="78" t="s">
        <v>18397</v>
      </c>
      <c r="B376" s="85" t="s">
        <v>932</v>
      </c>
      <c r="C376" s="78">
        <f>VLOOKUP(GroupVertices[[#This Row],[Vertex]], Vertices[], MATCH("ID", Vertices[#Headers], 0), FALSE)</f>
        <v>808</v>
      </c>
    </row>
    <row r="377" spans="1:3" x14ac:dyDescent="0.25">
      <c r="A377" s="78" t="s">
        <v>18397</v>
      </c>
      <c r="B377" s="85" t="s">
        <v>933</v>
      </c>
      <c r="C377" s="78">
        <f>VLOOKUP(GroupVertices[[#This Row],[Vertex]], Vertices[], MATCH("ID", Vertices[#Headers], 0), FALSE)</f>
        <v>809</v>
      </c>
    </row>
    <row r="378" spans="1:3" x14ac:dyDescent="0.25">
      <c r="A378" s="78" t="s">
        <v>18397</v>
      </c>
      <c r="B378" s="85" t="s">
        <v>936</v>
      </c>
      <c r="C378" s="78">
        <f>VLOOKUP(GroupVertices[[#This Row],[Vertex]], Vertices[], MATCH("ID", Vertices[#Headers], 0), FALSE)</f>
        <v>812</v>
      </c>
    </row>
    <row r="379" spans="1:3" x14ac:dyDescent="0.25">
      <c r="A379" s="78" t="s">
        <v>18397</v>
      </c>
      <c r="B379" s="85" t="s">
        <v>937</v>
      </c>
      <c r="C379" s="78">
        <f>VLOOKUP(GroupVertices[[#This Row],[Vertex]], Vertices[], MATCH("ID", Vertices[#Headers], 0), FALSE)</f>
        <v>814</v>
      </c>
    </row>
    <row r="380" spans="1:3" x14ac:dyDescent="0.25">
      <c r="A380" s="78" t="s">
        <v>18397</v>
      </c>
      <c r="B380" s="85" t="s">
        <v>938</v>
      </c>
      <c r="C380" s="78">
        <f>VLOOKUP(GroupVertices[[#This Row],[Vertex]], Vertices[], MATCH("ID", Vertices[#Headers], 0), FALSE)</f>
        <v>815</v>
      </c>
    </row>
    <row r="381" spans="1:3" x14ac:dyDescent="0.25">
      <c r="A381" s="78" t="s">
        <v>18397</v>
      </c>
      <c r="B381" s="85" t="s">
        <v>939</v>
      </c>
      <c r="C381" s="78">
        <f>VLOOKUP(GroupVertices[[#This Row],[Vertex]], Vertices[], MATCH("ID", Vertices[#Headers], 0), FALSE)</f>
        <v>816</v>
      </c>
    </row>
    <row r="382" spans="1:3" x14ac:dyDescent="0.25">
      <c r="A382" s="78" t="s">
        <v>18397</v>
      </c>
      <c r="B382" s="85" t="s">
        <v>940</v>
      </c>
      <c r="C382" s="78">
        <f>VLOOKUP(GroupVertices[[#This Row],[Vertex]], Vertices[], MATCH("ID", Vertices[#Headers], 0), FALSE)</f>
        <v>817</v>
      </c>
    </row>
    <row r="383" spans="1:3" x14ac:dyDescent="0.25">
      <c r="A383" s="78" t="s">
        <v>18397</v>
      </c>
      <c r="B383" s="85" t="s">
        <v>942</v>
      </c>
      <c r="C383" s="78">
        <f>VLOOKUP(GroupVertices[[#This Row],[Vertex]], Vertices[], MATCH("ID", Vertices[#Headers], 0), FALSE)</f>
        <v>819</v>
      </c>
    </row>
    <row r="384" spans="1:3" x14ac:dyDescent="0.25">
      <c r="A384" s="78" t="s">
        <v>18397</v>
      </c>
      <c r="B384" s="85" t="s">
        <v>944</v>
      </c>
      <c r="C384" s="78">
        <f>VLOOKUP(GroupVertices[[#This Row],[Vertex]], Vertices[], MATCH("ID", Vertices[#Headers], 0), FALSE)</f>
        <v>821</v>
      </c>
    </row>
    <row r="385" spans="1:3" x14ac:dyDescent="0.25">
      <c r="A385" s="78" t="s">
        <v>18397</v>
      </c>
      <c r="B385" s="85" t="s">
        <v>945</v>
      </c>
      <c r="C385" s="78">
        <f>VLOOKUP(GroupVertices[[#This Row],[Vertex]], Vertices[], MATCH("ID", Vertices[#Headers], 0), FALSE)</f>
        <v>822</v>
      </c>
    </row>
    <row r="386" spans="1:3" x14ac:dyDescent="0.25">
      <c r="A386" s="78" t="s">
        <v>18397</v>
      </c>
      <c r="B386" s="85" t="s">
        <v>946</v>
      </c>
      <c r="C386" s="78">
        <f>VLOOKUP(GroupVertices[[#This Row],[Vertex]], Vertices[], MATCH("ID", Vertices[#Headers], 0), FALSE)</f>
        <v>823</v>
      </c>
    </row>
    <row r="387" spans="1:3" x14ac:dyDescent="0.25">
      <c r="A387" s="78" t="s">
        <v>18397</v>
      </c>
      <c r="B387" s="85" t="s">
        <v>948</v>
      </c>
      <c r="C387" s="78">
        <f>VLOOKUP(GroupVertices[[#This Row],[Vertex]], Vertices[], MATCH("ID", Vertices[#Headers], 0), FALSE)</f>
        <v>825</v>
      </c>
    </row>
    <row r="388" spans="1:3" x14ac:dyDescent="0.25">
      <c r="A388" s="78" t="s">
        <v>18397</v>
      </c>
      <c r="B388" s="85" t="s">
        <v>949</v>
      </c>
      <c r="C388" s="78">
        <f>VLOOKUP(GroupVertices[[#This Row],[Vertex]], Vertices[], MATCH("ID", Vertices[#Headers], 0), FALSE)</f>
        <v>826</v>
      </c>
    </row>
    <row r="389" spans="1:3" x14ac:dyDescent="0.25">
      <c r="A389" s="78" t="s">
        <v>18397</v>
      </c>
      <c r="B389" s="85" t="s">
        <v>1601</v>
      </c>
      <c r="C389" s="78">
        <f>VLOOKUP(GroupVertices[[#This Row],[Vertex]], Vertices[], MATCH("ID", Vertices[#Headers], 0), FALSE)</f>
        <v>827</v>
      </c>
    </row>
    <row r="390" spans="1:3" x14ac:dyDescent="0.25">
      <c r="A390" s="78" t="s">
        <v>18397</v>
      </c>
      <c r="B390" s="85" t="s">
        <v>950</v>
      </c>
      <c r="C390" s="78">
        <f>VLOOKUP(GroupVertices[[#This Row],[Vertex]], Vertices[], MATCH("ID", Vertices[#Headers], 0), FALSE)</f>
        <v>828</v>
      </c>
    </row>
    <row r="391" spans="1:3" x14ac:dyDescent="0.25">
      <c r="A391" s="78" t="s">
        <v>18397</v>
      </c>
      <c r="B391" s="85" t="s">
        <v>951</v>
      </c>
      <c r="C391" s="78">
        <f>VLOOKUP(GroupVertices[[#This Row],[Vertex]], Vertices[], MATCH("ID", Vertices[#Headers], 0), FALSE)</f>
        <v>829</v>
      </c>
    </row>
    <row r="392" spans="1:3" x14ac:dyDescent="0.25">
      <c r="A392" s="78" t="s">
        <v>18397</v>
      </c>
      <c r="B392" s="85" t="s">
        <v>956</v>
      </c>
      <c r="C392" s="78">
        <f>VLOOKUP(GroupVertices[[#This Row],[Vertex]], Vertices[], MATCH("ID", Vertices[#Headers], 0), FALSE)</f>
        <v>834</v>
      </c>
    </row>
    <row r="393" spans="1:3" x14ac:dyDescent="0.25">
      <c r="A393" s="78" t="s">
        <v>18397</v>
      </c>
      <c r="B393" s="85" t="s">
        <v>958</v>
      </c>
      <c r="C393" s="78">
        <f>VLOOKUP(GroupVertices[[#This Row],[Vertex]], Vertices[], MATCH("ID", Vertices[#Headers], 0), FALSE)</f>
        <v>836</v>
      </c>
    </row>
    <row r="394" spans="1:3" x14ac:dyDescent="0.25">
      <c r="A394" s="78" t="s">
        <v>18397</v>
      </c>
      <c r="B394" s="85" t="s">
        <v>963</v>
      </c>
      <c r="C394" s="78">
        <f>VLOOKUP(GroupVertices[[#This Row],[Vertex]], Vertices[], MATCH("ID", Vertices[#Headers], 0), FALSE)</f>
        <v>842</v>
      </c>
    </row>
    <row r="395" spans="1:3" x14ac:dyDescent="0.25">
      <c r="A395" s="78" t="s">
        <v>18397</v>
      </c>
      <c r="B395" s="85" t="s">
        <v>965</v>
      </c>
      <c r="C395" s="78">
        <f>VLOOKUP(GroupVertices[[#This Row],[Vertex]], Vertices[], MATCH("ID", Vertices[#Headers], 0), FALSE)</f>
        <v>844</v>
      </c>
    </row>
    <row r="396" spans="1:3" x14ac:dyDescent="0.25">
      <c r="A396" s="78" t="s">
        <v>18397</v>
      </c>
      <c r="B396" s="85" t="s">
        <v>966</v>
      </c>
      <c r="C396" s="78">
        <f>VLOOKUP(GroupVertices[[#This Row],[Vertex]], Vertices[], MATCH("ID", Vertices[#Headers], 0), FALSE)</f>
        <v>845</v>
      </c>
    </row>
    <row r="397" spans="1:3" x14ac:dyDescent="0.25">
      <c r="A397" s="78" t="s">
        <v>18397</v>
      </c>
      <c r="B397" s="85" t="s">
        <v>967</v>
      </c>
      <c r="C397" s="78">
        <f>VLOOKUP(GroupVertices[[#This Row],[Vertex]], Vertices[], MATCH("ID", Vertices[#Headers], 0), FALSE)</f>
        <v>846</v>
      </c>
    </row>
    <row r="398" spans="1:3" x14ac:dyDescent="0.25">
      <c r="A398" s="78" t="s">
        <v>18397</v>
      </c>
      <c r="B398" s="85" t="s">
        <v>969</v>
      </c>
      <c r="C398" s="78">
        <f>VLOOKUP(GroupVertices[[#This Row],[Vertex]], Vertices[], MATCH("ID", Vertices[#Headers], 0), FALSE)</f>
        <v>848</v>
      </c>
    </row>
    <row r="399" spans="1:3" x14ac:dyDescent="0.25">
      <c r="A399" s="78" t="s">
        <v>18397</v>
      </c>
      <c r="B399" s="85" t="s">
        <v>1602</v>
      </c>
      <c r="C399" s="78">
        <f>VLOOKUP(GroupVertices[[#This Row],[Vertex]], Vertices[], MATCH("ID", Vertices[#Headers], 0), FALSE)</f>
        <v>849</v>
      </c>
    </row>
    <row r="400" spans="1:3" x14ac:dyDescent="0.25">
      <c r="A400" s="78" t="s">
        <v>18397</v>
      </c>
      <c r="B400" s="85" t="s">
        <v>972</v>
      </c>
      <c r="C400" s="78">
        <f>VLOOKUP(GroupVertices[[#This Row],[Vertex]], Vertices[], MATCH("ID", Vertices[#Headers], 0), FALSE)</f>
        <v>852</v>
      </c>
    </row>
    <row r="401" spans="1:3" x14ac:dyDescent="0.25">
      <c r="A401" s="78" t="s">
        <v>18397</v>
      </c>
      <c r="B401" s="85" t="s">
        <v>1603</v>
      </c>
      <c r="C401" s="78">
        <f>VLOOKUP(GroupVertices[[#This Row],[Vertex]], Vertices[], MATCH("ID", Vertices[#Headers], 0), FALSE)</f>
        <v>853</v>
      </c>
    </row>
    <row r="402" spans="1:3" x14ac:dyDescent="0.25">
      <c r="A402" s="78" t="s">
        <v>18397</v>
      </c>
      <c r="B402" s="85" t="s">
        <v>1604</v>
      </c>
      <c r="C402" s="78">
        <f>VLOOKUP(GroupVertices[[#This Row],[Vertex]], Vertices[], MATCH("ID", Vertices[#Headers], 0), FALSE)</f>
        <v>854</v>
      </c>
    </row>
    <row r="403" spans="1:3" x14ac:dyDescent="0.25">
      <c r="A403" s="78" t="s">
        <v>18397</v>
      </c>
      <c r="B403" s="85" t="s">
        <v>973</v>
      </c>
      <c r="C403" s="78">
        <f>VLOOKUP(GroupVertices[[#This Row],[Vertex]], Vertices[], MATCH("ID", Vertices[#Headers], 0), FALSE)</f>
        <v>855</v>
      </c>
    </row>
    <row r="404" spans="1:3" x14ac:dyDescent="0.25">
      <c r="A404" s="78" t="s">
        <v>18397</v>
      </c>
      <c r="B404" s="85" t="s">
        <v>974</v>
      </c>
      <c r="C404" s="78">
        <f>VLOOKUP(GroupVertices[[#This Row],[Vertex]], Vertices[], MATCH("ID", Vertices[#Headers], 0), FALSE)</f>
        <v>856</v>
      </c>
    </row>
    <row r="405" spans="1:3" x14ac:dyDescent="0.25">
      <c r="A405" s="78" t="s">
        <v>18397</v>
      </c>
      <c r="B405" s="85" t="s">
        <v>979</v>
      </c>
      <c r="C405" s="78">
        <f>VLOOKUP(GroupVertices[[#This Row],[Vertex]], Vertices[], MATCH("ID", Vertices[#Headers], 0), FALSE)</f>
        <v>861</v>
      </c>
    </row>
    <row r="406" spans="1:3" x14ac:dyDescent="0.25">
      <c r="A406" s="78" t="s">
        <v>18397</v>
      </c>
      <c r="B406" s="85" t="s">
        <v>980</v>
      </c>
      <c r="C406" s="78">
        <f>VLOOKUP(GroupVertices[[#This Row],[Vertex]], Vertices[], MATCH("ID", Vertices[#Headers], 0), FALSE)</f>
        <v>862</v>
      </c>
    </row>
    <row r="407" spans="1:3" x14ac:dyDescent="0.25">
      <c r="A407" s="78" t="s">
        <v>18397</v>
      </c>
      <c r="B407" s="85" t="s">
        <v>985</v>
      </c>
      <c r="C407" s="78">
        <f>VLOOKUP(GroupVertices[[#This Row],[Vertex]], Vertices[], MATCH("ID", Vertices[#Headers], 0), FALSE)</f>
        <v>867</v>
      </c>
    </row>
    <row r="408" spans="1:3" x14ac:dyDescent="0.25">
      <c r="A408" s="78" t="s">
        <v>18397</v>
      </c>
      <c r="B408" s="85" t="s">
        <v>1605</v>
      </c>
      <c r="C408" s="78">
        <f>VLOOKUP(GroupVertices[[#This Row],[Vertex]], Vertices[], MATCH("ID", Vertices[#Headers], 0), FALSE)</f>
        <v>868</v>
      </c>
    </row>
    <row r="409" spans="1:3" x14ac:dyDescent="0.25">
      <c r="A409" s="78" t="s">
        <v>18397</v>
      </c>
      <c r="B409" s="85" t="s">
        <v>987</v>
      </c>
      <c r="C409" s="78">
        <f>VLOOKUP(GroupVertices[[#This Row],[Vertex]], Vertices[], MATCH("ID", Vertices[#Headers], 0), FALSE)</f>
        <v>871</v>
      </c>
    </row>
    <row r="410" spans="1:3" x14ac:dyDescent="0.25">
      <c r="A410" s="78" t="s">
        <v>18397</v>
      </c>
      <c r="B410" s="85" t="s">
        <v>986</v>
      </c>
      <c r="C410" s="78">
        <f>VLOOKUP(GroupVertices[[#This Row],[Vertex]], Vertices[], MATCH("ID", Vertices[#Headers], 0), FALSE)</f>
        <v>870</v>
      </c>
    </row>
    <row r="411" spans="1:3" x14ac:dyDescent="0.25">
      <c r="A411" s="78" t="s">
        <v>18397</v>
      </c>
      <c r="B411" s="85" t="s">
        <v>990</v>
      </c>
      <c r="C411" s="78">
        <f>VLOOKUP(GroupVertices[[#This Row],[Vertex]], Vertices[], MATCH("ID", Vertices[#Headers], 0), FALSE)</f>
        <v>874</v>
      </c>
    </row>
    <row r="412" spans="1:3" x14ac:dyDescent="0.25">
      <c r="A412" s="78" t="s">
        <v>18397</v>
      </c>
      <c r="B412" s="85" t="s">
        <v>993</v>
      </c>
      <c r="C412" s="78">
        <f>VLOOKUP(GroupVertices[[#This Row],[Vertex]], Vertices[], MATCH("ID", Vertices[#Headers], 0), FALSE)</f>
        <v>877</v>
      </c>
    </row>
    <row r="413" spans="1:3" x14ac:dyDescent="0.25">
      <c r="A413" s="78" t="s">
        <v>18397</v>
      </c>
      <c r="B413" s="85" t="s">
        <v>996</v>
      </c>
      <c r="C413" s="78">
        <f>VLOOKUP(GroupVertices[[#This Row],[Vertex]], Vertices[], MATCH("ID", Vertices[#Headers], 0), FALSE)</f>
        <v>880</v>
      </c>
    </row>
    <row r="414" spans="1:3" x14ac:dyDescent="0.25">
      <c r="A414" s="78" t="s">
        <v>18397</v>
      </c>
      <c r="B414" s="85" t="s">
        <v>997</v>
      </c>
      <c r="C414" s="78">
        <f>VLOOKUP(GroupVertices[[#This Row],[Vertex]], Vertices[], MATCH("ID", Vertices[#Headers], 0), FALSE)</f>
        <v>882</v>
      </c>
    </row>
    <row r="415" spans="1:3" x14ac:dyDescent="0.25">
      <c r="A415" s="78" t="s">
        <v>18397</v>
      </c>
      <c r="B415" s="85" t="s">
        <v>998</v>
      </c>
      <c r="C415" s="78">
        <f>VLOOKUP(GroupVertices[[#This Row],[Vertex]], Vertices[], MATCH("ID", Vertices[#Headers], 0), FALSE)</f>
        <v>883</v>
      </c>
    </row>
    <row r="416" spans="1:3" x14ac:dyDescent="0.25">
      <c r="A416" s="78" t="s">
        <v>18397</v>
      </c>
      <c r="B416" s="85" t="s">
        <v>1607</v>
      </c>
      <c r="C416" s="78">
        <f>VLOOKUP(GroupVertices[[#This Row],[Vertex]], Vertices[], MATCH("ID", Vertices[#Headers], 0), FALSE)</f>
        <v>884</v>
      </c>
    </row>
    <row r="417" spans="1:3" x14ac:dyDescent="0.25">
      <c r="A417" s="78" t="s">
        <v>18397</v>
      </c>
      <c r="B417" s="85" t="s">
        <v>1608</v>
      </c>
      <c r="C417" s="78">
        <f>VLOOKUP(GroupVertices[[#This Row],[Vertex]], Vertices[], MATCH("ID", Vertices[#Headers], 0), FALSE)</f>
        <v>885</v>
      </c>
    </row>
    <row r="418" spans="1:3" x14ac:dyDescent="0.25">
      <c r="A418" s="78" t="s">
        <v>18397</v>
      </c>
      <c r="B418" s="85" t="s">
        <v>999</v>
      </c>
      <c r="C418" s="78">
        <f>VLOOKUP(GroupVertices[[#This Row],[Vertex]], Vertices[], MATCH("ID", Vertices[#Headers], 0), FALSE)</f>
        <v>886</v>
      </c>
    </row>
    <row r="419" spans="1:3" x14ac:dyDescent="0.25">
      <c r="A419" s="78" t="s">
        <v>18397</v>
      </c>
      <c r="B419" s="85" t="s">
        <v>1610</v>
      </c>
      <c r="C419" s="78">
        <f>VLOOKUP(GroupVertices[[#This Row],[Vertex]], Vertices[], MATCH("ID", Vertices[#Headers], 0), FALSE)</f>
        <v>895</v>
      </c>
    </row>
    <row r="420" spans="1:3" x14ac:dyDescent="0.25">
      <c r="A420" s="78" t="s">
        <v>18397</v>
      </c>
      <c r="B420" s="85" t="s">
        <v>1008</v>
      </c>
      <c r="C420" s="78">
        <f>VLOOKUP(GroupVertices[[#This Row],[Vertex]], Vertices[], MATCH("ID", Vertices[#Headers], 0), FALSE)</f>
        <v>897</v>
      </c>
    </row>
    <row r="421" spans="1:3" x14ac:dyDescent="0.25">
      <c r="A421" s="78" t="s">
        <v>18397</v>
      </c>
      <c r="B421" s="85" t="s">
        <v>1011</v>
      </c>
      <c r="C421" s="78">
        <f>VLOOKUP(GroupVertices[[#This Row],[Vertex]], Vertices[], MATCH("ID", Vertices[#Headers], 0), FALSE)</f>
        <v>900</v>
      </c>
    </row>
    <row r="422" spans="1:3" x14ac:dyDescent="0.25">
      <c r="A422" s="78" t="s">
        <v>18397</v>
      </c>
      <c r="B422" s="85" t="s">
        <v>1010</v>
      </c>
      <c r="C422" s="78">
        <f>VLOOKUP(GroupVertices[[#This Row],[Vertex]], Vertices[], MATCH("ID", Vertices[#Headers], 0), FALSE)</f>
        <v>899</v>
      </c>
    </row>
    <row r="423" spans="1:3" x14ac:dyDescent="0.25">
      <c r="A423" s="78" t="s">
        <v>18397</v>
      </c>
      <c r="B423" s="85" t="s">
        <v>1018</v>
      </c>
      <c r="C423" s="78">
        <f>VLOOKUP(GroupVertices[[#This Row],[Vertex]], Vertices[], MATCH("ID", Vertices[#Headers], 0), FALSE)</f>
        <v>907</v>
      </c>
    </row>
    <row r="424" spans="1:3" x14ac:dyDescent="0.25">
      <c r="A424" s="78" t="s">
        <v>18397</v>
      </c>
      <c r="B424" s="85" t="s">
        <v>1021</v>
      </c>
      <c r="C424" s="78">
        <f>VLOOKUP(GroupVertices[[#This Row],[Vertex]], Vertices[], MATCH("ID", Vertices[#Headers], 0), FALSE)</f>
        <v>910</v>
      </c>
    </row>
    <row r="425" spans="1:3" x14ac:dyDescent="0.25">
      <c r="A425" s="78" t="s">
        <v>18397</v>
      </c>
      <c r="B425" s="85" t="s">
        <v>1023</v>
      </c>
      <c r="C425" s="78">
        <f>VLOOKUP(GroupVertices[[#This Row],[Vertex]], Vertices[], MATCH("ID", Vertices[#Headers], 0), FALSE)</f>
        <v>912</v>
      </c>
    </row>
    <row r="426" spans="1:3" x14ac:dyDescent="0.25">
      <c r="A426" s="78" t="s">
        <v>18397</v>
      </c>
      <c r="B426" s="85" t="s">
        <v>1029</v>
      </c>
      <c r="C426" s="78">
        <f>VLOOKUP(GroupVertices[[#This Row],[Vertex]], Vertices[], MATCH("ID", Vertices[#Headers], 0), FALSE)</f>
        <v>918</v>
      </c>
    </row>
    <row r="427" spans="1:3" x14ac:dyDescent="0.25">
      <c r="A427" s="78" t="s">
        <v>18397</v>
      </c>
      <c r="B427" s="85" t="s">
        <v>1036</v>
      </c>
      <c r="C427" s="78">
        <f>VLOOKUP(GroupVertices[[#This Row],[Vertex]], Vertices[], MATCH("ID", Vertices[#Headers], 0), FALSE)</f>
        <v>925</v>
      </c>
    </row>
    <row r="428" spans="1:3" x14ac:dyDescent="0.25">
      <c r="A428" s="78" t="s">
        <v>18397</v>
      </c>
      <c r="B428" s="85" t="s">
        <v>1040</v>
      </c>
      <c r="C428" s="78">
        <f>VLOOKUP(GroupVertices[[#This Row],[Vertex]], Vertices[], MATCH("ID", Vertices[#Headers], 0), FALSE)</f>
        <v>928</v>
      </c>
    </row>
    <row r="429" spans="1:3" x14ac:dyDescent="0.25">
      <c r="A429" s="78" t="s">
        <v>18397</v>
      </c>
      <c r="B429" s="85" t="s">
        <v>1042</v>
      </c>
      <c r="C429" s="78">
        <f>VLOOKUP(GroupVertices[[#This Row],[Vertex]], Vertices[], MATCH("ID", Vertices[#Headers], 0), FALSE)</f>
        <v>930</v>
      </c>
    </row>
    <row r="430" spans="1:3" x14ac:dyDescent="0.25">
      <c r="A430" s="78" t="s">
        <v>18397</v>
      </c>
      <c r="B430" s="85" t="s">
        <v>1047</v>
      </c>
      <c r="C430" s="78">
        <f>VLOOKUP(GroupVertices[[#This Row],[Vertex]], Vertices[], MATCH("ID", Vertices[#Headers], 0), FALSE)</f>
        <v>935</v>
      </c>
    </row>
    <row r="431" spans="1:3" x14ac:dyDescent="0.25">
      <c r="A431" s="78" t="s">
        <v>18397</v>
      </c>
      <c r="B431" s="85" t="s">
        <v>1046</v>
      </c>
      <c r="C431" s="78">
        <f>VLOOKUP(GroupVertices[[#This Row],[Vertex]], Vertices[], MATCH("ID", Vertices[#Headers], 0), FALSE)</f>
        <v>934</v>
      </c>
    </row>
    <row r="432" spans="1:3" x14ac:dyDescent="0.25">
      <c r="A432" s="78" t="s">
        <v>18397</v>
      </c>
      <c r="B432" s="85" t="s">
        <v>1048</v>
      </c>
      <c r="C432" s="78">
        <f>VLOOKUP(GroupVertices[[#This Row],[Vertex]], Vertices[], MATCH("ID", Vertices[#Headers], 0), FALSE)</f>
        <v>936</v>
      </c>
    </row>
    <row r="433" spans="1:3" x14ac:dyDescent="0.25">
      <c r="A433" s="78" t="s">
        <v>18397</v>
      </c>
      <c r="B433" s="85" t="s">
        <v>1052</v>
      </c>
      <c r="C433" s="78">
        <f>VLOOKUP(GroupVertices[[#This Row],[Vertex]], Vertices[], MATCH("ID", Vertices[#Headers], 0), FALSE)</f>
        <v>940</v>
      </c>
    </row>
    <row r="434" spans="1:3" x14ac:dyDescent="0.25">
      <c r="A434" s="78" t="s">
        <v>18397</v>
      </c>
      <c r="B434" s="85" t="s">
        <v>1053</v>
      </c>
      <c r="C434" s="78">
        <f>VLOOKUP(GroupVertices[[#This Row],[Vertex]], Vertices[], MATCH("ID", Vertices[#Headers], 0), FALSE)</f>
        <v>941</v>
      </c>
    </row>
    <row r="435" spans="1:3" x14ac:dyDescent="0.25">
      <c r="A435" s="78" t="s">
        <v>18397</v>
      </c>
      <c r="B435" s="85" t="s">
        <v>1055</v>
      </c>
      <c r="C435" s="78">
        <f>VLOOKUP(GroupVertices[[#This Row],[Vertex]], Vertices[], MATCH("ID", Vertices[#Headers], 0), FALSE)</f>
        <v>943</v>
      </c>
    </row>
    <row r="436" spans="1:3" x14ac:dyDescent="0.25">
      <c r="A436" s="78" t="s">
        <v>18397</v>
      </c>
      <c r="B436" s="85" t="s">
        <v>1158</v>
      </c>
      <c r="C436" s="78">
        <f>VLOOKUP(GroupVertices[[#This Row],[Vertex]], Vertices[], MATCH("ID", Vertices[#Headers], 0), FALSE)</f>
        <v>944</v>
      </c>
    </row>
    <row r="437" spans="1:3" x14ac:dyDescent="0.25">
      <c r="A437" s="78" t="s">
        <v>18397</v>
      </c>
      <c r="B437" s="85" t="s">
        <v>1057</v>
      </c>
      <c r="C437" s="78">
        <f>VLOOKUP(GroupVertices[[#This Row],[Vertex]], Vertices[], MATCH("ID", Vertices[#Headers], 0), FALSE)</f>
        <v>946</v>
      </c>
    </row>
    <row r="438" spans="1:3" x14ac:dyDescent="0.25">
      <c r="A438" s="78" t="s">
        <v>18397</v>
      </c>
      <c r="B438" s="85" t="s">
        <v>1058</v>
      </c>
      <c r="C438" s="78">
        <f>VLOOKUP(GroupVertices[[#This Row],[Vertex]], Vertices[], MATCH("ID", Vertices[#Headers], 0), FALSE)</f>
        <v>947</v>
      </c>
    </row>
    <row r="439" spans="1:3" x14ac:dyDescent="0.25">
      <c r="A439" s="78" t="s">
        <v>18397</v>
      </c>
      <c r="B439" s="85" t="s">
        <v>1061</v>
      </c>
      <c r="C439" s="78">
        <f>VLOOKUP(GroupVertices[[#This Row],[Vertex]], Vertices[], MATCH("ID", Vertices[#Headers], 0), FALSE)</f>
        <v>950</v>
      </c>
    </row>
    <row r="440" spans="1:3" x14ac:dyDescent="0.25">
      <c r="A440" s="78" t="s">
        <v>18397</v>
      </c>
      <c r="B440" s="85" t="s">
        <v>1065</v>
      </c>
      <c r="C440" s="78">
        <f>VLOOKUP(GroupVertices[[#This Row],[Vertex]], Vertices[], MATCH("ID", Vertices[#Headers], 0), FALSE)</f>
        <v>954</v>
      </c>
    </row>
    <row r="441" spans="1:3" x14ac:dyDescent="0.25">
      <c r="A441" s="78" t="s">
        <v>18397</v>
      </c>
      <c r="B441" s="85" t="s">
        <v>1066</v>
      </c>
      <c r="C441" s="78">
        <f>VLOOKUP(GroupVertices[[#This Row],[Vertex]], Vertices[], MATCH("ID", Vertices[#Headers], 0), FALSE)</f>
        <v>955</v>
      </c>
    </row>
    <row r="442" spans="1:3" x14ac:dyDescent="0.25">
      <c r="A442" s="78" t="s">
        <v>18397</v>
      </c>
      <c r="B442" s="85" t="s">
        <v>1070</v>
      </c>
      <c r="C442" s="78">
        <f>VLOOKUP(GroupVertices[[#This Row],[Vertex]], Vertices[], MATCH("ID", Vertices[#Headers], 0), FALSE)</f>
        <v>959</v>
      </c>
    </row>
    <row r="443" spans="1:3" x14ac:dyDescent="0.25">
      <c r="A443" s="78" t="s">
        <v>18397</v>
      </c>
      <c r="B443" s="85" t="s">
        <v>1611</v>
      </c>
      <c r="C443" s="78">
        <f>VLOOKUP(GroupVertices[[#This Row],[Vertex]], Vertices[], MATCH("ID", Vertices[#Headers], 0), FALSE)</f>
        <v>960</v>
      </c>
    </row>
    <row r="444" spans="1:3" x14ac:dyDescent="0.25">
      <c r="A444" s="78" t="s">
        <v>18397</v>
      </c>
      <c r="B444" s="85" t="s">
        <v>1071</v>
      </c>
      <c r="C444" s="78">
        <f>VLOOKUP(GroupVertices[[#This Row],[Vertex]], Vertices[], MATCH("ID", Vertices[#Headers], 0), FALSE)</f>
        <v>961</v>
      </c>
    </row>
    <row r="445" spans="1:3" x14ac:dyDescent="0.25">
      <c r="A445" s="78" t="s">
        <v>18397</v>
      </c>
      <c r="B445" s="85" t="s">
        <v>1074</v>
      </c>
      <c r="C445" s="78">
        <f>VLOOKUP(GroupVertices[[#This Row],[Vertex]], Vertices[], MATCH("ID", Vertices[#Headers], 0), FALSE)</f>
        <v>964</v>
      </c>
    </row>
    <row r="446" spans="1:3" x14ac:dyDescent="0.25">
      <c r="A446" s="78" t="s">
        <v>18397</v>
      </c>
      <c r="B446" s="85" t="s">
        <v>1075</v>
      </c>
      <c r="C446" s="78">
        <f>VLOOKUP(GroupVertices[[#This Row],[Vertex]], Vertices[], MATCH("ID", Vertices[#Headers], 0), FALSE)</f>
        <v>965</v>
      </c>
    </row>
    <row r="447" spans="1:3" x14ac:dyDescent="0.25">
      <c r="A447" s="78" t="s">
        <v>18397</v>
      </c>
      <c r="B447" s="85" t="s">
        <v>1076</v>
      </c>
      <c r="C447" s="78">
        <f>VLOOKUP(GroupVertices[[#This Row],[Vertex]], Vertices[], MATCH("ID", Vertices[#Headers], 0), FALSE)</f>
        <v>966</v>
      </c>
    </row>
    <row r="448" spans="1:3" x14ac:dyDescent="0.25">
      <c r="A448" s="78" t="s">
        <v>18397</v>
      </c>
      <c r="B448" s="85" t="s">
        <v>1612</v>
      </c>
      <c r="C448" s="78">
        <f>VLOOKUP(GroupVertices[[#This Row],[Vertex]], Vertices[], MATCH("ID", Vertices[#Headers], 0), FALSE)</f>
        <v>967</v>
      </c>
    </row>
    <row r="449" spans="1:3" x14ac:dyDescent="0.25">
      <c r="A449" s="78" t="s">
        <v>18397</v>
      </c>
      <c r="B449" s="85" t="s">
        <v>1613</v>
      </c>
      <c r="C449" s="78">
        <f>VLOOKUP(GroupVertices[[#This Row],[Vertex]], Vertices[], MATCH("ID", Vertices[#Headers], 0), FALSE)</f>
        <v>968</v>
      </c>
    </row>
    <row r="450" spans="1:3" x14ac:dyDescent="0.25">
      <c r="A450" s="78" t="s">
        <v>18397</v>
      </c>
      <c r="B450" s="85" t="s">
        <v>1614</v>
      </c>
      <c r="C450" s="78">
        <f>VLOOKUP(GroupVertices[[#This Row],[Vertex]], Vertices[], MATCH("ID", Vertices[#Headers], 0), FALSE)</f>
        <v>969</v>
      </c>
    </row>
    <row r="451" spans="1:3" x14ac:dyDescent="0.25">
      <c r="A451" s="78" t="s">
        <v>18397</v>
      </c>
      <c r="B451" s="85" t="s">
        <v>1615</v>
      </c>
      <c r="C451" s="78">
        <f>VLOOKUP(GroupVertices[[#This Row],[Vertex]], Vertices[], MATCH("ID", Vertices[#Headers], 0), FALSE)</f>
        <v>970</v>
      </c>
    </row>
    <row r="452" spans="1:3" x14ac:dyDescent="0.25">
      <c r="A452" s="78" t="s">
        <v>18397</v>
      </c>
      <c r="B452" s="85" t="s">
        <v>1077</v>
      </c>
      <c r="C452" s="78">
        <f>VLOOKUP(GroupVertices[[#This Row],[Vertex]], Vertices[], MATCH("ID", Vertices[#Headers], 0), FALSE)</f>
        <v>971</v>
      </c>
    </row>
    <row r="453" spans="1:3" x14ac:dyDescent="0.25">
      <c r="A453" s="78" t="s">
        <v>18397</v>
      </c>
      <c r="B453" s="85" t="s">
        <v>1616</v>
      </c>
      <c r="C453" s="78">
        <f>VLOOKUP(GroupVertices[[#This Row],[Vertex]], Vertices[], MATCH("ID", Vertices[#Headers], 0), FALSE)</f>
        <v>972</v>
      </c>
    </row>
    <row r="454" spans="1:3" x14ac:dyDescent="0.25">
      <c r="A454" s="78" t="s">
        <v>18397</v>
      </c>
      <c r="B454" s="85" t="s">
        <v>1079</v>
      </c>
      <c r="C454" s="78">
        <f>VLOOKUP(GroupVertices[[#This Row],[Vertex]], Vertices[], MATCH("ID", Vertices[#Headers], 0), FALSE)</f>
        <v>973</v>
      </c>
    </row>
    <row r="455" spans="1:3" x14ac:dyDescent="0.25">
      <c r="A455" s="78" t="s">
        <v>18397</v>
      </c>
      <c r="B455" s="85" t="s">
        <v>1080</v>
      </c>
      <c r="C455" s="78">
        <f>VLOOKUP(GroupVertices[[#This Row],[Vertex]], Vertices[], MATCH("ID", Vertices[#Headers], 0), FALSE)</f>
        <v>974</v>
      </c>
    </row>
    <row r="456" spans="1:3" x14ac:dyDescent="0.25">
      <c r="A456" s="78" t="s">
        <v>18397</v>
      </c>
      <c r="B456" s="85" t="s">
        <v>1081</v>
      </c>
      <c r="C456" s="78">
        <f>VLOOKUP(GroupVertices[[#This Row],[Vertex]], Vertices[], MATCH("ID", Vertices[#Headers], 0), FALSE)</f>
        <v>975</v>
      </c>
    </row>
    <row r="457" spans="1:3" x14ac:dyDescent="0.25">
      <c r="A457" s="78" t="s">
        <v>18397</v>
      </c>
      <c r="B457" s="85" t="s">
        <v>1617</v>
      </c>
      <c r="C457" s="78">
        <f>VLOOKUP(GroupVertices[[#This Row],[Vertex]], Vertices[], MATCH("ID", Vertices[#Headers], 0), FALSE)</f>
        <v>976</v>
      </c>
    </row>
    <row r="458" spans="1:3" x14ac:dyDescent="0.25">
      <c r="A458" s="78" t="s">
        <v>18397</v>
      </c>
      <c r="B458" s="85" t="s">
        <v>1082</v>
      </c>
      <c r="C458" s="78">
        <f>VLOOKUP(GroupVertices[[#This Row],[Vertex]], Vertices[], MATCH("ID", Vertices[#Headers], 0), FALSE)</f>
        <v>977</v>
      </c>
    </row>
    <row r="459" spans="1:3" x14ac:dyDescent="0.25">
      <c r="A459" s="78" t="s">
        <v>18397</v>
      </c>
      <c r="B459" s="85" t="s">
        <v>1083</v>
      </c>
      <c r="C459" s="78">
        <f>VLOOKUP(GroupVertices[[#This Row],[Vertex]], Vertices[], MATCH("ID", Vertices[#Headers], 0), FALSE)</f>
        <v>978</v>
      </c>
    </row>
    <row r="460" spans="1:3" x14ac:dyDescent="0.25">
      <c r="A460" s="78" t="s">
        <v>18397</v>
      </c>
      <c r="B460" s="85" t="s">
        <v>1236</v>
      </c>
      <c r="C460" s="78">
        <f>VLOOKUP(GroupVertices[[#This Row],[Vertex]], Vertices[], MATCH("ID", Vertices[#Headers], 0), FALSE)</f>
        <v>979</v>
      </c>
    </row>
    <row r="461" spans="1:3" x14ac:dyDescent="0.25">
      <c r="A461" s="78" t="s">
        <v>18397</v>
      </c>
      <c r="B461" s="85" t="s">
        <v>1084</v>
      </c>
      <c r="C461" s="78">
        <f>VLOOKUP(GroupVertices[[#This Row],[Vertex]], Vertices[], MATCH("ID", Vertices[#Headers], 0), FALSE)</f>
        <v>980</v>
      </c>
    </row>
    <row r="462" spans="1:3" x14ac:dyDescent="0.25">
      <c r="A462" s="78" t="s">
        <v>18397</v>
      </c>
      <c r="B462" s="85" t="s">
        <v>1086</v>
      </c>
      <c r="C462" s="78">
        <f>VLOOKUP(GroupVertices[[#This Row],[Vertex]], Vertices[], MATCH("ID", Vertices[#Headers], 0), FALSE)</f>
        <v>982</v>
      </c>
    </row>
    <row r="463" spans="1:3" x14ac:dyDescent="0.25">
      <c r="A463" s="78" t="s">
        <v>18397</v>
      </c>
      <c r="B463" s="85" t="s">
        <v>1087</v>
      </c>
      <c r="C463" s="78">
        <f>VLOOKUP(GroupVertices[[#This Row],[Vertex]], Vertices[], MATCH("ID", Vertices[#Headers], 0), FALSE)</f>
        <v>983</v>
      </c>
    </row>
    <row r="464" spans="1:3" x14ac:dyDescent="0.25">
      <c r="A464" s="78" t="s">
        <v>18397</v>
      </c>
      <c r="B464" s="85" t="s">
        <v>1088</v>
      </c>
      <c r="C464" s="78">
        <f>VLOOKUP(GroupVertices[[#This Row],[Vertex]], Vertices[], MATCH("ID", Vertices[#Headers], 0), FALSE)</f>
        <v>984</v>
      </c>
    </row>
    <row r="465" spans="1:3" x14ac:dyDescent="0.25">
      <c r="A465" s="78" t="s">
        <v>18397</v>
      </c>
      <c r="B465" s="85" t="s">
        <v>1089</v>
      </c>
      <c r="C465" s="78">
        <f>VLOOKUP(GroupVertices[[#This Row],[Vertex]], Vertices[], MATCH("ID", Vertices[#Headers], 0), FALSE)</f>
        <v>985</v>
      </c>
    </row>
    <row r="466" spans="1:3" x14ac:dyDescent="0.25">
      <c r="A466" s="78" t="s">
        <v>18397</v>
      </c>
      <c r="B466" s="85" t="s">
        <v>1090</v>
      </c>
      <c r="C466" s="78">
        <f>VLOOKUP(GroupVertices[[#This Row],[Vertex]], Vertices[], MATCH("ID", Vertices[#Headers], 0), FALSE)</f>
        <v>986</v>
      </c>
    </row>
    <row r="467" spans="1:3" x14ac:dyDescent="0.25">
      <c r="A467" s="78" t="s">
        <v>18397</v>
      </c>
      <c r="B467" s="85" t="s">
        <v>1092</v>
      </c>
      <c r="C467" s="78">
        <f>VLOOKUP(GroupVertices[[#This Row],[Vertex]], Vertices[], MATCH("ID", Vertices[#Headers], 0), FALSE)</f>
        <v>988</v>
      </c>
    </row>
    <row r="468" spans="1:3" x14ac:dyDescent="0.25">
      <c r="A468" s="78" t="s">
        <v>18397</v>
      </c>
      <c r="B468" s="85" t="s">
        <v>1093</v>
      </c>
      <c r="C468" s="78">
        <f>VLOOKUP(GroupVertices[[#This Row],[Vertex]], Vertices[], MATCH("ID", Vertices[#Headers], 0), FALSE)</f>
        <v>989</v>
      </c>
    </row>
    <row r="469" spans="1:3" x14ac:dyDescent="0.25">
      <c r="A469" s="78" t="s">
        <v>18397</v>
      </c>
      <c r="B469" s="85" t="s">
        <v>1094</v>
      </c>
      <c r="C469" s="78">
        <f>VLOOKUP(GroupVertices[[#This Row],[Vertex]], Vertices[], MATCH("ID", Vertices[#Headers], 0), FALSE)</f>
        <v>990</v>
      </c>
    </row>
    <row r="470" spans="1:3" x14ac:dyDescent="0.25">
      <c r="A470" s="78" t="s">
        <v>18397</v>
      </c>
      <c r="B470" s="85" t="s">
        <v>1095</v>
      </c>
      <c r="C470" s="78">
        <f>VLOOKUP(GroupVertices[[#This Row],[Vertex]], Vertices[], MATCH("ID", Vertices[#Headers], 0), FALSE)</f>
        <v>991</v>
      </c>
    </row>
    <row r="471" spans="1:3" x14ac:dyDescent="0.25">
      <c r="A471" s="78" t="s">
        <v>18397</v>
      </c>
      <c r="B471" s="85" t="s">
        <v>1096</v>
      </c>
      <c r="C471" s="78">
        <f>VLOOKUP(GroupVertices[[#This Row],[Vertex]], Vertices[], MATCH("ID", Vertices[#Headers], 0), FALSE)</f>
        <v>992</v>
      </c>
    </row>
    <row r="472" spans="1:3" x14ac:dyDescent="0.25">
      <c r="A472" s="78" t="s">
        <v>18397</v>
      </c>
      <c r="B472" s="85" t="s">
        <v>1097</v>
      </c>
      <c r="C472" s="78">
        <f>VLOOKUP(GroupVertices[[#This Row],[Vertex]], Vertices[], MATCH("ID", Vertices[#Headers], 0), FALSE)</f>
        <v>993</v>
      </c>
    </row>
    <row r="473" spans="1:3" x14ac:dyDescent="0.25">
      <c r="A473" s="78" t="s">
        <v>18397</v>
      </c>
      <c r="B473" s="85" t="s">
        <v>1098</v>
      </c>
      <c r="C473" s="78">
        <f>VLOOKUP(GroupVertices[[#This Row],[Vertex]], Vertices[], MATCH("ID", Vertices[#Headers], 0), FALSE)</f>
        <v>994</v>
      </c>
    </row>
    <row r="474" spans="1:3" x14ac:dyDescent="0.25">
      <c r="A474" s="78" t="s">
        <v>18397</v>
      </c>
      <c r="B474" s="85" t="s">
        <v>1099</v>
      </c>
      <c r="C474" s="78">
        <f>VLOOKUP(GroupVertices[[#This Row],[Vertex]], Vertices[], MATCH("ID", Vertices[#Headers], 0), FALSE)</f>
        <v>995</v>
      </c>
    </row>
    <row r="475" spans="1:3" x14ac:dyDescent="0.25">
      <c r="A475" s="78" t="s">
        <v>18397</v>
      </c>
      <c r="B475" s="85" t="s">
        <v>1102</v>
      </c>
      <c r="C475" s="78">
        <f>VLOOKUP(GroupVertices[[#This Row],[Vertex]], Vertices[], MATCH("ID", Vertices[#Headers], 0), FALSE)</f>
        <v>997</v>
      </c>
    </row>
    <row r="476" spans="1:3" x14ac:dyDescent="0.25">
      <c r="A476" s="78" t="s">
        <v>18397</v>
      </c>
      <c r="B476" s="85" t="s">
        <v>1104</v>
      </c>
      <c r="C476" s="78">
        <f>VLOOKUP(GroupVertices[[#This Row],[Vertex]], Vertices[], MATCH("ID", Vertices[#Headers], 0), FALSE)</f>
        <v>999</v>
      </c>
    </row>
    <row r="477" spans="1:3" x14ac:dyDescent="0.25">
      <c r="A477" s="78" t="s">
        <v>18397</v>
      </c>
      <c r="B477" s="85" t="s">
        <v>1105</v>
      </c>
      <c r="C477" s="78">
        <f>VLOOKUP(GroupVertices[[#This Row],[Vertex]], Vertices[], MATCH("ID", Vertices[#Headers], 0), FALSE)</f>
        <v>1000</v>
      </c>
    </row>
    <row r="478" spans="1:3" x14ac:dyDescent="0.25">
      <c r="A478" s="78" t="s">
        <v>18397</v>
      </c>
      <c r="B478" s="85" t="s">
        <v>1106</v>
      </c>
      <c r="C478" s="78">
        <f>VLOOKUP(GroupVertices[[#This Row],[Vertex]], Vertices[], MATCH("ID", Vertices[#Headers], 0), FALSE)</f>
        <v>1001</v>
      </c>
    </row>
    <row r="479" spans="1:3" x14ac:dyDescent="0.25">
      <c r="A479" s="78" t="s">
        <v>18397</v>
      </c>
      <c r="B479" s="85" t="s">
        <v>1107</v>
      </c>
      <c r="C479" s="78">
        <f>VLOOKUP(GroupVertices[[#This Row],[Vertex]], Vertices[], MATCH("ID", Vertices[#Headers], 0), FALSE)</f>
        <v>1002</v>
      </c>
    </row>
    <row r="480" spans="1:3" x14ac:dyDescent="0.25">
      <c r="A480" s="78" t="s">
        <v>18397</v>
      </c>
      <c r="B480" s="85" t="s">
        <v>1108</v>
      </c>
      <c r="C480" s="78">
        <f>VLOOKUP(GroupVertices[[#This Row],[Vertex]], Vertices[], MATCH("ID", Vertices[#Headers], 0), FALSE)</f>
        <v>1003</v>
      </c>
    </row>
    <row r="481" spans="1:3" x14ac:dyDescent="0.25">
      <c r="A481" s="78" t="s">
        <v>18397</v>
      </c>
      <c r="B481" s="85" t="s">
        <v>1112</v>
      </c>
      <c r="C481" s="78">
        <f>VLOOKUP(GroupVertices[[#This Row],[Vertex]], Vertices[], MATCH("ID", Vertices[#Headers], 0), FALSE)</f>
        <v>1007</v>
      </c>
    </row>
    <row r="482" spans="1:3" x14ac:dyDescent="0.25">
      <c r="A482" s="78" t="s">
        <v>18397</v>
      </c>
      <c r="B482" s="85" t="s">
        <v>1113</v>
      </c>
      <c r="C482" s="78">
        <f>VLOOKUP(GroupVertices[[#This Row],[Vertex]], Vertices[], MATCH("ID", Vertices[#Headers], 0), FALSE)</f>
        <v>1008</v>
      </c>
    </row>
    <row r="483" spans="1:3" x14ac:dyDescent="0.25">
      <c r="A483" s="78" t="s">
        <v>18397</v>
      </c>
      <c r="B483" s="85" t="s">
        <v>1114</v>
      </c>
      <c r="C483" s="78">
        <f>VLOOKUP(GroupVertices[[#This Row],[Vertex]], Vertices[], MATCH("ID", Vertices[#Headers], 0), FALSE)</f>
        <v>1009</v>
      </c>
    </row>
    <row r="484" spans="1:3" x14ac:dyDescent="0.25">
      <c r="A484" s="78" t="s">
        <v>18397</v>
      </c>
      <c r="B484" s="85" t="s">
        <v>1115</v>
      </c>
      <c r="C484" s="78">
        <f>VLOOKUP(GroupVertices[[#This Row],[Vertex]], Vertices[], MATCH("ID", Vertices[#Headers], 0), FALSE)</f>
        <v>1010</v>
      </c>
    </row>
    <row r="485" spans="1:3" x14ac:dyDescent="0.25">
      <c r="A485" s="78" t="s">
        <v>18397</v>
      </c>
      <c r="B485" s="85" t="s">
        <v>1116</v>
      </c>
      <c r="C485" s="78">
        <f>VLOOKUP(GroupVertices[[#This Row],[Vertex]], Vertices[], MATCH("ID", Vertices[#Headers], 0), FALSE)</f>
        <v>1011</v>
      </c>
    </row>
    <row r="486" spans="1:3" x14ac:dyDescent="0.25">
      <c r="A486" s="78" t="s">
        <v>18397</v>
      </c>
      <c r="B486" s="85" t="s">
        <v>1119</v>
      </c>
      <c r="C486" s="78">
        <f>VLOOKUP(GroupVertices[[#This Row],[Vertex]], Vertices[], MATCH("ID", Vertices[#Headers], 0), FALSE)</f>
        <v>1014</v>
      </c>
    </row>
    <row r="487" spans="1:3" x14ac:dyDescent="0.25">
      <c r="A487" s="78" t="s">
        <v>18397</v>
      </c>
      <c r="B487" s="85" t="s">
        <v>1120</v>
      </c>
      <c r="C487" s="78">
        <f>VLOOKUP(GroupVertices[[#This Row],[Vertex]], Vertices[], MATCH("ID", Vertices[#Headers], 0), FALSE)</f>
        <v>1015</v>
      </c>
    </row>
    <row r="488" spans="1:3" x14ac:dyDescent="0.25">
      <c r="A488" s="78" t="s">
        <v>18397</v>
      </c>
      <c r="B488" s="85" t="s">
        <v>1124</v>
      </c>
      <c r="C488" s="78">
        <f>VLOOKUP(GroupVertices[[#This Row],[Vertex]], Vertices[], MATCH("ID", Vertices[#Headers], 0), FALSE)</f>
        <v>1019</v>
      </c>
    </row>
    <row r="489" spans="1:3" x14ac:dyDescent="0.25">
      <c r="A489" s="78" t="s">
        <v>18397</v>
      </c>
      <c r="B489" s="85" t="s">
        <v>1125</v>
      </c>
      <c r="C489" s="78">
        <f>VLOOKUP(GroupVertices[[#This Row],[Vertex]], Vertices[], MATCH("ID", Vertices[#Headers], 0), FALSE)</f>
        <v>1020</v>
      </c>
    </row>
    <row r="490" spans="1:3" x14ac:dyDescent="0.25">
      <c r="A490" s="78" t="s">
        <v>18397</v>
      </c>
      <c r="B490" s="85" t="s">
        <v>1126</v>
      </c>
      <c r="C490" s="78">
        <f>VLOOKUP(GroupVertices[[#This Row],[Vertex]], Vertices[], MATCH("ID", Vertices[#Headers], 0), FALSE)</f>
        <v>1021</v>
      </c>
    </row>
    <row r="491" spans="1:3" x14ac:dyDescent="0.25">
      <c r="A491" s="78" t="s">
        <v>18397</v>
      </c>
      <c r="B491" s="85" t="s">
        <v>1349</v>
      </c>
      <c r="C491" s="78">
        <f>VLOOKUP(GroupVertices[[#This Row],[Vertex]], Vertices[], MATCH("ID", Vertices[#Headers], 0), FALSE)</f>
        <v>1022</v>
      </c>
    </row>
    <row r="492" spans="1:3" x14ac:dyDescent="0.25">
      <c r="A492" s="78" t="s">
        <v>18397</v>
      </c>
      <c r="B492" s="85" t="s">
        <v>1132</v>
      </c>
      <c r="C492" s="78">
        <f>VLOOKUP(GroupVertices[[#This Row],[Vertex]], Vertices[], MATCH("ID", Vertices[#Headers], 0), FALSE)</f>
        <v>1025</v>
      </c>
    </row>
    <row r="493" spans="1:3" x14ac:dyDescent="0.25">
      <c r="A493" s="78" t="s">
        <v>18397</v>
      </c>
      <c r="B493" s="85" t="s">
        <v>1133</v>
      </c>
      <c r="C493" s="78">
        <f>VLOOKUP(GroupVertices[[#This Row],[Vertex]], Vertices[], MATCH("ID", Vertices[#Headers], 0), FALSE)</f>
        <v>1026</v>
      </c>
    </row>
    <row r="494" spans="1:3" x14ac:dyDescent="0.25">
      <c r="A494" s="78" t="s">
        <v>18397</v>
      </c>
      <c r="B494" s="85" t="s">
        <v>1135</v>
      </c>
      <c r="C494" s="78">
        <f>VLOOKUP(GroupVertices[[#This Row],[Vertex]], Vertices[], MATCH("ID", Vertices[#Headers], 0), FALSE)</f>
        <v>1027</v>
      </c>
    </row>
    <row r="495" spans="1:3" x14ac:dyDescent="0.25">
      <c r="A495" s="78" t="s">
        <v>18397</v>
      </c>
      <c r="B495" s="85" t="s">
        <v>1136</v>
      </c>
      <c r="C495" s="78">
        <f>VLOOKUP(GroupVertices[[#This Row],[Vertex]], Vertices[], MATCH("ID", Vertices[#Headers], 0), FALSE)</f>
        <v>1028</v>
      </c>
    </row>
    <row r="496" spans="1:3" x14ac:dyDescent="0.25">
      <c r="A496" s="78" t="s">
        <v>18397</v>
      </c>
      <c r="B496" s="85" t="s">
        <v>1138</v>
      </c>
      <c r="C496" s="78">
        <f>VLOOKUP(GroupVertices[[#This Row],[Vertex]], Vertices[], MATCH("ID", Vertices[#Headers], 0), FALSE)</f>
        <v>1030</v>
      </c>
    </row>
    <row r="497" spans="1:3" x14ac:dyDescent="0.25">
      <c r="A497" s="78" t="s">
        <v>18397</v>
      </c>
      <c r="B497" s="85" t="s">
        <v>1139</v>
      </c>
      <c r="C497" s="78">
        <f>VLOOKUP(GroupVertices[[#This Row],[Vertex]], Vertices[], MATCH("ID", Vertices[#Headers], 0), FALSE)</f>
        <v>1031</v>
      </c>
    </row>
    <row r="498" spans="1:3" x14ac:dyDescent="0.25">
      <c r="A498" s="78" t="s">
        <v>18397</v>
      </c>
      <c r="B498" s="85" t="s">
        <v>1142</v>
      </c>
      <c r="C498" s="78">
        <f>VLOOKUP(GroupVertices[[#This Row],[Vertex]], Vertices[], MATCH("ID", Vertices[#Headers], 0), FALSE)</f>
        <v>1034</v>
      </c>
    </row>
    <row r="499" spans="1:3" x14ac:dyDescent="0.25">
      <c r="A499" s="78" t="s">
        <v>18397</v>
      </c>
      <c r="B499" s="85" t="s">
        <v>1144</v>
      </c>
      <c r="C499" s="78">
        <f>VLOOKUP(GroupVertices[[#This Row],[Vertex]], Vertices[], MATCH("ID", Vertices[#Headers], 0), FALSE)</f>
        <v>1036</v>
      </c>
    </row>
    <row r="500" spans="1:3" x14ac:dyDescent="0.25">
      <c r="A500" s="78" t="s">
        <v>18397</v>
      </c>
      <c r="B500" s="85" t="s">
        <v>1149</v>
      </c>
      <c r="C500" s="78">
        <f>VLOOKUP(GroupVertices[[#This Row],[Vertex]], Vertices[], MATCH("ID", Vertices[#Headers], 0), FALSE)</f>
        <v>1041</v>
      </c>
    </row>
    <row r="501" spans="1:3" x14ac:dyDescent="0.25">
      <c r="A501" s="78" t="s">
        <v>18397</v>
      </c>
      <c r="B501" s="85" t="s">
        <v>1150</v>
      </c>
      <c r="C501" s="78">
        <f>VLOOKUP(GroupVertices[[#This Row],[Vertex]], Vertices[], MATCH("ID", Vertices[#Headers], 0), FALSE)</f>
        <v>1042</v>
      </c>
    </row>
    <row r="502" spans="1:3" x14ac:dyDescent="0.25">
      <c r="A502" s="78" t="s">
        <v>18397</v>
      </c>
      <c r="B502" s="85" t="s">
        <v>1238</v>
      </c>
      <c r="C502" s="78">
        <f>VLOOKUP(GroupVertices[[#This Row],[Vertex]], Vertices[], MATCH("ID", Vertices[#Headers], 0), FALSE)</f>
        <v>1043</v>
      </c>
    </row>
    <row r="503" spans="1:3" x14ac:dyDescent="0.25">
      <c r="A503" s="78" t="s">
        <v>18397</v>
      </c>
      <c r="B503" s="85" t="s">
        <v>1151</v>
      </c>
      <c r="C503" s="78">
        <f>VLOOKUP(GroupVertices[[#This Row],[Vertex]], Vertices[], MATCH("ID", Vertices[#Headers], 0), FALSE)</f>
        <v>1044</v>
      </c>
    </row>
    <row r="504" spans="1:3" x14ac:dyDescent="0.25">
      <c r="A504" s="78" t="s">
        <v>18397</v>
      </c>
      <c r="B504" s="85" t="s">
        <v>1154</v>
      </c>
      <c r="C504" s="78">
        <f>VLOOKUP(GroupVertices[[#This Row],[Vertex]], Vertices[], MATCH("ID", Vertices[#Headers], 0), FALSE)</f>
        <v>1047</v>
      </c>
    </row>
    <row r="505" spans="1:3" x14ac:dyDescent="0.25">
      <c r="A505" s="78" t="s">
        <v>18397</v>
      </c>
      <c r="B505" s="85" t="s">
        <v>1155</v>
      </c>
      <c r="C505" s="78">
        <f>VLOOKUP(GroupVertices[[#This Row],[Vertex]], Vertices[], MATCH("ID", Vertices[#Headers], 0), FALSE)</f>
        <v>1048</v>
      </c>
    </row>
    <row r="506" spans="1:3" x14ac:dyDescent="0.25">
      <c r="A506" s="78" t="s">
        <v>18397</v>
      </c>
      <c r="B506" s="85" t="s">
        <v>1157</v>
      </c>
      <c r="C506" s="78">
        <f>VLOOKUP(GroupVertices[[#This Row],[Vertex]], Vertices[], MATCH("ID", Vertices[#Headers], 0), FALSE)</f>
        <v>1050</v>
      </c>
    </row>
    <row r="507" spans="1:3" x14ac:dyDescent="0.25">
      <c r="A507" s="78" t="s">
        <v>18397</v>
      </c>
      <c r="B507" s="85" t="s">
        <v>1161</v>
      </c>
      <c r="C507" s="78">
        <f>VLOOKUP(GroupVertices[[#This Row],[Vertex]], Vertices[], MATCH("ID", Vertices[#Headers], 0), FALSE)</f>
        <v>1052</v>
      </c>
    </row>
    <row r="508" spans="1:3" x14ac:dyDescent="0.25">
      <c r="A508" s="78" t="s">
        <v>18397</v>
      </c>
      <c r="B508" s="85" t="s">
        <v>1163</v>
      </c>
      <c r="C508" s="78">
        <f>VLOOKUP(GroupVertices[[#This Row],[Vertex]], Vertices[], MATCH("ID", Vertices[#Headers], 0), FALSE)</f>
        <v>1054</v>
      </c>
    </row>
    <row r="509" spans="1:3" x14ac:dyDescent="0.25">
      <c r="A509" s="78" t="s">
        <v>18397</v>
      </c>
      <c r="B509" s="85" t="s">
        <v>1162</v>
      </c>
      <c r="C509" s="78">
        <f>VLOOKUP(GroupVertices[[#This Row],[Vertex]], Vertices[], MATCH("ID", Vertices[#Headers], 0), FALSE)</f>
        <v>1053</v>
      </c>
    </row>
    <row r="510" spans="1:3" x14ac:dyDescent="0.25">
      <c r="A510" s="78" t="s">
        <v>18397</v>
      </c>
      <c r="B510" s="85" t="s">
        <v>1166</v>
      </c>
      <c r="C510" s="78">
        <f>VLOOKUP(GroupVertices[[#This Row],[Vertex]], Vertices[], MATCH("ID", Vertices[#Headers], 0), FALSE)</f>
        <v>1057</v>
      </c>
    </row>
    <row r="511" spans="1:3" x14ac:dyDescent="0.25">
      <c r="A511" s="78" t="s">
        <v>18397</v>
      </c>
      <c r="B511" s="85" t="s">
        <v>1167</v>
      </c>
      <c r="C511" s="78">
        <f>VLOOKUP(GroupVertices[[#This Row],[Vertex]], Vertices[], MATCH("ID", Vertices[#Headers], 0), FALSE)</f>
        <v>1058</v>
      </c>
    </row>
    <row r="512" spans="1:3" x14ac:dyDescent="0.25">
      <c r="A512" s="78" t="s">
        <v>18397</v>
      </c>
      <c r="B512" s="85" t="s">
        <v>1170</v>
      </c>
      <c r="C512" s="78">
        <f>VLOOKUP(GroupVertices[[#This Row],[Vertex]], Vertices[], MATCH("ID", Vertices[#Headers], 0), FALSE)</f>
        <v>1059</v>
      </c>
    </row>
    <row r="513" spans="1:3" x14ac:dyDescent="0.25">
      <c r="A513" s="78" t="s">
        <v>18397</v>
      </c>
      <c r="B513" s="85" t="s">
        <v>1169</v>
      </c>
      <c r="C513" s="78">
        <f>VLOOKUP(GroupVertices[[#This Row],[Vertex]], Vertices[], MATCH("ID", Vertices[#Headers], 0), FALSE)</f>
        <v>1061</v>
      </c>
    </row>
    <row r="514" spans="1:3" x14ac:dyDescent="0.25">
      <c r="A514" s="78" t="s">
        <v>18397</v>
      </c>
      <c r="B514" s="85" t="s">
        <v>1168</v>
      </c>
      <c r="C514" s="78">
        <f>VLOOKUP(GroupVertices[[#This Row],[Vertex]], Vertices[], MATCH("ID", Vertices[#Headers], 0), FALSE)</f>
        <v>1060</v>
      </c>
    </row>
    <row r="515" spans="1:3" x14ac:dyDescent="0.25">
      <c r="A515" s="78" t="s">
        <v>18397</v>
      </c>
      <c r="B515" s="85" t="s">
        <v>1171</v>
      </c>
      <c r="C515" s="78">
        <f>VLOOKUP(GroupVertices[[#This Row],[Vertex]], Vertices[], MATCH("ID", Vertices[#Headers], 0), FALSE)</f>
        <v>1062</v>
      </c>
    </row>
    <row r="516" spans="1:3" x14ac:dyDescent="0.25">
      <c r="A516" s="78" t="s">
        <v>18397</v>
      </c>
      <c r="B516" s="85" t="s">
        <v>1172</v>
      </c>
      <c r="C516" s="78">
        <f>VLOOKUP(GroupVertices[[#This Row],[Vertex]], Vertices[], MATCH("ID", Vertices[#Headers], 0), FALSE)</f>
        <v>1063</v>
      </c>
    </row>
    <row r="517" spans="1:3" x14ac:dyDescent="0.25">
      <c r="A517" s="78" t="s">
        <v>18397</v>
      </c>
      <c r="B517" s="85" t="s">
        <v>1173</v>
      </c>
      <c r="C517" s="78">
        <f>VLOOKUP(GroupVertices[[#This Row],[Vertex]], Vertices[], MATCH("ID", Vertices[#Headers], 0), FALSE)</f>
        <v>1064</v>
      </c>
    </row>
    <row r="518" spans="1:3" x14ac:dyDescent="0.25">
      <c r="A518" s="78" t="s">
        <v>18397</v>
      </c>
      <c r="B518" s="85" t="s">
        <v>1174</v>
      </c>
      <c r="C518" s="78">
        <f>VLOOKUP(GroupVertices[[#This Row],[Vertex]], Vertices[], MATCH("ID", Vertices[#Headers], 0), FALSE)</f>
        <v>1065</v>
      </c>
    </row>
    <row r="519" spans="1:3" x14ac:dyDescent="0.25">
      <c r="A519" s="78" t="s">
        <v>18397</v>
      </c>
      <c r="B519" s="85" t="s">
        <v>1618</v>
      </c>
      <c r="C519" s="78">
        <f>VLOOKUP(GroupVertices[[#This Row],[Vertex]], Vertices[], MATCH("ID", Vertices[#Headers], 0), FALSE)</f>
        <v>1067</v>
      </c>
    </row>
    <row r="520" spans="1:3" x14ac:dyDescent="0.25">
      <c r="A520" s="78" t="s">
        <v>18397</v>
      </c>
      <c r="B520" s="85" t="s">
        <v>1619</v>
      </c>
      <c r="C520" s="78">
        <f>VLOOKUP(GroupVertices[[#This Row],[Vertex]], Vertices[], MATCH("ID", Vertices[#Headers], 0), FALSE)</f>
        <v>1068</v>
      </c>
    </row>
    <row r="521" spans="1:3" x14ac:dyDescent="0.25">
      <c r="A521" s="78" t="s">
        <v>18397</v>
      </c>
      <c r="B521" s="85" t="s">
        <v>1178</v>
      </c>
      <c r="C521" s="78">
        <f>VLOOKUP(GroupVertices[[#This Row],[Vertex]], Vertices[], MATCH("ID", Vertices[#Headers], 0), FALSE)</f>
        <v>1070</v>
      </c>
    </row>
    <row r="522" spans="1:3" x14ac:dyDescent="0.25">
      <c r="A522" s="78" t="s">
        <v>18397</v>
      </c>
      <c r="B522" s="85" t="s">
        <v>1177</v>
      </c>
      <c r="C522" s="78">
        <f>VLOOKUP(GroupVertices[[#This Row],[Vertex]], Vertices[], MATCH("ID", Vertices[#Headers], 0), FALSE)</f>
        <v>1069</v>
      </c>
    </row>
    <row r="523" spans="1:3" x14ac:dyDescent="0.25">
      <c r="A523" s="78" t="s">
        <v>18397</v>
      </c>
      <c r="B523" s="85" t="s">
        <v>1181</v>
      </c>
      <c r="C523" s="78">
        <f>VLOOKUP(GroupVertices[[#This Row],[Vertex]], Vertices[], MATCH("ID", Vertices[#Headers], 0), FALSE)</f>
        <v>1073</v>
      </c>
    </row>
    <row r="524" spans="1:3" x14ac:dyDescent="0.25">
      <c r="A524" s="78" t="s">
        <v>18397</v>
      </c>
      <c r="B524" s="85" t="s">
        <v>1180</v>
      </c>
      <c r="C524" s="78">
        <f>VLOOKUP(GroupVertices[[#This Row],[Vertex]], Vertices[], MATCH("ID", Vertices[#Headers], 0), FALSE)</f>
        <v>1072</v>
      </c>
    </row>
    <row r="525" spans="1:3" x14ac:dyDescent="0.25">
      <c r="A525" s="78" t="s">
        <v>18397</v>
      </c>
      <c r="B525" s="85" t="s">
        <v>1184</v>
      </c>
      <c r="C525" s="78">
        <f>VLOOKUP(GroupVertices[[#This Row],[Vertex]], Vertices[], MATCH("ID", Vertices[#Headers], 0), FALSE)</f>
        <v>1076</v>
      </c>
    </row>
    <row r="526" spans="1:3" x14ac:dyDescent="0.25">
      <c r="A526" s="78" t="s">
        <v>18397</v>
      </c>
      <c r="B526" s="85" t="s">
        <v>1186</v>
      </c>
      <c r="C526" s="78">
        <f>VLOOKUP(GroupVertices[[#This Row],[Vertex]], Vertices[], MATCH("ID", Vertices[#Headers], 0), FALSE)</f>
        <v>1078</v>
      </c>
    </row>
    <row r="527" spans="1:3" x14ac:dyDescent="0.25">
      <c r="A527" s="78" t="s">
        <v>18397</v>
      </c>
      <c r="B527" s="85" t="s">
        <v>1189</v>
      </c>
      <c r="C527" s="78">
        <f>VLOOKUP(GroupVertices[[#This Row],[Vertex]], Vertices[], MATCH("ID", Vertices[#Headers], 0), FALSE)</f>
        <v>1081</v>
      </c>
    </row>
    <row r="528" spans="1:3" x14ac:dyDescent="0.25">
      <c r="A528" s="78" t="s">
        <v>18397</v>
      </c>
      <c r="B528" s="85" t="s">
        <v>1191</v>
      </c>
      <c r="C528" s="78">
        <f>VLOOKUP(GroupVertices[[#This Row],[Vertex]], Vertices[], MATCH("ID", Vertices[#Headers], 0), FALSE)</f>
        <v>1084</v>
      </c>
    </row>
    <row r="529" spans="1:3" x14ac:dyDescent="0.25">
      <c r="A529" s="78" t="s">
        <v>18397</v>
      </c>
      <c r="B529" s="85" t="s">
        <v>1193</v>
      </c>
      <c r="C529" s="78">
        <f>VLOOKUP(GroupVertices[[#This Row],[Vertex]], Vertices[], MATCH("ID", Vertices[#Headers], 0), FALSE)</f>
        <v>1086</v>
      </c>
    </row>
    <row r="530" spans="1:3" x14ac:dyDescent="0.25">
      <c r="A530" s="78" t="s">
        <v>18397</v>
      </c>
      <c r="B530" s="85" t="s">
        <v>1196</v>
      </c>
      <c r="C530" s="78">
        <f>VLOOKUP(GroupVertices[[#This Row],[Vertex]], Vertices[], MATCH("ID", Vertices[#Headers], 0), FALSE)</f>
        <v>1089</v>
      </c>
    </row>
    <row r="531" spans="1:3" x14ac:dyDescent="0.25">
      <c r="A531" s="78" t="s">
        <v>18397</v>
      </c>
      <c r="B531" s="85" t="s">
        <v>1201</v>
      </c>
      <c r="C531" s="78">
        <f>VLOOKUP(GroupVertices[[#This Row],[Vertex]], Vertices[], MATCH("ID", Vertices[#Headers], 0), FALSE)</f>
        <v>1094</v>
      </c>
    </row>
    <row r="532" spans="1:3" x14ac:dyDescent="0.25">
      <c r="A532" s="78" t="s">
        <v>18397</v>
      </c>
      <c r="B532" s="85" t="s">
        <v>1203</v>
      </c>
      <c r="C532" s="78">
        <f>VLOOKUP(GroupVertices[[#This Row],[Vertex]], Vertices[], MATCH("ID", Vertices[#Headers], 0), FALSE)</f>
        <v>1096</v>
      </c>
    </row>
    <row r="533" spans="1:3" x14ac:dyDescent="0.25">
      <c r="A533" s="78" t="s">
        <v>18397</v>
      </c>
      <c r="B533" s="85" t="s">
        <v>1202</v>
      </c>
      <c r="C533" s="78">
        <f>VLOOKUP(GroupVertices[[#This Row],[Vertex]], Vertices[], MATCH("ID", Vertices[#Headers], 0), FALSE)</f>
        <v>1095</v>
      </c>
    </row>
    <row r="534" spans="1:3" x14ac:dyDescent="0.25">
      <c r="A534" s="78" t="s">
        <v>18397</v>
      </c>
      <c r="B534" s="85" t="s">
        <v>1204</v>
      </c>
      <c r="C534" s="78">
        <f>VLOOKUP(GroupVertices[[#This Row],[Vertex]], Vertices[], MATCH("ID", Vertices[#Headers], 0), FALSE)</f>
        <v>1097</v>
      </c>
    </row>
    <row r="535" spans="1:3" x14ac:dyDescent="0.25">
      <c r="A535" s="78" t="s">
        <v>18397</v>
      </c>
      <c r="B535" s="85" t="s">
        <v>1621</v>
      </c>
      <c r="C535" s="78">
        <f>VLOOKUP(GroupVertices[[#This Row],[Vertex]], Vertices[], MATCH("ID", Vertices[#Headers], 0), FALSE)</f>
        <v>1098</v>
      </c>
    </row>
    <row r="536" spans="1:3" x14ac:dyDescent="0.25">
      <c r="A536" s="78" t="s">
        <v>18397</v>
      </c>
      <c r="B536" s="85" t="s">
        <v>1205</v>
      </c>
      <c r="C536" s="78">
        <f>VLOOKUP(GroupVertices[[#This Row],[Vertex]], Vertices[], MATCH("ID", Vertices[#Headers], 0), FALSE)</f>
        <v>1099</v>
      </c>
    </row>
    <row r="537" spans="1:3" x14ac:dyDescent="0.25">
      <c r="A537" s="78" t="s">
        <v>18397</v>
      </c>
      <c r="B537" s="85" t="s">
        <v>1207</v>
      </c>
      <c r="C537" s="78">
        <f>VLOOKUP(GroupVertices[[#This Row],[Vertex]], Vertices[], MATCH("ID", Vertices[#Headers], 0), FALSE)</f>
        <v>1101</v>
      </c>
    </row>
    <row r="538" spans="1:3" x14ac:dyDescent="0.25">
      <c r="A538" s="78" t="s">
        <v>18397</v>
      </c>
      <c r="B538" s="85" t="s">
        <v>1210</v>
      </c>
      <c r="C538" s="78">
        <f>VLOOKUP(GroupVertices[[#This Row],[Vertex]], Vertices[], MATCH("ID", Vertices[#Headers], 0), FALSE)</f>
        <v>1104</v>
      </c>
    </row>
    <row r="539" spans="1:3" x14ac:dyDescent="0.25">
      <c r="A539" s="78" t="s">
        <v>18397</v>
      </c>
      <c r="B539" s="85" t="s">
        <v>1216</v>
      </c>
      <c r="C539" s="78">
        <f>VLOOKUP(GroupVertices[[#This Row],[Vertex]], Vertices[], MATCH("ID", Vertices[#Headers], 0), FALSE)</f>
        <v>1110</v>
      </c>
    </row>
    <row r="540" spans="1:3" x14ac:dyDescent="0.25">
      <c r="A540" s="78" t="s">
        <v>18397</v>
      </c>
      <c r="B540" s="85" t="s">
        <v>1217</v>
      </c>
      <c r="C540" s="78">
        <f>VLOOKUP(GroupVertices[[#This Row],[Vertex]], Vertices[], MATCH("ID", Vertices[#Headers], 0), FALSE)</f>
        <v>1111</v>
      </c>
    </row>
    <row r="541" spans="1:3" x14ac:dyDescent="0.25">
      <c r="A541" s="78" t="s">
        <v>18397</v>
      </c>
      <c r="B541" s="85" t="s">
        <v>1219</v>
      </c>
      <c r="C541" s="78">
        <f>VLOOKUP(GroupVertices[[#This Row],[Vertex]], Vertices[], MATCH("ID", Vertices[#Headers], 0), FALSE)</f>
        <v>1113</v>
      </c>
    </row>
    <row r="542" spans="1:3" x14ac:dyDescent="0.25">
      <c r="A542" s="78" t="s">
        <v>18397</v>
      </c>
      <c r="B542" s="85" t="s">
        <v>1622</v>
      </c>
      <c r="C542" s="78">
        <f>VLOOKUP(GroupVertices[[#This Row],[Vertex]], Vertices[], MATCH("ID", Vertices[#Headers], 0), FALSE)</f>
        <v>1114</v>
      </c>
    </row>
    <row r="543" spans="1:3" x14ac:dyDescent="0.25">
      <c r="A543" s="78" t="s">
        <v>18397</v>
      </c>
      <c r="B543" s="85" t="s">
        <v>1220</v>
      </c>
      <c r="C543" s="78">
        <f>VLOOKUP(GroupVertices[[#This Row],[Vertex]], Vertices[], MATCH("ID", Vertices[#Headers], 0), FALSE)</f>
        <v>1115</v>
      </c>
    </row>
    <row r="544" spans="1:3" x14ac:dyDescent="0.25">
      <c r="A544" s="78" t="s">
        <v>18397</v>
      </c>
      <c r="B544" s="85" t="s">
        <v>1223</v>
      </c>
      <c r="C544" s="78">
        <f>VLOOKUP(GroupVertices[[#This Row],[Vertex]], Vertices[], MATCH("ID", Vertices[#Headers], 0), FALSE)</f>
        <v>1118</v>
      </c>
    </row>
    <row r="545" spans="1:3" x14ac:dyDescent="0.25">
      <c r="A545" s="78" t="s">
        <v>18397</v>
      </c>
      <c r="B545" s="85" t="s">
        <v>1224</v>
      </c>
      <c r="C545" s="78">
        <f>VLOOKUP(GroupVertices[[#This Row],[Vertex]], Vertices[], MATCH("ID", Vertices[#Headers], 0), FALSE)</f>
        <v>1119</v>
      </c>
    </row>
    <row r="546" spans="1:3" x14ac:dyDescent="0.25">
      <c r="A546" s="78" t="s">
        <v>18397</v>
      </c>
      <c r="B546" s="85" t="s">
        <v>1380</v>
      </c>
      <c r="C546" s="78">
        <f>VLOOKUP(GroupVertices[[#This Row],[Vertex]], Vertices[], MATCH("ID", Vertices[#Headers], 0), FALSE)</f>
        <v>1120</v>
      </c>
    </row>
    <row r="547" spans="1:3" x14ac:dyDescent="0.25">
      <c r="A547" s="78" t="s">
        <v>18397</v>
      </c>
      <c r="B547" s="85" t="s">
        <v>1225</v>
      </c>
      <c r="C547" s="78">
        <f>VLOOKUP(GroupVertices[[#This Row],[Vertex]], Vertices[], MATCH("ID", Vertices[#Headers], 0), FALSE)</f>
        <v>1121</v>
      </c>
    </row>
    <row r="548" spans="1:3" x14ac:dyDescent="0.25">
      <c r="A548" s="78" t="s">
        <v>18397</v>
      </c>
      <c r="B548" s="85" t="s">
        <v>1226</v>
      </c>
      <c r="C548" s="78">
        <f>VLOOKUP(GroupVertices[[#This Row],[Vertex]], Vertices[], MATCH("ID", Vertices[#Headers], 0), FALSE)</f>
        <v>1122</v>
      </c>
    </row>
    <row r="549" spans="1:3" x14ac:dyDescent="0.25">
      <c r="A549" s="78" t="s">
        <v>18397</v>
      </c>
      <c r="B549" s="85" t="s">
        <v>1228</v>
      </c>
      <c r="C549" s="78">
        <f>VLOOKUP(GroupVertices[[#This Row],[Vertex]], Vertices[], MATCH("ID", Vertices[#Headers], 0), FALSE)</f>
        <v>1124</v>
      </c>
    </row>
    <row r="550" spans="1:3" x14ac:dyDescent="0.25">
      <c r="A550" s="78" t="s">
        <v>18397</v>
      </c>
      <c r="B550" s="85" t="s">
        <v>1230</v>
      </c>
      <c r="C550" s="78">
        <f>VLOOKUP(GroupVertices[[#This Row],[Vertex]], Vertices[], MATCH("ID", Vertices[#Headers], 0), FALSE)</f>
        <v>1125</v>
      </c>
    </row>
    <row r="551" spans="1:3" x14ac:dyDescent="0.25">
      <c r="A551" s="78" t="s">
        <v>18397</v>
      </c>
      <c r="B551" s="85" t="s">
        <v>1231</v>
      </c>
      <c r="C551" s="78">
        <f>VLOOKUP(GroupVertices[[#This Row],[Vertex]], Vertices[], MATCH("ID", Vertices[#Headers], 0), FALSE)</f>
        <v>1126</v>
      </c>
    </row>
    <row r="552" spans="1:3" x14ac:dyDescent="0.25">
      <c r="A552" s="78" t="s">
        <v>18397</v>
      </c>
      <c r="B552" s="85" t="s">
        <v>1232</v>
      </c>
      <c r="C552" s="78">
        <f>VLOOKUP(GroupVertices[[#This Row],[Vertex]], Vertices[], MATCH("ID", Vertices[#Headers], 0), FALSE)</f>
        <v>1127</v>
      </c>
    </row>
    <row r="553" spans="1:3" x14ac:dyDescent="0.25">
      <c r="A553" s="78" t="s">
        <v>18397</v>
      </c>
      <c r="B553" s="85" t="s">
        <v>1235</v>
      </c>
      <c r="C553" s="78">
        <f>VLOOKUP(GroupVertices[[#This Row],[Vertex]], Vertices[], MATCH("ID", Vertices[#Headers], 0), FALSE)</f>
        <v>1130</v>
      </c>
    </row>
    <row r="554" spans="1:3" x14ac:dyDescent="0.25">
      <c r="A554" s="78" t="s">
        <v>18397</v>
      </c>
      <c r="B554" s="85" t="s">
        <v>1237</v>
      </c>
      <c r="C554" s="78">
        <f>VLOOKUP(GroupVertices[[#This Row],[Vertex]], Vertices[], MATCH("ID", Vertices[#Headers], 0), FALSE)</f>
        <v>1131</v>
      </c>
    </row>
    <row r="555" spans="1:3" x14ac:dyDescent="0.25">
      <c r="A555" s="78" t="s">
        <v>18397</v>
      </c>
      <c r="B555" s="85" t="s">
        <v>1239</v>
      </c>
      <c r="C555" s="78">
        <f>VLOOKUP(GroupVertices[[#This Row],[Vertex]], Vertices[], MATCH("ID", Vertices[#Headers], 0), FALSE)</f>
        <v>1132</v>
      </c>
    </row>
    <row r="556" spans="1:3" x14ac:dyDescent="0.25">
      <c r="A556" s="78" t="s">
        <v>18397</v>
      </c>
      <c r="B556" s="85" t="s">
        <v>1240</v>
      </c>
      <c r="C556" s="78">
        <f>VLOOKUP(GroupVertices[[#This Row],[Vertex]], Vertices[], MATCH("ID", Vertices[#Headers], 0), FALSE)</f>
        <v>1133</v>
      </c>
    </row>
    <row r="557" spans="1:3" x14ac:dyDescent="0.25">
      <c r="A557" s="78" t="s">
        <v>18397</v>
      </c>
      <c r="B557" s="85" t="s">
        <v>1241</v>
      </c>
      <c r="C557" s="78">
        <f>VLOOKUP(GroupVertices[[#This Row],[Vertex]], Vertices[], MATCH("ID", Vertices[#Headers], 0), FALSE)</f>
        <v>1135</v>
      </c>
    </row>
    <row r="558" spans="1:3" x14ac:dyDescent="0.25">
      <c r="A558" s="78" t="s">
        <v>18397</v>
      </c>
      <c r="B558" s="85" t="s">
        <v>1243</v>
      </c>
      <c r="C558" s="78">
        <f>VLOOKUP(GroupVertices[[#This Row],[Vertex]], Vertices[], MATCH("ID", Vertices[#Headers], 0), FALSE)</f>
        <v>1137</v>
      </c>
    </row>
    <row r="559" spans="1:3" x14ac:dyDescent="0.25">
      <c r="A559" s="78" t="s">
        <v>18397</v>
      </c>
      <c r="B559" s="85" t="s">
        <v>1624</v>
      </c>
      <c r="C559" s="78">
        <f>VLOOKUP(GroupVertices[[#This Row],[Vertex]], Vertices[], MATCH("ID", Vertices[#Headers], 0), FALSE)</f>
        <v>1138</v>
      </c>
    </row>
    <row r="560" spans="1:3" x14ac:dyDescent="0.25">
      <c r="A560" s="78" t="s">
        <v>18397</v>
      </c>
      <c r="B560" s="85" t="s">
        <v>1246</v>
      </c>
      <c r="C560" s="78">
        <f>VLOOKUP(GroupVertices[[#This Row],[Vertex]], Vertices[], MATCH("ID", Vertices[#Headers], 0), FALSE)</f>
        <v>1141</v>
      </c>
    </row>
    <row r="561" spans="1:3" x14ac:dyDescent="0.25">
      <c r="A561" s="78" t="s">
        <v>18397</v>
      </c>
      <c r="B561" s="85" t="s">
        <v>1248</v>
      </c>
      <c r="C561" s="78">
        <f>VLOOKUP(GroupVertices[[#This Row],[Vertex]], Vertices[], MATCH("ID", Vertices[#Headers], 0), FALSE)</f>
        <v>1143</v>
      </c>
    </row>
    <row r="562" spans="1:3" x14ac:dyDescent="0.25">
      <c r="A562" s="78" t="s">
        <v>18397</v>
      </c>
      <c r="B562" s="85" t="s">
        <v>1249</v>
      </c>
      <c r="C562" s="78">
        <f>VLOOKUP(GroupVertices[[#This Row],[Vertex]], Vertices[], MATCH("ID", Vertices[#Headers], 0), FALSE)</f>
        <v>1144</v>
      </c>
    </row>
    <row r="563" spans="1:3" x14ac:dyDescent="0.25">
      <c r="A563" s="78" t="s">
        <v>18397</v>
      </c>
      <c r="B563" s="85" t="s">
        <v>1250</v>
      </c>
      <c r="C563" s="78">
        <f>VLOOKUP(GroupVertices[[#This Row],[Vertex]], Vertices[], MATCH("ID", Vertices[#Headers], 0), FALSE)</f>
        <v>1145</v>
      </c>
    </row>
    <row r="564" spans="1:3" x14ac:dyDescent="0.25">
      <c r="A564" s="78" t="s">
        <v>18397</v>
      </c>
      <c r="B564" s="85" t="s">
        <v>1252</v>
      </c>
      <c r="C564" s="78">
        <f>VLOOKUP(GroupVertices[[#This Row],[Vertex]], Vertices[], MATCH("ID", Vertices[#Headers], 0), FALSE)</f>
        <v>1146</v>
      </c>
    </row>
    <row r="565" spans="1:3" x14ac:dyDescent="0.25">
      <c r="A565" s="78" t="s">
        <v>18397</v>
      </c>
      <c r="B565" s="85" t="s">
        <v>1251</v>
      </c>
      <c r="C565" s="78">
        <f>VLOOKUP(GroupVertices[[#This Row],[Vertex]], Vertices[], MATCH("ID", Vertices[#Headers], 0), FALSE)</f>
        <v>1147</v>
      </c>
    </row>
    <row r="566" spans="1:3" x14ac:dyDescent="0.25">
      <c r="A566" s="78" t="s">
        <v>18397</v>
      </c>
      <c r="B566" s="85" t="s">
        <v>1253</v>
      </c>
      <c r="C566" s="78">
        <f>VLOOKUP(GroupVertices[[#This Row],[Vertex]], Vertices[], MATCH("ID", Vertices[#Headers], 0), FALSE)</f>
        <v>1148</v>
      </c>
    </row>
    <row r="567" spans="1:3" x14ac:dyDescent="0.25">
      <c r="A567" s="78" t="s">
        <v>18397</v>
      </c>
      <c r="B567" s="85" t="s">
        <v>1254</v>
      </c>
      <c r="C567" s="78">
        <f>VLOOKUP(GroupVertices[[#This Row],[Vertex]], Vertices[], MATCH("ID", Vertices[#Headers], 0), FALSE)</f>
        <v>1149</v>
      </c>
    </row>
    <row r="568" spans="1:3" x14ac:dyDescent="0.25">
      <c r="A568" s="78" t="s">
        <v>18397</v>
      </c>
      <c r="B568" s="85" t="s">
        <v>1262</v>
      </c>
      <c r="C568" s="78">
        <f>VLOOKUP(GroupVertices[[#This Row],[Vertex]], Vertices[], MATCH("ID", Vertices[#Headers], 0), FALSE)</f>
        <v>1157</v>
      </c>
    </row>
    <row r="569" spans="1:3" x14ac:dyDescent="0.25">
      <c r="A569" s="78" t="s">
        <v>18397</v>
      </c>
      <c r="B569" s="85" t="s">
        <v>1625</v>
      </c>
      <c r="C569" s="78">
        <f>VLOOKUP(GroupVertices[[#This Row],[Vertex]], Vertices[], MATCH("ID", Vertices[#Headers], 0), FALSE)</f>
        <v>1158</v>
      </c>
    </row>
    <row r="570" spans="1:3" x14ac:dyDescent="0.25">
      <c r="A570" s="78" t="s">
        <v>18397</v>
      </c>
      <c r="B570" s="85" t="s">
        <v>1626</v>
      </c>
      <c r="C570" s="78">
        <f>VLOOKUP(GroupVertices[[#This Row],[Vertex]], Vertices[], MATCH("ID", Vertices[#Headers], 0), FALSE)</f>
        <v>1159</v>
      </c>
    </row>
    <row r="571" spans="1:3" x14ac:dyDescent="0.25">
      <c r="A571" s="78" t="s">
        <v>18397</v>
      </c>
      <c r="B571" s="85" t="s">
        <v>1627</v>
      </c>
      <c r="C571" s="78">
        <f>VLOOKUP(GroupVertices[[#This Row],[Vertex]], Vertices[], MATCH("ID", Vertices[#Headers], 0), FALSE)</f>
        <v>1160</v>
      </c>
    </row>
    <row r="572" spans="1:3" x14ac:dyDescent="0.25">
      <c r="A572" s="78" t="s">
        <v>18397</v>
      </c>
      <c r="B572" s="85" t="s">
        <v>1266</v>
      </c>
      <c r="C572" s="78">
        <f>VLOOKUP(GroupVertices[[#This Row],[Vertex]], Vertices[], MATCH("ID", Vertices[#Headers], 0), FALSE)</f>
        <v>1164</v>
      </c>
    </row>
    <row r="573" spans="1:3" x14ac:dyDescent="0.25">
      <c r="A573" s="78" t="s">
        <v>18397</v>
      </c>
      <c r="B573" s="85" t="s">
        <v>1267</v>
      </c>
      <c r="C573" s="78">
        <f>VLOOKUP(GroupVertices[[#This Row],[Vertex]], Vertices[], MATCH("ID", Vertices[#Headers], 0), FALSE)</f>
        <v>1165</v>
      </c>
    </row>
    <row r="574" spans="1:3" x14ac:dyDescent="0.25">
      <c r="A574" s="78" t="s">
        <v>18397</v>
      </c>
      <c r="B574" s="85" t="s">
        <v>1269</v>
      </c>
      <c r="C574" s="78">
        <f>VLOOKUP(GroupVertices[[#This Row],[Vertex]], Vertices[], MATCH("ID", Vertices[#Headers], 0), FALSE)</f>
        <v>1167</v>
      </c>
    </row>
    <row r="575" spans="1:3" x14ac:dyDescent="0.25">
      <c r="A575" s="78" t="s">
        <v>18397</v>
      </c>
      <c r="B575" s="85" t="s">
        <v>1272</v>
      </c>
      <c r="C575" s="78">
        <f>VLOOKUP(GroupVertices[[#This Row],[Vertex]], Vertices[], MATCH("ID", Vertices[#Headers], 0), FALSE)</f>
        <v>1170</v>
      </c>
    </row>
    <row r="576" spans="1:3" x14ac:dyDescent="0.25">
      <c r="A576" s="78" t="s">
        <v>18397</v>
      </c>
      <c r="B576" s="85" t="s">
        <v>1277</v>
      </c>
      <c r="C576" s="78">
        <f>VLOOKUP(GroupVertices[[#This Row],[Vertex]], Vertices[], MATCH("ID", Vertices[#Headers], 0), FALSE)</f>
        <v>1175</v>
      </c>
    </row>
    <row r="577" spans="1:3" x14ac:dyDescent="0.25">
      <c r="A577" s="78" t="s">
        <v>18397</v>
      </c>
      <c r="B577" s="85" t="s">
        <v>1384</v>
      </c>
      <c r="C577" s="78">
        <f>VLOOKUP(GroupVertices[[#This Row],[Vertex]], Vertices[], MATCH("ID", Vertices[#Headers], 0), FALSE)</f>
        <v>1176</v>
      </c>
    </row>
    <row r="578" spans="1:3" x14ac:dyDescent="0.25">
      <c r="A578" s="78" t="s">
        <v>18397</v>
      </c>
      <c r="B578" s="85" t="s">
        <v>1278</v>
      </c>
      <c r="C578" s="78">
        <f>VLOOKUP(GroupVertices[[#This Row],[Vertex]], Vertices[], MATCH("ID", Vertices[#Headers], 0), FALSE)</f>
        <v>1177</v>
      </c>
    </row>
    <row r="579" spans="1:3" x14ac:dyDescent="0.25">
      <c r="A579" s="78" t="s">
        <v>18397</v>
      </c>
      <c r="B579" s="85" t="s">
        <v>1279</v>
      </c>
      <c r="C579" s="78">
        <f>VLOOKUP(GroupVertices[[#This Row],[Vertex]], Vertices[], MATCH("ID", Vertices[#Headers], 0), FALSE)</f>
        <v>1178</v>
      </c>
    </row>
    <row r="580" spans="1:3" x14ac:dyDescent="0.25">
      <c r="A580" s="78" t="s">
        <v>18397</v>
      </c>
      <c r="B580" s="85" t="s">
        <v>1628</v>
      </c>
      <c r="C580" s="78">
        <f>VLOOKUP(GroupVertices[[#This Row],[Vertex]], Vertices[], MATCH("ID", Vertices[#Headers], 0), FALSE)</f>
        <v>1179</v>
      </c>
    </row>
    <row r="581" spans="1:3" x14ac:dyDescent="0.25">
      <c r="A581" s="78" t="s">
        <v>18397</v>
      </c>
      <c r="B581" s="85" t="s">
        <v>1280</v>
      </c>
      <c r="C581" s="78">
        <f>VLOOKUP(GroupVertices[[#This Row],[Vertex]], Vertices[], MATCH("ID", Vertices[#Headers], 0), FALSE)</f>
        <v>1180</v>
      </c>
    </row>
    <row r="582" spans="1:3" x14ac:dyDescent="0.25">
      <c r="A582" s="78" t="s">
        <v>18397</v>
      </c>
      <c r="B582" s="85" t="s">
        <v>1282</v>
      </c>
      <c r="C582" s="78">
        <f>VLOOKUP(GroupVertices[[#This Row],[Vertex]], Vertices[], MATCH("ID", Vertices[#Headers], 0), FALSE)</f>
        <v>1181</v>
      </c>
    </row>
    <row r="583" spans="1:3" x14ac:dyDescent="0.25">
      <c r="A583" s="78" t="s">
        <v>18397</v>
      </c>
      <c r="B583" s="85" t="s">
        <v>1283</v>
      </c>
      <c r="C583" s="78">
        <f>VLOOKUP(GroupVertices[[#This Row],[Vertex]], Vertices[], MATCH("ID", Vertices[#Headers], 0), FALSE)</f>
        <v>1183</v>
      </c>
    </row>
    <row r="584" spans="1:3" x14ac:dyDescent="0.25">
      <c r="A584" s="78" t="s">
        <v>18397</v>
      </c>
      <c r="B584" s="85" t="s">
        <v>1630</v>
      </c>
      <c r="C584" s="78">
        <f>VLOOKUP(GroupVertices[[#This Row],[Vertex]], Vertices[], MATCH("ID", Vertices[#Headers], 0), FALSE)</f>
        <v>1184</v>
      </c>
    </row>
    <row r="585" spans="1:3" x14ac:dyDescent="0.25">
      <c r="A585" s="78" t="s">
        <v>18397</v>
      </c>
      <c r="B585" s="85" t="s">
        <v>1631</v>
      </c>
      <c r="C585" s="78">
        <f>VLOOKUP(GroupVertices[[#This Row],[Vertex]], Vertices[], MATCH("ID", Vertices[#Headers], 0), FALSE)</f>
        <v>1185</v>
      </c>
    </row>
    <row r="586" spans="1:3" x14ac:dyDescent="0.25">
      <c r="A586" s="78" t="s">
        <v>18397</v>
      </c>
      <c r="B586" s="85" t="s">
        <v>1632</v>
      </c>
      <c r="C586" s="78">
        <f>VLOOKUP(GroupVertices[[#This Row],[Vertex]], Vertices[], MATCH("ID", Vertices[#Headers], 0), FALSE)</f>
        <v>1186</v>
      </c>
    </row>
    <row r="587" spans="1:3" x14ac:dyDescent="0.25">
      <c r="A587" s="78" t="s">
        <v>18397</v>
      </c>
      <c r="B587" s="85" t="s">
        <v>1633</v>
      </c>
      <c r="C587" s="78">
        <f>VLOOKUP(GroupVertices[[#This Row],[Vertex]], Vertices[], MATCH("ID", Vertices[#Headers], 0), FALSE)</f>
        <v>1187</v>
      </c>
    </row>
    <row r="588" spans="1:3" x14ac:dyDescent="0.25">
      <c r="A588" s="78" t="s">
        <v>18397</v>
      </c>
      <c r="B588" s="85" t="s">
        <v>1634</v>
      </c>
      <c r="C588" s="78">
        <f>VLOOKUP(GroupVertices[[#This Row],[Vertex]], Vertices[], MATCH("ID", Vertices[#Headers], 0), FALSE)</f>
        <v>1188</v>
      </c>
    </row>
    <row r="589" spans="1:3" x14ac:dyDescent="0.25">
      <c r="A589" s="78" t="s">
        <v>18397</v>
      </c>
      <c r="B589" s="85" t="s">
        <v>1635</v>
      </c>
      <c r="C589" s="78">
        <f>VLOOKUP(GroupVertices[[#This Row],[Vertex]], Vertices[], MATCH("ID", Vertices[#Headers], 0), FALSE)</f>
        <v>1189</v>
      </c>
    </row>
    <row r="590" spans="1:3" x14ac:dyDescent="0.25">
      <c r="A590" s="78" t="s">
        <v>18397</v>
      </c>
      <c r="B590" s="85" t="s">
        <v>1284</v>
      </c>
      <c r="C590" s="78">
        <f>VLOOKUP(GroupVertices[[#This Row],[Vertex]], Vertices[], MATCH("ID", Vertices[#Headers], 0), FALSE)</f>
        <v>1190</v>
      </c>
    </row>
    <row r="591" spans="1:3" x14ac:dyDescent="0.25">
      <c r="A591" s="78" t="s">
        <v>18397</v>
      </c>
      <c r="B591" s="85" t="s">
        <v>1285</v>
      </c>
      <c r="C591" s="78">
        <f>VLOOKUP(GroupVertices[[#This Row],[Vertex]], Vertices[], MATCH("ID", Vertices[#Headers], 0), FALSE)</f>
        <v>1191</v>
      </c>
    </row>
    <row r="592" spans="1:3" x14ac:dyDescent="0.25">
      <c r="A592" s="78" t="s">
        <v>18397</v>
      </c>
      <c r="B592" s="85" t="s">
        <v>1287</v>
      </c>
      <c r="C592" s="78">
        <f>VLOOKUP(GroupVertices[[#This Row],[Vertex]], Vertices[], MATCH("ID", Vertices[#Headers], 0), FALSE)</f>
        <v>1192</v>
      </c>
    </row>
    <row r="593" spans="1:3" x14ac:dyDescent="0.25">
      <c r="A593" s="78" t="s">
        <v>18397</v>
      </c>
      <c r="B593" s="85" t="s">
        <v>1288</v>
      </c>
      <c r="C593" s="78">
        <f>VLOOKUP(GroupVertices[[#This Row],[Vertex]], Vertices[], MATCH("ID", Vertices[#Headers], 0), FALSE)</f>
        <v>1193</v>
      </c>
    </row>
    <row r="594" spans="1:3" x14ac:dyDescent="0.25">
      <c r="A594" s="78" t="s">
        <v>18397</v>
      </c>
      <c r="B594" s="85" t="s">
        <v>1290</v>
      </c>
      <c r="C594" s="78">
        <f>VLOOKUP(GroupVertices[[#This Row],[Vertex]], Vertices[], MATCH("ID", Vertices[#Headers], 0), FALSE)</f>
        <v>1195</v>
      </c>
    </row>
    <row r="595" spans="1:3" x14ac:dyDescent="0.25">
      <c r="A595" s="78" t="s">
        <v>18397</v>
      </c>
      <c r="B595" s="85" t="s">
        <v>1292</v>
      </c>
      <c r="C595" s="78">
        <f>VLOOKUP(GroupVertices[[#This Row],[Vertex]], Vertices[], MATCH("ID", Vertices[#Headers], 0), FALSE)</f>
        <v>1197</v>
      </c>
    </row>
    <row r="596" spans="1:3" x14ac:dyDescent="0.25">
      <c r="A596" s="78" t="s">
        <v>18397</v>
      </c>
      <c r="B596" s="85" t="s">
        <v>1636</v>
      </c>
      <c r="C596" s="78">
        <f>VLOOKUP(GroupVertices[[#This Row],[Vertex]], Vertices[], MATCH("ID", Vertices[#Headers], 0), FALSE)</f>
        <v>1198</v>
      </c>
    </row>
    <row r="597" spans="1:3" x14ac:dyDescent="0.25">
      <c r="A597" s="78" t="s">
        <v>18397</v>
      </c>
      <c r="B597" s="85" t="s">
        <v>1294</v>
      </c>
      <c r="C597" s="78">
        <f>VLOOKUP(GroupVertices[[#This Row],[Vertex]], Vertices[], MATCH("ID", Vertices[#Headers], 0), FALSE)</f>
        <v>1200</v>
      </c>
    </row>
    <row r="598" spans="1:3" x14ac:dyDescent="0.25">
      <c r="A598" s="78" t="s">
        <v>18397</v>
      </c>
      <c r="B598" s="85" t="s">
        <v>1295</v>
      </c>
      <c r="C598" s="78">
        <f>VLOOKUP(GroupVertices[[#This Row],[Vertex]], Vertices[], MATCH("ID", Vertices[#Headers], 0), FALSE)</f>
        <v>1201</v>
      </c>
    </row>
    <row r="599" spans="1:3" x14ac:dyDescent="0.25">
      <c r="A599" s="78" t="s">
        <v>18397</v>
      </c>
      <c r="B599" s="85" t="s">
        <v>1296</v>
      </c>
      <c r="C599" s="78">
        <f>VLOOKUP(GroupVertices[[#This Row],[Vertex]], Vertices[], MATCH("ID", Vertices[#Headers], 0), FALSE)</f>
        <v>1203</v>
      </c>
    </row>
    <row r="600" spans="1:3" x14ac:dyDescent="0.25">
      <c r="A600" s="78" t="s">
        <v>18397</v>
      </c>
      <c r="B600" s="85" t="s">
        <v>1299</v>
      </c>
      <c r="C600" s="78">
        <f>VLOOKUP(GroupVertices[[#This Row],[Vertex]], Vertices[], MATCH("ID", Vertices[#Headers], 0), FALSE)</f>
        <v>1205</v>
      </c>
    </row>
    <row r="601" spans="1:3" x14ac:dyDescent="0.25">
      <c r="A601" s="78" t="s">
        <v>18397</v>
      </c>
      <c r="B601" s="85" t="s">
        <v>1301</v>
      </c>
      <c r="C601" s="78">
        <f>VLOOKUP(GroupVertices[[#This Row],[Vertex]], Vertices[], MATCH("ID", Vertices[#Headers], 0), FALSE)</f>
        <v>1207</v>
      </c>
    </row>
    <row r="602" spans="1:3" x14ac:dyDescent="0.25">
      <c r="A602" s="78" t="s">
        <v>18397</v>
      </c>
      <c r="B602" s="85" t="s">
        <v>1303</v>
      </c>
      <c r="C602" s="78">
        <f>VLOOKUP(GroupVertices[[#This Row],[Vertex]], Vertices[], MATCH("ID", Vertices[#Headers], 0), FALSE)</f>
        <v>1209</v>
      </c>
    </row>
    <row r="603" spans="1:3" x14ac:dyDescent="0.25">
      <c r="A603" s="78" t="s">
        <v>18397</v>
      </c>
      <c r="B603" s="85" t="s">
        <v>1304</v>
      </c>
      <c r="C603" s="78">
        <f>VLOOKUP(GroupVertices[[#This Row],[Vertex]], Vertices[], MATCH("ID", Vertices[#Headers], 0), FALSE)</f>
        <v>1210</v>
      </c>
    </row>
    <row r="604" spans="1:3" x14ac:dyDescent="0.25">
      <c r="A604" s="78" t="s">
        <v>18397</v>
      </c>
      <c r="B604" s="85" t="s">
        <v>1307</v>
      </c>
      <c r="C604" s="78">
        <f>VLOOKUP(GroupVertices[[#This Row],[Vertex]], Vertices[], MATCH("ID", Vertices[#Headers], 0), FALSE)</f>
        <v>1213</v>
      </c>
    </row>
    <row r="605" spans="1:3" x14ac:dyDescent="0.25">
      <c r="A605" s="78" t="s">
        <v>18397</v>
      </c>
      <c r="B605" s="85" t="s">
        <v>1311</v>
      </c>
      <c r="C605" s="78">
        <f>VLOOKUP(GroupVertices[[#This Row],[Vertex]], Vertices[], MATCH("ID", Vertices[#Headers], 0), FALSE)</f>
        <v>1217</v>
      </c>
    </row>
    <row r="606" spans="1:3" x14ac:dyDescent="0.25">
      <c r="A606" s="78" t="s">
        <v>18397</v>
      </c>
      <c r="B606" s="85" t="s">
        <v>1310</v>
      </c>
      <c r="C606" s="78">
        <f>VLOOKUP(GroupVertices[[#This Row],[Vertex]], Vertices[], MATCH("ID", Vertices[#Headers], 0), FALSE)</f>
        <v>1216</v>
      </c>
    </row>
    <row r="607" spans="1:3" x14ac:dyDescent="0.25">
      <c r="A607" s="78" t="s">
        <v>18397</v>
      </c>
      <c r="B607" s="85" t="s">
        <v>1312</v>
      </c>
      <c r="C607" s="78">
        <f>VLOOKUP(GroupVertices[[#This Row],[Vertex]], Vertices[], MATCH("ID", Vertices[#Headers], 0), FALSE)</f>
        <v>1218</v>
      </c>
    </row>
    <row r="608" spans="1:3" x14ac:dyDescent="0.25">
      <c r="A608" s="78" t="s">
        <v>18397</v>
      </c>
      <c r="B608" s="85" t="s">
        <v>1313</v>
      </c>
      <c r="C608" s="78">
        <f>VLOOKUP(GroupVertices[[#This Row],[Vertex]], Vertices[], MATCH("ID", Vertices[#Headers], 0), FALSE)</f>
        <v>1219</v>
      </c>
    </row>
    <row r="609" spans="1:3" x14ac:dyDescent="0.25">
      <c r="A609" s="78" t="s">
        <v>18397</v>
      </c>
      <c r="B609" s="85" t="s">
        <v>1314</v>
      </c>
      <c r="C609" s="78">
        <f>VLOOKUP(GroupVertices[[#This Row],[Vertex]], Vertices[], MATCH("ID", Vertices[#Headers], 0), FALSE)</f>
        <v>1220</v>
      </c>
    </row>
    <row r="610" spans="1:3" x14ac:dyDescent="0.25">
      <c r="A610" s="78" t="s">
        <v>18397</v>
      </c>
      <c r="B610" s="85" t="s">
        <v>1318</v>
      </c>
      <c r="C610" s="78">
        <f>VLOOKUP(GroupVertices[[#This Row],[Vertex]], Vertices[], MATCH("ID", Vertices[#Headers], 0), FALSE)</f>
        <v>1224</v>
      </c>
    </row>
    <row r="611" spans="1:3" x14ac:dyDescent="0.25">
      <c r="A611" s="78" t="s">
        <v>18397</v>
      </c>
      <c r="B611" s="85" t="s">
        <v>1319</v>
      </c>
      <c r="C611" s="78">
        <f>VLOOKUP(GroupVertices[[#This Row],[Vertex]], Vertices[], MATCH("ID", Vertices[#Headers], 0), FALSE)</f>
        <v>1225</v>
      </c>
    </row>
    <row r="612" spans="1:3" x14ac:dyDescent="0.25">
      <c r="A612" s="78" t="s">
        <v>18397</v>
      </c>
      <c r="B612" s="85" t="s">
        <v>1350</v>
      </c>
      <c r="C612" s="78">
        <f>VLOOKUP(GroupVertices[[#This Row],[Vertex]], Vertices[], MATCH("ID", Vertices[#Headers], 0), FALSE)</f>
        <v>1254</v>
      </c>
    </row>
    <row r="613" spans="1:3" x14ac:dyDescent="0.25">
      <c r="A613" s="78" t="s">
        <v>18397</v>
      </c>
      <c r="B613" s="85" t="s">
        <v>1351</v>
      </c>
      <c r="C613" s="78">
        <f>VLOOKUP(GroupVertices[[#This Row],[Vertex]], Vertices[], MATCH("ID", Vertices[#Headers], 0), FALSE)</f>
        <v>1255</v>
      </c>
    </row>
    <row r="614" spans="1:3" x14ac:dyDescent="0.25">
      <c r="A614" s="78" t="s">
        <v>18397</v>
      </c>
      <c r="B614" s="85" t="s">
        <v>1529</v>
      </c>
      <c r="C614" s="78">
        <f>VLOOKUP(GroupVertices[[#This Row],[Vertex]], Vertices[], MATCH("ID", Vertices[#Headers], 0), FALSE)</f>
        <v>1256</v>
      </c>
    </row>
    <row r="615" spans="1:3" x14ac:dyDescent="0.25">
      <c r="A615" s="78" t="s">
        <v>18397</v>
      </c>
      <c r="B615" s="85" t="s">
        <v>1353</v>
      </c>
      <c r="C615" s="78">
        <f>VLOOKUP(GroupVertices[[#This Row],[Vertex]], Vertices[], MATCH("ID", Vertices[#Headers], 0), FALSE)</f>
        <v>1258</v>
      </c>
    </row>
    <row r="616" spans="1:3" x14ac:dyDescent="0.25">
      <c r="A616" s="78" t="s">
        <v>18397</v>
      </c>
      <c r="B616" s="85" t="s">
        <v>1354</v>
      </c>
      <c r="C616" s="78">
        <f>VLOOKUP(GroupVertices[[#This Row],[Vertex]], Vertices[], MATCH("ID", Vertices[#Headers], 0), FALSE)</f>
        <v>1259</v>
      </c>
    </row>
    <row r="617" spans="1:3" x14ac:dyDescent="0.25">
      <c r="A617" s="78" t="s">
        <v>18397</v>
      </c>
      <c r="B617" s="85" t="s">
        <v>1355</v>
      </c>
      <c r="C617" s="78">
        <f>VLOOKUP(GroupVertices[[#This Row],[Vertex]], Vertices[], MATCH("ID", Vertices[#Headers], 0), FALSE)</f>
        <v>1260</v>
      </c>
    </row>
    <row r="618" spans="1:3" x14ac:dyDescent="0.25">
      <c r="A618" s="78" t="s">
        <v>18397</v>
      </c>
      <c r="B618" s="85" t="s">
        <v>1356</v>
      </c>
      <c r="C618" s="78">
        <f>VLOOKUP(GroupVertices[[#This Row],[Vertex]], Vertices[], MATCH("ID", Vertices[#Headers], 0), FALSE)</f>
        <v>1261</v>
      </c>
    </row>
    <row r="619" spans="1:3" x14ac:dyDescent="0.25">
      <c r="A619" s="78" t="s">
        <v>18397</v>
      </c>
      <c r="B619" s="85" t="s">
        <v>1358</v>
      </c>
      <c r="C619" s="78">
        <f>VLOOKUP(GroupVertices[[#This Row],[Vertex]], Vertices[], MATCH("ID", Vertices[#Headers], 0), FALSE)</f>
        <v>1263</v>
      </c>
    </row>
    <row r="620" spans="1:3" x14ac:dyDescent="0.25">
      <c r="A620" s="78" t="s">
        <v>18397</v>
      </c>
      <c r="B620" s="85" t="s">
        <v>1379</v>
      </c>
      <c r="C620" s="78">
        <f>VLOOKUP(GroupVertices[[#This Row],[Vertex]], Vertices[], MATCH("ID", Vertices[#Headers], 0), FALSE)</f>
        <v>1286</v>
      </c>
    </row>
    <row r="621" spans="1:3" x14ac:dyDescent="0.25">
      <c r="A621" s="78" t="s">
        <v>18397</v>
      </c>
      <c r="B621" s="85" t="s">
        <v>1381</v>
      </c>
      <c r="C621" s="78">
        <f>VLOOKUP(GroupVertices[[#This Row],[Vertex]], Vertices[], MATCH("ID", Vertices[#Headers], 0), FALSE)</f>
        <v>1287</v>
      </c>
    </row>
    <row r="622" spans="1:3" x14ac:dyDescent="0.25">
      <c r="A622" s="78" t="s">
        <v>18397</v>
      </c>
      <c r="B622" s="85" t="s">
        <v>1385</v>
      </c>
      <c r="C622" s="78">
        <f>VLOOKUP(GroupVertices[[#This Row],[Vertex]], Vertices[], MATCH("ID", Vertices[#Headers], 0), FALSE)</f>
        <v>1290</v>
      </c>
    </row>
    <row r="623" spans="1:3" x14ac:dyDescent="0.25">
      <c r="A623" s="78" t="s">
        <v>18397</v>
      </c>
      <c r="B623" s="85" t="s">
        <v>1388</v>
      </c>
      <c r="C623" s="78">
        <f>VLOOKUP(GroupVertices[[#This Row],[Vertex]], Vertices[], MATCH("ID", Vertices[#Headers], 0), FALSE)</f>
        <v>1292</v>
      </c>
    </row>
    <row r="624" spans="1:3" x14ac:dyDescent="0.25">
      <c r="A624" s="78" t="s">
        <v>18397</v>
      </c>
      <c r="B624" s="85" t="s">
        <v>1389</v>
      </c>
      <c r="C624" s="78">
        <f>VLOOKUP(GroupVertices[[#This Row],[Vertex]], Vertices[], MATCH("ID", Vertices[#Headers], 0), FALSE)</f>
        <v>1293</v>
      </c>
    </row>
    <row r="625" spans="1:3" x14ac:dyDescent="0.25">
      <c r="A625" s="78" t="s">
        <v>18397</v>
      </c>
      <c r="B625" s="85" t="s">
        <v>1390</v>
      </c>
      <c r="C625" s="78">
        <f>VLOOKUP(GroupVertices[[#This Row],[Vertex]], Vertices[], MATCH("ID", Vertices[#Headers], 0), FALSE)</f>
        <v>1294</v>
      </c>
    </row>
    <row r="626" spans="1:3" x14ac:dyDescent="0.25">
      <c r="A626" s="78" t="s">
        <v>18397</v>
      </c>
      <c r="B626" s="85" t="s">
        <v>1391</v>
      </c>
      <c r="C626" s="78">
        <f>VLOOKUP(GroupVertices[[#This Row],[Vertex]], Vertices[], MATCH("ID", Vertices[#Headers], 0), FALSE)</f>
        <v>1295</v>
      </c>
    </row>
    <row r="627" spans="1:3" x14ac:dyDescent="0.25">
      <c r="A627" s="78" t="s">
        <v>18397</v>
      </c>
      <c r="B627" s="85" t="s">
        <v>1392</v>
      </c>
      <c r="C627" s="78">
        <f>VLOOKUP(GroupVertices[[#This Row],[Vertex]], Vertices[], MATCH("ID", Vertices[#Headers], 0), FALSE)</f>
        <v>1296</v>
      </c>
    </row>
    <row r="628" spans="1:3" x14ac:dyDescent="0.25">
      <c r="A628" s="78" t="s">
        <v>18397</v>
      </c>
      <c r="B628" s="85" t="s">
        <v>1393</v>
      </c>
      <c r="C628" s="78">
        <f>VLOOKUP(GroupVertices[[#This Row],[Vertex]], Vertices[], MATCH("ID", Vertices[#Headers], 0), FALSE)</f>
        <v>1297</v>
      </c>
    </row>
    <row r="629" spans="1:3" x14ac:dyDescent="0.25">
      <c r="A629" s="78" t="s">
        <v>18397</v>
      </c>
      <c r="B629" s="85" t="s">
        <v>1396</v>
      </c>
      <c r="C629" s="78">
        <f>VLOOKUP(GroupVertices[[#This Row],[Vertex]], Vertices[], MATCH("ID", Vertices[#Headers], 0), FALSE)</f>
        <v>1300</v>
      </c>
    </row>
    <row r="630" spans="1:3" x14ac:dyDescent="0.25">
      <c r="A630" s="78" t="s">
        <v>18397</v>
      </c>
      <c r="B630" s="85" t="s">
        <v>1420</v>
      </c>
      <c r="C630" s="78">
        <f>VLOOKUP(GroupVertices[[#This Row],[Vertex]], Vertices[], MATCH("ID", Vertices[#Headers], 0), FALSE)</f>
        <v>1321</v>
      </c>
    </row>
    <row r="631" spans="1:3" x14ac:dyDescent="0.25">
      <c r="A631" s="78" t="s">
        <v>18397</v>
      </c>
      <c r="B631" s="85" t="s">
        <v>1421</v>
      </c>
      <c r="C631" s="78">
        <f>VLOOKUP(GroupVertices[[#This Row],[Vertex]], Vertices[], MATCH("ID", Vertices[#Headers], 0), FALSE)</f>
        <v>1322</v>
      </c>
    </row>
    <row r="632" spans="1:3" x14ac:dyDescent="0.25">
      <c r="A632" s="78" t="s">
        <v>18397</v>
      </c>
      <c r="B632" s="85" t="s">
        <v>1424</v>
      </c>
      <c r="C632" s="78">
        <f>VLOOKUP(GroupVertices[[#This Row],[Vertex]], Vertices[], MATCH("ID", Vertices[#Headers], 0), FALSE)</f>
        <v>1325</v>
      </c>
    </row>
    <row r="633" spans="1:3" x14ac:dyDescent="0.25">
      <c r="A633" s="78" t="s">
        <v>18397</v>
      </c>
      <c r="B633" s="85" t="s">
        <v>1426</v>
      </c>
      <c r="C633" s="78">
        <f>VLOOKUP(GroupVertices[[#This Row],[Vertex]], Vertices[], MATCH("ID", Vertices[#Headers], 0), FALSE)</f>
        <v>1327</v>
      </c>
    </row>
    <row r="634" spans="1:3" x14ac:dyDescent="0.25">
      <c r="A634" s="78" t="s">
        <v>18397</v>
      </c>
      <c r="B634" s="85" t="s">
        <v>1425</v>
      </c>
      <c r="C634" s="78">
        <f>VLOOKUP(GroupVertices[[#This Row],[Vertex]], Vertices[], MATCH("ID", Vertices[#Headers], 0), FALSE)</f>
        <v>1326</v>
      </c>
    </row>
    <row r="635" spans="1:3" x14ac:dyDescent="0.25">
      <c r="A635" s="78" t="s">
        <v>18397</v>
      </c>
      <c r="B635" s="85" t="s">
        <v>1429</v>
      </c>
      <c r="C635" s="78">
        <f>VLOOKUP(GroupVertices[[#This Row],[Vertex]], Vertices[], MATCH("ID", Vertices[#Headers], 0), FALSE)</f>
        <v>1330</v>
      </c>
    </row>
    <row r="636" spans="1:3" x14ac:dyDescent="0.25">
      <c r="A636" s="78" t="s">
        <v>18397</v>
      </c>
      <c r="B636" s="85" t="s">
        <v>1432</v>
      </c>
      <c r="C636" s="78">
        <f>VLOOKUP(GroupVertices[[#This Row],[Vertex]], Vertices[], MATCH("ID", Vertices[#Headers], 0), FALSE)</f>
        <v>1333</v>
      </c>
    </row>
    <row r="637" spans="1:3" x14ac:dyDescent="0.25">
      <c r="A637" s="78" t="s">
        <v>18397</v>
      </c>
      <c r="B637" s="85" t="s">
        <v>1431</v>
      </c>
      <c r="C637" s="78">
        <f>VLOOKUP(GroupVertices[[#This Row],[Vertex]], Vertices[], MATCH("ID", Vertices[#Headers], 0), FALSE)</f>
        <v>1332</v>
      </c>
    </row>
    <row r="638" spans="1:3" x14ac:dyDescent="0.25">
      <c r="A638" s="78" t="s">
        <v>18397</v>
      </c>
      <c r="B638" s="85" t="s">
        <v>1433</v>
      </c>
      <c r="C638" s="78">
        <f>VLOOKUP(GroupVertices[[#This Row],[Vertex]], Vertices[], MATCH("ID", Vertices[#Headers], 0), FALSE)</f>
        <v>1334</v>
      </c>
    </row>
    <row r="639" spans="1:3" x14ac:dyDescent="0.25">
      <c r="A639" s="78" t="s">
        <v>18397</v>
      </c>
      <c r="B639" s="85" t="s">
        <v>1439</v>
      </c>
      <c r="C639" s="78">
        <f>VLOOKUP(GroupVertices[[#This Row],[Vertex]], Vertices[], MATCH("ID", Vertices[#Headers], 0), FALSE)</f>
        <v>1339</v>
      </c>
    </row>
    <row r="640" spans="1:3" x14ac:dyDescent="0.25">
      <c r="A640" s="78" t="s">
        <v>18397</v>
      </c>
      <c r="B640" s="85" t="s">
        <v>1446</v>
      </c>
      <c r="C640" s="78">
        <f>VLOOKUP(GroupVertices[[#This Row],[Vertex]], Vertices[], MATCH("ID", Vertices[#Headers], 0), FALSE)</f>
        <v>1346</v>
      </c>
    </row>
    <row r="641" spans="1:3" x14ac:dyDescent="0.25">
      <c r="A641" s="78" t="s">
        <v>18397</v>
      </c>
      <c r="B641" s="85" t="s">
        <v>1448</v>
      </c>
      <c r="C641" s="78">
        <f>VLOOKUP(GroupVertices[[#This Row],[Vertex]], Vertices[], MATCH("ID", Vertices[#Headers], 0), FALSE)</f>
        <v>1348</v>
      </c>
    </row>
    <row r="642" spans="1:3" x14ac:dyDescent="0.25">
      <c r="A642" s="78" t="s">
        <v>18397</v>
      </c>
      <c r="B642" s="85" t="s">
        <v>1451</v>
      </c>
      <c r="C642" s="78">
        <f>VLOOKUP(GroupVertices[[#This Row],[Vertex]], Vertices[], MATCH("ID", Vertices[#Headers], 0), FALSE)</f>
        <v>1350</v>
      </c>
    </row>
    <row r="643" spans="1:3" x14ac:dyDescent="0.25">
      <c r="A643" s="78" t="s">
        <v>18397</v>
      </c>
      <c r="B643" s="85" t="s">
        <v>1454</v>
      </c>
      <c r="C643" s="78">
        <f>VLOOKUP(GroupVertices[[#This Row],[Vertex]], Vertices[], MATCH("ID", Vertices[#Headers], 0), FALSE)</f>
        <v>1352</v>
      </c>
    </row>
    <row r="644" spans="1:3" x14ac:dyDescent="0.25">
      <c r="A644" s="78" t="s">
        <v>18397</v>
      </c>
      <c r="B644" s="85" t="s">
        <v>1458</v>
      </c>
      <c r="C644" s="78">
        <f>VLOOKUP(GroupVertices[[#This Row],[Vertex]], Vertices[], MATCH("ID", Vertices[#Headers], 0), FALSE)</f>
        <v>1356</v>
      </c>
    </row>
    <row r="645" spans="1:3" x14ac:dyDescent="0.25">
      <c r="A645" s="78" t="s">
        <v>18397</v>
      </c>
      <c r="B645" s="85" t="s">
        <v>1463</v>
      </c>
      <c r="C645" s="78">
        <f>VLOOKUP(GroupVertices[[#This Row],[Vertex]], Vertices[], MATCH("ID", Vertices[#Headers], 0), FALSE)</f>
        <v>1361</v>
      </c>
    </row>
    <row r="646" spans="1:3" x14ac:dyDescent="0.25">
      <c r="A646" s="78" t="s">
        <v>18397</v>
      </c>
      <c r="B646" s="85" t="s">
        <v>1465</v>
      </c>
      <c r="C646" s="78">
        <f>VLOOKUP(GroupVertices[[#This Row],[Vertex]], Vertices[], MATCH("ID", Vertices[#Headers], 0), FALSE)</f>
        <v>1363</v>
      </c>
    </row>
    <row r="647" spans="1:3" x14ac:dyDescent="0.25">
      <c r="A647" s="78" t="s">
        <v>18397</v>
      </c>
      <c r="B647" s="85" t="s">
        <v>1464</v>
      </c>
      <c r="C647" s="78">
        <f>VLOOKUP(GroupVertices[[#This Row],[Vertex]], Vertices[], MATCH("ID", Vertices[#Headers], 0), FALSE)</f>
        <v>1362</v>
      </c>
    </row>
    <row r="648" spans="1:3" x14ac:dyDescent="0.25">
      <c r="A648" s="78" t="s">
        <v>18397</v>
      </c>
      <c r="B648" s="85" t="s">
        <v>1471</v>
      </c>
      <c r="C648" s="78">
        <f>VLOOKUP(GroupVertices[[#This Row],[Vertex]], Vertices[], MATCH("ID", Vertices[#Headers], 0), FALSE)</f>
        <v>1367</v>
      </c>
    </row>
    <row r="649" spans="1:3" x14ac:dyDescent="0.25">
      <c r="A649" s="78" t="s">
        <v>18397</v>
      </c>
      <c r="B649" s="85" t="s">
        <v>1473</v>
      </c>
      <c r="C649" s="78">
        <f>VLOOKUP(GroupVertices[[#This Row],[Vertex]], Vertices[], MATCH("ID", Vertices[#Headers], 0), FALSE)</f>
        <v>1369</v>
      </c>
    </row>
    <row r="650" spans="1:3" x14ac:dyDescent="0.25">
      <c r="A650" s="78" t="s">
        <v>18397</v>
      </c>
      <c r="B650" s="85" t="s">
        <v>1474</v>
      </c>
      <c r="C650" s="78">
        <f>VLOOKUP(GroupVertices[[#This Row],[Vertex]], Vertices[], MATCH("ID", Vertices[#Headers], 0), FALSE)</f>
        <v>1370</v>
      </c>
    </row>
    <row r="651" spans="1:3" x14ac:dyDescent="0.25">
      <c r="A651" s="78" t="s">
        <v>18397</v>
      </c>
      <c r="B651" s="85" t="s">
        <v>1476</v>
      </c>
      <c r="C651" s="78">
        <f>VLOOKUP(GroupVertices[[#This Row],[Vertex]], Vertices[], MATCH("ID", Vertices[#Headers], 0), FALSE)</f>
        <v>1372</v>
      </c>
    </row>
    <row r="652" spans="1:3" x14ac:dyDescent="0.25">
      <c r="A652" s="78" t="s">
        <v>18397</v>
      </c>
      <c r="B652" s="85" t="s">
        <v>1477</v>
      </c>
      <c r="C652" s="78">
        <f>VLOOKUP(GroupVertices[[#This Row],[Vertex]], Vertices[], MATCH("ID", Vertices[#Headers], 0), FALSE)</f>
        <v>1373</v>
      </c>
    </row>
    <row r="653" spans="1:3" x14ac:dyDescent="0.25">
      <c r="A653" s="78" t="s">
        <v>18397</v>
      </c>
      <c r="B653" s="85" t="s">
        <v>1479</v>
      </c>
      <c r="C653" s="78">
        <f>VLOOKUP(GroupVertices[[#This Row],[Vertex]], Vertices[], MATCH("ID", Vertices[#Headers], 0), FALSE)</f>
        <v>1374</v>
      </c>
    </row>
    <row r="654" spans="1:3" x14ac:dyDescent="0.25">
      <c r="A654" s="78" t="s">
        <v>18397</v>
      </c>
      <c r="B654" s="85" t="s">
        <v>1480</v>
      </c>
      <c r="C654" s="78">
        <f>VLOOKUP(GroupVertices[[#This Row],[Vertex]], Vertices[], MATCH("ID", Vertices[#Headers], 0), FALSE)</f>
        <v>1375</v>
      </c>
    </row>
    <row r="655" spans="1:3" x14ac:dyDescent="0.25">
      <c r="A655" s="78" t="s">
        <v>18397</v>
      </c>
      <c r="B655" s="85" t="s">
        <v>1481</v>
      </c>
      <c r="C655" s="78">
        <f>VLOOKUP(GroupVertices[[#This Row],[Vertex]], Vertices[], MATCH("ID", Vertices[#Headers], 0), FALSE)</f>
        <v>1376</v>
      </c>
    </row>
    <row r="656" spans="1:3" x14ac:dyDescent="0.25">
      <c r="A656" s="78" t="s">
        <v>18397</v>
      </c>
      <c r="B656" s="85" t="s">
        <v>1492</v>
      </c>
      <c r="C656" s="78">
        <f>VLOOKUP(GroupVertices[[#This Row],[Vertex]], Vertices[], MATCH("ID", Vertices[#Headers], 0), FALSE)</f>
        <v>1377</v>
      </c>
    </row>
    <row r="657" spans="1:3" x14ac:dyDescent="0.25">
      <c r="A657" s="78" t="s">
        <v>18397</v>
      </c>
      <c r="B657" s="85" t="s">
        <v>1484</v>
      </c>
      <c r="C657" s="78">
        <f>VLOOKUP(GroupVertices[[#This Row],[Vertex]], Vertices[], MATCH("ID", Vertices[#Headers], 0), FALSE)</f>
        <v>1380</v>
      </c>
    </row>
    <row r="658" spans="1:3" x14ac:dyDescent="0.25">
      <c r="A658" s="78" t="s">
        <v>18397</v>
      </c>
      <c r="B658" s="85" t="s">
        <v>1642</v>
      </c>
      <c r="C658" s="78">
        <f>VLOOKUP(GroupVertices[[#This Row],[Vertex]], Vertices[], MATCH("ID", Vertices[#Headers], 0), FALSE)</f>
        <v>1381</v>
      </c>
    </row>
    <row r="659" spans="1:3" x14ac:dyDescent="0.25">
      <c r="A659" s="78" t="s">
        <v>18397</v>
      </c>
      <c r="B659" s="85" t="s">
        <v>1485</v>
      </c>
      <c r="C659" s="78">
        <f>VLOOKUP(GroupVertices[[#This Row],[Vertex]], Vertices[], MATCH("ID", Vertices[#Headers], 0), FALSE)</f>
        <v>1382</v>
      </c>
    </row>
    <row r="660" spans="1:3" x14ac:dyDescent="0.25">
      <c r="A660" s="78" t="s">
        <v>18397</v>
      </c>
      <c r="B660" s="85" t="s">
        <v>1489</v>
      </c>
      <c r="C660" s="78">
        <f>VLOOKUP(GroupVertices[[#This Row],[Vertex]], Vertices[], MATCH("ID", Vertices[#Headers], 0), FALSE)</f>
        <v>1386</v>
      </c>
    </row>
    <row r="661" spans="1:3" x14ac:dyDescent="0.25">
      <c r="A661" s="78" t="s">
        <v>18397</v>
      </c>
      <c r="B661" s="85" t="s">
        <v>1490</v>
      </c>
      <c r="C661" s="78">
        <f>VLOOKUP(GroupVertices[[#This Row],[Vertex]], Vertices[], MATCH("ID", Vertices[#Headers], 0), FALSE)</f>
        <v>1387</v>
      </c>
    </row>
    <row r="662" spans="1:3" x14ac:dyDescent="0.25">
      <c r="A662" s="78" t="s">
        <v>18397</v>
      </c>
      <c r="B662" s="85" t="s">
        <v>1491</v>
      </c>
      <c r="C662" s="78">
        <f>VLOOKUP(GroupVertices[[#This Row],[Vertex]], Vertices[], MATCH("ID", Vertices[#Headers], 0), FALSE)</f>
        <v>1388</v>
      </c>
    </row>
    <row r="663" spans="1:3" x14ac:dyDescent="0.25">
      <c r="A663" s="78" t="s">
        <v>18397</v>
      </c>
      <c r="B663" s="85" t="s">
        <v>1493</v>
      </c>
      <c r="C663" s="78">
        <f>VLOOKUP(GroupVertices[[#This Row],[Vertex]], Vertices[], MATCH("ID", Vertices[#Headers], 0), FALSE)</f>
        <v>1389</v>
      </c>
    </row>
    <row r="664" spans="1:3" x14ac:dyDescent="0.25">
      <c r="A664" s="78" t="s">
        <v>18397</v>
      </c>
      <c r="B664" s="85" t="s">
        <v>1496</v>
      </c>
      <c r="C664" s="78">
        <f>VLOOKUP(GroupVertices[[#This Row],[Vertex]], Vertices[], MATCH("ID", Vertices[#Headers], 0), FALSE)</f>
        <v>1392</v>
      </c>
    </row>
    <row r="665" spans="1:3" x14ac:dyDescent="0.25">
      <c r="A665" s="78" t="s">
        <v>18397</v>
      </c>
      <c r="B665" s="85" t="s">
        <v>1498</v>
      </c>
      <c r="C665" s="78">
        <f>VLOOKUP(GroupVertices[[#This Row],[Vertex]], Vertices[], MATCH("ID", Vertices[#Headers], 0), FALSE)</f>
        <v>1393</v>
      </c>
    </row>
    <row r="666" spans="1:3" x14ac:dyDescent="0.25">
      <c r="A666" s="78" t="s">
        <v>18397</v>
      </c>
      <c r="B666" s="85" t="s">
        <v>1502</v>
      </c>
      <c r="C666" s="78">
        <f>VLOOKUP(GroupVertices[[#This Row],[Vertex]], Vertices[], MATCH("ID", Vertices[#Headers], 0), FALSE)</f>
        <v>1397</v>
      </c>
    </row>
    <row r="667" spans="1:3" x14ac:dyDescent="0.25">
      <c r="A667" s="78" t="s">
        <v>18397</v>
      </c>
      <c r="B667" s="85" t="s">
        <v>1505</v>
      </c>
      <c r="C667" s="78">
        <f>VLOOKUP(GroupVertices[[#This Row],[Vertex]], Vertices[], MATCH("ID", Vertices[#Headers], 0), FALSE)</f>
        <v>1400</v>
      </c>
    </row>
    <row r="668" spans="1:3" x14ac:dyDescent="0.25">
      <c r="A668" s="78" t="s">
        <v>18397</v>
      </c>
      <c r="B668" s="85" t="s">
        <v>1507</v>
      </c>
      <c r="C668" s="78">
        <f>VLOOKUP(GroupVertices[[#This Row],[Vertex]], Vertices[], MATCH("ID", Vertices[#Headers], 0), FALSE)</f>
        <v>1402</v>
      </c>
    </row>
    <row r="669" spans="1:3" x14ac:dyDescent="0.25">
      <c r="A669" s="78" t="s">
        <v>18397</v>
      </c>
      <c r="B669" s="85" t="s">
        <v>1515</v>
      </c>
      <c r="C669" s="78">
        <f>VLOOKUP(GroupVertices[[#This Row],[Vertex]], Vertices[], MATCH("ID", Vertices[#Headers], 0), FALSE)</f>
        <v>1410</v>
      </c>
    </row>
    <row r="670" spans="1:3" x14ac:dyDescent="0.25">
      <c r="A670" s="78" t="s">
        <v>18397</v>
      </c>
      <c r="B670" s="85" t="s">
        <v>1514</v>
      </c>
      <c r="C670" s="78">
        <f>VLOOKUP(GroupVertices[[#This Row],[Vertex]], Vertices[], MATCH("ID", Vertices[#Headers], 0), FALSE)</f>
        <v>1409</v>
      </c>
    </row>
    <row r="671" spans="1:3" x14ac:dyDescent="0.25">
      <c r="A671" s="78" t="s">
        <v>18397</v>
      </c>
      <c r="B671" s="85" t="s">
        <v>1516</v>
      </c>
      <c r="C671" s="78">
        <f>VLOOKUP(GroupVertices[[#This Row],[Vertex]], Vertices[], MATCH("ID", Vertices[#Headers], 0), FALSE)</f>
        <v>1411</v>
      </c>
    </row>
    <row r="672" spans="1:3" x14ac:dyDescent="0.25">
      <c r="A672" s="78" t="s">
        <v>18397</v>
      </c>
      <c r="B672" s="85" t="s">
        <v>1517</v>
      </c>
      <c r="C672" s="78">
        <f>VLOOKUP(GroupVertices[[#This Row],[Vertex]], Vertices[], MATCH("ID", Vertices[#Headers], 0), FALSE)</f>
        <v>1412</v>
      </c>
    </row>
    <row r="673" spans="1:3" x14ac:dyDescent="0.25">
      <c r="A673" s="78" t="s">
        <v>18397</v>
      </c>
      <c r="B673" s="85" t="s">
        <v>1519</v>
      </c>
      <c r="C673" s="78">
        <f>VLOOKUP(GroupVertices[[#This Row],[Vertex]], Vertices[], MATCH("ID", Vertices[#Headers], 0), FALSE)</f>
        <v>1413</v>
      </c>
    </row>
    <row r="674" spans="1:3" x14ac:dyDescent="0.25">
      <c r="A674" s="78" t="s">
        <v>18397</v>
      </c>
      <c r="B674" s="85" t="s">
        <v>1521</v>
      </c>
      <c r="C674" s="78">
        <f>VLOOKUP(GroupVertices[[#This Row],[Vertex]], Vertices[], MATCH("ID", Vertices[#Headers], 0), FALSE)</f>
        <v>1414</v>
      </c>
    </row>
    <row r="675" spans="1:3" x14ac:dyDescent="0.25">
      <c r="A675" s="78" t="s">
        <v>18397</v>
      </c>
      <c r="B675" s="85" t="s">
        <v>1525</v>
      </c>
      <c r="C675" s="78">
        <f>VLOOKUP(GroupVertices[[#This Row],[Vertex]], Vertices[], MATCH("ID", Vertices[#Headers], 0), FALSE)</f>
        <v>1418</v>
      </c>
    </row>
    <row r="676" spans="1:3" x14ac:dyDescent="0.25">
      <c r="A676" s="78" t="s">
        <v>18397</v>
      </c>
      <c r="B676" s="85" t="s">
        <v>1527</v>
      </c>
      <c r="C676" s="78">
        <f>VLOOKUP(GroupVertices[[#This Row],[Vertex]], Vertices[], MATCH("ID", Vertices[#Headers], 0), FALSE)</f>
        <v>1420</v>
      </c>
    </row>
    <row r="677" spans="1:3" x14ac:dyDescent="0.25">
      <c r="A677" s="78" t="s">
        <v>18397</v>
      </c>
      <c r="B677" s="85" t="s">
        <v>1528</v>
      </c>
      <c r="C677" s="78">
        <f>VLOOKUP(GroupVertices[[#This Row],[Vertex]], Vertices[], MATCH("ID", Vertices[#Headers], 0), FALSE)</f>
        <v>1421</v>
      </c>
    </row>
    <row r="678" spans="1:3" x14ac:dyDescent="0.25">
      <c r="A678" s="78" t="s">
        <v>18397</v>
      </c>
      <c r="B678" s="85" t="s">
        <v>1643</v>
      </c>
      <c r="C678" s="78">
        <f>VLOOKUP(GroupVertices[[#This Row],[Vertex]], Vertices[], MATCH("ID", Vertices[#Headers], 0), FALSE)</f>
        <v>1422</v>
      </c>
    </row>
    <row r="679" spans="1:3" x14ac:dyDescent="0.25">
      <c r="A679" s="78" t="s">
        <v>18397</v>
      </c>
      <c r="B679" s="85" t="s">
        <v>1530</v>
      </c>
      <c r="C679" s="78">
        <f>VLOOKUP(GroupVertices[[#This Row],[Vertex]], Vertices[], MATCH("ID", Vertices[#Headers], 0), FALSE)</f>
        <v>1423</v>
      </c>
    </row>
    <row r="680" spans="1:3" x14ac:dyDescent="0.25">
      <c r="A680" s="78" t="s">
        <v>18397</v>
      </c>
      <c r="B680" s="85" t="s">
        <v>1531</v>
      </c>
      <c r="C680" s="78">
        <f>VLOOKUP(GroupVertices[[#This Row],[Vertex]], Vertices[], MATCH("ID", Vertices[#Headers], 0), FALSE)</f>
        <v>1424</v>
      </c>
    </row>
    <row r="681" spans="1:3" x14ac:dyDescent="0.25">
      <c r="A681" s="78" t="s">
        <v>18397</v>
      </c>
      <c r="B681" s="85" t="s">
        <v>1644</v>
      </c>
      <c r="C681" s="78">
        <f>VLOOKUP(GroupVertices[[#This Row],[Vertex]], Vertices[], MATCH("ID", Vertices[#Headers], 0), FALSE)</f>
        <v>1425</v>
      </c>
    </row>
    <row r="682" spans="1:3" x14ac:dyDescent="0.25">
      <c r="A682" s="78" t="s">
        <v>18397</v>
      </c>
      <c r="B682" s="85" t="s">
        <v>1645</v>
      </c>
      <c r="C682" s="78">
        <f>VLOOKUP(GroupVertices[[#This Row],[Vertex]], Vertices[], MATCH("ID", Vertices[#Headers], 0), FALSE)</f>
        <v>1426</v>
      </c>
    </row>
    <row r="683" spans="1:3" x14ac:dyDescent="0.25">
      <c r="A683" s="78" t="s">
        <v>18397</v>
      </c>
      <c r="B683" s="85" t="s">
        <v>1533</v>
      </c>
      <c r="C683" s="78">
        <f>VLOOKUP(GroupVertices[[#This Row],[Vertex]], Vertices[], MATCH("ID", Vertices[#Headers], 0), FALSE)</f>
        <v>1427</v>
      </c>
    </row>
    <row r="684" spans="1:3" x14ac:dyDescent="0.25">
      <c r="A684" s="78" t="s">
        <v>18397</v>
      </c>
      <c r="B684" s="85" t="s">
        <v>1535</v>
      </c>
      <c r="C684" s="78">
        <f>VLOOKUP(GroupVertices[[#This Row],[Vertex]], Vertices[], MATCH("ID", Vertices[#Headers], 0), FALSE)</f>
        <v>1428</v>
      </c>
    </row>
    <row r="685" spans="1:3" x14ac:dyDescent="0.25">
      <c r="A685" s="78" t="s">
        <v>18397</v>
      </c>
      <c r="B685" s="85" t="s">
        <v>1536</v>
      </c>
      <c r="C685" s="78">
        <f>VLOOKUP(GroupVertices[[#This Row],[Vertex]], Vertices[], MATCH("ID", Vertices[#Headers], 0), FALSE)</f>
        <v>1429</v>
      </c>
    </row>
    <row r="686" spans="1:3" x14ac:dyDescent="0.25">
      <c r="A686" s="78" t="s">
        <v>18398</v>
      </c>
      <c r="B686" s="85" t="s">
        <v>217</v>
      </c>
      <c r="C686" s="78">
        <f>VLOOKUP(GroupVertices[[#This Row],[Vertex]], Vertices[], MATCH("ID", Vertices[#Headers], 0), FALSE)</f>
        <v>7</v>
      </c>
    </row>
    <row r="687" spans="1:3" x14ac:dyDescent="0.25">
      <c r="A687" s="78" t="s">
        <v>18398</v>
      </c>
      <c r="B687" s="85" t="s">
        <v>251</v>
      </c>
      <c r="C687" s="78">
        <f>VLOOKUP(GroupVertices[[#This Row],[Vertex]], Vertices[], MATCH("ID", Vertices[#Headers], 0), FALSE)</f>
        <v>53</v>
      </c>
    </row>
    <row r="688" spans="1:3" x14ac:dyDescent="0.25">
      <c r="A688" s="78" t="s">
        <v>18398</v>
      </c>
      <c r="B688" s="85" t="s">
        <v>255</v>
      </c>
      <c r="C688" s="78">
        <f>VLOOKUP(GroupVertices[[#This Row],[Vertex]], Vertices[], MATCH("ID", Vertices[#Headers], 0), FALSE)</f>
        <v>58</v>
      </c>
    </row>
    <row r="689" spans="1:3" x14ac:dyDescent="0.25">
      <c r="A689" s="78" t="s">
        <v>18398</v>
      </c>
      <c r="B689" s="85" t="s">
        <v>254</v>
      </c>
      <c r="C689" s="78">
        <f>VLOOKUP(GroupVertices[[#This Row],[Vertex]], Vertices[], MATCH("ID", Vertices[#Headers], 0), FALSE)</f>
        <v>57</v>
      </c>
    </row>
    <row r="690" spans="1:3" x14ac:dyDescent="0.25">
      <c r="A690" s="78" t="s">
        <v>18398</v>
      </c>
      <c r="B690" s="85" t="s">
        <v>257</v>
      </c>
      <c r="C690" s="78">
        <f>VLOOKUP(GroupVertices[[#This Row],[Vertex]], Vertices[], MATCH("ID", Vertices[#Headers], 0), FALSE)</f>
        <v>60</v>
      </c>
    </row>
    <row r="691" spans="1:3" x14ac:dyDescent="0.25">
      <c r="A691" s="78" t="s">
        <v>18398</v>
      </c>
      <c r="B691" s="85" t="s">
        <v>261</v>
      </c>
      <c r="C691" s="78">
        <f>VLOOKUP(GroupVertices[[#This Row],[Vertex]], Vertices[], MATCH("ID", Vertices[#Headers], 0), FALSE)</f>
        <v>64</v>
      </c>
    </row>
    <row r="692" spans="1:3" x14ac:dyDescent="0.25">
      <c r="A692" s="78" t="s">
        <v>18398</v>
      </c>
      <c r="B692" s="85" t="s">
        <v>297</v>
      </c>
      <c r="C692" s="78">
        <f>VLOOKUP(GroupVertices[[#This Row],[Vertex]], Vertices[], MATCH("ID", Vertices[#Headers], 0), FALSE)</f>
        <v>65</v>
      </c>
    </row>
    <row r="693" spans="1:3" x14ac:dyDescent="0.25">
      <c r="A693" s="78" t="s">
        <v>18398</v>
      </c>
      <c r="B693" s="85" t="s">
        <v>262</v>
      </c>
      <c r="C693" s="78">
        <f>VLOOKUP(GroupVertices[[#This Row],[Vertex]], Vertices[], MATCH("ID", Vertices[#Headers], 0), FALSE)</f>
        <v>66</v>
      </c>
    </row>
    <row r="694" spans="1:3" x14ac:dyDescent="0.25">
      <c r="A694" s="78" t="s">
        <v>18398</v>
      </c>
      <c r="B694" s="85" t="s">
        <v>1551</v>
      </c>
      <c r="C694" s="78">
        <f>VLOOKUP(GroupVertices[[#This Row],[Vertex]], Vertices[], MATCH("ID", Vertices[#Headers], 0), FALSE)</f>
        <v>73</v>
      </c>
    </row>
    <row r="695" spans="1:3" x14ac:dyDescent="0.25">
      <c r="A695" s="78" t="s">
        <v>18398</v>
      </c>
      <c r="B695" s="85" t="s">
        <v>278</v>
      </c>
      <c r="C695" s="78">
        <f>VLOOKUP(GroupVertices[[#This Row],[Vertex]], Vertices[], MATCH("ID", Vertices[#Headers], 0), FALSE)</f>
        <v>87</v>
      </c>
    </row>
    <row r="696" spans="1:3" x14ac:dyDescent="0.25">
      <c r="A696" s="78" t="s">
        <v>18398</v>
      </c>
      <c r="B696" s="85" t="s">
        <v>1553</v>
      </c>
      <c r="C696" s="78">
        <f>VLOOKUP(GroupVertices[[#This Row],[Vertex]], Vertices[], MATCH("ID", Vertices[#Headers], 0), FALSE)</f>
        <v>88</v>
      </c>
    </row>
    <row r="697" spans="1:3" x14ac:dyDescent="0.25">
      <c r="A697" s="78" t="s">
        <v>18398</v>
      </c>
      <c r="B697" s="85" t="s">
        <v>312</v>
      </c>
      <c r="C697" s="78">
        <f>VLOOKUP(GroupVertices[[#This Row],[Vertex]], Vertices[], MATCH("ID", Vertices[#Headers], 0), FALSE)</f>
        <v>130</v>
      </c>
    </row>
    <row r="698" spans="1:3" x14ac:dyDescent="0.25">
      <c r="A698" s="78" t="s">
        <v>18398</v>
      </c>
      <c r="B698" s="85" t="s">
        <v>315</v>
      </c>
      <c r="C698" s="78">
        <f>VLOOKUP(GroupVertices[[#This Row],[Vertex]], Vertices[], MATCH("ID", Vertices[#Headers], 0), FALSE)</f>
        <v>133</v>
      </c>
    </row>
    <row r="699" spans="1:3" x14ac:dyDescent="0.25">
      <c r="A699" s="78" t="s">
        <v>18398</v>
      </c>
      <c r="B699" s="85" t="s">
        <v>318</v>
      </c>
      <c r="C699" s="78">
        <f>VLOOKUP(GroupVertices[[#This Row],[Vertex]], Vertices[], MATCH("ID", Vertices[#Headers], 0), FALSE)</f>
        <v>136</v>
      </c>
    </row>
    <row r="700" spans="1:3" x14ac:dyDescent="0.25">
      <c r="A700" s="78" t="s">
        <v>18398</v>
      </c>
      <c r="B700" s="85" t="s">
        <v>319</v>
      </c>
      <c r="C700" s="78">
        <f>VLOOKUP(GroupVertices[[#This Row],[Vertex]], Vertices[], MATCH("ID", Vertices[#Headers], 0), FALSE)</f>
        <v>138</v>
      </c>
    </row>
    <row r="701" spans="1:3" x14ac:dyDescent="0.25">
      <c r="A701" s="78" t="s">
        <v>18398</v>
      </c>
      <c r="B701" s="85" t="s">
        <v>329</v>
      </c>
      <c r="C701" s="78">
        <f>VLOOKUP(GroupVertices[[#This Row],[Vertex]], Vertices[], MATCH("ID", Vertices[#Headers], 0), FALSE)</f>
        <v>150</v>
      </c>
    </row>
    <row r="702" spans="1:3" x14ac:dyDescent="0.25">
      <c r="A702" s="78" t="s">
        <v>18398</v>
      </c>
      <c r="B702" s="85" t="s">
        <v>330</v>
      </c>
      <c r="C702" s="78">
        <f>VLOOKUP(GroupVertices[[#This Row],[Vertex]], Vertices[], MATCH("ID", Vertices[#Headers], 0), FALSE)</f>
        <v>151</v>
      </c>
    </row>
    <row r="703" spans="1:3" x14ac:dyDescent="0.25">
      <c r="A703" s="78" t="s">
        <v>18398</v>
      </c>
      <c r="B703" s="85" t="s">
        <v>337</v>
      </c>
      <c r="C703" s="78">
        <f>VLOOKUP(GroupVertices[[#This Row],[Vertex]], Vertices[], MATCH("ID", Vertices[#Headers], 0), FALSE)</f>
        <v>158</v>
      </c>
    </row>
    <row r="704" spans="1:3" x14ac:dyDescent="0.25">
      <c r="A704" s="78" t="s">
        <v>18398</v>
      </c>
      <c r="B704" s="85" t="s">
        <v>338</v>
      </c>
      <c r="C704" s="78">
        <f>VLOOKUP(GroupVertices[[#This Row],[Vertex]], Vertices[], MATCH("ID", Vertices[#Headers], 0), FALSE)</f>
        <v>159</v>
      </c>
    </row>
    <row r="705" spans="1:3" x14ac:dyDescent="0.25">
      <c r="A705" s="78" t="s">
        <v>18398</v>
      </c>
      <c r="B705" s="85" t="s">
        <v>343</v>
      </c>
      <c r="C705" s="78">
        <f>VLOOKUP(GroupVertices[[#This Row],[Vertex]], Vertices[], MATCH("ID", Vertices[#Headers], 0), FALSE)</f>
        <v>164</v>
      </c>
    </row>
    <row r="706" spans="1:3" x14ac:dyDescent="0.25">
      <c r="A706" s="78" t="s">
        <v>18398</v>
      </c>
      <c r="B706" s="85" t="s">
        <v>344</v>
      </c>
      <c r="C706" s="78">
        <f>VLOOKUP(GroupVertices[[#This Row],[Vertex]], Vertices[], MATCH("ID", Vertices[#Headers], 0), FALSE)</f>
        <v>166</v>
      </c>
    </row>
    <row r="707" spans="1:3" x14ac:dyDescent="0.25">
      <c r="A707" s="78" t="s">
        <v>18398</v>
      </c>
      <c r="B707" s="85" t="s">
        <v>383</v>
      </c>
      <c r="C707" s="78">
        <f>VLOOKUP(GroupVertices[[#This Row],[Vertex]], Vertices[], MATCH("ID", Vertices[#Headers], 0), FALSE)</f>
        <v>210</v>
      </c>
    </row>
    <row r="708" spans="1:3" x14ac:dyDescent="0.25">
      <c r="A708" s="78" t="s">
        <v>18398</v>
      </c>
      <c r="B708" s="85" t="s">
        <v>408</v>
      </c>
      <c r="C708" s="78">
        <f>VLOOKUP(GroupVertices[[#This Row],[Vertex]], Vertices[], MATCH("ID", Vertices[#Headers], 0), FALSE)</f>
        <v>237</v>
      </c>
    </row>
    <row r="709" spans="1:3" x14ac:dyDescent="0.25">
      <c r="A709" s="78" t="s">
        <v>18398</v>
      </c>
      <c r="B709" s="85" t="s">
        <v>409</v>
      </c>
      <c r="C709" s="78">
        <f>VLOOKUP(GroupVertices[[#This Row],[Vertex]], Vertices[], MATCH("ID", Vertices[#Headers], 0), FALSE)</f>
        <v>238</v>
      </c>
    </row>
    <row r="710" spans="1:3" x14ac:dyDescent="0.25">
      <c r="A710" s="78" t="s">
        <v>18398</v>
      </c>
      <c r="B710" s="85" t="s">
        <v>1405</v>
      </c>
      <c r="C710" s="78">
        <f>VLOOKUP(GroupVertices[[#This Row],[Vertex]], Vertices[], MATCH("ID", Vertices[#Headers], 0), FALSE)</f>
        <v>314</v>
      </c>
    </row>
    <row r="711" spans="1:3" x14ac:dyDescent="0.25">
      <c r="A711" s="78" t="s">
        <v>18398</v>
      </c>
      <c r="B711" s="85" t="s">
        <v>1335</v>
      </c>
      <c r="C711" s="78">
        <f>VLOOKUP(GroupVertices[[#This Row],[Vertex]], Vertices[], MATCH("ID", Vertices[#Headers], 0), FALSE)</f>
        <v>463</v>
      </c>
    </row>
    <row r="712" spans="1:3" x14ac:dyDescent="0.25">
      <c r="A712" s="78" t="s">
        <v>18398</v>
      </c>
      <c r="B712" s="85" t="s">
        <v>647</v>
      </c>
      <c r="C712" s="78">
        <f>VLOOKUP(GroupVertices[[#This Row],[Vertex]], Vertices[], MATCH("ID", Vertices[#Headers], 0), FALSE)</f>
        <v>513</v>
      </c>
    </row>
    <row r="713" spans="1:3" x14ac:dyDescent="0.25">
      <c r="A713" s="78" t="s">
        <v>18398</v>
      </c>
      <c r="B713" s="85" t="s">
        <v>817</v>
      </c>
      <c r="C713" s="78">
        <f>VLOOKUP(GroupVertices[[#This Row],[Vertex]], Vertices[], MATCH("ID", Vertices[#Headers], 0), FALSE)</f>
        <v>687</v>
      </c>
    </row>
    <row r="714" spans="1:3" x14ac:dyDescent="0.25">
      <c r="A714" s="78" t="s">
        <v>18398</v>
      </c>
      <c r="B714" s="85" t="s">
        <v>819</v>
      </c>
      <c r="C714" s="78">
        <f>VLOOKUP(GroupVertices[[#This Row],[Vertex]], Vertices[], MATCH("ID", Vertices[#Headers], 0), FALSE)</f>
        <v>689</v>
      </c>
    </row>
    <row r="715" spans="1:3" x14ac:dyDescent="0.25">
      <c r="A715" s="78" t="s">
        <v>18398</v>
      </c>
      <c r="B715" s="85" t="s">
        <v>821</v>
      </c>
      <c r="C715" s="78">
        <f>VLOOKUP(GroupVertices[[#This Row],[Vertex]], Vertices[], MATCH("ID", Vertices[#Headers], 0), FALSE)</f>
        <v>691</v>
      </c>
    </row>
    <row r="716" spans="1:3" x14ac:dyDescent="0.25">
      <c r="A716" s="78" t="s">
        <v>18398</v>
      </c>
      <c r="B716" s="85" t="s">
        <v>822</v>
      </c>
      <c r="C716" s="78">
        <f>VLOOKUP(GroupVertices[[#This Row],[Vertex]], Vertices[], MATCH("ID", Vertices[#Headers], 0), FALSE)</f>
        <v>692</v>
      </c>
    </row>
    <row r="717" spans="1:3" x14ac:dyDescent="0.25">
      <c r="A717" s="78" t="s">
        <v>18398</v>
      </c>
      <c r="B717" s="85" t="s">
        <v>824</v>
      </c>
      <c r="C717" s="78">
        <f>VLOOKUP(GroupVertices[[#This Row],[Vertex]], Vertices[], MATCH("ID", Vertices[#Headers], 0), FALSE)</f>
        <v>694</v>
      </c>
    </row>
    <row r="718" spans="1:3" x14ac:dyDescent="0.25">
      <c r="A718" s="78" t="s">
        <v>18398</v>
      </c>
      <c r="B718" s="85" t="s">
        <v>830</v>
      </c>
      <c r="C718" s="78">
        <f>VLOOKUP(GroupVertices[[#This Row],[Vertex]], Vertices[], MATCH("ID", Vertices[#Headers], 0), FALSE)</f>
        <v>701</v>
      </c>
    </row>
    <row r="719" spans="1:3" x14ac:dyDescent="0.25">
      <c r="A719" s="78" t="s">
        <v>18398</v>
      </c>
      <c r="B719" s="85" t="s">
        <v>831</v>
      </c>
      <c r="C719" s="78">
        <f>VLOOKUP(GroupVertices[[#This Row],[Vertex]], Vertices[], MATCH("ID", Vertices[#Headers], 0), FALSE)</f>
        <v>703</v>
      </c>
    </row>
    <row r="720" spans="1:3" x14ac:dyDescent="0.25">
      <c r="A720" s="78" t="s">
        <v>18398</v>
      </c>
      <c r="B720" s="85" t="s">
        <v>834</v>
      </c>
      <c r="C720" s="78">
        <f>VLOOKUP(GroupVertices[[#This Row],[Vertex]], Vertices[], MATCH("ID", Vertices[#Headers], 0), FALSE)</f>
        <v>706</v>
      </c>
    </row>
    <row r="721" spans="1:3" x14ac:dyDescent="0.25">
      <c r="A721" s="78" t="s">
        <v>18398</v>
      </c>
      <c r="B721" s="85" t="s">
        <v>839</v>
      </c>
      <c r="C721" s="78">
        <f>VLOOKUP(GroupVertices[[#This Row],[Vertex]], Vertices[], MATCH("ID", Vertices[#Headers], 0), FALSE)</f>
        <v>711</v>
      </c>
    </row>
    <row r="722" spans="1:3" x14ac:dyDescent="0.25">
      <c r="A722" s="78" t="s">
        <v>18398</v>
      </c>
      <c r="B722" s="85" t="s">
        <v>846</v>
      </c>
      <c r="C722" s="78">
        <f>VLOOKUP(GroupVertices[[#This Row],[Vertex]], Vertices[], MATCH("ID", Vertices[#Headers], 0), FALSE)</f>
        <v>719</v>
      </c>
    </row>
    <row r="723" spans="1:3" x14ac:dyDescent="0.25">
      <c r="A723" s="78" t="s">
        <v>18398</v>
      </c>
      <c r="B723" s="85" t="s">
        <v>851</v>
      </c>
      <c r="C723" s="78">
        <f>VLOOKUP(GroupVertices[[#This Row],[Vertex]], Vertices[], MATCH("ID", Vertices[#Headers], 0), FALSE)</f>
        <v>724</v>
      </c>
    </row>
    <row r="724" spans="1:3" x14ac:dyDescent="0.25">
      <c r="A724" s="78" t="s">
        <v>18398</v>
      </c>
      <c r="B724" s="85" t="s">
        <v>850</v>
      </c>
      <c r="C724" s="78">
        <f>VLOOKUP(GroupVertices[[#This Row],[Vertex]], Vertices[], MATCH("ID", Vertices[#Headers], 0), FALSE)</f>
        <v>723</v>
      </c>
    </row>
    <row r="725" spans="1:3" x14ac:dyDescent="0.25">
      <c r="A725" s="78" t="s">
        <v>18398</v>
      </c>
      <c r="B725" s="85" t="s">
        <v>908</v>
      </c>
      <c r="C725" s="78">
        <f>VLOOKUP(GroupVertices[[#This Row],[Vertex]], Vertices[], MATCH("ID", Vertices[#Headers], 0), FALSE)</f>
        <v>782</v>
      </c>
    </row>
    <row r="726" spans="1:3" x14ac:dyDescent="0.25">
      <c r="A726" s="78" t="s">
        <v>18398</v>
      </c>
      <c r="B726" s="85" t="s">
        <v>1497</v>
      </c>
      <c r="C726" s="78">
        <f>VLOOKUP(GroupVertices[[#This Row],[Vertex]], Vertices[], MATCH("ID", Vertices[#Headers], 0), FALSE)</f>
        <v>837</v>
      </c>
    </row>
    <row r="727" spans="1:3" x14ac:dyDescent="0.25">
      <c r="A727" s="78" t="s">
        <v>18398</v>
      </c>
      <c r="B727" s="85" t="s">
        <v>1360</v>
      </c>
      <c r="C727" s="78">
        <f>VLOOKUP(GroupVertices[[#This Row],[Vertex]], Vertices[], MATCH("ID", Vertices[#Headers], 0), FALSE)</f>
        <v>881</v>
      </c>
    </row>
    <row r="728" spans="1:3" x14ac:dyDescent="0.25">
      <c r="A728" s="78" t="s">
        <v>18398</v>
      </c>
      <c r="B728" s="85" t="s">
        <v>1006</v>
      </c>
      <c r="C728" s="78">
        <f>VLOOKUP(GroupVertices[[#This Row],[Vertex]], Vertices[], MATCH("ID", Vertices[#Headers], 0), FALSE)</f>
        <v>893</v>
      </c>
    </row>
    <row r="729" spans="1:3" x14ac:dyDescent="0.25">
      <c r="A729" s="78" t="s">
        <v>18398</v>
      </c>
      <c r="B729" s="85" t="s">
        <v>1609</v>
      </c>
      <c r="C729" s="78">
        <f>VLOOKUP(GroupVertices[[#This Row],[Vertex]], Vertices[], MATCH("ID", Vertices[#Headers], 0), FALSE)</f>
        <v>894</v>
      </c>
    </row>
    <row r="730" spans="1:3" x14ac:dyDescent="0.25">
      <c r="A730" s="78" t="s">
        <v>18398</v>
      </c>
      <c r="B730" s="85" t="s">
        <v>1197</v>
      </c>
      <c r="C730" s="78">
        <f>VLOOKUP(GroupVertices[[#This Row],[Vertex]], Vertices[], MATCH("ID", Vertices[#Headers], 0), FALSE)</f>
        <v>1090</v>
      </c>
    </row>
    <row r="731" spans="1:3" x14ac:dyDescent="0.25">
      <c r="A731" s="78" t="s">
        <v>18398</v>
      </c>
      <c r="B731" s="85" t="s">
        <v>1200</v>
      </c>
      <c r="C731" s="78">
        <f>VLOOKUP(GroupVertices[[#This Row],[Vertex]], Vertices[], MATCH("ID", Vertices[#Headers], 0), FALSE)</f>
        <v>1093</v>
      </c>
    </row>
    <row r="732" spans="1:3" x14ac:dyDescent="0.25">
      <c r="A732" s="78" t="s">
        <v>18398</v>
      </c>
      <c r="B732" s="85" t="s">
        <v>1327</v>
      </c>
      <c r="C732" s="78">
        <f>VLOOKUP(GroupVertices[[#This Row],[Vertex]], Vertices[], MATCH("ID", Vertices[#Headers], 0), FALSE)</f>
        <v>1233</v>
      </c>
    </row>
    <row r="733" spans="1:3" x14ac:dyDescent="0.25">
      <c r="A733" s="78" t="s">
        <v>18398</v>
      </c>
      <c r="B733" s="85" t="s">
        <v>1330</v>
      </c>
      <c r="C733" s="78">
        <f>VLOOKUP(GroupVertices[[#This Row],[Vertex]], Vertices[], MATCH("ID", Vertices[#Headers], 0), FALSE)</f>
        <v>1236</v>
      </c>
    </row>
    <row r="734" spans="1:3" x14ac:dyDescent="0.25">
      <c r="A734" s="78" t="s">
        <v>18398</v>
      </c>
      <c r="B734" s="85" t="s">
        <v>1331</v>
      </c>
      <c r="C734" s="78">
        <f>VLOOKUP(GroupVertices[[#This Row],[Vertex]], Vertices[], MATCH("ID", Vertices[#Headers], 0), FALSE)</f>
        <v>1237</v>
      </c>
    </row>
    <row r="735" spans="1:3" x14ac:dyDescent="0.25">
      <c r="A735" s="78" t="s">
        <v>18398</v>
      </c>
      <c r="B735" s="85" t="s">
        <v>1333</v>
      </c>
      <c r="C735" s="78">
        <f>VLOOKUP(GroupVertices[[#This Row],[Vertex]], Vertices[], MATCH("ID", Vertices[#Headers], 0), FALSE)</f>
        <v>1239</v>
      </c>
    </row>
    <row r="736" spans="1:3" x14ac:dyDescent="0.25">
      <c r="A736" s="78" t="s">
        <v>18398</v>
      </c>
      <c r="B736" s="85" t="s">
        <v>1334</v>
      </c>
      <c r="C736" s="78">
        <f>VLOOKUP(GroupVertices[[#This Row],[Vertex]], Vertices[], MATCH("ID", Vertices[#Headers], 0), FALSE)</f>
        <v>1240</v>
      </c>
    </row>
    <row r="737" spans="1:3" x14ac:dyDescent="0.25">
      <c r="A737" s="78" t="s">
        <v>18398</v>
      </c>
      <c r="B737" s="85" t="s">
        <v>1336</v>
      </c>
      <c r="C737" s="78">
        <f>VLOOKUP(GroupVertices[[#This Row],[Vertex]], Vertices[], MATCH("ID", Vertices[#Headers], 0), FALSE)</f>
        <v>1241</v>
      </c>
    </row>
    <row r="738" spans="1:3" x14ac:dyDescent="0.25">
      <c r="A738" s="78" t="s">
        <v>18398</v>
      </c>
      <c r="B738" s="85" t="s">
        <v>1337</v>
      </c>
      <c r="C738" s="78">
        <f>VLOOKUP(GroupVertices[[#This Row],[Vertex]], Vertices[], MATCH("ID", Vertices[#Headers], 0), FALSE)</f>
        <v>1242</v>
      </c>
    </row>
    <row r="739" spans="1:3" x14ac:dyDescent="0.25">
      <c r="A739" s="78" t="s">
        <v>18398</v>
      </c>
      <c r="B739" s="85" t="s">
        <v>1339</v>
      </c>
      <c r="C739" s="78">
        <f>VLOOKUP(GroupVertices[[#This Row],[Vertex]], Vertices[], MATCH("ID", Vertices[#Headers], 0), FALSE)</f>
        <v>1244</v>
      </c>
    </row>
    <row r="740" spans="1:3" x14ac:dyDescent="0.25">
      <c r="A740" s="78" t="s">
        <v>18398</v>
      </c>
      <c r="B740" s="85" t="s">
        <v>1340</v>
      </c>
      <c r="C740" s="78">
        <f>VLOOKUP(GroupVertices[[#This Row],[Vertex]], Vertices[], MATCH("ID", Vertices[#Headers], 0), FALSE)</f>
        <v>1245</v>
      </c>
    </row>
    <row r="741" spans="1:3" x14ac:dyDescent="0.25">
      <c r="A741" s="78" t="s">
        <v>18398</v>
      </c>
      <c r="B741" s="85" t="s">
        <v>1342</v>
      </c>
      <c r="C741" s="78">
        <f>VLOOKUP(GroupVertices[[#This Row],[Vertex]], Vertices[], MATCH("ID", Vertices[#Headers], 0), FALSE)</f>
        <v>1247</v>
      </c>
    </row>
    <row r="742" spans="1:3" x14ac:dyDescent="0.25">
      <c r="A742" s="78" t="s">
        <v>18398</v>
      </c>
      <c r="B742" s="85" t="s">
        <v>1345</v>
      </c>
      <c r="C742" s="78">
        <f>VLOOKUP(GroupVertices[[#This Row],[Vertex]], Vertices[], MATCH("ID", Vertices[#Headers], 0), FALSE)</f>
        <v>1250</v>
      </c>
    </row>
    <row r="743" spans="1:3" x14ac:dyDescent="0.25">
      <c r="A743" s="78" t="s">
        <v>18398</v>
      </c>
      <c r="B743" s="85" t="s">
        <v>1346</v>
      </c>
      <c r="C743" s="78">
        <f>VLOOKUP(GroupVertices[[#This Row],[Vertex]], Vertices[], MATCH("ID", Vertices[#Headers], 0), FALSE)</f>
        <v>1251</v>
      </c>
    </row>
    <row r="744" spans="1:3" x14ac:dyDescent="0.25">
      <c r="A744" s="78" t="s">
        <v>18398</v>
      </c>
      <c r="B744" s="85" t="s">
        <v>1359</v>
      </c>
      <c r="C744" s="78">
        <f>VLOOKUP(GroupVertices[[#This Row],[Vertex]], Vertices[], MATCH("ID", Vertices[#Headers], 0), FALSE)</f>
        <v>1264</v>
      </c>
    </row>
    <row r="745" spans="1:3" x14ac:dyDescent="0.25">
      <c r="A745" s="78" t="s">
        <v>18398</v>
      </c>
      <c r="B745" s="85" t="s">
        <v>1361</v>
      </c>
      <c r="C745" s="78">
        <f>VLOOKUP(GroupVertices[[#This Row],[Vertex]], Vertices[], MATCH("ID", Vertices[#Headers], 0), FALSE)</f>
        <v>1265</v>
      </c>
    </row>
    <row r="746" spans="1:3" x14ac:dyDescent="0.25">
      <c r="A746" s="78" t="s">
        <v>18398</v>
      </c>
      <c r="B746" s="85" t="s">
        <v>1362</v>
      </c>
      <c r="C746" s="78">
        <f>VLOOKUP(GroupVertices[[#This Row],[Vertex]], Vertices[], MATCH("ID", Vertices[#Headers], 0), FALSE)</f>
        <v>1266</v>
      </c>
    </row>
    <row r="747" spans="1:3" x14ac:dyDescent="0.25">
      <c r="A747" s="78" t="s">
        <v>18398</v>
      </c>
      <c r="B747" s="85" t="s">
        <v>1638</v>
      </c>
      <c r="C747" s="78">
        <f>VLOOKUP(GroupVertices[[#This Row],[Vertex]], Vertices[], MATCH("ID", Vertices[#Headers], 0), FALSE)</f>
        <v>1267</v>
      </c>
    </row>
    <row r="748" spans="1:3" x14ac:dyDescent="0.25">
      <c r="A748" s="78" t="s">
        <v>18398</v>
      </c>
      <c r="B748" s="85" t="s">
        <v>1364</v>
      </c>
      <c r="C748" s="78">
        <f>VLOOKUP(GroupVertices[[#This Row],[Vertex]], Vertices[], MATCH("ID", Vertices[#Headers], 0), FALSE)</f>
        <v>1269</v>
      </c>
    </row>
    <row r="749" spans="1:3" x14ac:dyDescent="0.25">
      <c r="A749" s="78" t="s">
        <v>18398</v>
      </c>
      <c r="B749" s="85" t="s">
        <v>1367</v>
      </c>
      <c r="C749" s="78">
        <f>VLOOKUP(GroupVertices[[#This Row],[Vertex]], Vertices[], MATCH("ID", Vertices[#Headers], 0), FALSE)</f>
        <v>1272</v>
      </c>
    </row>
    <row r="750" spans="1:3" x14ac:dyDescent="0.25">
      <c r="A750" s="78" t="s">
        <v>18398</v>
      </c>
      <c r="B750" s="85" t="s">
        <v>1368</v>
      </c>
      <c r="C750" s="78">
        <f>VLOOKUP(GroupVertices[[#This Row],[Vertex]], Vertices[], MATCH("ID", Vertices[#Headers], 0), FALSE)</f>
        <v>1273</v>
      </c>
    </row>
    <row r="751" spans="1:3" x14ac:dyDescent="0.25">
      <c r="A751" s="78" t="s">
        <v>18398</v>
      </c>
      <c r="B751" s="85" t="s">
        <v>1369</v>
      </c>
      <c r="C751" s="78">
        <f>VLOOKUP(GroupVertices[[#This Row],[Vertex]], Vertices[], MATCH("ID", Vertices[#Headers], 0), FALSE)</f>
        <v>1274</v>
      </c>
    </row>
    <row r="752" spans="1:3" x14ac:dyDescent="0.25">
      <c r="A752" s="78" t="s">
        <v>18398</v>
      </c>
      <c r="B752" s="85" t="s">
        <v>1370</v>
      </c>
      <c r="C752" s="78">
        <f>VLOOKUP(GroupVertices[[#This Row],[Vertex]], Vertices[], MATCH("ID", Vertices[#Headers], 0), FALSE)</f>
        <v>1275</v>
      </c>
    </row>
    <row r="753" spans="1:3" x14ac:dyDescent="0.25">
      <c r="A753" s="78" t="s">
        <v>18398</v>
      </c>
      <c r="B753" s="85" t="s">
        <v>1371</v>
      </c>
      <c r="C753" s="78">
        <f>VLOOKUP(GroupVertices[[#This Row],[Vertex]], Vertices[], MATCH("ID", Vertices[#Headers], 0), FALSE)</f>
        <v>1276</v>
      </c>
    </row>
    <row r="754" spans="1:3" x14ac:dyDescent="0.25">
      <c r="A754" s="78" t="s">
        <v>18398</v>
      </c>
      <c r="B754" s="85" t="s">
        <v>1372</v>
      </c>
      <c r="C754" s="78">
        <f>VLOOKUP(GroupVertices[[#This Row],[Vertex]], Vertices[], MATCH("ID", Vertices[#Headers], 0), FALSE)</f>
        <v>1277</v>
      </c>
    </row>
    <row r="755" spans="1:3" x14ac:dyDescent="0.25">
      <c r="A755" s="78" t="s">
        <v>18398</v>
      </c>
      <c r="B755" s="85" t="s">
        <v>1373</v>
      </c>
      <c r="C755" s="78">
        <f>VLOOKUP(GroupVertices[[#This Row],[Vertex]], Vertices[], MATCH("ID", Vertices[#Headers], 0), FALSE)</f>
        <v>1278</v>
      </c>
    </row>
    <row r="756" spans="1:3" x14ac:dyDescent="0.25">
      <c r="A756" s="78" t="s">
        <v>18398</v>
      </c>
      <c r="B756" s="85" t="s">
        <v>1375</v>
      </c>
      <c r="C756" s="78">
        <f>VLOOKUP(GroupVertices[[#This Row],[Vertex]], Vertices[], MATCH("ID", Vertices[#Headers], 0), FALSE)</f>
        <v>1280</v>
      </c>
    </row>
    <row r="757" spans="1:3" x14ac:dyDescent="0.25">
      <c r="A757" s="78" t="s">
        <v>18398</v>
      </c>
      <c r="B757" s="85" t="s">
        <v>1376</v>
      </c>
      <c r="C757" s="78">
        <f>VLOOKUP(GroupVertices[[#This Row],[Vertex]], Vertices[], MATCH("ID", Vertices[#Headers], 0), FALSE)</f>
        <v>1281</v>
      </c>
    </row>
    <row r="758" spans="1:3" x14ac:dyDescent="0.25">
      <c r="A758" s="78" t="s">
        <v>18398</v>
      </c>
      <c r="B758" s="85" t="s">
        <v>1639</v>
      </c>
      <c r="C758" s="78">
        <f>VLOOKUP(GroupVertices[[#This Row],[Vertex]], Vertices[], MATCH("ID", Vertices[#Headers], 0), FALSE)</f>
        <v>1282</v>
      </c>
    </row>
    <row r="759" spans="1:3" x14ac:dyDescent="0.25">
      <c r="A759" s="78" t="s">
        <v>18398</v>
      </c>
      <c r="B759" s="85" t="s">
        <v>1640</v>
      </c>
      <c r="C759" s="78">
        <f>VLOOKUP(GroupVertices[[#This Row],[Vertex]], Vertices[], MATCH("ID", Vertices[#Headers], 0), FALSE)</f>
        <v>1283</v>
      </c>
    </row>
    <row r="760" spans="1:3" x14ac:dyDescent="0.25">
      <c r="A760" s="78" t="s">
        <v>18398</v>
      </c>
      <c r="B760" s="85" t="s">
        <v>1378</v>
      </c>
      <c r="C760" s="78">
        <f>VLOOKUP(GroupVertices[[#This Row],[Vertex]], Vertices[], MATCH("ID", Vertices[#Headers], 0), FALSE)</f>
        <v>1285</v>
      </c>
    </row>
    <row r="761" spans="1:3" x14ac:dyDescent="0.25">
      <c r="A761" s="78" t="s">
        <v>18398</v>
      </c>
      <c r="B761" s="85" t="s">
        <v>1402</v>
      </c>
      <c r="C761" s="78">
        <f>VLOOKUP(GroupVertices[[#This Row],[Vertex]], Vertices[], MATCH("ID", Vertices[#Headers], 0), FALSE)</f>
        <v>1306</v>
      </c>
    </row>
    <row r="762" spans="1:3" x14ac:dyDescent="0.25">
      <c r="A762" s="78" t="s">
        <v>18398</v>
      </c>
      <c r="B762" s="85" t="s">
        <v>1407</v>
      </c>
      <c r="C762" s="78">
        <f>VLOOKUP(GroupVertices[[#This Row],[Vertex]], Vertices[], MATCH("ID", Vertices[#Headers], 0), FALSE)</f>
        <v>1309</v>
      </c>
    </row>
    <row r="763" spans="1:3" x14ac:dyDescent="0.25">
      <c r="A763" s="78" t="s">
        <v>18401</v>
      </c>
      <c r="B763" s="85" t="s">
        <v>1543</v>
      </c>
      <c r="C763" s="78">
        <f>VLOOKUP(GroupVertices[[#This Row],[Vertex]], Vertices[], MATCH("ID", Vertices[#Headers], 0), FALSE)</f>
        <v>20</v>
      </c>
    </row>
    <row r="764" spans="1:3" x14ac:dyDescent="0.25">
      <c r="A764" s="78" t="s">
        <v>18401</v>
      </c>
      <c r="B764" s="85" t="s">
        <v>1544</v>
      </c>
      <c r="C764" s="78">
        <f>VLOOKUP(GroupVertices[[#This Row],[Vertex]], Vertices[], MATCH("ID", Vertices[#Headers], 0), FALSE)</f>
        <v>21</v>
      </c>
    </row>
    <row r="765" spans="1:3" x14ac:dyDescent="0.25">
      <c r="A765" s="78" t="s">
        <v>18401</v>
      </c>
      <c r="B765" s="85" t="s">
        <v>1549</v>
      </c>
      <c r="C765" s="78">
        <f>VLOOKUP(GroupVertices[[#This Row],[Vertex]], Vertices[], MATCH("ID", Vertices[#Headers], 0), FALSE)</f>
        <v>51</v>
      </c>
    </row>
    <row r="766" spans="1:3" x14ac:dyDescent="0.25">
      <c r="A766" s="78" t="s">
        <v>18401</v>
      </c>
      <c r="B766" s="85" t="s">
        <v>1453</v>
      </c>
      <c r="C766" s="78">
        <f>VLOOKUP(GroupVertices[[#This Row],[Vertex]], Vertices[], MATCH("ID", Vertices[#Headers], 0), FALSE)</f>
        <v>54</v>
      </c>
    </row>
    <row r="767" spans="1:3" x14ac:dyDescent="0.25">
      <c r="A767" s="78" t="s">
        <v>18401</v>
      </c>
      <c r="B767" s="85" t="s">
        <v>1552</v>
      </c>
      <c r="C767" s="78">
        <f>VLOOKUP(GroupVertices[[#This Row],[Vertex]], Vertices[], MATCH("ID", Vertices[#Headers], 0), FALSE)</f>
        <v>78</v>
      </c>
    </row>
    <row r="768" spans="1:3" x14ac:dyDescent="0.25">
      <c r="A768" s="78" t="s">
        <v>18401</v>
      </c>
      <c r="B768" s="85" t="s">
        <v>1532</v>
      </c>
      <c r="C768" s="78">
        <f>VLOOKUP(GroupVertices[[#This Row],[Vertex]], Vertices[], MATCH("ID", Vertices[#Headers], 0), FALSE)</f>
        <v>103</v>
      </c>
    </row>
    <row r="769" spans="1:3" x14ac:dyDescent="0.25">
      <c r="A769" s="78" t="s">
        <v>18401</v>
      </c>
      <c r="B769" s="85" t="s">
        <v>1406</v>
      </c>
      <c r="C769" s="78">
        <f>VLOOKUP(GroupVertices[[#This Row],[Vertex]], Vertices[], MATCH("ID", Vertices[#Headers], 0), FALSE)</f>
        <v>118</v>
      </c>
    </row>
    <row r="770" spans="1:3" x14ac:dyDescent="0.25">
      <c r="A770" s="78" t="s">
        <v>18401</v>
      </c>
      <c r="B770" s="85" t="s">
        <v>1039</v>
      </c>
      <c r="C770" s="78">
        <f>VLOOKUP(GroupVertices[[#This Row],[Vertex]], Vertices[], MATCH("ID", Vertices[#Headers], 0), FALSE)</f>
        <v>165</v>
      </c>
    </row>
    <row r="771" spans="1:3" x14ac:dyDescent="0.25">
      <c r="A771" s="78" t="s">
        <v>18401</v>
      </c>
      <c r="B771" s="85" t="s">
        <v>1569</v>
      </c>
      <c r="C771" s="78">
        <f>VLOOKUP(GroupVertices[[#This Row],[Vertex]], Vertices[], MATCH("ID", Vertices[#Headers], 0), FALSE)</f>
        <v>282</v>
      </c>
    </row>
    <row r="772" spans="1:3" x14ac:dyDescent="0.25">
      <c r="A772" s="78" t="s">
        <v>18401</v>
      </c>
      <c r="B772" s="85" t="s">
        <v>447</v>
      </c>
      <c r="C772" s="78">
        <f>VLOOKUP(GroupVertices[[#This Row],[Vertex]], Vertices[], MATCH("ID", Vertices[#Headers], 0), FALSE)</f>
        <v>283</v>
      </c>
    </row>
    <row r="773" spans="1:3" x14ac:dyDescent="0.25">
      <c r="A773" s="78" t="s">
        <v>18401</v>
      </c>
      <c r="B773" s="85" t="s">
        <v>1570</v>
      </c>
      <c r="C773" s="78">
        <f>VLOOKUP(GroupVertices[[#This Row],[Vertex]], Vertices[], MATCH("ID", Vertices[#Headers], 0), FALSE)</f>
        <v>287</v>
      </c>
    </row>
    <row r="774" spans="1:3" x14ac:dyDescent="0.25">
      <c r="A774" s="78" t="s">
        <v>18401</v>
      </c>
      <c r="B774" s="85" t="s">
        <v>1572</v>
      </c>
      <c r="C774" s="78">
        <f>VLOOKUP(GroupVertices[[#This Row],[Vertex]], Vertices[], MATCH("ID", Vertices[#Headers], 0), FALSE)</f>
        <v>305</v>
      </c>
    </row>
    <row r="775" spans="1:3" x14ac:dyDescent="0.25">
      <c r="A775" s="78" t="s">
        <v>18401</v>
      </c>
      <c r="B775" s="85" t="s">
        <v>472</v>
      </c>
      <c r="C775" s="78">
        <f>VLOOKUP(GroupVertices[[#This Row],[Vertex]], Vertices[], MATCH("ID", Vertices[#Headers], 0), FALSE)</f>
        <v>316</v>
      </c>
    </row>
    <row r="776" spans="1:3" x14ac:dyDescent="0.25">
      <c r="A776" s="78" t="s">
        <v>18401</v>
      </c>
      <c r="B776" s="85" t="s">
        <v>473</v>
      </c>
      <c r="C776" s="78">
        <f>VLOOKUP(GroupVertices[[#This Row],[Vertex]], Vertices[], MATCH("ID", Vertices[#Headers], 0), FALSE)</f>
        <v>317</v>
      </c>
    </row>
    <row r="777" spans="1:3" x14ac:dyDescent="0.25">
      <c r="A777" s="78" t="s">
        <v>18401</v>
      </c>
      <c r="B777" s="85" t="s">
        <v>1176</v>
      </c>
      <c r="C777" s="78">
        <f>VLOOKUP(GroupVertices[[#This Row],[Vertex]], Vertices[], MATCH("ID", Vertices[#Headers], 0), FALSE)</f>
        <v>350</v>
      </c>
    </row>
    <row r="778" spans="1:3" x14ac:dyDescent="0.25">
      <c r="A778" s="78" t="s">
        <v>18401</v>
      </c>
      <c r="B778" s="85" t="s">
        <v>1575</v>
      </c>
      <c r="C778" s="78">
        <f>VLOOKUP(GroupVertices[[#This Row],[Vertex]], Vertices[], MATCH("ID", Vertices[#Headers], 0), FALSE)</f>
        <v>373</v>
      </c>
    </row>
    <row r="779" spans="1:3" x14ac:dyDescent="0.25">
      <c r="A779" s="78" t="s">
        <v>18401</v>
      </c>
      <c r="B779" s="85" t="s">
        <v>1576</v>
      </c>
      <c r="C779" s="78">
        <f>VLOOKUP(GroupVertices[[#This Row],[Vertex]], Vertices[], MATCH("ID", Vertices[#Headers], 0), FALSE)</f>
        <v>375</v>
      </c>
    </row>
    <row r="780" spans="1:3" x14ac:dyDescent="0.25">
      <c r="A780" s="78" t="s">
        <v>18401</v>
      </c>
      <c r="B780" s="85" t="s">
        <v>1577</v>
      </c>
      <c r="C780" s="78">
        <f>VLOOKUP(GroupVertices[[#This Row],[Vertex]], Vertices[], MATCH("ID", Vertices[#Headers], 0), FALSE)</f>
        <v>376</v>
      </c>
    </row>
    <row r="781" spans="1:3" x14ac:dyDescent="0.25">
      <c r="A781" s="78" t="s">
        <v>18401</v>
      </c>
      <c r="B781" s="85" t="s">
        <v>1579</v>
      </c>
      <c r="C781" s="78">
        <f>VLOOKUP(GroupVertices[[#This Row],[Vertex]], Vertices[], MATCH("ID", Vertices[#Headers], 0), FALSE)</f>
        <v>388</v>
      </c>
    </row>
    <row r="782" spans="1:3" x14ac:dyDescent="0.25">
      <c r="A782" s="78" t="s">
        <v>18401</v>
      </c>
      <c r="B782" s="85" t="s">
        <v>1584</v>
      </c>
      <c r="C782" s="78">
        <f>VLOOKUP(GroupVertices[[#This Row],[Vertex]], Vertices[], MATCH("ID", Vertices[#Headers], 0), FALSE)</f>
        <v>406</v>
      </c>
    </row>
    <row r="783" spans="1:3" x14ac:dyDescent="0.25">
      <c r="A783" s="78" t="s">
        <v>18401</v>
      </c>
      <c r="B783" s="85" t="s">
        <v>563</v>
      </c>
      <c r="C783" s="78">
        <f>VLOOKUP(GroupVertices[[#This Row],[Vertex]], Vertices[], MATCH("ID", Vertices[#Headers], 0), FALSE)</f>
        <v>420</v>
      </c>
    </row>
    <row r="784" spans="1:3" x14ac:dyDescent="0.25">
      <c r="A784" s="78" t="s">
        <v>18401</v>
      </c>
      <c r="B784" s="85" t="s">
        <v>1585</v>
      </c>
      <c r="C784" s="78">
        <f>VLOOKUP(GroupVertices[[#This Row],[Vertex]], Vertices[], MATCH("ID", Vertices[#Headers], 0), FALSE)</f>
        <v>438</v>
      </c>
    </row>
    <row r="785" spans="1:3" x14ac:dyDescent="0.25">
      <c r="A785" s="78" t="s">
        <v>18401</v>
      </c>
      <c r="B785" s="85" t="s">
        <v>1586</v>
      </c>
      <c r="C785" s="78">
        <f>VLOOKUP(GroupVertices[[#This Row],[Vertex]], Vertices[], MATCH("ID", Vertices[#Headers], 0), FALSE)</f>
        <v>439</v>
      </c>
    </row>
    <row r="786" spans="1:3" x14ac:dyDescent="0.25">
      <c r="A786" s="78" t="s">
        <v>18401</v>
      </c>
      <c r="B786" s="85" t="s">
        <v>1594</v>
      </c>
      <c r="C786" s="78">
        <f>VLOOKUP(GroupVertices[[#This Row],[Vertex]], Vertices[], MATCH("ID", Vertices[#Headers], 0), FALSE)</f>
        <v>633</v>
      </c>
    </row>
    <row r="787" spans="1:3" x14ac:dyDescent="0.25">
      <c r="A787" s="78" t="s">
        <v>18401</v>
      </c>
      <c r="B787" s="85" t="s">
        <v>1159</v>
      </c>
      <c r="C787" s="78">
        <f>VLOOKUP(GroupVertices[[#This Row],[Vertex]], Vertices[], MATCH("ID", Vertices[#Headers], 0), FALSE)</f>
        <v>659</v>
      </c>
    </row>
    <row r="788" spans="1:3" x14ac:dyDescent="0.25">
      <c r="A788" s="78" t="s">
        <v>18401</v>
      </c>
      <c r="B788" s="85" t="s">
        <v>801</v>
      </c>
      <c r="C788" s="78">
        <f>VLOOKUP(GroupVertices[[#This Row],[Vertex]], Vertices[], MATCH("ID", Vertices[#Headers], 0), FALSE)</f>
        <v>669</v>
      </c>
    </row>
    <row r="789" spans="1:3" x14ac:dyDescent="0.25">
      <c r="A789" s="78" t="s">
        <v>18401</v>
      </c>
      <c r="B789" s="85" t="s">
        <v>820</v>
      </c>
      <c r="C789" s="78">
        <f>VLOOKUP(GroupVertices[[#This Row],[Vertex]], Vertices[], MATCH("ID", Vertices[#Headers], 0), FALSE)</f>
        <v>690</v>
      </c>
    </row>
    <row r="790" spans="1:3" x14ac:dyDescent="0.25">
      <c r="A790" s="78" t="s">
        <v>18401</v>
      </c>
      <c r="B790" s="85" t="s">
        <v>867</v>
      </c>
      <c r="C790" s="78">
        <f>VLOOKUP(GroupVertices[[#This Row],[Vertex]], Vertices[], MATCH("ID", Vertices[#Headers], 0), FALSE)</f>
        <v>737</v>
      </c>
    </row>
    <row r="791" spans="1:3" x14ac:dyDescent="0.25">
      <c r="A791" s="78" t="s">
        <v>18401</v>
      </c>
      <c r="B791" s="85" t="s">
        <v>1128</v>
      </c>
      <c r="C791" s="78">
        <f>VLOOKUP(GroupVertices[[#This Row],[Vertex]], Vertices[], MATCH("ID", Vertices[#Headers], 0), FALSE)</f>
        <v>803</v>
      </c>
    </row>
    <row r="792" spans="1:3" x14ac:dyDescent="0.25">
      <c r="A792" s="78" t="s">
        <v>18401</v>
      </c>
      <c r="B792" s="85" t="s">
        <v>1401</v>
      </c>
      <c r="C792" s="78">
        <f>VLOOKUP(GroupVertices[[#This Row],[Vertex]], Vertices[], MATCH("ID", Vertices[#Headers], 0), FALSE)</f>
        <v>813</v>
      </c>
    </row>
    <row r="793" spans="1:3" x14ac:dyDescent="0.25">
      <c r="A793" s="78" t="s">
        <v>18401</v>
      </c>
      <c r="B793" s="85" t="s">
        <v>1606</v>
      </c>
      <c r="C793" s="78">
        <f>VLOOKUP(GroupVertices[[#This Row],[Vertex]], Vertices[], MATCH("ID", Vertices[#Headers], 0), FALSE)</f>
        <v>869</v>
      </c>
    </row>
    <row r="794" spans="1:3" x14ac:dyDescent="0.25">
      <c r="A794" s="78" t="s">
        <v>18401</v>
      </c>
      <c r="B794" s="85" t="s">
        <v>1137</v>
      </c>
      <c r="C794" s="78">
        <f>VLOOKUP(GroupVertices[[#This Row],[Vertex]], Vertices[], MATCH("ID", Vertices[#Headers], 0), FALSE)</f>
        <v>1029</v>
      </c>
    </row>
    <row r="795" spans="1:3" x14ac:dyDescent="0.25">
      <c r="A795" s="78" t="s">
        <v>18401</v>
      </c>
      <c r="B795" s="85" t="s">
        <v>1620</v>
      </c>
      <c r="C795" s="78">
        <f>VLOOKUP(GroupVertices[[#This Row],[Vertex]], Vertices[], MATCH("ID", Vertices[#Headers], 0), FALSE)</f>
        <v>1082</v>
      </c>
    </row>
    <row r="796" spans="1:3" x14ac:dyDescent="0.25">
      <c r="A796" s="78" t="s">
        <v>18401</v>
      </c>
      <c r="B796" s="85" t="s">
        <v>1623</v>
      </c>
      <c r="C796" s="78">
        <f>VLOOKUP(GroupVertices[[#This Row],[Vertex]], Vertices[], MATCH("ID", Vertices[#Headers], 0), FALSE)</f>
        <v>1134</v>
      </c>
    </row>
    <row r="797" spans="1:3" x14ac:dyDescent="0.25">
      <c r="A797" s="78" t="s">
        <v>18401</v>
      </c>
      <c r="B797" s="85" t="s">
        <v>1268</v>
      </c>
      <c r="C797" s="78">
        <f>VLOOKUP(GroupVertices[[#This Row],[Vertex]], Vertices[], MATCH("ID", Vertices[#Headers], 0), FALSE)</f>
        <v>1166</v>
      </c>
    </row>
    <row r="798" spans="1:3" x14ac:dyDescent="0.25">
      <c r="A798" s="78" t="s">
        <v>18401</v>
      </c>
      <c r="B798" s="85" t="s">
        <v>1629</v>
      </c>
      <c r="C798" s="78">
        <f>VLOOKUP(GroupVertices[[#This Row],[Vertex]], Vertices[], MATCH("ID", Vertices[#Headers], 0), FALSE)</f>
        <v>1182</v>
      </c>
    </row>
    <row r="799" spans="1:3" x14ac:dyDescent="0.25">
      <c r="A799" s="78" t="s">
        <v>18401</v>
      </c>
      <c r="B799" s="85" t="s">
        <v>1637</v>
      </c>
      <c r="C799" s="78">
        <f>VLOOKUP(GroupVertices[[#This Row],[Vertex]], Vertices[], MATCH("ID", Vertices[#Headers], 0), FALSE)</f>
        <v>1202</v>
      </c>
    </row>
    <row r="800" spans="1:3" x14ac:dyDescent="0.25">
      <c r="A800" s="78" t="s">
        <v>18401</v>
      </c>
      <c r="B800" s="85" t="s">
        <v>1332</v>
      </c>
      <c r="C800" s="78">
        <f>VLOOKUP(GroupVertices[[#This Row],[Vertex]], Vertices[], MATCH("ID", Vertices[#Headers], 0), FALSE)</f>
        <v>1238</v>
      </c>
    </row>
    <row r="801" spans="1:3" x14ac:dyDescent="0.25">
      <c r="A801" s="78" t="s">
        <v>18401</v>
      </c>
      <c r="B801" s="85" t="s">
        <v>1641</v>
      </c>
      <c r="C801" s="78">
        <f>VLOOKUP(GroupVertices[[#This Row],[Vertex]], Vertices[], MATCH("ID", Vertices[#Headers], 0), FALSE)</f>
        <v>1301</v>
      </c>
    </row>
    <row r="802" spans="1:3" x14ac:dyDescent="0.25">
      <c r="A802" s="78" t="s">
        <v>18401</v>
      </c>
      <c r="B802" s="85" t="s">
        <v>1447</v>
      </c>
      <c r="C802" s="78">
        <f>VLOOKUP(GroupVertices[[#This Row],[Vertex]], Vertices[], MATCH("ID", Vertices[#Headers], 0), FALSE)</f>
        <v>1347</v>
      </c>
    </row>
    <row r="803" spans="1:3" x14ac:dyDescent="0.25">
      <c r="A803" s="78" t="s">
        <v>18399</v>
      </c>
      <c r="B803" s="85" t="s">
        <v>226</v>
      </c>
      <c r="C803" s="78">
        <f>VLOOKUP(GroupVertices[[#This Row],[Vertex]], Vertices[], MATCH("ID", Vertices[#Headers], 0), FALSE)</f>
        <v>19</v>
      </c>
    </row>
    <row r="804" spans="1:3" x14ac:dyDescent="0.25">
      <c r="A804" s="78" t="s">
        <v>18399</v>
      </c>
      <c r="B804" s="85" t="s">
        <v>1545</v>
      </c>
      <c r="C804" s="78">
        <f>VLOOKUP(GroupVertices[[#This Row],[Vertex]], Vertices[], MATCH("ID", Vertices[#Headers], 0), FALSE)</f>
        <v>22</v>
      </c>
    </row>
    <row r="805" spans="1:3" x14ac:dyDescent="0.25">
      <c r="A805" s="78" t="s">
        <v>18399</v>
      </c>
      <c r="B805" s="85" t="s">
        <v>878</v>
      </c>
      <c r="C805" s="78">
        <f>VLOOKUP(GroupVertices[[#This Row],[Vertex]], Vertices[], MATCH("ID", Vertices[#Headers], 0), FALSE)</f>
        <v>28</v>
      </c>
    </row>
    <row r="806" spans="1:3" x14ac:dyDescent="0.25">
      <c r="A806" s="78" t="s">
        <v>18399</v>
      </c>
      <c r="B806" s="85" t="s">
        <v>342</v>
      </c>
      <c r="C806" s="78">
        <f>VLOOKUP(GroupVertices[[#This Row],[Vertex]], Vertices[], MATCH("ID", Vertices[#Headers], 0), FALSE)</f>
        <v>163</v>
      </c>
    </row>
    <row r="807" spans="1:3" x14ac:dyDescent="0.25">
      <c r="A807" s="78" t="s">
        <v>18399</v>
      </c>
      <c r="B807" s="85" t="s">
        <v>348</v>
      </c>
      <c r="C807" s="78">
        <f>VLOOKUP(GroupVertices[[#This Row],[Vertex]], Vertices[], MATCH("ID", Vertices[#Headers], 0), FALSE)</f>
        <v>171</v>
      </c>
    </row>
    <row r="808" spans="1:3" x14ac:dyDescent="0.25">
      <c r="A808" s="78" t="s">
        <v>18399</v>
      </c>
      <c r="B808" s="85" t="s">
        <v>356</v>
      </c>
      <c r="C808" s="78">
        <f>VLOOKUP(GroupVertices[[#This Row],[Vertex]], Vertices[], MATCH("ID", Vertices[#Headers], 0), FALSE)</f>
        <v>180</v>
      </c>
    </row>
    <row r="809" spans="1:3" x14ac:dyDescent="0.25">
      <c r="A809" s="78" t="s">
        <v>18399</v>
      </c>
      <c r="B809" s="85" t="s">
        <v>357</v>
      </c>
      <c r="C809" s="78">
        <f>VLOOKUP(GroupVertices[[#This Row],[Vertex]], Vertices[], MATCH("ID", Vertices[#Headers], 0), FALSE)</f>
        <v>181</v>
      </c>
    </row>
    <row r="810" spans="1:3" x14ac:dyDescent="0.25">
      <c r="A810" s="78" t="s">
        <v>18399</v>
      </c>
      <c r="B810" s="85" t="s">
        <v>456</v>
      </c>
      <c r="C810" s="78">
        <f>VLOOKUP(GroupVertices[[#This Row],[Vertex]], Vertices[], MATCH("ID", Vertices[#Headers], 0), FALSE)</f>
        <v>295</v>
      </c>
    </row>
    <row r="811" spans="1:3" x14ac:dyDescent="0.25">
      <c r="A811" s="78" t="s">
        <v>18399</v>
      </c>
      <c r="B811" s="85" t="s">
        <v>455</v>
      </c>
      <c r="C811" s="78">
        <f>VLOOKUP(GroupVertices[[#This Row],[Vertex]], Vertices[], MATCH("ID", Vertices[#Headers], 0), FALSE)</f>
        <v>294</v>
      </c>
    </row>
    <row r="812" spans="1:3" x14ac:dyDescent="0.25">
      <c r="A812" s="78" t="s">
        <v>18399</v>
      </c>
      <c r="B812" s="85" t="s">
        <v>457</v>
      </c>
      <c r="C812" s="78">
        <f>VLOOKUP(GroupVertices[[#This Row],[Vertex]], Vertices[], MATCH("ID", Vertices[#Headers], 0), FALSE)</f>
        <v>297</v>
      </c>
    </row>
    <row r="813" spans="1:3" x14ac:dyDescent="0.25">
      <c r="A813" s="78" t="s">
        <v>18399</v>
      </c>
      <c r="B813" s="85" t="s">
        <v>458</v>
      </c>
      <c r="C813" s="78">
        <f>VLOOKUP(GroupVertices[[#This Row],[Vertex]], Vertices[], MATCH("ID", Vertices[#Headers], 0), FALSE)</f>
        <v>299</v>
      </c>
    </row>
    <row r="814" spans="1:3" x14ac:dyDescent="0.25">
      <c r="A814" s="78" t="s">
        <v>18399</v>
      </c>
      <c r="B814" s="85" t="s">
        <v>460</v>
      </c>
      <c r="C814" s="78">
        <f>VLOOKUP(GroupVertices[[#This Row],[Vertex]], Vertices[], MATCH("ID", Vertices[#Headers], 0), FALSE)</f>
        <v>301</v>
      </c>
    </row>
    <row r="815" spans="1:3" x14ac:dyDescent="0.25">
      <c r="A815" s="78" t="s">
        <v>18399</v>
      </c>
      <c r="B815" s="85" t="s">
        <v>463</v>
      </c>
      <c r="C815" s="78">
        <f>VLOOKUP(GroupVertices[[#This Row],[Vertex]], Vertices[], MATCH("ID", Vertices[#Headers], 0), FALSE)</f>
        <v>304</v>
      </c>
    </row>
    <row r="816" spans="1:3" x14ac:dyDescent="0.25">
      <c r="A816" s="78" t="s">
        <v>18399</v>
      </c>
      <c r="B816" s="85" t="s">
        <v>464</v>
      </c>
      <c r="C816" s="78">
        <f>VLOOKUP(GroupVertices[[#This Row],[Vertex]], Vertices[], MATCH("ID", Vertices[#Headers], 0), FALSE)</f>
        <v>306</v>
      </c>
    </row>
    <row r="817" spans="1:3" x14ac:dyDescent="0.25">
      <c r="A817" s="78" t="s">
        <v>18399</v>
      </c>
      <c r="B817" s="85" t="s">
        <v>466</v>
      </c>
      <c r="C817" s="78">
        <f>VLOOKUP(GroupVertices[[#This Row],[Vertex]], Vertices[], MATCH("ID", Vertices[#Headers], 0), FALSE)</f>
        <v>308</v>
      </c>
    </row>
    <row r="818" spans="1:3" x14ac:dyDescent="0.25">
      <c r="A818" s="78" t="s">
        <v>18399</v>
      </c>
      <c r="B818" s="85" t="s">
        <v>468</v>
      </c>
      <c r="C818" s="78">
        <f>VLOOKUP(GroupVertices[[#This Row],[Vertex]], Vertices[], MATCH("ID", Vertices[#Headers], 0), FALSE)</f>
        <v>310</v>
      </c>
    </row>
    <row r="819" spans="1:3" x14ac:dyDescent="0.25">
      <c r="A819" s="78" t="s">
        <v>18399</v>
      </c>
      <c r="B819" s="85" t="s">
        <v>469</v>
      </c>
      <c r="C819" s="78">
        <f>VLOOKUP(GroupVertices[[#This Row],[Vertex]], Vertices[], MATCH("ID", Vertices[#Headers], 0), FALSE)</f>
        <v>312</v>
      </c>
    </row>
    <row r="820" spans="1:3" x14ac:dyDescent="0.25">
      <c r="A820" s="78" t="s">
        <v>18399</v>
      </c>
      <c r="B820" s="85" t="s">
        <v>470</v>
      </c>
      <c r="C820" s="78">
        <f>VLOOKUP(GroupVertices[[#This Row],[Vertex]], Vertices[], MATCH("ID", Vertices[#Headers], 0), FALSE)</f>
        <v>313</v>
      </c>
    </row>
    <row r="821" spans="1:3" x14ac:dyDescent="0.25">
      <c r="A821" s="78" t="s">
        <v>18399</v>
      </c>
      <c r="B821" s="85" t="s">
        <v>471</v>
      </c>
      <c r="C821" s="78">
        <f>VLOOKUP(GroupVertices[[#This Row],[Vertex]], Vertices[], MATCH("ID", Vertices[#Headers], 0), FALSE)</f>
        <v>315</v>
      </c>
    </row>
    <row r="822" spans="1:3" x14ac:dyDescent="0.25">
      <c r="A822" s="78" t="s">
        <v>18399</v>
      </c>
      <c r="B822" s="85" t="s">
        <v>474</v>
      </c>
      <c r="C822" s="78">
        <f>VLOOKUP(GroupVertices[[#This Row],[Vertex]], Vertices[], MATCH("ID", Vertices[#Headers], 0), FALSE)</f>
        <v>318</v>
      </c>
    </row>
    <row r="823" spans="1:3" x14ac:dyDescent="0.25">
      <c r="A823" s="78" t="s">
        <v>18399</v>
      </c>
      <c r="B823" s="85" t="s">
        <v>476</v>
      </c>
      <c r="C823" s="78">
        <f>VLOOKUP(GroupVertices[[#This Row],[Vertex]], Vertices[], MATCH("ID", Vertices[#Headers], 0), FALSE)</f>
        <v>320</v>
      </c>
    </row>
    <row r="824" spans="1:3" x14ac:dyDescent="0.25">
      <c r="A824" s="78" t="s">
        <v>18399</v>
      </c>
      <c r="B824" s="85" t="s">
        <v>475</v>
      </c>
      <c r="C824" s="78">
        <f>VLOOKUP(GroupVertices[[#This Row],[Vertex]], Vertices[], MATCH("ID", Vertices[#Headers], 0), FALSE)</f>
        <v>319</v>
      </c>
    </row>
    <row r="825" spans="1:3" x14ac:dyDescent="0.25">
      <c r="A825" s="78" t="s">
        <v>18399</v>
      </c>
      <c r="B825" s="85" t="s">
        <v>480</v>
      </c>
      <c r="C825" s="78">
        <f>VLOOKUP(GroupVertices[[#This Row],[Vertex]], Vertices[], MATCH("ID", Vertices[#Headers], 0), FALSE)</f>
        <v>324</v>
      </c>
    </row>
    <row r="826" spans="1:3" x14ac:dyDescent="0.25">
      <c r="A826" s="78" t="s">
        <v>18399</v>
      </c>
      <c r="B826" s="85" t="s">
        <v>481</v>
      </c>
      <c r="C826" s="78">
        <f>VLOOKUP(GroupVertices[[#This Row],[Vertex]], Vertices[], MATCH("ID", Vertices[#Headers], 0), FALSE)</f>
        <v>325</v>
      </c>
    </row>
    <row r="827" spans="1:3" x14ac:dyDescent="0.25">
      <c r="A827" s="78" t="s">
        <v>18399</v>
      </c>
      <c r="B827" s="85" t="s">
        <v>482</v>
      </c>
      <c r="C827" s="78">
        <f>VLOOKUP(GroupVertices[[#This Row],[Vertex]], Vertices[], MATCH("ID", Vertices[#Headers], 0), FALSE)</f>
        <v>326</v>
      </c>
    </row>
    <row r="828" spans="1:3" x14ac:dyDescent="0.25">
      <c r="A828" s="78" t="s">
        <v>18399</v>
      </c>
      <c r="B828" s="85" t="s">
        <v>483</v>
      </c>
      <c r="C828" s="78">
        <f>VLOOKUP(GroupVertices[[#This Row],[Vertex]], Vertices[], MATCH("ID", Vertices[#Headers], 0), FALSE)</f>
        <v>327</v>
      </c>
    </row>
    <row r="829" spans="1:3" x14ac:dyDescent="0.25">
      <c r="A829" s="78" t="s">
        <v>18399</v>
      </c>
      <c r="B829" s="85" t="s">
        <v>484</v>
      </c>
      <c r="C829" s="78">
        <f>VLOOKUP(GroupVertices[[#This Row],[Vertex]], Vertices[], MATCH("ID", Vertices[#Headers], 0), FALSE)</f>
        <v>328</v>
      </c>
    </row>
    <row r="830" spans="1:3" x14ac:dyDescent="0.25">
      <c r="A830" s="78" t="s">
        <v>18399</v>
      </c>
      <c r="B830" s="85" t="s">
        <v>488</v>
      </c>
      <c r="C830" s="78">
        <f>VLOOKUP(GroupVertices[[#This Row],[Vertex]], Vertices[], MATCH("ID", Vertices[#Headers], 0), FALSE)</f>
        <v>332</v>
      </c>
    </row>
    <row r="831" spans="1:3" x14ac:dyDescent="0.25">
      <c r="A831" s="78" t="s">
        <v>18399</v>
      </c>
      <c r="B831" s="85" t="s">
        <v>489</v>
      </c>
      <c r="C831" s="78">
        <f>VLOOKUP(GroupVertices[[#This Row],[Vertex]], Vertices[], MATCH("ID", Vertices[#Headers], 0), FALSE)</f>
        <v>333</v>
      </c>
    </row>
    <row r="832" spans="1:3" x14ac:dyDescent="0.25">
      <c r="A832" s="78" t="s">
        <v>18399</v>
      </c>
      <c r="B832" s="85" t="s">
        <v>490</v>
      </c>
      <c r="C832" s="78">
        <f>VLOOKUP(GroupVertices[[#This Row],[Vertex]], Vertices[], MATCH("ID", Vertices[#Headers], 0), FALSE)</f>
        <v>334</v>
      </c>
    </row>
    <row r="833" spans="1:3" x14ac:dyDescent="0.25">
      <c r="A833" s="78" t="s">
        <v>18399</v>
      </c>
      <c r="B833" s="85" t="s">
        <v>630</v>
      </c>
      <c r="C833" s="78">
        <f>VLOOKUP(GroupVertices[[#This Row],[Vertex]], Vertices[], MATCH("ID", Vertices[#Headers], 0), FALSE)</f>
        <v>494</v>
      </c>
    </row>
    <row r="834" spans="1:3" x14ac:dyDescent="0.25">
      <c r="A834" s="78" t="s">
        <v>18399</v>
      </c>
      <c r="B834" s="85" t="s">
        <v>873</v>
      </c>
      <c r="C834" s="78">
        <f>VLOOKUP(GroupVertices[[#This Row],[Vertex]], Vertices[], MATCH("ID", Vertices[#Headers], 0), FALSE)</f>
        <v>746</v>
      </c>
    </row>
    <row r="835" spans="1:3" x14ac:dyDescent="0.25">
      <c r="A835" s="78" t="s">
        <v>18399</v>
      </c>
      <c r="B835" s="85" t="s">
        <v>877</v>
      </c>
      <c r="C835" s="78">
        <f>VLOOKUP(GroupVertices[[#This Row],[Vertex]], Vertices[], MATCH("ID", Vertices[#Headers], 0), FALSE)</f>
        <v>751</v>
      </c>
    </row>
    <row r="836" spans="1:3" x14ac:dyDescent="0.25">
      <c r="A836" s="78" t="s">
        <v>18399</v>
      </c>
      <c r="B836" s="85" t="s">
        <v>879</v>
      </c>
      <c r="C836" s="78">
        <f>VLOOKUP(GroupVertices[[#This Row],[Vertex]], Vertices[], MATCH("ID", Vertices[#Headers], 0), FALSE)</f>
        <v>752</v>
      </c>
    </row>
    <row r="837" spans="1:3" x14ac:dyDescent="0.25">
      <c r="A837" s="78" t="s">
        <v>18399</v>
      </c>
      <c r="B837" s="85" t="s">
        <v>903</v>
      </c>
      <c r="C837" s="78">
        <f>VLOOKUP(GroupVertices[[#This Row],[Vertex]], Vertices[], MATCH("ID", Vertices[#Headers], 0), FALSE)</f>
        <v>775</v>
      </c>
    </row>
    <row r="838" spans="1:3" x14ac:dyDescent="0.25">
      <c r="A838" s="78" t="s">
        <v>18399</v>
      </c>
      <c r="B838" s="85" t="s">
        <v>1598</v>
      </c>
      <c r="C838" s="78">
        <f>VLOOKUP(GroupVertices[[#This Row],[Vertex]], Vertices[], MATCH("ID", Vertices[#Headers], 0), FALSE)</f>
        <v>776</v>
      </c>
    </row>
    <row r="839" spans="1:3" x14ac:dyDescent="0.25">
      <c r="A839" s="78" t="s">
        <v>18399</v>
      </c>
      <c r="B839" s="85" t="s">
        <v>1194</v>
      </c>
      <c r="C839" s="78">
        <f>VLOOKUP(GroupVertices[[#This Row],[Vertex]], Vertices[], MATCH("ID", Vertices[#Headers], 0), FALSE)</f>
        <v>1087</v>
      </c>
    </row>
    <row r="840" spans="1:3" x14ac:dyDescent="0.25">
      <c r="A840" s="78" t="s">
        <v>18399</v>
      </c>
      <c r="B840" s="85" t="s">
        <v>1274</v>
      </c>
      <c r="C840" s="78">
        <f>VLOOKUP(GroupVertices[[#This Row],[Vertex]], Vertices[], MATCH("ID", Vertices[#Headers], 0), FALSE)</f>
        <v>1172</v>
      </c>
    </row>
  </sheetData>
  <dataConsolidate/>
  <dataValidations xWindow="58" yWindow="226" count="3">
    <dataValidation allowBlank="1" showInputMessage="1" showErrorMessage="1" promptTitle="Group Name" prompt="Enter the name of the group.  The group name must also be entered on the Groups worksheet." sqref="A2:A840"/>
    <dataValidation allowBlank="1" showInputMessage="1" showErrorMessage="1" promptTitle="Vertex Name" prompt="Enter the name of a vertex to include in the group." sqref="B2:B840"/>
    <dataValidation allowBlank="1" showInputMessage="1" promptTitle="Vertex ID" prompt="This is the value of the hidden ID cell in the Vertices worksheet.  It gets filled in by the items on the NodeXL, Analysis, Groups menu." sqref="C2:C84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5" t="s">
        <v>86</v>
      </c>
      <c r="G1" s="36" t="s">
        <v>87</v>
      </c>
      <c r="H1" s="35" t="s">
        <v>92</v>
      </c>
      <c r="I1" s="36" t="s">
        <v>93</v>
      </c>
      <c r="J1" s="35" t="s">
        <v>98</v>
      </c>
      <c r="K1" s="36" t="s">
        <v>99</v>
      </c>
      <c r="L1" s="35" t="s">
        <v>104</v>
      </c>
      <c r="M1" s="36" t="s">
        <v>105</v>
      </c>
      <c r="N1" s="35" t="s">
        <v>110</v>
      </c>
      <c r="O1" s="36" t="s">
        <v>111</v>
      </c>
      <c r="P1" s="36" t="s">
        <v>138</v>
      </c>
      <c r="Q1" s="36" t="s">
        <v>139</v>
      </c>
      <c r="R1" s="35" t="s">
        <v>116</v>
      </c>
      <c r="S1" s="35" t="s">
        <v>117</v>
      </c>
      <c r="T1" s="35" t="s">
        <v>122</v>
      </c>
      <c r="U1" s="36" t="s">
        <v>123</v>
      </c>
      <c r="W1" t="s">
        <v>127</v>
      </c>
      <c r="X1" t="s">
        <v>17</v>
      </c>
    </row>
    <row r="2" spans="1:24" ht="15.75" thickTop="1" x14ac:dyDescent="0.25">
      <c r="A2" s="34" t="s">
        <v>18402</v>
      </c>
      <c r="B2" s="34" t="s">
        <v>18322</v>
      </c>
      <c r="D2" s="31">
        <f>MIN(Vertices[Degree])</f>
        <v>0</v>
      </c>
      <c r="E2" s="3">
        <f>COUNTIF(Vertices[Degree], "&gt;= " &amp; D2) - COUNTIF(Vertices[Degree], "&gt;=" &amp; D3)</f>
        <v>0</v>
      </c>
      <c r="F2" s="37">
        <f>MIN(Vertices[In-Degree])</f>
        <v>0</v>
      </c>
      <c r="G2" s="38">
        <f>COUNTIF(Vertices[In-Degree], "&gt;= " &amp; F2) - COUNTIF(Vertices[In-Degree], "&gt;=" &amp; F3)</f>
        <v>780</v>
      </c>
      <c r="H2" s="37">
        <f>MIN(Vertices[Out-Degree])</f>
        <v>0</v>
      </c>
      <c r="I2" s="38">
        <f>COUNTIF(Vertices[Out-Degree], "&gt;= " &amp; H2) - COUNTIF(Vertices[Out-Degree], "&gt;=" &amp; H3)</f>
        <v>194</v>
      </c>
      <c r="J2" s="37">
        <f>MIN(Vertices[Betweenness Centrality])</f>
        <v>0</v>
      </c>
      <c r="K2" s="38">
        <f>COUNTIF(Vertices[Betweenness Centrality], "&gt;= " &amp; J2) - COUNTIF(Vertices[Betweenness Centrality], "&gt;=" &amp; J3)</f>
        <v>786</v>
      </c>
      <c r="L2" s="37">
        <f>MIN(Vertices[Closeness Centrality])</f>
        <v>2.5099999999999998E-4</v>
      </c>
      <c r="M2" s="38">
        <f>COUNTIF(Vertices[Closeness Centrality], "&gt;= " &amp; L2) - COUNTIF(Vertices[Closeness Centrality], "&gt;=" &amp; L3)</f>
        <v>464</v>
      </c>
      <c r="N2" s="37">
        <f>MIN(Vertices[Eigenvector Centrality])</f>
        <v>0</v>
      </c>
      <c r="O2" s="38">
        <f>COUNTIF(Vertices[Eigenvector Centrality], "&gt;= " &amp; N2) - COUNTIF(Vertices[Eigenvector Centrality], "&gt;=" &amp; N3)</f>
        <v>690</v>
      </c>
      <c r="P2" s="37">
        <f>MIN(Vertices[PageRank])</f>
        <v>0.325708</v>
      </c>
      <c r="Q2" s="38">
        <f>COUNTIF(Vertices[PageRank], "&gt;= " &amp; P2) - COUNTIF(Vertices[PageRank], "&gt;=" &amp; P3)</f>
        <v>556</v>
      </c>
      <c r="R2" s="37">
        <f>MIN(Vertices[Clustering Coefficient])</f>
        <v>0</v>
      </c>
      <c r="S2" s="43">
        <f>COUNTIF(Vertices[Clustering Coefficient], "&gt;= " &amp; R2) - COUNTIF(Vertices[Clustering Coefficient], "&gt;=" &amp; R3)</f>
        <v>674</v>
      </c>
      <c r="T2" s="37" t="e">
        <f ca="1">MIN(INDIRECT(DynamicFilterSourceColumnRange))</f>
        <v>#REF!</v>
      </c>
      <c r="U2" s="38" t="e">
        <f t="shared" ref="U2:U57" ca="1" si="0">COUNTIF(INDIRECT(DynamicFilterSourceColumnRange), "&gt;= " &amp; T2) - COUNTIF(INDIRECT(DynamicFilterSourceColumnRange), "&gt;=" &amp; T3)</f>
        <v>#REF!</v>
      </c>
      <c r="W2" t="s">
        <v>124</v>
      </c>
      <c r="X2">
        <f>ROWS(HistogramBins[Degree Bin]) - 1</f>
        <v>55</v>
      </c>
    </row>
    <row r="3" spans="1:24" x14ac:dyDescent="0.25">
      <c r="A3" s="103"/>
      <c r="B3" s="103"/>
      <c r="D3" s="32">
        <f t="shared" ref="D3:D26" si="1">D2+($D$57-$D$2)/BinDivisor</f>
        <v>0</v>
      </c>
      <c r="E3" s="3">
        <f>COUNTIF(Vertices[Degree], "&gt;= " &amp; D3) - COUNTIF(Vertices[Degree], "&gt;=" &amp; D4)</f>
        <v>0</v>
      </c>
      <c r="F3" s="39">
        <f t="shared" ref="F3:F26" si="2">F2+($F$57-$F$2)/BinDivisor</f>
        <v>2.1818181818181817</v>
      </c>
      <c r="G3" s="40">
        <f>COUNTIF(Vertices[In-Degree], "&gt;= " &amp; F3) - COUNTIF(Vertices[In-Degree], "&gt;=" &amp; F4)</f>
        <v>25</v>
      </c>
      <c r="H3" s="39">
        <f t="shared" ref="H3:H26" si="3">H2+($H$57-$H$2)/BinDivisor</f>
        <v>0.23636363636363636</v>
      </c>
      <c r="I3" s="40">
        <f>COUNTIF(Vertices[Out-Degree], "&gt;= " &amp; H3) - COUNTIF(Vertices[Out-Degree], "&gt;=" &amp; H4)</f>
        <v>0</v>
      </c>
      <c r="J3" s="39">
        <f t="shared" ref="J3:J26" si="4">J2+($J$57-$J$2)/BinDivisor</f>
        <v>2329.4415892545453</v>
      </c>
      <c r="K3" s="40">
        <f>COUNTIF(Vertices[Betweenness Centrality], "&gt;= " &amp; J3) - COUNTIF(Vertices[Betweenness Centrality], "&gt;=" &amp; J4)</f>
        <v>21</v>
      </c>
      <c r="L3" s="39">
        <f t="shared" ref="L3:L26" si="5">L2+($L$57-$L$2)/BinDivisor</f>
        <v>1.8428254545454548E-2</v>
      </c>
      <c r="M3" s="40">
        <f>COUNTIF(Vertices[Closeness Centrality], "&gt;= " &amp; L3) - COUNTIF(Vertices[Closeness Centrality], "&gt;=" &amp; L4)</f>
        <v>58</v>
      </c>
      <c r="N3" s="39">
        <f t="shared" ref="N3:N26" si="6">N2+($N$57-$N$2)/BinDivisor</f>
        <v>1.0565454545454545E-3</v>
      </c>
      <c r="O3" s="40">
        <f>COUNTIF(Vertices[Eigenvector Centrality], "&gt;= " &amp; N3) - COUNTIF(Vertices[Eigenvector Centrality], "&gt;=" &amp; N4)</f>
        <v>8</v>
      </c>
      <c r="P3" s="39">
        <f t="shared" ref="P3:P26" si="7">P2+($P$57-$P$2)/BinDivisor</f>
        <v>0.86483614545454546</v>
      </c>
      <c r="Q3" s="40">
        <f>COUNTIF(Vertices[PageRank], "&gt;= " &amp; P3) - COUNTIF(Vertices[PageRank], "&gt;=" &amp; P4)</f>
        <v>200</v>
      </c>
      <c r="R3" s="39">
        <f t="shared" ref="R3:R26" si="8">R2+($R$57-$R$2)/BinDivisor</f>
        <v>9.0909090909090905E-3</v>
      </c>
      <c r="S3" s="44">
        <f>COUNTIF(Vertices[Clustering Coefficient], "&gt;= " &amp; R3) - COUNTIF(Vertices[Clustering Coefficient], "&gt;=" &amp; R4)</f>
        <v>3</v>
      </c>
      <c r="T3" s="39" t="e">
        <f t="shared" ref="T3:T26" ca="1" si="9">T2+($T$57-$T$2)/BinDivisor</f>
        <v>#REF!</v>
      </c>
      <c r="U3" s="40" t="e">
        <f t="shared" ca="1" si="0"/>
        <v>#REF!</v>
      </c>
      <c r="W3" t="s">
        <v>125</v>
      </c>
      <c r="X3" t="s">
        <v>85</v>
      </c>
    </row>
    <row r="4" spans="1:24" x14ac:dyDescent="0.25">
      <c r="A4" s="34" t="s">
        <v>146</v>
      </c>
      <c r="B4" s="34">
        <v>839</v>
      </c>
      <c r="D4" s="32">
        <f t="shared" si="1"/>
        <v>0</v>
      </c>
      <c r="E4" s="3">
        <f>COUNTIF(Vertices[Degree], "&gt;= " &amp; D4) - COUNTIF(Vertices[Degree], "&gt;=" &amp; D5)</f>
        <v>0</v>
      </c>
      <c r="F4" s="37">
        <f t="shared" si="2"/>
        <v>4.3636363636363633</v>
      </c>
      <c r="G4" s="38">
        <f>COUNTIF(Vertices[In-Degree], "&gt;= " &amp; F4) - COUNTIF(Vertices[In-Degree], "&gt;=" &amp; F5)</f>
        <v>5</v>
      </c>
      <c r="H4" s="37">
        <f t="shared" si="3"/>
        <v>0.47272727272727272</v>
      </c>
      <c r="I4" s="38">
        <f>COUNTIF(Vertices[Out-Degree], "&gt;= " &amp; H4) - COUNTIF(Vertices[Out-Degree], "&gt;=" &amp; H5)</f>
        <v>0</v>
      </c>
      <c r="J4" s="37">
        <f t="shared" si="4"/>
        <v>4658.8831785090906</v>
      </c>
      <c r="K4" s="38">
        <f>COUNTIF(Vertices[Betweenness Centrality], "&gt;= " &amp; J4) - COUNTIF(Vertices[Betweenness Centrality], "&gt;=" &amp; J5)</f>
        <v>12</v>
      </c>
      <c r="L4" s="37">
        <f t="shared" si="5"/>
        <v>3.6605509090909094E-2</v>
      </c>
      <c r="M4" s="38">
        <f>COUNTIF(Vertices[Closeness Centrality], "&gt;= " &amp; L4) - COUNTIF(Vertices[Closeness Centrality], "&gt;=" &amp; L5)</f>
        <v>31</v>
      </c>
      <c r="N4" s="37">
        <f t="shared" si="6"/>
        <v>2.1130909090909091E-3</v>
      </c>
      <c r="O4" s="38">
        <f>COUNTIF(Vertices[Eigenvector Centrality], "&gt;= " &amp; N4) - COUNTIF(Vertices[Eigenvector Centrality], "&gt;=" &amp; N5)</f>
        <v>16</v>
      </c>
      <c r="P4" s="37">
        <f t="shared" si="7"/>
        <v>1.4039642909090908</v>
      </c>
      <c r="Q4" s="38">
        <f>COUNTIF(Vertices[PageRank], "&gt;= " &amp; P4) - COUNTIF(Vertices[PageRank], "&gt;=" &amp; P5)</f>
        <v>39</v>
      </c>
      <c r="R4" s="37">
        <f t="shared" si="8"/>
        <v>1.8181818181818181E-2</v>
      </c>
      <c r="S4" s="43">
        <f>COUNTIF(Vertices[Clustering Coefficient], "&gt;= " &amp; R4) - COUNTIF(Vertices[Clustering Coefficient], "&gt;=" &amp; R5)</f>
        <v>3</v>
      </c>
      <c r="T4" s="37" t="e">
        <f t="shared" ca="1" si="9"/>
        <v>#REF!</v>
      </c>
      <c r="U4" s="38" t="e">
        <f t="shared" ca="1" si="0"/>
        <v>#REF!</v>
      </c>
      <c r="W4" s="12" t="s">
        <v>126</v>
      </c>
      <c r="X4" s="12" t="s">
        <v>128</v>
      </c>
    </row>
    <row r="5" spans="1:24" x14ac:dyDescent="0.25">
      <c r="A5" s="103"/>
      <c r="B5" s="103"/>
      <c r="D5" s="32">
        <f t="shared" si="1"/>
        <v>0</v>
      </c>
      <c r="E5" s="3">
        <f>COUNTIF(Vertices[Degree], "&gt;= " &amp; D5) - COUNTIF(Vertices[Degree], "&gt;=" &amp; D6)</f>
        <v>0</v>
      </c>
      <c r="F5" s="39">
        <f t="shared" si="2"/>
        <v>6.545454545454545</v>
      </c>
      <c r="G5" s="40">
        <f>COUNTIF(Vertices[In-Degree], "&gt;= " &amp; F5) - COUNTIF(Vertices[In-Degree], "&gt;=" &amp; F6)</f>
        <v>5</v>
      </c>
      <c r="H5" s="39">
        <f t="shared" si="3"/>
        <v>0.70909090909090911</v>
      </c>
      <c r="I5" s="40">
        <f>COUNTIF(Vertices[Out-Degree], "&gt;= " &amp; H5) - COUNTIF(Vertices[Out-Degree], "&gt;=" &amp; H6)</f>
        <v>0</v>
      </c>
      <c r="J5" s="39">
        <f t="shared" si="4"/>
        <v>6988.3247677636355</v>
      </c>
      <c r="K5" s="40">
        <f>COUNTIF(Vertices[Betweenness Centrality], "&gt;= " &amp; J5) - COUNTIF(Vertices[Betweenness Centrality], "&gt;=" &amp; J6)</f>
        <v>4</v>
      </c>
      <c r="L5" s="39">
        <f t="shared" si="5"/>
        <v>5.4782763636363641E-2</v>
      </c>
      <c r="M5" s="40">
        <f>COUNTIF(Vertices[Closeness Centrality], "&gt;= " &amp; L5) - COUNTIF(Vertices[Closeness Centrality], "&gt;=" &amp; L6)</f>
        <v>2</v>
      </c>
      <c r="N5" s="39">
        <f t="shared" si="6"/>
        <v>3.1696363636363636E-3</v>
      </c>
      <c r="O5" s="40">
        <f>COUNTIF(Vertices[Eigenvector Centrality], "&gt;= " &amp; N5) - COUNTIF(Vertices[Eigenvector Centrality], "&gt;=" &amp; N6)</f>
        <v>0</v>
      </c>
      <c r="P5" s="39">
        <f t="shared" si="7"/>
        <v>1.9430924363636364</v>
      </c>
      <c r="Q5" s="40">
        <f>COUNTIF(Vertices[PageRank], "&gt;= " &amp; P5) - COUNTIF(Vertices[PageRank], "&gt;=" &amp; P6)</f>
        <v>13</v>
      </c>
      <c r="R5" s="39">
        <f t="shared" si="8"/>
        <v>2.7272727272727271E-2</v>
      </c>
      <c r="S5" s="44">
        <f>COUNTIF(Vertices[Clustering Coefficient], "&gt;= " &amp; R5) - COUNTIF(Vertices[Clustering Coefficient], "&gt;=" &amp; R6)</f>
        <v>2</v>
      </c>
      <c r="T5" s="39" t="e">
        <f t="shared" ca="1" si="9"/>
        <v>#REF!</v>
      </c>
      <c r="U5" s="40" t="e">
        <f t="shared" ca="1" si="0"/>
        <v>#REF!</v>
      </c>
    </row>
    <row r="6" spans="1:24" x14ac:dyDescent="0.25">
      <c r="A6" s="34" t="s">
        <v>148</v>
      </c>
      <c r="B6" s="34">
        <v>862</v>
      </c>
      <c r="D6" s="32">
        <f t="shared" si="1"/>
        <v>0</v>
      </c>
      <c r="E6" s="3">
        <f>COUNTIF(Vertices[Degree], "&gt;= " &amp; D6) - COUNTIF(Vertices[Degree], "&gt;=" &amp; D7)</f>
        <v>0</v>
      </c>
      <c r="F6" s="37">
        <f t="shared" si="2"/>
        <v>8.7272727272727266</v>
      </c>
      <c r="G6" s="38">
        <f>COUNTIF(Vertices[In-Degree], "&gt;= " &amp; F6) - COUNTIF(Vertices[In-Degree], "&gt;=" &amp; F7)</f>
        <v>5</v>
      </c>
      <c r="H6" s="37">
        <f t="shared" si="3"/>
        <v>0.94545454545454544</v>
      </c>
      <c r="I6" s="38">
        <f>COUNTIF(Vertices[Out-Degree], "&gt;= " &amp; H6) - COUNTIF(Vertices[Out-Degree], "&gt;=" &amp; H7)</f>
        <v>467</v>
      </c>
      <c r="J6" s="37">
        <f t="shared" si="4"/>
        <v>9317.7663570181812</v>
      </c>
      <c r="K6" s="38">
        <f>COUNTIF(Vertices[Betweenness Centrality], "&gt;= " &amp; J6) - COUNTIF(Vertices[Betweenness Centrality], "&gt;=" &amp; J7)</f>
        <v>4</v>
      </c>
      <c r="L6" s="37">
        <f t="shared" si="5"/>
        <v>7.2960018181818187E-2</v>
      </c>
      <c r="M6" s="38">
        <f>COUNTIF(Vertices[Closeness Centrality], "&gt;= " &amp; L6) - COUNTIF(Vertices[Closeness Centrality], "&gt;=" &amp; L7)</f>
        <v>18</v>
      </c>
      <c r="N6" s="37">
        <f t="shared" si="6"/>
        <v>4.2261818181818182E-3</v>
      </c>
      <c r="O6" s="38">
        <f>COUNTIF(Vertices[Eigenvector Centrality], "&gt;= " &amp; N6) - COUNTIF(Vertices[Eigenvector Centrality], "&gt;=" &amp; N7)</f>
        <v>63</v>
      </c>
      <c r="P6" s="37">
        <f t="shared" si="7"/>
        <v>2.4822205818181819</v>
      </c>
      <c r="Q6" s="38">
        <f>COUNTIF(Vertices[PageRank], "&gt;= " &amp; P6) - COUNTIF(Vertices[PageRank], "&gt;=" &amp; P7)</f>
        <v>1</v>
      </c>
      <c r="R6" s="37">
        <f t="shared" si="8"/>
        <v>3.6363636363636362E-2</v>
      </c>
      <c r="S6" s="43">
        <f>COUNTIF(Vertices[Clustering Coefficient], "&gt;= " &amp; R6) - COUNTIF(Vertices[Clustering Coefficient], "&gt;=" &amp; R7)</f>
        <v>3</v>
      </c>
      <c r="T6" s="37" t="e">
        <f t="shared" ca="1" si="9"/>
        <v>#REF!</v>
      </c>
      <c r="U6" s="38" t="e">
        <f t="shared" ca="1" si="0"/>
        <v>#REF!</v>
      </c>
    </row>
    <row r="7" spans="1:24" x14ac:dyDescent="0.25">
      <c r="A7" s="34" t="s">
        <v>149</v>
      </c>
      <c r="B7" s="34">
        <v>312</v>
      </c>
      <c r="D7" s="32">
        <f t="shared" si="1"/>
        <v>0</v>
      </c>
      <c r="E7" s="3">
        <f>COUNTIF(Vertices[Degree], "&gt;= " &amp; D7) - COUNTIF(Vertices[Degree], "&gt;=" &amp; D8)</f>
        <v>0</v>
      </c>
      <c r="F7" s="39">
        <f t="shared" si="2"/>
        <v>10.909090909090908</v>
      </c>
      <c r="G7" s="40">
        <f>COUNTIF(Vertices[In-Degree], "&gt;= " &amp; F7) - COUNTIF(Vertices[In-Degree], "&gt;=" &amp; F8)</f>
        <v>3</v>
      </c>
      <c r="H7" s="39">
        <f t="shared" si="3"/>
        <v>1.1818181818181819</v>
      </c>
      <c r="I7" s="40">
        <f>COUNTIF(Vertices[Out-Degree], "&gt;= " &amp; H7) - COUNTIF(Vertices[Out-Degree], "&gt;=" &amp; H8)</f>
        <v>0</v>
      </c>
      <c r="J7" s="39">
        <f t="shared" si="4"/>
        <v>11647.207946272727</v>
      </c>
      <c r="K7" s="40">
        <f>COUNTIF(Vertices[Betweenness Centrality], "&gt;= " &amp; J7) - COUNTIF(Vertices[Betweenness Centrality], "&gt;=" &amp; J8)</f>
        <v>2</v>
      </c>
      <c r="L7" s="39">
        <f t="shared" si="5"/>
        <v>9.1137272727272733E-2</v>
      </c>
      <c r="M7" s="40">
        <f>COUNTIF(Vertices[Closeness Centrality], "&gt;= " &amp; L7) - COUNTIF(Vertices[Closeness Centrality], "&gt;=" &amp; L8)</f>
        <v>6</v>
      </c>
      <c r="N7" s="39">
        <f t="shared" si="6"/>
        <v>5.2827272727272723E-3</v>
      </c>
      <c r="O7" s="40">
        <f>COUNTIF(Vertices[Eigenvector Centrality], "&gt;= " &amp; N7) - COUNTIF(Vertices[Eigenvector Centrality], "&gt;=" &amp; N8)</f>
        <v>25</v>
      </c>
      <c r="P7" s="39">
        <f t="shared" si="7"/>
        <v>3.0213487272727275</v>
      </c>
      <c r="Q7" s="40">
        <f>COUNTIF(Vertices[PageRank], "&gt;= " &amp; P7) - COUNTIF(Vertices[PageRank], "&gt;=" &amp; P8)</f>
        <v>7</v>
      </c>
      <c r="R7" s="39">
        <f t="shared" si="8"/>
        <v>4.5454545454545456E-2</v>
      </c>
      <c r="S7" s="44">
        <f>COUNTIF(Vertices[Clustering Coefficient], "&gt;= " &amp; R7) - COUNTIF(Vertices[Clustering Coefficient], "&gt;=" &amp; R8)</f>
        <v>1</v>
      </c>
      <c r="T7" s="39" t="e">
        <f t="shared" ca="1" si="9"/>
        <v>#REF!</v>
      </c>
      <c r="U7" s="40" t="e">
        <f t="shared" ca="1" si="0"/>
        <v>#REF!</v>
      </c>
    </row>
    <row r="8" spans="1:24" x14ac:dyDescent="0.25">
      <c r="A8" s="34" t="s">
        <v>150</v>
      </c>
      <c r="B8" s="34">
        <v>1174</v>
      </c>
      <c r="D8" s="32">
        <f t="shared" si="1"/>
        <v>0</v>
      </c>
      <c r="E8" s="3">
        <f>COUNTIF(Vertices[Degree], "&gt;= " &amp; D8) - COUNTIF(Vertices[Degree], "&gt;=" &amp; D9)</f>
        <v>0</v>
      </c>
      <c r="F8" s="37">
        <f t="shared" si="2"/>
        <v>13.09090909090909</v>
      </c>
      <c r="G8" s="38">
        <f>COUNTIF(Vertices[In-Degree], "&gt;= " &amp; F8) - COUNTIF(Vertices[In-Degree], "&gt;=" &amp; F9)</f>
        <v>1</v>
      </c>
      <c r="H8" s="37">
        <f t="shared" si="3"/>
        <v>1.4181818181818182</v>
      </c>
      <c r="I8" s="38">
        <f>COUNTIF(Vertices[Out-Degree], "&gt;= " &amp; H8) - COUNTIF(Vertices[Out-Degree], "&gt;=" &amp; H9)</f>
        <v>0</v>
      </c>
      <c r="J8" s="37">
        <f t="shared" si="4"/>
        <v>13976.649535527273</v>
      </c>
      <c r="K8" s="38">
        <f>COUNTIF(Vertices[Betweenness Centrality], "&gt;= " &amp; J8) - COUNTIF(Vertices[Betweenness Centrality], "&gt;=" &amp; J9)</f>
        <v>4</v>
      </c>
      <c r="L8" s="37">
        <f t="shared" si="5"/>
        <v>0.10931452727272728</v>
      </c>
      <c r="M8" s="38">
        <f>COUNTIF(Vertices[Closeness Centrality], "&gt;= " &amp; L8) - COUNTIF(Vertices[Closeness Centrality], "&gt;=" &amp; L9)</f>
        <v>1</v>
      </c>
      <c r="N8" s="37">
        <f t="shared" si="6"/>
        <v>6.3392727272727264E-3</v>
      </c>
      <c r="O8" s="38">
        <f>COUNTIF(Vertices[Eigenvector Centrality], "&gt;= " &amp; N8) - COUNTIF(Vertices[Eigenvector Centrality], "&gt;=" &amp; N9)</f>
        <v>4</v>
      </c>
      <c r="P8" s="37">
        <f t="shared" si="7"/>
        <v>3.5604768727272731</v>
      </c>
      <c r="Q8" s="38">
        <f>COUNTIF(Vertices[PageRank], "&gt;= " &amp; P8) - COUNTIF(Vertices[PageRank], "&gt;=" &amp; P9)</f>
        <v>2</v>
      </c>
      <c r="R8" s="37">
        <f t="shared" si="8"/>
        <v>5.454545454545455E-2</v>
      </c>
      <c r="S8" s="43">
        <f>COUNTIF(Vertices[Clustering Coefficient], "&gt;= " &amp; R8) - COUNTIF(Vertices[Clustering Coefficient], "&gt;=" &amp; R9)</f>
        <v>1</v>
      </c>
      <c r="T8" s="37" t="e">
        <f t="shared" ca="1" si="9"/>
        <v>#REF!</v>
      </c>
      <c r="U8" s="38" t="e">
        <f t="shared" ca="1" si="0"/>
        <v>#REF!</v>
      </c>
    </row>
    <row r="9" spans="1:24" x14ac:dyDescent="0.25">
      <c r="A9" s="103"/>
      <c r="B9" s="103"/>
      <c r="D9" s="32">
        <f t="shared" si="1"/>
        <v>0</v>
      </c>
      <c r="E9" s="3">
        <f>COUNTIF(Vertices[Degree], "&gt;= " &amp; D9) - COUNTIF(Vertices[Degree], "&gt;=" &amp; D10)</f>
        <v>0</v>
      </c>
      <c r="F9" s="39">
        <f t="shared" si="2"/>
        <v>15.272727272727272</v>
      </c>
      <c r="G9" s="40">
        <f>COUNTIF(Vertices[In-Degree], "&gt;= " &amp; F9) - COUNTIF(Vertices[In-Degree], "&gt;=" &amp; F10)</f>
        <v>3</v>
      </c>
      <c r="H9" s="39">
        <f t="shared" si="3"/>
        <v>1.6545454545454545</v>
      </c>
      <c r="I9" s="40">
        <f>COUNTIF(Vertices[Out-Degree], "&gt;= " &amp; H9) - COUNTIF(Vertices[Out-Degree], "&gt;=" &amp; H10)</f>
        <v>0</v>
      </c>
      <c r="J9" s="39">
        <f t="shared" si="4"/>
        <v>16306.091124781819</v>
      </c>
      <c r="K9" s="40">
        <f>COUNTIF(Vertices[Betweenness Centrality], "&gt;= " &amp; J9) - COUNTIF(Vertices[Betweenness Centrality], "&gt;=" &amp; J10)</f>
        <v>1</v>
      </c>
      <c r="L9" s="39">
        <f t="shared" si="5"/>
        <v>0.12749178181818183</v>
      </c>
      <c r="M9" s="40">
        <f>COUNTIF(Vertices[Closeness Centrality], "&gt;= " &amp; L9) - COUNTIF(Vertices[Closeness Centrality], "&gt;=" &amp; L10)</f>
        <v>28</v>
      </c>
      <c r="N9" s="39">
        <f t="shared" si="6"/>
        <v>7.3958181818181805E-3</v>
      </c>
      <c r="O9" s="40">
        <f>COUNTIF(Vertices[Eigenvector Centrality], "&gt;= " &amp; N9) - COUNTIF(Vertices[Eigenvector Centrality], "&gt;=" &amp; N10)</f>
        <v>0</v>
      </c>
      <c r="P9" s="39">
        <f t="shared" si="7"/>
        <v>4.0996050181818182</v>
      </c>
      <c r="Q9" s="40">
        <f>COUNTIF(Vertices[PageRank], "&gt;= " &amp; P9) - COUNTIF(Vertices[PageRank], "&gt;=" &amp; P10)</f>
        <v>2</v>
      </c>
      <c r="R9" s="39">
        <f t="shared" si="8"/>
        <v>6.3636363636363644E-2</v>
      </c>
      <c r="S9" s="44">
        <f>COUNTIF(Vertices[Clustering Coefficient], "&gt;= " &amp; R9) - COUNTIF(Vertices[Clustering Coefficient], "&gt;=" &amp; R10)</f>
        <v>1</v>
      </c>
      <c r="T9" s="39" t="e">
        <f t="shared" ca="1" si="9"/>
        <v>#REF!</v>
      </c>
      <c r="U9" s="40" t="e">
        <f t="shared" ca="1" si="0"/>
        <v>#REF!</v>
      </c>
    </row>
    <row r="10" spans="1:24" x14ac:dyDescent="0.25">
      <c r="A10" s="34" t="s">
        <v>151</v>
      </c>
      <c r="B10" s="34">
        <v>0</v>
      </c>
      <c r="D10" s="32">
        <f t="shared" si="1"/>
        <v>0</v>
      </c>
      <c r="E10" s="3">
        <f>COUNTIF(Vertices[Degree], "&gt;= " &amp; D10) - COUNTIF(Vertices[Degree], "&gt;=" &amp; D11)</f>
        <v>0</v>
      </c>
      <c r="F10" s="37">
        <f t="shared" si="2"/>
        <v>17.454545454545453</v>
      </c>
      <c r="G10" s="38">
        <f>COUNTIF(Vertices[In-Degree], "&gt;= " &amp; F10) - COUNTIF(Vertices[In-Degree], "&gt;=" &amp; F11)</f>
        <v>1</v>
      </c>
      <c r="H10" s="37">
        <f t="shared" si="3"/>
        <v>1.8909090909090909</v>
      </c>
      <c r="I10" s="38">
        <f>COUNTIF(Vertices[Out-Degree], "&gt;= " &amp; H10) - COUNTIF(Vertices[Out-Degree], "&gt;=" &amp; H11)</f>
        <v>107</v>
      </c>
      <c r="J10" s="37">
        <f t="shared" si="4"/>
        <v>18635.532714036362</v>
      </c>
      <c r="K10" s="38">
        <f>COUNTIF(Vertices[Betweenness Centrality], "&gt;= " &amp; J10) - COUNTIF(Vertices[Betweenness Centrality], "&gt;=" &amp; J11)</f>
        <v>1</v>
      </c>
      <c r="L10" s="37">
        <f t="shared" si="5"/>
        <v>0.14566903636363637</v>
      </c>
      <c r="M10" s="38">
        <f>COUNTIF(Vertices[Closeness Centrality], "&gt;= " &amp; L10) - COUNTIF(Vertices[Closeness Centrality], "&gt;=" &amp; L11)</f>
        <v>0</v>
      </c>
      <c r="N10" s="37">
        <f t="shared" si="6"/>
        <v>8.4523636363636346E-3</v>
      </c>
      <c r="O10" s="38">
        <f>COUNTIF(Vertices[Eigenvector Centrality], "&gt;= " &amp; N10) - COUNTIF(Vertices[Eigenvector Centrality], "&gt;=" &amp; N11)</f>
        <v>1</v>
      </c>
      <c r="P10" s="37">
        <f t="shared" si="7"/>
        <v>4.6387331636363633</v>
      </c>
      <c r="Q10" s="38">
        <f>COUNTIF(Vertices[PageRank], "&gt;= " &amp; P10) - COUNTIF(Vertices[PageRank], "&gt;=" &amp; P11)</f>
        <v>4</v>
      </c>
      <c r="R10" s="37">
        <f t="shared" si="8"/>
        <v>7.2727272727272738E-2</v>
      </c>
      <c r="S10" s="43">
        <f>COUNTIF(Vertices[Clustering Coefficient], "&gt;= " &amp; R10) - COUNTIF(Vertices[Clustering Coefficient], "&gt;=" &amp; R11)</f>
        <v>0</v>
      </c>
      <c r="T10" s="37" t="e">
        <f t="shared" ca="1" si="9"/>
        <v>#REF!</v>
      </c>
      <c r="U10" s="38" t="e">
        <f t="shared" ca="1" si="0"/>
        <v>#REF!</v>
      </c>
    </row>
    <row r="11" spans="1:24" x14ac:dyDescent="0.25">
      <c r="A11" s="103"/>
      <c r="B11" s="103"/>
      <c r="D11" s="32">
        <f t="shared" si="1"/>
        <v>0</v>
      </c>
      <c r="E11" s="3">
        <f>COUNTIF(Vertices[Degree], "&gt;= " &amp; D11) - COUNTIF(Vertices[Degree], "&gt;=" &amp; D12)</f>
        <v>0</v>
      </c>
      <c r="F11" s="39">
        <f t="shared" si="2"/>
        <v>19.636363636363633</v>
      </c>
      <c r="G11" s="40">
        <f>COUNTIF(Vertices[In-Degree], "&gt;= " &amp; F11) - COUNTIF(Vertices[In-Degree], "&gt;=" &amp; F12)</f>
        <v>2</v>
      </c>
      <c r="H11" s="39">
        <f t="shared" si="3"/>
        <v>2.1272727272727274</v>
      </c>
      <c r="I11" s="40">
        <f>COUNTIF(Vertices[Out-Degree], "&gt;= " &amp; H11) - COUNTIF(Vertices[Out-Degree], "&gt;=" &amp; H12)</f>
        <v>0</v>
      </c>
      <c r="J11" s="39">
        <f t="shared" si="4"/>
        <v>20964.974303290906</v>
      </c>
      <c r="K11" s="40">
        <f>COUNTIF(Vertices[Betweenness Centrality], "&gt;= " &amp; J11) - COUNTIF(Vertices[Betweenness Centrality], "&gt;=" &amp; J12)</f>
        <v>0</v>
      </c>
      <c r="L11" s="39">
        <f t="shared" si="5"/>
        <v>0.16384629090909092</v>
      </c>
      <c r="M11" s="40">
        <f>COUNTIF(Vertices[Closeness Centrality], "&gt;= " &amp; L11) - COUNTIF(Vertices[Closeness Centrality], "&gt;=" &amp; L12)</f>
        <v>4</v>
      </c>
      <c r="N11" s="39">
        <f t="shared" si="6"/>
        <v>9.5089090909090887E-3</v>
      </c>
      <c r="O11" s="40">
        <f>COUNTIF(Vertices[Eigenvector Centrality], "&gt;= " &amp; N11) - COUNTIF(Vertices[Eigenvector Centrality], "&gt;=" &amp; N12)</f>
        <v>19</v>
      </c>
      <c r="P11" s="39">
        <f t="shared" si="7"/>
        <v>5.1778613090909085</v>
      </c>
      <c r="Q11" s="40">
        <f>COUNTIF(Vertices[PageRank], "&gt;= " &amp; P11) - COUNTIF(Vertices[PageRank], "&gt;=" &amp; P12)</f>
        <v>2</v>
      </c>
      <c r="R11" s="39">
        <f t="shared" si="8"/>
        <v>8.1818181818181832E-2</v>
      </c>
      <c r="S11" s="44">
        <f>COUNTIF(Vertices[Clustering Coefficient], "&gt;= " &amp; R11) - COUNTIF(Vertices[Clustering Coefficient], "&gt;=" &amp; R12)</f>
        <v>4</v>
      </c>
      <c r="T11" s="39" t="e">
        <f t="shared" ca="1" si="9"/>
        <v>#REF!</v>
      </c>
      <c r="U11" s="40" t="e">
        <f t="shared" ca="1" si="0"/>
        <v>#REF!</v>
      </c>
    </row>
    <row r="12" spans="1:24" x14ac:dyDescent="0.25">
      <c r="A12" s="34" t="s">
        <v>170</v>
      </c>
      <c r="B12" s="34">
        <v>1.0416666666666667E-3</v>
      </c>
      <c r="D12" s="32">
        <f t="shared" si="1"/>
        <v>0</v>
      </c>
      <c r="E12" s="3">
        <f>COUNTIF(Vertices[Degree], "&gt;= " &amp; D12) - COUNTIF(Vertices[Degree], "&gt;=" &amp; D13)</f>
        <v>0</v>
      </c>
      <c r="F12" s="37">
        <f t="shared" si="2"/>
        <v>21.818181818181813</v>
      </c>
      <c r="G12" s="38">
        <f>COUNTIF(Vertices[In-Degree], "&gt;= " &amp; F12) - COUNTIF(Vertices[In-Degree], "&gt;=" &amp; F13)</f>
        <v>0</v>
      </c>
      <c r="H12" s="37">
        <f t="shared" si="3"/>
        <v>2.3636363636363638</v>
      </c>
      <c r="I12" s="38">
        <f>COUNTIF(Vertices[Out-Degree], "&gt;= " &amp; H12) - COUNTIF(Vertices[Out-Degree], "&gt;=" &amp; H13)</f>
        <v>0</v>
      </c>
      <c r="J12" s="37">
        <f t="shared" si="4"/>
        <v>23294.41589254545</v>
      </c>
      <c r="K12" s="38">
        <f>COUNTIF(Vertices[Betweenness Centrality], "&gt;= " &amp; J12) - COUNTIF(Vertices[Betweenness Centrality], "&gt;=" &amp; J13)</f>
        <v>0</v>
      </c>
      <c r="L12" s="37">
        <f t="shared" si="5"/>
        <v>0.18202354545454547</v>
      </c>
      <c r="M12" s="38">
        <f>COUNTIF(Vertices[Closeness Centrality], "&gt;= " &amp; L12) - COUNTIF(Vertices[Closeness Centrality], "&gt;=" &amp; L13)</f>
        <v>19</v>
      </c>
      <c r="N12" s="37">
        <f t="shared" si="6"/>
        <v>1.0565454545454543E-2</v>
      </c>
      <c r="O12" s="38">
        <f>COUNTIF(Vertices[Eigenvector Centrality], "&gt;= " &amp; N12) - COUNTIF(Vertices[Eigenvector Centrality], "&gt;=" &amp; N13)</f>
        <v>8</v>
      </c>
      <c r="P12" s="37">
        <f t="shared" si="7"/>
        <v>5.7169894545454536</v>
      </c>
      <c r="Q12" s="38">
        <f>COUNTIF(Vertices[PageRank], "&gt;= " &amp; P12) - COUNTIF(Vertices[PageRank], "&gt;=" &amp; P13)</f>
        <v>0</v>
      </c>
      <c r="R12" s="37">
        <f t="shared" si="8"/>
        <v>9.0909090909090925E-2</v>
      </c>
      <c r="S12" s="43">
        <f>COUNTIF(Vertices[Clustering Coefficient], "&gt;= " &amp; R12) - COUNTIF(Vertices[Clustering Coefficient], "&gt;=" &amp; R13)</f>
        <v>0</v>
      </c>
      <c r="T12" s="37" t="e">
        <f t="shared" ca="1" si="9"/>
        <v>#REF!</v>
      </c>
      <c r="U12" s="38" t="e">
        <f t="shared" ca="1" si="0"/>
        <v>#REF!</v>
      </c>
    </row>
    <row r="13" spans="1:24" x14ac:dyDescent="0.25">
      <c r="A13" s="34" t="s">
        <v>171</v>
      </c>
      <c r="B13" s="34">
        <v>2.0811654526534861E-3</v>
      </c>
      <c r="D13" s="32">
        <f t="shared" si="1"/>
        <v>0</v>
      </c>
      <c r="E13" s="3">
        <f>COUNTIF(Vertices[Degree], "&gt;= " &amp; D13) - COUNTIF(Vertices[Degree], "&gt;=" &amp; D14)</f>
        <v>0</v>
      </c>
      <c r="F13" s="39">
        <f t="shared" si="2"/>
        <v>23.999999999999993</v>
      </c>
      <c r="G13" s="40">
        <f>COUNTIF(Vertices[In-Degree], "&gt;= " &amp; F13) - COUNTIF(Vertices[In-Degree], "&gt;=" &amp; F14)</f>
        <v>1</v>
      </c>
      <c r="H13" s="39">
        <f t="shared" si="3"/>
        <v>2.6</v>
      </c>
      <c r="I13" s="40">
        <f>COUNTIF(Vertices[Out-Degree], "&gt;= " &amp; H13) - COUNTIF(Vertices[Out-Degree], "&gt;=" &amp; H14)</f>
        <v>0</v>
      </c>
      <c r="J13" s="39">
        <f t="shared" si="4"/>
        <v>25623.857481799994</v>
      </c>
      <c r="K13" s="40">
        <f>COUNTIF(Vertices[Betweenness Centrality], "&gt;= " &amp; J13) - COUNTIF(Vertices[Betweenness Centrality], "&gt;=" &amp; J14)</f>
        <v>2</v>
      </c>
      <c r="L13" s="39">
        <f t="shared" si="5"/>
        <v>0.20020080000000001</v>
      </c>
      <c r="M13" s="40">
        <f>COUNTIF(Vertices[Closeness Centrality], "&gt;= " &amp; L13) - COUNTIF(Vertices[Closeness Centrality], "&gt;=" &amp; L14)</f>
        <v>0</v>
      </c>
      <c r="N13" s="39">
        <f t="shared" si="6"/>
        <v>1.1621999999999997E-2</v>
      </c>
      <c r="O13" s="40">
        <f>COUNTIF(Vertices[Eigenvector Centrality], "&gt;= " &amp; N13) - COUNTIF(Vertices[Eigenvector Centrality], "&gt;=" &amp; N14)</f>
        <v>0</v>
      </c>
      <c r="P13" s="39">
        <f t="shared" si="7"/>
        <v>6.2561175999999987</v>
      </c>
      <c r="Q13" s="40">
        <f>COUNTIF(Vertices[PageRank], "&gt;= " &amp; P13) - COUNTIF(Vertices[PageRank], "&gt;=" &amp; P14)</f>
        <v>0</v>
      </c>
      <c r="R13" s="39">
        <f t="shared" si="8"/>
        <v>0.10000000000000002</v>
      </c>
      <c r="S13" s="44">
        <f>COUNTIF(Vertices[Clustering Coefficient], "&gt;= " &amp; R13) - COUNTIF(Vertices[Clustering Coefficient], "&gt;=" &amp; R14)</f>
        <v>2</v>
      </c>
      <c r="T13" s="39" t="e">
        <f t="shared" ca="1" si="9"/>
        <v>#REF!</v>
      </c>
      <c r="U13" s="40" t="e">
        <f t="shared" ca="1" si="0"/>
        <v>#REF!</v>
      </c>
    </row>
    <row r="14" spans="1:24" x14ac:dyDescent="0.25">
      <c r="A14" s="103"/>
      <c r="B14" s="103"/>
      <c r="D14" s="32">
        <f t="shared" si="1"/>
        <v>0</v>
      </c>
      <c r="E14" s="3">
        <f>COUNTIF(Vertices[Degree], "&gt;= " &amp; D14) - COUNTIF(Vertices[Degree], "&gt;=" &amp; D15)</f>
        <v>0</v>
      </c>
      <c r="F14" s="37">
        <f t="shared" si="2"/>
        <v>26.181818181818173</v>
      </c>
      <c r="G14" s="38">
        <f>COUNTIF(Vertices[In-Degree], "&gt;= " &amp; F14) - COUNTIF(Vertices[In-Degree], "&gt;=" &amp; F15)</f>
        <v>1</v>
      </c>
      <c r="H14" s="37">
        <f t="shared" si="3"/>
        <v>2.8363636363636364</v>
      </c>
      <c r="I14" s="38">
        <f>COUNTIF(Vertices[Out-Degree], "&gt;= " &amp; H14) - COUNTIF(Vertices[Out-Degree], "&gt;=" &amp; H15)</f>
        <v>26</v>
      </c>
      <c r="J14" s="37">
        <f t="shared" si="4"/>
        <v>27953.299071054538</v>
      </c>
      <c r="K14" s="38">
        <f>COUNTIF(Vertices[Betweenness Centrality], "&gt;= " &amp; J14) - COUNTIF(Vertices[Betweenness Centrality], "&gt;=" &amp; J15)</f>
        <v>0</v>
      </c>
      <c r="L14" s="37">
        <f t="shared" si="5"/>
        <v>0.21837805454545456</v>
      </c>
      <c r="M14" s="38">
        <f>COUNTIF(Vertices[Closeness Centrality], "&gt;= " &amp; L14) - COUNTIF(Vertices[Closeness Centrality], "&gt;=" &amp; L15)</f>
        <v>0</v>
      </c>
      <c r="N14" s="37">
        <f t="shared" si="6"/>
        <v>1.2678545454545451E-2</v>
      </c>
      <c r="O14" s="38">
        <f>COUNTIF(Vertices[Eigenvector Centrality], "&gt;= " &amp; N14) - COUNTIF(Vertices[Eigenvector Centrality], "&gt;=" &amp; N15)</f>
        <v>1</v>
      </c>
      <c r="P14" s="37">
        <f t="shared" si="7"/>
        <v>6.7952457454545439</v>
      </c>
      <c r="Q14" s="38">
        <f>COUNTIF(Vertices[PageRank], "&gt;= " &amp; P14) - COUNTIF(Vertices[PageRank], "&gt;=" &amp; P15)</f>
        <v>3</v>
      </c>
      <c r="R14" s="37">
        <f t="shared" si="8"/>
        <v>0.10909090909090911</v>
      </c>
      <c r="S14" s="43">
        <f>COUNTIF(Vertices[Clustering Coefficient], "&gt;= " &amp; R14) - COUNTIF(Vertices[Clustering Coefficient], "&gt;=" &amp; R15)</f>
        <v>0</v>
      </c>
      <c r="T14" s="37" t="e">
        <f t="shared" ca="1" si="9"/>
        <v>#REF!</v>
      </c>
      <c r="U14" s="38" t="e">
        <f t="shared" ca="1" si="0"/>
        <v>#REF!</v>
      </c>
    </row>
    <row r="15" spans="1:24" x14ac:dyDescent="0.25">
      <c r="A15" s="34" t="s">
        <v>152</v>
      </c>
      <c r="B15" s="34">
        <v>108</v>
      </c>
      <c r="D15" s="32">
        <f t="shared" si="1"/>
        <v>0</v>
      </c>
      <c r="E15" s="3">
        <f>COUNTIF(Vertices[Degree], "&gt;= " &amp; D15) - COUNTIF(Vertices[Degree], "&gt;=" &amp; D16)</f>
        <v>0</v>
      </c>
      <c r="F15" s="39">
        <f t="shared" si="2"/>
        <v>28.363636363636353</v>
      </c>
      <c r="G15" s="40">
        <f>COUNTIF(Vertices[In-Degree], "&gt;= " &amp; F15) - COUNTIF(Vertices[In-Degree], "&gt;=" &amp; F16)</f>
        <v>0</v>
      </c>
      <c r="H15" s="39">
        <f t="shared" si="3"/>
        <v>3.0727272727272728</v>
      </c>
      <c r="I15" s="40">
        <f>COUNTIF(Vertices[Out-Degree], "&gt;= " &amp; H15) - COUNTIF(Vertices[Out-Degree], "&gt;=" &amp; H16)</f>
        <v>0</v>
      </c>
      <c r="J15" s="39">
        <f t="shared" si="4"/>
        <v>30282.740660309082</v>
      </c>
      <c r="K15" s="40">
        <f>COUNTIF(Vertices[Betweenness Centrality], "&gt;= " &amp; J15) - COUNTIF(Vertices[Betweenness Centrality], "&gt;=" &amp; J16)</f>
        <v>1</v>
      </c>
      <c r="L15" s="39">
        <f t="shared" si="5"/>
        <v>0.2365553090909091</v>
      </c>
      <c r="M15" s="40">
        <f>COUNTIF(Vertices[Closeness Centrality], "&gt;= " &amp; L15) - COUNTIF(Vertices[Closeness Centrality], "&gt;=" &amp; L16)</f>
        <v>9</v>
      </c>
      <c r="N15" s="39">
        <f t="shared" si="6"/>
        <v>1.3735090909090905E-2</v>
      </c>
      <c r="O15" s="40">
        <f>COUNTIF(Vertices[Eigenvector Centrality], "&gt;= " &amp; N15) - COUNTIF(Vertices[Eigenvector Centrality], "&gt;=" &amp; N16)</f>
        <v>0</v>
      </c>
      <c r="P15" s="39">
        <f t="shared" si="7"/>
        <v>7.334373890909089</v>
      </c>
      <c r="Q15" s="40">
        <f>COUNTIF(Vertices[PageRank], "&gt;= " &amp; P15) - COUNTIF(Vertices[PageRank], "&gt;=" &amp; P16)</f>
        <v>1</v>
      </c>
      <c r="R15" s="39">
        <f t="shared" si="8"/>
        <v>0.11818181818181821</v>
      </c>
      <c r="S15" s="44">
        <f>COUNTIF(Vertices[Clustering Coefficient], "&gt;= " &amp; R15) - COUNTIF(Vertices[Clustering Coefficient], "&gt;=" &amp; R16)</f>
        <v>0</v>
      </c>
      <c r="T15" s="39" t="e">
        <f t="shared" ca="1" si="9"/>
        <v>#REF!</v>
      </c>
      <c r="U15" s="40" t="e">
        <f t="shared" ca="1" si="0"/>
        <v>#REF!</v>
      </c>
    </row>
    <row r="16" spans="1:24" x14ac:dyDescent="0.25">
      <c r="A16" s="34" t="s">
        <v>153</v>
      </c>
      <c r="B16" s="34">
        <v>0</v>
      </c>
      <c r="D16" s="32">
        <f t="shared" si="1"/>
        <v>0</v>
      </c>
      <c r="E16" s="3">
        <f>COUNTIF(Vertices[Degree], "&gt;= " &amp; D16) - COUNTIF(Vertices[Degree], "&gt;=" &amp; D17)</f>
        <v>0</v>
      </c>
      <c r="F16" s="37">
        <f t="shared" si="2"/>
        <v>30.545454545454533</v>
      </c>
      <c r="G16" s="38">
        <f>COUNTIF(Vertices[In-Degree], "&gt;= " &amp; F16) - COUNTIF(Vertices[In-Degree], "&gt;=" &amp; F17)</f>
        <v>1</v>
      </c>
      <c r="H16" s="37">
        <f t="shared" si="3"/>
        <v>3.3090909090909091</v>
      </c>
      <c r="I16" s="38">
        <f>COUNTIF(Vertices[Out-Degree], "&gt;= " &amp; H16) - COUNTIF(Vertices[Out-Degree], "&gt;=" &amp; H17)</f>
        <v>0</v>
      </c>
      <c r="J16" s="37">
        <f t="shared" si="4"/>
        <v>32612.182249563626</v>
      </c>
      <c r="K16" s="38">
        <f>COUNTIF(Vertices[Betweenness Centrality], "&gt;= " &amp; J16) - COUNTIF(Vertices[Betweenness Centrality], "&gt;=" &amp; J17)</f>
        <v>0</v>
      </c>
      <c r="L16" s="37">
        <f t="shared" si="5"/>
        <v>0.25473256363636365</v>
      </c>
      <c r="M16" s="38">
        <f>COUNTIF(Vertices[Closeness Centrality], "&gt;= " &amp; L16) - COUNTIF(Vertices[Closeness Centrality], "&gt;=" &amp; L17)</f>
        <v>0</v>
      </c>
      <c r="N16" s="37">
        <f t="shared" si="6"/>
        <v>1.4791636363636359E-2</v>
      </c>
      <c r="O16" s="38">
        <f>COUNTIF(Vertices[Eigenvector Centrality], "&gt;= " &amp; N16) - COUNTIF(Vertices[Eigenvector Centrality], "&gt;=" &amp; N17)</f>
        <v>0</v>
      </c>
      <c r="P16" s="37">
        <f t="shared" si="7"/>
        <v>7.8735020363636341</v>
      </c>
      <c r="Q16" s="38">
        <f>COUNTIF(Vertices[PageRank], "&gt;= " &amp; P16) - COUNTIF(Vertices[PageRank], "&gt;=" &amp; P17)</f>
        <v>2</v>
      </c>
      <c r="R16" s="37">
        <f t="shared" si="8"/>
        <v>0.12727272727272729</v>
      </c>
      <c r="S16" s="43">
        <f>COUNTIF(Vertices[Clustering Coefficient], "&gt;= " &amp; R16) - COUNTIF(Vertices[Clustering Coefficient], "&gt;=" &amp; R17)</f>
        <v>0</v>
      </c>
      <c r="T16" s="37" t="e">
        <f t="shared" ca="1" si="9"/>
        <v>#REF!</v>
      </c>
      <c r="U16" s="38" t="e">
        <f t="shared" ca="1" si="0"/>
        <v>#REF!</v>
      </c>
    </row>
    <row r="17" spans="1:21" x14ac:dyDescent="0.25">
      <c r="A17" s="34" t="s">
        <v>154</v>
      </c>
      <c r="B17" s="34">
        <v>407</v>
      </c>
      <c r="D17" s="32">
        <f t="shared" si="1"/>
        <v>0</v>
      </c>
      <c r="E17" s="3">
        <f>COUNTIF(Vertices[Degree], "&gt;= " &amp; D17) - COUNTIF(Vertices[Degree], "&gt;=" &amp; D18)</f>
        <v>0</v>
      </c>
      <c r="F17" s="39">
        <f t="shared" si="2"/>
        <v>32.727272727272712</v>
      </c>
      <c r="G17" s="40">
        <f>COUNTIF(Vertices[In-Degree], "&gt;= " &amp; F17) - COUNTIF(Vertices[In-Degree], "&gt;=" &amp; F18)</f>
        <v>2</v>
      </c>
      <c r="H17" s="39">
        <f t="shared" si="3"/>
        <v>3.5454545454545454</v>
      </c>
      <c r="I17" s="40">
        <f>COUNTIF(Vertices[Out-Degree], "&gt;= " &amp; H17) - COUNTIF(Vertices[Out-Degree], "&gt;=" &amp; H18)</f>
        <v>0</v>
      </c>
      <c r="J17" s="39">
        <f t="shared" si="4"/>
        <v>34941.623838818174</v>
      </c>
      <c r="K17" s="40">
        <f>COUNTIF(Vertices[Betweenness Centrality], "&gt;= " &amp; J17) - COUNTIF(Vertices[Betweenness Centrality], "&gt;=" &amp; J18)</f>
        <v>0</v>
      </c>
      <c r="L17" s="39">
        <f t="shared" si="5"/>
        <v>0.2729098181818182</v>
      </c>
      <c r="M17" s="40">
        <f>COUNTIF(Vertices[Closeness Centrality], "&gt;= " &amp; L17) - COUNTIF(Vertices[Closeness Centrality], "&gt;=" &amp; L18)</f>
        <v>0</v>
      </c>
      <c r="N17" s="39">
        <f t="shared" si="6"/>
        <v>1.5848181818181813E-2</v>
      </c>
      <c r="O17" s="40">
        <f>COUNTIF(Vertices[Eigenvector Centrality], "&gt;= " &amp; N17) - COUNTIF(Vertices[Eigenvector Centrality], "&gt;=" &amp; N18)</f>
        <v>0</v>
      </c>
      <c r="P17" s="39">
        <f t="shared" si="7"/>
        <v>8.4126301818181801</v>
      </c>
      <c r="Q17" s="40">
        <f>COUNTIF(Vertices[PageRank], "&gt;= " &amp; P17) - COUNTIF(Vertices[PageRank], "&gt;=" &amp; P18)</f>
        <v>0</v>
      </c>
      <c r="R17" s="39">
        <f t="shared" si="8"/>
        <v>0.13636363636363638</v>
      </c>
      <c r="S17" s="44">
        <f>COUNTIF(Vertices[Clustering Coefficient], "&gt;= " &amp; R17) - COUNTIF(Vertices[Clustering Coefficient], "&gt;=" &amp; R18)</f>
        <v>0</v>
      </c>
      <c r="T17" s="39" t="e">
        <f t="shared" ca="1" si="9"/>
        <v>#REF!</v>
      </c>
      <c r="U17" s="40" t="e">
        <f t="shared" ca="1" si="0"/>
        <v>#REF!</v>
      </c>
    </row>
    <row r="18" spans="1:21" x14ac:dyDescent="0.25">
      <c r="A18" s="34" t="s">
        <v>155</v>
      </c>
      <c r="B18" s="34">
        <v>812</v>
      </c>
      <c r="D18" s="32">
        <f t="shared" si="1"/>
        <v>0</v>
      </c>
      <c r="E18" s="3">
        <f>COUNTIF(Vertices[Degree], "&gt;= " &amp; D18) - COUNTIF(Vertices[Degree], "&gt;=" &amp; D19)</f>
        <v>0</v>
      </c>
      <c r="F18" s="37">
        <f t="shared" si="2"/>
        <v>34.909090909090892</v>
      </c>
      <c r="G18" s="38">
        <f>COUNTIF(Vertices[In-Degree], "&gt;= " &amp; F18) - COUNTIF(Vertices[In-Degree], "&gt;=" &amp; F19)</f>
        <v>1</v>
      </c>
      <c r="H18" s="37">
        <f t="shared" si="3"/>
        <v>3.7818181818181817</v>
      </c>
      <c r="I18" s="38">
        <f>COUNTIF(Vertices[Out-Degree], "&gt;= " &amp; H18) - COUNTIF(Vertices[Out-Degree], "&gt;=" &amp; H19)</f>
        <v>32</v>
      </c>
      <c r="J18" s="37">
        <f t="shared" si="4"/>
        <v>37271.065428072718</v>
      </c>
      <c r="K18" s="38">
        <f>COUNTIF(Vertices[Betweenness Centrality], "&gt;= " &amp; J18) - COUNTIF(Vertices[Betweenness Centrality], "&gt;=" &amp; J19)</f>
        <v>0</v>
      </c>
      <c r="L18" s="37">
        <f t="shared" si="5"/>
        <v>0.29108707272727274</v>
      </c>
      <c r="M18" s="38">
        <f>COUNTIF(Vertices[Closeness Centrality], "&gt;= " &amp; L18) - COUNTIF(Vertices[Closeness Centrality], "&gt;=" &amp; L19)</f>
        <v>0</v>
      </c>
      <c r="N18" s="37">
        <f t="shared" si="6"/>
        <v>1.6904727272727269E-2</v>
      </c>
      <c r="O18" s="38">
        <f>COUNTIF(Vertices[Eigenvector Centrality], "&gt;= " &amp; N18) - COUNTIF(Vertices[Eigenvector Centrality], "&gt;=" &amp; N19)</f>
        <v>0</v>
      </c>
      <c r="P18" s="37">
        <f t="shared" si="7"/>
        <v>8.9517583272727261</v>
      </c>
      <c r="Q18" s="38">
        <f>COUNTIF(Vertices[PageRank], "&gt;= " &amp; P18) - COUNTIF(Vertices[PageRank], "&gt;=" &amp; P19)</f>
        <v>0</v>
      </c>
      <c r="R18" s="37">
        <f t="shared" si="8"/>
        <v>0.14545454545454548</v>
      </c>
      <c r="S18" s="43">
        <f>COUNTIF(Vertices[Clustering Coefficient], "&gt;= " &amp; R18) - COUNTIF(Vertices[Clustering Coefficient], "&gt;=" &amp; R19)</f>
        <v>1</v>
      </c>
      <c r="T18" s="37" t="e">
        <f t="shared" ca="1" si="9"/>
        <v>#REF!</v>
      </c>
      <c r="U18" s="38" t="e">
        <f t="shared" ca="1" si="0"/>
        <v>#REF!</v>
      </c>
    </row>
    <row r="19" spans="1:21" x14ac:dyDescent="0.25">
      <c r="A19" s="103"/>
      <c r="B19" s="103"/>
      <c r="D19" s="32">
        <f t="shared" si="1"/>
        <v>0</v>
      </c>
      <c r="E19" s="3">
        <f>COUNTIF(Vertices[Degree], "&gt;= " &amp; D19) - COUNTIF(Vertices[Degree], "&gt;=" &amp; D20)</f>
        <v>0</v>
      </c>
      <c r="F19" s="39">
        <f t="shared" si="2"/>
        <v>37.090909090909072</v>
      </c>
      <c r="G19" s="40">
        <f>COUNTIF(Vertices[In-Degree], "&gt;= " &amp; F19) - COUNTIF(Vertices[In-Degree], "&gt;=" &amp; F20)</f>
        <v>0</v>
      </c>
      <c r="H19" s="39">
        <f t="shared" si="3"/>
        <v>4.0181818181818185</v>
      </c>
      <c r="I19" s="40">
        <f>COUNTIF(Vertices[Out-Degree], "&gt;= " &amp; H19) - COUNTIF(Vertices[Out-Degree], "&gt;=" &amp; H20)</f>
        <v>0</v>
      </c>
      <c r="J19" s="39">
        <f t="shared" si="4"/>
        <v>39600.507017327262</v>
      </c>
      <c r="K19" s="40">
        <f>COUNTIF(Vertices[Betweenness Centrality], "&gt;= " &amp; J19) - COUNTIF(Vertices[Betweenness Centrality], "&gt;=" &amp; J20)</f>
        <v>0</v>
      </c>
      <c r="L19" s="39">
        <f t="shared" si="5"/>
        <v>0.30926432727272729</v>
      </c>
      <c r="M19" s="40">
        <f>COUNTIF(Vertices[Closeness Centrality], "&gt;= " &amp; L19) - COUNTIF(Vertices[Closeness Centrality], "&gt;=" &amp; L20)</f>
        <v>0</v>
      </c>
      <c r="N19" s="39">
        <f t="shared" si="6"/>
        <v>1.7961272727272725E-2</v>
      </c>
      <c r="O19" s="40">
        <f>COUNTIF(Vertices[Eigenvector Centrality], "&gt;= " &amp; N19) - COUNTIF(Vertices[Eigenvector Centrality], "&gt;=" &amp; N20)</f>
        <v>0</v>
      </c>
      <c r="P19" s="39">
        <f t="shared" si="7"/>
        <v>9.4908864727272721</v>
      </c>
      <c r="Q19" s="40">
        <f>COUNTIF(Vertices[PageRank], "&gt;= " &amp; P19) - COUNTIF(Vertices[PageRank], "&gt;=" &amp; P20)</f>
        <v>1</v>
      </c>
      <c r="R19" s="39">
        <f t="shared" si="8"/>
        <v>0.15454545454545457</v>
      </c>
      <c r="S19" s="44">
        <f>COUNTIF(Vertices[Clustering Coefficient], "&gt;= " &amp; R19) - COUNTIF(Vertices[Clustering Coefficient], "&gt;=" &amp; R20)</f>
        <v>0</v>
      </c>
      <c r="T19" s="39" t="e">
        <f t="shared" ca="1" si="9"/>
        <v>#REF!</v>
      </c>
      <c r="U19" s="40" t="e">
        <f t="shared" ca="1" si="0"/>
        <v>#REF!</v>
      </c>
    </row>
    <row r="20" spans="1:21" x14ac:dyDescent="0.25">
      <c r="A20" s="34" t="s">
        <v>156</v>
      </c>
      <c r="B20" s="34">
        <v>15</v>
      </c>
      <c r="D20" s="32">
        <f t="shared" si="1"/>
        <v>0</v>
      </c>
      <c r="E20" s="3">
        <f>COUNTIF(Vertices[Degree], "&gt;= " &amp; D20) - COUNTIF(Vertices[Degree], "&gt;=" &amp; D21)</f>
        <v>0</v>
      </c>
      <c r="F20" s="37">
        <f t="shared" si="2"/>
        <v>39.272727272727252</v>
      </c>
      <c r="G20" s="38">
        <f>COUNTIF(Vertices[In-Degree], "&gt;= " &amp; F20) - COUNTIF(Vertices[In-Degree], "&gt;=" &amp; F21)</f>
        <v>1</v>
      </c>
      <c r="H20" s="37">
        <f t="shared" si="3"/>
        <v>4.2545454545454549</v>
      </c>
      <c r="I20" s="38">
        <f>COUNTIF(Vertices[Out-Degree], "&gt;= " &amp; H20) - COUNTIF(Vertices[Out-Degree], "&gt;=" &amp; H21)</f>
        <v>0</v>
      </c>
      <c r="J20" s="37">
        <f t="shared" si="4"/>
        <v>41929.948606581806</v>
      </c>
      <c r="K20" s="38">
        <f>COUNTIF(Vertices[Betweenness Centrality], "&gt;= " &amp; J20) - COUNTIF(Vertices[Betweenness Centrality], "&gt;=" &amp; J21)</f>
        <v>0</v>
      </c>
      <c r="L20" s="37">
        <f t="shared" si="5"/>
        <v>0.32744158181818184</v>
      </c>
      <c r="M20" s="38">
        <f>COUNTIF(Vertices[Closeness Centrality], "&gt;= " &amp; L20) - COUNTIF(Vertices[Closeness Centrality], "&gt;=" &amp; L21)</f>
        <v>60</v>
      </c>
      <c r="N20" s="37">
        <f t="shared" si="6"/>
        <v>1.9017818181818181E-2</v>
      </c>
      <c r="O20" s="38">
        <f>COUNTIF(Vertices[Eigenvector Centrality], "&gt;= " &amp; N20) - COUNTIF(Vertices[Eigenvector Centrality], "&gt;=" &amp; N21)</f>
        <v>0</v>
      </c>
      <c r="P20" s="37">
        <f t="shared" si="7"/>
        <v>10.030014618181818</v>
      </c>
      <c r="Q20" s="38">
        <f>COUNTIF(Vertices[PageRank], "&gt;= " &amp; P20) - COUNTIF(Vertices[PageRank], "&gt;=" &amp; P21)</f>
        <v>1</v>
      </c>
      <c r="R20" s="37">
        <f t="shared" si="8"/>
        <v>0.16363636363636366</v>
      </c>
      <c r="S20" s="43">
        <f>COUNTIF(Vertices[Clustering Coefficient], "&gt;= " &amp; R20) - COUNTIF(Vertices[Clustering Coefficient], "&gt;=" &amp; R21)</f>
        <v>22</v>
      </c>
      <c r="T20" s="37" t="e">
        <f t="shared" ca="1" si="9"/>
        <v>#REF!</v>
      </c>
      <c r="U20" s="38" t="e">
        <f t="shared" ca="1" si="0"/>
        <v>#REF!</v>
      </c>
    </row>
    <row r="21" spans="1:21" x14ac:dyDescent="0.25">
      <c r="A21" s="34" t="s">
        <v>157</v>
      </c>
      <c r="B21" s="34">
        <v>4.4734579999999999</v>
      </c>
      <c r="D21" s="32">
        <f t="shared" si="1"/>
        <v>0</v>
      </c>
      <c r="E21" s="3">
        <f>COUNTIF(Vertices[Degree], "&gt;= " &amp; D21) - COUNTIF(Vertices[Degree], "&gt;=" &amp; D22)</f>
        <v>0</v>
      </c>
      <c r="F21" s="39">
        <f t="shared" si="2"/>
        <v>41.454545454545432</v>
      </c>
      <c r="G21" s="40">
        <f>COUNTIF(Vertices[In-Degree], "&gt;= " &amp; F21) - COUNTIF(Vertices[In-Degree], "&gt;=" &amp; F22)</f>
        <v>0</v>
      </c>
      <c r="H21" s="39">
        <f t="shared" si="3"/>
        <v>4.4909090909090912</v>
      </c>
      <c r="I21" s="40">
        <f>COUNTIF(Vertices[Out-Degree], "&gt;= " &amp; H21) - COUNTIF(Vertices[Out-Degree], "&gt;=" &amp; H22)</f>
        <v>0</v>
      </c>
      <c r="J21" s="39">
        <f t="shared" si="4"/>
        <v>44259.390195836349</v>
      </c>
      <c r="K21" s="40">
        <f>COUNTIF(Vertices[Betweenness Centrality], "&gt;= " &amp; J21) - COUNTIF(Vertices[Betweenness Centrality], "&gt;=" &amp; J22)</f>
        <v>0</v>
      </c>
      <c r="L21" s="39">
        <f t="shared" si="5"/>
        <v>0.34561883636363638</v>
      </c>
      <c r="M21" s="40">
        <f>COUNTIF(Vertices[Closeness Centrality], "&gt;= " &amp; L21) - COUNTIF(Vertices[Closeness Centrality], "&gt;=" &amp; L22)</f>
        <v>0</v>
      </c>
      <c r="N21" s="39">
        <f t="shared" si="6"/>
        <v>2.0074363636363637E-2</v>
      </c>
      <c r="O21" s="40">
        <f>COUNTIF(Vertices[Eigenvector Centrality], "&gt;= " &amp; N21) - COUNTIF(Vertices[Eigenvector Centrality], "&gt;=" &amp; N22)</f>
        <v>0</v>
      </c>
      <c r="P21" s="39">
        <f t="shared" si="7"/>
        <v>10.569142763636364</v>
      </c>
      <c r="Q21" s="40">
        <f>COUNTIF(Vertices[PageRank], "&gt;= " &amp; P21) - COUNTIF(Vertices[PageRank], "&gt;=" &amp; P22)</f>
        <v>2</v>
      </c>
      <c r="R21" s="39">
        <f t="shared" si="8"/>
        <v>0.17272727272727276</v>
      </c>
      <c r="S21" s="44">
        <f>COUNTIF(Vertices[Clustering Coefficient], "&gt;= " &amp; R21) - COUNTIF(Vertices[Clustering Coefficient], "&gt;=" &amp; R22)</f>
        <v>0</v>
      </c>
      <c r="T21" s="39" t="e">
        <f t="shared" ca="1" si="9"/>
        <v>#REF!</v>
      </c>
      <c r="U21" s="40" t="e">
        <f t="shared" ca="1" si="0"/>
        <v>#REF!</v>
      </c>
    </row>
    <row r="22" spans="1:21" x14ac:dyDescent="0.25">
      <c r="A22" s="103"/>
      <c r="B22" s="103"/>
      <c r="D22" s="32">
        <f t="shared" si="1"/>
        <v>0</v>
      </c>
      <c r="E22" s="3">
        <f>COUNTIF(Vertices[Degree], "&gt;= " &amp; D22) - COUNTIF(Vertices[Degree], "&gt;=" &amp; D23)</f>
        <v>0</v>
      </c>
      <c r="F22" s="37">
        <f t="shared" si="2"/>
        <v>43.636363636363612</v>
      </c>
      <c r="G22" s="38">
        <f>COUNTIF(Vertices[In-Degree], "&gt;= " &amp; F22) - COUNTIF(Vertices[In-Degree], "&gt;=" &amp; F23)</f>
        <v>0</v>
      </c>
      <c r="H22" s="37">
        <f t="shared" si="3"/>
        <v>4.7272727272727275</v>
      </c>
      <c r="I22" s="38">
        <f>COUNTIF(Vertices[Out-Degree], "&gt;= " &amp; H22) - COUNTIF(Vertices[Out-Degree], "&gt;=" &amp; H23)</f>
        <v>0</v>
      </c>
      <c r="J22" s="37">
        <f t="shared" si="4"/>
        <v>46588.831785090893</v>
      </c>
      <c r="K22" s="38">
        <f>COUNTIF(Vertices[Betweenness Centrality], "&gt;= " &amp; J22) - COUNTIF(Vertices[Betweenness Centrality], "&gt;=" &amp; J23)</f>
        <v>0</v>
      </c>
      <c r="L22" s="37">
        <f t="shared" si="5"/>
        <v>0.36379609090909093</v>
      </c>
      <c r="M22" s="38">
        <f>COUNTIF(Vertices[Closeness Centrality], "&gt;= " &amp; L22) - COUNTIF(Vertices[Closeness Centrality], "&gt;=" &amp; L23)</f>
        <v>0</v>
      </c>
      <c r="N22" s="37">
        <f t="shared" si="6"/>
        <v>2.1130909090909093E-2</v>
      </c>
      <c r="O22" s="38">
        <f>COUNTIF(Vertices[Eigenvector Centrality], "&gt;= " &amp; N22) - COUNTIF(Vertices[Eigenvector Centrality], "&gt;=" &amp; N23)</f>
        <v>0</v>
      </c>
      <c r="P22" s="37">
        <f t="shared" si="7"/>
        <v>11.10827090909091</v>
      </c>
      <c r="Q22" s="38">
        <f>COUNTIF(Vertices[PageRank], "&gt;= " &amp; P22) - COUNTIF(Vertices[PageRank], "&gt;=" &amp; P23)</f>
        <v>0</v>
      </c>
      <c r="R22" s="37">
        <f t="shared" si="8"/>
        <v>0.18181818181818185</v>
      </c>
      <c r="S22" s="43">
        <f>COUNTIF(Vertices[Clustering Coefficient], "&gt;= " &amp; R22) - COUNTIF(Vertices[Clustering Coefficient], "&gt;=" &amp; R23)</f>
        <v>0</v>
      </c>
      <c r="T22" s="37" t="e">
        <f t="shared" ca="1" si="9"/>
        <v>#REF!</v>
      </c>
      <c r="U22" s="38" t="e">
        <f t="shared" ca="1" si="0"/>
        <v>#REF!</v>
      </c>
    </row>
    <row r="23" spans="1:21" x14ac:dyDescent="0.25">
      <c r="A23" s="34" t="s">
        <v>158</v>
      </c>
      <c r="B23" s="34">
        <v>1.3668391453628454E-3</v>
      </c>
      <c r="D23" s="32">
        <f t="shared" si="1"/>
        <v>0</v>
      </c>
      <c r="E23" s="3">
        <f>COUNTIF(Vertices[Degree], "&gt;= " &amp; D23) - COUNTIF(Vertices[Degree], "&gt;=" &amp; D24)</f>
        <v>0</v>
      </c>
      <c r="F23" s="39">
        <f t="shared" si="2"/>
        <v>45.818181818181792</v>
      </c>
      <c r="G23" s="40">
        <f>COUNTIF(Vertices[In-Degree], "&gt;= " &amp; F23) - COUNTIF(Vertices[In-Degree], "&gt;=" &amp; F24)</f>
        <v>0</v>
      </c>
      <c r="H23" s="39">
        <f t="shared" si="3"/>
        <v>4.9636363636363638</v>
      </c>
      <c r="I23" s="40">
        <f>COUNTIF(Vertices[Out-Degree], "&gt;= " &amp; H23) - COUNTIF(Vertices[Out-Degree], "&gt;=" &amp; H24)</f>
        <v>11</v>
      </c>
      <c r="J23" s="39">
        <f t="shared" si="4"/>
        <v>48918.273374345437</v>
      </c>
      <c r="K23" s="40">
        <f>COUNTIF(Vertices[Betweenness Centrality], "&gt;= " &amp; J23) - COUNTIF(Vertices[Betweenness Centrality], "&gt;=" &amp; J24)</f>
        <v>0</v>
      </c>
      <c r="L23" s="39">
        <f t="shared" si="5"/>
        <v>0.38197334545454548</v>
      </c>
      <c r="M23" s="40">
        <f>COUNTIF(Vertices[Closeness Centrality], "&gt;= " &amp; L23) - COUNTIF(Vertices[Closeness Centrality], "&gt;=" &amp; L24)</f>
        <v>0</v>
      </c>
      <c r="N23" s="39">
        <f t="shared" si="6"/>
        <v>2.2187454545454548E-2</v>
      </c>
      <c r="O23" s="40">
        <f>COUNTIF(Vertices[Eigenvector Centrality], "&gt;= " &amp; N23) - COUNTIF(Vertices[Eigenvector Centrality], "&gt;=" &amp; N24)</f>
        <v>1</v>
      </c>
      <c r="P23" s="39">
        <f t="shared" si="7"/>
        <v>11.647399054545456</v>
      </c>
      <c r="Q23" s="40">
        <f>COUNTIF(Vertices[PageRank], "&gt;= " &amp; P23) - COUNTIF(Vertices[PageRank], "&gt;=" &amp; P24)</f>
        <v>0</v>
      </c>
      <c r="R23" s="39">
        <f t="shared" si="8"/>
        <v>0.19090909090909094</v>
      </c>
      <c r="S23" s="44">
        <f>COUNTIF(Vertices[Clustering Coefficient], "&gt;= " &amp; R23) - COUNTIF(Vertices[Clustering Coefficient], "&gt;=" &amp; R24)</f>
        <v>0</v>
      </c>
      <c r="T23" s="39" t="e">
        <f t="shared" ca="1" si="9"/>
        <v>#REF!</v>
      </c>
      <c r="U23" s="40" t="e">
        <f t="shared" ca="1" si="0"/>
        <v>#REF!</v>
      </c>
    </row>
    <row r="24" spans="1:21" x14ac:dyDescent="0.25">
      <c r="A24" s="34" t="s">
        <v>18403</v>
      </c>
      <c r="B24" s="34" t="s">
        <v>18405</v>
      </c>
      <c r="D24" s="32">
        <f t="shared" si="1"/>
        <v>0</v>
      </c>
      <c r="E24" s="3">
        <f>COUNTIF(Vertices[Degree], "&gt;= " &amp; D24) - COUNTIF(Vertices[Degree], "&gt;=" &amp; D25)</f>
        <v>0</v>
      </c>
      <c r="F24" s="37">
        <f t="shared" si="2"/>
        <v>47.999999999999972</v>
      </c>
      <c r="G24" s="38">
        <f>COUNTIF(Vertices[In-Degree], "&gt;= " &amp; F24) - COUNTIF(Vertices[In-Degree], "&gt;=" &amp; F25)</f>
        <v>0</v>
      </c>
      <c r="H24" s="37">
        <f t="shared" si="3"/>
        <v>5.2</v>
      </c>
      <c r="I24" s="38">
        <f>COUNTIF(Vertices[Out-Degree], "&gt;= " &amp; H24) - COUNTIF(Vertices[Out-Degree], "&gt;=" &amp; H25)</f>
        <v>0</v>
      </c>
      <c r="J24" s="37">
        <f t="shared" si="4"/>
        <v>51247.714963599981</v>
      </c>
      <c r="K24" s="38">
        <f>COUNTIF(Vertices[Betweenness Centrality], "&gt;= " &amp; J24) - COUNTIF(Vertices[Betweenness Centrality], "&gt;=" &amp; J25)</f>
        <v>0</v>
      </c>
      <c r="L24" s="37">
        <f t="shared" si="5"/>
        <v>0.40015060000000002</v>
      </c>
      <c r="M24" s="38">
        <f>COUNTIF(Vertices[Closeness Centrality], "&gt;= " &amp; L24) - COUNTIF(Vertices[Closeness Centrality], "&gt;=" &amp; L25)</f>
        <v>0</v>
      </c>
      <c r="N24" s="37">
        <f t="shared" si="6"/>
        <v>2.3244000000000004E-2</v>
      </c>
      <c r="O24" s="38">
        <f>COUNTIF(Vertices[Eigenvector Centrality], "&gt;= " &amp; N24) - COUNTIF(Vertices[Eigenvector Centrality], "&gt;=" &amp; N25)</f>
        <v>0</v>
      </c>
      <c r="P24" s="37">
        <f t="shared" si="7"/>
        <v>12.186527200000002</v>
      </c>
      <c r="Q24" s="38">
        <f>COUNTIF(Vertices[PageRank], "&gt;= " &amp; P24) - COUNTIF(Vertices[PageRank], "&gt;=" &amp; P25)</f>
        <v>0</v>
      </c>
      <c r="R24" s="37">
        <f t="shared" si="8"/>
        <v>0.20000000000000004</v>
      </c>
      <c r="S24" s="43">
        <f>COUNTIF(Vertices[Clustering Coefficient], "&gt;= " &amp; R24) - COUNTIF(Vertices[Clustering Coefficient], "&gt;=" &amp; R25)</f>
        <v>11</v>
      </c>
      <c r="T24" s="37" t="e">
        <f t="shared" ca="1" si="9"/>
        <v>#REF!</v>
      </c>
      <c r="U24" s="38" t="e">
        <f t="shared" ca="1" si="0"/>
        <v>#REF!</v>
      </c>
    </row>
    <row r="25" spans="1:21" x14ac:dyDescent="0.25">
      <c r="A25" s="103"/>
      <c r="B25" s="103"/>
      <c r="D25" s="32">
        <f t="shared" si="1"/>
        <v>0</v>
      </c>
      <c r="E25" s="3">
        <f>COUNTIF(Vertices[Degree], "&gt;= " &amp; D25) - COUNTIF(Vertices[Degree], "&gt;=" &amp; D26)</f>
        <v>0</v>
      </c>
      <c r="F25" s="39">
        <f t="shared" si="2"/>
        <v>50.181818181818151</v>
      </c>
      <c r="G25" s="40">
        <f>COUNTIF(Vertices[In-Degree], "&gt;= " &amp; F25) - COUNTIF(Vertices[In-Degree], "&gt;=" &amp; F26)</f>
        <v>0</v>
      </c>
      <c r="H25" s="39">
        <f t="shared" si="3"/>
        <v>5.4363636363636365</v>
      </c>
      <c r="I25" s="40">
        <f>COUNTIF(Vertices[Out-Degree], "&gt;= " &amp; H25) - COUNTIF(Vertices[Out-Degree], "&gt;=" &amp; H26)</f>
        <v>0</v>
      </c>
      <c r="J25" s="39">
        <f t="shared" si="4"/>
        <v>53577.156552854525</v>
      </c>
      <c r="K25" s="40">
        <f>COUNTIF(Vertices[Betweenness Centrality], "&gt;= " &amp; J25) - COUNTIF(Vertices[Betweenness Centrality], "&gt;=" &amp; J26)</f>
        <v>0</v>
      </c>
      <c r="L25" s="39">
        <f t="shared" si="5"/>
        <v>0.41832785454545457</v>
      </c>
      <c r="M25" s="40">
        <f>COUNTIF(Vertices[Closeness Centrality], "&gt;= " &amp; L25) - COUNTIF(Vertices[Closeness Centrality], "&gt;=" &amp; L26)</f>
        <v>0</v>
      </c>
      <c r="N25" s="39">
        <f t="shared" si="6"/>
        <v>2.430054545454546E-2</v>
      </c>
      <c r="O25" s="40">
        <f>COUNTIF(Vertices[Eigenvector Centrality], "&gt;= " &amp; N25) - COUNTIF(Vertices[Eigenvector Centrality], "&gt;=" &amp; N26)</f>
        <v>1</v>
      </c>
      <c r="P25" s="39">
        <f t="shared" si="7"/>
        <v>12.725655345454548</v>
      </c>
      <c r="Q25" s="40">
        <f>COUNTIF(Vertices[PageRank], "&gt;= " &amp; P25) - COUNTIF(Vertices[PageRank], "&gt;=" &amp; P26)</f>
        <v>1</v>
      </c>
      <c r="R25" s="39">
        <f t="shared" si="8"/>
        <v>0.20909090909090913</v>
      </c>
      <c r="S25" s="44">
        <f>COUNTIF(Vertices[Clustering Coefficient], "&gt;= " &amp; R25) - COUNTIF(Vertices[Clustering Coefficient], "&gt;=" &amp; R26)</f>
        <v>0</v>
      </c>
      <c r="T25" s="39" t="e">
        <f t="shared" ca="1" si="9"/>
        <v>#REF!</v>
      </c>
      <c r="U25" s="40" t="e">
        <f t="shared" ca="1" si="0"/>
        <v>#REF!</v>
      </c>
    </row>
    <row r="26" spans="1:21" x14ac:dyDescent="0.25">
      <c r="A26" s="34" t="s">
        <v>18404</v>
      </c>
      <c r="B26" s="34" t="s">
        <v>18406</v>
      </c>
      <c r="D26" s="32">
        <f t="shared" si="1"/>
        <v>0</v>
      </c>
      <c r="E26" s="3">
        <f>COUNTIF(Vertices[Degree], "&gt;= " &amp; D26) - COUNTIF(Vertices[Degree], "&gt;=" &amp; D28)</f>
        <v>0</v>
      </c>
      <c r="F26" s="37">
        <f t="shared" si="2"/>
        <v>52.363636363636331</v>
      </c>
      <c r="G26" s="38">
        <f>COUNTIF(Vertices[In-Degree], "&gt;= " &amp; F26) - COUNTIF(Vertices[In-Degree], "&gt;=" &amp; F28)</f>
        <v>1</v>
      </c>
      <c r="H26" s="37">
        <f t="shared" si="3"/>
        <v>5.6727272727272728</v>
      </c>
      <c r="I26" s="38">
        <f>COUNTIF(Vertices[Out-Degree], "&gt;= " &amp; H26) - COUNTIF(Vertices[Out-Degree], "&gt;=" &amp; H28)</f>
        <v>0</v>
      </c>
      <c r="J26" s="37">
        <f t="shared" si="4"/>
        <v>55906.598142109069</v>
      </c>
      <c r="K26" s="38">
        <f>COUNTIF(Vertices[Betweenness Centrality], "&gt;= " &amp; J26) - COUNTIF(Vertices[Betweenness Centrality], "&gt;=" &amp; J28)</f>
        <v>0</v>
      </c>
      <c r="L26" s="37">
        <f t="shared" si="5"/>
        <v>0.43650510909090912</v>
      </c>
      <c r="M26" s="38">
        <f>COUNTIF(Vertices[Closeness Centrality], "&gt;= " &amp; L26) - COUNTIF(Vertices[Closeness Centrality], "&gt;=" &amp; L28)</f>
        <v>0</v>
      </c>
      <c r="N26" s="37">
        <f t="shared" si="6"/>
        <v>2.5357090909090916E-2</v>
      </c>
      <c r="O26" s="38">
        <f>COUNTIF(Vertices[Eigenvector Centrality], "&gt;= " &amp; N26) - COUNTIF(Vertices[Eigenvector Centrality], "&gt;=" &amp; N28)</f>
        <v>0</v>
      </c>
      <c r="P26" s="37">
        <f t="shared" si="7"/>
        <v>13.264783490909094</v>
      </c>
      <c r="Q26" s="38">
        <f>COUNTIF(Vertices[PageRank], "&gt;= " &amp; P26) - COUNTIF(Vertices[PageRank], "&gt;=" &amp; P28)</f>
        <v>0</v>
      </c>
      <c r="R26" s="37">
        <f t="shared" si="8"/>
        <v>0.21818181818181823</v>
      </c>
      <c r="S26" s="43">
        <f>COUNTIF(Vertices[Clustering Coefficient], "&gt;= " &amp; R26) - COUNTIF(Vertices[Clustering Coefficient], "&gt;=" &amp; R28)</f>
        <v>0</v>
      </c>
      <c r="T26" s="37" t="e">
        <f t="shared" ca="1" si="9"/>
        <v>#REF!</v>
      </c>
      <c r="U26" s="38" t="e">
        <f ca="1">COUNTIF(INDIRECT(DynamicFilterSourceColumnRange), "&gt;= " &amp; T26) - COUNTIF(INDIRECT(DynamicFilterSourceColumnRange), "&gt;=" &amp; T28)</f>
        <v>#REF!</v>
      </c>
    </row>
    <row r="27" spans="1:21" x14ac:dyDescent="0.25">
      <c r="D27" s="32"/>
      <c r="E27" s="3">
        <f>COUNTIF(Vertices[Degree], "&gt;= " &amp; D27) - COUNTIF(Vertices[Degree], "&gt;=" &amp; D28)</f>
        <v>0</v>
      </c>
      <c r="F27" s="61"/>
      <c r="G27" s="62">
        <f>COUNTIF(Vertices[In-Degree], "&gt;= " &amp; F27) - COUNTIF(Vertices[In-Degree], "&gt;=" &amp; F28)</f>
        <v>-1</v>
      </c>
      <c r="H27" s="61"/>
      <c r="I27" s="62">
        <f>COUNTIF(Vertices[Out-Degree], "&gt;= " &amp; H27) - COUNTIF(Vertices[Out-Degree], "&gt;=" &amp; H28)</f>
        <v>-2</v>
      </c>
      <c r="J27" s="61"/>
      <c r="K27" s="62">
        <f>COUNTIF(Vertices[Betweenness Centrality], "&gt;= " &amp; J27) - COUNTIF(Vertices[Betweenness Centrality], "&gt;=" &amp; J28)</f>
        <v>-1</v>
      </c>
      <c r="L27" s="61"/>
      <c r="M27" s="62">
        <f>COUNTIF(Vertices[Closeness Centrality], "&gt;= " &amp; L27) - COUNTIF(Vertices[Closeness Centrality], "&gt;=" &amp; L28)</f>
        <v>-139</v>
      </c>
      <c r="N27" s="61"/>
      <c r="O27" s="62">
        <f>COUNTIF(Vertices[Eigenvector Centrality], "&gt;= " &amp; N27) - COUNTIF(Vertices[Eigenvector Centrality], "&gt;=" &amp; N28)</f>
        <v>-2</v>
      </c>
      <c r="P27" s="61"/>
      <c r="Q27" s="62">
        <f>COUNTIF(Vertices[Eigenvector Centrality], "&gt;= " &amp; P27) - COUNTIF(Vertices[Eigenvector Centrality], "&gt;=" &amp; P28)</f>
        <v>0</v>
      </c>
      <c r="R27" s="61"/>
      <c r="S27" s="63">
        <f>COUNTIF(Vertices[Clustering Coefficient], "&gt;= " &amp; R27) - COUNTIF(Vertices[Clustering Coefficient], "&gt;=" &amp; R28)</f>
        <v>-111</v>
      </c>
      <c r="T27" s="61"/>
      <c r="U27" s="62">
        <f ca="1">COUNTIF(Vertices[Clustering Coefficient], "&gt;= " &amp; T27) - COUNTIF(Vertices[Clustering Coefficient], "&gt;=" &amp; T28)</f>
        <v>0</v>
      </c>
    </row>
    <row r="28" spans="1:21" x14ac:dyDescent="0.25">
      <c r="D28" s="32">
        <f>D26+($D$57-$D$2)/BinDivisor</f>
        <v>0</v>
      </c>
      <c r="E28" s="3">
        <f>COUNTIF(Vertices[Degree], "&gt;= " &amp; D28) - COUNTIF(Vertices[Degree], "&gt;=" &amp; D40)</f>
        <v>0</v>
      </c>
      <c r="F28" s="39">
        <f>F26+($F$57-$F$2)/BinDivisor</f>
        <v>54.545454545454511</v>
      </c>
      <c r="G28" s="40">
        <f>COUNTIF(Vertices[In-Degree], "&gt;= " &amp; F28) - COUNTIF(Vertices[In-Degree], "&gt;=" &amp; F40)</f>
        <v>0</v>
      </c>
      <c r="H28" s="39">
        <f>H26+($H$57-$H$2)/BinDivisor</f>
        <v>5.9090909090909092</v>
      </c>
      <c r="I28" s="40">
        <f>COUNTIF(Vertices[Out-Degree], "&gt;= " &amp; H28) - COUNTIF(Vertices[Out-Degree], "&gt;=" &amp; H40)</f>
        <v>1</v>
      </c>
      <c r="J28" s="39">
        <f>J26+($J$57-$J$2)/BinDivisor</f>
        <v>58236.039731363613</v>
      </c>
      <c r="K28" s="40">
        <f>COUNTIF(Vertices[Betweenness Centrality], "&gt;= " &amp; J28) - COUNTIF(Vertices[Betweenness Centrality], "&gt;=" &amp; J40)</f>
        <v>0</v>
      </c>
      <c r="L28" s="39">
        <f>L26+($L$57-$L$2)/BinDivisor</f>
        <v>0.45468236363636366</v>
      </c>
      <c r="M28" s="40">
        <f>COUNTIF(Vertices[Closeness Centrality], "&gt;= " &amp; L28) - COUNTIF(Vertices[Closeness Centrality], "&gt;=" &amp; L40)</f>
        <v>0</v>
      </c>
      <c r="N28" s="39">
        <f>N26+($N$57-$N$2)/BinDivisor</f>
        <v>2.6413636363636372E-2</v>
      </c>
      <c r="O28" s="40">
        <f>COUNTIF(Vertices[Eigenvector Centrality], "&gt;= " &amp; N28) - COUNTIF(Vertices[Eigenvector Centrality], "&gt;=" &amp; N40)</f>
        <v>0</v>
      </c>
      <c r="P28" s="39">
        <f>P26+($P$57-$P$2)/BinDivisor</f>
        <v>13.80391163636364</v>
      </c>
      <c r="Q28" s="40">
        <f>COUNTIF(Vertices[PageRank], "&gt;= " &amp; P28) - COUNTIF(Vertices[PageRank], "&gt;=" &amp; P40)</f>
        <v>0</v>
      </c>
      <c r="R28" s="39">
        <f>R26+($R$57-$R$2)/BinDivisor</f>
        <v>0.22727272727272732</v>
      </c>
      <c r="S28" s="44">
        <f>COUNTIF(Vertices[Clustering Coefficient], "&gt;= " &amp; R28) - COUNTIF(Vertices[Clustering Coefficient], "&gt;=" &amp; R40)</f>
        <v>0</v>
      </c>
      <c r="T28" s="39" t="e">
        <f ca="1">T26+($T$57-$T$2)/BinDivisor</f>
        <v>#REF!</v>
      </c>
      <c r="U28" s="40" t="e">
        <f ca="1">COUNTIF(INDIRECT(DynamicFilterSourceColumnRange), "&gt;= " &amp; T28) - COUNTIF(INDIRECT(DynamicFilterSourceColumnRange), "&gt;=" &amp; T40)</f>
        <v>#REF!</v>
      </c>
    </row>
    <row r="29" spans="1:21" x14ac:dyDescent="0.25">
      <c r="D29" s="32"/>
      <c r="E29" s="3">
        <f>COUNTIF(Vertices[Degree], "&gt;= " &amp; D29) - COUNTIF(Vertices[Degree], "&gt;=" &amp; D30)</f>
        <v>0</v>
      </c>
      <c r="F29" s="61"/>
      <c r="G29" s="62">
        <f>COUNTIF(Vertices[In-Degree], "&gt;= " &amp; F29) - COUNTIF(Vertices[In-Degree], "&gt;=" &amp; F30)</f>
        <v>0</v>
      </c>
      <c r="H29" s="61"/>
      <c r="I29" s="62">
        <f>COUNTIF(Vertices[Out-Degree], "&gt;= " &amp; H29) - COUNTIF(Vertices[Out-Degree], "&gt;=" &amp; H30)</f>
        <v>0</v>
      </c>
      <c r="J29" s="61"/>
      <c r="K29" s="62">
        <f>COUNTIF(Vertices[Betweenness Centrality], "&gt;= " &amp; J29) - COUNTIF(Vertices[Betweenness Centrality], "&gt;=" &amp; J30)</f>
        <v>0</v>
      </c>
      <c r="L29" s="61"/>
      <c r="M29" s="62">
        <f>COUNTIF(Vertices[Closeness Centrality], "&gt;= " &amp; L29) - COUNTIF(Vertices[Closeness Centrality], "&gt;=" &amp; L30)</f>
        <v>0</v>
      </c>
      <c r="N29" s="61"/>
      <c r="O29" s="62">
        <f>COUNTIF(Vertices[Eigenvector Centrality], "&gt;= " &amp; N29) - COUNTIF(Vertices[Eigenvector Centrality], "&gt;=" &amp; N30)</f>
        <v>0</v>
      </c>
      <c r="P29" s="61"/>
      <c r="Q29" s="62">
        <f>COUNTIF(Vertices[Eigenvector Centrality], "&gt;= " &amp; P29) - COUNTIF(Vertices[Eigenvector Centrality], "&gt;=" &amp; P30)</f>
        <v>0</v>
      </c>
      <c r="R29" s="61"/>
      <c r="S29" s="63">
        <f>COUNTIF(Vertices[Clustering Coefficient], "&gt;= " &amp; R29) - COUNTIF(Vertices[Clustering Coefficient], "&gt;=" &amp; R30)</f>
        <v>0</v>
      </c>
      <c r="T29" s="61"/>
      <c r="U29" s="62">
        <f>COUNTIF(Vertices[Clustering Coefficient], "&gt;= " &amp; T29) - COUNTIF(Vertices[Clustering Coefficient], "&gt;=" &amp; T30)</f>
        <v>0</v>
      </c>
    </row>
    <row r="30" spans="1:21" x14ac:dyDescent="0.25">
      <c r="D30" s="32"/>
      <c r="E30" s="3">
        <f>COUNTIF(Vertices[Degree], "&gt;= " &amp; D30) - COUNTIF(Vertices[Degree], "&gt;=" &amp; D31)</f>
        <v>0</v>
      </c>
      <c r="F30" s="61"/>
      <c r="G30" s="62">
        <f>COUNTIF(Vertices[In-Degree], "&gt;= " &amp; F30) - COUNTIF(Vertices[In-Degree], "&gt;=" &amp; F31)</f>
        <v>0</v>
      </c>
      <c r="H30" s="61"/>
      <c r="I30" s="62">
        <f>COUNTIF(Vertices[Out-Degree], "&gt;= " &amp; H30) - COUNTIF(Vertices[Out-Degree], "&gt;=" &amp; H31)</f>
        <v>0</v>
      </c>
      <c r="J30" s="61"/>
      <c r="K30" s="62">
        <f>COUNTIF(Vertices[Betweenness Centrality], "&gt;= " &amp; J30) - COUNTIF(Vertices[Betweenness Centrality], "&gt;=" &amp; J31)</f>
        <v>0</v>
      </c>
      <c r="L30" s="61"/>
      <c r="M30" s="62">
        <f>COUNTIF(Vertices[Closeness Centrality], "&gt;= " &amp; L30) - COUNTIF(Vertices[Closeness Centrality], "&gt;=" &amp; L31)</f>
        <v>0</v>
      </c>
      <c r="N30" s="61"/>
      <c r="O30" s="62">
        <f>COUNTIF(Vertices[Eigenvector Centrality], "&gt;= " &amp; N30) - COUNTIF(Vertices[Eigenvector Centrality], "&gt;=" &amp; N31)</f>
        <v>0</v>
      </c>
      <c r="P30" s="61"/>
      <c r="Q30" s="62">
        <f>COUNTIF(Vertices[Eigenvector Centrality], "&gt;= " &amp; P30) - COUNTIF(Vertices[Eigenvector Centrality], "&gt;=" &amp; P31)</f>
        <v>0</v>
      </c>
      <c r="R30" s="61"/>
      <c r="S30" s="63">
        <f>COUNTIF(Vertices[Clustering Coefficient], "&gt;= " &amp; R30) - COUNTIF(Vertices[Clustering Coefficient], "&gt;=" &amp; R31)</f>
        <v>0</v>
      </c>
      <c r="T30" s="61"/>
      <c r="U30" s="62">
        <f>COUNTIF(Vertices[Clustering Coefficient], "&gt;= " &amp; T30) - COUNTIF(Vertices[Clustering Coefficient], "&gt;=" &amp; T31)</f>
        <v>0</v>
      </c>
    </row>
    <row r="31" spans="1:21" x14ac:dyDescent="0.25">
      <c r="D31" s="32"/>
      <c r="E31" s="3">
        <f>COUNTIF(Vertices[Degree], "&gt;= " &amp; D31) - COUNTIF(Vertices[Degree], "&gt;=" &amp; D32)</f>
        <v>0</v>
      </c>
      <c r="F31" s="61"/>
      <c r="G31" s="62">
        <f>COUNTIF(Vertices[In-Degree], "&gt;= " &amp; F31) - COUNTIF(Vertices[In-Degree], "&gt;=" &amp; F32)</f>
        <v>0</v>
      </c>
      <c r="H31" s="61"/>
      <c r="I31" s="62">
        <f>COUNTIF(Vertices[Out-Degree], "&gt;= " &amp; H31) - COUNTIF(Vertices[Out-Degree], "&gt;=" &amp; H32)</f>
        <v>0</v>
      </c>
      <c r="J31" s="61"/>
      <c r="K31" s="62">
        <f>COUNTIF(Vertices[Betweenness Centrality], "&gt;= " &amp; J31) - COUNTIF(Vertices[Betweenness Centrality], "&gt;=" &amp; J32)</f>
        <v>0</v>
      </c>
      <c r="L31" s="61"/>
      <c r="M31" s="62">
        <f>COUNTIF(Vertices[Closeness Centrality], "&gt;= " &amp; L31) - COUNTIF(Vertices[Closeness Centrality], "&gt;=" &amp; L32)</f>
        <v>0</v>
      </c>
      <c r="N31" s="61"/>
      <c r="O31" s="62">
        <f>COUNTIF(Vertices[Eigenvector Centrality], "&gt;= " &amp; N31) - COUNTIF(Vertices[Eigenvector Centrality], "&gt;=" &amp; N32)</f>
        <v>0</v>
      </c>
      <c r="P31" s="61"/>
      <c r="Q31" s="62">
        <f>COUNTIF(Vertices[Eigenvector Centrality], "&gt;= " &amp; P31) - COUNTIF(Vertices[Eigenvector Centrality], "&gt;=" &amp; P32)</f>
        <v>0</v>
      </c>
      <c r="R31" s="61"/>
      <c r="S31" s="63">
        <f>COUNTIF(Vertices[Clustering Coefficient], "&gt;= " &amp; R31) - COUNTIF(Vertices[Clustering Coefficient], "&gt;=" &amp; R32)</f>
        <v>0</v>
      </c>
      <c r="T31" s="61"/>
      <c r="U31" s="62">
        <f>COUNTIF(Vertices[Clustering Coefficient], "&gt;= " &amp; T31) - COUNTIF(Vertices[Clustering Coefficient], "&gt;=" &amp; T32)</f>
        <v>0</v>
      </c>
    </row>
    <row r="32" spans="1:21" x14ac:dyDescent="0.25">
      <c r="D32" s="32"/>
      <c r="E32" s="3">
        <f>COUNTIF(Vertices[Degree], "&gt;= " &amp; D32) - COUNTIF(Vertices[Degree], "&gt;=" &amp; D33)</f>
        <v>0</v>
      </c>
      <c r="F32" s="61"/>
      <c r="G32" s="62">
        <f>COUNTIF(Vertices[In-Degree], "&gt;= " &amp; F32) - COUNTIF(Vertices[In-Degree], "&gt;=" &amp; F33)</f>
        <v>0</v>
      </c>
      <c r="H32" s="61"/>
      <c r="I32" s="62">
        <f>COUNTIF(Vertices[Out-Degree], "&gt;= " &amp; H32) - COUNTIF(Vertices[Out-Degree], "&gt;=" &amp; H33)</f>
        <v>0</v>
      </c>
      <c r="J32" s="61"/>
      <c r="K32" s="62">
        <f>COUNTIF(Vertices[Betweenness Centrality], "&gt;= " &amp; J32) - COUNTIF(Vertices[Betweenness Centrality], "&gt;=" &amp; J33)</f>
        <v>0</v>
      </c>
      <c r="L32" s="61"/>
      <c r="M32" s="62">
        <f>COUNTIF(Vertices[Closeness Centrality], "&gt;= " &amp; L32) - COUNTIF(Vertices[Closeness Centrality], "&gt;=" &amp; L33)</f>
        <v>0</v>
      </c>
      <c r="N32" s="61"/>
      <c r="O32" s="62">
        <f>COUNTIF(Vertices[Eigenvector Centrality], "&gt;= " &amp; N32) - COUNTIF(Vertices[Eigenvector Centrality], "&gt;=" &amp; N33)</f>
        <v>0</v>
      </c>
      <c r="P32" s="61"/>
      <c r="Q32" s="62">
        <f>COUNTIF(Vertices[Eigenvector Centrality], "&gt;= " &amp; P32) - COUNTIF(Vertices[Eigenvector Centrality], "&gt;=" &amp; P33)</f>
        <v>0</v>
      </c>
      <c r="R32" s="61"/>
      <c r="S32" s="63">
        <f>COUNTIF(Vertices[Clustering Coefficient], "&gt;= " &amp; R32) - COUNTIF(Vertices[Clustering Coefficient], "&gt;=" &amp; R33)</f>
        <v>0</v>
      </c>
      <c r="T32" s="61"/>
      <c r="U32" s="62">
        <f>COUNTIF(Vertices[Clustering Coefficient], "&gt;= " &amp; T32) - COUNTIF(Vertices[Clustering Coefficient], "&gt;=" &amp; T33)</f>
        <v>0</v>
      </c>
    </row>
    <row r="33" spans="1:21" x14ac:dyDescent="0.25">
      <c r="D33" s="32"/>
      <c r="E33" s="3">
        <f>COUNTIF(Vertices[Degree], "&gt;= " &amp; D33) - COUNTIF(Vertices[Degree], "&gt;=" &amp; D38)</f>
        <v>0</v>
      </c>
      <c r="F33" s="61"/>
      <c r="G33" s="62">
        <f>COUNTIF(Vertices[In-Degree], "&gt;= " &amp; F33) - COUNTIF(Vertices[In-Degree], "&gt;=" &amp; F38)</f>
        <v>0</v>
      </c>
      <c r="H33" s="61"/>
      <c r="I33" s="62">
        <f>COUNTIF(Vertices[Out-Degree], "&gt;= " &amp; H33) - COUNTIF(Vertices[Out-Degree], "&gt;=" &amp; H38)</f>
        <v>0</v>
      </c>
      <c r="J33" s="61"/>
      <c r="K33" s="62">
        <f>COUNTIF(Vertices[Betweenness Centrality], "&gt;= " &amp; J33) - COUNTIF(Vertices[Betweenness Centrality], "&gt;=" &amp; J38)</f>
        <v>0</v>
      </c>
      <c r="L33" s="61"/>
      <c r="M33" s="62">
        <f>COUNTIF(Vertices[Closeness Centrality], "&gt;= " &amp; L33) - COUNTIF(Vertices[Closeness Centrality], "&gt;=" &amp; L38)</f>
        <v>0</v>
      </c>
      <c r="N33" s="61"/>
      <c r="O33" s="62">
        <f>COUNTIF(Vertices[Eigenvector Centrality], "&gt;= " &amp; N33) - COUNTIF(Vertices[Eigenvector Centrality], "&gt;=" &amp; N38)</f>
        <v>0</v>
      </c>
      <c r="P33" s="61"/>
      <c r="Q33" s="62">
        <f>COUNTIF(Vertices[Eigenvector Centrality], "&gt;= " &amp; P33) - COUNTIF(Vertices[Eigenvector Centrality], "&gt;=" &amp; P38)</f>
        <v>0</v>
      </c>
      <c r="R33" s="61"/>
      <c r="S33" s="63">
        <f>COUNTIF(Vertices[Clustering Coefficient], "&gt;= " &amp; R33) - COUNTIF(Vertices[Clustering Coefficient], "&gt;=" &amp; R38)</f>
        <v>0</v>
      </c>
      <c r="T33" s="61"/>
      <c r="U33" s="62">
        <f>COUNTIF(Vertices[Clustering Coefficient], "&gt;= " &amp; T33) - COUNTIF(Vertices[Clustering Coefficient], "&gt;=" &amp; T38)</f>
        <v>0</v>
      </c>
    </row>
    <row r="34" spans="1:21" x14ac:dyDescent="0.25">
      <c r="D34" s="32"/>
      <c r="E34" s="3">
        <f>COUNTIF(Vertices[Degree], "&gt;= " &amp; D34) - COUNTIF(Vertices[Degree], "&gt;=" &amp; D35)</f>
        <v>0</v>
      </c>
      <c r="F34" s="61"/>
      <c r="G34" s="62">
        <f>COUNTIF(Vertices[In-Degree], "&gt;= " &amp; F34) - COUNTIF(Vertices[In-Degree], "&gt;=" &amp; F35)</f>
        <v>0</v>
      </c>
      <c r="H34" s="61"/>
      <c r="I34" s="62">
        <f>COUNTIF(Vertices[Out-Degree], "&gt;= " &amp; H34) - COUNTIF(Vertices[Out-Degree], "&gt;=" &amp; H35)</f>
        <v>0</v>
      </c>
      <c r="J34" s="61"/>
      <c r="K34" s="62">
        <f>COUNTIF(Vertices[Betweenness Centrality], "&gt;= " &amp; J34) - COUNTIF(Vertices[Betweenness Centrality], "&gt;=" &amp; J35)</f>
        <v>0</v>
      </c>
      <c r="L34" s="61"/>
      <c r="M34" s="62">
        <f>COUNTIF(Vertices[Closeness Centrality], "&gt;= " &amp; L34) - COUNTIF(Vertices[Closeness Centrality], "&gt;=" &amp; L35)</f>
        <v>0</v>
      </c>
      <c r="N34" s="61"/>
      <c r="O34" s="62">
        <f>COUNTIF(Vertices[Eigenvector Centrality], "&gt;= " &amp; N34) - COUNTIF(Vertices[Eigenvector Centrality], "&gt;=" &amp; N35)</f>
        <v>0</v>
      </c>
      <c r="P34" s="61"/>
      <c r="Q34" s="62">
        <f>COUNTIF(Vertices[Eigenvector Centrality], "&gt;= " &amp; P34) - COUNTIF(Vertices[Eigenvector Centrality], "&gt;=" &amp; P35)</f>
        <v>0</v>
      </c>
      <c r="R34" s="61"/>
      <c r="S34" s="63">
        <f>COUNTIF(Vertices[Clustering Coefficient], "&gt;= " &amp; R34) - COUNTIF(Vertices[Clustering Coefficient], "&gt;=" &amp; R35)</f>
        <v>0</v>
      </c>
      <c r="T34" s="61"/>
      <c r="U34" s="62">
        <f>COUNTIF(Vertices[Clustering Coefficient], "&gt;= " &amp; T34) - COUNTIF(Vertices[Clustering Coefficient], "&gt;=" &amp; T35)</f>
        <v>0</v>
      </c>
    </row>
    <row r="35" spans="1:21" x14ac:dyDescent="0.25">
      <c r="D35" s="32"/>
      <c r="E35" s="3">
        <f>COUNTIF(Vertices[Degree], "&gt;= " &amp; D35) - COUNTIF(Vertices[Degree], "&gt;=" &amp; D36)</f>
        <v>0</v>
      </c>
      <c r="F35" s="61"/>
      <c r="G35" s="62">
        <f>COUNTIF(Vertices[In-Degree], "&gt;= " &amp; F35) - COUNTIF(Vertices[In-Degree], "&gt;=" &amp; F36)</f>
        <v>0</v>
      </c>
      <c r="H35" s="61"/>
      <c r="I35" s="62">
        <f>COUNTIF(Vertices[Out-Degree], "&gt;= " &amp; H35) - COUNTIF(Vertices[Out-Degree], "&gt;=" &amp; H36)</f>
        <v>0</v>
      </c>
      <c r="J35" s="61"/>
      <c r="K35" s="62">
        <f>COUNTIF(Vertices[Betweenness Centrality], "&gt;= " &amp; J35) - COUNTIF(Vertices[Betweenness Centrality], "&gt;=" &amp; J36)</f>
        <v>0</v>
      </c>
      <c r="L35" s="61"/>
      <c r="M35" s="62">
        <f>COUNTIF(Vertices[Closeness Centrality], "&gt;= " &amp; L35) - COUNTIF(Vertices[Closeness Centrality], "&gt;=" &amp; L36)</f>
        <v>0</v>
      </c>
      <c r="N35" s="61"/>
      <c r="O35" s="62">
        <f>COUNTIF(Vertices[Eigenvector Centrality], "&gt;= " &amp; N35) - COUNTIF(Vertices[Eigenvector Centrality], "&gt;=" &amp; N36)</f>
        <v>0</v>
      </c>
      <c r="P35" s="61"/>
      <c r="Q35" s="62">
        <f>COUNTIF(Vertices[Eigenvector Centrality], "&gt;= " &amp; P35) - COUNTIF(Vertices[Eigenvector Centrality], "&gt;=" &amp; P36)</f>
        <v>0</v>
      </c>
      <c r="R35" s="61"/>
      <c r="S35" s="63">
        <f>COUNTIF(Vertices[Clustering Coefficient], "&gt;= " &amp; R35) - COUNTIF(Vertices[Clustering Coefficient], "&gt;=" &amp; R36)</f>
        <v>0</v>
      </c>
      <c r="T35" s="61"/>
      <c r="U35" s="62">
        <f>COUNTIF(Vertices[Clustering Coefficient], "&gt;= " &amp; T35) - COUNTIF(Vertices[Clustering Coefficient], "&gt;=" &amp; T36)</f>
        <v>0</v>
      </c>
    </row>
    <row r="36" spans="1:21" x14ac:dyDescent="0.25">
      <c r="D36" s="32"/>
      <c r="E36" s="3">
        <f>COUNTIF(Vertices[Degree], "&gt;= " &amp; D36) - COUNTIF(Vertices[Degree], "&gt;=" &amp; D37)</f>
        <v>0</v>
      </c>
      <c r="F36" s="61"/>
      <c r="G36" s="62">
        <f>COUNTIF(Vertices[In-Degree], "&gt;= " &amp; F36) - COUNTIF(Vertices[In-Degree], "&gt;=" &amp; F37)</f>
        <v>0</v>
      </c>
      <c r="H36" s="61"/>
      <c r="I36" s="62">
        <f>COUNTIF(Vertices[Out-Degree], "&gt;= " &amp; H36) - COUNTIF(Vertices[Out-Degree], "&gt;=" &amp; H37)</f>
        <v>0</v>
      </c>
      <c r="J36" s="61"/>
      <c r="K36" s="62">
        <f>COUNTIF(Vertices[Betweenness Centrality], "&gt;= " &amp; J36) - COUNTIF(Vertices[Betweenness Centrality], "&gt;=" &amp; J37)</f>
        <v>0</v>
      </c>
      <c r="L36" s="61"/>
      <c r="M36" s="62">
        <f>COUNTIF(Vertices[Closeness Centrality], "&gt;= " &amp; L36) - COUNTIF(Vertices[Closeness Centrality], "&gt;=" &amp; L37)</f>
        <v>0</v>
      </c>
      <c r="N36" s="61"/>
      <c r="O36" s="62">
        <f>COUNTIF(Vertices[Eigenvector Centrality], "&gt;= " &amp; N36) - COUNTIF(Vertices[Eigenvector Centrality], "&gt;=" &amp; N37)</f>
        <v>0</v>
      </c>
      <c r="P36" s="61"/>
      <c r="Q36" s="62">
        <f>COUNTIF(Vertices[Eigenvector Centrality], "&gt;= " &amp; P36) - COUNTIF(Vertices[Eigenvector Centrality], "&gt;=" &amp; P37)</f>
        <v>0</v>
      </c>
      <c r="R36" s="61"/>
      <c r="S36" s="63">
        <f>COUNTIF(Vertices[Clustering Coefficient], "&gt;= " &amp; R36) - COUNTIF(Vertices[Clustering Coefficient], "&gt;=" &amp; R37)</f>
        <v>0</v>
      </c>
      <c r="T36" s="61"/>
      <c r="U36" s="62">
        <f>COUNTIF(Vertices[Clustering Coefficient], "&gt;= " &amp; T36) - COUNTIF(Vertices[Clustering Coefficient], "&gt;=" &amp; T37)</f>
        <v>0</v>
      </c>
    </row>
    <row r="37" spans="1:21" x14ac:dyDescent="0.25">
      <c r="D37" s="32"/>
      <c r="E37" s="3">
        <f>COUNTIF(Vertices[Degree], "&gt;= " &amp; D37) - COUNTIF(Vertices[Degree], "&gt;=" &amp; D38)</f>
        <v>0</v>
      </c>
      <c r="F37" s="61"/>
      <c r="G37" s="62">
        <f>COUNTIF(Vertices[In-Degree], "&gt;= " &amp; F37) - COUNTIF(Vertices[In-Degree], "&gt;=" &amp; F38)</f>
        <v>0</v>
      </c>
      <c r="H37" s="61"/>
      <c r="I37" s="62">
        <f>COUNTIF(Vertices[Out-Degree], "&gt;= " &amp; H37) - COUNTIF(Vertices[Out-Degree], "&gt;=" &amp; H38)</f>
        <v>0</v>
      </c>
      <c r="J37" s="61"/>
      <c r="K37" s="62">
        <f>COUNTIF(Vertices[Betweenness Centrality], "&gt;= " &amp; J37) - COUNTIF(Vertices[Betweenness Centrality], "&gt;=" &amp; J38)</f>
        <v>0</v>
      </c>
      <c r="L37" s="61"/>
      <c r="M37" s="62">
        <f>COUNTIF(Vertices[Closeness Centrality], "&gt;= " &amp; L37) - COUNTIF(Vertices[Closeness Centrality], "&gt;=" &amp; L38)</f>
        <v>0</v>
      </c>
      <c r="N37" s="61"/>
      <c r="O37" s="62">
        <f>COUNTIF(Vertices[Eigenvector Centrality], "&gt;= " &amp; N37) - COUNTIF(Vertices[Eigenvector Centrality], "&gt;=" &amp; N38)</f>
        <v>0</v>
      </c>
      <c r="P37" s="61"/>
      <c r="Q37" s="62">
        <f>COUNTIF(Vertices[Eigenvector Centrality], "&gt;= " &amp; P37) - COUNTIF(Vertices[Eigenvector Centrality], "&gt;=" &amp; P38)</f>
        <v>0</v>
      </c>
      <c r="R37" s="61"/>
      <c r="S37" s="63">
        <f>COUNTIF(Vertices[Clustering Coefficient], "&gt;= " &amp; R37) - COUNTIF(Vertices[Clustering Coefficient], "&gt;=" &amp; R38)</f>
        <v>0</v>
      </c>
      <c r="T37" s="61"/>
      <c r="U37" s="62">
        <f>COUNTIF(Vertices[Clustering Coefficient], "&gt;= " &amp; T37) - COUNTIF(Vertices[Clustering Coefficient], "&gt;=" &amp; T38)</f>
        <v>0</v>
      </c>
    </row>
    <row r="38" spans="1:21" x14ac:dyDescent="0.25">
      <c r="D38" s="32"/>
      <c r="E38" s="3">
        <f>COUNTIF(Vertices[Degree], "&gt;= " &amp; D38) - COUNTIF(Vertices[Degree], "&gt;=" &amp; D40)</f>
        <v>0</v>
      </c>
      <c r="F38" s="61"/>
      <c r="G38" s="62">
        <f>COUNTIF(Vertices[In-Degree], "&gt;= " &amp; F38) - COUNTIF(Vertices[In-Degree], "&gt;=" &amp; F40)</f>
        <v>-1</v>
      </c>
      <c r="H38" s="61"/>
      <c r="I38" s="62">
        <f>COUNTIF(Vertices[Out-Degree], "&gt;= " &amp; H38) - COUNTIF(Vertices[Out-Degree], "&gt;=" &amp; H40)</f>
        <v>-1</v>
      </c>
      <c r="J38" s="61"/>
      <c r="K38" s="62">
        <f>COUNTIF(Vertices[Betweenness Centrality], "&gt;= " &amp; J38) - COUNTIF(Vertices[Betweenness Centrality], "&gt;=" &amp; J40)</f>
        <v>-1</v>
      </c>
      <c r="L38" s="61"/>
      <c r="M38" s="62">
        <f>COUNTIF(Vertices[Closeness Centrality], "&gt;= " &amp; L38) - COUNTIF(Vertices[Closeness Centrality], "&gt;=" &amp; L40)</f>
        <v>-139</v>
      </c>
      <c r="N38" s="61"/>
      <c r="O38" s="62">
        <f>COUNTIF(Vertices[Eigenvector Centrality], "&gt;= " &amp; N38) - COUNTIF(Vertices[Eigenvector Centrality], "&gt;=" &amp; N40)</f>
        <v>-2</v>
      </c>
      <c r="P38" s="61"/>
      <c r="Q38" s="62">
        <f>COUNTIF(Vertices[Eigenvector Centrality], "&gt;= " &amp; P38) - COUNTIF(Vertices[Eigenvector Centrality], "&gt;=" &amp; P40)</f>
        <v>0</v>
      </c>
      <c r="R38" s="61"/>
      <c r="S38" s="63">
        <f>COUNTIF(Vertices[Clustering Coefficient], "&gt;= " &amp; R38) - COUNTIF(Vertices[Clustering Coefficient], "&gt;=" &amp; R40)</f>
        <v>-111</v>
      </c>
      <c r="T38" s="61"/>
      <c r="U38" s="62">
        <f ca="1">COUNTIF(Vertices[Clustering Coefficient], "&gt;= " &amp; T38) - COUNTIF(Vertices[Clustering Coefficient], "&gt;=" &amp; T40)</f>
        <v>0</v>
      </c>
    </row>
    <row r="39" spans="1:21" x14ac:dyDescent="0.25">
      <c r="D39" s="32"/>
      <c r="E39" s="3">
        <f>COUNTIF(Vertices[Degree], "&gt;= " &amp; D39) - COUNTIF(Vertices[Degree], "&gt;=" &amp; D40)</f>
        <v>0</v>
      </c>
      <c r="F39" s="61"/>
      <c r="G39" s="62">
        <f>COUNTIF(Vertices[In-Degree], "&gt;= " &amp; F39) - COUNTIF(Vertices[In-Degree], "&gt;=" &amp; F40)</f>
        <v>-1</v>
      </c>
      <c r="H39" s="61"/>
      <c r="I39" s="62">
        <f>COUNTIF(Vertices[Out-Degree], "&gt;= " &amp; H39) - COUNTIF(Vertices[Out-Degree], "&gt;=" &amp; H40)</f>
        <v>-1</v>
      </c>
      <c r="J39" s="61"/>
      <c r="K39" s="62">
        <f>COUNTIF(Vertices[Betweenness Centrality], "&gt;= " &amp; J39) - COUNTIF(Vertices[Betweenness Centrality], "&gt;=" &amp; J40)</f>
        <v>-1</v>
      </c>
      <c r="L39" s="61"/>
      <c r="M39" s="62">
        <f>COUNTIF(Vertices[Closeness Centrality], "&gt;= " &amp; L39) - COUNTIF(Vertices[Closeness Centrality], "&gt;=" &amp; L40)</f>
        <v>-139</v>
      </c>
      <c r="N39" s="61"/>
      <c r="O39" s="62">
        <f>COUNTIF(Vertices[Eigenvector Centrality], "&gt;= " &amp; N39) - COUNTIF(Vertices[Eigenvector Centrality], "&gt;=" &amp; N40)</f>
        <v>-2</v>
      </c>
      <c r="P39" s="61"/>
      <c r="Q39" s="62">
        <f>COUNTIF(Vertices[Eigenvector Centrality], "&gt;= " &amp; P39) - COUNTIF(Vertices[Eigenvector Centrality], "&gt;=" &amp; P40)</f>
        <v>0</v>
      </c>
      <c r="R39" s="61"/>
      <c r="S39" s="63">
        <f>COUNTIF(Vertices[Clustering Coefficient], "&gt;= " &amp; R39) - COUNTIF(Vertices[Clustering Coefficient], "&gt;=" &amp; R40)</f>
        <v>-111</v>
      </c>
      <c r="T39" s="61"/>
      <c r="U39" s="62">
        <f ca="1">COUNTIF(Vertices[Clustering Coefficient], "&gt;= " &amp; T39) - COUNTIF(Vertices[Clustering Coefficient], "&gt;=" &amp; T40)</f>
        <v>0</v>
      </c>
    </row>
    <row r="40" spans="1:21" x14ac:dyDescent="0.25">
      <c r="D40" s="32">
        <f>D28+($D$57-$D$2)/BinDivisor</f>
        <v>0</v>
      </c>
      <c r="E40" s="3">
        <f>COUNTIF(Vertices[Degree], "&gt;= " &amp; D40) - COUNTIF(Vertices[Degree], "&gt;=" &amp; D41)</f>
        <v>0</v>
      </c>
      <c r="F40" s="37">
        <f>F28+($F$57-$F$2)/BinDivisor</f>
        <v>56.727272727272691</v>
      </c>
      <c r="G40" s="38">
        <f>COUNTIF(Vertices[In-Degree], "&gt;= " &amp; F40) - COUNTIF(Vertices[In-Degree], "&gt;=" &amp; F41)</f>
        <v>0</v>
      </c>
      <c r="H40" s="37">
        <f>H28+($H$57-$H$2)/BinDivisor</f>
        <v>6.1454545454545455</v>
      </c>
      <c r="I40" s="38">
        <f>COUNTIF(Vertices[Out-Degree], "&gt;= " &amp; H40) - COUNTIF(Vertices[Out-Degree], "&gt;=" &amp; H41)</f>
        <v>0</v>
      </c>
      <c r="J40" s="37">
        <f>J28+($J$57-$J$2)/BinDivisor</f>
        <v>60565.481320618157</v>
      </c>
      <c r="K40" s="38">
        <f>COUNTIF(Vertices[Betweenness Centrality], "&gt;= " &amp; J40) - COUNTIF(Vertices[Betweenness Centrality], "&gt;=" &amp; J41)</f>
        <v>0</v>
      </c>
      <c r="L40" s="37">
        <f>L28+($L$57-$L$2)/BinDivisor</f>
        <v>0.47285961818181821</v>
      </c>
      <c r="M40" s="38">
        <f>COUNTIF(Vertices[Closeness Centrality], "&gt;= " &amp; L40) - COUNTIF(Vertices[Closeness Centrality], "&gt;=" &amp; L41)</f>
        <v>0</v>
      </c>
      <c r="N40" s="37">
        <f>N28+($N$57-$N$2)/BinDivisor</f>
        <v>2.7470181818181828E-2</v>
      </c>
      <c r="O40" s="38">
        <f>COUNTIF(Vertices[Eigenvector Centrality], "&gt;= " &amp; N40) - COUNTIF(Vertices[Eigenvector Centrality], "&gt;=" &amp; N41)</f>
        <v>0</v>
      </c>
      <c r="P40" s="37">
        <f>P28+($P$57-$P$2)/BinDivisor</f>
        <v>14.343039781818186</v>
      </c>
      <c r="Q40" s="38">
        <f>COUNTIF(Vertices[PageRank], "&gt;= " &amp; P40) - COUNTIF(Vertices[PageRank], "&gt;=" &amp; P41)</f>
        <v>0</v>
      </c>
      <c r="R40" s="37">
        <f>R28+($R$57-$R$2)/BinDivisor</f>
        <v>0.23636363636363641</v>
      </c>
      <c r="S40" s="43">
        <f>COUNTIF(Vertices[Clustering Coefficient], "&gt;= " &amp; R40) - COUNTIF(Vertices[Clustering Coefficient], "&gt;=" &amp; R41)</f>
        <v>0</v>
      </c>
      <c r="T40" s="37" t="e">
        <f ca="1">T28+($T$57-$T$2)/BinDivisor</f>
        <v>#REF!</v>
      </c>
      <c r="U40" s="38" t="e">
        <f t="shared" ca="1" si="0"/>
        <v>#REF!</v>
      </c>
    </row>
    <row r="41" spans="1:21" x14ac:dyDescent="0.25">
      <c r="A41" t="s">
        <v>163</v>
      </c>
      <c r="B41" t="s">
        <v>17</v>
      </c>
      <c r="D41" s="32">
        <f t="shared" ref="D41:D56" si="10">D40+($D$57-$D$2)/BinDivisor</f>
        <v>0</v>
      </c>
      <c r="E41" s="3">
        <f>COUNTIF(Vertices[Degree], "&gt;= " &amp; D41) - COUNTIF(Vertices[Degree], "&gt;=" &amp; D42)</f>
        <v>0</v>
      </c>
      <c r="F41" s="39">
        <f t="shared" ref="F41:F56" si="11">F40+($F$57-$F$2)/BinDivisor</f>
        <v>58.909090909090871</v>
      </c>
      <c r="G41" s="40">
        <f>COUNTIF(Vertices[In-Degree], "&gt;= " &amp; F41) - COUNTIF(Vertices[In-Degree], "&gt;=" &amp; F42)</f>
        <v>0</v>
      </c>
      <c r="H41" s="39">
        <f t="shared" ref="H41:H56" si="12">H40+($H$57-$H$2)/BinDivisor</f>
        <v>6.3818181818181818</v>
      </c>
      <c r="I41" s="40">
        <f>COUNTIF(Vertices[Out-Degree], "&gt;= " &amp; H41) - COUNTIF(Vertices[Out-Degree], "&gt;=" &amp; H42)</f>
        <v>0</v>
      </c>
      <c r="J41" s="39">
        <f t="shared" ref="J41:J56" si="13">J40+($J$57-$J$2)/BinDivisor</f>
        <v>62894.922909872701</v>
      </c>
      <c r="K41" s="40">
        <f>COUNTIF(Vertices[Betweenness Centrality], "&gt;= " &amp; J41) - COUNTIF(Vertices[Betweenness Centrality], "&gt;=" &amp; J42)</f>
        <v>0</v>
      </c>
      <c r="L41" s="39">
        <f t="shared" ref="L41:L56" si="14">L40+($L$57-$L$2)/BinDivisor</f>
        <v>0.49103687272727276</v>
      </c>
      <c r="M41" s="40">
        <f>COUNTIF(Vertices[Closeness Centrality], "&gt;= " &amp; L41) - COUNTIF(Vertices[Closeness Centrality], "&gt;=" &amp; L42)</f>
        <v>29</v>
      </c>
      <c r="N41" s="39">
        <f t="shared" ref="N41:N56" si="15">N40+($N$57-$N$2)/BinDivisor</f>
        <v>2.8526727272727283E-2</v>
      </c>
      <c r="O41" s="40">
        <f>COUNTIF(Vertices[Eigenvector Centrality], "&gt;= " &amp; N41) - COUNTIF(Vertices[Eigenvector Centrality], "&gt;=" &amp; N42)</f>
        <v>0</v>
      </c>
      <c r="P41" s="39">
        <f t="shared" ref="P41:P56" si="16">P40+($P$57-$P$2)/BinDivisor</f>
        <v>14.882167927272732</v>
      </c>
      <c r="Q41" s="40">
        <f>COUNTIF(Vertices[PageRank], "&gt;= " &amp; P41) - COUNTIF(Vertices[PageRank], "&gt;=" &amp; P42)</f>
        <v>0</v>
      </c>
      <c r="R41" s="39">
        <f t="shared" ref="R41:R56" si="17">R40+($R$57-$R$2)/BinDivisor</f>
        <v>0.24545454545454551</v>
      </c>
      <c r="S41" s="44">
        <f>COUNTIF(Vertices[Clustering Coefficient], "&gt;= " &amp; R41) - COUNTIF(Vertices[Clustering Coefficient], "&gt;=" &amp; R42)</f>
        <v>19</v>
      </c>
      <c r="T41" s="39" t="e">
        <f t="shared" ref="T41:T56" ca="1" si="18">T40+($T$57-$T$2)/BinDivisor</f>
        <v>#REF!</v>
      </c>
      <c r="U41" s="40" t="e">
        <f t="shared" ca="1" si="0"/>
        <v>#REF!</v>
      </c>
    </row>
    <row r="42" spans="1:21" x14ac:dyDescent="0.25">
      <c r="A42" s="33"/>
      <c r="B42" s="33"/>
      <c r="D42" s="32">
        <f t="shared" si="10"/>
        <v>0</v>
      </c>
      <c r="E42" s="3">
        <f>COUNTIF(Vertices[Degree], "&gt;= " &amp; D42) - COUNTIF(Vertices[Degree], "&gt;=" &amp; D43)</f>
        <v>0</v>
      </c>
      <c r="F42" s="37">
        <f t="shared" si="11"/>
        <v>61.090909090909051</v>
      </c>
      <c r="G42" s="38">
        <f>COUNTIF(Vertices[In-Degree], "&gt;= " &amp; F42) - COUNTIF(Vertices[In-Degree], "&gt;=" &amp; F43)</f>
        <v>0</v>
      </c>
      <c r="H42" s="37">
        <f t="shared" si="12"/>
        <v>6.6181818181818182</v>
      </c>
      <c r="I42" s="38">
        <f>COUNTIF(Vertices[Out-Degree], "&gt;= " &amp; H42) - COUNTIF(Vertices[Out-Degree], "&gt;=" &amp; H43)</f>
        <v>0</v>
      </c>
      <c r="J42" s="37">
        <f t="shared" si="13"/>
        <v>65224.364499127245</v>
      </c>
      <c r="K42" s="38">
        <f>COUNTIF(Vertices[Betweenness Centrality], "&gt;= " &amp; J42) - COUNTIF(Vertices[Betweenness Centrality], "&gt;=" &amp; J43)</f>
        <v>0</v>
      </c>
      <c r="L42" s="37">
        <f t="shared" si="14"/>
        <v>0.5092141272727273</v>
      </c>
      <c r="M42" s="38">
        <f>COUNTIF(Vertices[Closeness Centrality], "&gt;= " &amp; L42) - COUNTIF(Vertices[Closeness Centrality], "&gt;=" &amp; L43)</f>
        <v>0</v>
      </c>
      <c r="N42" s="37">
        <f t="shared" si="15"/>
        <v>2.9583272727272739E-2</v>
      </c>
      <c r="O42" s="38">
        <f>COUNTIF(Vertices[Eigenvector Centrality], "&gt;= " &amp; N42) - COUNTIF(Vertices[Eigenvector Centrality], "&gt;=" &amp; N43)</f>
        <v>0</v>
      </c>
      <c r="P42" s="37">
        <f t="shared" si="16"/>
        <v>15.421296072727278</v>
      </c>
      <c r="Q42" s="38">
        <f>COUNTIF(Vertices[PageRank], "&gt;= " &amp; P42) - COUNTIF(Vertices[PageRank], "&gt;=" &amp; P43)</f>
        <v>0</v>
      </c>
      <c r="R42" s="37">
        <f t="shared" si="17"/>
        <v>0.25454545454545457</v>
      </c>
      <c r="S42" s="43">
        <f>COUNTIF(Vertices[Clustering Coefficient], "&gt;= " &amp; R42) - COUNTIF(Vertices[Clustering Coefficient], "&gt;=" &amp; R43)</f>
        <v>0</v>
      </c>
      <c r="T42" s="37" t="e">
        <f t="shared" ca="1" si="18"/>
        <v>#REF!</v>
      </c>
      <c r="U42" s="38" t="e">
        <f t="shared" ca="1" si="0"/>
        <v>#REF!</v>
      </c>
    </row>
    <row r="43" spans="1:21" x14ac:dyDescent="0.25">
      <c r="D43" s="32">
        <f t="shared" si="10"/>
        <v>0</v>
      </c>
      <c r="E43" s="3">
        <f>COUNTIF(Vertices[Degree], "&gt;= " &amp; D43) - COUNTIF(Vertices[Degree], "&gt;=" &amp; D44)</f>
        <v>0</v>
      </c>
      <c r="F43" s="39">
        <f t="shared" si="11"/>
        <v>63.272727272727231</v>
      </c>
      <c r="G43" s="40">
        <f>COUNTIF(Vertices[In-Degree], "&gt;= " &amp; F43) - COUNTIF(Vertices[In-Degree], "&gt;=" &amp; F44)</f>
        <v>0</v>
      </c>
      <c r="H43" s="39">
        <f t="shared" si="12"/>
        <v>6.8545454545454545</v>
      </c>
      <c r="I43" s="40">
        <f>COUNTIF(Vertices[Out-Degree], "&gt;= " &amp; H43) - COUNTIF(Vertices[Out-Degree], "&gt;=" &amp; H44)</f>
        <v>0</v>
      </c>
      <c r="J43" s="39">
        <f t="shared" si="13"/>
        <v>67553.806088381796</v>
      </c>
      <c r="K43" s="40">
        <f>COUNTIF(Vertices[Betweenness Centrality], "&gt;= " &amp; J43) - COUNTIF(Vertices[Betweenness Centrality], "&gt;=" &amp; J44)</f>
        <v>0</v>
      </c>
      <c r="L43" s="39">
        <f t="shared" si="14"/>
        <v>0.5273913818181819</v>
      </c>
      <c r="M43" s="40">
        <f>COUNTIF(Vertices[Closeness Centrality], "&gt;= " &amp; L43) - COUNTIF(Vertices[Closeness Centrality], "&gt;=" &amp; L44)</f>
        <v>0</v>
      </c>
      <c r="N43" s="39">
        <f t="shared" si="15"/>
        <v>3.0639818181818195E-2</v>
      </c>
      <c r="O43" s="40">
        <f>COUNTIF(Vertices[Eigenvector Centrality], "&gt;= " &amp; N43) - COUNTIF(Vertices[Eigenvector Centrality], "&gt;=" &amp; N44)</f>
        <v>1</v>
      </c>
      <c r="P43" s="39">
        <f t="shared" si="16"/>
        <v>15.960424218181824</v>
      </c>
      <c r="Q43" s="40">
        <f>COUNTIF(Vertices[PageRank], "&gt;= " &amp; P43) - COUNTIF(Vertices[PageRank], "&gt;=" &amp; P44)</f>
        <v>0</v>
      </c>
      <c r="R43" s="39">
        <f t="shared" si="17"/>
        <v>0.26363636363636367</v>
      </c>
      <c r="S43" s="44">
        <f>COUNTIF(Vertices[Clustering Coefficient], "&gt;= " &amp; R43) - COUNTIF(Vertices[Clustering Coefficient], "&gt;=" &amp; R44)</f>
        <v>0</v>
      </c>
      <c r="T43" s="39" t="e">
        <f t="shared" ca="1" si="18"/>
        <v>#REF!</v>
      </c>
      <c r="U43" s="40" t="e">
        <f t="shared" ca="1" si="0"/>
        <v>#REF!</v>
      </c>
    </row>
    <row r="44" spans="1:21" x14ac:dyDescent="0.25">
      <c r="D44" s="32">
        <f t="shared" si="10"/>
        <v>0</v>
      </c>
      <c r="E44" s="3">
        <f>COUNTIF(Vertices[Degree], "&gt;= " &amp; D44) - COUNTIF(Vertices[Degree], "&gt;=" &amp; D45)</f>
        <v>0</v>
      </c>
      <c r="F44" s="37">
        <f t="shared" si="11"/>
        <v>65.454545454545411</v>
      </c>
      <c r="G44" s="38">
        <f>COUNTIF(Vertices[In-Degree], "&gt;= " &amp; F44) - COUNTIF(Vertices[In-Degree], "&gt;=" &amp; F45)</f>
        <v>0</v>
      </c>
      <c r="H44" s="37">
        <f t="shared" si="12"/>
        <v>7.0909090909090908</v>
      </c>
      <c r="I44" s="38">
        <f>COUNTIF(Vertices[Out-Degree], "&gt;= " &amp; H44) - COUNTIF(Vertices[Out-Degree], "&gt;=" &amp; H45)</f>
        <v>0</v>
      </c>
      <c r="J44" s="37">
        <f t="shared" si="13"/>
        <v>69883.247677636347</v>
      </c>
      <c r="K44" s="38">
        <f>COUNTIF(Vertices[Betweenness Centrality], "&gt;= " &amp; J44) - COUNTIF(Vertices[Betweenness Centrality], "&gt;=" &amp; J45)</f>
        <v>0</v>
      </c>
      <c r="L44" s="37">
        <f t="shared" si="14"/>
        <v>0.54556863636363651</v>
      </c>
      <c r="M44" s="38">
        <f>COUNTIF(Vertices[Closeness Centrality], "&gt;= " &amp; L44) - COUNTIF(Vertices[Closeness Centrality], "&gt;=" &amp; L45)</f>
        <v>0</v>
      </c>
      <c r="N44" s="37">
        <f t="shared" si="15"/>
        <v>3.1696363636363648E-2</v>
      </c>
      <c r="O44" s="38">
        <f>COUNTIF(Vertices[Eigenvector Centrality], "&gt;= " &amp; N44) - COUNTIF(Vertices[Eigenvector Centrality], "&gt;=" &amp; N45)</f>
        <v>0</v>
      </c>
      <c r="P44" s="37">
        <f t="shared" si="16"/>
        <v>16.499552363636369</v>
      </c>
      <c r="Q44" s="38">
        <f>COUNTIF(Vertices[PageRank], "&gt;= " &amp; P44) - COUNTIF(Vertices[PageRank], "&gt;=" &amp; P45)</f>
        <v>0</v>
      </c>
      <c r="R44" s="37">
        <f t="shared" si="17"/>
        <v>0.27272727272727276</v>
      </c>
      <c r="S44" s="43">
        <f>COUNTIF(Vertices[Clustering Coefficient], "&gt;= " &amp; R44) - COUNTIF(Vertices[Clustering Coefficient], "&gt;=" &amp; R45)</f>
        <v>0</v>
      </c>
      <c r="T44" s="37" t="e">
        <f t="shared" ca="1" si="18"/>
        <v>#REF!</v>
      </c>
      <c r="U44" s="38" t="e">
        <f t="shared" ca="1" si="0"/>
        <v>#REF!</v>
      </c>
    </row>
    <row r="45" spans="1:21" x14ac:dyDescent="0.25">
      <c r="D45" s="32">
        <f t="shared" si="10"/>
        <v>0</v>
      </c>
      <c r="E45" s="3">
        <f>COUNTIF(Vertices[Degree], "&gt;= " &amp; D45) - COUNTIF(Vertices[Degree], "&gt;=" &amp; D46)</f>
        <v>0</v>
      </c>
      <c r="F45" s="39">
        <f t="shared" si="11"/>
        <v>67.636363636363598</v>
      </c>
      <c r="G45" s="40">
        <f>COUNTIF(Vertices[In-Degree], "&gt;= " &amp; F45) - COUNTIF(Vertices[In-Degree], "&gt;=" &amp; F46)</f>
        <v>0</v>
      </c>
      <c r="H45" s="39">
        <f t="shared" si="12"/>
        <v>7.3272727272727272</v>
      </c>
      <c r="I45" s="40">
        <f>COUNTIF(Vertices[Out-Degree], "&gt;= " &amp; H45) - COUNTIF(Vertices[Out-Degree], "&gt;=" &amp; H46)</f>
        <v>0</v>
      </c>
      <c r="J45" s="39">
        <f t="shared" si="13"/>
        <v>72212.689266890899</v>
      </c>
      <c r="K45" s="40">
        <f>COUNTIF(Vertices[Betweenness Centrality], "&gt;= " &amp; J45) - COUNTIF(Vertices[Betweenness Centrality], "&gt;=" &amp; J46)</f>
        <v>0</v>
      </c>
      <c r="L45" s="39">
        <f t="shared" si="14"/>
        <v>0.56374589090909111</v>
      </c>
      <c r="M45" s="40">
        <f>COUNTIF(Vertices[Closeness Centrality], "&gt;= " &amp; L45) - COUNTIF(Vertices[Closeness Centrality], "&gt;=" &amp; L46)</f>
        <v>0</v>
      </c>
      <c r="N45" s="39">
        <f t="shared" si="15"/>
        <v>3.2752909090909103E-2</v>
      </c>
      <c r="O45" s="40">
        <f>COUNTIF(Vertices[Eigenvector Centrality], "&gt;= " &amp; N45) - COUNTIF(Vertices[Eigenvector Centrality], "&gt;=" &amp; N46)</f>
        <v>0</v>
      </c>
      <c r="P45" s="39">
        <f t="shared" si="16"/>
        <v>17.038680509090913</v>
      </c>
      <c r="Q45" s="40">
        <f>COUNTIF(Vertices[PageRank], "&gt;= " &amp; P45) - COUNTIF(Vertices[PageRank], "&gt;=" &amp; P46)</f>
        <v>0</v>
      </c>
      <c r="R45" s="39">
        <f t="shared" si="17"/>
        <v>0.28181818181818186</v>
      </c>
      <c r="S45" s="44">
        <f>COUNTIF(Vertices[Clustering Coefficient], "&gt;= " &amp; R45) - COUNTIF(Vertices[Clustering Coefficient], "&gt;=" &amp; R46)</f>
        <v>0</v>
      </c>
      <c r="T45" s="39" t="e">
        <f t="shared" ca="1" si="18"/>
        <v>#REF!</v>
      </c>
      <c r="U45" s="40" t="e">
        <f t="shared" ca="1" si="0"/>
        <v>#REF!</v>
      </c>
    </row>
    <row r="46" spans="1:21" x14ac:dyDescent="0.25">
      <c r="D46" s="32">
        <f t="shared" si="10"/>
        <v>0</v>
      </c>
      <c r="E46" s="3">
        <f>COUNTIF(Vertices[Degree], "&gt;= " &amp; D46) - COUNTIF(Vertices[Degree], "&gt;=" &amp; D47)</f>
        <v>0</v>
      </c>
      <c r="F46" s="37">
        <f t="shared" si="11"/>
        <v>69.818181818181785</v>
      </c>
      <c r="G46" s="38">
        <f>COUNTIF(Vertices[In-Degree], "&gt;= " &amp; F46) - COUNTIF(Vertices[In-Degree], "&gt;=" &amp; F47)</f>
        <v>0</v>
      </c>
      <c r="H46" s="37">
        <f t="shared" si="12"/>
        <v>7.5636363636363635</v>
      </c>
      <c r="I46" s="38">
        <f>COUNTIF(Vertices[Out-Degree], "&gt;= " &amp; H46) - COUNTIF(Vertices[Out-Degree], "&gt;=" &amp; H47)</f>
        <v>0</v>
      </c>
      <c r="J46" s="37">
        <f t="shared" si="13"/>
        <v>74542.13085614545</v>
      </c>
      <c r="K46" s="38">
        <f>COUNTIF(Vertices[Betweenness Centrality], "&gt;= " &amp; J46) - COUNTIF(Vertices[Betweenness Centrality], "&gt;=" &amp; J47)</f>
        <v>0</v>
      </c>
      <c r="L46" s="37">
        <f t="shared" si="14"/>
        <v>0.58192314545454571</v>
      </c>
      <c r="M46" s="38">
        <f>COUNTIF(Vertices[Closeness Centrality], "&gt;= " &amp; L46) - COUNTIF(Vertices[Closeness Centrality], "&gt;=" &amp; L47)</f>
        <v>0</v>
      </c>
      <c r="N46" s="37">
        <f t="shared" si="15"/>
        <v>3.3809454545454559E-2</v>
      </c>
      <c r="O46" s="38">
        <f>COUNTIF(Vertices[Eigenvector Centrality], "&gt;= " &amp; N46) - COUNTIF(Vertices[Eigenvector Centrality], "&gt;=" &amp; N47)</f>
        <v>0</v>
      </c>
      <c r="P46" s="37">
        <f t="shared" si="16"/>
        <v>17.577808654545457</v>
      </c>
      <c r="Q46" s="38">
        <f>COUNTIF(Vertices[PageRank], "&gt;= " &amp; P46) - COUNTIF(Vertices[PageRank], "&gt;=" &amp; P47)</f>
        <v>0</v>
      </c>
      <c r="R46" s="37">
        <f t="shared" si="17"/>
        <v>0.29090909090909095</v>
      </c>
      <c r="S46" s="43">
        <f>COUNTIF(Vertices[Clustering Coefficient], "&gt;= " &amp; R46) - COUNTIF(Vertices[Clustering Coefficient], "&gt;=" &amp; R47)</f>
        <v>0</v>
      </c>
      <c r="T46" s="37" t="e">
        <f t="shared" ca="1" si="18"/>
        <v>#REF!</v>
      </c>
      <c r="U46" s="38" t="e">
        <f t="shared" ca="1" si="0"/>
        <v>#REF!</v>
      </c>
    </row>
    <row r="47" spans="1:21" x14ac:dyDescent="0.25">
      <c r="D47" s="32">
        <f t="shared" si="10"/>
        <v>0</v>
      </c>
      <c r="E47" s="3">
        <f>COUNTIF(Vertices[Degree], "&gt;= " &amp; D47) - COUNTIF(Vertices[Degree], "&gt;=" &amp; D48)</f>
        <v>0</v>
      </c>
      <c r="F47" s="39">
        <f t="shared" si="11"/>
        <v>71.999999999999972</v>
      </c>
      <c r="G47" s="40">
        <f>COUNTIF(Vertices[In-Degree], "&gt;= " &amp; F47) - COUNTIF(Vertices[In-Degree], "&gt;=" &amp; F48)</f>
        <v>0</v>
      </c>
      <c r="H47" s="39">
        <f t="shared" si="12"/>
        <v>7.8</v>
      </c>
      <c r="I47" s="40">
        <f>COUNTIF(Vertices[Out-Degree], "&gt;= " &amp; H47) - COUNTIF(Vertices[Out-Degree], "&gt;=" &amp; H48)</f>
        <v>0</v>
      </c>
      <c r="J47" s="39">
        <f t="shared" si="13"/>
        <v>76871.572445400001</v>
      </c>
      <c r="K47" s="40">
        <f>COUNTIF(Vertices[Betweenness Centrality], "&gt;= " &amp; J47) - COUNTIF(Vertices[Betweenness Centrality], "&gt;=" &amp; J48)</f>
        <v>0</v>
      </c>
      <c r="L47" s="39">
        <f t="shared" si="14"/>
        <v>0.60010040000000031</v>
      </c>
      <c r="M47" s="40">
        <f>COUNTIF(Vertices[Closeness Centrality], "&gt;= " &amp; L47) - COUNTIF(Vertices[Closeness Centrality], "&gt;=" &amp; L48)</f>
        <v>0</v>
      </c>
      <c r="N47" s="39">
        <f t="shared" si="15"/>
        <v>3.4866000000000015E-2</v>
      </c>
      <c r="O47" s="40">
        <f>COUNTIF(Vertices[Eigenvector Centrality], "&gt;= " &amp; N47) - COUNTIF(Vertices[Eigenvector Centrality], "&gt;=" &amp; N48)</f>
        <v>0</v>
      </c>
      <c r="P47" s="39">
        <f t="shared" si="16"/>
        <v>18.116936800000001</v>
      </c>
      <c r="Q47" s="40">
        <f>COUNTIF(Vertices[PageRank], "&gt;= " &amp; P47) - COUNTIF(Vertices[PageRank], "&gt;=" &amp; P48)</f>
        <v>0</v>
      </c>
      <c r="R47" s="39">
        <f t="shared" si="17"/>
        <v>0.30000000000000004</v>
      </c>
      <c r="S47" s="44">
        <f>COUNTIF(Vertices[Clustering Coefficient], "&gt;= " &amp; R47) - COUNTIF(Vertices[Clustering Coefficient], "&gt;=" &amp; R48)</f>
        <v>0</v>
      </c>
      <c r="T47" s="39" t="e">
        <f t="shared" ca="1" si="18"/>
        <v>#REF!</v>
      </c>
      <c r="U47" s="40" t="e">
        <f t="shared" ca="1" si="0"/>
        <v>#REF!</v>
      </c>
    </row>
    <row r="48" spans="1:21" x14ac:dyDescent="0.25">
      <c r="D48" s="32">
        <f t="shared" si="10"/>
        <v>0</v>
      </c>
      <c r="E48" s="3">
        <f>COUNTIF(Vertices[Degree], "&gt;= " &amp; D48) - COUNTIF(Vertices[Degree], "&gt;=" &amp; D49)</f>
        <v>0</v>
      </c>
      <c r="F48" s="37">
        <f t="shared" si="11"/>
        <v>74.181818181818159</v>
      </c>
      <c r="G48" s="38">
        <f>COUNTIF(Vertices[In-Degree], "&gt;= " &amp; F48) - COUNTIF(Vertices[In-Degree], "&gt;=" &amp; F49)</f>
        <v>0</v>
      </c>
      <c r="H48" s="37">
        <f t="shared" si="12"/>
        <v>8.036363636363637</v>
      </c>
      <c r="I48" s="38">
        <f>COUNTIF(Vertices[Out-Degree], "&gt;= " &amp; H48) - COUNTIF(Vertices[Out-Degree], "&gt;=" &amp; H49)</f>
        <v>0</v>
      </c>
      <c r="J48" s="37">
        <f t="shared" si="13"/>
        <v>79201.014034654552</v>
      </c>
      <c r="K48" s="38">
        <f>COUNTIF(Vertices[Betweenness Centrality], "&gt;= " &amp; J48) - COUNTIF(Vertices[Betweenness Centrality], "&gt;=" &amp; J49)</f>
        <v>0</v>
      </c>
      <c r="L48" s="37">
        <f t="shared" si="14"/>
        <v>0.61827765454545491</v>
      </c>
      <c r="M48" s="38">
        <f>COUNTIF(Vertices[Closeness Centrality], "&gt;= " &amp; L48) - COUNTIF(Vertices[Closeness Centrality], "&gt;=" &amp; L49)</f>
        <v>0</v>
      </c>
      <c r="N48" s="37">
        <f t="shared" si="15"/>
        <v>3.5922545454545471E-2</v>
      </c>
      <c r="O48" s="38">
        <f>COUNTIF(Vertices[Eigenvector Centrality], "&gt;= " &amp; N48) - COUNTIF(Vertices[Eigenvector Centrality], "&gt;=" &amp; N49)</f>
        <v>0</v>
      </c>
      <c r="P48" s="37">
        <f t="shared" si="16"/>
        <v>18.656064945454546</v>
      </c>
      <c r="Q48" s="38">
        <f>COUNTIF(Vertices[PageRank], "&gt;= " &amp; P48) - COUNTIF(Vertices[PageRank], "&gt;=" &amp; P49)</f>
        <v>0</v>
      </c>
      <c r="R48" s="37">
        <f t="shared" si="17"/>
        <v>0.30909090909090914</v>
      </c>
      <c r="S48" s="43">
        <f>COUNTIF(Vertices[Clustering Coefficient], "&gt;= " &amp; R48) - COUNTIF(Vertices[Clustering Coefficient], "&gt;=" &amp; R49)</f>
        <v>0</v>
      </c>
      <c r="T48" s="37" t="e">
        <f t="shared" ca="1" si="18"/>
        <v>#REF!</v>
      </c>
      <c r="U48" s="38" t="e">
        <f t="shared" ca="1" si="0"/>
        <v>#REF!</v>
      </c>
    </row>
    <row r="49" spans="1:21" x14ac:dyDescent="0.25">
      <c r="D49" s="32">
        <f t="shared" si="10"/>
        <v>0</v>
      </c>
      <c r="E49" s="3">
        <f>COUNTIF(Vertices[Degree], "&gt;= " &amp; D49) - COUNTIF(Vertices[Degree], "&gt;=" &amp; D50)</f>
        <v>0</v>
      </c>
      <c r="F49" s="39">
        <f t="shared" si="11"/>
        <v>76.363636363636346</v>
      </c>
      <c r="G49" s="40">
        <f>COUNTIF(Vertices[In-Degree], "&gt;= " &amp; F49) - COUNTIF(Vertices[In-Degree], "&gt;=" &amp; F50)</f>
        <v>0</v>
      </c>
      <c r="H49" s="39">
        <f t="shared" si="12"/>
        <v>8.2727272727272734</v>
      </c>
      <c r="I49" s="40">
        <f>COUNTIF(Vertices[Out-Degree], "&gt;= " &amp; H49) - COUNTIF(Vertices[Out-Degree], "&gt;=" &amp; H50)</f>
        <v>0</v>
      </c>
      <c r="J49" s="39">
        <f t="shared" si="13"/>
        <v>81530.455623909103</v>
      </c>
      <c r="K49" s="40">
        <f>COUNTIF(Vertices[Betweenness Centrality], "&gt;= " &amp; J49) - COUNTIF(Vertices[Betweenness Centrality], "&gt;=" &amp; J50)</f>
        <v>0</v>
      </c>
      <c r="L49" s="39">
        <f t="shared" si="14"/>
        <v>0.63645490909090952</v>
      </c>
      <c r="M49" s="40">
        <f>COUNTIF(Vertices[Closeness Centrality], "&gt;= " &amp; L49) - COUNTIF(Vertices[Closeness Centrality], "&gt;=" &amp; L50)</f>
        <v>0</v>
      </c>
      <c r="N49" s="39">
        <f t="shared" si="15"/>
        <v>3.6979090909090927E-2</v>
      </c>
      <c r="O49" s="40">
        <f>COUNTIF(Vertices[Eigenvector Centrality], "&gt;= " &amp; N49) - COUNTIF(Vertices[Eigenvector Centrality], "&gt;=" &amp; N50)</f>
        <v>0</v>
      </c>
      <c r="P49" s="39">
        <f t="shared" si="16"/>
        <v>19.19519309090909</v>
      </c>
      <c r="Q49" s="40">
        <f>COUNTIF(Vertices[PageRank], "&gt;= " &amp; P49) - COUNTIF(Vertices[PageRank], "&gt;=" &amp; P50)</f>
        <v>0</v>
      </c>
      <c r="R49" s="39">
        <f t="shared" si="17"/>
        <v>0.31818181818181823</v>
      </c>
      <c r="S49" s="44">
        <f>COUNTIF(Vertices[Clustering Coefficient], "&gt;= " &amp; R49) - COUNTIF(Vertices[Clustering Coefficient], "&gt;=" &amp; R50)</f>
        <v>0</v>
      </c>
      <c r="T49" s="39" t="e">
        <f t="shared" ca="1" si="18"/>
        <v>#REF!</v>
      </c>
      <c r="U49" s="40" t="e">
        <f t="shared" ca="1" si="0"/>
        <v>#REF!</v>
      </c>
    </row>
    <row r="50" spans="1:21" x14ac:dyDescent="0.25">
      <c r="D50" s="32">
        <f t="shared" si="10"/>
        <v>0</v>
      </c>
      <c r="E50" s="3">
        <f>COUNTIF(Vertices[Degree], "&gt;= " &amp; D50) - COUNTIF(Vertices[Degree], "&gt;=" &amp; D51)</f>
        <v>0</v>
      </c>
      <c r="F50" s="37">
        <f t="shared" si="11"/>
        <v>78.545454545454533</v>
      </c>
      <c r="G50" s="38">
        <f>COUNTIF(Vertices[In-Degree], "&gt;= " &amp; F50) - COUNTIF(Vertices[In-Degree], "&gt;=" &amp; F51)</f>
        <v>0</v>
      </c>
      <c r="H50" s="37">
        <f t="shared" si="12"/>
        <v>8.5090909090909097</v>
      </c>
      <c r="I50" s="38">
        <f>COUNTIF(Vertices[Out-Degree], "&gt;= " &amp; H50) - COUNTIF(Vertices[Out-Degree], "&gt;=" &amp; H51)</f>
        <v>0</v>
      </c>
      <c r="J50" s="37">
        <f t="shared" si="13"/>
        <v>83859.897213163655</v>
      </c>
      <c r="K50" s="38">
        <f>COUNTIF(Vertices[Betweenness Centrality], "&gt;= " &amp; J50) - COUNTIF(Vertices[Betweenness Centrality], "&gt;=" &amp; J51)</f>
        <v>0</v>
      </c>
      <c r="L50" s="37">
        <f t="shared" si="14"/>
        <v>0.65463216363636412</v>
      </c>
      <c r="M50" s="38">
        <f>COUNTIF(Vertices[Closeness Centrality], "&gt;= " &amp; L50) - COUNTIF(Vertices[Closeness Centrality], "&gt;=" &amp; L51)</f>
        <v>0</v>
      </c>
      <c r="N50" s="37">
        <f t="shared" si="15"/>
        <v>3.8035636363636383E-2</v>
      </c>
      <c r="O50" s="38">
        <f>COUNTIF(Vertices[Eigenvector Centrality], "&gt;= " &amp; N50) - COUNTIF(Vertices[Eigenvector Centrality], "&gt;=" &amp; N51)</f>
        <v>0</v>
      </c>
      <c r="P50" s="37">
        <f t="shared" si="16"/>
        <v>19.734321236363634</v>
      </c>
      <c r="Q50" s="38">
        <f>COUNTIF(Vertices[PageRank], "&gt;= " &amp; P50) - COUNTIF(Vertices[PageRank], "&gt;=" &amp; P51)</f>
        <v>0</v>
      </c>
      <c r="R50" s="37">
        <f t="shared" si="17"/>
        <v>0.32727272727272733</v>
      </c>
      <c r="S50" s="43">
        <f>COUNTIF(Vertices[Clustering Coefficient], "&gt;= " &amp; R50) - COUNTIF(Vertices[Clustering Coefficient], "&gt;=" &amp; R51)</f>
        <v>9</v>
      </c>
      <c r="T50" s="37" t="e">
        <f t="shared" ca="1" si="18"/>
        <v>#REF!</v>
      </c>
      <c r="U50" s="38" t="e">
        <f t="shared" ca="1" si="0"/>
        <v>#REF!</v>
      </c>
    </row>
    <row r="51" spans="1:21" x14ac:dyDescent="0.25">
      <c r="D51" s="32">
        <f t="shared" si="10"/>
        <v>0</v>
      </c>
      <c r="E51" s="3">
        <f>COUNTIF(Vertices[Degree], "&gt;= " &amp; D51) - COUNTIF(Vertices[Degree], "&gt;=" &amp; D52)</f>
        <v>0</v>
      </c>
      <c r="F51" s="39">
        <f t="shared" si="11"/>
        <v>80.72727272727272</v>
      </c>
      <c r="G51" s="40">
        <f>COUNTIF(Vertices[In-Degree], "&gt;= " &amp; F51) - COUNTIF(Vertices[In-Degree], "&gt;=" &amp; F52)</f>
        <v>0</v>
      </c>
      <c r="H51" s="39">
        <f t="shared" si="12"/>
        <v>8.745454545454546</v>
      </c>
      <c r="I51" s="40">
        <f>COUNTIF(Vertices[Out-Degree], "&gt;= " &amp; H51) - COUNTIF(Vertices[Out-Degree], "&gt;=" &amp; H52)</f>
        <v>0</v>
      </c>
      <c r="J51" s="39">
        <f t="shared" si="13"/>
        <v>86189.338802418206</v>
      </c>
      <c r="K51" s="40">
        <f>COUNTIF(Vertices[Betweenness Centrality], "&gt;= " &amp; J51) - COUNTIF(Vertices[Betweenness Centrality], "&gt;=" &amp; J52)</f>
        <v>0</v>
      </c>
      <c r="L51" s="39">
        <f t="shared" si="14"/>
        <v>0.67280941818181872</v>
      </c>
      <c r="M51" s="40">
        <f>COUNTIF(Vertices[Closeness Centrality], "&gt;= " &amp; L51) - COUNTIF(Vertices[Closeness Centrality], "&gt;=" &amp; L52)</f>
        <v>0</v>
      </c>
      <c r="N51" s="39">
        <f t="shared" si="15"/>
        <v>3.9092181818181838E-2</v>
      </c>
      <c r="O51" s="40">
        <f>COUNTIF(Vertices[Eigenvector Centrality], "&gt;= " &amp; N51) - COUNTIF(Vertices[Eigenvector Centrality], "&gt;=" &amp; N52)</f>
        <v>0</v>
      </c>
      <c r="P51" s="39">
        <f t="shared" si="16"/>
        <v>20.273449381818178</v>
      </c>
      <c r="Q51" s="40">
        <f>COUNTIF(Vertices[PageRank], "&gt;= " &amp; P51) - COUNTIF(Vertices[PageRank], "&gt;=" &amp; P52)</f>
        <v>0</v>
      </c>
      <c r="R51" s="39">
        <f t="shared" si="17"/>
        <v>0.33636363636363642</v>
      </c>
      <c r="S51" s="44">
        <f>COUNTIF(Vertices[Clustering Coefficient], "&gt;= " &amp; R51) - COUNTIF(Vertices[Clustering Coefficient], "&gt;=" &amp; R52)</f>
        <v>0</v>
      </c>
      <c r="T51" s="39" t="e">
        <f t="shared" ca="1" si="18"/>
        <v>#REF!</v>
      </c>
      <c r="U51" s="40" t="e">
        <f t="shared" ca="1" si="0"/>
        <v>#REF!</v>
      </c>
    </row>
    <row r="52" spans="1:21" x14ac:dyDescent="0.25">
      <c r="D52" s="32">
        <f t="shared" si="10"/>
        <v>0</v>
      </c>
      <c r="E52" s="3">
        <f>COUNTIF(Vertices[Degree], "&gt;= " &amp; D52) - COUNTIF(Vertices[Degree], "&gt;=" &amp; D53)</f>
        <v>0</v>
      </c>
      <c r="F52" s="37">
        <f t="shared" si="11"/>
        <v>82.909090909090907</v>
      </c>
      <c r="G52" s="38">
        <f>COUNTIF(Vertices[In-Degree], "&gt;= " &amp; F52) - COUNTIF(Vertices[In-Degree], "&gt;=" &amp; F53)</f>
        <v>0</v>
      </c>
      <c r="H52" s="37">
        <f t="shared" si="12"/>
        <v>8.9818181818181824</v>
      </c>
      <c r="I52" s="38">
        <f>COUNTIF(Vertices[Out-Degree], "&gt;= " &amp; H52) - COUNTIF(Vertices[Out-Degree], "&gt;=" &amp; H53)</f>
        <v>0</v>
      </c>
      <c r="J52" s="37">
        <f t="shared" si="13"/>
        <v>88518.780391672757</v>
      </c>
      <c r="K52" s="38">
        <f>COUNTIF(Vertices[Betweenness Centrality], "&gt;= " &amp; J52) - COUNTIF(Vertices[Betweenness Centrality], "&gt;=" &amp; J53)</f>
        <v>0</v>
      </c>
      <c r="L52" s="37">
        <f t="shared" si="14"/>
        <v>0.69098667272727332</v>
      </c>
      <c r="M52" s="38">
        <f>COUNTIF(Vertices[Closeness Centrality], "&gt;= " &amp; L52) - COUNTIF(Vertices[Closeness Centrality], "&gt;=" &amp; L53)</f>
        <v>0</v>
      </c>
      <c r="N52" s="37">
        <f t="shared" si="15"/>
        <v>4.0148727272727294E-2</v>
      </c>
      <c r="O52" s="38">
        <f>COUNTIF(Vertices[Eigenvector Centrality], "&gt;= " &amp; N52) - COUNTIF(Vertices[Eigenvector Centrality], "&gt;=" &amp; N53)</f>
        <v>0</v>
      </c>
      <c r="P52" s="37">
        <f t="shared" si="16"/>
        <v>20.812577527272722</v>
      </c>
      <c r="Q52" s="38">
        <f>COUNTIF(Vertices[PageRank], "&gt;= " &amp; P52) - COUNTIF(Vertices[PageRank], "&gt;=" &amp; P53)</f>
        <v>0</v>
      </c>
      <c r="R52" s="37">
        <f t="shared" si="17"/>
        <v>0.34545454545454551</v>
      </c>
      <c r="S52" s="43">
        <f>COUNTIF(Vertices[Clustering Coefficient], "&gt;= " &amp; R52) - COUNTIF(Vertices[Clustering Coefficient], "&gt;=" &amp; R53)</f>
        <v>0</v>
      </c>
      <c r="T52" s="37" t="e">
        <f t="shared" ca="1" si="18"/>
        <v>#REF!</v>
      </c>
      <c r="U52" s="38" t="e">
        <f t="shared" ca="1" si="0"/>
        <v>#REF!</v>
      </c>
    </row>
    <row r="53" spans="1:21" x14ac:dyDescent="0.25">
      <c r="D53" s="32">
        <f t="shared" si="10"/>
        <v>0</v>
      </c>
      <c r="E53" s="3">
        <f>COUNTIF(Vertices[Degree], "&gt;= " &amp; D53) - COUNTIF(Vertices[Degree], "&gt;=" &amp; D54)</f>
        <v>0</v>
      </c>
      <c r="F53" s="39">
        <f t="shared" si="11"/>
        <v>85.090909090909093</v>
      </c>
      <c r="G53" s="40">
        <f>COUNTIF(Vertices[In-Degree], "&gt;= " &amp; F53) - COUNTIF(Vertices[In-Degree], "&gt;=" &amp; F54)</f>
        <v>0</v>
      </c>
      <c r="H53" s="39">
        <f t="shared" si="12"/>
        <v>9.2181818181818187</v>
      </c>
      <c r="I53" s="40">
        <f>COUNTIF(Vertices[Out-Degree], "&gt;= " &amp; H53) - COUNTIF(Vertices[Out-Degree], "&gt;=" &amp; H54)</f>
        <v>0</v>
      </c>
      <c r="J53" s="39">
        <f t="shared" si="13"/>
        <v>90848.221980927308</v>
      </c>
      <c r="K53" s="40">
        <f>COUNTIF(Vertices[Betweenness Centrality], "&gt;= " &amp; J53) - COUNTIF(Vertices[Betweenness Centrality], "&gt;=" &amp; J54)</f>
        <v>0</v>
      </c>
      <c r="L53" s="39">
        <f t="shared" si="14"/>
        <v>0.70916392727272792</v>
      </c>
      <c r="M53" s="40">
        <f>COUNTIF(Vertices[Closeness Centrality], "&gt;= " &amp; L53) - COUNTIF(Vertices[Closeness Centrality], "&gt;=" &amp; L54)</f>
        <v>0</v>
      </c>
      <c r="N53" s="39">
        <f t="shared" si="15"/>
        <v>4.120527272727275E-2</v>
      </c>
      <c r="O53" s="40">
        <f>COUNTIF(Vertices[Eigenvector Centrality], "&gt;= " &amp; N53) - COUNTIF(Vertices[Eigenvector Centrality], "&gt;=" &amp; N54)</f>
        <v>0</v>
      </c>
      <c r="P53" s="39">
        <f t="shared" si="16"/>
        <v>21.351705672727267</v>
      </c>
      <c r="Q53" s="40">
        <f>COUNTIF(Vertices[PageRank], "&gt;= " &amp; P53) - COUNTIF(Vertices[PageRank], "&gt;=" &amp; P54)</f>
        <v>0</v>
      </c>
      <c r="R53" s="39">
        <f t="shared" si="17"/>
        <v>0.35454545454545461</v>
      </c>
      <c r="S53" s="44">
        <f>COUNTIF(Vertices[Clustering Coefficient], "&gt;= " &amp; R53) - COUNTIF(Vertices[Clustering Coefficient], "&gt;=" &amp; R54)</f>
        <v>0</v>
      </c>
      <c r="T53" s="39" t="e">
        <f t="shared" ca="1" si="18"/>
        <v>#REF!</v>
      </c>
      <c r="U53" s="40" t="e">
        <f t="shared" ca="1" si="0"/>
        <v>#REF!</v>
      </c>
    </row>
    <row r="54" spans="1:21" x14ac:dyDescent="0.25">
      <c r="D54" s="32">
        <f t="shared" si="10"/>
        <v>0</v>
      </c>
      <c r="E54" s="3">
        <f>COUNTIF(Vertices[Degree], "&gt;= " &amp; D54) - COUNTIF(Vertices[Degree], "&gt;=" &amp; D55)</f>
        <v>0</v>
      </c>
      <c r="F54" s="37">
        <f t="shared" si="11"/>
        <v>87.27272727272728</v>
      </c>
      <c r="G54" s="38">
        <f>COUNTIF(Vertices[In-Degree], "&gt;= " &amp; F54) - COUNTIF(Vertices[In-Degree], "&gt;=" &amp; F55)</f>
        <v>0</v>
      </c>
      <c r="H54" s="37">
        <f t="shared" si="12"/>
        <v>9.454545454545455</v>
      </c>
      <c r="I54" s="38">
        <f>COUNTIF(Vertices[Out-Degree], "&gt;= " &amp; H54) - COUNTIF(Vertices[Out-Degree], "&gt;=" &amp; H55)</f>
        <v>0</v>
      </c>
      <c r="J54" s="37">
        <f t="shared" si="13"/>
        <v>93177.66357018186</v>
      </c>
      <c r="K54" s="38">
        <f>COUNTIF(Vertices[Betweenness Centrality], "&gt;= " &amp; J54) - COUNTIF(Vertices[Betweenness Centrality], "&gt;=" &amp; J55)</f>
        <v>0</v>
      </c>
      <c r="L54" s="37">
        <f t="shared" si="14"/>
        <v>0.72734118181818253</v>
      </c>
      <c r="M54" s="38">
        <f>COUNTIF(Vertices[Closeness Centrality], "&gt;= " &amp; L54) - COUNTIF(Vertices[Closeness Centrality], "&gt;=" &amp; L55)</f>
        <v>0</v>
      </c>
      <c r="N54" s="37">
        <f t="shared" si="15"/>
        <v>4.2261818181818206E-2</v>
      </c>
      <c r="O54" s="38">
        <f>COUNTIF(Vertices[Eigenvector Centrality], "&gt;= " &amp; N54) - COUNTIF(Vertices[Eigenvector Centrality], "&gt;=" &amp; N55)</f>
        <v>0</v>
      </c>
      <c r="P54" s="37">
        <f t="shared" si="16"/>
        <v>21.890833818181811</v>
      </c>
      <c r="Q54" s="38">
        <f>COUNTIF(Vertices[PageRank], "&gt;= " &amp; P54) - COUNTIF(Vertices[PageRank], "&gt;=" &amp; P55)</f>
        <v>0</v>
      </c>
      <c r="R54" s="37">
        <f t="shared" si="17"/>
        <v>0.3636363636363637</v>
      </c>
      <c r="S54" s="43">
        <f>COUNTIF(Vertices[Clustering Coefficient], "&gt;= " &amp; R54) - COUNTIF(Vertices[Clustering Coefficient], "&gt;=" &amp; R55)</f>
        <v>0</v>
      </c>
      <c r="T54" s="37" t="e">
        <f t="shared" ca="1" si="18"/>
        <v>#REF!</v>
      </c>
      <c r="U54" s="38" t="e">
        <f t="shared" ca="1" si="0"/>
        <v>#REF!</v>
      </c>
    </row>
    <row r="55" spans="1:21" x14ac:dyDescent="0.25">
      <c r="A55" s="33" t="s">
        <v>81</v>
      </c>
      <c r="B55" s="46" t="str">
        <f>IF(COUNT(Vertices[Degree])&gt;0, D2, NoMetricMessage)</f>
        <v>Not Available</v>
      </c>
      <c r="D55" s="32">
        <f t="shared" si="10"/>
        <v>0</v>
      </c>
      <c r="E55" s="3">
        <f>COUNTIF(Vertices[Degree], "&gt;= " &amp; D55) - COUNTIF(Vertices[Degree], "&gt;=" &amp; D56)</f>
        <v>0</v>
      </c>
      <c r="F55" s="39">
        <f t="shared" si="11"/>
        <v>89.454545454545467</v>
      </c>
      <c r="G55" s="40">
        <f>COUNTIF(Vertices[In-Degree], "&gt;= " &amp; F55) - COUNTIF(Vertices[In-Degree], "&gt;=" &amp; F56)</f>
        <v>0</v>
      </c>
      <c r="H55" s="39">
        <f t="shared" si="12"/>
        <v>9.6909090909090914</v>
      </c>
      <c r="I55" s="40">
        <f>COUNTIF(Vertices[Out-Degree], "&gt;= " &amp; H55) - COUNTIF(Vertices[Out-Degree], "&gt;=" &amp; H56)</f>
        <v>0</v>
      </c>
      <c r="J55" s="39">
        <f t="shared" si="13"/>
        <v>95507.105159436411</v>
      </c>
      <c r="K55" s="40">
        <f>COUNTIF(Vertices[Betweenness Centrality], "&gt;= " &amp; J55) - COUNTIF(Vertices[Betweenness Centrality], "&gt;=" &amp; J56)</f>
        <v>0</v>
      </c>
      <c r="L55" s="39">
        <f t="shared" si="14"/>
        <v>0.74551843636363713</v>
      </c>
      <c r="M55" s="40">
        <f>COUNTIF(Vertices[Closeness Centrality], "&gt;= " &amp; L55) - COUNTIF(Vertices[Closeness Centrality], "&gt;=" &amp; L56)</f>
        <v>0</v>
      </c>
      <c r="N55" s="39">
        <f t="shared" si="15"/>
        <v>4.3318363636363662E-2</v>
      </c>
      <c r="O55" s="40">
        <f>COUNTIF(Vertices[Eigenvector Centrality], "&gt;= " &amp; N55) - COUNTIF(Vertices[Eigenvector Centrality], "&gt;=" &amp; N56)</f>
        <v>0</v>
      </c>
      <c r="P55" s="39">
        <f t="shared" si="16"/>
        <v>22.429961963636355</v>
      </c>
      <c r="Q55" s="40">
        <f>COUNTIF(Vertices[PageRank], "&gt;= " &amp; P55) - COUNTIF(Vertices[PageRank], "&gt;=" &amp; P56)</f>
        <v>0</v>
      </c>
      <c r="R55" s="39">
        <f t="shared" si="17"/>
        <v>0.3727272727272728</v>
      </c>
      <c r="S55" s="44">
        <f>COUNTIF(Vertices[Clustering Coefficient], "&gt;= " &amp; R55) - COUNTIF(Vertices[Clustering Coefficient], "&gt;=" &amp; R56)</f>
        <v>0</v>
      </c>
      <c r="T55" s="39" t="e">
        <f t="shared" ca="1" si="18"/>
        <v>#REF!</v>
      </c>
      <c r="U55" s="40" t="e">
        <f t="shared" ca="1" si="0"/>
        <v>#REF!</v>
      </c>
    </row>
    <row r="56" spans="1:21" x14ac:dyDescent="0.25">
      <c r="A56" s="33" t="s">
        <v>82</v>
      </c>
      <c r="B56" s="46" t="str">
        <f>IF(COUNT(Vertices[Degree])&gt;0, D57, NoMetricMessage)</f>
        <v>Not Available</v>
      </c>
      <c r="D56" s="32">
        <f t="shared" si="10"/>
        <v>0</v>
      </c>
      <c r="E56" s="3">
        <f>COUNTIF(Vertices[Degree], "&gt;= " &amp; D56) - COUNTIF(Vertices[Degree], "&gt;=" &amp; D57)</f>
        <v>0</v>
      </c>
      <c r="F56" s="37">
        <f t="shared" si="11"/>
        <v>91.636363636363654</v>
      </c>
      <c r="G56" s="38">
        <f>COUNTIF(Vertices[In-Degree], "&gt;= " &amp; F56) - COUNTIF(Vertices[In-Degree], "&gt;=" &amp; F57)</f>
        <v>0</v>
      </c>
      <c r="H56" s="37">
        <f t="shared" si="12"/>
        <v>9.9272727272727277</v>
      </c>
      <c r="I56" s="38">
        <f>COUNTIF(Vertices[Out-Degree], "&gt;= " &amp; H56) - COUNTIF(Vertices[Out-Degree], "&gt;=" &amp; H57)</f>
        <v>0</v>
      </c>
      <c r="J56" s="37">
        <f t="shared" si="13"/>
        <v>97836.546748690962</v>
      </c>
      <c r="K56" s="38">
        <f>COUNTIF(Vertices[Betweenness Centrality], "&gt;= " &amp; J56) - COUNTIF(Vertices[Betweenness Centrality], "&gt;=" &amp; J57)</f>
        <v>0</v>
      </c>
      <c r="L56" s="37">
        <f t="shared" si="14"/>
        <v>0.76369569090909173</v>
      </c>
      <c r="M56" s="38">
        <f>COUNTIF(Vertices[Closeness Centrality], "&gt;= " &amp; L56) - COUNTIF(Vertices[Closeness Centrality], "&gt;=" &amp; L57)</f>
        <v>0</v>
      </c>
      <c r="N56" s="37">
        <f t="shared" si="15"/>
        <v>4.4374909090909118E-2</v>
      </c>
      <c r="O56" s="38">
        <f>COUNTIF(Vertices[Eigenvector Centrality], "&gt;= " &amp; N56) - COUNTIF(Vertices[Eigenvector Centrality], "&gt;=" &amp; N57)</f>
        <v>0</v>
      </c>
      <c r="P56" s="37">
        <f t="shared" si="16"/>
        <v>22.969090109090899</v>
      </c>
      <c r="Q56" s="38">
        <f>COUNTIF(Vertices[PageRank], "&gt;= " &amp; P56) - COUNTIF(Vertices[PageRank], "&gt;=" &amp; P57)</f>
        <v>1</v>
      </c>
      <c r="R56" s="37">
        <f t="shared" si="17"/>
        <v>0.38181818181818189</v>
      </c>
      <c r="S56" s="43">
        <f>COUNTIF(Vertices[Clustering Coefficient], "&gt;= " &amp; R56) - COUNTIF(Vertices[Clustering Coefficient], "&gt;=" &amp; R57)</f>
        <v>0</v>
      </c>
      <c r="T56" s="37" t="e">
        <f t="shared" ca="1" si="18"/>
        <v>#REF!</v>
      </c>
      <c r="U56" s="38" t="e">
        <f t="shared" ca="1" si="0"/>
        <v>#REF!</v>
      </c>
    </row>
    <row r="57" spans="1:21" x14ac:dyDescent="0.25">
      <c r="A57" s="33" t="s">
        <v>83</v>
      </c>
      <c r="B57" s="47" t="str">
        <f>IFERROR(AVERAGE(Vertices[Degree]),NoMetricMessage)</f>
        <v>Not Available</v>
      </c>
      <c r="D57" s="32">
        <f>MAX(Vertices[Degree])</f>
        <v>0</v>
      </c>
      <c r="E57" s="3">
        <f>COUNTIF(Vertices[Degree], "&gt;= " &amp; D57) - COUNTIF(Vertices[Degree], "&gt;=" &amp; D58)</f>
        <v>0</v>
      </c>
      <c r="F57" s="41">
        <f>MAX(Vertices[In-Degree])</f>
        <v>120</v>
      </c>
      <c r="G57" s="42">
        <f>COUNTIF(Vertices[In-Degree], "&gt;= " &amp; F57) - COUNTIF(Vertices[In-Degree], "&gt;=" &amp; F58)</f>
        <v>1</v>
      </c>
      <c r="H57" s="41">
        <f>MAX(Vertices[Out-Degree])</f>
        <v>13</v>
      </c>
      <c r="I57" s="42">
        <f>COUNTIF(Vertices[Out-Degree], "&gt;= " &amp; H57) - COUNTIF(Vertices[Out-Degree], "&gt;=" &amp; H58)</f>
        <v>1</v>
      </c>
      <c r="J57" s="41">
        <f>MAX(Vertices[Betweenness Centrality])</f>
        <v>128119.287409</v>
      </c>
      <c r="K57" s="42">
        <f>COUNTIF(Vertices[Betweenness Centrality], "&gt;= " &amp; J57) - COUNTIF(Vertices[Betweenness Centrality], "&gt;=" &amp; J58)</f>
        <v>1</v>
      </c>
      <c r="L57" s="41">
        <f>MAX(Vertices[Closeness Centrality])</f>
        <v>1</v>
      </c>
      <c r="M57" s="42">
        <f>COUNTIF(Vertices[Closeness Centrality], "&gt;= " &amp; L57) - COUNTIF(Vertices[Closeness Centrality], "&gt;=" &amp; L58)</f>
        <v>110</v>
      </c>
      <c r="N57" s="41">
        <f>MAX(Vertices[Eigenvector Centrality])</f>
        <v>5.8110000000000002E-2</v>
      </c>
      <c r="O57" s="42">
        <f>COUNTIF(Vertices[Eigenvector Centrality], "&gt;= " &amp; N57) - COUNTIF(Vertices[Eigenvector Centrality], "&gt;=" &amp; N58)</f>
        <v>1</v>
      </c>
      <c r="P57" s="41">
        <f>MAX(Vertices[PageRank])</f>
        <v>29.977755999999999</v>
      </c>
      <c r="Q57" s="42">
        <f>COUNTIF(Vertices[PageRank], "&gt;= " &amp; P57) - COUNTIF(Vertices[PageRank], "&gt;=" &amp; P58)</f>
        <v>1</v>
      </c>
      <c r="R57" s="41">
        <f>MAX(Vertices[Clustering Coefficient])</f>
        <v>0.5</v>
      </c>
      <c r="S57" s="45">
        <f>COUNTIF(Vertices[Clustering Coefficient], "&gt;= " &amp; R57) - COUNTIF(Vertices[Clustering Coefficient], "&gt;=" &amp; R58)</f>
        <v>83</v>
      </c>
      <c r="T57" s="41" t="e">
        <f ca="1">MAX(INDIRECT(DynamicFilterSourceColumnRange))</f>
        <v>#REF!</v>
      </c>
      <c r="U57" s="42" t="e">
        <f t="shared" ca="1" si="0"/>
        <v>#REF!</v>
      </c>
    </row>
    <row r="58" spans="1:21" x14ac:dyDescent="0.25">
      <c r="A58" s="33" t="s">
        <v>84</v>
      </c>
      <c r="B58" s="47" t="str">
        <f>IFERROR(MEDIAN(Vertices[Degree]),NoMetricMessage)</f>
        <v>Not Available</v>
      </c>
    </row>
    <row r="69" spans="1:2" x14ac:dyDescent="0.25">
      <c r="A69" s="33" t="s">
        <v>88</v>
      </c>
      <c r="B69" s="46">
        <f>IF(COUNT(Vertices[In-Degree])&gt;0, F2, NoMetricMessage)</f>
        <v>0</v>
      </c>
    </row>
    <row r="70" spans="1:2" x14ac:dyDescent="0.25">
      <c r="A70" s="33" t="s">
        <v>89</v>
      </c>
      <c r="B70" s="46">
        <f>IF(COUNT(Vertices[In-Degree])&gt;0, F57, NoMetricMessage)</f>
        <v>120</v>
      </c>
    </row>
    <row r="71" spans="1:2" x14ac:dyDescent="0.25">
      <c r="A71" s="33" t="s">
        <v>90</v>
      </c>
      <c r="B71" s="47">
        <f>IFERROR(AVERAGE(Vertices[In-Degree]),NoMetricMessage)</f>
        <v>1.1454112038140645</v>
      </c>
    </row>
    <row r="72" spans="1:2" x14ac:dyDescent="0.25">
      <c r="A72" s="33" t="s">
        <v>91</v>
      </c>
      <c r="B72" s="47">
        <f>IFERROR(MEDIAN(Vertices[In-Degree]),NoMetricMessage)</f>
        <v>0</v>
      </c>
    </row>
    <row r="83" spans="1:2" x14ac:dyDescent="0.25">
      <c r="A83" s="33" t="s">
        <v>94</v>
      </c>
      <c r="B83" s="46">
        <f>IF(COUNT(Vertices[Out-Degree])&gt;0, H2, NoMetricMessage)</f>
        <v>0</v>
      </c>
    </row>
    <row r="84" spans="1:2" x14ac:dyDescent="0.25">
      <c r="A84" s="33" t="s">
        <v>95</v>
      </c>
      <c r="B84" s="46">
        <f>IF(COUNT(Vertices[Out-Degree])&gt;0, H57, NoMetricMessage)</f>
        <v>13</v>
      </c>
    </row>
    <row r="85" spans="1:2" x14ac:dyDescent="0.25">
      <c r="A85" s="33" t="s">
        <v>96</v>
      </c>
      <c r="B85" s="47">
        <f>IFERROR(AVERAGE(Vertices[Out-Degree]),NoMetricMessage)</f>
        <v>1.1454112038140645</v>
      </c>
    </row>
    <row r="86" spans="1:2" x14ac:dyDescent="0.25">
      <c r="A86" s="33" t="s">
        <v>97</v>
      </c>
      <c r="B86" s="47">
        <f>IFERROR(MEDIAN(Vertices[Out-Degree]),NoMetricMessage)</f>
        <v>1</v>
      </c>
    </row>
    <row r="97" spans="1:2" x14ac:dyDescent="0.25">
      <c r="A97" s="33" t="s">
        <v>100</v>
      </c>
      <c r="B97" s="47">
        <f>IF(COUNT(Vertices[Betweenness Centrality])&gt;0, J2, NoMetricMessage)</f>
        <v>0</v>
      </c>
    </row>
    <row r="98" spans="1:2" x14ac:dyDescent="0.25">
      <c r="A98" s="33" t="s">
        <v>101</v>
      </c>
      <c r="B98" s="47">
        <f>IF(COUNT(Vertices[Betweenness Centrality])&gt;0, J57, NoMetricMessage)</f>
        <v>128119.287409</v>
      </c>
    </row>
    <row r="99" spans="1:2" x14ac:dyDescent="0.25">
      <c r="A99" s="33" t="s">
        <v>102</v>
      </c>
      <c r="B99" s="47">
        <f>IFERROR(AVERAGE(Vertices[Betweenness Centrality]),NoMetricMessage)</f>
        <v>710.62455303575678</v>
      </c>
    </row>
    <row r="100" spans="1:2" x14ac:dyDescent="0.25">
      <c r="A100" s="33" t="s">
        <v>103</v>
      </c>
      <c r="B100" s="47">
        <f>IFERROR(MEDIAN(Vertices[Betweenness Centrality]),NoMetricMessage)</f>
        <v>0</v>
      </c>
    </row>
    <row r="111" spans="1:2" x14ac:dyDescent="0.25">
      <c r="A111" s="33" t="s">
        <v>106</v>
      </c>
      <c r="B111" s="47">
        <f>IF(COUNT(Vertices[Closeness Centrality])&gt;0, L2, NoMetricMessage)</f>
        <v>2.5099999999999998E-4</v>
      </c>
    </row>
    <row r="112" spans="1:2" x14ac:dyDescent="0.25">
      <c r="A112" s="33" t="s">
        <v>107</v>
      </c>
      <c r="B112" s="47">
        <f>IF(COUNT(Vertices[Closeness Centrality])&gt;0, L57, NoMetricMessage)</f>
        <v>1</v>
      </c>
    </row>
    <row r="113" spans="1:2" x14ac:dyDescent="0.25">
      <c r="A113" s="33" t="s">
        <v>108</v>
      </c>
      <c r="B113" s="47">
        <f>IFERROR(AVERAGE(Vertices[Closeness Centrality]),NoMetricMessage)</f>
        <v>0.19246358522050044</v>
      </c>
    </row>
    <row r="114" spans="1:2" x14ac:dyDescent="0.25">
      <c r="A114" s="33" t="s">
        <v>109</v>
      </c>
      <c r="B114" s="47">
        <f>IFERROR(MEDIAN(Vertices[Closeness Centrality]),NoMetricMessage)</f>
        <v>9.0089999999999996E-3</v>
      </c>
    </row>
    <row r="125" spans="1:2" x14ac:dyDescent="0.25">
      <c r="A125" s="33" t="s">
        <v>112</v>
      </c>
      <c r="B125" s="47">
        <f>IF(COUNT(Vertices[Eigenvector Centrality])&gt;0, N2, NoMetricMessage)</f>
        <v>0</v>
      </c>
    </row>
    <row r="126" spans="1:2" x14ac:dyDescent="0.25">
      <c r="A126" s="33" t="s">
        <v>113</v>
      </c>
      <c r="B126" s="47">
        <f>IF(COUNT(Vertices[Eigenvector Centrality])&gt;0, N57, NoMetricMessage)</f>
        <v>5.8110000000000002E-2</v>
      </c>
    </row>
    <row r="127" spans="1:2" x14ac:dyDescent="0.25">
      <c r="A127" s="33" t="s">
        <v>114</v>
      </c>
      <c r="B127" s="47">
        <f>IFERROR(AVERAGE(Vertices[Eigenvector Centrality]),NoMetricMessage)</f>
        <v>1.1918927294398043E-3</v>
      </c>
    </row>
    <row r="128" spans="1:2" x14ac:dyDescent="0.25">
      <c r="A128" s="33" t="s">
        <v>115</v>
      </c>
      <c r="B128" s="47">
        <f>IFERROR(MEDIAN(Vertices[Eigenvector Centrality]),NoMetricMessage)</f>
        <v>0</v>
      </c>
    </row>
    <row r="139" spans="1:2" x14ac:dyDescent="0.25">
      <c r="A139" s="33" t="s">
        <v>140</v>
      </c>
      <c r="B139" s="47">
        <f>IF(COUNT(Vertices[PageRank])&gt;0, P2, NoMetricMessage)</f>
        <v>0.325708</v>
      </c>
    </row>
    <row r="140" spans="1:2" x14ac:dyDescent="0.25">
      <c r="A140" s="33" t="s">
        <v>141</v>
      </c>
      <c r="B140" s="47">
        <f>IF(COUNT(Vertices[PageRank])&gt;0, P57, NoMetricMessage)</f>
        <v>29.977755999999999</v>
      </c>
    </row>
    <row r="141" spans="1:2" x14ac:dyDescent="0.25">
      <c r="A141" s="33" t="s">
        <v>142</v>
      </c>
      <c r="B141" s="47">
        <f>IFERROR(AVERAGE(Vertices[PageRank]),NoMetricMessage)</f>
        <v>0.99999940047676106</v>
      </c>
    </row>
    <row r="142" spans="1:2" x14ac:dyDescent="0.25">
      <c r="A142" s="33" t="s">
        <v>143</v>
      </c>
      <c r="B142" s="47">
        <f>IFERROR(MEDIAN(Vertices[PageRank]),NoMetricMessage)</f>
        <v>0.65540500000000002</v>
      </c>
    </row>
    <row r="153" spans="1:2" x14ac:dyDescent="0.25">
      <c r="A153" s="33" t="s">
        <v>118</v>
      </c>
      <c r="B153" s="47">
        <f>IF(COUNT(Vertices[Clustering Coefficient])&gt;0, R2, NoMetricMessage)</f>
        <v>0</v>
      </c>
    </row>
    <row r="154" spans="1:2" x14ac:dyDescent="0.25">
      <c r="A154" s="33" t="s">
        <v>119</v>
      </c>
      <c r="B154" s="47">
        <f>IF(COUNT(Vertices[Clustering Coefficient])&gt;0, R57, NoMetricMessage)</f>
        <v>0.5</v>
      </c>
    </row>
    <row r="155" spans="1:2" x14ac:dyDescent="0.25">
      <c r="A155" s="33" t="s">
        <v>120</v>
      </c>
      <c r="B155" s="47">
        <f>IFERROR(AVERAGE(Vertices[Clustering Coefficient]),NoMetricMessage)</f>
        <v>6.7109541317162985E-2</v>
      </c>
    </row>
    <row r="156" spans="1:2" x14ac:dyDescent="0.25">
      <c r="A156" s="33" t="s">
        <v>121</v>
      </c>
      <c r="B156" s="47">
        <f>IFERROR(MEDIAN(Vertices[Clustering Coefficient]),NoMetricMessage)</f>
        <v>0</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51"/>
  <sheetViews>
    <sheetView topLeftCell="A1406" workbookViewId="0">
      <selection activeCell="F2" sqref="F2:F1432"/>
    </sheetView>
  </sheetViews>
  <sheetFormatPr defaultRowHeight="15" x14ac:dyDescent="0.25"/>
  <cols>
    <col min="1" max="1" width="19.28515625" bestFit="1" customWidth="1"/>
    <col min="5" max="5" width="19.28515625" bestFit="1" customWidth="1"/>
    <col min="6" max="6" width="15.140625" bestFit="1" customWidth="1"/>
  </cols>
  <sheetData>
    <row r="1" spans="1:6" x14ac:dyDescent="0.25">
      <c r="A1" t="s">
        <v>146</v>
      </c>
      <c r="B1" t="s">
        <v>18394</v>
      </c>
      <c r="E1" t="s">
        <v>18395</v>
      </c>
      <c r="F1" t="s">
        <v>18400</v>
      </c>
    </row>
    <row r="2" spans="1:6" x14ac:dyDescent="0.25">
      <c r="A2" s="64" t="s">
        <v>215</v>
      </c>
      <c r="B2" t="s">
        <v>18397</v>
      </c>
      <c r="E2" s="64" t="s">
        <v>215</v>
      </c>
      <c r="F2" t="str">
        <f>VLOOKUP(E2,A:B,2,FALSE)</f>
        <v>NEUTRAL</v>
      </c>
    </row>
    <row r="3" spans="1:6" x14ac:dyDescent="0.25">
      <c r="A3" s="64" t="s">
        <v>216</v>
      </c>
      <c r="B3" t="s">
        <v>18397</v>
      </c>
      <c r="E3" s="64" t="s">
        <v>1542</v>
      </c>
      <c r="F3" t="str">
        <f t="shared" ref="F3:F66" si="0">VLOOKUP(E3,A:B,2,FALSE)</f>
        <v>NEUTRAL</v>
      </c>
    </row>
    <row r="4" spans="1:6" x14ac:dyDescent="0.25">
      <c r="A4" s="64" t="s">
        <v>217</v>
      </c>
      <c r="B4" t="s">
        <v>18398</v>
      </c>
      <c r="E4" s="64" t="s">
        <v>216</v>
      </c>
      <c r="F4" t="str">
        <f t="shared" si="0"/>
        <v>NEUTRAL</v>
      </c>
    </row>
    <row r="5" spans="1:6" x14ac:dyDescent="0.25">
      <c r="A5" s="64" t="s">
        <v>218</v>
      </c>
      <c r="B5" t="s">
        <v>18397</v>
      </c>
      <c r="E5" s="64" t="s">
        <v>1387</v>
      </c>
      <c r="F5" t="str">
        <f t="shared" si="0"/>
        <v>NEUTRAL</v>
      </c>
    </row>
    <row r="6" spans="1:6" x14ac:dyDescent="0.25">
      <c r="A6" s="64" t="s">
        <v>219</v>
      </c>
      <c r="B6" t="s">
        <v>18397</v>
      </c>
      <c r="E6" s="64" t="s">
        <v>217</v>
      </c>
      <c r="F6" t="str">
        <f t="shared" si="0"/>
        <v>POSITIVE</v>
      </c>
    </row>
    <row r="7" spans="1:6" x14ac:dyDescent="0.25">
      <c r="A7" s="64" t="s">
        <v>220</v>
      </c>
      <c r="B7" t="s">
        <v>18397</v>
      </c>
      <c r="E7" s="64" t="s">
        <v>218</v>
      </c>
      <c r="F7" t="str">
        <f t="shared" si="0"/>
        <v>NEUTRAL</v>
      </c>
    </row>
    <row r="8" spans="1:6" x14ac:dyDescent="0.25">
      <c r="A8" s="64" t="s">
        <v>221</v>
      </c>
      <c r="B8" t="s">
        <v>18397</v>
      </c>
      <c r="E8" s="64" t="s">
        <v>219</v>
      </c>
      <c r="F8" t="str">
        <f t="shared" si="0"/>
        <v>NEUTRAL</v>
      </c>
    </row>
    <row r="9" spans="1:6" x14ac:dyDescent="0.25">
      <c r="A9" s="64" t="s">
        <v>221</v>
      </c>
      <c r="B9" t="s">
        <v>18397</v>
      </c>
      <c r="E9" s="64" t="s">
        <v>220</v>
      </c>
      <c r="F9" t="str">
        <f t="shared" si="0"/>
        <v>NEUTRAL</v>
      </c>
    </row>
    <row r="10" spans="1:6" x14ac:dyDescent="0.25">
      <c r="A10" s="64" t="s">
        <v>222</v>
      </c>
      <c r="B10" t="s">
        <v>18397</v>
      </c>
      <c r="E10" s="64" t="s">
        <v>221</v>
      </c>
      <c r="F10" t="str">
        <f t="shared" si="0"/>
        <v>NEUTRAL</v>
      </c>
    </row>
    <row r="11" spans="1:6" x14ac:dyDescent="0.25">
      <c r="A11" s="64" t="s">
        <v>223</v>
      </c>
      <c r="B11" t="s">
        <v>18397</v>
      </c>
      <c r="E11" s="64" t="s">
        <v>508</v>
      </c>
      <c r="F11" t="str">
        <f t="shared" si="0"/>
        <v>NEUTRAL</v>
      </c>
    </row>
    <row r="12" spans="1:6" x14ac:dyDescent="0.25">
      <c r="A12" s="64" t="s">
        <v>224</v>
      </c>
      <c r="B12" t="s">
        <v>18397</v>
      </c>
      <c r="E12" s="64" t="s">
        <v>223</v>
      </c>
      <c r="F12" t="str">
        <f t="shared" si="0"/>
        <v>NEUTRAL</v>
      </c>
    </row>
    <row r="13" spans="1:6" x14ac:dyDescent="0.25">
      <c r="A13" s="64" t="s">
        <v>224</v>
      </c>
      <c r="B13" t="s">
        <v>18398</v>
      </c>
      <c r="E13" s="64" t="s">
        <v>222</v>
      </c>
      <c r="F13" t="str">
        <f t="shared" si="0"/>
        <v>NEUTRAL</v>
      </c>
    </row>
    <row r="14" spans="1:6" x14ac:dyDescent="0.25">
      <c r="A14" s="64" t="s">
        <v>225</v>
      </c>
      <c r="B14" t="s">
        <v>18397</v>
      </c>
      <c r="E14" s="64" t="s">
        <v>1450</v>
      </c>
      <c r="F14" t="str">
        <f t="shared" si="0"/>
        <v>NEUTRAL</v>
      </c>
    </row>
    <row r="15" spans="1:6" x14ac:dyDescent="0.25">
      <c r="A15" s="64" t="s">
        <v>226</v>
      </c>
      <c r="B15" t="s">
        <v>18399</v>
      </c>
      <c r="E15" s="64" t="s">
        <v>224</v>
      </c>
      <c r="F15" t="str">
        <f t="shared" si="0"/>
        <v>NEUTRAL</v>
      </c>
    </row>
    <row r="16" spans="1:6" x14ac:dyDescent="0.25">
      <c r="A16" s="64" t="s">
        <v>226</v>
      </c>
      <c r="B16" t="s">
        <v>18399</v>
      </c>
      <c r="E16" s="64" t="s">
        <v>225</v>
      </c>
      <c r="F16" t="str">
        <f t="shared" si="0"/>
        <v>NEUTRAL</v>
      </c>
    </row>
    <row r="17" spans="1:6" x14ac:dyDescent="0.25">
      <c r="A17" s="64" t="s">
        <v>226</v>
      </c>
      <c r="B17" t="s">
        <v>18399</v>
      </c>
      <c r="E17" s="64" t="s">
        <v>1478</v>
      </c>
      <c r="F17" t="str">
        <f t="shared" si="0"/>
        <v>NEUTRAL</v>
      </c>
    </row>
    <row r="18" spans="1:6" x14ac:dyDescent="0.25">
      <c r="A18" s="64" t="s">
        <v>226</v>
      </c>
      <c r="B18" t="s">
        <v>18397</v>
      </c>
      <c r="E18" s="64" t="s">
        <v>226</v>
      </c>
      <c r="F18" t="str">
        <f t="shared" si="0"/>
        <v>NEGATIVE</v>
      </c>
    </row>
    <row r="19" spans="1:6" x14ac:dyDescent="0.25">
      <c r="A19" s="64" t="s">
        <v>227</v>
      </c>
      <c r="B19" t="s">
        <v>18397</v>
      </c>
      <c r="E19" s="64" t="s">
        <v>1543</v>
      </c>
      <c r="F19" t="s">
        <v>18401</v>
      </c>
    </row>
    <row r="20" spans="1:6" x14ac:dyDescent="0.25">
      <c r="A20" s="64" t="s">
        <v>228</v>
      </c>
      <c r="B20" t="s">
        <v>18397</v>
      </c>
      <c r="E20" s="64" t="s">
        <v>1544</v>
      </c>
      <c r="F20" t="s">
        <v>18401</v>
      </c>
    </row>
    <row r="21" spans="1:6" x14ac:dyDescent="0.25">
      <c r="A21" s="64" t="s">
        <v>229</v>
      </c>
      <c r="B21" t="s">
        <v>18397</v>
      </c>
      <c r="E21" s="64" t="s">
        <v>1545</v>
      </c>
      <c r="F21" t="str">
        <f t="shared" si="0"/>
        <v>NEGATIVE</v>
      </c>
    </row>
    <row r="22" spans="1:6" x14ac:dyDescent="0.25">
      <c r="A22" s="64" t="s">
        <v>229</v>
      </c>
      <c r="B22" t="s">
        <v>18397</v>
      </c>
      <c r="E22" s="64" t="s">
        <v>1469</v>
      </c>
      <c r="F22" t="str">
        <f t="shared" si="0"/>
        <v>NEUTRAL</v>
      </c>
    </row>
    <row r="23" spans="1:6" x14ac:dyDescent="0.25">
      <c r="A23" s="64" t="s">
        <v>230</v>
      </c>
      <c r="B23" t="s">
        <v>18397</v>
      </c>
      <c r="E23" s="64" t="s">
        <v>227</v>
      </c>
      <c r="F23" t="str">
        <f t="shared" si="0"/>
        <v>NEUTRAL</v>
      </c>
    </row>
    <row r="24" spans="1:6" x14ac:dyDescent="0.25">
      <c r="A24" s="64" t="s">
        <v>230</v>
      </c>
      <c r="B24" t="s">
        <v>18397</v>
      </c>
      <c r="E24" s="64" t="s">
        <v>228</v>
      </c>
      <c r="F24" t="str">
        <f t="shared" si="0"/>
        <v>NEUTRAL</v>
      </c>
    </row>
    <row r="25" spans="1:6" x14ac:dyDescent="0.25">
      <c r="A25" s="64" t="s">
        <v>230</v>
      </c>
      <c r="B25" t="s">
        <v>18397</v>
      </c>
      <c r="E25" s="64" t="s">
        <v>229</v>
      </c>
      <c r="F25" t="str">
        <f t="shared" si="0"/>
        <v>NEUTRAL</v>
      </c>
    </row>
    <row r="26" spans="1:6" x14ac:dyDescent="0.25">
      <c r="A26" s="64" t="s">
        <v>230</v>
      </c>
      <c r="B26" t="s">
        <v>18397</v>
      </c>
      <c r="E26" s="64" t="s">
        <v>1546</v>
      </c>
      <c r="F26" t="str">
        <f t="shared" si="0"/>
        <v>NEUTRAL</v>
      </c>
    </row>
    <row r="27" spans="1:6" x14ac:dyDescent="0.25">
      <c r="A27" s="64" t="s">
        <v>231</v>
      </c>
      <c r="B27" t="s">
        <v>18397</v>
      </c>
      <c r="E27" s="64" t="s">
        <v>878</v>
      </c>
      <c r="F27" t="str">
        <f t="shared" si="0"/>
        <v>NEGATIVE</v>
      </c>
    </row>
    <row r="28" spans="1:6" x14ac:dyDescent="0.25">
      <c r="A28" s="64" t="s">
        <v>232</v>
      </c>
      <c r="B28" t="s">
        <v>18397</v>
      </c>
      <c r="E28" s="64" t="s">
        <v>230</v>
      </c>
      <c r="F28" t="str">
        <f t="shared" si="0"/>
        <v>NEUTRAL</v>
      </c>
    </row>
    <row r="29" spans="1:6" x14ac:dyDescent="0.25">
      <c r="A29" s="64" t="s">
        <v>233</v>
      </c>
      <c r="B29" t="s">
        <v>18397</v>
      </c>
      <c r="E29" s="64" t="s">
        <v>231</v>
      </c>
      <c r="F29" t="str">
        <f t="shared" si="0"/>
        <v>NEUTRAL</v>
      </c>
    </row>
    <row r="30" spans="1:6" x14ac:dyDescent="0.25">
      <c r="A30" s="64" t="s">
        <v>234</v>
      </c>
      <c r="B30" t="s">
        <v>18397</v>
      </c>
      <c r="E30" s="64" t="s">
        <v>232</v>
      </c>
      <c r="F30" t="str">
        <f t="shared" si="0"/>
        <v>NEUTRAL</v>
      </c>
    </row>
    <row r="31" spans="1:6" x14ac:dyDescent="0.25">
      <c r="A31" s="64" t="s">
        <v>235</v>
      </c>
      <c r="B31" t="s">
        <v>18397</v>
      </c>
      <c r="E31" s="64" t="s">
        <v>233</v>
      </c>
      <c r="F31" t="str">
        <f t="shared" si="0"/>
        <v>NEUTRAL</v>
      </c>
    </row>
    <row r="32" spans="1:6" x14ac:dyDescent="0.25">
      <c r="A32" s="64" t="s">
        <v>236</v>
      </c>
      <c r="B32" t="s">
        <v>18397</v>
      </c>
      <c r="E32" s="64" t="s">
        <v>234</v>
      </c>
      <c r="F32" t="str">
        <f t="shared" si="0"/>
        <v>NEUTRAL</v>
      </c>
    </row>
    <row r="33" spans="1:6" x14ac:dyDescent="0.25">
      <c r="A33" s="64" t="s">
        <v>236</v>
      </c>
      <c r="B33" t="s">
        <v>18397</v>
      </c>
      <c r="E33" s="64" t="s">
        <v>235</v>
      </c>
      <c r="F33" t="str">
        <f t="shared" si="0"/>
        <v>NEUTRAL</v>
      </c>
    </row>
    <row r="34" spans="1:6" x14ac:dyDescent="0.25">
      <c r="A34" s="64" t="s">
        <v>236</v>
      </c>
      <c r="B34" t="s">
        <v>18397</v>
      </c>
      <c r="E34" s="64" t="s">
        <v>236</v>
      </c>
      <c r="F34" t="str">
        <f t="shared" si="0"/>
        <v>NEUTRAL</v>
      </c>
    </row>
    <row r="35" spans="1:6" x14ac:dyDescent="0.25">
      <c r="A35" s="64" t="s">
        <v>236</v>
      </c>
      <c r="B35" t="s">
        <v>18397</v>
      </c>
      <c r="E35" s="64" t="s">
        <v>237</v>
      </c>
      <c r="F35" t="str">
        <f t="shared" si="0"/>
        <v>NEUTRAL</v>
      </c>
    </row>
    <row r="36" spans="1:6" x14ac:dyDescent="0.25">
      <c r="A36" s="64" t="s">
        <v>237</v>
      </c>
      <c r="B36" t="s">
        <v>18397</v>
      </c>
      <c r="E36" s="64" t="s">
        <v>238</v>
      </c>
      <c r="F36" t="str">
        <f t="shared" si="0"/>
        <v>NEUTRAL</v>
      </c>
    </row>
    <row r="37" spans="1:6" x14ac:dyDescent="0.25">
      <c r="A37" s="64" t="s">
        <v>238</v>
      </c>
      <c r="B37" t="s">
        <v>18397</v>
      </c>
      <c r="E37" s="64" t="s">
        <v>239</v>
      </c>
      <c r="F37" t="str">
        <f t="shared" si="0"/>
        <v>NEUTRAL</v>
      </c>
    </row>
    <row r="38" spans="1:6" x14ac:dyDescent="0.25">
      <c r="A38" s="64" t="s">
        <v>239</v>
      </c>
      <c r="B38" t="s">
        <v>18397</v>
      </c>
      <c r="E38" s="64" t="s">
        <v>240</v>
      </c>
      <c r="F38" t="str">
        <f t="shared" si="0"/>
        <v>NEUTRAL</v>
      </c>
    </row>
    <row r="39" spans="1:6" x14ac:dyDescent="0.25">
      <c r="A39" s="64" t="s">
        <v>240</v>
      </c>
      <c r="B39" t="s">
        <v>18397</v>
      </c>
      <c r="E39" s="64" t="s">
        <v>241</v>
      </c>
      <c r="F39" t="str">
        <f t="shared" si="0"/>
        <v>NEUTRAL</v>
      </c>
    </row>
    <row r="40" spans="1:6" x14ac:dyDescent="0.25">
      <c r="A40" s="64" t="s">
        <v>241</v>
      </c>
      <c r="B40" t="s">
        <v>18397</v>
      </c>
      <c r="E40" s="64" t="s">
        <v>1547</v>
      </c>
      <c r="F40" t="str">
        <f t="shared" si="0"/>
        <v>NEUTRAL</v>
      </c>
    </row>
    <row r="41" spans="1:6" x14ac:dyDescent="0.25">
      <c r="A41" s="64" t="s">
        <v>242</v>
      </c>
      <c r="B41" t="s">
        <v>18397</v>
      </c>
      <c r="E41" s="64" t="s">
        <v>242</v>
      </c>
      <c r="F41" t="str">
        <f t="shared" si="0"/>
        <v>NEUTRAL</v>
      </c>
    </row>
    <row r="42" spans="1:6" x14ac:dyDescent="0.25">
      <c r="A42" s="64" t="s">
        <v>243</v>
      </c>
      <c r="B42" t="s">
        <v>18397</v>
      </c>
      <c r="E42" s="64" t="s">
        <v>1548</v>
      </c>
      <c r="F42" t="str">
        <f t="shared" si="0"/>
        <v>NEUTRAL</v>
      </c>
    </row>
    <row r="43" spans="1:6" x14ac:dyDescent="0.25">
      <c r="A43" s="64" t="s">
        <v>244</v>
      </c>
      <c r="B43" t="s">
        <v>18397</v>
      </c>
      <c r="E43" s="64" t="s">
        <v>243</v>
      </c>
      <c r="F43" t="str">
        <f t="shared" si="0"/>
        <v>NEUTRAL</v>
      </c>
    </row>
    <row r="44" spans="1:6" x14ac:dyDescent="0.25">
      <c r="A44" s="64" t="s">
        <v>245</v>
      </c>
      <c r="B44" t="s">
        <v>18397</v>
      </c>
      <c r="E44" s="64" t="s">
        <v>244</v>
      </c>
      <c r="F44" t="str">
        <f t="shared" si="0"/>
        <v>NEUTRAL</v>
      </c>
    </row>
    <row r="45" spans="1:6" x14ac:dyDescent="0.25">
      <c r="A45" s="64" t="s">
        <v>246</v>
      </c>
      <c r="B45" t="s">
        <v>18397</v>
      </c>
      <c r="E45" s="64" t="s">
        <v>245</v>
      </c>
      <c r="F45" t="str">
        <f t="shared" si="0"/>
        <v>NEUTRAL</v>
      </c>
    </row>
    <row r="46" spans="1:6" x14ac:dyDescent="0.25">
      <c r="A46" s="64" t="s">
        <v>247</v>
      </c>
      <c r="B46" t="s">
        <v>18397</v>
      </c>
      <c r="E46" s="64" t="s">
        <v>246</v>
      </c>
      <c r="F46" t="str">
        <f t="shared" si="0"/>
        <v>NEUTRAL</v>
      </c>
    </row>
    <row r="47" spans="1:6" x14ac:dyDescent="0.25">
      <c r="A47" s="64" t="s">
        <v>248</v>
      </c>
      <c r="B47" t="s">
        <v>18397</v>
      </c>
      <c r="E47" s="64" t="s">
        <v>247</v>
      </c>
      <c r="F47" t="str">
        <f t="shared" si="0"/>
        <v>NEUTRAL</v>
      </c>
    </row>
    <row r="48" spans="1:6" x14ac:dyDescent="0.25">
      <c r="A48" s="64" t="s">
        <v>249</v>
      </c>
      <c r="B48" t="s">
        <v>18397</v>
      </c>
      <c r="E48" s="64" t="s">
        <v>248</v>
      </c>
      <c r="F48" t="str">
        <f t="shared" si="0"/>
        <v>NEUTRAL</v>
      </c>
    </row>
    <row r="49" spans="1:6" x14ac:dyDescent="0.25">
      <c r="A49" s="64" t="s">
        <v>250</v>
      </c>
      <c r="B49" t="s">
        <v>18397</v>
      </c>
      <c r="E49" s="64" t="s">
        <v>249</v>
      </c>
      <c r="F49" t="str">
        <f t="shared" si="0"/>
        <v>NEUTRAL</v>
      </c>
    </row>
    <row r="50" spans="1:6" x14ac:dyDescent="0.25">
      <c r="A50" s="64" t="s">
        <v>251</v>
      </c>
      <c r="B50" t="s">
        <v>18398</v>
      </c>
      <c r="E50" s="64" t="s">
        <v>1549</v>
      </c>
      <c r="F50" t="s">
        <v>18401</v>
      </c>
    </row>
    <row r="51" spans="1:6" x14ac:dyDescent="0.25">
      <c r="A51" s="64" t="s">
        <v>252</v>
      </c>
      <c r="B51" t="s">
        <v>18398</v>
      </c>
      <c r="E51" s="64" t="s">
        <v>250</v>
      </c>
      <c r="F51" t="str">
        <f t="shared" si="0"/>
        <v>NEUTRAL</v>
      </c>
    </row>
    <row r="52" spans="1:6" x14ac:dyDescent="0.25">
      <c r="A52" s="64" t="s">
        <v>252</v>
      </c>
      <c r="B52" t="s">
        <v>18398</v>
      </c>
      <c r="E52" s="64" t="s">
        <v>251</v>
      </c>
      <c r="F52" t="str">
        <f t="shared" si="0"/>
        <v>POSITIVE</v>
      </c>
    </row>
    <row r="53" spans="1:6" x14ac:dyDescent="0.25">
      <c r="A53" s="64" t="s">
        <v>253</v>
      </c>
      <c r="B53" t="s">
        <v>18398</v>
      </c>
      <c r="E53" s="64" t="s">
        <v>1453</v>
      </c>
      <c r="F53" t="s">
        <v>18401</v>
      </c>
    </row>
    <row r="54" spans="1:6" x14ac:dyDescent="0.25">
      <c r="A54" s="64" t="s">
        <v>254</v>
      </c>
      <c r="B54" t="s">
        <v>18398</v>
      </c>
      <c r="E54" s="64" t="s">
        <v>252</v>
      </c>
      <c r="F54" t="str">
        <f t="shared" si="0"/>
        <v>POSITIVE</v>
      </c>
    </row>
    <row r="55" spans="1:6" x14ac:dyDescent="0.25">
      <c r="A55" s="64" t="s">
        <v>255</v>
      </c>
      <c r="B55" t="s">
        <v>18398</v>
      </c>
      <c r="E55" s="64" t="s">
        <v>253</v>
      </c>
      <c r="F55" t="str">
        <f t="shared" si="0"/>
        <v>POSITIVE</v>
      </c>
    </row>
    <row r="56" spans="1:6" x14ac:dyDescent="0.25">
      <c r="A56" s="64" t="s">
        <v>256</v>
      </c>
      <c r="B56" t="s">
        <v>18398</v>
      </c>
      <c r="E56" s="64" t="s">
        <v>254</v>
      </c>
      <c r="F56" t="str">
        <f t="shared" si="0"/>
        <v>POSITIVE</v>
      </c>
    </row>
    <row r="57" spans="1:6" x14ac:dyDescent="0.25">
      <c r="A57" s="64" t="s">
        <v>257</v>
      </c>
      <c r="B57" t="s">
        <v>18398</v>
      </c>
      <c r="E57" s="64" t="s">
        <v>255</v>
      </c>
      <c r="F57" t="str">
        <f t="shared" si="0"/>
        <v>POSITIVE</v>
      </c>
    </row>
    <row r="58" spans="1:6" x14ac:dyDescent="0.25">
      <c r="A58" s="64" t="s">
        <v>258</v>
      </c>
      <c r="B58" t="s">
        <v>18397</v>
      </c>
      <c r="E58" s="64" t="s">
        <v>256</v>
      </c>
      <c r="F58" t="str">
        <f t="shared" si="0"/>
        <v>POSITIVE</v>
      </c>
    </row>
    <row r="59" spans="1:6" x14ac:dyDescent="0.25">
      <c r="A59" s="64" t="s">
        <v>259</v>
      </c>
      <c r="B59" t="s">
        <v>18397</v>
      </c>
      <c r="E59" s="64" t="s">
        <v>257</v>
      </c>
      <c r="F59" t="str">
        <f t="shared" si="0"/>
        <v>POSITIVE</v>
      </c>
    </row>
    <row r="60" spans="1:6" x14ac:dyDescent="0.25">
      <c r="A60" s="64" t="s">
        <v>260</v>
      </c>
      <c r="B60" t="s">
        <v>18397</v>
      </c>
      <c r="E60" s="64" t="s">
        <v>258</v>
      </c>
      <c r="F60" t="str">
        <f t="shared" si="0"/>
        <v>NEUTRAL</v>
      </c>
    </row>
    <row r="61" spans="1:6" x14ac:dyDescent="0.25">
      <c r="A61" s="64" t="s">
        <v>261</v>
      </c>
      <c r="B61" t="s">
        <v>18398</v>
      </c>
      <c r="E61" s="64" t="s">
        <v>259</v>
      </c>
      <c r="F61" t="str">
        <f t="shared" si="0"/>
        <v>NEUTRAL</v>
      </c>
    </row>
    <row r="62" spans="1:6" x14ac:dyDescent="0.25">
      <c r="A62" s="64" t="s">
        <v>262</v>
      </c>
      <c r="B62" t="s">
        <v>18398</v>
      </c>
      <c r="E62" s="64" t="s">
        <v>260</v>
      </c>
      <c r="F62" t="str">
        <f t="shared" si="0"/>
        <v>NEUTRAL</v>
      </c>
    </row>
    <row r="63" spans="1:6" x14ac:dyDescent="0.25">
      <c r="A63" s="64" t="s">
        <v>263</v>
      </c>
      <c r="B63" t="s">
        <v>18397</v>
      </c>
      <c r="E63" s="64" t="s">
        <v>261</v>
      </c>
      <c r="F63" t="str">
        <f t="shared" si="0"/>
        <v>POSITIVE</v>
      </c>
    </row>
    <row r="64" spans="1:6" x14ac:dyDescent="0.25">
      <c r="A64" s="64" t="s">
        <v>264</v>
      </c>
      <c r="B64" t="s">
        <v>18397</v>
      </c>
      <c r="E64" s="64" t="s">
        <v>297</v>
      </c>
      <c r="F64" t="str">
        <f t="shared" si="0"/>
        <v>POSITIVE</v>
      </c>
    </row>
    <row r="65" spans="1:6" x14ac:dyDescent="0.25">
      <c r="A65" s="64" t="s">
        <v>265</v>
      </c>
      <c r="B65" t="s">
        <v>18397</v>
      </c>
      <c r="E65" s="64" t="s">
        <v>262</v>
      </c>
      <c r="F65" t="str">
        <f t="shared" si="0"/>
        <v>POSITIVE</v>
      </c>
    </row>
    <row r="66" spans="1:6" x14ac:dyDescent="0.25">
      <c r="A66" s="64" t="s">
        <v>266</v>
      </c>
      <c r="B66" t="s">
        <v>18397</v>
      </c>
      <c r="E66" s="64" t="s">
        <v>1470</v>
      </c>
      <c r="F66" t="str">
        <f t="shared" si="0"/>
        <v>NEUTRAL</v>
      </c>
    </row>
    <row r="67" spans="1:6" x14ac:dyDescent="0.25">
      <c r="A67" s="64" t="s">
        <v>266</v>
      </c>
      <c r="B67" t="s">
        <v>18398</v>
      </c>
      <c r="E67" s="64" t="s">
        <v>263</v>
      </c>
      <c r="F67" t="str">
        <f t="shared" ref="F67:F130" si="1">VLOOKUP(E67,A:B,2,FALSE)</f>
        <v>NEUTRAL</v>
      </c>
    </row>
    <row r="68" spans="1:6" x14ac:dyDescent="0.25">
      <c r="A68" s="64" t="s">
        <v>267</v>
      </c>
      <c r="B68" t="s">
        <v>18397</v>
      </c>
      <c r="E68" s="64" t="s">
        <v>264</v>
      </c>
      <c r="F68" t="str">
        <f t="shared" si="1"/>
        <v>NEUTRAL</v>
      </c>
    </row>
    <row r="69" spans="1:6" x14ac:dyDescent="0.25">
      <c r="A69" s="64" t="s">
        <v>268</v>
      </c>
      <c r="B69" t="s">
        <v>18397</v>
      </c>
      <c r="E69" s="64" t="s">
        <v>265</v>
      </c>
      <c r="F69" t="str">
        <f t="shared" si="1"/>
        <v>NEUTRAL</v>
      </c>
    </row>
    <row r="70" spans="1:6" x14ac:dyDescent="0.25">
      <c r="A70" s="64" t="s">
        <v>269</v>
      </c>
      <c r="B70" t="s">
        <v>18397</v>
      </c>
      <c r="E70" s="64" t="s">
        <v>266</v>
      </c>
      <c r="F70" t="str">
        <f t="shared" si="1"/>
        <v>NEUTRAL</v>
      </c>
    </row>
    <row r="71" spans="1:6" x14ac:dyDescent="0.25">
      <c r="A71" s="64" t="s">
        <v>270</v>
      </c>
      <c r="B71" t="s">
        <v>18397</v>
      </c>
      <c r="E71" s="64" t="s">
        <v>1550</v>
      </c>
      <c r="F71" t="str">
        <f t="shared" si="1"/>
        <v>NEUTRAL</v>
      </c>
    </row>
    <row r="72" spans="1:6" x14ac:dyDescent="0.25">
      <c r="A72" s="64" t="s">
        <v>271</v>
      </c>
      <c r="B72" t="s">
        <v>18397</v>
      </c>
      <c r="E72" s="64" t="s">
        <v>1551</v>
      </c>
      <c r="F72" t="str">
        <f t="shared" si="1"/>
        <v>POSITIVE</v>
      </c>
    </row>
    <row r="73" spans="1:6" x14ac:dyDescent="0.25">
      <c r="A73" s="64" t="s">
        <v>271</v>
      </c>
      <c r="B73" t="s">
        <v>18397</v>
      </c>
      <c r="E73" s="64" t="s">
        <v>267</v>
      </c>
      <c r="F73" t="str">
        <f t="shared" si="1"/>
        <v>NEUTRAL</v>
      </c>
    </row>
    <row r="74" spans="1:6" x14ac:dyDescent="0.25">
      <c r="A74" s="64" t="s">
        <v>271</v>
      </c>
      <c r="B74" t="s">
        <v>18397</v>
      </c>
      <c r="E74" s="64" t="s">
        <v>268</v>
      </c>
      <c r="F74" t="str">
        <f t="shared" si="1"/>
        <v>NEUTRAL</v>
      </c>
    </row>
    <row r="75" spans="1:6" x14ac:dyDescent="0.25">
      <c r="A75" s="64" t="s">
        <v>271</v>
      </c>
      <c r="B75" t="s">
        <v>18397</v>
      </c>
      <c r="E75" s="64" t="s">
        <v>269</v>
      </c>
      <c r="F75" t="str">
        <f t="shared" si="1"/>
        <v>NEUTRAL</v>
      </c>
    </row>
    <row r="76" spans="1:6" x14ac:dyDescent="0.25">
      <c r="A76" s="64" t="s">
        <v>272</v>
      </c>
      <c r="B76" t="s">
        <v>18397</v>
      </c>
      <c r="E76" s="64" t="s">
        <v>270</v>
      </c>
      <c r="F76" t="str">
        <f t="shared" si="1"/>
        <v>NEUTRAL</v>
      </c>
    </row>
    <row r="77" spans="1:6" x14ac:dyDescent="0.25">
      <c r="A77" s="64" t="s">
        <v>273</v>
      </c>
      <c r="B77" t="s">
        <v>18397</v>
      </c>
      <c r="E77" s="64" t="s">
        <v>1552</v>
      </c>
      <c r="F77" t="s">
        <v>18401</v>
      </c>
    </row>
    <row r="78" spans="1:6" x14ac:dyDescent="0.25">
      <c r="A78" s="64" t="s">
        <v>274</v>
      </c>
      <c r="B78" t="s">
        <v>18397</v>
      </c>
      <c r="E78" s="64" t="s">
        <v>271</v>
      </c>
      <c r="F78" t="str">
        <f t="shared" si="1"/>
        <v>NEUTRAL</v>
      </c>
    </row>
    <row r="79" spans="1:6" x14ac:dyDescent="0.25">
      <c r="A79" s="64" t="s">
        <v>275</v>
      </c>
      <c r="B79" t="s">
        <v>18397</v>
      </c>
      <c r="E79" s="64" t="s">
        <v>272</v>
      </c>
      <c r="F79" t="str">
        <f t="shared" si="1"/>
        <v>NEUTRAL</v>
      </c>
    </row>
    <row r="80" spans="1:6" x14ac:dyDescent="0.25">
      <c r="A80" s="64" t="s">
        <v>276</v>
      </c>
      <c r="B80" t="s">
        <v>18397</v>
      </c>
      <c r="E80" s="64" t="s">
        <v>273</v>
      </c>
      <c r="F80" t="str">
        <f t="shared" si="1"/>
        <v>NEUTRAL</v>
      </c>
    </row>
    <row r="81" spans="1:6" x14ac:dyDescent="0.25">
      <c r="A81" s="64" t="s">
        <v>277</v>
      </c>
      <c r="B81" t="s">
        <v>18397</v>
      </c>
      <c r="E81" s="64" t="s">
        <v>274</v>
      </c>
      <c r="F81" t="str">
        <f t="shared" si="1"/>
        <v>NEUTRAL</v>
      </c>
    </row>
    <row r="82" spans="1:6" x14ac:dyDescent="0.25">
      <c r="A82" s="64" t="s">
        <v>278</v>
      </c>
      <c r="B82" t="s">
        <v>18398</v>
      </c>
      <c r="E82" s="64" t="s">
        <v>1520</v>
      </c>
      <c r="F82" t="str">
        <f t="shared" si="1"/>
        <v>NEUTRAL</v>
      </c>
    </row>
    <row r="83" spans="1:6" x14ac:dyDescent="0.25">
      <c r="A83" s="64" t="s">
        <v>278</v>
      </c>
      <c r="B83" t="s">
        <v>18399</v>
      </c>
      <c r="E83" s="64" t="s">
        <v>275</v>
      </c>
      <c r="F83" t="str">
        <f t="shared" si="1"/>
        <v>NEUTRAL</v>
      </c>
    </row>
    <row r="84" spans="1:6" x14ac:dyDescent="0.25">
      <c r="A84" s="64" t="s">
        <v>278</v>
      </c>
      <c r="B84" t="s">
        <v>18397</v>
      </c>
      <c r="E84" s="64" t="s">
        <v>276</v>
      </c>
      <c r="F84" t="str">
        <f t="shared" si="1"/>
        <v>NEUTRAL</v>
      </c>
    </row>
    <row r="85" spans="1:6" x14ac:dyDescent="0.25">
      <c r="A85" s="64" t="s">
        <v>279</v>
      </c>
      <c r="B85" t="s">
        <v>18397</v>
      </c>
      <c r="E85" s="64" t="s">
        <v>277</v>
      </c>
      <c r="F85" t="str">
        <f t="shared" si="1"/>
        <v>NEUTRAL</v>
      </c>
    </row>
    <row r="86" spans="1:6" x14ac:dyDescent="0.25">
      <c r="A86" s="64" t="s">
        <v>280</v>
      </c>
      <c r="B86" t="s">
        <v>18397</v>
      </c>
      <c r="E86" s="64" t="s">
        <v>278</v>
      </c>
      <c r="F86" t="str">
        <f t="shared" si="1"/>
        <v>POSITIVE</v>
      </c>
    </row>
    <row r="87" spans="1:6" x14ac:dyDescent="0.25">
      <c r="A87" s="64" t="s">
        <v>281</v>
      </c>
      <c r="B87" t="s">
        <v>18397</v>
      </c>
      <c r="E87" s="64" t="s">
        <v>1553</v>
      </c>
      <c r="F87" t="str">
        <f t="shared" si="1"/>
        <v>POSITIVE</v>
      </c>
    </row>
    <row r="88" spans="1:6" x14ac:dyDescent="0.25">
      <c r="A88" s="64" t="s">
        <v>282</v>
      </c>
      <c r="B88" t="s">
        <v>18397</v>
      </c>
      <c r="E88" s="64" t="s">
        <v>279</v>
      </c>
      <c r="F88" t="str">
        <f t="shared" si="1"/>
        <v>NEUTRAL</v>
      </c>
    </row>
    <row r="89" spans="1:6" x14ac:dyDescent="0.25">
      <c r="A89" s="64" t="s">
        <v>283</v>
      </c>
      <c r="B89" t="s">
        <v>18397</v>
      </c>
      <c r="E89" s="64" t="s">
        <v>280</v>
      </c>
      <c r="F89" t="str">
        <f t="shared" si="1"/>
        <v>NEUTRAL</v>
      </c>
    </row>
    <row r="90" spans="1:6" x14ac:dyDescent="0.25">
      <c r="A90" s="64" t="s">
        <v>284</v>
      </c>
      <c r="B90" t="s">
        <v>18397</v>
      </c>
      <c r="E90" s="64" t="s">
        <v>281</v>
      </c>
      <c r="F90" t="str">
        <f t="shared" si="1"/>
        <v>NEUTRAL</v>
      </c>
    </row>
    <row r="91" spans="1:6" x14ac:dyDescent="0.25">
      <c r="A91" s="64" t="s">
        <v>285</v>
      </c>
      <c r="B91" t="s">
        <v>18397</v>
      </c>
      <c r="E91" s="64" t="s">
        <v>1229</v>
      </c>
      <c r="F91" t="str">
        <f t="shared" si="1"/>
        <v>NEUTRAL</v>
      </c>
    </row>
    <row r="92" spans="1:6" x14ac:dyDescent="0.25">
      <c r="A92" s="64" t="s">
        <v>286</v>
      </c>
      <c r="B92" t="s">
        <v>18397</v>
      </c>
      <c r="E92" s="64" t="s">
        <v>282</v>
      </c>
      <c r="F92" t="str">
        <f t="shared" si="1"/>
        <v>NEUTRAL</v>
      </c>
    </row>
    <row r="93" spans="1:6" x14ac:dyDescent="0.25">
      <c r="A93" s="64" t="s">
        <v>287</v>
      </c>
      <c r="B93" t="s">
        <v>18397</v>
      </c>
      <c r="E93" s="64" t="s">
        <v>1518</v>
      </c>
      <c r="F93" t="str">
        <f t="shared" si="1"/>
        <v>NEUTRAL</v>
      </c>
    </row>
    <row r="94" spans="1:6" x14ac:dyDescent="0.25">
      <c r="A94" s="64" t="s">
        <v>288</v>
      </c>
      <c r="B94" t="s">
        <v>18397</v>
      </c>
      <c r="E94" s="64" t="s">
        <v>283</v>
      </c>
      <c r="F94" t="str">
        <f t="shared" si="1"/>
        <v>NEUTRAL</v>
      </c>
    </row>
    <row r="95" spans="1:6" x14ac:dyDescent="0.25">
      <c r="A95" s="64" t="s">
        <v>289</v>
      </c>
      <c r="B95" t="s">
        <v>18397</v>
      </c>
      <c r="E95" s="64" t="s">
        <v>284</v>
      </c>
      <c r="F95" t="str">
        <f t="shared" si="1"/>
        <v>NEUTRAL</v>
      </c>
    </row>
    <row r="96" spans="1:6" x14ac:dyDescent="0.25">
      <c r="A96" s="64" t="s">
        <v>290</v>
      </c>
      <c r="B96" t="s">
        <v>18397</v>
      </c>
      <c r="E96" s="64" t="s">
        <v>285</v>
      </c>
      <c r="F96" t="str">
        <f t="shared" si="1"/>
        <v>NEUTRAL</v>
      </c>
    </row>
    <row r="97" spans="1:6" x14ac:dyDescent="0.25">
      <c r="A97" s="64" t="s">
        <v>291</v>
      </c>
      <c r="B97" t="s">
        <v>18397</v>
      </c>
      <c r="E97" s="64" t="s">
        <v>286</v>
      </c>
      <c r="F97" t="str">
        <f t="shared" si="1"/>
        <v>NEUTRAL</v>
      </c>
    </row>
    <row r="98" spans="1:6" x14ac:dyDescent="0.25">
      <c r="A98" s="64" t="s">
        <v>292</v>
      </c>
      <c r="B98" t="s">
        <v>18397</v>
      </c>
      <c r="E98" s="64" t="s">
        <v>287</v>
      </c>
      <c r="F98" t="str">
        <f t="shared" si="1"/>
        <v>NEUTRAL</v>
      </c>
    </row>
    <row r="99" spans="1:6" x14ac:dyDescent="0.25">
      <c r="A99" s="64" t="s">
        <v>293</v>
      </c>
      <c r="B99" t="s">
        <v>18397</v>
      </c>
      <c r="E99" s="64" t="s">
        <v>288</v>
      </c>
      <c r="F99" t="str">
        <f t="shared" si="1"/>
        <v>NEUTRAL</v>
      </c>
    </row>
    <row r="100" spans="1:6" x14ac:dyDescent="0.25">
      <c r="A100" s="64" t="s">
        <v>293</v>
      </c>
      <c r="B100" t="s">
        <v>18397</v>
      </c>
      <c r="E100" s="64" t="s">
        <v>289</v>
      </c>
      <c r="F100" t="str">
        <f t="shared" si="1"/>
        <v>NEUTRAL</v>
      </c>
    </row>
    <row r="101" spans="1:6" x14ac:dyDescent="0.25">
      <c r="A101" s="64" t="s">
        <v>293</v>
      </c>
      <c r="B101" t="s">
        <v>18397</v>
      </c>
      <c r="E101" s="64" t="s">
        <v>290</v>
      </c>
      <c r="F101" t="str">
        <f t="shared" si="1"/>
        <v>NEUTRAL</v>
      </c>
    </row>
    <row r="102" spans="1:6" x14ac:dyDescent="0.25">
      <c r="A102" s="64" t="s">
        <v>293</v>
      </c>
      <c r="B102" t="s">
        <v>18397</v>
      </c>
      <c r="E102" s="64" t="s">
        <v>1532</v>
      </c>
      <c r="F102" t="s">
        <v>18401</v>
      </c>
    </row>
    <row r="103" spans="1:6" x14ac:dyDescent="0.25">
      <c r="A103" s="64" t="s">
        <v>294</v>
      </c>
      <c r="B103" t="s">
        <v>18397</v>
      </c>
      <c r="E103" s="64" t="s">
        <v>291</v>
      </c>
      <c r="F103" t="str">
        <f t="shared" si="1"/>
        <v>NEUTRAL</v>
      </c>
    </row>
    <row r="104" spans="1:6" x14ac:dyDescent="0.25">
      <c r="A104" s="64" t="s">
        <v>295</v>
      </c>
      <c r="B104" t="s">
        <v>18397</v>
      </c>
      <c r="E104" s="64" t="s">
        <v>292</v>
      </c>
      <c r="F104" t="str">
        <f t="shared" si="1"/>
        <v>NEUTRAL</v>
      </c>
    </row>
    <row r="105" spans="1:6" x14ac:dyDescent="0.25">
      <c r="A105" s="64" t="s">
        <v>296</v>
      </c>
      <c r="B105" t="s">
        <v>18397</v>
      </c>
      <c r="E105" s="64" t="s">
        <v>1554</v>
      </c>
      <c r="F105" t="str">
        <f t="shared" si="1"/>
        <v>NEUTRAL</v>
      </c>
    </row>
    <row r="106" spans="1:6" x14ac:dyDescent="0.25">
      <c r="A106" s="64" t="s">
        <v>296</v>
      </c>
      <c r="B106" t="s">
        <v>18397</v>
      </c>
      <c r="E106" s="64" t="s">
        <v>293</v>
      </c>
      <c r="F106" t="str">
        <f t="shared" si="1"/>
        <v>NEUTRAL</v>
      </c>
    </row>
    <row r="107" spans="1:6" x14ac:dyDescent="0.25">
      <c r="A107" s="64" t="s">
        <v>296</v>
      </c>
      <c r="B107" t="s">
        <v>18399</v>
      </c>
      <c r="E107" s="64" t="s">
        <v>1555</v>
      </c>
      <c r="F107" t="str">
        <f t="shared" si="1"/>
        <v>NEUTRAL</v>
      </c>
    </row>
    <row r="108" spans="1:6" x14ac:dyDescent="0.25">
      <c r="A108" s="64" t="s">
        <v>296</v>
      </c>
      <c r="B108" t="s">
        <v>18397</v>
      </c>
      <c r="E108" s="64" t="s">
        <v>1556</v>
      </c>
      <c r="F108" t="str">
        <f t="shared" si="1"/>
        <v>NEUTRAL</v>
      </c>
    </row>
    <row r="109" spans="1:6" x14ac:dyDescent="0.25">
      <c r="A109" s="64" t="s">
        <v>297</v>
      </c>
      <c r="B109" t="s">
        <v>18398</v>
      </c>
      <c r="E109" s="64" t="s">
        <v>1557</v>
      </c>
      <c r="F109" t="str">
        <f t="shared" si="1"/>
        <v>NEUTRAL</v>
      </c>
    </row>
    <row r="110" spans="1:6" x14ac:dyDescent="0.25">
      <c r="A110" s="64" t="s">
        <v>298</v>
      </c>
      <c r="B110" t="s">
        <v>18397</v>
      </c>
      <c r="E110" s="64" t="s">
        <v>294</v>
      </c>
      <c r="F110" t="str">
        <f t="shared" si="1"/>
        <v>NEUTRAL</v>
      </c>
    </row>
    <row r="111" spans="1:6" x14ac:dyDescent="0.25">
      <c r="A111" s="64" t="s">
        <v>299</v>
      </c>
      <c r="B111" t="s">
        <v>18397</v>
      </c>
      <c r="E111" s="64" t="s">
        <v>295</v>
      </c>
      <c r="F111" t="str">
        <f t="shared" si="1"/>
        <v>NEUTRAL</v>
      </c>
    </row>
    <row r="112" spans="1:6" x14ac:dyDescent="0.25">
      <c r="A112" s="64" t="s">
        <v>299</v>
      </c>
      <c r="B112" t="s">
        <v>18397</v>
      </c>
      <c r="E112" s="64" t="s">
        <v>296</v>
      </c>
      <c r="F112" t="str">
        <f t="shared" si="1"/>
        <v>NEUTRAL</v>
      </c>
    </row>
    <row r="113" spans="1:6" x14ac:dyDescent="0.25">
      <c r="A113" s="64" t="s">
        <v>299</v>
      </c>
      <c r="B113" t="s">
        <v>18397</v>
      </c>
      <c r="E113" s="64" t="s">
        <v>298</v>
      </c>
      <c r="F113" t="str">
        <f t="shared" si="1"/>
        <v>NEUTRAL</v>
      </c>
    </row>
    <row r="114" spans="1:6" x14ac:dyDescent="0.25">
      <c r="A114" s="64" t="s">
        <v>300</v>
      </c>
      <c r="B114" t="s">
        <v>18397</v>
      </c>
      <c r="E114" s="64" t="s">
        <v>299</v>
      </c>
      <c r="F114" t="str">
        <f t="shared" si="1"/>
        <v>NEUTRAL</v>
      </c>
    </row>
    <row r="115" spans="1:6" x14ac:dyDescent="0.25">
      <c r="A115" s="64" t="s">
        <v>301</v>
      </c>
      <c r="B115" t="s">
        <v>18397</v>
      </c>
      <c r="E115" s="64" t="s">
        <v>300</v>
      </c>
      <c r="F115" t="str">
        <f t="shared" si="1"/>
        <v>NEUTRAL</v>
      </c>
    </row>
    <row r="116" spans="1:6" x14ac:dyDescent="0.25">
      <c r="A116" s="64" t="s">
        <v>302</v>
      </c>
      <c r="B116" t="s">
        <v>18397</v>
      </c>
      <c r="E116" s="64" t="s">
        <v>301</v>
      </c>
      <c r="F116" t="str">
        <f t="shared" si="1"/>
        <v>NEUTRAL</v>
      </c>
    </row>
    <row r="117" spans="1:6" x14ac:dyDescent="0.25">
      <c r="A117" s="64" t="s">
        <v>303</v>
      </c>
      <c r="B117" t="s">
        <v>18397</v>
      </c>
      <c r="E117" s="64" t="s">
        <v>1406</v>
      </c>
      <c r="F117" t="s">
        <v>18401</v>
      </c>
    </row>
    <row r="118" spans="1:6" x14ac:dyDescent="0.25">
      <c r="A118" s="64" t="s">
        <v>304</v>
      </c>
      <c r="B118" t="s">
        <v>18397</v>
      </c>
      <c r="E118" s="64" t="s">
        <v>302</v>
      </c>
      <c r="F118" t="str">
        <f t="shared" si="1"/>
        <v>NEUTRAL</v>
      </c>
    </row>
    <row r="119" spans="1:6" x14ac:dyDescent="0.25">
      <c r="A119" s="64" t="s">
        <v>305</v>
      </c>
      <c r="B119" t="s">
        <v>18397</v>
      </c>
      <c r="E119" s="64" t="s">
        <v>303</v>
      </c>
      <c r="F119" t="str">
        <f t="shared" si="1"/>
        <v>NEUTRAL</v>
      </c>
    </row>
    <row r="120" spans="1:6" x14ac:dyDescent="0.25">
      <c r="A120" s="64" t="s">
        <v>306</v>
      </c>
      <c r="B120" t="s">
        <v>18397</v>
      </c>
      <c r="E120" s="64" t="s">
        <v>304</v>
      </c>
      <c r="F120" t="str">
        <f t="shared" si="1"/>
        <v>NEUTRAL</v>
      </c>
    </row>
    <row r="121" spans="1:6" x14ac:dyDescent="0.25">
      <c r="A121" s="64" t="s">
        <v>307</v>
      </c>
      <c r="B121" t="s">
        <v>18397</v>
      </c>
      <c r="E121" s="64" t="s">
        <v>305</v>
      </c>
      <c r="F121" t="str">
        <f t="shared" si="1"/>
        <v>NEUTRAL</v>
      </c>
    </row>
    <row r="122" spans="1:6" x14ac:dyDescent="0.25">
      <c r="A122" s="64" t="s">
        <v>308</v>
      </c>
      <c r="B122" t="s">
        <v>18397</v>
      </c>
      <c r="E122" s="64" t="s">
        <v>306</v>
      </c>
      <c r="F122" t="str">
        <f t="shared" si="1"/>
        <v>NEUTRAL</v>
      </c>
    </row>
    <row r="123" spans="1:6" x14ac:dyDescent="0.25">
      <c r="A123" s="64" t="s">
        <v>309</v>
      </c>
      <c r="B123" t="s">
        <v>18397</v>
      </c>
      <c r="E123" s="64" t="s">
        <v>1558</v>
      </c>
      <c r="F123" t="str">
        <f t="shared" si="1"/>
        <v>NEUTRAL</v>
      </c>
    </row>
    <row r="124" spans="1:6" x14ac:dyDescent="0.25">
      <c r="A124" s="64" t="s">
        <v>310</v>
      </c>
      <c r="B124" t="s">
        <v>18397</v>
      </c>
      <c r="E124" s="64" t="s">
        <v>307</v>
      </c>
      <c r="F124" t="str">
        <f t="shared" si="1"/>
        <v>NEUTRAL</v>
      </c>
    </row>
    <row r="125" spans="1:6" x14ac:dyDescent="0.25">
      <c r="A125" s="64" t="s">
        <v>311</v>
      </c>
      <c r="B125" t="s">
        <v>18397</v>
      </c>
      <c r="E125" s="64" t="s">
        <v>308</v>
      </c>
      <c r="F125" t="str">
        <f t="shared" si="1"/>
        <v>NEUTRAL</v>
      </c>
    </row>
    <row r="126" spans="1:6" x14ac:dyDescent="0.25">
      <c r="A126" s="64" t="s">
        <v>312</v>
      </c>
      <c r="B126" t="s">
        <v>18398</v>
      </c>
      <c r="E126" s="64" t="s">
        <v>309</v>
      </c>
      <c r="F126" t="str">
        <f t="shared" si="1"/>
        <v>NEUTRAL</v>
      </c>
    </row>
    <row r="127" spans="1:6" x14ac:dyDescent="0.25">
      <c r="A127" s="64" t="s">
        <v>313</v>
      </c>
      <c r="B127" t="s">
        <v>18397</v>
      </c>
      <c r="E127" s="64" t="s">
        <v>310</v>
      </c>
      <c r="F127" t="str">
        <f t="shared" si="1"/>
        <v>NEUTRAL</v>
      </c>
    </row>
    <row r="128" spans="1:6" x14ac:dyDescent="0.25">
      <c r="A128" s="64" t="s">
        <v>314</v>
      </c>
      <c r="B128" t="s">
        <v>18398</v>
      </c>
      <c r="E128" s="64" t="s">
        <v>311</v>
      </c>
      <c r="F128" t="str">
        <f t="shared" si="1"/>
        <v>NEUTRAL</v>
      </c>
    </row>
    <row r="129" spans="1:6" x14ac:dyDescent="0.25">
      <c r="A129" s="64" t="s">
        <v>315</v>
      </c>
      <c r="B129" t="s">
        <v>18398</v>
      </c>
      <c r="E129" s="64" t="s">
        <v>312</v>
      </c>
      <c r="F129" t="str">
        <f t="shared" si="1"/>
        <v>POSITIVE</v>
      </c>
    </row>
    <row r="130" spans="1:6" x14ac:dyDescent="0.25">
      <c r="A130" s="64" t="s">
        <v>315</v>
      </c>
      <c r="B130" t="s">
        <v>18398</v>
      </c>
      <c r="E130" s="64" t="s">
        <v>313</v>
      </c>
      <c r="F130" t="str">
        <f t="shared" si="1"/>
        <v>NEUTRAL</v>
      </c>
    </row>
    <row r="131" spans="1:6" x14ac:dyDescent="0.25">
      <c r="A131" s="64" t="s">
        <v>316</v>
      </c>
      <c r="B131" t="s">
        <v>18398</v>
      </c>
      <c r="E131" s="64" t="s">
        <v>314</v>
      </c>
      <c r="F131" t="str">
        <f t="shared" ref="F131:F194" si="2">VLOOKUP(E131,A:B,2,FALSE)</f>
        <v>POSITIVE</v>
      </c>
    </row>
    <row r="132" spans="1:6" x14ac:dyDescent="0.25">
      <c r="A132" s="64" t="s">
        <v>317</v>
      </c>
      <c r="B132" t="s">
        <v>18397</v>
      </c>
      <c r="E132" s="64" t="s">
        <v>315</v>
      </c>
      <c r="F132" t="str">
        <f t="shared" si="2"/>
        <v>POSITIVE</v>
      </c>
    </row>
    <row r="133" spans="1:6" x14ac:dyDescent="0.25">
      <c r="A133" s="64" t="s">
        <v>318</v>
      </c>
      <c r="B133" t="s">
        <v>18398</v>
      </c>
      <c r="E133" s="64" t="s">
        <v>316</v>
      </c>
      <c r="F133" t="str">
        <f t="shared" si="2"/>
        <v>POSITIVE</v>
      </c>
    </row>
    <row r="134" spans="1:6" x14ac:dyDescent="0.25">
      <c r="A134" s="64" t="s">
        <v>319</v>
      </c>
      <c r="B134" t="s">
        <v>18398</v>
      </c>
      <c r="E134" s="64" t="s">
        <v>317</v>
      </c>
      <c r="F134" t="str">
        <f t="shared" si="2"/>
        <v>NEUTRAL</v>
      </c>
    </row>
    <row r="135" spans="1:6" x14ac:dyDescent="0.25">
      <c r="A135" s="64" t="s">
        <v>320</v>
      </c>
      <c r="B135" t="s">
        <v>18397</v>
      </c>
      <c r="E135" s="64" t="s">
        <v>318</v>
      </c>
      <c r="F135" t="str">
        <f t="shared" si="2"/>
        <v>POSITIVE</v>
      </c>
    </row>
    <row r="136" spans="1:6" x14ac:dyDescent="0.25">
      <c r="A136" s="64" t="s">
        <v>320</v>
      </c>
      <c r="B136" t="s">
        <v>18397</v>
      </c>
      <c r="E136" s="64" t="s">
        <v>1130</v>
      </c>
      <c r="F136" t="str">
        <f t="shared" si="2"/>
        <v>NEUTRAL</v>
      </c>
    </row>
    <row r="137" spans="1:6" x14ac:dyDescent="0.25">
      <c r="A137" s="64" t="s">
        <v>321</v>
      </c>
      <c r="B137" t="s">
        <v>18397</v>
      </c>
      <c r="E137" s="64" t="s">
        <v>319</v>
      </c>
      <c r="F137" t="str">
        <f t="shared" si="2"/>
        <v>POSITIVE</v>
      </c>
    </row>
    <row r="138" spans="1:6" x14ac:dyDescent="0.25">
      <c r="A138" s="64" t="s">
        <v>322</v>
      </c>
      <c r="B138" t="s">
        <v>18397</v>
      </c>
      <c r="E138" s="64" t="s">
        <v>320</v>
      </c>
      <c r="F138" t="str">
        <f t="shared" si="2"/>
        <v>NEUTRAL</v>
      </c>
    </row>
    <row r="139" spans="1:6" x14ac:dyDescent="0.25">
      <c r="A139" s="64" t="s">
        <v>323</v>
      </c>
      <c r="B139" t="s">
        <v>18397</v>
      </c>
      <c r="E139" s="64" t="s">
        <v>1559</v>
      </c>
      <c r="F139" t="str">
        <f t="shared" si="2"/>
        <v>NEUTRAL</v>
      </c>
    </row>
    <row r="140" spans="1:6" x14ac:dyDescent="0.25">
      <c r="A140" s="64" t="s">
        <v>324</v>
      </c>
      <c r="B140" t="s">
        <v>18397</v>
      </c>
      <c r="E140" s="64" t="s">
        <v>1560</v>
      </c>
      <c r="F140" t="str">
        <f t="shared" si="2"/>
        <v>NEUTRAL</v>
      </c>
    </row>
    <row r="141" spans="1:6" x14ac:dyDescent="0.25">
      <c r="A141" s="64" t="s">
        <v>325</v>
      </c>
      <c r="B141" t="s">
        <v>18397</v>
      </c>
      <c r="E141" s="64" t="s">
        <v>321</v>
      </c>
      <c r="F141" t="str">
        <f t="shared" si="2"/>
        <v>NEUTRAL</v>
      </c>
    </row>
    <row r="142" spans="1:6" x14ac:dyDescent="0.25">
      <c r="A142" s="64" t="s">
        <v>326</v>
      </c>
      <c r="B142" t="s">
        <v>18397</v>
      </c>
      <c r="E142" s="64" t="s">
        <v>322</v>
      </c>
      <c r="F142" t="str">
        <f t="shared" si="2"/>
        <v>NEUTRAL</v>
      </c>
    </row>
    <row r="143" spans="1:6" x14ac:dyDescent="0.25">
      <c r="A143" s="64" t="s">
        <v>327</v>
      </c>
      <c r="B143" t="s">
        <v>18397</v>
      </c>
      <c r="E143" s="64" t="s">
        <v>323</v>
      </c>
      <c r="F143" t="str">
        <f t="shared" si="2"/>
        <v>NEUTRAL</v>
      </c>
    </row>
    <row r="144" spans="1:6" x14ac:dyDescent="0.25">
      <c r="A144" s="64" t="s">
        <v>328</v>
      </c>
      <c r="B144" t="s">
        <v>18397</v>
      </c>
      <c r="E144" s="64" t="s">
        <v>324</v>
      </c>
      <c r="F144" t="str">
        <f t="shared" si="2"/>
        <v>NEUTRAL</v>
      </c>
    </row>
    <row r="145" spans="1:6" x14ac:dyDescent="0.25">
      <c r="A145" s="64" t="s">
        <v>329</v>
      </c>
      <c r="B145" t="s">
        <v>18398</v>
      </c>
      <c r="E145" s="64" t="s">
        <v>325</v>
      </c>
      <c r="F145" t="str">
        <f t="shared" si="2"/>
        <v>NEUTRAL</v>
      </c>
    </row>
    <row r="146" spans="1:6" x14ac:dyDescent="0.25">
      <c r="A146" s="64" t="s">
        <v>330</v>
      </c>
      <c r="B146" t="s">
        <v>18398</v>
      </c>
      <c r="E146" s="64" t="s">
        <v>326</v>
      </c>
      <c r="F146" t="str">
        <f t="shared" si="2"/>
        <v>NEUTRAL</v>
      </c>
    </row>
    <row r="147" spans="1:6" x14ac:dyDescent="0.25">
      <c r="A147" s="64" t="s">
        <v>330</v>
      </c>
      <c r="B147" t="s">
        <v>18397</v>
      </c>
      <c r="E147" s="64" t="s">
        <v>327</v>
      </c>
      <c r="F147" t="str">
        <f t="shared" si="2"/>
        <v>NEUTRAL</v>
      </c>
    </row>
    <row r="148" spans="1:6" x14ac:dyDescent="0.25">
      <c r="A148" s="64" t="s">
        <v>330</v>
      </c>
      <c r="B148" t="s">
        <v>18397</v>
      </c>
      <c r="E148" s="64" t="s">
        <v>328</v>
      </c>
      <c r="F148" t="str">
        <f t="shared" si="2"/>
        <v>NEUTRAL</v>
      </c>
    </row>
    <row r="149" spans="1:6" x14ac:dyDescent="0.25">
      <c r="A149" s="64" t="s">
        <v>330</v>
      </c>
      <c r="B149" t="s">
        <v>18397</v>
      </c>
      <c r="E149" s="64" t="s">
        <v>329</v>
      </c>
      <c r="F149" t="str">
        <f t="shared" si="2"/>
        <v>POSITIVE</v>
      </c>
    </row>
    <row r="150" spans="1:6" x14ac:dyDescent="0.25">
      <c r="A150" s="64" t="s">
        <v>330</v>
      </c>
      <c r="B150" t="s">
        <v>18397</v>
      </c>
      <c r="E150" s="64" t="s">
        <v>330</v>
      </c>
      <c r="F150" t="str">
        <f t="shared" si="2"/>
        <v>POSITIVE</v>
      </c>
    </row>
    <row r="151" spans="1:6" x14ac:dyDescent="0.25">
      <c r="A151" s="64" t="s">
        <v>330</v>
      </c>
      <c r="B151" t="s">
        <v>18397</v>
      </c>
      <c r="E151" s="64" t="s">
        <v>331</v>
      </c>
      <c r="F151" t="str">
        <f t="shared" si="2"/>
        <v>NEUTRAL</v>
      </c>
    </row>
    <row r="152" spans="1:6" x14ac:dyDescent="0.25">
      <c r="A152" s="64" t="s">
        <v>331</v>
      </c>
      <c r="B152" t="s">
        <v>18397</v>
      </c>
      <c r="E152" s="64" t="s">
        <v>332</v>
      </c>
      <c r="F152" t="str">
        <f t="shared" si="2"/>
        <v>NEUTRAL</v>
      </c>
    </row>
    <row r="153" spans="1:6" x14ac:dyDescent="0.25">
      <c r="A153" s="64" t="s">
        <v>331</v>
      </c>
      <c r="B153" t="s">
        <v>18397</v>
      </c>
      <c r="E153" s="64" t="s">
        <v>333</v>
      </c>
      <c r="F153" t="str">
        <f t="shared" si="2"/>
        <v>NEUTRAL</v>
      </c>
    </row>
    <row r="154" spans="1:6" x14ac:dyDescent="0.25">
      <c r="A154" s="64" t="s">
        <v>332</v>
      </c>
      <c r="B154" t="s">
        <v>18397</v>
      </c>
      <c r="E154" s="64" t="s">
        <v>334</v>
      </c>
      <c r="F154" t="str">
        <f t="shared" si="2"/>
        <v>NEUTRAL</v>
      </c>
    </row>
    <row r="155" spans="1:6" x14ac:dyDescent="0.25">
      <c r="A155" s="64" t="s">
        <v>332</v>
      </c>
      <c r="B155" t="s">
        <v>18397</v>
      </c>
      <c r="E155" s="64" t="s">
        <v>335</v>
      </c>
      <c r="F155" t="str">
        <f t="shared" si="2"/>
        <v>NEUTRAL</v>
      </c>
    </row>
    <row r="156" spans="1:6" x14ac:dyDescent="0.25">
      <c r="A156" s="64" t="s">
        <v>332</v>
      </c>
      <c r="B156" t="s">
        <v>18397</v>
      </c>
      <c r="E156" s="64" t="s">
        <v>336</v>
      </c>
      <c r="F156" t="str">
        <f t="shared" si="2"/>
        <v>POSITIVE</v>
      </c>
    </row>
    <row r="157" spans="1:6" x14ac:dyDescent="0.25">
      <c r="A157" s="64" t="s">
        <v>332</v>
      </c>
      <c r="B157" t="s">
        <v>18397</v>
      </c>
      <c r="E157" s="64" t="s">
        <v>337</v>
      </c>
      <c r="F157" t="str">
        <f t="shared" si="2"/>
        <v>POSITIVE</v>
      </c>
    </row>
    <row r="158" spans="1:6" x14ac:dyDescent="0.25">
      <c r="A158" s="64" t="s">
        <v>332</v>
      </c>
      <c r="B158" t="s">
        <v>18397</v>
      </c>
      <c r="E158" s="64" t="s">
        <v>338</v>
      </c>
      <c r="F158" t="str">
        <f t="shared" si="2"/>
        <v>POSITIVE</v>
      </c>
    </row>
    <row r="159" spans="1:6" x14ac:dyDescent="0.25">
      <c r="A159" s="64" t="s">
        <v>332</v>
      </c>
      <c r="B159" t="s">
        <v>18397</v>
      </c>
      <c r="E159" s="64" t="s">
        <v>339</v>
      </c>
      <c r="F159" t="str">
        <f t="shared" si="2"/>
        <v>NEUTRAL</v>
      </c>
    </row>
    <row r="160" spans="1:6" x14ac:dyDescent="0.25">
      <c r="A160" s="64" t="s">
        <v>333</v>
      </c>
      <c r="B160" t="s">
        <v>18397</v>
      </c>
      <c r="E160" s="64" t="s">
        <v>340</v>
      </c>
      <c r="F160" t="str">
        <f t="shared" si="2"/>
        <v>NEUTRAL</v>
      </c>
    </row>
    <row r="161" spans="1:6" x14ac:dyDescent="0.25">
      <c r="A161" s="64" t="s">
        <v>334</v>
      </c>
      <c r="B161" t="s">
        <v>18397</v>
      </c>
      <c r="E161" s="64" t="s">
        <v>341</v>
      </c>
      <c r="F161" t="str">
        <f t="shared" si="2"/>
        <v>NEUTRAL</v>
      </c>
    </row>
    <row r="162" spans="1:6" x14ac:dyDescent="0.25">
      <c r="A162" s="64" t="s">
        <v>335</v>
      </c>
      <c r="B162" t="s">
        <v>18397</v>
      </c>
      <c r="E162" s="64" t="s">
        <v>342</v>
      </c>
      <c r="F162" t="str">
        <f t="shared" si="2"/>
        <v>NEGATIVE</v>
      </c>
    </row>
    <row r="163" spans="1:6" x14ac:dyDescent="0.25">
      <c r="A163" s="64" t="s">
        <v>335</v>
      </c>
      <c r="B163" t="s">
        <v>18397</v>
      </c>
      <c r="E163" s="64" t="s">
        <v>343</v>
      </c>
      <c r="F163" t="str">
        <f t="shared" si="2"/>
        <v>POSITIVE</v>
      </c>
    </row>
    <row r="164" spans="1:6" x14ac:dyDescent="0.25">
      <c r="A164" s="64" t="s">
        <v>335</v>
      </c>
      <c r="B164" t="s">
        <v>18397</v>
      </c>
      <c r="E164" s="64" t="s">
        <v>1039</v>
      </c>
      <c r="F164" t="s">
        <v>18401</v>
      </c>
    </row>
    <row r="165" spans="1:6" x14ac:dyDescent="0.25">
      <c r="A165" s="64" t="s">
        <v>335</v>
      </c>
      <c r="B165" t="s">
        <v>18397</v>
      </c>
      <c r="E165" s="64" t="s">
        <v>344</v>
      </c>
      <c r="F165" t="str">
        <f t="shared" si="2"/>
        <v>POSITIVE</v>
      </c>
    </row>
    <row r="166" spans="1:6" x14ac:dyDescent="0.25">
      <c r="A166" s="64" t="s">
        <v>335</v>
      </c>
      <c r="B166" t="s">
        <v>18397</v>
      </c>
      <c r="E166" s="64" t="s">
        <v>1561</v>
      </c>
      <c r="F166" t="str">
        <f t="shared" si="2"/>
        <v>NEUTRAL</v>
      </c>
    </row>
    <row r="167" spans="1:6" x14ac:dyDescent="0.25">
      <c r="A167" s="64" t="s">
        <v>335</v>
      </c>
      <c r="B167" t="s">
        <v>18397</v>
      </c>
      <c r="E167" s="64" t="s">
        <v>345</v>
      </c>
      <c r="F167" t="str">
        <f t="shared" si="2"/>
        <v>NEGATIVE</v>
      </c>
    </row>
    <row r="168" spans="1:6" x14ac:dyDescent="0.25">
      <c r="A168" s="64" t="s">
        <v>336</v>
      </c>
      <c r="B168" t="s">
        <v>18398</v>
      </c>
      <c r="E168" s="64" t="s">
        <v>346</v>
      </c>
      <c r="F168" t="str">
        <f t="shared" si="2"/>
        <v>NEUTRAL</v>
      </c>
    </row>
    <row r="169" spans="1:6" x14ac:dyDescent="0.25">
      <c r="A169" s="64" t="s">
        <v>337</v>
      </c>
      <c r="B169" t="s">
        <v>18398</v>
      </c>
      <c r="E169" s="64" t="s">
        <v>347</v>
      </c>
      <c r="F169" t="str">
        <f t="shared" si="2"/>
        <v>NEUTRAL</v>
      </c>
    </row>
    <row r="170" spans="1:6" x14ac:dyDescent="0.25">
      <c r="A170" s="64" t="s">
        <v>337</v>
      </c>
      <c r="B170" t="s">
        <v>18398</v>
      </c>
      <c r="E170" s="64" t="s">
        <v>348</v>
      </c>
      <c r="F170" t="str">
        <f t="shared" si="2"/>
        <v>NEGATIVE</v>
      </c>
    </row>
    <row r="171" spans="1:6" x14ac:dyDescent="0.25">
      <c r="A171" s="64" t="s">
        <v>337</v>
      </c>
      <c r="B171" t="s">
        <v>18397</v>
      </c>
      <c r="E171" s="64" t="s">
        <v>349</v>
      </c>
      <c r="F171" t="str">
        <f t="shared" si="2"/>
        <v>NEUTRAL</v>
      </c>
    </row>
    <row r="172" spans="1:6" x14ac:dyDescent="0.25">
      <c r="A172" s="64" t="s">
        <v>337</v>
      </c>
      <c r="B172" t="s">
        <v>18398</v>
      </c>
      <c r="E172" s="64" t="s">
        <v>350</v>
      </c>
      <c r="F172" t="str">
        <f t="shared" si="2"/>
        <v>NEUTRAL</v>
      </c>
    </row>
    <row r="173" spans="1:6" x14ac:dyDescent="0.25">
      <c r="A173" s="64" t="s">
        <v>337</v>
      </c>
      <c r="B173" t="s">
        <v>18398</v>
      </c>
      <c r="E173" s="64" t="s">
        <v>351</v>
      </c>
      <c r="F173" t="str">
        <f t="shared" si="2"/>
        <v>NEUTRAL</v>
      </c>
    </row>
    <row r="174" spans="1:6" x14ac:dyDescent="0.25">
      <c r="A174" s="64" t="s">
        <v>337</v>
      </c>
      <c r="B174" t="s">
        <v>18398</v>
      </c>
      <c r="E174" s="64" t="s">
        <v>352</v>
      </c>
      <c r="F174" t="str">
        <f t="shared" si="2"/>
        <v>NEUTRAL</v>
      </c>
    </row>
    <row r="175" spans="1:6" x14ac:dyDescent="0.25">
      <c r="A175" s="64" t="s">
        <v>338</v>
      </c>
      <c r="B175" t="s">
        <v>18398</v>
      </c>
      <c r="E175" s="64" t="s">
        <v>353</v>
      </c>
      <c r="F175" t="str">
        <f t="shared" si="2"/>
        <v>NEUTRAL</v>
      </c>
    </row>
    <row r="176" spans="1:6" x14ac:dyDescent="0.25">
      <c r="A176" s="64" t="s">
        <v>338</v>
      </c>
      <c r="B176" t="s">
        <v>18398</v>
      </c>
      <c r="E176" s="64" t="s">
        <v>354</v>
      </c>
      <c r="F176" t="s">
        <v>18401</v>
      </c>
    </row>
    <row r="177" spans="1:6" x14ac:dyDescent="0.25">
      <c r="A177" s="64" t="s">
        <v>338</v>
      </c>
      <c r="B177" t="s">
        <v>18399</v>
      </c>
      <c r="E177" s="64" t="s">
        <v>355</v>
      </c>
      <c r="F177" t="str">
        <f t="shared" si="2"/>
        <v>NEUTRAL</v>
      </c>
    </row>
    <row r="178" spans="1:6" x14ac:dyDescent="0.25">
      <c r="A178" s="64" t="s">
        <v>338</v>
      </c>
      <c r="B178" t="s">
        <v>18397</v>
      </c>
      <c r="E178" s="64" t="s">
        <v>386</v>
      </c>
      <c r="F178" t="str">
        <f t="shared" si="2"/>
        <v>NEUTRAL</v>
      </c>
    </row>
    <row r="179" spans="1:6" x14ac:dyDescent="0.25">
      <c r="A179" s="64" t="s">
        <v>338</v>
      </c>
      <c r="B179" t="s">
        <v>18397</v>
      </c>
      <c r="E179" s="64" t="s">
        <v>356</v>
      </c>
      <c r="F179" t="str">
        <f t="shared" si="2"/>
        <v>NEGATIVE</v>
      </c>
    </row>
    <row r="180" spans="1:6" x14ac:dyDescent="0.25">
      <c r="A180" s="64" t="s">
        <v>338</v>
      </c>
      <c r="B180" t="s">
        <v>18397</v>
      </c>
      <c r="E180" s="64" t="s">
        <v>357</v>
      </c>
      <c r="F180" t="str">
        <f t="shared" si="2"/>
        <v>NEGATIVE</v>
      </c>
    </row>
    <row r="181" spans="1:6" x14ac:dyDescent="0.25">
      <c r="A181" s="64" t="s">
        <v>339</v>
      </c>
      <c r="B181" t="s">
        <v>18397</v>
      </c>
      <c r="E181" s="64" t="s">
        <v>358</v>
      </c>
      <c r="F181" t="str">
        <f t="shared" si="2"/>
        <v>NEGATIVE</v>
      </c>
    </row>
    <row r="182" spans="1:6" x14ac:dyDescent="0.25">
      <c r="A182" s="64" t="s">
        <v>339</v>
      </c>
      <c r="B182" t="s">
        <v>18397</v>
      </c>
      <c r="E182" s="64" t="s">
        <v>359</v>
      </c>
      <c r="F182" t="str">
        <f t="shared" si="2"/>
        <v>NEGATIVE</v>
      </c>
    </row>
    <row r="183" spans="1:6" x14ac:dyDescent="0.25">
      <c r="A183" s="64" t="s">
        <v>339</v>
      </c>
      <c r="B183" t="s">
        <v>18399</v>
      </c>
      <c r="E183" s="64" t="s">
        <v>360</v>
      </c>
      <c r="F183" t="str">
        <f t="shared" si="2"/>
        <v>NEUTRAL</v>
      </c>
    </row>
    <row r="184" spans="1:6" x14ac:dyDescent="0.25">
      <c r="A184" s="64" t="s">
        <v>339</v>
      </c>
      <c r="B184" t="s">
        <v>18397</v>
      </c>
      <c r="E184" s="64" t="s">
        <v>361</v>
      </c>
      <c r="F184" t="str">
        <f t="shared" si="2"/>
        <v>NEUTRAL</v>
      </c>
    </row>
    <row r="185" spans="1:6" x14ac:dyDescent="0.25">
      <c r="A185" s="64" t="s">
        <v>339</v>
      </c>
      <c r="B185" t="s">
        <v>18397</v>
      </c>
      <c r="E185" s="64" t="s">
        <v>362</v>
      </c>
      <c r="F185" t="str">
        <f t="shared" si="2"/>
        <v>NEUTRAL</v>
      </c>
    </row>
    <row r="186" spans="1:6" x14ac:dyDescent="0.25">
      <c r="A186" s="64" t="s">
        <v>339</v>
      </c>
      <c r="B186" t="s">
        <v>18397</v>
      </c>
      <c r="E186" s="64" t="s">
        <v>363</v>
      </c>
      <c r="F186" t="str">
        <f t="shared" si="2"/>
        <v>NEUTRAL</v>
      </c>
    </row>
    <row r="187" spans="1:6" x14ac:dyDescent="0.25">
      <c r="A187" s="64" t="s">
        <v>340</v>
      </c>
      <c r="B187" t="s">
        <v>18397</v>
      </c>
      <c r="E187" s="64" t="s">
        <v>364</v>
      </c>
      <c r="F187" t="str">
        <f t="shared" si="2"/>
        <v>NEUTRAL</v>
      </c>
    </row>
    <row r="188" spans="1:6" x14ac:dyDescent="0.25">
      <c r="A188" s="64" t="s">
        <v>340</v>
      </c>
      <c r="B188" t="s">
        <v>18397</v>
      </c>
      <c r="E188" s="64" t="s">
        <v>365</v>
      </c>
      <c r="F188" t="str">
        <f t="shared" si="2"/>
        <v>NEUTRAL</v>
      </c>
    </row>
    <row r="189" spans="1:6" x14ac:dyDescent="0.25">
      <c r="A189" s="64" t="s">
        <v>340</v>
      </c>
      <c r="B189" t="s">
        <v>18397</v>
      </c>
      <c r="E189" s="64" t="s">
        <v>366</v>
      </c>
      <c r="F189" t="str">
        <f t="shared" si="2"/>
        <v>NEUTRAL</v>
      </c>
    </row>
    <row r="190" spans="1:6" x14ac:dyDescent="0.25">
      <c r="A190" s="64" t="s">
        <v>340</v>
      </c>
      <c r="B190" t="s">
        <v>18399</v>
      </c>
      <c r="E190" s="64" t="s">
        <v>367</v>
      </c>
      <c r="F190" t="str">
        <f t="shared" si="2"/>
        <v>NEUTRAL</v>
      </c>
    </row>
    <row r="191" spans="1:6" x14ac:dyDescent="0.25">
      <c r="A191" s="64" t="s">
        <v>340</v>
      </c>
      <c r="B191" t="s">
        <v>18399</v>
      </c>
      <c r="E191" s="64" t="s">
        <v>368</v>
      </c>
      <c r="F191" t="str">
        <f t="shared" si="2"/>
        <v>NEUTRAL</v>
      </c>
    </row>
    <row r="192" spans="1:6" x14ac:dyDescent="0.25">
      <c r="A192" s="64" t="s">
        <v>340</v>
      </c>
      <c r="B192" t="s">
        <v>18399</v>
      </c>
      <c r="E192" s="64" t="s">
        <v>369</v>
      </c>
      <c r="F192" t="str">
        <f t="shared" si="2"/>
        <v>NEUTRAL</v>
      </c>
    </row>
    <row r="193" spans="1:6" x14ac:dyDescent="0.25">
      <c r="A193" s="64" t="s">
        <v>341</v>
      </c>
      <c r="B193" t="s">
        <v>18397</v>
      </c>
      <c r="E193" s="64" t="s">
        <v>370</v>
      </c>
      <c r="F193" t="str">
        <f t="shared" si="2"/>
        <v>NEUTRAL</v>
      </c>
    </row>
    <row r="194" spans="1:6" x14ac:dyDescent="0.25">
      <c r="A194" s="64" t="s">
        <v>341</v>
      </c>
      <c r="B194" t="s">
        <v>18397</v>
      </c>
      <c r="E194" s="64" t="s">
        <v>371</v>
      </c>
      <c r="F194" t="str">
        <f t="shared" si="2"/>
        <v>NEGATIVE</v>
      </c>
    </row>
    <row r="195" spans="1:6" x14ac:dyDescent="0.25">
      <c r="A195" s="64" t="s">
        <v>341</v>
      </c>
      <c r="B195" t="s">
        <v>18399</v>
      </c>
      <c r="E195" s="64" t="s">
        <v>372</v>
      </c>
      <c r="F195" t="str">
        <f t="shared" ref="F195:F258" si="3">VLOOKUP(E195,A:B,2,FALSE)</f>
        <v>NEGATIVE</v>
      </c>
    </row>
    <row r="196" spans="1:6" x14ac:dyDescent="0.25">
      <c r="A196" s="64" t="s">
        <v>341</v>
      </c>
      <c r="B196" t="s">
        <v>18399</v>
      </c>
      <c r="E196" s="64" t="s">
        <v>373</v>
      </c>
      <c r="F196" t="str">
        <f t="shared" si="3"/>
        <v>NEGATIVE</v>
      </c>
    </row>
    <row r="197" spans="1:6" x14ac:dyDescent="0.25">
      <c r="A197" s="64" t="s">
        <v>341</v>
      </c>
      <c r="B197" t="s">
        <v>18397</v>
      </c>
      <c r="E197" s="64" t="s">
        <v>374</v>
      </c>
      <c r="F197" t="str">
        <f t="shared" si="3"/>
        <v>NEUTRAL</v>
      </c>
    </row>
    <row r="198" spans="1:6" x14ac:dyDescent="0.25">
      <c r="A198" s="64" t="s">
        <v>341</v>
      </c>
      <c r="B198" t="s">
        <v>18399</v>
      </c>
      <c r="E198" s="64" t="s">
        <v>375</v>
      </c>
      <c r="F198" t="str">
        <f t="shared" si="3"/>
        <v>NEUTRAL</v>
      </c>
    </row>
    <row r="199" spans="1:6" x14ac:dyDescent="0.25">
      <c r="A199" s="64" t="s">
        <v>342</v>
      </c>
      <c r="B199" t="s">
        <v>18399</v>
      </c>
      <c r="E199" s="64" t="s">
        <v>376</v>
      </c>
      <c r="F199" t="str">
        <f t="shared" si="3"/>
        <v>NEUTRAL</v>
      </c>
    </row>
    <row r="200" spans="1:6" x14ac:dyDescent="0.25">
      <c r="A200" s="64" t="s">
        <v>342</v>
      </c>
      <c r="B200" t="s">
        <v>18399</v>
      </c>
      <c r="E200" s="64" t="s">
        <v>377</v>
      </c>
      <c r="F200" t="str">
        <f t="shared" si="3"/>
        <v>NEUTRAL</v>
      </c>
    </row>
    <row r="201" spans="1:6" x14ac:dyDescent="0.25">
      <c r="A201" s="64" t="s">
        <v>342</v>
      </c>
      <c r="B201" t="s">
        <v>18399</v>
      </c>
      <c r="E201" s="64" t="s">
        <v>1562</v>
      </c>
      <c r="F201" t="str">
        <f t="shared" si="3"/>
        <v>NEUTRAL</v>
      </c>
    </row>
    <row r="202" spans="1:6" x14ac:dyDescent="0.25">
      <c r="A202" s="64" t="s">
        <v>342</v>
      </c>
      <c r="B202" t="s">
        <v>18397</v>
      </c>
      <c r="E202" s="64" t="s">
        <v>1563</v>
      </c>
      <c r="F202" t="str">
        <f t="shared" si="3"/>
        <v>NEUTRAL</v>
      </c>
    </row>
    <row r="203" spans="1:6" x14ac:dyDescent="0.25">
      <c r="A203" s="64" t="s">
        <v>342</v>
      </c>
      <c r="B203" t="s">
        <v>18397</v>
      </c>
      <c r="E203" s="64" t="s">
        <v>1564</v>
      </c>
      <c r="F203" t="str">
        <f t="shared" si="3"/>
        <v>NEUTRAL</v>
      </c>
    </row>
    <row r="204" spans="1:6" x14ac:dyDescent="0.25">
      <c r="A204" s="64" t="s">
        <v>342</v>
      </c>
      <c r="B204" t="s">
        <v>18397</v>
      </c>
      <c r="E204" s="64" t="s">
        <v>378</v>
      </c>
      <c r="F204" t="str">
        <f t="shared" si="3"/>
        <v>NEUTRAL</v>
      </c>
    </row>
    <row r="205" spans="1:6" x14ac:dyDescent="0.25">
      <c r="A205" s="64" t="s">
        <v>343</v>
      </c>
      <c r="B205" t="s">
        <v>18398</v>
      </c>
      <c r="E205" s="64" t="s">
        <v>382</v>
      </c>
      <c r="F205" t="str">
        <f t="shared" si="3"/>
        <v>NEUTRAL</v>
      </c>
    </row>
    <row r="206" spans="1:6" x14ac:dyDescent="0.25">
      <c r="A206" s="64" t="s">
        <v>344</v>
      </c>
      <c r="B206" t="s">
        <v>18398</v>
      </c>
      <c r="E206" s="64" t="s">
        <v>379</v>
      </c>
      <c r="F206" t="str">
        <f t="shared" si="3"/>
        <v>NEUTRAL</v>
      </c>
    </row>
    <row r="207" spans="1:6" x14ac:dyDescent="0.25">
      <c r="A207" s="64" t="s">
        <v>344</v>
      </c>
      <c r="B207" t="s">
        <v>18397</v>
      </c>
      <c r="E207" s="64" t="s">
        <v>380</v>
      </c>
      <c r="F207" t="str">
        <f t="shared" si="3"/>
        <v>NEUTRAL</v>
      </c>
    </row>
    <row r="208" spans="1:6" x14ac:dyDescent="0.25">
      <c r="A208" s="64" t="s">
        <v>344</v>
      </c>
      <c r="B208" t="s">
        <v>18397</v>
      </c>
      <c r="E208" s="64" t="s">
        <v>381</v>
      </c>
      <c r="F208" t="str">
        <f t="shared" si="3"/>
        <v>NEUTRAL</v>
      </c>
    </row>
    <row r="209" spans="1:6" x14ac:dyDescent="0.25">
      <c r="A209" s="64" t="s">
        <v>344</v>
      </c>
      <c r="B209" t="s">
        <v>18397</v>
      </c>
      <c r="E209" s="64" t="s">
        <v>383</v>
      </c>
      <c r="F209" t="str">
        <f t="shared" si="3"/>
        <v>POSITIVE</v>
      </c>
    </row>
    <row r="210" spans="1:6" x14ac:dyDescent="0.25">
      <c r="A210" s="64" t="s">
        <v>344</v>
      </c>
      <c r="B210" t="s">
        <v>18397</v>
      </c>
      <c r="E210" s="64" t="s">
        <v>384</v>
      </c>
      <c r="F210" t="str">
        <f t="shared" si="3"/>
        <v>POSITIVE</v>
      </c>
    </row>
    <row r="211" spans="1:6" x14ac:dyDescent="0.25">
      <c r="A211" s="64" t="s">
        <v>344</v>
      </c>
      <c r="B211" t="s">
        <v>18398</v>
      </c>
      <c r="E211" s="64" t="s">
        <v>385</v>
      </c>
      <c r="F211" t="str">
        <f t="shared" si="3"/>
        <v>POSITIVE</v>
      </c>
    </row>
    <row r="212" spans="1:6" x14ac:dyDescent="0.25">
      <c r="A212" s="64" t="s">
        <v>344</v>
      </c>
      <c r="B212" t="s">
        <v>18397</v>
      </c>
      <c r="E212" s="64" t="s">
        <v>387</v>
      </c>
      <c r="F212" t="str">
        <f t="shared" si="3"/>
        <v>NEUTRAL</v>
      </c>
    </row>
    <row r="213" spans="1:6" x14ac:dyDescent="0.25">
      <c r="A213" s="64" t="s">
        <v>344</v>
      </c>
      <c r="B213" t="s">
        <v>18397</v>
      </c>
      <c r="E213" s="64" t="s">
        <v>388</v>
      </c>
      <c r="F213" t="str">
        <f t="shared" si="3"/>
        <v>NEUTRAL</v>
      </c>
    </row>
    <row r="214" spans="1:6" x14ac:dyDescent="0.25">
      <c r="A214" s="64" t="s">
        <v>344</v>
      </c>
      <c r="B214" t="s">
        <v>18397</v>
      </c>
      <c r="E214" s="64" t="s">
        <v>389</v>
      </c>
      <c r="F214" t="str">
        <f t="shared" si="3"/>
        <v>NEUTRAL</v>
      </c>
    </row>
    <row r="215" spans="1:6" x14ac:dyDescent="0.25">
      <c r="A215" s="64" t="s">
        <v>344</v>
      </c>
      <c r="B215" t="s">
        <v>18397</v>
      </c>
      <c r="E215" s="64" t="s">
        <v>390</v>
      </c>
      <c r="F215" t="str">
        <f t="shared" si="3"/>
        <v>NEUTRAL</v>
      </c>
    </row>
    <row r="216" spans="1:6" x14ac:dyDescent="0.25">
      <c r="A216" s="64" t="s">
        <v>344</v>
      </c>
      <c r="B216" t="s">
        <v>18397</v>
      </c>
      <c r="E216" s="64" t="s">
        <v>391</v>
      </c>
      <c r="F216" t="str">
        <f t="shared" si="3"/>
        <v>NEUTRAL</v>
      </c>
    </row>
    <row r="217" spans="1:6" x14ac:dyDescent="0.25">
      <c r="A217" s="64" t="s">
        <v>344</v>
      </c>
      <c r="B217" t="s">
        <v>18397</v>
      </c>
      <c r="E217" s="64" t="s">
        <v>392</v>
      </c>
      <c r="F217" t="str">
        <f t="shared" si="3"/>
        <v>NEUTRAL</v>
      </c>
    </row>
    <row r="218" spans="1:6" x14ac:dyDescent="0.25">
      <c r="A218" s="64" t="s">
        <v>344</v>
      </c>
      <c r="B218" t="s">
        <v>18397</v>
      </c>
      <c r="E218" s="64" t="s">
        <v>1565</v>
      </c>
      <c r="F218" t="str">
        <f t="shared" si="3"/>
        <v>NEUTRAL</v>
      </c>
    </row>
    <row r="219" spans="1:6" x14ac:dyDescent="0.25">
      <c r="A219" s="64" t="s">
        <v>345</v>
      </c>
      <c r="B219" t="s">
        <v>18399</v>
      </c>
      <c r="E219" s="64" t="s">
        <v>393</v>
      </c>
      <c r="F219" t="str">
        <f t="shared" si="3"/>
        <v>NEUTRAL</v>
      </c>
    </row>
    <row r="220" spans="1:6" x14ac:dyDescent="0.25">
      <c r="A220" s="64" t="s">
        <v>346</v>
      </c>
      <c r="B220" t="s">
        <v>18397</v>
      </c>
      <c r="E220" s="64" t="s">
        <v>533</v>
      </c>
      <c r="F220" t="str">
        <f t="shared" si="3"/>
        <v>NEUTRAL</v>
      </c>
    </row>
    <row r="221" spans="1:6" x14ac:dyDescent="0.25">
      <c r="A221" s="64" t="s">
        <v>346</v>
      </c>
      <c r="B221" t="s">
        <v>18397</v>
      </c>
      <c r="E221" s="64" t="s">
        <v>394</v>
      </c>
      <c r="F221" t="str">
        <f t="shared" si="3"/>
        <v>NEUTRAL</v>
      </c>
    </row>
    <row r="222" spans="1:6" x14ac:dyDescent="0.25">
      <c r="A222" s="64" t="s">
        <v>346</v>
      </c>
      <c r="B222" t="s">
        <v>18397</v>
      </c>
      <c r="E222" s="64" t="s">
        <v>395</v>
      </c>
      <c r="F222" t="str">
        <f t="shared" si="3"/>
        <v>NEUTRAL</v>
      </c>
    </row>
    <row r="223" spans="1:6" x14ac:dyDescent="0.25">
      <c r="A223" s="64" t="s">
        <v>346</v>
      </c>
      <c r="B223" t="s">
        <v>18397</v>
      </c>
      <c r="E223" s="64" t="s">
        <v>396</v>
      </c>
      <c r="F223" t="str">
        <f t="shared" si="3"/>
        <v>NEUTRAL</v>
      </c>
    </row>
    <row r="224" spans="1:6" x14ac:dyDescent="0.25">
      <c r="A224" s="64" t="s">
        <v>346</v>
      </c>
      <c r="B224" t="s">
        <v>18397</v>
      </c>
      <c r="E224" s="64" t="s">
        <v>397</v>
      </c>
      <c r="F224" t="str">
        <f t="shared" si="3"/>
        <v>NEUTRAL</v>
      </c>
    </row>
    <row r="225" spans="1:6" x14ac:dyDescent="0.25">
      <c r="A225" s="64" t="s">
        <v>346</v>
      </c>
      <c r="B225" t="s">
        <v>18397</v>
      </c>
      <c r="E225" s="64" t="s">
        <v>398</v>
      </c>
      <c r="F225" t="str">
        <f t="shared" si="3"/>
        <v>NEUTRAL</v>
      </c>
    </row>
    <row r="226" spans="1:6" x14ac:dyDescent="0.25">
      <c r="A226" s="64" t="s">
        <v>347</v>
      </c>
      <c r="B226" t="s">
        <v>18397</v>
      </c>
      <c r="E226" s="64" t="s">
        <v>1537</v>
      </c>
      <c r="F226" t="str">
        <f t="shared" si="3"/>
        <v>NEUTRAL</v>
      </c>
    </row>
    <row r="227" spans="1:6" x14ac:dyDescent="0.25">
      <c r="A227" s="64" t="s">
        <v>347</v>
      </c>
      <c r="B227" t="s">
        <v>18397</v>
      </c>
      <c r="E227" s="64" t="s">
        <v>399</v>
      </c>
      <c r="F227" t="str">
        <f t="shared" si="3"/>
        <v>NEUTRAL</v>
      </c>
    </row>
    <row r="228" spans="1:6" x14ac:dyDescent="0.25">
      <c r="A228" s="64" t="s">
        <v>347</v>
      </c>
      <c r="B228" t="s">
        <v>18397</v>
      </c>
      <c r="E228" s="64" t="s">
        <v>400</v>
      </c>
      <c r="F228" t="str">
        <f t="shared" si="3"/>
        <v>NEUTRAL</v>
      </c>
    </row>
    <row r="229" spans="1:6" x14ac:dyDescent="0.25">
      <c r="A229" s="64" t="s">
        <v>347</v>
      </c>
      <c r="B229" t="s">
        <v>18399</v>
      </c>
      <c r="E229" s="64" t="s">
        <v>401</v>
      </c>
      <c r="F229" t="str">
        <f t="shared" si="3"/>
        <v>NEUTRAL</v>
      </c>
    </row>
    <row r="230" spans="1:6" x14ac:dyDescent="0.25">
      <c r="A230" s="64" t="s">
        <v>347</v>
      </c>
      <c r="B230" t="s">
        <v>18399</v>
      </c>
      <c r="E230" s="64" t="s">
        <v>402</v>
      </c>
      <c r="F230" t="str">
        <f t="shared" si="3"/>
        <v>NEUTRAL</v>
      </c>
    </row>
    <row r="231" spans="1:6" x14ac:dyDescent="0.25">
      <c r="A231" s="64" t="s">
        <v>347</v>
      </c>
      <c r="B231" t="s">
        <v>18399</v>
      </c>
      <c r="E231" s="64" t="s">
        <v>403</v>
      </c>
      <c r="F231" t="str">
        <f t="shared" si="3"/>
        <v>NEUTRAL</v>
      </c>
    </row>
    <row r="232" spans="1:6" x14ac:dyDescent="0.25">
      <c r="A232" s="64" t="s">
        <v>348</v>
      </c>
      <c r="B232" t="s">
        <v>18399</v>
      </c>
      <c r="E232" s="64" t="s">
        <v>404</v>
      </c>
      <c r="F232" t="s">
        <v>18401</v>
      </c>
    </row>
    <row r="233" spans="1:6" x14ac:dyDescent="0.25">
      <c r="A233" s="64" t="s">
        <v>348</v>
      </c>
      <c r="B233" t="s">
        <v>18399</v>
      </c>
      <c r="E233" s="64" t="s">
        <v>405</v>
      </c>
      <c r="F233" t="str">
        <f t="shared" si="3"/>
        <v>NEUTRAL</v>
      </c>
    </row>
    <row r="234" spans="1:6" x14ac:dyDescent="0.25">
      <c r="A234" s="64" t="s">
        <v>348</v>
      </c>
      <c r="B234" t="s">
        <v>18399</v>
      </c>
      <c r="E234" s="64" t="s">
        <v>406</v>
      </c>
      <c r="F234" t="str">
        <f t="shared" si="3"/>
        <v>NEUTRAL</v>
      </c>
    </row>
    <row r="235" spans="1:6" x14ac:dyDescent="0.25">
      <c r="A235" s="64" t="s">
        <v>348</v>
      </c>
      <c r="B235" t="s">
        <v>18399</v>
      </c>
      <c r="E235" s="64" t="s">
        <v>407</v>
      </c>
      <c r="F235" t="str">
        <f t="shared" si="3"/>
        <v>NEUTRAL</v>
      </c>
    </row>
    <row r="236" spans="1:6" x14ac:dyDescent="0.25">
      <c r="A236" s="64" t="s">
        <v>348</v>
      </c>
      <c r="B236" t="s">
        <v>18397</v>
      </c>
      <c r="E236" s="64" t="s">
        <v>408</v>
      </c>
      <c r="F236" t="str">
        <f t="shared" si="3"/>
        <v>POSITIVE</v>
      </c>
    </row>
    <row r="237" spans="1:6" x14ac:dyDescent="0.25">
      <c r="A237" s="64" t="s">
        <v>348</v>
      </c>
      <c r="B237" t="s">
        <v>18399</v>
      </c>
      <c r="E237" s="64" t="s">
        <v>409</v>
      </c>
      <c r="F237" t="str">
        <f t="shared" si="3"/>
        <v>POSITIVE</v>
      </c>
    </row>
    <row r="238" spans="1:6" x14ac:dyDescent="0.25">
      <c r="A238" s="64" t="s">
        <v>349</v>
      </c>
      <c r="B238" t="s">
        <v>18397</v>
      </c>
      <c r="E238" s="64" t="s">
        <v>410</v>
      </c>
      <c r="F238" t="str">
        <f t="shared" si="3"/>
        <v>POSITIVE</v>
      </c>
    </row>
    <row r="239" spans="1:6" x14ac:dyDescent="0.25">
      <c r="A239" s="64" t="s">
        <v>350</v>
      </c>
      <c r="B239" t="s">
        <v>18397</v>
      </c>
      <c r="E239" s="64" t="s">
        <v>411</v>
      </c>
      <c r="F239" t="str">
        <f t="shared" si="3"/>
        <v>NEUTRAL</v>
      </c>
    </row>
    <row r="240" spans="1:6" x14ac:dyDescent="0.25">
      <c r="A240" s="64" t="s">
        <v>350</v>
      </c>
      <c r="B240" t="s">
        <v>18397</v>
      </c>
      <c r="E240" s="64" t="s">
        <v>412</v>
      </c>
      <c r="F240" t="str">
        <f t="shared" si="3"/>
        <v>NEUTRAL</v>
      </c>
    </row>
    <row r="241" spans="1:6" x14ac:dyDescent="0.25">
      <c r="A241" s="64" t="s">
        <v>351</v>
      </c>
      <c r="B241" t="s">
        <v>18397</v>
      </c>
      <c r="E241" s="64" t="s">
        <v>413</v>
      </c>
      <c r="F241" t="str">
        <f t="shared" si="3"/>
        <v>NEUTRAL</v>
      </c>
    </row>
    <row r="242" spans="1:6" x14ac:dyDescent="0.25">
      <c r="A242" s="64" t="s">
        <v>352</v>
      </c>
      <c r="B242" t="s">
        <v>18397</v>
      </c>
      <c r="E242" s="64" t="s">
        <v>414</v>
      </c>
      <c r="F242" t="str">
        <f t="shared" si="3"/>
        <v>NEUTRAL</v>
      </c>
    </row>
    <row r="243" spans="1:6" x14ac:dyDescent="0.25">
      <c r="A243" s="64" t="s">
        <v>353</v>
      </c>
      <c r="B243" t="s">
        <v>18397</v>
      </c>
      <c r="E243" s="64" t="s">
        <v>415</v>
      </c>
      <c r="F243" t="str">
        <f t="shared" si="3"/>
        <v>NEUTRAL</v>
      </c>
    </row>
    <row r="244" spans="1:6" x14ac:dyDescent="0.25">
      <c r="A244" s="64" t="s">
        <v>354</v>
      </c>
      <c r="B244" t="s">
        <v>18397</v>
      </c>
      <c r="E244" s="64" t="s">
        <v>416</v>
      </c>
      <c r="F244" t="str">
        <f t="shared" si="3"/>
        <v>NEUTRAL</v>
      </c>
    </row>
    <row r="245" spans="1:6" x14ac:dyDescent="0.25">
      <c r="A245" s="64" t="s">
        <v>355</v>
      </c>
      <c r="B245" t="s">
        <v>18397</v>
      </c>
      <c r="E245" s="64" t="s">
        <v>417</v>
      </c>
      <c r="F245" t="str">
        <f t="shared" si="3"/>
        <v>NEUTRAL</v>
      </c>
    </row>
    <row r="246" spans="1:6" x14ac:dyDescent="0.25">
      <c r="A246" s="64" t="s">
        <v>356</v>
      </c>
      <c r="B246" t="s">
        <v>18399</v>
      </c>
      <c r="E246" s="64" t="s">
        <v>418</v>
      </c>
      <c r="F246" t="s">
        <v>18401</v>
      </c>
    </row>
    <row r="247" spans="1:6" x14ac:dyDescent="0.25">
      <c r="A247" s="64" t="s">
        <v>356</v>
      </c>
      <c r="B247" t="s">
        <v>18399</v>
      </c>
      <c r="E247" s="64" t="s">
        <v>419</v>
      </c>
      <c r="F247" t="str">
        <f t="shared" si="3"/>
        <v>NEUTRAL</v>
      </c>
    </row>
    <row r="248" spans="1:6" x14ac:dyDescent="0.25">
      <c r="A248" s="64" t="s">
        <v>356</v>
      </c>
      <c r="B248" t="s">
        <v>18399</v>
      </c>
      <c r="E248" s="64" t="s">
        <v>420</v>
      </c>
      <c r="F248" t="str">
        <f t="shared" si="3"/>
        <v>NEUTRAL</v>
      </c>
    </row>
    <row r="249" spans="1:6" x14ac:dyDescent="0.25">
      <c r="A249" s="64" t="s">
        <v>356</v>
      </c>
      <c r="B249" t="s">
        <v>18399</v>
      </c>
      <c r="E249" s="64" t="s">
        <v>421</v>
      </c>
      <c r="F249" t="str">
        <f t="shared" si="3"/>
        <v>NEUTRAL</v>
      </c>
    </row>
    <row r="250" spans="1:6" x14ac:dyDescent="0.25">
      <c r="A250" s="64" t="s">
        <v>356</v>
      </c>
      <c r="B250" t="s">
        <v>18397</v>
      </c>
      <c r="E250" s="64" t="s">
        <v>422</v>
      </c>
      <c r="F250" t="str">
        <f t="shared" si="3"/>
        <v>NEUTRAL</v>
      </c>
    </row>
    <row r="251" spans="1:6" x14ac:dyDescent="0.25">
      <c r="A251" s="64" t="s">
        <v>356</v>
      </c>
      <c r="B251" t="s">
        <v>18397</v>
      </c>
      <c r="E251" s="64" t="s">
        <v>423</v>
      </c>
      <c r="F251" t="str">
        <f t="shared" si="3"/>
        <v>NEUTRAL</v>
      </c>
    </row>
    <row r="252" spans="1:6" x14ac:dyDescent="0.25">
      <c r="A252" s="64" t="s">
        <v>357</v>
      </c>
      <c r="B252" t="s">
        <v>18399</v>
      </c>
      <c r="E252" s="64" t="s">
        <v>1566</v>
      </c>
      <c r="F252" t="str">
        <f t="shared" si="3"/>
        <v>NEUTRAL</v>
      </c>
    </row>
    <row r="253" spans="1:6" x14ac:dyDescent="0.25">
      <c r="A253" s="64" t="s">
        <v>357</v>
      </c>
      <c r="B253" t="s">
        <v>18399</v>
      </c>
      <c r="E253" s="64" t="s">
        <v>424</v>
      </c>
      <c r="F253" t="str">
        <f t="shared" si="3"/>
        <v>NEUTRAL</v>
      </c>
    </row>
    <row r="254" spans="1:6" x14ac:dyDescent="0.25">
      <c r="A254" s="64" t="s">
        <v>357</v>
      </c>
      <c r="B254" t="s">
        <v>18397</v>
      </c>
      <c r="E254" s="64" t="s">
        <v>425</v>
      </c>
      <c r="F254" t="str">
        <f t="shared" si="3"/>
        <v>NEUTRAL</v>
      </c>
    </row>
    <row r="255" spans="1:6" x14ac:dyDescent="0.25">
      <c r="A255" s="64" t="s">
        <v>357</v>
      </c>
      <c r="B255" t="s">
        <v>18397</v>
      </c>
      <c r="E255" s="64" t="s">
        <v>426</v>
      </c>
      <c r="F255" t="str">
        <f t="shared" si="3"/>
        <v>NEUTRAL</v>
      </c>
    </row>
    <row r="256" spans="1:6" x14ac:dyDescent="0.25">
      <c r="A256" s="64" t="s">
        <v>357</v>
      </c>
      <c r="B256" t="s">
        <v>18397</v>
      </c>
      <c r="E256" s="64" t="s">
        <v>427</v>
      </c>
      <c r="F256" t="str">
        <f t="shared" si="3"/>
        <v>NEUTRAL</v>
      </c>
    </row>
    <row r="257" spans="1:6" x14ac:dyDescent="0.25">
      <c r="A257" s="64" t="s">
        <v>357</v>
      </c>
      <c r="B257" t="s">
        <v>18397</v>
      </c>
      <c r="E257" s="64" t="s">
        <v>428</v>
      </c>
      <c r="F257" t="str">
        <f t="shared" si="3"/>
        <v>NEUTRAL</v>
      </c>
    </row>
    <row r="258" spans="1:6" x14ac:dyDescent="0.25">
      <c r="A258" s="64" t="s">
        <v>357</v>
      </c>
      <c r="B258" t="s">
        <v>18397</v>
      </c>
      <c r="E258" s="64" t="s">
        <v>429</v>
      </c>
      <c r="F258" t="str">
        <f t="shared" si="3"/>
        <v>NEUTRAL</v>
      </c>
    </row>
    <row r="259" spans="1:6" x14ac:dyDescent="0.25">
      <c r="A259" s="64" t="s">
        <v>357</v>
      </c>
      <c r="B259" t="s">
        <v>18399</v>
      </c>
      <c r="E259" s="64" t="s">
        <v>430</v>
      </c>
      <c r="F259" t="str">
        <f t="shared" ref="F259:F322" si="4">VLOOKUP(E259,A:B,2,FALSE)</f>
        <v>NEUTRAL</v>
      </c>
    </row>
    <row r="260" spans="1:6" x14ac:dyDescent="0.25">
      <c r="A260" s="64" t="s">
        <v>357</v>
      </c>
      <c r="B260" t="s">
        <v>18399</v>
      </c>
      <c r="E260" s="64" t="s">
        <v>431</v>
      </c>
      <c r="F260" t="str">
        <f t="shared" si="4"/>
        <v>NEUTRAL</v>
      </c>
    </row>
    <row r="261" spans="1:6" x14ac:dyDescent="0.25">
      <c r="A261" s="64" t="s">
        <v>357</v>
      </c>
      <c r="B261" t="s">
        <v>18399</v>
      </c>
      <c r="E261" s="64" t="s">
        <v>432</v>
      </c>
      <c r="F261" t="str">
        <f t="shared" si="4"/>
        <v>NEUTRAL</v>
      </c>
    </row>
    <row r="262" spans="1:6" x14ac:dyDescent="0.25">
      <c r="A262" s="64" t="s">
        <v>357</v>
      </c>
      <c r="B262" t="s">
        <v>18399</v>
      </c>
      <c r="E262" s="64" t="s">
        <v>433</v>
      </c>
      <c r="F262" t="str">
        <f t="shared" si="4"/>
        <v>NEUTRAL</v>
      </c>
    </row>
    <row r="263" spans="1:6" x14ac:dyDescent="0.25">
      <c r="A263" s="64" t="s">
        <v>357</v>
      </c>
      <c r="B263" t="s">
        <v>18399</v>
      </c>
      <c r="E263" s="64" t="s">
        <v>434</v>
      </c>
      <c r="F263" t="str">
        <f t="shared" si="4"/>
        <v>NEUTRAL</v>
      </c>
    </row>
    <row r="264" spans="1:6" x14ac:dyDescent="0.25">
      <c r="A264" s="64" t="s">
        <v>357</v>
      </c>
      <c r="B264" t="s">
        <v>18399</v>
      </c>
      <c r="E264" s="64" t="s">
        <v>435</v>
      </c>
      <c r="F264" t="str">
        <f t="shared" si="4"/>
        <v>NEUTRAL</v>
      </c>
    </row>
    <row r="265" spans="1:6" x14ac:dyDescent="0.25">
      <c r="A265" s="64" t="s">
        <v>357</v>
      </c>
      <c r="B265" t="s">
        <v>18398</v>
      </c>
      <c r="E265" s="64" t="s">
        <v>1567</v>
      </c>
      <c r="F265" t="str">
        <f t="shared" si="4"/>
        <v>NEUTRAL</v>
      </c>
    </row>
    <row r="266" spans="1:6" x14ac:dyDescent="0.25">
      <c r="A266" s="64" t="s">
        <v>358</v>
      </c>
      <c r="B266" t="s">
        <v>18399</v>
      </c>
      <c r="E266" s="64" t="s">
        <v>738</v>
      </c>
      <c r="F266" t="str">
        <f t="shared" si="4"/>
        <v>NEUTRAL</v>
      </c>
    </row>
    <row r="267" spans="1:6" x14ac:dyDescent="0.25">
      <c r="A267" s="64" t="s">
        <v>359</v>
      </c>
      <c r="B267" t="s">
        <v>18399</v>
      </c>
      <c r="E267" s="64" t="s">
        <v>436</v>
      </c>
      <c r="F267" t="str">
        <f t="shared" si="4"/>
        <v>NEUTRAL</v>
      </c>
    </row>
    <row r="268" spans="1:6" x14ac:dyDescent="0.25">
      <c r="A268" s="64" t="s">
        <v>360</v>
      </c>
      <c r="B268" t="s">
        <v>18397</v>
      </c>
      <c r="E268" s="64" t="s">
        <v>437</v>
      </c>
      <c r="F268" t="str">
        <f t="shared" si="4"/>
        <v>NEUTRAL</v>
      </c>
    </row>
    <row r="269" spans="1:6" x14ac:dyDescent="0.25">
      <c r="A269" s="64" t="s">
        <v>360</v>
      </c>
      <c r="B269" t="s">
        <v>18397</v>
      </c>
      <c r="E269" s="64" t="s">
        <v>438</v>
      </c>
      <c r="F269" t="str">
        <f t="shared" si="4"/>
        <v>NEUTRAL</v>
      </c>
    </row>
    <row r="270" spans="1:6" x14ac:dyDescent="0.25">
      <c r="A270" s="64" t="s">
        <v>360</v>
      </c>
      <c r="B270" t="s">
        <v>18397</v>
      </c>
      <c r="E270" s="64" t="s">
        <v>439</v>
      </c>
      <c r="F270" t="s">
        <v>18401</v>
      </c>
    </row>
    <row r="271" spans="1:6" x14ac:dyDescent="0.25">
      <c r="A271" s="64" t="s">
        <v>360</v>
      </c>
      <c r="B271" t="s">
        <v>18397</v>
      </c>
      <c r="E271" s="64" t="s">
        <v>440</v>
      </c>
      <c r="F271" t="str">
        <f t="shared" si="4"/>
        <v>NEUTRAL</v>
      </c>
    </row>
    <row r="272" spans="1:6" x14ac:dyDescent="0.25">
      <c r="A272" s="64" t="s">
        <v>360</v>
      </c>
      <c r="B272" t="s">
        <v>18397</v>
      </c>
      <c r="E272" s="64" t="s">
        <v>441</v>
      </c>
      <c r="F272" t="str">
        <f t="shared" si="4"/>
        <v>NEUTRAL</v>
      </c>
    </row>
    <row r="273" spans="1:6" x14ac:dyDescent="0.25">
      <c r="A273" s="64" t="s">
        <v>360</v>
      </c>
      <c r="B273" t="s">
        <v>18397</v>
      </c>
      <c r="E273" s="64" t="s">
        <v>621</v>
      </c>
      <c r="F273" t="str">
        <f t="shared" si="4"/>
        <v>NEUTRAL</v>
      </c>
    </row>
    <row r="274" spans="1:6" x14ac:dyDescent="0.25">
      <c r="A274" s="64" t="s">
        <v>360</v>
      </c>
      <c r="B274" t="s">
        <v>18397</v>
      </c>
      <c r="E274" s="64" t="s">
        <v>442</v>
      </c>
      <c r="F274" t="str">
        <f t="shared" si="4"/>
        <v>NEUTRAL</v>
      </c>
    </row>
    <row r="275" spans="1:6" x14ac:dyDescent="0.25">
      <c r="A275" s="64" t="s">
        <v>360</v>
      </c>
      <c r="B275" t="s">
        <v>18397</v>
      </c>
      <c r="E275" s="64" t="s">
        <v>668</v>
      </c>
      <c r="F275" t="str">
        <f t="shared" si="4"/>
        <v>NEUTRAL</v>
      </c>
    </row>
    <row r="276" spans="1:6" x14ac:dyDescent="0.25">
      <c r="A276" s="64" t="s">
        <v>360</v>
      </c>
      <c r="B276" t="s">
        <v>18397</v>
      </c>
      <c r="E276" s="64" t="s">
        <v>443</v>
      </c>
      <c r="F276" t="str">
        <f t="shared" si="4"/>
        <v>NEUTRAL</v>
      </c>
    </row>
    <row r="277" spans="1:6" x14ac:dyDescent="0.25">
      <c r="A277" s="64" t="s">
        <v>360</v>
      </c>
      <c r="B277" t="s">
        <v>18397</v>
      </c>
      <c r="E277" s="64" t="s">
        <v>444</v>
      </c>
      <c r="F277" t="str">
        <f t="shared" si="4"/>
        <v>NEUTRAL</v>
      </c>
    </row>
    <row r="278" spans="1:6" x14ac:dyDescent="0.25">
      <c r="A278" s="64" t="s">
        <v>360</v>
      </c>
      <c r="B278" t="s">
        <v>18397</v>
      </c>
      <c r="E278" s="64" t="s">
        <v>445</v>
      </c>
      <c r="F278" t="str">
        <f t="shared" si="4"/>
        <v>NEUTRAL</v>
      </c>
    </row>
    <row r="279" spans="1:6" x14ac:dyDescent="0.25">
      <c r="A279" s="64" t="s">
        <v>360</v>
      </c>
      <c r="B279" t="s">
        <v>18397</v>
      </c>
      <c r="E279" s="64" t="s">
        <v>446</v>
      </c>
      <c r="F279" t="str">
        <f t="shared" si="4"/>
        <v>NEUTRAL</v>
      </c>
    </row>
    <row r="280" spans="1:6" x14ac:dyDescent="0.25">
      <c r="A280" s="64" t="s">
        <v>360</v>
      </c>
      <c r="B280" t="s">
        <v>18397</v>
      </c>
      <c r="E280" s="64" t="s">
        <v>1568</v>
      </c>
      <c r="F280" t="str">
        <f t="shared" si="4"/>
        <v>NEUTRAL</v>
      </c>
    </row>
    <row r="281" spans="1:6" x14ac:dyDescent="0.25">
      <c r="A281" s="64" t="s">
        <v>361</v>
      </c>
      <c r="B281" t="s">
        <v>18397</v>
      </c>
      <c r="E281" s="64" t="s">
        <v>1569</v>
      </c>
      <c r="F281" t="s">
        <v>18401</v>
      </c>
    </row>
    <row r="282" spans="1:6" x14ac:dyDescent="0.25">
      <c r="A282" s="64" t="s">
        <v>361</v>
      </c>
      <c r="B282" t="s">
        <v>18397</v>
      </c>
      <c r="E282" s="64" t="s">
        <v>447</v>
      </c>
      <c r="F282" t="s">
        <v>18401</v>
      </c>
    </row>
    <row r="283" spans="1:6" x14ac:dyDescent="0.25">
      <c r="A283" s="64" t="s">
        <v>362</v>
      </c>
      <c r="B283" t="s">
        <v>18397</v>
      </c>
      <c r="E283" s="64" t="s">
        <v>448</v>
      </c>
      <c r="F283" t="str">
        <f t="shared" si="4"/>
        <v>NEUTRAL</v>
      </c>
    </row>
    <row r="284" spans="1:6" x14ac:dyDescent="0.25">
      <c r="A284" s="64" t="s">
        <v>362</v>
      </c>
      <c r="B284" t="s">
        <v>18397</v>
      </c>
      <c r="E284" s="64" t="s">
        <v>449</v>
      </c>
      <c r="F284" t="str">
        <f t="shared" si="4"/>
        <v>NEUTRAL</v>
      </c>
    </row>
    <row r="285" spans="1:6" x14ac:dyDescent="0.25">
      <c r="A285" s="64" t="s">
        <v>362</v>
      </c>
      <c r="B285" t="s">
        <v>18397</v>
      </c>
      <c r="E285" s="64" t="s">
        <v>450</v>
      </c>
      <c r="F285" t="str">
        <f t="shared" si="4"/>
        <v>NEUTRAL</v>
      </c>
    </row>
    <row r="286" spans="1:6" x14ac:dyDescent="0.25">
      <c r="A286" s="64" t="s">
        <v>362</v>
      </c>
      <c r="B286" t="s">
        <v>18397</v>
      </c>
      <c r="E286" s="64" t="s">
        <v>1570</v>
      </c>
      <c r="F286" t="s">
        <v>18401</v>
      </c>
    </row>
    <row r="287" spans="1:6" x14ac:dyDescent="0.25">
      <c r="A287" s="64" t="s">
        <v>362</v>
      </c>
      <c r="B287" t="s">
        <v>18397</v>
      </c>
      <c r="E287" s="64" t="s">
        <v>1571</v>
      </c>
      <c r="F287" t="str">
        <f t="shared" si="4"/>
        <v>NEUTRAL</v>
      </c>
    </row>
    <row r="288" spans="1:6" x14ac:dyDescent="0.25">
      <c r="A288" s="64" t="s">
        <v>362</v>
      </c>
      <c r="B288" t="s">
        <v>18397</v>
      </c>
      <c r="E288" s="64" t="s">
        <v>642</v>
      </c>
      <c r="F288" t="str">
        <f t="shared" si="4"/>
        <v>NEUTRAL</v>
      </c>
    </row>
    <row r="289" spans="1:6" x14ac:dyDescent="0.25">
      <c r="A289" s="64" t="s">
        <v>362</v>
      </c>
      <c r="B289" t="s">
        <v>18397</v>
      </c>
      <c r="E289" s="64" t="s">
        <v>451</v>
      </c>
      <c r="F289" t="str">
        <f t="shared" si="4"/>
        <v>NEUTRAL</v>
      </c>
    </row>
    <row r="290" spans="1:6" x14ac:dyDescent="0.25">
      <c r="A290" s="64" t="s">
        <v>362</v>
      </c>
      <c r="B290" t="s">
        <v>18397</v>
      </c>
      <c r="E290" s="64" t="s">
        <v>452</v>
      </c>
      <c r="F290" t="str">
        <f t="shared" si="4"/>
        <v>NEUTRAL</v>
      </c>
    </row>
    <row r="291" spans="1:6" x14ac:dyDescent="0.25">
      <c r="A291" s="64" t="s">
        <v>362</v>
      </c>
      <c r="B291" t="s">
        <v>18397</v>
      </c>
      <c r="E291" s="64" t="s">
        <v>453</v>
      </c>
      <c r="F291" t="str">
        <f t="shared" si="4"/>
        <v>NEUTRAL</v>
      </c>
    </row>
    <row r="292" spans="1:6" x14ac:dyDescent="0.25">
      <c r="A292" s="64" t="s">
        <v>362</v>
      </c>
      <c r="B292" t="s">
        <v>18397</v>
      </c>
      <c r="E292" s="64" t="s">
        <v>454</v>
      </c>
      <c r="F292" t="str">
        <f t="shared" si="4"/>
        <v>NEUTRAL</v>
      </c>
    </row>
    <row r="293" spans="1:6" x14ac:dyDescent="0.25">
      <c r="A293" s="64" t="s">
        <v>362</v>
      </c>
      <c r="B293" t="s">
        <v>18397</v>
      </c>
      <c r="E293" s="64" t="s">
        <v>455</v>
      </c>
      <c r="F293" t="str">
        <f t="shared" si="4"/>
        <v>NEGATIVE</v>
      </c>
    </row>
    <row r="294" spans="1:6" x14ac:dyDescent="0.25">
      <c r="A294" s="64" t="s">
        <v>362</v>
      </c>
      <c r="B294" t="s">
        <v>18397</v>
      </c>
      <c r="E294" s="64" t="s">
        <v>456</v>
      </c>
      <c r="F294" t="str">
        <f t="shared" si="4"/>
        <v>NEGATIVE</v>
      </c>
    </row>
    <row r="295" spans="1:6" x14ac:dyDescent="0.25">
      <c r="A295" s="64" t="s">
        <v>362</v>
      </c>
      <c r="B295" t="s">
        <v>18397</v>
      </c>
      <c r="E295" s="64" t="s">
        <v>1438</v>
      </c>
      <c r="F295" t="str">
        <f t="shared" si="4"/>
        <v>NEUTRAL</v>
      </c>
    </row>
    <row r="296" spans="1:6" x14ac:dyDescent="0.25">
      <c r="A296" s="64" t="s">
        <v>362</v>
      </c>
      <c r="B296" t="s">
        <v>18397</v>
      </c>
      <c r="E296" s="64" t="s">
        <v>457</v>
      </c>
      <c r="F296" t="str">
        <f t="shared" si="4"/>
        <v>NEGATIVE</v>
      </c>
    </row>
    <row r="297" spans="1:6" x14ac:dyDescent="0.25">
      <c r="A297" s="64" t="s">
        <v>363</v>
      </c>
      <c r="B297" t="s">
        <v>18397</v>
      </c>
      <c r="E297" s="64" t="s">
        <v>501</v>
      </c>
      <c r="F297" t="str">
        <f t="shared" si="4"/>
        <v>NEUTRAL</v>
      </c>
    </row>
    <row r="298" spans="1:6" x14ac:dyDescent="0.25">
      <c r="A298" s="64" t="s">
        <v>364</v>
      </c>
      <c r="B298" t="s">
        <v>18397</v>
      </c>
      <c r="E298" s="64" t="s">
        <v>458</v>
      </c>
      <c r="F298" t="str">
        <f t="shared" si="4"/>
        <v>NEGATIVE</v>
      </c>
    </row>
    <row r="299" spans="1:6" x14ac:dyDescent="0.25">
      <c r="A299" s="64" t="s">
        <v>364</v>
      </c>
      <c r="B299" t="s">
        <v>18397</v>
      </c>
      <c r="E299" s="64" t="s">
        <v>459</v>
      </c>
      <c r="F299" t="str">
        <f t="shared" si="4"/>
        <v>NEGATIVE</v>
      </c>
    </row>
    <row r="300" spans="1:6" x14ac:dyDescent="0.25">
      <c r="A300" s="64" t="s">
        <v>364</v>
      </c>
      <c r="B300" t="s">
        <v>18397</v>
      </c>
      <c r="E300" s="64" t="s">
        <v>460</v>
      </c>
      <c r="F300" t="str">
        <f t="shared" si="4"/>
        <v>NEGATIVE</v>
      </c>
    </row>
    <row r="301" spans="1:6" x14ac:dyDescent="0.25">
      <c r="A301" s="64" t="s">
        <v>364</v>
      </c>
      <c r="B301" t="s">
        <v>18397</v>
      </c>
      <c r="E301" s="64" t="s">
        <v>461</v>
      </c>
      <c r="F301" t="str">
        <f t="shared" si="4"/>
        <v>NEGATIVE</v>
      </c>
    </row>
    <row r="302" spans="1:6" x14ac:dyDescent="0.25">
      <c r="A302" s="64" t="s">
        <v>364</v>
      </c>
      <c r="B302" t="s">
        <v>18397</v>
      </c>
      <c r="E302" s="64" t="s">
        <v>462</v>
      </c>
      <c r="F302" t="str">
        <f t="shared" si="4"/>
        <v>NEGATIVE</v>
      </c>
    </row>
    <row r="303" spans="1:6" x14ac:dyDescent="0.25">
      <c r="A303" s="64" t="s">
        <v>364</v>
      </c>
      <c r="B303" t="s">
        <v>18397</v>
      </c>
      <c r="E303" s="64" t="s">
        <v>463</v>
      </c>
      <c r="F303" t="str">
        <f t="shared" si="4"/>
        <v>NEGATIVE</v>
      </c>
    </row>
    <row r="304" spans="1:6" x14ac:dyDescent="0.25">
      <c r="A304" s="64" t="s">
        <v>364</v>
      </c>
      <c r="B304" t="s">
        <v>18397</v>
      </c>
      <c r="E304" s="64" t="s">
        <v>1572</v>
      </c>
      <c r="F304" t="s">
        <v>18401</v>
      </c>
    </row>
    <row r="305" spans="1:6" x14ac:dyDescent="0.25">
      <c r="A305" s="64" t="s">
        <v>364</v>
      </c>
      <c r="B305" t="s">
        <v>18397</v>
      </c>
      <c r="E305" s="64" t="s">
        <v>464</v>
      </c>
      <c r="F305" t="str">
        <f t="shared" si="4"/>
        <v>NEGATIVE</v>
      </c>
    </row>
    <row r="306" spans="1:6" x14ac:dyDescent="0.25">
      <c r="A306" s="64" t="s">
        <v>364</v>
      </c>
      <c r="B306" t="s">
        <v>18397</v>
      </c>
      <c r="E306" s="64" t="s">
        <v>465</v>
      </c>
      <c r="F306" t="str">
        <f t="shared" si="4"/>
        <v>NEGATIVE</v>
      </c>
    </row>
    <row r="307" spans="1:6" x14ac:dyDescent="0.25">
      <c r="A307" s="64" t="s">
        <v>364</v>
      </c>
      <c r="B307" t="s">
        <v>18397</v>
      </c>
      <c r="E307" s="64" t="s">
        <v>466</v>
      </c>
      <c r="F307" t="str">
        <f t="shared" si="4"/>
        <v>NEGATIVE</v>
      </c>
    </row>
    <row r="308" spans="1:6" x14ac:dyDescent="0.25">
      <c r="A308" s="64" t="s">
        <v>364</v>
      </c>
      <c r="B308" t="s">
        <v>18397</v>
      </c>
      <c r="E308" s="64" t="s">
        <v>467</v>
      </c>
      <c r="F308" t="str">
        <f t="shared" si="4"/>
        <v>NEGATIVE</v>
      </c>
    </row>
    <row r="309" spans="1:6" x14ac:dyDescent="0.25">
      <c r="A309" s="64" t="s">
        <v>364</v>
      </c>
      <c r="B309" t="s">
        <v>18397</v>
      </c>
      <c r="E309" s="64" t="s">
        <v>468</v>
      </c>
      <c r="F309" t="str">
        <f t="shared" si="4"/>
        <v>NEGATIVE</v>
      </c>
    </row>
    <row r="310" spans="1:6" x14ac:dyDescent="0.25">
      <c r="A310" s="64" t="s">
        <v>364</v>
      </c>
      <c r="B310" t="s">
        <v>18397</v>
      </c>
      <c r="E310" s="64" t="s">
        <v>1419</v>
      </c>
      <c r="F310" t="str">
        <f t="shared" si="4"/>
        <v>NEUTRAL</v>
      </c>
    </row>
    <row r="311" spans="1:6" x14ac:dyDescent="0.25">
      <c r="A311" s="64" t="s">
        <v>364</v>
      </c>
      <c r="B311" t="s">
        <v>18397</v>
      </c>
      <c r="E311" s="64" t="s">
        <v>469</v>
      </c>
      <c r="F311" t="str">
        <f t="shared" si="4"/>
        <v>NEGATIVE</v>
      </c>
    </row>
    <row r="312" spans="1:6" x14ac:dyDescent="0.25">
      <c r="A312" s="64" t="s">
        <v>365</v>
      </c>
      <c r="B312" t="s">
        <v>18397</v>
      </c>
      <c r="E312" s="64" t="s">
        <v>470</v>
      </c>
      <c r="F312" t="str">
        <f t="shared" si="4"/>
        <v>NEGATIVE</v>
      </c>
    </row>
    <row r="313" spans="1:6" x14ac:dyDescent="0.25">
      <c r="A313" s="64" t="s">
        <v>366</v>
      </c>
      <c r="B313" t="s">
        <v>18397</v>
      </c>
      <c r="E313" s="64" t="s">
        <v>1405</v>
      </c>
      <c r="F313" t="str">
        <f t="shared" si="4"/>
        <v>POSITIVE</v>
      </c>
    </row>
    <row r="314" spans="1:6" x14ac:dyDescent="0.25">
      <c r="A314" s="64" t="s">
        <v>366</v>
      </c>
      <c r="B314" t="s">
        <v>18397</v>
      </c>
      <c r="E314" s="64" t="s">
        <v>471</v>
      </c>
      <c r="F314" t="str">
        <f t="shared" si="4"/>
        <v>NEGATIVE</v>
      </c>
    </row>
    <row r="315" spans="1:6" x14ac:dyDescent="0.25">
      <c r="A315" s="64" t="s">
        <v>366</v>
      </c>
      <c r="B315" t="s">
        <v>18397</v>
      </c>
      <c r="E315" s="64" t="s">
        <v>472</v>
      </c>
      <c r="F315" t="s">
        <v>18401</v>
      </c>
    </row>
    <row r="316" spans="1:6" x14ac:dyDescent="0.25">
      <c r="A316" s="64" t="s">
        <v>366</v>
      </c>
      <c r="B316" t="s">
        <v>18397</v>
      </c>
      <c r="E316" s="64" t="s">
        <v>473</v>
      </c>
      <c r="F316" t="s">
        <v>18401</v>
      </c>
    </row>
    <row r="317" spans="1:6" x14ac:dyDescent="0.25">
      <c r="A317" s="64" t="s">
        <v>366</v>
      </c>
      <c r="B317" t="s">
        <v>18397</v>
      </c>
      <c r="E317" s="64" t="s">
        <v>474</v>
      </c>
      <c r="F317" t="str">
        <f t="shared" si="4"/>
        <v>NEGATIVE</v>
      </c>
    </row>
    <row r="318" spans="1:6" x14ac:dyDescent="0.25">
      <c r="A318" s="64" t="s">
        <v>366</v>
      </c>
      <c r="B318" t="s">
        <v>18397</v>
      </c>
      <c r="E318" s="64" t="s">
        <v>475</v>
      </c>
      <c r="F318" t="str">
        <f t="shared" si="4"/>
        <v>NEGATIVE</v>
      </c>
    </row>
    <row r="319" spans="1:6" x14ac:dyDescent="0.25">
      <c r="A319" s="64" t="s">
        <v>367</v>
      </c>
      <c r="B319" t="s">
        <v>18397</v>
      </c>
      <c r="E319" s="64" t="s">
        <v>476</v>
      </c>
      <c r="F319" t="str">
        <f t="shared" si="4"/>
        <v>NEGATIVE</v>
      </c>
    </row>
    <row r="320" spans="1:6" x14ac:dyDescent="0.25">
      <c r="A320" s="64" t="s">
        <v>367</v>
      </c>
      <c r="B320" t="s">
        <v>18397</v>
      </c>
      <c r="E320" s="64" t="s">
        <v>477</v>
      </c>
      <c r="F320" t="str">
        <f t="shared" si="4"/>
        <v>NEGATIVE</v>
      </c>
    </row>
    <row r="321" spans="1:6" x14ac:dyDescent="0.25">
      <c r="A321" s="64" t="s">
        <v>367</v>
      </c>
      <c r="B321" t="s">
        <v>18397</v>
      </c>
      <c r="E321" s="64" t="s">
        <v>478</v>
      </c>
      <c r="F321" t="str">
        <f t="shared" si="4"/>
        <v>NEGATIVE</v>
      </c>
    </row>
    <row r="322" spans="1:6" x14ac:dyDescent="0.25">
      <c r="A322" s="64" t="s">
        <v>367</v>
      </c>
      <c r="B322" t="s">
        <v>18397</v>
      </c>
      <c r="E322" s="64" t="s">
        <v>479</v>
      </c>
      <c r="F322" t="str">
        <f t="shared" si="4"/>
        <v>NEGATIVE</v>
      </c>
    </row>
    <row r="323" spans="1:6" x14ac:dyDescent="0.25">
      <c r="A323" s="64" t="s">
        <v>367</v>
      </c>
      <c r="B323" t="s">
        <v>18397</v>
      </c>
      <c r="E323" s="64" t="s">
        <v>480</v>
      </c>
      <c r="F323" t="str">
        <f t="shared" ref="F323:F386" si="5">VLOOKUP(E323,A:B,2,FALSE)</f>
        <v>NEGATIVE</v>
      </c>
    </row>
    <row r="324" spans="1:6" x14ac:dyDescent="0.25">
      <c r="A324" s="64" t="s">
        <v>367</v>
      </c>
      <c r="B324" t="s">
        <v>18397</v>
      </c>
      <c r="E324" s="64" t="s">
        <v>481</v>
      </c>
      <c r="F324" t="str">
        <f t="shared" si="5"/>
        <v>NEGATIVE</v>
      </c>
    </row>
    <row r="325" spans="1:6" x14ac:dyDescent="0.25">
      <c r="A325" s="64" t="s">
        <v>367</v>
      </c>
      <c r="B325" t="s">
        <v>18397</v>
      </c>
      <c r="E325" s="64" t="s">
        <v>482</v>
      </c>
      <c r="F325" t="str">
        <f t="shared" si="5"/>
        <v>NEGATIVE</v>
      </c>
    </row>
    <row r="326" spans="1:6" x14ac:dyDescent="0.25">
      <c r="A326" s="64" t="s">
        <v>367</v>
      </c>
      <c r="B326" t="s">
        <v>18397</v>
      </c>
      <c r="E326" s="64" t="s">
        <v>483</v>
      </c>
      <c r="F326" t="str">
        <f t="shared" si="5"/>
        <v>NEGATIVE</v>
      </c>
    </row>
    <row r="327" spans="1:6" x14ac:dyDescent="0.25">
      <c r="A327" s="64" t="s">
        <v>367</v>
      </c>
      <c r="B327" t="s">
        <v>18397</v>
      </c>
      <c r="E327" s="64" t="s">
        <v>484</v>
      </c>
      <c r="F327" t="str">
        <f t="shared" si="5"/>
        <v>NEGATIVE</v>
      </c>
    </row>
    <row r="328" spans="1:6" x14ac:dyDescent="0.25">
      <c r="A328" s="64" t="s">
        <v>367</v>
      </c>
      <c r="B328" t="s">
        <v>18397</v>
      </c>
      <c r="E328" s="64" t="s">
        <v>485</v>
      </c>
      <c r="F328" t="str">
        <f t="shared" si="5"/>
        <v>NEGATIVE</v>
      </c>
    </row>
    <row r="329" spans="1:6" x14ac:dyDescent="0.25">
      <c r="A329" s="64" t="s">
        <v>367</v>
      </c>
      <c r="B329" t="s">
        <v>18397</v>
      </c>
      <c r="E329" s="64" t="s">
        <v>486</v>
      </c>
      <c r="F329" t="str">
        <f t="shared" si="5"/>
        <v>NEGATIVE</v>
      </c>
    </row>
    <row r="330" spans="1:6" x14ac:dyDescent="0.25">
      <c r="A330" s="64" t="s">
        <v>367</v>
      </c>
      <c r="B330" t="s">
        <v>18397</v>
      </c>
      <c r="E330" s="64" t="s">
        <v>487</v>
      </c>
      <c r="F330" t="str">
        <f t="shared" si="5"/>
        <v>NEGATIVE</v>
      </c>
    </row>
    <row r="331" spans="1:6" x14ac:dyDescent="0.25">
      <c r="A331" s="64" t="s">
        <v>367</v>
      </c>
      <c r="B331" t="s">
        <v>18398</v>
      </c>
      <c r="E331" s="64" t="s">
        <v>488</v>
      </c>
      <c r="F331" t="str">
        <f t="shared" si="5"/>
        <v>NEGATIVE</v>
      </c>
    </row>
    <row r="332" spans="1:6" x14ac:dyDescent="0.25">
      <c r="A332" s="64" t="s">
        <v>367</v>
      </c>
      <c r="B332" t="s">
        <v>18397</v>
      </c>
      <c r="E332" s="64" t="s">
        <v>489</v>
      </c>
      <c r="F332" t="str">
        <f t="shared" si="5"/>
        <v>NEGATIVE</v>
      </c>
    </row>
    <row r="333" spans="1:6" x14ac:dyDescent="0.25">
      <c r="A333" s="64" t="s">
        <v>368</v>
      </c>
      <c r="B333" t="s">
        <v>18397</v>
      </c>
      <c r="E333" s="64" t="s">
        <v>490</v>
      </c>
      <c r="F333" t="str">
        <f t="shared" si="5"/>
        <v>NEGATIVE</v>
      </c>
    </row>
    <row r="334" spans="1:6" x14ac:dyDescent="0.25">
      <c r="A334" s="64" t="s">
        <v>369</v>
      </c>
      <c r="B334" t="s">
        <v>18397</v>
      </c>
      <c r="E334" s="64" t="s">
        <v>491</v>
      </c>
      <c r="F334" t="str">
        <f t="shared" si="5"/>
        <v>NEUTRAL</v>
      </c>
    </row>
    <row r="335" spans="1:6" x14ac:dyDescent="0.25">
      <c r="A335" s="64" t="s">
        <v>369</v>
      </c>
      <c r="B335" t="s">
        <v>18397</v>
      </c>
      <c r="E335" s="64" t="s">
        <v>1573</v>
      </c>
      <c r="F335" t="str">
        <f t="shared" si="5"/>
        <v>NEUTRAL</v>
      </c>
    </row>
    <row r="336" spans="1:6" x14ac:dyDescent="0.25">
      <c r="A336" s="64" t="s">
        <v>370</v>
      </c>
      <c r="B336" t="s">
        <v>18397</v>
      </c>
      <c r="E336" s="64" t="s">
        <v>492</v>
      </c>
      <c r="F336" t="str">
        <f t="shared" si="5"/>
        <v>NEUTRAL</v>
      </c>
    </row>
    <row r="337" spans="1:6" x14ac:dyDescent="0.25">
      <c r="A337" s="64" t="s">
        <v>371</v>
      </c>
      <c r="B337" t="s">
        <v>18399</v>
      </c>
      <c r="E337" s="64" t="s">
        <v>493</v>
      </c>
      <c r="F337" t="str">
        <f t="shared" si="5"/>
        <v>NEUTRAL</v>
      </c>
    </row>
    <row r="338" spans="1:6" x14ac:dyDescent="0.25">
      <c r="A338" s="64" t="s">
        <v>372</v>
      </c>
      <c r="B338" t="s">
        <v>18399</v>
      </c>
      <c r="E338" s="64" t="s">
        <v>494</v>
      </c>
      <c r="F338" t="str">
        <f t="shared" si="5"/>
        <v>NEUTRAL</v>
      </c>
    </row>
    <row r="339" spans="1:6" x14ac:dyDescent="0.25">
      <c r="A339" s="64" t="s">
        <v>373</v>
      </c>
      <c r="B339" t="s">
        <v>18399</v>
      </c>
      <c r="E339" s="64" t="s">
        <v>495</v>
      </c>
      <c r="F339" t="str">
        <f t="shared" si="5"/>
        <v>NEUTRAL</v>
      </c>
    </row>
    <row r="340" spans="1:6" x14ac:dyDescent="0.25">
      <c r="A340" s="64" t="s">
        <v>374</v>
      </c>
      <c r="B340" t="s">
        <v>18397</v>
      </c>
      <c r="E340" s="64" t="s">
        <v>496</v>
      </c>
      <c r="F340" t="str">
        <f t="shared" si="5"/>
        <v>NEUTRAL</v>
      </c>
    </row>
    <row r="341" spans="1:6" x14ac:dyDescent="0.25">
      <c r="A341" s="64" t="s">
        <v>375</v>
      </c>
      <c r="B341" t="s">
        <v>18397</v>
      </c>
      <c r="E341" s="64" t="s">
        <v>497</v>
      </c>
      <c r="F341" t="str">
        <f t="shared" si="5"/>
        <v>NEUTRAL</v>
      </c>
    </row>
    <row r="342" spans="1:6" x14ac:dyDescent="0.25">
      <c r="A342" s="64" t="s">
        <v>376</v>
      </c>
      <c r="B342" t="s">
        <v>18397</v>
      </c>
      <c r="E342" s="64" t="s">
        <v>498</v>
      </c>
      <c r="F342" t="str">
        <f t="shared" si="5"/>
        <v>NEUTRAL</v>
      </c>
    </row>
    <row r="343" spans="1:6" x14ac:dyDescent="0.25">
      <c r="A343" s="64" t="s">
        <v>377</v>
      </c>
      <c r="B343" t="s">
        <v>18397</v>
      </c>
      <c r="E343" s="64" t="s">
        <v>499</v>
      </c>
      <c r="F343" t="str">
        <f t="shared" si="5"/>
        <v>NEUTRAL</v>
      </c>
    </row>
    <row r="344" spans="1:6" x14ac:dyDescent="0.25">
      <c r="A344" s="64" t="s">
        <v>377</v>
      </c>
      <c r="B344" t="s">
        <v>18397</v>
      </c>
      <c r="E344" s="64" t="s">
        <v>500</v>
      </c>
      <c r="F344" t="str">
        <f t="shared" si="5"/>
        <v>NEUTRAL</v>
      </c>
    </row>
    <row r="345" spans="1:6" x14ac:dyDescent="0.25">
      <c r="A345" s="64" t="s">
        <v>377</v>
      </c>
      <c r="B345" t="s">
        <v>18397</v>
      </c>
      <c r="E345" s="64" t="s">
        <v>502</v>
      </c>
      <c r="F345" t="str">
        <f t="shared" si="5"/>
        <v>NEUTRAL</v>
      </c>
    </row>
    <row r="346" spans="1:6" x14ac:dyDescent="0.25">
      <c r="A346" s="64" t="s">
        <v>378</v>
      </c>
      <c r="B346" t="s">
        <v>18397</v>
      </c>
      <c r="E346" s="64" t="s">
        <v>503</v>
      </c>
      <c r="F346" t="str">
        <f t="shared" si="5"/>
        <v>NEUTRAL</v>
      </c>
    </row>
    <row r="347" spans="1:6" x14ac:dyDescent="0.25">
      <c r="A347" s="64" t="s">
        <v>378</v>
      </c>
      <c r="B347" t="s">
        <v>18397</v>
      </c>
      <c r="E347" s="64" t="s">
        <v>540</v>
      </c>
      <c r="F347" t="str">
        <f t="shared" si="5"/>
        <v>NEUTRAL</v>
      </c>
    </row>
    <row r="348" spans="1:6" x14ac:dyDescent="0.25">
      <c r="A348" s="64" t="s">
        <v>379</v>
      </c>
      <c r="B348" t="s">
        <v>18397</v>
      </c>
      <c r="E348" s="64" t="s">
        <v>504</v>
      </c>
      <c r="F348" t="str">
        <f t="shared" si="5"/>
        <v>NEUTRAL</v>
      </c>
    </row>
    <row r="349" spans="1:6" x14ac:dyDescent="0.25">
      <c r="A349" s="64" t="s">
        <v>380</v>
      </c>
      <c r="B349" t="s">
        <v>18397</v>
      </c>
      <c r="E349" s="64" t="s">
        <v>1176</v>
      </c>
      <c r="F349" t="s">
        <v>18401</v>
      </c>
    </row>
    <row r="350" spans="1:6" x14ac:dyDescent="0.25">
      <c r="A350" s="64" t="s">
        <v>381</v>
      </c>
      <c r="B350" t="s">
        <v>18397</v>
      </c>
      <c r="E350" s="64" t="s">
        <v>505</v>
      </c>
      <c r="F350" t="str">
        <f t="shared" si="5"/>
        <v>NEUTRAL</v>
      </c>
    </row>
    <row r="351" spans="1:6" x14ac:dyDescent="0.25">
      <c r="A351" s="64" t="s">
        <v>382</v>
      </c>
      <c r="B351" t="s">
        <v>18397</v>
      </c>
      <c r="E351" s="64" t="s">
        <v>506</v>
      </c>
      <c r="F351" t="str">
        <f t="shared" si="5"/>
        <v>NEUTRAL</v>
      </c>
    </row>
    <row r="352" spans="1:6" x14ac:dyDescent="0.25">
      <c r="A352" s="64" t="s">
        <v>383</v>
      </c>
      <c r="B352" t="s">
        <v>18398</v>
      </c>
      <c r="E352" s="64" t="s">
        <v>507</v>
      </c>
      <c r="F352" t="str">
        <f t="shared" si="5"/>
        <v>NEUTRAL</v>
      </c>
    </row>
    <row r="353" spans="1:6" x14ac:dyDescent="0.25">
      <c r="A353" s="64" t="s">
        <v>383</v>
      </c>
      <c r="B353" t="s">
        <v>18398</v>
      </c>
      <c r="E353" s="64" t="s">
        <v>1574</v>
      </c>
      <c r="F353" t="str">
        <f t="shared" si="5"/>
        <v>NEUTRAL</v>
      </c>
    </row>
    <row r="354" spans="1:6" x14ac:dyDescent="0.25">
      <c r="A354" s="64" t="s">
        <v>384</v>
      </c>
      <c r="B354" t="s">
        <v>18398</v>
      </c>
      <c r="E354" s="64" t="s">
        <v>509</v>
      </c>
      <c r="F354" t="str">
        <f t="shared" si="5"/>
        <v>NEUTRAL</v>
      </c>
    </row>
    <row r="355" spans="1:6" x14ac:dyDescent="0.25">
      <c r="A355" s="64" t="s">
        <v>385</v>
      </c>
      <c r="B355" t="s">
        <v>18398</v>
      </c>
      <c r="E355" s="64" t="s">
        <v>572</v>
      </c>
      <c r="F355" t="str">
        <f t="shared" si="5"/>
        <v>NEUTRAL</v>
      </c>
    </row>
    <row r="356" spans="1:6" x14ac:dyDescent="0.25">
      <c r="A356" s="64" t="s">
        <v>386</v>
      </c>
      <c r="B356" t="s">
        <v>18397</v>
      </c>
      <c r="E356" s="64" t="s">
        <v>510</v>
      </c>
      <c r="F356" t="str">
        <f t="shared" si="5"/>
        <v>NEUTRAL</v>
      </c>
    </row>
    <row r="357" spans="1:6" x14ac:dyDescent="0.25">
      <c r="A357" s="64" t="s">
        <v>387</v>
      </c>
      <c r="B357" t="s">
        <v>18397</v>
      </c>
      <c r="E357" s="64" t="s">
        <v>511</v>
      </c>
      <c r="F357" t="str">
        <f t="shared" si="5"/>
        <v>NEUTRAL</v>
      </c>
    </row>
    <row r="358" spans="1:6" x14ac:dyDescent="0.25">
      <c r="A358" s="64" t="s">
        <v>388</v>
      </c>
      <c r="B358" t="s">
        <v>18397</v>
      </c>
      <c r="E358" s="64" t="s">
        <v>512</v>
      </c>
      <c r="F358" t="str">
        <f t="shared" si="5"/>
        <v>NEUTRAL</v>
      </c>
    </row>
    <row r="359" spans="1:6" x14ac:dyDescent="0.25">
      <c r="A359" s="64" t="s">
        <v>389</v>
      </c>
      <c r="B359" t="s">
        <v>18397</v>
      </c>
      <c r="E359" s="64" t="s">
        <v>513</v>
      </c>
      <c r="F359" t="str">
        <f t="shared" si="5"/>
        <v>NEUTRAL</v>
      </c>
    </row>
    <row r="360" spans="1:6" x14ac:dyDescent="0.25">
      <c r="A360" s="64" t="s">
        <v>389</v>
      </c>
      <c r="B360" t="s">
        <v>18397</v>
      </c>
      <c r="E360" s="64" t="s">
        <v>514</v>
      </c>
      <c r="F360" t="str">
        <f t="shared" si="5"/>
        <v>NEUTRAL</v>
      </c>
    </row>
    <row r="361" spans="1:6" x14ac:dyDescent="0.25">
      <c r="A361" s="64" t="s">
        <v>389</v>
      </c>
      <c r="B361" t="s">
        <v>18397</v>
      </c>
      <c r="E361" s="64" t="s">
        <v>515</v>
      </c>
      <c r="F361" t="str">
        <f t="shared" si="5"/>
        <v>NEUTRAL</v>
      </c>
    </row>
    <row r="362" spans="1:6" x14ac:dyDescent="0.25">
      <c r="A362" s="64" t="s">
        <v>389</v>
      </c>
      <c r="B362" t="s">
        <v>18397</v>
      </c>
      <c r="E362" s="64" t="s">
        <v>516</v>
      </c>
      <c r="F362" t="str">
        <f t="shared" si="5"/>
        <v>NEUTRAL</v>
      </c>
    </row>
    <row r="363" spans="1:6" x14ac:dyDescent="0.25">
      <c r="A363" s="64" t="s">
        <v>389</v>
      </c>
      <c r="B363" t="s">
        <v>18397</v>
      </c>
      <c r="E363" s="64" t="s">
        <v>1534</v>
      </c>
      <c r="F363" t="str">
        <f t="shared" si="5"/>
        <v>NEUTRAL</v>
      </c>
    </row>
    <row r="364" spans="1:6" x14ac:dyDescent="0.25">
      <c r="A364" s="64" t="s">
        <v>389</v>
      </c>
      <c r="B364" t="s">
        <v>18397</v>
      </c>
      <c r="E364" s="64" t="s">
        <v>517</v>
      </c>
      <c r="F364" t="str">
        <f t="shared" si="5"/>
        <v>NEUTRAL</v>
      </c>
    </row>
    <row r="365" spans="1:6" x14ac:dyDescent="0.25">
      <c r="A365" s="64" t="s">
        <v>389</v>
      </c>
      <c r="B365" t="s">
        <v>18397</v>
      </c>
      <c r="E365" s="64" t="s">
        <v>518</v>
      </c>
      <c r="F365" t="str">
        <f t="shared" si="5"/>
        <v>NEUTRAL</v>
      </c>
    </row>
    <row r="366" spans="1:6" x14ac:dyDescent="0.25">
      <c r="A366" s="64" t="s">
        <v>389</v>
      </c>
      <c r="B366" t="s">
        <v>18397</v>
      </c>
      <c r="E366" s="64" t="s">
        <v>519</v>
      </c>
      <c r="F366" t="str">
        <f t="shared" si="5"/>
        <v>NEUTRAL</v>
      </c>
    </row>
    <row r="367" spans="1:6" x14ac:dyDescent="0.25">
      <c r="A367" s="64" t="s">
        <v>389</v>
      </c>
      <c r="B367" t="s">
        <v>18397</v>
      </c>
      <c r="E367" s="64" t="s">
        <v>520</v>
      </c>
      <c r="F367" t="str">
        <f t="shared" si="5"/>
        <v>NEUTRAL</v>
      </c>
    </row>
    <row r="368" spans="1:6" x14ac:dyDescent="0.25">
      <c r="A368" s="64" t="s">
        <v>389</v>
      </c>
      <c r="B368" t="s">
        <v>18397</v>
      </c>
      <c r="E368" s="64" t="s">
        <v>521</v>
      </c>
      <c r="F368" t="str">
        <f t="shared" si="5"/>
        <v>NEUTRAL</v>
      </c>
    </row>
    <row r="369" spans="1:6" x14ac:dyDescent="0.25">
      <c r="A369" s="64" t="s">
        <v>389</v>
      </c>
      <c r="B369" t="s">
        <v>18397</v>
      </c>
      <c r="E369" s="64" t="s">
        <v>522</v>
      </c>
      <c r="F369" t="str">
        <f t="shared" si="5"/>
        <v>NEUTRAL</v>
      </c>
    </row>
    <row r="370" spans="1:6" x14ac:dyDescent="0.25">
      <c r="A370" s="64" t="s">
        <v>389</v>
      </c>
      <c r="B370" t="s">
        <v>18397</v>
      </c>
      <c r="E370" s="64" t="s">
        <v>523</v>
      </c>
      <c r="F370" t="str">
        <f t="shared" si="5"/>
        <v>NEUTRAL</v>
      </c>
    </row>
    <row r="371" spans="1:6" x14ac:dyDescent="0.25">
      <c r="A371" s="64" t="s">
        <v>390</v>
      </c>
      <c r="B371" t="s">
        <v>18397</v>
      </c>
      <c r="E371" s="64" t="s">
        <v>524</v>
      </c>
      <c r="F371" t="str">
        <f t="shared" si="5"/>
        <v>NEUTRAL</v>
      </c>
    </row>
    <row r="372" spans="1:6" x14ac:dyDescent="0.25">
      <c r="A372" s="64" t="s">
        <v>391</v>
      </c>
      <c r="B372" t="s">
        <v>18397</v>
      </c>
      <c r="E372" s="64" t="s">
        <v>1575</v>
      </c>
      <c r="F372" t="s">
        <v>18401</v>
      </c>
    </row>
    <row r="373" spans="1:6" x14ac:dyDescent="0.25">
      <c r="A373" s="64" t="s">
        <v>391</v>
      </c>
      <c r="B373" t="s">
        <v>18397</v>
      </c>
      <c r="E373" s="64" t="s">
        <v>525</v>
      </c>
      <c r="F373" t="str">
        <f t="shared" si="5"/>
        <v>NEUTRAL</v>
      </c>
    </row>
    <row r="374" spans="1:6" x14ac:dyDescent="0.25">
      <c r="A374" s="64" t="s">
        <v>391</v>
      </c>
      <c r="B374" t="s">
        <v>18397</v>
      </c>
      <c r="E374" s="64" t="s">
        <v>1576</v>
      </c>
      <c r="F374" t="s">
        <v>18401</v>
      </c>
    </row>
    <row r="375" spans="1:6" x14ac:dyDescent="0.25">
      <c r="A375" s="64" t="s">
        <v>391</v>
      </c>
      <c r="B375" t="s">
        <v>18397</v>
      </c>
      <c r="E375" s="64" t="s">
        <v>1577</v>
      </c>
      <c r="F375" t="s">
        <v>18401</v>
      </c>
    </row>
    <row r="376" spans="1:6" x14ac:dyDescent="0.25">
      <c r="A376" s="64" t="s">
        <v>391</v>
      </c>
      <c r="B376" t="s">
        <v>18397</v>
      </c>
      <c r="E376" s="64" t="s">
        <v>526</v>
      </c>
      <c r="F376" t="str">
        <f t="shared" si="5"/>
        <v>NEUTRAL</v>
      </c>
    </row>
    <row r="377" spans="1:6" x14ac:dyDescent="0.25">
      <c r="A377" s="64" t="s">
        <v>391</v>
      </c>
      <c r="B377" t="s">
        <v>18397</v>
      </c>
      <c r="E377" s="64" t="s">
        <v>527</v>
      </c>
      <c r="F377" t="str">
        <f t="shared" si="5"/>
        <v>NEUTRAL</v>
      </c>
    </row>
    <row r="378" spans="1:6" x14ac:dyDescent="0.25">
      <c r="A378" s="64" t="s">
        <v>391</v>
      </c>
      <c r="B378" t="s">
        <v>18397</v>
      </c>
      <c r="E378" s="64" t="s">
        <v>1578</v>
      </c>
      <c r="F378" t="str">
        <f t="shared" si="5"/>
        <v>NEUTRAL</v>
      </c>
    </row>
    <row r="379" spans="1:6" x14ac:dyDescent="0.25">
      <c r="A379" s="64" t="s">
        <v>391</v>
      </c>
      <c r="B379" t="s">
        <v>18397</v>
      </c>
      <c r="E379" s="64" t="s">
        <v>528</v>
      </c>
      <c r="F379" t="str">
        <f t="shared" si="5"/>
        <v>NEUTRAL</v>
      </c>
    </row>
    <row r="380" spans="1:6" x14ac:dyDescent="0.25">
      <c r="A380" s="64" t="s">
        <v>391</v>
      </c>
      <c r="B380" t="s">
        <v>18397</v>
      </c>
      <c r="E380" s="64" t="s">
        <v>529</v>
      </c>
      <c r="F380" t="str">
        <f t="shared" si="5"/>
        <v>NEUTRAL</v>
      </c>
    </row>
    <row r="381" spans="1:6" x14ac:dyDescent="0.25">
      <c r="A381" s="64" t="s">
        <v>391</v>
      </c>
      <c r="B381" t="s">
        <v>18397</v>
      </c>
      <c r="E381" s="64" t="s">
        <v>530</v>
      </c>
      <c r="F381" t="str">
        <f t="shared" si="5"/>
        <v>NEUTRAL</v>
      </c>
    </row>
    <row r="382" spans="1:6" x14ac:dyDescent="0.25">
      <c r="A382" s="64" t="s">
        <v>391</v>
      </c>
      <c r="B382" t="s">
        <v>18397</v>
      </c>
      <c r="E382" s="64" t="s">
        <v>531</v>
      </c>
      <c r="F382" t="str">
        <f t="shared" si="5"/>
        <v>NEUTRAL</v>
      </c>
    </row>
    <row r="383" spans="1:6" x14ac:dyDescent="0.25">
      <c r="A383" s="64" t="s">
        <v>391</v>
      </c>
      <c r="B383" t="s">
        <v>18397</v>
      </c>
      <c r="E383" s="64" t="s">
        <v>532</v>
      </c>
      <c r="F383" t="str">
        <f t="shared" si="5"/>
        <v>NEUTRAL</v>
      </c>
    </row>
    <row r="384" spans="1:6" x14ac:dyDescent="0.25">
      <c r="A384" s="64" t="s">
        <v>391</v>
      </c>
      <c r="B384" t="s">
        <v>18397</v>
      </c>
      <c r="E384" s="64" t="s">
        <v>534</v>
      </c>
      <c r="F384" t="str">
        <f t="shared" si="5"/>
        <v>NEUTRAL</v>
      </c>
    </row>
    <row r="385" spans="1:6" x14ac:dyDescent="0.25">
      <c r="A385" s="64" t="s">
        <v>392</v>
      </c>
      <c r="B385" t="s">
        <v>18397</v>
      </c>
      <c r="E385" s="64" t="s">
        <v>535</v>
      </c>
      <c r="F385" t="str">
        <f t="shared" si="5"/>
        <v>NEUTRAL</v>
      </c>
    </row>
    <row r="386" spans="1:6" x14ac:dyDescent="0.25">
      <c r="A386" s="64" t="s">
        <v>393</v>
      </c>
      <c r="B386" t="s">
        <v>18397</v>
      </c>
      <c r="E386" s="64" t="s">
        <v>536</v>
      </c>
      <c r="F386" t="str">
        <f t="shared" si="5"/>
        <v>NEUTRAL</v>
      </c>
    </row>
    <row r="387" spans="1:6" x14ac:dyDescent="0.25">
      <c r="A387" s="64" t="s">
        <v>394</v>
      </c>
      <c r="B387" t="s">
        <v>18397</v>
      </c>
      <c r="E387" s="64" t="s">
        <v>1579</v>
      </c>
      <c r="F387" t="s">
        <v>18401</v>
      </c>
    </row>
    <row r="388" spans="1:6" x14ac:dyDescent="0.25">
      <c r="A388" s="64" t="s">
        <v>395</v>
      </c>
      <c r="B388" t="s">
        <v>18397</v>
      </c>
      <c r="E388" s="64" t="s">
        <v>537</v>
      </c>
      <c r="F388" t="str">
        <f t="shared" ref="F387:F450" si="6">VLOOKUP(E388,A:B,2,FALSE)</f>
        <v>NEUTRAL</v>
      </c>
    </row>
    <row r="389" spans="1:6" x14ac:dyDescent="0.25">
      <c r="A389" s="64" t="s">
        <v>396</v>
      </c>
      <c r="B389" t="s">
        <v>18397</v>
      </c>
      <c r="E389" s="64" t="s">
        <v>538</v>
      </c>
      <c r="F389" t="str">
        <f t="shared" si="6"/>
        <v>NEUTRAL</v>
      </c>
    </row>
    <row r="390" spans="1:6" x14ac:dyDescent="0.25">
      <c r="A390" s="64" t="s">
        <v>396</v>
      </c>
      <c r="B390" t="s">
        <v>18399</v>
      </c>
      <c r="E390" s="64" t="s">
        <v>539</v>
      </c>
      <c r="F390" t="str">
        <f t="shared" si="6"/>
        <v>NEUTRAL</v>
      </c>
    </row>
    <row r="391" spans="1:6" x14ac:dyDescent="0.25">
      <c r="A391" s="64" t="s">
        <v>396</v>
      </c>
      <c r="B391" t="s">
        <v>18397</v>
      </c>
      <c r="E391" s="64" t="s">
        <v>541</v>
      </c>
      <c r="F391" t="str">
        <f t="shared" si="6"/>
        <v>NEUTRAL</v>
      </c>
    </row>
    <row r="392" spans="1:6" x14ac:dyDescent="0.25">
      <c r="A392" s="64" t="s">
        <v>396</v>
      </c>
      <c r="B392" t="s">
        <v>18397</v>
      </c>
      <c r="E392" s="64" t="s">
        <v>542</v>
      </c>
      <c r="F392" t="str">
        <f t="shared" si="6"/>
        <v>NEUTRAL</v>
      </c>
    </row>
    <row r="393" spans="1:6" x14ac:dyDescent="0.25">
      <c r="A393" s="64" t="s">
        <v>397</v>
      </c>
      <c r="B393" t="s">
        <v>18397</v>
      </c>
      <c r="E393" s="64" t="s">
        <v>1580</v>
      </c>
      <c r="F393" t="str">
        <f t="shared" si="6"/>
        <v>NEUTRAL</v>
      </c>
    </row>
    <row r="394" spans="1:6" x14ac:dyDescent="0.25">
      <c r="A394" s="64" t="s">
        <v>398</v>
      </c>
      <c r="B394" t="s">
        <v>18397</v>
      </c>
      <c r="E394" s="64" t="s">
        <v>1581</v>
      </c>
      <c r="F394" t="str">
        <f t="shared" si="6"/>
        <v>NEUTRAL</v>
      </c>
    </row>
    <row r="395" spans="1:6" x14ac:dyDescent="0.25">
      <c r="A395" s="64" t="s">
        <v>398</v>
      </c>
      <c r="B395" t="s">
        <v>18397</v>
      </c>
      <c r="E395" s="64" t="s">
        <v>1582</v>
      </c>
      <c r="F395" t="str">
        <f t="shared" si="6"/>
        <v>NEUTRAL</v>
      </c>
    </row>
    <row r="396" spans="1:6" x14ac:dyDescent="0.25">
      <c r="A396" s="64" t="s">
        <v>399</v>
      </c>
      <c r="B396" t="s">
        <v>18397</v>
      </c>
      <c r="E396" s="64" t="s">
        <v>1583</v>
      </c>
      <c r="F396" t="str">
        <f t="shared" si="6"/>
        <v>NEUTRAL</v>
      </c>
    </row>
    <row r="397" spans="1:6" x14ac:dyDescent="0.25">
      <c r="A397" s="64" t="s">
        <v>399</v>
      </c>
      <c r="B397" t="s">
        <v>18397</v>
      </c>
      <c r="E397" s="64" t="s">
        <v>543</v>
      </c>
      <c r="F397" t="str">
        <f t="shared" si="6"/>
        <v>NEUTRAL</v>
      </c>
    </row>
    <row r="398" spans="1:6" x14ac:dyDescent="0.25">
      <c r="A398" s="64" t="s">
        <v>400</v>
      </c>
      <c r="B398" t="s">
        <v>18397</v>
      </c>
      <c r="E398" s="64" t="s">
        <v>544</v>
      </c>
      <c r="F398" t="str">
        <f t="shared" si="6"/>
        <v>NEUTRAL</v>
      </c>
    </row>
    <row r="399" spans="1:6" x14ac:dyDescent="0.25">
      <c r="A399" s="64" t="s">
        <v>401</v>
      </c>
      <c r="B399" t="s">
        <v>18397</v>
      </c>
      <c r="E399" s="64" t="s">
        <v>545</v>
      </c>
      <c r="F399" t="str">
        <f t="shared" si="6"/>
        <v>NEUTRAL</v>
      </c>
    </row>
    <row r="400" spans="1:6" x14ac:dyDescent="0.25">
      <c r="A400" s="64" t="s">
        <v>401</v>
      </c>
      <c r="B400" t="s">
        <v>18397</v>
      </c>
      <c r="E400" s="64" t="s">
        <v>546</v>
      </c>
      <c r="F400" t="str">
        <f t="shared" si="6"/>
        <v>NEUTRAL</v>
      </c>
    </row>
    <row r="401" spans="1:6" x14ac:dyDescent="0.25">
      <c r="A401" s="64" t="s">
        <v>402</v>
      </c>
      <c r="B401" t="s">
        <v>18397</v>
      </c>
      <c r="E401" s="64" t="s">
        <v>547</v>
      </c>
      <c r="F401" t="str">
        <f t="shared" si="6"/>
        <v>NEUTRAL</v>
      </c>
    </row>
    <row r="402" spans="1:6" x14ac:dyDescent="0.25">
      <c r="A402" s="64" t="s">
        <v>403</v>
      </c>
      <c r="B402" t="s">
        <v>18397</v>
      </c>
      <c r="E402" s="64" t="s">
        <v>890</v>
      </c>
      <c r="F402" t="str">
        <f t="shared" si="6"/>
        <v>NEUTRAL</v>
      </c>
    </row>
    <row r="403" spans="1:6" x14ac:dyDescent="0.25">
      <c r="A403" s="64" t="s">
        <v>404</v>
      </c>
      <c r="B403" t="s">
        <v>18397</v>
      </c>
      <c r="E403" s="64" t="s">
        <v>548</v>
      </c>
      <c r="F403" t="str">
        <f t="shared" si="6"/>
        <v>NEUTRAL</v>
      </c>
    </row>
    <row r="404" spans="1:6" x14ac:dyDescent="0.25">
      <c r="A404" s="64" t="s">
        <v>405</v>
      </c>
      <c r="B404" t="s">
        <v>18397</v>
      </c>
      <c r="E404" s="64" t="s">
        <v>549</v>
      </c>
      <c r="F404" t="str">
        <f t="shared" si="6"/>
        <v>NEUTRAL</v>
      </c>
    </row>
    <row r="405" spans="1:6" x14ac:dyDescent="0.25">
      <c r="A405" s="64" t="s">
        <v>406</v>
      </c>
      <c r="B405" t="s">
        <v>18397</v>
      </c>
      <c r="E405" s="64" t="s">
        <v>1584</v>
      </c>
      <c r="F405" t="s">
        <v>18401</v>
      </c>
    </row>
    <row r="406" spans="1:6" x14ac:dyDescent="0.25">
      <c r="A406" s="64" t="s">
        <v>407</v>
      </c>
      <c r="B406" t="s">
        <v>18397</v>
      </c>
      <c r="E406" s="64" t="s">
        <v>550</v>
      </c>
      <c r="F406" t="str">
        <f t="shared" si="6"/>
        <v>NEUTRAL</v>
      </c>
    </row>
    <row r="407" spans="1:6" x14ac:dyDescent="0.25">
      <c r="A407" s="64" t="s">
        <v>408</v>
      </c>
      <c r="B407" t="s">
        <v>18398</v>
      </c>
      <c r="E407" s="64" t="s">
        <v>551</v>
      </c>
      <c r="F407" t="str">
        <f t="shared" si="6"/>
        <v>NEUTRAL</v>
      </c>
    </row>
    <row r="408" spans="1:6" x14ac:dyDescent="0.25">
      <c r="A408" s="64" t="s">
        <v>409</v>
      </c>
      <c r="B408" t="s">
        <v>18398</v>
      </c>
      <c r="E408" s="64" t="s">
        <v>552</v>
      </c>
      <c r="F408" t="str">
        <f t="shared" si="6"/>
        <v>NEUTRAL</v>
      </c>
    </row>
    <row r="409" spans="1:6" x14ac:dyDescent="0.25">
      <c r="A409" s="64" t="s">
        <v>409</v>
      </c>
      <c r="B409" t="s">
        <v>18398</v>
      </c>
      <c r="E409" s="64" t="s">
        <v>553</v>
      </c>
      <c r="F409" t="str">
        <f t="shared" si="6"/>
        <v>NEUTRAL</v>
      </c>
    </row>
    <row r="410" spans="1:6" x14ac:dyDescent="0.25">
      <c r="A410" s="64" t="s">
        <v>410</v>
      </c>
      <c r="B410" t="s">
        <v>18398</v>
      </c>
      <c r="E410" s="64" t="s">
        <v>554</v>
      </c>
      <c r="F410" t="str">
        <f t="shared" si="6"/>
        <v>NEUTRAL</v>
      </c>
    </row>
    <row r="411" spans="1:6" x14ac:dyDescent="0.25">
      <c r="A411" s="64" t="s">
        <v>410</v>
      </c>
      <c r="B411" t="s">
        <v>18397</v>
      </c>
      <c r="E411" s="64" t="s">
        <v>555</v>
      </c>
      <c r="F411" t="str">
        <f t="shared" si="6"/>
        <v>NEUTRAL</v>
      </c>
    </row>
    <row r="412" spans="1:6" x14ac:dyDescent="0.25">
      <c r="A412" s="64" t="s">
        <v>411</v>
      </c>
      <c r="B412" t="s">
        <v>18397</v>
      </c>
      <c r="E412" s="64" t="s">
        <v>556</v>
      </c>
      <c r="F412" t="str">
        <f t="shared" si="6"/>
        <v>NEUTRAL</v>
      </c>
    </row>
    <row r="413" spans="1:6" x14ac:dyDescent="0.25">
      <c r="A413" s="64" t="s">
        <v>412</v>
      </c>
      <c r="B413" t="s">
        <v>18397</v>
      </c>
      <c r="E413" s="64" t="s">
        <v>557</v>
      </c>
      <c r="F413" t="str">
        <f t="shared" si="6"/>
        <v>NEUTRAL</v>
      </c>
    </row>
    <row r="414" spans="1:6" x14ac:dyDescent="0.25">
      <c r="A414" s="64" t="s">
        <v>413</v>
      </c>
      <c r="B414" t="s">
        <v>18397</v>
      </c>
      <c r="E414" s="64" t="s">
        <v>558</v>
      </c>
      <c r="F414" t="str">
        <f t="shared" si="6"/>
        <v>NEUTRAL</v>
      </c>
    </row>
    <row r="415" spans="1:6" x14ac:dyDescent="0.25">
      <c r="A415" s="64" t="s">
        <v>413</v>
      </c>
      <c r="B415" t="s">
        <v>18397</v>
      </c>
      <c r="E415" s="64" t="s">
        <v>1101</v>
      </c>
      <c r="F415" t="str">
        <f t="shared" si="6"/>
        <v>NEUTRAL</v>
      </c>
    </row>
    <row r="416" spans="1:6" x14ac:dyDescent="0.25">
      <c r="A416" s="64" t="s">
        <v>414</v>
      </c>
      <c r="B416" t="s">
        <v>18397</v>
      </c>
      <c r="E416" s="64" t="s">
        <v>559</v>
      </c>
      <c r="F416" t="str">
        <f t="shared" si="6"/>
        <v>NEUTRAL</v>
      </c>
    </row>
    <row r="417" spans="1:6" x14ac:dyDescent="0.25">
      <c r="A417" s="64" t="s">
        <v>414</v>
      </c>
      <c r="B417" t="s">
        <v>18397</v>
      </c>
      <c r="E417" s="64" t="s">
        <v>560</v>
      </c>
      <c r="F417" t="str">
        <f t="shared" si="6"/>
        <v>NEUTRAL</v>
      </c>
    </row>
    <row r="418" spans="1:6" x14ac:dyDescent="0.25">
      <c r="A418" s="64" t="s">
        <v>415</v>
      </c>
      <c r="B418" t="s">
        <v>18397</v>
      </c>
      <c r="E418" s="64" t="s">
        <v>561</v>
      </c>
      <c r="F418" t="str">
        <f t="shared" si="6"/>
        <v>NEUTRAL</v>
      </c>
    </row>
    <row r="419" spans="1:6" x14ac:dyDescent="0.25">
      <c r="A419" s="64" t="s">
        <v>415</v>
      </c>
      <c r="B419" t="s">
        <v>18397</v>
      </c>
      <c r="E419" s="64" t="s">
        <v>563</v>
      </c>
      <c r="F419" t="s">
        <v>18401</v>
      </c>
    </row>
    <row r="420" spans="1:6" x14ac:dyDescent="0.25">
      <c r="A420" s="64" t="s">
        <v>416</v>
      </c>
      <c r="B420" t="s">
        <v>18397</v>
      </c>
      <c r="E420" s="64" t="s">
        <v>562</v>
      </c>
      <c r="F420" t="str">
        <f t="shared" si="6"/>
        <v>NEUTRAL</v>
      </c>
    </row>
    <row r="421" spans="1:6" x14ac:dyDescent="0.25">
      <c r="A421" s="64" t="s">
        <v>417</v>
      </c>
      <c r="B421" t="s">
        <v>18397</v>
      </c>
      <c r="E421" s="64" t="s">
        <v>564</v>
      </c>
      <c r="F421" t="str">
        <f t="shared" si="6"/>
        <v>NEUTRAL</v>
      </c>
    </row>
    <row r="422" spans="1:6" x14ac:dyDescent="0.25">
      <c r="A422" s="64" t="s">
        <v>418</v>
      </c>
      <c r="B422" t="s">
        <v>18397</v>
      </c>
      <c r="E422" s="64" t="s">
        <v>565</v>
      </c>
      <c r="F422" t="str">
        <f t="shared" si="6"/>
        <v>NEUTRAL</v>
      </c>
    </row>
    <row r="423" spans="1:6" x14ac:dyDescent="0.25">
      <c r="A423" s="64" t="s">
        <v>419</v>
      </c>
      <c r="B423" t="s">
        <v>18397</v>
      </c>
      <c r="E423" s="64" t="s">
        <v>566</v>
      </c>
      <c r="F423" t="str">
        <f t="shared" si="6"/>
        <v>NEUTRAL</v>
      </c>
    </row>
    <row r="424" spans="1:6" x14ac:dyDescent="0.25">
      <c r="A424" s="64" t="s">
        <v>420</v>
      </c>
      <c r="B424" t="s">
        <v>18397</v>
      </c>
      <c r="E424" s="64" t="s">
        <v>567</v>
      </c>
      <c r="F424" t="str">
        <f t="shared" si="6"/>
        <v>NEUTRAL</v>
      </c>
    </row>
    <row r="425" spans="1:6" x14ac:dyDescent="0.25">
      <c r="A425" s="64" t="s">
        <v>421</v>
      </c>
      <c r="B425" t="s">
        <v>18397</v>
      </c>
      <c r="E425" s="64" t="s">
        <v>568</v>
      </c>
      <c r="F425" t="str">
        <f t="shared" si="6"/>
        <v>NEUTRAL</v>
      </c>
    </row>
    <row r="426" spans="1:6" x14ac:dyDescent="0.25">
      <c r="A426" s="64" t="s">
        <v>421</v>
      </c>
      <c r="B426" t="s">
        <v>18397</v>
      </c>
      <c r="E426" s="64" t="s">
        <v>569</v>
      </c>
      <c r="F426" t="str">
        <f t="shared" si="6"/>
        <v>NEUTRAL</v>
      </c>
    </row>
    <row r="427" spans="1:6" x14ac:dyDescent="0.25">
      <c r="A427" s="64" t="s">
        <v>422</v>
      </c>
      <c r="B427" t="s">
        <v>18397</v>
      </c>
      <c r="E427" s="64" t="s">
        <v>570</v>
      </c>
      <c r="F427" t="str">
        <f t="shared" si="6"/>
        <v>NEUTRAL</v>
      </c>
    </row>
    <row r="428" spans="1:6" x14ac:dyDescent="0.25">
      <c r="A428" s="64" t="s">
        <v>423</v>
      </c>
      <c r="B428" t="s">
        <v>18397</v>
      </c>
      <c r="E428" s="64" t="s">
        <v>571</v>
      </c>
      <c r="F428" t="str">
        <f t="shared" si="6"/>
        <v>NEUTRAL</v>
      </c>
    </row>
    <row r="429" spans="1:6" x14ac:dyDescent="0.25">
      <c r="A429" s="64" t="s">
        <v>424</v>
      </c>
      <c r="B429" t="s">
        <v>18397</v>
      </c>
      <c r="E429" s="64" t="s">
        <v>573</v>
      </c>
      <c r="F429" t="str">
        <f t="shared" si="6"/>
        <v>NEUTRAL</v>
      </c>
    </row>
    <row r="430" spans="1:6" x14ac:dyDescent="0.25">
      <c r="A430" s="64" t="s">
        <v>424</v>
      </c>
      <c r="B430" t="s">
        <v>18397</v>
      </c>
      <c r="E430" s="64" t="s">
        <v>574</v>
      </c>
      <c r="F430" t="str">
        <f t="shared" si="6"/>
        <v>NEUTRAL</v>
      </c>
    </row>
    <row r="431" spans="1:6" x14ac:dyDescent="0.25">
      <c r="A431" s="64" t="s">
        <v>425</v>
      </c>
      <c r="B431" t="s">
        <v>18397</v>
      </c>
      <c r="E431" s="64" t="s">
        <v>575</v>
      </c>
      <c r="F431" t="str">
        <f t="shared" si="6"/>
        <v>NEUTRAL</v>
      </c>
    </row>
    <row r="432" spans="1:6" x14ac:dyDescent="0.25">
      <c r="A432" s="64" t="s">
        <v>426</v>
      </c>
      <c r="B432" t="s">
        <v>18397</v>
      </c>
      <c r="E432" s="64" t="s">
        <v>576</v>
      </c>
      <c r="F432" t="str">
        <f t="shared" si="6"/>
        <v>NEUTRAL</v>
      </c>
    </row>
    <row r="433" spans="1:6" x14ac:dyDescent="0.25">
      <c r="A433" s="64" t="s">
        <v>427</v>
      </c>
      <c r="B433" t="s">
        <v>18397</v>
      </c>
      <c r="E433" s="64" t="s">
        <v>577</v>
      </c>
      <c r="F433" t="str">
        <f t="shared" si="6"/>
        <v>NEUTRAL</v>
      </c>
    </row>
    <row r="434" spans="1:6" x14ac:dyDescent="0.25">
      <c r="A434" s="64" t="s">
        <v>427</v>
      </c>
      <c r="B434" t="s">
        <v>18397</v>
      </c>
      <c r="E434" s="64" t="s">
        <v>578</v>
      </c>
      <c r="F434" t="str">
        <f t="shared" si="6"/>
        <v>NEUTRAL</v>
      </c>
    </row>
    <row r="435" spans="1:6" x14ac:dyDescent="0.25">
      <c r="A435" s="64" t="s">
        <v>427</v>
      </c>
      <c r="B435" t="s">
        <v>18397</v>
      </c>
      <c r="E435" s="64" t="s">
        <v>579</v>
      </c>
      <c r="F435" t="str">
        <f t="shared" si="6"/>
        <v>NEUTRAL</v>
      </c>
    </row>
    <row r="436" spans="1:6" x14ac:dyDescent="0.25">
      <c r="A436" s="64" t="s">
        <v>427</v>
      </c>
      <c r="B436" t="s">
        <v>18397</v>
      </c>
      <c r="E436" s="64" t="s">
        <v>580</v>
      </c>
      <c r="F436" t="str">
        <f t="shared" si="6"/>
        <v>NEUTRAL</v>
      </c>
    </row>
    <row r="437" spans="1:6" x14ac:dyDescent="0.25">
      <c r="A437" s="64" t="s">
        <v>427</v>
      </c>
      <c r="B437" t="s">
        <v>18397</v>
      </c>
      <c r="E437" s="64" t="s">
        <v>1585</v>
      </c>
      <c r="F437" t="s">
        <v>18401</v>
      </c>
    </row>
    <row r="438" spans="1:6" x14ac:dyDescent="0.25">
      <c r="A438" s="64" t="s">
        <v>427</v>
      </c>
      <c r="B438" t="s">
        <v>18397</v>
      </c>
      <c r="E438" s="64" t="s">
        <v>1586</v>
      </c>
      <c r="F438" t="s">
        <v>18401</v>
      </c>
    </row>
    <row r="439" spans="1:6" x14ac:dyDescent="0.25">
      <c r="A439" s="64" t="s">
        <v>427</v>
      </c>
      <c r="B439" t="s">
        <v>18397</v>
      </c>
      <c r="E439" s="64" t="s">
        <v>581</v>
      </c>
      <c r="F439" t="str">
        <f t="shared" si="6"/>
        <v>NEUTRAL</v>
      </c>
    </row>
    <row r="440" spans="1:6" x14ac:dyDescent="0.25">
      <c r="A440" s="64" t="s">
        <v>427</v>
      </c>
      <c r="B440" t="s">
        <v>18397</v>
      </c>
      <c r="E440" s="64" t="s">
        <v>582</v>
      </c>
      <c r="F440" t="str">
        <f t="shared" si="6"/>
        <v>NEUTRAL</v>
      </c>
    </row>
    <row r="441" spans="1:6" x14ac:dyDescent="0.25">
      <c r="A441" s="64" t="s">
        <v>428</v>
      </c>
      <c r="B441" t="s">
        <v>18397</v>
      </c>
      <c r="E441" s="64" t="s">
        <v>583</v>
      </c>
      <c r="F441" t="str">
        <f t="shared" si="6"/>
        <v>NEUTRAL</v>
      </c>
    </row>
    <row r="442" spans="1:6" x14ac:dyDescent="0.25">
      <c r="A442" s="64" t="s">
        <v>428</v>
      </c>
      <c r="B442" t="s">
        <v>18397</v>
      </c>
      <c r="E442" s="64" t="s">
        <v>584</v>
      </c>
      <c r="F442" t="str">
        <f t="shared" si="6"/>
        <v>NEUTRAL</v>
      </c>
    </row>
    <row r="443" spans="1:6" x14ac:dyDescent="0.25">
      <c r="A443" s="64" t="s">
        <v>429</v>
      </c>
      <c r="B443" t="s">
        <v>18397</v>
      </c>
      <c r="E443" s="64" t="s">
        <v>585</v>
      </c>
      <c r="F443" t="str">
        <f t="shared" si="6"/>
        <v>NEUTRAL</v>
      </c>
    </row>
    <row r="444" spans="1:6" x14ac:dyDescent="0.25">
      <c r="A444" s="64" t="s">
        <v>430</v>
      </c>
      <c r="B444" t="s">
        <v>18397</v>
      </c>
      <c r="E444" s="64" t="s">
        <v>586</v>
      </c>
      <c r="F444" t="str">
        <f t="shared" si="6"/>
        <v>NEUTRAL</v>
      </c>
    </row>
    <row r="445" spans="1:6" x14ac:dyDescent="0.25">
      <c r="A445" s="64" t="s">
        <v>431</v>
      </c>
      <c r="B445" t="s">
        <v>18397</v>
      </c>
      <c r="E445" s="64" t="s">
        <v>587</v>
      </c>
      <c r="F445" t="str">
        <f t="shared" si="6"/>
        <v>NEUTRAL</v>
      </c>
    </row>
    <row r="446" spans="1:6" x14ac:dyDescent="0.25">
      <c r="A446" s="64" t="s">
        <v>432</v>
      </c>
      <c r="B446" t="s">
        <v>18397</v>
      </c>
      <c r="E446" s="64" t="s">
        <v>588</v>
      </c>
      <c r="F446" t="str">
        <f t="shared" si="6"/>
        <v>NEUTRAL</v>
      </c>
    </row>
    <row r="447" spans="1:6" x14ac:dyDescent="0.25">
      <c r="A447" s="64" t="s">
        <v>433</v>
      </c>
      <c r="B447" t="s">
        <v>18397</v>
      </c>
      <c r="E447" s="64" t="s">
        <v>589</v>
      </c>
      <c r="F447" t="str">
        <f t="shared" si="6"/>
        <v>NEUTRAL</v>
      </c>
    </row>
    <row r="448" spans="1:6" x14ac:dyDescent="0.25">
      <c r="A448" s="64" t="s">
        <v>434</v>
      </c>
      <c r="B448" t="s">
        <v>18397</v>
      </c>
      <c r="E448" s="64" t="s">
        <v>590</v>
      </c>
      <c r="F448" t="str">
        <f t="shared" si="6"/>
        <v>NEUTRAL</v>
      </c>
    </row>
    <row r="449" spans="1:6" x14ac:dyDescent="0.25">
      <c r="A449" s="64" t="s">
        <v>435</v>
      </c>
      <c r="B449" t="s">
        <v>18397</v>
      </c>
      <c r="E449" s="64" t="s">
        <v>591</v>
      </c>
      <c r="F449" t="str">
        <f t="shared" si="6"/>
        <v>NEUTRAL</v>
      </c>
    </row>
    <row r="450" spans="1:6" x14ac:dyDescent="0.25">
      <c r="A450" s="64" t="s">
        <v>435</v>
      </c>
      <c r="B450" t="s">
        <v>18397</v>
      </c>
      <c r="E450" s="64" t="s">
        <v>592</v>
      </c>
      <c r="F450" t="str">
        <f t="shared" si="6"/>
        <v>NEUTRAL</v>
      </c>
    </row>
    <row r="451" spans="1:6" x14ac:dyDescent="0.25">
      <c r="A451" s="64" t="s">
        <v>436</v>
      </c>
      <c r="B451" t="s">
        <v>18397</v>
      </c>
      <c r="E451" s="64" t="s">
        <v>593</v>
      </c>
      <c r="F451" t="str">
        <f t="shared" ref="F451:F514" si="7">VLOOKUP(E451,A:B,2,FALSE)</f>
        <v>NEUTRAL</v>
      </c>
    </row>
    <row r="452" spans="1:6" x14ac:dyDescent="0.25">
      <c r="A452" s="64" t="s">
        <v>436</v>
      </c>
      <c r="B452" t="s">
        <v>18397</v>
      </c>
      <c r="E452" s="64" t="s">
        <v>594</v>
      </c>
      <c r="F452" t="str">
        <f t="shared" si="7"/>
        <v>NEUTRAL</v>
      </c>
    </row>
    <row r="453" spans="1:6" x14ac:dyDescent="0.25">
      <c r="A453" s="64" t="s">
        <v>437</v>
      </c>
      <c r="B453" t="s">
        <v>18397</v>
      </c>
      <c r="E453" s="64" t="s">
        <v>595</v>
      </c>
      <c r="F453" t="str">
        <f t="shared" si="7"/>
        <v>NEUTRAL</v>
      </c>
    </row>
    <row r="454" spans="1:6" x14ac:dyDescent="0.25">
      <c r="A454" s="64" t="s">
        <v>437</v>
      </c>
      <c r="B454" t="s">
        <v>18397</v>
      </c>
      <c r="E454" s="64" t="s">
        <v>596</v>
      </c>
      <c r="F454" t="str">
        <f t="shared" si="7"/>
        <v>NEUTRAL</v>
      </c>
    </row>
    <row r="455" spans="1:6" x14ac:dyDescent="0.25">
      <c r="A455" s="64" t="s">
        <v>438</v>
      </c>
      <c r="B455" t="s">
        <v>18397</v>
      </c>
      <c r="E455" s="64" t="s">
        <v>597</v>
      </c>
      <c r="F455" t="str">
        <f t="shared" si="7"/>
        <v>NEUTRAL</v>
      </c>
    </row>
    <row r="456" spans="1:6" x14ac:dyDescent="0.25">
      <c r="A456" s="64" t="s">
        <v>438</v>
      </c>
      <c r="B456" t="s">
        <v>18397</v>
      </c>
      <c r="E456" s="64" t="s">
        <v>598</v>
      </c>
      <c r="F456" t="str">
        <f t="shared" si="7"/>
        <v>NEUTRAL</v>
      </c>
    </row>
    <row r="457" spans="1:6" x14ac:dyDescent="0.25">
      <c r="A457" s="64" t="s">
        <v>439</v>
      </c>
      <c r="B457" t="s">
        <v>18397</v>
      </c>
      <c r="E457" s="64" t="s">
        <v>1587</v>
      </c>
      <c r="F457" t="str">
        <f t="shared" si="7"/>
        <v>NEUTRAL</v>
      </c>
    </row>
    <row r="458" spans="1:6" x14ac:dyDescent="0.25">
      <c r="A458" s="64" t="s">
        <v>440</v>
      </c>
      <c r="B458" t="s">
        <v>18397</v>
      </c>
      <c r="E458" s="64" t="s">
        <v>599</v>
      </c>
      <c r="F458" t="str">
        <f t="shared" si="7"/>
        <v>NEUTRAL</v>
      </c>
    </row>
    <row r="459" spans="1:6" x14ac:dyDescent="0.25">
      <c r="A459" s="64" t="s">
        <v>441</v>
      </c>
      <c r="B459" t="s">
        <v>18397</v>
      </c>
      <c r="E459" s="64" t="s">
        <v>600</v>
      </c>
      <c r="F459" t="str">
        <f t="shared" si="7"/>
        <v>NEUTRAL</v>
      </c>
    </row>
    <row r="460" spans="1:6" x14ac:dyDescent="0.25">
      <c r="A460" s="64" t="s">
        <v>442</v>
      </c>
      <c r="B460" t="s">
        <v>18397</v>
      </c>
      <c r="E460" s="64" t="s">
        <v>601</v>
      </c>
      <c r="F460" t="str">
        <f t="shared" si="7"/>
        <v>NEUTRAL</v>
      </c>
    </row>
    <row r="461" spans="1:6" x14ac:dyDescent="0.25">
      <c r="A461" s="64" t="s">
        <v>443</v>
      </c>
      <c r="B461" t="s">
        <v>18397</v>
      </c>
      <c r="E461" s="64" t="s">
        <v>602</v>
      </c>
      <c r="F461" t="str">
        <f t="shared" si="7"/>
        <v>NEUTRAL</v>
      </c>
    </row>
    <row r="462" spans="1:6" x14ac:dyDescent="0.25">
      <c r="A462" s="64" t="s">
        <v>443</v>
      </c>
      <c r="B462" t="s">
        <v>18399</v>
      </c>
      <c r="E462" s="64" t="s">
        <v>1335</v>
      </c>
      <c r="F462" t="str">
        <f t="shared" si="7"/>
        <v>POSITIVE</v>
      </c>
    </row>
    <row r="463" spans="1:6" x14ac:dyDescent="0.25">
      <c r="A463" s="64" t="s">
        <v>444</v>
      </c>
      <c r="B463" t="s">
        <v>18397</v>
      </c>
      <c r="E463" s="64" t="s">
        <v>603</v>
      </c>
      <c r="F463" t="str">
        <f t="shared" si="7"/>
        <v>NEUTRAL</v>
      </c>
    </row>
    <row r="464" spans="1:6" x14ac:dyDescent="0.25">
      <c r="A464" s="64" t="s">
        <v>445</v>
      </c>
      <c r="B464" t="s">
        <v>18397</v>
      </c>
      <c r="E464" s="64" t="s">
        <v>604</v>
      </c>
      <c r="F464" t="str">
        <f t="shared" si="7"/>
        <v>NEUTRAL</v>
      </c>
    </row>
    <row r="465" spans="1:6" x14ac:dyDescent="0.25">
      <c r="A465" s="64" t="s">
        <v>445</v>
      </c>
      <c r="B465" t="s">
        <v>18397</v>
      </c>
      <c r="E465" s="64" t="s">
        <v>605</v>
      </c>
      <c r="F465" t="str">
        <f t="shared" si="7"/>
        <v>NEUTRAL</v>
      </c>
    </row>
    <row r="466" spans="1:6" x14ac:dyDescent="0.25">
      <c r="A466" s="64" t="s">
        <v>446</v>
      </c>
      <c r="B466" t="s">
        <v>18397</v>
      </c>
      <c r="E466" s="64" t="s">
        <v>606</v>
      </c>
      <c r="F466" t="str">
        <f t="shared" si="7"/>
        <v>NEUTRAL</v>
      </c>
    </row>
    <row r="467" spans="1:6" x14ac:dyDescent="0.25">
      <c r="A467" s="64" t="s">
        <v>446</v>
      </c>
      <c r="B467" t="s">
        <v>18397</v>
      </c>
      <c r="E467" s="64" t="s">
        <v>1588</v>
      </c>
      <c r="F467" t="str">
        <f t="shared" si="7"/>
        <v>NEUTRAL</v>
      </c>
    </row>
    <row r="468" spans="1:6" x14ac:dyDescent="0.25">
      <c r="A468" s="64" t="s">
        <v>446</v>
      </c>
      <c r="B468" t="s">
        <v>18397</v>
      </c>
      <c r="E468" s="64" t="s">
        <v>1589</v>
      </c>
      <c r="F468" t="str">
        <f t="shared" si="7"/>
        <v>NEUTRAL</v>
      </c>
    </row>
    <row r="469" spans="1:6" x14ac:dyDescent="0.25">
      <c r="A469" s="64" t="s">
        <v>447</v>
      </c>
      <c r="B469" t="s">
        <v>18397</v>
      </c>
      <c r="E469" s="64" t="s">
        <v>607</v>
      </c>
      <c r="F469" t="str">
        <f t="shared" si="7"/>
        <v>NEUTRAL</v>
      </c>
    </row>
    <row r="470" spans="1:6" x14ac:dyDescent="0.25">
      <c r="A470" s="64" t="s">
        <v>448</v>
      </c>
      <c r="B470" t="s">
        <v>18397</v>
      </c>
      <c r="E470" s="64" t="s">
        <v>618</v>
      </c>
      <c r="F470" t="str">
        <f t="shared" si="7"/>
        <v>NEUTRAL</v>
      </c>
    </row>
    <row r="471" spans="1:6" x14ac:dyDescent="0.25">
      <c r="A471" s="64" t="s">
        <v>449</v>
      </c>
      <c r="B471" t="s">
        <v>18397</v>
      </c>
      <c r="E471" s="64" t="s">
        <v>608</v>
      </c>
      <c r="F471" t="str">
        <f t="shared" si="7"/>
        <v>NEUTRAL</v>
      </c>
    </row>
    <row r="472" spans="1:6" x14ac:dyDescent="0.25">
      <c r="A472" s="64" t="s">
        <v>450</v>
      </c>
      <c r="B472" t="s">
        <v>18397</v>
      </c>
      <c r="E472" s="64" t="s">
        <v>609</v>
      </c>
      <c r="F472" t="str">
        <f t="shared" si="7"/>
        <v>NEUTRAL</v>
      </c>
    </row>
    <row r="473" spans="1:6" x14ac:dyDescent="0.25">
      <c r="A473" s="64" t="s">
        <v>450</v>
      </c>
      <c r="B473" t="s">
        <v>18397</v>
      </c>
      <c r="E473" s="64" t="s">
        <v>610</v>
      </c>
      <c r="F473" t="str">
        <f t="shared" si="7"/>
        <v>NEUTRAL</v>
      </c>
    </row>
    <row r="474" spans="1:6" x14ac:dyDescent="0.25">
      <c r="A474" s="64" t="s">
        <v>450</v>
      </c>
      <c r="B474" t="s">
        <v>18397</v>
      </c>
      <c r="E474" s="64" t="s">
        <v>611</v>
      </c>
      <c r="F474" t="str">
        <f t="shared" si="7"/>
        <v>NEUTRAL</v>
      </c>
    </row>
    <row r="475" spans="1:6" x14ac:dyDescent="0.25">
      <c r="A475" s="64" t="s">
        <v>450</v>
      </c>
      <c r="B475" t="s">
        <v>18397</v>
      </c>
      <c r="E475" s="64" t="s">
        <v>612</v>
      </c>
      <c r="F475" t="str">
        <f t="shared" si="7"/>
        <v>NEUTRAL</v>
      </c>
    </row>
    <row r="476" spans="1:6" x14ac:dyDescent="0.25">
      <c r="A476" s="64" t="s">
        <v>451</v>
      </c>
      <c r="B476" t="s">
        <v>18397</v>
      </c>
      <c r="E476" s="64" t="s">
        <v>613</v>
      </c>
      <c r="F476" t="str">
        <f t="shared" si="7"/>
        <v>NEUTRAL</v>
      </c>
    </row>
    <row r="477" spans="1:6" x14ac:dyDescent="0.25">
      <c r="A477" s="64" t="s">
        <v>452</v>
      </c>
      <c r="B477" t="s">
        <v>18397</v>
      </c>
      <c r="E477" s="64" t="s">
        <v>614</v>
      </c>
      <c r="F477" t="str">
        <f t="shared" si="7"/>
        <v>NEUTRAL</v>
      </c>
    </row>
    <row r="478" spans="1:6" x14ac:dyDescent="0.25">
      <c r="A478" s="64" t="s">
        <v>452</v>
      </c>
      <c r="B478" t="s">
        <v>18397</v>
      </c>
      <c r="E478" s="64" t="s">
        <v>615</v>
      </c>
      <c r="F478" t="str">
        <f t="shared" si="7"/>
        <v>NEUTRAL</v>
      </c>
    </row>
    <row r="479" spans="1:6" x14ac:dyDescent="0.25">
      <c r="A479" s="64" t="s">
        <v>453</v>
      </c>
      <c r="B479" t="s">
        <v>18397</v>
      </c>
      <c r="E479" s="64" t="s">
        <v>616</v>
      </c>
      <c r="F479" t="str">
        <f t="shared" si="7"/>
        <v>NEUTRAL</v>
      </c>
    </row>
    <row r="480" spans="1:6" x14ac:dyDescent="0.25">
      <c r="A480" s="64" t="s">
        <v>454</v>
      </c>
      <c r="B480" t="s">
        <v>18397</v>
      </c>
      <c r="E480" s="64" t="s">
        <v>617</v>
      </c>
      <c r="F480" t="str">
        <f t="shared" si="7"/>
        <v>NEUTRAL</v>
      </c>
    </row>
    <row r="481" spans="1:6" x14ac:dyDescent="0.25">
      <c r="A481" s="64" t="s">
        <v>455</v>
      </c>
      <c r="B481" t="s">
        <v>18399</v>
      </c>
      <c r="E481" s="64" t="s">
        <v>619</v>
      </c>
      <c r="F481" t="str">
        <f t="shared" si="7"/>
        <v>NEUTRAL</v>
      </c>
    </row>
    <row r="482" spans="1:6" x14ac:dyDescent="0.25">
      <c r="A482" s="64" t="s">
        <v>456</v>
      </c>
      <c r="B482" t="s">
        <v>18399</v>
      </c>
      <c r="E482" s="64" t="s">
        <v>620</v>
      </c>
      <c r="F482" t="str">
        <f t="shared" si="7"/>
        <v>NEUTRAL</v>
      </c>
    </row>
    <row r="483" spans="1:6" x14ac:dyDescent="0.25">
      <c r="A483" s="64" t="s">
        <v>456</v>
      </c>
      <c r="B483" t="s">
        <v>18399</v>
      </c>
      <c r="E483" s="64" t="s">
        <v>622</v>
      </c>
      <c r="F483" t="str">
        <f t="shared" si="7"/>
        <v>NEUTRAL</v>
      </c>
    </row>
    <row r="484" spans="1:6" x14ac:dyDescent="0.25">
      <c r="A484" s="64" t="s">
        <v>457</v>
      </c>
      <c r="B484" t="s">
        <v>18399</v>
      </c>
      <c r="E484" s="64" t="s">
        <v>623</v>
      </c>
      <c r="F484" t="str">
        <f t="shared" si="7"/>
        <v>NEUTRAL</v>
      </c>
    </row>
    <row r="485" spans="1:6" x14ac:dyDescent="0.25">
      <c r="A485" s="64" t="s">
        <v>458</v>
      </c>
      <c r="B485" t="s">
        <v>18399</v>
      </c>
      <c r="E485" s="64" t="s">
        <v>624</v>
      </c>
      <c r="F485" t="str">
        <f t="shared" si="7"/>
        <v>NEUTRAL</v>
      </c>
    </row>
    <row r="486" spans="1:6" x14ac:dyDescent="0.25">
      <c r="A486" s="64" t="s">
        <v>459</v>
      </c>
      <c r="B486" t="s">
        <v>18399</v>
      </c>
      <c r="E486" s="64" t="s">
        <v>625</v>
      </c>
      <c r="F486" t="str">
        <f t="shared" si="7"/>
        <v>NEUTRAL</v>
      </c>
    </row>
    <row r="487" spans="1:6" x14ac:dyDescent="0.25">
      <c r="A487" s="64" t="s">
        <v>460</v>
      </c>
      <c r="B487" t="s">
        <v>18399</v>
      </c>
      <c r="E487" s="64" t="s">
        <v>626</v>
      </c>
      <c r="F487" t="str">
        <f t="shared" si="7"/>
        <v>NEUTRAL</v>
      </c>
    </row>
    <row r="488" spans="1:6" x14ac:dyDescent="0.25">
      <c r="A488" s="64" t="s">
        <v>461</v>
      </c>
      <c r="B488" t="s">
        <v>18399</v>
      </c>
      <c r="E488" s="64" t="s">
        <v>627</v>
      </c>
      <c r="F488" t="str">
        <f t="shared" si="7"/>
        <v>NEUTRAL</v>
      </c>
    </row>
    <row r="489" spans="1:6" x14ac:dyDescent="0.25">
      <c r="A489" s="64" t="s">
        <v>462</v>
      </c>
      <c r="B489" t="s">
        <v>18399</v>
      </c>
      <c r="E489" s="64" t="s">
        <v>628</v>
      </c>
      <c r="F489" t="str">
        <f t="shared" si="7"/>
        <v>NEUTRAL</v>
      </c>
    </row>
    <row r="490" spans="1:6" x14ac:dyDescent="0.25">
      <c r="A490" s="64" t="s">
        <v>463</v>
      </c>
      <c r="B490" t="s">
        <v>18399</v>
      </c>
      <c r="E490" s="64" t="s">
        <v>1590</v>
      </c>
      <c r="F490" t="str">
        <f t="shared" si="7"/>
        <v>NEUTRAL</v>
      </c>
    </row>
    <row r="491" spans="1:6" x14ac:dyDescent="0.25">
      <c r="A491" s="64" t="s">
        <v>463</v>
      </c>
      <c r="B491" t="s">
        <v>18399</v>
      </c>
      <c r="E491" s="64" t="s">
        <v>629</v>
      </c>
      <c r="F491" t="str">
        <f t="shared" si="7"/>
        <v>NEUTRAL</v>
      </c>
    </row>
    <row r="492" spans="1:6" x14ac:dyDescent="0.25">
      <c r="A492" s="64" t="s">
        <v>464</v>
      </c>
      <c r="B492" t="s">
        <v>18399</v>
      </c>
      <c r="E492" s="64" t="s">
        <v>631</v>
      </c>
      <c r="F492" t="str">
        <f t="shared" si="7"/>
        <v>NEUTRAL</v>
      </c>
    </row>
    <row r="493" spans="1:6" x14ac:dyDescent="0.25">
      <c r="A493" s="64" t="s">
        <v>465</v>
      </c>
      <c r="B493" t="s">
        <v>18399</v>
      </c>
      <c r="E493" s="64" t="s">
        <v>630</v>
      </c>
      <c r="F493" t="str">
        <f t="shared" si="7"/>
        <v>NEGATIVE</v>
      </c>
    </row>
    <row r="494" spans="1:6" x14ac:dyDescent="0.25">
      <c r="A494" s="64" t="s">
        <v>466</v>
      </c>
      <c r="B494" t="s">
        <v>18399</v>
      </c>
      <c r="E494" s="64" t="s">
        <v>632</v>
      </c>
      <c r="F494" t="str">
        <f t="shared" si="7"/>
        <v>NEUTRAL</v>
      </c>
    </row>
    <row r="495" spans="1:6" x14ac:dyDescent="0.25">
      <c r="A495" s="64" t="s">
        <v>467</v>
      </c>
      <c r="B495" t="s">
        <v>18399</v>
      </c>
      <c r="E495" s="64" t="s">
        <v>633</v>
      </c>
      <c r="F495" t="str">
        <f t="shared" si="7"/>
        <v>NEUTRAL</v>
      </c>
    </row>
    <row r="496" spans="1:6" x14ac:dyDescent="0.25">
      <c r="A496" s="64" t="s">
        <v>468</v>
      </c>
      <c r="B496" t="s">
        <v>18399</v>
      </c>
      <c r="E496" s="64" t="s">
        <v>634</v>
      </c>
      <c r="F496" t="str">
        <f t="shared" si="7"/>
        <v>NEUTRAL</v>
      </c>
    </row>
    <row r="497" spans="1:6" x14ac:dyDescent="0.25">
      <c r="A497" s="64" t="s">
        <v>469</v>
      </c>
      <c r="B497" t="s">
        <v>18399</v>
      </c>
      <c r="E497" s="64" t="s">
        <v>662</v>
      </c>
      <c r="F497" t="str">
        <f t="shared" si="7"/>
        <v>NEUTRAL</v>
      </c>
    </row>
    <row r="498" spans="1:6" x14ac:dyDescent="0.25">
      <c r="A498" s="64" t="s">
        <v>470</v>
      </c>
      <c r="B498" t="s">
        <v>18399</v>
      </c>
      <c r="E498" s="64" t="s">
        <v>635</v>
      </c>
      <c r="F498" t="str">
        <f t="shared" si="7"/>
        <v>NEUTRAL</v>
      </c>
    </row>
    <row r="499" spans="1:6" x14ac:dyDescent="0.25">
      <c r="A499" s="64" t="s">
        <v>470</v>
      </c>
      <c r="B499" t="s">
        <v>18399</v>
      </c>
      <c r="E499" s="64" t="s">
        <v>636</v>
      </c>
      <c r="F499" t="str">
        <f t="shared" si="7"/>
        <v>NEUTRAL</v>
      </c>
    </row>
    <row r="500" spans="1:6" x14ac:dyDescent="0.25">
      <c r="A500" s="64" t="s">
        <v>471</v>
      </c>
      <c r="B500" t="s">
        <v>18399</v>
      </c>
      <c r="E500" s="64" t="s">
        <v>637</v>
      </c>
      <c r="F500" t="str">
        <f t="shared" si="7"/>
        <v>NEUTRAL</v>
      </c>
    </row>
    <row r="501" spans="1:6" x14ac:dyDescent="0.25">
      <c r="A501" s="64" t="s">
        <v>471</v>
      </c>
      <c r="B501" t="s">
        <v>18399</v>
      </c>
      <c r="E501" s="64" t="s">
        <v>638</v>
      </c>
      <c r="F501" t="str">
        <f t="shared" si="7"/>
        <v>NEUTRAL</v>
      </c>
    </row>
    <row r="502" spans="1:6" x14ac:dyDescent="0.25">
      <c r="A502" s="64" t="s">
        <v>472</v>
      </c>
      <c r="B502" t="s">
        <v>18399</v>
      </c>
      <c r="E502" s="64" t="s">
        <v>639</v>
      </c>
      <c r="F502" t="str">
        <f t="shared" si="7"/>
        <v>NEUTRAL</v>
      </c>
    </row>
    <row r="503" spans="1:6" x14ac:dyDescent="0.25">
      <c r="A503" s="64" t="s">
        <v>473</v>
      </c>
      <c r="B503" t="s">
        <v>18399</v>
      </c>
      <c r="E503" s="64" t="s">
        <v>640</v>
      </c>
      <c r="F503" t="str">
        <f t="shared" si="7"/>
        <v>NEUTRAL</v>
      </c>
    </row>
    <row r="504" spans="1:6" x14ac:dyDescent="0.25">
      <c r="A504" s="64" t="s">
        <v>474</v>
      </c>
      <c r="B504" t="s">
        <v>18399</v>
      </c>
      <c r="E504" s="64" t="s">
        <v>1281</v>
      </c>
      <c r="F504" t="str">
        <f t="shared" si="7"/>
        <v>NEUTRAL</v>
      </c>
    </row>
    <row r="505" spans="1:6" x14ac:dyDescent="0.25">
      <c r="A505" s="64" t="s">
        <v>475</v>
      </c>
      <c r="B505" t="s">
        <v>18399</v>
      </c>
      <c r="E505" s="64" t="s">
        <v>641</v>
      </c>
      <c r="F505" t="str">
        <f t="shared" si="7"/>
        <v>NEUTRAL</v>
      </c>
    </row>
    <row r="506" spans="1:6" x14ac:dyDescent="0.25">
      <c r="A506" s="64" t="s">
        <v>476</v>
      </c>
      <c r="B506" t="s">
        <v>18399</v>
      </c>
      <c r="E506" s="64" t="s">
        <v>1591</v>
      </c>
      <c r="F506" t="str">
        <f t="shared" si="7"/>
        <v>NEUTRAL</v>
      </c>
    </row>
    <row r="507" spans="1:6" x14ac:dyDescent="0.25">
      <c r="A507" s="64" t="s">
        <v>476</v>
      </c>
      <c r="B507" t="s">
        <v>18399</v>
      </c>
      <c r="E507" s="64" t="s">
        <v>643</v>
      </c>
      <c r="F507" t="str">
        <f t="shared" si="7"/>
        <v>NEUTRAL</v>
      </c>
    </row>
    <row r="508" spans="1:6" x14ac:dyDescent="0.25">
      <c r="A508" s="64" t="s">
        <v>476</v>
      </c>
      <c r="B508" t="s">
        <v>18399</v>
      </c>
      <c r="E508" s="64" t="s">
        <v>1592</v>
      </c>
      <c r="F508" t="str">
        <f t="shared" si="7"/>
        <v>NEUTRAL</v>
      </c>
    </row>
    <row r="509" spans="1:6" x14ac:dyDescent="0.25">
      <c r="A509" s="64" t="s">
        <v>477</v>
      </c>
      <c r="B509" t="s">
        <v>18399</v>
      </c>
      <c r="E509" s="64" t="s">
        <v>644</v>
      </c>
      <c r="F509" t="str">
        <f t="shared" si="7"/>
        <v>POSITIVE</v>
      </c>
    </row>
    <row r="510" spans="1:6" x14ac:dyDescent="0.25">
      <c r="A510" s="64" t="s">
        <v>478</v>
      </c>
      <c r="B510" t="s">
        <v>18399</v>
      </c>
      <c r="E510" s="64" t="s">
        <v>645</v>
      </c>
      <c r="F510" t="str">
        <f t="shared" si="7"/>
        <v>POSITIVE</v>
      </c>
    </row>
    <row r="511" spans="1:6" x14ac:dyDescent="0.25">
      <c r="A511" s="64" t="s">
        <v>479</v>
      </c>
      <c r="B511" t="s">
        <v>18399</v>
      </c>
      <c r="E511" s="64" t="s">
        <v>646</v>
      </c>
      <c r="F511" t="str">
        <f t="shared" si="7"/>
        <v>POSITIVE</v>
      </c>
    </row>
    <row r="512" spans="1:6" x14ac:dyDescent="0.25">
      <c r="A512" s="64" t="s">
        <v>480</v>
      </c>
      <c r="B512" t="s">
        <v>18399</v>
      </c>
      <c r="E512" s="64" t="s">
        <v>647</v>
      </c>
      <c r="F512" t="str">
        <f t="shared" si="7"/>
        <v>POSITIVE</v>
      </c>
    </row>
    <row r="513" spans="1:6" x14ac:dyDescent="0.25">
      <c r="A513" s="64" t="s">
        <v>480</v>
      </c>
      <c r="B513" t="s">
        <v>18399</v>
      </c>
      <c r="E513" s="64" t="s">
        <v>799</v>
      </c>
      <c r="F513" t="str">
        <f t="shared" si="7"/>
        <v>NEUTRAL</v>
      </c>
    </row>
    <row r="514" spans="1:6" x14ac:dyDescent="0.25">
      <c r="A514" s="64" t="s">
        <v>480</v>
      </c>
      <c r="B514" t="s">
        <v>18399</v>
      </c>
      <c r="E514" s="64" t="s">
        <v>648</v>
      </c>
      <c r="F514" t="str">
        <f t="shared" si="7"/>
        <v>POSITIVE</v>
      </c>
    </row>
    <row r="515" spans="1:6" x14ac:dyDescent="0.25">
      <c r="A515" s="64" t="s">
        <v>481</v>
      </c>
      <c r="B515" t="s">
        <v>18399</v>
      </c>
      <c r="E515" s="64" t="s">
        <v>649</v>
      </c>
      <c r="F515" t="str">
        <f t="shared" ref="F515:F578" si="8">VLOOKUP(E515,A:B,2,FALSE)</f>
        <v>POSITIVE</v>
      </c>
    </row>
    <row r="516" spans="1:6" x14ac:dyDescent="0.25">
      <c r="A516" s="64" t="s">
        <v>481</v>
      </c>
      <c r="B516" t="s">
        <v>18399</v>
      </c>
      <c r="E516" s="64" t="s">
        <v>650</v>
      </c>
      <c r="F516" t="str">
        <f t="shared" si="8"/>
        <v>NEUTRAL</v>
      </c>
    </row>
    <row r="517" spans="1:6" x14ac:dyDescent="0.25">
      <c r="A517" s="64" t="s">
        <v>481</v>
      </c>
      <c r="B517" t="s">
        <v>18399</v>
      </c>
      <c r="E517" s="64" t="s">
        <v>651</v>
      </c>
      <c r="F517" t="str">
        <f t="shared" si="8"/>
        <v>NEUTRAL</v>
      </c>
    </row>
    <row r="518" spans="1:6" x14ac:dyDescent="0.25">
      <c r="A518" s="64" t="s">
        <v>482</v>
      </c>
      <c r="B518" t="s">
        <v>18399</v>
      </c>
      <c r="E518" s="64" t="s">
        <v>652</v>
      </c>
      <c r="F518" t="str">
        <f t="shared" si="8"/>
        <v>NEUTRAL</v>
      </c>
    </row>
    <row r="519" spans="1:6" x14ac:dyDescent="0.25">
      <c r="A519" s="64" t="s">
        <v>483</v>
      </c>
      <c r="B519" t="s">
        <v>18399</v>
      </c>
      <c r="E519" s="64" t="s">
        <v>653</v>
      </c>
      <c r="F519" t="str">
        <f t="shared" si="8"/>
        <v>NEUTRAL</v>
      </c>
    </row>
    <row r="520" spans="1:6" x14ac:dyDescent="0.25">
      <c r="A520" s="64" t="s">
        <v>484</v>
      </c>
      <c r="B520" t="s">
        <v>18399</v>
      </c>
      <c r="E520" s="64" t="s">
        <v>654</v>
      </c>
      <c r="F520" t="str">
        <f t="shared" si="8"/>
        <v>NEUTRAL</v>
      </c>
    </row>
    <row r="521" spans="1:6" x14ac:dyDescent="0.25">
      <c r="A521" s="64" t="s">
        <v>484</v>
      </c>
      <c r="B521" t="s">
        <v>18399</v>
      </c>
      <c r="E521" s="64" t="s">
        <v>655</v>
      </c>
      <c r="F521" t="str">
        <f t="shared" si="8"/>
        <v>NEUTRAL</v>
      </c>
    </row>
    <row r="522" spans="1:6" x14ac:dyDescent="0.25">
      <c r="A522" s="64" t="s">
        <v>485</v>
      </c>
      <c r="B522" t="s">
        <v>18399</v>
      </c>
      <c r="E522" s="64" t="s">
        <v>656</v>
      </c>
      <c r="F522" t="str">
        <f t="shared" si="8"/>
        <v>NEUTRAL</v>
      </c>
    </row>
    <row r="523" spans="1:6" x14ac:dyDescent="0.25">
      <c r="A523" s="64" t="s">
        <v>486</v>
      </c>
      <c r="B523" t="s">
        <v>18399</v>
      </c>
      <c r="E523" s="64" t="s">
        <v>657</v>
      </c>
      <c r="F523" t="str">
        <f t="shared" si="8"/>
        <v>NEUTRAL</v>
      </c>
    </row>
    <row r="524" spans="1:6" x14ac:dyDescent="0.25">
      <c r="A524" s="64" t="s">
        <v>487</v>
      </c>
      <c r="B524" t="s">
        <v>18399</v>
      </c>
      <c r="E524" s="64" t="s">
        <v>658</v>
      </c>
      <c r="F524" t="str">
        <f t="shared" si="8"/>
        <v>NEUTRAL</v>
      </c>
    </row>
    <row r="525" spans="1:6" x14ac:dyDescent="0.25">
      <c r="A525" s="64" t="s">
        <v>488</v>
      </c>
      <c r="B525" t="s">
        <v>18399</v>
      </c>
      <c r="E525" s="64" t="s">
        <v>659</v>
      </c>
      <c r="F525" t="str">
        <f t="shared" si="8"/>
        <v>NEUTRAL</v>
      </c>
    </row>
    <row r="526" spans="1:6" x14ac:dyDescent="0.25">
      <c r="A526" s="64" t="s">
        <v>488</v>
      </c>
      <c r="B526" t="s">
        <v>18399</v>
      </c>
      <c r="E526" s="64" t="s">
        <v>660</v>
      </c>
      <c r="F526" t="str">
        <f t="shared" si="8"/>
        <v>NEUTRAL</v>
      </c>
    </row>
    <row r="527" spans="1:6" x14ac:dyDescent="0.25">
      <c r="A527" s="64" t="s">
        <v>489</v>
      </c>
      <c r="B527" t="s">
        <v>18399</v>
      </c>
      <c r="E527" s="64" t="s">
        <v>661</v>
      </c>
      <c r="F527" t="str">
        <f t="shared" si="8"/>
        <v>NEUTRAL</v>
      </c>
    </row>
    <row r="528" spans="1:6" x14ac:dyDescent="0.25">
      <c r="A528" s="64" t="s">
        <v>490</v>
      </c>
      <c r="B528" t="s">
        <v>18399</v>
      </c>
      <c r="E528" s="64" t="s">
        <v>663</v>
      </c>
      <c r="F528" t="str">
        <f t="shared" si="8"/>
        <v>NEUTRAL</v>
      </c>
    </row>
    <row r="529" spans="1:6" x14ac:dyDescent="0.25">
      <c r="A529" s="64" t="s">
        <v>490</v>
      </c>
      <c r="B529" t="s">
        <v>18397</v>
      </c>
      <c r="E529" s="64" t="s">
        <v>664</v>
      </c>
      <c r="F529" t="str">
        <f t="shared" si="8"/>
        <v>NEUTRAL</v>
      </c>
    </row>
    <row r="530" spans="1:6" x14ac:dyDescent="0.25">
      <c r="A530" s="64" t="s">
        <v>490</v>
      </c>
      <c r="B530" t="s">
        <v>18397</v>
      </c>
      <c r="E530" s="64" t="s">
        <v>665</v>
      </c>
      <c r="F530" t="str">
        <f t="shared" si="8"/>
        <v>NEUTRAL</v>
      </c>
    </row>
    <row r="531" spans="1:6" x14ac:dyDescent="0.25">
      <c r="A531" s="64" t="s">
        <v>491</v>
      </c>
      <c r="B531" t="s">
        <v>18397</v>
      </c>
      <c r="E531" s="64" t="s">
        <v>666</v>
      </c>
      <c r="F531" t="str">
        <f t="shared" si="8"/>
        <v>NEUTRAL</v>
      </c>
    </row>
    <row r="532" spans="1:6" x14ac:dyDescent="0.25">
      <c r="A532" s="64" t="s">
        <v>492</v>
      </c>
      <c r="B532" t="s">
        <v>18397</v>
      </c>
      <c r="E532" s="64" t="s">
        <v>667</v>
      </c>
      <c r="F532" t="str">
        <f t="shared" si="8"/>
        <v>NEUTRAL</v>
      </c>
    </row>
    <row r="533" spans="1:6" x14ac:dyDescent="0.25">
      <c r="A533" s="64" t="s">
        <v>493</v>
      </c>
      <c r="B533" t="s">
        <v>18397</v>
      </c>
      <c r="E533" s="64" t="s">
        <v>669</v>
      </c>
      <c r="F533" t="str">
        <f t="shared" si="8"/>
        <v>NEUTRAL</v>
      </c>
    </row>
    <row r="534" spans="1:6" x14ac:dyDescent="0.25">
      <c r="A534" s="64" t="s">
        <v>494</v>
      </c>
      <c r="B534" t="s">
        <v>18397</v>
      </c>
      <c r="E534" s="64" t="s">
        <v>670</v>
      </c>
      <c r="F534" t="str">
        <f t="shared" si="8"/>
        <v>NEUTRAL</v>
      </c>
    </row>
    <row r="535" spans="1:6" x14ac:dyDescent="0.25">
      <c r="A535" s="64" t="s">
        <v>495</v>
      </c>
      <c r="B535" t="s">
        <v>18397</v>
      </c>
      <c r="E535" s="64" t="s">
        <v>671</v>
      </c>
      <c r="F535" t="str">
        <f t="shared" si="8"/>
        <v>NEUTRAL</v>
      </c>
    </row>
    <row r="536" spans="1:6" x14ac:dyDescent="0.25">
      <c r="A536" s="64" t="s">
        <v>496</v>
      </c>
      <c r="B536" t="s">
        <v>18397</v>
      </c>
      <c r="E536" s="64" t="s">
        <v>672</v>
      </c>
      <c r="F536" t="str">
        <f t="shared" si="8"/>
        <v>NEUTRAL</v>
      </c>
    </row>
    <row r="537" spans="1:6" x14ac:dyDescent="0.25">
      <c r="A537" s="64" t="s">
        <v>497</v>
      </c>
      <c r="B537" t="s">
        <v>18397</v>
      </c>
      <c r="E537" s="64" t="s">
        <v>673</v>
      </c>
      <c r="F537" t="str">
        <f t="shared" si="8"/>
        <v>NEUTRAL</v>
      </c>
    </row>
    <row r="538" spans="1:6" x14ac:dyDescent="0.25">
      <c r="A538" s="64" t="s">
        <v>497</v>
      </c>
      <c r="B538" t="s">
        <v>18397</v>
      </c>
      <c r="E538" s="64" t="s">
        <v>674</v>
      </c>
      <c r="F538" t="str">
        <f t="shared" si="8"/>
        <v>NEUTRAL</v>
      </c>
    </row>
    <row r="539" spans="1:6" x14ac:dyDescent="0.25">
      <c r="A539" s="64" t="s">
        <v>498</v>
      </c>
      <c r="B539" t="s">
        <v>18397</v>
      </c>
      <c r="E539" s="64" t="s">
        <v>675</v>
      </c>
      <c r="F539" t="str">
        <f t="shared" si="8"/>
        <v>NEUTRAL</v>
      </c>
    </row>
    <row r="540" spans="1:6" x14ac:dyDescent="0.25">
      <c r="A540" s="64" t="s">
        <v>499</v>
      </c>
      <c r="B540" t="s">
        <v>18397</v>
      </c>
      <c r="E540" s="64" t="s">
        <v>676</v>
      </c>
      <c r="F540" t="str">
        <f t="shared" si="8"/>
        <v>NEUTRAL</v>
      </c>
    </row>
    <row r="541" spans="1:6" x14ac:dyDescent="0.25">
      <c r="A541" s="64" t="s">
        <v>500</v>
      </c>
      <c r="B541" t="s">
        <v>18397</v>
      </c>
      <c r="E541" s="64" t="s">
        <v>677</v>
      </c>
      <c r="F541" t="str">
        <f t="shared" si="8"/>
        <v>NEUTRAL</v>
      </c>
    </row>
    <row r="542" spans="1:6" x14ac:dyDescent="0.25">
      <c r="A542" s="64" t="s">
        <v>501</v>
      </c>
      <c r="B542" t="s">
        <v>18397</v>
      </c>
      <c r="E542" s="64" t="s">
        <v>678</v>
      </c>
      <c r="F542" t="str">
        <f t="shared" si="8"/>
        <v>NEUTRAL</v>
      </c>
    </row>
    <row r="543" spans="1:6" x14ac:dyDescent="0.25">
      <c r="A543" s="64" t="s">
        <v>502</v>
      </c>
      <c r="B543" t="s">
        <v>18397</v>
      </c>
      <c r="E543" s="64" t="s">
        <v>679</v>
      </c>
      <c r="F543" t="str">
        <f t="shared" si="8"/>
        <v>NEUTRAL</v>
      </c>
    </row>
    <row r="544" spans="1:6" x14ac:dyDescent="0.25">
      <c r="A544" s="64" t="s">
        <v>503</v>
      </c>
      <c r="B544" t="s">
        <v>18397</v>
      </c>
      <c r="E544" s="64" t="s">
        <v>680</v>
      </c>
      <c r="F544" t="str">
        <f t="shared" si="8"/>
        <v>NEUTRAL</v>
      </c>
    </row>
    <row r="545" spans="1:6" x14ac:dyDescent="0.25">
      <c r="A545" s="64" t="s">
        <v>504</v>
      </c>
      <c r="B545" t="s">
        <v>18397</v>
      </c>
      <c r="E545" s="64" t="s">
        <v>681</v>
      </c>
      <c r="F545" t="str">
        <f t="shared" si="8"/>
        <v>NEUTRAL</v>
      </c>
    </row>
    <row r="546" spans="1:6" x14ac:dyDescent="0.25">
      <c r="A546" s="64" t="s">
        <v>504</v>
      </c>
      <c r="B546" t="s">
        <v>18397</v>
      </c>
      <c r="E546" s="64" t="s">
        <v>682</v>
      </c>
      <c r="F546" t="str">
        <f t="shared" si="8"/>
        <v>NEUTRAL</v>
      </c>
    </row>
    <row r="547" spans="1:6" x14ac:dyDescent="0.25">
      <c r="A547" s="64" t="s">
        <v>505</v>
      </c>
      <c r="B547" t="s">
        <v>18397</v>
      </c>
      <c r="E547" s="64" t="s">
        <v>683</v>
      </c>
      <c r="F547" t="str">
        <f t="shared" si="8"/>
        <v>NEUTRAL</v>
      </c>
    </row>
    <row r="548" spans="1:6" x14ac:dyDescent="0.25">
      <c r="A548" s="64" t="s">
        <v>506</v>
      </c>
      <c r="B548" t="s">
        <v>18397</v>
      </c>
      <c r="E548" s="64" t="s">
        <v>684</v>
      </c>
      <c r="F548" t="str">
        <f t="shared" si="8"/>
        <v>NEUTRAL</v>
      </c>
    </row>
    <row r="549" spans="1:6" x14ac:dyDescent="0.25">
      <c r="A549" s="64" t="s">
        <v>507</v>
      </c>
      <c r="B549" t="s">
        <v>18397</v>
      </c>
      <c r="E549" s="64" t="s">
        <v>685</v>
      </c>
      <c r="F549" t="str">
        <f t="shared" si="8"/>
        <v>NEUTRAL</v>
      </c>
    </row>
    <row r="550" spans="1:6" x14ac:dyDescent="0.25">
      <c r="A550" s="64" t="s">
        <v>508</v>
      </c>
      <c r="B550" t="s">
        <v>18397</v>
      </c>
      <c r="E550" s="64" t="s">
        <v>686</v>
      </c>
      <c r="F550" t="str">
        <f t="shared" si="8"/>
        <v>NEUTRAL</v>
      </c>
    </row>
    <row r="551" spans="1:6" x14ac:dyDescent="0.25">
      <c r="A551" s="64" t="s">
        <v>509</v>
      </c>
      <c r="B551" t="s">
        <v>18397</v>
      </c>
      <c r="E551" s="64" t="s">
        <v>687</v>
      </c>
      <c r="F551" t="str">
        <f t="shared" si="8"/>
        <v>NEUTRAL</v>
      </c>
    </row>
    <row r="552" spans="1:6" x14ac:dyDescent="0.25">
      <c r="A552" s="64" t="s">
        <v>510</v>
      </c>
      <c r="B552" t="s">
        <v>18397</v>
      </c>
      <c r="E552" s="64" t="s">
        <v>688</v>
      </c>
      <c r="F552" t="str">
        <f t="shared" si="8"/>
        <v>NEUTRAL</v>
      </c>
    </row>
    <row r="553" spans="1:6" x14ac:dyDescent="0.25">
      <c r="A553" s="64" t="s">
        <v>511</v>
      </c>
      <c r="B553" t="s">
        <v>18397</v>
      </c>
      <c r="E553" s="64" t="s">
        <v>689</v>
      </c>
      <c r="F553" t="str">
        <f t="shared" si="8"/>
        <v>NEUTRAL</v>
      </c>
    </row>
    <row r="554" spans="1:6" x14ac:dyDescent="0.25">
      <c r="A554" s="64" t="s">
        <v>511</v>
      </c>
      <c r="B554" t="s">
        <v>18397</v>
      </c>
      <c r="E554" s="64" t="s">
        <v>690</v>
      </c>
      <c r="F554" t="str">
        <f t="shared" si="8"/>
        <v>NEUTRAL</v>
      </c>
    </row>
    <row r="555" spans="1:6" x14ac:dyDescent="0.25">
      <c r="A555" s="64" t="s">
        <v>512</v>
      </c>
      <c r="B555" t="s">
        <v>18397</v>
      </c>
      <c r="E555" s="64" t="s">
        <v>691</v>
      </c>
      <c r="F555" t="str">
        <f t="shared" si="8"/>
        <v>NEUTRAL</v>
      </c>
    </row>
    <row r="556" spans="1:6" x14ac:dyDescent="0.25">
      <c r="A556" s="64" t="s">
        <v>513</v>
      </c>
      <c r="B556" t="s">
        <v>18397</v>
      </c>
      <c r="E556" s="64" t="s">
        <v>692</v>
      </c>
      <c r="F556" t="str">
        <f t="shared" si="8"/>
        <v>NEUTRAL</v>
      </c>
    </row>
    <row r="557" spans="1:6" x14ac:dyDescent="0.25">
      <c r="A557" s="64" t="s">
        <v>514</v>
      </c>
      <c r="B557" t="s">
        <v>18397</v>
      </c>
      <c r="E557" s="64" t="s">
        <v>693</v>
      </c>
      <c r="F557" t="str">
        <f t="shared" si="8"/>
        <v>NEUTRAL</v>
      </c>
    </row>
    <row r="558" spans="1:6" x14ac:dyDescent="0.25">
      <c r="A558" s="64" t="s">
        <v>515</v>
      </c>
      <c r="B558" t="s">
        <v>18397</v>
      </c>
      <c r="E558" s="64" t="s">
        <v>694</v>
      </c>
      <c r="F558" t="str">
        <f t="shared" si="8"/>
        <v>NEUTRAL</v>
      </c>
    </row>
    <row r="559" spans="1:6" x14ac:dyDescent="0.25">
      <c r="A559" s="64" t="s">
        <v>516</v>
      </c>
      <c r="B559" t="s">
        <v>18397</v>
      </c>
      <c r="E559" s="64" t="s">
        <v>695</v>
      </c>
      <c r="F559" t="str">
        <f t="shared" si="8"/>
        <v>NEUTRAL</v>
      </c>
    </row>
    <row r="560" spans="1:6" x14ac:dyDescent="0.25">
      <c r="A560" s="64" t="s">
        <v>517</v>
      </c>
      <c r="B560" t="s">
        <v>18397</v>
      </c>
      <c r="E560" s="64" t="s">
        <v>696</v>
      </c>
      <c r="F560" t="str">
        <f t="shared" si="8"/>
        <v>NEUTRAL</v>
      </c>
    </row>
    <row r="561" spans="1:6" x14ac:dyDescent="0.25">
      <c r="A561" s="64" t="s">
        <v>518</v>
      </c>
      <c r="B561" t="s">
        <v>18397</v>
      </c>
      <c r="E561" s="64" t="s">
        <v>697</v>
      </c>
      <c r="F561" t="str">
        <f t="shared" si="8"/>
        <v>NEUTRAL</v>
      </c>
    </row>
    <row r="562" spans="1:6" x14ac:dyDescent="0.25">
      <c r="A562" s="64" t="s">
        <v>518</v>
      </c>
      <c r="B562" t="s">
        <v>18397</v>
      </c>
      <c r="E562" s="64" t="s">
        <v>698</v>
      </c>
      <c r="F562" t="str">
        <f t="shared" si="8"/>
        <v>NEUTRAL</v>
      </c>
    </row>
    <row r="563" spans="1:6" x14ac:dyDescent="0.25">
      <c r="A563" s="64" t="s">
        <v>519</v>
      </c>
      <c r="B563" t="s">
        <v>18397</v>
      </c>
      <c r="E563" s="64" t="s">
        <v>699</v>
      </c>
      <c r="F563" t="str">
        <f t="shared" si="8"/>
        <v>NEUTRAL</v>
      </c>
    </row>
    <row r="564" spans="1:6" x14ac:dyDescent="0.25">
      <c r="A564" s="64" t="s">
        <v>519</v>
      </c>
      <c r="B564" t="s">
        <v>18397</v>
      </c>
      <c r="E564" s="64" t="s">
        <v>700</v>
      </c>
      <c r="F564" t="str">
        <f t="shared" si="8"/>
        <v>NEUTRAL</v>
      </c>
    </row>
    <row r="565" spans="1:6" x14ac:dyDescent="0.25">
      <c r="A565" s="64" t="s">
        <v>520</v>
      </c>
      <c r="B565" t="s">
        <v>18397</v>
      </c>
      <c r="E565" s="64" t="s">
        <v>701</v>
      </c>
      <c r="F565" t="str">
        <f t="shared" si="8"/>
        <v>NEUTRAL</v>
      </c>
    </row>
    <row r="566" spans="1:6" x14ac:dyDescent="0.25">
      <c r="A566" s="64" t="s">
        <v>521</v>
      </c>
      <c r="B566" t="s">
        <v>18397</v>
      </c>
      <c r="E566" s="64" t="s">
        <v>702</v>
      </c>
      <c r="F566" t="str">
        <f t="shared" si="8"/>
        <v>NEUTRAL</v>
      </c>
    </row>
    <row r="567" spans="1:6" x14ac:dyDescent="0.25">
      <c r="A567" s="64" t="s">
        <v>521</v>
      </c>
      <c r="B567" t="s">
        <v>18397</v>
      </c>
      <c r="E567" s="64" t="s">
        <v>1078</v>
      </c>
      <c r="F567" t="str">
        <f t="shared" si="8"/>
        <v>NEUTRAL</v>
      </c>
    </row>
    <row r="568" spans="1:6" x14ac:dyDescent="0.25">
      <c r="A568" s="64" t="s">
        <v>521</v>
      </c>
      <c r="B568" t="s">
        <v>18397</v>
      </c>
      <c r="E568" s="64" t="s">
        <v>703</v>
      </c>
      <c r="F568" t="str">
        <f t="shared" si="8"/>
        <v>NEUTRAL</v>
      </c>
    </row>
    <row r="569" spans="1:6" x14ac:dyDescent="0.25">
      <c r="A569" s="64" t="s">
        <v>522</v>
      </c>
      <c r="B569" t="s">
        <v>18397</v>
      </c>
      <c r="E569" s="64" t="s">
        <v>704</v>
      </c>
      <c r="F569" t="str">
        <f t="shared" si="8"/>
        <v>NEUTRAL</v>
      </c>
    </row>
    <row r="570" spans="1:6" x14ac:dyDescent="0.25">
      <c r="A570" s="64" t="s">
        <v>523</v>
      </c>
      <c r="B570" t="s">
        <v>18397</v>
      </c>
      <c r="E570" s="64" t="s">
        <v>705</v>
      </c>
      <c r="F570" t="str">
        <f t="shared" si="8"/>
        <v>NEUTRAL</v>
      </c>
    </row>
    <row r="571" spans="1:6" x14ac:dyDescent="0.25">
      <c r="A571" s="64" t="s">
        <v>524</v>
      </c>
      <c r="B571" t="s">
        <v>18397</v>
      </c>
      <c r="E571" s="64" t="s">
        <v>706</v>
      </c>
      <c r="F571" t="str">
        <f t="shared" si="8"/>
        <v>NEUTRAL</v>
      </c>
    </row>
    <row r="572" spans="1:6" x14ac:dyDescent="0.25">
      <c r="A572" s="64" t="s">
        <v>525</v>
      </c>
      <c r="B572" t="s">
        <v>18397</v>
      </c>
      <c r="E572" s="64" t="s">
        <v>707</v>
      </c>
      <c r="F572" t="str">
        <f t="shared" si="8"/>
        <v>NEUTRAL</v>
      </c>
    </row>
    <row r="573" spans="1:6" x14ac:dyDescent="0.25">
      <c r="A573" s="64" t="s">
        <v>525</v>
      </c>
      <c r="B573" t="s">
        <v>18397</v>
      </c>
      <c r="E573" s="64" t="s">
        <v>708</v>
      </c>
      <c r="F573" t="str">
        <f t="shared" si="8"/>
        <v>NEUTRAL</v>
      </c>
    </row>
    <row r="574" spans="1:6" x14ac:dyDescent="0.25">
      <c r="A574" s="64" t="s">
        <v>525</v>
      </c>
      <c r="B574" t="s">
        <v>18397</v>
      </c>
      <c r="E574" s="64" t="s">
        <v>709</v>
      </c>
      <c r="F574" t="str">
        <f t="shared" si="8"/>
        <v>NEUTRAL</v>
      </c>
    </row>
    <row r="575" spans="1:6" x14ac:dyDescent="0.25">
      <c r="A575" s="64" t="s">
        <v>525</v>
      </c>
      <c r="B575" t="s">
        <v>18397</v>
      </c>
      <c r="E575" s="64" t="s">
        <v>710</v>
      </c>
      <c r="F575" t="str">
        <f t="shared" si="8"/>
        <v>NEUTRAL</v>
      </c>
    </row>
    <row r="576" spans="1:6" x14ac:dyDescent="0.25">
      <c r="A576" s="64" t="s">
        <v>525</v>
      </c>
      <c r="B576" t="s">
        <v>18397</v>
      </c>
      <c r="E576" s="64" t="s">
        <v>711</v>
      </c>
      <c r="F576" t="str">
        <f t="shared" si="8"/>
        <v>NEUTRAL</v>
      </c>
    </row>
    <row r="577" spans="1:6" x14ac:dyDescent="0.25">
      <c r="A577" s="64" t="s">
        <v>526</v>
      </c>
      <c r="B577" t="s">
        <v>18397</v>
      </c>
      <c r="E577" s="64" t="s">
        <v>712</v>
      </c>
      <c r="F577" t="str">
        <f t="shared" si="8"/>
        <v>NEUTRAL</v>
      </c>
    </row>
    <row r="578" spans="1:6" x14ac:dyDescent="0.25">
      <c r="A578" s="64" t="s">
        <v>527</v>
      </c>
      <c r="B578" t="s">
        <v>18397</v>
      </c>
      <c r="E578" s="64" t="s">
        <v>713</v>
      </c>
      <c r="F578" t="str">
        <f t="shared" si="8"/>
        <v>NEUTRAL</v>
      </c>
    </row>
    <row r="579" spans="1:6" x14ac:dyDescent="0.25">
      <c r="A579" s="64" t="s">
        <v>527</v>
      </c>
      <c r="B579" t="s">
        <v>18397</v>
      </c>
      <c r="E579" s="64" t="s">
        <v>714</v>
      </c>
      <c r="F579" t="str">
        <f t="shared" ref="F579:F642" si="9">VLOOKUP(E579,A:B,2,FALSE)</f>
        <v>NEUTRAL</v>
      </c>
    </row>
    <row r="580" spans="1:6" x14ac:dyDescent="0.25">
      <c r="A580" s="64" t="s">
        <v>528</v>
      </c>
      <c r="B580" t="s">
        <v>18397</v>
      </c>
      <c r="E580" s="64" t="s">
        <v>715</v>
      </c>
      <c r="F580" t="str">
        <f t="shared" si="9"/>
        <v>NEUTRAL</v>
      </c>
    </row>
    <row r="581" spans="1:6" x14ac:dyDescent="0.25">
      <c r="A581" s="64" t="s">
        <v>529</v>
      </c>
      <c r="B581" t="s">
        <v>18397</v>
      </c>
      <c r="E581" s="64" t="s">
        <v>716</v>
      </c>
      <c r="F581" t="str">
        <f t="shared" si="9"/>
        <v>NEUTRAL</v>
      </c>
    </row>
    <row r="582" spans="1:6" x14ac:dyDescent="0.25">
      <c r="A582" s="64" t="s">
        <v>529</v>
      </c>
      <c r="B582" t="s">
        <v>18397</v>
      </c>
      <c r="E582" s="64" t="s">
        <v>717</v>
      </c>
      <c r="F582" t="str">
        <f t="shared" si="9"/>
        <v>NEUTRAL</v>
      </c>
    </row>
    <row r="583" spans="1:6" x14ac:dyDescent="0.25">
      <c r="A583" s="64" t="s">
        <v>530</v>
      </c>
      <c r="B583" t="s">
        <v>18397</v>
      </c>
      <c r="E583" s="64" t="s">
        <v>718</v>
      </c>
      <c r="F583" t="str">
        <f t="shared" si="9"/>
        <v>NEUTRAL</v>
      </c>
    </row>
    <row r="584" spans="1:6" x14ac:dyDescent="0.25">
      <c r="A584" s="64" t="s">
        <v>530</v>
      </c>
      <c r="B584" t="s">
        <v>18397</v>
      </c>
      <c r="E584" s="64" t="s">
        <v>719</v>
      </c>
      <c r="F584" t="str">
        <f t="shared" si="9"/>
        <v>NEUTRAL</v>
      </c>
    </row>
    <row r="585" spans="1:6" x14ac:dyDescent="0.25">
      <c r="A585" s="64" t="s">
        <v>531</v>
      </c>
      <c r="B585" t="s">
        <v>18397</v>
      </c>
      <c r="E585" s="64" t="s">
        <v>720</v>
      </c>
      <c r="F585" t="str">
        <f t="shared" si="9"/>
        <v>NEUTRAL</v>
      </c>
    </row>
    <row r="586" spans="1:6" x14ac:dyDescent="0.25">
      <c r="A586" s="64" t="s">
        <v>531</v>
      </c>
      <c r="B586" t="s">
        <v>18397</v>
      </c>
      <c r="E586" s="64" t="s">
        <v>721</v>
      </c>
      <c r="F586" t="str">
        <f t="shared" si="9"/>
        <v>NEUTRAL</v>
      </c>
    </row>
    <row r="587" spans="1:6" x14ac:dyDescent="0.25">
      <c r="A587" s="64" t="s">
        <v>532</v>
      </c>
      <c r="B587" t="s">
        <v>18397</v>
      </c>
      <c r="E587" s="64" t="s">
        <v>722</v>
      </c>
      <c r="F587" t="str">
        <f t="shared" si="9"/>
        <v>NEUTRAL</v>
      </c>
    </row>
    <row r="588" spans="1:6" x14ac:dyDescent="0.25">
      <c r="A588" s="64" t="s">
        <v>532</v>
      </c>
      <c r="B588" t="s">
        <v>18397</v>
      </c>
      <c r="E588" s="64" t="s">
        <v>723</v>
      </c>
      <c r="F588" t="str">
        <f t="shared" si="9"/>
        <v>NEUTRAL</v>
      </c>
    </row>
    <row r="589" spans="1:6" x14ac:dyDescent="0.25">
      <c r="A589" s="64" t="s">
        <v>533</v>
      </c>
      <c r="B589" t="s">
        <v>18397</v>
      </c>
      <c r="E589" s="64" t="s">
        <v>724</v>
      </c>
      <c r="F589" t="str">
        <f t="shared" si="9"/>
        <v>NEUTRAL</v>
      </c>
    </row>
    <row r="590" spans="1:6" x14ac:dyDescent="0.25">
      <c r="A590" s="64" t="s">
        <v>534</v>
      </c>
      <c r="B590" t="s">
        <v>18397</v>
      </c>
      <c r="E590" s="64" t="s">
        <v>725</v>
      </c>
      <c r="F590" t="str">
        <f t="shared" si="9"/>
        <v>NEUTRAL</v>
      </c>
    </row>
    <row r="591" spans="1:6" x14ac:dyDescent="0.25">
      <c r="A591" s="64" t="s">
        <v>534</v>
      </c>
      <c r="B591" t="s">
        <v>18397</v>
      </c>
      <c r="E591" s="64" t="s">
        <v>726</v>
      </c>
      <c r="F591" t="str">
        <f t="shared" si="9"/>
        <v>NEUTRAL</v>
      </c>
    </row>
    <row r="592" spans="1:6" x14ac:dyDescent="0.25">
      <c r="A592" s="64" t="s">
        <v>535</v>
      </c>
      <c r="B592" t="s">
        <v>18397</v>
      </c>
      <c r="E592" s="64" t="s">
        <v>727</v>
      </c>
      <c r="F592" t="str">
        <f t="shared" si="9"/>
        <v>NEUTRAL</v>
      </c>
    </row>
    <row r="593" spans="1:6" x14ac:dyDescent="0.25">
      <c r="A593" s="64" t="s">
        <v>535</v>
      </c>
      <c r="B593" t="s">
        <v>18397</v>
      </c>
      <c r="E593" s="64" t="s">
        <v>728</v>
      </c>
      <c r="F593" t="str">
        <f t="shared" si="9"/>
        <v>NEUTRAL</v>
      </c>
    </row>
    <row r="594" spans="1:6" x14ac:dyDescent="0.25">
      <c r="A594" s="64" t="s">
        <v>536</v>
      </c>
      <c r="B594" t="s">
        <v>18397</v>
      </c>
      <c r="E594" s="64" t="s">
        <v>729</v>
      </c>
      <c r="F594" t="str">
        <f t="shared" si="9"/>
        <v>NEUTRAL</v>
      </c>
    </row>
    <row r="595" spans="1:6" x14ac:dyDescent="0.25">
      <c r="A595" s="64" t="s">
        <v>536</v>
      </c>
      <c r="B595" t="s">
        <v>18397</v>
      </c>
      <c r="E595" s="64" t="s">
        <v>730</v>
      </c>
      <c r="F595" t="str">
        <f t="shared" si="9"/>
        <v>NEUTRAL</v>
      </c>
    </row>
    <row r="596" spans="1:6" x14ac:dyDescent="0.25">
      <c r="A596" s="64" t="s">
        <v>537</v>
      </c>
      <c r="B596" t="s">
        <v>18397</v>
      </c>
      <c r="E596" s="64" t="s">
        <v>731</v>
      </c>
      <c r="F596" t="str">
        <f t="shared" si="9"/>
        <v>NEUTRAL</v>
      </c>
    </row>
    <row r="597" spans="1:6" x14ac:dyDescent="0.25">
      <c r="A597" s="64" t="s">
        <v>537</v>
      </c>
      <c r="B597" t="s">
        <v>18399</v>
      </c>
      <c r="E597" s="64" t="s">
        <v>732</v>
      </c>
      <c r="F597" t="str">
        <f t="shared" si="9"/>
        <v>NEUTRAL</v>
      </c>
    </row>
    <row r="598" spans="1:6" x14ac:dyDescent="0.25">
      <c r="A598" s="64" t="s">
        <v>538</v>
      </c>
      <c r="B598" t="s">
        <v>18397</v>
      </c>
      <c r="E598" s="64" t="s">
        <v>733</v>
      </c>
      <c r="F598" t="str">
        <f t="shared" si="9"/>
        <v>NEUTRAL</v>
      </c>
    </row>
    <row r="599" spans="1:6" x14ac:dyDescent="0.25">
      <c r="A599" s="64" t="s">
        <v>538</v>
      </c>
      <c r="B599" t="s">
        <v>18399</v>
      </c>
      <c r="E599" s="64" t="s">
        <v>734</v>
      </c>
      <c r="F599" t="str">
        <f t="shared" si="9"/>
        <v>NEUTRAL</v>
      </c>
    </row>
    <row r="600" spans="1:6" x14ac:dyDescent="0.25">
      <c r="A600" s="64" t="s">
        <v>539</v>
      </c>
      <c r="B600" t="s">
        <v>18397</v>
      </c>
      <c r="E600" s="64" t="s">
        <v>735</v>
      </c>
      <c r="F600" t="str">
        <f t="shared" si="9"/>
        <v>NEUTRAL</v>
      </c>
    </row>
    <row r="601" spans="1:6" x14ac:dyDescent="0.25">
      <c r="A601" s="64" t="s">
        <v>540</v>
      </c>
      <c r="B601" t="s">
        <v>18397</v>
      </c>
      <c r="E601" s="64" t="s">
        <v>736</v>
      </c>
      <c r="F601" t="str">
        <f t="shared" si="9"/>
        <v>NEUTRAL</v>
      </c>
    </row>
    <row r="602" spans="1:6" x14ac:dyDescent="0.25">
      <c r="A602" s="64" t="s">
        <v>541</v>
      </c>
      <c r="B602" t="s">
        <v>18397</v>
      </c>
      <c r="E602" s="64" t="s">
        <v>737</v>
      </c>
      <c r="F602" t="str">
        <f t="shared" si="9"/>
        <v>NEUTRAL</v>
      </c>
    </row>
    <row r="603" spans="1:6" x14ac:dyDescent="0.25">
      <c r="A603" s="64" t="s">
        <v>542</v>
      </c>
      <c r="B603" t="s">
        <v>18397</v>
      </c>
      <c r="E603" s="64" t="s">
        <v>739</v>
      </c>
      <c r="F603" t="str">
        <f t="shared" si="9"/>
        <v>NEUTRAL</v>
      </c>
    </row>
    <row r="604" spans="1:6" x14ac:dyDescent="0.25">
      <c r="A604" s="64" t="s">
        <v>542</v>
      </c>
      <c r="B604" t="s">
        <v>18397</v>
      </c>
      <c r="E604" s="64" t="s">
        <v>740</v>
      </c>
      <c r="F604" t="str">
        <f t="shared" si="9"/>
        <v>NEUTRAL</v>
      </c>
    </row>
    <row r="605" spans="1:6" x14ac:dyDescent="0.25">
      <c r="A605" s="64" t="s">
        <v>542</v>
      </c>
      <c r="B605" t="s">
        <v>18397</v>
      </c>
      <c r="E605" s="64" t="s">
        <v>741</v>
      </c>
      <c r="F605" t="str">
        <f t="shared" si="9"/>
        <v>NEUTRAL</v>
      </c>
    </row>
    <row r="606" spans="1:6" x14ac:dyDescent="0.25">
      <c r="A606" s="64" t="s">
        <v>542</v>
      </c>
      <c r="B606" t="s">
        <v>18397</v>
      </c>
      <c r="E606" s="64" t="s">
        <v>742</v>
      </c>
      <c r="F606" t="str">
        <f t="shared" si="9"/>
        <v>NEUTRAL</v>
      </c>
    </row>
    <row r="607" spans="1:6" x14ac:dyDescent="0.25">
      <c r="A607" s="64" t="s">
        <v>543</v>
      </c>
      <c r="B607" t="s">
        <v>18397</v>
      </c>
      <c r="E607" s="64" t="s">
        <v>743</v>
      </c>
      <c r="F607" t="str">
        <f t="shared" si="9"/>
        <v>NEUTRAL</v>
      </c>
    </row>
    <row r="608" spans="1:6" x14ac:dyDescent="0.25">
      <c r="A608" s="64" t="s">
        <v>543</v>
      </c>
      <c r="B608" t="s">
        <v>18397</v>
      </c>
      <c r="E608" s="64" t="s">
        <v>744</v>
      </c>
      <c r="F608" t="str">
        <f t="shared" si="9"/>
        <v>NEUTRAL</v>
      </c>
    </row>
    <row r="609" spans="1:6" x14ac:dyDescent="0.25">
      <c r="A609" s="64" t="s">
        <v>543</v>
      </c>
      <c r="B609" t="s">
        <v>18397</v>
      </c>
      <c r="E609" s="64" t="s">
        <v>745</v>
      </c>
      <c r="F609" t="str">
        <f t="shared" si="9"/>
        <v>NEUTRAL</v>
      </c>
    </row>
    <row r="610" spans="1:6" x14ac:dyDescent="0.25">
      <c r="A610" s="64" t="s">
        <v>543</v>
      </c>
      <c r="B610" t="s">
        <v>18397</v>
      </c>
      <c r="E610" s="64" t="s">
        <v>746</v>
      </c>
      <c r="F610" t="str">
        <f t="shared" si="9"/>
        <v>NEUTRAL</v>
      </c>
    </row>
    <row r="611" spans="1:6" x14ac:dyDescent="0.25">
      <c r="A611" s="64" t="s">
        <v>543</v>
      </c>
      <c r="B611" t="s">
        <v>18397</v>
      </c>
      <c r="E611" s="64" t="s">
        <v>747</v>
      </c>
      <c r="F611" t="str">
        <f t="shared" si="9"/>
        <v>NEUTRAL</v>
      </c>
    </row>
    <row r="612" spans="1:6" x14ac:dyDescent="0.25">
      <c r="A612" s="64" t="s">
        <v>544</v>
      </c>
      <c r="B612" t="s">
        <v>18397</v>
      </c>
      <c r="E612" s="64" t="s">
        <v>748</v>
      </c>
      <c r="F612" t="str">
        <f t="shared" si="9"/>
        <v>NEUTRAL</v>
      </c>
    </row>
    <row r="613" spans="1:6" x14ac:dyDescent="0.25">
      <c r="A613" s="64" t="s">
        <v>545</v>
      </c>
      <c r="B613" t="s">
        <v>18397</v>
      </c>
      <c r="E613" s="64" t="s">
        <v>749</v>
      </c>
      <c r="F613" t="str">
        <f t="shared" si="9"/>
        <v>NEUTRAL</v>
      </c>
    </row>
    <row r="614" spans="1:6" x14ac:dyDescent="0.25">
      <c r="A614" s="64" t="s">
        <v>546</v>
      </c>
      <c r="B614" t="s">
        <v>18397</v>
      </c>
      <c r="E614" s="64" t="s">
        <v>750</v>
      </c>
      <c r="F614" t="str">
        <f t="shared" si="9"/>
        <v>NEUTRAL</v>
      </c>
    </row>
    <row r="615" spans="1:6" x14ac:dyDescent="0.25">
      <c r="A615" s="64" t="s">
        <v>546</v>
      </c>
      <c r="B615" t="s">
        <v>18397</v>
      </c>
      <c r="E615" s="64" t="s">
        <v>751</v>
      </c>
      <c r="F615" t="str">
        <f t="shared" si="9"/>
        <v>NEUTRAL</v>
      </c>
    </row>
    <row r="616" spans="1:6" x14ac:dyDescent="0.25">
      <c r="A616" s="64" t="s">
        <v>547</v>
      </c>
      <c r="B616" t="s">
        <v>18397</v>
      </c>
      <c r="E616" s="64" t="s">
        <v>752</v>
      </c>
      <c r="F616" t="str">
        <f t="shared" si="9"/>
        <v>NEUTRAL</v>
      </c>
    </row>
    <row r="617" spans="1:6" x14ac:dyDescent="0.25">
      <c r="A617" s="64" t="s">
        <v>548</v>
      </c>
      <c r="B617" t="s">
        <v>18397</v>
      </c>
      <c r="E617" s="64" t="s">
        <v>753</v>
      </c>
      <c r="F617" t="str">
        <f t="shared" si="9"/>
        <v>NEUTRAL</v>
      </c>
    </row>
    <row r="618" spans="1:6" x14ac:dyDescent="0.25">
      <c r="A618" s="64" t="s">
        <v>549</v>
      </c>
      <c r="B618" t="s">
        <v>18397</v>
      </c>
      <c r="E618" s="64" t="s">
        <v>754</v>
      </c>
      <c r="F618" t="str">
        <f t="shared" si="9"/>
        <v>NEUTRAL</v>
      </c>
    </row>
    <row r="619" spans="1:6" x14ac:dyDescent="0.25">
      <c r="A619" s="64" t="s">
        <v>549</v>
      </c>
      <c r="B619" t="s">
        <v>18397</v>
      </c>
      <c r="E619" s="64" t="s">
        <v>755</v>
      </c>
      <c r="F619" t="str">
        <f t="shared" si="9"/>
        <v>NEUTRAL</v>
      </c>
    </row>
    <row r="620" spans="1:6" x14ac:dyDescent="0.25">
      <c r="A620" s="64" t="s">
        <v>550</v>
      </c>
      <c r="B620" t="s">
        <v>18397</v>
      </c>
      <c r="E620" s="64" t="s">
        <v>756</v>
      </c>
      <c r="F620" t="str">
        <f t="shared" si="9"/>
        <v>NEUTRAL</v>
      </c>
    </row>
    <row r="621" spans="1:6" x14ac:dyDescent="0.25">
      <c r="A621" s="64" t="s">
        <v>551</v>
      </c>
      <c r="B621" t="s">
        <v>18397</v>
      </c>
      <c r="E621" s="64" t="s">
        <v>757</v>
      </c>
      <c r="F621" t="str">
        <f t="shared" si="9"/>
        <v>NEUTRAL</v>
      </c>
    </row>
    <row r="622" spans="1:6" x14ac:dyDescent="0.25">
      <c r="A622" s="64" t="s">
        <v>552</v>
      </c>
      <c r="B622" t="s">
        <v>18397</v>
      </c>
      <c r="E622" s="64" t="s">
        <v>758</v>
      </c>
      <c r="F622" t="str">
        <f t="shared" si="9"/>
        <v>NEUTRAL</v>
      </c>
    </row>
    <row r="623" spans="1:6" x14ac:dyDescent="0.25">
      <c r="A623" s="64" t="s">
        <v>553</v>
      </c>
      <c r="B623" t="s">
        <v>18397</v>
      </c>
      <c r="E623" s="64" t="s">
        <v>759</v>
      </c>
      <c r="F623" t="str">
        <f t="shared" si="9"/>
        <v>NEUTRAL</v>
      </c>
    </row>
    <row r="624" spans="1:6" x14ac:dyDescent="0.25">
      <c r="A624" s="64" t="s">
        <v>554</v>
      </c>
      <c r="B624" t="s">
        <v>18397</v>
      </c>
      <c r="E624" s="64" t="s">
        <v>760</v>
      </c>
      <c r="F624" t="str">
        <f t="shared" si="9"/>
        <v>NEUTRAL</v>
      </c>
    </row>
    <row r="625" spans="1:6" x14ac:dyDescent="0.25">
      <c r="A625" s="64" t="s">
        <v>555</v>
      </c>
      <c r="B625" t="s">
        <v>18397</v>
      </c>
      <c r="E625" s="64" t="s">
        <v>761</v>
      </c>
      <c r="F625" t="str">
        <f t="shared" si="9"/>
        <v>NEUTRAL</v>
      </c>
    </row>
    <row r="626" spans="1:6" x14ac:dyDescent="0.25">
      <c r="A626" s="64" t="s">
        <v>555</v>
      </c>
      <c r="B626" t="s">
        <v>18397</v>
      </c>
      <c r="E626" s="64" t="s">
        <v>762</v>
      </c>
      <c r="F626" t="str">
        <f t="shared" si="9"/>
        <v>NEUTRAL</v>
      </c>
    </row>
    <row r="627" spans="1:6" x14ac:dyDescent="0.25">
      <c r="A627" s="64" t="s">
        <v>556</v>
      </c>
      <c r="B627" t="s">
        <v>18397</v>
      </c>
      <c r="E627" s="64" t="s">
        <v>763</v>
      </c>
      <c r="F627" t="str">
        <f t="shared" si="9"/>
        <v>NEUTRAL</v>
      </c>
    </row>
    <row r="628" spans="1:6" x14ac:dyDescent="0.25">
      <c r="A628" s="64" t="s">
        <v>557</v>
      </c>
      <c r="B628" t="s">
        <v>18397</v>
      </c>
      <c r="E628" s="64" t="s">
        <v>764</v>
      </c>
      <c r="F628" t="str">
        <f t="shared" si="9"/>
        <v>NEUTRAL</v>
      </c>
    </row>
    <row r="629" spans="1:6" x14ac:dyDescent="0.25">
      <c r="A629" s="64" t="s">
        <v>558</v>
      </c>
      <c r="B629" t="s">
        <v>18397</v>
      </c>
      <c r="E629" s="64" t="s">
        <v>765</v>
      </c>
      <c r="F629" t="str">
        <f t="shared" si="9"/>
        <v>NEUTRAL</v>
      </c>
    </row>
    <row r="630" spans="1:6" x14ac:dyDescent="0.25">
      <c r="A630" s="64" t="s">
        <v>559</v>
      </c>
      <c r="B630" t="s">
        <v>18397</v>
      </c>
      <c r="E630" s="64" t="s">
        <v>766</v>
      </c>
      <c r="F630" t="str">
        <f t="shared" si="9"/>
        <v>NEUTRAL</v>
      </c>
    </row>
    <row r="631" spans="1:6" x14ac:dyDescent="0.25">
      <c r="A631" s="64" t="s">
        <v>560</v>
      </c>
      <c r="B631" t="s">
        <v>18397</v>
      </c>
      <c r="E631" s="64" t="s">
        <v>1593</v>
      </c>
      <c r="F631" t="str">
        <f t="shared" si="9"/>
        <v>NEUTRAL</v>
      </c>
    </row>
    <row r="632" spans="1:6" x14ac:dyDescent="0.25">
      <c r="A632" s="64" t="s">
        <v>561</v>
      </c>
      <c r="B632" t="s">
        <v>18397</v>
      </c>
      <c r="E632" s="64" t="s">
        <v>1594</v>
      </c>
      <c r="F632" t="s">
        <v>18401</v>
      </c>
    </row>
    <row r="633" spans="1:6" x14ac:dyDescent="0.25">
      <c r="A633" s="64" t="s">
        <v>562</v>
      </c>
      <c r="B633" t="s">
        <v>18397</v>
      </c>
      <c r="E633" s="64" t="s">
        <v>767</v>
      </c>
      <c r="F633" t="str">
        <f t="shared" si="9"/>
        <v>NEUTRAL</v>
      </c>
    </row>
    <row r="634" spans="1:6" x14ac:dyDescent="0.25">
      <c r="A634" s="64" t="s">
        <v>562</v>
      </c>
      <c r="B634" t="s">
        <v>18397</v>
      </c>
      <c r="E634" s="64" t="s">
        <v>768</v>
      </c>
      <c r="F634" t="str">
        <f t="shared" si="9"/>
        <v>NEUTRAL</v>
      </c>
    </row>
    <row r="635" spans="1:6" x14ac:dyDescent="0.25">
      <c r="A635" s="64" t="s">
        <v>562</v>
      </c>
      <c r="B635" t="s">
        <v>18397</v>
      </c>
      <c r="E635" s="64" t="s">
        <v>769</v>
      </c>
      <c r="F635" t="str">
        <f t="shared" si="9"/>
        <v>NEUTRAL</v>
      </c>
    </row>
    <row r="636" spans="1:6" x14ac:dyDescent="0.25">
      <c r="A636" s="64" t="s">
        <v>563</v>
      </c>
      <c r="B636" t="s">
        <v>18397</v>
      </c>
      <c r="E636" s="64" t="s">
        <v>770</v>
      </c>
      <c r="F636" t="str">
        <f t="shared" si="9"/>
        <v>NEUTRAL</v>
      </c>
    </row>
    <row r="637" spans="1:6" x14ac:dyDescent="0.25">
      <c r="A637" s="64" t="s">
        <v>564</v>
      </c>
      <c r="B637" t="s">
        <v>18397</v>
      </c>
      <c r="E637" s="64" t="s">
        <v>771</v>
      </c>
      <c r="F637" t="str">
        <f t="shared" si="9"/>
        <v>NEUTRAL</v>
      </c>
    </row>
    <row r="638" spans="1:6" x14ac:dyDescent="0.25">
      <c r="A638" s="64" t="s">
        <v>565</v>
      </c>
      <c r="B638" t="s">
        <v>18397</v>
      </c>
      <c r="E638" s="64" t="s">
        <v>772</v>
      </c>
      <c r="F638" t="str">
        <f t="shared" si="9"/>
        <v>NEUTRAL</v>
      </c>
    </row>
    <row r="639" spans="1:6" x14ac:dyDescent="0.25">
      <c r="A639" s="64" t="s">
        <v>566</v>
      </c>
      <c r="B639" t="s">
        <v>18397</v>
      </c>
      <c r="E639" s="64" t="s">
        <v>1595</v>
      </c>
      <c r="F639" t="str">
        <f t="shared" si="9"/>
        <v>NEUTRAL</v>
      </c>
    </row>
    <row r="640" spans="1:6" x14ac:dyDescent="0.25">
      <c r="A640" s="64" t="s">
        <v>567</v>
      </c>
      <c r="B640" t="s">
        <v>18397</v>
      </c>
      <c r="E640" s="64" t="s">
        <v>773</v>
      </c>
      <c r="F640" t="str">
        <f t="shared" si="9"/>
        <v>NEUTRAL</v>
      </c>
    </row>
    <row r="641" spans="1:6" x14ac:dyDescent="0.25">
      <c r="A641" s="64" t="s">
        <v>567</v>
      </c>
      <c r="B641" t="s">
        <v>18397</v>
      </c>
      <c r="E641" s="64" t="s">
        <v>774</v>
      </c>
      <c r="F641" t="str">
        <f t="shared" si="9"/>
        <v>NEUTRAL</v>
      </c>
    </row>
    <row r="642" spans="1:6" x14ac:dyDescent="0.25">
      <c r="A642" s="64" t="s">
        <v>568</v>
      </c>
      <c r="B642" t="s">
        <v>18397</v>
      </c>
      <c r="E642" s="64" t="s">
        <v>775</v>
      </c>
      <c r="F642" t="str">
        <f t="shared" si="9"/>
        <v>NEUTRAL</v>
      </c>
    </row>
    <row r="643" spans="1:6" x14ac:dyDescent="0.25">
      <c r="A643" s="64" t="s">
        <v>568</v>
      </c>
      <c r="B643" t="s">
        <v>18397</v>
      </c>
      <c r="E643" s="64" t="s">
        <v>776</v>
      </c>
      <c r="F643" t="str">
        <f t="shared" ref="F643:F706" si="10">VLOOKUP(E643,A:B,2,FALSE)</f>
        <v>NEUTRAL</v>
      </c>
    </row>
    <row r="644" spans="1:6" x14ac:dyDescent="0.25">
      <c r="A644" s="64" t="s">
        <v>569</v>
      </c>
      <c r="B644" t="s">
        <v>18397</v>
      </c>
      <c r="E644" s="64" t="s">
        <v>777</v>
      </c>
      <c r="F644" t="str">
        <f t="shared" si="10"/>
        <v>NEUTRAL</v>
      </c>
    </row>
    <row r="645" spans="1:6" x14ac:dyDescent="0.25">
      <c r="A645" s="64" t="s">
        <v>570</v>
      </c>
      <c r="B645" t="s">
        <v>18397</v>
      </c>
      <c r="E645" s="64" t="s">
        <v>778</v>
      </c>
      <c r="F645" t="str">
        <f t="shared" si="10"/>
        <v>NEUTRAL</v>
      </c>
    </row>
    <row r="646" spans="1:6" x14ac:dyDescent="0.25">
      <c r="A646" s="64" t="s">
        <v>571</v>
      </c>
      <c r="B646" t="s">
        <v>18397</v>
      </c>
      <c r="E646" s="64" t="s">
        <v>779</v>
      </c>
      <c r="F646" t="str">
        <f t="shared" si="10"/>
        <v>NEUTRAL</v>
      </c>
    </row>
    <row r="647" spans="1:6" x14ac:dyDescent="0.25">
      <c r="A647" s="64" t="s">
        <v>572</v>
      </c>
      <c r="B647" t="s">
        <v>18397</v>
      </c>
      <c r="E647" s="64" t="s">
        <v>780</v>
      </c>
      <c r="F647" t="str">
        <f t="shared" si="10"/>
        <v>NEUTRAL</v>
      </c>
    </row>
    <row r="648" spans="1:6" x14ac:dyDescent="0.25">
      <c r="A648" s="64" t="s">
        <v>573</v>
      </c>
      <c r="B648" t="s">
        <v>18397</v>
      </c>
      <c r="E648" s="64" t="s">
        <v>781</v>
      </c>
      <c r="F648" t="str">
        <f t="shared" si="10"/>
        <v>NEUTRAL</v>
      </c>
    </row>
    <row r="649" spans="1:6" x14ac:dyDescent="0.25">
      <c r="A649" s="64" t="s">
        <v>574</v>
      </c>
      <c r="B649" t="s">
        <v>18397</v>
      </c>
      <c r="E649" s="64" t="s">
        <v>782</v>
      </c>
      <c r="F649" t="str">
        <f t="shared" si="10"/>
        <v>NEUTRAL</v>
      </c>
    </row>
    <row r="650" spans="1:6" x14ac:dyDescent="0.25">
      <c r="A650" s="64" t="s">
        <v>575</v>
      </c>
      <c r="B650" t="s">
        <v>18397</v>
      </c>
      <c r="E650" s="64" t="s">
        <v>783</v>
      </c>
      <c r="F650" t="str">
        <f t="shared" si="10"/>
        <v>NEUTRAL</v>
      </c>
    </row>
    <row r="651" spans="1:6" x14ac:dyDescent="0.25">
      <c r="A651" s="64" t="s">
        <v>576</v>
      </c>
      <c r="B651" t="s">
        <v>18397</v>
      </c>
      <c r="E651" s="64" t="s">
        <v>784</v>
      </c>
      <c r="F651" t="str">
        <f t="shared" si="10"/>
        <v>NEUTRAL</v>
      </c>
    </row>
    <row r="652" spans="1:6" x14ac:dyDescent="0.25">
      <c r="A652" s="64" t="s">
        <v>577</v>
      </c>
      <c r="B652" t="s">
        <v>18397</v>
      </c>
      <c r="E652" s="64" t="s">
        <v>785</v>
      </c>
      <c r="F652" t="str">
        <f t="shared" si="10"/>
        <v>NEUTRAL</v>
      </c>
    </row>
    <row r="653" spans="1:6" x14ac:dyDescent="0.25">
      <c r="A653" s="64" t="s">
        <v>578</v>
      </c>
      <c r="B653" t="s">
        <v>18397</v>
      </c>
      <c r="E653" s="64" t="s">
        <v>786</v>
      </c>
      <c r="F653" t="str">
        <f t="shared" si="10"/>
        <v>NEUTRAL</v>
      </c>
    </row>
    <row r="654" spans="1:6" x14ac:dyDescent="0.25">
      <c r="A654" s="64" t="s">
        <v>579</v>
      </c>
      <c r="B654" t="s">
        <v>18397</v>
      </c>
      <c r="E654" s="64" t="s">
        <v>787</v>
      </c>
      <c r="F654" t="str">
        <f t="shared" si="10"/>
        <v>NEUTRAL</v>
      </c>
    </row>
    <row r="655" spans="1:6" x14ac:dyDescent="0.25">
      <c r="A655" s="64" t="s">
        <v>580</v>
      </c>
      <c r="B655" t="s">
        <v>18397</v>
      </c>
      <c r="E655" s="64" t="s">
        <v>788</v>
      </c>
      <c r="F655" t="str">
        <f t="shared" si="10"/>
        <v>NEUTRAL</v>
      </c>
    </row>
    <row r="656" spans="1:6" x14ac:dyDescent="0.25">
      <c r="A656" s="64" t="s">
        <v>580</v>
      </c>
      <c r="B656" t="s">
        <v>18397</v>
      </c>
      <c r="E656" s="64" t="s">
        <v>789</v>
      </c>
      <c r="F656" t="str">
        <f t="shared" si="10"/>
        <v>NEUTRAL</v>
      </c>
    </row>
    <row r="657" spans="1:6" x14ac:dyDescent="0.25">
      <c r="A657" s="64" t="s">
        <v>581</v>
      </c>
      <c r="B657" t="s">
        <v>18397</v>
      </c>
      <c r="E657" s="64" t="s">
        <v>790</v>
      </c>
      <c r="F657" t="str">
        <f t="shared" si="10"/>
        <v>NEUTRAL</v>
      </c>
    </row>
    <row r="658" spans="1:6" x14ac:dyDescent="0.25">
      <c r="A658" s="64" t="s">
        <v>581</v>
      </c>
      <c r="B658" t="s">
        <v>18397</v>
      </c>
      <c r="E658" s="64" t="s">
        <v>1159</v>
      </c>
      <c r="F658" t="s">
        <v>18401</v>
      </c>
    </row>
    <row r="659" spans="1:6" x14ac:dyDescent="0.25">
      <c r="A659" s="64" t="s">
        <v>582</v>
      </c>
      <c r="B659" t="s">
        <v>18397</v>
      </c>
      <c r="E659" s="64" t="s">
        <v>791</v>
      </c>
      <c r="F659" t="str">
        <f t="shared" si="10"/>
        <v>NEUTRAL</v>
      </c>
    </row>
    <row r="660" spans="1:6" x14ac:dyDescent="0.25">
      <c r="A660" s="64" t="s">
        <v>583</v>
      </c>
      <c r="B660" t="s">
        <v>18397</v>
      </c>
      <c r="E660" s="64" t="s">
        <v>792</v>
      </c>
      <c r="F660" t="str">
        <f t="shared" si="10"/>
        <v>NEUTRAL</v>
      </c>
    </row>
    <row r="661" spans="1:6" x14ac:dyDescent="0.25">
      <c r="A661" s="64" t="s">
        <v>584</v>
      </c>
      <c r="B661" t="s">
        <v>18397</v>
      </c>
      <c r="E661" s="64" t="s">
        <v>793</v>
      </c>
      <c r="F661" t="str">
        <f t="shared" si="10"/>
        <v>NEUTRAL</v>
      </c>
    </row>
    <row r="662" spans="1:6" x14ac:dyDescent="0.25">
      <c r="A662" s="64" t="s">
        <v>585</v>
      </c>
      <c r="B662" t="s">
        <v>18397</v>
      </c>
      <c r="E662" s="64" t="s">
        <v>794</v>
      </c>
      <c r="F662" t="str">
        <f t="shared" si="10"/>
        <v>NEUTRAL</v>
      </c>
    </row>
    <row r="663" spans="1:6" x14ac:dyDescent="0.25">
      <c r="A663" s="64" t="s">
        <v>586</v>
      </c>
      <c r="B663" t="s">
        <v>18397</v>
      </c>
      <c r="E663" s="64" t="s">
        <v>795</v>
      </c>
      <c r="F663" t="str">
        <f t="shared" si="10"/>
        <v>NEUTRAL</v>
      </c>
    </row>
    <row r="664" spans="1:6" x14ac:dyDescent="0.25">
      <c r="A664" s="64" t="s">
        <v>587</v>
      </c>
      <c r="B664" t="s">
        <v>18397</v>
      </c>
      <c r="E664" s="64" t="s">
        <v>796</v>
      </c>
      <c r="F664" t="str">
        <f t="shared" si="10"/>
        <v>NEUTRAL</v>
      </c>
    </row>
    <row r="665" spans="1:6" x14ac:dyDescent="0.25">
      <c r="A665" s="64" t="s">
        <v>587</v>
      </c>
      <c r="B665" t="s">
        <v>18397</v>
      </c>
      <c r="E665" s="64" t="s">
        <v>797</v>
      </c>
      <c r="F665" t="str">
        <f t="shared" si="10"/>
        <v>NEUTRAL</v>
      </c>
    </row>
    <row r="666" spans="1:6" x14ac:dyDescent="0.25">
      <c r="A666" s="64" t="s">
        <v>587</v>
      </c>
      <c r="B666" t="s">
        <v>18397</v>
      </c>
      <c r="E666" s="64" t="s">
        <v>798</v>
      </c>
      <c r="F666" t="str">
        <f t="shared" si="10"/>
        <v>NEUTRAL</v>
      </c>
    </row>
    <row r="667" spans="1:6" x14ac:dyDescent="0.25">
      <c r="A667" s="64" t="s">
        <v>587</v>
      </c>
      <c r="B667" t="s">
        <v>18397</v>
      </c>
      <c r="E667" s="64" t="s">
        <v>800</v>
      </c>
      <c r="F667" t="str">
        <f t="shared" si="10"/>
        <v>NEUTRAL</v>
      </c>
    </row>
    <row r="668" spans="1:6" x14ac:dyDescent="0.25">
      <c r="A668" s="64" t="s">
        <v>588</v>
      </c>
      <c r="B668" t="s">
        <v>18397</v>
      </c>
      <c r="E668" s="64" t="s">
        <v>801</v>
      </c>
      <c r="F668" t="s">
        <v>18401</v>
      </c>
    </row>
    <row r="669" spans="1:6" x14ac:dyDescent="0.25">
      <c r="A669" s="64" t="s">
        <v>589</v>
      </c>
      <c r="B669" t="s">
        <v>18397</v>
      </c>
      <c r="E669" s="64" t="s">
        <v>802</v>
      </c>
      <c r="F669" t="str">
        <f t="shared" si="10"/>
        <v>NEUTRAL</v>
      </c>
    </row>
    <row r="670" spans="1:6" x14ac:dyDescent="0.25">
      <c r="A670" s="64" t="s">
        <v>590</v>
      </c>
      <c r="B670" t="s">
        <v>18397</v>
      </c>
      <c r="E670" s="64" t="s">
        <v>803</v>
      </c>
      <c r="F670" t="str">
        <f t="shared" si="10"/>
        <v>NEUTRAL</v>
      </c>
    </row>
    <row r="671" spans="1:6" x14ac:dyDescent="0.25">
      <c r="A671" s="64" t="s">
        <v>591</v>
      </c>
      <c r="B671" t="s">
        <v>18397</v>
      </c>
      <c r="E671" s="64" t="s">
        <v>1596</v>
      </c>
      <c r="F671" t="str">
        <f t="shared" si="10"/>
        <v>NEUTRAL</v>
      </c>
    </row>
    <row r="672" spans="1:6" x14ac:dyDescent="0.25">
      <c r="A672" s="64" t="s">
        <v>592</v>
      </c>
      <c r="B672" t="s">
        <v>18397</v>
      </c>
      <c r="E672" s="64" t="s">
        <v>1597</v>
      </c>
      <c r="F672" t="str">
        <f t="shared" si="10"/>
        <v>NEUTRAL</v>
      </c>
    </row>
    <row r="673" spans="1:6" x14ac:dyDescent="0.25">
      <c r="A673" s="64" t="s">
        <v>593</v>
      </c>
      <c r="B673" t="s">
        <v>18397</v>
      </c>
      <c r="E673" s="64" t="s">
        <v>804</v>
      </c>
      <c r="F673" t="str">
        <f t="shared" si="10"/>
        <v>NEUTRAL</v>
      </c>
    </row>
    <row r="674" spans="1:6" x14ac:dyDescent="0.25">
      <c r="A674" s="64" t="s">
        <v>594</v>
      </c>
      <c r="B674" t="s">
        <v>18397</v>
      </c>
      <c r="E674" s="64" t="s">
        <v>805</v>
      </c>
      <c r="F674" t="str">
        <f t="shared" si="10"/>
        <v>NEUTRAL</v>
      </c>
    </row>
    <row r="675" spans="1:6" x14ac:dyDescent="0.25">
      <c r="A675" s="64" t="s">
        <v>595</v>
      </c>
      <c r="B675" t="s">
        <v>18397</v>
      </c>
      <c r="E675" s="64" t="s">
        <v>806</v>
      </c>
      <c r="F675" t="str">
        <f t="shared" si="10"/>
        <v>NEUTRAL</v>
      </c>
    </row>
    <row r="676" spans="1:6" x14ac:dyDescent="0.25">
      <c r="A676" s="64" t="s">
        <v>595</v>
      </c>
      <c r="B676" t="s">
        <v>18397</v>
      </c>
      <c r="E676" s="64" t="s">
        <v>807</v>
      </c>
      <c r="F676" t="str">
        <f t="shared" si="10"/>
        <v>NEUTRAL</v>
      </c>
    </row>
    <row r="677" spans="1:6" x14ac:dyDescent="0.25">
      <c r="A677" s="64" t="s">
        <v>596</v>
      </c>
      <c r="B677" t="s">
        <v>18397</v>
      </c>
      <c r="E677" s="64" t="s">
        <v>808</v>
      </c>
      <c r="F677" t="str">
        <f t="shared" si="10"/>
        <v>NEUTRAL</v>
      </c>
    </row>
    <row r="678" spans="1:6" x14ac:dyDescent="0.25">
      <c r="A678" s="64" t="s">
        <v>597</v>
      </c>
      <c r="B678" t="s">
        <v>18397</v>
      </c>
      <c r="E678" s="64" t="s">
        <v>809</v>
      </c>
      <c r="F678" t="str">
        <f t="shared" si="10"/>
        <v>NEUTRAL</v>
      </c>
    </row>
    <row r="679" spans="1:6" x14ac:dyDescent="0.25">
      <c r="A679" s="64" t="s">
        <v>598</v>
      </c>
      <c r="B679" t="s">
        <v>18397</v>
      </c>
      <c r="E679" s="64" t="s">
        <v>810</v>
      </c>
      <c r="F679" t="str">
        <f t="shared" si="10"/>
        <v>NEUTRAL</v>
      </c>
    </row>
    <row r="680" spans="1:6" x14ac:dyDescent="0.25">
      <c r="A680" s="64" t="s">
        <v>599</v>
      </c>
      <c r="B680" t="s">
        <v>18397</v>
      </c>
      <c r="E680" s="64" t="s">
        <v>811</v>
      </c>
      <c r="F680" t="str">
        <f t="shared" si="10"/>
        <v>NEUTRAL</v>
      </c>
    </row>
    <row r="681" spans="1:6" x14ac:dyDescent="0.25">
      <c r="A681" s="64" t="s">
        <v>600</v>
      </c>
      <c r="B681" t="s">
        <v>18397</v>
      </c>
      <c r="E681" s="64" t="s">
        <v>812</v>
      </c>
      <c r="F681" t="str">
        <f t="shared" si="10"/>
        <v>NEGATIVE</v>
      </c>
    </row>
    <row r="682" spans="1:6" x14ac:dyDescent="0.25">
      <c r="A682" s="64" t="s">
        <v>601</v>
      </c>
      <c r="B682" t="s">
        <v>18397</v>
      </c>
      <c r="E682" s="64" t="s">
        <v>813</v>
      </c>
      <c r="F682" t="str">
        <f t="shared" si="10"/>
        <v>NEGATIVE</v>
      </c>
    </row>
    <row r="683" spans="1:6" x14ac:dyDescent="0.25">
      <c r="A683" s="64" t="s">
        <v>601</v>
      </c>
      <c r="B683" t="s">
        <v>18397</v>
      </c>
      <c r="E683" s="64" t="s">
        <v>814</v>
      </c>
      <c r="F683" t="str">
        <f t="shared" si="10"/>
        <v>NEUTRAL</v>
      </c>
    </row>
    <row r="684" spans="1:6" x14ac:dyDescent="0.25">
      <c r="A684" s="64" t="s">
        <v>602</v>
      </c>
      <c r="B684" t="s">
        <v>18397</v>
      </c>
      <c r="E684" s="64" t="s">
        <v>815</v>
      </c>
      <c r="F684" t="str">
        <f t="shared" si="10"/>
        <v>NEUTRAL</v>
      </c>
    </row>
    <row r="685" spans="1:6" x14ac:dyDescent="0.25">
      <c r="A685" s="64" t="s">
        <v>603</v>
      </c>
      <c r="B685" t="s">
        <v>18397</v>
      </c>
      <c r="E685" s="64" t="s">
        <v>816</v>
      </c>
      <c r="F685" t="str">
        <f t="shared" si="10"/>
        <v>NEUTRAL</v>
      </c>
    </row>
    <row r="686" spans="1:6" x14ac:dyDescent="0.25">
      <c r="A686" s="64" t="s">
        <v>603</v>
      </c>
      <c r="B686" t="s">
        <v>18397</v>
      </c>
      <c r="E686" s="64" t="s">
        <v>817</v>
      </c>
      <c r="F686" t="str">
        <f t="shared" si="10"/>
        <v>POSITIVE</v>
      </c>
    </row>
    <row r="687" spans="1:6" x14ac:dyDescent="0.25">
      <c r="A687" s="64" t="s">
        <v>603</v>
      </c>
      <c r="B687" t="s">
        <v>18397</v>
      </c>
      <c r="E687" s="64" t="s">
        <v>818</v>
      </c>
      <c r="F687" t="str">
        <f t="shared" si="10"/>
        <v>POSITIVE</v>
      </c>
    </row>
    <row r="688" spans="1:6" x14ac:dyDescent="0.25">
      <c r="A688" s="64" t="s">
        <v>603</v>
      </c>
      <c r="B688" t="s">
        <v>18397</v>
      </c>
      <c r="E688" s="64" t="s">
        <v>819</v>
      </c>
      <c r="F688" t="str">
        <f t="shared" si="10"/>
        <v>POSITIVE</v>
      </c>
    </row>
    <row r="689" spans="1:6" x14ac:dyDescent="0.25">
      <c r="A689" s="64" t="s">
        <v>603</v>
      </c>
      <c r="B689" t="s">
        <v>18397</v>
      </c>
      <c r="E689" s="64" t="s">
        <v>820</v>
      </c>
      <c r="F689" t="s">
        <v>18401</v>
      </c>
    </row>
    <row r="690" spans="1:6" x14ac:dyDescent="0.25">
      <c r="A690" s="64" t="s">
        <v>603</v>
      </c>
      <c r="B690" t="s">
        <v>18397</v>
      </c>
      <c r="E690" s="64" t="s">
        <v>821</v>
      </c>
      <c r="F690" t="str">
        <f t="shared" si="10"/>
        <v>POSITIVE</v>
      </c>
    </row>
    <row r="691" spans="1:6" x14ac:dyDescent="0.25">
      <c r="A691" s="64" t="s">
        <v>604</v>
      </c>
      <c r="B691" t="s">
        <v>18397</v>
      </c>
      <c r="E691" s="64" t="s">
        <v>822</v>
      </c>
      <c r="F691" t="str">
        <f t="shared" si="10"/>
        <v>POSITIVE</v>
      </c>
    </row>
    <row r="692" spans="1:6" x14ac:dyDescent="0.25">
      <c r="A692" s="64" t="s">
        <v>605</v>
      </c>
      <c r="B692" t="s">
        <v>18397</v>
      </c>
      <c r="E692" s="64" t="s">
        <v>823</v>
      </c>
      <c r="F692" t="str">
        <f t="shared" si="10"/>
        <v>POSITIVE</v>
      </c>
    </row>
    <row r="693" spans="1:6" x14ac:dyDescent="0.25">
      <c r="A693" s="64" t="s">
        <v>606</v>
      </c>
      <c r="B693" t="s">
        <v>18397</v>
      </c>
      <c r="E693" s="64" t="s">
        <v>824</v>
      </c>
      <c r="F693" t="str">
        <f t="shared" si="10"/>
        <v>POSITIVE</v>
      </c>
    </row>
    <row r="694" spans="1:6" x14ac:dyDescent="0.25">
      <c r="A694" s="64" t="s">
        <v>606</v>
      </c>
      <c r="B694" t="s">
        <v>18397</v>
      </c>
      <c r="E694" s="64" t="s">
        <v>1134</v>
      </c>
      <c r="F694" t="str">
        <f t="shared" si="10"/>
        <v>NEUTRAL</v>
      </c>
    </row>
    <row r="695" spans="1:6" x14ac:dyDescent="0.25">
      <c r="A695" s="64" t="s">
        <v>606</v>
      </c>
      <c r="B695" t="s">
        <v>18397</v>
      </c>
      <c r="E695" s="64" t="s">
        <v>825</v>
      </c>
      <c r="F695" t="str">
        <f t="shared" si="10"/>
        <v>POSITIVE</v>
      </c>
    </row>
    <row r="696" spans="1:6" x14ac:dyDescent="0.25">
      <c r="A696" s="64" t="s">
        <v>606</v>
      </c>
      <c r="B696" t="s">
        <v>18397</v>
      </c>
      <c r="E696" s="64" t="s">
        <v>826</v>
      </c>
      <c r="F696" t="str">
        <f t="shared" si="10"/>
        <v>POSITIVE</v>
      </c>
    </row>
    <row r="697" spans="1:6" x14ac:dyDescent="0.25">
      <c r="A697" s="64" t="s">
        <v>607</v>
      </c>
      <c r="B697" t="s">
        <v>18397</v>
      </c>
      <c r="E697" s="64" t="s">
        <v>827</v>
      </c>
      <c r="F697" t="str">
        <f t="shared" si="10"/>
        <v>POSITIVE</v>
      </c>
    </row>
    <row r="698" spans="1:6" x14ac:dyDescent="0.25">
      <c r="A698" s="64" t="s">
        <v>608</v>
      </c>
      <c r="B698" t="s">
        <v>18397</v>
      </c>
      <c r="E698" s="64" t="s">
        <v>828</v>
      </c>
      <c r="F698" t="str">
        <f t="shared" si="10"/>
        <v>POSITIVE</v>
      </c>
    </row>
    <row r="699" spans="1:6" x14ac:dyDescent="0.25">
      <c r="A699" s="64" t="s">
        <v>609</v>
      </c>
      <c r="B699" t="s">
        <v>18397</v>
      </c>
      <c r="E699" s="64" t="s">
        <v>829</v>
      </c>
      <c r="F699" t="str">
        <f t="shared" si="10"/>
        <v>POSITIVE</v>
      </c>
    </row>
    <row r="700" spans="1:6" x14ac:dyDescent="0.25">
      <c r="A700" s="64" t="s">
        <v>610</v>
      </c>
      <c r="B700" t="s">
        <v>18397</v>
      </c>
      <c r="E700" s="64" t="s">
        <v>830</v>
      </c>
      <c r="F700" t="str">
        <f t="shared" si="10"/>
        <v>POSITIVE</v>
      </c>
    </row>
    <row r="701" spans="1:6" x14ac:dyDescent="0.25">
      <c r="A701" s="64" t="s">
        <v>611</v>
      </c>
      <c r="B701" t="s">
        <v>18397</v>
      </c>
      <c r="E701" s="64" t="s">
        <v>1286</v>
      </c>
      <c r="F701" t="str">
        <f t="shared" si="10"/>
        <v>NEUTRAL</v>
      </c>
    </row>
    <row r="702" spans="1:6" x14ac:dyDescent="0.25">
      <c r="A702" s="64" t="s">
        <v>612</v>
      </c>
      <c r="B702" t="s">
        <v>18397</v>
      </c>
      <c r="E702" s="64" t="s">
        <v>831</v>
      </c>
      <c r="F702" t="str">
        <f t="shared" si="10"/>
        <v>POSITIVE</v>
      </c>
    </row>
    <row r="703" spans="1:6" x14ac:dyDescent="0.25">
      <c r="A703" s="64" t="s">
        <v>613</v>
      </c>
      <c r="B703" t="s">
        <v>18397</v>
      </c>
      <c r="E703" s="64" t="s">
        <v>832</v>
      </c>
      <c r="F703" t="str">
        <f t="shared" si="10"/>
        <v>POSITIVE</v>
      </c>
    </row>
    <row r="704" spans="1:6" x14ac:dyDescent="0.25">
      <c r="A704" s="64" t="s">
        <v>614</v>
      </c>
      <c r="B704" t="s">
        <v>18397</v>
      </c>
      <c r="E704" s="64" t="s">
        <v>833</v>
      </c>
      <c r="F704" t="str">
        <f t="shared" si="10"/>
        <v>POSITIVE</v>
      </c>
    </row>
    <row r="705" spans="1:6" x14ac:dyDescent="0.25">
      <c r="A705" s="64" t="s">
        <v>615</v>
      </c>
      <c r="B705" t="s">
        <v>18397</v>
      </c>
      <c r="E705" s="64" t="s">
        <v>834</v>
      </c>
      <c r="F705" t="str">
        <f t="shared" si="10"/>
        <v>POSITIVE</v>
      </c>
    </row>
    <row r="706" spans="1:6" x14ac:dyDescent="0.25">
      <c r="A706" s="64" t="s">
        <v>616</v>
      </c>
      <c r="B706" t="s">
        <v>18397</v>
      </c>
      <c r="E706" s="64" t="s">
        <v>835</v>
      </c>
      <c r="F706" t="str">
        <f t="shared" si="10"/>
        <v>POSITIVE</v>
      </c>
    </row>
    <row r="707" spans="1:6" x14ac:dyDescent="0.25">
      <c r="A707" s="64" t="s">
        <v>617</v>
      </c>
      <c r="B707" t="s">
        <v>18397</v>
      </c>
      <c r="E707" s="64" t="s">
        <v>836</v>
      </c>
      <c r="F707" t="str">
        <f t="shared" ref="F707:F770" si="11">VLOOKUP(E707,A:B,2,FALSE)</f>
        <v>POSITIVE</v>
      </c>
    </row>
    <row r="708" spans="1:6" x14ac:dyDescent="0.25">
      <c r="A708" s="64" t="s">
        <v>618</v>
      </c>
      <c r="B708" t="s">
        <v>18397</v>
      </c>
      <c r="E708" s="64" t="s">
        <v>837</v>
      </c>
      <c r="F708" t="str">
        <f t="shared" si="11"/>
        <v>POSITIVE</v>
      </c>
    </row>
    <row r="709" spans="1:6" x14ac:dyDescent="0.25">
      <c r="A709" s="64" t="s">
        <v>619</v>
      </c>
      <c r="B709" t="s">
        <v>18397</v>
      </c>
      <c r="E709" s="64" t="s">
        <v>838</v>
      </c>
      <c r="F709" t="str">
        <f t="shared" si="11"/>
        <v>POSITIVE</v>
      </c>
    </row>
    <row r="710" spans="1:6" x14ac:dyDescent="0.25">
      <c r="A710" s="64" t="s">
        <v>620</v>
      </c>
      <c r="B710" t="s">
        <v>18397</v>
      </c>
      <c r="E710" s="64" t="s">
        <v>839</v>
      </c>
      <c r="F710" t="str">
        <f t="shared" si="11"/>
        <v>POSITIVE</v>
      </c>
    </row>
    <row r="711" spans="1:6" x14ac:dyDescent="0.25">
      <c r="A711" s="64" t="s">
        <v>621</v>
      </c>
      <c r="B711" t="s">
        <v>18397</v>
      </c>
      <c r="E711" s="64" t="s">
        <v>1298</v>
      </c>
      <c r="F711" t="str">
        <f t="shared" si="11"/>
        <v>NEUTRAL</v>
      </c>
    </row>
    <row r="712" spans="1:6" x14ac:dyDescent="0.25">
      <c r="A712" s="64" t="s">
        <v>622</v>
      </c>
      <c r="B712" t="s">
        <v>18397</v>
      </c>
      <c r="E712" s="64" t="s">
        <v>840</v>
      </c>
      <c r="F712" t="str">
        <f t="shared" si="11"/>
        <v>POSITIVE</v>
      </c>
    </row>
    <row r="713" spans="1:6" x14ac:dyDescent="0.25">
      <c r="A713" s="64" t="s">
        <v>623</v>
      </c>
      <c r="B713" t="s">
        <v>18397</v>
      </c>
      <c r="E713" s="64" t="s">
        <v>841</v>
      </c>
      <c r="F713" t="str">
        <f t="shared" si="11"/>
        <v>POSITIVE</v>
      </c>
    </row>
    <row r="714" spans="1:6" x14ac:dyDescent="0.25">
      <c r="A714" s="64" t="s">
        <v>624</v>
      </c>
      <c r="B714" t="s">
        <v>18397</v>
      </c>
      <c r="E714" s="64" t="s">
        <v>842</v>
      </c>
      <c r="F714" t="str">
        <f t="shared" si="11"/>
        <v>POSITIVE</v>
      </c>
    </row>
    <row r="715" spans="1:6" x14ac:dyDescent="0.25">
      <c r="A715" s="64" t="s">
        <v>625</v>
      </c>
      <c r="B715" t="s">
        <v>18397</v>
      </c>
      <c r="E715" s="64" t="s">
        <v>843</v>
      </c>
      <c r="F715" t="str">
        <f t="shared" si="11"/>
        <v>POSITIVE</v>
      </c>
    </row>
    <row r="716" spans="1:6" x14ac:dyDescent="0.25">
      <c r="A716" s="64" t="s">
        <v>626</v>
      </c>
      <c r="B716" t="s">
        <v>18397</v>
      </c>
      <c r="E716" s="64" t="s">
        <v>844</v>
      </c>
      <c r="F716" t="str">
        <f t="shared" si="11"/>
        <v>POSITIVE</v>
      </c>
    </row>
    <row r="717" spans="1:6" x14ac:dyDescent="0.25">
      <c r="A717" s="64" t="s">
        <v>627</v>
      </c>
      <c r="B717" t="s">
        <v>18397</v>
      </c>
      <c r="E717" s="64" t="s">
        <v>845</v>
      </c>
      <c r="F717" t="str">
        <f t="shared" si="11"/>
        <v>POSITIVE</v>
      </c>
    </row>
    <row r="718" spans="1:6" x14ac:dyDescent="0.25">
      <c r="A718" s="64" t="s">
        <v>627</v>
      </c>
      <c r="B718" t="s">
        <v>18397</v>
      </c>
      <c r="E718" s="64" t="s">
        <v>846</v>
      </c>
      <c r="F718" t="str">
        <f t="shared" si="11"/>
        <v>POSITIVE</v>
      </c>
    </row>
    <row r="719" spans="1:6" x14ac:dyDescent="0.25">
      <c r="A719" s="64" t="s">
        <v>628</v>
      </c>
      <c r="B719" t="s">
        <v>18397</v>
      </c>
      <c r="E719" s="64" t="s">
        <v>847</v>
      </c>
      <c r="F719" t="str">
        <f t="shared" si="11"/>
        <v>POSITIVE</v>
      </c>
    </row>
    <row r="720" spans="1:6" x14ac:dyDescent="0.25">
      <c r="A720" s="64" t="s">
        <v>629</v>
      </c>
      <c r="B720" t="s">
        <v>18397</v>
      </c>
      <c r="E720" s="64" t="s">
        <v>848</v>
      </c>
      <c r="F720" t="str">
        <f t="shared" si="11"/>
        <v>POSITIVE</v>
      </c>
    </row>
    <row r="721" spans="1:6" x14ac:dyDescent="0.25">
      <c r="A721" s="64" t="s">
        <v>630</v>
      </c>
      <c r="B721" t="s">
        <v>18399</v>
      </c>
      <c r="E721" s="64" t="s">
        <v>849</v>
      </c>
      <c r="F721" t="str">
        <f t="shared" si="11"/>
        <v>POSITIVE</v>
      </c>
    </row>
    <row r="722" spans="1:6" x14ac:dyDescent="0.25">
      <c r="A722" s="64" t="s">
        <v>630</v>
      </c>
      <c r="B722" t="s">
        <v>18397</v>
      </c>
      <c r="E722" s="64" t="s">
        <v>850</v>
      </c>
      <c r="F722" t="str">
        <f t="shared" si="11"/>
        <v>POSITIVE</v>
      </c>
    </row>
    <row r="723" spans="1:6" x14ac:dyDescent="0.25">
      <c r="A723" s="64" t="s">
        <v>630</v>
      </c>
      <c r="B723" t="s">
        <v>18397</v>
      </c>
      <c r="E723" s="64" t="s">
        <v>851</v>
      </c>
      <c r="F723" t="str">
        <f t="shared" si="11"/>
        <v>POSITIVE</v>
      </c>
    </row>
    <row r="724" spans="1:6" x14ac:dyDescent="0.25">
      <c r="A724" s="64" t="s">
        <v>631</v>
      </c>
      <c r="B724" t="s">
        <v>18397</v>
      </c>
      <c r="E724" s="64" t="s">
        <v>852</v>
      </c>
      <c r="F724" t="str">
        <f t="shared" si="11"/>
        <v>NEGATIVE</v>
      </c>
    </row>
    <row r="725" spans="1:6" x14ac:dyDescent="0.25">
      <c r="A725" s="64" t="s">
        <v>632</v>
      </c>
      <c r="B725" t="s">
        <v>18397</v>
      </c>
      <c r="E725" s="64" t="s">
        <v>853</v>
      </c>
      <c r="F725" t="str">
        <f t="shared" si="11"/>
        <v>NEUTRAL</v>
      </c>
    </row>
    <row r="726" spans="1:6" x14ac:dyDescent="0.25">
      <c r="A726" s="64" t="s">
        <v>632</v>
      </c>
      <c r="B726" t="s">
        <v>18397</v>
      </c>
      <c r="E726" s="64" t="s">
        <v>854</v>
      </c>
      <c r="F726" t="str">
        <f t="shared" si="11"/>
        <v>NEUTRAL</v>
      </c>
    </row>
    <row r="727" spans="1:6" x14ac:dyDescent="0.25">
      <c r="A727" s="64" t="s">
        <v>631</v>
      </c>
      <c r="B727" t="s">
        <v>18397</v>
      </c>
      <c r="E727" s="64" t="s">
        <v>855</v>
      </c>
      <c r="F727" t="str">
        <f t="shared" si="11"/>
        <v>NEUTRAL</v>
      </c>
    </row>
    <row r="728" spans="1:6" x14ac:dyDescent="0.25">
      <c r="A728" s="64" t="s">
        <v>631</v>
      </c>
      <c r="B728" t="s">
        <v>18397</v>
      </c>
      <c r="E728" s="64" t="s">
        <v>856</v>
      </c>
      <c r="F728" t="str">
        <f t="shared" si="11"/>
        <v>NEUTRAL</v>
      </c>
    </row>
    <row r="729" spans="1:6" x14ac:dyDescent="0.25">
      <c r="A729" s="64" t="s">
        <v>631</v>
      </c>
      <c r="B729" t="s">
        <v>18397</v>
      </c>
      <c r="E729" s="64" t="s">
        <v>857</v>
      </c>
      <c r="F729" t="str">
        <f t="shared" si="11"/>
        <v>NEUTRAL</v>
      </c>
    </row>
    <row r="730" spans="1:6" x14ac:dyDescent="0.25">
      <c r="A730" s="64" t="s">
        <v>633</v>
      </c>
      <c r="B730" t="s">
        <v>18397</v>
      </c>
      <c r="E730" s="64" t="s">
        <v>858</v>
      </c>
      <c r="F730" t="str">
        <f t="shared" si="11"/>
        <v>NEUTRAL</v>
      </c>
    </row>
    <row r="731" spans="1:6" x14ac:dyDescent="0.25">
      <c r="A731" s="64" t="s">
        <v>634</v>
      </c>
      <c r="B731" t="s">
        <v>18397</v>
      </c>
      <c r="E731" s="64" t="s">
        <v>859</v>
      </c>
      <c r="F731" t="str">
        <f t="shared" si="11"/>
        <v>NEUTRAL</v>
      </c>
    </row>
    <row r="732" spans="1:6" x14ac:dyDescent="0.25">
      <c r="A732" s="64" t="s">
        <v>635</v>
      </c>
      <c r="B732" t="s">
        <v>18397</v>
      </c>
      <c r="E732" s="64" t="s">
        <v>860</v>
      </c>
      <c r="F732" t="str">
        <f t="shared" si="11"/>
        <v>NEUTRAL</v>
      </c>
    </row>
    <row r="733" spans="1:6" x14ac:dyDescent="0.25">
      <c r="A733" s="64" t="s">
        <v>636</v>
      </c>
      <c r="B733" t="s">
        <v>18397</v>
      </c>
      <c r="E733" s="64" t="s">
        <v>861</v>
      </c>
      <c r="F733" t="str">
        <f t="shared" si="11"/>
        <v>NEUTRAL</v>
      </c>
    </row>
    <row r="734" spans="1:6" x14ac:dyDescent="0.25">
      <c r="A734" s="64" t="s">
        <v>637</v>
      </c>
      <c r="B734" t="s">
        <v>18397</v>
      </c>
      <c r="E734" s="64" t="s">
        <v>862</v>
      </c>
      <c r="F734" t="str">
        <f t="shared" si="11"/>
        <v>NEUTRAL</v>
      </c>
    </row>
    <row r="735" spans="1:6" x14ac:dyDescent="0.25">
      <c r="A735" s="64" t="s">
        <v>638</v>
      </c>
      <c r="B735" t="s">
        <v>18397</v>
      </c>
      <c r="E735" s="64" t="s">
        <v>863</v>
      </c>
      <c r="F735" t="str">
        <f t="shared" si="11"/>
        <v>NEUTRAL</v>
      </c>
    </row>
    <row r="736" spans="1:6" x14ac:dyDescent="0.25">
      <c r="A736" s="64" t="s">
        <v>639</v>
      </c>
      <c r="B736" t="s">
        <v>18397</v>
      </c>
      <c r="E736" s="64" t="s">
        <v>867</v>
      </c>
      <c r="F736" t="s">
        <v>18401</v>
      </c>
    </row>
    <row r="737" spans="1:6" x14ac:dyDescent="0.25">
      <c r="A737" s="64" t="s">
        <v>640</v>
      </c>
      <c r="B737" t="s">
        <v>18397</v>
      </c>
      <c r="E737" s="64" t="s">
        <v>864</v>
      </c>
      <c r="F737" t="str">
        <f t="shared" si="11"/>
        <v>NEUTRAL</v>
      </c>
    </row>
    <row r="738" spans="1:6" x14ac:dyDescent="0.25">
      <c r="A738" s="64" t="s">
        <v>640</v>
      </c>
      <c r="B738" t="s">
        <v>18397</v>
      </c>
      <c r="E738" s="64" t="s">
        <v>865</v>
      </c>
      <c r="F738" t="str">
        <f t="shared" si="11"/>
        <v>NEUTRAL</v>
      </c>
    </row>
    <row r="739" spans="1:6" x14ac:dyDescent="0.25">
      <c r="A739" s="64" t="s">
        <v>641</v>
      </c>
      <c r="B739" t="s">
        <v>18397</v>
      </c>
      <c r="E739" s="64" t="s">
        <v>866</v>
      </c>
      <c r="F739" t="str">
        <f t="shared" si="11"/>
        <v>NEUTRAL</v>
      </c>
    </row>
    <row r="740" spans="1:6" x14ac:dyDescent="0.25">
      <c r="A740" s="64" t="s">
        <v>642</v>
      </c>
      <c r="B740" t="s">
        <v>18397</v>
      </c>
      <c r="E740" s="64" t="s">
        <v>868</v>
      </c>
      <c r="F740" t="str">
        <f t="shared" si="11"/>
        <v>NEUTRAL</v>
      </c>
    </row>
    <row r="741" spans="1:6" x14ac:dyDescent="0.25">
      <c r="A741" s="64" t="s">
        <v>643</v>
      </c>
      <c r="B741" t="s">
        <v>18397</v>
      </c>
      <c r="E741" s="64" t="s">
        <v>869</v>
      </c>
      <c r="F741" t="str">
        <f t="shared" si="11"/>
        <v>NEUTRAL</v>
      </c>
    </row>
    <row r="742" spans="1:6" x14ac:dyDescent="0.25">
      <c r="A742" s="64" t="s">
        <v>643</v>
      </c>
      <c r="B742" t="s">
        <v>18397</v>
      </c>
      <c r="E742" s="64" t="s">
        <v>870</v>
      </c>
      <c r="F742" t="str">
        <f t="shared" si="11"/>
        <v>NEUTRAL</v>
      </c>
    </row>
    <row r="743" spans="1:6" x14ac:dyDescent="0.25">
      <c r="A743" s="64" t="s">
        <v>643</v>
      </c>
      <c r="B743" t="s">
        <v>18397</v>
      </c>
      <c r="E743" s="64" t="s">
        <v>871</v>
      </c>
      <c r="F743" t="str">
        <f t="shared" si="11"/>
        <v>POSITIVE</v>
      </c>
    </row>
    <row r="744" spans="1:6" x14ac:dyDescent="0.25">
      <c r="A744" s="64" t="s">
        <v>643</v>
      </c>
      <c r="B744" t="s">
        <v>18399</v>
      </c>
      <c r="E744" s="64" t="s">
        <v>872</v>
      </c>
      <c r="F744" t="str">
        <f t="shared" si="11"/>
        <v>NEUTRAL</v>
      </c>
    </row>
    <row r="745" spans="1:6" x14ac:dyDescent="0.25">
      <c r="A745" s="64" t="s">
        <v>643</v>
      </c>
      <c r="B745" t="s">
        <v>18398</v>
      </c>
      <c r="E745" s="64" t="s">
        <v>873</v>
      </c>
      <c r="F745" t="str">
        <f t="shared" si="11"/>
        <v>NEGATIVE</v>
      </c>
    </row>
    <row r="746" spans="1:6" x14ac:dyDescent="0.25">
      <c r="A746" s="64" t="s">
        <v>643</v>
      </c>
      <c r="B746" t="s">
        <v>18398</v>
      </c>
      <c r="E746" s="64" t="s">
        <v>1131</v>
      </c>
      <c r="F746" t="str">
        <f t="shared" si="11"/>
        <v>NEUTRAL</v>
      </c>
    </row>
    <row r="747" spans="1:6" x14ac:dyDescent="0.25">
      <c r="A747" s="64" t="s">
        <v>644</v>
      </c>
      <c r="B747" t="s">
        <v>18398</v>
      </c>
      <c r="E747" s="64" t="s">
        <v>874</v>
      </c>
      <c r="F747" t="str">
        <f t="shared" si="11"/>
        <v>NEUTRAL</v>
      </c>
    </row>
    <row r="748" spans="1:6" x14ac:dyDescent="0.25">
      <c r="A748" s="64" t="s">
        <v>645</v>
      </c>
      <c r="B748" t="s">
        <v>18398</v>
      </c>
      <c r="E748" s="64" t="s">
        <v>875</v>
      </c>
      <c r="F748" t="str">
        <f t="shared" si="11"/>
        <v>NEUTRAL</v>
      </c>
    </row>
    <row r="749" spans="1:6" x14ac:dyDescent="0.25">
      <c r="A749" s="64" t="s">
        <v>646</v>
      </c>
      <c r="B749" t="s">
        <v>18398</v>
      </c>
      <c r="E749" s="64" t="s">
        <v>876</v>
      </c>
      <c r="F749" t="str">
        <f t="shared" si="11"/>
        <v>NEGATIVE</v>
      </c>
    </row>
    <row r="750" spans="1:6" x14ac:dyDescent="0.25">
      <c r="A750" s="64" t="s">
        <v>647</v>
      </c>
      <c r="B750" t="s">
        <v>18398</v>
      </c>
      <c r="E750" s="64" t="s">
        <v>877</v>
      </c>
      <c r="F750" t="str">
        <f t="shared" si="11"/>
        <v>NEGATIVE</v>
      </c>
    </row>
    <row r="751" spans="1:6" x14ac:dyDescent="0.25">
      <c r="A751" s="64" t="s">
        <v>647</v>
      </c>
      <c r="B751" t="s">
        <v>18398</v>
      </c>
      <c r="E751" s="64" t="s">
        <v>879</v>
      </c>
      <c r="F751" t="str">
        <f t="shared" si="11"/>
        <v>NEGATIVE</v>
      </c>
    </row>
    <row r="752" spans="1:6" x14ac:dyDescent="0.25">
      <c r="A752" s="64" t="s">
        <v>648</v>
      </c>
      <c r="B752" t="s">
        <v>18398</v>
      </c>
      <c r="E752" s="64" t="s">
        <v>880</v>
      </c>
      <c r="F752" t="str">
        <f t="shared" si="11"/>
        <v>NEGATIVE</v>
      </c>
    </row>
    <row r="753" spans="1:6" x14ac:dyDescent="0.25">
      <c r="A753" s="64" t="s">
        <v>649</v>
      </c>
      <c r="B753" t="s">
        <v>18398</v>
      </c>
      <c r="E753" s="64" t="s">
        <v>881</v>
      </c>
      <c r="F753" t="str">
        <f t="shared" si="11"/>
        <v>NEUTRAL</v>
      </c>
    </row>
    <row r="754" spans="1:6" x14ac:dyDescent="0.25">
      <c r="A754" s="64" t="s">
        <v>650</v>
      </c>
      <c r="B754" t="s">
        <v>18397</v>
      </c>
      <c r="E754" s="64" t="s">
        <v>882</v>
      </c>
      <c r="F754" t="str">
        <f t="shared" si="11"/>
        <v>NEUTRAL</v>
      </c>
    </row>
    <row r="755" spans="1:6" x14ac:dyDescent="0.25">
      <c r="A755" s="64" t="s">
        <v>650</v>
      </c>
      <c r="B755" t="s">
        <v>18397</v>
      </c>
      <c r="E755" s="64" t="s">
        <v>883</v>
      </c>
      <c r="F755" t="str">
        <f t="shared" si="11"/>
        <v>NEUTRAL</v>
      </c>
    </row>
    <row r="756" spans="1:6" x14ac:dyDescent="0.25">
      <c r="A756" s="64" t="s">
        <v>651</v>
      </c>
      <c r="B756" t="s">
        <v>18397</v>
      </c>
      <c r="E756" s="64" t="s">
        <v>884</v>
      </c>
      <c r="F756" t="str">
        <f t="shared" si="11"/>
        <v>NEUTRAL</v>
      </c>
    </row>
    <row r="757" spans="1:6" x14ac:dyDescent="0.25">
      <c r="A757" s="64" t="s">
        <v>651</v>
      </c>
      <c r="B757" t="s">
        <v>18397</v>
      </c>
      <c r="E757" s="64" t="s">
        <v>885</v>
      </c>
      <c r="F757" t="str">
        <f t="shared" si="11"/>
        <v>NEUTRAL</v>
      </c>
    </row>
    <row r="758" spans="1:6" x14ac:dyDescent="0.25">
      <c r="A758" s="64" t="s">
        <v>652</v>
      </c>
      <c r="B758" t="s">
        <v>18397</v>
      </c>
      <c r="E758" s="64" t="s">
        <v>886</v>
      </c>
      <c r="F758" t="str">
        <f t="shared" si="11"/>
        <v>NEUTRAL</v>
      </c>
    </row>
    <row r="759" spans="1:6" x14ac:dyDescent="0.25">
      <c r="A759" s="64" t="s">
        <v>652</v>
      </c>
      <c r="B759" t="s">
        <v>18397</v>
      </c>
      <c r="E759" s="64" t="s">
        <v>887</v>
      </c>
      <c r="F759" t="str">
        <f t="shared" si="11"/>
        <v>NEUTRAL</v>
      </c>
    </row>
    <row r="760" spans="1:6" x14ac:dyDescent="0.25">
      <c r="A760" s="64" t="s">
        <v>653</v>
      </c>
      <c r="B760" t="s">
        <v>18397</v>
      </c>
      <c r="E760" s="64" t="s">
        <v>888</v>
      </c>
      <c r="F760" t="str">
        <f t="shared" si="11"/>
        <v>NEUTRAL</v>
      </c>
    </row>
    <row r="761" spans="1:6" x14ac:dyDescent="0.25">
      <c r="A761" s="64" t="s">
        <v>653</v>
      </c>
      <c r="B761" t="s">
        <v>18397</v>
      </c>
      <c r="E761" s="64" t="s">
        <v>889</v>
      </c>
      <c r="F761" t="str">
        <f t="shared" si="11"/>
        <v>NEUTRAL</v>
      </c>
    </row>
    <row r="762" spans="1:6" x14ac:dyDescent="0.25">
      <c r="A762" s="64" t="s">
        <v>654</v>
      </c>
      <c r="B762" t="s">
        <v>18397</v>
      </c>
      <c r="E762" s="64" t="s">
        <v>891</v>
      </c>
      <c r="F762" t="str">
        <f t="shared" si="11"/>
        <v>NEUTRAL</v>
      </c>
    </row>
    <row r="763" spans="1:6" x14ac:dyDescent="0.25">
      <c r="A763" s="64" t="s">
        <v>654</v>
      </c>
      <c r="B763" t="s">
        <v>18397</v>
      </c>
      <c r="E763" s="64" t="s">
        <v>892</v>
      </c>
      <c r="F763" t="str">
        <f t="shared" si="11"/>
        <v>NEUTRAL</v>
      </c>
    </row>
    <row r="764" spans="1:6" x14ac:dyDescent="0.25">
      <c r="A764" s="64" t="s">
        <v>655</v>
      </c>
      <c r="B764" t="s">
        <v>18397</v>
      </c>
      <c r="E764" s="64" t="s">
        <v>893</v>
      </c>
      <c r="F764" t="str">
        <f t="shared" si="11"/>
        <v>NEUTRAL</v>
      </c>
    </row>
    <row r="765" spans="1:6" x14ac:dyDescent="0.25">
      <c r="A765" s="64" t="s">
        <v>655</v>
      </c>
      <c r="B765" t="s">
        <v>18397</v>
      </c>
      <c r="E765" s="64" t="s">
        <v>894</v>
      </c>
      <c r="F765" t="str">
        <f t="shared" si="11"/>
        <v>NEUTRAL</v>
      </c>
    </row>
    <row r="766" spans="1:6" x14ac:dyDescent="0.25">
      <c r="A766" s="64" t="s">
        <v>656</v>
      </c>
      <c r="B766" t="s">
        <v>18397</v>
      </c>
      <c r="E766" s="64" t="s">
        <v>895</v>
      </c>
      <c r="F766" t="str">
        <f t="shared" si="11"/>
        <v>NEUTRAL</v>
      </c>
    </row>
    <row r="767" spans="1:6" x14ac:dyDescent="0.25">
      <c r="A767" s="64" t="s">
        <v>656</v>
      </c>
      <c r="B767" t="s">
        <v>18397</v>
      </c>
      <c r="E767" s="64" t="s">
        <v>896</v>
      </c>
      <c r="F767" t="str">
        <f t="shared" si="11"/>
        <v>NEUTRAL</v>
      </c>
    </row>
    <row r="768" spans="1:6" x14ac:dyDescent="0.25">
      <c r="A768" s="64" t="s">
        <v>657</v>
      </c>
      <c r="B768" t="s">
        <v>18397</v>
      </c>
      <c r="E768" s="64" t="s">
        <v>897</v>
      </c>
      <c r="F768" t="str">
        <f t="shared" si="11"/>
        <v>NEUTRAL</v>
      </c>
    </row>
    <row r="769" spans="1:6" x14ac:dyDescent="0.25">
      <c r="A769" s="64" t="s">
        <v>658</v>
      </c>
      <c r="B769" t="s">
        <v>18397</v>
      </c>
      <c r="E769" s="64" t="s">
        <v>898</v>
      </c>
      <c r="F769" t="str">
        <f t="shared" si="11"/>
        <v>NEUTRAL</v>
      </c>
    </row>
    <row r="770" spans="1:6" x14ac:dyDescent="0.25">
      <c r="A770" s="64" t="s">
        <v>659</v>
      </c>
      <c r="B770" t="s">
        <v>18397</v>
      </c>
      <c r="E770" s="64" t="s">
        <v>899</v>
      </c>
      <c r="F770" t="str">
        <f t="shared" si="11"/>
        <v>NEUTRAL</v>
      </c>
    </row>
    <row r="771" spans="1:6" x14ac:dyDescent="0.25">
      <c r="A771" s="64" t="s">
        <v>660</v>
      </c>
      <c r="B771" t="s">
        <v>18397</v>
      </c>
      <c r="E771" s="64" t="s">
        <v>900</v>
      </c>
      <c r="F771" t="str">
        <f t="shared" ref="F771:F834" si="12">VLOOKUP(E771,A:B,2,FALSE)</f>
        <v>NEUTRAL</v>
      </c>
    </row>
    <row r="772" spans="1:6" x14ac:dyDescent="0.25">
      <c r="A772" s="64" t="s">
        <v>660</v>
      </c>
      <c r="B772" t="s">
        <v>18397</v>
      </c>
      <c r="E772" s="64" t="s">
        <v>901</v>
      </c>
      <c r="F772" t="str">
        <f t="shared" si="12"/>
        <v>NEGATIVE</v>
      </c>
    </row>
    <row r="773" spans="1:6" x14ac:dyDescent="0.25">
      <c r="A773" s="64" t="s">
        <v>661</v>
      </c>
      <c r="B773" t="s">
        <v>18397</v>
      </c>
      <c r="E773" s="64" t="s">
        <v>902</v>
      </c>
      <c r="F773" t="str">
        <f t="shared" si="12"/>
        <v>NEUTRAL</v>
      </c>
    </row>
    <row r="774" spans="1:6" x14ac:dyDescent="0.25">
      <c r="A774" s="64" t="s">
        <v>662</v>
      </c>
      <c r="B774" t="s">
        <v>18397</v>
      </c>
      <c r="E774" s="64" t="s">
        <v>903</v>
      </c>
      <c r="F774" t="str">
        <f t="shared" si="12"/>
        <v>NEGATIVE</v>
      </c>
    </row>
    <row r="775" spans="1:6" x14ac:dyDescent="0.25">
      <c r="A775" s="64" t="s">
        <v>663</v>
      </c>
      <c r="B775" t="s">
        <v>18397</v>
      </c>
      <c r="E775" s="64" t="s">
        <v>1598</v>
      </c>
      <c r="F775" t="str">
        <f t="shared" si="12"/>
        <v>NEGATIVE</v>
      </c>
    </row>
    <row r="776" spans="1:6" x14ac:dyDescent="0.25">
      <c r="A776" s="64" t="s">
        <v>664</v>
      </c>
      <c r="B776" t="s">
        <v>18397</v>
      </c>
      <c r="E776" s="64" t="s">
        <v>904</v>
      </c>
      <c r="F776" t="str">
        <f t="shared" si="12"/>
        <v>NEGATIVE</v>
      </c>
    </row>
    <row r="777" spans="1:6" x14ac:dyDescent="0.25">
      <c r="A777" s="64" t="s">
        <v>665</v>
      </c>
      <c r="B777" t="s">
        <v>18397</v>
      </c>
      <c r="E777" s="64" t="s">
        <v>905</v>
      </c>
      <c r="F777" t="str">
        <f t="shared" si="12"/>
        <v>NEUTRAL</v>
      </c>
    </row>
    <row r="778" spans="1:6" x14ac:dyDescent="0.25">
      <c r="A778" s="64" t="s">
        <v>665</v>
      </c>
      <c r="B778" t="s">
        <v>18397</v>
      </c>
      <c r="E778" s="64" t="s">
        <v>1599</v>
      </c>
      <c r="F778" t="str">
        <f t="shared" si="12"/>
        <v>NEUTRAL</v>
      </c>
    </row>
    <row r="779" spans="1:6" x14ac:dyDescent="0.25">
      <c r="A779" s="64" t="s">
        <v>665</v>
      </c>
      <c r="B779" t="s">
        <v>18397</v>
      </c>
      <c r="E779" s="64" t="s">
        <v>906</v>
      </c>
      <c r="F779" t="str">
        <f t="shared" si="12"/>
        <v>NEUTRAL</v>
      </c>
    </row>
    <row r="780" spans="1:6" x14ac:dyDescent="0.25">
      <c r="A780" s="64" t="s">
        <v>665</v>
      </c>
      <c r="B780" t="s">
        <v>18397</v>
      </c>
      <c r="E780" s="64" t="s">
        <v>907</v>
      </c>
      <c r="F780" t="str">
        <f t="shared" si="12"/>
        <v>NEUTRAL</v>
      </c>
    </row>
    <row r="781" spans="1:6" x14ac:dyDescent="0.25">
      <c r="A781" s="64" t="s">
        <v>665</v>
      </c>
      <c r="B781" t="s">
        <v>18397</v>
      </c>
      <c r="E781" s="64" t="s">
        <v>908</v>
      </c>
      <c r="F781" t="str">
        <f t="shared" si="12"/>
        <v>POSITIVE</v>
      </c>
    </row>
    <row r="782" spans="1:6" x14ac:dyDescent="0.25">
      <c r="A782" s="64" t="s">
        <v>665</v>
      </c>
      <c r="B782" t="s">
        <v>18397</v>
      </c>
      <c r="E782" s="64" t="s">
        <v>909</v>
      </c>
      <c r="F782" t="str">
        <f t="shared" si="12"/>
        <v>NEUTRAL</v>
      </c>
    </row>
    <row r="783" spans="1:6" x14ac:dyDescent="0.25">
      <c r="A783" s="64" t="s">
        <v>666</v>
      </c>
      <c r="B783" t="s">
        <v>18397</v>
      </c>
      <c r="E783" s="64" t="s">
        <v>910</v>
      </c>
      <c r="F783" t="str">
        <f t="shared" si="12"/>
        <v>NEUTRAL</v>
      </c>
    </row>
    <row r="784" spans="1:6" x14ac:dyDescent="0.25">
      <c r="A784" s="64" t="s">
        <v>666</v>
      </c>
      <c r="B784" t="s">
        <v>18397</v>
      </c>
      <c r="E784" s="64" t="s">
        <v>911</v>
      </c>
      <c r="F784" t="str">
        <f t="shared" si="12"/>
        <v>NEUTRAL</v>
      </c>
    </row>
    <row r="785" spans="1:6" x14ac:dyDescent="0.25">
      <c r="A785" s="64" t="s">
        <v>666</v>
      </c>
      <c r="B785" t="s">
        <v>18397</v>
      </c>
      <c r="E785" s="64" t="s">
        <v>1600</v>
      </c>
      <c r="F785" t="str">
        <f t="shared" si="12"/>
        <v>NEUTRAL</v>
      </c>
    </row>
    <row r="786" spans="1:6" x14ac:dyDescent="0.25">
      <c r="A786" s="64" t="s">
        <v>667</v>
      </c>
      <c r="B786" t="s">
        <v>18397</v>
      </c>
      <c r="E786" s="64" t="s">
        <v>912</v>
      </c>
      <c r="F786" t="str">
        <f t="shared" si="12"/>
        <v>NEUTRAL</v>
      </c>
    </row>
    <row r="787" spans="1:6" x14ac:dyDescent="0.25">
      <c r="A787" s="64" t="s">
        <v>668</v>
      </c>
      <c r="B787" t="s">
        <v>18397</v>
      </c>
      <c r="E787" s="64" t="s">
        <v>913</v>
      </c>
      <c r="F787" t="str">
        <f t="shared" si="12"/>
        <v>NEUTRAL</v>
      </c>
    </row>
    <row r="788" spans="1:6" x14ac:dyDescent="0.25">
      <c r="A788" s="64" t="s">
        <v>668</v>
      </c>
      <c r="B788" t="s">
        <v>18397</v>
      </c>
      <c r="E788" s="64" t="s">
        <v>914</v>
      </c>
      <c r="F788" t="str">
        <f t="shared" si="12"/>
        <v>NEUTRAL</v>
      </c>
    </row>
    <row r="789" spans="1:6" x14ac:dyDescent="0.25">
      <c r="A789" s="64" t="s">
        <v>668</v>
      </c>
      <c r="B789" t="s">
        <v>18397</v>
      </c>
      <c r="E789" s="64" t="s">
        <v>915</v>
      </c>
      <c r="F789" t="str">
        <f t="shared" si="12"/>
        <v>NEUTRAL</v>
      </c>
    </row>
    <row r="790" spans="1:6" x14ac:dyDescent="0.25">
      <c r="A790" s="64" t="s">
        <v>668</v>
      </c>
      <c r="B790" t="s">
        <v>18397</v>
      </c>
      <c r="E790" s="64" t="s">
        <v>916</v>
      </c>
      <c r="F790" t="str">
        <f t="shared" si="12"/>
        <v>NEUTRAL</v>
      </c>
    </row>
    <row r="791" spans="1:6" x14ac:dyDescent="0.25">
      <c r="A791" s="64" t="s">
        <v>669</v>
      </c>
      <c r="B791" t="s">
        <v>18397</v>
      </c>
      <c r="E791" s="64" t="s">
        <v>917</v>
      </c>
      <c r="F791" t="str">
        <f t="shared" si="12"/>
        <v>NEUTRAL</v>
      </c>
    </row>
    <row r="792" spans="1:6" x14ac:dyDescent="0.25">
      <c r="A792" s="64" t="s">
        <v>670</v>
      </c>
      <c r="B792" t="s">
        <v>18397</v>
      </c>
      <c r="E792" s="64" t="s">
        <v>918</v>
      </c>
      <c r="F792" t="str">
        <f t="shared" si="12"/>
        <v>NEUTRAL</v>
      </c>
    </row>
    <row r="793" spans="1:6" x14ac:dyDescent="0.25">
      <c r="A793" s="64" t="s">
        <v>671</v>
      </c>
      <c r="B793" t="s">
        <v>18397</v>
      </c>
      <c r="E793" s="64" t="s">
        <v>919</v>
      </c>
      <c r="F793" t="str">
        <f t="shared" si="12"/>
        <v>NEUTRAL</v>
      </c>
    </row>
    <row r="794" spans="1:6" x14ac:dyDescent="0.25">
      <c r="A794" s="64" t="s">
        <v>672</v>
      </c>
      <c r="B794" t="s">
        <v>18397</v>
      </c>
      <c r="E794" s="64" t="s">
        <v>920</v>
      </c>
      <c r="F794" t="str">
        <f t="shared" si="12"/>
        <v>NEUTRAL</v>
      </c>
    </row>
    <row r="795" spans="1:6" x14ac:dyDescent="0.25">
      <c r="A795" s="64" t="s">
        <v>673</v>
      </c>
      <c r="B795" t="s">
        <v>18397</v>
      </c>
      <c r="E795" s="64" t="s">
        <v>921</v>
      </c>
      <c r="F795" t="str">
        <f t="shared" si="12"/>
        <v>NEUTRAL</v>
      </c>
    </row>
    <row r="796" spans="1:6" x14ac:dyDescent="0.25">
      <c r="A796" s="64" t="s">
        <v>674</v>
      </c>
      <c r="B796" t="s">
        <v>18397</v>
      </c>
      <c r="E796" s="64" t="s">
        <v>922</v>
      </c>
      <c r="F796" t="str">
        <f t="shared" si="12"/>
        <v>NEUTRAL</v>
      </c>
    </row>
    <row r="797" spans="1:6" x14ac:dyDescent="0.25">
      <c r="A797" s="64" t="s">
        <v>675</v>
      </c>
      <c r="B797" t="s">
        <v>18397</v>
      </c>
      <c r="E797" s="64" t="s">
        <v>931</v>
      </c>
      <c r="F797" t="str">
        <f t="shared" si="12"/>
        <v>NEUTRAL</v>
      </c>
    </row>
    <row r="798" spans="1:6" x14ac:dyDescent="0.25">
      <c r="A798" s="64" t="s">
        <v>676</v>
      </c>
      <c r="B798" t="s">
        <v>18397</v>
      </c>
      <c r="E798" s="64" t="s">
        <v>923</v>
      </c>
      <c r="F798" t="str">
        <f t="shared" si="12"/>
        <v>NEUTRAL</v>
      </c>
    </row>
    <row r="799" spans="1:6" x14ac:dyDescent="0.25">
      <c r="A799" s="64" t="s">
        <v>676</v>
      </c>
      <c r="B799" t="s">
        <v>18397</v>
      </c>
      <c r="E799" s="64" t="s">
        <v>924</v>
      </c>
      <c r="F799" t="str">
        <f t="shared" si="12"/>
        <v>NEUTRAL</v>
      </c>
    </row>
    <row r="800" spans="1:6" x14ac:dyDescent="0.25">
      <c r="A800" s="64" t="s">
        <v>676</v>
      </c>
      <c r="B800" t="s">
        <v>18397</v>
      </c>
      <c r="E800" s="64" t="s">
        <v>925</v>
      </c>
      <c r="F800" t="str">
        <f t="shared" si="12"/>
        <v>NEUTRAL</v>
      </c>
    </row>
    <row r="801" spans="1:6" x14ac:dyDescent="0.25">
      <c r="A801" s="64" t="s">
        <v>676</v>
      </c>
      <c r="B801" t="s">
        <v>18397</v>
      </c>
      <c r="E801" s="64" t="s">
        <v>926</v>
      </c>
      <c r="F801" t="str">
        <f t="shared" si="12"/>
        <v>NEUTRAL</v>
      </c>
    </row>
    <row r="802" spans="1:6" x14ac:dyDescent="0.25">
      <c r="A802" s="64" t="s">
        <v>677</v>
      </c>
      <c r="B802" t="s">
        <v>18397</v>
      </c>
      <c r="E802" s="64" t="s">
        <v>1128</v>
      </c>
      <c r="F802" t="s">
        <v>18401</v>
      </c>
    </row>
    <row r="803" spans="1:6" x14ac:dyDescent="0.25">
      <c r="A803" s="64" t="s">
        <v>678</v>
      </c>
      <c r="B803" t="s">
        <v>18397</v>
      </c>
      <c r="E803" s="64" t="s">
        <v>927</v>
      </c>
      <c r="F803" t="str">
        <f t="shared" si="12"/>
        <v>NEUTRAL</v>
      </c>
    </row>
    <row r="804" spans="1:6" x14ac:dyDescent="0.25">
      <c r="A804" s="64" t="s">
        <v>679</v>
      </c>
      <c r="B804" t="s">
        <v>18397</v>
      </c>
      <c r="E804" s="64" t="s">
        <v>928</v>
      </c>
      <c r="F804" t="str">
        <f t="shared" si="12"/>
        <v>NEUTRAL</v>
      </c>
    </row>
    <row r="805" spans="1:6" x14ac:dyDescent="0.25">
      <c r="A805" s="64" t="s">
        <v>680</v>
      </c>
      <c r="B805" t="s">
        <v>18397</v>
      </c>
      <c r="E805" s="64" t="s">
        <v>929</v>
      </c>
      <c r="F805" t="str">
        <f t="shared" si="12"/>
        <v>NEUTRAL</v>
      </c>
    </row>
    <row r="806" spans="1:6" x14ac:dyDescent="0.25">
      <c r="A806" s="64" t="s">
        <v>681</v>
      </c>
      <c r="B806" t="s">
        <v>18397</v>
      </c>
      <c r="E806" s="64" t="s">
        <v>930</v>
      </c>
      <c r="F806" t="str">
        <f t="shared" si="12"/>
        <v>NEUTRAL</v>
      </c>
    </row>
    <row r="807" spans="1:6" x14ac:dyDescent="0.25">
      <c r="A807" s="64" t="s">
        <v>681</v>
      </c>
      <c r="B807" t="s">
        <v>18397</v>
      </c>
      <c r="E807" s="64" t="s">
        <v>932</v>
      </c>
      <c r="F807" t="str">
        <f t="shared" si="12"/>
        <v>NEUTRAL</v>
      </c>
    </row>
    <row r="808" spans="1:6" x14ac:dyDescent="0.25">
      <c r="A808" s="64" t="s">
        <v>682</v>
      </c>
      <c r="B808" t="s">
        <v>18397</v>
      </c>
      <c r="E808" s="64" t="s">
        <v>933</v>
      </c>
      <c r="F808" t="str">
        <f t="shared" si="12"/>
        <v>NEUTRAL</v>
      </c>
    </row>
    <row r="809" spans="1:6" x14ac:dyDescent="0.25">
      <c r="A809" s="64" t="s">
        <v>683</v>
      </c>
      <c r="B809" t="s">
        <v>18397</v>
      </c>
      <c r="E809" s="64" t="s">
        <v>934</v>
      </c>
      <c r="F809" t="str">
        <f t="shared" si="12"/>
        <v>NEUTRAL</v>
      </c>
    </row>
    <row r="810" spans="1:6" x14ac:dyDescent="0.25">
      <c r="A810" s="64" t="s">
        <v>684</v>
      </c>
      <c r="B810" t="s">
        <v>18397</v>
      </c>
      <c r="E810" s="64" t="s">
        <v>935</v>
      </c>
      <c r="F810" t="str">
        <f t="shared" si="12"/>
        <v>NEUTRAL</v>
      </c>
    </row>
    <row r="811" spans="1:6" x14ac:dyDescent="0.25">
      <c r="A811" s="64" t="s">
        <v>685</v>
      </c>
      <c r="B811" t="s">
        <v>18397</v>
      </c>
      <c r="E811" s="64" t="s">
        <v>936</v>
      </c>
      <c r="F811" t="str">
        <f t="shared" si="12"/>
        <v>NEUTRAL</v>
      </c>
    </row>
    <row r="812" spans="1:6" x14ac:dyDescent="0.25">
      <c r="A812" s="64" t="s">
        <v>686</v>
      </c>
      <c r="B812" t="s">
        <v>18397</v>
      </c>
      <c r="E812" s="64" t="s">
        <v>1401</v>
      </c>
      <c r="F812" t="s">
        <v>18401</v>
      </c>
    </row>
    <row r="813" spans="1:6" x14ac:dyDescent="0.25">
      <c r="A813" s="64" t="s">
        <v>687</v>
      </c>
      <c r="B813" t="s">
        <v>18397</v>
      </c>
      <c r="E813" s="64" t="s">
        <v>937</v>
      </c>
      <c r="F813" t="str">
        <f t="shared" si="12"/>
        <v>NEUTRAL</v>
      </c>
    </row>
    <row r="814" spans="1:6" x14ac:dyDescent="0.25">
      <c r="A814" s="64" t="s">
        <v>687</v>
      </c>
      <c r="B814" t="s">
        <v>18397</v>
      </c>
      <c r="E814" s="64" t="s">
        <v>938</v>
      </c>
      <c r="F814" t="str">
        <f t="shared" si="12"/>
        <v>NEUTRAL</v>
      </c>
    </row>
    <row r="815" spans="1:6" x14ac:dyDescent="0.25">
      <c r="A815" s="64" t="s">
        <v>687</v>
      </c>
      <c r="B815" t="s">
        <v>18397</v>
      </c>
      <c r="E815" s="64" t="s">
        <v>939</v>
      </c>
      <c r="F815" t="str">
        <f t="shared" si="12"/>
        <v>NEUTRAL</v>
      </c>
    </row>
    <row r="816" spans="1:6" x14ac:dyDescent="0.25">
      <c r="A816" s="64" t="s">
        <v>688</v>
      </c>
      <c r="B816" t="s">
        <v>18397</v>
      </c>
      <c r="E816" s="64" t="s">
        <v>940</v>
      </c>
      <c r="F816" t="str">
        <f t="shared" si="12"/>
        <v>NEUTRAL</v>
      </c>
    </row>
    <row r="817" spans="1:6" x14ac:dyDescent="0.25">
      <c r="A817" s="64" t="s">
        <v>689</v>
      </c>
      <c r="B817" t="s">
        <v>18397</v>
      </c>
      <c r="E817" s="64" t="s">
        <v>941</v>
      </c>
      <c r="F817" t="str">
        <f t="shared" si="12"/>
        <v>NEUTRAL</v>
      </c>
    </row>
    <row r="818" spans="1:6" x14ac:dyDescent="0.25">
      <c r="A818" s="64" t="s">
        <v>690</v>
      </c>
      <c r="B818" t="s">
        <v>18397</v>
      </c>
      <c r="E818" s="64" t="s">
        <v>942</v>
      </c>
      <c r="F818" t="str">
        <f t="shared" si="12"/>
        <v>NEUTRAL</v>
      </c>
    </row>
    <row r="819" spans="1:6" x14ac:dyDescent="0.25">
      <c r="A819" s="64" t="s">
        <v>691</v>
      </c>
      <c r="B819" t="s">
        <v>18397</v>
      </c>
      <c r="E819" s="64" t="s">
        <v>943</v>
      </c>
      <c r="F819" t="str">
        <f t="shared" si="12"/>
        <v>NEUTRAL</v>
      </c>
    </row>
    <row r="820" spans="1:6" x14ac:dyDescent="0.25">
      <c r="A820" s="64" t="s">
        <v>692</v>
      </c>
      <c r="B820" t="s">
        <v>18397</v>
      </c>
      <c r="E820" s="64" t="s">
        <v>944</v>
      </c>
      <c r="F820" t="str">
        <f t="shared" si="12"/>
        <v>NEUTRAL</v>
      </c>
    </row>
    <row r="821" spans="1:6" x14ac:dyDescent="0.25">
      <c r="A821" s="64" t="s">
        <v>693</v>
      </c>
      <c r="B821" t="s">
        <v>18397</v>
      </c>
      <c r="E821" s="64" t="s">
        <v>945</v>
      </c>
      <c r="F821" t="str">
        <f t="shared" si="12"/>
        <v>NEUTRAL</v>
      </c>
    </row>
    <row r="822" spans="1:6" x14ac:dyDescent="0.25">
      <c r="A822" s="64" t="s">
        <v>694</v>
      </c>
      <c r="B822" t="s">
        <v>18397</v>
      </c>
      <c r="E822" s="64" t="s">
        <v>946</v>
      </c>
      <c r="F822" t="str">
        <f t="shared" si="12"/>
        <v>NEUTRAL</v>
      </c>
    </row>
    <row r="823" spans="1:6" x14ac:dyDescent="0.25">
      <c r="A823" s="64" t="s">
        <v>695</v>
      </c>
      <c r="B823" t="s">
        <v>18397</v>
      </c>
      <c r="E823" s="64" t="s">
        <v>947</v>
      </c>
      <c r="F823" t="str">
        <f t="shared" si="12"/>
        <v>NEUTRAL</v>
      </c>
    </row>
    <row r="824" spans="1:6" x14ac:dyDescent="0.25">
      <c r="A824" s="64" t="s">
        <v>695</v>
      </c>
      <c r="B824" t="s">
        <v>18397</v>
      </c>
      <c r="E824" s="64" t="s">
        <v>948</v>
      </c>
      <c r="F824" t="str">
        <f t="shared" si="12"/>
        <v>NEUTRAL</v>
      </c>
    </row>
    <row r="825" spans="1:6" x14ac:dyDescent="0.25">
      <c r="A825" s="64" t="s">
        <v>696</v>
      </c>
      <c r="B825" t="s">
        <v>18397</v>
      </c>
      <c r="E825" s="64" t="s">
        <v>949</v>
      </c>
      <c r="F825" t="str">
        <f t="shared" si="12"/>
        <v>NEUTRAL</v>
      </c>
    </row>
    <row r="826" spans="1:6" x14ac:dyDescent="0.25">
      <c r="A826" s="64" t="s">
        <v>697</v>
      </c>
      <c r="B826" t="s">
        <v>18397</v>
      </c>
      <c r="E826" s="64" t="s">
        <v>1601</v>
      </c>
      <c r="F826" t="str">
        <f t="shared" si="12"/>
        <v>NEUTRAL</v>
      </c>
    </row>
    <row r="827" spans="1:6" x14ac:dyDescent="0.25">
      <c r="A827" s="64" t="s">
        <v>698</v>
      </c>
      <c r="B827" t="s">
        <v>18397</v>
      </c>
      <c r="E827" s="64" t="s">
        <v>950</v>
      </c>
      <c r="F827" t="str">
        <f t="shared" si="12"/>
        <v>NEUTRAL</v>
      </c>
    </row>
    <row r="828" spans="1:6" x14ac:dyDescent="0.25">
      <c r="A828" s="64" t="s">
        <v>699</v>
      </c>
      <c r="B828" t="s">
        <v>18397</v>
      </c>
      <c r="E828" s="64" t="s">
        <v>951</v>
      </c>
      <c r="F828" t="str">
        <f t="shared" si="12"/>
        <v>NEUTRAL</v>
      </c>
    </row>
    <row r="829" spans="1:6" x14ac:dyDescent="0.25">
      <c r="A829" s="64" t="s">
        <v>700</v>
      </c>
      <c r="B829" t="s">
        <v>18397</v>
      </c>
      <c r="E829" s="64" t="s">
        <v>952</v>
      </c>
      <c r="F829" t="str">
        <f t="shared" si="12"/>
        <v>NEUTRAL</v>
      </c>
    </row>
    <row r="830" spans="1:6" x14ac:dyDescent="0.25">
      <c r="A830" s="64" t="s">
        <v>701</v>
      </c>
      <c r="B830" t="s">
        <v>18397</v>
      </c>
      <c r="E830" s="64" t="s">
        <v>953</v>
      </c>
      <c r="F830" t="str">
        <f t="shared" si="12"/>
        <v>NEUTRAL</v>
      </c>
    </row>
    <row r="831" spans="1:6" x14ac:dyDescent="0.25">
      <c r="A831" s="64" t="s">
        <v>702</v>
      </c>
      <c r="B831" t="s">
        <v>18397</v>
      </c>
      <c r="E831" s="64" t="s">
        <v>954</v>
      </c>
      <c r="F831" t="str">
        <f t="shared" si="12"/>
        <v>NEUTRAL</v>
      </c>
    </row>
    <row r="832" spans="1:6" x14ac:dyDescent="0.25">
      <c r="A832" s="64" t="s">
        <v>702</v>
      </c>
      <c r="B832" t="s">
        <v>18397</v>
      </c>
      <c r="E832" s="64" t="s">
        <v>955</v>
      </c>
      <c r="F832" t="str">
        <f t="shared" si="12"/>
        <v>NEUTRAL</v>
      </c>
    </row>
    <row r="833" spans="1:6" x14ac:dyDescent="0.25">
      <c r="A833" s="64" t="s">
        <v>703</v>
      </c>
      <c r="B833" t="s">
        <v>18397</v>
      </c>
      <c r="E833" s="64" t="s">
        <v>956</v>
      </c>
      <c r="F833" t="str">
        <f t="shared" si="12"/>
        <v>NEUTRAL</v>
      </c>
    </row>
    <row r="834" spans="1:6" x14ac:dyDescent="0.25">
      <c r="A834" s="64" t="s">
        <v>704</v>
      </c>
      <c r="B834" t="s">
        <v>18397</v>
      </c>
      <c r="E834" s="64" t="s">
        <v>957</v>
      </c>
      <c r="F834" t="str">
        <f t="shared" si="12"/>
        <v>NEUTRAL</v>
      </c>
    </row>
    <row r="835" spans="1:6" x14ac:dyDescent="0.25">
      <c r="A835" s="64" t="s">
        <v>705</v>
      </c>
      <c r="B835" t="s">
        <v>18397</v>
      </c>
      <c r="E835" s="64" t="s">
        <v>958</v>
      </c>
      <c r="F835" t="str">
        <f t="shared" ref="F835:F898" si="13">VLOOKUP(E835,A:B,2,FALSE)</f>
        <v>NEUTRAL</v>
      </c>
    </row>
    <row r="836" spans="1:6" x14ac:dyDescent="0.25">
      <c r="A836" s="64" t="s">
        <v>705</v>
      </c>
      <c r="B836" t="s">
        <v>18397</v>
      </c>
      <c r="E836" s="64" t="s">
        <v>1497</v>
      </c>
      <c r="F836" t="str">
        <f t="shared" si="13"/>
        <v>POSITIVE</v>
      </c>
    </row>
    <row r="837" spans="1:6" x14ac:dyDescent="0.25">
      <c r="A837" s="64" t="s">
        <v>706</v>
      </c>
      <c r="B837" t="s">
        <v>18397</v>
      </c>
      <c r="E837" s="64" t="s">
        <v>959</v>
      </c>
      <c r="F837" t="str">
        <f t="shared" si="13"/>
        <v>NEUTRAL</v>
      </c>
    </row>
    <row r="838" spans="1:6" x14ac:dyDescent="0.25">
      <c r="A838" s="64" t="s">
        <v>706</v>
      </c>
      <c r="B838" t="s">
        <v>18397</v>
      </c>
      <c r="E838" s="64" t="s">
        <v>960</v>
      </c>
      <c r="F838" t="str">
        <f t="shared" si="13"/>
        <v>NEUTRAL</v>
      </c>
    </row>
    <row r="839" spans="1:6" x14ac:dyDescent="0.25">
      <c r="A839" s="64" t="s">
        <v>706</v>
      </c>
      <c r="B839" t="s">
        <v>18397</v>
      </c>
      <c r="E839" s="64" t="s">
        <v>961</v>
      </c>
      <c r="F839" t="str">
        <f t="shared" si="13"/>
        <v>NEUTRAL</v>
      </c>
    </row>
    <row r="840" spans="1:6" x14ac:dyDescent="0.25">
      <c r="A840" s="64" t="s">
        <v>706</v>
      </c>
      <c r="B840" t="s">
        <v>18397</v>
      </c>
      <c r="E840" s="64" t="s">
        <v>962</v>
      </c>
      <c r="F840" t="str">
        <f t="shared" si="13"/>
        <v>NEUTRAL</v>
      </c>
    </row>
    <row r="841" spans="1:6" x14ac:dyDescent="0.25">
      <c r="A841" s="64" t="s">
        <v>706</v>
      </c>
      <c r="B841" t="s">
        <v>18397</v>
      </c>
      <c r="E841" s="64" t="s">
        <v>963</v>
      </c>
      <c r="F841" t="str">
        <f t="shared" si="13"/>
        <v>NEUTRAL</v>
      </c>
    </row>
    <row r="842" spans="1:6" x14ac:dyDescent="0.25">
      <c r="A842" s="64" t="s">
        <v>707</v>
      </c>
      <c r="B842" t="s">
        <v>18397</v>
      </c>
      <c r="E842" s="64" t="s">
        <v>964</v>
      </c>
      <c r="F842" t="str">
        <f t="shared" si="13"/>
        <v>NEUTRAL</v>
      </c>
    </row>
    <row r="843" spans="1:6" x14ac:dyDescent="0.25">
      <c r="A843" s="64" t="s">
        <v>708</v>
      </c>
      <c r="B843" t="s">
        <v>18397</v>
      </c>
      <c r="E843" s="64" t="s">
        <v>965</v>
      </c>
      <c r="F843" t="str">
        <f t="shared" si="13"/>
        <v>NEUTRAL</v>
      </c>
    </row>
    <row r="844" spans="1:6" x14ac:dyDescent="0.25">
      <c r="A844" s="64" t="s">
        <v>708</v>
      </c>
      <c r="B844" t="s">
        <v>18397</v>
      </c>
      <c r="E844" s="64" t="s">
        <v>966</v>
      </c>
      <c r="F844" t="str">
        <f t="shared" si="13"/>
        <v>NEUTRAL</v>
      </c>
    </row>
    <row r="845" spans="1:6" x14ac:dyDescent="0.25">
      <c r="A845" s="64" t="s">
        <v>709</v>
      </c>
      <c r="B845" t="s">
        <v>18397</v>
      </c>
      <c r="E845" s="64" t="s">
        <v>967</v>
      </c>
      <c r="F845" t="str">
        <f t="shared" si="13"/>
        <v>NEUTRAL</v>
      </c>
    </row>
    <row r="846" spans="1:6" x14ac:dyDescent="0.25">
      <c r="A846" s="64" t="s">
        <v>710</v>
      </c>
      <c r="B846" t="s">
        <v>18397</v>
      </c>
      <c r="E846" s="64" t="s">
        <v>968</v>
      </c>
      <c r="F846" t="str">
        <f t="shared" si="13"/>
        <v>NEGATIVE</v>
      </c>
    </row>
    <row r="847" spans="1:6" x14ac:dyDescent="0.25">
      <c r="A847" s="64" t="s">
        <v>710</v>
      </c>
      <c r="B847" t="s">
        <v>18397</v>
      </c>
      <c r="E847" s="64" t="s">
        <v>969</v>
      </c>
      <c r="F847" t="str">
        <f t="shared" si="13"/>
        <v>NEUTRAL</v>
      </c>
    </row>
    <row r="848" spans="1:6" x14ac:dyDescent="0.25">
      <c r="A848" s="64" t="s">
        <v>711</v>
      </c>
      <c r="B848" t="s">
        <v>18397</v>
      </c>
      <c r="E848" s="64" t="s">
        <v>1602</v>
      </c>
      <c r="F848" t="str">
        <f t="shared" si="13"/>
        <v>NEUTRAL</v>
      </c>
    </row>
    <row r="849" spans="1:6" x14ac:dyDescent="0.25">
      <c r="A849" s="64" t="s">
        <v>712</v>
      </c>
      <c r="B849" t="s">
        <v>18397</v>
      </c>
      <c r="E849" s="64" t="s">
        <v>970</v>
      </c>
      <c r="F849" t="str">
        <f t="shared" si="13"/>
        <v>NEUTRAL</v>
      </c>
    </row>
    <row r="850" spans="1:6" x14ac:dyDescent="0.25">
      <c r="A850" s="64" t="s">
        <v>713</v>
      </c>
      <c r="B850" t="s">
        <v>18397</v>
      </c>
      <c r="E850" s="64" t="s">
        <v>971</v>
      </c>
      <c r="F850" t="str">
        <f t="shared" si="13"/>
        <v>NEUTRAL</v>
      </c>
    </row>
    <row r="851" spans="1:6" x14ac:dyDescent="0.25">
      <c r="A851" s="64" t="s">
        <v>714</v>
      </c>
      <c r="B851" t="s">
        <v>18397</v>
      </c>
      <c r="E851" s="64" t="s">
        <v>972</v>
      </c>
      <c r="F851" t="str">
        <f t="shared" si="13"/>
        <v>NEUTRAL</v>
      </c>
    </row>
    <row r="852" spans="1:6" x14ac:dyDescent="0.25">
      <c r="A852" s="64" t="s">
        <v>715</v>
      </c>
      <c r="B852" t="s">
        <v>18397</v>
      </c>
      <c r="E852" s="64" t="s">
        <v>1603</v>
      </c>
      <c r="F852" t="str">
        <f t="shared" si="13"/>
        <v>NEUTRAL</v>
      </c>
    </row>
    <row r="853" spans="1:6" x14ac:dyDescent="0.25">
      <c r="A853" s="64" t="s">
        <v>716</v>
      </c>
      <c r="B853" t="s">
        <v>18397</v>
      </c>
      <c r="E853" s="64" t="s">
        <v>1604</v>
      </c>
      <c r="F853" t="str">
        <f t="shared" si="13"/>
        <v>NEUTRAL</v>
      </c>
    </row>
    <row r="854" spans="1:6" x14ac:dyDescent="0.25">
      <c r="A854" s="64" t="s">
        <v>717</v>
      </c>
      <c r="B854" t="s">
        <v>18397</v>
      </c>
      <c r="E854" s="64" t="s">
        <v>973</v>
      </c>
      <c r="F854" t="str">
        <f t="shared" si="13"/>
        <v>NEUTRAL</v>
      </c>
    </row>
    <row r="855" spans="1:6" x14ac:dyDescent="0.25">
      <c r="A855" s="64" t="s">
        <v>718</v>
      </c>
      <c r="B855" t="s">
        <v>18397</v>
      </c>
      <c r="E855" s="64" t="s">
        <v>974</v>
      </c>
      <c r="F855" t="str">
        <f t="shared" si="13"/>
        <v>NEUTRAL</v>
      </c>
    </row>
    <row r="856" spans="1:6" x14ac:dyDescent="0.25">
      <c r="A856" s="64" t="s">
        <v>719</v>
      </c>
      <c r="B856" t="s">
        <v>18397</v>
      </c>
      <c r="E856" s="64" t="s">
        <v>975</v>
      </c>
      <c r="F856" t="str">
        <f t="shared" si="13"/>
        <v>NEUTRAL</v>
      </c>
    </row>
    <row r="857" spans="1:6" x14ac:dyDescent="0.25">
      <c r="A857" s="64" t="s">
        <v>720</v>
      </c>
      <c r="B857" t="s">
        <v>18397</v>
      </c>
      <c r="E857" s="64" t="s">
        <v>976</v>
      </c>
      <c r="F857" t="str">
        <f t="shared" si="13"/>
        <v>NEUTRAL</v>
      </c>
    </row>
    <row r="858" spans="1:6" x14ac:dyDescent="0.25">
      <c r="A858" s="64" t="s">
        <v>721</v>
      </c>
      <c r="B858" t="s">
        <v>18397</v>
      </c>
      <c r="E858" s="64" t="s">
        <v>977</v>
      </c>
      <c r="F858" t="str">
        <f t="shared" si="13"/>
        <v>NEUTRAL</v>
      </c>
    </row>
    <row r="859" spans="1:6" x14ac:dyDescent="0.25">
      <c r="A859" s="64" t="s">
        <v>722</v>
      </c>
      <c r="B859" t="s">
        <v>18397</v>
      </c>
      <c r="E859" s="64" t="s">
        <v>978</v>
      </c>
      <c r="F859" t="str">
        <f t="shared" si="13"/>
        <v>NEUTRAL</v>
      </c>
    </row>
    <row r="860" spans="1:6" x14ac:dyDescent="0.25">
      <c r="A860" s="64" t="s">
        <v>723</v>
      </c>
      <c r="B860" t="s">
        <v>18397</v>
      </c>
      <c r="E860" s="64" t="s">
        <v>979</v>
      </c>
      <c r="F860" t="str">
        <f t="shared" si="13"/>
        <v>NEUTRAL</v>
      </c>
    </row>
    <row r="861" spans="1:6" x14ac:dyDescent="0.25">
      <c r="A861" s="64" t="s">
        <v>724</v>
      </c>
      <c r="B861" t="s">
        <v>18397</v>
      </c>
      <c r="E861" s="64" t="s">
        <v>980</v>
      </c>
      <c r="F861" t="str">
        <f t="shared" si="13"/>
        <v>NEUTRAL</v>
      </c>
    </row>
    <row r="862" spans="1:6" x14ac:dyDescent="0.25">
      <c r="A862" s="64" t="s">
        <v>725</v>
      </c>
      <c r="B862" t="s">
        <v>18397</v>
      </c>
      <c r="E862" s="64" t="s">
        <v>981</v>
      </c>
      <c r="F862" t="str">
        <f t="shared" si="13"/>
        <v>NEUTRAL</v>
      </c>
    </row>
    <row r="863" spans="1:6" x14ac:dyDescent="0.25">
      <c r="A863" s="64" t="s">
        <v>726</v>
      </c>
      <c r="B863" t="s">
        <v>18397</v>
      </c>
      <c r="E863" s="64" t="s">
        <v>982</v>
      </c>
      <c r="F863" t="str">
        <f t="shared" si="13"/>
        <v>NEUTRAL</v>
      </c>
    </row>
    <row r="864" spans="1:6" x14ac:dyDescent="0.25">
      <c r="A864" s="64" t="s">
        <v>727</v>
      </c>
      <c r="B864" t="s">
        <v>18397</v>
      </c>
      <c r="E864" s="64" t="s">
        <v>983</v>
      </c>
      <c r="F864" t="str">
        <f t="shared" si="13"/>
        <v>NEUTRAL</v>
      </c>
    </row>
    <row r="865" spans="1:6" x14ac:dyDescent="0.25">
      <c r="A865" s="64" t="s">
        <v>728</v>
      </c>
      <c r="B865" t="s">
        <v>18397</v>
      </c>
      <c r="E865" s="64" t="s">
        <v>984</v>
      </c>
      <c r="F865" t="str">
        <f t="shared" si="13"/>
        <v>NEUTRAL</v>
      </c>
    </row>
    <row r="866" spans="1:6" x14ac:dyDescent="0.25">
      <c r="A866" s="64" t="s">
        <v>729</v>
      </c>
      <c r="B866" t="s">
        <v>18397</v>
      </c>
      <c r="E866" s="64" t="s">
        <v>985</v>
      </c>
      <c r="F866" t="str">
        <f t="shared" si="13"/>
        <v>NEUTRAL</v>
      </c>
    </row>
    <row r="867" spans="1:6" x14ac:dyDescent="0.25">
      <c r="A867" s="64" t="s">
        <v>730</v>
      </c>
      <c r="B867" t="s">
        <v>18397</v>
      </c>
      <c r="E867" s="64" t="s">
        <v>1605</v>
      </c>
      <c r="F867" t="str">
        <f t="shared" si="13"/>
        <v>NEUTRAL</v>
      </c>
    </row>
    <row r="868" spans="1:6" x14ac:dyDescent="0.25">
      <c r="A868" s="64" t="s">
        <v>731</v>
      </c>
      <c r="B868" t="s">
        <v>18397</v>
      </c>
      <c r="E868" s="64" t="s">
        <v>1606</v>
      </c>
      <c r="F868" t="s">
        <v>18401</v>
      </c>
    </row>
    <row r="869" spans="1:6" x14ac:dyDescent="0.25">
      <c r="A869" s="64" t="s">
        <v>732</v>
      </c>
      <c r="B869" t="s">
        <v>18397</v>
      </c>
      <c r="E869" s="64" t="s">
        <v>986</v>
      </c>
      <c r="F869" t="str">
        <f t="shared" si="13"/>
        <v>NEUTRAL</v>
      </c>
    </row>
    <row r="870" spans="1:6" x14ac:dyDescent="0.25">
      <c r="A870" s="64" t="s">
        <v>733</v>
      </c>
      <c r="B870" t="s">
        <v>18397</v>
      </c>
      <c r="E870" s="64" t="s">
        <v>987</v>
      </c>
      <c r="F870" t="str">
        <f t="shared" si="13"/>
        <v>NEUTRAL</v>
      </c>
    </row>
    <row r="871" spans="1:6" x14ac:dyDescent="0.25">
      <c r="A871" s="64" t="s">
        <v>734</v>
      </c>
      <c r="B871" t="s">
        <v>18397</v>
      </c>
      <c r="E871" s="64" t="s">
        <v>988</v>
      </c>
      <c r="F871" t="str">
        <f t="shared" si="13"/>
        <v>NEUTRAL</v>
      </c>
    </row>
    <row r="872" spans="1:6" x14ac:dyDescent="0.25">
      <c r="A872" s="64" t="s">
        <v>735</v>
      </c>
      <c r="B872" t="s">
        <v>18397</v>
      </c>
      <c r="E872" s="64" t="s">
        <v>989</v>
      </c>
      <c r="F872" t="str">
        <f t="shared" si="13"/>
        <v>NEUTRAL</v>
      </c>
    </row>
    <row r="873" spans="1:6" x14ac:dyDescent="0.25">
      <c r="A873" s="64" t="s">
        <v>736</v>
      </c>
      <c r="B873" t="s">
        <v>18397</v>
      </c>
      <c r="E873" s="64" t="s">
        <v>990</v>
      </c>
      <c r="F873" t="str">
        <f t="shared" si="13"/>
        <v>NEUTRAL</v>
      </c>
    </row>
    <row r="874" spans="1:6" x14ac:dyDescent="0.25">
      <c r="A874" s="64" t="s">
        <v>737</v>
      </c>
      <c r="B874" t="s">
        <v>18397</v>
      </c>
      <c r="E874" s="64" t="s">
        <v>991</v>
      </c>
      <c r="F874" t="str">
        <f t="shared" si="13"/>
        <v>NEUTRAL</v>
      </c>
    </row>
    <row r="875" spans="1:6" x14ac:dyDescent="0.25">
      <c r="A875" s="64" t="s">
        <v>738</v>
      </c>
      <c r="B875" t="s">
        <v>18397</v>
      </c>
      <c r="E875" s="64" t="s">
        <v>992</v>
      </c>
      <c r="F875" t="str">
        <f t="shared" si="13"/>
        <v>NEUTRAL</v>
      </c>
    </row>
    <row r="876" spans="1:6" x14ac:dyDescent="0.25">
      <c r="A876" s="64" t="s">
        <v>739</v>
      </c>
      <c r="B876" t="s">
        <v>18397</v>
      </c>
      <c r="E876" s="64" t="s">
        <v>993</v>
      </c>
      <c r="F876" t="str">
        <f t="shared" si="13"/>
        <v>NEUTRAL</v>
      </c>
    </row>
    <row r="877" spans="1:6" x14ac:dyDescent="0.25">
      <c r="A877" s="64" t="s">
        <v>739</v>
      </c>
      <c r="B877" t="s">
        <v>18397</v>
      </c>
      <c r="E877" s="64" t="s">
        <v>994</v>
      </c>
      <c r="F877" t="str">
        <f t="shared" si="13"/>
        <v>NEUTRAL</v>
      </c>
    </row>
    <row r="878" spans="1:6" x14ac:dyDescent="0.25">
      <c r="A878" s="64" t="s">
        <v>740</v>
      </c>
      <c r="B878" t="s">
        <v>18397</v>
      </c>
      <c r="E878" s="64" t="s">
        <v>995</v>
      </c>
      <c r="F878" t="str">
        <f t="shared" si="13"/>
        <v>NEUTRAL</v>
      </c>
    </row>
    <row r="879" spans="1:6" x14ac:dyDescent="0.25">
      <c r="A879" s="64" t="s">
        <v>741</v>
      </c>
      <c r="B879" t="s">
        <v>18397</v>
      </c>
      <c r="E879" s="64" t="s">
        <v>996</v>
      </c>
      <c r="F879" t="str">
        <f t="shared" si="13"/>
        <v>NEUTRAL</v>
      </c>
    </row>
    <row r="880" spans="1:6" x14ac:dyDescent="0.25">
      <c r="A880" s="64" t="s">
        <v>742</v>
      </c>
      <c r="B880" t="s">
        <v>18397</v>
      </c>
      <c r="E880" s="64" t="s">
        <v>1360</v>
      </c>
      <c r="F880" t="str">
        <f t="shared" si="13"/>
        <v>POSITIVE</v>
      </c>
    </row>
    <row r="881" spans="1:6" x14ac:dyDescent="0.25">
      <c r="A881" s="64" t="s">
        <v>742</v>
      </c>
      <c r="B881" t="s">
        <v>18397</v>
      </c>
      <c r="E881" s="64" t="s">
        <v>997</v>
      </c>
      <c r="F881" t="str">
        <f t="shared" si="13"/>
        <v>NEUTRAL</v>
      </c>
    </row>
    <row r="882" spans="1:6" x14ac:dyDescent="0.25">
      <c r="A882" s="64" t="s">
        <v>743</v>
      </c>
      <c r="B882" t="s">
        <v>18397</v>
      </c>
      <c r="E882" s="64" t="s">
        <v>998</v>
      </c>
      <c r="F882" t="str">
        <f t="shared" si="13"/>
        <v>NEUTRAL</v>
      </c>
    </row>
    <row r="883" spans="1:6" x14ac:dyDescent="0.25">
      <c r="A883" s="64" t="s">
        <v>744</v>
      </c>
      <c r="B883" t="s">
        <v>18397</v>
      </c>
      <c r="E883" s="64" t="s">
        <v>1607</v>
      </c>
      <c r="F883" t="str">
        <f t="shared" si="13"/>
        <v>NEUTRAL</v>
      </c>
    </row>
    <row r="884" spans="1:6" x14ac:dyDescent="0.25">
      <c r="A884" s="64" t="s">
        <v>744</v>
      </c>
      <c r="B884" t="s">
        <v>18397</v>
      </c>
      <c r="E884" s="64" t="s">
        <v>1608</v>
      </c>
      <c r="F884" t="str">
        <f t="shared" si="13"/>
        <v>NEUTRAL</v>
      </c>
    </row>
    <row r="885" spans="1:6" x14ac:dyDescent="0.25">
      <c r="A885" s="64" t="s">
        <v>745</v>
      </c>
      <c r="B885" t="s">
        <v>18397</v>
      </c>
      <c r="E885" s="64" t="s">
        <v>999</v>
      </c>
      <c r="F885" t="str">
        <f t="shared" si="13"/>
        <v>NEUTRAL</v>
      </c>
    </row>
    <row r="886" spans="1:6" x14ac:dyDescent="0.25">
      <c r="A886" s="64" t="s">
        <v>746</v>
      </c>
      <c r="B886" t="s">
        <v>18397</v>
      </c>
      <c r="E886" s="64" t="s">
        <v>1000</v>
      </c>
      <c r="F886" t="str">
        <f t="shared" si="13"/>
        <v>NEUTRAL</v>
      </c>
    </row>
    <row r="887" spans="1:6" x14ac:dyDescent="0.25">
      <c r="A887" s="64" t="s">
        <v>746</v>
      </c>
      <c r="B887" t="s">
        <v>18397</v>
      </c>
      <c r="E887" s="64" t="s">
        <v>1001</v>
      </c>
      <c r="F887" t="str">
        <f t="shared" si="13"/>
        <v>NEUTRAL</v>
      </c>
    </row>
    <row r="888" spans="1:6" x14ac:dyDescent="0.25">
      <c r="A888" s="64" t="s">
        <v>746</v>
      </c>
      <c r="B888" t="s">
        <v>18397</v>
      </c>
      <c r="E888" s="64" t="s">
        <v>1002</v>
      </c>
      <c r="F888" t="str">
        <f t="shared" si="13"/>
        <v>NEUTRAL</v>
      </c>
    </row>
    <row r="889" spans="1:6" x14ac:dyDescent="0.25">
      <c r="A889" s="64" t="s">
        <v>746</v>
      </c>
      <c r="B889" t="s">
        <v>18397</v>
      </c>
      <c r="E889" s="64" t="s">
        <v>1003</v>
      </c>
      <c r="F889" t="str">
        <f t="shared" si="13"/>
        <v>NEUTRAL</v>
      </c>
    </row>
    <row r="890" spans="1:6" x14ac:dyDescent="0.25">
      <c r="A890" s="64" t="s">
        <v>747</v>
      </c>
      <c r="B890" t="s">
        <v>18397</v>
      </c>
      <c r="E890" s="64" t="s">
        <v>1004</v>
      </c>
      <c r="F890" t="str">
        <f t="shared" si="13"/>
        <v>NEUTRAL</v>
      </c>
    </row>
    <row r="891" spans="1:6" x14ac:dyDescent="0.25">
      <c r="A891" s="64" t="s">
        <v>747</v>
      </c>
      <c r="B891" t="s">
        <v>18397</v>
      </c>
      <c r="E891" s="64" t="s">
        <v>1005</v>
      </c>
      <c r="F891" t="str">
        <f t="shared" si="13"/>
        <v>NEUTRAL</v>
      </c>
    </row>
    <row r="892" spans="1:6" x14ac:dyDescent="0.25">
      <c r="A892" s="64" t="s">
        <v>748</v>
      </c>
      <c r="B892" t="s">
        <v>18397</v>
      </c>
      <c r="E892" s="64" t="s">
        <v>1006</v>
      </c>
      <c r="F892" t="str">
        <f t="shared" si="13"/>
        <v>POSITIVE</v>
      </c>
    </row>
    <row r="893" spans="1:6" x14ac:dyDescent="0.25">
      <c r="A893" s="64" t="s">
        <v>749</v>
      </c>
      <c r="B893" t="s">
        <v>18397</v>
      </c>
      <c r="E893" s="64" t="s">
        <v>1609</v>
      </c>
      <c r="F893" t="str">
        <f t="shared" si="13"/>
        <v>POSITIVE</v>
      </c>
    </row>
    <row r="894" spans="1:6" x14ac:dyDescent="0.25">
      <c r="A894" s="64" t="s">
        <v>750</v>
      </c>
      <c r="B894" t="s">
        <v>18397</v>
      </c>
      <c r="E894" s="64" t="s">
        <v>1610</v>
      </c>
      <c r="F894" t="str">
        <f t="shared" si="13"/>
        <v>NEUTRAL</v>
      </c>
    </row>
    <row r="895" spans="1:6" x14ac:dyDescent="0.25">
      <c r="A895" s="64" t="s">
        <v>751</v>
      </c>
      <c r="B895" t="s">
        <v>18397</v>
      </c>
      <c r="E895" s="64" t="s">
        <v>1007</v>
      </c>
      <c r="F895" t="str">
        <f t="shared" si="13"/>
        <v>NEUTRAL</v>
      </c>
    </row>
    <row r="896" spans="1:6" x14ac:dyDescent="0.25">
      <c r="A896" s="64" t="s">
        <v>752</v>
      </c>
      <c r="B896" t="s">
        <v>18397</v>
      </c>
      <c r="E896" s="64" t="s">
        <v>1008</v>
      </c>
      <c r="F896" t="str">
        <f t="shared" si="13"/>
        <v>NEUTRAL</v>
      </c>
    </row>
    <row r="897" spans="1:6" x14ac:dyDescent="0.25">
      <c r="A897" s="64" t="s">
        <v>753</v>
      </c>
      <c r="B897" t="s">
        <v>18397</v>
      </c>
      <c r="E897" s="64" t="s">
        <v>1009</v>
      </c>
      <c r="F897" t="str">
        <f t="shared" si="13"/>
        <v>NEUTRAL</v>
      </c>
    </row>
    <row r="898" spans="1:6" x14ac:dyDescent="0.25">
      <c r="A898" s="64" t="s">
        <v>754</v>
      </c>
      <c r="B898" t="s">
        <v>18397</v>
      </c>
      <c r="E898" s="64" t="s">
        <v>1010</v>
      </c>
      <c r="F898" t="str">
        <f t="shared" si="13"/>
        <v>NEUTRAL</v>
      </c>
    </row>
    <row r="899" spans="1:6" x14ac:dyDescent="0.25">
      <c r="A899" s="64" t="s">
        <v>754</v>
      </c>
      <c r="B899" t="s">
        <v>18397</v>
      </c>
      <c r="E899" s="64" t="s">
        <v>1011</v>
      </c>
      <c r="F899" t="str">
        <f t="shared" ref="F899:F962" si="14">VLOOKUP(E899,A:B,2,FALSE)</f>
        <v>NEUTRAL</v>
      </c>
    </row>
    <row r="900" spans="1:6" x14ac:dyDescent="0.25">
      <c r="A900" s="64" t="s">
        <v>754</v>
      </c>
      <c r="B900" t="s">
        <v>18397</v>
      </c>
      <c r="E900" s="64" t="s">
        <v>1012</v>
      </c>
      <c r="F900" t="str">
        <f t="shared" si="14"/>
        <v>NEUTRAL</v>
      </c>
    </row>
    <row r="901" spans="1:6" x14ac:dyDescent="0.25">
      <c r="A901" s="64" t="s">
        <v>755</v>
      </c>
      <c r="B901" t="s">
        <v>18397</v>
      </c>
      <c r="E901" s="64" t="s">
        <v>1013</v>
      </c>
      <c r="F901" t="str">
        <f t="shared" si="14"/>
        <v>NEUTRAL</v>
      </c>
    </row>
    <row r="902" spans="1:6" x14ac:dyDescent="0.25">
      <c r="A902" s="64" t="s">
        <v>756</v>
      </c>
      <c r="B902" t="s">
        <v>18397</v>
      </c>
      <c r="E902" s="64" t="s">
        <v>1014</v>
      </c>
      <c r="F902" t="str">
        <f t="shared" si="14"/>
        <v>NEUTRAL</v>
      </c>
    </row>
    <row r="903" spans="1:6" x14ac:dyDescent="0.25">
      <c r="A903" s="64" t="s">
        <v>757</v>
      </c>
      <c r="B903" t="s">
        <v>18397</v>
      </c>
      <c r="E903" s="64" t="s">
        <v>1015</v>
      </c>
      <c r="F903" t="str">
        <f t="shared" si="14"/>
        <v>NEUTRAL</v>
      </c>
    </row>
    <row r="904" spans="1:6" x14ac:dyDescent="0.25">
      <c r="A904" s="64" t="s">
        <v>757</v>
      </c>
      <c r="B904" t="s">
        <v>18397</v>
      </c>
      <c r="E904" s="64" t="s">
        <v>1016</v>
      </c>
      <c r="F904" t="str">
        <f t="shared" si="14"/>
        <v>NEUTRAL</v>
      </c>
    </row>
    <row r="905" spans="1:6" x14ac:dyDescent="0.25">
      <c r="A905" s="64" t="s">
        <v>758</v>
      </c>
      <c r="B905" t="s">
        <v>18397</v>
      </c>
      <c r="E905" s="64" t="s">
        <v>1017</v>
      </c>
      <c r="F905" t="str">
        <f t="shared" si="14"/>
        <v>NEUTRAL</v>
      </c>
    </row>
    <row r="906" spans="1:6" x14ac:dyDescent="0.25">
      <c r="A906" s="64" t="s">
        <v>759</v>
      </c>
      <c r="B906" t="s">
        <v>18397</v>
      </c>
      <c r="E906" s="64" t="s">
        <v>1018</v>
      </c>
      <c r="F906" t="str">
        <f t="shared" si="14"/>
        <v>NEUTRAL</v>
      </c>
    </row>
    <row r="907" spans="1:6" x14ac:dyDescent="0.25">
      <c r="A907" s="64" t="s">
        <v>760</v>
      </c>
      <c r="B907" t="s">
        <v>18397</v>
      </c>
      <c r="E907" s="64" t="s">
        <v>1019</v>
      </c>
      <c r="F907" t="str">
        <f t="shared" si="14"/>
        <v>NEUTRAL</v>
      </c>
    </row>
    <row r="908" spans="1:6" x14ac:dyDescent="0.25">
      <c r="A908" s="64" t="s">
        <v>760</v>
      </c>
      <c r="B908" t="s">
        <v>18397</v>
      </c>
      <c r="E908" s="64" t="s">
        <v>1020</v>
      </c>
      <c r="F908" t="str">
        <f t="shared" si="14"/>
        <v>NEUTRAL</v>
      </c>
    </row>
    <row r="909" spans="1:6" x14ac:dyDescent="0.25">
      <c r="A909" s="64" t="s">
        <v>761</v>
      </c>
      <c r="B909" t="s">
        <v>18397</v>
      </c>
      <c r="E909" s="64" t="s">
        <v>1021</v>
      </c>
      <c r="F909" t="str">
        <f t="shared" si="14"/>
        <v>NEUTRAL</v>
      </c>
    </row>
    <row r="910" spans="1:6" x14ac:dyDescent="0.25">
      <c r="A910" s="64" t="s">
        <v>762</v>
      </c>
      <c r="B910" t="s">
        <v>18397</v>
      </c>
      <c r="E910" s="64" t="s">
        <v>1022</v>
      </c>
      <c r="F910" t="str">
        <f t="shared" si="14"/>
        <v>NEUTRAL</v>
      </c>
    </row>
    <row r="911" spans="1:6" x14ac:dyDescent="0.25">
      <c r="A911" s="64" t="s">
        <v>762</v>
      </c>
      <c r="B911" t="s">
        <v>18397</v>
      </c>
      <c r="E911" s="64" t="s">
        <v>1023</v>
      </c>
      <c r="F911" t="str">
        <f t="shared" si="14"/>
        <v>NEUTRAL</v>
      </c>
    </row>
    <row r="912" spans="1:6" x14ac:dyDescent="0.25">
      <c r="A912" s="64" t="s">
        <v>763</v>
      </c>
      <c r="B912" t="s">
        <v>18397</v>
      </c>
      <c r="E912" s="64" t="s">
        <v>1024</v>
      </c>
      <c r="F912" t="str">
        <f t="shared" si="14"/>
        <v>NEUTRAL</v>
      </c>
    </row>
    <row r="913" spans="1:6" x14ac:dyDescent="0.25">
      <c r="A913" s="64" t="s">
        <v>764</v>
      </c>
      <c r="B913" t="s">
        <v>18397</v>
      </c>
      <c r="E913" s="64" t="s">
        <v>1025</v>
      </c>
      <c r="F913" t="str">
        <f t="shared" si="14"/>
        <v>NEUTRAL</v>
      </c>
    </row>
    <row r="914" spans="1:6" x14ac:dyDescent="0.25">
      <c r="A914" s="64" t="s">
        <v>764</v>
      </c>
      <c r="B914" t="s">
        <v>18397</v>
      </c>
      <c r="E914" s="64" t="s">
        <v>1026</v>
      </c>
      <c r="F914" t="str">
        <f t="shared" si="14"/>
        <v>NEUTRAL</v>
      </c>
    </row>
    <row r="915" spans="1:6" x14ac:dyDescent="0.25">
      <c r="A915" s="64" t="s">
        <v>765</v>
      </c>
      <c r="B915" t="s">
        <v>18397</v>
      </c>
      <c r="E915" s="64" t="s">
        <v>1027</v>
      </c>
      <c r="F915" t="str">
        <f t="shared" si="14"/>
        <v>NEUTRAL</v>
      </c>
    </row>
    <row r="916" spans="1:6" x14ac:dyDescent="0.25">
      <c r="A916" s="64" t="s">
        <v>766</v>
      </c>
      <c r="B916" t="s">
        <v>18397</v>
      </c>
      <c r="E916" s="64" t="s">
        <v>1028</v>
      </c>
      <c r="F916" t="str">
        <f t="shared" si="14"/>
        <v>NEUTRAL</v>
      </c>
    </row>
    <row r="917" spans="1:6" x14ac:dyDescent="0.25">
      <c r="A917" s="64" t="s">
        <v>766</v>
      </c>
      <c r="B917" t="s">
        <v>18397</v>
      </c>
      <c r="E917" s="64" t="s">
        <v>1029</v>
      </c>
      <c r="F917" t="str">
        <f t="shared" si="14"/>
        <v>NEUTRAL</v>
      </c>
    </row>
    <row r="918" spans="1:6" x14ac:dyDescent="0.25">
      <c r="A918" s="64" t="s">
        <v>766</v>
      </c>
      <c r="B918" t="s">
        <v>18397</v>
      </c>
      <c r="E918" s="64" t="s">
        <v>1030</v>
      </c>
      <c r="F918" t="str">
        <f t="shared" si="14"/>
        <v>NEUTRAL</v>
      </c>
    </row>
    <row r="919" spans="1:6" x14ac:dyDescent="0.25">
      <c r="A919" s="64" t="s">
        <v>767</v>
      </c>
      <c r="B919" t="s">
        <v>18397</v>
      </c>
      <c r="E919" s="64" t="s">
        <v>1031</v>
      </c>
      <c r="F919" t="str">
        <f t="shared" si="14"/>
        <v>NEUTRAL</v>
      </c>
    </row>
    <row r="920" spans="1:6" x14ac:dyDescent="0.25">
      <c r="A920" s="64" t="s">
        <v>768</v>
      </c>
      <c r="B920" t="s">
        <v>18397</v>
      </c>
      <c r="E920" s="64" t="s">
        <v>1032</v>
      </c>
      <c r="F920" t="str">
        <f t="shared" si="14"/>
        <v>NEUTRAL</v>
      </c>
    </row>
    <row r="921" spans="1:6" x14ac:dyDescent="0.25">
      <c r="A921" s="64" t="s">
        <v>769</v>
      </c>
      <c r="B921" t="s">
        <v>18397</v>
      </c>
      <c r="E921" s="64" t="s">
        <v>1033</v>
      </c>
      <c r="F921" t="str">
        <f t="shared" si="14"/>
        <v>NEUTRAL</v>
      </c>
    </row>
    <row r="922" spans="1:6" x14ac:dyDescent="0.25">
      <c r="A922" s="64" t="s">
        <v>770</v>
      </c>
      <c r="B922" t="s">
        <v>18397</v>
      </c>
      <c r="E922" s="64" t="s">
        <v>1034</v>
      </c>
      <c r="F922" t="str">
        <f t="shared" si="14"/>
        <v>NEUTRAL</v>
      </c>
    </row>
    <row r="923" spans="1:6" x14ac:dyDescent="0.25">
      <c r="A923" s="64" t="s">
        <v>770</v>
      </c>
      <c r="B923" t="s">
        <v>18397</v>
      </c>
      <c r="E923" s="64" t="s">
        <v>1035</v>
      </c>
      <c r="F923" t="str">
        <f t="shared" si="14"/>
        <v>NEUTRAL</v>
      </c>
    </row>
    <row r="924" spans="1:6" x14ac:dyDescent="0.25">
      <c r="A924" s="64" t="s">
        <v>770</v>
      </c>
      <c r="B924" t="s">
        <v>18397</v>
      </c>
      <c r="E924" s="64" t="s">
        <v>1036</v>
      </c>
      <c r="F924" t="str">
        <f t="shared" si="14"/>
        <v>NEUTRAL</v>
      </c>
    </row>
    <row r="925" spans="1:6" x14ac:dyDescent="0.25">
      <c r="A925" s="64" t="s">
        <v>771</v>
      </c>
      <c r="B925" t="s">
        <v>18397</v>
      </c>
      <c r="E925" s="64" t="s">
        <v>1037</v>
      </c>
      <c r="F925" t="str">
        <f t="shared" si="14"/>
        <v>NEUTRAL</v>
      </c>
    </row>
    <row r="926" spans="1:6" x14ac:dyDescent="0.25">
      <c r="A926" s="64" t="s">
        <v>771</v>
      </c>
      <c r="B926" t="s">
        <v>18397</v>
      </c>
      <c r="E926" s="64" t="s">
        <v>1038</v>
      </c>
      <c r="F926" t="str">
        <f t="shared" si="14"/>
        <v>NEUTRAL</v>
      </c>
    </row>
    <row r="927" spans="1:6" x14ac:dyDescent="0.25">
      <c r="A927" s="64" t="s">
        <v>771</v>
      </c>
      <c r="B927" t="s">
        <v>18397</v>
      </c>
      <c r="E927" s="64" t="s">
        <v>1040</v>
      </c>
      <c r="F927" t="str">
        <f t="shared" si="14"/>
        <v>NEUTRAL</v>
      </c>
    </row>
    <row r="928" spans="1:6" x14ac:dyDescent="0.25">
      <c r="A928" s="64" t="s">
        <v>771</v>
      </c>
      <c r="B928" t="s">
        <v>18397</v>
      </c>
      <c r="E928" s="64" t="s">
        <v>1041</v>
      </c>
      <c r="F928" t="str">
        <f t="shared" si="14"/>
        <v>NEUTRAL</v>
      </c>
    </row>
    <row r="929" spans="1:6" x14ac:dyDescent="0.25">
      <c r="A929" s="64" t="s">
        <v>771</v>
      </c>
      <c r="B929" t="s">
        <v>18397</v>
      </c>
      <c r="E929" s="64" t="s">
        <v>1042</v>
      </c>
      <c r="F929" t="str">
        <f t="shared" si="14"/>
        <v>NEUTRAL</v>
      </c>
    </row>
    <row r="930" spans="1:6" x14ac:dyDescent="0.25">
      <c r="A930" s="64" t="s">
        <v>771</v>
      </c>
      <c r="B930" t="s">
        <v>18397</v>
      </c>
      <c r="E930" s="64" t="s">
        <v>1043</v>
      </c>
      <c r="F930" t="str">
        <f t="shared" si="14"/>
        <v>NEUTRAL</v>
      </c>
    </row>
    <row r="931" spans="1:6" x14ac:dyDescent="0.25">
      <c r="A931" s="64" t="s">
        <v>772</v>
      </c>
      <c r="B931" t="s">
        <v>18397</v>
      </c>
      <c r="E931" s="64" t="s">
        <v>1044</v>
      </c>
      <c r="F931" t="str">
        <f t="shared" si="14"/>
        <v>NEUTRAL</v>
      </c>
    </row>
    <row r="932" spans="1:6" x14ac:dyDescent="0.25">
      <c r="A932" s="64" t="s">
        <v>772</v>
      </c>
      <c r="B932" t="s">
        <v>18397</v>
      </c>
      <c r="E932" s="64" t="s">
        <v>1045</v>
      </c>
      <c r="F932" t="str">
        <f t="shared" si="14"/>
        <v>NEUTRAL</v>
      </c>
    </row>
    <row r="933" spans="1:6" x14ac:dyDescent="0.25">
      <c r="A933" s="64" t="s">
        <v>772</v>
      </c>
      <c r="B933" t="s">
        <v>18397</v>
      </c>
      <c r="E933" s="64" t="s">
        <v>1046</v>
      </c>
      <c r="F933" t="str">
        <f t="shared" si="14"/>
        <v>NEUTRAL</v>
      </c>
    </row>
    <row r="934" spans="1:6" x14ac:dyDescent="0.25">
      <c r="A934" s="64" t="s">
        <v>773</v>
      </c>
      <c r="B934" t="s">
        <v>18397</v>
      </c>
      <c r="E934" s="64" t="s">
        <v>1047</v>
      </c>
      <c r="F934" t="str">
        <f t="shared" si="14"/>
        <v>NEUTRAL</v>
      </c>
    </row>
    <row r="935" spans="1:6" x14ac:dyDescent="0.25">
      <c r="A935" s="64" t="s">
        <v>774</v>
      </c>
      <c r="B935" t="s">
        <v>18397</v>
      </c>
      <c r="E935" s="64" t="s">
        <v>1048</v>
      </c>
      <c r="F935" t="str">
        <f t="shared" si="14"/>
        <v>NEUTRAL</v>
      </c>
    </row>
    <row r="936" spans="1:6" x14ac:dyDescent="0.25">
      <c r="A936" s="64" t="s">
        <v>774</v>
      </c>
      <c r="B936" t="s">
        <v>18397</v>
      </c>
      <c r="E936" s="64" t="s">
        <v>1049</v>
      </c>
      <c r="F936" t="str">
        <f t="shared" si="14"/>
        <v>NEUTRAL</v>
      </c>
    </row>
    <row r="937" spans="1:6" x14ac:dyDescent="0.25">
      <c r="A937" s="64" t="s">
        <v>774</v>
      </c>
      <c r="B937" t="s">
        <v>18397</v>
      </c>
      <c r="E937" s="64" t="s">
        <v>1050</v>
      </c>
      <c r="F937" t="str">
        <f t="shared" si="14"/>
        <v>NEUTRAL</v>
      </c>
    </row>
    <row r="938" spans="1:6" x14ac:dyDescent="0.25">
      <c r="A938" s="64" t="s">
        <v>775</v>
      </c>
      <c r="B938" t="s">
        <v>18397</v>
      </c>
      <c r="E938" s="64" t="s">
        <v>1051</v>
      </c>
      <c r="F938" t="str">
        <f t="shared" si="14"/>
        <v>NEUTRAL</v>
      </c>
    </row>
    <row r="939" spans="1:6" x14ac:dyDescent="0.25">
      <c r="A939" s="64" t="s">
        <v>775</v>
      </c>
      <c r="B939" t="s">
        <v>18397</v>
      </c>
      <c r="E939" s="64" t="s">
        <v>1052</v>
      </c>
      <c r="F939" t="str">
        <f t="shared" si="14"/>
        <v>NEUTRAL</v>
      </c>
    </row>
    <row r="940" spans="1:6" x14ac:dyDescent="0.25">
      <c r="A940" s="64" t="s">
        <v>776</v>
      </c>
      <c r="B940" t="s">
        <v>18397</v>
      </c>
      <c r="E940" s="64" t="s">
        <v>1053</v>
      </c>
      <c r="F940" t="str">
        <f t="shared" si="14"/>
        <v>NEUTRAL</v>
      </c>
    </row>
    <row r="941" spans="1:6" x14ac:dyDescent="0.25">
      <c r="A941" s="64" t="s">
        <v>776</v>
      </c>
      <c r="B941" t="s">
        <v>18397</v>
      </c>
      <c r="E941" s="64" t="s">
        <v>1054</v>
      </c>
      <c r="F941" t="str">
        <f t="shared" si="14"/>
        <v>NEUTRAL</v>
      </c>
    </row>
    <row r="942" spans="1:6" x14ac:dyDescent="0.25">
      <c r="A942" s="64" t="s">
        <v>777</v>
      </c>
      <c r="B942" t="s">
        <v>18397</v>
      </c>
      <c r="E942" s="64" t="s">
        <v>1055</v>
      </c>
      <c r="F942" t="str">
        <f t="shared" si="14"/>
        <v>NEUTRAL</v>
      </c>
    </row>
    <row r="943" spans="1:6" x14ac:dyDescent="0.25">
      <c r="A943" s="64" t="s">
        <v>777</v>
      </c>
      <c r="B943" t="s">
        <v>18397</v>
      </c>
      <c r="E943" s="64" t="s">
        <v>1158</v>
      </c>
      <c r="F943" t="str">
        <f t="shared" si="14"/>
        <v>NEUTRAL</v>
      </c>
    </row>
    <row r="944" spans="1:6" x14ac:dyDescent="0.25">
      <c r="A944" s="64" t="s">
        <v>778</v>
      </c>
      <c r="B944" t="s">
        <v>18397</v>
      </c>
      <c r="E944" s="64" t="s">
        <v>1056</v>
      </c>
      <c r="F944" t="str">
        <f t="shared" si="14"/>
        <v>NEUTRAL</v>
      </c>
    </row>
    <row r="945" spans="1:6" x14ac:dyDescent="0.25">
      <c r="A945" s="64" t="s">
        <v>779</v>
      </c>
      <c r="B945" t="s">
        <v>18397</v>
      </c>
      <c r="E945" s="64" t="s">
        <v>1057</v>
      </c>
      <c r="F945" t="str">
        <f t="shared" si="14"/>
        <v>NEUTRAL</v>
      </c>
    </row>
    <row r="946" spans="1:6" x14ac:dyDescent="0.25">
      <c r="A946" s="64" t="s">
        <v>779</v>
      </c>
      <c r="B946" t="s">
        <v>18397</v>
      </c>
      <c r="E946" s="64" t="s">
        <v>1058</v>
      </c>
      <c r="F946" t="str">
        <f t="shared" si="14"/>
        <v>NEUTRAL</v>
      </c>
    </row>
    <row r="947" spans="1:6" x14ac:dyDescent="0.25">
      <c r="A947" s="64" t="s">
        <v>780</v>
      </c>
      <c r="B947" t="s">
        <v>18397</v>
      </c>
      <c r="E947" s="64" t="s">
        <v>1059</v>
      </c>
      <c r="F947" t="str">
        <f t="shared" si="14"/>
        <v>NEUTRAL</v>
      </c>
    </row>
    <row r="948" spans="1:6" x14ac:dyDescent="0.25">
      <c r="A948" s="64" t="s">
        <v>781</v>
      </c>
      <c r="B948" t="s">
        <v>18397</v>
      </c>
      <c r="E948" s="64" t="s">
        <v>1060</v>
      </c>
      <c r="F948" t="str">
        <f t="shared" si="14"/>
        <v>NEUTRAL</v>
      </c>
    </row>
    <row r="949" spans="1:6" x14ac:dyDescent="0.25">
      <c r="A949" s="64" t="s">
        <v>782</v>
      </c>
      <c r="B949" t="s">
        <v>18397</v>
      </c>
      <c r="E949" s="64" t="s">
        <v>1061</v>
      </c>
      <c r="F949" t="str">
        <f t="shared" si="14"/>
        <v>NEUTRAL</v>
      </c>
    </row>
    <row r="950" spans="1:6" x14ac:dyDescent="0.25">
      <c r="A950" s="64" t="s">
        <v>783</v>
      </c>
      <c r="B950" t="s">
        <v>18397</v>
      </c>
      <c r="E950" s="64" t="s">
        <v>1062</v>
      </c>
      <c r="F950" t="str">
        <f t="shared" si="14"/>
        <v>NEUTRAL</v>
      </c>
    </row>
    <row r="951" spans="1:6" x14ac:dyDescent="0.25">
      <c r="A951" s="64" t="s">
        <v>784</v>
      </c>
      <c r="B951" t="s">
        <v>18397</v>
      </c>
      <c r="E951" s="64" t="s">
        <v>1063</v>
      </c>
      <c r="F951" t="str">
        <f t="shared" si="14"/>
        <v>NEUTRAL</v>
      </c>
    </row>
    <row r="952" spans="1:6" x14ac:dyDescent="0.25">
      <c r="A952" s="64" t="s">
        <v>642</v>
      </c>
      <c r="B952" t="s">
        <v>18397</v>
      </c>
      <c r="E952" s="64" t="s">
        <v>1064</v>
      </c>
      <c r="F952" t="str">
        <f t="shared" si="14"/>
        <v>NEUTRAL</v>
      </c>
    </row>
    <row r="953" spans="1:6" x14ac:dyDescent="0.25">
      <c r="A953" s="64" t="s">
        <v>642</v>
      </c>
      <c r="B953" t="s">
        <v>18397</v>
      </c>
      <c r="E953" s="64" t="s">
        <v>1065</v>
      </c>
      <c r="F953" t="str">
        <f t="shared" si="14"/>
        <v>NEUTRAL</v>
      </c>
    </row>
    <row r="954" spans="1:6" x14ac:dyDescent="0.25">
      <c r="A954" s="64" t="s">
        <v>784</v>
      </c>
      <c r="B954" t="s">
        <v>18397</v>
      </c>
      <c r="E954" s="64" t="s">
        <v>1066</v>
      </c>
      <c r="F954" t="str">
        <f t="shared" si="14"/>
        <v>NEUTRAL</v>
      </c>
    </row>
    <row r="955" spans="1:6" x14ac:dyDescent="0.25">
      <c r="A955" s="64" t="s">
        <v>784</v>
      </c>
      <c r="B955" t="s">
        <v>18397</v>
      </c>
      <c r="E955" s="64" t="s">
        <v>1067</v>
      </c>
      <c r="F955" t="str">
        <f t="shared" si="14"/>
        <v>NEUTRAL</v>
      </c>
    </row>
    <row r="956" spans="1:6" x14ac:dyDescent="0.25">
      <c r="A956" s="64" t="s">
        <v>784</v>
      </c>
      <c r="B956" t="s">
        <v>18397</v>
      </c>
      <c r="E956" s="64" t="s">
        <v>1068</v>
      </c>
      <c r="F956" t="str">
        <f t="shared" si="14"/>
        <v>NEUTRAL</v>
      </c>
    </row>
    <row r="957" spans="1:6" x14ac:dyDescent="0.25">
      <c r="A957" s="64" t="s">
        <v>785</v>
      </c>
      <c r="B957" t="s">
        <v>18397</v>
      </c>
      <c r="E957" s="64" t="s">
        <v>1069</v>
      </c>
      <c r="F957" t="str">
        <f t="shared" si="14"/>
        <v>NEUTRAL</v>
      </c>
    </row>
    <row r="958" spans="1:6" x14ac:dyDescent="0.25">
      <c r="A958" s="64" t="s">
        <v>785</v>
      </c>
      <c r="B958" t="s">
        <v>18397</v>
      </c>
      <c r="E958" s="64" t="s">
        <v>1070</v>
      </c>
      <c r="F958" t="str">
        <f t="shared" si="14"/>
        <v>NEUTRAL</v>
      </c>
    </row>
    <row r="959" spans="1:6" x14ac:dyDescent="0.25">
      <c r="A959" s="64" t="s">
        <v>786</v>
      </c>
      <c r="B959" t="s">
        <v>18397</v>
      </c>
      <c r="E959" s="64" t="s">
        <v>1611</v>
      </c>
      <c r="F959" t="str">
        <f t="shared" si="14"/>
        <v>NEUTRAL</v>
      </c>
    </row>
    <row r="960" spans="1:6" x14ac:dyDescent="0.25">
      <c r="A960" s="64" t="s">
        <v>787</v>
      </c>
      <c r="B960" t="s">
        <v>18397</v>
      </c>
      <c r="E960" s="64" t="s">
        <v>1071</v>
      </c>
      <c r="F960" t="str">
        <f t="shared" si="14"/>
        <v>NEUTRAL</v>
      </c>
    </row>
    <row r="961" spans="1:6" x14ac:dyDescent="0.25">
      <c r="A961" s="64" t="s">
        <v>788</v>
      </c>
      <c r="B961" t="s">
        <v>18397</v>
      </c>
      <c r="E961" s="64" t="s">
        <v>1072</v>
      </c>
      <c r="F961" t="str">
        <f t="shared" si="14"/>
        <v>NEUTRAL</v>
      </c>
    </row>
    <row r="962" spans="1:6" x14ac:dyDescent="0.25">
      <c r="A962" s="64" t="s">
        <v>789</v>
      </c>
      <c r="B962" t="s">
        <v>18397</v>
      </c>
      <c r="E962" s="64" t="s">
        <v>1073</v>
      </c>
      <c r="F962" t="str">
        <f t="shared" si="14"/>
        <v>NEUTRAL</v>
      </c>
    </row>
    <row r="963" spans="1:6" x14ac:dyDescent="0.25">
      <c r="A963" s="64" t="s">
        <v>790</v>
      </c>
      <c r="B963" t="s">
        <v>18397</v>
      </c>
      <c r="E963" s="64" t="s">
        <v>1074</v>
      </c>
      <c r="F963" t="str">
        <f t="shared" ref="F963:F1026" si="15">VLOOKUP(E963,A:B,2,FALSE)</f>
        <v>NEUTRAL</v>
      </c>
    </row>
    <row r="964" spans="1:6" x14ac:dyDescent="0.25">
      <c r="A964" s="64" t="s">
        <v>791</v>
      </c>
      <c r="B964" t="s">
        <v>18397</v>
      </c>
      <c r="E964" s="64" t="s">
        <v>1075</v>
      </c>
      <c r="F964" t="str">
        <f t="shared" si="15"/>
        <v>NEUTRAL</v>
      </c>
    </row>
    <row r="965" spans="1:6" x14ac:dyDescent="0.25">
      <c r="A965" s="64" t="s">
        <v>792</v>
      </c>
      <c r="B965" t="s">
        <v>18397</v>
      </c>
      <c r="E965" s="64" t="s">
        <v>1076</v>
      </c>
      <c r="F965" t="str">
        <f t="shared" si="15"/>
        <v>NEUTRAL</v>
      </c>
    </row>
    <row r="966" spans="1:6" x14ac:dyDescent="0.25">
      <c r="A966" s="64" t="s">
        <v>793</v>
      </c>
      <c r="B966" t="s">
        <v>18397</v>
      </c>
      <c r="E966" s="64" t="s">
        <v>1612</v>
      </c>
      <c r="F966" t="str">
        <f t="shared" si="15"/>
        <v>NEUTRAL</v>
      </c>
    </row>
    <row r="967" spans="1:6" x14ac:dyDescent="0.25">
      <c r="A967" s="64" t="s">
        <v>793</v>
      </c>
      <c r="B967" t="s">
        <v>18397</v>
      </c>
      <c r="E967" s="64" t="s">
        <v>1613</v>
      </c>
      <c r="F967" t="str">
        <f t="shared" si="15"/>
        <v>NEUTRAL</v>
      </c>
    </row>
    <row r="968" spans="1:6" x14ac:dyDescent="0.25">
      <c r="A968" s="64" t="s">
        <v>794</v>
      </c>
      <c r="B968" t="s">
        <v>18397</v>
      </c>
      <c r="E968" s="64" t="s">
        <v>1614</v>
      </c>
      <c r="F968" t="str">
        <f t="shared" si="15"/>
        <v>NEUTRAL</v>
      </c>
    </row>
    <row r="969" spans="1:6" x14ac:dyDescent="0.25">
      <c r="A969" s="64" t="s">
        <v>794</v>
      </c>
      <c r="B969" t="s">
        <v>18397</v>
      </c>
      <c r="E969" s="64" t="s">
        <v>1615</v>
      </c>
      <c r="F969" t="str">
        <f t="shared" si="15"/>
        <v>NEUTRAL</v>
      </c>
    </row>
    <row r="970" spans="1:6" x14ac:dyDescent="0.25">
      <c r="A970" s="64" t="s">
        <v>795</v>
      </c>
      <c r="B970" t="s">
        <v>18397</v>
      </c>
      <c r="E970" s="64" t="s">
        <v>1077</v>
      </c>
      <c r="F970" t="str">
        <f t="shared" si="15"/>
        <v>NEUTRAL</v>
      </c>
    </row>
    <row r="971" spans="1:6" x14ac:dyDescent="0.25">
      <c r="A971" s="64" t="s">
        <v>796</v>
      </c>
      <c r="B971" t="s">
        <v>18397</v>
      </c>
      <c r="E971" s="64" t="s">
        <v>1616</v>
      </c>
      <c r="F971" t="str">
        <f t="shared" si="15"/>
        <v>NEUTRAL</v>
      </c>
    </row>
    <row r="972" spans="1:6" x14ac:dyDescent="0.25">
      <c r="A972" s="64" t="s">
        <v>796</v>
      </c>
      <c r="B972" t="s">
        <v>18397</v>
      </c>
      <c r="E972" s="64" t="s">
        <v>1079</v>
      </c>
      <c r="F972" t="str">
        <f t="shared" si="15"/>
        <v>NEUTRAL</v>
      </c>
    </row>
    <row r="973" spans="1:6" x14ac:dyDescent="0.25">
      <c r="A973" s="64" t="s">
        <v>797</v>
      </c>
      <c r="B973" t="s">
        <v>18397</v>
      </c>
      <c r="E973" s="64" t="s">
        <v>1080</v>
      </c>
      <c r="F973" t="str">
        <f t="shared" si="15"/>
        <v>NEUTRAL</v>
      </c>
    </row>
    <row r="974" spans="1:6" x14ac:dyDescent="0.25">
      <c r="A974" s="64" t="s">
        <v>797</v>
      </c>
      <c r="B974" t="s">
        <v>18397</v>
      </c>
      <c r="E974" s="64" t="s">
        <v>1081</v>
      </c>
      <c r="F974" t="str">
        <f t="shared" si="15"/>
        <v>NEUTRAL</v>
      </c>
    </row>
    <row r="975" spans="1:6" x14ac:dyDescent="0.25">
      <c r="A975" s="64" t="s">
        <v>798</v>
      </c>
      <c r="B975" t="s">
        <v>18397</v>
      </c>
      <c r="E975" s="64" t="s">
        <v>1617</v>
      </c>
      <c r="F975" t="str">
        <f t="shared" si="15"/>
        <v>NEUTRAL</v>
      </c>
    </row>
    <row r="976" spans="1:6" x14ac:dyDescent="0.25">
      <c r="A976" s="64" t="s">
        <v>798</v>
      </c>
      <c r="B976" t="s">
        <v>18397</v>
      </c>
      <c r="E976" s="64" t="s">
        <v>1082</v>
      </c>
      <c r="F976" t="str">
        <f t="shared" si="15"/>
        <v>NEUTRAL</v>
      </c>
    </row>
    <row r="977" spans="1:6" x14ac:dyDescent="0.25">
      <c r="A977" s="64" t="s">
        <v>799</v>
      </c>
      <c r="B977" t="s">
        <v>18397</v>
      </c>
      <c r="E977" s="64" t="s">
        <v>1083</v>
      </c>
      <c r="F977" t="str">
        <f t="shared" si="15"/>
        <v>NEUTRAL</v>
      </c>
    </row>
    <row r="978" spans="1:6" x14ac:dyDescent="0.25">
      <c r="A978" s="64" t="s">
        <v>800</v>
      </c>
      <c r="B978" t="s">
        <v>18397</v>
      </c>
      <c r="E978" s="64" t="s">
        <v>1236</v>
      </c>
      <c r="F978" t="str">
        <f t="shared" si="15"/>
        <v>NEUTRAL</v>
      </c>
    </row>
    <row r="979" spans="1:6" x14ac:dyDescent="0.25">
      <c r="A979" s="64" t="s">
        <v>800</v>
      </c>
      <c r="B979" t="s">
        <v>18397</v>
      </c>
      <c r="E979" s="64" t="s">
        <v>1084</v>
      </c>
      <c r="F979" t="str">
        <f t="shared" si="15"/>
        <v>NEUTRAL</v>
      </c>
    </row>
    <row r="980" spans="1:6" x14ac:dyDescent="0.25">
      <c r="A980" s="64" t="s">
        <v>801</v>
      </c>
      <c r="B980" t="s">
        <v>18397</v>
      </c>
      <c r="E980" s="64" t="s">
        <v>1085</v>
      </c>
      <c r="F980" t="str">
        <f t="shared" si="15"/>
        <v>NEUTRAL</v>
      </c>
    </row>
    <row r="981" spans="1:6" x14ac:dyDescent="0.25">
      <c r="A981" s="64" t="s">
        <v>802</v>
      </c>
      <c r="B981" t="s">
        <v>18397</v>
      </c>
      <c r="E981" s="64" t="s">
        <v>1086</v>
      </c>
      <c r="F981" t="str">
        <f t="shared" si="15"/>
        <v>NEUTRAL</v>
      </c>
    </row>
    <row r="982" spans="1:6" x14ac:dyDescent="0.25">
      <c r="A982" s="64" t="s">
        <v>803</v>
      </c>
      <c r="B982" t="s">
        <v>18397</v>
      </c>
      <c r="E982" s="64" t="s">
        <v>1087</v>
      </c>
      <c r="F982" t="str">
        <f t="shared" si="15"/>
        <v>NEUTRAL</v>
      </c>
    </row>
    <row r="983" spans="1:6" x14ac:dyDescent="0.25">
      <c r="A983" s="64" t="s">
        <v>803</v>
      </c>
      <c r="B983" t="s">
        <v>18397</v>
      </c>
      <c r="E983" s="64" t="s">
        <v>1088</v>
      </c>
      <c r="F983" t="str">
        <f t="shared" si="15"/>
        <v>NEUTRAL</v>
      </c>
    </row>
    <row r="984" spans="1:6" x14ac:dyDescent="0.25">
      <c r="A984" s="64" t="s">
        <v>804</v>
      </c>
      <c r="B984" t="s">
        <v>18397</v>
      </c>
      <c r="E984" s="64" t="s">
        <v>1089</v>
      </c>
      <c r="F984" t="str">
        <f t="shared" si="15"/>
        <v>NEUTRAL</v>
      </c>
    </row>
    <row r="985" spans="1:6" x14ac:dyDescent="0.25">
      <c r="A985" s="64" t="s">
        <v>805</v>
      </c>
      <c r="B985" t="s">
        <v>18397</v>
      </c>
      <c r="E985" s="64" t="s">
        <v>1090</v>
      </c>
      <c r="F985" t="str">
        <f t="shared" si="15"/>
        <v>NEUTRAL</v>
      </c>
    </row>
    <row r="986" spans="1:6" x14ac:dyDescent="0.25">
      <c r="A986" s="64" t="s">
        <v>806</v>
      </c>
      <c r="B986" t="s">
        <v>18397</v>
      </c>
      <c r="E986" s="64" t="s">
        <v>1091</v>
      </c>
      <c r="F986" t="str">
        <f t="shared" si="15"/>
        <v>NEUTRAL</v>
      </c>
    </row>
    <row r="987" spans="1:6" x14ac:dyDescent="0.25">
      <c r="A987" s="64" t="s">
        <v>807</v>
      </c>
      <c r="B987" t="s">
        <v>18397</v>
      </c>
      <c r="E987" s="64" t="s">
        <v>1092</v>
      </c>
      <c r="F987" t="str">
        <f t="shared" si="15"/>
        <v>NEUTRAL</v>
      </c>
    </row>
    <row r="988" spans="1:6" x14ac:dyDescent="0.25">
      <c r="A988" s="64" t="s">
        <v>808</v>
      </c>
      <c r="B988" t="s">
        <v>18397</v>
      </c>
      <c r="E988" s="64" t="s">
        <v>1093</v>
      </c>
      <c r="F988" t="str">
        <f t="shared" si="15"/>
        <v>NEUTRAL</v>
      </c>
    </row>
    <row r="989" spans="1:6" x14ac:dyDescent="0.25">
      <c r="A989" s="64" t="s">
        <v>809</v>
      </c>
      <c r="B989" t="s">
        <v>18397</v>
      </c>
      <c r="E989" s="64" t="s">
        <v>1094</v>
      </c>
      <c r="F989" t="str">
        <f t="shared" si="15"/>
        <v>NEUTRAL</v>
      </c>
    </row>
    <row r="990" spans="1:6" x14ac:dyDescent="0.25">
      <c r="A990" s="64" t="s">
        <v>810</v>
      </c>
      <c r="B990" t="s">
        <v>18397</v>
      </c>
      <c r="E990" s="64" t="s">
        <v>1095</v>
      </c>
      <c r="F990" t="str">
        <f t="shared" si="15"/>
        <v>NEUTRAL</v>
      </c>
    </row>
    <row r="991" spans="1:6" x14ac:dyDescent="0.25">
      <c r="A991" s="64" t="s">
        <v>811</v>
      </c>
      <c r="B991" t="s">
        <v>18397</v>
      </c>
      <c r="E991" s="64" t="s">
        <v>1096</v>
      </c>
      <c r="F991" t="str">
        <f t="shared" si="15"/>
        <v>NEUTRAL</v>
      </c>
    </row>
    <row r="992" spans="1:6" x14ac:dyDescent="0.25">
      <c r="A992" s="64" t="s">
        <v>812</v>
      </c>
      <c r="B992" t="s">
        <v>18399</v>
      </c>
      <c r="E992" s="64" t="s">
        <v>1097</v>
      </c>
      <c r="F992" t="str">
        <f t="shared" si="15"/>
        <v>NEUTRAL</v>
      </c>
    </row>
    <row r="993" spans="1:6" x14ac:dyDescent="0.25">
      <c r="A993" s="64" t="s">
        <v>813</v>
      </c>
      <c r="B993" t="s">
        <v>18399</v>
      </c>
      <c r="E993" s="64" t="s">
        <v>1098</v>
      </c>
      <c r="F993" t="str">
        <f t="shared" si="15"/>
        <v>NEUTRAL</v>
      </c>
    </row>
    <row r="994" spans="1:6" x14ac:dyDescent="0.25">
      <c r="A994" s="64" t="s">
        <v>814</v>
      </c>
      <c r="B994" t="s">
        <v>18397</v>
      </c>
      <c r="E994" s="64" t="s">
        <v>1099</v>
      </c>
      <c r="F994" t="str">
        <f t="shared" si="15"/>
        <v>NEUTRAL</v>
      </c>
    </row>
    <row r="995" spans="1:6" x14ac:dyDescent="0.25">
      <c r="A995" s="64" t="s">
        <v>815</v>
      </c>
      <c r="B995" t="s">
        <v>18397</v>
      </c>
      <c r="E995" s="64" t="s">
        <v>1100</v>
      </c>
      <c r="F995" t="str">
        <f t="shared" si="15"/>
        <v>NEUTRAL</v>
      </c>
    </row>
    <row r="996" spans="1:6" x14ac:dyDescent="0.25">
      <c r="A996" s="64" t="s">
        <v>816</v>
      </c>
      <c r="B996" t="s">
        <v>18397</v>
      </c>
      <c r="E996" s="64" t="s">
        <v>1102</v>
      </c>
      <c r="F996" t="str">
        <f t="shared" si="15"/>
        <v>NEUTRAL</v>
      </c>
    </row>
    <row r="997" spans="1:6" x14ac:dyDescent="0.25">
      <c r="A997" s="64" t="s">
        <v>817</v>
      </c>
      <c r="B997" t="s">
        <v>18398</v>
      </c>
      <c r="E997" s="64" t="s">
        <v>1103</v>
      </c>
      <c r="F997" t="str">
        <f t="shared" si="15"/>
        <v>NEUTRAL</v>
      </c>
    </row>
    <row r="998" spans="1:6" x14ac:dyDescent="0.25">
      <c r="A998" s="64" t="s">
        <v>818</v>
      </c>
      <c r="B998" t="s">
        <v>18398</v>
      </c>
      <c r="E998" s="64" t="s">
        <v>1104</v>
      </c>
      <c r="F998" t="str">
        <f t="shared" si="15"/>
        <v>NEUTRAL</v>
      </c>
    </row>
    <row r="999" spans="1:6" x14ac:dyDescent="0.25">
      <c r="A999" s="64" t="s">
        <v>818</v>
      </c>
      <c r="B999" t="s">
        <v>18398</v>
      </c>
      <c r="E999" s="64" t="s">
        <v>1105</v>
      </c>
      <c r="F999" t="str">
        <f t="shared" si="15"/>
        <v>NEUTRAL</v>
      </c>
    </row>
    <row r="1000" spans="1:6" x14ac:dyDescent="0.25">
      <c r="A1000" s="64" t="s">
        <v>819</v>
      </c>
      <c r="B1000" t="s">
        <v>18398</v>
      </c>
      <c r="E1000" s="64" t="s">
        <v>1106</v>
      </c>
      <c r="F1000" t="str">
        <f t="shared" si="15"/>
        <v>NEUTRAL</v>
      </c>
    </row>
    <row r="1001" spans="1:6" x14ac:dyDescent="0.25">
      <c r="A1001" s="64" t="s">
        <v>820</v>
      </c>
      <c r="B1001" t="s">
        <v>18398</v>
      </c>
      <c r="E1001" s="64" t="s">
        <v>1107</v>
      </c>
      <c r="F1001" t="str">
        <f t="shared" si="15"/>
        <v>NEUTRAL</v>
      </c>
    </row>
    <row r="1002" spans="1:6" x14ac:dyDescent="0.25">
      <c r="A1002" s="64" t="s">
        <v>821</v>
      </c>
      <c r="B1002" t="s">
        <v>18398</v>
      </c>
      <c r="E1002" s="64" t="s">
        <v>1108</v>
      </c>
      <c r="F1002" t="str">
        <f t="shared" si="15"/>
        <v>NEUTRAL</v>
      </c>
    </row>
    <row r="1003" spans="1:6" x14ac:dyDescent="0.25">
      <c r="A1003" s="64" t="s">
        <v>822</v>
      </c>
      <c r="B1003" t="s">
        <v>18398</v>
      </c>
      <c r="E1003" s="64" t="s">
        <v>1109</v>
      </c>
      <c r="F1003" t="str">
        <f t="shared" si="15"/>
        <v>NEUTRAL</v>
      </c>
    </row>
    <row r="1004" spans="1:6" x14ac:dyDescent="0.25">
      <c r="A1004" s="64" t="s">
        <v>823</v>
      </c>
      <c r="B1004" t="s">
        <v>18398</v>
      </c>
      <c r="E1004" s="64" t="s">
        <v>1110</v>
      </c>
      <c r="F1004" t="str">
        <f t="shared" si="15"/>
        <v>NEUTRAL</v>
      </c>
    </row>
    <row r="1005" spans="1:6" x14ac:dyDescent="0.25">
      <c r="A1005" s="64" t="s">
        <v>824</v>
      </c>
      <c r="B1005" t="s">
        <v>18398</v>
      </c>
      <c r="E1005" s="64" t="s">
        <v>1111</v>
      </c>
      <c r="F1005" t="str">
        <f t="shared" si="15"/>
        <v>NEUTRAL</v>
      </c>
    </row>
    <row r="1006" spans="1:6" x14ac:dyDescent="0.25">
      <c r="A1006" s="64" t="s">
        <v>825</v>
      </c>
      <c r="B1006" t="s">
        <v>18398</v>
      </c>
      <c r="E1006" s="64" t="s">
        <v>1112</v>
      </c>
      <c r="F1006" t="str">
        <f t="shared" si="15"/>
        <v>NEUTRAL</v>
      </c>
    </row>
    <row r="1007" spans="1:6" x14ac:dyDescent="0.25">
      <c r="A1007" s="64" t="s">
        <v>826</v>
      </c>
      <c r="B1007" t="s">
        <v>18398</v>
      </c>
      <c r="E1007" s="64" t="s">
        <v>1113</v>
      </c>
      <c r="F1007" t="str">
        <f t="shared" si="15"/>
        <v>NEUTRAL</v>
      </c>
    </row>
    <row r="1008" spans="1:6" x14ac:dyDescent="0.25">
      <c r="A1008" s="64" t="s">
        <v>827</v>
      </c>
      <c r="B1008" t="s">
        <v>18398</v>
      </c>
      <c r="E1008" s="64" t="s">
        <v>1114</v>
      </c>
      <c r="F1008" t="str">
        <f t="shared" si="15"/>
        <v>NEUTRAL</v>
      </c>
    </row>
    <row r="1009" spans="1:6" x14ac:dyDescent="0.25">
      <c r="A1009" s="64" t="s">
        <v>828</v>
      </c>
      <c r="B1009" t="s">
        <v>18398</v>
      </c>
      <c r="E1009" s="64" t="s">
        <v>1115</v>
      </c>
      <c r="F1009" t="str">
        <f t="shared" si="15"/>
        <v>NEUTRAL</v>
      </c>
    </row>
    <row r="1010" spans="1:6" x14ac:dyDescent="0.25">
      <c r="A1010" s="64" t="s">
        <v>829</v>
      </c>
      <c r="B1010" t="s">
        <v>18398</v>
      </c>
      <c r="E1010" s="64" t="s">
        <v>1116</v>
      </c>
      <c r="F1010" t="str">
        <f t="shared" si="15"/>
        <v>NEUTRAL</v>
      </c>
    </row>
    <row r="1011" spans="1:6" x14ac:dyDescent="0.25">
      <c r="A1011" s="64" t="s">
        <v>830</v>
      </c>
      <c r="B1011" t="s">
        <v>18398</v>
      </c>
      <c r="E1011" s="64" t="s">
        <v>1117</v>
      </c>
      <c r="F1011" t="str">
        <f t="shared" si="15"/>
        <v>NEUTRAL</v>
      </c>
    </row>
    <row r="1012" spans="1:6" x14ac:dyDescent="0.25">
      <c r="A1012" s="64" t="s">
        <v>831</v>
      </c>
      <c r="B1012" t="s">
        <v>18398</v>
      </c>
      <c r="E1012" s="64" t="s">
        <v>1118</v>
      </c>
      <c r="F1012" t="str">
        <f t="shared" si="15"/>
        <v>NEUTRAL</v>
      </c>
    </row>
    <row r="1013" spans="1:6" x14ac:dyDescent="0.25">
      <c r="A1013" s="64" t="s">
        <v>832</v>
      </c>
      <c r="B1013" t="s">
        <v>18398</v>
      </c>
      <c r="E1013" s="64" t="s">
        <v>1119</v>
      </c>
      <c r="F1013" t="str">
        <f t="shared" si="15"/>
        <v>NEUTRAL</v>
      </c>
    </row>
    <row r="1014" spans="1:6" x14ac:dyDescent="0.25">
      <c r="A1014" s="64" t="s">
        <v>833</v>
      </c>
      <c r="B1014" t="s">
        <v>18398</v>
      </c>
      <c r="E1014" s="64" t="s">
        <v>1120</v>
      </c>
      <c r="F1014" t="str">
        <f t="shared" si="15"/>
        <v>NEUTRAL</v>
      </c>
    </row>
    <row r="1015" spans="1:6" x14ac:dyDescent="0.25">
      <c r="A1015" s="64" t="s">
        <v>834</v>
      </c>
      <c r="B1015" t="s">
        <v>18398</v>
      </c>
      <c r="E1015" s="64" t="s">
        <v>1121</v>
      </c>
      <c r="F1015" t="str">
        <f t="shared" si="15"/>
        <v>NEUTRAL</v>
      </c>
    </row>
    <row r="1016" spans="1:6" x14ac:dyDescent="0.25">
      <c r="A1016" s="64" t="s">
        <v>835</v>
      </c>
      <c r="B1016" t="s">
        <v>18398</v>
      </c>
      <c r="E1016" s="64" t="s">
        <v>1122</v>
      </c>
      <c r="F1016" t="str">
        <f t="shared" si="15"/>
        <v>NEUTRAL</v>
      </c>
    </row>
    <row r="1017" spans="1:6" x14ac:dyDescent="0.25">
      <c r="A1017" s="64" t="s">
        <v>836</v>
      </c>
      <c r="B1017" t="s">
        <v>18398</v>
      </c>
      <c r="E1017" s="64" t="s">
        <v>1123</v>
      </c>
      <c r="F1017" t="str">
        <f t="shared" si="15"/>
        <v>NEUTRAL</v>
      </c>
    </row>
    <row r="1018" spans="1:6" x14ac:dyDescent="0.25">
      <c r="A1018" s="64" t="s">
        <v>837</v>
      </c>
      <c r="B1018" t="s">
        <v>18398</v>
      </c>
      <c r="E1018" s="64" t="s">
        <v>1124</v>
      </c>
      <c r="F1018" t="str">
        <f t="shared" si="15"/>
        <v>NEUTRAL</v>
      </c>
    </row>
    <row r="1019" spans="1:6" x14ac:dyDescent="0.25">
      <c r="A1019" s="64" t="s">
        <v>838</v>
      </c>
      <c r="B1019" t="s">
        <v>18398</v>
      </c>
      <c r="E1019" s="64" t="s">
        <v>1125</v>
      </c>
      <c r="F1019" t="str">
        <f t="shared" si="15"/>
        <v>NEUTRAL</v>
      </c>
    </row>
    <row r="1020" spans="1:6" x14ac:dyDescent="0.25">
      <c r="A1020" s="64" t="s">
        <v>839</v>
      </c>
      <c r="B1020" t="s">
        <v>18398</v>
      </c>
      <c r="E1020" s="64" t="s">
        <v>1126</v>
      </c>
      <c r="F1020" t="str">
        <f t="shared" si="15"/>
        <v>NEUTRAL</v>
      </c>
    </row>
    <row r="1021" spans="1:6" x14ac:dyDescent="0.25">
      <c r="A1021" s="64" t="s">
        <v>840</v>
      </c>
      <c r="B1021" t="s">
        <v>18398</v>
      </c>
      <c r="E1021" s="64" t="s">
        <v>1349</v>
      </c>
      <c r="F1021" t="str">
        <f t="shared" si="15"/>
        <v>NEUTRAL</v>
      </c>
    </row>
    <row r="1022" spans="1:6" x14ac:dyDescent="0.25">
      <c r="A1022" s="64" t="s">
        <v>841</v>
      </c>
      <c r="B1022" t="s">
        <v>18398</v>
      </c>
      <c r="E1022" s="64" t="s">
        <v>1127</v>
      </c>
      <c r="F1022" t="str">
        <f t="shared" si="15"/>
        <v>NEUTRAL</v>
      </c>
    </row>
    <row r="1023" spans="1:6" x14ac:dyDescent="0.25">
      <c r="A1023" s="64" t="s">
        <v>842</v>
      </c>
      <c r="B1023" t="s">
        <v>18398</v>
      </c>
      <c r="E1023" s="64" t="s">
        <v>1129</v>
      </c>
      <c r="F1023" t="str">
        <f t="shared" si="15"/>
        <v>NEUTRAL</v>
      </c>
    </row>
    <row r="1024" spans="1:6" x14ac:dyDescent="0.25">
      <c r="A1024" s="64" t="s">
        <v>843</v>
      </c>
      <c r="B1024" t="s">
        <v>18398</v>
      </c>
      <c r="E1024" s="64" t="s">
        <v>1132</v>
      </c>
      <c r="F1024" t="str">
        <f t="shared" si="15"/>
        <v>NEUTRAL</v>
      </c>
    </row>
    <row r="1025" spans="1:6" x14ac:dyDescent="0.25">
      <c r="A1025" s="64" t="s">
        <v>843</v>
      </c>
      <c r="B1025" t="s">
        <v>18398</v>
      </c>
      <c r="E1025" s="64" t="s">
        <v>1133</v>
      </c>
      <c r="F1025" t="str">
        <f t="shared" si="15"/>
        <v>NEUTRAL</v>
      </c>
    </row>
    <row r="1026" spans="1:6" x14ac:dyDescent="0.25">
      <c r="A1026" s="64" t="s">
        <v>843</v>
      </c>
      <c r="B1026" t="s">
        <v>18398</v>
      </c>
      <c r="E1026" s="64" t="s">
        <v>1135</v>
      </c>
      <c r="F1026" t="str">
        <f t="shared" si="15"/>
        <v>NEUTRAL</v>
      </c>
    </row>
    <row r="1027" spans="1:6" x14ac:dyDescent="0.25">
      <c r="A1027" s="64" t="s">
        <v>843</v>
      </c>
      <c r="B1027" t="s">
        <v>18398</v>
      </c>
      <c r="E1027" s="64" t="s">
        <v>1136</v>
      </c>
      <c r="F1027" t="str">
        <f t="shared" ref="F1027:F1090" si="16">VLOOKUP(E1027,A:B,2,FALSE)</f>
        <v>NEUTRAL</v>
      </c>
    </row>
    <row r="1028" spans="1:6" x14ac:dyDescent="0.25">
      <c r="A1028" s="64" t="s">
        <v>844</v>
      </c>
      <c r="B1028" t="s">
        <v>18398</v>
      </c>
      <c r="E1028" s="64" t="s">
        <v>1137</v>
      </c>
      <c r="F1028" t="s">
        <v>18401</v>
      </c>
    </row>
    <row r="1029" spans="1:6" x14ac:dyDescent="0.25">
      <c r="A1029" s="64" t="s">
        <v>845</v>
      </c>
      <c r="B1029" t="s">
        <v>18398</v>
      </c>
      <c r="E1029" s="64" t="s">
        <v>1138</v>
      </c>
      <c r="F1029" t="str">
        <f t="shared" si="16"/>
        <v>NEUTRAL</v>
      </c>
    </row>
    <row r="1030" spans="1:6" x14ac:dyDescent="0.25">
      <c r="A1030" s="64" t="s">
        <v>846</v>
      </c>
      <c r="B1030" t="s">
        <v>18398</v>
      </c>
      <c r="E1030" s="64" t="s">
        <v>1139</v>
      </c>
      <c r="F1030" t="str">
        <f t="shared" si="16"/>
        <v>NEUTRAL</v>
      </c>
    </row>
    <row r="1031" spans="1:6" x14ac:dyDescent="0.25">
      <c r="A1031" s="64" t="s">
        <v>846</v>
      </c>
      <c r="B1031" t="s">
        <v>18398</v>
      </c>
      <c r="E1031" s="64" t="s">
        <v>1140</v>
      </c>
      <c r="F1031" t="str">
        <f t="shared" si="16"/>
        <v>NEUTRAL</v>
      </c>
    </row>
    <row r="1032" spans="1:6" x14ac:dyDescent="0.25">
      <c r="A1032" s="64" t="s">
        <v>847</v>
      </c>
      <c r="B1032" t="s">
        <v>18398</v>
      </c>
      <c r="E1032" s="64" t="s">
        <v>1141</v>
      </c>
      <c r="F1032" t="str">
        <f t="shared" si="16"/>
        <v>NEUTRAL</v>
      </c>
    </row>
    <row r="1033" spans="1:6" x14ac:dyDescent="0.25">
      <c r="A1033" s="64" t="s">
        <v>847</v>
      </c>
      <c r="B1033" t="s">
        <v>18398</v>
      </c>
      <c r="E1033" s="64" t="s">
        <v>1142</v>
      </c>
      <c r="F1033" t="str">
        <f t="shared" si="16"/>
        <v>NEUTRAL</v>
      </c>
    </row>
    <row r="1034" spans="1:6" x14ac:dyDescent="0.25">
      <c r="A1034" s="64" t="s">
        <v>848</v>
      </c>
      <c r="B1034" t="s">
        <v>18398</v>
      </c>
      <c r="E1034" s="64" t="s">
        <v>1143</v>
      </c>
      <c r="F1034" t="str">
        <f t="shared" si="16"/>
        <v>NEUTRAL</v>
      </c>
    </row>
    <row r="1035" spans="1:6" x14ac:dyDescent="0.25">
      <c r="A1035" s="64" t="s">
        <v>848</v>
      </c>
      <c r="B1035" t="s">
        <v>18398</v>
      </c>
      <c r="E1035" s="64" t="s">
        <v>1144</v>
      </c>
      <c r="F1035" t="str">
        <f t="shared" si="16"/>
        <v>NEUTRAL</v>
      </c>
    </row>
    <row r="1036" spans="1:6" x14ac:dyDescent="0.25">
      <c r="A1036" s="64" t="s">
        <v>849</v>
      </c>
      <c r="B1036" t="s">
        <v>18398</v>
      </c>
      <c r="E1036" s="64" t="s">
        <v>1145</v>
      </c>
      <c r="F1036" t="str">
        <f t="shared" si="16"/>
        <v>NEUTRAL</v>
      </c>
    </row>
    <row r="1037" spans="1:6" x14ac:dyDescent="0.25">
      <c r="A1037" s="64" t="s">
        <v>850</v>
      </c>
      <c r="B1037" t="s">
        <v>18398</v>
      </c>
      <c r="E1037" s="64" t="s">
        <v>1146</v>
      </c>
      <c r="F1037" t="str">
        <f t="shared" si="16"/>
        <v>NEUTRAL</v>
      </c>
    </row>
    <row r="1038" spans="1:6" x14ac:dyDescent="0.25">
      <c r="A1038" s="64" t="s">
        <v>851</v>
      </c>
      <c r="B1038" t="s">
        <v>18398</v>
      </c>
      <c r="E1038" s="64" t="s">
        <v>1147</v>
      </c>
      <c r="F1038" t="str">
        <f t="shared" si="16"/>
        <v>NEUTRAL</v>
      </c>
    </row>
    <row r="1039" spans="1:6" x14ac:dyDescent="0.25">
      <c r="A1039" s="64" t="s">
        <v>852</v>
      </c>
      <c r="B1039" t="s">
        <v>18399</v>
      </c>
      <c r="E1039" s="64" t="s">
        <v>1148</v>
      </c>
      <c r="F1039" t="str">
        <f t="shared" si="16"/>
        <v>NEUTRAL</v>
      </c>
    </row>
    <row r="1040" spans="1:6" x14ac:dyDescent="0.25">
      <c r="A1040" s="64" t="s">
        <v>853</v>
      </c>
      <c r="B1040" t="s">
        <v>18397</v>
      </c>
      <c r="E1040" s="64" t="s">
        <v>1149</v>
      </c>
      <c r="F1040" t="str">
        <f t="shared" si="16"/>
        <v>NEUTRAL</v>
      </c>
    </row>
    <row r="1041" spans="1:6" x14ac:dyDescent="0.25">
      <c r="A1041" s="64" t="s">
        <v>854</v>
      </c>
      <c r="B1041" t="s">
        <v>18397</v>
      </c>
      <c r="E1041" s="64" t="s">
        <v>1150</v>
      </c>
      <c r="F1041" t="str">
        <f t="shared" si="16"/>
        <v>NEUTRAL</v>
      </c>
    </row>
    <row r="1042" spans="1:6" x14ac:dyDescent="0.25">
      <c r="A1042" s="64" t="s">
        <v>855</v>
      </c>
      <c r="B1042" t="s">
        <v>18397</v>
      </c>
      <c r="E1042" s="64" t="s">
        <v>1238</v>
      </c>
      <c r="F1042" t="str">
        <f t="shared" si="16"/>
        <v>NEUTRAL</v>
      </c>
    </row>
    <row r="1043" spans="1:6" x14ac:dyDescent="0.25">
      <c r="A1043" s="64" t="s">
        <v>856</v>
      </c>
      <c r="B1043" t="s">
        <v>18397</v>
      </c>
      <c r="E1043" s="64" t="s">
        <v>1151</v>
      </c>
      <c r="F1043" t="str">
        <f t="shared" si="16"/>
        <v>NEUTRAL</v>
      </c>
    </row>
    <row r="1044" spans="1:6" x14ac:dyDescent="0.25">
      <c r="A1044" s="64" t="s">
        <v>857</v>
      </c>
      <c r="B1044" t="s">
        <v>18397</v>
      </c>
      <c r="E1044" s="64" t="s">
        <v>1152</v>
      </c>
      <c r="F1044" t="str">
        <f t="shared" si="16"/>
        <v>NEUTRAL</v>
      </c>
    </row>
    <row r="1045" spans="1:6" x14ac:dyDescent="0.25">
      <c r="A1045" s="64" t="s">
        <v>858</v>
      </c>
      <c r="B1045" t="s">
        <v>18397</v>
      </c>
      <c r="E1045" s="64" t="s">
        <v>1153</v>
      </c>
      <c r="F1045" t="str">
        <f t="shared" si="16"/>
        <v>NEUTRAL</v>
      </c>
    </row>
    <row r="1046" spans="1:6" x14ac:dyDescent="0.25">
      <c r="A1046" s="64" t="s">
        <v>858</v>
      </c>
      <c r="B1046" t="s">
        <v>18397</v>
      </c>
      <c r="E1046" s="64" t="s">
        <v>1154</v>
      </c>
      <c r="F1046" t="str">
        <f t="shared" si="16"/>
        <v>NEUTRAL</v>
      </c>
    </row>
    <row r="1047" spans="1:6" x14ac:dyDescent="0.25">
      <c r="A1047" s="64" t="s">
        <v>859</v>
      </c>
      <c r="B1047" t="s">
        <v>18397</v>
      </c>
      <c r="E1047" s="64" t="s">
        <v>1155</v>
      </c>
      <c r="F1047" t="str">
        <f t="shared" si="16"/>
        <v>NEUTRAL</v>
      </c>
    </row>
    <row r="1048" spans="1:6" x14ac:dyDescent="0.25">
      <c r="A1048" s="64" t="s">
        <v>860</v>
      </c>
      <c r="B1048" t="s">
        <v>18397</v>
      </c>
      <c r="E1048" s="64" t="s">
        <v>1156</v>
      </c>
      <c r="F1048" t="str">
        <f t="shared" si="16"/>
        <v>NEUTRAL</v>
      </c>
    </row>
    <row r="1049" spans="1:6" x14ac:dyDescent="0.25">
      <c r="A1049" s="64" t="s">
        <v>861</v>
      </c>
      <c r="B1049" t="s">
        <v>18397</v>
      </c>
      <c r="E1049" s="64" t="s">
        <v>1157</v>
      </c>
      <c r="F1049" t="str">
        <f t="shared" si="16"/>
        <v>NEUTRAL</v>
      </c>
    </row>
    <row r="1050" spans="1:6" x14ac:dyDescent="0.25">
      <c r="A1050" s="64" t="s">
        <v>862</v>
      </c>
      <c r="B1050" t="s">
        <v>18397</v>
      </c>
      <c r="E1050" s="64" t="s">
        <v>1160</v>
      </c>
      <c r="F1050" t="str">
        <f t="shared" si="16"/>
        <v>NEUTRAL</v>
      </c>
    </row>
    <row r="1051" spans="1:6" x14ac:dyDescent="0.25">
      <c r="A1051" s="64" t="s">
        <v>862</v>
      </c>
      <c r="B1051" t="s">
        <v>18397</v>
      </c>
      <c r="E1051" s="64" t="s">
        <v>1161</v>
      </c>
      <c r="F1051" t="str">
        <f t="shared" si="16"/>
        <v>NEUTRAL</v>
      </c>
    </row>
    <row r="1052" spans="1:6" x14ac:dyDescent="0.25">
      <c r="A1052" s="64" t="s">
        <v>863</v>
      </c>
      <c r="B1052" t="s">
        <v>18397</v>
      </c>
      <c r="E1052" s="64" t="s">
        <v>1162</v>
      </c>
      <c r="F1052" t="str">
        <f t="shared" si="16"/>
        <v>NEUTRAL</v>
      </c>
    </row>
    <row r="1053" spans="1:6" x14ac:dyDescent="0.25">
      <c r="A1053" s="64" t="s">
        <v>864</v>
      </c>
      <c r="B1053" t="s">
        <v>18397</v>
      </c>
      <c r="E1053" s="64" t="s">
        <v>1163</v>
      </c>
      <c r="F1053" t="str">
        <f t="shared" si="16"/>
        <v>NEUTRAL</v>
      </c>
    </row>
    <row r="1054" spans="1:6" x14ac:dyDescent="0.25">
      <c r="A1054" s="64" t="s">
        <v>865</v>
      </c>
      <c r="B1054" t="s">
        <v>18397</v>
      </c>
      <c r="E1054" s="64" t="s">
        <v>1164</v>
      </c>
      <c r="F1054" t="str">
        <f t="shared" si="16"/>
        <v>NEUTRAL</v>
      </c>
    </row>
    <row r="1055" spans="1:6" x14ac:dyDescent="0.25">
      <c r="A1055" s="64" t="s">
        <v>866</v>
      </c>
      <c r="B1055" t="s">
        <v>18397</v>
      </c>
      <c r="E1055" s="64" t="s">
        <v>1165</v>
      </c>
      <c r="F1055" t="str">
        <f t="shared" si="16"/>
        <v>NEGATIVE</v>
      </c>
    </row>
    <row r="1056" spans="1:6" x14ac:dyDescent="0.25">
      <c r="A1056" s="64" t="s">
        <v>867</v>
      </c>
      <c r="B1056" t="s">
        <v>18397</v>
      </c>
      <c r="E1056" s="64" t="s">
        <v>1166</v>
      </c>
      <c r="F1056" t="str">
        <f t="shared" si="16"/>
        <v>NEUTRAL</v>
      </c>
    </row>
    <row r="1057" spans="1:6" x14ac:dyDescent="0.25">
      <c r="A1057" s="64" t="s">
        <v>868</v>
      </c>
      <c r="B1057" t="s">
        <v>18397</v>
      </c>
      <c r="E1057" s="64" t="s">
        <v>1167</v>
      </c>
      <c r="F1057" t="str">
        <f t="shared" si="16"/>
        <v>NEUTRAL</v>
      </c>
    </row>
    <row r="1058" spans="1:6" x14ac:dyDescent="0.25">
      <c r="A1058" s="64" t="s">
        <v>869</v>
      </c>
      <c r="B1058" t="s">
        <v>18397</v>
      </c>
      <c r="E1058" s="64" t="s">
        <v>1170</v>
      </c>
      <c r="F1058" t="str">
        <f t="shared" si="16"/>
        <v>NEUTRAL</v>
      </c>
    </row>
    <row r="1059" spans="1:6" x14ac:dyDescent="0.25">
      <c r="A1059" s="64" t="s">
        <v>870</v>
      </c>
      <c r="B1059" t="s">
        <v>18397</v>
      </c>
      <c r="E1059" s="64" t="s">
        <v>1168</v>
      </c>
      <c r="F1059" t="str">
        <f t="shared" si="16"/>
        <v>NEUTRAL</v>
      </c>
    </row>
    <row r="1060" spans="1:6" x14ac:dyDescent="0.25">
      <c r="A1060" s="64" t="s">
        <v>871</v>
      </c>
      <c r="B1060" t="s">
        <v>18398</v>
      </c>
      <c r="E1060" s="64" t="s">
        <v>1169</v>
      </c>
      <c r="F1060" t="str">
        <f t="shared" si="16"/>
        <v>NEUTRAL</v>
      </c>
    </row>
    <row r="1061" spans="1:6" x14ac:dyDescent="0.25">
      <c r="A1061" s="64" t="s">
        <v>872</v>
      </c>
      <c r="B1061" t="s">
        <v>18397</v>
      </c>
      <c r="E1061" s="64" t="s">
        <v>1171</v>
      </c>
      <c r="F1061" t="str">
        <f t="shared" si="16"/>
        <v>NEUTRAL</v>
      </c>
    </row>
    <row r="1062" spans="1:6" x14ac:dyDescent="0.25">
      <c r="A1062" s="64" t="s">
        <v>873</v>
      </c>
      <c r="B1062" t="s">
        <v>18399</v>
      </c>
      <c r="E1062" s="64" t="s">
        <v>1172</v>
      </c>
      <c r="F1062" t="str">
        <f t="shared" si="16"/>
        <v>NEUTRAL</v>
      </c>
    </row>
    <row r="1063" spans="1:6" x14ac:dyDescent="0.25">
      <c r="A1063" s="64" t="s">
        <v>874</v>
      </c>
      <c r="B1063" t="s">
        <v>18397</v>
      </c>
      <c r="E1063" s="64" t="s">
        <v>1173</v>
      </c>
      <c r="F1063" t="str">
        <f t="shared" si="16"/>
        <v>NEUTRAL</v>
      </c>
    </row>
    <row r="1064" spans="1:6" x14ac:dyDescent="0.25">
      <c r="A1064" s="64" t="s">
        <v>875</v>
      </c>
      <c r="B1064" t="s">
        <v>18397</v>
      </c>
      <c r="E1064" s="64" t="s">
        <v>1174</v>
      </c>
      <c r="F1064" t="str">
        <f t="shared" si="16"/>
        <v>NEUTRAL</v>
      </c>
    </row>
    <row r="1065" spans="1:6" x14ac:dyDescent="0.25">
      <c r="A1065" s="64" t="s">
        <v>875</v>
      </c>
      <c r="B1065" t="s">
        <v>18397</v>
      </c>
      <c r="E1065" s="64" t="s">
        <v>1175</v>
      </c>
      <c r="F1065" t="str">
        <f t="shared" si="16"/>
        <v>NEUTRAL</v>
      </c>
    </row>
    <row r="1066" spans="1:6" x14ac:dyDescent="0.25">
      <c r="A1066" s="64" t="s">
        <v>875</v>
      </c>
      <c r="B1066" t="s">
        <v>18397</v>
      </c>
      <c r="E1066" s="64" t="s">
        <v>1618</v>
      </c>
      <c r="F1066" t="str">
        <f t="shared" si="16"/>
        <v>NEUTRAL</v>
      </c>
    </row>
    <row r="1067" spans="1:6" x14ac:dyDescent="0.25">
      <c r="A1067" s="64" t="s">
        <v>875</v>
      </c>
      <c r="B1067" t="s">
        <v>18398</v>
      </c>
      <c r="E1067" s="64" t="s">
        <v>1619</v>
      </c>
      <c r="F1067" t="str">
        <f t="shared" si="16"/>
        <v>NEUTRAL</v>
      </c>
    </row>
    <row r="1068" spans="1:6" x14ac:dyDescent="0.25">
      <c r="A1068" s="64" t="s">
        <v>875</v>
      </c>
      <c r="B1068" t="s">
        <v>18397</v>
      </c>
      <c r="E1068" s="64" t="s">
        <v>1177</v>
      </c>
      <c r="F1068" t="str">
        <f t="shared" si="16"/>
        <v>NEUTRAL</v>
      </c>
    </row>
    <row r="1069" spans="1:6" x14ac:dyDescent="0.25">
      <c r="A1069" s="64" t="s">
        <v>875</v>
      </c>
      <c r="B1069" t="s">
        <v>18398</v>
      </c>
      <c r="E1069" s="64" t="s">
        <v>1178</v>
      </c>
      <c r="F1069" t="str">
        <f t="shared" si="16"/>
        <v>NEUTRAL</v>
      </c>
    </row>
    <row r="1070" spans="1:6" x14ac:dyDescent="0.25">
      <c r="A1070" s="64" t="s">
        <v>875</v>
      </c>
      <c r="B1070" t="s">
        <v>18399</v>
      </c>
      <c r="E1070" s="64" t="s">
        <v>1179</v>
      </c>
      <c r="F1070" t="str">
        <f t="shared" si="16"/>
        <v>NEUTRAL</v>
      </c>
    </row>
    <row r="1071" spans="1:6" x14ac:dyDescent="0.25">
      <c r="A1071" s="64" t="s">
        <v>876</v>
      </c>
      <c r="B1071" t="s">
        <v>18399</v>
      </c>
      <c r="E1071" s="64" t="s">
        <v>1180</v>
      </c>
      <c r="F1071" t="str">
        <f t="shared" si="16"/>
        <v>NEUTRAL</v>
      </c>
    </row>
    <row r="1072" spans="1:6" x14ac:dyDescent="0.25">
      <c r="A1072" s="64" t="s">
        <v>877</v>
      </c>
      <c r="B1072" t="s">
        <v>18399</v>
      </c>
      <c r="E1072" s="64" t="s">
        <v>1181</v>
      </c>
      <c r="F1072" t="str">
        <f t="shared" si="16"/>
        <v>NEUTRAL</v>
      </c>
    </row>
    <row r="1073" spans="1:6" x14ac:dyDescent="0.25">
      <c r="A1073" s="64" t="s">
        <v>878</v>
      </c>
      <c r="B1073" t="s">
        <v>18399</v>
      </c>
      <c r="E1073" s="64" t="s">
        <v>1182</v>
      </c>
      <c r="F1073" t="str">
        <f t="shared" si="16"/>
        <v>NEUTRAL</v>
      </c>
    </row>
    <row r="1074" spans="1:6" x14ac:dyDescent="0.25">
      <c r="A1074" s="64" t="s">
        <v>878</v>
      </c>
      <c r="B1074" t="s">
        <v>18399</v>
      </c>
      <c r="E1074" s="64" t="s">
        <v>1183</v>
      </c>
      <c r="F1074" t="str">
        <f t="shared" si="16"/>
        <v>NEUTRAL</v>
      </c>
    </row>
    <row r="1075" spans="1:6" x14ac:dyDescent="0.25">
      <c r="A1075" s="64" t="s">
        <v>879</v>
      </c>
      <c r="B1075" t="s">
        <v>18399</v>
      </c>
      <c r="E1075" s="64" t="s">
        <v>1184</v>
      </c>
      <c r="F1075" t="str">
        <f t="shared" si="16"/>
        <v>NEUTRAL</v>
      </c>
    </row>
    <row r="1076" spans="1:6" x14ac:dyDescent="0.25">
      <c r="A1076" s="64" t="s">
        <v>879</v>
      </c>
      <c r="B1076" t="s">
        <v>18399</v>
      </c>
      <c r="E1076" s="64" t="s">
        <v>1185</v>
      </c>
      <c r="F1076" t="str">
        <f t="shared" si="16"/>
        <v>NEUTRAL</v>
      </c>
    </row>
    <row r="1077" spans="1:6" x14ac:dyDescent="0.25">
      <c r="A1077" s="64" t="s">
        <v>880</v>
      </c>
      <c r="B1077" t="s">
        <v>18399</v>
      </c>
      <c r="E1077" s="64" t="s">
        <v>1186</v>
      </c>
      <c r="F1077" t="str">
        <f t="shared" si="16"/>
        <v>NEUTRAL</v>
      </c>
    </row>
    <row r="1078" spans="1:6" x14ac:dyDescent="0.25">
      <c r="A1078" s="64" t="s">
        <v>881</v>
      </c>
      <c r="B1078" t="s">
        <v>18397</v>
      </c>
      <c r="E1078" s="64" t="s">
        <v>1187</v>
      </c>
      <c r="F1078" t="str">
        <f t="shared" si="16"/>
        <v>NEUTRAL</v>
      </c>
    </row>
    <row r="1079" spans="1:6" x14ac:dyDescent="0.25">
      <c r="A1079" s="64" t="s">
        <v>882</v>
      </c>
      <c r="B1079" t="s">
        <v>18397</v>
      </c>
      <c r="E1079" s="64" t="s">
        <v>1188</v>
      </c>
      <c r="F1079" t="str">
        <f t="shared" si="16"/>
        <v>NEUTRAL</v>
      </c>
    </row>
    <row r="1080" spans="1:6" x14ac:dyDescent="0.25">
      <c r="A1080" s="64" t="s">
        <v>883</v>
      </c>
      <c r="B1080" t="s">
        <v>18397</v>
      </c>
      <c r="E1080" s="64" t="s">
        <v>1189</v>
      </c>
      <c r="F1080" t="str">
        <f t="shared" si="16"/>
        <v>NEUTRAL</v>
      </c>
    </row>
    <row r="1081" spans="1:6" x14ac:dyDescent="0.25">
      <c r="A1081" s="64" t="s">
        <v>884</v>
      </c>
      <c r="B1081" t="s">
        <v>18397</v>
      </c>
      <c r="E1081" s="64" t="s">
        <v>1620</v>
      </c>
      <c r="F1081" t="s">
        <v>18401</v>
      </c>
    </row>
    <row r="1082" spans="1:6" x14ac:dyDescent="0.25">
      <c r="A1082" s="64" t="s">
        <v>885</v>
      </c>
      <c r="B1082" t="s">
        <v>18397</v>
      </c>
      <c r="E1082" s="64" t="s">
        <v>1190</v>
      </c>
      <c r="F1082" t="str">
        <f t="shared" si="16"/>
        <v>NEUTRAL</v>
      </c>
    </row>
    <row r="1083" spans="1:6" x14ac:dyDescent="0.25">
      <c r="A1083" s="64" t="s">
        <v>885</v>
      </c>
      <c r="B1083" t="s">
        <v>18397</v>
      </c>
      <c r="E1083" s="64" t="s">
        <v>1191</v>
      </c>
      <c r="F1083" t="str">
        <f t="shared" si="16"/>
        <v>NEUTRAL</v>
      </c>
    </row>
    <row r="1084" spans="1:6" x14ac:dyDescent="0.25">
      <c r="A1084" s="64" t="s">
        <v>885</v>
      </c>
      <c r="B1084" t="s">
        <v>18397</v>
      </c>
      <c r="E1084" s="64" t="s">
        <v>1192</v>
      </c>
      <c r="F1084" t="str">
        <f t="shared" si="16"/>
        <v>NEUTRAL</v>
      </c>
    </row>
    <row r="1085" spans="1:6" x14ac:dyDescent="0.25">
      <c r="A1085" s="64" t="s">
        <v>885</v>
      </c>
      <c r="B1085" t="s">
        <v>18397</v>
      </c>
      <c r="E1085" s="64" t="s">
        <v>1193</v>
      </c>
      <c r="F1085" t="str">
        <f t="shared" si="16"/>
        <v>NEUTRAL</v>
      </c>
    </row>
    <row r="1086" spans="1:6" x14ac:dyDescent="0.25">
      <c r="A1086" s="64" t="s">
        <v>886</v>
      </c>
      <c r="B1086" t="s">
        <v>18397</v>
      </c>
      <c r="E1086" s="64" t="s">
        <v>1194</v>
      </c>
      <c r="F1086" t="str">
        <f t="shared" si="16"/>
        <v>NEGATIVE</v>
      </c>
    </row>
    <row r="1087" spans="1:6" x14ac:dyDescent="0.25">
      <c r="A1087" s="64" t="s">
        <v>887</v>
      </c>
      <c r="B1087" t="s">
        <v>18397</v>
      </c>
      <c r="E1087" s="64" t="s">
        <v>1195</v>
      </c>
      <c r="F1087" t="s">
        <v>18401</v>
      </c>
    </row>
    <row r="1088" spans="1:6" x14ac:dyDescent="0.25">
      <c r="A1088" s="64" t="s">
        <v>887</v>
      </c>
      <c r="B1088" t="s">
        <v>18397</v>
      </c>
      <c r="E1088" s="64" t="s">
        <v>1196</v>
      </c>
      <c r="F1088" t="str">
        <f t="shared" si="16"/>
        <v>NEUTRAL</v>
      </c>
    </row>
    <row r="1089" spans="1:6" x14ac:dyDescent="0.25">
      <c r="A1089" s="64" t="s">
        <v>887</v>
      </c>
      <c r="B1089" t="s">
        <v>18397</v>
      </c>
      <c r="E1089" s="64" t="s">
        <v>1197</v>
      </c>
      <c r="F1089" t="str">
        <f t="shared" si="16"/>
        <v>POSITIVE</v>
      </c>
    </row>
    <row r="1090" spans="1:6" x14ac:dyDescent="0.25">
      <c r="A1090" s="64" t="s">
        <v>888</v>
      </c>
      <c r="B1090" t="s">
        <v>18397</v>
      </c>
      <c r="E1090" s="64" t="s">
        <v>1198</v>
      </c>
      <c r="F1090" t="str">
        <f t="shared" si="16"/>
        <v>POSITIVE</v>
      </c>
    </row>
    <row r="1091" spans="1:6" x14ac:dyDescent="0.25">
      <c r="A1091" s="64" t="s">
        <v>889</v>
      </c>
      <c r="B1091" t="s">
        <v>18397</v>
      </c>
      <c r="E1091" s="64" t="s">
        <v>1199</v>
      </c>
      <c r="F1091" t="str">
        <f t="shared" ref="F1091:F1154" si="17">VLOOKUP(E1091,A:B,2,FALSE)</f>
        <v>POSITIVE</v>
      </c>
    </row>
    <row r="1092" spans="1:6" x14ac:dyDescent="0.25">
      <c r="A1092" s="64" t="s">
        <v>890</v>
      </c>
      <c r="B1092" t="s">
        <v>18397</v>
      </c>
      <c r="E1092" s="64" t="s">
        <v>1200</v>
      </c>
      <c r="F1092" t="str">
        <f t="shared" si="17"/>
        <v>POSITIVE</v>
      </c>
    </row>
    <row r="1093" spans="1:6" x14ac:dyDescent="0.25">
      <c r="A1093" s="64" t="s">
        <v>891</v>
      </c>
      <c r="B1093" t="s">
        <v>18397</v>
      </c>
      <c r="E1093" s="64" t="s">
        <v>1201</v>
      </c>
      <c r="F1093" t="str">
        <f t="shared" si="17"/>
        <v>NEUTRAL</v>
      </c>
    </row>
    <row r="1094" spans="1:6" x14ac:dyDescent="0.25">
      <c r="A1094" s="64" t="s">
        <v>892</v>
      </c>
      <c r="B1094" t="s">
        <v>18397</v>
      </c>
      <c r="E1094" s="64" t="s">
        <v>1202</v>
      </c>
      <c r="F1094" t="str">
        <f t="shared" si="17"/>
        <v>NEUTRAL</v>
      </c>
    </row>
    <row r="1095" spans="1:6" x14ac:dyDescent="0.25">
      <c r="A1095" s="64" t="s">
        <v>892</v>
      </c>
      <c r="B1095" t="s">
        <v>18397</v>
      </c>
      <c r="E1095" s="64" t="s">
        <v>1203</v>
      </c>
      <c r="F1095" t="str">
        <f t="shared" si="17"/>
        <v>NEUTRAL</v>
      </c>
    </row>
    <row r="1096" spans="1:6" x14ac:dyDescent="0.25">
      <c r="A1096" s="64" t="s">
        <v>892</v>
      </c>
      <c r="B1096" t="s">
        <v>18397</v>
      </c>
      <c r="E1096" s="64" t="s">
        <v>1204</v>
      </c>
      <c r="F1096" t="str">
        <f t="shared" si="17"/>
        <v>NEUTRAL</v>
      </c>
    </row>
    <row r="1097" spans="1:6" x14ac:dyDescent="0.25">
      <c r="A1097" s="64" t="s">
        <v>893</v>
      </c>
      <c r="B1097" t="s">
        <v>18397</v>
      </c>
      <c r="E1097" s="64" t="s">
        <v>1621</v>
      </c>
      <c r="F1097" t="str">
        <f t="shared" si="17"/>
        <v>NEUTRAL</v>
      </c>
    </row>
    <row r="1098" spans="1:6" x14ac:dyDescent="0.25">
      <c r="A1098" s="64" t="s">
        <v>894</v>
      </c>
      <c r="B1098" t="s">
        <v>18397</v>
      </c>
      <c r="E1098" s="64" t="s">
        <v>1205</v>
      </c>
      <c r="F1098" t="str">
        <f t="shared" si="17"/>
        <v>NEUTRAL</v>
      </c>
    </row>
    <row r="1099" spans="1:6" x14ac:dyDescent="0.25">
      <c r="A1099" s="64" t="s">
        <v>895</v>
      </c>
      <c r="B1099" t="s">
        <v>18397</v>
      </c>
      <c r="E1099" s="64" t="s">
        <v>1206</v>
      </c>
      <c r="F1099" t="str">
        <f t="shared" si="17"/>
        <v>NEUTRAL</v>
      </c>
    </row>
    <row r="1100" spans="1:6" x14ac:dyDescent="0.25">
      <c r="A1100" s="64" t="s">
        <v>896</v>
      </c>
      <c r="B1100" t="s">
        <v>18397</v>
      </c>
      <c r="E1100" s="64" t="s">
        <v>1207</v>
      </c>
      <c r="F1100" t="str">
        <f t="shared" si="17"/>
        <v>NEUTRAL</v>
      </c>
    </row>
    <row r="1101" spans="1:6" x14ac:dyDescent="0.25">
      <c r="A1101" s="64" t="s">
        <v>897</v>
      </c>
      <c r="B1101" t="s">
        <v>18397</v>
      </c>
      <c r="E1101" s="64" t="s">
        <v>1208</v>
      </c>
      <c r="F1101" t="str">
        <f t="shared" si="17"/>
        <v>NEUTRAL</v>
      </c>
    </row>
    <row r="1102" spans="1:6" x14ac:dyDescent="0.25">
      <c r="A1102" s="64" t="s">
        <v>898</v>
      </c>
      <c r="B1102" t="s">
        <v>18397</v>
      </c>
      <c r="E1102" s="64" t="s">
        <v>1209</v>
      </c>
      <c r="F1102" t="str">
        <f t="shared" si="17"/>
        <v>NEUTRAL</v>
      </c>
    </row>
    <row r="1103" spans="1:6" x14ac:dyDescent="0.25">
      <c r="A1103" s="64" t="s">
        <v>899</v>
      </c>
      <c r="B1103" t="s">
        <v>18397</v>
      </c>
      <c r="E1103" s="64" t="s">
        <v>1210</v>
      </c>
      <c r="F1103" t="str">
        <f t="shared" si="17"/>
        <v>NEUTRAL</v>
      </c>
    </row>
    <row r="1104" spans="1:6" x14ac:dyDescent="0.25">
      <c r="A1104" s="64" t="s">
        <v>900</v>
      </c>
      <c r="B1104" t="s">
        <v>18397</v>
      </c>
      <c r="E1104" s="64" t="s">
        <v>1211</v>
      </c>
      <c r="F1104" t="str">
        <f t="shared" si="17"/>
        <v>NEUTRAL</v>
      </c>
    </row>
    <row r="1105" spans="1:6" x14ac:dyDescent="0.25">
      <c r="A1105" s="64" t="s">
        <v>900</v>
      </c>
      <c r="B1105" t="s">
        <v>18397</v>
      </c>
      <c r="E1105" s="64" t="s">
        <v>1212</v>
      </c>
      <c r="F1105" t="str">
        <f t="shared" si="17"/>
        <v>NEUTRAL</v>
      </c>
    </row>
    <row r="1106" spans="1:6" x14ac:dyDescent="0.25">
      <c r="A1106" s="64" t="s">
        <v>900</v>
      </c>
      <c r="B1106" t="s">
        <v>18398</v>
      </c>
      <c r="E1106" s="64" t="s">
        <v>1213</v>
      </c>
      <c r="F1106" t="str">
        <f t="shared" si="17"/>
        <v>NEUTRAL</v>
      </c>
    </row>
    <row r="1107" spans="1:6" x14ac:dyDescent="0.25">
      <c r="A1107" s="64" t="s">
        <v>900</v>
      </c>
      <c r="B1107" t="s">
        <v>18397</v>
      </c>
      <c r="E1107" s="64" t="s">
        <v>1214</v>
      </c>
      <c r="F1107" t="str">
        <f t="shared" si="17"/>
        <v>NEUTRAL</v>
      </c>
    </row>
    <row r="1108" spans="1:6" x14ac:dyDescent="0.25">
      <c r="A1108" s="64" t="s">
        <v>901</v>
      </c>
      <c r="B1108" t="s">
        <v>18399</v>
      </c>
      <c r="E1108" s="64" t="s">
        <v>1215</v>
      </c>
      <c r="F1108" t="str">
        <f t="shared" si="17"/>
        <v>NEUTRAL</v>
      </c>
    </row>
    <row r="1109" spans="1:6" x14ac:dyDescent="0.25">
      <c r="A1109" s="64" t="s">
        <v>902</v>
      </c>
      <c r="B1109" t="s">
        <v>18397</v>
      </c>
      <c r="E1109" s="64" t="s">
        <v>1216</v>
      </c>
      <c r="F1109" t="str">
        <f t="shared" si="17"/>
        <v>NEUTRAL</v>
      </c>
    </row>
    <row r="1110" spans="1:6" x14ac:dyDescent="0.25">
      <c r="A1110" s="64" t="s">
        <v>902</v>
      </c>
      <c r="B1110" t="s">
        <v>18399</v>
      </c>
      <c r="E1110" s="64" t="s">
        <v>1217</v>
      </c>
      <c r="F1110" t="str">
        <f t="shared" si="17"/>
        <v>NEUTRAL</v>
      </c>
    </row>
    <row r="1111" spans="1:6" x14ac:dyDescent="0.25">
      <c r="A1111" s="64" t="s">
        <v>903</v>
      </c>
      <c r="B1111" t="s">
        <v>18399</v>
      </c>
      <c r="E1111" s="64" t="s">
        <v>1218</v>
      </c>
      <c r="F1111" t="str">
        <f t="shared" si="17"/>
        <v>NEUTRAL</v>
      </c>
    </row>
    <row r="1112" spans="1:6" x14ac:dyDescent="0.25">
      <c r="A1112" s="64" t="s">
        <v>904</v>
      </c>
      <c r="B1112" t="s">
        <v>18399</v>
      </c>
      <c r="E1112" s="64" t="s">
        <v>1219</v>
      </c>
      <c r="F1112" t="str">
        <f t="shared" si="17"/>
        <v>NEUTRAL</v>
      </c>
    </row>
    <row r="1113" spans="1:6" x14ac:dyDescent="0.25">
      <c r="A1113" s="64" t="s">
        <v>905</v>
      </c>
      <c r="B1113" t="s">
        <v>18397</v>
      </c>
      <c r="E1113" s="64" t="s">
        <v>1622</v>
      </c>
      <c r="F1113" t="str">
        <f t="shared" si="17"/>
        <v>NEUTRAL</v>
      </c>
    </row>
    <row r="1114" spans="1:6" x14ac:dyDescent="0.25">
      <c r="A1114" s="64" t="s">
        <v>906</v>
      </c>
      <c r="B1114" t="s">
        <v>18397</v>
      </c>
      <c r="E1114" s="64" t="s">
        <v>1220</v>
      </c>
      <c r="F1114" t="str">
        <f t="shared" si="17"/>
        <v>NEUTRAL</v>
      </c>
    </row>
    <row r="1115" spans="1:6" x14ac:dyDescent="0.25">
      <c r="A1115" s="64" t="s">
        <v>907</v>
      </c>
      <c r="B1115" t="s">
        <v>18397</v>
      </c>
      <c r="E1115" s="64" t="s">
        <v>1221</v>
      </c>
      <c r="F1115" t="str">
        <f t="shared" si="17"/>
        <v>NEUTRAL</v>
      </c>
    </row>
    <row r="1116" spans="1:6" x14ac:dyDescent="0.25">
      <c r="A1116" s="64" t="s">
        <v>908</v>
      </c>
      <c r="B1116" t="s">
        <v>18398</v>
      </c>
      <c r="E1116" s="64" t="s">
        <v>1222</v>
      </c>
      <c r="F1116" t="str">
        <f t="shared" si="17"/>
        <v>NEUTRAL</v>
      </c>
    </row>
    <row r="1117" spans="1:6" x14ac:dyDescent="0.25">
      <c r="A1117" s="64" t="s">
        <v>909</v>
      </c>
      <c r="B1117" t="s">
        <v>18397</v>
      </c>
      <c r="E1117" s="64" t="s">
        <v>1223</v>
      </c>
      <c r="F1117" t="str">
        <f t="shared" si="17"/>
        <v>NEUTRAL</v>
      </c>
    </row>
    <row r="1118" spans="1:6" x14ac:dyDescent="0.25">
      <c r="A1118" s="64" t="s">
        <v>910</v>
      </c>
      <c r="B1118" t="s">
        <v>18397</v>
      </c>
      <c r="E1118" s="64" t="s">
        <v>1224</v>
      </c>
      <c r="F1118" t="str">
        <f t="shared" si="17"/>
        <v>NEUTRAL</v>
      </c>
    </row>
    <row r="1119" spans="1:6" x14ac:dyDescent="0.25">
      <c r="A1119" s="64" t="s">
        <v>911</v>
      </c>
      <c r="B1119" t="s">
        <v>18397</v>
      </c>
      <c r="E1119" s="64" t="s">
        <v>1380</v>
      </c>
      <c r="F1119" t="str">
        <f t="shared" si="17"/>
        <v>NEUTRAL</v>
      </c>
    </row>
    <row r="1120" spans="1:6" x14ac:dyDescent="0.25">
      <c r="A1120" s="64" t="s">
        <v>911</v>
      </c>
      <c r="B1120" t="s">
        <v>18397</v>
      </c>
      <c r="E1120" s="64" t="s">
        <v>1225</v>
      </c>
      <c r="F1120" t="str">
        <f t="shared" si="17"/>
        <v>NEUTRAL</v>
      </c>
    </row>
    <row r="1121" spans="1:6" x14ac:dyDescent="0.25">
      <c r="A1121" s="64" t="s">
        <v>911</v>
      </c>
      <c r="B1121" t="s">
        <v>18397</v>
      </c>
      <c r="E1121" s="64" t="s">
        <v>1226</v>
      </c>
      <c r="F1121" t="str">
        <f t="shared" si="17"/>
        <v>NEUTRAL</v>
      </c>
    </row>
    <row r="1122" spans="1:6" x14ac:dyDescent="0.25">
      <c r="A1122" s="64" t="s">
        <v>911</v>
      </c>
      <c r="B1122" t="s">
        <v>18397</v>
      </c>
      <c r="E1122" s="64" t="s">
        <v>1227</v>
      </c>
      <c r="F1122" t="str">
        <f t="shared" si="17"/>
        <v>NEUTRAL</v>
      </c>
    </row>
    <row r="1123" spans="1:6" x14ac:dyDescent="0.25">
      <c r="A1123" s="64" t="s">
        <v>912</v>
      </c>
      <c r="B1123" t="s">
        <v>18397</v>
      </c>
      <c r="E1123" s="64" t="s">
        <v>1228</v>
      </c>
      <c r="F1123" t="str">
        <f t="shared" si="17"/>
        <v>NEUTRAL</v>
      </c>
    </row>
    <row r="1124" spans="1:6" x14ac:dyDescent="0.25">
      <c r="A1124" s="64" t="s">
        <v>912</v>
      </c>
      <c r="B1124" t="s">
        <v>18397</v>
      </c>
      <c r="E1124" s="64" t="s">
        <v>1230</v>
      </c>
      <c r="F1124" t="str">
        <f t="shared" si="17"/>
        <v>NEUTRAL</v>
      </c>
    </row>
    <row r="1125" spans="1:6" x14ac:dyDescent="0.25">
      <c r="A1125" s="64" t="s">
        <v>913</v>
      </c>
      <c r="B1125" t="s">
        <v>18397</v>
      </c>
      <c r="E1125" s="64" t="s">
        <v>1231</v>
      </c>
      <c r="F1125" t="str">
        <f t="shared" si="17"/>
        <v>NEUTRAL</v>
      </c>
    </row>
    <row r="1126" spans="1:6" x14ac:dyDescent="0.25">
      <c r="A1126" s="64" t="s">
        <v>913</v>
      </c>
      <c r="B1126" t="s">
        <v>18397</v>
      </c>
      <c r="E1126" s="64" t="s">
        <v>1232</v>
      </c>
      <c r="F1126" t="str">
        <f t="shared" si="17"/>
        <v>NEUTRAL</v>
      </c>
    </row>
    <row r="1127" spans="1:6" x14ac:dyDescent="0.25">
      <c r="A1127" s="64" t="s">
        <v>914</v>
      </c>
      <c r="B1127" t="s">
        <v>18397</v>
      </c>
      <c r="E1127" s="64" t="s">
        <v>1233</v>
      </c>
      <c r="F1127" t="str">
        <f t="shared" si="17"/>
        <v>NEUTRAL</v>
      </c>
    </row>
    <row r="1128" spans="1:6" x14ac:dyDescent="0.25">
      <c r="A1128" s="64" t="s">
        <v>915</v>
      </c>
      <c r="B1128" t="s">
        <v>18397</v>
      </c>
      <c r="E1128" s="64" t="s">
        <v>1234</v>
      </c>
      <c r="F1128" t="str">
        <f t="shared" si="17"/>
        <v>NEUTRAL</v>
      </c>
    </row>
    <row r="1129" spans="1:6" x14ac:dyDescent="0.25">
      <c r="A1129" s="64" t="s">
        <v>915</v>
      </c>
      <c r="B1129" t="s">
        <v>18397</v>
      </c>
      <c r="E1129" s="64" t="s">
        <v>1235</v>
      </c>
      <c r="F1129" t="str">
        <f t="shared" si="17"/>
        <v>NEUTRAL</v>
      </c>
    </row>
    <row r="1130" spans="1:6" x14ac:dyDescent="0.25">
      <c r="A1130" s="64" t="s">
        <v>915</v>
      </c>
      <c r="B1130" t="s">
        <v>18397</v>
      </c>
      <c r="E1130" s="64" t="s">
        <v>1237</v>
      </c>
      <c r="F1130" t="str">
        <f t="shared" si="17"/>
        <v>NEUTRAL</v>
      </c>
    </row>
    <row r="1131" spans="1:6" x14ac:dyDescent="0.25">
      <c r="A1131" s="64" t="s">
        <v>915</v>
      </c>
      <c r="B1131" t="s">
        <v>18397</v>
      </c>
      <c r="E1131" s="64" t="s">
        <v>1239</v>
      </c>
      <c r="F1131" t="str">
        <f t="shared" si="17"/>
        <v>NEUTRAL</v>
      </c>
    </row>
    <row r="1132" spans="1:6" x14ac:dyDescent="0.25">
      <c r="A1132" s="64" t="s">
        <v>916</v>
      </c>
      <c r="B1132" t="s">
        <v>18397</v>
      </c>
      <c r="E1132" s="64" t="s">
        <v>1240</v>
      </c>
      <c r="F1132" t="str">
        <f t="shared" si="17"/>
        <v>NEUTRAL</v>
      </c>
    </row>
    <row r="1133" spans="1:6" x14ac:dyDescent="0.25">
      <c r="A1133" s="64" t="s">
        <v>916</v>
      </c>
      <c r="B1133" t="s">
        <v>18397</v>
      </c>
      <c r="E1133" s="64" t="s">
        <v>1623</v>
      </c>
      <c r="F1133" t="s">
        <v>18401</v>
      </c>
    </row>
    <row r="1134" spans="1:6" x14ac:dyDescent="0.25">
      <c r="A1134" s="64" t="s">
        <v>917</v>
      </c>
      <c r="B1134" t="s">
        <v>18397</v>
      </c>
      <c r="E1134" s="64" t="s">
        <v>1241</v>
      </c>
      <c r="F1134" t="str">
        <f t="shared" si="17"/>
        <v>NEUTRAL</v>
      </c>
    </row>
    <row r="1135" spans="1:6" x14ac:dyDescent="0.25">
      <c r="A1135" s="64" t="s">
        <v>918</v>
      </c>
      <c r="B1135" t="s">
        <v>18397</v>
      </c>
      <c r="E1135" s="64" t="s">
        <v>1242</v>
      </c>
      <c r="F1135" t="str">
        <f t="shared" si="17"/>
        <v>NEUTRAL</v>
      </c>
    </row>
    <row r="1136" spans="1:6" x14ac:dyDescent="0.25">
      <c r="A1136" s="64" t="s">
        <v>918</v>
      </c>
      <c r="B1136" t="s">
        <v>18397</v>
      </c>
      <c r="E1136" s="64" t="s">
        <v>1243</v>
      </c>
      <c r="F1136" t="str">
        <f t="shared" si="17"/>
        <v>NEUTRAL</v>
      </c>
    </row>
    <row r="1137" spans="1:6" x14ac:dyDescent="0.25">
      <c r="A1137" s="64" t="s">
        <v>919</v>
      </c>
      <c r="B1137" t="s">
        <v>18397</v>
      </c>
      <c r="E1137" s="64" t="s">
        <v>1624</v>
      </c>
      <c r="F1137" t="str">
        <f t="shared" si="17"/>
        <v>NEUTRAL</v>
      </c>
    </row>
    <row r="1138" spans="1:6" x14ac:dyDescent="0.25">
      <c r="A1138" s="64" t="s">
        <v>920</v>
      </c>
      <c r="B1138" t="s">
        <v>18397</v>
      </c>
      <c r="E1138" s="64" t="s">
        <v>1244</v>
      </c>
      <c r="F1138" t="str">
        <f t="shared" si="17"/>
        <v>NEUTRAL</v>
      </c>
    </row>
    <row r="1139" spans="1:6" x14ac:dyDescent="0.25">
      <c r="A1139" s="64" t="s">
        <v>921</v>
      </c>
      <c r="B1139" t="s">
        <v>18397</v>
      </c>
      <c r="E1139" s="64" t="s">
        <v>1245</v>
      </c>
      <c r="F1139" t="str">
        <f t="shared" si="17"/>
        <v>NEUTRAL</v>
      </c>
    </row>
    <row r="1140" spans="1:6" x14ac:dyDescent="0.25">
      <c r="A1140" s="64" t="s">
        <v>922</v>
      </c>
      <c r="B1140" t="s">
        <v>18397</v>
      </c>
      <c r="E1140" s="64" t="s">
        <v>1246</v>
      </c>
      <c r="F1140" t="str">
        <f t="shared" si="17"/>
        <v>NEUTRAL</v>
      </c>
    </row>
    <row r="1141" spans="1:6" x14ac:dyDescent="0.25">
      <c r="A1141" s="64" t="s">
        <v>922</v>
      </c>
      <c r="B1141" t="s">
        <v>18397</v>
      </c>
      <c r="E1141" s="64" t="s">
        <v>1247</v>
      </c>
      <c r="F1141" t="s">
        <v>18401</v>
      </c>
    </row>
    <row r="1142" spans="1:6" x14ac:dyDescent="0.25">
      <c r="A1142" s="64" t="s">
        <v>922</v>
      </c>
      <c r="B1142" t="s">
        <v>18397</v>
      </c>
      <c r="E1142" s="64" t="s">
        <v>1248</v>
      </c>
      <c r="F1142" t="str">
        <f t="shared" si="17"/>
        <v>NEUTRAL</v>
      </c>
    </row>
    <row r="1143" spans="1:6" x14ac:dyDescent="0.25">
      <c r="A1143" s="64" t="s">
        <v>923</v>
      </c>
      <c r="B1143" t="s">
        <v>18397</v>
      </c>
      <c r="E1143" s="64" t="s">
        <v>1249</v>
      </c>
      <c r="F1143" t="str">
        <f t="shared" si="17"/>
        <v>NEUTRAL</v>
      </c>
    </row>
    <row r="1144" spans="1:6" x14ac:dyDescent="0.25">
      <c r="A1144" s="64" t="s">
        <v>924</v>
      </c>
      <c r="B1144" t="s">
        <v>18397</v>
      </c>
      <c r="E1144" s="64" t="s">
        <v>1250</v>
      </c>
      <c r="F1144" t="str">
        <f t="shared" si="17"/>
        <v>NEUTRAL</v>
      </c>
    </row>
    <row r="1145" spans="1:6" x14ac:dyDescent="0.25">
      <c r="A1145" s="64" t="s">
        <v>924</v>
      </c>
      <c r="B1145" t="s">
        <v>18397</v>
      </c>
      <c r="E1145" s="64" t="s">
        <v>1252</v>
      </c>
      <c r="F1145" t="str">
        <f t="shared" si="17"/>
        <v>NEUTRAL</v>
      </c>
    </row>
    <row r="1146" spans="1:6" x14ac:dyDescent="0.25">
      <c r="A1146" s="64" t="s">
        <v>925</v>
      </c>
      <c r="B1146" t="s">
        <v>18397</v>
      </c>
      <c r="E1146" s="64" t="s">
        <v>1251</v>
      </c>
      <c r="F1146" t="str">
        <f t="shared" si="17"/>
        <v>NEUTRAL</v>
      </c>
    </row>
    <row r="1147" spans="1:6" x14ac:dyDescent="0.25">
      <c r="A1147" s="64" t="s">
        <v>926</v>
      </c>
      <c r="B1147" t="s">
        <v>18397</v>
      </c>
      <c r="E1147" s="64" t="s">
        <v>1253</v>
      </c>
      <c r="F1147" t="str">
        <f t="shared" si="17"/>
        <v>NEUTRAL</v>
      </c>
    </row>
    <row r="1148" spans="1:6" x14ac:dyDescent="0.25">
      <c r="A1148" s="64" t="s">
        <v>927</v>
      </c>
      <c r="B1148" t="s">
        <v>18397</v>
      </c>
      <c r="E1148" s="64" t="s">
        <v>1254</v>
      </c>
      <c r="F1148" t="str">
        <f t="shared" si="17"/>
        <v>NEUTRAL</v>
      </c>
    </row>
    <row r="1149" spans="1:6" x14ac:dyDescent="0.25">
      <c r="A1149" s="64" t="s">
        <v>928</v>
      </c>
      <c r="B1149" t="s">
        <v>18397</v>
      </c>
      <c r="E1149" s="64" t="s">
        <v>1255</v>
      </c>
      <c r="F1149" t="str">
        <f t="shared" si="17"/>
        <v>NEUTRAL</v>
      </c>
    </row>
    <row r="1150" spans="1:6" x14ac:dyDescent="0.25">
      <c r="A1150" s="64" t="s">
        <v>929</v>
      </c>
      <c r="B1150" t="s">
        <v>18397</v>
      </c>
      <c r="E1150" s="64" t="s">
        <v>1256</v>
      </c>
      <c r="F1150" t="str">
        <f t="shared" si="17"/>
        <v>NEUTRAL</v>
      </c>
    </row>
    <row r="1151" spans="1:6" x14ac:dyDescent="0.25">
      <c r="A1151" s="64" t="s">
        <v>930</v>
      </c>
      <c r="B1151" t="s">
        <v>18397</v>
      </c>
      <c r="E1151" s="64" t="s">
        <v>1257</v>
      </c>
      <c r="F1151" t="str">
        <f t="shared" si="17"/>
        <v>NEUTRAL</v>
      </c>
    </row>
    <row r="1152" spans="1:6" x14ac:dyDescent="0.25">
      <c r="A1152" s="64" t="s">
        <v>931</v>
      </c>
      <c r="B1152" t="s">
        <v>18397</v>
      </c>
      <c r="E1152" s="64" t="s">
        <v>1258</v>
      </c>
      <c r="F1152" t="str">
        <f t="shared" si="17"/>
        <v>NEUTRAL</v>
      </c>
    </row>
    <row r="1153" spans="1:6" x14ac:dyDescent="0.25">
      <c r="A1153" s="64" t="s">
        <v>931</v>
      </c>
      <c r="B1153" t="s">
        <v>18397</v>
      </c>
      <c r="E1153" s="64" t="s">
        <v>1259</v>
      </c>
      <c r="F1153" t="str">
        <f t="shared" si="17"/>
        <v>NEUTRAL</v>
      </c>
    </row>
    <row r="1154" spans="1:6" x14ac:dyDescent="0.25">
      <c r="A1154" s="64" t="s">
        <v>932</v>
      </c>
      <c r="B1154" t="s">
        <v>18397</v>
      </c>
      <c r="E1154" s="64" t="s">
        <v>1260</v>
      </c>
      <c r="F1154" t="str">
        <f t="shared" si="17"/>
        <v>NEUTRAL</v>
      </c>
    </row>
    <row r="1155" spans="1:6" x14ac:dyDescent="0.25">
      <c r="A1155" s="64" t="s">
        <v>933</v>
      </c>
      <c r="B1155" t="s">
        <v>18397</v>
      </c>
      <c r="E1155" s="64" t="s">
        <v>1261</v>
      </c>
      <c r="F1155" t="str">
        <f t="shared" ref="F1155:F1218" si="18">VLOOKUP(E1155,A:B,2,FALSE)</f>
        <v>NEUTRAL</v>
      </c>
    </row>
    <row r="1156" spans="1:6" x14ac:dyDescent="0.25">
      <c r="A1156" s="64" t="s">
        <v>934</v>
      </c>
      <c r="B1156" t="s">
        <v>18397</v>
      </c>
      <c r="E1156" s="64" t="s">
        <v>1262</v>
      </c>
      <c r="F1156" t="str">
        <f t="shared" si="18"/>
        <v>NEUTRAL</v>
      </c>
    </row>
    <row r="1157" spans="1:6" x14ac:dyDescent="0.25">
      <c r="A1157" s="64" t="s">
        <v>934</v>
      </c>
      <c r="B1157" t="s">
        <v>18397</v>
      </c>
      <c r="E1157" s="64" t="s">
        <v>1625</v>
      </c>
      <c r="F1157" t="str">
        <f t="shared" si="18"/>
        <v>NEUTRAL</v>
      </c>
    </row>
    <row r="1158" spans="1:6" x14ac:dyDescent="0.25">
      <c r="A1158" s="64" t="s">
        <v>935</v>
      </c>
      <c r="B1158" t="s">
        <v>18397</v>
      </c>
      <c r="E1158" s="64" t="s">
        <v>1626</v>
      </c>
      <c r="F1158" t="str">
        <f t="shared" si="18"/>
        <v>NEUTRAL</v>
      </c>
    </row>
    <row r="1159" spans="1:6" x14ac:dyDescent="0.25">
      <c r="A1159" s="64" t="s">
        <v>936</v>
      </c>
      <c r="B1159" t="s">
        <v>18397</v>
      </c>
      <c r="E1159" s="64" t="s">
        <v>1627</v>
      </c>
      <c r="F1159" t="str">
        <f t="shared" si="18"/>
        <v>NEUTRAL</v>
      </c>
    </row>
    <row r="1160" spans="1:6" x14ac:dyDescent="0.25">
      <c r="A1160" s="64" t="s">
        <v>937</v>
      </c>
      <c r="B1160" t="s">
        <v>18397</v>
      </c>
      <c r="E1160" s="64" t="s">
        <v>1263</v>
      </c>
      <c r="F1160" t="str">
        <f t="shared" si="18"/>
        <v>NEUTRAL</v>
      </c>
    </row>
    <row r="1161" spans="1:6" x14ac:dyDescent="0.25">
      <c r="A1161" s="64" t="s">
        <v>938</v>
      </c>
      <c r="B1161" t="s">
        <v>18397</v>
      </c>
      <c r="E1161" s="64" t="s">
        <v>1264</v>
      </c>
      <c r="F1161" t="str">
        <f t="shared" si="18"/>
        <v>NEUTRAL</v>
      </c>
    </row>
    <row r="1162" spans="1:6" x14ac:dyDescent="0.25">
      <c r="A1162" s="64" t="s">
        <v>939</v>
      </c>
      <c r="B1162" t="s">
        <v>18397</v>
      </c>
      <c r="E1162" s="64" t="s">
        <v>1265</v>
      </c>
      <c r="F1162" t="str">
        <f t="shared" si="18"/>
        <v>NEUTRAL</v>
      </c>
    </row>
    <row r="1163" spans="1:6" x14ac:dyDescent="0.25">
      <c r="A1163" s="64" t="s">
        <v>940</v>
      </c>
      <c r="B1163" t="s">
        <v>18397</v>
      </c>
      <c r="E1163" s="64" t="s">
        <v>1266</v>
      </c>
      <c r="F1163" t="str">
        <f t="shared" si="18"/>
        <v>NEUTRAL</v>
      </c>
    </row>
    <row r="1164" spans="1:6" x14ac:dyDescent="0.25">
      <c r="A1164" s="64" t="s">
        <v>941</v>
      </c>
      <c r="B1164" t="s">
        <v>18397</v>
      </c>
      <c r="E1164" s="64" t="s">
        <v>1267</v>
      </c>
      <c r="F1164" t="str">
        <f t="shared" si="18"/>
        <v>NEUTRAL</v>
      </c>
    </row>
    <row r="1165" spans="1:6" x14ac:dyDescent="0.25">
      <c r="A1165" s="64" t="s">
        <v>941</v>
      </c>
      <c r="B1165" t="s">
        <v>18397</v>
      </c>
      <c r="E1165" s="64" t="s">
        <v>1268</v>
      </c>
      <c r="F1165" t="s">
        <v>18401</v>
      </c>
    </row>
    <row r="1166" spans="1:6" x14ac:dyDescent="0.25">
      <c r="A1166" s="64" t="s">
        <v>942</v>
      </c>
      <c r="B1166" t="s">
        <v>18397</v>
      </c>
      <c r="E1166" s="64" t="s">
        <v>1269</v>
      </c>
      <c r="F1166" t="str">
        <f t="shared" si="18"/>
        <v>NEUTRAL</v>
      </c>
    </row>
    <row r="1167" spans="1:6" x14ac:dyDescent="0.25">
      <c r="A1167" s="64" t="s">
        <v>943</v>
      </c>
      <c r="B1167" t="s">
        <v>18397</v>
      </c>
      <c r="E1167" s="64" t="s">
        <v>1270</v>
      </c>
      <c r="F1167" t="str">
        <f t="shared" si="18"/>
        <v>NEUTRAL</v>
      </c>
    </row>
    <row r="1168" spans="1:6" x14ac:dyDescent="0.25">
      <c r="A1168" s="64" t="s">
        <v>944</v>
      </c>
      <c r="B1168" t="s">
        <v>18397</v>
      </c>
      <c r="E1168" s="64" t="s">
        <v>1271</v>
      </c>
      <c r="F1168" t="str">
        <f t="shared" si="18"/>
        <v>NEUTRAL</v>
      </c>
    </row>
    <row r="1169" spans="1:6" x14ac:dyDescent="0.25">
      <c r="A1169" s="64" t="s">
        <v>945</v>
      </c>
      <c r="B1169" t="s">
        <v>18397</v>
      </c>
      <c r="E1169" s="64" t="s">
        <v>1272</v>
      </c>
      <c r="F1169" t="str">
        <f t="shared" si="18"/>
        <v>NEUTRAL</v>
      </c>
    </row>
    <row r="1170" spans="1:6" x14ac:dyDescent="0.25">
      <c r="A1170" s="64" t="s">
        <v>946</v>
      </c>
      <c r="B1170" t="s">
        <v>18397</v>
      </c>
      <c r="E1170" s="64" t="s">
        <v>1273</v>
      </c>
      <c r="F1170" t="str">
        <f t="shared" si="18"/>
        <v>NEUTRAL</v>
      </c>
    </row>
    <row r="1171" spans="1:6" x14ac:dyDescent="0.25">
      <c r="A1171" s="64" t="s">
        <v>947</v>
      </c>
      <c r="B1171" t="s">
        <v>18397</v>
      </c>
      <c r="E1171" s="64" t="s">
        <v>1274</v>
      </c>
      <c r="F1171" t="str">
        <f t="shared" si="18"/>
        <v>NEGATIVE</v>
      </c>
    </row>
    <row r="1172" spans="1:6" x14ac:dyDescent="0.25">
      <c r="A1172" s="64" t="s">
        <v>948</v>
      </c>
      <c r="B1172" t="s">
        <v>18397</v>
      </c>
      <c r="E1172" s="64" t="s">
        <v>1275</v>
      </c>
      <c r="F1172" t="str">
        <f t="shared" si="18"/>
        <v>NEGATIVE</v>
      </c>
    </row>
    <row r="1173" spans="1:6" x14ac:dyDescent="0.25">
      <c r="A1173" s="64" t="s">
        <v>949</v>
      </c>
      <c r="B1173" t="s">
        <v>18397</v>
      </c>
      <c r="E1173" s="64" t="s">
        <v>1276</v>
      </c>
      <c r="F1173" t="str">
        <f t="shared" si="18"/>
        <v>POSITIVE</v>
      </c>
    </row>
    <row r="1174" spans="1:6" x14ac:dyDescent="0.25">
      <c r="A1174" s="64" t="s">
        <v>949</v>
      </c>
      <c r="B1174" t="s">
        <v>18397</v>
      </c>
      <c r="E1174" s="64" t="s">
        <v>1277</v>
      </c>
      <c r="F1174" t="str">
        <f t="shared" si="18"/>
        <v>NEUTRAL</v>
      </c>
    </row>
    <row r="1175" spans="1:6" x14ac:dyDescent="0.25">
      <c r="A1175" s="64" t="s">
        <v>950</v>
      </c>
      <c r="B1175" t="s">
        <v>18397</v>
      </c>
      <c r="E1175" s="64" t="s">
        <v>1384</v>
      </c>
      <c r="F1175" t="str">
        <f t="shared" si="18"/>
        <v>NEUTRAL</v>
      </c>
    </row>
    <row r="1176" spans="1:6" x14ac:dyDescent="0.25">
      <c r="A1176" s="64" t="s">
        <v>951</v>
      </c>
      <c r="B1176" t="s">
        <v>18397</v>
      </c>
      <c r="E1176" s="64" t="s">
        <v>1278</v>
      </c>
      <c r="F1176" t="str">
        <f t="shared" si="18"/>
        <v>NEUTRAL</v>
      </c>
    </row>
    <row r="1177" spans="1:6" x14ac:dyDescent="0.25">
      <c r="A1177" s="64" t="s">
        <v>951</v>
      </c>
      <c r="B1177" t="s">
        <v>18397</v>
      </c>
      <c r="E1177" s="64" t="s">
        <v>1279</v>
      </c>
      <c r="F1177" t="str">
        <f t="shared" si="18"/>
        <v>NEUTRAL</v>
      </c>
    </row>
    <row r="1178" spans="1:6" x14ac:dyDescent="0.25">
      <c r="A1178" s="64" t="s">
        <v>952</v>
      </c>
      <c r="B1178" t="s">
        <v>18397</v>
      </c>
      <c r="E1178" s="64" t="s">
        <v>1628</v>
      </c>
      <c r="F1178" t="str">
        <f t="shared" si="18"/>
        <v>NEUTRAL</v>
      </c>
    </row>
    <row r="1179" spans="1:6" x14ac:dyDescent="0.25">
      <c r="A1179" s="64" t="s">
        <v>953</v>
      </c>
      <c r="B1179" t="s">
        <v>18397</v>
      </c>
      <c r="E1179" s="64" t="s">
        <v>1280</v>
      </c>
      <c r="F1179" t="str">
        <f t="shared" si="18"/>
        <v>NEUTRAL</v>
      </c>
    </row>
    <row r="1180" spans="1:6" x14ac:dyDescent="0.25">
      <c r="A1180" s="64" t="s">
        <v>954</v>
      </c>
      <c r="B1180" t="s">
        <v>18397</v>
      </c>
      <c r="E1180" s="64" t="s">
        <v>1282</v>
      </c>
      <c r="F1180" t="str">
        <f t="shared" si="18"/>
        <v>NEUTRAL</v>
      </c>
    </row>
    <row r="1181" spans="1:6" x14ac:dyDescent="0.25">
      <c r="A1181" s="64" t="s">
        <v>955</v>
      </c>
      <c r="B1181" t="s">
        <v>18397</v>
      </c>
      <c r="E1181" s="64" t="s">
        <v>1629</v>
      </c>
      <c r="F1181" t="s">
        <v>18401</v>
      </c>
    </row>
    <row r="1182" spans="1:6" x14ac:dyDescent="0.25">
      <c r="A1182" s="64" t="s">
        <v>956</v>
      </c>
      <c r="B1182" t="s">
        <v>18397</v>
      </c>
      <c r="E1182" s="64" t="s">
        <v>1283</v>
      </c>
      <c r="F1182" t="str">
        <f t="shared" si="18"/>
        <v>NEUTRAL</v>
      </c>
    </row>
    <row r="1183" spans="1:6" x14ac:dyDescent="0.25">
      <c r="A1183" s="64" t="s">
        <v>957</v>
      </c>
      <c r="B1183" t="s">
        <v>18397</v>
      </c>
      <c r="E1183" s="64" t="s">
        <v>1630</v>
      </c>
      <c r="F1183" t="str">
        <f t="shared" si="18"/>
        <v>NEUTRAL</v>
      </c>
    </row>
    <row r="1184" spans="1:6" x14ac:dyDescent="0.25">
      <c r="A1184" s="64" t="s">
        <v>958</v>
      </c>
      <c r="B1184" t="s">
        <v>18397</v>
      </c>
      <c r="E1184" s="64" t="s">
        <v>1631</v>
      </c>
      <c r="F1184" t="str">
        <f t="shared" si="18"/>
        <v>NEUTRAL</v>
      </c>
    </row>
    <row r="1185" spans="1:6" x14ac:dyDescent="0.25">
      <c r="A1185" s="64" t="s">
        <v>958</v>
      </c>
      <c r="B1185" t="s">
        <v>18397</v>
      </c>
      <c r="E1185" s="64" t="s">
        <v>1632</v>
      </c>
      <c r="F1185" t="str">
        <f t="shared" si="18"/>
        <v>NEUTRAL</v>
      </c>
    </row>
    <row r="1186" spans="1:6" x14ac:dyDescent="0.25">
      <c r="A1186" s="64" t="s">
        <v>959</v>
      </c>
      <c r="B1186" t="s">
        <v>18397</v>
      </c>
      <c r="E1186" s="64" t="s">
        <v>1633</v>
      </c>
      <c r="F1186" t="str">
        <f t="shared" si="18"/>
        <v>NEUTRAL</v>
      </c>
    </row>
    <row r="1187" spans="1:6" x14ac:dyDescent="0.25">
      <c r="A1187" s="64" t="s">
        <v>959</v>
      </c>
      <c r="B1187" t="s">
        <v>18397</v>
      </c>
      <c r="E1187" s="64" t="s">
        <v>1634</v>
      </c>
      <c r="F1187" t="str">
        <f t="shared" si="18"/>
        <v>NEUTRAL</v>
      </c>
    </row>
    <row r="1188" spans="1:6" x14ac:dyDescent="0.25">
      <c r="A1188" s="64" t="s">
        <v>960</v>
      </c>
      <c r="B1188" t="s">
        <v>18397</v>
      </c>
      <c r="E1188" s="64" t="s">
        <v>1635</v>
      </c>
      <c r="F1188" t="str">
        <f t="shared" si="18"/>
        <v>NEUTRAL</v>
      </c>
    </row>
    <row r="1189" spans="1:6" x14ac:dyDescent="0.25">
      <c r="A1189" s="64" t="s">
        <v>961</v>
      </c>
      <c r="B1189" t="s">
        <v>18397</v>
      </c>
      <c r="E1189" s="64" t="s">
        <v>1284</v>
      </c>
      <c r="F1189" t="str">
        <f t="shared" si="18"/>
        <v>NEUTRAL</v>
      </c>
    </row>
    <row r="1190" spans="1:6" x14ac:dyDescent="0.25">
      <c r="A1190" s="64" t="s">
        <v>962</v>
      </c>
      <c r="B1190" t="s">
        <v>18397</v>
      </c>
      <c r="E1190" s="64" t="s">
        <v>1285</v>
      </c>
      <c r="F1190" t="str">
        <f t="shared" si="18"/>
        <v>NEUTRAL</v>
      </c>
    </row>
    <row r="1191" spans="1:6" x14ac:dyDescent="0.25">
      <c r="A1191" s="64" t="s">
        <v>962</v>
      </c>
      <c r="B1191" t="s">
        <v>18397</v>
      </c>
      <c r="E1191" s="64" t="s">
        <v>1287</v>
      </c>
      <c r="F1191" t="str">
        <f t="shared" si="18"/>
        <v>NEUTRAL</v>
      </c>
    </row>
    <row r="1192" spans="1:6" x14ac:dyDescent="0.25">
      <c r="A1192" s="64" t="s">
        <v>963</v>
      </c>
      <c r="B1192" t="s">
        <v>18397</v>
      </c>
      <c r="E1192" s="64" t="s">
        <v>1288</v>
      </c>
      <c r="F1192" t="str">
        <f t="shared" si="18"/>
        <v>NEUTRAL</v>
      </c>
    </row>
    <row r="1193" spans="1:6" x14ac:dyDescent="0.25">
      <c r="A1193" s="64" t="s">
        <v>964</v>
      </c>
      <c r="B1193" t="s">
        <v>18397</v>
      </c>
      <c r="E1193" s="64" t="s">
        <v>1289</v>
      </c>
      <c r="F1193" t="str">
        <f t="shared" si="18"/>
        <v>NEUTRAL</v>
      </c>
    </row>
    <row r="1194" spans="1:6" x14ac:dyDescent="0.25">
      <c r="A1194" s="64" t="s">
        <v>965</v>
      </c>
      <c r="B1194" t="s">
        <v>18397</v>
      </c>
      <c r="E1194" s="64" t="s">
        <v>1290</v>
      </c>
      <c r="F1194" t="str">
        <f t="shared" si="18"/>
        <v>NEUTRAL</v>
      </c>
    </row>
    <row r="1195" spans="1:6" x14ac:dyDescent="0.25">
      <c r="A1195" s="64" t="s">
        <v>966</v>
      </c>
      <c r="B1195" t="s">
        <v>18397</v>
      </c>
      <c r="E1195" s="64" t="s">
        <v>1291</v>
      </c>
      <c r="F1195" t="str">
        <f t="shared" si="18"/>
        <v>NEUTRAL</v>
      </c>
    </row>
    <row r="1196" spans="1:6" x14ac:dyDescent="0.25">
      <c r="A1196" s="64" t="s">
        <v>967</v>
      </c>
      <c r="B1196" t="s">
        <v>18397</v>
      </c>
      <c r="E1196" s="64" t="s">
        <v>1292</v>
      </c>
      <c r="F1196" t="str">
        <f t="shared" si="18"/>
        <v>NEUTRAL</v>
      </c>
    </row>
    <row r="1197" spans="1:6" x14ac:dyDescent="0.25">
      <c r="A1197" s="64" t="s">
        <v>967</v>
      </c>
      <c r="B1197" t="s">
        <v>18397</v>
      </c>
      <c r="E1197" s="64" t="s">
        <v>1636</v>
      </c>
      <c r="F1197" t="str">
        <f t="shared" si="18"/>
        <v>NEUTRAL</v>
      </c>
    </row>
    <row r="1198" spans="1:6" x14ac:dyDescent="0.25">
      <c r="A1198" s="64" t="s">
        <v>968</v>
      </c>
      <c r="B1198" t="s">
        <v>18399</v>
      </c>
      <c r="E1198" s="64" t="s">
        <v>1293</v>
      </c>
      <c r="F1198" t="str">
        <f t="shared" si="18"/>
        <v>NEUTRAL</v>
      </c>
    </row>
    <row r="1199" spans="1:6" x14ac:dyDescent="0.25">
      <c r="A1199" s="64" t="s">
        <v>968</v>
      </c>
      <c r="B1199" t="s">
        <v>18399</v>
      </c>
      <c r="E1199" s="64" t="s">
        <v>1294</v>
      </c>
      <c r="F1199" t="str">
        <f t="shared" si="18"/>
        <v>NEUTRAL</v>
      </c>
    </row>
    <row r="1200" spans="1:6" x14ac:dyDescent="0.25">
      <c r="A1200" s="64" t="s">
        <v>968</v>
      </c>
      <c r="B1200" t="s">
        <v>18399</v>
      </c>
      <c r="E1200" s="64" t="s">
        <v>1295</v>
      </c>
      <c r="F1200" t="str">
        <f t="shared" si="18"/>
        <v>NEUTRAL</v>
      </c>
    </row>
    <row r="1201" spans="1:6" x14ac:dyDescent="0.25">
      <c r="A1201" s="64" t="s">
        <v>968</v>
      </c>
      <c r="B1201" t="s">
        <v>18399</v>
      </c>
      <c r="E1201" s="64" t="s">
        <v>1637</v>
      </c>
      <c r="F1201" t="s">
        <v>18401</v>
      </c>
    </row>
    <row r="1202" spans="1:6" x14ac:dyDescent="0.25">
      <c r="A1202" s="64" t="s">
        <v>969</v>
      </c>
      <c r="B1202" t="s">
        <v>18397</v>
      </c>
      <c r="E1202" s="64" t="s">
        <v>1296</v>
      </c>
      <c r="F1202" t="str">
        <f t="shared" si="18"/>
        <v>NEUTRAL</v>
      </c>
    </row>
    <row r="1203" spans="1:6" x14ac:dyDescent="0.25">
      <c r="A1203" s="64" t="s">
        <v>970</v>
      </c>
      <c r="B1203" t="s">
        <v>18397</v>
      </c>
      <c r="E1203" s="64" t="s">
        <v>1297</v>
      </c>
      <c r="F1203" t="str">
        <f t="shared" si="18"/>
        <v>NEUTRAL</v>
      </c>
    </row>
    <row r="1204" spans="1:6" x14ac:dyDescent="0.25">
      <c r="A1204" s="64" t="s">
        <v>971</v>
      </c>
      <c r="B1204" t="s">
        <v>18397</v>
      </c>
      <c r="E1204" s="64" t="s">
        <v>1299</v>
      </c>
      <c r="F1204" t="str">
        <f t="shared" si="18"/>
        <v>NEUTRAL</v>
      </c>
    </row>
    <row r="1205" spans="1:6" x14ac:dyDescent="0.25">
      <c r="A1205" s="64" t="s">
        <v>972</v>
      </c>
      <c r="B1205" t="s">
        <v>18397</v>
      </c>
      <c r="E1205" s="64" t="s">
        <v>1300</v>
      </c>
      <c r="F1205" t="str">
        <f t="shared" si="18"/>
        <v>NEUTRAL</v>
      </c>
    </row>
    <row r="1206" spans="1:6" x14ac:dyDescent="0.25">
      <c r="A1206" s="64" t="s">
        <v>972</v>
      </c>
      <c r="B1206" t="s">
        <v>18397</v>
      </c>
      <c r="E1206" s="64" t="s">
        <v>1301</v>
      </c>
      <c r="F1206" t="str">
        <f t="shared" si="18"/>
        <v>NEUTRAL</v>
      </c>
    </row>
    <row r="1207" spans="1:6" x14ac:dyDescent="0.25">
      <c r="A1207" s="64" t="s">
        <v>972</v>
      </c>
      <c r="B1207" t="s">
        <v>18397</v>
      </c>
      <c r="E1207" s="64" t="s">
        <v>1302</v>
      </c>
      <c r="F1207" t="str">
        <f t="shared" si="18"/>
        <v>NEUTRAL</v>
      </c>
    </row>
    <row r="1208" spans="1:6" x14ac:dyDescent="0.25">
      <c r="A1208" s="64" t="s">
        <v>973</v>
      </c>
      <c r="B1208" t="s">
        <v>18397</v>
      </c>
      <c r="E1208" s="64" t="s">
        <v>1303</v>
      </c>
      <c r="F1208" t="str">
        <f t="shared" si="18"/>
        <v>NEUTRAL</v>
      </c>
    </row>
    <row r="1209" spans="1:6" x14ac:dyDescent="0.25">
      <c r="A1209" s="64" t="s">
        <v>974</v>
      </c>
      <c r="B1209" t="s">
        <v>18397</v>
      </c>
      <c r="E1209" s="64" t="s">
        <v>1304</v>
      </c>
      <c r="F1209" t="str">
        <f t="shared" si="18"/>
        <v>NEUTRAL</v>
      </c>
    </row>
    <row r="1210" spans="1:6" x14ac:dyDescent="0.25">
      <c r="A1210" s="64" t="s">
        <v>975</v>
      </c>
      <c r="B1210" t="s">
        <v>18397</v>
      </c>
      <c r="E1210" s="64" t="s">
        <v>1305</v>
      </c>
      <c r="F1210" t="str">
        <f t="shared" si="18"/>
        <v>NEUTRAL</v>
      </c>
    </row>
    <row r="1211" spans="1:6" x14ac:dyDescent="0.25">
      <c r="A1211" s="64" t="s">
        <v>975</v>
      </c>
      <c r="B1211" t="s">
        <v>18397</v>
      </c>
      <c r="E1211" s="64" t="s">
        <v>1306</v>
      </c>
      <c r="F1211" t="str">
        <f t="shared" si="18"/>
        <v>NEUTRAL</v>
      </c>
    </row>
    <row r="1212" spans="1:6" x14ac:dyDescent="0.25">
      <c r="A1212" s="64" t="s">
        <v>975</v>
      </c>
      <c r="B1212" t="s">
        <v>18397</v>
      </c>
      <c r="E1212" s="64" t="s">
        <v>1307</v>
      </c>
      <c r="F1212" t="str">
        <f t="shared" si="18"/>
        <v>NEUTRAL</v>
      </c>
    </row>
    <row r="1213" spans="1:6" x14ac:dyDescent="0.25">
      <c r="A1213" s="64" t="s">
        <v>975</v>
      </c>
      <c r="B1213" t="s">
        <v>18397</v>
      </c>
      <c r="E1213" s="64" t="s">
        <v>1308</v>
      </c>
      <c r="F1213" t="str">
        <f t="shared" si="18"/>
        <v>NEUTRAL</v>
      </c>
    </row>
    <row r="1214" spans="1:6" x14ac:dyDescent="0.25">
      <c r="A1214" s="64" t="s">
        <v>976</v>
      </c>
      <c r="B1214" t="s">
        <v>18397</v>
      </c>
      <c r="E1214" s="64" t="s">
        <v>1309</v>
      </c>
      <c r="F1214" t="str">
        <f t="shared" si="18"/>
        <v>NEUTRAL</v>
      </c>
    </row>
    <row r="1215" spans="1:6" x14ac:dyDescent="0.25">
      <c r="A1215" s="64" t="s">
        <v>977</v>
      </c>
      <c r="B1215" t="s">
        <v>18397</v>
      </c>
      <c r="E1215" s="64" t="s">
        <v>1310</v>
      </c>
      <c r="F1215" t="str">
        <f t="shared" si="18"/>
        <v>NEUTRAL</v>
      </c>
    </row>
    <row r="1216" spans="1:6" x14ac:dyDescent="0.25">
      <c r="A1216" s="64" t="s">
        <v>978</v>
      </c>
      <c r="B1216" t="s">
        <v>18397</v>
      </c>
      <c r="E1216" s="64" t="s">
        <v>1311</v>
      </c>
      <c r="F1216" t="str">
        <f t="shared" si="18"/>
        <v>NEUTRAL</v>
      </c>
    </row>
    <row r="1217" spans="1:6" x14ac:dyDescent="0.25">
      <c r="A1217" s="64" t="s">
        <v>979</v>
      </c>
      <c r="B1217" t="s">
        <v>18397</v>
      </c>
      <c r="E1217" s="64" t="s">
        <v>1312</v>
      </c>
      <c r="F1217" t="str">
        <f t="shared" si="18"/>
        <v>NEUTRAL</v>
      </c>
    </row>
    <row r="1218" spans="1:6" x14ac:dyDescent="0.25">
      <c r="A1218" s="64" t="s">
        <v>980</v>
      </c>
      <c r="B1218" t="s">
        <v>18397</v>
      </c>
      <c r="E1218" s="64" t="s">
        <v>1313</v>
      </c>
      <c r="F1218" t="str">
        <f t="shared" si="18"/>
        <v>NEUTRAL</v>
      </c>
    </row>
    <row r="1219" spans="1:6" x14ac:dyDescent="0.25">
      <c r="A1219" s="64" t="s">
        <v>981</v>
      </c>
      <c r="B1219" t="s">
        <v>18397</v>
      </c>
      <c r="E1219" s="64" t="s">
        <v>1314</v>
      </c>
      <c r="F1219" t="str">
        <f t="shared" ref="F1219:F1282" si="19">VLOOKUP(E1219,A:B,2,FALSE)</f>
        <v>NEUTRAL</v>
      </c>
    </row>
    <row r="1220" spans="1:6" x14ac:dyDescent="0.25">
      <c r="A1220" s="64" t="s">
        <v>981</v>
      </c>
      <c r="B1220" t="s">
        <v>18397</v>
      </c>
      <c r="E1220" s="64" t="s">
        <v>1315</v>
      </c>
      <c r="F1220" t="str">
        <f t="shared" si="19"/>
        <v>NEUTRAL</v>
      </c>
    </row>
    <row r="1221" spans="1:6" x14ac:dyDescent="0.25">
      <c r="A1221" s="64" t="s">
        <v>982</v>
      </c>
      <c r="B1221" t="s">
        <v>18397</v>
      </c>
      <c r="E1221" s="64" t="s">
        <v>1316</v>
      </c>
      <c r="F1221" t="str">
        <f t="shared" si="19"/>
        <v>NEUTRAL</v>
      </c>
    </row>
    <row r="1222" spans="1:6" x14ac:dyDescent="0.25">
      <c r="A1222" s="64" t="s">
        <v>983</v>
      </c>
      <c r="B1222" t="s">
        <v>18397</v>
      </c>
      <c r="E1222" s="64" t="s">
        <v>1317</v>
      </c>
      <c r="F1222" t="str">
        <f t="shared" si="19"/>
        <v>NEUTRAL</v>
      </c>
    </row>
    <row r="1223" spans="1:6" x14ac:dyDescent="0.25">
      <c r="A1223" s="64" t="s">
        <v>984</v>
      </c>
      <c r="B1223" t="s">
        <v>18397</v>
      </c>
      <c r="E1223" s="64" t="s">
        <v>1318</v>
      </c>
      <c r="F1223" t="str">
        <f t="shared" si="19"/>
        <v>NEUTRAL</v>
      </c>
    </row>
    <row r="1224" spans="1:6" x14ac:dyDescent="0.25">
      <c r="A1224" s="64" t="s">
        <v>985</v>
      </c>
      <c r="B1224" t="s">
        <v>18397</v>
      </c>
      <c r="E1224" s="64" t="s">
        <v>1319</v>
      </c>
      <c r="F1224" t="str">
        <f t="shared" si="19"/>
        <v>NEUTRAL</v>
      </c>
    </row>
    <row r="1225" spans="1:6" x14ac:dyDescent="0.25">
      <c r="A1225" s="64" t="s">
        <v>985</v>
      </c>
      <c r="B1225" t="s">
        <v>18397</v>
      </c>
      <c r="E1225" s="64" t="s">
        <v>1320</v>
      </c>
      <c r="F1225" t="str">
        <f t="shared" si="19"/>
        <v>NEUTRAL</v>
      </c>
    </row>
    <row r="1226" spans="1:6" x14ac:dyDescent="0.25">
      <c r="A1226" s="64" t="s">
        <v>986</v>
      </c>
      <c r="B1226" t="s">
        <v>18397</v>
      </c>
      <c r="E1226" s="64" t="s">
        <v>1321</v>
      </c>
      <c r="F1226" t="str">
        <f t="shared" si="19"/>
        <v>NEUTRAL</v>
      </c>
    </row>
    <row r="1227" spans="1:6" x14ac:dyDescent="0.25">
      <c r="A1227" s="64" t="s">
        <v>987</v>
      </c>
      <c r="B1227" t="s">
        <v>18397</v>
      </c>
      <c r="E1227" s="64" t="s">
        <v>1322</v>
      </c>
      <c r="F1227" t="str">
        <f t="shared" si="19"/>
        <v>NEUTRAL</v>
      </c>
    </row>
    <row r="1228" spans="1:6" x14ac:dyDescent="0.25">
      <c r="A1228" s="64" t="s">
        <v>988</v>
      </c>
      <c r="B1228" t="s">
        <v>18397</v>
      </c>
      <c r="E1228" s="64" t="s">
        <v>1323</v>
      </c>
      <c r="F1228" t="str">
        <f t="shared" si="19"/>
        <v>NEUTRAL</v>
      </c>
    </row>
    <row r="1229" spans="1:6" x14ac:dyDescent="0.25">
      <c r="A1229" s="64" t="s">
        <v>988</v>
      </c>
      <c r="B1229" t="s">
        <v>18397</v>
      </c>
      <c r="E1229" s="64" t="s">
        <v>1324</v>
      </c>
      <c r="F1229" t="str">
        <f t="shared" si="19"/>
        <v>NEUTRAL</v>
      </c>
    </row>
    <row r="1230" spans="1:6" x14ac:dyDescent="0.25">
      <c r="A1230" s="64" t="s">
        <v>989</v>
      </c>
      <c r="B1230" t="s">
        <v>18397</v>
      </c>
      <c r="E1230" s="64" t="s">
        <v>1325</v>
      </c>
      <c r="F1230" t="str">
        <f t="shared" si="19"/>
        <v>POSITIVE</v>
      </c>
    </row>
    <row r="1231" spans="1:6" x14ac:dyDescent="0.25">
      <c r="A1231" s="64" t="s">
        <v>990</v>
      </c>
      <c r="B1231" t="s">
        <v>18397</v>
      </c>
      <c r="E1231" s="64" t="s">
        <v>1326</v>
      </c>
      <c r="F1231" t="str">
        <f t="shared" si="19"/>
        <v>POSITIVE</v>
      </c>
    </row>
    <row r="1232" spans="1:6" x14ac:dyDescent="0.25">
      <c r="A1232" s="64" t="s">
        <v>991</v>
      </c>
      <c r="B1232" t="s">
        <v>18397</v>
      </c>
      <c r="E1232" s="64" t="s">
        <v>1327</v>
      </c>
      <c r="F1232" t="str">
        <f t="shared" si="19"/>
        <v>POSITIVE</v>
      </c>
    </row>
    <row r="1233" spans="1:6" x14ac:dyDescent="0.25">
      <c r="A1233" s="64" t="s">
        <v>992</v>
      </c>
      <c r="B1233" t="s">
        <v>18397</v>
      </c>
      <c r="E1233" s="64" t="s">
        <v>1328</v>
      </c>
      <c r="F1233" t="str">
        <f t="shared" si="19"/>
        <v>POSITIVE</v>
      </c>
    </row>
    <row r="1234" spans="1:6" x14ac:dyDescent="0.25">
      <c r="A1234" s="64" t="s">
        <v>992</v>
      </c>
      <c r="B1234" t="s">
        <v>18397</v>
      </c>
      <c r="E1234" s="64" t="s">
        <v>1329</v>
      </c>
      <c r="F1234" t="str">
        <f t="shared" si="19"/>
        <v>POSITIVE</v>
      </c>
    </row>
    <row r="1235" spans="1:6" x14ac:dyDescent="0.25">
      <c r="A1235" s="64" t="s">
        <v>993</v>
      </c>
      <c r="B1235" t="s">
        <v>18397</v>
      </c>
      <c r="E1235" s="64" t="s">
        <v>1330</v>
      </c>
      <c r="F1235" t="str">
        <f t="shared" si="19"/>
        <v>POSITIVE</v>
      </c>
    </row>
    <row r="1236" spans="1:6" x14ac:dyDescent="0.25">
      <c r="A1236" s="64" t="s">
        <v>993</v>
      </c>
      <c r="B1236" t="s">
        <v>18397</v>
      </c>
      <c r="E1236" s="64" t="s">
        <v>1331</v>
      </c>
      <c r="F1236" t="str">
        <f t="shared" si="19"/>
        <v>POSITIVE</v>
      </c>
    </row>
    <row r="1237" spans="1:6" x14ac:dyDescent="0.25">
      <c r="A1237" s="64" t="s">
        <v>994</v>
      </c>
      <c r="B1237" t="s">
        <v>18397</v>
      </c>
      <c r="E1237" s="64" t="s">
        <v>1332</v>
      </c>
      <c r="F1237" t="s">
        <v>18401</v>
      </c>
    </row>
    <row r="1238" spans="1:6" x14ac:dyDescent="0.25">
      <c r="A1238" s="64" t="s">
        <v>995</v>
      </c>
      <c r="B1238" t="s">
        <v>18397</v>
      </c>
      <c r="E1238" s="64" t="s">
        <v>1333</v>
      </c>
      <c r="F1238" t="str">
        <f t="shared" si="19"/>
        <v>POSITIVE</v>
      </c>
    </row>
    <row r="1239" spans="1:6" x14ac:dyDescent="0.25">
      <c r="A1239" s="64" t="s">
        <v>996</v>
      </c>
      <c r="B1239" t="s">
        <v>18397</v>
      </c>
      <c r="E1239" s="64" t="s">
        <v>1334</v>
      </c>
      <c r="F1239" t="str">
        <f t="shared" si="19"/>
        <v>POSITIVE</v>
      </c>
    </row>
    <row r="1240" spans="1:6" x14ac:dyDescent="0.25">
      <c r="A1240" s="64" t="s">
        <v>997</v>
      </c>
      <c r="B1240" t="s">
        <v>18397</v>
      </c>
      <c r="E1240" s="64" t="s">
        <v>1336</v>
      </c>
      <c r="F1240" t="str">
        <f t="shared" si="19"/>
        <v>POSITIVE</v>
      </c>
    </row>
    <row r="1241" spans="1:6" x14ac:dyDescent="0.25">
      <c r="A1241" s="64" t="s">
        <v>997</v>
      </c>
      <c r="B1241" t="s">
        <v>18397</v>
      </c>
      <c r="E1241" s="64" t="s">
        <v>1337</v>
      </c>
      <c r="F1241" t="str">
        <f t="shared" si="19"/>
        <v>POSITIVE</v>
      </c>
    </row>
    <row r="1242" spans="1:6" x14ac:dyDescent="0.25">
      <c r="A1242" s="64" t="s">
        <v>998</v>
      </c>
      <c r="B1242" t="s">
        <v>18397</v>
      </c>
      <c r="E1242" s="64" t="s">
        <v>1338</v>
      </c>
      <c r="F1242" t="str">
        <f t="shared" si="19"/>
        <v>POSITIVE</v>
      </c>
    </row>
    <row r="1243" spans="1:6" x14ac:dyDescent="0.25">
      <c r="A1243" s="64" t="s">
        <v>998</v>
      </c>
      <c r="B1243" t="s">
        <v>18397</v>
      </c>
      <c r="E1243" s="64" t="s">
        <v>1339</v>
      </c>
      <c r="F1243" t="str">
        <f t="shared" si="19"/>
        <v>POSITIVE</v>
      </c>
    </row>
    <row r="1244" spans="1:6" x14ac:dyDescent="0.25">
      <c r="A1244" s="64" t="s">
        <v>999</v>
      </c>
      <c r="B1244" t="s">
        <v>18397</v>
      </c>
      <c r="E1244" s="64" t="s">
        <v>1340</v>
      </c>
      <c r="F1244" t="str">
        <f t="shared" si="19"/>
        <v>POSITIVE</v>
      </c>
    </row>
    <row r="1245" spans="1:6" x14ac:dyDescent="0.25">
      <c r="A1245" s="64" t="s">
        <v>1000</v>
      </c>
      <c r="B1245" t="s">
        <v>18397</v>
      </c>
      <c r="E1245" s="64" t="s">
        <v>1341</v>
      </c>
      <c r="F1245" t="str">
        <f t="shared" si="19"/>
        <v>POSITIVE</v>
      </c>
    </row>
    <row r="1246" spans="1:6" x14ac:dyDescent="0.25">
      <c r="A1246" s="64" t="s">
        <v>1001</v>
      </c>
      <c r="B1246" t="s">
        <v>18397</v>
      </c>
      <c r="E1246" s="64" t="s">
        <v>1342</v>
      </c>
      <c r="F1246" t="str">
        <f t="shared" si="19"/>
        <v>POSITIVE</v>
      </c>
    </row>
    <row r="1247" spans="1:6" x14ac:dyDescent="0.25">
      <c r="A1247" s="64" t="s">
        <v>1001</v>
      </c>
      <c r="B1247" t="s">
        <v>18397</v>
      </c>
      <c r="E1247" s="64" t="s">
        <v>1343</v>
      </c>
      <c r="F1247" t="str">
        <f t="shared" si="19"/>
        <v>POSITIVE</v>
      </c>
    </row>
    <row r="1248" spans="1:6" x14ac:dyDescent="0.25">
      <c r="A1248" s="64" t="s">
        <v>1002</v>
      </c>
      <c r="B1248" t="s">
        <v>18397</v>
      </c>
      <c r="E1248" s="64" t="s">
        <v>1344</v>
      </c>
      <c r="F1248" t="str">
        <f t="shared" si="19"/>
        <v>POSITIVE</v>
      </c>
    </row>
    <row r="1249" spans="1:6" x14ac:dyDescent="0.25">
      <c r="A1249" s="64" t="s">
        <v>1003</v>
      </c>
      <c r="B1249" t="s">
        <v>18397</v>
      </c>
      <c r="E1249" s="64" t="s">
        <v>1345</v>
      </c>
      <c r="F1249" t="str">
        <f t="shared" si="19"/>
        <v>POSITIVE</v>
      </c>
    </row>
    <row r="1250" spans="1:6" x14ac:dyDescent="0.25">
      <c r="A1250" s="64" t="s">
        <v>1004</v>
      </c>
      <c r="B1250" t="s">
        <v>18397</v>
      </c>
      <c r="E1250" s="64" t="s">
        <v>1346</v>
      </c>
      <c r="F1250" t="str">
        <f t="shared" si="19"/>
        <v>POSITIVE</v>
      </c>
    </row>
    <row r="1251" spans="1:6" x14ac:dyDescent="0.25">
      <c r="A1251" s="64" t="s">
        <v>1005</v>
      </c>
      <c r="B1251" t="s">
        <v>18397</v>
      </c>
      <c r="E1251" s="64" t="s">
        <v>1347</v>
      </c>
      <c r="F1251" t="str">
        <f t="shared" si="19"/>
        <v>POSITIVE</v>
      </c>
    </row>
    <row r="1252" spans="1:6" x14ac:dyDescent="0.25">
      <c r="A1252" s="64" t="s">
        <v>1006</v>
      </c>
      <c r="B1252" t="s">
        <v>18398</v>
      </c>
      <c r="E1252" s="64" t="s">
        <v>1348</v>
      </c>
      <c r="F1252" t="str">
        <f t="shared" si="19"/>
        <v>NEUTRAL</v>
      </c>
    </row>
    <row r="1253" spans="1:6" x14ac:dyDescent="0.25">
      <c r="A1253" s="64" t="s">
        <v>1006</v>
      </c>
      <c r="B1253" t="s">
        <v>18397</v>
      </c>
      <c r="E1253" s="64" t="s">
        <v>1350</v>
      </c>
      <c r="F1253" t="str">
        <f t="shared" si="19"/>
        <v>NEUTRAL</v>
      </c>
    </row>
    <row r="1254" spans="1:6" x14ac:dyDescent="0.25">
      <c r="A1254" s="64" t="s">
        <v>1007</v>
      </c>
      <c r="B1254" t="s">
        <v>18397</v>
      </c>
      <c r="E1254" s="64" t="s">
        <v>1351</v>
      </c>
      <c r="F1254" t="str">
        <f t="shared" si="19"/>
        <v>NEUTRAL</v>
      </c>
    </row>
    <row r="1255" spans="1:6" x14ac:dyDescent="0.25">
      <c r="A1255" s="64" t="s">
        <v>1008</v>
      </c>
      <c r="B1255" t="s">
        <v>18397</v>
      </c>
      <c r="E1255" s="64" t="s">
        <v>1529</v>
      </c>
      <c r="F1255" t="str">
        <f t="shared" si="19"/>
        <v>NEUTRAL</v>
      </c>
    </row>
    <row r="1256" spans="1:6" x14ac:dyDescent="0.25">
      <c r="A1256" s="64" t="s">
        <v>1009</v>
      </c>
      <c r="B1256" t="s">
        <v>18397</v>
      </c>
      <c r="E1256" s="64" t="s">
        <v>1352</v>
      </c>
      <c r="F1256" t="str">
        <f t="shared" si="19"/>
        <v>NEUTRAL</v>
      </c>
    </row>
    <row r="1257" spans="1:6" x14ac:dyDescent="0.25">
      <c r="A1257" s="64" t="s">
        <v>1010</v>
      </c>
      <c r="B1257" t="s">
        <v>18397</v>
      </c>
      <c r="E1257" s="64" t="s">
        <v>1353</v>
      </c>
      <c r="F1257" t="str">
        <f t="shared" si="19"/>
        <v>NEUTRAL</v>
      </c>
    </row>
    <row r="1258" spans="1:6" x14ac:dyDescent="0.25">
      <c r="A1258" s="64" t="s">
        <v>1011</v>
      </c>
      <c r="B1258" t="s">
        <v>18397</v>
      </c>
      <c r="E1258" s="64" t="s">
        <v>1354</v>
      </c>
      <c r="F1258" t="str">
        <f t="shared" si="19"/>
        <v>NEUTRAL</v>
      </c>
    </row>
    <row r="1259" spans="1:6" x14ac:dyDescent="0.25">
      <c r="A1259" s="64" t="s">
        <v>1012</v>
      </c>
      <c r="B1259" t="s">
        <v>18397</v>
      </c>
      <c r="E1259" s="64" t="s">
        <v>1355</v>
      </c>
      <c r="F1259" t="str">
        <f t="shared" si="19"/>
        <v>NEUTRAL</v>
      </c>
    </row>
    <row r="1260" spans="1:6" x14ac:dyDescent="0.25">
      <c r="A1260" s="64" t="s">
        <v>1013</v>
      </c>
      <c r="B1260" t="s">
        <v>18397</v>
      </c>
      <c r="E1260" s="64" t="s">
        <v>1356</v>
      </c>
      <c r="F1260" t="str">
        <f t="shared" si="19"/>
        <v>NEUTRAL</v>
      </c>
    </row>
    <row r="1261" spans="1:6" x14ac:dyDescent="0.25">
      <c r="A1261" s="64" t="s">
        <v>1014</v>
      </c>
      <c r="B1261" t="s">
        <v>18397</v>
      </c>
      <c r="E1261" s="64" t="s">
        <v>1357</v>
      </c>
      <c r="F1261" t="str">
        <f t="shared" si="19"/>
        <v>NEUTRAL</v>
      </c>
    </row>
    <row r="1262" spans="1:6" x14ac:dyDescent="0.25">
      <c r="A1262" s="64" t="s">
        <v>1015</v>
      </c>
      <c r="B1262" t="s">
        <v>18397</v>
      </c>
      <c r="E1262" s="64" t="s">
        <v>1358</v>
      </c>
      <c r="F1262" t="str">
        <f t="shared" si="19"/>
        <v>NEUTRAL</v>
      </c>
    </row>
    <row r="1263" spans="1:6" x14ac:dyDescent="0.25">
      <c r="A1263" s="64" t="s">
        <v>1016</v>
      </c>
      <c r="B1263" t="s">
        <v>18397</v>
      </c>
      <c r="E1263" s="64" t="s">
        <v>1359</v>
      </c>
      <c r="F1263" t="str">
        <f t="shared" si="19"/>
        <v>POSITIVE</v>
      </c>
    </row>
    <row r="1264" spans="1:6" x14ac:dyDescent="0.25">
      <c r="A1264" s="64" t="s">
        <v>1016</v>
      </c>
      <c r="B1264" t="s">
        <v>18397</v>
      </c>
      <c r="E1264" s="64" t="s">
        <v>1361</v>
      </c>
      <c r="F1264" t="str">
        <f t="shared" si="19"/>
        <v>POSITIVE</v>
      </c>
    </row>
    <row r="1265" spans="1:6" x14ac:dyDescent="0.25">
      <c r="A1265" s="64" t="s">
        <v>1017</v>
      </c>
      <c r="B1265" t="s">
        <v>18397</v>
      </c>
      <c r="E1265" s="64" t="s">
        <v>1362</v>
      </c>
      <c r="F1265" t="str">
        <f t="shared" si="19"/>
        <v>POSITIVE</v>
      </c>
    </row>
    <row r="1266" spans="1:6" x14ac:dyDescent="0.25">
      <c r="A1266" s="64" t="s">
        <v>1017</v>
      </c>
      <c r="B1266" t="s">
        <v>18397</v>
      </c>
      <c r="E1266" s="64" t="s">
        <v>1638</v>
      </c>
      <c r="F1266" t="str">
        <f t="shared" si="19"/>
        <v>POSITIVE</v>
      </c>
    </row>
    <row r="1267" spans="1:6" x14ac:dyDescent="0.25">
      <c r="A1267" s="64" t="s">
        <v>1018</v>
      </c>
      <c r="B1267" t="s">
        <v>18397</v>
      </c>
      <c r="E1267" s="64" t="s">
        <v>1363</v>
      </c>
      <c r="F1267" t="str">
        <f t="shared" si="19"/>
        <v>POSITIVE</v>
      </c>
    </row>
    <row r="1268" spans="1:6" x14ac:dyDescent="0.25">
      <c r="A1268" s="64" t="s">
        <v>1019</v>
      </c>
      <c r="B1268" t="s">
        <v>18397</v>
      </c>
      <c r="E1268" s="64" t="s">
        <v>1364</v>
      </c>
      <c r="F1268" t="str">
        <f t="shared" si="19"/>
        <v>POSITIVE</v>
      </c>
    </row>
    <row r="1269" spans="1:6" x14ac:dyDescent="0.25">
      <c r="A1269" s="64" t="s">
        <v>1019</v>
      </c>
      <c r="B1269" t="s">
        <v>18397</v>
      </c>
      <c r="E1269" s="64" t="s">
        <v>1365</v>
      </c>
      <c r="F1269" t="str">
        <f t="shared" si="19"/>
        <v>POSITIVE</v>
      </c>
    </row>
    <row r="1270" spans="1:6" x14ac:dyDescent="0.25">
      <c r="A1270" s="64" t="s">
        <v>1020</v>
      </c>
      <c r="B1270" t="s">
        <v>18397</v>
      </c>
      <c r="E1270" s="64" t="s">
        <v>1366</v>
      </c>
      <c r="F1270" t="str">
        <f t="shared" si="19"/>
        <v>POSITIVE</v>
      </c>
    </row>
    <row r="1271" spans="1:6" x14ac:dyDescent="0.25">
      <c r="A1271" s="64" t="s">
        <v>1021</v>
      </c>
      <c r="B1271" t="s">
        <v>18397</v>
      </c>
      <c r="E1271" s="64" t="s">
        <v>1367</v>
      </c>
      <c r="F1271" t="str">
        <f t="shared" si="19"/>
        <v>POSITIVE</v>
      </c>
    </row>
    <row r="1272" spans="1:6" x14ac:dyDescent="0.25">
      <c r="A1272" s="64" t="s">
        <v>1022</v>
      </c>
      <c r="B1272" t="s">
        <v>18397</v>
      </c>
      <c r="E1272" s="64" t="s">
        <v>1368</v>
      </c>
      <c r="F1272" t="str">
        <f t="shared" si="19"/>
        <v>POSITIVE</v>
      </c>
    </row>
    <row r="1273" spans="1:6" x14ac:dyDescent="0.25">
      <c r="A1273" s="64" t="s">
        <v>1022</v>
      </c>
      <c r="B1273" t="s">
        <v>18397</v>
      </c>
      <c r="E1273" s="64" t="s">
        <v>1369</v>
      </c>
      <c r="F1273" t="str">
        <f t="shared" si="19"/>
        <v>POSITIVE</v>
      </c>
    </row>
    <row r="1274" spans="1:6" x14ac:dyDescent="0.25">
      <c r="A1274" s="64" t="s">
        <v>1022</v>
      </c>
      <c r="B1274" t="s">
        <v>18397</v>
      </c>
      <c r="E1274" s="64" t="s">
        <v>1370</v>
      </c>
      <c r="F1274" t="str">
        <f t="shared" si="19"/>
        <v>POSITIVE</v>
      </c>
    </row>
    <row r="1275" spans="1:6" x14ac:dyDescent="0.25">
      <c r="A1275" s="64" t="s">
        <v>1023</v>
      </c>
      <c r="B1275" t="s">
        <v>18397</v>
      </c>
      <c r="E1275" s="64" t="s">
        <v>1371</v>
      </c>
      <c r="F1275" t="str">
        <f t="shared" si="19"/>
        <v>POSITIVE</v>
      </c>
    </row>
    <row r="1276" spans="1:6" x14ac:dyDescent="0.25">
      <c r="A1276" s="64" t="s">
        <v>1024</v>
      </c>
      <c r="B1276" t="s">
        <v>18397</v>
      </c>
      <c r="E1276" s="64" t="s">
        <v>1372</v>
      </c>
      <c r="F1276" t="str">
        <f t="shared" si="19"/>
        <v>POSITIVE</v>
      </c>
    </row>
    <row r="1277" spans="1:6" x14ac:dyDescent="0.25">
      <c r="A1277" s="64" t="s">
        <v>1025</v>
      </c>
      <c r="B1277" t="s">
        <v>18397</v>
      </c>
      <c r="E1277" s="64" t="s">
        <v>1373</v>
      </c>
      <c r="F1277" t="str">
        <f t="shared" si="19"/>
        <v>POSITIVE</v>
      </c>
    </row>
    <row r="1278" spans="1:6" x14ac:dyDescent="0.25">
      <c r="A1278" s="64" t="s">
        <v>1026</v>
      </c>
      <c r="B1278" t="s">
        <v>18397</v>
      </c>
      <c r="E1278" s="64" t="s">
        <v>1374</v>
      </c>
      <c r="F1278" t="str">
        <f t="shared" si="19"/>
        <v>POSITIVE</v>
      </c>
    </row>
    <row r="1279" spans="1:6" x14ac:dyDescent="0.25">
      <c r="A1279" s="64" t="s">
        <v>1027</v>
      </c>
      <c r="B1279" t="s">
        <v>18397</v>
      </c>
      <c r="E1279" s="64" t="s">
        <v>1375</v>
      </c>
      <c r="F1279" t="str">
        <f t="shared" si="19"/>
        <v>POSITIVE</v>
      </c>
    </row>
    <row r="1280" spans="1:6" x14ac:dyDescent="0.25">
      <c r="A1280" s="64" t="s">
        <v>1028</v>
      </c>
      <c r="B1280" t="s">
        <v>18397</v>
      </c>
      <c r="E1280" s="64" t="s">
        <v>1376</v>
      </c>
      <c r="F1280" t="str">
        <f t="shared" si="19"/>
        <v>POSITIVE</v>
      </c>
    </row>
    <row r="1281" spans="1:6" x14ac:dyDescent="0.25">
      <c r="A1281" s="64" t="s">
        <v>1029</v>
      </c>
      <c r="B1281" t="s">
        <v>18397</v>
      </c>
      <c r="E1281" s="64" t="s">
        <v>1639</v>
      </c>
      <c r="F1281" t="str">
        <f t="shared" si="19"/>
        <v>POSITIVE</v>
      </c>
    </row>
    <row r="1282" spans="1:6" x14ac:dyDescent="0.25">
      <c r="A1282" s="64" t="s">
        <v>1030</v>
      </c>
      <c r="B1282" t="s">
        <v>18397</v>
      </c>
      <c r="E1282" s="64" t="s">
        <v>1640</v>
      </c>
      <c r="F1282" t="str">
        <f t="shared" si="19"/>
        <v>POSITIVE</v>
      </c>
    </row>
    <row r="1283" spans="1:6" x14ac:dyDescent="0.25">
      <c r="A1283" s="64" t="s">
        <v>1030</v>
      </c>
      <c r="B1283" t="s">
        <v>18397</v>
      </c>
      <c r="E1283" s="64" t="s">
        <v>1377</v>
      </c>
      <c r="F1283" t="str">
        <f t="shared" ref="F1283:F1346" si="20">VLOOKUP(E1283,A:B,2,FALSE)</f>
        <v>POSITIVE</v>
      </c>
    </row>
    <row r="1284" spans="1:6" x14ac:dyDescent="0.25">
      <c r="A1284" s="64" t="s">
        <v>1030</v>
      </c>
      <c r="B1284" t="s">
        <v>18397</v>
      </c>
      <c r="E1284" s="64" t="s">
        <v>1378</v>
      </c>
      <c r="F1284" t="str">
        <f t="shared" si="20"/>
        <v>POSITIVE</v>
      </c>
    </row>
    <row r="1285" spans="1:6" x14ac:dyDescent="0.25">
      <c r="A1285" s="64" t="s">
        <v>1030</v>
      </c>
      <c r="B1285" t="s">
        <v>18397</v>
      </c>
      <c r="E1285" s="64" t="s">
        <v>1379</v>
      </c>
      <c r="F1285" t="str">
        <f t="shared" si="20"/>
        <v>NEUTRAL</v>
      </c>
    </row>
    <row r="1286" spans="1:6" x14ac:dyDescent="0.25">
      <c r="A1286" s="64" t="s">
        <v>1030</v>
      </c>
      <c r="B1286" t="s">
        <v>18397</v>
      </c>
      <c r="E1286" s="64" t="s">
        <v>1381</v>
      </c>
      <c r="F1286" t="str">
        <f t="shared" si="20"/>
        <v>NEUTRAL</v>
      </c>
    </row>
    <row r="1287" spans="1:6" x14ac:dyDescent="0.25">
      <c r="A1287" s="64" t="s">
        <v>1030</v>
      </c>
      <c r="B1287" t="s">
        <v>18397</v>
      </c>
      <c r="E1287" s="64" t="s">
        <v>1382</v>
      </c>
      <c r="F1287" t="str">
        <f t="shared" si="20"/>
        <v>NEUTRAL</v>
      </c>
    </row>
    <row r="1288" spans="1:6" x14ac:dyDescent="0.25">
      <c r="A1288" s="64" t="s">
        <v>1030</v>
      </c>
      <c r="B1288" t="s">
        <v>18397</v>
      </c>
      <c r="E1288" s="64" t="s">
        <v>1383</v>
      </c>
      <c r="F1288" t="str">
        <f t="shared" si="20"/>
        <v>NEUTRAL</v>
      </c>
    </row>
    <row r="1289" spans="1:6" x14ac:dyDescent="0.25">
      <c r="A1289" s="64" t="s">
        <v>1031</v>
      </c>
      <c r="B1289" t="s">
        <v>18397</v>
      </c>
      <c r="E1289" s="64" t="s">
        <v>1385</v>
      </c>
      <c r="F1289" t="str">
        <f t="shared" si="20"/>
        <v>NEUTRAL</v>
      </c>
    </row>
    <row r="1290" spans="1:6" x14ac:dyDescent="0.25">
      <c r="A1290" s="64" t="s">
        <v>1032</v>
      </c>
      <c r="B1290" t="s">
        <v>18397</v>
      </c>
      <c r="E1290" s="64" t="s">
        <v>1386</v>
      </c>
      <c r="F1290" t="str">
        <f t="shared" si="20"/>
        <v>NEUTRAL</v>
      </c>
    </row>
    <row r="1291" spans="1:6" x14ac:dyDescent="0.25">
      <c r="A1291" s="64" t="s">
        <v>1033</v>
      </c>
      <c r="B1291" t="s">
        <v>18397</v>
      </c>
      <c r="E1291" s="64" t="s">
        <v>1388</v>
      </c>
      <c r="F1291" t="str">
        <f t="shared" si="20"/>
        <v>NEUTRAL</v>
      </c>
    </row>
    <row r="1292" spans="1:6" x14ac:dyDescent="0.25">
      <c r="A1292" s="64" t="s">
        <v>1034</v>
      </c>
      <c r="B1292" t="s">
        <v>18397</v>
      </c>
      <c r="E1292" s="64" t="s">
        <v>1389</v>
      </c>
      <c r="F1292" t="str">
        <f t="shared" si="20"/>
        <v>NEUTRAL</v>
      </c>
    </row>
    <row r="1293" spans="1:6" x14ac:dyDescent="0.25">
      <c r="A1293" s="64" t="s">
        <v>1035</v>
      </c>
      <c r="B1293" t="s">
        <v>18397</v>
      </c>
      <c r="E1293" s="64" t="s">
        <v>1390</v>
      </c>
      <c r="F1293" t="str">
        <f t="shared" si="20"/>
        <v>NEUTRAL</v>
      </c>
    </row>
    <row r="1294" spans="1:6" x14ac:dyDescent="0.25">
      <c r="A1294" s="64" t="s">
        <v>1036</v>
      </c>
      <c r="B1294" t="s">
        <v>18397</v>
      </c>
      <c r="E1294" s="64" t="s">
        <v>1391</v>
      </c>
      <c r="F1294" t="str">
        <f t="shared" si="20"/>
        <v>NEUTRAL</v>
      </c>
    </row>
    <row r="1295" spans="1:6" x14ac:dyDescent="0.25">
      <c r="A1295" s="64" t="s">
        <v>1037</v>
      </c>
      <c r="B1295" t="s">
        <v>18397</v>
      </c>
      <c r="E1295" s="64" t="s">
        <v>1392</v>
      </c>
      <c r="F1295" t="str">
        <f t="shared" si="20"/>
        <v>NEUTRAL</v>
      </c>
    </row>
    <row r="1296" spans="1:6" x14ac:dyDescent="0.25">
      <c r="A1296" s="64" t="s">
        <v>1038</v>
      </c>
      <c r="B1296" t="s">
        <v>18397</v>
      </c>
      <c r="E1296" s="64" t="s">
        <v>1393</v>
      </c>
      <c r="F1296" t="str">
        <f t="shared" si="20"/>
        <v>NEUTRAL</v>
      </c>
    </row>
    <row r="1297" spans="1:6" x14ac:dyDescent="0.25">
      <c r="A1297" s="64" t="s">
        <v>1039</v>
      </c>
      <c r="B1297" t="s">
        <v>18397</v>
      </c>
      <c r="E1297" s="64" t="s">
        <v>1394</v>
      </c>
      <c r="F1297" t="s">
        <v>18401</v>
      </c>
    </row>
    <row r="1298" spans="1:6" x14ac:dyDescent="0.25">
      <c r="A1298" s="64" t="s">
        <v>1039</v>
      </c>
      <c r="B1298" t="s">
        <v>18399</v>
      </c>
      <c r="E1298" s="64" t="s">
        <v>1395</v>
      </c>
      <c r="F1298" t="str">
        <f t="shared" si="20"/>
        <v>NEUTRAL</v>
      </c>
    </row>
    <row r="1299" spans="1:6" x14ac:dyDescent="0.25">
      <c r="A1299" s="64" t="s">
        <v>1039</v>
      </c>
      <c r="B1299" t="s">
        <v>18399</v>
      </c>
      <c r="E1299" s="64" t="s">
        <v>1396</v>
      </c>
      <c r="F1299" t="str">
        <f t="shared" si="20"/>
        <v>NEUTRAL</v>
      </c>
    </row>
    <row r="1300" spans="1:6" x14ac:dyDescent="0.25">
      <c r="A1300" s="64" t="s">
        <v>1039</v>
      </c>
      <c r="B1300" t="s">
        <v>18399</v>
      </c>
      <c r="E1300" s="64" t="s">
        <v>1641</v>
      </c>
      <c r="F1300" t="s">
        <v>18401</v>
      </c>
    </row>
    <row r="1301" spans="1:6" x14ac:dyDescent="0.25">
      <c r="A1301" s="64" t="s">
        <v>1039</v>
      </c>
      <c r="B1301" t="s">
        <v>18397</v>
      </c>
      <c r="E1301" s="64" t="s">
        <v>1397</v>
      </c>
      <c r="F1301" t="str">
        <f t="shared" si="20"/>
        <v>NEUTRAL</v>
      </c>
    </row>
    <row r="1302" spans="1:6" x14ac:dyDescent="0.25">
      <c r="A1302" s="64" t="s">
        <v>1039</v>
      </c>
      <c r="B1302" t="s">
        <v>18397</v>
      </c>
      <c r="E1302" s="64" t="s">
        <v>1398</v>
      </c>
      <c r="F1302" t="str">
        <f t="shared" si="20"/>
        <v>NEUTRAL</v>
      </c>
    </row>
    <row r="1303" spans="1:6" x14ac:dyDescent="0.25">
      <c r="A1303" s="64" t="s">
        <v>1039</v>
      </c>
      <c r="B1303" t="s">
        <v>18397</v>
      </c>
      <c r="E1303" s="64" t="s">
        <v>1399</v>
      </c>
      <c r="F1303" t="str">
        <f t="shared" si="20"/>
        <v>NEUTRAL</v>
      </c>
    </row>
    <row r="1304" spans="1:6" x14ac:dyDescent="0.25">
      <c r="A1304" s="64" t="s">
        <v>1039</v>
      </c>
      <c r="B1304" t="s">
        <v>18397</v>
      </c>
      <c r="E1304" s="64" t="s">
        <v>1400</v>
      </c>
      <c r="F1304" t="str">
        <f t="shared" si="20"/>
        <v>NEUTRAL</v>
      </c>
    </row>
    <row r="1305" spans="1:6" x14ac:dyDescent="0.25">
      <c r="A1305" s="64" t="s">
        <v>1040</v>
      </c>
      <c r="B1305" t="s">
        <v>18397</v>
      </c>
      <c r="E1305" s="64" t="s">
        <v>1402</v>
      </c>
      <c r="F1305" t="str">
        <f t="shared" si="20"/>
        <v>POSITIVE</v>
      </c>
    </row>
    <row r="1306" spans="1:6" x14ac:dyDescent="0.25">
      <c r="A1306" s="64" t="s">
        <v>1041</v>
      </c>
      <c r="B1306" t="s">
        <v>18397</v>
      </c>
      <c r="E1306" s="64" t="s">
        <v>1403</v>
      </c>
      <c r="F1306" t="str">
        <f t="shared" si="20"/>
        <v>POSITIVE</v>
      </c>
    </row>
    <row r="1307" spans="1:6" x14ac:dyDescent="0.25">
      <c r="A1307" s="64" t="s">
        <v>1041</v>
      </c>
      <c r="B1307" t="s">
        <v>18397</v>
      </c>
      <c r="E1307" s="64" t="s">
        <v>1404</v>
      </c>
      <c r="F1307" t="str">
        <f t="shared" si="20"/>
        <v>POSITIVE</v>
      </c>
    </row>
    <row r="1308" spans="1:6" x14ac:dyDescent="0.25">
      <c r="A1308" s="64" t="s">
        <v>1042</v>
      </c>
      <c r="B1308" t="s">
        <v>18397</v>
      </c>
      <c r="E1308" s="64" t="s">
        <v>1407</v>
      </c>
      <c r="F1308" t="str">
        <f t="shared" si="20"/>
        <v>POSITIVE</v>
      </c>
    </row>
    <row r="1309" spans="1:6" x14ac:dyDescent="0.25">
      <c r="A1309" s="64" t="s">
        <v>1042</v>
      </c>
      <c r="B1309" t="s">
        <v>18397</v>
      </c>
      <c r="E1309" s="64" t="s">
        <v>1408</v>
      </c>
      <c r="F1309" t="str">
        <f t="shared" si="20"/>
        <v>POSITIVE</v>
      </c>
    </row>
    <row r="1310" spans="1:6" x14ac:dyDescent="0.25">
      <c r="A1310" s="64" t="s">
        <v>1042</v>
      </c>
      <c r="B1310" t="s">
        <v>18397</v>
      </c>
      <c r="E1310" s="64" t="s">
        <v>1409</v>
      </c>
      <c r="F1310" t="str">
        <f t="shared" si="20"/>
        <v>POSITIVE</v>
      </c>
    </row>
    <row r="1311" spans="1:6" x14ac:dyDescent="0.25">
      <c r="A1311" s="64" t="s">
        <v>1043</v>
      </c>
      <c r="B1311" t="s">
        <v>18397</v>
      </c>
      <c r="E1311" s="64" t="s">
        <v>1410</v>
      </c>
      <c r="F1311" t="str">
        <f t="shared" si="20"/>
        <v>POSITIVE</v>
      </c>
    </row>
    <row r="1312" spans="1:6" x14ac:dyDescent="0.25">
      <c r="A1312" s="64" t="s">
        <v>1044</v>
      </c>
      <c r="B1312" t="s">
        <v>18397</v>
      </c>
      <c r="E1312" s="64" t="s">
        <v>1411</v>
      </c>
      <c r="F1312" t="str">
        <f t="shared" si="20"/>
        <v>POSITIVE</v>
      </c>
    </row>
    <row r="1313" spans="1:6" x14ac:dyDescent="0.25">
      <c r="A1313" s="64" t="s">
        <v>1045</v>
      </c>
      <c r="B1313" t="s">
        <v>18397</v>
      </c>
      <c r="E1313" s="64" t="s">
        <v>1412</v>
      </c>
      <c r="F1313" t="str">
        <f t="shared" si="20"/>
        <v>POSITIVE</v>
      </c>
    </row>
    <row r="1314" spans="1:6" x14ac:dyDescent="0.25">
      <c r="A1314" s="64" t="s">
        <v>1045</v>
      </c>
      <c r="B1314" t="s">
        <v>18397</v>
      </c>
      <c r="E1314" s="64" t="s">
        <v>1413</v>
      </c>
      <c r="F1314" t="str">
        <f t="shared" si="20"/>
        <v>POSITIVE</v>
      </c>
    </row>
    <row r="1315" spans="1:6" x14ac:dyDescent="0.25">
      <c r="A1315" s="64" t="s">
        <v>1046</v>
      </c>
      <c r="B1315" t="s">
        <v>18397</v>
      </c>
      <c r="E1315" s="64" t="s">
        <v>1414</v>
      </c>
      <c r="F1315" t="str">
        <f t="shared" si="20"/>
        <v>POSITIVE</v>
      </c>
    </row>
    <row r="1316" spans="1:6" x14ac:dyDescent="0.25">
      <c r="A1316" s="64" t="s">
        <v>1047</v>
      </c>
      <c r="B1316" t="s">
        <v>18397</v>
      </c>
      <c r="E1316" s="64" t="s">
        <v>1415</v>
      </c>
      <c r="F1316" t="str">
        <f t="shared" si="20"/>
        <v>POSITIVE</v>
      </c>
    </row>
    <row r="1317" spans="1:6" x14ac:dyDescent="0.25">
      <c r="A1317" s="64" t="s">
        <v>1048</v>
      </c>
      <c r="B1317" t="s">
        <v>18397</v>
      </c>
      <c r="E1317" s="64" t="s">
        <v>1416</v>
      </c>
      <c r="F1317" t="str">
        <f t="shared" si="20"/>
        <v>POSITIVE</v>
      </c>
    </row>
    <row r="1318" spans="1:6" x14ac:dyDescent="0.25">
      <c r="A1318" s="64" t="s">
        <v>1048</v>
      </c>
      <c r="B1318" t="s">
        <v>18397</v>
      </c>
      <c r="E1318" s="64" t="s">
        <v>1417</v>
      </c>
      <c r="F1318" t="str">
        <f t="shared" si="20"/>
        <v>POSITIVE</v>
      </c>
    </row>
    <row r="1319" spans="1:6" x14ac:dyDescent="0.25">
      <c r="A1319" s="64" t="s">
        <v>1049</v>
      </c>
      <c r="B1319" t="s">
        <v>18397</v>
      </c>
      <c r="E1319" s="64" t="s">
        <v>1418</v>
      </c>
      <c r="F1319" t="str">
        <f t="shared" si="20"/>
        <v>POSITIVE</v>
      </c>
    </row>
    <row r="1320" spans="1:6" x14ac:dyDescent="0.25">
      <c r="A1320" s="64" t="s">
        <v>1049</v>
      </c>
      <c r="B1320" t="s">
        <v>18397</v>
      </c>
      <c r="E1320" s="64" t="s">
        <v>1420</v>
      </c>
      <c r="F1320" t="str">
        <f t="shared" si="20"/>
        <v>NEUTRAL</v>
      </c>
    </row>
    <row r="1321" spans="1:6" x14ac:dyDescent="0.25">
      <c r="A1321" s="64" t="s">
        <v>1050</v>
      </c>
      <c r="B1321" t="s">
        <v>18397</v>
      </c>
      <c r="E1321" s="64" t="s">
        <v>1421</v>
      </c>
      <c r="F1321" t="str">
        <f t="shared" si="20"/>
        <v>NEUTRAL</v>
      </c>
    </row>
    <row r="1322" spans="1:6" x14ac:dyDescent="0.25">
      <c r="A1322" s="64" t="s">
        <v>1050</v>
      </c>
      <c r="B1322" t="s">
        <v>18397</v>
      </c>
      <c r="E1322" s="64" t="s">
        <v>1422</v>
      </c>
      <c r="F1322" t="str">
        <f t="shared" si="20"/>
        <v>NEUTRAL</v>
      </c>
    </row>
    <row r="1323" spans="1:6" x14ac:dyDescent="0.25">
      <c r="A1323" s="64" t="s">
        <v>1051</v>
      </c>
      <c r="B1323" t="s">
        <v>18397</v>
      </c>
      <c r="E1323" s="64" t="s">
        <v>1423</v>
      </c>
      <c r="F1323" t="str">
        <f t="shared" si="20"/>
        <v>NEUTRAL</v>
      </c>
    </row>
    <row r="1324" spans="1:6" x14ac:dyDescent="0.25">
      <c r="A1324" s="64" t="s">
        <v>1051</v>
      </c>
      <c r="B1324" t="s">
        <v>18397</v>
      </c>
      <c r="E1324" s="64" t="s">
        <v>1424</v>
      </c>
      <c r="F1324" t="str">
        <f t="shared" si="20"/>
        <v>NEUTRAL</v>
      </c>
    </row>
    <row r="1325" spans="1:6" x14ac:dyDescent="0.25">
      <c r="A1325" s="64" t="s">
        <v>1052</v>
      </c>
      <c r="B1325" t="s">
        <v>18397</v>
      </c>
      <c r="E1325" s="64" t="s">
        <v>1425</v>
      </c>
      <c r="F1325" t="str">
        <f t="shared" si="20"/>
        <v>NEUTRAL</v>
      </c>
    </row>
    <row r="1326" spans="1:6" x14ac:dyDescent="0.25">
      <c r="A1326" s="64" t="s">
        <v>1053</v>
      </c>
      <c r="B1326" t="s">
        <v>18397</v>
      </c>
      <c r="E1326" s="64" t="s">
        <v>1426</v>
      </c>
      <c r="F1326" t="str">
        <f t="shared" si="20"/>
        <v>NEUTRAL</v>
      </c>
    </row>
    <row r="1327" spans="1:6" x14ac:dyDescent="0.25">
      <c r="A1327" s="64" t="s">
        <v>1053</v>
      </c>
      <c r="B1327" t="s">
        <v>18397</v>
      </c>
      <c r="E1327" s="64" t="s">
        <v>1427</v>
      </c>
      <c r="F1327" t="str">
        <f t="shared" si="20"/>
        <v>NEUTRAL</v>
      </c>
    </row>
    <row r="1328" spans="1:6" x14ac:dyDescent="0.25">
      <c r="A1328" s="64" t="s">
        <v>1054</v>
      </c>
      <c r="B1328" t="s">
        <v>18397</v>
      </c>
      <c r="E1328" s="64" t="s">
        <v>1428</v>
      </c>
      <c r="F1328" t="str">
        <f t="shared" si="20"/>
        <v>NEUTRAL</v>
      </c>
    </row>
    <row r="1329" spans="1:6" x14ac:dyDescent="0.25">
      <c r="A1329" s="64" t="s">
        <v>1055</v>
      </c>
      <c r="B1329" t="s">
        <v>18397</v>
      </c>
      <c r="E1329" s="64" t="s">
        <v>1429</v>
      </c>
      <c r="F1329" t="str">
        <f t="shared" si="20"/>
        <v>NEUTRAL</v>
      </c>
    </row>
    <row r="1330" spans="1:6" x14ac:dyDescent="0.25">
      <c r="A1330" s="64" t="s">
        <v>1056</v>
      </c>
      <c r="B1330" t="s">
        <v>18397</v>
      </c>
      <c r="E1330" s="64" t="s">
        <v>1430</v>
      </c>
      <c r="F1330" t="str">
        <f t="shared" si="20"/>
        <v>NEUTRAL</v>
      </c>
    </row>
    <row r="1331" spans="1:6" x14ac:dyDescent="0.25">
      <c r="A1331" s="64" t="s">
        <v>1057</v>
      </c>
      <c r="B1331" t="s">
        <v>18397</v>
      </c>
      <c r="E1331" s="64" t="s">
        <v>1431</v>
      </c>
      <c r="F1331" t="str">
        <f t="shared" si="20"/>
        <v>NEUTRAL</v>
      </c>
    </row>
    <row r="1332" spans="1:6" x14ac:dyDescent="0.25">
      <c r="A1332" s="64" t="s">
        <v>1057</v>
      </c>
      <c r="B1332" t="s">
        <v>18397</v>
      </c>
      <c r="E1332" s="64" t="s">
        <v>1432</v>
      </c>
      <c r="F1332" t="str">
        <f t="shared" si="20"/>
        <v>NEUTRAL</v>
      </c>
    </row>
    <row r="1333" spans="1:6" x14ac:dyDescent="0.25">
      <c r="A1333" s="64" t="s">
        <v>1057</v>
      </c>
      <c r="B1333" t="s">
        <v>18397</v>
      </c>
      <c r="E1333" s="64" t="s">
        <v>1433</v>
      </c>
      <c r="F1333" t="str">
        <f t="shared" si="20"/>
        <v>NEUTRAL</v>
      </c>
    </row>
    <row r="1334" spans="1:6" x14ac:dyDescent="0.25">
      <c r="A1334" s="64" t="s">
        <v>1058</v>
      </c>
      <c r="B1334" t="s">
        <v>18397</v>
      </c>
      <c r="E1334" s="64" t="s">
        <v>1434</v>
      </c>
      <c r="F1334" t="str">
        <f t="shared" si="20"/>
        <v>NEUTRAL</v>
      </c>
    </row>
    <row r="1335" spans="1:6" x14ac:dyDescent="0.25">
      <c r="A1335" s="64" t="s">
        <v>1059</v>
      </c>
      <c r="B1335" t="s">
        <v>18397</v>
      </c>
      <c r="E1335" s="64" t="s">
        <v>1435</v>
      </c>
      <c r="F1335" t="str">
        <f t="shared" si="20"/>
        <v>NEUTRAL</v>
      </c>
    </row>
    <row r="1336" spans="1:6" x14ac:dyDescent="0.25">
      <c r="A1336" s="64" t="s">
        <v>1059</v>
      </c>
      <c r="B1336" t="s">
        <v>18397</v>
      </c>
      <c r="E1336" s="64" t="s">
        <v>1436</v>
      </c>
      <c r="F1336" t="str">
        <f t="shared" si="20"/>
        <v>NEUTRAL</v>
      </c>
    </row>
    <row r="1337" spans="1:6" x14ac:dyDescent="0.25">
      <c r="A1337" s="64" t="s">
        <v>1060</v>
      </c>
      <c r="B1337" t="s">
        <v>18397</v>
      </c>
      <c r="E1337" s="64" t="s">
        <v>1437</v>
      </c>
      <c r="F1337" t="str">
        <f t="shared" si="20"/>
        <v>NEUTRAL</v>
      </c>
    </row>
    <row r="1338" spans="1:6" x14ac:dyDescent="0.25">
      <c r="A1338" s="64" t="s">
        <v>1061</v>
      </c>
      <c r="B1338" t="s">
        <v>18397</v>
      </c>
      <c r="E1338" s="64" t="s">
        <v>1439</v>
      </c>
      <c r="F1338" t="str">
        <f t="shared" si="20"/>
        <v>NEUTRAL</v>
      </c>
    </row>
    <row r="1339" spans="1:6" x14ac:dyDescent="0.25">
      <c r="A1339" s="64" t="s">
        <v>1062</v>
      </c>
      <c r="B1339" t="s">
        <v>18397</v>
      </c>
      <c r="E1339" s="64" t="s">
        <v>1440</v>
      </c>
      <c r="F1339" t="str">
        <f t="shared" si="20"/>
        <v>NEUTRAL</v>
      </c>
    </row>
    <row r="1340" spans="1:6" x14ac:dyDescent="0.25">
      <c r="A1340" s="64" t="s">
        <v>1062</v>
      </c>
      <c r="B1340" t="s">
        <v>18397</v>
      </c>
      <c r="E1340" s="64" t="s">
        <v>1441</v>
      </c>
      <c r="F1340" t="str">
        <f t="shared" si="20"/>
        <v>NEUTRAL</v>
      </c>
    </row>
    <row r="1341" spans="1:6" x14ac:dyDescent="0.25">
      <c r="A1341" s="64" t="s">
        <v>1063</v>
      </c>
      <c r="B1341" t="s">
        <v>18397</v>
      </c>
      <c r="E1341" s="64" t="s">
        <v>1442</v>
      </c>
      <c r="F1341" t="str">
        <f t="shared" si="20"/>
        <v>NEUTRAL</v>
      </c>
    </row>
    <row r="1342" spans="1:6" x14ac:dyDescent="0.25">
      <c r="A1342" s="64" t="s">
        <v>1063</v>
      </c>
      <c r="B1342" t="s">
        <v>18397</v>
      </c>
      <c r="E1342" s="64" t="s">
        <v>1443</v>
      </c>
      <c r="F1342" t="str">
        <f t="shared" si="20"/>
        <v>NEUTRAL</v>
      </c>
    </row>
    <row r="1343" spans="1:6" x14ac:dyDescent="0.25">
      <c r="A1343" s="64" t="s">
        <v>1064</v>
      </c>
      <c r="B1343" t="s">
        <v>18397</v>
      </c>
      <c r="E1343" s="64" t="s">
        <v>1444</v>
      </c>
      <c r="F1343" t="str">
        <f t="shared" si="20"/>
        <v>NEUTRAL</v>
      </c>
    </row>
    <row r="1344" spans="1:6" x14ac:dyDescent="0.25">
      <c r="A1344" s="64" t="s">
        <v>1065</v>
      </c>
      <c r="B1344" t="s">
        <v>18397</v>
      </c>
      <c r="E1344" s="64" t="s">
        <v>1445</v>
      </c>
      <c r="F1344" t="str">
        <f t="shared" si="20"/>
        <v>NEUTRAL</v>
      </c>
    </row>
    <row r="1345" spans="1:6" x14ac:dyDescent="0.25">
      <c r="A1345" s="64" t="s">
        <v>1066</v>
      </c>
      <c r="B1345" t="s">
        <v>18397</v>
      </c>
      <c r="E1345" s="64" t="s">
        <v>1446</v>
      </c>
      <c r="F1345" t="str">
        <f t="shared" si="20"/>
        <v>NEUTRAL</v>
      </c>
    </row>
    <row r="1346" spans="1:6" x14ac:dyDescent="0.25">
      <c r="A1346" s="64" t="s">
        <v>1067</v>
      </c>
      <c r="B1346" t="s">
        <v>18397</v>
      </c>
      <c r="E1346" s="64" t="s">
        <v>1447</v>
      </c>
      <c r="F1346" t="s">
        <v>18401</v>
      </c>
    </row>
    <row r="1347" spans="1:6" x14ac:dyDescent="0.25">
      <c r="A1347" s="64" t="s">
        <v>1067</v>
      </c>
      <c r="B1347" t="s">
        <v>18397</v>
      </c>
      <c r="E1347" s="64" t="s">
        <v>1448</v>
      </c>
      <c r="F1347" t="str">
        <f t="shared" ref="F1347:F1410" si="21">VLOOKUP(E1347,A:B,2,FALSE)</f>
        <v>NEUTRAL</v>
      </c>
    </row>
    <row r="1348" spans="1:6" x14ac:dyDescent="0.25">
      <c r="A1348" s="64" t="s">
        <v>1068</v>
      </c>
      <c r="B1348" t="s">
        <v>18397</v>
      </c>
      <c r="E1348" s="64" t="s">
        <v>1449</v>
      </c>
      <c r="F1348" t="str">
        <f t="shared" si="21"/>
        <v>NEUTRAL</v>
      </c>
    </row>
    <row r="1349" spans="1:6" x14ac:dyDescent="0.25">
      <c r="A1349" s="64" t="s">
        <v>1069</v>
      </c>
      <c r="B1349" t="s">
        <v>18397</v>
      </c>
      <c r="E1349" s="64" t="s">
        <v>1451</v>
      </c>
      <c r="F1349" t="str">
        <f t="shared" si="21"/>
        <v>NEUTRAL</v>
      </c>
    </row>
    <row r="1350" spans="1:6" x14ac:dyDescent="0.25">
      <c r="A1350" s="64" t="s">
        <v>1070</v>
      </c>
      <c r="B1350" t="s">
        <v>18397</v>
      </c>
      <c r="E1350" s="64" t="s">
        <v>1452</v>
      </c>
      <c r="F1350" t="str">
        <f t="shared" si="21"/>
        <v>NEUTRAL</v>
      </c>
    </row>
    <row r="1351" spans="1:6" x14ac:dyDescent="0.25">
      <c r="A1351" s="64" t="s">
        <v>1071</v>
      </c>
      <c r="B1351" t="s">
        <v>18397</v>
      </c>
      <c r="E1351" s="64" t="s">
        <v>1454</v>
      </c>
      <c r="F1351" t="str">
        <f t="shared" si="21"/>
        <v>NEUTRAL</v>
      </c>
    </row>
    <row r="1352" spans="1:6" x14ac:dyDescent="0.25">
      <c r="A1352" s="64" t="s">
        <v>1072</v>
      </c>
      <c r="B1352" t="s">
        <v>18397</v>
      </c>
      <c r="E1352" s="64" t="s">
        <v>1455</v>
      </c>
      <c r="F1352" t="str">
        <f t="shared" si="21"/>
        <v>NEUTRAL</v>
      </c>
    </row>
    <row r="1353" spans="1:6" x14ac:dyDescent="0.25">
      <c r="A1353" s="64" t="s">
        <v>1073</v>
      </c>
      <c r="B1353" t="s">
        <v>18397</v>
      </c>
      <c r="E1353" s="64" t="s">
        <v>1456</v>
      </c>
      <c r="F1353" t="str">
        <f t="shared" si="21"/>
        <v>NEUTRAL</v>
      </c>
    </row>
    <row r="1354" spans="1:6" x14ac:dyDescent="0.25">
      <c r="A1354" s="64" t="s">
        <v>1074</v>
      </c>
      <c r="B1354" t="s">
        <v>18397</v>
      </c>
      <c r="E1354" s="64" t="s">
        <v>1457</v>
      </c>
      <c r="F1354" t="s">
        <v>18401</v>
      </c>
    </row>
    <row r="1355" spans="1:6" x14ac:dyDescent="0.25">
      <c r="A1355" s="64" t="s">
        <v>1074</v>
      </c>
      <c r="B1355" t="s">
        <v>18397</v>
      </c>
      <c r="E1355" s="64" t="s">
        <v>1458</v>
      </c>
      <c r="F1355" t="str">
        <f t="shared" si="21"/>
        <v>NEUTRAL</v>
      </c>
    </row>
    <row r="1356" spans="1:6" x14ac:dyDescent="0.25">
      <c r="A1356" s="64" t="s">
        <v>1075</v>
      </c>
      <c r="B1356" t="s">
        <v>18397</v>
      </c>
      <c r="E1356" s="64" t="s">
        <v>1459</v>
      </c>
      <c r="F1356" t="str">
        <f t="shared" si="21"/>
        <v>NEUTRAL</v>
      </c>
    </row>
    <row r="1357" spans="1:6" x14ac:dyDescent="0.25">
      <c r="A1357" s="64" t="s">
        <v>1076</v>
      </c>
      <c r="B1357" t="s">
        <v>18397</v>
      </c>
      <c r="E1357" s="64" t="s">
        <v>1460</v>
      </c>
      <c r="F1357" t="str">
        <f t="shared" si="21"/>
        <v>NEUTRAL</v>
      </c>
    </row>
    <row r="1358" spans="1:6" x14ac:dyDescent="0.25">
      <c r="A1358" s="64" t="s">
        <v>1076</v>
      </c>
      <c r="B1358" t="s">
        <v>18397</v>
      </c>
      <c r="E1358" s="64" t="s">
        <v>1461</v>
      </c>
      <c r="F1358" t="str">
        <f t="shared" si="21"/>
        <v>NEUTRAL</v>
      </c>
    </row>
    <row r="1359" spans="1:6" x14ac:dyDescent="0.25">
      <c r="A1359" s="64" t="s">
        <v>1076</v>
      </c>
      <c r="B1359" t="s">
        <v>18397</v>
      </c>
      <c r="E1359" s="64" t="s">
        <v>1462</v>
      </c>
      <c r="F1359" t="str">
        <f t="shared" si="21"/>
        <v>NEUTRAL</v>
      </c>
    </row>
    <row r="1360" spans="1:6" x14ac:dyDescent="0.25">
      <c r="A1360" s="64" t="s">
        <v>1076</v>
      </c>
      <c r="B1360" t="s">
        <v>18397</v>
      </c>
      <c r="E1360" s="64" t="s">
        <v>1463</v>
      </c>
      <c r="F1360" t="str">
        <f t="shared" si="21"/>
        <v>NEUTRAL</v>
      </c>
    </row>
    <row r="1361" spans="1:6" x14ac:dyDescent="0.25">
      <c r="A1361" s="64" t="s">
        <v>1077</v>
      </c>
      <c r="B1361" t="s">
        <v>18397</v>
      </c>
      <c r="E1361" s="64" t="s">
        <v>1464</v>
      </c>
      <c r="F1361" t="str">
        <f t="shared" si="21"/>
        <v>NEUTRAL</v>
      </c>
    </row>
    <row r="1362" spans="1:6" x14ac:dyDescent="0.25">
      <c r="A1362" s="64" t="s">
        <v>1078</v>
      </c>
      <c r="B1362" t="s">
        <v>18397</v>
      </c>
      <c r="E1362" s="64" t="s">
        <v>1465</v>
      </c>
      <c r="F1362" t="str">
        <f t="shared" si="21"/>
        <v>NEUTRAL</v>
      </c>
    </row>
    <row r="1363" spans="1:6" x14ac:dyDescent="0.25">
      <c r="A1363" s="64" t="s">
        <v>1078</v>
      </c>
      <c r="B1363" t="s">
        <v>18397</v>
      </c>
      <c r="E1363" s="64" t="s">
        <v>1466</v>
      </c>
      <c r="F1363" t="str">
        <f t="shared" si="21"/>
        <v>NEUTRAL</v>
      </c>
    </row>
    <row r="1364" spans="1:6" x14ac:dyDescent="0.25">
      <c r="A1364" s="64" t="s">
        <v>1079</v>
      </c>
      <c r="B1364" t="s">
        <v>18397</v>
      </c>
      <c r="E1364" s="64" t="s">
        <v>1467</v>
      </c>
      <c r="F1364" t="str">
        <f t="shared" si="21"/>
        <v>POSITIVE</v>
      </c>
    </row>
    <row r="1365" spans="1:6" x14ac:dyDescent="0.25">
      <c r="A1365" s="64" t="s">
        <v>1079</v>
      </c>
      <c r="B1365" t="s">
        <v>18397</v>
      </c>
      <c r="E1365" s="64" t="s">
        <v>1468</v>
      </c>
      <c r="F1365" t="str">
        <f t="shared" si="21"/>
        <v>POSITIVE</v>
      </c>
    </row>
    <row r="1366" spans="1:6" x14ac:dyDescent="0.25">
      <c r="A1366" s="64" t="s">
        <v>1080</v>
      </c>
      <c r="B1366" t="s">
        <v>18397</v>
      </c>
      <c r="E1366" s="64" t="s">
        <v>1471</v>
      </c>
      <c r="F1366" t="str">
        <f t="shared" si="21"/>
        <v>NEUTRAL</v>
      </c>
    </row>
    <row r="1367" spans="1:6" x14ac:dyDescent="0.25">
      <c r="A1367" s="64" t="s">
        <v>1081</v>
      </c>
      <c r="B1367" t="s">
        <v>18397</v>
      </c>
      <c r="E1367" s="64" t="s">
        <v>1472</v>
      </c>
      <c r="F1367" t="str">
        <f t="shared" si="21"/>
        <v>NEUTRAL</v>
      </c>
    </row>
    <row r="1368" spans="1:6" x14ac:dyDescent="0.25">
      <c r="A1368" s="64" t="s">
        <v>1082</v>
      </c>
      <c r="B1368" t="s">
        <v>18397</v>
      </c>
      <c r="E1368" s="64" t="s">
        <v>1473</v>
      </c>
      <c r="F1368" t="str">
        <f t="shared" si="21"/>
        <v>NEUTRAL</v>
      </c>
    </row>
    <row r="1369" spans="1:6" x14ac:dyDescent="0.25">
      <c r="A1369" s="64" t="s">
        <v>1082</v>
      </c>
      <c r="B1369" t="s">
        <v>18397</v>
      </c>
      <c r="E1369" s="64" t="s">
        <v>1474</v>
      </c>
      <c r="F1369" t="str">
        <f t="shared" si="21"/>
        <v>NEUTRAL</v>
      </c>
    </row>
    <row r="1370" spans="1:6" x14ac:dyDescent="0.25">
      <c r="A1370" s="64" t="s">
        <v>1081</v>
      </c>
      <c r="B1370" t="s">
        <v>18397</v>
      </c>
      <c r="E1370" s="64" t="s">
        <v>1475</v>
      </c>
      <c r="F1370" t="str">
        <f t="shared" si="21"/>
        <v>NEUTRAL</v>
      </c>
    </row>
    <row r="1371" spans="1:6" x14ac:dyDescent="0.25">
      <c r="A1371" s="64" t="s">
        <v>1081</v>
      </c>
      <c r="B1371" t="s">
        <v>18397</v>
      </c>
      <c r="E1371" s="64" t="s">
        <v>1476</v>
      </c>
      <c r="F1371" t="str">
        <f t="shared" si="21"/>
        <v>NEUTRAL</v>
      </c>
    </row>
    <row r="1372" spans="1:6" x14ac:dyDescent="0.25">
      <c r="A1372" s="64" t="s">
        <v>1083</v>
      </c>
      <c r="B1372" t="s">
        <v>18397</v>
      </c>
      <c r="E1372" s="64" t="s">
        <v>1477</v>
      </c>
      <c r="F1372" t="str">
        <f t="shared" si="21"/>
        <v>NEUTRAL</v>
      </c>
    </row>
    <row r="1373" spans="1:6" x14ac:dyDescent="0.25">
      <c r="A1373" s="64" t="s">
        <v>1084</v>
      </c>
      <c r="B1373" t="s">
        <v>18397</v>
      </c>
      <c r="E1373" s="64" t="s">
        <v>1479</v>
      </c>
      <c r="F1373" t="str">
        <f t="shared" si="21"/>
        <v>NEUTRAL</v>
      </c>
    </row>
    <row r="1374" spans="1:6" x14ac:dyDescent="0.25">
      <c r="A1374" s="64" t="s">
        <v>1085</v>
      </c>
      <c r="B1374" t="s">
        <v>18397</v>
      </c>
      <c r="E1374" s="64" t="s">
        <v>1480</v>
      </c>
      <c r="F1374" t="str">
        <f t="shared" si="21"/>
        <v>NEUTRAL</v>
      </c>
    </row>
    <row r="1375" spans="1:6" x14ac:dyDescent="0.25">
      <c r="A1375" s="64" t="s">
        <v>1086</v>
      </c>
      <c r="B1375" t="s">
        <v>18397</v>
      </c>
      <c r="E1375" s="64" t="s">
        <v>1481</v>
      </c>
      <c r="F1375" t="str">
        <f t="shared" si="21"/>
        <v>NEUTRAL</v>
      </c>
    </row>
    <row r="1376" spans="1:6" x14ac:dyDescent="0.25">
      <c r="A1376" s="64" t="s">
        <v>1087</v>
      </c>
      <c r="B1376" t="s">
        <v>18397</v>
      </c>
      <c r="E1376" s="64" t="s">
        <v>1492</v>
      </c>
      <c r="F1376" t="str">
        <f t="shared" si="21"/>
        <v>NEUTRAL</v>
      </c>
    </row>
    <row r="1377" spans="1:6" x14ac:dyDescent="0.25">
      <c r="A1377" s="64" t="s">
        <v>1088</v>
      </c>
      <c r="B1377" t="s">
        <v>18397</v>
      </c>
      <c r="E1377" s="64" t="s">
        <v>1482</v>
      </c>
      <c r="F1377" t="str">
        <f t="shared" si="21"/>
        <v>NEUTRAL</v>
      </c>
    </row>
    <row r="1378" spans="1:6" x14ac:dyDescent="0.25">
      <c r="A1378" s="64" t="s">
        <v>1089</v>
      </c>
      <c r="B1378" t="s">
        <v>18397</v>
      </c>
      <c r="E1378" s="64" t="s">
        <v>1483</v>
      </c>
      <c r="F1378" t="str">
        <f t="shared" si="21"/>
        <v>NEUTRAL</v>
      </c>
    </row>
    <row r="1379" spans="1:6" x14ac:dyDescent="0.25">
      <c r="A1379" s="64" t="s">
        <v>1090</v>
      </c>
      <c r="B1379" t="s">
        <v>18397</v>
      </c>
      <c r="E1379" s="64" t="s">
        <v>1484</v>
      </c>
      <c r="F1379" t="str">
        <f t="shared" si="21"/>
        <v>NEUTRAL</v>
      </c>
    </row>
    <row r="1380" spans="1:6" x14ac:dyDescent="0.25">
      <c r="A1380" s="64" t="s">
        <v>1091</v>
      </c>
      <c r="B1380" t="s">
        <v>18397</v>
      </c>
      <c r="E1380" s="64" t="s">
        <v>1642</v>
      </c>
      <c r="F1380" t="str">
        <f t="shared" si="21"/>
        <v>NEUTRAL</v>
      </c>
    </row>
    <row r="1381" spans="1:6" x14ac:dyDescent="0.25">
      <c r="A1381" s="64" t="s">
        <v>1092</v>
      </c>
      <c r="B1381" t="s">
        <v>18397</v>
      </c>
      <c r="E1381" s="64" t="s">
        <v>1485</v>
      </c>
      <c r="F1381" t="str">
        <f t="shared" si="21"/>
        <v>NEUTRAL</v>
      </c>
    </row>
    <row r="1382" spans="1:6" x14ac:dyDescent="0.25">
      <c r="A1382" s="64" t="s">
        <v>1093</v>
      </c>
      <c r="B1382" t="s">
        <v>18397</v>
      </c>
      <c r="E1382" s="64" t="s">
        <v>1486</v>
      </c>
      <c r="F1382" t="str">
        <f t="shared" si="21"/>
        <v>NEUTRAL</v>
      </c>
    </row>
    <row r="1383" spans="1:6" x14ac:dyDescent="0.25">
      <c r="A1383" s="64" t="s">
        <v>1094</v>
      </c>
      <c r="B1383" t="s">
        <v>18397</v>
      </c>
      <c r="E1383" s="64" t="s">
        <v>1487</v>
      </c>
      <c r="F1383" t="str">
        <f t="shared" si="21"/>
        <v>NEUTRAL</v>
      </c>
    </row>
    <row r="1384" spans="1:6" x14ac:dyDescent="0.25">
      <c r="A1384" s="64" t="s">
        <v>1095</v>
      </c>
      <c r="B1384" t="s">
        <v>18397</v>
      </c>
      <c r="E1384" s="64" t="s">
        <v>1488</v>
      </c>
      <c r="F1384" t="str">
        <f t="shared" si="21"/>
        <v>NEUTRAL</v>
      </c>
    </row>
    <row r="1385" spans="1:6" x14ac:dyDescent="0.25">
      <c r="A1385" s="64" t="s">
        <v>1096</v>
      </c>
      <c r="B1385" t="s">
        <v>18397</v>
      </c>
      <c r="E1385" s="64" t="s">
        <v>1489</v>
      </c>
      <c r="F1385" t="str">
        <f t="shared" si="21"/>
        <v>NEUTRAL</v>
      </c>
    </row>
    <row r="1386" spans="1:6" x14ac:dyDescent="0.25">
      <c r="A1386" s="64" t="s">
        <v>1097</v>
      </c>
      <c r="B1386" t="s">
        <v>18397</v>
      </c>
      <c r="E1386" s="64" t="s">
        <v>1490</v>
      </c>
      <c r="F1386" t="str">
        <f t="shared" si="21"/>
        <v>NEUTRAL</v>
      </c>
    </row>
    <row r="1387" spans="1:6" x14ac:dyDescent="0.25">
      <c r="A1387" s="64" t="s">
        <v>1098</v>
      </c>
      <c r="B1387" t="s">
        <v>18397</v>
      </c>
      <c r="E1387" s="64" t="s">
        <v>1491</v>
      </c>
      <c r="F1387" t="str">
        <f t="shared" si="21"/>
        <v>NEUTRAL</v>
      </c>
    </row>
    <row r="1388" spans="1:6" x14ac:dyDescent="0.25">
      <c r="A1388" s="64" t="s">
        <v>1099</v>
      </c>
      <c r="B1388" t="s">
        <v>18397</v>
      </c>
      <c r="E1388" s="64" t="s">
        <v>1493</v>
      </c>
      <c r="F1388" t="str">
        <f t="shared" si="21"/>
        <v>NEUTRAL</v>
      </c>
    </row>
    <row r="1389" spans="1:6" x14ac:dyDescent="0.25">
      <c r="A1389" s="64" t="s">
        <v>1099</v>
      </c>
      <c r="B1389" t="s">
        <v>18397</v>
      </c>
      <c r="E1389" s="64" t="s">
        <v>1494</v>
      </c>
      <c r="F1389" t="str">
        <f t="shared" si="21"/>
        <v>NEUTRAL</v>
      </c>
    </row>
    <row r="1390" spans="1:6" x14ac:dyDescent="0.25">
      <c r="A1390" s="64" t="s">
        <v>1100</v>
      </c>
      <c r="B1390" t="s">
        <v>18397</v>
      </c>
      <c r="E1390" s="64" t="s">
        <v>1495</v>
      </c>
      <c r="F1390" t="str">
        <f t="shared" si="21"/>
        <v>NEUTRAL</v>
      </c>
    </row>
    <row r="1391" spans="1:6" x14ac:dyDescent="0.25">
      <c r="A1391" s="64" t="s">
        <v>1101</v>
      </c>
      <c r="B1391" t="s">
        <v>18397</v>
      </c>
      <c r="E1391" s="64" t="s">
        <v>1496</v>
      </c>
      <c r="F1391" t="str">
        <f t="shared" si="21"/>
        <v>NEUTRAL</v>
      </c>
    </row>
    <row r="1392" spans="1:6" x14ac:dyDescent="0.25">
      <c r="A1392" s="64" t="s">
        <v>1101</v>
      </c>
      <c r="B1392" t="s">
        <v>18397</v>
      </c>
      <c r="E1392" s="64" t="s">
        <v>1498</v>
      </c>
      <c r="F1392" t="str">
        <f t="shared" si="21"/>
        <v>NEUTRAL</v>
      </c>
    </row>
    <row r="1393" spans="1:6" x14ac:dyDescent="0.25">
      <c r="A1393" s="64" t="s">
        <v>1102</v>
      </c>
      <c r="B1393" t="s">
        <v>18397</v>
      </c>
      <c r="E1393" s="64" t="s">
        <v>1499</v>
      </c>
      <c r="F1393" t="str">
        <f t="shared" si="21"/>
        <v>NEUTRAL</v>
      </c>
    </row>
    <row r="1394" spans="1:6" x14ac:dyDescent="0.25">
      <c r="A1394" s="64" t="s">
        <v>1103</v>
      </c>
      <c r="B1394" t="s">
        <v>18397</v>
      </c>
      <c r="E1394" s="64" t="s">
        <v>1500</v>
      </c>
      <c r="F1394" t="str">
        <f t="shared" si="21"/>
        <v>NEUTRAL</v>
      </c>
    </row>
    <row r="1395" spans="1:6" x14ac:dyDescent="0.25">
      <c r="A1395" s="64" t="s">
        <v>1104</v>
      </c>
      <c r="B1395" t="s">
        <v>18397</v>
      </c>
      <c r="E1395" s="64" t="s">
        <v>1501</v>
      </c>
      <c r="F1395" t="str">
        <f t="shared" si="21"/>
        <v>NEUTRAL</v>
      </c>
    </row>
    <row r="1396" spans="1:6" x14ac:dyDescent="0.25">
      <c r="A1396" s="64" t="s">
        <v>1105</v>
      </c>
      <c r="B1396" t="s">
        <v>18397</v>
      </c>
      <c r="E1396" s="64" t="s">
        <v>1502</v>
      </c>
      <c r="F1396" t="str">
        <f t="shared" si="21"/>
        <v>NEUTRAL</v>
      </c>
    </row>
    <row r="1397" spans="1:6" x14ac:dyDescent="0.25">
      <c r="A1397" s="64" t="s">
        <v>1105</v>
      </c>
      <c r="B1397" t="s">
        <v>18397</v>
      </c>
      <c r="E1397" s="64" t="s">
        <v>1503</v>
      </c>
      <c r="F1397" t="str">
        <f t="shared" si="21"/>
        <v>NEUTRAL</v>
      </c>
    </row>
    <row r="1398" spans="1:6" x14ac:dyDescent="0.25">
      <c r="A1398" s="64" t="s">
        <v>1106</v>
      </c>
      <c r="B1398" t="s">
        <v>18397</v>
      </c>
      <c r="E1398" s="64" t="s">
        <v>1504</v>
      </c>
      <c r="F1398" t="str">
        <f t="shared" si="21"/>
        <v>NEUTRAL</v>
      </c>
    </row>
    <row r="1399" spans="1:6" x14ac:dyDescent="0.25">
      <c r="A1399" s="64" t="s">
        <v>1106</v>
      </c>
      <c r="B1399" t="s">
        <v>18397</v>
      </c>
      <c r="E1399" s="64" t="s">
        <v>1505</v>
      </c>
      <c r="F1399" t="str">
        <f t="shared" si="21"/>
        <v>NEUTRAL</v>
      </c>
    </row>
    <row r="1400" spans="1:6" x14ac:dyDescent="0.25">
      <c r="A1400" s="64" t="s">
        <v>1107</v>
      </c>
      <c r="B1400" t="s">
        <v>18397</v>
      </c>
      <c r="E1400" s="64" t="s">
        <v>1506</v>
      </c>
      <c r="F1400" t="str">
        <f t="shared" si="21"/>
        <v>NEUTRAL</v>
      </c>
    </row>
    <row r="1401" spans="1:6" x14ac:dyDescent="0.25">
      <c r="A1401" s="64" t="s">
        <v>1108</v>
      </c>
      <c r="B1401" t="s">
        <v>18397</v>
      </c>
      <c r="E1401" s="64" t="s">
        <v>1507</v>
      </c>
      <c r="F1401" t="str">
        <f t="shared" si="21"/>
        <v>NEUTRAL</v>
      </c>
    </row>
    <row r="1402" spans="1:6" x14ac:dyDescent="0.25">
      <c r="A1402" s="64" t="s">
        <v>1108</v>
      </c>
      <c r="B1402" t="s">
        <v>18397</v>
      </c>
      <c r="E1402" s="64" t="s">
        <v>1508</v>
      </c>
      <c r="F1402" t="str">
        <f t="shared" si="21"/>
        <v>NEUTRAL</v>
      </c>
    </row>
    <row r="1403" spans="1:6" x14ac:dyDescent="0.25">
      <c r="A1403" s="64" t="s">
        <v>1109</v>
      </c>
      <c r="B1403" t="s">
        <v>18397</v>
      </c>
      <c r="E1403" s="64" t="s">
        <v>1509</v>
      </c>
      <c r="F1403" t="str">
        <f t="shared" si="21"/>
        <v>NEUTRAL</v>
      </c>
    </row>
    <row r="1404" spans="1:6" x14ac:dyDescent="0.25">
      <c r="A1404" s="64" t="s">
        <v>1110</v>
      </c>
      <c r="B1404" t="s">
        <v>18397</v>
      </c>
      <c r="E1404" s="64" t="s">
        <v>1510</v>
      </c>
      <c r="F1404" t="str">
        <f t="shared" si="21"/>
        <v>NEUTRAL</v>
      </c>
    </row>
    <row r="1405" spans="1:6" x14ac:dyDescent="0.25">
      <c r="A1405" s="64" t="s">
        <v>1111</v>
      </c>
      <c r="B1405" t="s">
        <v>18397</v>
      </c>
      <c r="E1405" s="64" t="s">
        <v>1511</v>
      </c>
      <c r="F1405" t="str">
        <f t="shared" si="21"/>
        <v>NEUTRAL</v>
      </c>
    </row>
    <row r="1406" spans="1:6" x14ac:dyDescent="0.25">
      <c r="A1406" s="64" t="s">
        <v>1112</v>
      </c>
      <c r="B1406" t="s">
        <v>18397</v>
      </c>
      <c r="E1406" s="64" t="s">
        <v>1512</v>
      </c>
      <c r="F1406" t="str">
        <f t="shared" si="21"/>
        <v>NEUTRAL</v>
      </c>
    </row>
    <row r="1407" spans="1:6" x14ac:dyDescent="0.25">
      <c r="A1407" s="64" t="s">
        <v>1113</v>
      </c>
      <c r="B1407" t="s">
        <v>18397</v>
      </c>
      <c r="E1407" s="64" t="s">
        <v>1513</v>
      </c>
      <c r="F1407" t="str">
        <f t="shared" si="21"/>
        <v>NEUTRAL</v>
      </c>
    </row>
    <row r="1408" spans="1:6" x14ac:dyDescent="0.25">
      <c r="A1408" s="64" t="s">
        <v>1114</v>
      </c>
      <c r="B1408" t="s">
        <v>18397</v>
      </c>
      <c r="E1408" s="64" t="s">
        <v>1514</v>
      </c>
      <c r="F1408" t="str">
        <f t="shared" si="21"/>
        <v>NEUTRAL</v>
      </c>
    </row>
    <row r="1409" spans="1:6" x14ac:dyDescent="0.25">
      <c r="A1409" s="64" t="s">
        <v>1114</v>
      </c>
      <c r="B1409" t="s">
        <v>18397</v>
      </c>
      <c r="E1409" s="64" t="s">
        <v>1515</v>
      </c>
      <c r="F1409" t="str">
        <f t="shared" si="21"/>
        <v>NEUTRAL</v>
      </c>
    </row>
    <row r="1410" spans="1:6" x14ac:dyDescent="0.25">
      <c r="A1410" s="64" t="s">
        <v>1114</v>
      </c>
      <c r="B1410" t="s">
        <v>18397</v>
      </c>
      <c r="E1410" s="64" t="s">
        <v>1516</v>
      </c>
      <c r="F1410" t="str">
        <f t="shared" si="21"/>
        <v>NEUTRAL</v>
      </c>
    </row>
    <row r="1411" spans="1:6" x14ac:dyDescent="0.25">
      <c r="A1411" s="64" t="s">
        <v>1114</v>
      </c>
      <c r="B1411" t="s">
        <v>18397</v>
      </c>
      <c r="E1411" s="64" t="s">
        <v>1517</v>
      </c>
      <c r="F1411" t="str">
        <f t="shared" ref="F1411:F1432" si="22">VLOOKUP(E1411,A:B,2,FALSE)</f>
        <v>NEUTRAL</v>
      </c>
    </row>
    <row r="1412" spans="1:6" x14ac:dyDescent="0.25">
      <c r="A1412" s="64" t="s">
        <v>1114</v>
      </c>
      <c r="B1412" t="s">
        <v>18397</v>
      </c>
      <c r="E1412" s="64" t="s">
        <v>1519</v>
      </c>
      <c r="F1412" t="str">
        <f t="shared" si="22"/>
        <v>NEUTRAL</v>
      </c>
    </row>
    <row r="1413" spans="1:6" x14ac:dyDescent="0.25">
      <c r="A1413" s="64" t="s">
        <v>1114</v>
      </c>
      <c r="B1413" t="s">
        <v>18397</v>
      </c>
      <c r="E1413" s="64" t="s">
        <v>1521</v>
      </c>
      <c r="F1413" t="str">
        <f t="shared" si="22"/>
        <v>NEUTRAL</v>
      </c>
    </row>
    <row r="1414" spans="1:6" x14ac:dyDescent="0.25">
      <c r="A1414" s="64" t="s">
        <v>1115</v>
      </c>
      <c r="B1414" t="s">
        <v>18397</v>
      </c>
      <c r="E1414" s="64" t="s">
        <v>1522</v>
      </c>
      <c r="F1414" t="str">
        <f t="shared" si="22"/>
        <v>NEUTRAL</v>
      </c>
    </row>
    <row r="1415" spans="1:6" x14ac:dyDescent="0.25">
      <c r="A1415" s="64" t="s">
        <v>1115</v>
      </c>
      <c r="B1415" t="s">
        <v>18397</v>
      </c>
      <c r="E1415" s="64" t="s">
        <v>1523</v>
      </c>
      <c r="F1415" t="str">
        <f t="shared" si="22"/>
        <v>NEUTRAL</v>
      </c>
    </row>
    <row r="1416" spans="1:6" x14ac:dyDescent="0.25">
      <c r="A1416" s="64" t="s">
        <v>1115</v>
      </c>
      <c r="B1416" t="s">
        <v>18397</v>
      </c>
      <c r="E1416" s="64" t="s">
        <v>1524</v>
      </c>
      <c r="F1416" t="str">
        <f t="shared" si="22"/>
        <v>NEUTRAL</v>
      </c>
    </row>
    <row r="1417" spans="1:6" x14ac:dyDescent="0.25">
      <c r="A1417" s="64" t="s">
        <v>1116</v>
      </c>
      <c r="B1417" t="s">
        <v>18397</v>
      </c>
      <c r="E1417" s="64" t="s">
        <v>1525</v>
      </c>
      <c r="F1417" t="str">
        <f t="shared" si="22"/>
        <v>NEUTRAL</v>
      </c>
    </row>
    <row r="1418" spans="1:6" x14ac:dyDescent="0.25">
      <c r="A1418" s="64" t="s">
        <v>1117</v>
      </c>
      <c r="B1418" t="s">
        <v>18397</v>
      </c>
      <c r="E1418" s="64" t="s">
        <v>1526</v>
      </c>
      <c r="F1418" t="str">
        <f t="shared" si="22"/>
        <v>NEUTRAL</v>
      </c>
    </row>
    <row r="1419" spans="1:6" x14ac:dyDescent="0.25">
      <c r="A1419" s="64" t="s">
        <v>1117</v>
      </c>
      <c r="B1419" t="s">
        <v>18397</v>
      </c>
      <c r="E1419" s="64" t="s">
        <v>1527</v>
      </c>
      <c r="F1419" t="str">
        <f t="shared" si="22"/>
        <v>NEUTRAL</v>
      </c>
    </row>
    <row r="1420" spans="1:6" x14ac:dyDescent="0.25">
      <c r="A1420" s="64" t="s">
        <v>1118</v>
      </c>
      <c r="B1420" t="s">
        <v>18397</v>
      </c>
      <c r="E1420" s="64" t="s">
        <v>1528</v>
      </c>
      <c r="F1420" t="str">
        <f t="shared" si="22"/>
        <v>NEUTRAL</v>
      </c>
    </row>
    <row r="1421" spans="1:6" x14ac:dyDescent="0.25">
      <c r="A1421" s="64" t="s">
        <v>1119</v>
      </c>
      <c r="B1421" t="s">
        <v>18397</v>
      </c>
      <c r="E1421" s="64" t="s">
        <v>1643</v>
      </c>
      <c r="F1421" t="str">
        <f t="shared" si="22"/>
        <v>NEUTRAL</v>
      </c>
    </row>
    <row r="1422" spans="1:6" x14ac:dyDescent="0.25">
      <c r="A1422" s="64" t="s">
        <v>1119</v>
      </c>
      <c r="B1422" t="s">
        <v>18397</v>
      </c>
      <c r="E1422" s="64" t="s">
        <v>1530</v>
      </c>
      <c r="F1422" t="str">
        <f t="shared" si="22"/>
        <v>NEUTRAL</v>
      </c>
    </row>
    <row r="1423" spans="1:6" x14ac:dyDescent="0.25">
      <c r="A1423" s="64" t="s">
        <v>1120</v>
      </c>
      <c r="B1423" t="s">
        <v>18397</v>
      </c>
      <c r="E1423" s="64" t="s">
        <v>1531</v>
      </c>
      <c r="F1423" t="str">
        <f t="shared" si="22"/>
        <v>NEUTRAL</v>
      </c>
    </row>
    <row r="1424" spans="1:6" x14ac:dyDescent="0.25">
      <c r="A1424" s="64" t="s">
        <v>1120</v>
      </c>
      <c r="B1424" t="s">
        <v>18397</v>
      </c>
      <c r="E1424" s="64" t="s">
        <v>1644</v>
      </c>
      <c r="F1424" t="str">
        <f t="shared" si="22"/>
        <v>NEUTRAL</v>
      </c>
    </row>
    <row r="1425" spans="1:6" x14ac:dyDescent="0.25">
      <c r="A1425" s="64" t="s">
        <v>1121</v>
      </c>
      <c r="B1425" t="s">
        <v>18397</v>
      </c>
      <c r="E1425" s="64" t="s">
        <v>1645</v>
      </c>
      <c r="F1425" t="str">
        <f t="shared" si="22"/>
        <v>NEUTRAL</v>
      </c>
    </row>
    <row r="1426" spans="1:6" x14ac:dyDescent="0.25">
      <c r="A1426" s="64" t="s">
        <v>1122</v>
      </c>
      <c r="B1426" t="s">
        <v>18397</v>
      </c>
      <c r="E1426" s="64" t="s">
        <v>1533</v>
      </c>
      <c r="F1426" t="str">
        <f t="shared" si="22"/>
        <v>NEUTRAL</v>
      </c>
    </row>
    <row r="1427" spans="1:6" x14ac:dyDescent="0.25">
      <c r="A1427" s="64" t="s">
        <v>1123</v>
      </c>
      <c r="B1427" t="s">
        <v>18397</v>
      </c>
      <c r="E1427" s="64" t="s">
        <v>1535</v>
      </c>
      <c r="F1427" t="str">
        <f t="shared" si="22"/>
        <v>NEUTRAL</v>
      </c>
    </row>
    <row r="1428" spans="1:6" x14ac:dyDescent="0.25">
      <c r="A1428" s="64" t="s">
        <v>1123</v>
      </c>
      <c r="B1428" t="s">
        <v>18397</v>
      </c>
      <c r="E1428" s="64" t="s">
        <v>1536</v>
      </c>
      <c r="F1428" t="str">
        <f t="shared" si="22"/>
        <v>NEUTRAL</v>
      </c>
    </row>
    <row r="1429" spans="1:6" x14ac:dyDescent="0.25">
      <c r="A1429" s="64" t="s">
        <v>1123</v>
      </c>
      <c r="B1429" t="s">
        <v>18397</v>
      </c>
      <c r="E1429" s="64" t="s">
        <v>1538</v>
      </c>
      <c r="F1429" t="str">
        <f t="shared" si="22"/>
        <v>POSITIVE</v>
      </c>
    </row>
    <row r="1430" spans="1:6" x14ac:dyDescent="0.25">
      <c r="A1430" s="64" t="s">
        <v>1123</v>
      </c>
      <c r="B1430" t="s">
        <v>18397</v>
      </c>
      <c r="E1430" s="64" t="s">
        <v>1539</v>
      </c>
      <c r="F1430" t="str">
        <f t="shared" si="22"/>
        <v>POSITIVE</v>
      </c>
    </row>
    <row r="1431" spans="1:6" x14ac:dyDescent="0.25">
      <c r="A1431" s="64" t="s">
        <v>1123</v>
      </c>
      <c r="B1431" t="s">
        <v>18397</v>
      </c>
      <c r="E1431" s="64" t="s">
        <v>1540</v>
      </c>
      <c r="F1431" t="str">
        <f t="shared" si="22"/>
        <v>POSITIVE</v>
      </c>
    </row>
    <row r="1432" spans="1:6" x14ac:dyDescent="0.25">
      <c r="A1432" s="64" t="s">
        <v>1123</v>
      </c>
      <c r="B1432" t="s">
        <v>18397</v>
      </c>
      <c r="E1432" s="87" t="s">
        <v>1541</v>
      </c>
      <c r="F1432" t="str">
        <f t="shared" si="22"/>
        <v>NEUTRAL</v>
      </c>
    </row>
    <row r="1433" spans="1:6" x14ac:dyDescent="0.25">
      <c r="A1433" s="64" t="s">
        <v>1123</v>
      </c>
      <c r="B1433" t="s">
        <v>18397</v>
      </c>
    </row>
    <row r="1434" spans="1:6" x14ac:dyDescent="0.25">
      <c r="A1434" s="64" t="s">
        <v>1123</v>
      </c>
      <c r="B1434" t="s">
        <v>18397</v>
      </c>
    </row>
    <row r="1435" spans="1:6" x14ac:dyDescent="0.25">
      <c r="A1435" s="64" t="s">
        <v>1124</v>
      </c>
      <c r="B1435" t="s">
        <v>18397</v>
      </c>
    </row>
    <row r="1436" spans="1:6" x14ac:dyDescent="0.25">
      <c r="A1436" s="64" t="s">
        <v>1125</v>
      </c>
      <c r="B1436" t="s">
        <v>18397</v>
      </c>
    </row>
    <row r="1437" spans="1:6" x14ac:dyDescent="0.25">
      <c r="A1437" s="64" t="s">
        <v>1126</v>
      </c>
      <c r="B1437" t="s">
        <v>18397</v>
      </c>
    </row>
    <row r="1438" spans="1:6" x14ac:dyDescent="0.25">
      <c r="A1438" s="64" t="s">
        <v>1127</v>
      </c>
      <c r="B1438" t="s">
        <v>18397</v>
      </c>
    </row>
    <row r="1439" spans="1:6" x14ac:dyDescent="0.25">
      <c r="A1439" s="64" t="s">
        <v>1128</v>
      </c>
      <c r="B1439" t="s">
        <v>18397</v>
      </c>
    </row>
    <row r="1440" spans="1:6" x14ac:dyDescent="0.25">
      <c r="A1440" s="64" t="s">
        <v>1128</v>
      </c>
      <c r="B1440" t="s">
        <v>18397</v>
      </c>
    </row>
    <row r="1441" spans="1:2" x14ac:dyDescent="0.25">
      <c r="A1441" s="64" t="s">
        <v>1129</v>
      </c>
      <c r="B1441" t="s">
        <v>18397</v>
      </c>
    </row>
    <row r="1442" spans="1:2" x14ac:dyDescent="0.25">
      <c r="A1442" s="64" t="s">
        <v>1129</v>
      </c>
      <c r="B1442" t="s">
        <v>18397</v>
      </c>
    </row>
    <row r="1443" spans="1:2" x14ac:dyDescent="0.25">
      <c r="A1443" s="64" t="s">
        <v>1130</v>
      </c>
      <c r="B1443" t="s">
        <v>18397</v>
      </c>
    </row>
    <row r="1444" spans="1:2" x14ac:dyDescent="0.25">
      <c r="A1444" s="64" t="s">
        <v>1131</v>
      </c>
      <c r="B1444" t="s">
        <v>18397</v>
      </c>
    </row>
    <row r="1445" spans="1:2" x14ac:dyDescent="0.25">
      <c r="A1445" s="64" t="s">
        <v>1132</v>
      </c>
      <c r="B1445" t="s">
        <v>18397</v>
      </c>
    </row>
    <row r="1446" spans="1:2" x14ac:dyDescent="0.25">
      <c r="A1446" s="64" t="s">
        <v>1132</v>
      </c>
      <c r="B1446" t="s">
        <v>18397</v>
      </c>
    </row>
    <row r="1447" spans="1:2" x14ac:dyDescent="0.25">
      <c r="A1447" s="64" t="s">
        <v>1133</v>
      </c>
      <c r="B1447" t="s">
        <v>18397</v>
      </c>
    </row>
    <row r="1448" spans="1:2" x14ac:dyDescent="0.25">
      <c r="A1448" s="64" t="s">
        <v>1133</v>
      </c>
      <c r="B1448" t="s">
        <v>18397</v>
      </c>
    </row>
    <row r="1449" spans="1:2" x14ac:dyDescent="0.25">
      <c r="A1449" s="64" t="s">
        <v>1134</v>
      </c>
      <c r="B1449" t="s">
        <v>18397</v>
      </c>
    </row>
    <row r="1450" spans="1:2" x14ac:dyDescent="0.25">
      <c r="A1450" s="64" t="s">
        <v>1135</v>
      </c>
      <c r="B1450" t="s">
        <v>18397</v>
      </c>
    </row>
    <row r="1451" spans="1:2" x14ac:dyDescent="0.25">
      <c r="A1451" s="64" t="s">
        <v>1136</v>
      </c>
      <c r="B1451" t="s">
        <v>18397</v>
      </c>
    </row>
    <row r="1452" spans="1:2" x14ac:dyDescent="0.25">
      <c r="A1452" s="64" t="s">
        <v>1135</v>
      </c>
      <c r="B1452" t="s">
        <v>18397</v>
      </c>
    </row>
    <row r="1453" spans="1:2" x14ac:dyDescent="0.25">
      <c r="A1453" s="64" t="s">
        <v>1135</v>
      </c>
      <c r="B1453" t="s">
        <v>18397</v>
      </c>
    </row>
    <row r="1454" spans="1:2" x14ac:dyDescent="0.25">
      <c r="A1454" s="64" t="s">
        <v>1135</v>
      </c>
      <c r="B1454" t="s">
        <v>18397</v>
      </c>
    </row>
    <row r="1455" spans="1:2" x14ac:dyDescent="0.25">
      <c r="A1455" s="64" t="s">
        <v>1135</v>
      </c>
      <c r="B1455" t="s">
        <v>18397</v>
      </c>
    </row>
    <row r="1456" spans="1:2" x14ac:dyDescent="0.25">
      <c r="A1456" s="64" t="s">
        <v>1135</v>
      </c>
      <c r="B1456" t="s">
        <v>18397</v>
      </c>
    </row>
    <row r="1457" spans="1:2" x14ac:dyDescent="0.25">
      <c r="A1457" s="64" t="s">
        <v>1135</v>
      </c>
      <c r="B1457" t="s">
        <v>18397</v>
      </c>
    </row>
    <row r="1458" spans="1:2" x14ac:dyDescent="0.25">
      <c r="A1458" s="64" t="s">
        <v>1135</v>
      </c>
      <c r="B1458" t="s">
        <v>18397</v>
      </c>
    </row>
    <row r="1459" spans="1:2" x14ac:dyDescent="0.25">
      <c r="A1459" s="64" t="s">
        <v>1135</v>
      </c>
      <c r="B1459" t="s">
        <v>18397</v>
      </c>
    </row>
    <row r="1460" spans="1:2" x14ac:dyDescent="0.25">
      <c r="A1460" s="64" t="s">
        <v>1137</v>
      </c>
      <c r="B1460" t="s">
        <v>18397</v>
      </c>
    </row>
    <row r="1461" spans="1:2" x14ac:dyDescent="0.25">
      <c r="A1461" s="64" t="s">
        <v>1137</v>
      </c>
      <c r="B1461" t="s">
        <v>18397</v>
      </c>
    </row>
    <row r="1462" spans="1:2" x14ac:dyDescent="0.25">
      <c r="A1462" s="64" t="s">
        <v>1138</v>
      </c>
      <c r="B1462" t="s">
        <v>18397</v>
      </c>
    </row>
    <row r="1463" spans="1:2" x14ac:dyDescent="0.25">
      <c r="A1463" s="64" t="s">
        <v>1139</v>
      </c>
      <c r="B1463" t="s">
        <v>18397</v>
      </c>
    </row>
    <row r="1464" spans="1:2" x14ac:dyDescent="0.25">
      <c r="A1464" s="64" t="s">
        <v>1140</v>
      </c>
      <c r="B1464" t="s">
        <v>18397</v>
      </c>
    </row>
    <row r="1465" spans="1:2" x14ac:dyDescent="0.25">
      <c r="A1465" s="64" t="s">
        <v>1140</v>
      </c>
      <c r="B1465" t="s">
        <v>18397</v>
      </c>
    </row>
    <row r="1466" spans="1:2" x14ac:dyDescent="0.25">
      <c r="A1466" s="64" t="s">
        <v>1141</v>
      </c>
      <c r="B1466" t="s">
        <v>18397</v>
      </c>
    </row>
    <row r="1467" spans="1:2" x14ac:dyDescent="0.25">
      <c r="A1467" s="64" t="s">
        <v>1141</v>
      </c>
      <c r="B1467" t="s">
        <v>18397</v>
      </c>
    </row>
    <row r="1468" spans="1:2" x14ac:dyDescent="0.25">
      <c r="A1468" s="64" t="s">
        <v>1142</v>
      </c>
      <c r="B1468" t="s">
        <v>18397</v>
      </c>
    </row>
    <row r="1469" spans="1:2" x14ac:dyDescent="0.25">
      <c r="A1469" s="64" t="s">
        <v>1142</v>
      </c>
      <c r="B1469" t="s">
        <v>18397</v>
      </c>
    </row>
    <row r="1470" spans="1:2" x14ac:dyDescent="0.25">
      <c r="A1470" s="64" t="s">
        <v>1143</v>
      </c>
      <c r="B1470" t="s">
        <v>18397</v>
      </c>
    </row>
    <row r="1471" spans="1:2" x14ac:dyDescent="0.25">
      <c r="A1471" s="64" t="s">
        <v>1144</v>
      </c>
      <c r="B1471" t="s">
        <v>18397</v>
      </c>
    </row>
    <row r="1472" spans="1:2" x14ac:dyDescent="0.25">
      <c r="A1472" s="64" t="s">
        <v>1145</v>
      </c>
      <c r="B1472" t="s">
        <v>18397</v>
      </c>
    </row>
    <row r="1473" spans="1:2" x14ac:dyDescent="0.25">
      <c r="A1473" s="64" t="s">
        <v>1145</v>
      </c>
      <c r="B1473" t="s">
        <v>18397</v>
      </c>
    </row>
    <row r="1474" spans="1:2" x14ac:dyDescent="0.25">
      <c r="A1474" s="64" t="s">
        <v>1146</v>
      </c>
      <c r="B1474" t="s">
        <v>18397</v>
      </c>
    </row>
    <row r="1475" spans="1:2" x14ac:dyDescent="0.25">
      <c r="A1475" s="64" t="s">
        <v>1147</v>
      </c>
      <c r="B1475" t="s">
        <v>18397</v>
      </c>
    </row>
    <row r="1476" spans="1:2" x14ac:dyDescent="0.25">
      <c r="A1476" s="64" t="s">
        <v>1148</v>
      </c>
      <c r="B1476" t="s">
        <v>18397</v>
      </c>
    </row>
    <row r="1477" spans="1:2" x14ac:dyDescent="0.25">
      <c r="A1477" s="64" t="s">
        <v>1149</v>
      </c>
      <c r="B1477" t="s">
        <v>18397</v>
      </c>
    </row>
    <row r="1478" spans="1:2" x14ac:dyDescent="0.25">
      <c r="A1478" s="64" t="s">
        <v>1150</v>
      </c>
      <c r="B1478" t="s">
        <v>18397</v>
      </c>
    </row>
    <row r="1479" spans="1:2" x14ac:dyDescent="0.25">
      <c r="A1479" s="64" t="s">
        <v>1151</v>
      </c>
      <c r="B1479" t="s">
        <v>18397</v>
      </c>
    </row>
    <row r="1480" spans="1:2" x14ac:dyDescent="0.25">
      <c r="A1480" s="64" t="s">
        <v>1152</v>
      </c>
      <c r="B1480" t="s">
        <v>18397</v>
      </c>
    </row>
    <row r="1481" spans="1:2" x14ac:dyDescent="0.25">
      <c r="A1481" s="64" t="s">
        <v>1153</v>
      </c>
      <c r="B1481" t="s">
        <v>18397</v>
      </c>
    </row>
    <row r="1482" spans="1:2" x14ac:dyDescent="0.25">
      <c r="A1482" s="64" t="s">
        <v>1154</v>
      </c>
      <c r="B1482" t="s">
        <v>18397</v>
      </c>
    </row>
    <row r="1483" spans="1:2" x14ac:dyDescent="0.25">
      <c r="A1483" s="64" t="s">
        <v>1155</v>
      </c>
      <c r="B1483" t="s">
        <v>18397</v>
      </c>
    </row>
    <row r="1484" spans="1:2" x14ac:dyDescent="0.25">
      <c r="A1484" s="64" t="s">
        <v>1156</v>
      </c>
      <c r="B1484" t="s">
        <v>18397</v>
      </c>
    </row>
    <row r="1485" spans="1:2" x14ac:dyDescent="0.25">
      <c r="A1485" s="64" t="s">
        <v>1157</v>
      </c>
      <c r="B1485" t="s">
        <v>18397</v>
      </c>
    </row>
    <row r="1486" spans="1:2" x14ac:dyDescent="0.25">
      <c r="A1486" s="64" t="s">
        <v>1158</v>
      </c>
      <c r="B1486" t="s">
        <v>18397</v>
      </c>
    </row>
    <row r="1487" spans="1:2" x14ac:dyDescent="0.25">
      <c r="A1487" s="64" t="s">
        <v>1158</v>
      </c>
      <c r="B1487" t="s">
        <v>18397</v>
      </c>
    </row>
    <row r="1488" spans="1:2" x14ac:dyDescent="0.25">
      <c r="A1488" s="64" t="s">
        <v>1158</v>
      </c>
      <c r="B1488" t="s">
        <v>18397</v>
      </c>
    </row>
    <row r="1489" spans="1:2" x14ac:dyDescent="0.25">
      <c r="A1489" s="64" t="s">
        <v>1158</v>
      </c>
      <c r="B1489" t="s">
        <v>18397</v>
      </c>
    </row>
    <row r="1490" spans="1:2" x14ac:dyDescent="0.25">
      <c r="A1490" s="64" t="s">
        <v>1158</v>
      </c>
      <c r="B1490" t="s">
        <v>18397</v>
      </c>
    </row>
    <row r="1491" spans="1:2" x14ac:dyDescent="0.25">
      <c r="A1491" s="64" t="s">
        <v>1158</v>
      </c>
      <c r="B1491" t="s">
        <v>18397</v>
      </c>
    </row>
    <row r="1492" spans="1:2" x14ac:dyDescent="0.25">
      <c r="A1492" s="64" t="s">
        <v>1159</v>
      </c>
      <c r="B1492" t="s">
        <v>18397</v>
      </c>
    </row>
    <row r="1493" spans="1:2" x14ac:dyDescent="0.25">
      <c r="A1493" s="64" t="s">
        <v>1159</v>
      </c>
      <c r="B1493" t="s">
        <v>18397</v>
      </c>
    </row>
    <row r="1494" spans="1:2" x14ac:dyDescent="0.25">
      <c r="A1494" s="64" t="s">
        <v>1159</v>
      </c>
      <c r="B1494" t="s">
        <v>18397</v>
      </c>
    </row>
    <row r="1495" spans="1:2" x14ac:dyDescent="0.25">
      <c r="A1495" s="64" t="s">
        <v>1159</v>
      </c>
      <c r="B1495" t="s">
        <v>18397</v>
      </c>
    </row>
    <row r="1496" spans="1:2" x14ac:dyDescent="0.25">
      <c r="A1496" s="64" t="s">
        <v>1159</v>
      </c>
      <c r="B1496" t="s">
        <v>18397</v>
      </c>
    </row>
    <row r="1497" spans="1:2" x14ac:dyDescent="0.25">
      <c r="A1497" s="64" t="s">
        <v>1159</v>
      </c>
      <c r="B1497" t="s">
        <v>18397</v>
      </c>
    </row>
    <row r="1498" spans="1:2" x14ac:dyDescent="0.25">
      <c r="A1498" s="64" t="s">
        <v>1160</v>
      </c>
      <c r="B1498" t="s">
        <v>18397</v>
      </c>
    </row>
    <row r="1499" spans="1:2" x14ac:dyDescent="0.25">
      <c r="A1499" s="64" t="s">
        <v>1160</v>
      </c>
      <c r="B1499" t="s">
        <v>18397</v>
      </c>
    </row>
    <row r="1500" spans="1:2" x14ac:dyDescent="0.25">
      <c r="A1500" s="64" t="s">
        <v>1161</v>
      </c>
      <c r="B1500" t="s">
        <v>18397</v>
      </c>
    </row>
    <row r="1501" spans="1:2" x14ac:dyDescent="0.25">
      <c r="A1501" s="64" t="s">
        <v>1162</v>
      </c>
      <c r="B1501" t="s">
        <v>18397</v>
      </c>
    </row>
    <row r="1502" spans="1:2" x14ac:dyDescent="0.25">
      <c r="A1502" s="64" t="s">
        <v>1163</v>
      </c>
      <c r="B1502" t="s">
        <v>18397</v>
      </c>
    </row>
    <row r="1503" spans="1:2" x14ac:dyDescent="0.25">
      <c r="A1503" s="64" t="s">
        <v>1164</v>
      </c>
      <c r="B1503" t="s">
        <v>18397</v>
      </c>
    </row>
    <row r="1504" spans="1:2" x14ac:dyDescent="0.25">
      <c r="A1504" s="64" t="s">
        <v>1164</v>
      </c>
      <c r="B1504" t="s">
        <v>18397</v>
      </c>
    </row>
    <row r="1505" spans="1:2" x14ac:dyDescent="0.25">
      <c r="A1505" s="64" t="s">
        <v>1165</v>
      </c>
      <c r="B1505" t="s">
        <v>18399</v>
      </c>
    </row>
    <row r="1506" spans="1:2" x14ac:dyDescent="0.25">
      <c r="A1506" s="64" t="s">
        <v>1165</v>
      </c>
      <c r="B1506" t="s">
        <v>18397</v>
      </c>
    </row>
    <row r="1507" spans="1:2" x14ac:dyDescent="0.25">
      <c r="A1507" s="64" t="s">
        <v>1166</v>
      </c>
      <c r="B1507" t="s">
        <v>18397</v>
      </c>
    </row>
    <row r="1508" spans="1:2" x14ac:dyDescent="0.25">
      <c r="A1508" s="64" t="s">
        <v>1167</v>
      </c>
      <c r="B1508" t="s">
        <v>18397</v>
      </c>
    </row>
    <row r="1509" spans="1:2" x14ac:dyDescent="0.25">
      <c r="A1509" s="64" t="s">
        <v>1168</v>
      </c>
      <c r="B1509" t="s">
        <v>18397</v>
      </c>
    </row>
    <row r="1510" spans="1:2" x14ac:dyDescent="0.25">
      <c r="A1510" s="64" t="s">
        <v>1168</v>
      </c>
      <c r="B1510" t="s">
        <v>18397</v>
      </c>
    </row>
    <row r="1511" spans="1:2" x14ac:dyDescent="0.25">
      <c r="A1511" s="64" t="s">
        <v>1169</v>
      </c>
      <c r="B1511" t="s">
        <v>18397</v>
      </c>
    </row>
    <row r="1512" spans="1:2" x14ac:dyDescent="0.25">
      <c r="A1512" s="64" t="s">
        <v>1170</v>
      </c>
      <c r="B1512" t="s">
        <v>18397</v>
      </c>
    </row>
    <row r="1513" spans="1:2" x14ac:dyDescent="0.25">
      <c r="A1513" s="64" t="s">
        <v>1170</v>
      </c>
      <c r="B1513" t="s">
        <v>18397</v>
      </c>
    </row>
    <row r="1514" spans="1:2" x14ac:dyDescent="0.25">
      <c r="A1514" s="64" t="s">
        <v>1171</v>
      </c>
      <c r="B1514" t="s">
        <v>18397</v>
      </c>
    </row>
    <row r="1515" spans="1:2" x14ac:dyDescent="0.25">
      <c r="A1515" s="64" t="s">
        <v>1171</v>
      </c>
      <c r="B1515" t="s">
        <v>18397</v>
      </c>
    </row>
    <row r="1516" spans="1:2" x14ac:dyDescent="0.25">
      <c r="A1516" s="64" t="s">
        <v>1172</v>
      </c>
      <c r="B1516" t="s">
        <v>18397</v>
      </c>
    </row>
    <row r="1517" spans="1:2" x14ac:dyDescent="0.25">
      <c r="A1517" s="64" t="s">
        <v>1173</v>
      </c>
      <c r="B1517" t="s">
        <v>18397</v>
      </c>
    </row>
    <row r="1518" spans="1:2" x14ac:dyDescent="0.25">
      <c r="A1518" s="64" t="s">
        <v>1173</v>
      </c>
      <c r="B1518" t="s">
        <v>18397</v>
      </c>
    </row>
    <row r="1519" spans="1:2" x14ac:dyDescent="0.25">
      <c r="A1519" s="64" t="s">
        <v>1174</v>
      </c>
      <c r="B1519" t="s">
        <v>18397</v>
      </c>
    </row>
    <row r="1520" spans="1:2" x14ac:dyDescent="0.25">
      <c r="A1520" s="64" t="s">
        <v>1175</v>
      </c>
      <c r="B1520" t="s">
        <v>18397</v>
      </c>
    </row>
    <row r="1521" spans="1:2" x14ac:dyDescent="0.25">
      <c r="A1521" s="64" t="s">
        <v>1176</v>
      </c>
      <c r="B1521" t="s">
        <v>18397</v>
      </c>
    </row>
    <row r="1522" spans="1:2" x14ac:dyDescent="0.25">
      <c r="A1522" s="64" t="s">
        <v>1176</v>
      </c>
      <c r="B1522" t="s">
        <v>18397</v>
      </c>
    </row>
    <row r="1523" spans="1:2" x14ac:dyDescent="0.25">
      <c r="A1523" s="64" t="s">
        <v>1177</v>
      </c>
      <c r="B1523" t="s">
        <v>18397</v>
      </c>
    </row>
    <row r="1524" spans="1:2" x14ac:dyDescent="0.25">
      <c r="A1524" s="64" t="s">
        <v>1178</v>
      </c>
      <c r="B1524" t="s">
        <v>18397</v>
      </c>
    </row>
    <row r="1525" spans="1:2" x14ac:dyDescent="0.25">
      <c r="A1525" s="64" t="s">
        <v>1179</v>
      </c>
      <c r="B1525" t="s">
        <v>18397</v>
      </c>
    </row>
    <row r="1526" spans="1:2" x14ac:dyDescent="0.25">
      <c r="A1526" s="64" t="s">
        <v>1179</v>
      </c>
      <c r="B1526" t="s">
        <v>18397</v>
      </c>
    </row>
    <row r="1527" spans="1:2" x14ac:dyDescent="0.25">
      <c r="A1527" s="64" t="s">
        <v>1179</v>
      </c>
      <c r="B1527" t="s">
        <v>18397</v>
      </c>
    </row>
    <row r="1528" spans="1:2" x14ac:dyDescent="0.25">
      <c r="A1528" s="64" t="s">
        <v>1180</v>
      </c>
      <c r="B1528" t="s">
        <v>18397</v>
      </c>
    </row>
    <row r="1529" spans="1:2" x14ac:dyDescent="0.25">
      <c r="A1529" s="64" t="s">
        <v>1181</v>
      </c>
      <c r="B1529" t="s">
        <v>18397</v>
      </c>
    </row>
    <row r="1530" spans="1:2" x14ac:dyDescent="0.25">
      <c r="A1530" s="64" t="s">
        <v>1182</v>
      </c>
      <c r="B1530" t="s">
        <v>18397</v>
      </c>
    </row>
    <row r="1531" spans="1:2" x14ac:dyDescent="0.25">
      <c r="A1531" s="64" t="s">
        <v>1182</v>
      </c>
      <c r="B1531" t="s">
        <v>18397</v>
      </c>
    </row>
    <row r="1532" spans="1:2" x14ac:dyDescent="0.25">
      <c r="A1532" s="64" t="s">
        <v>1183</v>
      </c>
      <c r="B1532" t="s">
        <v>18397</v>
      </c>
    </row>
    <row r="1533" spans="1:2" x14ac:dyDescent="0.25">
      <c r="A1533" s="64" t="s">
        <v>1183</v>
      </c>
      <c r="B1533" t="s">
        <v>18397</v>
      </c>
    </row>
    <row r="1534" spans="1:2" x14ac:dyDescent="0.25">
      <c r="A1534" s="64" t="s">
        <v>1183</v>
      </c>
      <c r="B1534" t="s">
        <v>18397</v>
      </c>
    </row>
    <row r="1535" spans="1:2" x14ac:dyDescent="0.25">
      <c r="A1535" s="64" t="s">
        <v>1184</v>
      </c>
      <c r="B1535" t="s">
        <v>18397</v>
      </c>
    </row>
    <row r="1536" spans="1:2" x14ac:dyDescent="0.25">
      <c r="A1536" s="64" t="s">
        <v>1185</v>
      </c>
      <c r="B1536" t="s">
        <v>18397</v>
      </c>
    </row>
    <row r="1537" spans="1:2" x14ac:dyDescent="0.25">
      <c r="A1537" s="64" t="s">
        <v>1185</v>
      </c>
      <c r="B1537" t="s">
        <v>18397</v>
      </c>
    </row>
    <row r="1538" spans="1:2" x14ac:dyDescent="0.25">
      <c r="A1538" s="64" t="s">
        <v>1186</v>
      </c>
      <c r="B1538" t="s">
        <v>18397</v>
      </c>
    </row>
    <row r="1539" spans="1:2" x14ac:dyDescent="0.25">
      <c r="A1539" s="64" t="s">
        <v>1187</v>
      </c>
      <c r="B1539" t="s">
        <v>18397</v>
      </c>
    </row>
    <row r="1540" spans="1:2" x14ac:dyDescent="0.25">
      <c r="A1540" s="64" t="s">
        <v>1188</v>
      </c>
      <c r="B1540" t="s">
        <v>18397</v>
      </c>
    </row>
    <row r="1541" spans="1:2" x14ac:dyDescent="0.25">
      <c r="A1541" s="64" t="s">
        <v>1189</v>
      </c>
      <c r="B1541" t="s">
        <v>18397</v>
      </c>
    </row>
    <row r="1542" spans="1:2" x14ac:dyDescent="0.25">
      <c r="A1542" s="64" t="s">
        <v>1190</v>
      </c>
      <c r="B1542" t="s">
        <v>18397</v>
      </c>
    </row>
    <row r="1543" spans="1:2" x14ac:dyDescent="0.25">
      <c r="A1543" s="64" t="s">
        <v>1191</v>
      </c>
      <c r="B1543" t="s">
        <v>18397</v>
      </c>
    </row>
    <row r="1544" spans="1:2" x14ac:dyDescent="0.25">
      <c r="A1544" s="64" t="s">
        <v>1191</v>
      </c>
      <c r="B1544" t="s">
        <v>18397</v>
      </c>
    </row>
    <row r="1545" spans="1:2" x14ac:dyDescent="0.25">
      <c r="A1545" s="64" t="s">
        <v>1192</v>
      </c>
      <c r="B1545" t="s">
        <v>18397</v>
      </c>
    </row>
    <row r="1546" spans="1:2" x14ac:dyDescent="0.25">
      <c r="A1546" s="64" t="s">
        <v>1192</v>
      </c>
      <c r="B1546" t="s">
        <v>18397</v>
      </c>
    </row>
    <row r="1547" spans="1:2" x14ac:dyDescent="0.25">
      <c r="A1547" s="64" t="s">
        <v>1193</v>
      </c>
      <c r="B1547" t="s">
        <v>18397</v>
      </c>
    </row>
    <row r="1548" spans="1:2" x14ac:dyDescent="0.25">
      <c r="A1548" s="64" t="s">
        <v>1193</v>
      </c>
      <c r="B1548" t="s">
        <v>18399</v>
      </c>
    </row>
    <row r="1549" spans="1:2" x14ac:dyDescent="0.25">
      <c r="A1549" s="64" t="s">
        <v>1194</v>
      </c>
      <c r="B1549" t="s">
        <v>18399</v>
      </c>
    </row>
    <row r="1550" spans="1:2" x14ac:dyDescent="0.25">
      <c r="A1550" s="64" t="s">
        <v>1195</v>
      </c>
      <c r="B1550" t="s">
        <v>18399</v>
      </c>
    </row>
    <row r="1551" spans="1:2" x14ac:dyDescent="0.25">
      <c r="A1551" s="64" t="s">
        <v>1196</v>
      </c>
      <c r="B1551" t="s">
        <v>18397</v>
      </c>
    </row>
    <row r="1552" spans="1:2" x14ac:dyDescent="0.25">
      <c r="A1552" s="64" t="s">
        <v>1196</v>
      </c>
      <c r="B1552" t="s">
        <v>18398</v>
      </c>
    </row>
    <row r="1553" spans="1:2" x14ac:dyDescent="0.25">
      <c r="A1553" s="64" t="s">
        <v>1197</v>
      </c>
      <c r="B1553" t="s">
        <v>18398</v>
      </c>
    </row>
    <row r="1554" spans="1:2" x14ac:dyDescent="0.25">
      <c r="A1554" s="64" t="s">
        <v>1197</v>
      </c>
      <c r="B1554" t="s">
        <v>18398</v>
      </c>
    </row>
    <row r="1555" spans="1:2" x14ac:dyDescent="0.25">
      <c r="A1555" s="64" t="s">
        <v>1197</v>
      </c>
      <c r="B1555" t="s">
        <v>18398</v>
      </c>
    </row>
    <row r="1556" spans="1:2" x14ac:dyDescent="0.25">
      <c r="A1556" s="64" t="s">
        <v>1198</v>
      </c>
      <c r="B1556" t="s">
        <v>18398</v>
      </c>
    </row>
    <row r="1557" spans="1:2" x14ac:dyDescent="0.25">
      <c r="A1557" s="64" t="s">
        <v>1198</v>
      </c>
      <c r="B1557" t="s">
        <v>18398</v>
      </c>
    </row>
    <row r="1558" spans="1:2" x14ac:dyDescent="0.25">
      <c r="A1558" s="64" t="s">
        <v>1199</v>
      </c>
      <c r="B1558" t="s">
        <v>18398</v>
      </c>
    </row>
    <row r="1559" spans="1:2" x14ac:dyDescent="0.25">
      <c r="A1559" s="64" t="s">
        <v>1200</v>
      </c>
      <c r="B1559" t="s">
        <v>18398</v>
      </c>
    </row>
    <row r="1560" spans="1:2" x14ac:dyDescent="0.25">
      <c r="A1560" s="64" t="s">
        <v>1201</v>
      </c>
      <c r="B1560" t="s">
        <v>18397</v>
      </c>
    </row>
    <row r="1561" spans="1:2" x14ac:dyDescent="0.25">
      <c r="A1561" s="64" t="s">
        <v>1202</v>
      </c>
      <c r="B1561" t="s">
        <v>18397</v>
      </c>
    </row>
    <row r="1562" spans="1:2" x14ac:dyDescent="0.25">
      <c r="A1562" s="64" t="s">
        <v>1202</v>
      </c>
      <c r="B1562" t="s">
        <v>18397</v>
      </c>
    </row>
    <row r="1563" spans="1:2" x14ac:dyDescent="0.25">
      <c r="A1563" s="64" t="s">
        <v>1202</v>
      </c>
      <c r="B1563" t="s">
        <v>18397</v>
      </c>
    </row>
    <row r="1564" spans="1:2" x14ac:dyDescent="0.25">
      <c r="A1564" s="64" t="s">
        <v>1202</v>
      </c>
      <c r="B1564" t="s">
        <v>18397</v>
      </c>
    </row>
    <row r="1565" spans="1:2" x14ac:dyDescent="0.25">
      <c r="A1565" s="64" t="s">
        <v>1203</v>
      </c>
      <c r="B1565" t="s">
        <v>18397</v>
      </c>
    </row>
    <row r="1566" spans="1:2" x14ac:dyDescent="0.25">
      <c r="A1566" s="64" t="s">
        <v>1204</v>
      </c>
      <c r="B1566" t="s">
        <v>18397</v>
      </c>
    </row>
    <row r="1567" spans="1:2" x14ac:dyDescent="0.25">
      <c r="A1567" s="64" t="s">
        <v>1205</v>
      </c>
      <c r="B1567" t="s">
        <v>18397</v>
      </c>
    </row>
    <row r="1568" spans="1:2" x14ac:dyDescent="0.25">
      <c r="A1568" s="64" t="s">
        <v>1206</v>
      </c>
      <c r="B1568" t="s">
        <v>18397</v>
      </c>
    </row>
    <row r="1569" spans="1:2" x14ac:dyDescent="0.25">
      <c r="A1569" s="64" t="s">
        <v>1207</v>
      </c>
      <c r="B1569" t="s">
        <v>18397</v>
      </c>
    </row>
    <row r="1570" spans="1:2" x14ac:dyDescent="0.25">
      <c r="A1570" s="64" t="s">
        <v>1208</v>
      </c>
      <c r="B1570" t="s">
        <v>18397</v>
      </c>
    </row>
    <row r="1571" spans="1:2" x14ac:dyDescent="0.25">
      <c r="A1571" s="64" t="s">
        <v>1209</v>
      </c>
      <c r="B1571" t="s">
        <v>18397</v>
      </c>
    </row>
    <row r="1572" spans="1:2" x14ac:dyDescent="0.25">
      <c r="A1572" s="64" t="s">
        <v>1210</v>
      </c>
      <c r="B1572" t="s">
        <v>18397</v>
      </c>
    </row>
    <row r="1573" spans="1:2" x14ac:dyDescent="0.25">
      <c r="A1573" s="64" t="s">
        <v>1210</v>
      </c>
      <c r="B1573" t="s">
        <v>18397</v>
      </c>
    </row>
    <row r="1574" spans="1:2" x14ac:dyDescent="0.25">
      <c r="A1574" s="64" t="s">
        <v>1210</v>
      </c>
      <c r="B1574" t="s">
        <v>18397</v>
      </c>
    </row>
    <row r="1575" spans="1:2" x14ac:dyDescent="0.25">
      <c r="A1575" s="64" t="s">
        <v>1210</v>
      </c>
      <c r="B1575" t="s">
        <v>18397</v>
      </c>
    </row>
    <row r="1576" spans="1:2" x14ac:dyDescent="0.25">
      <c r="A1576" s="64" t="s">
        <v>1211</v>
      </c>
      <c r="B1576" t="s">
        <v>18397</v>
      </c>
    </row>
    <row r="1577" spans="1:2" x14ac:dyDescent="0.25">
      <c r="A1577" s="64" t="s">
        <v>1212</v>
      </c>
      <c r="B1577" t="s">
        <v>18397</v>
      </c>
    </row>
    <row r="1578" spans="1:2" x14ac:dyDescent="0.25">
      <c r="A1578" s="64" t="s">
        <v>1213</v>
      </c>
      <c r="B1578" t="s">
        <v>18397</v>
      </c>
    </row>
    <row r="1579" spans="1:2" x14ac:dyDescent="0.25">
      <c r="A1579" s="64" t="s">
        <v>1213</v>
      </c>
      <c r="B1579" t="s">
        <v>18397</v>
      </c>
    </row>
    <row r="1580" spans="1:2" x14ac:dyDescent="0.25">
      <c r="A1580" s="64" t="s">
        <v>1214</v>
      </c>
      <c r="B1580" t="s">
        <v>18397</v>
      </c>
    </row>
    <row r="1581" spans="1:2" x14ac:dyDescent="0.25">
      <c r="A1581" s="64" t="s">
        <v>1214</v>
      </c>
      <c r="B1581" t="s">
        <v>18397</v>
      </c>
    </row>
    <row r="1582" spans="1:2" x14ac:dyDescent="0.25">
      <c r="A1582" s="64" t="s">
        <v>1215</v>
      </c>
      <c r="B1582" t="s">
        <v>18397</v>
      </c>
    </row>
    <row r="1583" spans="1:2" x14ac:dyDescent="0.25">
      <c r="A1583" s="64" t="s">
        <v>1216</v>
      </c>
      <c r="B1583" t="s">
        <v>18397</v>
      </c>
    </row>
    <row r="1584" spans="1:2" x14ac:dyDescent="0.25">
      <c r="A1584" s="64" t="s">
        <v>1216</v>
      </c>
      <c r="B1584" t="s">
        <v>18397</v>
      </c>
    </row>
    <row r="1585" spans="1:2" x14ac:dyDescent="0.25">
      <c r="A1585" s="64" t="s">
        <v>1217</v>
      </c>
      <c r="B1585" t="s">
        <v>18397</v>
      </c>
    </row>
    <row r="1586" spans="1:2" x14ac:dyDescent="0.25">
      <c r="A1586" s="64" t="s">
        <v>1218</v>
      </c>
      <c r="B1586" t="s">
        <v>18397</v>
      </c>
    </row>
    <row r="1587" spans="1:2" x14ac:dyDescent="0.25">
      <c r="A1587" s="64" t="s">
        <v>1219</v>
      </c>
      <c r="B1587" t="s">
        <v>18397</v>
      </c>
    </row>
    <row r="1588" spans="1:2" x14ac:dyDescent="0.25">
      <c r="A1588" s="64" t="s">
        <v>1220</v>
      </c>
      <c r="B1588" t="s">
        <v>18397</v>
      </c>
    </row>
    <row r="1589" spans="1:2" x14ac:dyDescent="0.25">
      <c r="A1589" s="64" t="s">
        <v>1220</v>
      </c>
      <c r="B1589" t="s">
        <v>18397</v>
      </c>
    </row>
    <row r="1590" spans="1:2" x14ac:dyDescent="0.25">
      <c r="A1590" s="64" t="s">
        <v>1221</v>
      </c>
      <c r="B1590" t="s">
        <v>18397</v>
      </c>
    </row>
    <row r="1591" spans="1:2" x14ac:dyDescent="0.25">
      <c r="A1591" s="64" t="s">
        <v>1222</v>
      </c>
      <c r="B1591" t="s">
        <v>18397</v>
      </c>
    </row>
    <row r="1592" spans="1:2" x14ac:dyDescent="0.25">
      <c r="A1592" s="64" t="s">
        <v>1223</v>
      </c>
      <c r="B1592" t="s">
        <v>18397</v>
      </c>
    </row>
    <row r="1593" spans="1:2" x14ac:dyDescent="0.25">
      <c r="A1593" s="64" t="s">
        <v>1223</v>
      </c>
      <c r="B1593" t="s">
        <v>18397</v>
      </c>
    </row>
    <row r="1594" spans="1:2" x14ac:dyDescent="0.25">
      <c r="A1594" s="64" t="s">
        <v>1224</v>
      </c>
      <c r="B1594" t="s">
        <v>18397</v>
      </c>
    </row>
    <row r="1595" spans="1:2" x14ac:dyDescent="0.25">
      <c r="A1595" s="64" t="s">
        <v>1225</v>
      </c>
      <c r="B1595" t="s">
        <v>18397</v>
      </c>
    </row>
    <row r="1596" spans="1:2" x14ac:dyDescent="0.25">
      <c r="A1596" s="64" t="s">
        <v>1226</v>
      </c>
      <c r="B1596" t="s">
        <v>18397</v>
      </c>
    </row>
    <row r="1597" spans="1:2" x14ac:dyDescent="0.25">
      <c r="A1597" s="64" t="s">
        <v>1226</v>
      </c>
      <c r="B1597" t="s">
        <v>18397</v>
      </c>
    </row>
    <row r="1598" spans="1:2" x14ac:dyDescent="0.25">
      <c r="A1598" s="64" t="s">
        <v>1227</v>
      </c>
      <c r="B1598" t="s">
        <v>18397</v>
      </c>
    </row>
    <row r="1599" spans="1:2" x14ac:dyDescent="0.25">
      <c r="A1599" s="64" t="s">
        <v>1227</v>
      </c>
      <c r="B1599" t="s">
        <v>18397</v>
      </c>
    </row>
    <row r="1600" spans="1:2" x14ac:dyDescent="0.25">
      <c r="A1600" s="64" t="s">
        <v>1228</v>
      </c>
      <c r="B1600" t="s">
        <v>18397</v>
      </c>
    </row>
    <row r="1601" spans="1:2" x14ac:dyDescent="0.25">
      <c r="A1601" s="64" t="s">
        <v>1229</v>
      </c>
      <c r="B1601" t="s">
        <v>18397</v>
      </c>
    </row>
    <row r="1602" spans="1:2" x14ac:dyDescent="0.25">
      <c r="A1602" s="64" t="s">
        <v>1229</v>
      </c>
      <c r="B1602" t="s">
        <v>18397</v>
      </c>
    </row>
    <row r="1603" spans="1:2" x14ac:dyDescent="0.25">
      <c r="A1603" s="64" t="s">
        <v>1229</v>
      </c>
      <c r="B1603" t="s">
        <v>18397</v>
      </c>
    </row>
    <row r="1604" spans="1:2" x14ac:dyDescent="0.25">
      <c r="A1604" s="64" t="s">
        <v>1230</v>
      </c>
      <c r="B1604" t="s">
        <v>18397</v>
      </c>
    </row>
    <row r="1605" spans="1:2" x14ac:dyDescent="0.25">
      <c r="A1605" s="64" t="s">
        <v>1231</v>
      </c>
      <c r="B1605" t="s">
        <v>18397</v>
      </c>
    </row>
    <row r="1606" spans="1:2" x14ac:dyDescent="0.25">
      <c r="A1606" s="64" t="s">
        <v>1232</v>
      </c>
      <c r="B1606" t="s">
        <v>18397</v>
      </c>
    </row>
    <row r="1607" spans="1:2" x14ac:dyDescent="0.25">
      <c r="A1607" s="64" t="s">
        <v>1233</v>
      </c>
      <c r="B1607" t="s">
        <v>18397</v>
      </c>
    </row>
    <row r="1608" spans="1:2" x14ac:dyDescent="0.25">
      <c r="A1608" s="64" t="s">
        <v>1233</v>
      </c>
      <c r="B1608" t="s">
        <v>18397</v>
      </c>
    </row>
    <row r="1609" spans="1:2" x14ac:dyDescent="0.25">
      <c r="A1609" s="64" t="s">
        <v>1234</v>
      </c>
      <c r="B1609" t="s">
        <v>18397</v>
      </c>
    </row>
    <row r="1610" spans="1:2" x14ac:dyDescent="0.25">
      <c r="A1610" s="64" t="s">
        <v>1235</v>
      </c>
      <c r="B1610" t="s">
        <v>18397</v>
      </c>
    </row>
    <row r="1611" spans="1:2" x14ac:dyDescent="0.25">
      <c r="A1611" s="64" t="s">
        <v>1236</v>
      </c>
      <c r="B1611" t="s">
        <v>18397</v>
      </c>
    </row>
    <row r="1612" spans="1:2" x14ac:dyDescent="0.25">
      <c r="A1612" s="64" t="s">
        <v>1237</v>
      </c>
      <c r="B1612" t="s">
        <v>18397</v>
      </c>
    </row>
    <row r="1613" spans="1:2" x14ac:dyDescent="0.25">
      <c r="A1613" s="64" t="s">
        <v>1238</v>
      </c>
      <c r="B1613" t="s">
        <v>18397</v>
      </c>
    </row>
    <row r="1614" spans="1:2" x14ac:dyDescent="0.25">
      <c r="A1614" s="64" t="s">
        <v>1239</v>
      </c>
      <c r="B1614" t="s">
        <v>18397</v>
      </c>
    </row>
    <row r="1615" spans="1:2" x14ac:dyDescent="0.25">
      <c r="A1615" s="64" t="s">
        <v>1240</v>
      </c>
      <c r="B1615" t="s">
        <v>18397</v>
      </c>
    </row>
    <row r="1616" spans="1:2" x14ac:dyDescent="0.25">
      <c r="A1616" s="64" t="s">
        <v>1241</v>
      </c>
      <c r="B1616" t="s">
        <v>18397</v>
      </c>
    </row>
    <row r="1617" spans="1:2" x14ac:dyDescent="0.25">
      <c r="A1617" s="64" t="s">
        <v>1241</v>
      </c>
      <c r="B1617" t="s">
        <v>18397</v>
      </c>
    </row>
    <row r="1618" spans="1:2" x14ac:dyDescent="0.25">
      <c r="A1618" s="64" t="s">
        <v>1240</v>
      </c>
      <c r="B1618" t="s">
        <v>18397</v>
      </c>
    </row>
    <row r="1619" spans="1:2" x14ac:dyDescent="0.25">
      <c r="A1619" s="64" t="s">
        <v>1242</v>
      </c>
      <c r="B1619" t="s">
        <v>18397</v>
      </c>
    </row>
    <row r="1620" spans="1:2" x14ac:dyDescent="0.25">
      <c r="A1620" s="64" t="s">
        <v>1243</v>
      </c>
      <c r="B1620" t="s">
        <v>18397</v>
      </c>
    </row>
    <row r="1621" spans="1:2" x14ac:dyDescent="0.25">
      <c r="A1621" s="64" t="s">
        <v>1244</v>
      </c>
      <c r="B1621" t="s">
        <v>18397</v>
      </c>
    </row>
    <row r="1622" spans="1:2" x14ac:dyDescent="0.25">
      <c r="A1622" s="64" t="s">
        <v>1245</v>
      </c>
      <c r="B1622" t="s">
        <v>18397</v>
      </c>
    </row>
    <row r="1623" spans="1:2" x14ac:dyDescent="0.25">
      <c r="A1623" s="64" t="s">
        <v>1246</v>
      </c>
      <c r="B1623" t="s">
        <v>18397</v>
      </c>
    </row>
    <row r="1624" spans="1:2" x14ac:dyDescent="0.25">
      <c r="A1624" s="64" t="s">
        <v>1246</v>
      </c>
      <c r="B1624" t="s">
        <v>18397</v>
      </c>
    </row>
    <row r="1625" spans="1:2" x14ac:dyDescent="0.25">
      <c r="A1625" s="64" t="s">
        <v>1247</v>
      </c>
      <c r="B1625" t="s">
        <v>18397</v>
      </c>
    </row>
    <row r="1626" spans="1:2" x14ac:dyDescent="0.25">
      <c r="A1626" s="64" t="s">
        <v>1248</v>
      </c>
      <c r="B1626" t="s">
        <v>18397</v>
      </c>
    </row>
    <row r="1627" spans="1:2" x14ac:dyDescent="0.25">
      <c r="A1627" s="64" t="s">
        <v>1248</v>
      </c>
      <c r="B1627" t="s">
        <v>18397</v>
      </c>
    </row>
    <row r="1628" spans="1:2" x14ac:dyDescent="0.25">
      <c r="A1628" s="64" t="s">
        <v>1249</v>
      </c>
      <c r="B1628" t="s">
        <v>18397</v>
      </c>
    </row>
    <row r="1629" spans="1:2" x14ac:dyDescent="0.25">
      <c r="A1629" s="64" t="s">
        <v>1250</v>
      </c>
      <c r="B1629" t="s">
        <v>18397</v>
      </c>
    </row>
    <row r="1630" spans="1:2" x14ac:dyDescent="0.25">
      <c r="A1630" s="64" t="s">
        <v>1251</v>
      </c>
      <c r="B1630" t="s">
        <v>18397</v>
      </c>
    </row>
    <row r="1631" spans="1:2" x14ac:dyDescent="0.25">
      <c r="A1631" s="64" t="s">
        <v>1251</v>
      </c>
      <c r="B1631" t="s">
        <v>18397</v>
      </c>
    </row>
    <row r="1632" spans="1:2" x14ac:dyDescent="0.25">
      <c r="A1632" s="64" t="s">
        <v>1252</v>
      </c>
      <c r="B1632" t="s">
        <v>18397</v>
      </c>
    </row>
    <row r="1633" spans="1:2" x14ac:dyDescent="0.25">
      <c r="A1633" s="64" t="s">
        <v>1253</v>
      </c>
      <c r="B1633" t="s">
        <v>18397</v>
      </c>
    </row>
    <row r="1634" spans="1:2" x14ac:dyDescent="0.25">
      <c r="A1634" s="64" t="s">
        <v>1254</v>
      </c>
      <c r="B1634" t="s">
        <v>18397</v>
      </c>
    </row>
    <row r="1635" spans="1:2" x14ac:dyDescent="0.25">
      <c r="A1635" s="64" t="s">
        <v>1255</v>
      </c>
      <c r="B1635" t="s">
        <v>18397</v>
      </c>
    </row>
    <row r="1636" spans="1:2" x14ac:dyDescent="0.25">
      <c r="A1636" s="64" t="s">
        <v>1255</v>
      </c>
      <c r="B1636" t="s">
        <v>18397</v>
      </c>
    </row>
    <row r="1637" spans="1:2" x14ac:dyDescent="0.25">
      <c r="A1637" s="64" t="s">
        <v>1255</v>
      </c>
      <c r="B1637" t="s">
        <v>18397</v>
      </c>
    </row>
    <row r="1638" spans="1:2" x14ac:dyDescent="0.25">
      <c r="A1638" s="64" t="s">
        <v>1255</v>
      </c>
      <c r="B1638" t="s">
        <v>18397</v>
      </c>
    </row>
    <row r="1639" spans="1:2" x14ac:dyDescent="0.25">
      <c r="A1639" s="64" t="s">
        <v>1255</v>
      </c>
      <c r="B1639" t="s">
        <v>18397</v>
      </c>
    </row>
    <row r="1640" spans="1:2" x14ac:dyDescent="0.25">
      <c r="A1640" s="64" t="s">
        <v>1255</v>
      </c>
      <c r="B1640" t="s">
        <v>18397</v>
      </c>
    </row>
    <row r="1641" spans="1:2" x14ac:dyDescent="0.25">
      <c r="A1641" s="64" t="s">
        <v>1256</v>
      </c>
      <c r="B1641" t="s">
        <v>18397</v>
      </c>
    </row>
    <row r="1642" spans="1:2" x14ac:dyDescent="0.25">
      <c r="A1642" s="64" t="s">
        <v>1256</v>
      </c>
      <c r="B1642" t="s">
        <v>18397</v>
      </c>
    </row>
    <row r="1643" spans="1:2" x14ac:dyDescent="0.25">
      <c r="A1643" s="64" t="s">
        <v>1257</v>
      </c>
      <c r="B1643" t="s">
        <v>18397</v>
      </c>
    </row>
    <row r="1644" spans="1:2" x14ac:dyDescent="0.25">
      <c r="A1644" s="64" t="s">
        <v>1258</v>
      </c>
      <c r="B1644" t="s">
        <v>18397</v>
      </c>
    </row>
    <row r="1645" spans="1:2" x14ac:dyDescent="0.25">
      <c r="A1645" s="64" t="s">
        <v>1259</v>
      </c>
      <c r="B1645" t="s">
        <v>18397</v>
      </c>
    </row>
    <row r="1646" spans="1:2" x14ac:dyDescent="0.25">
      <c r="A1646" s="64" t="s">
        <v>1260</v>
      </c>
      <c r="B1646" t="s">
        <v>18397</v>
      </c>
    </row>
    <row r="1647" spans="1:2" x14ac:dyDescent="0.25">
      <c r="A1647" s="64" t="s">
        <v>1261</v>
      </c>
      <c r="B1647" t="s">
        <v>18397</v>
      </c>
    </row>
    <row r="1648" spans="1:2" x14ac:dyDescent="0.25">
      <c r="A1648" s="64" t="s">
        <v>1262</v>
      </c>
      <c r="B1648" t="s">
        <v>18397</v>
      </c>
    </row>
    <row r="1649" spans="1:2" x14ac:dyDescent="0.25">
      <c r="A1649" s="64" t="s">
        <v>1262</v>
      </c>
      <c r="B1649" t="s">
        <v>18397</v>
      </c>
    </row>
    <row r="1650" spans="1:2" x14ac:dyDescent="0.25">
      <c r="A1650" s="64" t="s">
        <v>1262</v>
      </c>
      <c r="B1650" t="s">
        <v>18397</v>
      </c>
    </row>
    <row r="1651" spans="1:2" x14ac:dyDescent="0.25">
      <c r="A1651" s="64" t="s">
        <v>1263</v>
      </c>
      <c r="B1651" t="s">
        <v>18397</v>
      </c>
    </row>
    <row r="1652" spans="1:2" x14ac:dyDescent="0.25">
      <c r="A1652" s="64" t="s">
        <v>1264</v>
      </c>
      <c r="B1652" t="s">
        <v>18397</v>
      </c>
    </row>
    <row r="1653" spans="1:2" x14ac:dyDescent="0.25">
      <c r="A1653" s="64" t="s">
        <v>1265</v>
      </c>
      <c r="B1653" t="s">
        <v>18397</v>
      </c>
    </row>
    <row r="1654" spans="1:2" x14ac:dyDescent="0.25">
      <c r="A1654" s="64" t="s">
        <v>1266</v>
      </c>
      <c r="B1654" t="s">
        <v>18397</v>
      </c>
    </row>
    <row r="1655" spans="1:2" x14ac:dyDescent="0.25">
      <c r="A1655" s="64" t="s">
        <v>1267</v>
      </c>
      <c r="B1655" t="s">
        <v>18397</v>
      </c>
    </row>
    <row r="1656" spans="1:2" x14ac:dyDescent="0.25">
      <c r="A1656" s="64" t="s">
        <v>1268</v>
      </c>
      <c r="B1656" t="s">
        <v>18397</v>
      </c>
    </row>
    <row r="1657" spans="1:2" x14ac:dyDescent="0.25">
      <c r="A1657" s="64" t="s">
        <v>1268</v>
      </c>
      <c r="B1657" t="s">
        <v>18397</v>
      </c>
    </row>
    <row r="1658" spans="1:2" x14ac:dyDescent="0.25">
      <c r="A1658" s="64" t="s">
        <v>1269</v>
      </c>
      <c r="B1658" t="s">
        <v>18397</v>
      </c>
    </row>
    <row r="1659" spans="1:2" x14ac:dyDescent="0.25">
      <c r="A1659" s="64" t="s">
        <v>1269</v>
      </c>
      <c r="B1659" t="s">
        <v>18397</v>
      </c>
    </row>
    <row r="1660" spans="1:2" x14ac:dyDescent="0.25">
      <c r="A1660" s="64" t="s">
        <v>1270</v>
      </c>
      <c r="B1660" t="s">
        <v>18397</v>
      </c>
    </row>
    <row r="1661" spans="1:2" x14ac:dyDescent="0.25">
      <c r="A1661" s="64" t="s">
        <v>1271</v>
      </c>
      <c r="B1661" t="s">
        <v>18397</v>
      </c>
    </row>
    <row r="1662" spans="1:2" x14ac:dyDescent="0.25">
      <c r="A1662" s="64" t="s">
        <v>1271</v>
      </c>
      <c r="B1662" t="s">
        <v>18397</v>
      </c>
    </row>
    <row r="1663" spans="1:2" x14ac:dyDescent="0.25">
      <c r="A1663" s="64" t="s">
        <v>1272</v>
      </c>
      <c r="B1663" t="s">
        <v>18397</v>
      </c>
    </row>
    <row r="1664" spans="1:2" x14ac:dyDescent="0.25">
      <c r="A1664" s="64" t="s">
        <v>1273</v>
      </c>
      <c r="B1664" t="s">
        <v>18397</v>
      </c>
    </row>
    <row r="1665" spans="1:2" x14ac:dyDescent="0.25">
      <c r="A1665" s="64" t="s">
        <v>1274</v>
      </c>
      <c r="B1665" t="s">
        <v>18399</v>
      </c>
    </row>
    <row r="1666" spans="1:2" x14ac:dyDescent="0.25">
      <c r="A1666" s="64" t="s">
        <v>1275</v>
      </c>
      <c r="B1666" t="s">
        <v>18399</v>
      </c>
    </row>
    <row r="1667" spans="1:2" x14ac:dyDescent="0.25">
      <c r="A1667" s="64" t="s">
        <v>1276</v>
      </c>
      <c r="B1667" t="s">
        <v>18398</v>
      </c>
    </row>
    <row r="1668" spans="1:2" x14ac:dyDescent="0.25">
      <c r="A1668" s="64" t="s">
        <v>1276</v>
      </c>
      <c r="B1668" t="s">
        <v>18397</v>
      </c>
    </row>
    <row r="1669" spans="1:2" x14ac:dyDescent="0.25">
      <c r="A1669" s="64" t="s">
        <v>1276</v>
      </c>
      <c r="B1669" t="s">
        <v>18397</v>
      </c>
    </row>
    <row r="1670" spans="1:2" x14ac:dyDescent="0.25">
      <c r="A1670" s="64" t="s">
        <v>1277</v>
      </c>
      <c r="B1670" t="s">
        <v>18397</v>
      </c>
    </row>
    <row r="1671" spans="1:2" x14ac:dyDescent="0.25">
      <c r="A1671" s="64" t="s">
        <v>1277</v>
      </c>
      <c r="B1671" t="s">
        <v>18397</v>
      </c>
    </row>
    <row r="1672" spans="1:2" x14ac:dyDescent="0.25">
      <c r="A1672" s="64" t="s">
        <v>1278</v>
      </c>
      <c r="B1672" t="s">
        <v>18397</v>
      </c>
    </row>
    <row r="1673" spans="1:2" x14ac:dyDescent="0.25">
      <c r="A1673" s="64" t="s">
        <v>1278</v>
      </c>
      <c r="B1673" t="s">
        <v>18397</v>
      </c>
    </row>
    <row r="1674" spans="1:2" x14ac:dyDescent="0.25">
      <c r="A1674" s="64" t="s">
        <v>1279</v>
      </c>
      <c r="B1674" t="s">
        <v>18397</v>
      </c>
    </row>
    <row r="1675" spans="1:2" x14ac:dyDescent="0.25">
      <c r="A1675" s="64" t="s">
        <v>1280</v>
      </c>
      <c r="B1675" t="s">
        <v>18397</v>
      </c>
    </row>
    <row r="1676" spans="1:2" x14ac:dyDescent="0.25">
      <c r="A1676" s="64" t="s">
        <v>1280</v>
      </c>
      <c r="B1676" t="s">
        <v>18397</v>
      </c>
    </row>
    <row r="1677" spans="1:2" x14ac:dyDescent="0.25">
      <c r="A1677" s="64" t="s">
        <v>1281</v>
      </c>
      <c r="B1677" t="s">
        <v>18397</v>
      </c>
    </row>
    <row r="1678" spans="1:2" x14ac:dyDescent="0.25">
      <c r="A1678" s="64" t="s">
        <v>1281</v>
      </c>
      <c r="B1678" t="s">
        <v>18397</v>
      </c>
    </row>
    <row r="1679" spans="1:2" x14ac:dyDescent="0.25">
      <c r="A1679" s="64" t="s">
        <v>1282</v>
      </c>
      <c r="B1679" t="s">
        <v>18397</v>
      </c>
    </row>
    <row r="1680" spans="1:2" x14ac:dyDescent="0.25">
      <c r="A1680" s="64" t="s">
        <v>1282</v>
      </c>
      <c r="B1680" t="s">
        <v>18397</v>
      </c>
    </row>
    <row r="1681" spans="1:2" x14ac:dyDescent="0.25">
      <c r="A1681" s="64" t="s">
        <v>1283</v>
      </c>
      <c r="B1681" t="s">
        <v>18397</v>
      </c>
    </row>
    <row r="1682" spans="1:2" x14ac:dyDescent="0.25">
      <c r="A1682" s="64" t="s">
        <v>1283</v>
      </c>
      <c r="B1682" t="s">
        <v>18397</v>
      </c>
    </row>
    <row r="1683" spans="1:2" x14ac:dyDescent="0.25">
      <c r="A1683" s="64" t="s">
        <v>1283</v>
      </c>
      <c r="B1683" t="s">
        <v>18397</v>
      </c>
    </row>
    <row r="1684" spans="1:2" x14ac:dyDescent="0.25">
      <c r="A1684" s="64" t="s">
        <v>1283</v>
      </c>
      <c r="B1684" t="s">
        <v>18397</v>
      </c>
    </row>
    <row r="1685" spans="1:2" x14ac:dyDescent="0.25">
      <c r="A1685" s="64" t="s">
        <v>1283</v>
      </c>
      <c r="B1685" t="s">
        <v>18397</v>
      </c>
    </row>
    <row r="1686" spans="1:2" x14ac:dyDescent="0.25">
      <c r="A1686" s="64" t="s">
        <v>1283</v>
      </c>
      <c r="B1686" t="s">
        <v>18397</v>
      </c>
    </row>
    <row r="1687" spans="1:2" x14ac:dyDescent="0.25">
      <c r="A1687" s="64" t="s">
        <v>1283</v>
      </c>
      <c r="B1687" t="s">
        <v>18397</v>
      </c>
    </row>
    <row r="1688" spans="1:2" x14ac:dyDescent="0.25">
      <c r="A1688" s="64" t="s">
        <v>1283</v>
      </c>
      <c r="B1688" t="s">
        <v>18397</v>
      </c>
    </row>
    <row r="1689" spans="1:2" x14ac:dyDescent="0.25">
      <c r="A1689" s="64" t="s">
        <v>1283</v>
      </c>
      <c r="B1689" t="s">
        <v>18397</v>
      </c>
    </row>
    <row r="1690" spans="1:2" x14ac:dyDescent="0.25">
      <c r="A1690" s="64" t="s">
        <v>1283</v>
      </c>
      <c r="B1690" t="s">
        <v>18397</v>
      </c>
    </row>
    <row r="1691" spans="1:2" x14ac:dyDescent="0.25">
      <c r="A1691" s="64" t="s">
        <v>1283</v>
      </c>
      <c r="B1691" t="s">
        <v>18397</v>
      </c>
    </row>
    <row r="1692" spans="1:2" x14ac:dyDescent="0.25">
      <c r="A1692" s="64" t="s">
        <v>1283</v>
      </c>
      <c r="B1692" t="s">
        <v>18397</v>
      </c>
    </row>
    <row r="1693" spans="1:2" x14ac:dyDescent="0.25">
      <c r="A1693" s="64" t="s">
        <v>1283</v>
      </c>
      <c r="B1693" t="s">
        <v>18397</v>
      </c>
    </row>
    <row r="1694" spans="1:2" x14ac:dyDescent="0.25">
      <c r="A1694" s="64" t="s">
        <v>1283</v>
      </c>
      <c r="B1694" t="s">
        <v>18397</v>
      </c>
    </row>
    <row r="1695" spans="1:2" x14ac:dyDescent="0.25">
      <c r="A1695" s="64" t="s">
        <v>1284</v>
      </c>
      <c r="B1695" t="s">
        <v>18397</v>
      </c>
    </row>
    <row r="1696" spans="1:2" x14ac:dyDescent="0.25">
      <c r="A1696" s="64" t="s">
        <v>1284</v>
      </c>
      <c r="B1696" t="s">
        <v>18397</v>
      </c>
    </row>
    <row r="1697" spans="1:2" x14ac:dyDescent="0.25">
      <c r="A1697" s="64" t="s">
        <v>1284</v>
      </c>
      <c r="B1697" t="s">
        <v>18397</v>
      </c>
    </row>
    <row r="1698" spans="1:2" x14ac:dyDescent="0.25">
      <c r="A1698" s="64" t="s">
        <v>1285</v>
      </c>
      <c r="B1698" t="s">
        <v>18397</v>
      </c>
    </row>
    <row r="1699" spans="1:2" x14ac:dyDescent="0.25">
      <c r="A1699" s="64" t="s">
        <v>1285</v>
      </c>
      <c r="B1699" t="s">
        <v>18397</v>
      </c>
    </row>
    <row r="1700" spans="1:2" x14ac:dyDescent="0.25">
      <c r="A1700" s="64" t="s">
        <v>1286</v>
      </c>
      <c r="B1700" t="s">
        <v>18397</v>
      </c>
    </row>
    <row r="1701" spans="1:2" x14ac:dyDescent="0.25">
      <c r="A1701" s="64" t="s">
        <v>1286</v>
      </c>
      <c r="B1701" t="s">
        <v>18397</v>
      </c>
    </row>
    <row r="1702" spans="1:2" x14ac:dyDescent="0.25">
      <c r="A1702" s="64" t="s">
        <v>1286</v>
      </c>
      <c r="B1702" t="s">
        <v>18397</v>
      </c>
    </row>
    <row r="1703" spans="1:2" x14ac:dyDescent="0.25">
      <c r="A1703" s="64" t="s">
        <v>1286</v>
      </c>
      <c r="B1703" t="s">
        <v>18397</v>
      </c>
    </row>
    <row r="1704" spans="1:2" x14ac:dyDescent="0.25">
      <c r="A1704" s="64" t="s">
        <v>1287</v>
      </c>
      <c r="B1704" t="s">
        <v>18397</v>
      </c>
    </row>
    <row r="1705" spans="1:2" x14ac:dyDescent="0.25">
      <c r="A1705" s="64" t="s">
        <v>1288</v>
      </c>
      <c r="B1705" t="s">
        <v>18397</v>
      </c>
    </row>
    <row r="1706" spans="1:2" x14ac:dyDescent="0.25">
      <c r="A1706" s="64" t="s">
        <v>1288</v>
      </c>
      <c r="B1706" t="s">
        <v>18397</v>
      </c>
    </row>
    <row r="1707" spans="1:2" x14ac:dyDescent="0.25">
      <c r="A1707" s="64" t="s">
        <v>1288</v>
      </c>
      <c r="B1707" t="s">
        <v>18397</v>
      </c>
    </row>
    <row r="1708" spans="1:2" x14ac:dyDescent="0.25">
      <c r="A1708" s="64" t="s">
        <v>1289</v>
      </c>
      <c r="B1708" t="s">
        <v>18397</v>
      </c>
    </row>
    <row r="1709" spans="1:2" x14ac:dyDescent="0.25">
      <c r="A1709" s="64" t="s">
        <v>1289</v>
      </c>
      <c r="B1709" t="s">
        <v>18397</v>
      </c>
    </row>
    <row r="1710" spans="1:2" x14ac:dyDescent="0.25">
      <c r="A1710" s="64" t="s">
        <v>1290</v>
      </c>
      <c r="B1710" t="s">
        <v>18397</v>
      </c>
    </row>
    <row r="1711" spans="1:2" x14ac:dyDescent="0.25">
      <c r="A1711" s="64" t="s">
        <v>1290</v>
      </c>
      <c r="B1711" t="s">
        <v>18397</v>
      </c>
    </row>
    <row r="1712" spans="1:2" x14ac:dyDescent="0.25">
      <c r="A1712" s="64" t="s">
        <v>1290</v>
      </c>
      <c r="B1712" t="s">
        <v>18397</v>
      </c>
    </row>
    <row r="1713" spans="1:2" x14ac:dyDescent="0.25">
      <c r="A1713" s="64" t="s">
        <v>1291</v>
      </c>
      <c r="B1713" t="s">
        <v>18397</v>
      </c>
    </row>
    <row r="1714" spans="1:2" x14ac:dyDescent="0.25">
      <c r="A1714" s="64" t="s">
        <v>1292</v>
      </c>
      <c r="B1714" t="s">
        <v>18397</v>
      </c>
    </row>
    <row r="1715" spans="1:2" x14ac:dyDescent="0.25">
      <c r="A1715" s="64" t="s">
        <v>1292</v>
      </c>
      <c r="B1715" t="s">
        <v>18397</v>
      </c>
    </row>
    <row r="1716" spans="1:2" x14ac:dyDescent="0.25">
      <c r="A1716" s="64" t="s">
        <v>1292</v>
      </c>
      <c r="B1716" t="s">
        <v>18397</v>
      </c>
    </row>
    <row r="1717" spans="1:2" x14ac:dyDescent="0.25">
      <c r="A1717" s="64" t="s">
        <v>1292</v>
      </c>
      <c r="B1717" t="s">
        <v>18397</v>
      </c>
    </row>
    <row r="1718" spans="1:2" x14ac:dyDescent="0.25">
      <c r="A1718" s="64" t="s">
        <v>1293</v>
      </c>
      <c r="B1718" t="s">
        <v>18397</v>
      </c>
    </row>
    <row r="1719" spans="1:2" x14ac:dyDescent="0.25">
      <c r="A1719" s="64" t="s">
        <v>1294</v>
      </c>
      <c r="B1719" t="s">
        <v>18397</v>
      </c>
    </row>
    <row r="1720" spans="1:2" x14ac:dyDescent="0.25">
      <c r="A1720" s="64" t="s">
        <v>1295</v>
      </c>
      <c r="B1720" t="s">
        <v>18397</v>
      </c>
    </row>
    <row r="1721" spans="1:2" x14ac:dyDescent="0.25">
      <c r="A1721" s="64" t="s">
        <v>1296</v>
      </c>
      <c r="B1721" t="s">
        <v>18397</v>
      </c>
    </row>
    <row r="1722" spans="1:2" x14ac:dyDescent="0.25">
      <c r="A1722" s="64" t="s">
        <v>1297</v>
      </c>
      <c r="B1722" t="s">
        <v>18397</v>
      </c>
    </row>
    <row r="1723" spans="1:2" x14ac:dyDescent="0.25">
      <c r="A1723" s="64" t="s">
        <v>1298</v>
      </c>
      <c r="B1723" t="s">
        <v>18397</v>
      </c>
    </row>
    <row r="1724" spans="1:2" x14ac:dyDescent="0.25">
      <c r="A1724" s="64" t="s">
        <v>1298</v>
      </c>
      <c r="B1724" t="s">
        <v>18397</v>
      </c>
    </row>
    <row r="1725" spans="1:2" x14ac:dyDescent="0.25">
      <c r="A1725" s="64" t="s">
        <v>1299</v>
      </c>
      <c r="B1725" t="s">
        <v>18397</v>
      </c>
    </row>
    <row r="1726" spans="1:2" x14ac:dyDescent="0.25">
      <c r="A1726" s="64" t="s">
        <v>1299</v>
      </c>
      <c r="B1726" t="s">
        <v>18397</v>
      </c>
    </row>
    <row r="1727" spans="1:2" x14ac:dyDescent="0.25">
      <c r="A1727" s="64" t="s">
        <v>1299</v>
      </c>
      <c r="B1727" t="s">
        <v>18397</v>
      </c>
    </row>
    <row r="1728" spans="1:2" x14ac:dyDescent="0.25">
      <c r="A1728" s="64" t="s">
        <v>1299</v>
      </c>
      <c r="B1728" t="s">
        <v>18397</v>
      </c>
    </row>
    <row r="1729" spans="1:2" x14ac:dyDescent="0.25">
      <c r="A1729" s="64" t="s">
        <v>1299</v>
      </c>
      <c r="B1729" t="s">
        <v>18397</v>
      </c>
    </row>
    <row r="1730" spans="1:2" x14ac:dyDescent="0.25">
      <c r="A1730" s="64" t="s">
        <v>1300</v>
      </c>
      <c r="B1730" t="s">
        <v>18397</v>
      </c>
    </row>
    <row r="1731" spans="1:2" x14ac:dyDescent="0.25">
      <c r="A1731" s="64" t="s">
        <v>1300</v>
      </c>
      <c r="B1731" t="s">
        <v>18397</v>
      </c>
    </row>
    <row r="1732" spans="1:2" x14ac:dyDescent="0.25">
      <c r="A1732" s="64" t="s">
        <v>1300</v>
      </c>
      <c r="B1732" t="s">
        <v>18397</v>
      </c>
    </row>
    <row r="1733" spans="1:2" x14ac:dyDescent="0.25">
      <c r="A1733" s="64" t="s">
        <v>1300</v>
      </c>
      <c r="B1733" t="s">
        <v>18397</v>
      </c>
    </row>
    <row r="1734" spans="1:2" x14ac:dyDescent="0.25">
      <c r="A1734" s="64" t="s">
        <v>1300</v>
      </c>
      <c r="B1734" t="s">
        <v>18397</v>
      </c>
    </row>
    <row r="1735" spans="1:2" x14ac:dyDescent="0.25">
      <c r="A1735" s="64" t="s">
        <v>1301</v>
      </c>
      <c r="B1735" t="s">
        <v>18397</v>
      </c>
    </row>
    <row r="1736" spans="1:2" x14ac:dyDescent="0.25">
      <c r="A1736" s="64" t="s">
        <v>1302</v>
      </c>
      <c r="B1736" t="s">
        <v>18397</v>
      </c>
    </row>
    <row r="1737" spans="1:2" x14ac:dyDescent="0.25">
      <c r="A1737" s="64" t="s">
        <v>1303</v>
      </c>
      <c r="B1737" t="s">
        <v>18397</v>
      </c>
    </row>
    <row r="1738" spans="1:2" x14ac:dyDescent="0.25">
      <c r="A1738" s="64" t="s">
        <v>1303</v>
      </c>
      <c r="B1738" t="s">
        <v>18397</v>
      </c>
    </row>
    <row r="1739" spans="1:2" x14ac:dyDescent="0.25">
      <c r="A1739" s="64" t="s">
        <v>1304</v>
      </c>
      <c r="B1739" t="s">
        <v>18397</v>
      </c>
    </row>
    <row r="1740" spans="1:2" x14ac:dyDescent="0.25">
      <c r="A1740" s="64" t="s">
        <v>1305</v>
      </c>
      <c r="B1740" t="s">
        <v>18397</v>
      </c>
    </row>
    <row r="1741" spans="1:2" x14ac:dyDescent="0.25">
      <c r="A1741" s="64" t="s">
        <v>1306</v>
      </c>
      <c r="B1741" t="s">
        <v>18397</v>
      </c>
    </row>
    <row r="1742" spans="1:2" x14ac:dyDescent="0.25">
      <c r="A1742" s="64" t="s">
        <v>1307</v>
      </c>
      <c r="B1742" t="s">
        <v>18397</v>
      </c>
    </row>
    <row r="1743" spans="1:2" x14ac:dyDescent="0.25">
      <c r="A1743" s="64" t="s">
        <v>1308</v>
      </c>
      <c r="B1743" t="s">
        <v>18397</v>
      </c>
    </row>
    <row r="1744" spans="1:2" x14ac:dyDescent="0.25">
      <c r="A1744" s="64" t="s">
        <v>1309</v>
      </c>
      <c r="B1744" t="s">
        <v>18397</v>
      </c>
    </row>
    <row r="1745" spans="1:2" x14ac:dyDescent="0.25">
      <c r="A1745" s="64" t="s">
        <v>1310</v>
      </c>
      <c r="B1745" t="s">
        <v>18397</v>
      </c>
    </row>
    <row r="1746" spans="1:2" x14ac:dyDescent="0.25">
      <c r="A1746" s="64" t="s">
        <v>1311</v>
      </c>
      <c r="B1746" t="s">
        <v>18397</v>
      </c>
    </row>
    <row r="1747" spans="1:2" x14ac:dyDescent="0.25">
      <c r="A1747" s="64" t="s">
        <v>1312</v>
      </c>
      <c r="B1747" t="s">
        <v>18397</v>
      </c>
    </row>
    <row r="1748" spans="1:2" x14ac:dyDescent="0.25">
      <c r="A1748" s="64" t="s">
        <v>1311</v>
      </c>
      <c r="B1748" t="s">
        <v>18397</v>
      </c>
    </row>
    <row r="1749" spans="1:2" x14ac:dyDescent="0.25">
      <c r="A1749" s="64" t="s">
        <v>1313</v>
      </c>
      <c r="B1749" t="s">
        <v>18397</v>
      </c>
    </row>
    <row r="1750" spans="1:2" x14ac:dyDescent="0.25">
      <c r="A1750" s="64" t="s">
        <v>1311</v>
      </c>
      <c r="B1750" t="s">
        <v>18397</v>
      </c>
    </row>
    <row r="1751" spans="1:2" x14ac:dyDescent="0.25">
      <c r="A1751" s="64" t="s">
        <v>1311</v>
      </c>
      <c r="B1751" t="s">
        <v>18397</v>
      </c>
    </row>
    <row r="1752" spans="1:2" x14ac:dyDescent="0.25">
      <c r="A1752" s="64" t="s">
        <v>1314</v>
      </c>
      <c r="B1752" t="s">
        <v>18397</v>
      </c>
    </row>
    <row r="1753" spans="1:2" x14ac:dyDescent="0.25">
      <c r="A1753" s="64" t="s">
        <v>1314</v>
      </c>
      <c r="B1753" t="s">
        <v>18397</v>
      </c>
    </row>
    <row r="1754" spans="1:2" x14ac:dyDescent="0.25">
      <c r="A1754" s="64" t="s">
        <v>1314</v>
      </c>
      <c r="B1754" t="s">
        <v>18397</v>
      </c>
    </row>
    <row r="1755" spans="1:2" x14ac:dyDescent="0.25">
      <c r="A1755" s="64" t="s">
        <v>1315</v>
      </c>
      <c r="B1755" t="s">
        <v>18397</v>
      </c>
    </row>
    <row r="1756" spans="1:2" x14ac:dyDescent="0.25">
      <c r="A1756" s="64" t="s">
        <v>1315</v>
      </c>
      <c r="B1756" t="s">
        <v>18397</v>
      </c>
    </row>
    <row r="1757" spans="1:2" x14ac:dyDescent="0.25">
      <c r="A1757" s="64" t="s">
        <v>1315</v>
      </c>
      <c r="B1757" t="s">
        <v>18397</v>
      </c>
    </row>
    <row r="1758" spans="1:2" x14ac:dyDescent="0.25">
      <c r="A1758" s="64" t="s">
        <v>1315</v>
      </c>
      <c r="B1758" t="s">
        <v>18397</v>
      </c>
    </row>
    <row r="1759" spans="1:2" x14ac:dyDescent="0.25">
      <c r="A1759" s="64" t="s">
        <v>1315</v>
      </c>
      <c r="B1759" t="s">
        <v>18397</v>
      </c>
    </row>
    <row r="1760" spans="1:2" x14ac:dyDescent="0.25">
      <c r="A1760" s="64" t="s">
        <v>1316</v>
      </c>
      <c r="B1760" t="s">
        <v>18397</v>
      </c>
    </row>
    <row r="1761" spans="1:2" x14ac:dyDescent="0.25">
      <c r="A1761" s="64" t="s">
        <v>1317</v>
      </c>
      <c r="B1761" t="s">
        <v>18397</v>
      </c>
    </row>
    <row r="1762" spans="1:2" x14ac:dyDescent="0.25">
      <c r="A1762" s="64" t="s">
        <v>1317</v>
      </c>
      <c r="B1762" t="s">
        <v>18397</v>
      </c>
    </row>
    <row r="1763" spans="1:2" x14ac:dyDescent="0.25">
      <c r="A1763" s="64" t="s">
        <v>1318</v>
      </c>
      <c r="B1763" t="s">
        <v>18397</v>
      </c>
    </row>
    <row r="1764" spans="1:2" x14ac:dyDescent="0.25">
      <c r="A1764" s="64" t="s">
        <v>1319</v>
      </c>
      <c r="B1764" t="s">
        <v>18397</v>
      </c>
    </row>
    <row r="1765" spans="1:2" x14ac:dyDescent="0.25">
      <c r="A1765" s="64" t="s">
        <v>1319</v>
      </c>
      <c r="B1765" t="s">
        <v>18397</v>
      </c>
    </row>
    <row r="1766" spans="1:2" x14ac:dyDescent="0.25">
      <c r="A1766" s="64" t="s">
        <v>1319</v>
      </c>
      <c r="B1766" t="s">
        <v>18397</v>
      </c>
    </row>
    <row r="1767" spans="1:2" x14ac:dyDescent="0.25">
      <c r="A1767" s="64" t="s">
        <v>1320</v>
      </c>
      <c r="B1767" t="s">
        <v>18397</v>
      </c>
    </row>
    <row r="1768" spans="1:2" x14ac:dyDescent="0.25">
      <c r="A1768" s="64" t="s">
        <v>1320</v>
      </c>
      <c r="B1768" t="s">
        <v>18397</v>
      </c>
    </row>
    <row r="1769" spans="1:2" x14ac:dyDescent="0.25">
      <c r="A1769" s="64" t="s">
        <v>1320</v>
      </c>
      <c r="B1769" t="s">
        <v>18397</v>
      </c>
    </row>
    <row r="1770" spans="1:2" x14ac:dyDescent="0.25">
      <c r="A1770" s="64" t="s">
        <v>1321</v>
      </c>
      <c r="B1770" t="s">
        <v>18397</v>
      </c>
    </row>
    <row r="1771" spans="1:2" x14ac:dyDescent="0.25">
      <c r="A1771" s="64" t="s">
        <v>1322</v>
      </c>
      <c r="B1771" t="s">
        <v>18397</v>
      </c>
    </row>
    <row r="1772" spans="1:2" x14ac:dyDescent="0.25">
      <c r="A1772" s="64" t="s">
        <v>1323</v>
      </c>
      <c r="B1772" t="s">
        <v>18397</v>
      </c>
    </row>
    <row r="1773" spans="1:2" x14ac:dyDescent="0.25">
      <c r="A1773" s="64" t="s">
        <v>1324</v>
      </c>
      <c r="B1773" t="s">
        <v>18397</v>
      </c>
    </row>
    <row r="1774" spans="1:2" x14ac:dyDescent="0.25">
      <c r="A1774" s="64" t="s">
        <v>1324</v>
      </c>
      <c r="B1774" t="s">
        <v>18397</v>
      </c>
    </row>
    <row r="1775" spans="1:2" x14ac:dyDescent="0.25">
      <c r="A1775" s="64" t="s">
        <v>1324</v>
      </c>
      <c r="B1775" t="s">
        <v>18397</v>
      </c>
    </row>
    <row r="1776" spans="1:2" x14ac:dyDescent="0.25">
      <c r="A1776" s="64" t="s">
        <v>1324</v>
      </c>
      <c r="B1776" t="s">
        <v>18397</v>
      </c>
    </row>
    <row r="1777" spans="1:2" x14ac:dyDescent="0.25">
      <c r="A1777" s="64" t="s">
        <v>1324</v>
      </c>
      <c r="B1777" t="s">
        <v>18398</v>
      </c>
    </row>
    <row r="1778" spans="1:2" x14ac:dyDescent="0.25">
      <c r="A1778" s="64" t="s">
        <v>1325</v>
      </c>
      <c r="B1778" t="s">
        <v>18398</v>
      </c>
    </row>
    <row r="1779" spans="1:2" x14ac:dyDescent="0.25">
      <c r="A1779" s="64" t="s">
        <v>1326</v>
      </c>
      <c r="B1779" t="s">
        <v>18398</v>
      </c>
    </row>
    <row r="1780" spans="1:2" x14ac:dyDescent="0.25">
      <c r="A1780" s="64" t="s">
        <v>1326</v>
      </c>
      <c r="B1780" t="s">
        <v>18398</v>
      </c>
    </row>
    <row r="1781" spans="1:2" x14ac:dyDescent="0.25">
      <c r="A1781" s="64" t="s">
        <v>1327</v>
      </c>
      <c r="B1781" t="s">
        <v>18398</v>
      </c>
    </row>
    <row r="1782" spans="1:2" x14ac:dyDescent="0.25">
      <c r="A1782" s="64" t="s">
        <v>1328</v>
      </c>
      <c r="B1782" t="s">
        <v>18398</v>
      </c>
    </row>
    <row r="1783" spans="1:2" x14ac:dyDescent="0.25">
      <c r="A1783" s="64" t="s">
        <v>1328</v>
      </c>
      <c r="B1783" t="s">
        <v>18398</v>
      </c>
    </row>
    <row r="1784" spans="1:2" x14ac:dyDescent="0.25">
      <c r="A1784" s="64" t="s">
        <v>1328</v>
      </c>
      <c r="B1784" t="s">
        <v>18398</v>
      </c>
    </row>
    <row r="1785" spans="1:2" x14ac:dyDescent="0.25">
      <c r="A1785" s="64" t="s">
        <v>1328</v>
      </c>
      <c r="B1785" t="s">
        <v>18398</v>
      </c>
    </row>
    <row r="1786" spans="1:2" x14ac:dyDescent="0.25">
      <c r="A1786" s="64" t="s">
        <v>1328</v>
      </c>
      <c r="B1786" t="s">
        <v>18398</v>
      </c>
    </row>
    <row r="1787" spans="1:2" x14ac:dyDescent="0.25">
      <c r="A1787" s="64" t="s">
        <v>1329</v>
      </c>
      <c r="B1787" t="s">
        <v>18398</v>
      </c>
    </row>
    <row r="1788" spans="1:2" x14ac:dyDescent="0.25">
      <c r="A1788" s="64" t="s">
        <v>1330</v>
      </c>
      <c r="B1788" t="s">
        <v>18398</v>
      </c>
    </row>
    <row r="1789" spans="1:2" x14ac:dyDescent="0.25">
      <c r="A1789" s="64" t="s">
        <v>1331</v>
      </c>
      <c r="B1789" t="s">
        <v>18398</v>
      </c>
    </row>
    <row r="1790" spans="1:2" x14ac:dyDescent="0.25">
      <c r="A1790" s="64" t="s">
        <v>1331</v>
      </c>
      <c r="B1790" t="s">
        <v>18398</v>
      </c>
    </row>
    <row r="1791" spans="1:2" x14ac:dyDescent="0.25">
      <c r="A1791" s="64" t="s">
        <v>1332</v>
      </c>
      <c r="B1791" t="s">
        <v>18398</v>
      </c>
    </row>
    <row r="1792" spans="1:2" x14ac:dyDescent="0.25">
      <c r="A1792" s="64" t="s">
        <v>1332</v>
      </c>
      <c r="B1792" t="s">
        <v>18398</v>
      </c>
    </row>
    <row r="1793" spans="1:2" x14ac:dyDescent="0.25">
      <c r="A1793" s="64" t="s">
        <v>1332</v>
      </c>
      <c r="B1793" t="s">
        <v>18398</v>
      </c>
    </row>
    <row r="1794" spans="1:2" x14ac:dyDescent="0.25">
      <c r="A1794" s="64" t="s">
        <v>1333</v>
      </c>
      <c r="B1794" t="s">
        <v>18398</v>
      </c>
    </row>
    <row r="1795" spans="1:2" x14ac:dyDescent="0.25">
      <c r="A1795" s="64" t="s">
        <v>1333</v>
      </c>
      <c r="B1795" t="s">
        <v>18398</v>
      </c>
    </row>
    <row r="1796" spans="1:2" x14ac:dyDescent="0.25">
      <c r="A1796" s="64" t="s">
        <v>1334</v>
      </c>
      <c r="B1796" t="s">
        <v>18398</v>
      </c>
    </row>
    <row r="1797" spans="1:2" x14ac:dyDescent="0.25">
      <c r="A1797" s="64" t="s">
        <v>1335</v>
      </c>
      <c r="B1797" t="s">
        <v>18398</v>
      </c>
    </row>
    <row r="1798" spans="1:2" x14ac:dyDescent="0.25">
      <c r="A1798" s="64" t="s">
        <v>1336</v>
      </c>
      <c r="B1798" t="s">
        <v>18398</v>
      </c>
    </row>
    <row r="1799" spans="1:2" x14ac:dyDescent="0.25">
      <c r="A1799" s="64" t="s">
        <v>1337</v>
      </c>
      <c r="B1799" t="s">
        <v>18398</v>
      </c>
    </row>
    <row r="1800" spans="1:2" x14ac:dyDescent="0.25">
      <c r="A1800" s="64" t="s">
        <v>1337</v>
      </c>
      <c r="B1800" t="s">
        <v>18398</v>
      </c>
    </row>
    <row r="1801" spans="1:2" x14ac:dyDescent="0.25">
      <c r="A1801" s="64" t="s">
        <v>1338</v>
      </c>
      <c r="B1801" t="s">
        <v>18398</v>
      </c>
    </row>
    <row r="1802" spans="1:2" x14ac:dyDescent="0.25">
      <c r="A1802" s="64" t="s">
        <v>1339</v>
      </c>
      <c r="B1802" t="s">
        <v>18398</v>
      </c>
    </row>
    <row r="1803" spans="1:2" x14ac:dyDescent="0.25">
      <c r="A1803" s="64" t="s">
        <v>1339</v>
      </c>
      <c r="B1803" t="s">
        <v>18398</v>
      </c>
    </row>
    <row r="1804" spans="1:2" x14ac:dyDescent="0.25">
      <c r="A1804" s="64" t="s">
        <v>1340</v>
      </c>
      <c r="B1804" t="s">
        <v>18398</v>
      </c>
    </row>
    <row r="1805" spans="1:2" x14ac:dyDescent="0.25">
      <c r="A1805" s="64" t="s">
        <v>1340</v>
      </c>
      <c r="B1805" t="s">
        <v>18398</v>
      </c>
    </row>
    <row r="1806" spans="1:2" x14ac:dyDescent="0.25">
      <c r="A1806" s="64" t="s">
        <v>1341</v>
      </c>
      <c r="B1806" t="s">
        <v>18398</v>
      </c>
    </row>
    <row r="1807" spans="1:2" x14ac:dyDescent="0.25">
      <c r="A1807" s="64" t="s">
        <v>1342</v>
      </c>
      <c r="B1807" t="s">
        <v>18398</v>
      </c>
    </row>
    <row r="1808" spans="1:2" x14ac:dyDescent="0.25">
      <c r="A1808" s="64" t="s">
        <v>1343</v>
      </c>
      <c r="B1808" t="s">
        <v>18398</v>
      </c>
    </row>
    <row r="1809" spans="1:2" x14ac:dyDescent="0.25">
      <c r="A1809" s="64" t="s">
        <v>1344</v>
      </c>
      <c r="B1809" t="s">
        <v>18398</v>
      </c>
    </row>
    <row r="1810" spans="1:2" x14ac:dyDescent="0.25">
      <c r="A1810" s="64" t="s">
        <v>1345</v>
      </c>
      <c r="B1810" t="s">
        <v>18398</v>
      </c>
    </row>
    <row r="1811" spans="1:2" x14ac:dyDescent="0.25">
      <c r="A1811" s="64" t="s">
        <v>1346</v>
      </c>
      <c r="B1811" t="s">
        <v>18398</v>
      </c>
    </row>
    <row r="1812" spans="1:2" x14ac:dyDescent="0.25">
      <c r="A1812" s="64" t="s">
        <v>1347</v>
      </c>
      <c r="B1812" t="s">
        <v>18398</v>
      </c>
    </row>
    <row r="1813" spans="1:2" x14ac:dyDescent="0.25">
      <c r="A1813" s="64" t="s">
        <v>1348</v>
      </c>
      <c r="B1813" t="s">
        <v>18397</v>
      </c>
    </row>
    <row r="1814" spans="1:2" x14ac:dyDescent="0.25">
      <c r="A1814" s="64" t="s">
        <v>1349</v>
      </c>
      <c r="B1814" t="s">
        <v>18397</v>
      </c>
    </row>
    <row r="1815" spans="1:2" x14ac:dyDescent="0.25">
      <c r="A1815" s="64" t="s">
        <v>1349</v>
      </c>
      <c r="B1815" t="s">
        <v>18397</v>
      </c>
    </row>
    <row r="1816" spans="1:2" x14ac:dyDescent="0.25">
      <c r="A1816" s="64" t="s">
        <v>1349</v>
      </c>
      <c r="B1816" t="s">
        <v>18397</v>
      </c>
    </row>
    <row r="1817" spans="1:2" x14ac:dyDescent="0.25">
      <c r="A1817" s="64" t="s">
        <v>1350</v>
      </c>
      <c r="B1817" t="s">
        <v>18397</v>
      </c>
    </row>
    <row r="1818" spans="1:2" x14ac:dyDescent="0.25">
      <c r="A1818" s="64" t="s">
        <v>1350</v>
      </c>
      <c r="B1818" t="s">
        <v>18397</v>
      </c>
    </row>
    <row r="1819" spans="1:2" x14ac:dyDescent="0.25">
      <c r="A1819" s="64" t="s">
        <v>1350</v>
      </c>
      <c r="B1819" t="s">
        <v>18397</v>
      </c>
    </row>
    <row r="1820" spans="1:2" x14ac:dyDescent="0.25">
      <c r="A1820" s="64" t="s">
        <v>1351</v>
      </c>
      <c r="B1820" t="s">
        <v>18397</v>
      </c>
    </row>
    <row r="1821" spans="1:2" x14ac:dyDescent="0.25">
      <c r="A1821" s="64" t="s">
        <v>1352</v>
      </c>
      <c r="B1821" t="s">
        <v>18397</v>
      </c>
    </row>
    <row r="1822" spans="1:2" x14ac:dyDescent="0.25">
      <c r="A1822" s="64" t="s">
        <v>1352</v>
      </c>
      <c r="B1822" t="s">
        <v>18397</v>
      </c>
    </row>
    <row r="1823" spans="1:2" x14ac:dyDescent="0.25">
      <c r="A1823" s="64" t="s">
        <v>1352</v>
      </c>
      <c r="B1823" t="s">
        <v>18397</v>
      </c>
    </row>
    <row r="1824" spans="1:2" x14ac:dyDescent="0.25">
      <c r="A1824" s="64" t="s">
        <v>1352</v>
      </c>
      <c r="B1824" t="s">
        <v>18397</v>
      </c>
    </row>
    <row r="1825" spans="1:2" x14ac:dyDescent="0.25">
      <c r="A1825" s="64" t="s">
        <v>1353</v>
      </c>
      <c r="B1825" t="s">
        <v>18397</v>
      </c>
    </row>
    <row r="1826" spans="1:2" x14ac:dyDescent="0.25">
      <c r="A1826" s="64" t="s">
        <v>1354</v>
      </c>
      <c r="B1826" t="s">
        <v>18397</v>
      </c>
    </row>
    <row r="1827" spans="1:2" x14ac:dyDescent="0.25">
      <c r="A1827" s="64" t="s">
        <v>1355</v>
      </c>
      <c r="B1827" t="s">
        <v>18397</v>
      </c>
    </row>
    <row r="1828" spans="1:2" x14ac:dyDescent="0.25">
      <c r="A1828" s="64" t="s">
        <v>1356</v>
      </c>
      <c r="B1828" t="s">
        <v>18397</v>
      </c>
    </row>
    <row r="1829" spans="1:2" x14ac:dyDescent="0.25">
      <c r="A1829" s="64" t="s">
        <v>1357</v>
      </c>
      <c r="B1829" t="s">
        <v>18397</v>
      </c>
    </row>
    <row r="1830" spans="1:2" x14ac:dyDescent="0.25">
      <c r="A1830" s="64" t="s">
        <v>1357</v>
      </c>
      <c r="B1830" t="s">
        <v>18397</v>
      </c>
    </row>
    <row r="1831" spans="1:2" x14ac:dyDescent="0.25">
      <c r="A1831" s="64" t="s">
        <v>1357</v>
      </c>
      <c r="B1831" t="s">
        <v>18397</v>
      </c>
    </row>
    <row r="1832" spans="1:2" x14ac:dyDescent="0.25">
      <c r="A1832" s="64" t="s">
        <v>1357</v>
      </c>
      <c r="B1832" t="s">
        <v>18397</v>
      </c>
    </row>
    <row r="1833" spans="1:2" x14ac:dyDescent="0.25">
      <c r="A1833" s="64" t="s">
        <v>1358</v>
      </c>
      <c r="B1833" t="s">
        <v>18397</v>
      </c>
    </row>
    <row r="1834" spans="1:2" x14ac:dyDescent="0.25">
      <c r="A1834" s="64" t="s">
        <v>1358</v>
      </c>
      <c r="B1834" t="s">
        <v>18397</v>
      </c>
    </row>
    <row r="1835" spans="1:2" x14ac:dyDescent="0.25">
      <c r="A1835" s="64" t="s">
        <v>1358</v>
      </c>
      <c r="B1835" t="s">
        <v>18397</v>
      </c>
    </row>
    <row r="1836" spans="1:2" x14ac:dyDescent="0.25">
      <c r="A1836" s="64" t="s">
        <v>1358</v>
      </c>
      <c r="B1836" t="s">
        <v>18397</v>
      </c>
    </row>
    <row r="1837" spans="1:2" x14ac:dyDescent="0.25">
      <c r="A1837" s="64" t="s">
        <v>1358</v>
      </c>
      <c r="B1837" t="s">
        <v>18398</v>
      </c>
    </row>
    <row r="1838" spans="1:2" x14ac:dyDescent="0.25">
      <c r="A1838" s="64" t="s">
        <v>1359</v>
      </c>
      <c r="B1838" t="s">
        <v>18398</v>
      </c>
    </row>
    <row r="1839" spans="1:2" x14ac:dyDescent="0.25">
      <c r="A1839" s="64" t="s">
        <v>1359</v>
      </c>
      <c r="B1839" t="s">
        <v>18398</v>
      </c>
    </row>
    <row r="1840" spans="1:2" x14ac:dyDescent="0.25">
      <c r="A1840" s="64" t="s">
        <v>1359</v>
      </c>
      <c r="B1840" t="s">
        <v>18398</v>
      </c>
    </row>
    <row r="1841" spans="1:2" x14ac:dyDescent="0.25">
      <c r="A1841" s="64" t="s">
        <v>1360</v>
      </c>
      <c r="B1841" t="s">
        <v>18398</v>
      </c>
    </row>
    <row r="1842" spans="1:2" x14ac:dyDescent="0.25">
      <c r="A1842" s="64" t="s">
        <v>1360</v>
      </c>
      <c r="B1842" t="s">
        <v>18398</v>
      </c>
    </row>
    <row r="1843" spans="1:2" x14ac:dyDescent="0.25">
      <c r="A1843" s="64" t="s">
        <v>1361</v>
      </c>
      <c r="B1843" t="s">
        <v>18398</v>
      </c>
    </row>
    <row r="1844" spans="1:2" x14ac:dyDescent="0.25">
      <c r="A1844" s="64" t="s">
        <v>1362</v>
      </c>
      <c r="B1844" t="s">
        <v>18398</v>
      </c>
    </row>
    <row r="1845" spans="1:2" x14ac:dyDescent="0.25">
      <c r="A1845" s="64" t="s">
        <v>1363</v>
      </c>
      <c r="B1845" t="s">
        <v>18398</v>
      </c>
    </row>
    <row r="1846" spans="1:2" x14ac:dyDescent="0.25">
      <c r="A1846" s="64" t="s">
        <v>1364</v>
      </c>
      <c r="B1846" t="s">
        <v>18398</v>
      </c>
    </row>
    <row r="1847" spans="1:2" x14ac:dyDescent="0.25">
      <c r="A1847" s="64" t="s">
        <v>1365</v>
      </c>
      <c r="B1847" t="s">
        <v>18398</v>
      </c>
    </row>
    <row r="1848" spans="1:2" x14ac:dyDescent="0.25">
      <c r="A1848" s="64" t="s">
        <v>1366</v>
      </c>
      <c r="B1848" t="s">
        <v>18398</v>
      </c>
    </row>
    <row r="1849" spans="1:2" x14ac:dyDescent="0.25">
      <c r="A1849" s="64" t="s">
        <v>1366</v>
      </c>
      <c r="B1849" t="s">
        <v>18398</v>
      </c>
    </row>
    <row r="1850" spans="1:2" x14ac:dyDescent="0.25">
      <c r="A1850" s="64" t="s">
        <v>1366</v>
      </c>
      <c r="B1850" t="s">
        <v>18398</v>
      </c>
    </row>
    <row r="1851" spans="1:2" x14ac:dyDescent="0.25">
      <c r="A1851" s="64" t="s">
        <v>1366</v>
      </c>
      <c r="B1851" t="s">
        <v>18398</v>
      </c>
    </row>
    <row r="1852" spans="1:2" x14ac:dyDescent="0.25">
      <c r="A1852" s="64" t="s">
        <v>1366</v>
      </c>
      <c r="B1852" t="s">
        <v>18398</v>
      </c>
    </row>
    <row r="1853" spans="1:2" x14ac:dyDescent="0.25">
      <c r="A1853" s="64" t="s">
        <v>1366</v>
      </c>
      <c r="B1853" t="s">
        <v>18398</v>
      </c>
    </row>
    <row r="1854" spans="1:2" x14ac:dyDescent="0.25">
      <c r="A1854" s="64" t="s">
        <v>1367</v>
      </c>
      <c r="B1854" t="s">
        <v>18398</v>
      </c>
    </row>
    <row r="1855" spans="1:2" x14ac:dyDescent="0.25">
      <c r="A1855" s="64" t="s">
        <v>1368</v>
      </c>
      <c r="B1855" t="s">
        <v>18398</v>
      </c>
    </row>
    <row r="1856" spans="1:2" x14ac:dyDescent="0.25">
      <c r="A1856" s="64" t="s">
        <v>1368</v>
      </c>
      <c r="B1856" t="s">
        <v>18398</v>
      </c>
    </row>
    <row r="1857" spans="1:2" x14ac:dyDescent="0.25">
      <c r="A1857" s="64" t="s">
        <v>1369</v>
      </c>
      <c r="B1857" t="s">
        <v>18398</v>
      </c>
    </row>
    <row r="1858" spans="1:2" x14ac:dyDescent="0.25">
      <c r="A1858" s="64" t="s">
        <v>1370</v>
      </c>
      <c r="B1858" t="s">
        <v>18398</v>
      </c>
    </row>
    <row r="1859" spans="1:2" x14ac:dyDescent="0.25">
      <c r="A1859" s="64" t="s">
        <v>1370</v>
      </c>
      <c r="B1859" t="s">
        <v>18398</v>
      </c>
    </row>
    <row r="1860" spans="1:2" x14ac:dyDescent="0.25">
      <c r="A1860" s="64" t="s">
        <v>1371</v>
      </c>
      <c r="B1860" t="s">
        <v>18398</v>
      </c>
    </row>
    <row r="1861" spans="1:2" x14ac:dyDescent="0.25">
      <c r="A1861" s="64" t="s">
        <v>1372</v>
      </c>
      <c r="B1861" t="s">
        <v>18398</v>
      </c>
    </row>
    <row r="1862" spans="1:2" x14ac:dyDescent="0.25">
      <c r="A1862" s="64" t="s">
        <v>1373</v>
      </c>
      <c r="B1862" t="s">
        <v>18398</v>
      </c>
    </row>
    <row r="1863" spans="1:2" x14ac:dyDescent="0.25">
      <c r="A1863" s="64" t="s">
        <v>1374</v>
      </c>
      <c r="B1863" t="s">
        <v>18398</v>
      </c>
    </row>
    <row r="1864" spans="1:2" x14ac:dyDescent="0.25">
      <c r="A1864" s="64" t="s">
        <v>1374</v>
      </c>
      <c r="B1864" t="s">
        <v>18398</v>
      </c>
    </row>
    <row r="1865" spans="1:2" x14ac:dyDescent="0.25">
      <c r="A1865" s="64" t="s">
        <v>1374</v>
      </c>
      <c r="B1865" t="s">
        <v>18398</v>
      </c>
    </row>
    <row r="1866" spans="1:2" x14ac:dyDescent="0.25">
      <c r="A1866" s="64" t="s">
        <v>1374</v>
      </c>
      <c r="B1866" t="s">
        <v>18398</v>
      </c>
    </row>
    <row r="1867" spans="1:2" x14ac:dyDescent="0.25">
      <c r="A1867" s="64" t="s">
        <v>1375</v>
      </c>
      <c r="B1867" t="s">
        <v>18398</v>
      </c>
    </row>
    <row r="1868" spans="1:2" x14ac:dyDescent="0.25">
      <c r="A1868" s="64" t="s">
        <v>1375</v>
      </c>
      <c r="B1868" t="s">
        <v>18398</v>
      </c>
    </row>
    <row r="1869" spans="1:2" x14ac:dyDescent="0.25">
      <c r="A1869" s="64" t="s">
        <v>1376</v>
      </c>
      <c r="B1869" t="s">
        <v>18398</v>
      </c>
    </row>
    <row r="1870" spans="1:2" x14ac:dyDescent="0.25">
      <c r="A1870" s="64" t="s">
        <v>1376</v>
      </c>
      <c r="B1870" t="s">
        <v>18398</v>
      </c>
    </row>
    <row r="1871" spans="1:2" x14ac:dyDescent="0.25">
      <c r="A1871" s="64" t="s">
        <v>1377</v>
      </c>
      <c r="B1871" t="s">
        <v>18398</v>
      </c>
    </row>
    <row r="1872" spans="1:2" x14ac:dyDescent="0.25">
      <c r="A1872" s="64" t="s">
        <v>1378</v>
      </c>
      <c r="B1872" t="s">
        <v>18398</v>
      </c>
    </row>
    <row r="1873" spans="1:2" x14ac:dyDescent="0.25">
      <c r="A1873" s="64" t="s">
        <v>1378</v>
      </c>
      <c r="B1873" t="s">
        <v>18397</v>
      </c>
    </row>
    <row r="1874" spans="1:2" x14ac:dyDescent="0.25">
      <c r="A1874" s="64" t="s">
        <v>1379</v>
      </c>
      <c r="B1874" t="s">
        <v>18397</v>
      </c>
    </row>
    <row r="1875" spans="1:2" x14ac:dyDescent="0.25">
      <c r="A1875" s="64" t="s">
        <v>1380</v>
      </c>
      <c r="B1875" t="s">
        <v>18397</v>
      </c>
    </row>
    <row r="1876" spans="1:2" x14ac:dyDescent="0.25">
      <c r="A1876" s="64" t="s">
        <v>1381</v>
      </c>
      <c r="B1876" t="s">
        <v>18397</v>
      </c>
    </row>
    <row r="1877" spans="1:2" x14ac:dyDescent="0.25">
      <c r="A1877" s="64" t="s">
        <v>1382</v>
      </c>
      <c r="B1877" t="s">
        <v>18397</v>
      </c>
    </row>
    <row r="1878" spans="1:2" x14ac:dyDescent="0.25">
      <c r="A1878" s="64" t="s">
        <v>1382</v>
      </c>
      <c r="B1878" t="s">
        <v>18397</v>
      </c>
    </row>
    <row r="1879" spans="1:2" x14ac:dyDescent="0.25">
      <c r="A1879" s="64" t="s">
        <v>1383</v>
      </c>
      <c r="B1879" t="s">
        <v>18397</v>
      </c>
    </row>
    <row r="1880" spans="1:2" x14ac:dyDescent="0.25">
      <c r="A1880" s="64" t="s">
        <v>1384</v>
      </c>
      <c r="B1880" t="s">
        <v>18397</v>
      </c>
    </row>
    <row r="1881" spans="1:2" x14ac:dyDescent="0.25">
      <c r="A1881" s="64" t="s">
        <v>1384</v>
      </c>
      <c r="B1881" t="s">
        <v>18397</v>
      </c>
    </row>
    <row r="1882" spans="1:2" x14ac:dyDescent="0.25">
      <c r="A1882" s="64" t="s">
        <v>1385</v>
      </c>
      <c r="B1882" t="s">
        <v>18397</v>
      </c>
    </row>
    <row r="1883" spans="1:2" x14ac:dyDescent="0.25">
      <c r="A1883" s="64" t="s">
        <v>1385</v>
      </c>
      <c r="B1883" t="s">
        <v>18397</v>
      </c>
    </row>
    <row r="1884" spans="1:2" x14ac:dyDescent="0.25">
      <c r="A1884" s="64" t="s">
        <v>1386</v>
      </c>
      <c r="B1884" t="s">
        <v>18397</v>
      </c>
    </row>
    <row r="1885" spans="1:2" x14ac:dyDescent="0.25">
      <c r="A1885" s="64" t="s">
        <v>1387</v>
      </c>
      <c r="B1885" t="s">
        <v>18397</v>
      </c>
    </row>
    <row r="1886" spans="1:2" x14ac:dyDescent="0.25">
      <c r="A1886" s="64" t="s">
        <v>1387</v>
      </c>
      <c r="B1886" t="s">
        <v>18397</v>
      </c>
    </row>
    <row r="1887" spans="1:2" x14ac:dyDescent="0.25">
      <c r="A1887" s="64" t="s">
        <v>1388</v>
      </c>
      <c r="B1887" t="s">
        <v>18397</v>
      </c>
    </row>
    <row r="1888" spans="1:2" x14ac:dyDescent="0.25">
      <c r="A1888" s="64" t="s">
        <v>1389</v>
      </c>
      <c r="B1888" t="s">
        <v>18397</v>
      </c>
    </row>
    <row r="1889" spans="1:2" x14ac:dyDescent="0.25">
      <c r="A1889" s="64" t="s">
        <v>1389</v>
      </c>
      <c r="B1889" t="s">
        <v>18397</v>
      </c>
    </row>
    <row r="1890" spans="1:2" x14ac:dyDescent="0.25">
      <c r="A1890" s="64" t="s">
        <v>1390</v>
      </c>
      <c r="B1890" t="s">
        <v>18397</v>
      </c>
    </row>
    <row r="1891" spans="1:2" x14ac:dyDescent="0.25">
      <c r="A1891" s="64" t="s">
        <v>1391</v>
      </c>
      <c r="B1891" t="s">
        <v>18397</v>
      </c>
    </row>
    <row r="1892" spans="1:2" x14ac:dyDescent="0.25">
      <c r="A1892" s="64" t="s">
        <v>1392</v>
      </c>
      <c r="B1892" t="s">
        <v>18397</v>
      </c>
    </row>
    <row r="1893" spans="1:2" x14ac:dyDescent="0.25">
      <c r="A1893" s="64" t="s">
        <v>1392</v>
      </c>
      <c r="B1893" t="s">
        <v>18397</v>
      </c>
    </row>
    <row r="1894" spans="1:2" x14ac:dyDescent="0.25">
      <c r="A1894" s="64" t="s">
        <v>1393</v>
      </c>
      <c r="B1894" t="s">
        <v>18397</v>
      </c>
    </row>
    <row r="1895" spans="1:2" x14ac:dyDescent="0.25">
      <c r="A1895" s="64" t="s">
        <v>1393</v>
      </c>
      <c r="B1895" t="s">
        <v>18397</v>
      </c>
    </row>
    <row r="1896" spans="1:2" x14ac:dyDescent="0.25">
      <c r="A1896" s="64" t="s">
        <v>1394</v>
      </c>
      <c r="B1896" t="s">
        <v>18397</v>
      </c>
    </row>
    <row r="1897" spans="1:2" x14ac:dyDescent="0.25">
      <c r="A1897" s="64" t="s">
        <v>1394</v>
      </c>
      <c r="B1897" t="s">
        <v>18397</v>
      </c>
    </row>
    <row r="1898" spans="1:2" x14ac:dyDescent="0.25">
      <c r="A1898" s="64" t="s">
        <v>1395</v>
      </c>
      <c r="B1898" t="s">
        <v>18397</v>
      </c>
    </row>
    <row r="1899" spans="1:2" x14ac:dyDescent="0.25">
      <c r="A1899" s="64" t="s">
        <v>1395</v>
      </c>
      <c r="B1899" t="s">
        <v>18397</v>
      </c>
    </row>
    <row r="1900" spans="1:2" x14ac:dyDescent="0.25">
      <c r="A1900" s="64" t="s">
        <v>1395</v>
      </c>
      <c r="B1900" t="s">
        <v>18397</v>
      </c>
    </row>
    <row r="1901" spans="1:2" x14ac:dyDescent="0.25">
      <c r="A1901" s="64" t="s">
        <v>1395</v>
      </c>
      <c r="B1901" t="s">
        <v>18397</v>
      </c>
    </row>
    <row r="1902" spans="1:2" x14ac:dyDescent="0.25">
      <c r="A1902" s="64" t="s">
        <v>1395</v>
      </c>
      <c r="B1902" t="s">
        <v>18397</v>
      </c>
    </row>
    <row r="1903" spans="1:2" x14ac:dyDescent="0.25">
      <c r="A1903" s="64" t="s">
        <v>1395</v>
      </c>
      <c r="B1903" t="s">
        <v>18397</v>
      </c>
    </row>
    <row r="1904" spans="1:2" x14ac:dyDescent="0.25">
      <c r="A1904" s="64" t="s">
        <v>1395</v>
      </c>
      <c r="B1904" t="s">
        <v>18397</v>
      </c>
    </row>
    <row r="1905" spans="1:2" x14ac:dyDescent="0.25">
      <c r="A1905" s="64" t="s">
        <v>1395</v>
      </c>
      <c r="B1905" t="s">
        <v>18397</v>
      </c>
    </row>
    <row r="1906" spans="1:2" x14ac:dyDescent="0.25">
      <c r="A1906" s="64" t="s">
        <v>1395</v>
      </c>
      <c r="B1906" t="s">
        <v>18397</v>
      </c>
    </row>
    <row r="1907" spans="1:2" x14ac:dyDescent="0.25">
      <c r="A1907" s="64" t="s">
        <v>1395</v>
      </c>
      <c r="B1907" t="s">
        <v>18397</v>
      </c>
    </row>
    <row r="1908" spans="1:2" x14ac:dyDescent="0.25">
      <c r="A1908" s="64" t="s">
        <v>1395</v>
      </c>
      <c r="B1908" t="s">
        <v>18397</v>
      </c>
    </row>
    <row r="1909" spans="1:2" x14ac:dyDescent="0.25">
      <c r="A1909" s="64" t="s">
        <v>1395</v>
      </c>
      <c r="B1909" t="s">
        <v>18397</v>
      </c>
    </row>
    <row r="1910" spans="1:2" x14ac:dyDescent="0.25">
      <c r="A1910" s="64" t="s">
        <v>1395</v>
      </c>
      <c r="B1910" t="s">
        <v>18397</v>
      </c>
    </row>
    <row r="1911" spans="1:2" x14ac:dyDescent="0.25">
      <c r="A1911" s="64" t="s">
        <v>1395</v>
      </c>
      <c r="B1911" t="s">
        <v>18397</v>
      </c>
    </row>
    <row r="1912" spans="1:2" x14ac:dyDescent="0.25">
      <c r="A1912" s="64" t="s">
        <v>1395</v>
      </c>
      <c r="B1912" t="s">
        <v>18397</v>
      </c>
    </row>
    <row r="1913" spans="1:2" x14ac:dyDescent="0.25">
      <c r="A1913" s="64" t="s">
        <v>1396</v>
      </c>
      <c r="B1913" t="s">
        <v>18397</v>
      </c>
    </row>
    <row r="1914" spans="1:2" x14ac:dyDescent="0.25">
      <c r="A1914" s="64" t="s">
        <v>1397</v>
      </c>
      <c r="B1914" t="s">
        <v>18397</v>
      </c>
    </row>
    <row r="1915" spans="1:2" x14ac:dyDescent="0.25">
      <c r="A1915" s="64" t="s">
        <v>1397</v>
      </c>
      <c r="B1915" t="s">
        <v>18397</v>
      </c>
    </row>
    <row r="1916" spans="1:2" x14ac:dyDescent="0.25">
      <c r="A1916" s="64" t="s">
        <v>1398</v>
      </c>
      <c r="B1916" t="s">
        <v>18397</v>
      </c>
    </row>
    <row r="1917" spans="1:2" x14ac:dyDescent="0.25">
      <c r="A1917" s="64" t="s">
        <v>1399</v>
      </c>
      <c r="B1917" t="s">
        <v>18397</v>
      </c>
    </row>
    <row r="1918" spans="1:2" x14ac:dyDescent="0.25">
      <c r="A1918" s="64" t="s">
        <v>1400</v>
      </c>
      <c r="B1918" t="s">
        <v>18397</v>
      </c>
    </row>
    <row r="1919" spans="1:2" x14ac:dyDescent="0.25">
      <c r="A1919" s="64" t="s">
        <v>1400</v>
      </c>
      <c r="B1919" t="s">
        <v>18397</v>
      </c>
    </row>
    <row r="1920" spans="1:2" x14ac:dyDescent="0.25">
      <c r="A1920" s="64" t="s">
        <v>1400</v>
      </c>
      <c r="B1920" t="s">
        <v>18397</v>
      </c>
    </row>
    <row r="1921" spans="1:2" x14ac:dyDescent="0.25">
      <c r="A1921" s="64" t="s">
        <v>1400</v>
      </c>
      <c r="B1921" t="s">
        <v>18397</v>
      </c>
    </row>
    <row r="1922" spans="1:2" x14ac:dyDescent="0.25">
      <c r="A1922" s="64" t="s">
        <v>1401</v>
      </c>
      <c r="B1922" t="s">
        <v>18398</v>
      </c>
    </row>
    <row r="1923" spans="1:2" x14ac:dyDescent="0.25">
      <c r="A1923" s="64" t="s">
        <v>1402</v>
      </c>
      <c r="B1923" t="s">
        <v>18398</v>
      </c>
    </row>
    <row r="1924" spans="1:2" x14ac:dyDescent="0.25">
      <c r="A1924" s="64" t="s">
        <v>1403</v>
      </c>
      <c r="B1924" t="s">
        <v>18398</v>
      </c>
    </row>
    <row r="1925" spans="1:2" x14ac:dyDescent="0.25">
      <c r="A1925" s="64" t="s">
        <v>1403</v>
      </c>
      <c r="B1925" t="s">
        <v>18398</v>
      </c>
    </row>
    <row r="1926" spans="1:2" x14ac:dyDescent="0.25">
      <c r="A1926" s="64" t="s">
        <v>1403</v>
      </c>
      <c r="B1926" t="s">
        <v>18398</v>
      </c>
    </row>
    <row r="1927" spans="1:2" x14ac:dyDescent="0.25">
      <c r="A1927" s="64" t="s">
        <v>1404</v>
      </c>
      <c r="B1927" t="s">
        <v>18398</v>
      </c>
    </row>
    <row r="1928" spans="1:2" x14ac:dyDescent="0.25">
      <c r="A1928" s="64" t="s">
        <v>1404</v>
      </c>
      <c r="B1928" t="s">
        <v>18398</v>
      </c>
    </row>
    <row r="1929" spans="1:2" x14ac:dyDescent="0.25">
      <c r="A1929" s="64" t="s">
        <v>1404</v>
      </c>
      <c r="B1929" t="s">
        <v>18398</v>
      </c>
    </row>
    <row r="1930" spans="1:2" x14ac:dyDescent="0.25">
      <c r="A1930" s="64" t="s">
        <v>1404</v>
      </c>
      <c r="B1930" t="s">
        <v>18398</v>
      </c>
    </row>
    <row r="1931" spans="1:2" x14ac:dyDescent="0.25">
      <c r="A1931" s="64" t="s">
        <v>1404</v>
      </c>
      <c r="B1931" t="s">
        <v>18398</v>
      </c>
    </row>
    <row r="1932" spans="1:2" x14ac:dyDescent="0.25">
      <c r="A1932" s="64" t="s">
        <v>1405</v>
      </c>
      <c r="B1932" t="s">
        <v>18398</v>
      </c>
    </row>
    <row r="1933" spans="1:2" x14ac:dyDescent="0.25">
      <c r="A1933" s="64" t="s">
        <v>1405</v>
      </c>
      <c r="B1933" t="s">
        <v>18398</v>
      </c>
    </row>
    <row r="1934" spans="1:2" x14ac:dyDescent="0.25">
      <c r="A1934" s="64" t="s">
        <v>1405</v>
      </c>
      <c r="B1934" t="s">
        <v>18398</v>
      </c>
    </row>
    <row r="1935" spans="1:2" x14ac:dyDescent="0.25">
      <c r="A1935" s="64" t="s">
        <v>1406</v>
      </c>
      <c r="B1935" t="s">
        <v>18398</v>
      </c>
    </row>
    <row r="1936" spans="1:2" x14ac:dyDescent="0.25">
      <c r="A1936" s="64" t="s">
        <v>1406</v>
      </c>
      <c r="B1936" t="s">
        <v>18398</v>
      </c>
    </row>
    <row r="1937" spans="1:2" x14ac:dyDescent="0.25">
      <c r="A1937" s="64" t="s">
        <v>1406</v>
      </c>
      <c r="B1937" t="s">
        <v>18398</v>
      </c>
    </row>
    <row r="1938" spans="1:2" x14ac:dyDescent="0.25">
      <c r="A1938" s="64" t="s">
        <v>1406</v>
      </c>
      <c r="B1938" t="s">
        <v>18398</v>
      </c>
    </row>
    <row r="1939" spans="1:2" x14ac:dyDescent="0.25">
      <c r="A1939" s="64" t="s">
        <v>1407</v>
      </c>
      <c r="B1939" t="s">
        <v>18398</v>
      </c>
    </row>
    <row r="1940" spans="1:2" x14ac:dyDescent="0.25">
      <c r="A1940" s="64" t="s">
        <v>1405</v>
      </c>
      <c r="B1940" t="s">
        <v>18398</v>
      </c>
    </row>
    <row r="1941" spans="1:2" x14ac:dyDescent="0.25">
      <c r="A1941" s="64" t="s">
        <v>1407</v>
      </c>
      <c r="B1941" t="s">
        <v>18398</v>
      </c>
    </row>
    <row r="1942" spans="1:2" x14ac:dyDescent="0.25">
      <c r="A1942" s="64" t="s">
        <v>1407</v>
      </c>
      <c r="B1942" t="s">
        <v>18398</v>
      </c>
    </row>
    <row r="1943" spans="1:2" x14ac:dyDescent="0.25">
      <c r="A1943" s="64" t="s">
        <v>1407</v>
      </c>
      <c r="B1943" t="s">
        <v>18398</v>
      </c>
    </row>
    <row r="1944" spans="1:2" x14ac:dyDescent="0.25">
      <c r="A1944" s="64" t="s">
        <v>1408</v>
      </c>
      <c r="B1944" t="s">
        <v>18398</v>
      </c>
    </row>
    <row r="1945" spans="1:2" x14ac:dyDescent="0.25">
      <c r="A1945" s="64" t="s">
        <v>1408</v>
      </c>
      <c r="B1945" t="s">
        <v>18398</v>
      </c>
    </row>
    <row r="1946" spans="1:2" x14ac:dyDescent="0.25">
      <c r="A1946" s="64" t="s">
        <v>1408</v>
      </c>
      <c r="B1946" t="s">
        <v>18398</v>
      </c>
    </row>
    <row r="1947" spans="1:2" x14ac:dyDescent="0.25">
      <c r="A1947" s="64" t="s">
        <v>1408</v>
      </c>
      <c r="B1947" t="s">
        <v>18398</v>
      </c>
    </row>
    <row r="1948" spans="1:2" x14ac:dyDescent="0.25">
      <c r="A1948" s="64" t="s">
        <v>1408</v>
      </c>
      <c r="B1948" t="s">
        <v>18398</v>
      </c>
    </row>
    <row r="1949" spans="1:2" x14ac:dyDescent="0.25">
      <c r="A1949" s="64" t="s">
        <v>1409</v>
      </c>
      <c r="B1949" t="s">
        <v>18398</v>
      </c>
    </row>
    <row r="1950" spans="1:2" x14ac:dyDescent="0.25">
      <c r="A1950" s="64" t="s">
        <v>1409</v>
      </c>
      <c r="B1950" t="s">
        <v>18398</v>
      </c>
    </row>
    <row r="1951" spans="1:2" x14ac:dyDescent="0.25">
      <c r="A1951" s="64" t="s">
        <v>1410</v>
      </c>
      <c r="B1951" t="s">
        <v>18398</v>
      </c>
    </row>
    <row r="1952" spans="1:2" x14ac:dyDescent="0.25">
      <c r="A1952" s="64" t="s">
        <v>1410</v>
      </c>
      <c r="B1952" t="s">
        <v>18398</v>
      </c>
    </row>
    <row r="1953" spans="1:2" x14ac:dyDescent="0.25">
      <c r="A1953" s="64" t="s">
        <v>1411</v>
      </c>
      <c r="B1953" t="s">
        <v>18398</v>
      </c>
    </row>
    <row r="1954" spans="1:2" x14ac:dyDescent="0.25">
      <c r="A1954" s="64" t="s">
        <v>1411</v>
      </c>
      <c r="B1954" t="s">
        <v>18398</v>
      </c>
    </row>
    <row r="1955" spans="1:2" x14ac:dyDescent="0.25">
      <c r="A1955" s="64" t="s">
        <v>1412</v>
      </c>
      <c r="B1955" t="s">
        <v>18398</v>
      </c>
    </row>
    <row r="1956" spans="1:2" x14ac:dyDescent="0.25">
      <c r="A1956" s="64" t="s">
        <v>1412</v>
      </c>
      <c r="B1956" t="s">
        <v>18398</v>
      </c>
    </row>
    <row r="1957" spans="1:2" x14ac:dyDescent="0.25">
      <c r="A1957" s="64" t="s">
        <v>1413</v>
      </c>
      <c r="B1957" t="s">
        <v>18398</v>
      </c>
    </row>
    <row r="1958" spans="1:2" x14ac:dyDescent="0.25">
      <c r="A1958" s="64" t="s">
        <v>1413</v>
      </c>
      <c r="B1958" t="s">
        <v>18398</v>
      </c>
    </row>
    <row r="1959" spans="1:2" x14ac:dyDescent="0.25">
      <c r="A1959" s="64" t="s">
        <v>1414</v>
      </c>
      <c r="B1959" t="s">
        <v>18398</v>
      </c>
    </row>
    <row r="1960" spans="1:2" x14ac:dyDescent="0.25">
      <c r="A1960" s="64" t="s">
        <v>1414</v>
      </c>
      <c r="B1960" t="s">
        <v>18398</v>
      </c>
    </row>
    <row r="1961" spans="1:2" x14ac:dyDescent="0.25">
      <c r="A1961" s="64" t="s">
        <v>1415</v>
      </c>
      <c r="B1961" t="s">
        <v>18398</v>
      </c>
    </row>
    <row r="1962" spans="1:2" x14ac:dyDescent="0.25">
      <c r="A1962" s="64" t="s">
        <v>1415</v>
      </c>
      <c r="B1962" t="s">
        <v>18398</v>
      </c>
    </row>
    <row r="1963" spans="1:2" x14ac:dyDescent="0.25">
      <c r="A1963" s="64" t="s">
        <v>1416</v>
      </c>
      <c r="B1963" t="s">
        <v>18398</v>
      </c>
    </row>
    <row r="1964" spans="1:2" x14ac:dyDescent="0.25">
      <c r="A1964" s="64" t="s">
        <v>1417</v>
      </c>
      <c r="B1964" t="s">
        <v>18398</v>
      </c>
    </row>
    <row r="1965" spans="1:2" x14ac:dyDescent="0.25">
      <c r="A1965" s="64" t="s">
        <v>1417</v>
      </c>
      <c r="B1965" t="s">
        <v>18398</v>
      </c>
    </row>
    <row r="1966" spans="1:2" x14ac:dyDescent="0.25">
      <c r="A1966" s="64" t="s">
        <v>1417</v>
      </c>
      <c r="B1966" t="s">
        <v>18398</v>
      </c>
    </row>
    <row r="1967" spans="1:2" x14ac:dyDescent="0.25">
      <c r="A1967" s="64" t="s">
        <v>1417</v>
      </c>
      <c r="B1967" t="s">
        <v>18398</v>
      </c>
    </row>
    <row r="1968" spans="1:2" x14ac:dyDescent="0.25">
      <c r="A1968" s="64" t="s">
        <v>1417</v>
      </c>
      <c r="B1968" t="s">
        <v>18398</v>
      </c>
    </row>
    <row r="1969" spans="1:2" x14ac:dyDescent="0.25">
      <c r="A1969" s="64" t="s">
        <v>1418</v>
      </c>
      <c r="B1969" t="s">
        <v>18398</v>
      </c>
    </row>
    <row r="1970" spans="1:2" x14ac:dyDescent="0.25">
      <c r="A1970" s="64" t="s">
        <v>1418</v>
      </c>
      <c r="B1970" t="s">
        <v>18398</v>
      </c>
    </row>
    <row r="1971" spans="1:2" x14ac:dyDescent="0.25">
      <c r="A1971" s="64" t="s">
        <v>1418</v>
      </c>
      <c r="B1971" t="s">
        <v>18398</v>
      </c>
    </row>
    <row r="1972" spans="1:2" x14ac:dyDescent="0.25">
      <c r="A1972" s="64" t="s">
        <v>1418</v>
      </c>
      <c r="B1972" t="s">
        <v>18397</v>
      </c>
    </row>
    <row r="1973" spans="1:2" x14ac:dyDescent="0.25">
      <c r="A1973" s="64" t="s">
        <v>1418</v>
      </c>
      <c r="B1973" t="s">
        <v>18397</v>
      </c>
    </row>
    <row r="1974" spans="1:2" x14ac:dyDescent="0.25">
      <c r="A1974" s="64" t="s">
        <v>1419</v>
      </c>
      <c r="B1974" t="s">
        <v>18397</v>
      </c>
    </row>
    <row r="1975" spans="1:2" x14ac:dyDescent="0.25">
      <c r="A1975" s="64" t="s">
        <v>1419</v>
      </c>
      <c r="B1975" t="s">
        <v>18397</v>
      </c>
    </row>
    <row r="1976" spans="1:2" x14ac:dyDescent="0.25">
      <c r="A1976" s="64" t="s">
        <v>1419</v>
      </c>
      <c r="B1976" t="s">
        <v>18397</v>
      </c>
    </row>
    <row r="1977" spans="1:2" x14ac:dyDescent="0.25">
      <c r="A1977" s="64" t="s">
        <v>1420</v>
      </c>
      <c r="B1977" t="s">
        <v>18397</v>
      </c>
    </row>
    <row r="1978" spans="1:2" x14ac:dyDescent="0.25">
      <c r="A1978" s="64" t="s">
        <v>1420</v>
      </c>
      <c r="B1978" t="s">
        <v>18397</v>
      </c>
    </row>
    <row r="1979" spans="1:2" x14ac:dyDescent="0.25">
      <c r="A1979" s="64" t="s">
        <v>1421</v>
      </c>
      <c r="B1979" t="s">
        <v>18397</v>
      </c>
    </row>
    <row r="1980" spans="1:2" x14ac:dyDescent="0.25">
      <c r="A1980" s="64" t="s">
        <v>1421</v>
      </c>
      <c r="B1980" t="s">
        <v>18397</v>
      </c>
    </row>
    <row r="1981" spans="1:2" x14ac:dyDescent="0.25">
      <c r="A1981" s="64" t="s">
        <v>1422</v>
      </c>
      <c r="B1981" t="s">
        <v>18397</v>
      </c>
    </row>
    <row r="1982" spans="1:2" x14ac:dyDescent="0.25">
      <c r="A1982" s="64" t="s">
        <v>1422</v>
      </c>
      <c r="B1982" t="s">
        <v>18397</v>
      </c>
    </row>
    <row r="1983" spans="1:2" x14ac:dyDescent="0.25">
      <c r="A1983" s="64" t="s">
        <v>1422</v>
      </c>
      <c r="B1983" t="s">
        <v>18397</v>
      </c>
    </row>
    <row r="1984" spans="1:2" x14ac:dyDescent="0.25">
      <c r="A1984" s="64" t="s">
        <v>1422</v>
      </c>
      <c r="B1984" t="s">
        <v>18397</v>
      </c>
    </row>
    <row r="1985" spans="1:2" x14ac:dyDescent="0.25">
      <c r="A1985" s="64" t="s">
        <v>1423</v>
      </c>
      <c r="B1985" t="s">
        <v>18397</v>
      </c>
    </row>
    <row r="1986" spans="1:2" x14ac:dyDescent="0.25">
      <c r="A1986" s="64" t="s">
        <v>1423</v>
      </c>
      <c r="B1986" t="s">
        <v>18397</v>
      </c>
    </row>
    <row r="1987" spans="1:2" x14ac:dyDescent="0.25">
      <c r="A1987" s="64" t="s">
        <v>1424</v>
      </c>
      <c r="B1987" t="s">
        <v>18397</v>
      </c>
    </row>
    <row r="1988" spans="1:2" x14ac:dyDescent="0.25">
      <c r="A1988" s="64" t="s">
        <v>1425</v>
      </c>
      <c r="B1988" t="s">
        <v>18397</v>
      </c>
    </row>
    <row r="1989" spans="1:2" x14ac:dyDescent="0.25">
      <c r="A1989" s="64" t="s">
        <v>1426</v>
      </c>
      <c r="B1989" t="s">
        <v>18397</v>
      </c>
    </row>
    <row r="1990" spans="1:2" x14ac:dyDescent="0.25">
      <c r="A1990" s="64" t="s">
        <v>1427</v>
      </c>
      <c r="B1990" t="s">
        <v>18397</v>
      </c>
    </row>
    <row r="1991" spans="1:2" x14ac:dyDescent="0.25">
      <c r="A1991" s="64" t="s">
        <v>1428</v>
      </c>
      <c r="B1991" t="s">
        <v>18397</v>
      </c>
    </row>
    <row r="1992" spans="1:2" x14ac:dyDescent="0.25">
      <c r="A1992" s="64" t="s">
        <v>1428</v>
      </c>
      <c r="B1992" t="s">
        <v>18397</v>
      </c>
    </row>
    <row r="1993" spans="1:2" x14ac:dyDescent="0.25">
      <c r="A1993" s="64" t="s">
        <v>1428</v>
      </c>
      <c r="B1993" t="s">
        <v>18397</v>
      </c>
    </row>
    <row r="1994" spans="1:2" x14ac:dyDescent="0.25">
      <c r="A1994" s="64" t="s">
        <v>1428</v>
      </c>
      <c r="B1994" t="s">
        <v>18397</v>
      </c>
    </row>
    <row r="1995" spans="1:2" x14ac:dyDescent="0.25">
      <c r="A1995" s="64" t="s">
        <v>1429</v>
      </c>
      <c r="B1995" t="s">
        <v>18397</v>
      </c>
    </row>
    <row r="1996" spans="1:2" x14ac:dyDescent="0.25">
      <c r="A1996" s="64" t="s">
        <v>1430</v>
      </c>
      <c r="B1996" t="s">
        <v>18397</v>
      </c>
    </row>
    <row r="1997" spans="1:2" x14ac:dyDescent="0.25">
      <c r="A1997" s="64" t="s">
        <v>1431</v>
      </c>
      <c r="B1997" t="s">
        <v>18397</v>
      </c>
    </row>
    <row r="1998" spans="1:2" x14ac:dyDescent="0.25">
      <c r="A1998" s="64" t="s">
        <v>1432</v>
      </c>
      <c r="B1998" t="s">
        <v>18397</v>
      </c>
    </row>
    <row r="1999" spans="1:2" x14ac:dyDescent="0.25">
      <c r="A1999" s="64" t="s">
        <v>1433</v>
      </c>
      <c r="B1999" t="s">
        <v>18397</v>
      </c>
    </row>
    <row r="2000" spans="1:2" x14ac:dyDescent="0.25">
      <c r="A2000" s="64" t="s">
        <v>1433</v>
      </c>
      <c r="B2000" t="s">
        <v>18397</v>
      </c>
    </row>
    <row r="2001" spans="1:2" x14ac:dyDescent="0.25">
      <c r="A2001" s="64" t="s">
        <v>1434</v>
      </c>
      <c r="B2001" t="s">
        <v>18397</v>
      </c>
    </row>
    <row r="2002" spans="1:2" x14ac:dyDescent="0.25">
      <c r="A2002" s="64" t="s">
        <v>1434</v>
      </c>
      <c r="B2002" t="s">
        <v>18397</v>
      </c>
    </row>
    <row r="2003" spans="1:2" x14ac:dyDescent="0.25">
      <c r="A2003" s="64" t="s">
        <v>1435</v>
      </c>
      <c r="B2003" t="s">
        <v>18397</v>
      </c>
    </row>
    <row r="2004" spans="1:2" x14ac:dyDescent="0.25">
      <c r="A2004" s="64" t="s">
        <v>1435</v>
      </c>
      <c r="B2004" t="s">
        <v>18397</v>
      </c>
    </row>
    <row r="2005" spans="1:2" x14ac:dyDescent="0.25">
      <c r="A2005" s="64" t="s">
        <v>1436</v>
      </c>
      <c r="B2005" t="s">
        <v>18397</v>
      </c>
    </row>
    <row r="2006" spans="1:2" x14ac:dyDescent="0.25">
      <c r="A2006" s="64" t="s">
        <v>1437</v>
      </c>
      <c r="B2006" t="s">
        <v>18397</v>
      </c>
    </row>
    <row r="2007" spans="1:2" x14ac:dyDescent="0.25">
      <c r="A2007" s="64" t="s">
        <v>1438</v>
      </c>
      <c r="B2007" t="s">
        <v>18397</v>
      </c>
    </row>
    <row r="2008" spans="1:2" x14ac:dyDescent="0.25">
      <c r="A2008" s="64" t="s">
        <v>1438</v>
      </c>
      <c r="B2008" t="s">
        <v>18397</v>
      </c>
    </row>
    <row r="2009" spans="1:2" x14ac:dyDescent="0.25">
      <c r="A2009" s="64" t="s">
        <v>1438</v>
      </c>
      <c r="B2009" t="s">
        <v>18397</v>
      </c>
    </row>
    <row r="2010" spans="1:2" x14ac:dyDescent="0.25">
      <c r="A2010" s="64" t="s">
        <v>1438</v>
      </c>
      <c r="B2010" t="s">
        <v>18397</v>
      </c>
    </row>
    <row r="2011" spans="1:2" x14ac:dyDescent="0.25">
      <c r="A2011" s="64" t="s">
        <v>1438</v>
      </c>
      <c r="B2011" t="s">
        <v>18397</v>
      </c>
    </row>
    <row r="2012" spans="1:2" x14ac:dyDescent="0.25">
      <c r="A2012" s="64" t="s">
        <v>1438</v>
      </c>
      <c r="B2012" t="s">
        <v>18397</v>
      </c>
    </row>
    <row r="2013" spans="1:2" x14ac:dyDescent="0.25">
      <c r="A2013" s="64" t="s">
        <v>1438</v>
      </c>
      <c r="B2013" t="s">
        <v>18397</v>
      </c>
    </row>
    <row r="2014" spans="1:2" x14ac:dyDescent="0.25">
      <c r="A2014" s="64" t="s">
        <v>1439</v>
      </c>
      <c r="B2014" t="s">
        <v>18397</v>
      </c>
    </row>
    <row r="2015" spans="1:2" x14ac:dyDescent="0.25">
      <c r="A2015" s="64" t="s">
        <v>1440</v>
      </c>
      <c r="B2015" t="s">
        <v>18397</v>
      </c>
    </row>
    <row r="2016" spans="1:2" x14ac:dyDescent="0.25">
      <c r="A2016" s="64" t="s">
        <v>1440</v>
      </c>
      <c r="B2016" t="s">
        <v>18397</v>
      </c>
    </row>
    <row r="2017" spans="1:2" x14ac:dyDescent="0.25">
      <c r="A2017" s="64" t="s">
        <v>1440</v>
      </c>
      <c r="B2017" t="s">
        <v>18397</v>
      </c>
    </row>
    <row r="2018" spans="1:2" x14ac:dyDescent="0.25">
      <c r="A2018" s="64" t="s">
        <v>1441</v>
      </c>
      <c r="B2018" t="s">
        <v>18397</v>
      </c>
    </row>
    <row r="2019" spans="1:2" x14ac:dyDescent="0.25">
      <c r="A2019" s="64" t="s">
        <v>1442</v>
      </c>
      <c r="B2019" t="s">
        <v>18397</v>
      </c>
    </row>
    <row r="2020" spans="1:2" x14ac:dyDescent="0.25">
      <c r="A2020" s="64" t="s">
        <v>1443</v>
      </c>
      <c r="B2020" t="s">
        <v>18397</v>
      </c>
    </row>
    <row r="2021" spans="1:2" x14ac:dyDescent="0.25">
      <c r="A2021" s="64" t="s">
        <v>1443</v>
      </c>
      <c r="B2021" t="s">
        <v>18397</v>
      </c>
    </row>
    <row r="2022" spans="1:2" x14ac:dyDescent="0.25">
      <c r="A2022" s="64" t="s">
        <v>1443</v>
      </c>
      <c r="B2022" t="s">
        <v>18397</v>
      </c>
    </row>
    <row r="2023" spans="1:2" x14ac:dyDescent="0.25">
      <c r="A2023" s="64" t="s">
        <v>1443</v>
      </c>
      <c r="B2023" t="s">
        <v>18397</v>
      </c>
    </row>
    <row r="2024" spans="1:2" x14ac:dyDescent="0.25">
      <c r="A2024" s="64" t="s">
        <v>1444</v>
      </c>
      <c r="B2024" t="s">
        <v>18397</v>
      </c>
    </row>
    <row r="2025" spans="1:2" x14ac:dyDescent="0.25">
      <c r="A2025" s="64" t="s">
        <v>1445</v>
      </c>
      <c r="B2025" t="s">
        <v>18397</v>
      </c>
    </row>
    <row r="2026" spans="1:2" x14ac:dyDescent="0.25">
      <c r="A2026" s="64" t="s">
        <v>1445</v>
      </c>
      <c r="B2026" t="s">
        <v>18397</v>
      </c>
    </row>
    <row r="2027" spans="1:2" x14ac:dyDescent="0.25">
      <c r="A2027" s="64" t="s">
        <v>1445</v>
      </c>
      <c r="B2027" t="s">
        <v>18397</v>
      </c>
    </row>
    <row r="2028" spans="1:2" x14ac:dyDescent="0.25">
      <c r="A2028" s="64" t="s">
        <v>1445</v>
      </c>
      <c r="B2028" t="s">
        <v>18397</v>
      </c>
    </row>
    <row r="2029" spans="1:2" x14ac:dyDescent="0.25">
      <c r="A2029" s="64" t="s">
        <v>1445</v>
      </c>
      <c r="B2029" t="s">
        <v>18397</v>
      </c>
    </row>
    <row r="2030" spans="1:2" x14ac:dyDescent="0.25">
      <c r="A2030" s="64" t="s">
        <v>1445</v>
      </c>
      <c r="B2030" t="s">
        <v>18397</v>
      </c>
    </row>
    <row r="2031" spans="1:2" x14ac:dyDescent="0.25">
      <c r="A2031" s="64" t="s">
        <v>1445</v>
      </c>
      <c r="B2031" t="s">
        <v>18397</v>
      </c>
    </row>
    <row r="2032" spans="1:2" x14ac:dyDescent="0.25">
      <c r="A2032" s="64" t="s">
        <v>1445</v>
      </c>
      <c r="B2032" t="s">
        <v>18397</v>
      </c>
    </row>
    <row r="2033" spans="1:2" x14ac:dyDescent="0.25">
      <c r="A2033" s="64" t="s">
        <v>1445</v>
      </c>
      <c r="B2033" t="s">
        <v>18397</v>
      </c>
    </row>
    <row r="2034" spans="1:2" x14ac:dyDescent="0.25">
      <c r="A2034" s="64" t="s">
        <v>1446</v>
      </c>
      <c r="B2034" t="s">
        <v>18397</v>
      </c>
    </row>
    <row r="2035" spans="1:2" x14ac:dyDescent="0.25">
      <c r="A2035" s="64" t="s">
        <v>1447</v>
      </c>
      <c r="B2035" t="s">
        <v>18397</v>
      </c>
    </row>
    <row r="2036" spans="1:2" x14ac:dyDescent="0.25">
      <c r="A2036" s="64" t="s">
        <v>1447</v>
      </c>
      <c r="B2036" t="s">
        <v>18397</v>
      </c>
    </row>
    <row r="2037" spans="1:2" x14ac:dyDescent="0.25">
      <c r="A2037" s="64" t="s">
        <v>1447</v>
      </c>
      <c r="B2037" t="s">
        <v>18397</v>
      </c>
    </row>
    <row r="2038" spans="1:2" x14ac:dyDescent="0.25">
      <c r="A2038" s="64" t="s">
        <v>1448</v>
      </c>
      <c r="B2038" t="s">
        <v>18397</v>
      </c>
    </row>
    <row r="2039" spans="1:2" x14ac:dyDescent="0.25">
      <c r="A2039" s="64" t="s">
        <v>1448</v>
      </c>
      <c r="B2039" t="s">
        <v>18397</v>
      </c>
    </row>
    <row r="2040" spans="1:2" x14ac:dyDescent="0.25">
      <c r="A2040" s="64" t="s">
        <v>1449</v>
      </c>
      <c r="B2040" t="s">
        <v>18397</v>
      </c>
    </row>
    <row r="2041" spans="1:2" x14ac:dyDescent="0.25">
      <c r="A2041" s="64" t="s">
        <v>1450</v>
      </c>
      <c r="B2041" t="s">
        <v>18397</v>
      </c>
    </row>
    <row r="2042" spans="1:2" x14ac:dyDescent="0.25">
      <c r="A2042" s="64" t="s">
        <v>1451</v>
      </c>
      <c r="B2042" t="s">
        <v>18397</v>
      </c>
    </row>
    <row r="2043" spans="1:2" x14ac:dyDescent="0.25">
      <c r="A2043" s="64" t="s">
        <v>1452</v>
      </c>
      <c r="B2043" t="s">
        <v>18397</v>
      </c>
    </row>
    <row r="2044" spans="1:2" x14ac:dyDescent="0.25">
      <c r="A2044" s="64" t="s">
        <v>1452</v>
      </c>
      <c r="B2044" t="s">
        <v>18397</v>
      </c>
    </row>
    <row r="2045" spans="1:2" x14ac:dyDescent="0.25">
      <c r="A2045" s="64" t="s">
        <v>1453</v>
      </c>
      <c r="B2045" t="s">
        <v>18397</v>
      </c>
    </row>
    <row r="2046" spans="1:2" x14ac:dyDescent="0.25">
      <c r="A2046" s="64" t="s">
        <v>1454</v>
      </c>
      <c r="B2046" t="s">
        <v>18397</v>
      </c>
    </row>
    <row r="2047" spans="1:2" x14ac:dyDescent="0.25">
      <c r="A2047" s="64" t="s">
        <v>1455</v>
      </c>
      <c r="B2047" t="s">
        <v>18397</v>
      </c>
    </row>
    <row r="2048" spans="1:2" x14ac:dyDescent="0.25">
      <c r="A2048" s="64" t="s">
        <v>1455</v>
      </c>
      <c r="B2048" t="s">
        <v>18397</v>
      </c>
    </row>
    <row r="2049" spans="1:2" x14ac:dyDescent="0.25">
      <c r="A2049" s="64" t="s">
        <v>1456</v>
      </c>
      <c r="B2049" t="s">
        <v>18397</v>
      </c>
    </row>
    <row r="2050" spans="1:2" x14ac:dyDescent="0.25">
      <c r="A2050" s="64" t="s">
        <v>1457</v>
      </c>
      <c r="B2050" t="s">
        <v>18397</v>
      </c>
    </row>
    <row r="2051" spans="1:2" x14ac:dyDescent="0.25">
      <c r="A2051" s="64" t="s">
        <v>1458</v>
      </c>
      <c r="B2051" t="s">
        <v>18397</v>
      </c>
    </row>
    <row r="2052" spans="1:2" x14ac:dyDescent="0.25">
      <c r="A2052" s="64" t="s">
        <v>1459</v>
      </c>
      <c r="B2052" t="s">
        <v>18397</v>
      </c>
    </row>
    <row r="2053" spans="1:2" x14ac:dyDescent="0.25">
      <c r="A2053" s="64" t="s">
        <v>1460</v>
      </c>
      <c r="B2053" t="s">
        <v>18397</v>
      </c>
    </row>
    <row r="2054" spans="1:2" x14ac:dyDescent="0.25">
      <c r="A2054" s="64" t="s">
        <v>1460</v>
      </c>
      <c r="B2054" t="s">
        <v>18397</v>
      </c>
    </row>
    <row r="2055" spans="1:2" x14ac:dyDescent="0.25">
      <c r="A2055" s="64" t="s">
        <v>1460</v>
      </c>
      <c r="B2055" t="s">
        <v>18397</v>
      </c>
    </row>
    <row r="2056" spans="1:2" x14ac:dyDescent="0.25">
      <c r="A2056" s="64" t="s">
        <v>1460</v>
      </c>
      <c r="B2056" t="s">
        <v>18397</v>
      </c>
    </row>
    <row r="2057" spans="1:2" x14ac:dyDescent="0.25">
      <c r="A2057" s="64" t="s">
        <v>1460</v>
      </c>
      <c r="B2057" t="s">
        <v>18397</v>
      </c>
    </row>
    <row r="2058" spans="1:2" x14ac:dyDescent="0.25">
      <c r="A2058" s="64" t="s">
        <v>1460</v>
      </c>
      <c r="B2058" t="s">
        <v>18397</v>
      </c>
    </row>
    <row r="2059" spans="1:2" x14ac:dyDescent="0.25">
      <c r="A2059" s="64" t="s">
        <v>1460</v>
      </c>
      <c r="B2059" t="s">
        <v>18397</v>
      </c>
    </row>
    <row r="2060" spans="1:2" x14ac:dyDescent="0.25">
      <c r="A2060" s="64" t="s">
        <v>1460</v>
      </c>
      <c r="B2060" t="s">
        <v>18397</v>
      </c>
    </row>
    <row r="2061" spans="1:2" x14ac:dyDescent="0.25">
      <c r="A2061" s="64" t="s">
        <v>1460</v>
      </c>
      <c r="B2061" t="s">
        <v>18397</v>
      </c>
    </row>
    <row r="2062" spans="1:2" x14ac:dyDescent="0.25">
      <c r="A2062" s="64" t="s">
        <v>1461</v>
      </c>
      <c r="B2062" t="s">
        <v>18397</v>
      </c>
    </row>
    <row r="2063" spans="1:2" x14ac:dyDescent="0.25">
      <c r="A2063" s="64" t="s">
        <v>1462</v>
      </c>
      <c r="B2063" t="s">
        <v>18397</v>
      </c>
    </row>
    <row r="2064" spans="1:2" x14ac:dyDescent="0.25">
      <c r="A2064" s="64" t="s">
        <v>1462</v>
      </c>
      <c r="B2064" t="s">
        <v>18397</v>
      </c>
    </row>
    <row r="2065" spans="1:2" x14ac:dyDescent="0.25">
      <c r="A2065" s="64" t="s">
        <v>1462</v>
      </c>
      <c r="B2065" t="s">
        <v>18397</v>
      </c>
    </row>
    <row r="2066" spans="1:2" x14ac:dyDescent="0.25">
      <c r="A2066" s="64" t="s">
        <v>1462</v>
      </c>
      <c r="B2066" t="s">
        <v>18397</v>
      </c>
    </row>
    <row r="2067" spans="1:2" x14ac:dyDescent="0.25">
      <c r="A2067" s="64" t="s">
        <v>1462</v>
      </c>
      <c r="B2067" t="s">
        <v>18397</v>
      </c>
    </row>
    <row r="2068" spans="1:2" x14ac:dyDescent="0.25">
      <c r="A2068" s="64" t="s">
        <v>1462</v>
      </c>
      <c r="B2068" t="s">
        <v>18397</v>
      </c>
    </row>
    <row r="2069" spans="1:2" x14ac:dyDescent="0.25">
      <c r="A2069" s="64" t="s">
        <v>1462</v>
      </c>
      <c r="B2069" t="s">
        <v>18397</v>
      </c>
    </row>
    <row r="2070" spans="1:2" x14ac:dyDescent="0.25">
      <c r="A2070" s="64" t="s">
        <v>1462</v>
      </c>
      <c r="B2070" t="s">
        <v>18397</v>
      </c>
    </row>
    <row r="2071" spans="1:2" x14ac:dyDescent="0.25">
      <c r="A2071" s="64" t="s">
        <v>1462</v>
      </c>
      <c r="B2071" t="s">
        <v>18397</v>
      </c>
    </row>
    <row r="2072" spans="1:2" x14ac:dyDescent="0.25">
      <c r="A2072" s="64" t="s">
        <v>1462</v>
      </c>
      <c r="B2072" t="s">
        <v>18397</v>
      </c>
    </row>
    <row r="2073" spans="1:2" x14ac:dyDescent="0.25">
      <c r="A2073" s="64" t="s">
        <v>1462</v>
      </c>
      <c r="B2073" t="s">
        <v>18397</v>
      </c>
    </row>
    <row r="2074" spans="1:2" x14ac:dyDescent="0.25">
      <c r="A2074" s="64" t="s">
        <v>1463</v>
      </c>
      <c r="B2074" t="s">
        <v>18397</v>
      </c>
    </row>
    <row r="2075" spans="1:2" x14ac:dyDescent="0.25">
      <c r="A2075" s="64" t="s">
        <v>1463</v>
      </c>
      <c r="B2075" t="s">
        <v>18397</v>
      </c>
    </row>
    <row r="2076" spans="1:2" x14ac:dyDescent="0.25">
      <c r="A2076" s="64" t="s">
        <v>1463</v>
      </c>
      <c r="B2076" t="s">
        <v>18397</v>
      </c>
    </row>
    <row r="2077" spans="1:2" x14ac:dyDescent="0.25">
      <c r="A2077" s="64" t="s">
        <v>1464</v>
      </c>
      <c r="B2077" t="s">
        <v>18397</v>
      </c>
    </row>
    <row r="2078" spans="1:2" x14ac:dyDescent="0.25">
      <c r="A2078" s="64" t="s">
        <v>1465</v>
      </c>
      <c r="B2078" t="s">
        <v>18397</v>
      </c>
    </row>
    <row r="2079" spans="1:2" x14ac:dyDescent="0.25">
      <c r="A2079" s="64" t="s">
        <v>1466</v>
      </c>
      <c r="B2079" t="s">
        <v>18397</v>
      </c>
    </row>
    <row r="2080" spans="1:2" x14ac:dyDescent="0.25">
      <c r="A2080" s="64" t="s">
        <v>1467</v>
      </c>
      <c r="B2080" t="s">
        <v>18398</v>
      </c>
    </row>
    <row r="2081" spans="1:2" x14ac:dyDescent="0.25">
      <c r="A2081" s="64" t="s">
        <v>1468</v>
      </c>
      <c r="B2081" t="s">
        <v>18398</v>
      </c>
    </row>
    <row r="2082" spans="1:2" x14ac:dyDescent="0.25">
      <c r="A2082" s="64" t="s">
        <v>1469</v>
      </c>
      <c r="B2082" t="s">
        <v>18397</v>
      </c>
    </row>
    <row r="2083" spans="1:2" x14ac:dyDescent="0.25">
      <c r="A2083" s="64" t="s">
        <v>1469</v>
      </c>
      <c r="B2083" t="s">
        <v>18397</v>
      </c>
    </row>
    <row r="2084" spans="1:2" x14ac:dyDescent="0.25">
      <c r="A2084" s="64" t="s">
        <v>1470</v>
      </c>
      <c r="B2084" t="s">
        <v>18397</v>
      </c>
    </row>
    <row r="2085" spans="1:2" x14ac:dyDescent="0.25">
      <c r="A2085" s="64" t="s">
        <v>1470</v>
      </c>
      <c r="B2085" t="s">
        <v>18397</v>
      </c>
    </row>
    <row r="2086" spans="1:2" x14ac:dyDescent="0.25">
      <c r="A2086" s="64" t="s">
        <v>1470</v>
      </c>
      <c r="B2086" t="s">
        <v>18399</v>
      </c>
    </row>
    <row r="2087" spans="1:2" x14ac:dyDescent="0.25">
      <c r="A2087" s="64" t="s">
        <v>1470</v>
      </c>
      <c r="B2087" t="s">
        <v>18399</v>
      </c>
    </row>
    <row r="2088" spans="1:2" x14ac:dyDescent="0.25">
      <c r="A2088" s="64" t="s">
        <v>1471</v>
      </c>
      <c r="B2088" t="s">
        <v>18397</v>
      </c>
    </row>
    <row r="2089" spans="1:2" x14ac:dyDescent="0.25">
      <c r="A2089" s="64" t="s">
        <v>1469</v>
      </c>
      <c r="B2089" t="s">
        <v>18397</v>
      </c>
    </row>
    <row r="2090" spans="1:2" x14ac:dyDescent="0.25">
      <c r="A2090" s="64" t="s">
        <v>1469</v>
      </c>
      <c r="B2090" t="s">
        <v>18397</v>
      </c>
    </row>
    <row r="2091" spans="1:2" x14ac:dyDescent="0.25">
      <c r="A2091" s="64" t="s">
        <v>1469</v>
      </c>
      <c r="B2091" t="s">
        <v>18397</v>
      </c>
    </row>
    <row r="2092" spans="1:2" x14ac:dyDescent="0.25">
      <c r="A2092" s="64" t="s">
        <v>1469</v>
      </c>
      <c r="B2092" t="s">
        <v>18397</v>
      </c>
    </row>
    <row r="2093" spans="1:2" x14ac:dyDescent="0.25">
      <c r="A2093" s="64" t="s">
        <v>1469</v>
      </c>
      <c r="B2093" t="s">
        <v>18397</v>
      </c>
    </row>
    <row r="2094" spans="1:2" x14ac:dyDescent="0.25">
      <c r="A2094" s="64" t="s">
        <v>1469</v>
      </c>
      <c r="B2094" t="s">
        <v>18397</v>
      </c>
    </row>
    <row r="2095" spans="1:2" x14ac:dyDescent="0.25">
      <c r="A2095" s="64" t="s">
        <v>1469</v>
      </c>
      <c r="B2095" t="s">
        <v>18397</v>
      </c>
    </row>
    <row r="2096" spans="1:2" x14ac:dyDescent="0.25">
      <c r="A2096" s="64" t="s">
        <v>1469</v>
      </c>
      <c r="B2096" t="s">
        <v>18397</v>
      </c>
    </row>
    <row r="2097" spans="1:2" x14ac:dyDescent="0.25">
      <c r="A2097" s="64" t="s">
        <v>1469</v>
      </c>
      <c r="B2097" t="s">
        <v>18397</v>
      </c>
    </row>
    <row r="2098" spans="1:2" x14ac:dyDescent="0.25">
      <c r="A2098" s="64" t="s">
        <v>1469</v>
      </c>
      <c r="B2098" t="s">
        <v>18397</v>
      </c>
    </row>
    <row r="2099" spans="1:2" x14ac:dyDescent="0.25">
      <c r="A2099" s="64" t="s">
        <v>1469</v>
      </c>
      <c r="B2099" t="s">
        <v>18397</v>
      </c>
    </row>
    <row r="2100" spans="1:2" x14ac:dyDescent="0.25">
      <c r="A2100" s="64" t="s">
        <v>1469</v>
      </c>
      <c r="B2100" t="s">
        <v>18397</v>
      </c>
    </row>
    <row r="2101" spans="1:2" x14ac:dyDescent="0.25">
      <c r="A2101" s="64" t="s">
        <v>1469</v>
      </c>
      <c r="B2101" t="s">
        <v>18397</v>
      </c>
    </row>
    <row r="2102" spans="1:2" x14ac:dyDescent="0.25">
      <c r="A2102" s="64" t="s">
        <v>1471</v>
      </c>
      <c r="B2102" t="s">
        <v>18397</v>
      </c>
    </row>
    <row r="2103" spans="1:2" x14ac:dyDescent="0.25">
      <c r="A2103" s="64" t="s">
        <v>1472</v>
      </c>
      <c r="B2103" t="s">
        <v>18397</v>
      </c>
    </row>
    <row r="2104" spans="1:2" x14ac:dyDescent="0.25">
      <c r="A2104" s="64" t="s">
        <v>1472</v>
      </c>
      <c r="B2104" t="s">
        <v>18398</v>
      </c>
    </row>
    <row r="2105" spans="1:2" x14ac:dyDescent="0.25">
      <c r="A2105" s="64" t="s">
        <v>1473</v>
      </c>
      <c r="B2105" t="s">
        <v>18397</v>
      </c>
    </row>
    <row r="2106" spans="1:2" x14ac:dyDescent="0.25">
      <c r="A2106" s="64" t="s">
        <v>1473</v>
      </c>
      <c r="B2106" t="s">
        <v>18397</v>
      </c>
    </row>
    <row r="2107" spans="1:2" x14ac:dyDescent="0.25">
      <c r="A2107" s="64" t="s">
        <v>1474</v>
      </c>
      <c r="B2107" t="s">
        <v>18397</v>
      </c>
    </row>
    <row r="2108" spans="1:2" x14ac:dyDescent="0.25">
      <c r="A2108" s="64" t="s">
        <v>1474</v>
      </c>
      <c r="B2108" t="s">
        <v>18397</v>
      </c>
    </row>
    <row r="2109" spans="1:2" x14ac:dyDescent="0.25">
      <c r="A2109" s="64" t="s">
        <v>1475</v>
      </c>
      <c r="B2109" t="s">
        <v>18397</v>
      </c>
    </row>
    <row r="2110" spans="1:2" x14ac:dyDescent="0.25">
      <c r="A2110" s="64" t="s">
        <v>1476</v>
      </c>
      <c r="B2110" t="s">
        <v>18397</v>
      </c>
    </row>
    <row r="2111" spans="1:2" x14ac:dyDescent="0.25">
      <c r="A2111" s="64" t="s">
        <v>1477</v>
      </c>
      <c r="B2111" t="s">
        <v>18397</v>
      </c>
    </row>
    <row r="2112" spans="1:2" x14ac:dyDescent="0.25">
      <c r="A2112" s="64" t="s">
        <v>1477</v>
      </c>
      <c r="B2112" t="s">
        <v>18397</v>
      </c>
    </row>
    <row r="2113" spans="1:2" x14ac:dyDescent="0.25">
      <c r="A2113" s="64" t="s">
        <v>1478</v>
      </c>
      <c r="B2113" t="s">
        <v>18397</v>
      </c>
    </row>
    <row r="2114" spans="1:2" x14ac:dyDescent="0.25">
      <c r="A2114" s="64" t="s">
        <v>1478</v>
      </c>
      <c r="B2114" t="s">
        <v>18397</v>
      </c>
    </row>
    <row r="2115" spans="1:2" x14ac:dyDescent="0.25">
      <c r="A2115" s="64" t="s">
        <v>1478</v>
      </c>
      <c r="B2115" t="s">
        <v>18397</v>
      </c>
    </row>
    <row r="2116" spans="1:2" x14ac:dyDescent="0.25">
      <c r="A2116" s="64" t="s">
        <v>1479</v>
      </c>
      <c r="B2116" t="s">
        <v>18397</v>
      </c>
    </row>
    <row r="2117" spans="1:2" x14ac:dyDescent="0.25">
      <c r="A2117" s="64" t="s">
        <v>1480</v>
      </c>
      <c r="B2117" t="s">
        <v>18397</v>
      </c>
    </row>
    <row r="2118" spans="1:2" x14ac:dyDescent="0.25">
      <c r="A2118" s="64" t="s">
        <v>1480</v>
      </c>
      <c r="B2118" t="s">
        <v>18397</v>
      </c>
    </row>
    <row r="2119" spans="1:2" x14ac:dyDescent="0.25">
      <c r="A2119" s="64" t="s">
        <v>1481</v>
      </c>
      <c r="B2119" t="s">
        <v>18397</v>
      </c>
    </row>
    <row r="2120" spans="1:2" x14ac:dyDescent="0.25">
      <c r="A2120" s="64" t="s">
        <v>1481</v>
      </c>
      <c r="B2120" t="s">
        <v>18397</v>
      </c>
    </row>
    <row r="2121" spans="1:2" x14ac:dyDescent="0.25">
      <c r="A2121" s="64" t="s">
        <v>1482</v>
      </c>
      <c r="B2121" t="s">
        <v>18397</v>
      </c>
    </row>
    <row r="2122" spans="1:2" x14ac:dyDescent="0.25">
      <c r="A2122" s="64" t="s">
        <v>1482</v>
      </c>
      <c r="B2122" t="s">
        <v>18397</v>
      </c>
    </row>
    <row r="2123" spans="1:2" x14ac:dyDescent="0.25">
      <c r="A2123" s="64" t="s">
        <v>1483</v>
      </c>
      <c r="B2123" t="s">
        <v>18397</v>
      </c>
    </row>
    <row r="2124" spans="1:2" x14ac:dyDescent="0.25">
      <c r="A2124" s="64" t="s">
        <v>1484</v>
      </c>
      <c r="B2124" t="s">
        <v>18397</v>
      </c>
    </row>
    <row r="2125" spans="1:2" x14ac:dyDescent="0.25">
      <c r="A2125" s="64" t="s">
        <v>1484</v>
      </c>
      <c r="B2125" t="s">
        <v>18397</v>
      </c>
    </row>
    <row r="2126" spans="1:2" x14ac:dyDescent="0.25">
      <c r="A2126" s="64" t="s">
        <v>1484</v>
      </c>
      <c r="B2126" t="s">
        <v>18397</v>
      </c>
    </row>
    <row r="2127" spans="1:2" x14ac:dyDescent="0.25">
      <c r="A2127" s="64" t="s">
        <v>1484</v>
      </c>
      <c r="B2127" t="s">
        <v>18397</v>
      </c>
    </row>
    <row r="2128" spans="1:2" x14ac:dyDescent="0.25">
      <c r="A2128" s="64" t="s">
        <v>1485</v>
      </c>
      <c r="B2128" t="s">
        <v>18397</v>
      </c>
    </row>
    <row r="2129" spans="1:2" x14ac:dyDescent="0.25">
      <c r="A2129" s="64" t="s">
        <v>1485</v>
      </c>
      <c r="B2129" t="s">
        <v>18397</v>
      </c>
    </row>
    <row r="2130" spans="1:2" x14ac:dyDescent="0.25">
      <c r="A2130" s="64" t="s">
        <v>1485</v>
      </c>
      <c r="B2130" t="s">
        <v>18397</v>
      </c>
    </row>
    <row r="2131" spans="1:2" x14ac:dyDescent="0.25">
      <c r="A2131" s="64" t="s">
        <v>1486</v>
      </c>
      <c r="B2131" t="s">
        <v>18397</v>
      </c>
    </row>
    <row r="2132" spans="1:2" x14ac:dyDescent="0.25">
      <c r="A2132" s="64" t="s">
        <v>1487</v>
      </c>
      <c r="B2132" t="s">
        <v>18397</v>
      </c>
    </row>
    <row r="2133" spans="1:2" x14ac:dyDescent="0.25">
      <c r="A2133" s="64" t="s">
        <v>1487</v>
      </c>
      <c r="B2133" t="s">
        <v>18397</v>
      </c>
    </row>
    <row r="2134" spans="1:2" x14ac:dyDescent="0.25">
      <c r="A2134" s="64" t="s">
        <v>1487</v>
      </c>
      <c r="B2134" t="s">
        <v>18397</v>
      </c>
    </row>
    <row r="2135" spans="1:2" x14ac:dyDescent="0.25">
      <c r="A2135" s="64" t="s">
        <v>1487</v>
      </c>
      <c r="B2135" t="s">
        <v>18397</v>
      </c>
    </row>
    <row r="2136" spans="1:2" x14ac:dyDescent="0.25">
      <c r="A2136" s="64" t="s">
        <v>1487</v>
      </c>
      <c r="B2136" t="s">
        <v>18397</v>
      </c>
    </row>
    <row r="2137" spans="1:2" x14ac:dyDescent="0.25">
      <c r="A2137" s="64" t="s">
        <v>1487</v>
      </c>
      <c r="B2137" t="s">
        <v>18397</v>
      </c>
    </row>
    <row r="2138" spans="1:2" x14ac:dyDescent="0.25">
      <c r="A2138" s="64" t="s">
        <v>1487</v>
      </c>
      <c r="B2138" t="s">
        <v>18397</v>
      </c>
    </row>
    <row r="2139" spans="1:2" x14ac:dyDescent="0.25">
      <c r="A2139" s="64" t="s">
        <v>1487</v>
      </c>
      <c r="B2139" t="s">
        <v>18397</v>
      </c>
    </row>
    <row r="2140" spans="1:2" x14ac:dyDescent="0.25">
      <c r="A2140" s="64" t="s">
        <v>1487</v>
      </c>
      <c r="B2140" t="s">
        <v>18397</v>
      </c>
    </row>
    <row r="2141" spans="1:2" x14ac:dyDescent="0.25">
      <c r="A2141" s="64" t="s">
        <v>1487</v>
      </c>
      <c r="B2141" t="s">
        <v>18397</v>
      </c>
    </row>
    <row r="2142" spans="1:2" x14ac:dyDescent="0.25">
      <c r="A2142" s="64" t="s">
        <v>1487</v>
      </c>
      <c r="B2142" t="s">
        <v>18397</v>
      </c>
    </row>
    <row r="2143" spans="1:2" x14ac:dyDescent="0.25">
      <c r="A2143" s="64" t="s">
        <v>1487</v>
      </c>
      <c r="B2143" t="s">
        <v>18397</v>
      </c>
    </row>
    <row r="2144" spans="1:2" x14ac:dyDescent="0.25">
      <c r="A2144" s="64" t="s">
        <v>1487</v>
      </c>
      <c r="B2144" t="s">
        <v>18397</v>
      </c>
    </row>
    <row r="2145" spans="1:2" x14ac:dyDescent="0.25">
      <c r="A2145" s="64" t="s">
        <v>1487</v>
      </c>
      <c r="B2145" t="s">
        <v>18397</v>
      </c>
    </row>
    <row r="2146" spans="1:2" x14ac:dyDescent="0.25">
      <c r="A2146" s="64" t="s">
        <v>1488</v>
      </c>
      <c r="B2146" t="s">
        <v>18397</v>
      </c>
    </row>
    <row r="2147" spans="1:2" x14ac:dyDescent="0.25">
      <c r="A2147" s="64" t="s">
        <v>1488</v>
      </c>
      <c r="B2147" t="s">
        <v>18397</v>
      </c>
    </row>
    <row r="2148" spans="1:2" x14ac:dyDescent="0.25">
      <c r="A2148" s="64" t="s">
        <v>1488</v>
      </c>
      <c r="B2148" t="s">
        <v>18397</v>
      </c>
    </row>
    <row r="2149" spans="1:2" x14ac:dyDescent="0.25">
      <c r="A2149" s="64" t="s">
        <v>1488</v>
      </c>
      <c r="B2149" t="s">
        <v>18397</v>
      </c>
    </row>
    <row r="2150" spans="1:2" x14ac:dyDescent="0.25">
      <c r="A2150" s="64" t="s">
        <v>1488</v>
      </c>
      <c r="B2150" t="s">
        <v>18397</v>
      </c>
    </row>
    <row r="2151" spans="1:2" x14ac:dyDescent="0.25">
      <c r="A2151" s="64" t="s">
        <v>1488</v>
      </c>
      <c r="B2151" t="s">
        <v>18397</v>
      </c>
    </row>
    <row r="2152" spans="1:2" x14ac:dyDescent="0.25">
      <c r="A2152" s="64" t="s">
        <v>1488</v>
      </c>
      <c r="B2152" t="s">
        <v>18397</v>
      </c>
    </row>
    <row r="2153" spans="1:2" x14ac:dyDescent="0.25">
      <c r="A2153" s="64" t="s">
        <v>1488</v>
      </c>
      <c r="B2153" t="s">
        <v>18397</v>
      </c>
    </row>
    <row r="2154" spans="1:2" x14ac:dyDescent="0.25">
      <c r="A2154" s="64" t="s">
        <v>1488</v>
      </c>
      <c r="B2154" t="s">
        <v>18397</v>
      </c>
    </row>
    <row r="2155" spans="1:2" x14ac:dyDescent="0.25">
      <c r="A2155" s="64" t="s">
        <v>1488</v>
      </c>
      <c r="B2155" t="s">
        <v>18397</v>
      </c>
    </row>
    <row r="2156" spans="1:2" x14ac:dyDescent="0.25">
      <c r="A2156" s="64" t="s">
        <v>1488</v>
      </c>
      <c r="B2156" t="s">
        <v>18397</v>
      </c>
    </row>
    <row r="2157" spans="1:2" x14ac:dyDescent="0.25">
      <c r="A2157" s="64" t="s">
        <v>1488</v>
      </c>
      <c r="B2157" t="s">
        <v>18397</v>
      </c>
    </row>
    <row r="2158" spans="1:2" x14ac:dyDescent="0.25">
      <c r="A2158" s="64" t="s">
        <v>1488</v>
      </c>
      <c r="B2158" t="s">
        <v>18397</v>
      </c>
    </row>
    <row r="2159" spans="1:2" x14ac:dyDescent="0.25">
      <c r="A2159" s="64" t="s">
        <v>1488</v>
      </c>
      <c r="B2159" t="s">
        <v>18398</v>
      </c>
    </row>
    <row r="2160" spans="1:2" x14ac:dyDescent="0.25">
      <c r="A2160" s="64" t="s">
        <v>1488</v>
      </c>
      <c r="B2160" t="s">
        <v>18397</v>
      </c>
    </row>
    <row r="2161" spans="1:2" x14ac:dyDescent="0.25">
      <c r="A2161" s="64" t="s">
        <v>1488</v>
      </c>
      <c r="B2161" t="s">
        <v>18397</v>
      </c>
    </row>
    <row r="2162" spans="1:2" x14ac:dyDescent="0.25">
      <c r="A2162" s="64" t="s">
        <v>1488</v>
      </c>
      <c r="B2162" t="s">
        <v>18397</v>
      </c>
    </row>
    <row r="2163" spans="1:2" x14ac:dyDescent="0.25">
      <c r="A2163" s="64" t="s">
        <v>1488</v>
      </c>
      <c r="B2163" t="s">
        <v>18397</v>
      </c>
    </row>
    <row r="2164" spans="1:2" x14ac:dyDescent="0.25">
      <c r="A2164" s="64" t="s">
        <v>1489</v>
      </c>
      <c r="B2164" t="s">
        <v>18397</v>
      </c>
    </row>
    <row r="2165" spans="1:2" x14ac:dyDescent="0.25">
      <c r="A2165" s="64" t="s">
        <v>1489</v>
      </c>
      <c r="B2165" t="s">
        <v>18397</v>
      </c>
    </row>
    <row r="2166" spans="1:2" x14ac:dyDescent="0.25">
      <c r="A2166" s="64" t="s">
        <v>1489</v>
      </c>
      <c r="B2166" t="s">
        <v>18397</v>
      </c>
    </row>
    <row r="2167" spans="1:2" x14ac:dyDescent="0.25">
      <c r="A2167" s="64" t="s">
        <v>1489</v>
      </c>
      <c r="B2167" t="s">
        <v>18397</v>
      </c>
    </row>
    <row r="2168" spans="1:2" x14ac:dyDescent="0.25">
      <c r="A2168" s="64" t="s">
        <v>1489</v>
      </c>
      <c r="B2168" t="s">
        <v>18397</v>
      </c>
    </row>
    <row r="2169" spans="1:2" x14ac:dyDescent="0.25">
      <c r="A2169" s="64" t="s">
        <v>1489</v>
      </c>
      <c r="B2169" t="s">
        <v>18397</v>
      </c>
    </row>
    <row r="2170" spans="1:2" x14ac:dyDescent="0.25">
      <c r="A2170" s="64" t="s">
        <v>1490</v>
      </c>
      <c r="B2170" t="s">
        <v>18397</v>
      </c>
    </row>
    <row r="2171" spans="1:2" x14ac:dyDescent="0.25">
      <c r="A2171" s="64" t="s">
        <v>1491</v>
      </c>
      <c r="B2171" t="s">
        <v>18397</v>
      </c>
    </row>
    <row r="2172" spans="1:2" x14ac:dyDescent="0.25">
      <c r="A2172" s="64" t="s">
        <v>1492</v>
      </c>
      <c r="B2172" t="s">
        <v>18397</v>
      </c>
    </row>
    <row r="2173" spans="1:2" x14ac:dyDescent="0.25">
      <c r="A2173" s="64" t="s">
        <v>1493</v>
      </c>
      <c r="B2173" t="s">
        <v>18397</v>
      </c>
    </row>
    <row r="2174" spans="1:2" x14ac:dyDescent="0.25">
      <c r="A2174" s="64" t="s">
        <v>1493</v>
      </c>
      <c r="B2174" t="s">
        <v>18397</v>
      </c>
    </row>
    <row r="2175" spans="1:2" x14ac:dyDescent="0.25">
      <c r="A2175" s="64" t="s">
        <v>1494</v>
      </c>
      <c r="B2175" t="s">
        <v>18397</v>
      </c>
    </row>
    <row r="2176" spans="1:2" x14ac:dyDescent="0.25">
      <c r="A2176" s="64" t="s">
        <v>1495</v>
      </c>
      <c r="B2176" t="s">
        <v>18397</v>
      </c>
    </row>
    <row r="2177" spans="1:2" x14ac:dyDescent="0.25">
      <c r="A2177" s="64" t="s">
        <v>1496</v>
      </c>
      <c r="B2177" t="s">
        <v>18397</v>
      </c>
    </row>
    <row r="2178" spans="1:2" x14ac:dyDescent="0.25">
      <c r="A2178" s="64" t="s">
        <v>1497</v>
      </c>
      <c r="B2178" t="s">
        <v>18398</v>
      </c>
    </row>
    <row r="2179" spans="1:2" x14ac:dyDescent="0.25">
      <c r="A2179" s="64" t="s">
        <v>1497</v>
      </c>
      <c r="B2179" t="s">
        <v>18398</v>
      </c>
    </row>
    <row r="2180" spans="1:2" x14ac:dyDescent="0.25">
      <c r="A2180" s="64" t="s">
        <v>1498</v>
      </c>
      <c r="B2180" t="s">
        <v>18397</v>
      </c>
    </row>
    <row r="2181" spans="1:2" x14ac:dyDescent="0.25">
      <c r="A2181" s="64" t="s">
        <v>1498</v>
      </c>
      <c r="B2181" t="s">
        <v>18397</v>
      </c>
    </row>
    <row r="2182" spans="1:2" x14ac:dyDescent="0.25">
      <c r="A2182" s="64" t="s">
        <v>1498</v>
      </c>
      <c r="B2182" t="s">
        <v>18397</v>
      </c>
    </row>
    <row r="2183" spans="1:2" x14ac:dyDescent="0.25">
      <c r="A2183" s="64" t="s">
        <v>1498</v>
      </c>
      <c r="B2183" t="s">
        <v>18397</v>
      </c>
    </row>
    <row r="2184" spans="1:2" x14ac:dyDescent="0.25">
      <c r="A2184" s="64" t="s">
        <v>1499</v>
      </c>
      <c r="B2184" t="s">
        <v>18397</v>
      </c>
    </row>
    <row r="2185" spans="1:2" x14ac:dyDescent="0.25">
      <c r="A2185" s="64" t="s">
        <v>1499</v>
      </c>
      <c r="B2185" t="s">
        <v>18397</v>
      </c>
    </row>
    <row r="2186" spans="1:2" x14ac:dyDescent="0.25">
      <c r="A2186" s="64" t="s">
        <v>1499</v>
      </c>
      <c r="B2186" t="s">
        <v>18397</v>
      </c>
    </row>
    <row r="2187" spans="1:2" x14ac:dyDescent="0.25">
      <c r="A2187" s="64" t="s">
        <v>1500</v>
      </c>
      <c r="B2187" t="s">
        <v>18397</v>
      </c>
    </row>
    <row r="2188" spans="1:2" x14ac:dyDescent="0.25">
      <c r="A2188" s="64" t="s">
        <v>1501</v>
      </c>
      <c r="B2188" t="s">
        <v>18397</v>
      </c>
    </row>
    <row r="2189" spans="1:2" x14ac:dyDescent="0.25">
      <c r="A2189" s="64" t="s">
        <v>1502</v>
      </c>
      <c r="B2189" t="s">
        <v>18397</v>
      </c>
    </row>
    <row r="2190" spans="1:2" x14ac:dyDescent="0.25">
      <c r="A2190" s="64" t="s">
        <v>1502</v>
      </c>
      <c r="B2190" t="s">
        <v>18397</v>
      </c>
    </row>
    <row r="2191" spans="1:2" x14ac:dyDescent="0.25">
      <c r="A2191" s="64" t="s">
        <v>1503</v>
      </c>
      <c r="B2191" t="s">
        <v>18397</v>
      </c>
    </row>
    <row r="2192" spans="1:2" x14ac:dyDescent="0.25">
      <c r="A2192" s="64" t="s">
        <v>1503</v>
      </c>
      <c r="B2192" t="s">
        <v>18397</v>
      </c>
    </row>
    <row r="2193" spans="1:2" x14ac:dyDescent="0.25">
      <c r="A2193" s="64" t="s">
        <v>1503</v>
      </c>
      <c r="B2193" t="s">
        <v>18397</v>
      </c>
    </row>
    <row r="2194" spans="1:2" x14ac:dyDescent="0.25">
      <c r="A2194" s="64" t="s">
        <v>1503</v>
      </c>
      <c r="B2194" t="s">
        <v>18397</v>
      </c>
    </row>
    <row r="2195" spans="1:2" x14ac:dyDescent="0.25">
      <c r="A2195" s="64" t="s">
        <v>1503</v>
      </c>
      <c r="B2195" t="s">
        <v>18397</v>
      </c>
    </row>
    <row r="2196" spans="1:2" x14ac:dyDescent="0.25">
      <c r="A2196" s="64" t="s">
        <v>1503</v>
      </c>
      <c r="B2196" t="s">
        <v>18397</v>
      </c>
    </row>
    <row r="2197" spans="1:2" x14ac:dyDescent="0.25">
      <c r="A2197" s="64" t="s">
        <v>1503</v>
      </c>
      <c r="B2197" t="s">
        <v>18397</v>
      </c>
    </row>
    <row r="2198" spans="1:2" x14ac:dyDescent="0.25">
      <c r="A2198" s="64" t="s">
        <v>1503</v>
      </c>
      <c r="B2198" t="s">
        <v>18397</v>
      </c>
    </row>
    <row r="2199" spans="1:2" x14ac:dyDescent="0.25">
      <c r="A2199" s="64" t="s">
        <v>1503</v>
      </c>
      <c r="B2199" t="s">
        <v>18397</v>
      </c>
    </row>
    <row r="2200" spans="1:2" x14ac:dyDescent="0.25">
      <c r="A2200" s="64" t="s">
        <v>1503</v>
      </c>
      <c r="B2200" t="s">
        <v>18397</v>
      </c>
    </row>
    <row r="2201" spans="1:2" x14ac:dyDescent="0.25">
      <c r="A2201" s="64" t="s">
        <v>1503</v>
      </c>
      <c r="B2201" t="s">
        <v>18397</v>
      </c>
    </row>
    <row r="2202" spans="1:2" x14ac:dyDescent="0.25">
      <c r="A2202" s="64" t="s">
        <v>1504</v>
      </c>
      <c r="B2202" t="s">
        <v>18397</v>
      </c>
    </row>
    <row r="2203" spans="1:2" x14ac:dyDescent="0.25">
      <c r="A2203" s="64" t="s">
        <v>1505</v>
      </c>
      <c r="B2203" t="s">
        <v>18397</v>
      </c>
    </row>
    <row r="2204" spans="1:2" x14ac:dyDescent="0.25">
      <c r="A2204" s="64" t="s">
        <v>1505</v>
      </c>
      <c r="B2204" t="s">
        <v>18397</v>
      </c>
    </row>
    <row r="2205" spans="1:2" x14ac:dyDescent="0.25">
      <c r="A2205" s="64" t="s">
        <v>1506</v>
      </c>
      <c r="B2205" t="s">
        <v>18397</v>
      </c>
    </row>
    <row r="2206" spans="1:2" x14ac:dyDescent="0.25">
      <c r="A2206" s="64" t="s">
        <v>1506</v>
      </c>
      <c r="B2206" t="s">
        <v>18397</v>
      </c>
    </row>
    <row r="2207" spans="1:2" x14ac:dyDescent="0.25">
      <c r="A2207" s="64" t="s">
        <v>1506</v>
      </c>
      <c r="B2207" t="s">
        <v>18397</v>
      </c>
    </row>
    <row r="2208" spans="1:2" x14ac:dyDescent="0.25">
      <c r="A2208" s="64" t="s">
        <v>1507</v>
      </c>
      <c r="B2208" t="s">
        <v>18397</v>
      </c>
    </row>
    <row r="2209" spans="1:2" x14ac:dyDescent="0.25">
      <c r="A2209" s="64" t="s">
        <v>1507</v>
      </c>
      <c r="B2209" t="s">
        <v>18397</v>
      </c>
    </row>
    <row r="2210" spans="1:2" x14ac:dyDescent="0.25">
      <c r="A2210" s="64" t="s">
        <v>1508</v>
      </c>
      <c r="B2210" t="s">
        <v>18397</v>
      </c>
    </row>
    <row r="2211" spans="1:2" x14ac:dyDescent="0.25">
      <c r="A2211" s="64" t="s">
        <v>1508</v>
      </c>
      <c r="B2211" t="s">
        <v>18397</v>
      </c>
    </row>
    <row r="2212" spans="1:2" x14ac:dyDescent="0.25">
      <c r="A2212" s="64" t="s">
        <v>1509</v>
      </c>
      <c r="B2212" t="s">
        <v>18397</v>
      </c>
    </row>
    <row r="2213" spans="1:2" x14ac:dyDescent="0.25">
      <c r="A2213" s="64" t="s">
        <v>1510</v>
      </c>
      <c r="B2213" t="s">
        <v>18397</v>
      </c>
    </row>
    <row r="2214" spans="1:2" x14ac:dyDescent="0.25">
      <c r="A2214" s="64" t="s">
        <v>1510</v>
      </c>
      <c r="B2214" t="s">
        <v>18397</v>
      </c>
    </row>
    <row r="2215" spans="1:2" x14ac:dyDescent="0.25">
      <c r="A2215" s="64" t="s">
        <v>1510</v>
      </c>
      <c r="B2215" t="s">
        <v>18397</v>
      </c>
    </row>
    <row r="2216" spans="1:2" x14ac:dyDescent="0.25">
      <c r="A2216" s="64" t="s">
        <v>1511</v>
      </c>
      <c r="B2216" t="s">
        <v>18397</v>
      </c>
    </row>
    <row r="2217" spans="1:2" x14ac:dyDescent="0.25">
      <c r="A2217" s="64" t="s">
        <v>1511</v>
      </c>
      <c r="B2217" t="s">
        <v>18397</v>
      </c>
    </row>
    <row r="2218" spans="1:2" x14ac:dyDescent="0.25">
      <c r="A2218" s="64" t="s">
        <v>1511</v>
      </c>
      <c r="B2218" t="s">
        <v>18397</v>
      </c>
    </row>
    <row r="2219" spans="1:2" x14ac:dyDescent="0.25">
      <c r="A2219" s="64" t="s">
        <v>1512</v>
      </c>
      <c r="B2219" t="s">
        <v>18397</v>
      </c>
    </row>
    <row r="2220" spans="1:2" x14ac:dyDescent="0.25">
      <c r="A2220" s="64" t="s">
        <v>1513</v>
      </c>
      <c r="B2220" t="s">
        <v>18397</v>
      </c>
    </row>
    <row r="2221" spans="1:2" x14ac:dyDescent="0.25">
      <c r="A2221" s="64" t="s">
        <v>1514</v>
      </c>
      <c r="B2221" t="s">
        <v>18397</v>
      </c>
    </row>
    <row r="2222" spans="1:2" x14ac:dyDescent="0.25">
      <c r="A2222" s="64" t="s">
        <v>1515</v>
      </c>
      <c r="B2222" t="s">
        <v>18397</v>
      </c>
    </row>
    <row r="2223" spans="1:2" x14ac:dyDescent="0.25">
      <c r="A2223" s="64" t="s">
        <v>1516</v>
      </c>
      <c r="B2223" t="s">
        <v>18397</v>
      </c>
    </row>
    <row r="2224" spans="1:2" x14ac:dyDescent="0.25">
      <c r="A2224" s="64" t="s">
        <v>1516</v>
      </c>
      <c r="B2224" t="s">
        <v>18397</v>
      </c>
    </row>
    <row r="2225" spans="1:2" x14ac:dyDescent="0.25">
      <c r="A2225" s="64" t="s">
        <v>1516</v>
      </c>
      <c r="B2225" t="s">
        <v>18397</v>
      </c>
    </row>
    <row r="2226" spans="1:2" x14ac:dyDescent="0.25">
      <c r="A2226" s="64" t="s">
        <v>1516</v>
      </c>
      <c r="B2226" t="s">
        <v>18397</v>
      </c>
    </row>
    <row r="2227" spans="1:2" x14ac:dyDescent="0.25">
      <c r="A2227" s="64" t="s">
        <v>1516</v>
      </c>
      <c r="B2227" t="s">
        <v>18397</v>
      </c>
    </row>
    <row r="2228" spans="1:2" x14ac:dyDescent="0.25">
      <c r="A2228" s="64" t="s">
        <v>1515</v>
      </c>
      <c r="B2228" t="s">
        <v>18397</v>
      </c>
    </row>
    <row r="2229" spans="1:2" x14ac:dyDescent="0.25">
      <c r="A2229" s="64" t="s">
        <v>1515</v>
      </c>
      <c r="B2229" t="s">
        <v>18397</v>
      </c>
    </row>
    <row r="2230" spans="1:2" x14ac:dyDescent="0.25">
      <c r="A2230" s="64" t="s">
        <v>1517</v>
      </c>
      <c r="B2230" t="s">
        <v>18397</v>
      </c>
    </row>
    <row r="2231" spans="1:2" x14ac:dyDescent="0.25">
      <c r="A2231" s="64" t="s">
        <v>1517</v>
      </c>
      <c r="B2231" t="s">
        <v>18397</v>
      </c>
    </row>
    <row r="2232" spans="1:2" x14ac:dyDescent="0.25">
      <c r="A2232" s="64" t="s">
        <v>1517</v>
      </c>
      <c r="B2232" t="s">
        <v>18398</v>
      </c>
    </row>
    <row r="2233" spans="1:2" x14ac:dyDescent="0.25">
      <c r="A2233" s="64" t="s">
        <v>1517</v>
      </c>
      <c r="B2233" t="s">
        <v>18397</v>
      </c>
    </row>
    <row r="2234" spans="1:2" x14ac:dyDescent="0.25">
      <c r="A2234" s="64" t="s">
        <v>1517</v>
      </c>
      <c r="B2234" t="s">
        <v>18397</v>
      </c>
    </row>
    <row r="2235" spans="1:2" x14ac:dyDescent="0.25">
      <c r="A2235" s="64" t="s">
        <v>1517</v>
      </c>
      <c r="B2235" t="s">
        <v>18397</v>
      </c>
    </row>
    <row r="2236" spans="1:2" x14ac:dyDescent="0.25">
      <c r="A2236" s="64" t="s">
        <v>1515</v>
      </c>
      <c r="B2236" t="s">
        <v>18397</v>
      </c>
    </row>
    <row r="2237" spans="1:2" x14ac:dyDescent="0.25">
      <c r="A2237" s="64" t="s">
        <v>1515</v>
      </c>
      <c r="B2237" t="s">
        <v>18397</v>
      </c>
    </row>
    <row r="2238" spans="1:2" x14ac:dyDescent="0.25">
      <c r="A2238" s="64" t="s">
        <v>1518</v>
      </c>
      <c r="B2238" t="s">
        <v>18397</v>
      </c>
    </row>
    <row r="2239" spans="1:2" x14ac:dyDescent="0.25">
      <c r="A2239" s="64" t="s">
        <v>1518</v>
      </c>
      <c r="B2239" t="s">
        <v>18397</v>
      </c>
    </row>
    <row r="2240" spans="1:2" x14ac:dyDescent="0.25">
      <c r="A2240" s="64" t="s">
        <v>1518</v>
      </c>
      <c r="B2240" t="s">
        <v>18397</v>
      </c>
    </row>
    <row r="2241" spans="1:2" x14ac:dyDescent="0.25">
      <c r="A2241" s="64" t="s">
        <v>1518</v>
      </c>
      <c r="B2241" t="s">
        <v>18397</v>
      </c>
    </row>
    <row r="2242" spans="1:2" x14ac:dyDescent="0.25">
      <c r="A2242" s="64" t="s">
        <v>1518</v>
      </c>
      <c r="B2242" t="s">
        <v>18397</v>
      </c>
    </row>
    <row r="2243" spans="1:2" x14ac:dyDescent="0.25">
      <c r="A2243" s="64" t="s">
        <v>1518</v>
      </c>
      <c r="B2243" t="s">
        <v>18397</v>
      </c>
    </row>
    <row r="2244" spans="1:2" x14ac:dyDescent="0.25">
      <c r="A2244" s="64" t="s">
        <v>1518</v>
      </c>
      <c r="B2244" t="s">
        <v>18397</v>
      </c>
    </row>
    <row r="2245" spans="1:2" x14ac:dyDescent="0.25">
      <c r="A2245" s="64" t="s">
        <v>1519</v>
      </c>
      <c r="B2245" t="s">
        <v>18397</v>
      </c>
    </row>
    <row r="2246" spans="1:2" x14ac:dyDescent="0.25">
      <c r="A2246" s="64" t="s">
        <v>1519</v>
      </c>
      <c r="B2246" t="s">
        <v>18397</v>
      </c>
    </row>
    <row r="2247" spans="1:2" x14ac:dyDescent="0.25">
      <c r="A2247" s="64" t="s">
        <v>1519</v>
      </c>
      <c r="B2247" t="s">
        <v>18397</v>
      </c>
    </row>
    <row r="2248" spans="1:2" x14ac:dyDescent="0.25">
      <c r="A2248" s="64" t="s">
        <v>1519</v>
      </c>
      <c r="B2248" t="s">
        <v>18397</v>
      </c>
    </row>
    <row r="2249" spans="1:2" x14ac:dyDescent="0.25">
      <c r="A2249" s="64" t="s">
        <v>1519</v>
      </c>
      <c r="B2249" t="s">
        <v>18397</v>
      </c>
    </row>
    <row r="2250" spans="1:2" x14ac:dyDescent="0.25">
      <c r="A2250" s="64" t="s">
        <v>1515</v>
      </c>
      <c r="B2250" t="s">
        <v>18397</v>
      </c>
    </row>
    <row r="2251" spans="1:2" x14ac:dyDescent="0.25">
      <c r="A2251" s="64" t="s">
        <v>1515</v>
      </c>
      <c r="B2251" t="s">
        <v>18397</v>
      </c>
    </row>
    <row r="2252" spans="1:2" x14ac:dyDescent="0.25">
      <c r="A2252" s="64" t="s">
        <v>1515</v>
      </c>
      <c r="B2252" t="s">
        <v>18397</v>
      </c>
    </row>
    <row r="2253" spans="1:2" x14ac:dyDescent="0.25">
      <c r="A2253" s="64" t="s">
        <v>1515</v>
      </c>
      <c r="B2253" t="s">
        <v>18397</v>
      </c>
    </row>
    <row r="2254" spans="1:2" x14ac:dyDescent="0.25">
      <c r="A2254" s="64" t="s">
        <v>1515</v>
      </c>
      <c r="B2254" t="s">
        <v>18397</v>
      </c>
    </row>
    <row r="2255" spans="1:2" x14ac:dyDescent="0.25">
      <c r="A2255" s="64" t="s">
        <v>1515</v>
      </c>
      <c r="B2255" t="s">
        <v>18397</v>
      </c>
    </row>
    <row r="2256" spans="1:2" x14ac:dyDescent="0.25">
      <c r="A2256" s="64" t="s">
        <v>1519</v>
      </c>
      <c r="B2256" t="s">
        <v>18397</v>
      </c>
    </row>
    <row r="2257" spans="1:2" x14ac:dyDescent="0.25">
      <c r="A2257" s="64" t="s">
        <v>1515</v>
      </c>
      <c r="B2257" t="s">
        <v>18397</v>
      </c>
    </row>
    <row r="2258" spans="1:2" x14ac:dyDescent="0.25">
      <c r="A2258" s="64" t="s">
        <v>1515</v>
      </c>
      <c r="B2258" t="s">
        <v>18397</v>
      </c>
    </row>
    <row r="2259" spans="1:2" x14ac:dyDescent="0.25">
      <c r="A2259" s="64" t="s">
        <v>1520</v>
      </c>
      <c r="B2259" t="s">
        <v>18397</v>
      </c>
    </row>
    <row r="2260" spans="1:2" x14ac:dyDescent="0.25">
      <c r="A2260" s="64" t="s">
        <v>1520</v>
      </c>
      <c r="B2260" t="s">
        <v>18397</v>
      </c>
    </row>
    <row r="2261" spans="1:2" x14ac:dyDescent="0.25">
      <c r="A2261" s="64" t="s">
        <v>1520</v>
      </c>
      <c r="B2261" t="s">
        <v>18397</v>
      </c>
    </row>
    <row r="2262" spans="1:2" x14ac:dyDescent="0.25">
      <c r="A2262" s="64" t="s">
        <v>1520</v>
      </c>
      <c r="B2262" t="s">
        <v>18397</v>
      </c>
    </row>
    <row r="2263" spans="1:2" x14ac:dyDescent="0.25">
      <c r="A2263" s="64" t="s">
        <v>1520</v>
      </c>
      <c r="B2263" t="s">
        <v>18397</v>
      </c>
    </row>
    <row r="2264" spans="1:2" x14ac:dyDescent="0.25">
      <c r="A2264" s="64" t="s">
        <v>1520</v>
      </c>
      <c r="B2264" t="s">
        <v>18397</v>
      </c>
    </row>
    <row r="2265" spans="1:2" x14ac:dyDescent="0.25">
      <c r="A2265" s="64" t="s">
        <v>1515</v>
      </c>
      <c r="B2265" t="s">
        <v>18397</v>
      </c>
    </row>
    <row r="2266" spans="1:2" x14ac:dyDescent="0.25">
      <c r="A2266" s="64" t="s">
        <v>1515</v>
      </c>
      <c r="B2266" t="s">
        <v>18397</v>
      </c>
    </row>
    <row r="2267" spans="1:2" x14ac:dyDescent="0.25">
      <c r="A2267" s="64" t="s">
        <v>1515</v>
      </c>
      <c r="B2267" t="s">
        <v>18397</v>
      </c>
    </row>
    <row r="2268" spans="1:2" x14ac:dyDescent="0.25">
      <c r="A2268" s="64" t="s">
        <v>1515</v>
      </c>
      <c r="B2268" t="s">
        <v>18397</v>
      </c>
    </row>
    <row r="2269" spans="1:2" x14ac:dyDescent="0.25">
      <c r="A2269" s="64" t="s">
        <v>878</v>
      </c>
      <c r="B2269" t="s">
        <v>18397</v>
      </c>
    </row>
    <row r="2270" spans="1:2" x14ac:dyDescent="0.25">
      <c r="A2270" s="64" t="s">
        <v>878</v>
      </c>
      <c r="B2270" t="s">
        <v>18397</v>
      </c>
    </row>
    <row r="2271" spans="1:2" x14ac:dyDescent="0.25">
      <c r="A2271" s="64" t="s">
        <v>878</v>
      </c>
      <c r="B2271" t="s">
        <v>18397</v>
      </c>
    </row>
    <row r="2272" spans="1:2" x14ac:dyDescent="0.25">
      <c r="A2272" s="64" t="s">
        <v>878</v>
      </c>
      <c r="B2272" t="s">
        <v>18397</v>
      </c>
    </row>
    <row r="2273" spans="1:2" x14ac:dyDescent="0.25">
      <c r="A2273" s="64" t="s">
        <v>1521</v>
      </c>
      <c r="B2273" t="s">
        <v>18397</v>
      </c>
    </row>
    <row r="2274" spans="1:2" x14ac:dyDescent="0.25">
      <c r="A2274" s="64" t="s">
        <v>1521</v>
      </c>
      <c r="B2274" t="s">
        <v>18397</v>
      </c>
    </row>
    <row r="2275" spans="1:2" x14ac:dyDescent="0.25">
      <c r="A2275" s="64" t="s">
        <v>1522</v>
      </c>
      <c r="B2275" t="s">
        <v>18397</v>
      </c>
    </row>
    <row r="2276" spans="1:2" x14ac:dyDescent="0.25">
      <c r="A2276" s="64" t="s">
        <v>1522</v>
      </c>
      <c r="B2276" t="s">
        <v>18397</v>
      </c>
    </row>
    <row r="2277" spans="1:2" x14ac:dyDescent="0.25">
      <c r="A2277" s="64" t="s">
        <v>1523</v>
      </c>
      <c r="B2277" t="s">
        <v>18397</v>
      </c>
    </row>
    <row r="2278" spans="1:2" x14ac:dyDescent="0.25">
      <c r="A2278" s="64" t="s">
        <v>1524</v>
      </c>
      <c r="B2278" t="s">
        <v>18397</v>
      </c>
    </row>
    <row r="2279" spans="1:2" x14ac:dyDescent="0.25">
      <c r="A2279" s="64" t="s">
        <v>1525</v>
      </c>
      <c r="B2279" t="s">
        <v>18397</v>
      </c>
    </row>
    <row r="2280" spans="1:2" x14ac:dyDescent="0.25">
      <c r="A2280" s="64" t="s">
        <v>1526</v>
      </c>
      <c r="B2280" t="s">
        <v>18397</v>
      </c>
    </row>
    <row r="2281" spans="1:2" x14ac:dyDescent="0.25">
      <c r="A2281" s="64" t="s">
        <v>1527</v>
      </c>
      <c r="B2281" t="s">
        <v>18397</v>
      </c>
    </row>
    <row r="2282" spans="1:2" x14ac:dyDescent="0.25">
      <c r="A2282" s="64" t="s">
        <v>1528</v>
      </c>
      <c r="B2282" t="s">
        <v>18397</v>
      </c>
    </row>
    <row r="2283" spans="1:2" x14ac:dyDescent="0.25">
      <c r="A2283" s="64" t="s">
        <v>1529</v>
      </c>
      <c r="B2283" t="s">
        <v>18397</v>
      </c>
    </row>
    <row r="2284" spans="1:2" x14ac:dyDescent="0.25">
      <c r="A2284" s="64" t="s">
        <v>1530</v>
      </c>
      <c r="B2284" t="s">
        <v>18397</v>
      </c>
    </row>
    <row r="2285" spans="1:2" x14ac:dyDescent="0.25">
      <c r="A2285" s="64" t="s">
        <v>1531</v>
      </c>
      <c r="B2285" t="s">
        <v>18397</v>
      </c>
    </row>
    <row r="2286" spans="1:2" x14ac:dyDescent="0.25">
      <c r="A2286" s="64" t="s">
        <v>1531</v>
      </c>
      <c r="B2286" t="s">
        <v>18397</v>
      </c>
    </row>
    <row r="2287" spans="1:2" x14ac:dyDescent="0.25">
      <c r="A2287" s="64" t="s">
        <v>1532</v>
      </c>
      <c r="B2287" t="s">
        <v>18397</v>
      </c>
    </row>
    <row r="2288" spans="1:2" x14ac:dyDescent="0.25">
      <c r="A2288" s="64" t="s">
        <v>1532</v>
      </c>
      <c r="B2288" t="s">
        <v>18397</v>
      </c>
    </row>
    <row r="2289" spans="1:2" x14ac:dyDescent="0.25">
      <c r="A2289" s="64" t="s">
        <v>1532</v>
      </c>
      <c r="B2289" t="s">
        <v>18397</v>
      </c>
    </row>
    <row r="2290" spans="1:2" x14ac:dyDescent="0.25">
      <c r="A2290" s="64" t="s">
        <v>1532</v>
      </c>
      <c r="B2290" t="s">
        <v>18397</v>
      </c>
    </row>
    <row r="2291" spans="1:2" x14ac:dyDescent="0.25">
      <c r="A2291" s="64" t="s">
        <v>1532</v>
      </c>
      <c r="B2291" t="s">
        <v>18397</v>
      </c>
    </row>
    <row r="2292" spans="1:2" x14ac:dyDescent="0.25">
      <c r="A2292" s="64" t="s">
        <v>1532</v>
      </c>
      <c r="B2292" t="s">
        <v>18397</v>
      </c>
    </row>
    <row r="2293" spans="1:2" x14ac:dyDescent="0.25">
      <c r="A2293" s="64" t="s">
        <v>1533</v>
      </c>
      <c r="B2293" t="s">
        <v>18397</v>
      </c>
    </row>
    <row r="2294" spans="1:2" x14ac:dyDescent="0.25">
      <c r="A2294" s="64" t="s">
        <v>1534</v>
      </c>
      <c r="B2294" t="s">
        <v>18397</v>
      </c>
    </row>
    <row r="2295" spans="1:2" x14ac:dyDescent="0.25">
      <c r="A2295" s="64" t="s">
        <v>1534</v>
      </c>
      <c r="B2295" t="s">
        <v>18397</v>
      </c>
    </row>
    <row r="2296" spans="1:2" x14ac:dyDescent="0.25">
      <c r="A2296" s="64" t="s">
        <v>1534</v>
      </c>
      <c r="B2296" t="s">
        <v>18397</v>
      </c>
    </row>
    <row r="2297" spans="1:2" x14ac:dyDescent="0.25">
      <c r="A2297" s="64" t="s">
        <v>1535</v>
      </c>
      <c r="B2297" t="s">
        <v>18397</v>
      </c>
    </row>
    <row r="2298" spans="1:2" x14ac:dyDescent="0.25">
      <c r="A2298" s="64" t="s">
        <v>1535</v>
      </c>
      <c r="B2298" t="s">
        <v>18397</v>
      </c>
    </row>
    <row r="2299" spans="1:2" x14ac:dyDescent="0.25">
      <c r="A2299" s="64" t="s">
        <v>1535</v>
      </c>
      <c r="B2299" t="s">
        <v>18397</v>
      </c>
    </row>
    <row r="2300" spans="1:2" x14ac:dyDescent="0.25">
      <c r="A2300" s="64" t="s">
        <v>1131</v>
      </c>
      <c r="B2300" t="s">
        <v>18397</v>
      </c>
    </row>
    <row r="2301" spans="1:2" x14ac:dyDescent="0.25">
      <c r="A2301" s="64" t="s">
        <v>1131</v>
      </c>
      <c r="B2301" t="s">
        <v>18397</v>
      </c>
    </row>
    <row r="2302" spans="1:2" x14ac:dyDescent="0.25">
      <c r="A2302" s="64" t="s">
        <v>1536</v>
      </c>
      <c r="B2302" t="s">
        <v>18397</v>
      </c>
    </row>
    <row r="2303" spans="1:2" x14ac:dyDescent="0.25">
      <c r="A2303" s="64" t="s">
        <v>1537</v>
      </c>
      <c r="B2303" t="s">
        <v>18397</v>
      </c>
    </row>
    <row r="2304" spans="1:2" x14ac:dyDescent="0.25">
      <c r="A2304" s="64" t="s">
        <v>1537</v>
      </c>
      <c r="B2304" t="s">
        <v>18397</v>
      </c>
    </row>
    <row r="2305" spans="1:2" x14ac:dyDescent="0.25">
      <c r="A2305" s="64" t="s">
        <v>1537</v>
      </c>
      <c r="B2305" t="s">
        <v>18397</v>
      </c>
    </row>
    <row r="2306" spans="1:2" x14ac:dyDescent="0.25">
      <c r="A2306" s="64" t="s">
        <v>1537</v>
      </c>
      <c r="B2306" t="s">
        <v>18397</v>
      </c>
    </row>
    <row r="2307" spans="1:2" x14ac:dyDescent="0.25">
      <c r="A2307" s="64" t="s">
        <v>1537</v>
      </c>
      <c r="B2307" t="s">
        <v>18397</v>
      </c>
    </row>
    <row r="2308" spans="1:2" x14ac:dyDescent="0.25">
      <c r="A2308" s="64" t="s">
        <v>1537</v>
      </c>
      <c r="B2308" t="s">
        <v>18397</v>
      </c>
    </row>
    <row r="2309" spans="1:2" x14ac:dyDescent="0.25">
      <c r="A2309" s="64" t="s">
        <v>1537</v>
      </c>
      <c r="B2309" t="s">
        <v>18397</v>
      </c>
    </row>
    <row r="2310" spans="1:2" x14ac:dyDescent="0.25">
      <c r="A2310" s="64" t="s">
        <v>1537</v>
      </c>
      <c r="B2310" t="s">
        <v>18397</v>
      </c>
    </row>
    <row r="2311" spans="1:2" x14ac:dyDescent="0.25">
      <c r="A2311" s="64" t="s">
        <v>1537</v>
      </c>
      <c r="B2311" t="s">
        <v>18397</v>
      </c>
    </row>
    <row r="2312" spans="1:2" x14ac:dyDescent="0.25">
      <c r="A2312" s="64" t="s">
        <v>1537</v>
      </c>
      <c r="B2312" t="s">
        <v>18397</v>
      </c>
    </row>
    <row r="2313" spans="1:2" x14ac:dyDescent="0.25">
      <c r="A2313" s="64" t="s">
        <v>1536</v>
      </c>
      <c r="B2313" t="s">
        <v>18397</v>
      </c>
    </row>
    <row r="2314" spans="1:2" x14ac:dyDescent="0.25">
      <c r="A2314" s="64" t="s">
        <v>1536</v>
      </c>
      <c r="B2314" t="s">
        <v>18397</v>
      </c>
    </row>
    <row r="2315" spans="1:2" x14ac:dyDescent="0.25">
      <c r="A2315" s="64" t="s">
        <v>1536</v>
      </c>
      <c r="B2315" t="s">
        <v>18398</v>
      </c>
    </row>
    <row r="2316" spans="1:2" x14ac:dyDescent="0.25">
      <c r="A2316" s="64" t="s">
        <v>1536</v>
      </c>
      <c r="B2316" t="s">
        <v>18398</v>
      </c>
    </row>
    <row r="2317" spans="1:2" x14ac:dyDescent="0.25">
      <c r="A2317" s="64" t="s">
        <v>1538</v>
      </c>
      <c r="B2317" t="s">
        <v>18398</v>
      </c>
    </row>
    <row r="2318" spans="1:2" x14ac:dyDescent="0.25">
      <c r="A2318" s="64" t="s">
        <v>1538</v>
      </c>
      <c r="B2318" t="s">
        <v>18398</v>
      </c>
    </row>
    <row r="2319" spans="1:2" x14ac:dyDescent="0.25">
      <c r="A2319" s="64" t="s">
        <v>1538</v>
      </c>
      <c r="B2319" t="s">
        <v>18398</v>
      </c>
    </row>
    <row r="2320" spans="1:2" x14ac:dyDescent="0.25">
      <c r="A2320" s="64" t="s">
        <v>1538</v>
      </c>
      <c r="B2320" t="s">
        <v>18398</v>
      </c>
    </row>
    <row r="2321" spans="1:2" x14ac:dyDescent="0.25">
      <c r="A2321" s="64" t="s">
        <v>1539</v>
      </c>
      <c r="B2321" t="s">
        <v>18398</v>
      </c>
    </row>
    <row r="2322" spans="1:2" x14ac:dyDescent="0.25">
      <c r="A2322" s="64" t="s">
        <v>1540</v>
      </c>
      <c r="B2322" t="s">
        <v>18398</v>
      </c>
    </row>
    <row r="2323" spans="1:2" x14ac:dyDescent="0.25">
      <c r="A2323" s="64" t="s">
        <v>1540</v>
      </c>
      <c r="B2323" t="s">
        <v>18398</v>
      </c>
    </row>
    <row r="2324" spans="1:2" x14ac:dyDescent="0.25">
      <c r="A2324" s="64" t="s">
        <v>1540</v>
      </c>
      <c r="B2324" t="s">
        <v>18397</v>
      </c>
    </row>
    <row r="2325" spans="1:2" x14ac:dyDescent="0.25">
      <c r="A2325" s="64" t="s">
        <v>1540</v>
      </c>
      <c r="B2325" t="s">
        <v>18397</v>
      </c>
    </row>
    <row r="2326" spans="1:2" x14ac:dyDescent="0.25">
      <c r="A2326" s="64" t="s">
        <v>1541</v>
      </c>
      <c r="B2326" t="s">
        <v>18397</v>
      </c>
    </row>
    <row r="2327" spans="1:2" x14ac:dyDescent="0.25">
      <c r="A2327" s="64" t="s">
        <v>1542</v>
      </c>
      <c r="B2327" t="s">
        <v>18397</v>
      </c>
    </row>
    <row r="2328" spans="1:2" x14ac:dyDescent="0.25">
      <c r="A2328" s="64" t="s">
        <v>1387</v>
      </c>
      <c r="B2328" t="s">
        <v>18397</v>
      </c>
    </row>
    <row r="2329" spans="1:2" x14ac:dyDescent="0.25">
      <c r="A2329" s="64" t="s">
        <v>1387</v>
      </c>
      <c r="B2329" t="s">
        <v>18398</v>
      </c>
    </row>
    <row r="2330" spans="1:2" x14ac:dyDescent="0.25">
      <c r="A2330" s="64" t="s">
        <v>1387</v>
      </c>
      <c r="B2330" t="s">
        <v>18397</v>
      </c>
    </row>
    <row r="2331" spans="1:2" x14ac:dyDescent="0.25">
      <c r="A2331" s="64" t="s">
        <v>219</v>
      </c>
      <c r="B2331" t="s">
        <v>18397</v>
      </c>
    </row>
    <row r="2332" spans="1:2" x14ac:dyDescent="0.25">
      <c r="A2332" s="64" t="s">
        <v>220</v>
      </c>
      <c r="B2332" t="s">
        <v>18397</v>
      </c>
    </row>
    <row r="2333" spans="1:2" x14ac:dyDescent="0.25">
      <c r="A2333" s="64" t="s">
        <v>508</v>
      </c>
      <c r="B2333" t="s">
        <v>18397</v>
      </c>
    </row>
    <row r="2334" spans="1:2" x14ac:dyDescent="0.25">
      <c r="A2334" s="64" t="s">
        <v>223</v>
      </c>
      <c r="B2334" t="s">
        <v>18397</v>
      </c>
    </row>
    <row r="2335" spans="1:2" x14ac:dyDescent="0.25">
      <c r="A2335" s="64" t="s">
        <v>1450</v>
      </c>
      <c r="B2335" t="s">
        <v>18397</v>
      </c>
    </row>
    <row r="2336" spans="1:2" x14ac:dyDescent="0.25">
      <c r="A2336" s="64" t="s">
        <v>508</v>
      </c>
      <c r="B2336" t="s">
        <v>18397</v>
      </c>
    </row>
    <row r="2337" spans="1:2" x14ac:dyDescent="0.25">
      <c r="A2337" s="64" t="s">
        <v>223</v>
      </c>
      <c r="B2337" t="s">
        <v>18397</v>
      </c>
    </row>
    <row r="2338" spans="1:2" x14ac:dyDescent="0.25">
      <c r="A2338" s="64" t="s">
        <v>508</v>
      </c>
      <c r="B2338" t="s">
        <v>18398</v>
      </c>
    </row>
    <row r="2339" spans="1:2" x14ac:dyDescent="0.25">
      <c r="A2339" s="64" t="s">
        <v>1478</v>
      </c>
      <c r="B2339" t="s">
        <v>18397</v>
      </c>
    </row>
    <row r="2340" spans="1:2" x14ac:dyDescent="0.25">
      <c r="A2340" s="64" t="s">
        <v>1543</v>
      </c>
      <c r="B2340" t="s">
        <v>18399</v>
      </c>
    </row>
    <row r="2341" spans="1:2" x14ac:dyDescent="0.25">
      <c r="A2341" s="64" t="s">
        <v>1544</v>
      </c>
      <c r="B2341" t="s">
        <v>18399</v>
      </c>
    </row>
    <row r="2342" spans="1:2" x14ac:dyDescent="0.25">
      <c r="A2342" s="64" t="s">
        <v>1545</v>
      </c>
      <c r="B2342" t="s">
        <v>18399</v>
      </c>
    </row>
    <row r="2343" spans="1:2" x14ac:dyDescent="0.25">
      <c r="A2343" s="64" t="s">
        <v>1469</v>
      </c>
      <c r="B2343" t="s">
        <v>18397</v>
      </c>
    </row>
    <row r="2344" spans="1:2" x14ac:dyDescent="0.25">
      <c r="A2344" s="64" t="s">
        <v>227</v>
      </c>
      <c r="B2344" t="s">
        <v>18397</v>
      </c>
    </row>
    <row r="2345" spans="1:2" x14ac:dyDescent="0.25">
      <c r="A2345" s="64" t="s">
        <v>228</v>
      </c>
      <c r="B2345" t="s">
        <v>18397</v>
      </c>
    </row>
    <row r="2346" spans="1:2" x14ac:dyDescent="0.25">
      <c r="A2346" s="64" t="s">
        <v>1546</v>
      </c>
      <c r="B2346" t="s">
        <v>18397</v>
      </c>
    </row>
    <row r="2347" spans="1:2" x14ac:dyDescent="0.25">
      <c r="A2347" s="64" t="s">
        <v>878</v>
      </c>
      <c r="B2347" t="s">
        <v>18397</v>
      </c>
    </row>
    <row r="2348" spans="1:2" x14ac:dyDescent="0.25">
      <c r="A2348" s="64" t="s">
        <v>1543</v>
      </c>
      <c r="B2348" t="s">
        <v>18397</v>
      </c>
    </row>
    <row r="2349" spans="1:2" x14ac:dyDescent="0.25">
      <c r="A2349" s="64" t="s">
        <v>1544</v>
      </c>
      <c r="B2349" t="s">
        <v>18397</v>
      </c>
    </row>
    <row r="2350" spans="1:2" x14ac:dyDescent="0.25">
      <c r="A2350" s="64" t="s">
        <v>1545</v>
      </c>
      <c r="B2350" t="s">
        <v>18397</v>
      </c>
    </row>
    <row r="2351" spans="1:2" x14ac:dyDescent="0.25">
      <c r="A2351" s="64" t="s">
        <v>1469</v>
      </c>
      <c r="B2351" t="s">
        <v>18397</v>
      </c>
    </row>
    <row r="2352" spans="1:2" x14ac:dyDescent="0.25">
      <c r="A2352" s="64" t="s">
        <v>1387</v>
      </c>
      <c r="B2352" t="s">
        <v>18397</v>
      </c>
    </row>
    <row r="2353" spans="1:2" x14ac:dyDescent="0.25">
      <c r="A2353" s="64" t="s">
        <v>232</v>
      </c>
      <c r="B2353" t="s">
        <v>18397</v>
      </c>
    </row>
    <row r="2354" spans="1:2" x14ac:dyDescent="0.25">
      <c r="A2354" s="64" t="s">
        <v>233</v>
      </c>
      <c r="B2354" t="s">
        <v>18397</v>
      </c>
    </row>
    <row r="2355" spans="1:2" x14ac:dyDescent="0.25">
      <c r="A2355" s="64" t="s">
        <v>234</v>
      </c>
      <c r="B2355" t="s">
        <v>18397</v>
      </c>
    </row>
    <row r="2356" spans="1:2" x14ac:dyDescent="0.25">
      <c r="A2356" s="64" t="s">
        <v>235</v>
      </c>
      <c r="B2356" t="s">
        <v>18397</v>
      </c>
    </row>
    <row r="2357" spans="1:2" x14ac:dyDescent="0.25">
      <c r="A2357" s="64" t="s">
        <v>1543</v>
      </c>
      <c r="B2357" t="s">
        <v>18397</v>
      </c>
    </row>
    <row r="2358" spans="1:2" x14ac:dyDescent="0.25">
      <c r="A2358" s="64" t="s">
        <v>1544</v>
      </c>
      <c r="B2358" t="s">
        <v>18397</v>
      </c>
    </row>
    <row r="2359" spans="1:2" x14ac:dyDescent="0.25">
      <c r="A2359" s="64" t="s">
        <v>1545</v>
      </c>
      <c r="B2359" t="s">
        <v>18397</v>
      </c>
    </row>
    <row r="2360" spans="1:2" x14ac:dyDescent="0.25">
      <c r="A2360" s="64" t="s">
        <v>1469</v>
      </c>
      <c r="B2360" t="s">
        <v>18397</v>
      </c>
    </row>
    <row r="2361" spans="1:2" x14ac:dyDescent="0.25">
      <c r="A2361" s="64" t="s">
        <v>237</v>
      </c>
      <c r="B2361" t="s">
        <v>18397</v>
      </c>
    </row>
    <row r="2362" spans="1:2" x14ac:dyDescent="0.25">
      <c r="A2362" s="64" t="s">
        <v>238</v>
      </c>
      <c r="B2362" t="s">
        <v>18397</v>
      </c>
    </row>
    <row r="2363" spans="1:2" x14ac:dyDescent="0.25">
      <c r="A2363" s="64" t="s">
        <v>239</v>
      </c>
      <c r="B2363" t="s">
        <v>18397</v>
      </c>
    </row>
    <row r="2364" spans="1:2" x14ac:dyDescent="0.25">
      <c r="A2364" s="64" t="s">
        <v>240</v>
      </c>
      <c r="B2364" t="s">
        <v>18397</v>
      </c>
    </row>
    <row r="2365" spans="1:2" x14ac:dyDescent="0.25">
      <c r="A2365" s="64" t="s">
        <v>1547</v>
      </c>
      <c r="B2365" t="s">
        <v>18397</v>
      </c>
    </row>
    <row r="2366" spans="1:2" x14ac:dyDescent="0.25">
      <c r="A2366" s="64" t="s">
        <v>1548</v>
      </c>
      <c r="B2366" t="s">
        <v>18397</v>
      </c>
    </row>
    <row r="2367" spans="1:2" x14ac:dyDescent="0.25">
      <c r="A2367" s="64" t="s">
        <v>243</v>
      </c>
      <c r="B2367" t="s">
        <v>18397</v>
      </c>
    </row>
    <row r="2368" spans="1:2" x14ac:dyDescent="0.25">
      <c r="A2368" s="64" t="s">
        <v>244</v>
      </c>
      <c r="B2368" t="s">
        <v>18397</v>
      </c>
    </row>
    <row r="2369" spans="1:2" x14ac:dyDescent="0.25">
      <c r="A2369" s="64" t="s">
        <v>245</v>
      </c>
      <c r="B2369" t="s">
        <v>18397</v>
      </c>
    </row>
    <row r="2370" spans="1:2" x14ac:dyDescent="0.25">
      <c r="A2370" s="64" t="s">
        <v>245</v>
      </c>
      <c r="B2370" t="s">
        <v>18397</v>
      </c>
    </row>
    <row r="2371" spans="1:2" x14ac:dyDescent="0.25">
      <c r="A2371" s="64" t="s">
        <v>247</v>
      </c>
      <c r="B2371" t="s">
        <v>18397</v>
      </c>
    </row>
    <row r="2372" spans="1:2" x14ac:dyDescent="0.25">
      <c r="A2372" s="64" t="s">
        <v>247</v>
      </c>
      <c r="B2372" t="s">
        <v>18397</v>
      </c>
    </row>
    <row r="2373" spans="1:2" x14ac:dyDescent="0.25">
      <c r="A2373" s="64" t="s">
        <v>1549</v>
      </c>
      <c r="B2373" t="s">
        <v>18397</v>
      </c>
    </row>
    <row r="2374" spans="1:2" x14ac:dyDescent="0.25">
      <c r="A2374" s="64" t="s">
        <v>250</v>
      </c>
      <c r="B2374" t="s">
        <v>18397</v>
      </c>
    </row>
    <row r="2375" spans="1:2" x14ac:dyDescent="0.25">
      <c r="A2375" s="64" t="s">
        <v>1453</v>
      </c>
      <c r="B2375" t="s">
        <v>18398</v>
      </c>
    </row>
    <row r="2376" spans="1:2" x14ac:dyDescent="0.25">
      <c r="A2376" s="64" t="s">
        <v>252</v>
      </c>
      <c r="B2376" t="s">
        <v>18398</v>
      </c>
    </row>
    <row r="2377" spans="1:2" x14ac:dyDescent="0.25">
      <c r="A2377" s="64" t="s">
        <v>252</v>
      </c>
      <c r="B2377" t="s">
        <v>18398</v>
      </c>
    </row>
    <row r="2378" spans="1:2" x14ac:dyDescent="0.25">
      <c r="A2378" s="64" t="s">
        <v>253</v>
      </c>
      <c r="B2378" t="s">
        <v>18398</v>
      </c>
    </row>
    <row r="2379" spans="1:2" x14ac:dyDescent="0.25">
      <c r="A2379" s="64" t="s">
        <v>254</v>
      </c>
      <c r="B2379" t="s">
        <v>18398</v>
      </c>
    </row>
    <row r="2380" spans="1:2" x14ac:dyDescent="0.25">
      <c r="A2380" s="64" t="s">
        <v>254</v>
      </c>
      <c r="B2380" t="s">
        <v>18398</v>
      </c>
    </row>
    <row r="2381" spans="1:2" x14ac:dyDescent="0.25">
      <c r="A2381" s="64" t="s">
        <v>256</v>
      </c>
      <c r="B2381" t="s">
        <v>18398</v>
      </c>
    </row>
    <row r="2382" spans="1:2" x14ac:dyDescent="0.25">
      <c r="A2382" s="64" t="s">
        <v>1450</v>
      </c>
      <c r="B2382" t="s">
        <v>18398</v>
      </c>
    </row>
    <row r="2383" spans="1:2" x14ac:dyDescent="0.25">
      <c r="A2383" s="64" t="s">
        <v>258</v>
      </c>
      <c r="B2383" t="s">
        <v>18397</v>
      </c>
    </row>
    <row r="2384" spans="1:2" x14ac:dyDescent="0.25">
      <c r="A2384" s="64" t="s">
        <v>258</v>
      </c>
      <c r="B2384" t="s">
        <v>18397</v>
      </c>
    </row>
    <row r="2385" spans="1:2" x14ac:dyDescent="0.25">
      <c r="A2385" s="64" t="s">
        <v>260</v>
      </c>
      <c r="B2385" t="s">
        <v>18397</v>
      </c>
    </row>
    <row r="2386" spans="1:2" x14ac:dyDescent="0.25">
      <c r="A2386" s="64" t="s">
        <v>297</v>
      </c>
      <c r="B2386" t="s">
        <v>18398</v>
      </c>
    </row>
    <row r="2387" spans="1:2" x14ac:dyDescent="0.25">
      <c r="A2387" s="64" t="s">
        <v>1470</v>
      </c>
      <c r="B2387" t="s">
        <v>18398</v>
      </c>
    </row>
    <row r="2388" spans="1:2" x14ac:dyDescent="0.25">
      <c r="A2388" s="64" t="s">
        <v>263</v>
      </c>
      <c r="B2388" t="s">
        <v>18397</v>
      </c>
    </row>
    <row r="2389" spans="1:2" x14ac:dyDescent="0.25">
      <c r="A2389" s="64" t="s">
        <v>264</v>
      </c>
      <c r="B2389" t="s">
        <v>18397</v>
      </c>
    </row>
    <row r="2390" spans="1:2" x14ac:dyDescent="0.25">
      <c r="A2390" s="64" t="s">
        <v>1450</v>
      </c>
      <c r="B2390" t="s">
        <v>18397</v>
      </c>
    </row>
    <row r="2391" spans="1:2" x14ac:dyDescent="0.25">
      <c r="A2391" s="64" t="s">
        <v>1550</v>
      </c>
      <c r="B2391" t="s">
        <v>18397</v>
      </c>
    </row>
    <row r="2392" spans="1:2" x14ac:dyDescent="0.25">
      <c r="A2392" s="64" t="s">
        <v>1551</v>
      </c>
      <c r="B2392" t="s">
        <v>18398</v>
      </c>
    </row>
    <row r="2393" spans="1:2" x14ac:dyDescent="0.25">
      <c r="A2393" s="64" t="s">
        <v>267</v>
      </c>
      <c r="B2393" t="s">
        <v>18397</v>
      </c>
    </row>
    <row r="2394" spans="1:2" x14ac:dyDescent="0.25">
      <c r="A2394" s="64" t="s">
        <v>268</v>
      </c>
      <c r="B2394" t="s">
        <v>18397</v>
      </c>
    </row>
    <row r="2395" spans="1:2" x14ac:dyDescent="0.25">
      <c r="A2395" s="64" t="s">
        <v>269</v>
      </c>
      <c r="B2395" t="s">
        <v>18397</v>
      </c>
    </row>
    <row r="2396" spans="1:2" x14ac:dyDescent="0.25">
      <c r="A2396" s="64" t="s">
        <v>1552</v>
      </c>
      <c r="B2396" t="s">
        <v>18397</v>
      </c>
    </row>
    <row r="2397" spans="1:2" x14ac:dyDescent="0.25">
      <c r="A2397" s="64" t="s">
        <v>271</v>
      </c>
      <c r="B2397" t="s">
        <v>18397</v>
      </c>
    </row>
    <row r="2398" spans="1:2" x14ac:dyDescent="0.25">
      <c r="A2398" s="64" t="s">
        <v>271</v>
      </c>
      <c r="B2398" t="s">
        <v>18397</v>
      </c>
    </row>
    <row r="2399" spans="1:2" x14ac:dyDescent="0.25">
      <c r="A2399" s="64" t="s">
        <v>271</v>
      </c>
      <c r="B2399" t="s">
        <v>18397</v>
      </c>
    </row>
    <row r="2400" spans="1:2" x14ac:dyDescent="0.25">
      <c r="A2400" s="64" t="s">
        <v>271</v>
      </c>
      <c r="B2400" t="s">
        <v>18397</v>
      </c>
    </row>
    <row r="2401" spans="1:2" x14ac:dyDescent="0.25">
      <c r="A2401" s="64" t="s">
        <v>272</v>
      </c>
      <c r="B2401" t="s">
        <v>18397</v>
      </c>
    </row>
    <row r="2402" spans="1:2" x14ac:dyDescent="0.25">
      <c r="A2402" s="64" t="s">
        <v>1387</v>
      </c>
      <c r="B2402" t="s">
        <v>18397</v>
      </c>
    </row>
    <row r="2403" spans="1:2" x14ac:dyDescent="0.25">
      <c r="A2403" s="64" t="s">
        <v>1520</v>
      </c>
      <c r="B2403" t="s">
        <v>18397</v>
      </c>
    </row>
    <row r="2404" spans="1:2" x14ac:dyDescent="0.25">
      <c r="A2404" s="64" t="s">
        <v>275</v>
      </c>
      <c r="B2404" t="s">
        <v>18397</v>
      </c>
    </row>
    <row r="2405" spans="1:2" x14ac:dyDescent="0.25">
      <c r="A2405" s="64" t="s">
        <v>276</v>
      </c>
      <c r="B2405" t="s">
        <v>18397</v>
      </c>
    </row>
    <row r="2406" spans="1:2" x14ac:dyDescent="0.25">
      <c r="A2406" s="64" t="s">
        <v>276</v>
      </c>
      <c r="B2406" t="s">
        <v>18397</v>
      </c>
    </row>
    <row r="2407" spans="1:2" x14ac:dyDescent="0.25">
      <c r="A2407" s="64" t="s">
        <v>1553</v>
      </c>
      <c r="B2407" t="s">
        <v>18398</v>
      </c>
    </row>
    <row r="2408" spans="1:2" x14ac:dyDescent="0.25">
      <c r="A2408" s="64" t="s">
        <v>1548</v>
      </c>
      <c r="B2408" t="s">
        <v>18399</v>
      </c>
    </row>
    <row r="2409" spans="1:2" x14ac:dyDescent="0.25">
      <c r="A2409" s="64" t="s">
        <v>1544</v>
      </c>
      <c r="B2409" t="s">
        <v>18397</v>
      </c>
    </row>
    <row r="2410" spans="1:2" x14ac:dyDescent="0.25">
      <c r="A2410" s="64" t="s">
        <v>279</v>
      </c>
      <c r="B2410" t="s">
        <v>18397</v>
      </c>
    </row>
    <row r="2411" spans="1:2" x14ac:dyDescent="0.25">
      <c r="A2411" s="64" t="s">
        <v>280</v>
      </c>
      <c r="B2411" t="s">
        <v>18397</v>
      </c>
    </row>
    <row r="2412" spans="1:2" x14ac:dyDescent="0.25">
      <c r="A2412" s="64" t="s">
        <v>1229</v>
      </c>
      <c r="B2412" t="s">
        <v>18397</v>
      </c>
    </row>
    <row r="2413" spans="1:2" x14ac:dyDescent="0.25">
      <c r="A2413" s="64" t="s">
        <v>1518</v>
      </c>
      <c r="B2413" t="s">
        <v>18397</v>
      </c>
    </row>
    <row r="2414" spans="1:2" x14ac:dyDescent="0.25">
      <c r="A2414" s="64" t="s">
        <v>283</v>
      </c>
      <c r="B2414" t="s">
        <v>18397</v>
      </c>
    </row>
    <row r="2415" spans="1:2" x14ac:dyDescent="0.25">
      <c r="A2415" s="64" t="s">
        <v>284</v>
      </c>
      <c r="B2415" t="s">
        <v>18397</v>
      </c>
    </row>
    <row r="2416" spans="1:2" x14ac:dyDescent="0.25">
      <c r="A2416" s="64" t="s">
        <v>285</v>
      </c>
      <c r="B2416" t="s">
        <v>18397</v>
      </c>
    </row>
    <row r="2417" spans="1:2" x14ac:dyDescent="0.25">
      <c r="A2417" s="64" t="s">
        <v>286</v>
      </c>
      <c r="B2417" t="s">
        <v>18397</v>
      </c>
    </row>
    <row r="2418" spans="1:2" x14ac:dyDescent="0.25">
      <c r="A2418" s="64" t="s">
        <v>287</v>
      </c>
      <c r="B2418" t="s">
        <v>18397</v>
      </c>
    </row>
    <row r="2419" spans="1:2" x14ac:dyDescent="0.25">
      <c r="A2419" s="64" t="s">
        <v>287</v>
      </c>
      <c r="B2419" t="s">
        <v>18397</v>
      </c>
    </row>
    <row r="2420" spans="1:2" x14ac:dyDescent="0.25">
      <c r="A2420" s="64" t="s">
        <v>1229</v>
      </c>
      <c r="B2420" t="s">
        <v>18397</v>
      </c>
    </row>
    <row r="2421" spans="1:2" x14ac:dyDescent="0.25">
      <c r="A2421" s="64" t="s">
        <v>1532</v>
      </c>
      <c r="B2421" t="s">
        <v>18397</v>
      </c>
    </row>
    <row r="2422" spans="1:2" x14ac:dyDescent="0.25">
      <c r="A2422" s="64" t="s">
        <v>1549</v>
      </c>
      <c r="B2422" t="s">
        <v>18397</v>
      </c>
    </row>
    <row r="2423" spans="1:2" x14ac:dyDescent="0.25">
      <c r="A2423" s="64" t="s">
        <v>1554</v>
      </c>
      <c r="B2423" t="s">
        <v>18397</v>
      </c>
    </row>
    <row r="2424" spans="1:2" x14ac:dyDescent="0.25">
      <c r="A2424" s="64" t="s">
        <v>1555</v>
      </c>
      <c r="B2424" t="s">
        <v>18397</v>
      </c>
    </row>
    <row r="2425" spans="1:2" x14ac:dyDescent="0.25">
      <c r="A2425" s="64" t="s">
        <v>1556</v>
      </c>
      <c r="B2425" t="s">
        <v>18397</v>
      </c>
    </row>
    <row r="2426" spans="1:2" x14ac:dyDescent="0.25">
      <c r="A2426" s="64" t="s">
        <v>1557</v>
      </c>
      <c r="B2426" t="s">
        <v>18397</v>
      </c>
    </row>
    <row r="2427" spans="1:2" x14ac:dyDescent="0.25">
      <c r="A2427" s="64" t="s">
        <v>1544</v>
      </c>
      <c r="B2427" t="s">
        <v>18397</v>
      </c>
    </row>
    <row r="2428" spans="1:2" x14ac:dyDescent="0.25">
      <c r="A2428" s="64" t="s">
        <v>294</v>
      </c>
      <c r="B2428" t="s">
        <v>18397</v>
      </c>
    </row>
    <row r="2429" spans="1:2" x14ac:dyDescent="0.25">
      <c r="A2429" s="64" t="s">
        <v>295</v>
      </c>
      <c r="B2429" t="s">
        <v>18397</v>
      </c>
    </row>
    <row r="2430" spans="1:2" x14ac:dyDescent="0.25">
      <c r="A2430" s="64" t="s">
        <v>1543</v>
      </c>
      <c r="B2430" t="s">
        <v>18397</v>
      </c>
    </row>
    <row r="2431" spans="1:2" x14ac:dyDescent="0.25">
      <c r="A2431" s="64" t="s">
        <v>1544</v>
      </c>
      <c r="B2431" t="s">
        <v>18397</v>
      </c>
    </row>
    <row r="2432" spans="1:2" x14ac:dyDescent="0.25">
      <c r="A2432" s="64" t="s">
        <v>1545</v>
      </c>
      <c r="B2432" t="s">
        <v>18399</v>
      </c>
    </row>
    <row r="2433" spans="1:2" x14ac:dyDescent="0.25">
      <c r="A2433" s="64" t="s">
        <v>1469</v>
      </c>
      <c r="B2433" t="s">
        <v>18397</v>
      </c>
    </row>
    <row r="2434" spans="1:2" x14ac:dyDescent="0.25">
      <c r="A2434" s="64" t="s">
        <v>297</v>
      </c>
      <c r="B2434" t="s">
        <v>18398</v>
      </c>
    </row>
    <row r="2435" spans="1:2" x14ac:dyDescent="0.25">
      <c r="A2435" s="64" t="s">
        <v>297</v>
      </c>
      <c r="B2435" t="s">
        <v>18397</v>
      </c>
    </row>
    <row r="2436" spans="1:2" x14ac:dyDescent="0.25">
      <c r="A2436" s="64" t="s">
        <v>299</v>
      </c>
      <c r="B2436" t="s">
        <v>18397</v>
      </c>
    </row>
    <row r="2437" spans="1:2" x14ac:dyDescent="0.25">
      <c r="A2437" s="64" t="s">
        <v>299</v>
      </c>
      <c r="B2437" t="s">
        <v>18397</v>
      </c>
    </row>
    <row r="2438" spans="1:2" x14ac:dyDescent="0.25">
      <c r="A2438" s="64" t="s">
        <v>299</v>
      </c>
      <c r="B2438" t="s">
        <v>18397</v>
      </c>
    </row>
    <row r="2439" spans="1:2" x14ac:dyDescent="0.25">
      <c r="A2439" s="64" t="s">
        <v>300</v>
      </c>
      <c r="B2439" t="s">
        <v>18397</v>
      </c>
    </row>
    <row r="2440" spans="1:2" x14ac:dyDescent="0.25">
      <c r="A2440" s="64" t="s">
        <v>1406</v>
      </c>
      <c r="B2440" t="s">
        <v>18397</v>
      </c>
    </row>
    <row r="2441" spans="1:2" x14ac:dyDescent="0.25">
      <c r="A2441" s="64" t="s">
        <v>302</v>
      </c>
      <c r="B2441" t="s">
        <v>18397</v>
      </c>
    </row>
    <row r="2442" spans="1:2" x14ac:dyDescent="0.25">
      <c r="A2442" s="64" t="s">
        <v>303</v>
      </c>
      <c r="B2442" t="s">
        <v>18397</v>
      </c>
    </row>
    <row r="2443" spans="1:2" x14ac:dyDescent="0.25">
      <c r="A2443" s="64" t="s">
        <v>304</v>
      </c>
      <c r="B2443" t="s">
        <v>18397</v>
      </c>
    </row>
    <row r="2444" spans="1:2" x14ac:dyDescent="0.25">
      <c r="A2444" s="64" t="s">
        <v>1543</v>
      </c>
      <c r="B2444" t="s">
        <v>18397</v>
      </c>
    </row>
    <row r="2445" spans="1:2" x14ac:dyDescent="0.25">
      <c r="A2445" s="64" t="s">
        <v>1558</v>
      </c>
      <c r="B2445" t="s">
        <v>18397</v>
      </c>
    </row>
    <row r="2446" spans="1:2" x14ac:dyDescent="0.25">
      <c r="A2446" s="64" t="s">
        <v>307</v>
      </c>
      <c r="B2446" t="s">
        <v>18397</v>
      </c>
    </row>
    <row r="2447" spans="1:2" x14ac:dyDescent="0.25">
      <c r="A2447" s="64" t="s">
        <v>308</v>
      </c>
      <c r="B2447" t="s">
        <v>18397</v>
      </c>
    </row>
    <row r="2448" spans="1:2" x14ac:dyDescent="0.25">
      <c r="A2448" s="64" t="s">
        <v>309</v>
      </c>
      <c r="B2448" t="s">
        <v>18397</v>
      </c>
    </row>
    <row r="2449" spans="1:2" x14ac:dyDescent="0.25">
      <c r="A2449" s="64" t="s">
        <v>1387</v>
      </c>
      <c r="B2449" t="s">
        <v>18397</v>
      </c>
    </row>
    <row r="2450" spans="1:2" x14ac:dyDescent="0.25">
      <c r="A2450" s="64" t="s">
        <v>311</v>
      </c>
      <c r="B2450" t="s">
        <v>18397</v>
      </c>
    </row>
    <row r="2451" spans="1:2" x14ac:dyDescent="0.25">
      <c r="A2451" s="64" t="s">
        <v>1469</v>
      </c>
      <c r="B2451" t="s">
        <v>18398</v>
      </c>
    </row>
    <row r="2452" spans="1:2" x14ac:dyDescent="0.25">
      <c r="A2452" s="64" t="s">
        <v>1469</v>
      </c>
      <c r="B2452" t="s">
        <v>18397</v>
      </c>
    </row>
    <row r="2453" spans="1:2" x14ac:dyDescent="0.25">
      <c r="A2453" s="64" t="s">
        <v>314</v>
      </c>
      <c r="B2453" t="s">
        <v>18398</v>
      </c>
    </row>
    <row r="2454" spans="1:2" x14ac:dyDescent="0.25">
      <c r="A2454" s="64" t="s">
        <v>1549</v>
      </c>
      <c r="B2454" t="s">
        <v>18398</v>
      </c>
    </row>
    <row r="2455" spans="1:2" x14ac:dyDescent="0.25">
      <c r="A2455" s="64" t="s">
        <v>315</v>
      </c>
      <c r="B2455" t="s">
        <v>18398</v>
      </c>
    </row>
    <row r="2456" spans="1:2" x14ac:dyDescent="0.25">
      <c r="A2456" s="64" t="s">
        <v>316</v>
      </c>
      <c r="B2456" t="s">
        <v>18398</v>
      </c>
    </row>
    <row r="2457" spans="1:2" x14ac:dyDescent="0.25">
      <c r="A2457" s="64" t="s">
        <v>1549</v>
      </c>
      <c r="B2457" t="s">
        <v>18397</v>
      </c>
    </row>
    <row r="2458" spans="1:2" x14ac:dyDescent="0.25">
      <c r="A2458" s="64" t="s">
        <v>1130</v>
      </c>
      <c r="B2458" t="s">
        <v>18398</v>
      </c>
    </row>
    <row r="2459" spans="1:2" x14ac:dyDescent="0.25">
      <c r="A2459" s="64" t="s">
        <v>1549</v>
      </c>
      <c r="B2459" t="s">
        <v>18398</v>
      </c>
    </row>
    <row r="2460" spans="1:2" x14ac:dyDescent="0.25">
      <c r="A2460" s="64" t="s">
        <v>1559</v>
      </c>
      <c r="B2460" t="s">
        <v>18397</v>
      </c>
    </row>
    <row r="2461" spans="1:2" x14ac:dyDescent="0.25">
      <c r="A2461" s="64" t="s">
        <v>1560</v>
      </c>
      <c r="B2461" t="s">
        <v>18397</v>
      </c>
    </row>
    <row r="2462" spans="1:2" x14ac:dyDescent="0.25">
      <c r="A2462" s="64" t="s">
        <v>321</v>
      </c>
      <c r="B2462" t="s">
        <v>18397</v>
      </c>
    </row>
    <row r="2463" spans="1:2" x14ac:dyDescent="0.25">
      <c r="A2463" s="64" t="s">
        <v>322</v>
      </c>
      <c r="B2463" t="s">
        <v>18397</v>
      </c>
    </row>
    <row r="2464" spans="1:2" x14ac:dyDescent="0.25">
      <c r="A2464" s="64" t="s">
        <v>323</v>
      </c>
      <c r="B2464" t="s">
        <v>18397</v>
      </c>
    </row>
    <row r="2465" spans="1:2" x14ac:dyDescent="0.25">
      <c r="A2465" s="64" t="s">
        <v>323</v>
      </c>
      <c r="B2465" t="s">
        <v>18397</v>
      </c>
    </row>
    <row r="2466" spans="1:2" x14ac:dyDescent="0.25">
      <c r="A2466" s="64" t="s">
        <v>325</v>
      </c>
      <c r="B2466" t="s">
        <v>18397</v>
      </c>
    </row>
    <row r="2467" spans="1:2" x14ac:dyDescent="0.25">
      <c r="A2467" s="64" t="s">
        <v>326</v>
      </c>
      <c r="B2467" t="s">
        <v>18397</v>
      </c>
    </row>
    <row r="2468" spans="1:2" x14ac:dyDescent="0.25">
      <c r="A2468" s="64" t="s">
        <v>328</v>
      </c>
      <c r="B2468" t="s">
        <v>18397</v>
      </c>
    </row>
    <row r="2469" spans="1:2" x14ac:dyDescent="0.25">
      <c r="A2469" s="64" t="s">
        <v>328</v>
      </c>
      <c r="B2469" t="s">
        <v>18397</v>
      </c>
    </row>
    <row r="2470" spans="1:2" x14ac:dyDescent="0.25">
      <c r="A2470" s="64" t="s">
        <v>328</v>
      </c>
      <c r="B2470" t="s">
        <v>18398</v>
      </c>
    </row>
    <row r="2471" spans="1:2" x14ac:dyDescent="0.25">
      <c r="A2471" s="64" t="s">
        <v>1469</v>
      </c>
      <c r="B2471" t="s">
        <v>18398</v>
      </c>
    </row>
    <row r="2472" spans="1:2" x14ac:dyDescent="0.25">
      <c r="A2472" s="64" t="s">
        <v>1469</v>
      </c>
      <c r="B2472" t="s">
        <v>18397</v>
      </c>
    </row>
    <row r="2473" spans="1:2" x14ac:dyDescent="0.25">
      <c r="A2473" s="64" t="s">
        <v>1543</v>
      </c>
      <c r="B2473" t="s">
        <v>18397</v>
      </c>
    </row>
    <row r="2474" spans="1:2" x14ac:dyDescent="0.25">
      <c r="A2474" s="64" t="s">
        <v>1544</v>
      </c>
      <c r="B2474" t="s">
        <v>18397</v>
      </c>
    </row>
    <row r="2475" spans="1:2" x14ac:dyDescent="0.25">
      <c r="A2475" s="64" t="s">
        <v>1545</v>
      </c>
      <c r="B2475" t="s">
        <v>18397</v>
      </c>
    </row>
    <row r="2476" spans="1:2" x14ac:dyDescent="0.25">
      <c r="A2476" s="64" t="s">
        <v>1469</v>
      </c>
      <c r="B2476" t="s">
        <v>18397</v>
      </c>
    </row>
    <row r="2477" spans="1:2" x14ac:dyDescent="0.25">
      <c r="A2477" s="64" t="s">
        <v>331</v>
      </c>
      <c r="B2477" t="s">
        <v>18397</v>
      </c>
    </row>
    <row r="2478" spans="1:2" x14ac:dyDescent="0.25">
      <c r="A2478" s="64" t="s">
        <v>331</v>
      </c>
      <c r="B2478" t="s">
        <v>18397</v>
      </c>
    </row>
    <row r="2479" spans="1:2" x14ac:dyDescent="0.25">
      <c r="A2479" s="64" t="s">
        <v>1469</v>
      </c>
      <c r="B2479" t="s">
        <v>18397</v>
      </c>
    </row>
    <row r="2480" spans="1:2" x14ac:dyDescent="0.25">
      <c r="A2480" s="64" t="s">
        <v>1469</v>
      </c>
      <c r="B2480" t="s">
        <v>18397</v>
      </c>
    </row>
    <row r="2481" spans="1:2" x14ac:dyDescent="0.25">
      <c r="A2481" s="64" t="s">
        <v>1543</v>
      </c>
      <c r="B2481" t="s">
        <v>18397</v>
      </c>
    </row>
    <row r="2482" spans="1:2" x14ac:dyDescent="0.25">
      <c r="A2482" s="64" t="s">
        <v>1544</v>
      </c>
      <c r="B2482" t="s">
        <v>18397</v>
      </c>
    </row>
    <row r="2483" spans="1:2" x14ac:dyDescent="0.25">
      <c r="A2483" s="64" t="s">
        <v>1545</v>
      </c>
      <c r="B2483" t="s">
        <v>18397</v>
      </c>
    </row>
    <row r="2484" spans="1:2" x14ac:dyDescent="0.25">
      <c r="A2484" s="64" t="s">
        <v>1469</v>
      </c>
      <c r="B2484" t="s">
        <v>18397</v>
      </c>
    </row>
    <row r="2485" spans="1:2" x14ac:dyDescent="0.25">
      <c r="A2485" s="64" t="s">
        <v>333</v>
      </c>
      <c r="B2485" t="s">
        <v>18397</v>
      </c>
    </row>
    <row r="2486" spans="1:2" x14ac:dyDescent="0.25">
      <c r="A2486" s="64" t="s">
        <v>334</v>
      </c>
      <c r="B2486" t="s">
        <v>18397</v>
      </c>
    </row>
    <row r="2487" spans="1:2" x14ac:dyDescent="0.25">
      <c r="A2487" s="64" t="s">
        <v>1469</v>
      </c>
      <c r="B2487" t="s">
        <v>18397</v>
      </c>
    </row>
    <row r="2488" spans="1:2" x14ac:dyDescent="0.25">
      <c r="A2488" s="64" t="s">
        <v>1469</v>
      </c>
      <c r="B2488" t="s">
        <v>18397</v>
      </c>
    </row>
    <row r="2489" spans="1:2" x14ac:dyDescent="0.25">
      <c r="A2489" s="64" t="s">
        <v>1543</v>
      </c>
      <c r="B2489" t="s">
        <v>18397</v>
      </c>
    </row>
    <row r="2490" spans="1:2" x14ac:dyDescent="0.25">
      <c r="A2490" s="64" t="s">
        <v>1544</v>
      </c>
      <c r="B2490" t="s">
        <v>18397</v>
      </c>
    </row>
    <row r="2491" spans="1:2" x14ac:dyDescent="0.25">
      <c r="A2491" s="64" t="s">
        <v>1545</v>
      </c>
      <c r="B2491" t="s">
        <v>18397</v>
      </c>
    </row>
    <row r="2492" spans="1:2" x14ac:dyDescent="0.25">
      <c r="A2492" s="64" t="s">
        <v>1469</v>
      </c>
      <c r="B2492" t="s">
        <v>18397</v>
      </c>
    </row>
    <row r="2493" spans="1:2" x14ac:dyDescent="0.25">
      <c r="A2493" s="64" t="s">
        <v>336</v>
      </c>
      <c r="B2493" t="s">
        <v>18398</v>
      </c>
    </row>
    <row r="2494" spans="1:2" x14ac:dyDescent="0.25">
      <c r="A2494" s="64" t="s">
        <v>1469</v>
      </c>
      <c r="B2494" t="s">
        <v>18398</v>
      </c>
    </row>
    <row r="2495" spans="1:2" x14ac:dyDescent="0.25">
      <c r="A2495" s="64" t="s">
        <v>1469</v>
      </c>
      <c r="B2495" t="s">
        <v>18398</v>
      </c>
    </row>
    <row r="2496" spans="1:2" x14ac:dyDescent="0.25">
      <c r="A2496" s="64" t="s">
        <v>1543</v>
      </c>
      <c r="B2496" t="s">
        <v>18397</v>
      </c>
    </row>
    <row r="2497" spans="1:2" x14ac:dyDescent="0.25">
      <c r="A2497" s="64" t="s">
        <v>1544</v>
      </c>
      <c r="B2497" t="s">
        <v>18398</v>
      </c>
    </row>
    <row r="2498" spans="1:2" x14ac:dyDescent="0.25">
      <c r="A2498" s="64" t="s">
        <v>1545</v>
      </c>
      <c r="B2498" t="s">
        <v>18398</v>
      </c>
    </row>
    <row r="2499" spans="1:2" x14ac:dyDescent="0.25">
      <c r="A2499" s="64" t="s">
        <v>1469</v>
      </c>
      <c r="B2499" t="s">
        <v>18398</v>
      </c>
    </row>
    <row r="2500" spans="1:2" x14ac:dyDescent="0.25">
      <c r="A2500" s="64" t="s">
        <v>1469</v>
      </c>
      <c r="B2500" t="s">
        <v>18398</v>
      </c>
    </row>
    <row r="2501" spans="1:2" x14ac:dyDescent="0.25">
      <c r="A2501" s="64" t="s">
        <v>1469</v>
      </c>
      <c r="B2501" t="s">
        <v>18398</v>
      </c>
    </row>
    <row r="2502" spans="1:2" x14ac:dyDescent="0.25">
      <c r="A2502" s="64" t="s">
        <v>1543</v>
      </c>
      <c r="B2502" t="s">
        <v>18399</v>
      </c>
    </row>
    <row r="2503" spans="1:2" x14ac:dyDescent="0.25">
      <c r="A2503" s="64" t="s">
        <v>1544</v>
      </c>
      <c r="B2503" t="s">
        <v>18397</v>
      </c>
    </row>
    <row r="2504" spans="1:2" x14ac:dyDescent="0.25">
      <c r="A2504" s="64" t="s">
        <v>1545</v>
      </c>
      <c r="B2504" t="s">
        <v>18397</v>
      </c>
    </row>
    <row r="2505" spans="1:2" x14ac:dyDescent="0.25">
      <c r="A2505" s="64" t="s">
        <v>1469</v>
      </c>
      <c r="B2505" t="s">
        <v>18397</v>
      </c>
    </row>
    <row r="2506" spans="1:2" x14ac:dyDescent="0.25">
      <c r="A2506" s="64" t="s">
        <v>1469</v>
      </c>
      <c r="B2506" t="s">
        <v>18397</v>
      </c>
    </row>
    <row r="2507" spans="1:2" x14ac:dyDescent="0.25">
      <c r="A2507" s="64" t="s">
        <v>1469</v>
      </c>
      <c r="B2507" t="s">
        <v>18397</v>
      </c>
    </row>
    <row r="2508" spans="1:2" x14ac:dyDescent="0.25">
      <c r="A2508" s="64" t="s">
        <v>1543</v>
      </c>
      <c r="B2508" t="s">
        <v>18399</v>
      </c>
    </row>
    <row r="2509" spans="1:2" x14ac:dyDescent="0.25">
      <c r="A2509" s="64" t="s">
        <v>1544</v>
      </c>
      <c r="B2509" t="s">
        <v>18397</v>
      </c>
    </row>
    <row r="2510" spans="1:2" x14ac:dyDescent="0.25">
      <c r="A2510" s="64" t="s">
        <v>1545</v>
      </c>
      <c r="B2510" t="s">
        <v>18397</v>
      </c>
    </row>
    <row r="2511" spans="1:2" x14ac:dyDescent="0.25">
      <c r="A2511" s="64" t="s">
        <v>1469</v>
      </c>
      <c r="B2511" t="s">
        <v>18397</v>
      </c>
    </row>
    <row r="2512" spans="1:2" x14ac:dyDescent="0.25">
      <c r="A2512" s="64" t="s">
        <v>1469</v>
      </c>
      <c r="B2512" t="s">
        <v>18397</v>
      </c>
    </row>
    <row r="2513" spans="1:2" x14ac:dyDescent="0.25">
      <c r="A2513" s="64" t="s">
        <v>1469</v>
      </c>
      <c r="B2513" t="s">
        <v>18397</v>
      </c>
    </row>
    <row r="2514" spans="1:2" x14ac:dyDescent="0.25">
      <c r="A2514" s="64" t="s">
        <v>1543</v>
      </c>
      <c r="B2514" t="s">
        <v>18397</v>
      </c>
    </row>
    <row r="2515" spans="1:2" x14ac:dyDescent="0.25">
      <c r="A2515" s="64" t="s">
        <v>1544</v>
      </c>
      <c r="B2515" t="s">
        <v>18399</v>
      </c>
    </row>
    <row r="2516" spans="1:2" x14ac:dyDescent="0.25">
      <c r="A2516" s="64" t="s">
        <v>1545</v>
      </c>
      <c r="B2516" t="s">
        <v>18399</v>
      </c>
    </row>
    <row r="2517" spans="1:2" x14ac:dyDescent="0.25">
      <c r="A2517" s="64" t="s">
        <v>1469</v>
      </c>
      <c r="B2517" t="s">
        <v>18399</v>
      </c>
    </row>
    <row r="2518" spans="1:2" x14ac:dyDescent="0.25">
      <c r="A2518" s="64" t="s">
        <v>1469</v>
      </c>
      <c r="B2518" t="s">
        <v>18397</v>
      </c>
    </row>
    <row r="2519" spans="1:2" x14ac:dyDescent="0.25">
      <c r="A2519" s="64" t="s">
        <v>1469</v>
      </c>
      <c r="B2519" t="s">
        <v>18397</v>
      </c>
    </row>
    <row r="2520" spans="1:2" x14ac:dyDescent="0.25">
      <c r="A2520" s="64" t="s">
        <v>1543</v>
      </c>
      <c r="B2520" t="s">
        <v>18399</v>
      </c>
    </row>
    <row r="2521" spans="1:2" x14ac:dyDescent="0.25">
      <c r="A2521" s="64" t="s">
        <v>1544</v>
      </c>
      <c r="B2521" t="s">
        <v>18399</v>
      </c>
    </row>
    <row r="2522" spans="1:2" x14ac:dyDescent="0.25">
      <c r="A2522" s="64" t="s">
        <v>1545</v>
      </c>
      <c r="B2522" t="s">
        <v>18397</v>
      </c>
    </row>
    <row r="2523" spans="1:2" x14ac:dyDescent="0.25">
      <c r="A2523" s="64" t="s">
        <v>1469</v>
      </c>
      <c r="B2523" t="s">
        <v>18399</v>
      </c>
    </row>
    <row r="2524" spans="1:2" x14ac:dyDescent="0.25">
      <c r="A2524" s="64" t="s">
        <v>1469</v>
      </c>
      <c r="B2524" t="s">
        <v>18399</v>
      </c>
    </row>
    <row r="2525" spans="1:2" x14ac:dyDescent="0.25">
      <c r="A2525" s="64" t="s">
        <v>1469</v>
      </c>
      <c r="B2525" t="s">
        <v>18399</v>
      </c>
    </row>
    <row r="2526" spans="1:2" x14ac:dyDescent="0.25">
      <c r="A2526" s="64" t="s">
        <v>1543</v>
      </c>
      <c r="B2526" t="s">
        <v>18399</v>
      </c>
    </row>
    <row r="2527" spans="1:2" x14ac:dyDescent="0.25">
      <c r="A2527" s="64" t="s">
        <v>1544</v>
      </c>
      <c r="B2527" t="s">
        <v>18397</v>
      </c>
    </row>
    <row r="2528" spans="1:2" x14ac:dyDescent="0.25">
      <c r="A2528" s="64" t="s">
        <v>1545</v>
      </c>
      <c r="B2528" t="s">
        <v>18397</v>
      </c>
    </row>
    <row r="2529" spans="1:2" x14ac:dyDescent="0.25">
      <c r="A2529" s="64" t="s">
        <v>1469</v>
      </c>
      <c r="B2529" t="s">
        <v>18397</v>
      </c>
    </row>
    <row r="2530" spans="1:2" x14ac:dyDescent="0.25">
      <c r="A2530" s="64" t="s">
        <v>1039</v>
      </c>
      <c r="B2530" t="s">
        <v>18398</v>
      </c>
    </row>
    <row r="2531" spans="1:2" x14ac:dyDescent="0.25">
      <c r="A2531" s="64" t="s">
        <v>1469</v>
      </c>
      <c r="B2531" t="s">
        <v>18398</v>
      </c>
    </row>
    <row r="2532" spans="1:2" x14ac:dyDescent="0.25">
      <c r="A2532" s="64" t="s">
        <v>1469</v>
      </c>
      <c r="B2532" t="s">
        <v>18397</v>
      </c>
    </row>
    <row r="2533" spans="1:2" x14ac:dyDescent="0.25">
      <c r="A2533" s="64" t="s">
        <v>1543</v>
      </c>
      <c r="B2533" t="s">
        <v>18397</v>
      </c>
    </row>
    <row r="2534" spans="1:2" x14ac:dyDescent="0.25">
      <c r="A2534" s="64" t="s">
        <v>1544</v>
      </c>
      <c r="B2534" t="s">
        <v>18397</v>
      </c>
    </row>
    <row r="2535" spans="1:2" x14ac:dyDescent="0.25">
      <c r="A2535" s="64" t="s">
        <v>1545</v>
      </c>
      <c r="B2535" t="s">
        <v>18397</v>
      </c>
    </row>
    <row r="2536" spans="1:2" x14ac:dyDescent="0.25">
      <c r="A2536" s="64" t="s">
        <v>1469</v>
      </c>
      <c r="B2536" t="s">
        <v>18398</v>
      </c>
    </row>
    <row r="2537" spans="1:2" x14ac:dyDescent="0.25">
      <c r="A2537" s="64" t="s">
        <v>1469</v>
      </c>
      <c r="B2537" t="s">
        <v>18397</v>
      </c>
    </row>
    <row r="2538" spans="1:2" x14ac:dyDescent="0.25">
      <c r="A2538" s="64" t="s">
        <v>1469</v>
      </c>
      <c r="B2538" t="s">
        <v>18397</v>
      </c>
    </row>
    <row r="2539" spans="1:2" x14ac:dyDescent="0.25">
      <c r="A2539" s="64" t="s">
        <v>1469</v>
      </c>
      <c r="B2539" t="s">
        <v>18397</v>
      </c>
    </row>
    <row r="2540" spans="1:2" x14ac:dyDescent="0.25">
      <c r="A2540" s="64" t="s">
        <v>1469</v>
      </c>
      <c r="B2540" t="s">
        <v>18397</v>
      </c>
    </row>
    <row r="2541" spans="1:2" x14ac:dyDescent="0.25">
      <c r="A2541" s="64" t="s">
        <v>1469</v>
      </c>
      <c r="B2541" t="s">
        <v>18397</v>
      </c>
    </row>
    <row r="2542" spans="1:2" x14ac:dyDescent="0.25">
      <c r="A2542" s="64" t="s">
        <v>1561</v>
      </c>
      <c r="B2542" t="s">
        <v>18397</v>
      </c>
    </row>
    <row r="2543" spans="1:2" x14ac:dyDescent="0.25">
      <c r="A2543" s="64" t="s">
        <v>1469</v>
      </c>
      <c r="B2543" t="s">
        <v>18397</v>
      </c>
    </row>
    <row r="2544" spans="1:2" x14ac:dyDescent="0.25">
      <c r="A2544" s="64" t="s">
        <v>345</v>
      </c>
      <c r="B2544" t="s">
        <v>18399</v>
      </c>
    </row>
    <row r="2545" spans="1:2" x14ac:dyDescent="0.25">
      <c r="A2545" s="64" t="s">
        <v>1469</v>
      </c>
      <c r="B2545" t="s">
        <v>18397</v>
      </c>
    </row>
    <row r="2546" spans="1:2" x14ac:dyDescent="0.25">
      <c r="A2546" s="64" t="s">
        <v>1469</v>
      </c>
      <c r="B2546" t="s">
        <v>18397</v>
      </c>
    </row>
    <row r="2547" spans="1:2" x14ac:dyDescent="0.25">
      <c r="A2547" s="64" t="s">
        <v>1543</v>
      </c>
      <c r="B2547" t="s">
        <v>18397</v>
      </c>
    </row>
    <row r="2548" spans="1:2" x14ac:dyDescent="0.25">
      <c r="A2548" s="64" t="s">
        <v>1544</v>
      </c>
      <c r="B2548" t="s">
        <v>18397</v>
      </c>
    </row>
    <row r="2549" spans="1:2" x14ac:dyDescent="0.25">
      <c r="A2549" s="64" t="s">
        <v>1545</v>
      </c>
      <c r="B2549" t="s">
        <v>18397</v>
      </c>
    </row>
    <row r="2550" spans="1:2" x14ac:dyDescent="0.25">
      <c r="A2550" s="64" t="s">
        <v>1469</v>
      </c>
      <c r="B2550" t="s">
        <v>18397</v>
      </c>
    </row>
    <row r="2551" spans="1:2" x14ac:dyDescent="0.25">
      <c r="A2551" s="64" t="s">
        <v>1469</v>
      </c>
      <c r="B2551" t="s">
        <v>18397</v>
      </c>
    </row>
    <row r="2552" spans="1:2" x14ac:dyDescent="0.25">
      <c r="A2552" s="64" t="s">
        <v>1469</v>
      </c>
      <c r="B2552" t="s">
        <v>18397</v>
      </c>
    </row>
    <row r="2553" spans="1:2" x14ac:dyDescent="0.25">
      <c r="A2553" s="64" t="s">
        <v>1543</v>
      </c>
      <c r="B2553" t="s">
        <v>18397</v>
      </c>
    </row>
    <row r="2554" spans="1:2" x14ac:dyDescent="0.25">
      <c r="A2554" s="64" t="s">
        <v>1544</v>
      </c>
      <c r="B2554" t="s">
        <v>18399</v>
      </c>
    </row>
    <row r="2555" spans="1:2" x14ac:dyDescent="0.25">
      <c r="A2555" s="64" t="s">
        <v>1545</v>
      </c>
      <c r="B2555" t="s">
        <v>18399</v>
      </c>
    </row>
    <row r="2556" spans="1:2" x14ac:dyDescent="0.25">
      <c r="A2556" s="64" t="s">
        <v>1469</v>
      </c>
      <c r="B2556" t="s">
        <v>18399</v>
      </c>
    </row>
    <row r="2557" spans="1:2" x14ac:dyDescent="0.25">
      <c r="A2557" s="64" t="s">
        <v>1469</v>
      </c>
      <c r="B2557" t="s">
        <v>18399</v>
      </c>
    </row>
    <row r="2558" spans="1:2" x14ac:dyDescent="0.25">
      <c r="A2558" s="64" t="s">
        <v>1469</v>
      </c>
      <c r="B2558" t="s">
        <v>18399</v>
      </c>
    </row>
    <row r="2559" spans="1:2" x14ac:dyDescent="0.25">
      <c r="A2559" s="64" t="s">
        <v>1543</v>
      </c>
      <c r="B2559" t="s">
        <v>18399</v>
      </c>
    </row>
    <row r="2560" spans="1:2" x14ac:dyDescent="0.25">
      <c r="A2560" s="64" t="s">
        <v>1544</v>
      </c>
      <c r="B2560" t="s">
        <v>18399</v>
      </c>
    </row>
    <row r="2561" spans="1:2" x14ac:dyDescent="0.25">
      <c r="A2561" s="64" t="s">
        <v>1545</v>
      </c>
      <c r="B2561" t="s">
        <v>18397</v>
      </c>
    </row>
    <row r="2562" spans="1:2" x14ac:dyDescent="0.25">
      <c r="A2562" s="64" t="s">
        <v>1469</v>
      </c>
      <c r="B2562" t="s">
        <v>18399</v>
      </c>
    </row>
    <row r="2563" spans="1:2" x14ac:dyDescent="0.25">
      <c r="A2563" s="64" t="s">
        <v>349</v>
      </c>
      <c r="B2563" t="s">
        <v>18397</v>
      </c>
    </row>
    <row r="2564" spans="1:2" x14ac:dyDescent="0.25">
      <c r="A2564" s="64" t="s">
        <v>350</v>
      </c>
      <c r="B2564" t="s">
        <v>18397</v>
      </c>
    </row>
    <row r="2565" spans="1:2" x14ac:dyDescent="0.25">
      <c r="A2565" s="64" t="s">
        <v>350</v>
      </c>
      <c r="B2565" t="s">
        <v>18397</v>
      </c>
    </row>
    <row r="2566" spans="1:2" x14ac:dyDescent="0.25">
      <c r="A2566" s="64" t="s">
        <v>351</v>
      </c>
      <c r="B2566" t="s">
        <v>18397</v>
      </c>
    </row>
    <row r="2567" spans="1:2" x14ac:dyDescent="0.25">
      <c r="A2567" s="64" t="s">
        <v>352</v>
      </c>
      <c r="B2567" t="s">
        <v>18397</v>
      </c>
    </row>
    <row r="2568" spans="1:2" x14ac:dyDescent="0.25">
      <c r="A2568" s="64" t="s">
        <v>353</v>
      </c>
      <c r="B2568" t="s">
        <v>18397</v>
      </c>
    </row>
    <row r="2569" spans="1:2" x14ac:dyDescent="0.25">
      <c r="A2569" s="64" t="s">
        <v>354</v>
      </c>
      <c r="B2569" t="s">
        <v>18397</v>
      </c>
    </row>
    <row r="2570" spans="1:2" x14ac:dyDescent="0.25">
      <c r="A2570" s="64" t="s">
        <v>386</v>
      </c>
      <c r="B2570" t="s">
        <v>18397</v>
      </c>
    </row>
    <row r="2571" spans="1:2" x14ac:dyDescent="0.25">
      <c r="A2571" s="64" t="s">
        <v>1469</v>
      </c>
      <c r="B2571" t="s">
        <v>18399</v>
      </c>
    </row>
    <row r="2572" spans="1:2" x14ac:dyDescent="0.25">
      <c r="A2572" s="64" t="s">
        <v>1469</v>
      </c>
      <c r="B2572" t="s">
        <v>18399</v>
      </c>
    </row>
    <row r="2573" spans="1:2" x14ac:dyDescent="0.25">
      <c r="A2573" s="64" t="s">
        <v>1543</v>
      </c>
      <c r="B2573" t="s">
        <v>18399</v>
      </c>
    </row>
    <row r="2574" spans="1:2" x14ac:dyDescent="0.25">
      <c r="A2574" s="64" t="s">
        <v>1544</v>
      </c>
      <c r="B2574" t="s">
        <v>18399</v>
      </c>
    </row>
    <row r="2575" spans="1:2" x14ac:dyDescent="0.25">
      <c r="A2575" s="64" t="s">
        <v>1545</v>
      </c>
      <c r="B2575" t="s">
        <v>18397</v>
      </c>
    </row>
    <row r="2576" spans="1:2" x14ac:dyDescent="0.25">
      <c r="A2576" s="64" t="s">
        <v>1469</v>
      </c>
      <c r="B2576" t="s">
        <v>18397</v>
      </c>
    </row>
    <row r="2577" spans="1:2" x14ac:dyDescent="0.25">
      <c r="A2577" s="64" t="s">
        <v>1469</v>
      </c>
      <c r="B2577" t="s">
        <v>18399</v>
      </c>
    </row>
    <row r="2578" spans="1:2" x14ac:dyDescent="0.25">
      <c r="A2578" s="64" t="s">
        <v>1469</v>
      </c>
      <c r="B2578" t="s">
        <v>18399</v>
      </c>
    </row>
    <row r="2579" spans="1:2" x14ac:dyDescent="0.25">
      <c r="A2579" s="64" t="s">
        <v>1543</v>
      </c>
      <c r="B2579" t="s">
        <v>18397</v>
      </c>
    </row>
    <row r="2580" spans="1:2" x14ac:dyDescent="0.25">
      <c r="A2580" s="64" t="s">
        <v>1544</v>
      </c>
      <c r="B2580" t="s">
        <v>18397</v>
      </c>
    </row>
    <row r="2581" spans="1:2" x14ac:dyDescent="0.25">
      <c r="A2581" s="64" t="s">
        <v>1545</v>
      </c>
      <c r="B2581" t="s">
        <v>18397</v>
      </c>
    </row>
    <row r="2582" spans="1:2" x14ac:dyDescent="0.25">
      <c r="A2582" s="64" t="s">
        <v>1469</v>
      </c>
      <c r="B2582" t="s">
        <v>18397</v>
      </c>
    </row>
    <row r="2583" spans="1:2" x14ac:dyDescent="0.25">
      <c r="A2583" s="64" t="s">
        <v>1469</v>
      </c>
      <c r="B2583" t="s">
        <v>18397</v>
      </c>
    </row>
    <row r="2584" spans="1:2" x14ac:dyDescent="0.25">
      <c r="A2584" s="64" t="s">
        <v>1469</v>
      </c>
      <c r="B2584" t="s">
        <v>18399</v>
      </c>
    </row>
    <row r="2585" spans="1:2" x14ac:dyDescent="0.25">
      <c r="A2585" s="64" t="s">
        <v>1469</v>
      </c>
      <c r="B2585" t="s">
        <v>18399</v>
      </c>
    </row>
    <row r="2586" spans="1:2" x14ac:dyDescent="0.25">
      <c r="A2586" s="64" t="s">
        <v>1469</v>
      </c>
      <c r="B2586" t="s">
        <v>18399</v>
      </c>
    </row>
    <row r="2587" spans="1:2" x14ac:dyDescent="0.25">
      <c r="A2587" s="64" t="s">
        <v>1469</v>
      </c>
      <c r="B2587" t="s">
        <v>18399</v>
      </c>
    </row>
    <row r="2588" spans="1:2" x14ac:dyDescent="0.25">
      <c r="A2588" s="64" t="s">
        <v>1561</v>
      </c>
      <c r="B2588" t="s">
        <v>18399</v>
      </c>
    </row>
    <row r="2589" spans="1:2" x14ac:dyDescent="0.25">
      <c r="A2589" s="64" t="s">
        <v>1469</v>
      </c>
      <c r="B2589" t="s">
        <v>18399</v>
      </c>
    </row>
    <row r="2590" spans="1:2" x14ac:dyDescent="0.25">
      <c r="A2590" s="64" t="s">
        <v>1469</v>
      </c>
      <c r="B2590" t="s">
        <v>18398</v>
      </c>
    </row>
    <row r="2591" spans="1:2" x14ac:dyDescent="0.25">
      <c r="A2591" s="64" t="s">
        <v>358</v>
      </c>
      <c r="B2591" t="s">
        <v>18399</v>
      </c>
    </row>
    <row r="2592" spans="1:2" x14ac:dyDescent="0.25">
      <c r="A2592" s="64" t="s">
        <v>359</v>
      </c>
      <c r="B2592" t="s">
        <v>18399</v>
      </c>
    </row>
    <row r="2593" spans="1:2" x14ac:dyDescent="0.25">
      <c r="A2593" s="64" t="s">
        <v>1469</v>
      </c>
      <c r="B2593" t="s">
        <v>18397</v>
      </c>
    </row>
    <row r="2594" spans="1:2" x14ac:dyDescent="0.25">
      <c r="A2594" s="64" t="s">
        <v>1469</v>
      </c>
      <c r="B2594" t="s">
        <v>18397</v>
      </c>
    </row>
    <row r="2595" spans="1:2" x14ac:dyDescent="0.25">
      <c r="A2595" s="64" t="s">
        <v>1543</v>
      </c>
      <c r="B2595" t="s">
        <v>18397</v>
      </c>
    </row>
    <row r="2596" spans="1:2" x14ac:dyDescent="0.25">
      <c r="A2596" s="64" t="s">
        <v>1544</v>
      </c>
      <c r="B2596" t="s">
        <v>18397</v>
      </c>
    </row>
    <row r="2597" spans="1:2" x14ac:dyDescent="0.25">
      <c r="A2597" s="64" t="s">
        <v>1545</v>
      </c>
      <c r="B2597" t="s">
        <v>18397</v>
      </c>
    </row>
    <row r="2598" spans="1:2" x14ac:dyDescent="0.25">
      <c r="A2598" s="64" t="s">
        <v>1469</v>
      </c>
      <c r="B2598" t="s">
        <v>18397</v>
      </c>
    </row>
    <row r="2599" spans="1:2" x14ac:dyDescent="0.25">
      <c r="A2599" s="64" t="s">
        <v>1469</v>
      </c>
      <c r="B2599" t="s">
        <v>18397</v>
      </c>
    </row>
    <row r="2600" spans="1:2" x14ac:dyDescent="0.25">
      <c r="A2600" s="64" t="s">
        <v>1469</v>
      </c>
      <c r="B2600" t="s">
        <v>18397</v>
      </c>
    </row>
    <row r="2601" spans="1:2" x14ac:dyDescent="0.25">
      <c r="A2601" s="64" t="s">
        <v>1469</v>
      </c>
      <c r="B2601" t="s">
        <v>18397</v>
      </c>
    </row>
    <row r="2602" spans="1:2" x14ac:dyDescent="0.25">
      <c r="A2602" s="64" t="s">
        <v>1469</v>
      </c>
      <c r="B2602" t="s">
        <v>18397</v>
      </c>
    </row>
    <row r="2603" spans="1:2" x14ac:dyDescent="0.25">
      <c r="A2603" s="64" t="s">
        <v>1561</v>
      </c>
      <c r="B2603" t="s">
        <v>18397</v>
      </c>
    </row>
    <row r="2604" spans="1:2" x14ac:dyDescent="0.25">
      <c r="A2604" s="64" t="s">
        <v>1469</v>
      </c>
      <c r="B2604" t="s">
        <v>18397</v>
      </c>
    </row>
    <row r="2605" spans="1:2" x14ac:dyDescent="0.25">
      <c r="A2605" s="64" t="s">
        <v>1469</v>
      </c>
      <c r="B2605" t="s">
        <v>18397</v>
      </c>
    </row>
    <row r="2606" spans="1:2" x14ac:dyDescent="0.25">
      <c r="A2606" s="64" t="s">
        <v>361</v>
      </c>
      <c r="B2606" t="s">
        <v>18397</v>
      </c>
    </row>
    <row r="2607" spans="1:2" x14ac:dyDescent="0.25">
      <c r="A2607" s="64" t="s">
        <v>361</v>
      </c>
      <c r="B2607" t="s">
        <v>18397</v>
      </c>
    </row>
    <row r="2608" spans="1:2" x14ac:dyDescent="0.25">
      <c r="A2608" s="64" t="s">
        <v>1469</v>
      </c>
      <c r="B2608" t="s">
        <v>18397</v>
      </c>
    </row>
    <row r="2609" spans="1:2" x14ac:dyDescent="0.25">
      <c r="A2609" s="64" t="s">
        <v>1469</v>
      </c>
      <c r="B2609" t="s">
        <v>18397</v>
      </c>
    </row>
    <row r="2610" spans="1:2" x14ac:dyDescent="0.25">
      <c r="A2610" s="64" t="s">
        <v>1543</v>
      </c>
      <c r="B2610" t="s">
        <v>18397</v>
      </c>
    </row>
    <row r="2611" spans="1:2" x14ac:dyDescent="0.25">
      <c r="A2611" s="64" t="s">
        <v>1544</v>
      </c>
      <c r="B2611" t="s">
        <v>18397</v>
      </c>
    </row>
    <row r="2612" spans="1:2" x14ac:dyDescent="0.25">
      <c r="A2612" s="64" t="s">
        <v>1545</v>
      </c>
      <c r="B2612" t="s">
        <v>18397</v>
      </c>
    </row>
    <row r="2613" spans="1:2" x14ac:dyDescent="0.25">
      <c r="A2613" s="64" t="s">
        <v>1469</v>
      </c>
      <c r="B2613" t="s">
        <v>18397</v>
      </c>
    </row>
    <row r="2614" spans="1:2" x14ac:dyDescent="0.25">
      <c r="A2614" s="64" t="s">
        <v>1469</v>
      </c>
      <c r="B2614" t="s">
        <v>18397</v>
      </c>
    </row>
    <row r="2615" spans="1:2" x14ac:dyDescent="0.25">
      <c r="A2615" s="64" t="s">
        <v>1469</v>
      </c>
      <c r="B2615" t="s">
        <v>18397</v>
      </c>
    </row>
    <row r="2616" spans="1:2" x14ac:dyDescent="0.25">
      <c r="A2616" s="64" t="s">
        <v>1469</v>
      </c>
      <c r="B2616" t="s">
        <v>18397</v>
      </c>
    </row>
    <row r="2617" spans="1:2" x14ac:dyDescent="0.25">
      <c r="A2617" s="64" t="s">
        <v>1469</v>
      </c>
      <c r="B2617" t="s">
        <v>18397</v>
      </c>
    </row>
    <row r="2618" spans="1:2" x14ac:dyDescent="0.25">
      <c r="A2618" s="64" t="s">
        <v>1469</v>
      </c>
      <c r="B2618" t="s">
        <v>18397</v>
      </c>
    </row>
    <row r="2619" spans="1:2" x14ac:dyDescent="0.25">
      <c r="A2619" s="64" t="s">
        <v>1561</v>
      </c>
      <c r="B2619" t="s">
        <v>18397</v>
      </c>
    </row>
    <row r="2620" spans="1:2" x14ac:dyDescent="0.25">
      <c r="A2620" s="64" t="s">
        <v>1469</v>
      </c>
      <c r="B2620" t="s">
        <v>18397</v>
      </c>
    </row>
    <row r="2621" spans="1:2" x14ac:dyDescent="0.25">
      <c r="A2621" s="64" t="s">
        <v>1469</v>
      </c>
      <c r="B2621" t="s">
        <v>18397</v>
      </c>
    </row>
    <row r="2622" spans="1:2" x14ac:dyDescent="0.25">
      <c r="A2622" s="64" t="s">
        <v>363</v>
      </c>
      <c r="B2622" t="s">
        <v>18397</v>
      </c>
    </row>
    <row r="2623" spans="1:2" x14ac:dyDescent="0.25">
      <c r="A2623" s="64" t="s">
        <v>1469</v>
      </c>
      <c r="B2623" t="s">
        <v>18397</v>
      </c>
    </row>
    <row r="2624" spans="1:2" x14ac:dyDescent="0.25">
      <c r="A2624" s="64" t="s">
        <v>1469</v>
      </c>
      <c r="B2624" t="s">
        <v>18397</v>
      </c>
    </row>
    <row r="2625" spans="1:2" x14ac:dyDescent="0.25">
      <c r="A2625" s="64" t="s">
        <v>1543</v>
      </c>
      <c r="B2625" t="s">
        <v>18397</v>
      </c>
    </row>
    <row r="2626" spans="1:2" x14ac:dyDescent="0.25">
      <c r="A2626" s="64" t="s">
        <v>1544</v>
      </c>
      <c r="B2626" t="s">
        <v>18397</v>
      </c>
    </row>
    <row r="2627" spans="1:2" x14ac:dyDescent="0.25">
      <c r="A2627" s="64" t="s">
        <v>1545</v>
      </c>
      <c r="B2627" t="s">
        <v>18397</v>
      </c>
    </row>
    <row r="2628" spans="1:2" x14ac:dyDescent="0.25">
      <c r="A2628" s="64" t="s">
        <v>1469</v>
      </c>
      <c r="B2628" t="s">
        <v>18397</v>
      </c>
    </row>
    <row r="2629" spans="1:2" x14ac:dyDescent="0.25">
      <c r="A2629" s="64" t="s">
        <v>1469</v>
      </c>
      <c r="B2629" t="s">
        <v>18397</v>
      </c>
    </row>
    <row r="2630" spans="1:2" x14ac:dyDescent="0.25">
      <c r="A2630" s="64" t="s">
        <v>1469</v>
      </c>
      <c r="B2630" t="s">
        <v>18397</v>
      </c>
    </row>
    <row r="2631" spans="1:2" x14ac:dyDescent="0.25">
      <c r="A2631" s="64" t="s">
        <v>1469</v>
      </c>
      <c r="B2631" t="s">
        <v>18397</v>
      </c>
    </row>
    <row r="2632" spans="1:2" x14ac:dyDescent="0.25">
      <c r="A2632" s="64" t="s">
        <v>1469</v>
      </c>
      <c r="B2632" t="s">
        <v>18397</v>
      </c>
    </row>
    <row r="2633" spans="1:2" x14ac:dyDescent="0.25">
      <c r="A2633" s="64" t="s">
        <v>1469</v>
      </c>
      <c r="B2633" t="s">
        <v>18397</v>
      </c>
    </row>
    <row r="2634" spans="1:2" x14ac:dyDescent="0.25">
      <c r="A2634" s="64" t="s">
        <v>1561</v>
      </c>
      <c r="B2634" t="s">
        <v>18397</v>
      </c>
    </row>
    <row r="2635" spans="1:2" x14ac:dyDescent="0.25">
      <c r="A2635" s="64" t="s">
        <v>1469</v>
      </c>
      <c r="B2635" t="s">
        <v>18397</v>
      </c>
    </row>
    <row r="2636" spans="1:2" x14ac:dyDescent="0.25">
      <c r="A2636" s="64" t="s">
        <v>1469</v>
      </c>
      <c r="B2636" t="s">
        <v>18397</v>
      </c>
    </row>
    <row r="2637" spans="1:2" x14ac:dyDescent="0.25">
      <c r="A2637" s="64" t="s">
        <v>365</v>
      </c>
      <c r="B2637" t="s">
        <v>18397</v>
      </c>
    </row>
    <row r="2638" spans="1:2" x14ac:dyDescent="0.25">
      <c r="A2638" s="64" t="s">
        <v>1469</v>
      </c>
      <c r="B2638" t="s">
        <v>18397</v>
      </c>
    </row>
    <row r="2639" spans="1:2" x14ac:dyDescent="0.25">
      <c r="A2639" s="64" t="s">
        <v>1469</v>
      </c>
      <c r="B2639" t="s">
        <v>18397</v>
      </c>
    </row>
    <row r="2640" spans="1:2" x14ac:dyDescent="0.25">
      <c r="A2640" s="64" t="s">
        <v>1543</v>
      </c>
      <c r="B2640" t="s">
        <v>18397</v>
      </c>
    </row>
    <row r="2641" spans="1:2" x14ac:dyDescent="0.25">
      <c r="A2641" s="64" t="s">
        <v>1544</v>
      </c>
      <c r="B2641" t="s">
        <v>18397</v>
      </c>
    </row>
    <row r="2642" spans="1:2" x14ac:dyDescent="0.25">
      <c r="A2642" s="64" t="s">
        <v>1545</v>
      </c>
      <c r="B2642" t="s">
        <v>18397</v>
      </c>
    </row>
    <row r="2643" spans="1:2" x14ac:dyDescent="0.25">
      <c r="A2643" s="64" t="s">
        <v>1469</v>
      </c>
      <c r="B2643" t="s">
        <v>18397</v>
      </c>
    </row>
    <row r="2644" spans="1:2" x14ac:dyDescent="0.25">
      <c r="A2644" s="64" t="s">
        <v>1469</v>
      </c>
      <c r="B2644" t="s">
        <v>18397</v>
      </c>
    </row>
    <row r="2645" spans="1:2" x14ac:dyDescent="0.25">
      <c r="A2645" s="64" t="s">
        <v>1469</v>
      </c>
      <c r="B2645" t="s">
        <v>18397</v>
      </c>
    </row>
    <row r="2646" spans="1:2" x14ac:dyDescent="0.25">
      <c r="A2646" s="64" t="s">
        <v>1543</v>
      </c>
      <c r="B2646" t="s">
        <v>18397</v>
      </c>
    </row>
    <row r="2647" spans="1:2" x14ac:dyDescent="0.25">
      <c r="A2647" s="64" t="s">
        <v>1544</v>
      </c>
      <c r="B2647" t="s">
        <v>18397</v>
      </c>
    </row>
    <row r="2648" spans="1:2" x14ac:dyDescent="0.25">
      <c r="A2648" s="64" t="s">
        <v>1545</v>
      </c>
      <c r="B2648" t="s">
        <v>18397</v>
      </c>
    </row>
    <row r="2649" spans="1:2" x14ac:dyDescent="0.25">
      <c r="A2649" s="64" t="s">
        <v>1469</v>
      </c>
      <c r="B2649" t="s">
        <v>18397</v>
      </c>
    </row>
    <row r="2650" spans="1:2" x14ac:dyDescent="0.25">
      <c r="A2650" s="64" t="s">
        <v>1469</v>
      </c>
      <c r="B2650" t="s">
        <v>18397</v>
      </c>
    </row>
    <row r="2651" spans="1:2" x14ac:dyDescent="0.25">
      <c r="A2651" s="64" t="s">
        <v>1469</v>
      </c>
      <c r="B2651" t="s">
        <v>18397</v>
      </c>
    </row>
    <row r="2652" spans="1:2" x14ac:dyDescent="0.25">
      <c r="A2652" s="64" t="s">
        <v>1469</v>
      </c>
      <c r="B2652" t="s">
        <v>18397</v>
      </c>
    </row>
    <row r="2653" spans="1:2" x14ac:dyDescent="0.25">
      <c r="A2653" s="64" t="s">
        <v>1469</v>
      </c>
      <c r="B2653" t="s">
        <v>18397</v>
      </c>
    </row>
    <row r="2654" spans="1:2" x14ac:dyDescent="0.25">
      <c r="A2654" s="64" t="s">
        <v>1469</v>
      </c>
      <c r="B2654" t="s">
        <v>18397</v>
      </c>
    </row>
    <row r="2655" spans="1:2" x14ac:dyDescent="0.25">
      <c r="A2655" s="64" t="s">
        <v>1561</v>
      </c>
      <c r="B2655" t="s">
        <v>18397</v>
      </c>
    </row>
    <row r="2656" spans="1:2" x14ac:dyDescent="0.25">
      <c r="A2656" s="64" t="s">
        <v>1469</v>
      </c>
      <c r="B2656" t="s">
        <v>18398</v>
      </c>
    </row>
    <row r="2657" spans="1:2" x14ac:dyDescent="0.25">
      <c r="A2657" s="64" t="s">
        <v>1469</v>
      </c>
      <c r="B2657" t="s">
        <v>18397</v>
      </c>
    </row>
    <row r="2658" spans="1:2" x14ac:dyDescent="0.25">
      <c r="A2658" s="64" t="s">
        <v>368</v>
      </c>
      <c r="B2658" t="s">
        <v>18397</v>
      </c>
    </row>
    <row r="2659" spans="1:2" x14ac:dyDescent="0.25">
      <c r="A2659" s="64" t="s">
        <v>369</v>
      </c>
      <c r="B2659" t="s">
        <v>18397</v>
      </c>
    </row>
    <row r="2660" spans="1:2" x14ac:dyDescent="0.25">
      <c r="A2660" s="64" t="s">
        <v>369</v>
      </c>
      <c r="B2660" t="s">
        <v>18397</v>
      </c>
    </row>
    <row r="2661" spans="1:2" x14ac:dyDescent="0.25">
      <c r="A2661" s="64" t="s">
        <v>370</v>
      </c>
      <c r="B2661" t="s">
        <v>18397</v>
      </c>
    </row>
    <row r="2662" spans="1:2" x14ac:dyDescent="0.25">
      <c r="A2662" s="64" t="s">
        <v>371</v>
      </c>
      <c r="B2662" t="s">
        <v>18399</v>
      </c>
    </row>
    <row r="2663" spans="1:2" x14ac:dyDescent="0.25">
      <c r="A2663" s="64" t="s">
        <v>372</v>
      </c>
      <c r="B2663" t="s">
        <v>18399</v>
      </c>
    </row>
    <row r="2664" spans="1:2" x14ac:dyDescent="0.25">
      <c r="A2664" s="64" t="s">
        <v>373</v>
      </c>
      <c r="B2664" t="s">
        <v>18399</v>
      </c>
    </row>
    <row r="2665" spans="1:2" x14ac:dyDescent="0.25">
      <c r="A2665" s="64" t="s">
        <v>1547</v>
      </c>
      <c r="B2665" t="s">
        <v>18397</v>
      </c>
    </row>
    <row r="2666" spans="1:2" x14ac:dyDescent="0.25">
      <c r="A2666" s="64" t="s">
        <v>1549</v>
      </c>
      <c r="B2666" t="s">
        <v>18397</v>
      </c>
    </row>
    <row r="2667" spans="1:2" x14ac:dyDescent="0.25">
      <c r="A2667" s="64" t="s">
        <v>1453</v>
      </c>
      <c r="B2667" t="s">
        <v>18397</v>
      </c>
    </row>
    <row r="2668" spans="1:2" x14ac:dyDescent="0.25">
      <c r="A2668" s="64" t="s">
        <v>1562</v>
      </c>
      <c r="B2668" t="s">
        <v>18397</v>
      </c>
    </row>
    <row r="2669" spans="1:2" x14ac:dyDescent="0.25">
      <c r="A2669" s="64" t="s">
        <v>1563</v>
      </c>
      <c r="B2669" t="s">
        <v>18397</v>
      </c>
    </row>
    <row r="2670" spans="1:2" x14ac:dyDescent="0.25">
      <c r="A2670" s="64" t="s">
        <v>1564</v>
      </c>
      <c r="B2670" t="s">
        <v>18397</v>
      </c>
    </row>
    <row r="2671" spans="1:2" x14ac:dyDescent="0.25">
      <c r="A2671" s="64" t="s">
        <v>1518</v>
      </c>
      <c r="B2671" t="s">
        <v>18397</v>
      </c>
    </row>
    <row r="2672" spans="1:2" x14ac:dyDescent="0.25">
      <c r="A2672" s="64" t="s">
        <v>382</v>
      </c>
      <c r="B2672" t="s">
        <v>18397</v>
      </c>
    </row>
    <row r="2673" spans="1:2" x14ac:dyDescent="0.25">
      <c r="A2673" s="64" t="s">
        <v>379</v>
      </c>
      <c r="B2673" t="s">
        <v>18397</v>
      </c>
    </row>
    <row r="2674" spans="1:2" x14ac:dyDescent="0.25">
      <c r="A2674" s="64" t="s">
        <v>1544</v>
      </c>
      <c r="B2674" t="s">
        <v>18397</v>
      </c>
    </row>
    <row r="2675" spans="1:2" x14ac:dyDescent="0.25">
      <c r="A2675" s="64" t="s">
        <v>381</v>
      </c>
      <c r="B2675" t="s">
        <v>18397</v>
      </c>
    </row>
    <row r="2676" spans="1:2" x14ac:dyDescent="0.25">
      <c r="A2676" s="64" t="s">
        <v>1518</v>
      </c>
      <c r="B2676" t="s">
        <v>18397</v>
      </c>
    </row>
    <row r="2677" spans="1:2" x14ac:dyDescent="0.25">
      <c r="A2677" s="64" t="s">
        <v>382</v>
      </c>
      <c r="B2677" t="s">
        <v>18398</v>
      </c>
    </row>
    <row r="2678" spans="1:2" x14ac:dyDescent="0.25">
      <c r="A2678" s="64" t="s">
        <v>1518</v>
      </c>
      <c r="B2678" t="s">
        <v>18398</v>
      </c>
    </row>
    <row r="2679" spans="1:2" x14ac:dyDescent="0.25">
      <c r="A2679" s="64" t="s">
        <v>384</v>
      </c>
      <c r="B2679" t="s">
        <v>18398</v>
      </c>
    </row>
    <row r="2680" spans="1:2" x14ac:dyDescent="0.25">
      <c r="A2680" s="64" t="s">
        <v>385</v>
      </c>
      <c r="B2680" t="s">
        <v>18398</v>
      </c>
    </row>
    <row r="2681" spans="1:2" x14ac:dyDescent="0.25">
      <c r="A2681" s="64" t="s">
        <v>386</v>
      </c>
      <c r="B2681" t="s">
        <v>18397</v>
      </c>
    </row>
    <row r="2682" spans="1:2" x14ac:dyDescent="0.25">
      <c r="A2682" s="64" t="s">
        <v>386</v>
      </c>
      <c r="B2682" t="s">
        <v>18397</v>
      </c>
    </row>
    <row r="2683" spans="1:2" x14ac:dyDescent="0.25">
      <c r="A2683" s="64" t="s">
        <v>1229</v>
      </c>
      <c r="B2683" t="s">
        <v>18397</v>
      </c>
    </row>
    <row r="2684" spans="1:2" x14ac:dyDescent="0.25">
      <c r="A2684" s="64" t="s">
        <v>1469</v>
      </c>
      <c r="B2684" t="s">
        <v>18397</v>
      </c>
    </row>
    <row r="2685" spans="1:2" x14ac:dyDescent="0.25">
      <c r="A2685" s="64" t="s">
        <v>1469</v>
      </c>
      <c r="B2685" t="s">
        <v>18397</v>
      </c>
    </row>
    <row r="2686" spans="1:2" x14ac:dyDescent="0.25">
      <c r="A2686" s="64" t="s">
        <v>1543</v>
      </c>
      <c r="B2686" t="s">
        <v>18397</v>
      </c>
    </row>
    <row r="2687" spans="1:2" x14ac:dyDescent="0.25">
      <c r="A2687" s="64" t="s">
        <v>1544</v>
      </c>
      <c r="B2687" t="s">
        <v>18397</v>
      </c>
    </row>
    <row r="2688" spans="1:2" x14ac:dyDescent="0.25">
      <c r="A2688" s="64" t="s">
        <v>1545</v>
      </c>
      <c r="B2688" t="s">
        <v>18397</v>
      </c>
    </row>
    <row r="2689" spans="1:2" x14ac:dyDescent="0.25">
      <c r="A2689" s="64" t="s">
        <v>1469</v>
      </c>
      <c r="B2689" t="s">
        <v>18397</v>
      </c>
    </row>
    <row r="2690" spans="1:2" x14ac:dyDescent="0.25">
      <c r="A2690" s="64" t="s">
        <v>1469</v>
      </c>
      <c r="B2690" t="s">
        <v>18397</v>
      </c>
    </row>
    <row r="2691" spans="1:2" x14ac:dyDescent="0.25">
      <c r="A2691" s="64" t="s">
        <v>1469</v>
      </c>
      <c r="B2691" t="s">
        <v>18397</v>
      </c>
    </row>
    <row r="2692" spans="1:2" x14ac:dyDescent="0.25">
      <c r="A2692" s="64" t="s">
        <v>1469</v>
      </c>
      <c r="B2692" t="s">
        <v>18397</v>
      </c>
    </row>
    <row r="2693" spans="1:2" x14ac:dyDescent="0.25">
      <c r="A2693" s="64" t="s">
        <v>1561</v>
      </c>
      <c r="B2693" t="s">
        <v>18397</v>
      </c>
    </row>
    <row r="2694" spans="1:2" x14ac:dyDescent="0.25">
      <c r="A2694" s="64" t="s">
        <v>1469</v>
      </c>
      <c r="B2694" t="s">
        <v>18397</v>
      </c>
    </row>
    <row r="2695" spans="1:2" x14ac:dyDescent="0.25">
      <c r="A2695" s="64" t="s">
        <v>1469</v>
      </c>
      <c r="B2695" t="s">
        <v>18397</v>
      </c>
    </row>
    <row r="2696" spans="1:2" x14ac:dyDescent="0.25">
      <c r="A2696" s="64" t="s">
        <v>390</v>
      </c>
      <c r="B2696" t="s">
        <v>18397</v>
      </c>
    </row>
    <row r="2697" spans="1:2" x14ac:dyDescent="0.25">
      <c r="A2697" s="64" t="s">
        <v>1469</v>
      </c>
      <c r="B2697" t="s">
        <v>18397</v>
      </c>
    </row>
    <row r="2698" spans="1:2" x14ac:dyDescent="0.25">
      <c r="A2698" s="64" t="s">
        <v>1469</v>
      </c>
      <c r="B2698" t="s">
        <v>18397</v>
      </c>
    </row>
    <row r="2699" spans="1:2" x14ac:dyDescent="0.25">
      <c r="A2699" s="64" t="s">
        <v>1543</v>
      </c>
      <c r="B2699" t="s">
        <v>18397</v>
      </c>
    </row>
    <row r="2700" spans="1:2" x14ac:dyDescent="0.25">
      <c r="A2700" s="64" t="s">
        <v>1544</v>
      </c>
      <c r="B2700" t="s">
        <v>18397</v>
      </c>
    </row>
    <row r="2701" spans="1:2" x14ac:dyDescent="0.25">
      <c r="A2701" s="64" t="s">
        <v>1545</v>
      </c>
      <c r="B2701" t="s">
        <v>18397</v>
      </c>
    </row>
    <row r="2702" spans="1:2" x14ac:dyDescent="0.25">
      <c r="A2702" s="64" t="s">
        <v>1469</v>
      </c>
      <c r="B2702" t="s">
        <v>18397</v>
      </c>
    </row>
    <row r="2703" spans="1:2" x14ac:dyDescent="0.25">
      <c r="A2703" s="64" t="s">
        <v>1469</v>
      </c>
      <c r="B2703" t="s">
        <v>18397</v>
      </c>
    </row>
    <row r="2704" spans="1:2" x14ac:dyDescent="0.25">
      <c r="A2704" s="64" t="s">
        <v>1469</v>
      </c>
      <c r="B2704" t="s">
        <v>18397</v>
      </c>
    </row>
    <row r="2705" spans="1:2" x14ac:dyDescent="0.25">
      <c r="A2705" s="64" t="s">
        <v>1469</v>
      </c>
      <c r="B2705" t="s">
        <v>18397</v>
      </c>
    </row>
    <row r="2706" spans="1:2" x14ac:dyDescent="0.25">
      <c r="A2706" s="64" t="s">
        <v>1469</v>
      </c>
      <c r="B2706" t="s">
        <v>18397</v>
      </c>
    </row>
    <row r="2707" spans="1:2" x14ac:dyDescent="0.25">
      <c r="A2707" s="64" t="s">
        <v>1561</v>
      </c>
      <c r="B2707" t="s">
        <v>18397</v>
      </c>
    </row>
    <row r="2708" spans="1:2" x14ac:dyDescent="0.25">
      <c r="A2708" s="64" t="s">
        <v>1469</v>
      </c>
      <c r="B2708" t="s">
        <v>18397</v>
      </c>
    </row>
    <row r="2709" spans="1:2" x14ac:dyDescent="0.25">
      <c r="A2709" s="64" t="s">
        <v>1469</v>
      </c>
      <c r="B2709" t="s">
        <v>18397</v>
      </c>
    </row>
    <row r="2710" spans="1:2" x14ac:dyDescent="0.25">
      <c r="A2710" s="64" t="s">
        <v>1565</v>
      </c>
      <c r="B2710" t="s">
        <v>18397</v>
      </c>
    </row>
    <row r="2711" spans="1:2" x14ac:dyDescent="0.25">
      <c r="A2711" s="64" t="s">
        <v>533</v>
      </c>
      <c r="B2711" t="s">
        <v>18397</v>
      </c>
    </row>
    <row r="2712" spans="1:2" x14ac:dyDescent="0.25">
      <c r="A2712" s="64" t="s">
        <v>533</v>
      </c>
      <c r="B2712" t="s">
        <v>18397</v>
      </c>
    </row>
    <row r="2713" spans="1:2" x14ac:dyDescent="0.25">
      <c r="A2713" s="64" t="s">
        <v>1549</v>
      </c>
      <c r="B2713" t="s">
        <v>18397</v>
      </c>
    </row>
    <row r="2714" spans="1:2" x14ac:dyDescent="0.25">
      <c r="A2714" s="64" t="s">
        <v>396</v>
      </c>
      <c r="B2714" t="s">
        <v>18397</v>
      </c>
    </row>
    <row r="2715" spans="1:2" x14ac:dyDescent="0.25">
      <c r="A2715" s="64" t="s">
        <v>396</v>
      </c>
      <c r="B2715" t="s">
        <v>18399</v>
      </c>
    </row>
    <row r="2716" spans="1:2" x14ac:dyDescent="0.25">
      <c r="A2716" s="64" t="s">
        <v>396</v>
      </c>
      <c r="B2716" t="s">
        <v>18397</v>
      </c>
    </row>
    <row r="2717" spans="1:2" x14ac:dyDescent="0.25">
      <c r="A2717" s="64" t="s">
        <v>396</v>
      </c>
      <c r="B2717" t="s">
        <v>18397</v>
      </c>
    </row>
    <row r="2718" spans="1:2" x14ac:dyDescent="0.25">
      <c r="A2718" s="64" t="s">
        <v>397</v>
      </c>
      <c r="B2718" t="s">
        <v>18397</v>
      </c>
    </row>
    <row r="2719" spans="1:2" x14ac:dyDescent="0.25">
      <c r="A2719" s="64" t="s">
        <v>1544</v>
      </c>
      <c r="B2719" t="s">
        <v>18397</v>
      </c>
    </row>
    <row r="2720" spans="1:2" x14ac:dyDescent="0.25">
      <c r="A2720" s="64" t="s">
        <v>1537</v>
      </c>
      <c r="B2720" t="s">
        <v>18397</v>
      </c>
    </row>
    <row r="2721" spans="1:2" x14ac:dyDescent="0.25">
      <c r="A2721" s="64" t="s">
        <v>399</v>
      </c>
      <c r="B2721" t="s">
        <v>18397</v>
      </c>
    </row>
    <row r="2722" spans="1:2" x14ac:dyDescent="0.25">
      <c r="A2722" s="64" t="s">
        <v>399</v>
      </c>
      <c r="B2722" t="s">
        <v>18397</v>
      </c>
    </row>
    <row r="2723" spans="1:2" x14ac:dyDescent="0.25">
      <c r="A2723" s="64" t="s">
        <v>1469</v>
      </c>
      <c r="B2723" t="s">
        <v>18397</v>
      </c>
    </row>
    <row r="2724" spans="1:2" x14ac:dyDescent="0.25">
      <c r="A2724" s="64" t="s">
        <v>401</v>
      </c>
      <c r="B2724" t="s">
        <v>18397</v>
      </c>
    </row>
    <row r="2725" spans="1:2" x14ac:dyDescent="0.25">
      <c r="A2725" s="64" t="s">
        <v>401</v>
      </c>
      <c r="B2725" t="s">
        <v>18397</v>
      </c>
    </row>
    <row r="2726" spans="1:2" x14ac:dyDescent="0.25">
      <c r="A2726" s="64" t="s">
        <v>402</v>
      </c>
      <c r="B2726" t="s">
        <v>18397</v>
      </c>
    </row>
    <row r="2727" spans="1:2" x14ac:dyDescent="0.25">
      <c r="A2727" s="64" t="s">
        <v>403</v>
      </c>
      <c r="B2727" t="s">
        <v>18397</v>
      </c>
    </row>
    <row r="2728" spans="1:2" x14ac:dyDescent="0.25">
      <c r="A2728" s="64" t="s">
        <v>404</v>
      </c>
      <c r="B2728" t="s">
        <v>18397</v>
      </c>
    </row>
    <row r="2729" spans="1:2" x14ac:dyDescent="0.25">
      <c r="A2729" s="64" t="s">
        <v>405</v>
      </c>
      <c r="B2729" t="s">
        <v>18397</v>
      </c>
    </row>
    <row r="2730" spans="1:2" x14ac:dyDescent="0.25">
      <c r="A2730" s="64" t="s">
        <v>406</v>
      </c>
      <c r="B2730" t="s">
        <v>18397</v>
      </c>
    </row>
    <row r="2731" spans="1:2" x14ac:dyDescent="0.25">
      <c r="A2731" s="64" t="s">
        <v>407</v>
      </c>
      <c r="B2731" t="s">
        <v>18397</v>
      </c>
    </row>
    <row r="2732" spans="1:2" x14ac:dyDescent="0.25">
      <c r="A2732" s="64" t="s">
        <v>1387</v>
      </c>
      <c r="B2732" t="s">
        <v>18398</v>
      </c>
    </row>
    <row r="2733" spans="1:2" x14ac:dyDescent="0.25">
      <c r="A2733" s="64" t="s">
        <v>1544</v>
      </c>
      <c r="B2733" t="s">
        <v>18398</v>
      </c>
    </row>
    <row r="2734" spans="1:2" x14ac:dyDescent="0.25">
      <c r="A2734" s="64" t="s">
        <v>1537</v>
      </c>
      <c r="B2734" t="s">
        <v>18398</v>
      </c>
    </row>
    <row r="2735" spans="1:2" x14ac:dyDescent="0.25">
      <c r="A2735" s="64" t="s">
        <v>410</v>
      </c>
      <c r="B2735" t="s">
        <v>18398</v>
      </c>
    </row>
    <row r="2736" spans="1:2" x14ac:dyDescent="0.25">
      <c r="A2736" s="64" t="s">
        <v>410</v>
      </c>
      <c r="B2736" t="s">
        <v>18397</v>
      </c>
    </row>
    <row r="2737" spans="1:2" x14ac:dyDescent="0.25">
      <c r="A2737" s="64" t="s">
        <v>411</v>
      </c>
      <c r="B2737" t="s">
        <v>18397</v>
      </c>
    </row>
    <row r="2738" spans="1:2" x14ac:dyDescent="0.25">
      <c r="A2738" s="64" t="s">
        <v>412</v>
      </c>
      <c r="B2738" t="s">
        <v>18397</v>
      </c>
    </row>
    <row r="2739" spans="1:2" x14ac:dyDescent="0.25">
      <c r="A2739" s="64" t="s">
        <v>1387</v>
      </c>
      <c r="B2739" t="s">
        <v>18397</v>
      </c>
    </row>
    <row r="2740" spans="1:2" x14ac:dyDescent="0.25">
      <c r="A2740" s="64" t="s">
        <v>1387</v>
      </c>
      <c r="B2740" t="s">
        <v>18397</v>
      </c>
    </row>
    <row r="2741" spans="1:2" x14ac:dyDescent="0.25">
      <c r="A2741" s="64" t="s">
        <v>414</v>
      </c>
      <c r="B2741" t="s">
        <v>18397</v>
      </c>
    </row>
    <row r="2742" spans="1:2" x14ac:dyDescent="0.25">
      <c r="A2742" s="64" t="s">
        <v>414</v>
      </c>
      <c r="B2742" t="s">
        <v>18397</v>
      </c>
    </row>
    <row r="2743" spans="1:2" x14ac:dyDescent="0.25">
      <c r="A2743" s="64" t="s">
        <v>415</v>
      </c>
      <c r="B2743" t="s">
        <v>18397</v>
      </c>
    </row>
    <row r="2744" spans="1:2" x14ac:dyDescent="0.25">
      <c r="A2744" s="64" t="s">
        <v>415</v>
      </c>
      <c r="B2744" t="s">
        <v>18397</v>
      </c>
    </row>
    <row r="2745" spans="1:2" x14ac:dyDescent="0.25">
      <c r="A2745" s="64" t="s">
        <v>1039</v>
      </c>
      <c r="B2745" t="s">
        <v>18397</v>
      </c>
    </row>
    <row r="2746" spans="1:2" x14ac:dyDescent="0.25">
      <c r="A2746" s="64" t="s">
        <v>533</v>
      </c>
      <c r="B2746" t="s">
        <v>18397</v>
      </c>
    </row>
    <row r="2747" spans="1:2" x14ac:dyDescent="0.25">
      <c r="A2747" s="64" t="s">
        <v>418</v>
      </c>
      <c r="B2747" t="s">
        <v>18397</v>
      </c>
    </row>
    <row r="2748" spans="1:2" x14ac:dyDescent="0.25">
      <c r="A2748" s="64" t="s">
        <v>419</v>
      </c>
      <c r="B2748" t="s">
        <v>18397</v>
      </c>
    </row>
    <row r="2749" spans="1:2" x14ac:dyDescent="0.25">
      <c r="A2749" s="64" t="s">
        <v>1549</v>
      </c>
      <c r="B2749" t="s">
        <v>18397</v>
      </c>
    </row>
    <row r="2750" spans="1:2" x14ac:dyDescent="0.25">
      <c r="A2750" s="64" t="s">
        <v>421</v>
      </c>
      <c r="B2750" t="s">
        <v>18397</v>
      </c>
    </row>
    <row r="2751" spans="1:2" x14ac:dyDescent="0.25">
      <c r="A2751" s="64" t="s">
        <v>421</v>
      </c>
      <c r="B2751" t="s">
        <v>18397</v>
      </c>
    </row>
    <row r="2752" spans="1:2" x14ac:dyDescent="0.25">
      <c r="A2752" s="64" t="s">
        <v>422</v>
      </c>
      <c r="B2752" t="s">
        <v>18397</v>
      </c>
    </row>
    <row r="2753" spans="1:2" x14ac:dyDescent="0.25">
      <c r="A2753" s="64" t="s">
        <v>1566</v>
      </c>
      <c r="B2753" t="s">
        <v>18397</v>
      </c>
    </row>
    <row r="2754" spans="1:2" x14ac:dyDescent="0.25">
      <c r="A2754" s="64" t="s">
        <v>1453</v>
      </c>
      <c r="B2754" t="s">
        <v>18397</v>
      </c>
    </row>
    <row r="2755" spans="1:2" x14ac:dyDescent="0.25">
      <c r="A2755" s="64" t="s">
        <v>1453</v>
      </c>
      <c r="B2755" t="s">
        <v>18397</v>
      </c>
    </row>
    <row r="2756" spans="1:2" x14ac:dyDescent="0.25">
      <c r="A2756" s="64" t="s">
        <v>425</v>
      </c>
      <c r="B2756" t="s">
        <v>18397</v>
      </c>
    </row>
    <row r="2757" spans="1:2" x14ac:dyDescent="0.25">
      <c r="A2757" s="64" t="s">
        <v>1532</v>
      </c>
      <c r="B2757" t="s">
        <v>18397</v>
      </c>
    </row>
    <row r="2758" spans="1:2" x14ac:dyDescent="0.25">
      <c r="A2758" s="64" t="s">
        <v>427</v>
      </c>
      <c r="B2758" t="s">
        <v>18397</v>
      </c>
    </row>
    <row r="2759" spans="1:2" x14ac:dyDescent="0.25">
      <c r="A2759" s="64" t="s">
        <v>427</v>
      </c>
      <c r="B2759" t="s">
        <v>18397</v>
      </c>
    </row>
    <row r="2760" spans="1:2" x14ac:dyDescent="0.25">
      <c r="A2760" s="64" t="s">
        <v>427</v>
      </c>
      <c r="B2760" t="s">
        <v>18397</v>
      </c>
    </row>
    <row r="2761" spans="1:2" x14ac:dyDescent="0.25">
      <c r="A2761" s="64" t="s">
        <v>427</v>
      </c>
      <c r="B2761" t="s">
        <v>18397</v>
      </c>
    </row>
    <row r="2762" spans="1:2" x14ac:dyDescent="0.25">
      <c r="A2762" s="64" t="s">
        <v>427</v>
      </c>
      <c r="B2762" t="s">
        <v>18397</v>
      </c>
    </row>
    <row r="2763" spans="1:2" x14ac:dyDescent="0.25">
      <c r="A2763" s="64" t="s">
        <v>427</v>
      </c>
      <c r="B2763" t="s">
        <v>18397</v>
      </c>
    </row>
    <row r="2764" spans="1:2" x14ac:dyDescent="0.25">
      <c r="A2764" s="64" t="s">
        <v>427</v>
      </c>
      <c r="B2764" t="s">
        <v>18397</v>
      </c>
    </row>
    <row r="2765" spans="1:2" x14ac:dyDescent="0.25">
      <c r="A2765" s="64" t="s">
        <v>427</v>
      </c>
      <c r="B2765" t="s">
        <v>18397</v>
      </c>
    </row>
    <row r="2766" spans="1:2" x14ac:dyDescent="0.25">
      <c r="A2766" s="64" t="s">
        <v>428</v>
      </c>
      <c r="B2766" t="s">
        <v>18397</v>
      </c>
    </row>
    <row r="2767" spans="1:2" x14ac:dyDescent="0.25">
      <c r="A2767" s="64" t="s">
        <v>428</v>
      </c>
      <c r="B2767" t="s">
        <v>18397</v>
      </c>
    </row>
    <row r="2768" spans="1:2" x14ac:dyDescent="0.25">
      <c r="A2768" s="64" t="s">
        <v>1544</v>
      </c>
      <c r="B2768" t="s">
        <v>18397</v>
      </c>
    </row>
    <row r="2769" spans="1:2" x14ac:dyDescent="0.25">
      <c r="A2769" s="64" t="s">
        <v>1544</v>
      </c>
      <c r="B2769" t="s">
        <v>18397</v>
      </c>
    </row>
    <row r="2770" spans="1:2" x14ac:dyDescent="0.25">
      <c r="A2770" s="64" t="s">
        <v>1532</v>
      </c>
      <c r="B2770" t="s">
        <v>18397</v>
      </c>
    </row>
    <row r="2771" spans="1:2" x14ac:dyDescent="0.25">
      <c r="A2771" s="64" t="s">
        <v>432</v>
      </c>
      <c r="B2771" t="s">
        <v>18397</v>
      </c>
    </row>
    <row r="2772" spans="1:2" x14ac:dyDescent="0.25">
      <c r="A2772" s="64" t="s">
        <v>1543</v>
      </c>
      <c r="B2772" t="s">
        <v>18397</v>
      </c>
    </row>
    <row r="2773" spans="1:2" x14ac:dyDescent="0.25">
      <c r="A2773" s="64" t="s">
        <v>1544</v>
      </c>
      <c r="B2773" t="s">
        <v>18397</v>
      </c>
    </row>
    <row r="2774" spans="1:2" x14ac:dyDescent="0.25">
      <c r="A2774" s="64" t="s">
        <v>1567</v>
      </c>
      <c r="B2774" t="s">
        <v>18397</v>
      </c>
    </row>
    <row r="2775" spans="1:2" x14ac:dyDescent="0.25">
      <c r="A2775" s="64" t="s">
        <v>738</v>
      </c>
      <c r="B2775" t="s">
        <v>18397</v>
      </c>
    </row>
    <row r="2776" spans="1:2" x14ac:dyDescent="0.25">
      <c r="A2776" s="64" t="s">
        <v>436</v>
      </c>
      <c r="B2776" t="s">
        <v>18397</v>
      </c>
    </row>
    <row r="2777" spans="1:2" x14ac:dyDescent="0.25">
      <c r="A2777" s="64" t="s">
        <v>436</v>
      </c>
      <c r="B2777" t="s">
        <v>18397</v>
      </c>
    </row>
    <row r="2778" spans="1:2" x14ac:dyDescent="0.25">
      <c r="A2778" s="64" t="s">
        <v>437</v>
      </c>
      <c r="B2778" t="s">
        <v>18397</v>
      </c>
    </row>
    <row r="2779" spans="1:2" x14ac:dyDescent="0.25">
      <c r="A2779" s="64" t="s">
        <v>437</v>
      </c>
      <c r="B2779" t="s">
        <v>18397</v>
      </c>
    </row>
    <row r="2780" spans="1:2" x14ac:dyDescent="0.25">
      <c r="A2780" s="64" t="s">
        <v>438</v>
      </c>
      <c r="B2780" t="s">
        <v>18397</v>
      </c>
    </row>
    <row r="2781" spans="1:2" x14ac:dyDescent="0.25">
      <c r="A2781" s="64" t="s">
        <v>438</v>
      </c>
      <c r="B2781" t="s">
        <v>18397</v>
      </c>
    </row>
    <row r="2782" spans="1:2" x14ac:dyDescent="0.25">
      <c r="A2782" s="64" t="s">
        <v>439</v>
      </c>
      <c r="B2782" t="s">
        <v>18397</v>
      </c>
    </row>
    <row r="2783" spans="1:2" x14ac:dyDescent="0.25">
      <c r="A2783" s="64" t="s">
        <v>440</v>
      </c>
      <c r="B2783" t="s">
        <v>18397</v>
      </c>
    </row>
    <row r="2784" spans="1:2" x14ac:dyDescent="0.25">
      <c r="A2784" s="64" t="s">
        <v>621</v>
      </c>
      <c r="B2784" t="s">
        <v>18397</v>
      </c>
    </row>
    <row r="2785" spans="1:2" x14ac:dyDescent="0.25">
      <c r="A2785" s="64" t="s">
        <v>668</v>
      </c>
      <c r="B2785" t="s">
        <v>18397</v>
      </c>
    </row>
    <row r="2786" spans="1:2" x14ac:dyDescent="0.25">
      <c r="A2786" s="64" t="s">
        <v>1544</v>
      </c>
      <c r="B2786" t="s">
        <v>18397</v>
      </c>
    </row>
    <row r="2787" spans="1:2" x14ac:dyDescent="0.25">
      <c r="A2787" s="64" t="s">
        <v>1537</v>
      </c>
      <c r="B2787" t="s">
        <v>18399</v>
      </c>
    </row>
    <row r="2788" spans="1:2" x14ac:dyDescent="0.25">
      <c r="A2788" s="64" t="s">
        <v>621</v>
      </c>
      <c r="B2788" t="s">
        <v>18397</v>
      </c>
    </row>
    <row r="2789" spans="1:2" x14ac:dyDescent="0.25">
      <c r="A2789" s="64" t="s">
        <v>445</v>
      </c>
      <c r="B2789" t="s">
        <v>18397</v>
      </c>
    </row>
    <row r="2790" spans="1:2" x14ac:dyDescent="0.25">
      <c r="A2790" s="64" t="s">
        <v>445</v>
      </c>
      <c r="B2790" t="s">
        <v>18397</v>
      </c>
    </row>
    <row r="2791" spans="1:2" x14ac:dyDescent="0.25">
      <c r="A2791" s="64" t="s">
        <v>1568</v>
      </c>
      <c r="B2791" t="s">
        <v>18397</v>
      </c>
    </row>
    <row r="2792" spans="1:2" x14ac:dyDescent="0.25">
      <c r="A2792" s="64" t="s">
        <v>1569</v>
      </c>
      <c r="B2792" t="s">
        <v>18397</v>
      </c>
    </row>
    <row r="2793" spans="1:2" x14ac:dyDescent="0.25">
      <c r="A2793" s="64" t="s">
        <v>1561</v>
      </c>
      <c r="B2793" t="s">
        <v>18397</v>
      </c>
    </row>
    <row r="2794" spans="1:2" x14ac:dyDescent="0.25">
      <c r="A2794" s="64" t="s">
        <v>1549</v>
      </c>
      <c r="B2794" t="s">
        <v>18397</v>
      </c>
    </row>
    <row r="2795" spans="1:2" x14ac:dyDescent="0.25">
      <c r="A2795" s="64" t="s">
        <v>448</v>
      </c>
      <c r="B2795" t="s">
        <v>18397</v>
      </c>
    </row>
    <row r="2796" spans="1:2" x14ac:dyDescent="0.25">
      <c r="A2796" s="64" t="s">
        <v>621</v>
      </c>
      <c r="B2796" t="s">
        <v>18397</v>
      </c>
    </row>
    <row r="2797" spans="1:2" x14ac:dyDescent="0.25">
      <c r="A2797" s="64" t="s">
        <v>1570</v>
      </c>
      <c r="B2797" t="s">
        <v>18397</v>
      </c>
    </row>
    <row r="2798" spans="1:2" x14ac:dyDescent="0.25">
      <c r="A2798" s="64" t="s">
        <v>1571</v>
      </c>
      <c r="B2798" t="s">
        <v>18397</v>
      </c>
    </row>
    <row r="2799" spans="1:2" x14ac:dyDescent="0.25">
      <c r="A2799" s="64" t="s">
        <v>1544</v>
      </c>
      <c r="B2799" t="s">
        <v>18397</v>
      </c>
    </row>
    <row r="2800" spans="1:2" x14ac:dyDescent="0.25">
      <c r="A2800" s="64" t="s">
        <v>642</v>
      </c>
      <c r="B2800" t="s">
        <v>18397</v>
      </c>
    </row>
    <row r="2801" spans="1:2" x14ac:dyDescent="0.25">
      <c r="A2801" s="64" t="s">
        <v>451</v>
      </c>
      <c r="B2801" t="s">
        <v>18397</v>
      </c>
    </row>
    <row r="2802" spans="1:2" x14ac:dyDescent="0.25">
      <c r="A2802" s="64" t="s">
        <v>452</v>
      </c>
      <c r="B2802" t="s">
        <v>18397</v>
      </c>
    </row>
    <row r="2803" spans="1:2" x14ac:dyDescent="0.25">
      <c r="A2803" s="64" t="s">
        <v>452</v>
      </c>
      <c r="B2803" t="s">
        <v>18397</v>
      </c>
    </row>
    <row r="2804" spans="1:2" x14ac:dyDescent="0.25">
      <c r="A2804" s="64" t="s">
        <v>1544</v>
      </c>
      <c r="B2804" t="s">
        <v>18397</v>
      </c>
    </row>
    <row r="2805" spans="1:2" x14ac:dyDescent="0.25">
      <c r="A2805" s="64" t="s">
        <v>454</v>
      </c>
      <c r="B2805" t="s">
        <v>18397</v>
      </c>
    </row>
    <row r="2806" spans="1:2" x14ac:dyDescent="0.25">
      <c r="A2806" s="64" t="s">
        <v>455</v>
      </c>
      <c r="B2806" t="s">
        <v>18399</v>
      </c>
    </row>
    <row r="2807" spans="1:2" x14ac:dyDescent="0.25">
      <c r="A2807" s="64" t="s">
        <v>455</v>
      </c>
      <c r="B2807" t="s">
        <v>18399</v>
      </c>
    </row>
    <row r="2808" spans="1:2" x14ac:dyDescent="0.25">
      <c r="A2808" s="64" t="s">
        <v>1438</v>
      </c>
      <c r="B2808" t="s">
        <v>18399</v>
      </c>
    </row>
    <row r="2809" spans="1:2" x14ac:dyDescent="0.25">
      <c r="A2809" s="64" t="s">
        <v>501</v>
      </c>
      <c r="B2809" t="s">
        <v>18399</v>
      </c>
    </row>
    <row r="2810" spans="1:2" x14ac:dyDescent="0.25">
      <c r="A2810" s="64" t="s">
        <v>501</v>
      </c>
      <c r="B2810" t="s">
        <v>18399</v>
      </c>
    </row>
    <row r="2811" spans="1:2" x14ac:dyDescent="0.25">
      <c r="A2811" s="64" t="s">
        <v>459</v>
      </c>
      <c r="B2811" t="s">
        <v>18399</v>
      </c>
    </row>
    <row r="2812" spans="1:2" x14ac:dyDescent="0.25">
      <c r="A2812" s="64" t="s">
        <v>1549</v>
      </c>
      <c r="B2812" t="s">
        <v>18399</v>
      </c>
    </row>
    <row r="2813" spans="1:2" x14ac:dyDescent="0.25">
      <c r="A2813" s="64" t="s">
        <v>461</v>
      </c>
      <c r="B2813" t="s">
        <v>18399</v>
      </c>
    </row>
    <row r="2814" spans="1:2" x14ac:dyDescent="0.25">
      <c r="A2814" s="64" t="s">
        <v>462</v>
      </c>
      <c r="B2814" t="s">
        <v>18399</v>
      </c>
    </row>
    <row r="2815" spans="1:2" x14ac:dyDescent="0.25">
      <c r="A2815" s="64" t="s">
        <v>1572</v>
      </c>
      <c r="B2815" t="s">
        <v>18399</v>
      </c>
    </row>
    <row r="2816" spans="1:2" x14ac:dyDescent="0.25">
      <c r="A2816" s="64" t="s">
        <v>1544</v>
      </c>
      <c r="B2816" t="s">
        <v>18399</v>
      </c>
    </row>
    <row r="2817" spans="1:2" x14ac:dyDescent="0.25">
      <c r="A2817" s="64" t="s">
        <v>501</v>
      </c>
      <c r="B2817" t="s">
        <v>18399</v>
      </c>
    </row>
    <row r="2818" spans="1:2" x14ac:dyDescent="0.25">
      <c r="A2818" s="64" t="s">
        <v>465</v>
      </c>
      <c r="B2818" t="s">
        <v>18399</v>
      </c>
    </row>
    <row r="2819" spans="1:2" x14ac:dyDescent="0.25">
      <c r="A2819" s="64" t="s">
        <v>1549</v>
      </c>
      <c r="B2819" t="s">
        <v>18399</v>
      </c>
    </row>
    <row r="2820" spans="1:2" x14ac:dyDescent="0.25">
      <c r="A2820" s="64" t="s">
        <v>467</v>
      </c>
      <c r="B2820" t="s">
        <v>18399</v>
      </c>
    </row>
    <row r="2821" spans="1:2" x14ac:dyDescent="0.25">
      <c r="A2821" s="64" t="s">
        <v>1419</v>
      </c>
      <c r="B2821" t="s">
        <v>18399</v>
      </c>
    </row>
    <row r="2822" spans="1:2" x14ac:dyDescent="0.25">
      <c r="A2822" s="64" t="s">
        <v>1532</v>
      </c>
      <c r="B2822" t="s">
        <v>18399</v>
      </c>
    </row>
    <row r="2823" spans="1:2" x14ac:dyDescent="0.25">
      <c r="A2823" s="64" t="s">
        <v>1406</v>
      </c>
      <c r="B2823" t="s">
        <v>18399</v>
      </c>
    </row>
    <row r="2824" spans="1:2" x14ac:dyDescent="0.25">
      <c r="A2824" s="64" t="s">
        <v>1405</v>
      </c>
      <c r="B2824" t="s">
        <v>18399</v>
      </c>
    </row>
    <row r="2825" spans="1:2" x14ac:dyDescent="0.25">
      <c r="A2825" s="64" t="s">
        <v>1406</v>
      </c>
      <c r="B2825" t="s">
        <v>18399</v>
      </c>
    </row>
    <row r="2826" spans="1:2" x14ac:dyDescent="0.25">
      <c r="A2826" s="64" t="s">
        <v>1405</v>
      </c>
      <c r="B2826" t="s">
        <v>18399</v>
      </c>
    </row>
    <row r="2827" spans="1:2" x14ac:dyDescent="0.25">
      <c r="A2827" s="64" t="s">
        <v>473</v>
      </c>
      <c r="B2827" t="s">
        <v>18399</v>
      </c>
    </row>
    <row r="2828" spans="1:2" x14ac:dyDescent="0.25">
      <c r="A2828" s="64" t="s">
        <v>473</v>
      </c>
      <c r="B2828" t="s">
        <v>18399</v>
      </c>
    </row>
    <row r="2829" spans="1:2" x14ac:dyDescent="0.25">
      <c r="A2829" s="64" t="s">
        <v>473</v>
      </c>
      <c r="B2829" t="s">
        <v>18399</v>
      </c>
    </row>
    <row r="2830" spans="1:2" x14ac:dyDescent="0.25">
      <c r="A2830" s="64" t="s">
        <v>475</v>
      </c>
      <c r="B2830" t="s">
        <v>18399</v>
      </c>
    </row>
    <row r="2831" spans="1:2" x14ac:dyDescent="0.25">
      <c r="A2831" s="64" t="s">
        <v>475</v>
      </c>
      <c r="B2831" t="s">
        <v>18399</v>
      </c>
    </row>
    <row r="2832" spans="1:2" x14ac:dyDescent="0.25">
      <c r="A2832" s="64" t="s">
        <v>1406</v>
      </c>
      <c r="B2832" t="s">
        <v>18399</v>
      </c>
    </row>
    <row r="2833" spans="1:2" x14ac:dyDescent="0.25">
      <c r="A2833" s="64" t="s">
        <v>1405</v>
      </c>
      <c r="B2833" t="s">
        <v>18399</v>
      </c>
    </row>
    <row r="2834" spans="1:2" x14ac:dyDescent="0.25">
      <c r="A2834" s="64" t="s">
        <v>477</v>
      </c>
      <c r="B2834" t="s">
        <v>18399</v>
      </c>
    </row>
    <row r="2835" spans="1:2" x14ac:dyDescent="0.25">
      <c r="A2835" s="64" t="s">
        <v>478</v>
      </c>
      <c r="B2835" t="s">
        <v>18399</v>
      </c>
    </row>
    <row r="2836" spans="1:2" x14ac:dyDescent="0.25">
      <c r="A2836" s="64" t="s">
        <v>479</v>
      </c>
      <c r="B2836" t="s">
        <v>18399</v>
      </c>
    </row>
    <row r="2837" spans="1:2" x14ac:dyDescent="0.25">
      <c r="A2837" s="64" t="s">
        <v>1544</v>
      </c>
      <c r="B2837" t="s">
        <v>18399</v>
      </c>
    </row>
    <row r="2838" spans="1:2" x14ac:dyDescent="0.25">
      <c r="A2838" s="64" t="s">
        <v>1537</v>
      </c>
      <c r="B2838" t="s">
        <v>18399</v>
      </c>
    </row>
    <row r="2839" spans="1:2" x14ac:dyDescent="0.25">
      <c r="A2839" s="64" t="s">
        <v>480</v>
      </c>
      <c r="B2839" t="s">
        <v>18399</v>
      </c>
    </row>
    <row r="2840" spans="1:2" x14ac:dyDescent="0.25">
      <c r="A2840" s="64" t="s">
        <v>480</v>
      </c>
      <c r="B2840" t="s">
        <v>18399</v>
      </c>
    </row>
    <row r="2841" spans="1:2" x14ac:dyDescent="0.25">
      <c r="A2841" s="64" t="s">
        <v>1544</v>
      </c>
      <c r="B2841" t="s">
        <v>18399</v>
      </c>
    </row>
    <row r="2842" spans="1:2" x14ac:dyDescent="0.25">
      <c r="A2842" s="64" t="s">
        <v>1537</v>
      </c>
      <c r="B2842" t="s">
        <v>18399</v>
      </c>
    </row>
    <row r="2843" spans="1:2" x14ac:dyDescent="0.25">
      <c r="A2843" s="64" t="s">
        <v>1469</v>
      </c>
      <c r="B2843" t="s">
        <v>18399</v>
      </c>
    </row>
    <row r="2844" spans="1:2" x14ac:dyDescent="0.25">
      <c r="A2844" s="64" t="s">
        <v>1469</v>
      </c>
      <c r="B2844" t="s">
        <v>18399</v>
      </c>
    </row>
    <row r="2845" spans="1:2" x14ac:dyDescent="0.25">
      <c r="A2845" s="64" t="s">
        <v>1406</v>
      </c>
      <c r="B2845" t="s">
        <v>18399</v>
      </c>
    </row>
    <row r="2846" spans="1:2" x14ac:dyDescent="0.25">
      <c r="A2846" s="64" t="s">
        <v>1405</v>
      </c>
      <c r="B2846" t="s">
        <v>18399</v>
      </c>
    </row>
    <row r="2847" spans="1:2" x14ac:dyDescent="0.25">
      <c r="A2847" s="64" t="s">
        <v>485</v>
      </c>
      <c r="B2847" t="s">
        <v>18399</v>
      </c>
    </row>
    <row r="2848" spans="1:2" x14ac:dyDescent="0.25">
      <c r="A2848" s="64" t="s">
        <v>486</v>
      </c>
      <c r="B2848" t="s">
        <v>18399</v>
      </c>
    </row>
    <row r="2849" spans="1:2" x14ac:dyDescent="0.25">
      <c r="A2849" s="64" t="s">
        <v>487</v>
      </c>
      <c r="B2849" t="s">
        <v>18399</v>
      </c>
    </row>
    <row r="2850" spans="1:2" x14ac:dyDescent="0.25">
      <c r="A2850" s="64" t="s">
        <v>1406</v>
      </c>
      <c r="B2850" t="s">
        <v>18399</v>
      </c>
    </row>
    <row r="2851" spans="1:2" x14ac:dyDescent="0.25">
      <c r="A2851" s="64" t="s">
        <v>1405</v>
      </c>
      <c r="B2851" t="s">
        <v>18399</v>
      </c>
    </row>
    <row r="2852" spans="1:2" x14ac:dyDescent="0.25">
      <c r="A2852" s="64" t="s">
        <v>1130</v>
      </c>
      <c r="B2852" t="s">
        <v>18399</v>
      </c>
    </row>
    <row r="2853" spans="1:2" x14ac:dyDescent="0.25">
      <c r="A2853" s="64" t="s">
        <v>501</v>
      </c>
      <c r="B2853" t="s">
        <v>18399</v>
      </c>
    </row>
    <row r="2854" spans="1:2" x14ac:dyDescent="0.25">
      <c r="A2854" s="64" t="s">
        <v>1406</v>
      </c>
      <c r="B2854" t="s">
        <v>18397</v>
      </c>
    </row>
    <row r="2855" spans="1:2" x14ac:dyDescent="0.25">
      <c r="A2855" s="64" t="s">
        <v>1405</v>
      </c>
      <c r="B2855" t="s">
        <v>18397</v>
      </c>
    </row>
    <row r="2856" spans="1:2" x14ac:dyDescent="0.25">
      <c r="A2856" s="64" t="s">
        <v>1573</v>
      </c>
      <c r="B2856" t="s">
        <v>18397</v>
      </c>
    </row>
    <row r="2857" spans="1:2" x14ac:dyDescent="0.25">
      <c r="A2857" s="64" t="s">
        <v>492</v>
      </c>
      <c r="B2857" t="s">
        <v>18397</v>
      </c>
    </row>
    <row r="2858" spans="1:2" x14ac:dyDescent="0.25">
      <c r="A2858" s="64" t="s">
        <v>493</v>
      </c>
      <c r="B2858" t="s">
        <v>18397</v>
      </c>
    </row>
    <row r="2859" spans="1:2" x14ac:dyDescent="0.25">
      <c r="A2859" s="64" t="s">
        <v>494</v>
      </c>
      <c r="B2859" t="s">
        <v>18397</v>
      </c>
    </row>
    <row r="2860" spans="1:2" x14ac:dyDescent="0.25">
      <c r="A2860" s="64" t="s">
        <v>495</v>
      </c>
      <c r="B2860" t="s">
        <v>18397</v>
      </c>
    </row>
    <row r="2861" spans="1:2" x14ac:dyDescent="0.25">
      <c r="A2861" s="64" t="s">
        <v>496</v>
      </c>
      <c r="B2861" t="s">
        <v>18397</v>
      </c>
    </row>
    <row r="2862" spans="1:2" x14ac:dyDescent="0.25">
      <c r="A2862" s="64" t="s">
        <v>1544</v>
      </c>
      <c r="B2862" t="s">
        <v>18397</v>
      </c>
    </row>
    <row r="2863" spans="1:2" x14ac:dyDescent="0.25">
      <c r="A2863" s="64" t="s">
        <v>1537</v>
      </c>
      <c r="B2863" t="s">
        <v>18397</v>
      </c>
    </row>
    <row r="2864" spans="1:2" x14ac:dyDescent="0.25">
      <c r="A2864" s="64" t="s">
        <v>498</v>
      </c>
      <c r="B2864" t="s">
        <v>18397</v>
      </c>
    </row>
    <row r="2865" spans="1:2" x14ac:dyDescent="0.25">
      <c r="A2865" s="64" t="s">
        <v>499</v>
      </c>
      <c r="B2865" t="s">
        <v>18397</v>
      </c>
    </row>
    <row r="2866" spans="1:2" x14ac:dyDescent="0.25">
      <c r="A2866" s="64" t="s">
        <v>500</v>
      </c>
      <c r="B2866" t="s">
        <v>18397</v>
      </c>
    </row>
    <row r="2867" spans="1:2" x14ac:dyDescent="0.25">
      <c r="A2867" s="64" t="s">
        <v>501</v>
      </c>
      <c r="B2867" t="s">
        <v>18397</v>
      </c>
    </row>
    <row r="2868" spans="1:2" x14ac:dyDescent="0.25">
      <c r="A2868" s="64" t="s">
        <v>501</v>
      </c>
      <c r="B2868" t="s">
        <v>18397</v>
      </c>
    </row>
    <row r="2869" spans="1:2" x14ac:dyDescent="0.25">
      <c r="A2869" s="64" t="s">
        <v>540</v>
      </c>
      <c r="B2869" t="s">
        <v>18397</v>
      </c>
    </row>
    <row r="2870" spans="1:2" x14ac:dyDescent="0.25">
      <c r="A2870" s="64" t="s">
        <v>1544</v>
      </c>
      <c r="B2870" t="s">
        <v>18397</v>
      </c>
    </row>
    <row r="2871" spans="1:2" x14ac:dyDescent="0.25">
      <c r="A2871" s="64" t="s">
        <v>1176</v>
      </c>
      <c r="B2871" t="s">
        <v>18397</v>
      </c>
    </row>
    <row r="2872" spans="1:2" x14ac:dyDescent="0.25">
      <c r="A2872" s="64" t="s">
        <v>505</v>
      </c>
      <c r="B2872" t="s">
        <v>18397</v>
      </c>
    </row>
    <row r="2873" spans="1:2" x14ac:dyDescent="0.25">
      <c r="A2873" s="64" t="s">
        <v>1130</v>
      </c>
      <c r="B2873" t="s">
        <v>18397</v>
      </c>
    </row>
    <row r="2874" spans="1:2" x14ac:dyDescent="0.25">
      <c r="A2874" s="64" t="s">
        <v>507</v>
      </c>
      <c r="B2874" t="s">
        <v>18397</v>
      </c>
    </row>
    <row r="2875" spans="1:2" x14ac:dyDescent="0.25">
      <c r="A2875" s="64" t="s">
        <v>1574</v>
      </c>
      <c r="B2875" t="s">
        <v>18397</v>
      </c>
    </row>
    <row r="2876" spans="1:2" x14ac:dyDescent="0.25">
      <c r="A2876" s="64" t="s">
        <v>572</v>
      </c>
      <c r="B2876" t="s">
        <v>18397</v>
      </c>
    </row>
    <row r="2877" spans="1:2" x14ac:dyDescent="0.25">
      <c r="A2877" s="64" t="s">
        <v>572</v>
      </c>
      <c r="B2877" t="s">
        <v>18397</v>
      </c>
    </row>
    <row r="2878" spans="1:2" x14ac:dyDescent="0.25">
      <c r="A2878" s="64" t="s">
        <v>511</v>
      </c>
      <c r="B2878" t="s">
        <v>18397</v>
      </c>
    </row>
    <row r="2879" spans="1:2" x14ac:dyDescent="0.25">
      <c r="A2879" s="64" t="s">
        <v>511</v>
      </c>
      <c r="B2879" t="s">
        <v>18397</v>
      </c>
    </row>
    <row r="2880" spans="1:2" x14ac:dyDescent="0.25">
      <c r="A2880" s="64" t="s">
        <v>572</v>
      </c>
      <c r="B2880" t="s">
        <v>18397</v>
      </c>
    </row>
    <row r="2881" spans="1:2" x14ac:dyDescent="0.25">
      <c r="A2881" s="64" t="s">
        <v>572</v>
      </c>
      <c r="B2881" t="s">
        <v>18397</v>
      </c>
    </row>
    <row r="2882" spans="1:2" x14ac:dyDescent="0.25">
      <c r="A2882" s="64" t="s">
        <v>572</v>
      </c>
      <c r="B2882" t="s">
        <v>18397</v>
      </c>
    </row>
    <row r="2883" spans="1:2" x14ac:dyDescent="0.25">
      <c r="A2883" s="64" t="s">
        <v>515</v>
      </c>
      <c r="B2883" t="s">
        <v>18397</v>
      </c>
    </row>
    <row r="2884" spans="1:2" x14ac:dyDescent="0.25">
      <c r="A2884" s="64" t="s">
        <v>1534</v>
      </c>
      <c r="B2884" t="s">
        <v>18397</v>
      </c>
    </row>
    <row r="2885" spans="1:2" x14ac:dyDescent="0.25">
      <c r="A2885" s="64" t="s">
        <v>572</v>
      </c>
      <c r="B2885" t="s">
        <v>18397</v>
      </c>
    </row>
    <row r="2886" spans="1:2" x14ac:dyDescent="0.25">
      <c r="A2886" s="64" t="s">
        <v>1406</v>
      </c>
      <c r="B2886" t="s">
        <v>18397</v>
      </c>
    </row>
    <row r="2887" spans="1:2" x14ac:dyDescent="0.25">
      <c r="A2887" s="64" t="s">
        <v>1405</v>
      </c>
      <c r="B2887" t="s">
        <v>18397</v>
      </c>
    </row>
    <row r="2888" spans="1:2" x14ac:dyDescent="0.25">
      <c r="A2888" s="64" t="s">
        <v>1549</v>
      </c>
      <c r="B2888" t="s">
        <v>18397</v>
      </c>
    </row>
    <row r="2889" spans="1:2" x14ac:dyDescent="0.25">
      <c r="A2889" s="64" t="s">
        <v>1549</v>
      </c>
      <c r="B2889" t="s">
        <v>18397</v>
      </c>
    </row>
    <row r="2890" spans="1:2" x14ac:dyDescent="0.25">
      <c r="A2890" s="64" t="s">
        <v>520</v>
      </c>
      <c r="B2890" t="s">
        <v>18397</v>
      </c>
    </row>
    <row r="2891" spans="1:2" x14ac:dyDescent="0.25">
      <c r="A2891" s="64" t="s">
        <v>521</v>
      </c>
      <c r="B2891" t="s">
        <v>18397</v>
      </c>
    </row>
    <row r="2892" spans="1:2" x14ac:dyDescent="0.25">
      <c r="A2892" s="64" t="s">
        <v>1549</v>
      </c>
      <c r="B2892" t="s">
        <v>18397</v>
      </c>
    </row>
    <row r="2893" spans="1:2" x14ac:dyDescent="0.25">
      <c r="A2893" s="64" t="s">
        <v>1549</v>
      </c>
      <c r="B2893" t="s">
        <v>18397</v>
      </c>
    </row>
    <row r="2894" spans="1:2" x14ac:dyDescent="0.25">
      <c r="A2894" s="64" t="s">
        <v>540</v>
      </c>
      <c r="B2894" t="s">
        <v>18397</v>
      </c>
    </row>
    <row r="2895" spans="1:2" x14ac:dyDescent="0.25">
      <c r="A2895" s="64" t="s">
        <v>572</v>
      </c>
      <c r="B2895" t="s">
        <v>18397</v>
      </c>
    </row>
    <row r="2896" spans="1:2" x14ac:dyDescent="0.25">
      <c r="A2896" s="64" t="s">
        <v>1575</v>
      </c>
      <c r="B2896" t="s">
        <v>18397</v>
      </c>
    </row>
    <row r="2897" spans="1:2" x14ac:dyDescent="0.25">
      <c r="A2897" s="64" t="s">
        <v>1576</v>
      </c>
      <c r="B2897" t="s">
        <v>18397</v>
      </c>
    </row>
    <row r="2898" spans="1:2" x14ac:dyDescent="0.25">
      <c r="A2898" s="64" t="s">
        <v>1577</v>
      </c>
      <c r="B2898" t="s">
        <v>18397</v>
      </c>
    </row>
    <row r="2899" spans="1:2" x14ac:dyDescent="0.25">
      <c r="A2899" s="64" t="s">
        <v>1453</v>
      </c>
      <c r="B2899" t="s">
        <v>18397</v>
      </c>
    </row>
    <row r="2900" spans="1:2" x14ac:dyDescent="0.25">
      <c r="A2900" s="64" t="s">
        <v>1176</v>
      </c>
      <c r="B2900" t="s">
        <v>18397</v>
      </c>
    </row>
    <row r="2901" spans="1:2" x14ac:dyDescent="0.25">
      <c r="A2901" s="64" t="s">
        <v>1544</v>
      </c>
      <c r="B2901" t="s">
        <v>18397</v>
      </c>
    </row>
    <row r="2902" spans="1:2" x14ac:dyDescent="0.25">
      <c r="A2902" s="64" t="s">
        <v>572</v>
      </c>
      <c r="B2902" t="s">
        <v>18397</v>
      </c>
    </row>
    <row r="2903" spans="1:2" x14ac:dyDescent="0.25">
      <c r="A2903" s="64" t="s">
        <v>1578</v>
      </c>
      <c r="B2903" t="s">
        <v>18397</v>
      </c>
    </row>
    <row r="2904" spans="1:2" x14ac:dyDescent="0.25">
      <c r="A2904" s="64" t="s">
        <v>1469</v>
      </c>
      <c r="B2904" t="s">
        <v>18397</v>
      </c>
    </row>
    <row r="2905" spans="1:2" x14ac:dyDescent="0.25">
      <c r="A2905" s="64" t="s">
        <v>1534</v>
      </c>
      <c r="B2905" t="s">
        <v>18397</v>
      </c>
    </row>
    <row r="2906" spans="1:2" x14ac:dyDescent="0.25">
      <c r="A2906" s="64" t="s">
        <v>1406</v>
      </c>
      <c r="B2906" t="s">
        <v>18397</v>
      </c>
    </row>
    <row r="2907" spans="1:2" x14ac:dyDescent="0.25">
      <c r="A2907" s="64" t="s">
        <v>1405</v>
      </c>
      <c r="B2907" t="s">
        <v>18397</v>
      </c>
    </row>
    <row r="2908" spans="1:2" x14ac:dyDescent="0.25">
      <c r="A2908" s="64" t="s">
        <v>1406</v>
      </c>
      <c r="B2908" t="s">
        <v>18397</v>
      </c>
    </row>
    <row r="2909" spans="1:2" x14ac:dyDescent="0.25">
      <c r="A2909" s="64" t="s">
        <v>1405</v>
      </c>
      <c r="B2909" t="s">
        <v>18397</v>
      </c>
    </row>
    <row r="2910" spans="1:2" x14ac:dyDescent="0.25">
      <c r="A2910" s="64" t="s">
        <v>1406</v>
      </c>
      <c r="B2910" t="s">
        <v>18397</v>
      </c>
    </row>
    <row r="2911" spans="1:2" x14ac:dyDescent="0.25">
      <c r="A2911" s="64" t="s">
        <v>1405</v>
      </c>
      <c r="B2911" t="s">
        <v>18397</v>
      </c>
    </row>
    <row r="2912" spans="1:2" x14ac:dyDescent="0.25">
      <c r="A2912" s="64" t="s">
        <v>1406</v>
      </c>
      <c r="B2912" t="s">
        <v>18397</v>
      </c>
    </row>
    <row r="2913" spans="1:2" x14ac:dyDescent="0.25">
      <c r="A2913" s="64" t="s">
        <v>1405</v>
      </c>
      <c r="B2913" t="s">
        <v>18397</v>
      </c>
    </row>
    <row r="2914" spans="1:2" x14ac:dyDescent="0.25">
      <c r="A2914" s="64" t="s">
        <v>533</v>
      </c>
      <c r="B2914" t="s">
        <v>18397</v>
      </c>
    </row>
    <row r="2915" spans="1:2" x14ac:dyDescent="0.25">
      <c r="A2915" s="64" t="s">
        <v>533</v>
      </c>
      <c r="B2915" t="s">
        <v>18397</v>
      </c>
    </row>
    <row r="2916" spans="1:2" x14ac:dyDescent="0.25">
      <c r="A2916" s="64" t="s">
        <v>534</v>
      </c>
      <c r="B2916" t="s">
        <v>18397</v>
      </c>
    </row>
    <row r="2917" spans="1:2" x14ac:dyDescent="0.25">
      <c r="A2917" s="64" t="s">
        <v>1406</v>
      </c>
      <c r="B2917" t="s">
        <v>18397</v>
      </c>
    </row>
    <row r="2918" spans="1:2" x14ac:dyDescent="0.25">
      <c r="A2918" s="64" t="s">
        <v>1405</v>
      </c>
      <c r="B2918" t="s">
        <v>18397</v>
      </c>
    </row>
    <row r="2919" spans="1:2" x14ac:dyDescent="0.25">
      <c r="A2919" s="64" t="s">
        <v>1579</v>
      </c>
      <c r="B2919" t="s">
        <v>18397</v>
      </c>
    </row>
    <row r="2920" spans="1:2" x14ac:dyDescent="0.25">
      <c r="A2920" s="64" t="s">
        <v>1544</v>
      </c>
      <c r="B2920" t="s">
        <v>18397</v>
      </c>
    </row>
    <row r="2921" spans="1:2" x14ac:dyDescent="0.25">
      <c r="A2921" s="64" t="s">
        <v>1406</v>
      </c>
      <c r="B2921" t="s">
        <v>18397</v>
      </c>
    </row>
    <row r="2922" spans="1:2" x14ac:dyDescent="0.25">
      <c r="A2922" s="64" t="s">
        <v>1405</v>
      </c>
      <c r="B2922" t="s">
        <v>18399</v>
      </c>
    </row>
    <row r="2923" spans="1:2" x14ac:dyDescent="0.25">
      <c r="A2923" s="64" t="s">
        <v>1406</v>
      </c>
      <c r="B2923" t="s">
        <v>18397</v>
      </c>
    </row>
    <row r="2924" spans="1:2" x14ac:dyDescent="0.25">
      <c r="A2924" s="64" t="s">
        <v>1405</v>
      </c>
      <c r="B2924" t="s">
        <v>18399</v>
      </c>
    </row>
    <row r="2925" spans="1:2" x14ac:dyDescent="0.25">
      <c r="A2925" s="64" t="s">
        <v>539</v>
      </c>
      <c r="B2925" t="s">
        <v>18397</v>
      </c>
    </row>
    <row r="2926" spans="1:2" x14ac:dyDescent="0.25">
      <c r="A2926" s="64" t="s">
        <v>540</v>
      </c>
      <c r="B2926" t="s">
        <v>18397</v>
      </c>
    </row>
    <row r="2927" spans="1:2" x14ac:dyDescent="0.25">
      <c r="A2927" s="64" t="s">
        <v>540</v>
      </c>
      <c r="B2927" t="s">
        <v>18397</v>
      </c>
    </row>
    <row r="2928" spans="1:2" x14ac:dyDescent="0.25">
      <c r="A2928" s="64" t="s">
        <v>1580</v>
      </c>
      <c r="B2928" t="s">
        <v>18397</v>
      </c>
    </row>
    <row r="2929" spans="1:2" x14ac:dyDescent="0.25">
      <c r="A2929" s="64" t="s">
        <v>1581</v>
      </c>
      <c r="B2929" t="s">
        <v>18397</v>
      </c>
    </row>
    <row r="2930" spans="1:2" x14ac:dyDescent="0.25">
      <c r="A2930" s="64" t="s">
        <v>1582</v>
      </c>
      <c r="B2930" t="s">
        <v>18397</v>
      </c>
    </row>
    <row r="2931" spans="1:2" x14ac:dyDescent="0.25">
      <c r="A2931" s="64" t="s">
        <v>1583</v>
      </c>
      <c r="B2931" t="s">
        <v>18397</v>
      </c>
    </row>
    <row r="2932" spans="1:2" x14ac:dyDescent="0.25">
      <c r="A2932" s="64" t="s">
        <v>542</v>
      </c>
      <c r="B2932" t="s">
        <v>18397</v>
      </c>
    </row>
    <row r="2933" spans="1:2" x14ac:dyDescent="0.25">
      <c r="A2933" s="64" t="s">
        <v>1580</v>
      </c>
      <c r="B2933" t="s">
        <v>18397</v>
      </c>
    </row>
    <row r="2934" spans="1:2" x14ac:dyDescent="0.25">
      <c r="A2934" s="64" t="s">
        <v>1581</v>
      </c>
      <c r="B2934" t="s">
        <v>18397</v>
      </c>
    </row>
    <row r="2935" spans="1:2" x14ac:dyDescent="0.25">
      <c r="A2935" s="64" t="s">
        <v>1582</v>
      </c>
      <c r="B2935" t="s">
        <v>18397</v>
      </c>
    </row>
    <row r="2936" spans="1:2" x14ac:dyDescent="0.25">
      <c r="A2936" s="64" t="s">
        <v>1583</v>
      </c>
      <c r="B2936" t="s">
        <v>18397</v>
      </c>
    </row>
    <row r="2937" spans="1:2" x14ac:dyDescent="0.25">
      <c r="A2937" s="64" t="s">
        <v>544</v>
      </c>
      <c r="B2937" t="s">
        <v>18397</v>
      </c>
    </row>
    <row r="2938" spans="1:2" x14ac:dyDescent="0.25">
      <c r="A2938" s="64" t="s">
        <v>544</v>
      </c>
      <c r="B2938" t="s">
        <v>18397</v>
      </c>
    </row>
    <row r="2939" spans="1:2" x14ac:dyDescent="0.25">
      <c r="A2939" s="64" t="s">
        <v>1406</v>
      </c>
      <c r="B2939" t="s">
        <v>18397</v>
      </c>
    </row>
    <row r="2940" spans="1:2" x14ac:dyDescent="0.25">
      <c r="A2940" s="64" t="s">
        <v>1405</v>
      </c>
      <c r="B2940" t="s">
        <v>18397</v>
      </c>
    </row>
    <row r="2941" spans="1:2" x14ac:dyDescent="0.25">
      <c r="A2941" s="64" t="s">
        <v>890</v>
      </c>
      <c r="B2941" t="s">
        <v>18397</v>
      </c>
    </row>
    <row r="2942" spans="1:2" x14ac:dyDescent="0.25">
      <c r="A2942" s="64" t="s">
        <v>572</v>
      </c>
      <c r="B2942" t="s">
        <v>18397</v>
      </c>
    </row>
    <row r="2943" spans="1:2" x14ac:dyDescent="0.25">
      <c r="A2943" s="64" t="s">
        <v>1584</v>
      </c>
      <c r="B2943" t="s">
        <v>18397</v>
      </c>
    </row>
    <row r="2944" spans="1:2" x14ac:dyDescent="0.25">
      <c r="A2944" s="64" t="s">
        <v>1584</v>
      </c>
      <c r="B2944" t="s">
        <v>18397</v>
      </c>
    </row>
    <row r="2945" spans="1:2" x14ac:dyDescent="0.25">
      <c r="A2945" s="64" t="s">
        <v>550</v>
      </c>
      <c r="B2945" t="s">
        <v>18397</v>
      </c>
    </row>
    <row r="2946" spans="1:2" x14ac:dyDescent="0.25">
      <c r="A2946" s="64" t="s">
        <v>551</v>
      </c>
      <c r="B2946" t="s">
        <v>18397</v>
      </c>
    </row>
    <row r="2947" spans="1:2" x14ac:dyDescent="0.25">
      <c r="A2947" s="64" t="s">
        <v>552</v>
      </c>
      <c r="B2947" t="s">
        <v>18397</v>
      </c>
    </row>
    <row r="2948" spans="1:2" x14ac:dyDescent="0.25">
      <c r="A2948" s="64" t="s">
        <v>553</v>
      </c>
      <c r="B2948" t="s">
        <v>18397</v>
      </c>
    </row>
    <row r="2949" spans="1:2" x14ac:dyDescent="0.25">
      <c r="A2949" s="64" t="s">
        <v>554</v>
      </c>
      <c r="B2949" t="s">
        <v>18397</v>
      </c>
    </row>
    <row r="2950" spans="1:2" x14ac:dyDescent="0.25">
      <c r="A2950" s="64" t="s">
        <v>1544</v>
      </c>
      <c r="B2950" t="s">
        <v>18397</v>
      </c>
    </row>
    <row r="2951" spans="1:2" x14ac:dyDescent="0.25">
      <c r="A2951" s="64" t="s">
        <v>1537</v>
      </c>
      <c r="B2951" t="s">
        <v>18397</v>
      </c>
    </row>
    <row r="2952" spans="1:2" x14ac:dyDescent="0.25">
      <c r="A2952" s="64" t="s">
        <v>1573</v>
      </c>
      <c r="B2952" t="s">
        <v>18397</v>
      </c>
    </row>
    <row r="2953" spans="1:2" x14ac:dyDescent="0.25">
      <c r="A2953" s="64" t="s">
        <v>1549</v>
      </c>
      <c r="B2953" t="s">
        <v>18397</v>
      </c>
    </row>
    <row r="2954" spans="1:2" x14ac:dyDescent="0.25">
      <c r="A2954" s="64" t="s">
        <v>1101</v>
      </c>
      <c r="B2954" t="s">
        <v>18397</v>
      </c>
    </row>
    <row r="2955" spans="1:2" x14ac:dyDescent="0.25">
      <c r="A2955" s="64" t="s">
        <v>1470</v>
      </c>
      <c r="B2955" t="s">
        <v>18397</v>
      </c>
    </row>
    <row r="2956" spans="1:2" x14ac:dyDescent="0.25">
      <c r="A2956" s="64" t="s">
        <v>560</v>
      </c>
      <c r="B2956" t="s">
        <v>18397</v>
      </c>
    </row>
    <row r="2957" spans="1:2" x14ac:dyDescent="0.25">
      <c r="A2957" s="64" t="s">
        <v>563</v>
      </c>
      <c r="B2957" t="s">
        <v>18397</v>
      </c>
    </row>
    <row r="2958" spans="1:2" x14ac:dyDescent="0.25">
      <c r="A2958" s="64" t="s">
        <v>562</v>
      </c>
      <c r="B2958" t="s">
        <v>18397</v>
      </c>
    </row>
    <row r="2959" spans="1:2" x14ac:dyDescent="0.25">
      <c r="A2959" s="64" t="s">
        <v>562</v>
      </c>
      <c r="B2959" t="s">
        <v>18397</v>
      </c>
    </row>
    <row r="2960" spans="1:2" x14ac:dyDescent="0.25">
      <c r="A2960" s="64" t="s">
        <v>562</v>
      </c>
      <c r="B2960" t="s">
        <v>18397</v>
      </c>
    </row>
    <row r="2961" spans="1:2" x14ac:dyDescent="0.25">
      <c r="A2961" s="64" t="s">
        <v>563</v>
      </c>
      <c r="B2961" t="s">
        <v>18397</v>
      </c>
    </row>
    <row r="2962" spans="1:2" x14ac:dyDescent="0.25">
      <c r="A2962" s="64" t="s">
        <v>563</v>
      </c>
      <c r="B2962" t="s">
        <v>18397</v>
      </c>
    </row>
    <row r="2963" spans="1:2" x14ac:dyDescent="0.25">
      <c r="A2963" s="64" t="s">
        <v>565</v>
      </c>
      <c r="B2963" t="s">
        <v>18397</v>
      </c>
    </row>
    <row r="2964" spans="1:2" x14ac:dyDescent="0.25">
      <c r="A2964" s="64" t="s">
        <v>566</v>
      </c>
      <c r="B2964" t="s">
        <v>18397</v>
      </c>
    </row>
    <row r="2965" spans="1:2" x14ac:dyDescent="0.25">
      <c r="A2965" s="64" t="s">
        <v>1549</v>
      </c>
      <c r="B2965" t="s">
        <v>18397</v>
      </c>
    </row>
    <row r="2966" spans="1:2" x14ac:dyDescent="0.25">
      <c r="A2966" s="64" t="s">
        <v>1549</v>
      </c>
      <c r="B2966" t="s">
        <v>18397</v>
      </c>
    </row>
    <row r="2967" spans="1:2" x14ac:dyDescent="0.25">
      <c r="A2967" s="64" t="s">
        <v>568</v>
      </c>
      <c r="B2967" t="s">
        <v>18397</v>
      </c>
    </row>
    <row r="2968" spans="1:2" x14ac:dyDescent="0.25">
      <c r="A2968" s="64" t="s">
        <v>568</v>
      </c>
      <c r="B2968" t="s">
        <v>18397</v>
      </c>
    </row>
    <row r="2969" spans="1:2" x14ac:dyDescent="0.25">
      <c r="A2969" s="64" t="s">
        <v>1544</v>
      </c>
      <c r="B2969" t="s">
        <v>18397</v>
      </c>
    </row>
    <row r="2970" spans="1:2" x14ac:dyDescent="0.25">
      <c r="A2970" s="64" t="s">
        <v>570</v>
      </c>
      <c r="B2970" t="s">
        <v>18397</v>
      </c>
    </row>
    <row r="2971" spans="1:2" x14ac:dyDescent="0.25">
      <c r="A2971" s="64" t="s">
        <v>571</v>
      </c>
      <c r="B2971" t="s">
        <v>18397</v>
      </c>
    </row>
    <row r="2972" spans="1:2" x14ac:dyDescent="0.25">
      <c r="A2972" s="64" t="s">
        <v>572</v>
      </c>
      <c r="B2972" t="s">
        <v>18397</v>
      </c>
    </row>
    <row r="2973" spans="1:2" x14ac:dyDescent="0.25">
      <c r="A2973" s="64" t="s">
        <v>572</v>
      </c>
      <c r="B2973" t="s">
        <v>18397</v>
      </c>
    </row>
    <row r="2974" spans="1:2" x14ac:dyDescent="0.25">
      <c r="A2974" s="64" t="s">
        <v>574</v>
      </c>
      <c r="B2974" t="s">
        <v>18397</v>
      </c>
    </row>
    <row r="2975" spans="1:2" x14ac:dyDescent="0.25">
      <c r="A2975" s="64" t="s">
        <v>574</v>
      </c>
      <c r="B2975" t="s">
        <v>18397</v>
      </c>
    </row>
    <row r="2976" spans="1:2" x14ac:dyDescent="0.25">
      <c r="A2976" s="64" t="s">
        <v>1176</v>
      </c>
      <c r="B2976" t="s">
        <v>18397</v>
      </c>
    </row>
    <row r="2977" spans="1:2" x14ac:dyDescent="0.25">
      <c r="A2977" s="64" t="s">
        <v>1549</v>
      </c>
      <c r="B2977" t="s">
        <v>18397</v>
      </c>
    </row>
    <row r="2978" spans="1:2" x14ac:dyDescent="0.25">
      <c r="A2978" s="64" t="s">
        <v>578</v>
      </c>
      <c r="B2978" t="s">
        <v>18397</v>
      </c>
    </row>
    <row r="2979" spans="1:2" x14ac:dyDescent="0.25">
      <c r="A2979" s="64" t="s">
        <v>1534</v>
      </c>
      <c r="B2979" t="s">
        <v>18397</v>
      </c>
    </row>
    <row r="2980" spans="1:2" x14ac:dyDescent="0.25">
      <c r="A2980" s="64" t="s">
        <v>1585</v>
      </c>
      <c r="B2980" t="s">
        <v>18397</v>
      </c>
    </row>
    <row r="2981" spans="1:2" x14ac:dyDescent="0.25">
      <c r="A2981" s="64" t="s">
        <v>1586</v>
      </c>
      <c r="B2981" t="s">
        <v>18397</v>
      </c>
    </row>
    <row r="2982" spans="1:2" x14ac:dyDescent="0.25">
      <c r="A2982" s="64" t="s">
        <v>581</v>
      </c>
      <c r="B2982" t="s">
        <v>18397</v>
      </c>
    </row>
    <row r="2983" spans="1:2" x14ac:dyDescent="0.25">
      <c r="A2983" s="64" t="s">
        <v>1549</v>
      </c>
      <c r="B2983" t="s">
        <v>18397</v>
      </c>
    </row>
    <row r="2984" spans="1:2" x14ac:dyDescent="0.25">
      <c r="A2984" s="64" t="s">
        <v>582</v>
      </c>
      <c r="B2984" t="s">
        <v>18397</v>
      </c>
    </row>
    <row r="2985" spans="1:2" x14ac:dyDescent="0.25">
      <c r="A2985" s="64" t="s">
        <v>583</v>
      </c>
      <c r="B2985" t="s">
        <v>18397</v>
      </c>
    </row>
    <row r="2986" spans="1:2" x14ac:dyDescent="0.25">
      <c r="A2986" s="64" t="s">
        <v>583</v>
      </c>
      <c r="B2986" t="s">
        <v>18397</v>
      </c>
    </row>
    <row r="2987" spans="1:2" x14ac:dyDescent="0.25">
      <c r="A2987" s="64" t="s">
        <v>585</v>
      </c>
      <c r="B2987" t="s">
        <v>18397</v>
      </c>
    </row>
    <row r="2988" spans="1:2" x14ac:dyDescent="0.25">
      <c r="A2988" s="64" t="s">
        <v>586</v>
      </c>
      <c r="B2988" t="s">
        <v>18397</v>
      </c>
    </row>
    <row r="2989" spans="1:2" x14ac:dyDescent="0.25">
      <c r="A2989" s="64" t="s">
        <v>587</v>
      </c>
      <c r="B2989" t="s">
        <v>18397</v>
      </c>
    </row>
    <row r="2990" spans="1:2" x14ac:dyDescent="0.25">
      <c r="A2990" s="64" t="s">
        <v>587</v>
      </c>
      <c r="B2990" t="s">
        <v>18397</v>
      </c>
    </row>
    <row r="2991" spans="1:2" x14ac:dyDescent="0.25">
      <c r="A2991" s="64" t="s">
        <v>587</v>
      </c>
      <c r="B2991" t="s">
        <v>18397</v>
      </c>
    </row>
    <row r="2992" spans="1:2" x14ac:dyDescent="0.25">
      <c r="A2992" s="64" t="s">
        <v>587</v>
      </c>
      <c r="B2992" t="s">
        <v>18397</v>
      </c>
    </row>
    <row r="2993" spans="1:2" x14ac:dyDescent="0.25">
      <c r="A2993" s="64" t="s">
        <v>588</v>
      </c>
      <c r="B2993" t="s">
        <v>18397</v>
      </c>
    </row>
    <row r="2994" spans="1:2" x14ac:dyDescent="0.25">
      <c r="A2994" s="64" t="s">
        <v>589</v>
      </c>
      <c r="B2994" t="s">
        <v>18397</v>
      </c>
    </row>
    <row r="2995" spans="1:2" x14ac:dyDescent="0.25">
      <c r="A2995" s="64" t="s">
        <v>1406</v>
      </c>
      <c r="B2995" t="s">
        <v>18397</v>
      </c>
    </row>
    <row r="2996" spans="1:2" x14ac:dyDescent="0.25">
      <c r="A2996" s="64" t="s">
        <v>1470</v>
      </c>
      <c r="B2996" t="s">
        <v>18397</v>
      </c>
    </row>
    <row r="2997" spans="1:2" x14ac:dyDescent="0.25">
      <c r="A2997" s="64" t="s">
        <v>1532</v>
      </c>
      <c r="B2997" t="s">
        <v>18397</v>
      </c>
    </row>
    <row r="2998" spans="1:2" x14ac:dyDescent="0.25">
      <c r="A2998" s="64" t="s">
        <v>593</v>
      </c>
      <c r="B2998" t="s">
        <v>18397</v>
      </c>
    </row>
    <row r="2999" spans="1:2" x14ac:dyDescent="0.25">
      <c r="A2999" s="64" t="s">
        <v>594</v>
      </c>
      <c r="B2999" t="s">
        <v>18397</v>
      </c>
    </row>
    <row r="3000" spans="1:2" x14ac:dyDescent="0.25">
      <c r="A3000" s="64" t="s">
        <v>595</v>
      </c>
      <c r="B3000" t="s">
        <v>18397</v>
      </c>
    </row>
    <row r="3001" spans="1:2" x14ac:dyDescent="0.25">
      <c r="A3001" s="64" t="s">
        <v>595</v>
      </c>
      <c r="B3001" t="s">
        <v>18397</v>
      </c>
    </row>
    <row r="3002" spans="1:2" x14ac:dyDescent="0.25">
      <c r="A3002" s="64" t="s">
        <v>596</v>
      </c>
      <c r="B3002" t="s">
        <v>18397</v>
      </c>
    </row>
    <row r="3003" spans="1:2" x14ac:dyDescent="0.25">
      <c r="A3003" s="64" t="s">
        <v>597</v>
      </c>
      <c r="B3003" t="s">
        <v>18397</v>
      </c>
    </row>
    <row r="3004" spans="1:2" x14ac:dyDescent="0.25">
      <c r="A3004" s="64" t="s">
        <v>1587</v>
      </c>
      <c r="B3004" t="s">
        <v>18397</v>
      </c>
    </row>
    <row r="3005" spans="1:2" x14ac:dyDescent="0.25">
      <c r="A3005" s="64" t="s">
        <v>1469</v>
      </c>
      <c r="B3005" t="s">
        <v>18397</v>
      </c>
    </row>
    <row r="3006" spans="1:2" x14ac:dyDescent="0.25">
      <c r="A3006" s="64" t="s">
        <v>1470</v>
      </c>
      <c r="B3006" t="s">
        <v>18397</v>
      </c>
    </row>
    <row r="3007" spans="1:2" x14ac:dyDescent="0.25">
      <c r="A3007" s="64" t="s">
        <v>600</v>
      </c>
      <c r="B3007" t="s">
        <v>18397</v>
      </c>
    </row>
    <row r="3008" spans="1:2" x14ac:dyDescent="0.25">
      <c r="A3008" s="64" t="s">
        <v>1470</v>
      </c>
      <c r="B3008" t="s">
        <v>18397</v>
      </c>
    </row>
    <row r="3009" spans="1:2" x14ac:dyDescent="0.25">
      <c r="A3009" s="64" t="s">
        <v>1335</v>
      </c>
      <c r="B3009" t="s">
        <v>18397</v>
      </c>
    </row>
    <row r="3010" spans="1:2" x14ac:dyDescent="0.25">
      <c r="A3010" s="64" t="s">
        <v>603</v>
      </c>
      <c r="B3010" t="s">
        <v>18397</v>
      </c>
    </row>
    <row r="3011" spans="1:2" x14ac:dyDescent="0.25">
      <c r="A3011" s="64" t="s">
        <v>603</v>
      </c>
      <c r="B3011" t="s">
        <v>18397</v>
      </c>
    </row>
    <row r="3012" spans="1:2" x14ac:dyDescent="0.25">
      <c r="A3012" s="64" t="s">
        <v>603</v>
      </c>
      <c r="B3012" t="s">
        <v>18397</v>
      </c>
    </row>
    <row r="3013" spans="1:2" x14ac:dyDescent="0.25">
      <c r="A3013" s="64" t="s">
        <v>603</v>
      </c>
      <c r="B3013" t="s">
        <v>18397</v>
      </c>
    </row>
    <row r="3014" spans="1:2" x14ac:dyDescent="0.25">
      <c r="A3014" s="64" t="s">
        <v>603</v>
      </c>
      <c r="B3014" t="s">
        <v>18397</v>
      </c>
    </row>
    <row r="3015" spans="1:2" x14ac:dyDescent="0.25">
      <c r="A3015" s="64" t="s">
        <v>603</v>
      </c>
      <c r="B3015" t="s">
        <v>18397</v>
      </c>
    </row>
    <row r="3016" spans="1:2" x14ac:dyDescent="0.25">
      <c r="A3016" s="64" t="s">
        <v>1532</v>
      </c>
      <c r="B3016" t="s">
        <v>18397</v>
      </c>
    </row>
    <row r="3017" spans="1:2" x14ac:dyDescent="0.25">
      <c r="A3017" s="64" t="s">
        <v>1532</v>
      </c>
      <c r="B3017" t="s">
        <v>18397</v>
      </c>
    </row>
    <row r="3018" spans="1:2" x14ac:dyDescent="0.25">
      <c r="A3018" s="64" t="s">
        <v>1588</v>
      </c>
      <c r="B3018" t="s">
        <v>18397</v>
      </c>
    </row>
    <row r="3019" spans="1:2" x14ac:dyDescent="0.25">
      <c r="A3019" s="64" t="s">
        <v>1589</v>
      </c>
      <c r="B3019" t="s">
        <v>18397</v>
      </c>
    </row>
    <row r="3020" spans="1:2" x14ac:dyDescent="0.25">
      <c r="A3020" s="64" t="s">
        <v>1561</v>
      </c>
      <c r="B3020" t="s">
        <v>18397</v>
      </c>
    </row>
    <row r="3021" spans="1:2" x14ac:dyDescent="0.25">
      <c r="A3021" s="64" t="s">
        <v>1544</v>
      </c>
      <c r="B3021" t="s">
        <v>18397</v>
      </c>
    </row>
    <row r="3022" spans="1:2" x14ac:dyDescent="0.25">
      <c r="A3022" s="64" t="s">
        <v>618</v>
      </c>
      <c r="B3022" t="s">
        <v>18397</v>
      </c>
    </row>
    <row r="3023" spans="1:2" x14ac:dyDescent="0.25">
      <c r="A3023" s="64" t="s">
        <v>1532</v>
      </c>
      <c r="B3023" t="s">
        <v>18397</v>
      </c>
    </row>
    <row r="3024" spans="1:2" x14ac:dyDescent="0.25">
      <c r="A3024" s="64" t="s">
        <v>1532</v>
      </c>
      <c r="B3024" t="s">
        <v>18397</v>
      </c>
    </row>
    <row r="3025" spans="1:2" x14ac:dyDescent="0.25">
      <c r="A3025" s="64" t="s">
        <v>610</v>
      </c>
      <c r="B3025" t="s">
        <v>18397</v>
      </c>
    </row>
    <row r="3026" spans="1:2" x14ac:dyDescent="0.25">
      <c r="A3026" s="64" t="s">
        <v>611</v>
      </c>
      <c r="B3026" t="s">
        <v>18397</v>
      </c>
    </row>
    <row r="3027" spans="1:2" x14ac:dyDescent="0.25">
      <c r="A3027" s="64" t="s">
        <v>1532</v>
      </c>
      <c r="B3027" t="s">
        <v>18397</v>
      </c>
    </row>
    <row r="3028" spans="1:2" x14ac:dyDescent="0.25">
      <c r="A3028" s="64" t="s">
        <v>613</v>
      </c>
      <c r="B3028" t="s">
        <v>18397</v>
      </c>
    </row>
    <row r="3029" spans="1:2" x14ac:dyDescent="0.25">
      <c r="A3029" s="64" t="s">
        <v>1532</v>
      </c>
      <c r="B3029" t="s">
        <v>18397</v>
      </c>
    </row>
    <row r="3030" spans="1:2" x14ac:dyDescent="0.25">
      <c r="A3030" s="64" t="s">
        <v>615</v>
      </c>
      <c r="B3030" t="s">
        <v>18397</v>
      </c>
    </row>
    <row r="3031" spans="1:2" x14ac:dyDescent="0.25">
      <c r="A3031" s="64" t="s">
        <v>1520</v>
      </c>
      <c r="B3031" t="s">
        <v>18397</v>
      </c>
    </row>
    <row r="3032" spans="1:2" x14ac:dyDescent="0.25">
      <c r="A3032" s="64" t="s">
        <v>1544</v>
      </c>
      <c r="B3032" t="s">
        <v>18397</v>
      </c>
    </row>
    <row r="3033" spans="1:2" x14ac:dyDescent="0.25">
      <c r="A3033" s="64" t="s">
        <v>618</v>
      </c>
      <c r="B3033" t="s">
        <v>18397</v>
      </c>
    </row>
    <row r="3034" spans="1:2" x14ac:dyDescent="0.25">
      <c r="A3034" s="64" t="s">
        <v>618</v>
      </c>
      <c r="B3034" t="s">
        <v>18397</v>
      </c>
    </row>
    <row r="3035" spans="1:2" x14ac:dyDescent="0.25">
      <c r="A3035" s="64" t="s">
        <v>620</v>
      </c>
      <c r="B3035" t="s">
        <v>18397</v>
      </c>
    </row>
    <row r="3036" spans="1:2" x14ac:dyDescent="0.25">
      <c r="A3036" s="64" t="s">
        <v>621</v>
      </c>
      <c r="B3036" t="s">
        <v>18397</v>
      </c>
    </row>
    <row r="3037" spans="1:2" x14ac:dyDescent="0.25">
      <c r="A3037" s="64" t="s">
        <v>621</v>
      </c>
      <c r="B3037" t="s">
        <v>18397</v>
      </c>
    </row>
    <row r="3038" spans="1:2" x14ac:dyDescent="0.25">
      <c r="A3038" s="64" t="s">
        <v>1532</v>
      </c>
      <c r="B3038" t="s">
        <v>18397</v>
      </c>
    </row>
    <row r="3039" spans="1:2" x14ac:dyDescent="0.25">
      <c r="A3039" s="64" t="s">
        <v>1532</v>
      </c>
      <c r="B3039" t="s">
        <v>18397</v>
      </c>
    </row>
    <row r="3040" spans="1:2" x14ac:dyDescent="0.25">
      <c r="A3040" s="64" t="s">
        <v>1532</v>
      </c>
      <c r="B3040" t="s">
        <v>18397</v>
      </c>
    </row>
    <row r="3041" spans="1:2" x14ac:dyDescent="0.25">
      <c r="A3041" s="64" t="s">
        <v>626</v>
      </c>
      <c r="B3041" t="s">
        <v>18397</v>
      </c>
    </row>
    <row r="3042" spans="1:2" x14ac:dyDescent="0.25">
      <c r="A3042" s="64" t="s">
        <v>626</v>
      </c>
      <c r="B3042" t="s">
        <v>18397</v>
      </c>
    </row>
    <row r="3043" spans="1:2" x14ac:dyDescent="0.25">
      <c r="A3043" s="64" t="s">
        <v>1469</v>
      </c>
      <c r="B3043" t="s">
        <v>18397</v>
      </c>
    </row>
    <row r="3044" spans="1:2" x14ac:dyDescent="0.25">
      <c r="A3044" s="64" t="s">
        <v>1590</v>
      </c>
      <c r="B3044" t="s">
        <v>18397</v>
      </c>
    </row>
    <row r="3045" spans="1:2" x14ac:dyDescent="0.25">
      <c r="A3045" s="64" t="s">
        <v>631</v>
      </c>
      <c r="B3045" t="s">
        <v>18397</v>
      </c>
    </row>
    <row r="3046" spans="1:2" x14ac:dyDescent="0.25">
      <c r="A3046" s="64" t="s">
        <v>630</v>
      </c>
      <c r="B3046" t="s">
        <v>18399</v>
      </c>
    </row>
    <row r="3047" spans="1:2" x14ac:dyDescent="0.25">
      <c r="A3047" s="64" t="s">
        <v>630</v>
      </c>
      <c r="B3047" t="s">
        <v>18397</v>
      </c>
    </row>
    <row r="3048" spans="1:2" x14ac:dyDescent="0.25">
      <c r="A3048" s="64" t="s">
        <v>630</v>
      </c>
      <c r="B3048" t="s">
        <v>18397</v>
      </c>
    </row>
    <row r="3049" spans="1:2" x14ac:dyDescent="0.25">
      <c r="A3049" s="64" t="s">
        <v>630</v>
      </c>
      <c r="B3049" t="s">
        <v>18397</v>
      </c>
    </row>
    <row r="3050" spans="1:2" x14ac:dyDescent="0.25">
      <c r="A3050" s="64" t="s">
        <v>631</v>
      </c>
      <c r="B3050" t="s">
        <v>18397</v>
      </c>
    </row>
    <row r="3051" spans="1:2" x14ac:dyDescent="0.25">
      <c r="A3051" s="64" t="s">
        <v>1130</v>
      </c>
      <c r="B3051" t="s">
        <v>18397</v>
      </c>
    </row>
    <row r="3052" spans="1:2" x14ac:dyDescent="0.25">
      <c r="A3052" s="64" t="s">
        <v>632</v>
      </c>
      <c r="B3052" t="s">
        <v>18397</v>
      </c>
    </row>
    <row r="3053" spans="1:2" x14ac:dyDescent="0.25">
      <c r="A3053" s="64" t="s">
        <v>631</v>
      </c>
      <c r="B3053" t="s">
        <v>18397</v>
      </c>
    </row>
    <row r="3054" spans="1:2" x14ac:dyDescent="0.25">
      <c r="A3054" s="64" t="s">
        <v>668</v>
      </c>
      <c r="B3054" t="s">
        <v>18397</v>
      </c>
    </row>
    <row r="3055" spans="1:2" x14ac:dyDescent="0.25">
      <c r="A3055" s="64" t="s">
        <v>633</v>
      </c>
      <c r="B3055" t="s">
        <v>18397</v>
      </c>
    </row>
    <row r="3056" spans="1:2" x14ac:dyDescent="0.25">
      <c r="A3056" s="64" t="s">
        <v>662</v>
      </c>
      <c r="B3056" t="s">
        <v>18397</v>
      </c>
    </row>
    <row r="3057" spans="1:2" x14ac:dyDescent="0.25">
      <c r="A3057" s="64" t="s">
        <v>1544</v>
      </c>
      <c r="B3057" t="s">
        <v>18397</v>
      </c>
    </row>
    <row r="3058" spans="1:2" x14ac:dyDescent="0.25">
      <c r="A3058" s="64" t="s">
        <v>662</v>
      </c>
      <c r="B3058" t="s">
        <v>18397</v>
      </c>
    </row>
    <row r="3059" spans="1:2" x14ac:dyDescent="0.25">
      <c r="A3059" s="64" t="s">
        <v>1544</v>
      </c>
      <c r="B3059" t="s">
        <v>18397</v>
      </c>
    </row>
    <row r="3060" spans="1:2" x14ac:dyDescent="0.25">
      <c r="A3060" s="64" t="s">
        <v>638</v>
      </c>
      <c r="B3060" t="s">
        <v>18397</v>
      </c>
    </row>
    <row r="3061" spans="1:2" x14ac:dyDescent="0.25">
      <c r="A3061" s="64" t="s">
        <v>639</v>
      </c>
      <c r="B3061" t="s">
        <v>18397</v>
      </c>
    </row>
    <row r="3062" spans="1:2" x14ac:dyDescent="0.25">
      <c r="A3062" s="64" t="s">
        <v>1281</v>
      </c>
      <c r="B3062" t="s">
        <v>18397</v>
      </c>
    </row>
    <row r="3063" spans="1:2" x14ac:dyDescent="0.25">
      <c r="A3063" s="64" t="s">
        <v>1281</v>
      </c>
      <c r="B3063" t="s">
        <v>18397</v>
      </c>
    </row>
    <row r="3064" spans="1:2" x14ac:dyDescent="0.25">
      <c r="A3064" s="64" t="s">
        <v>641</v>
      </c>
      <c r="B3064" t="s">
        <v>18397</v>
      </c>
    </row>
    <row r="3065" spans="1:2" x14ac:dyDescent="0.25">
      <c r="A3065" s="64" t="s">
        <v>1591</v>
      </c>
      <c r="B3065" t="s">
        <v>18397</v>
      </c>
    </row>
    <row r="3066" spans="1:2" x14ac:dyDescent="0.25">
      <c r="A3066" s="64" t="s">
        <v>1591</v>
      </c>
      <c r="B3066" t="s">
        <v>18397</v>
      </c>
    </row>
    <row r="3067" spans="1:2" x14ac:dyDescent="0.25">
      <c r="A3067" s="64" t="s">
        <v>1592</v>
      </c>
      <c r="B3067" t="s">
        <v>18397</v>
      </c>
    </row>
    <row r="3068" spans="1:2" x14ac:dyDescent="0.25">
      <c r="A3068" s="64" t="s">
        <v>1544</v>
      </c>
      <c r="B3068" t="s">
        <v>18397</v>
      </c>
    </row>
    <row r="3069" spans="1:2" x14ac:dyDescent="0.25">
      <c r="A3069" s="64" t="s">
        <v>1176</v>
      </c>
      <c r="B3069" t="s">
        <v>18399</v>
      </c>
    </row>
    <row r="3070" spans="1:2" x14ac:dyDescent="0.25">
      <c r="A3070" s="64" t="s">
        <v>1544</v>
      </c>
      <c r="B3070" t="s">
        <v>18398</v>
      </c>
    </row>
    <row r="3071" spans="1:2" x14ac:dyDescent="0.25">
      <c r="A3071" s="64" t="s">
        <v>1176</v>
      </c>
      <c r="B3071" t="s">
        <v>18398</v>
      </c>
    </row>
    <row r="3072" spans="1:2" x14ac:dyDescent="0.25">
      <c r="A3072" s="64" t="s">
        <v>644</v>
      </c>
      <c r="B3072" t="s">
        <v>18398</v>
      </c>
    </row>
    <row r="3073" spans="1:2" x14ac:dyDescent="0.25">
      <c r="A3073" s="64" t="s">
        <v>645</v>
      </c>
      <c r="B3073" t="s">
        <v>18398</v>
      </c>
    </row>
    <row r="3074" spans="1:2" x14ac:dyDescent="0.25">
      <c r="A3074" s="64" t="s">
        <v>646</v>
      </c>
      <c r="B3074" t="s">
        <v>18398</v>
      </c>
    </row>
    <row r="3075" spans="1:2" x14ac:dyDescent="0.25">
      <c r="A3075" s="64" t="s">
        <v>1544</v>
      </c>
      <c r="B3075" t="s">
        <v>18398</v>
      </c>
    </row>
    <row r="3076" spans="1:2" x14ac:dyDescent="0.25">
      <c r="A3076" s="64" t="s">
        <v>799</v>
      </c>
      <c r="B3076" t="s">
        <v>18398</v>
      </c>
    </row>
    <row r="3077" spans="1:2" x14ac:dyDescent="0.25">
      <c r="A3077" s="64" t="s">
        <v>648</v>
      </c>
      <c r="B3077" t="s">
        <v>18398</v>
      </c>
    </row>
    <row r="3078" spans="1:2" x14ac:dyDescent="0.25">
      <c r="A3078" s="64" t="s">
        <v>649</v>
      </c>
      <c r="B3078" t="s">
        <v>18398</v>
      </c>
    </row>
    <row r="3079" spans="1:2" x14ac:dyDescent="0.25">
      <c r="A3079" s="64" t="s">
        <v>650</v>
      </c>
      <c r="B3079" t="s">
        <v>18397</v>
      </c>
    </row>
    <row r="3080" spans="1:2" x14ac:dyDescent="0.25">
      <c r="A3080" s="64" t="s">
        <v>650</v>
      </c>
      <c r="B3080" t="s">
        <v>18397</v>
      </c>
    </row>
    <row r="3081" spans="1:2" x14ac:dyDescent="0.25">
      <c r="A3081" s="64" t="s">
        <v>651</v>
      </c>
      <c r="B3081" t="s">
        <v>18397</v>
      </c>
    </row>
    <row r="3082" spans="1:2" x14ac:dyDescent="0.25">
      <c r="A3082" s="64" t="s">
        <v>651</v>
      </c>
      <c r="B3082" t="s">
        <v>18397</v>
      </c>
    </row>
    <row r="3083" spans="1:2" x14ac:dyDescent="0.25">
      <c r="A3083" s="64" t="s">
        <v>652</v>
      </c>
      <c r="B3083" t="s">
        <v>18397</v>
      </c>
    </row>
    <row r="3084" spans="1:2" x14ac:dyDescent="0.25">
      <c r="A3084" s="64" t="s">
        <v>652</v>
      </c>
      <c r="B3084" t="s">
        <v>18397</v>
      </c>
    </row>
    <row r="3085" spans="1:2" x14ac:dyDescent="0.25">
      <c r="A3085" s="64" t="s">
        <v>653</v>
      </c>
      <c r="B3085" t="s">
        <v>18397</v>
      </c>
    </row>
    <row r="3086" spans="1:2" x14ac:dyDescent="0.25">
      <c r="A3086" s="64" t="s">
        <v>653</v>
      </c>
      <c r="B3086" t="s">
        <v>18397</v>
      </c>
    </row>
    <row r="3087" spans="1:2" x14ac:dyDescent="0.25">
      <c r="A3087" s="64" t="s">
        <v>654</v>
      </c>
      <c r="B3087" t="s">
        <v>18397</v>
      </c>
    </row>
    <row r="3088" spans="1:2" x14ac:dyDescent="0.25">
      <c r="A3088" s="64" t="s">
        <v>654</v>
      </c>
      <c r="B3088" t="s">
        <v>18397</v>
      </c>
    </row>
    <row r="3089" spans="1:2" x14ac:dyDescent="0.25">
      <c r="A3089" s="64" t="s">
        <v>655</v>
      </c>
      <c r="B3089" t="s">
        <v>18397</v>
      </c>
    </row>
    <row r="3090" spans="1:2" x14ac:dyDescent="0.25">
      <c r="A3090" s="64" t="s">
        <v>655</v>
      </c>
      <c r="B3090" t="s">
        <v>18397</v>
      </c>
    </row>
    <row r="3091" spans="1:2" x14ac:dyDescent="0.25">
      <c r="A3091" s="64" t="s">
        <v>1544</v>
      </c>
      <c r="B3091" t="s">
        <v>18397</v>
      </c>
    </row>
    <row r="3092" spans="1:2" x14ac:dyDescent="0.25">
      <c r="A3092" s="64" t="s">
        <v>799</v>
      </c>
      <c r="B3092" t="s">
        <v>18397</v>
      </c>
    </row>
    <row r="3093" spans="1:2" x14ac:dyDescent="0.25">
      <c r="A3093" s="64" t="s">
        <v>657</v>
      </c>
      <c r="B3093" t="s">
        <v>18397</v>
      </c>
    </row>
    <row r="3094" spans="1:2" x14ac:dyDescent="0.25">
      <c r="A3094" s="64" t="s">
        <v>1549</v>
      </c>
      <c r="B3094" t="s">
        <v>18397</v>
      </c>
    </row>
    <row r="3095" spans="1:2" x14ac:dyDescent="0.25">
      <c r="A3095" s="64" t="s">
        <v>1544</v>
      </c>
      <c r="B3095" t="s">
        <v>18397</v>
      </c>
    </row>
    <row r="3096" spans="1:2" x14ac:dyDescent="0.25">
      <c r="A3096" s="64" t="s">
        <v>1549</v>
      </c>
      <c r="B3096" t="s">
        <v>18397</v>
      </c>
    </row>
    <row r="3097" spans="1:2" x14ac:dyDescent="0.25">
      <c r="A3097" s="64" t="s">
        <v>1549</v>
      </c>
      <c r="B3097" t="s">
        <v>18397</v>
      </c>
    </row>
    <row r="3098" spans="1:2" x14ac:dyDescent="0.25">
      <c r="A3098" s="64" t="s">
        <v>1406</v>
      </c>
      <c r="B3098" t="s">
        <v>18397</v>
      </c>
    </row>
    <row r="3099" spans="1:2" x14ac:dyDescent="0.25">
      <c r="A3099" s="64" t="s">
        <v>662</v>
      </c>
      <c r="B3099" t="s">
        <v>18397</v>
      </c>
    </row>
    <row r="3100" spans="1:2" x14ac:dyDescent="0.25">
      <c r="A3100" s="64" t="s">
        <v>662</v>
      </c>
      <c r="B3100" t="s">
        <v>18397</v>
      </c>
    </row>
    <row r="3101" spans="1:2" x14ac:dyDescent="0.25">
      <c r="A3101" s="64" t="s">
        <v>664</v>
      </c>
      <c r="B3101" t="s">
        <v>18397</v>
      </c>
    </row>
    <row r="3102" spans="1:2" x14ac:dyDescent="0.25">
      <c r="A3102" s="64" t="s">
        <v>665</v>
      </c>
      <c r="B3102" t="s">
        <v>18397</v>
      </c>
    </row>
    <row r="3103" spans="1:2" x14ac:dyDescent="0.25">
      <c r="A3103" s="64" t="s">
        <v>665</v>
      </c>
      <c r="B3103" t="s">
        <v>18397</v>
      </c>
    </row>
    <row r="3104" spans="1:2" x14ac:dyDescent="0.25">
      <c r="A3104" s="64" t="s">
        <v>665</v>
      </c>
      <c r="B3104" t="s">
        <v>18397</v>
      </c>
    </row>
    <row r="3105" spans="1:2" x14ac:dyDescent="0.25">
      <c r="A3105" s="64" t="s">
        <v>665</v>
      </c>
      <c r="B3105" t="s">
        <v>18397</v>
      </c>
    </row>
    <row r="3106" spans="1:2" x14ac:dyDescent="0.25">
      <c r="A3106" s="64" t="s">
        <v>665</v>
      </c>
      <c r="B3106" t="s">
        <v>18397</v>
      </c>
    </row>
    <row r="3107" spans="1:2" x14ac:dyDescent="0.25">
      <c r="A3107" s="64" t="s">
        <v>665</v>
      </c>
      <c r="B3107" t="s">
        <v>18397</v>
      </c>
    </row>
    <row r="3108" spans="1:2" x14ac:dyDescent="0.25">
      <c r="A3108" s="64" t="s">
        <v>1589</v>
      </c>
      <c r="B3108" t="s">
        <v>18397</v>
      </c>
    </row>
    <row r="3109" spans="1:2" x14ac:dyDescent="0.25">
      <c r="A3109" s="64" t="s">
        <v>1176</v>
      </c>
      <c r="B3109" t="s">
        <v>18397</v>
      </c>
    </row>
    <row r="3110" spans="1:2" x14ac:dyDescent="0.25">
      <c r="A3110" s="64" t="s">
        <v>1544</v>
      </c>
      <c r="B3110" t="s">
        <v>18397</v>
      </c>
    </row>
    <row r="3111" spans="1:2" x14ac:dyDescent="0.25">
      <c r="A3111" s="64" t="s">
        <v>667</v>
      </c>
      <c r="B3111" t="s">
        <v>18397</v>
      </c>
    </row>
    <row r="3112" spans="1:2" x14ac:dyDescent="0.25">
      <c r="A3112" s="64" t="s">
        <v>668</v>
      </c>
      <c r="B3112" t="s">
        <v>18397</v>
      </c>
    </row>
    <row r="3113" spans="1:2" x14ac:dyDescent="0.25">
      <c r="A3113" s="64" t="s">
        <v>668</v>
      </c>
      <c r="B3113" t="s">
        <v>18397</v>
      </c>
    </row>
    <row r="3114" spans="1:2" x14ac:dyDescent="0.25">
      <c r="A3114" s="64" t="s">
        <v>668</v>
      </c>
      <c r="B3114" t="s">
        <v>18397</v>
      </c>
    </row>
    <row r="3115" spans="1:2" x14ac:dyDescent="0.25">
      <c r="A3115" s="64" t="s">
        <v>668</v>
      </c>
      <c r="B3115" t="s">
        <v>18397</v>
      </c>
    </row>
    <row r="3116" spans="1:2" x14ac:dyDescent="0.25">
      <c r="A3116" s="64" t="s">
        <v>669</v>
      </c>
      <c r="B3116" t="s">
        <v>18397</v>
      </c>
    </row>
    <row r="3117" spans="1:2" x14ac:dyDescent="0.25">
      <c r="A3117" s="64" t="s">
        <v>670</v>
      </c>
      <c r="B3117" t="s">
        <v>18397</v>
      </c>
    </row>
    <row r="3118" spans="1:2" x14ac:dyDescent="0.25">
      <c r="A3118" s="64" t="s">
        <v>670</v>
      </c>
      <c r="B3118" t="s">
        <v>18397</v>
      </c>
    </row>
    <row r="3119" spans="1:2" x14ac:dyDescent="0.25">
      <c r="A3119" s="64" t="s">
        <v>1549</v>
      </c>
      <c r="B3119" t="s">
        <v>18397</v>
      </c>
    </row>
    <row r="3120" spans="1:2" x14ac:dyDescent="0.25">
      <c r="A3120" s="64" t="s">
        <v>673</v>
      </c>
      <c r="B3120" t="s">
        <v>18397</v>
      </c>
    </row>
    <row r="3121" spans="1:2" x14ac:dyDescent="0.25">
      <c r="A3121" s="64" t="s">
        <v>674</v>
      </c>
      <c r="B3121" t="s">
        <v>18397</v>
      </c>
    </row>
    <row r="3122" spans="1:2" x14ac:dyDescent="0.25">
      <c r="A3122" s="64" t="s">
        <v>675</v>
      </c>
      <c r="B3122" t="s">
        <v>18397</v>
      </c>
    </row>
    <row r="3123" spans="1:2" x14ac:dyDescent="0.25">
      <c r="A3123" s="64" t="s">
        <v>1543</v>
      </c>
      <c r="B3123" t="s">
        <v>18397</v>
      </c>
    </row>
    <row r="3124" spans="1:2" x14ac:dyDescent="0.25">
      <c r="A3124" s="64" t="s">
        <v>676</v>
      </c>
      <c r="B3124" t="s">
        <v>18397</v>
      </c>
    </row>
    <row r="3125" spans="1:2" x14ac:dyDescent="0.25">
      <c r="A3125" s="64" t="s">
        <v>1176</v>
      </c>
      <c r="B3125" t="s">
        <v>18397</v>
      </c>
    </row>
    <row r="3126" spans="1:2" x14ac:dyDescent="0.25">
      <c r="A3126" s="64" t="s">
        <v>1544</v>
      </c>
      <c r="B3126" t="s">
        <v>18397</v>
      </c>
    </row>
    <row r="3127" spans="1:2" x14ac:dyDescent="0.25">
      <c r="A3127" s="64" t="s">
        <v>1405</v>
      </c>
      <c r="B3127" t="s">
        <v>18397</v>
      </c>
    </row>
    <row r="3128" spans="1:2" x14ac:dyDescent="0.25">
      <c r="A3128" s="64" t="s">
        <v>1405</v>
      </c>
      <c r="B3128" t="s">
        <v>18397</v>
      </c>
    </row>
    <row r="3129" spans="1:2" x14ac:dyDescent="0.25">
      <c r="A3129" s="64" t="s">
        <v>1405</v>
      </c>
      <c r="B3129" t="s">
        <v>18397</v>
      </c>
    </row>
    <row r="3130" spans="1:2" x14ac:dyDescent="0.25">
      <c r="A3130" s="64" t="s">
        <v>680</v>
      </c>
      <c r="B3130" t="s">
        <v>18397</v>
      </c>
    </row>
    <row r="3131" spans="1:2" x14ac:dyDescent="0.25">
      <c r="A3131" s="64" t="s">
        <v>1544</v>
      </c>
      <c r="B3131" t="s">
        <v>18397</v>
      </c>
    </row>
    <row r="3132" spans="1:2" x14ac:dyDescent="0.25">
      <c r="A3132" s="64" t="s">
        <v>878</v>
      </c>
      <c r="B3132" t="s">
        <v>18397</v>
      </c>
    </row>
    <row r="3133" spans="1:2" x14ac:dyDescent="0.25">
      <c r="A3133" s="64" t="s">
        <v>1405</v>
      </c>
      <c r="B3133" t="s">
        <v>18397</v>
      </c>
    </row>
    <row r="3134" spans="1:2" x14ac:dyDescent="0.25">
      <c r="A3134" s="64" t="s">
        <v>1405</v>
      </c>
      <c r="B3134" t="s">
        <v>18397</v>
      </c>
    </row>
    <row r="3135" spans="1:2" x14ac:dyDescent="0.25">
      <c r="A3135" s="64" t="s">
        <v>684</v>
      </c>
      <c r="B3135" t="s">
        <v>18397</v>
      </c>
    </row>
    <row r="3136" spans="1:2" x14ac:dyDescent="0.25">
      <c r="A3136" s="64" t="s">
        <v>1405</v>
      </c>
      <c r="B3136" t="s">
        <v>18397</v>
      </c>
    </row>
    <row r="3137" spans="1:2" x14ac:dyDescent="0.25">
      <c r="A3137" s="64" t="s">
        <v>1281</v>
      </c>
      <c r="B3137" t="s">
        <v>18397</v>
      </c>
    </row>
    <row r="3138" spans="1:2" x14ac:dyDescent="0.25">
      <c r="A3138" s="64" t="s">
        <v>1406</v>
      </c>
      <c r="B3138" t="s">
        <v>18397</v>
      </c>
    </row>
    <row r="3139" spans="1:2" x14ac:dyDescent="0.25">
      <c r="A3139" s="64" t="s">
        <v>1544</v>
      </c>
      <c r="B3139" t="s">
        <v>18397</v>
      </c>
    </row>
    <row r="3140" spans="1:2" x14ac:dyDescent="0.25">
      <c r="A3140" s="64" t="s">
        <v>878</v>
      </c>
      <c r="B3140" t="s">
        <v>18397</v>
      </c>
    </row>
    <row r="3141" spans="1:2" x14ac:dyDescent="0.25">
      <c r="A3141" s="64" t="s">
        <v>1281</v>
      </c>
      <c r="B3141" t="s">
        <v>18397</v>
      </c>
    </row>
    <row r="3142" spans="1:2" x14ac:dyDescent="0.25">
      <c r="A3142" s="64" t="s">
        <v>1281</v>
      </c>
      <c r="B3142" t="s">
        <v>18397</v>
      </c>
    </row>
    <row r="3143" spans="1:2" x14ac:dyDescent="0.25">
      <c r="A3143" s="64" t="s">
        <v>1405</v>
      </c>
      <c r="B3143" t="s">
        <v>18397</v>
      </c>
    </row>
    <row r="3144" spans="1:2" x14ac:dyDescent="0.25">
      <c r="A3144" s="64" t="s">
        <v>1281</v>
      </c>
      <c r="B3144" t="s">
        <v>18397</v>
      </c>
    </row>
    <row r="3145" spans="1:2" x14ac:dyDescent="0.25">
      <c r="A3145" s="64" t="s">
        <v>1281</v>
      </c>
      <c r="B3145" t="s">
        <v>18397</v>
      </c>
    </row>
    <row r="3146" spans="1:2" x14ac:dyDescent="0.25">
      <c r="A3146" s="64" t="s">
        <v>1281</v>
      </c>
      <c r="B3146" t="s">
        <v>18397</v>
      </c>
    </row>
    <row r="3147" spans="1:2" x14ac:dyDescent="0.25">
      <c r="A3147" s="64" t="s">
        <v>1406</v>
      </c>
      <c r="B3147" t="s">
        <v>18397</v>
      </c>
    </row>
    <row r="3148" spans="1:2" x14ac:dyDescent="0.25">
      <c r="A3148" s="64" t="s">
        <v>694</v>
      </c>
      <c r="B3148" t="s">
        <v>18397</v>
      </c>
    </row>
    <row r="3149" spans="1:2" x14ac:dyDescent="0.25">
      <c r="A3149" s="64" t="s">
        <v>1406</v>
      </c>
      <c r="B3149" t="s">
        <v>18397</v>
      </c>
    </row>
    <row r="3150" spans="1:2" x14ac:dyDescent="0.25">
      <c r="A3150" s="64" t="s">
        <v>696</v>
      </c>
      <c r="B3150" t="s">
        <v>18397</v>
      </c>
    </row>
    <row r="3151" spans="1:2" x14ac:dyDescent="0.25">
      <c r="A3151" s="64" t="s">
        <v>1281</v>
      </c>
      <c r="B3151" t="s">
        <v>18397</v>
      </c>
    </row>
    <row r="3152" spans="1:2" x14ac:dyDescent="0.25">
      <c r="A3152" s="64" t="s">
        <v>698</v>
      </c>
      <c r="B3152" t="s">
        <v>18397</v>
      </c>
    </row>
    <row r="3153" spans="1:2" x14ac:dyDescent="0.25">
      <c r="A3153" s="64" t="s">
        <v>1281</v>
      </c>
      <c r="B3153" t="s">
        <v>18397</v>
      </c>
    </row>
    <row r="3154" spans="1:2" x14ac:dyDescent="0.25">
      <c r="A3154" s="64" t="s">
        <v>1281</v>
      </c>
      <c r="B3154" t="s">
        <v>18397</v>
      </c>
    </row>
    <row r="3155" spans="1:2" x14ac:dyDescent="0.25">
      <c r="A3155" s="64" t="s">
        <v>1405</v>
      </c>
      <c r="B3155" t="s">
        <v>18397</v>
      </c>
    </row>
    <row r="3156" spans="1:2" x14ac:dyDescent="0.25">
      <c r="A3156" s="64" t="s">
        <v>1281</v>
      </c>
      <c r="B3156" t="s">
        <v>18397</v>
      </c>
    </row>
    <row r="3157" spans="1:2" x14ac:dyDescent="0.25">
      <c r="A3157" s="64" t="s">
        <v>1078</v>
      </c>
      <c r="B3157" t="s">
        <v>18397</v>
      </c>
    </row>
    <row r="3158" spans="1:2" x14ac:dyDescent="0.25">
      <c r="A3158" s="64" t="s">
        <v>1281</v>
      </c>
      <c r="B3158" t="s">
        <v>18397</v>
      </c>
    </row>
    <row r="3159" spans="1:2" x14ac:dyDescent="0.25">
      <c r="A3159" s="64" t="s">
        <v>1405</v>
      </c>
      <c r="B3159" t="s">
        <v>18397</v>
      </c>
    </row>
    <row r="3160" spans="1:2" x14ac:dyDescent="0.25">
      <c r="A3160" s="64" t="s">
        <v>1281</v>
      </c>
      <c r="B3160" t="s">
        <v>18397</v>
      </c>
    </row>
    <row r="3161" spans="1:2" x14ac:dyDescent="0.25">
      <c r="A3161" s="64" t="s">
        <v>1078</v>
      </c>
      <c r="B3161" t="s">
        <v>18397</v>
      </c>
    </row>
    <row r="3162" spans="1:2" x14ac:dyDescent="0.25">
      <c r="A3162" s="64" t="s">
        <v>1406</v>
      </c>
      <c r="B3162" t="s">
        <v>18397</v>
      </c>
    </row>
    <row r="3163" spans="1:2" x14ac:dyDescent="0.25">
      <c r="A3163" s="64" t="s">
        <v>1405</v>
      </c>
      <c r="B3163" t="s">
        <v>18397</v>
      </c>
    </row>
    <row r="3164" spans="1:2" x14ac:dyDescent="0.25">
      <c r="A3164" s="64" t="s">
        <v>1406</v>
      </c>
      <c r="B3164" t="s">
        <v>18397</v>
      </c>
    </row>
    <row r="3165" spans="1:2" x14ac:dyDescent="0.25">
      <c r="A3165" s="64" t="s">
        <v>1405</v>
      </c>
      <c r="B3165" t="s">
        <v>18397</v>
      </c>
    </row>
    <row r="3166" spans="1:2" x14ac:dyDescent="0.25">
      <c r="A3166" s="64" t="s">
        <v>1405</v>
      </c>
      <c r="B3166" t="s">
        <v>18397</v>
      </c>
    </row>
    <row r="3167" spans="1:2" x14ac:dyDescent="0.25">
      <c r="A3167" s="64" t="s">
        <v>1176</v>
      </c>
      <c r="B3167" t="s">
        <v>18397</v>
      </c>
    </row>
    <row r="3168" spans="1:2" x14ac:dyDescent="0.25">
      <c r="A3168" s="64" t="s">
        <v>1544</v>
      </c>
      <c r="B3168" t="s">
        <v>18397</v>
      </c>
    </row>
    <row r="3169" spans="1:2" x14ac:dyDescent="0.25">
      <c r="A3169" s="64" t="s">
        <v>878</v>
      </c>
      <c r="B3169" t="s">
        <v>18397</v>
      </c>
    </row>
    <row r="3170" spans="1:2" x14ac:dyDescent="0.25">
      <c r="A3170" s="64" t="s">
        <v>709</v>
      </c>
      <c r="B3170" t="s">
        <v>18397</v>
      </c>
    </row>
    <row r="3171" spans="1:2" x14ac:dyDescent="0.25">
      <c r="A3171" s="64" t="s">
        <v>1544</v>
      </c>
      <c r="B3171" t="s">
        <v>18397</v>
      </c>
    </row>
    <row r="3172" spans="1:2" x14ac:dyDescent="0.25">
      <c r="A3172" s="64" t="s">
        <v>1406</v>
      </c>
      <c r="B3172" t="s">
        <v>18397</v>
      </c>
    </row>
    <row r="3173" spans="1:2" x14ac:dyDescent="0.25">
      <c r="A3173" s="64" t="s">
        <v>1405</v>
      </c>
      <c r="B3173" t="s">
        <v>18397</v>
      </c>
    </row>
    <row r="3174" spans="1:2" x14ac:dyDescent="0.25">
      <c r="A3174" s="64" t="s">
        <v>712</v>
      </c>
      <c r="B3174" t="s">
        <v>18397</v>
      </c>
    </row>
    <row r="3175" spans="1:2" x14ac:dyDescent="0.25">
      <c r="A3175" s="64" t="s">
        <v>713</v>
      </c>
      <c r="B3175" t="s">
        <v>18397</v>
      </c>
    </row>
    <row r="3176" spans="1:2" x14ac:dyDescent="0.25">
      <c r="A3176" s="64" t="s">
        <v>714</v>
      </c>
      <c r="B3176" t="s">
        <v>18397</v>
      </c>
    </row>
    <row r="3177" spans="1:2" x14ac:dyDescent="0.25">
      <c r="A3177" s="64" t="s">
        <v>715</v>
      </c>
      <c r="B3177" t="s">
        <v>18397</v>
      </c>
    </row>
    <row r="3178" spans="1:2" x14ac:dyDescent="0.25">
      <c r="A3178" s="64" t="s">
        <v>716</v>
      </c>
      <c r="B3178" t="s">
        <v>18397</v>
      </c>
    </row>
    <row r="3179" spans="1:2" x14ac:dyDescent="0.25">
      <c r="A3179" s="64" t="s">
        <v>717</v>
      </c>
      <c r="B3179" t="s">
        <v>18397</v>
      </c>
    </row>
    <row r="3180" spans="1:2" x14ac:dyDescent="0.25">
      <c r="A3180" s="64" t="s">
        <v>718</v>
      </c>
      <c r="B3180" t="s">
        <v>18397</v>
      </c>
    </row>
    <row r="3181" spans="1:2" x14ac:dyDescent="0.25">
      <c r="A3181" s="64" t="s">
        <v>719</v>
      </c>
      <c r="B3181" t="s">
        <v>18397</v>
      </c>
    </row>
    <row r="3182" spans="1:2" x14ac:dyDescent="0.25">
      <c r="A3182" s="64" t="s">
        <v>720</v>
      </c>
      <c r="B3182" t="s">
        <v>18397</v>
      </c>
    </row>
    <row r="3183" spans="1:2" x14ac:dyDescent="0.25">
      <c r="A3183" s="64" t="s">
        <v>721</v>
      </c>
      <c r="B3183" t="s">
        <v>18397</v>
      </c>
    </row>
    <row r="3184" spans="1:2" x14ac:dyDescent="0.25">
      <c r="A3184" s="64" t="s">
        <v>722</v>
      </c>
      <c r="B3184" t="s">
        <v>18397</v>
      </c>
    </row>
    <row r="3185" spans="1:2" x14ac:dyDescent="0.25">
      <c r="A3185" s="64" t="s">
        <v>723</v>
      </c>
      <c r="B3185" t="s">
        <v>18397</v>
      </c>
    </row>
    <row r="3186" spans="1:2" x14ac:dyDescent="0.25">
      <c r="A3186" s="64" t="s">
        <v>724</v>
      </c>
      <c r="B3186" t="s">
        <v>18397</v>
      </c>
    </row>
    <row r="3187" spans="1:2" x14ac:dyDescent="0.25">
      <c r="A3187" s="64" t="s">
        <v>725</v>
      </c>
      <c r="B3187" t="s">
        <v>18397</v>
      </c>
    </row>
    <row r="3188" spans="1:2" x14ac:dyDescent="0.25">
      <c r="A3188" s="64" t="s">
        <v>726</v>
      </c>
      <c r="B3188" t="s">
        <v>18397</v>
      </c>
    </row>
    <row r="3189" spans="1:2" x14ac:dyDescent="0.25">
      <c r="A3189" s="64" t="s">
        <v>727</v>
      </c>
      <c r="B3189" t="s">
        <v>18397</v>
      </c>
    </row>
    <row r="3190" spans="1:2" x14ac:dyDescent="0.25">
      <c r="A3190" s="64" t="s">
        <v>728</v>
      </c>
      <c r="B3190" t="s">
        <v>18397</v>
      </c>
    </row>
    <row r="3191" spans="1:2" x14ac:dyDescent="0.25">
      <c r="A3191" s="64" t="s">
        <v>729</v>
      </c>
      <c r="B3191" t="s">
        <v>18397</v>
      </c>
    </row>
    <row r="3192" spans="1:2" x14ac:dyDescent="0.25">
      <c r="A3192" s="64" t="s">
        <v>730</v>
      </c>
      <c r="B3192" t="s">
        <v>18397</v>
      </c>
    </row>
    <row r="3193" spans="1:2" x14ac:dyDescent="0.25">
      <c r="A3193" s="64" t="s">
        <v>731</v>
      </c>
      <c r="B3193" t="s">
        <v>18397</v>
      </c>
    </row>
    <row r="3194" spans="1:2" x14ac:dyDescent="0.25">
      <c r="A3194" s="64" t="s">
        <v>732</v>
      </c>
      <c r="B3194" t="s">
        <v>18397</v>
      </c>
    </row>
    <row r="3195" spans="1:2" x14ac:dyDescent="0.25">
      <c r="A3195" s="64" t="s">
        <v>733</v>
      </c>
      <c r="B3195" t="s">
        <v>18397</v>
      </c>
    </row>
    <row r="3196" spans="1:2" x14ac:dyDescent="0.25">
      <c r="A3196" s="64" t="s">
        <v>734</v>
      </c>
      <c r="B3196" t="s">
        <v>18397</v>
      </c>
    </row>
    <row r="3197" spans="1:2" x14ac:dyDescent="0.25">
      <c r="A3197" s="64" t="s">
        <v>735</v>
      </c>
      <c r="B3197" t="s">
        <v>18397</v>
      </c>
    </row>
    <row r="3198" spans="1:2" x14ac:dyDescent="0.25">
      <c r="A3198" s="64" t="s">
        <v>1281</v>
      </c>
      <c r="B3198" t="s">
        <v>18397</v>
      </c>
    </row>
    <row r="3199" spans="1:2" x14ac:dyDescent="0.25">
      <c r="A3199" s="64" t="s">
        <v>1549</v>
      </c>
      <c r="B3199" t="s">
        <v>18397</v>
      </c>
    </row>
    <row r="3200" spans="1:2" x14ac:dyDescent="0.25">
      <c r="A3200" s="64" t="s">
        <v>1567</v>
      </c>
      <c r="B3200" t="s">
        <v>18397</v>
      </c>
    </row>
    <row r="3201" spans="1:2" x14ac:dyDescent="0.25">
      <c r="A3201" s="64" t="s">
        <v>1567</v>
      </c>
      <c r="B3201" t="s">
        <v>18397</v>
      </c>
    </row>
    <row r="3202" spans="1:2" x14ac:dyDescent="0.25">
      <c r="A3202" s="64" t="s">
        <v>738</v>
      </c>
      <c r="B3202" t="s">
        <v>18397</v>
      </c>
    </row>
    <row r="3203" spans="1:2" x14ac:dyDescent="0.25">
      <c r="A3203" s="64" t="s">
        <v>1547</v>
      </c>
      <c r="B3203" t="s">
        <v>18397</v>
      </c>
    </row>
    <row r="3204" spans="1:2" x14ac:dyDescent="0.25">
      <c r="A3204" s="64" t="s">
        <v>1532</v>
      </c>
      <c r="B3204" t="s">
        <v>18397</v>
      </c>
    </row>
    <row r="3205" spans="1:2" x14ac:dyDescent="0.25">
      <c r="A3205" s="64" t="s">
        <v>742</v>
      </c>
      <c r="B3205" t="s">
        <v>18397</v>
      </c>
    </row>
    <row r="3206" spans="1:2" x14ac:dyDescent="0.25">
      <c r="A3206" s="64" t="s">
        <v>742</v>
      </c>
      <c r="B3206" t="s">
        <v>18397</v>
      </c>
    </row>
    <row r="3207" spans="1:2" x14ac:dyDescent="0.25">
      <c r="A3207" s="64" t="s">
        <v>743</v>
      </c>
      <c r="B3207" t="s">
        <v>18397</v>
      </c>
    </row>
    <row r="3208" spans="1:2" x14ac:dyDescent="0.25">
      <c r="A3208" s="64" t="s">
        <v>744</v>
      </c>
      <c r="B3208" t="s">
        <v>18397</v>
      </c>
    </row>
    <row r="3209" spans="1:2" x14ac:dyDescent="0.25">
      <c r="A3209" s="64" t="s">
        <v>744</v>
      </c>
      <c r="B3209" t="s">
        <v>18397</v>
      </c>
    </row>
    <row r="3210" spans="1:2" x14ac:dyDescent="0.25">
      <c r="A3210" s="64" t="s">
        <v>745</v>
      </c>
      <c r="B3210" t="s">
        <v>18397</v>
      </c>
    </row>
    <row r="3211" spans="1:2" x14ac:dyDescent="0.25">
      <c r="A3211" s="64" t="s">
        <v>746</v>
      </c>
      <c r="B3211" t="s">
        <v>18397</v>
      </c>
    </row>
    <row r="3212" spans="1:2" x14ac:dyDescent="0.25">
      <c r="A3212" s="64" t="s">
        <v>746</v>
      </c>
      <c r="B3212" t="s">
        <v>18397</v>
      </c>
    </row>
    <row r="3213" spans="1:2" x14ac:dyDescent="0.25">
      <c r="A3213" s="64" t="s">
        <v>746</v>
      </c>
      <c r="B3213" t="s">
        <v>18397</v>
      </c>
    </row>
    <row r="3214" spans="1:2" x14ac:dyDescent="0.25">
      <c r="A3214" s="64" t="s">
        <v>746</v>
      </c>
      <c r="B3214" t="s">
        <v>18397</v>
      </c>
    </row>
    <row r="3215" spans="1:2" x14ac:dyDescent="0.25">
      <c r="A3215" s="64" t="s">
        <v>747</v>
      </c>
      <c r="B3215" t="s">
        <v>18397</v>
      </c>
    </row>
    <row r="3216" spans="1:2" x14ac:dyDescent="0.25">
      <c r="A3216" s="64" t="s">
        <v>747</v>
      </c>
      <c r="B3216" t="s">
        <v>18397</v>
      </c>
    </row>
    <row r="3217" spans="1:2" x14ac:dyDescent="0.25">
      <c r="A3217" s="64" t="s">
        <v>748</v>
      </c>
      <c r="B3217" t="s">
        <v>18397</v>
      </c>
    </row>
    <row r="3218" spans="1:2" x14ac:dyDescent="0.25">
      <c r="A3218" s="64" t="s">
        <v>749</v>
      </c>
      <c r="B3218" t="s">
        <v>18397</v>
      </c>
    </row>
    <row r="3219" spans="1:2" x14ac:dyDescent="0.25">
      <c r="A3219" s="64" t="s">
        <v>749</v>
      </c>
      <c r="B3219" t="s">
        <v>18397</v>
      </c>
    </row>
    <row r="3220" spans="1:2" x14ac:dyDescent="0.25">
      <c r="A3220" s="64" t="s">
        <v>1039</v>
      </c>
      <c r="B3220" t="s">
        <v>18397</v>
      </c>
    </row>
    <row r="3221" spans="1:2" x14ac:dyDescent="0.25">
      <c r="A3221" s="64" t="s">
        <v>1406</v>
      </c>
      <c r="B3221" t="s">
        <v>18397</v>
      </c>
    </row>
    <row r="3222" spans="1:2" x14ac:dyDescent="0.25">
      <c r="A3222" s="64" t="s">
        <v>753</v>
      </c>
      <c r="B3222" t="s">
        <v>18397</v>
      </c>
    </row>
    <row r="3223" spans="1:2" x14ac:dyDescent="0.25">
      <c r="A3223" s="64" t="s">
        <v>1281</v>
      </c>
      <c r="B3223" t="s">
        <v>18397</v>
      </c>
    </row>
    <row r="3224" spans="1:2" x14ac:dyDescent="0.25">
      <c r="A3224" s="64" t="s">
        <v>1078</v>
      </c>
      <c r="B3224" t="s">
        <v>18397</v>
      </c>
    </row>
    <row r="3225" spans="1:2" x14ac:dyDescent="0.25">
      <c r="A3225" s="64" t="s">
        <v>1281</v>
      </c>
      <c r="B3225" t="s">
        <v>18397</v>
      </c>
    </row>
    <row r="3226" spans="1:2" x14ac:dyDescent="0.25">
      <c r="A3226" s="64" t="s">
        <v>755</v>
      </c>
      <c r="B3226" t="s">
        <v>18397</v>
      </c>
    </row>
    <row r="3227" spans="1:2" x14ac:dyDescent="0.25">
      <c r="A3227" s="64" t="s">
        <v>756</v>
      </c>
      <c r="B3227" t="s">
        <v>18397</v>
      </c>
    </row>
    <row r="3228" spans="1:2" x14ac:dyDescent="0.25">
      <c r="A3228" s="64" t="s">
        <v>757</v>
      </c>
      <c r="B3228" t="s">
        <v>18397</v>
      </c>
    </row>
    <row r="3229" spans="1:2" x14ac:dyDescent="0.25">
      <c r="A3229" s="64" t="s">
        <v>757</v>
      </c>
      <c r="B3229" t="s">
        <v>18397</v>
      </c>
    </row>
    <row r="3230" spans="1:2" x14ac:dyDescent="0.25">
      <c r="A3230" s="64" t="s">
        <v>758</v>
      </c>
      <c r="B3230" t="s">
        <v>18397</v>
      </c>
    </row>
    <row r="3231" spans="1:2" x14ac:dyDescent="0.25">
      <c r="A3231" s="64" t="s">
        <v>759</v>
      </c>
      <c r="B3231" t="s">
        <v>18397</v>
      </c>
    </row>
    <row r="3232" spans="1:2" x14ac:dyDescent="0.25">
      <c r="A3232" s="64" t="s">
        <v>1544</v>
      </c>
      <c r="B3232" t="s">
        <v>18397</v>
      </c>
    </row>
    <row r="3233" spans="1:2" x14ac:dyDescent="0.25">
      <c r="A3233" s="64" t="s">
        <v>878</v>
      </c>
      <c r="B3233" t="s">
        <v>18397</v>
      </c>
    </row>
    <row r="3234" spans="1:2" x14ac:dyDescent="0.25">
      <c r="A3234" s="64" t="s">
        <v>761</v>
      </c>
      <c r="B3234" t="s">
        <v>18397</v>
      </c>
    </row>
    <row r="3235" spans="1:2" x14ac:dyDescent="0.25">
      <c r="A3235" s="64" t="s">
        <v>1281</v>
      </c>
      <c r="B3235" t="s">
        <v>18397</v>
      </c>
    </row>
    <row r="3236" spans="1:2" x14ac:dyDescent="0.25">
      <c r="A3236" s="64" t="s">
        <v>1078</v>
      </c>
      <c r="B3236" t="s">
        <v>18397</v>
      </c>
    </row>
    <row r="3237" spans="1:2" x14ac:dyDescent="0.25">
      <c r="A3237" s="64" t="s">
        <v>1405</v>
      </c>
      <c r="B3237" t="s">
        <v>18397</v>
      </c>
    </row>
    <row r="3238" spans="1:2" x14ac:dyDescent="0.25">
      <c r="A3238" s="64" t="s">
        <v>1544</v>
      </c>
      <c r="B3238" t="s">
        <v>18397</v>
      </c>
    </row>
    <row r="3239" spans="1:2" x14ac:dyDescent="0.25">
      <c r="A3239" s="64" t="s">
        <v>878</v>
      </c>
      <c r="B3239" t="s">
        <v>18397</v>
      </c>
    </row>
    <row r="3240" spans="1:2" x14ac:dyDescent="0.25">
      <c r="A3240" s="64" t="s">
        <v>1520</v>
      </c>
      <c r="B3240" t="s">
        <v>18397</v>
      </c>
    </row>
    <row r="3241" spans="1:2" x14ac:dyDescent="0.25">
      <c r="A3241" s="64" t="s">
        <v>1593</v>
      </c>
      <c r="B3241" t="s">
        <v>18397</v>
      </c>
    </row>
    <row r="3242" spans="1:2" x14ac:dyDescent="0.25">
      <c r="A3242" s="64" t="s">
        <v>1594</v>
      </c>
      <c r="B3242" t="s">
        <v>18397</v>
      </c>
    </row>
    <row r="3243" spans="1:2" x14ac:dyDescent="0.25">
      <c r="A3243" s="64" t="s">
        <v>1581</v>
      </c>
      <c r="B3243" t="s">
        <v>18397</v>
      </c>
    </row>
    <row r="3244" spans="1:2" x14ac:dyDescent="0.25">
      <c r="A3244" s="64" t="s">
        <v>1405</v>
      </c>
      <c r="B3244" t="s">
        <v>18397</v>
      </c>
    </row>
    <row r="3245" spans="1:2" x14ac:dyDescent="0.25">
      <c r="A3245" s="64" t="s">
        <v>768</v>
      </c>
      <c r="B3245" t="s">
        <v>18397</v>
      </c>
    </row>
    <row r="3246" spans="1:2" x14ac:dyDescent="0.25">
      <c r="A3246" s="64" t="s">
        <v>769</v>
      </c>
      <c r="B3246" t="s">
        <v>18397</v>
      </c>
    </row>
    <row r="3247" spans="1:2" x14ac:dyDescent="0.25">
      <c r="A3247" s="64" t="s">
        <v>770</v>
      </c>
      <c r="B3247" t="s">
        <v>18397</v>
      </c>
    </row>
    <row r="3248" spans="1:2" x14ac:dyDescent="0.25">
      <c r="A3248" s="64" t="s">
        <v>770</v>
      </c>
      <c r="B3248" t="s">
        <v>18397</v>
      </c>
    </row>
    <row r="3249" spans="1:2" x14ac:dyDescent="0.25">
      <c r="A3249" s="64" t="s">
        <v>770</v>
      </c>
      <c r="B3249" t="s">
        <v>18397</v>
      </c>
    </row>
    <row r="3250" spans="1:2" x14ac:dyDescent="0.25">
      <c r="A3250" s="64" t="s">
        <v>770</v>
      </c>
      <c r="B3250" t="s">
        <v>18397</v>
      </c>
    </row>
    <row r="3251" spans="1:2" x14ac:dyDescent="0.25">
      <c r="A3251" s="64" t="s">
        <v>770</v>
      </c>
      <c r="B3251" t="s">
        <v>18397</v>
      </c>
    </row>
    <row r="3252" spans="1:2" x14ac:dyDescent="0.25">
      <c r="A3252" s="64" t="s">
        <v>770</v>
      </c>
      <c r="B3252" t="s">
        <v>18397</v>
      </c>
    </row>
    <row r="3253" spans="1:2" x14ac:dyDescent="0.25">
      <c r="A3253" s="64" t="s">
        <v>1546</v>
      </c>
      <c r="B3253" t="s">
        <v>18397</v>
      </c>
    </row>
    <row r="3254" spans="1:2" x14ac:dyDescent="0.25">
      <c r="A3254" s="64" t="s">
        <v>1544</v>
      </c>
      <c r="B3254" t="s">
        <v>18397</v>
      </c>
    </row>
    <row r="3255" spans="1:2" x14ac:dyDescent="0.25">
      <c r="A3255" s="64" t="s">
        <v>878</v>
      </c>
      <c r="B3255" t="s">
        <v>18397</v>
      </c>
    </row>
    <row r="3256" spans="1:2" x14ac:dyDescent="0.25">
      <c r="A3256" s="64" t="s">
        <v>1594</v>
      </c>
      <c r="B3256" t="s">
        <v>18397</v>
      </c>
    </row>
    <row r="3257" spans="1:2" x14ac:dyDescent="0.25">
      <c r="A3257" s="64" t="s">
        <v>1595</v>
      </c>
      <c r="B3257" t="s">
        <v>18397</v>
      </c>
    </row>
    <row r="3258" spans="1:2" x14ac:dyDescent="0.25">
      <c r="A3258" s="64" t="s">
        <v>1561</v>
      </c>
      <c r="B3258" t="s">
        <v>18397</v>
      </c>
    </row>
    <row r="3259" spans="1:2" x14ac:dyDescent="0.25">
      <c r="A3259" s="64" t="s">
        <v>1406</v>
      </c>
      <c r="B3259" t="s">
        <v>18397</v>
      </c>
    </row>
    <row r="3260" spans="1:2" x14ac:dyDescent="0.25">
      <c r="A3260" s="64" t="s">
        <v>774</v>
      </c>
      <c r="B3260" t="s">
        <v>18397</v>
      </c>
    </row>
    <row r="3261" spans="1:2" x14ac:dyDescent="0.25">
      <c r="A3261" s="64" t="s">
        <v>774</v>
      </c>
      <c r="B3261" t="s">
        <v>18397</v>
      </c>
    </row>
    <row r="3262" spans="1:2" x14ac:dyDescent="0.25">
      <c r="A3262" s="64" t="s">
        <v>774</v>
      </c>
      <c r="B3262" t="s">
        <v>18397</v>
      </c>
    </row>
    <row r="3263" spans="1:2" x14ac:dyDescent="0.25">
      <c r="A3263" s="64" t="s">
        <v>775</v>
      </c>
      <c r="B3263" t="s">
        <v>18397</v>
      </c>
    </row>
    <row r="3264" spans="1:2" x14ac:dyDescent="0.25">
      <c r="A3264" s="64" t="s">
        <v>775</v>
      </c>
      <c r="B3264" t="s">
        <v>18397</v>
      </c>
    </row>
    <row r="3265" spans="1:2" x14ac:dyDescent="0.25">
      <c r="A3265" s="64" t="s">
        <v>776</v>
      </c>
      <c r="B3265" t="s">
        <v>18397</v>
      </c>
    </row>
    <row r="3266" spans="1:2" x14ac:dyDescent="0.25">
      <c r="A3266" s="64" t="s">
        <v>776</v>
      </c>
      <c r="B3266" t="s">
        <v>18397</v>
      </c>
    </row>
    <row r="3267" spans="1:2" x14ac:dyDescent="0.25">
      <c r="A3267" s="64" t="s">
        <v>1544</v>
      </c>
      <c r="B3267" t="s">
        <v>18397</v>
      </c>
    </row>
    <row r="3268" spans="1:2" x14ac:dyDescent="0.25">
      <c r="A3268" s="64" t="s">
        <v>878</v>
      </c>
      <c r="B3268" t="s">
        <v>18397</v>
      </c>
    </row>
    <row r="3269" spans="1:2" x14ac:dyDescent="0.25">
      <c r="A3269" s="64" t="s">
        <v>1561</v>
      </c>
      <c r="B3269" t="s">
        <v>18397</v>
      </c>
    </row>
    <row r="3270" spans="1:2" x14ac:dyDescent="0.25">
      <c r="A3270" s="64" t="s">
        <v>779</v>
      </c>
      <c r="B3270" t="s">
        <v>18397</v>
      </c>
    </row>
    <row r="3271" spans="1:2" x14ac:dyDescent="0.25">
      <c r="A3271" s="64" t="s">
        <v>779</v>
      </c>
      <c r="B3271" t="s">
        <v>18397</v>
      </c>
    </row>
    <row r="3272" spans="1:2" x14ac:dyDescent="0.25">
      <c r="A3272" s="64" t="s">
        <v>780</v>
      </c>
      <c r="B3272" t="s">
        <v>18397</v>
      </c>
    </row>
    <row r="3273" spans="1:2" x14ac:dyDescent="0.25">
      <c r="A3273" s="64" t="s">
        <v>781</v>
      </c>
      <c r="B3273" t="s">
        <v>18397</v>
      </c>
    </row>
    <row r="3274" spans="1:2" x14ac:dyDescent="0.25">
      <c r="A3274" s="64" t="s">
        <v>782</v>
      </c>
      <c r="B3274" t="s">
        <v>18397</v>
      </c>
    </row>
    <row r="3275" spans="1:2" x14ac:dyDescent="0.25">
      <c r="A3275" s="64" t="s">
        <v>1520</v>
      </c>
      <c r="B3275" t="s">
        <v>18397</v>
      </c>
    </row>
    <row r="3276" spans="1:2" x14ac:dyDescent="0.25">
      <c r="A3276" s="64" t="s">
        <v>1570</v>
      </c>
      <c r="B3276" t="s">
        <v>18397</v>
      </c>
    </row>
    <row r="3277" spans="1:2" x14ac:dyDescent="0.25">
      <c r="A3277" s="64" t="s">
        <v>1571</v>
      </c>
      <c r="B3277" t="s">
        <v>18397</v>
      </c>
    </row>
    <row r="3278" spans="1:2" x14ac:dyDescent="0.25">
      <c r="A3278" s="64" t="s">
        <v>1544</v>
      </c>
      <c r="B3278" t="s">
        <v>18397</v>
      </c>
    </row>
    <row r="3279" spans="1:2" x14ac:dyDescent="0.25">
      <c r="A3279" s="64" t="s">
        <v>642</v>
      </c>
      <c r="B3279" t="s">
        <v>18397</v>
      </c>
    </row>
    <row r="3280" spans="1:2" x14ac:dyDescent="0.25">
      <c r="A3280" s="64" t="s">
        <v>1571</v>
      </c>
      <c r="B3280" t="s">
        <v>18397</v>
      </c>
    </row>
    <row r="3281" spans="1:2" x14ac:dyDescent="0.25">
      <c r="A3281" s="64" t="s">
        <v>1544</v>
      </c>
      <c r="B3281" t="s">
        <v>18397</v>
      </c>
    </row>
    <row r="3282" spans="1:2" x14ac:dyDescent="0.25">
      <c r="A3282" s="64" t="s">
        <v>785</v>
      </c>
      <c r="B3282" t="s">
        <v>18397</v>
      </c>
    </row>
    <row r="3283" spans="1:2" x14ac:dyDescent="0.25">
      <c r="A3283" s="64" t="s">
        <v>785</v>
      </c>
      <c r="B3283" t="s">
        <v>18397</v>
      </c>
    </row>
    <row r="3284" spans="1:2" x14ac:dyDescent="0.25">
      <c r="A3284" s="64" t="s">
        <v>1520</v>
      </c>
      <c r="B3284" t="s">
        <v>18397</v>
      </c>
    </row>
    <row r="3285" spans="1:2" x14ac:dyDescent="0.25">
      <c r="A3285" s="64" t="s">
        <v>1406</v>
      </c>
      <c r="B3285" t="s">
        <v>18397</v>
      </c>
    </row>
    <row r="3286" spans="1:2" x14ac:dyDescent="0.25">
      <c r="A3286" s="64" t="s">
        <v>788</v>
      </c>
      <c r="B3286" t="s">
        <v>18397</v>
      </c>
    </row>
    <row r="3287" spans="1:2" x14ac:dyDescent="0.25">
      <c r="A3287" s="64" t="s">
        <v>789</v>
      </c>
      <c r="B3287" t="s">
        <v>18397</v>
      </c>
    </row>
    <row r="3288" spans="1:2" x14ac:dyDescent="0.25">
      <c r="A3288" s="64" t="s">
        <v>1159</v>
      </c>
      <c r="B3288" t="s">
        <v>18397</v>
      </c>
    </row>
    <row r="3289" spans="1:2" x14ac:dyDescent="0.25">
      <c r="A3289" s="64" t="s">
        <v>791</v>
      </c>
      <c r="B3289" t="s">
        <v>18397</v>
      </c>
    </row>
    <row r="3290" spans="1:2" x14ac:dyDescent="0.25">
      <c r="A3290" s="64" t="s">
        <v>1159</v>
      </c>
      <c r="B3290" t="s">
        <v>18397</v>
      </c>
    </row>
    <row r="3291" spans="1:2" x14ac:dyDescent="0.25">
      <c r="A3291" s="64" t="s">
        <v>793</v>
      </c>
      <c r="B3291" t="s">
        <v>18397</v>
      </c>
    </row>
    <row r="3292" spans="1:2" x14ac:dyDescent="0.25">
      <c r="A3292" s="64" t="s">
        <v>793</v>
      </c>
      <c r="B3292" t="s">
        <v>18397</v>
      </c>
    </row>
    <row r="3293" spans="1:2" x14ac:dyDescent="0.25">
      <c r="A3293" s="64" t="s">
        <v>794</v>
      </c>
      <c r="B3293" t="s">
        <v>18397</v>
      </c>
    </row>
    <row r="3294" spans="1:2" x14ac:dyDescent="0.25">
      <c r="A3294" s="64" t="s">
        <v>794</v>
      </c>
      <c r="B3294" t="s">
        <v>18397</v>
      </c>
    </row>
    <row r="3295" spans="1:2" x14ac:dyDescent="0.25">
      <c r="A3295" s="64" t="s">
        <v>795</v>
      </c>
      <c r="B3295" t="s">
        <v>18397</v>
      </c>
    </row>
    <row r="3296" spans="1:2" x14ac:dyDescent="0.25">
      <c r="A3296" s="64" t="s">
        <v>1549</v>
      </c>
      <c r="B3296" t="s">
        <v>18397</v>
      </c>
    </row>
    <row r="3297" spans="1:2" x14ac:dyDescent="0.25">
      <c r="A3297" s="64" t="s">
        <v>1549</v>
      </c>
      <c r="B3297" t="s">
        <v>18397</v>
      </c>
    </row>
    <row r="3298" spans="1:2" x14ac:dyDescent="0.25">
      <c r="A3298" s="64" t="s">
        <v>797</v>
      </c>
      <c r="B3298" t="s">
        <v>18397</v>
      </c>
    </row>
    <row r="3299" spans="1:2" x14ac:dyDescent="0.25">
      <c r="A3299" s="64" t="s">
        <v>797</v>
      </c>
      <c r="B3299" t="s">
        <v>18397</v>
      </c>
    </row>
    <row r="3300" spans="1:2" x14ac:dyDescent="0.25">
      <c r="A3300" s="64" t="s">
        <v>798</v>
      </c>
      <c r="B3300" t="s">
        <v>18397</v>
      </c>
    </row>
    <row r="3301" spans="1:2" x14ac:dyDescent="0.25">
      <c r="A3301" s="64" t="s">
        <v>798</v>
      </c>
      <c r="B3301" t="s">
        <v>18397</v>
      </c>
    </row>
    <row r="3302" spans="1:2" x14ac:dyDescent="0.25">
      <c r="A3302" s="64" t="s">
        <v>1544</v>
      </c>
      <c r="B3302" t="s">
        <v>18397</v>
      </c>
    </row>
    <row r="3303" spans="1:2" x14ac:dyDescent="0.25">
      <c r="A3303" s="64" t="s">
        <v>799</v>
      </c>
      <c r="B3303" t="s">
        <v>18397</v>
      </c>
    </row>
    <row r="3304" spans="1:2" x14ac:dyDescent="0.25">
      <c r="A3304" s="64" t="s">
        <v>1544</v>
      </c>
      <c r="B3304" t="s">
        <v>18397</v>
      </c>
    </row>
    <row r="3305" spans="1:2" x14ac:dyDescent="0.25">
      <c r="A3305" s="64" t="s">
        <v>801</v>
      </c>
      <c r="B3305" t="s">
        <v>18397</v>
      </c>
    </row>
    <row r="3306" spans="1:2" x14ac:dyDescent="0.25">
      <c r="A3306" s="64" t="s">
        <v>801</v>
      </c>
      <c r="B3306" t="s">
        <v>18397</v>
      </c>
    </row>
    <row r="3307" spans="1:2" x14ac:dyDescent="0.25">
      <c r="A3307" s="64" t="s">
        <v>1596</v>
      </c>
      <c r="B3307" t="s">
        <v>18397</v>
      </c>
    </row>
    <row r="3308" spans="1:2" x14ac:dyDescent="0.25">
      <c r="A3308" s="64" t="s">
        <v>1597</v>
      </c>
      <c r="B3308" t="s">
        <v>18397</v>
      </c>
    </row>
    <row r="3309" spans="1:2" x14ac:dyDescent="0.25">
      <c r="A3309" s="64" t="s">
        <v>804</v>
      </c>
      <c r="B3309" t="s">
        <v>18397</v>
      </c>
    </row>
    <row r="3310" spans="1:2" x14ac:dyDescent="0.25">
      <c r="A3310" s="64" t="s">
        <v>805</v>
      </c>
      <c r="B3310" t="s">
        <v>18397</v>
      </c>
    </row>
    <row r="3311" spans="1:2" x14ac:dyDescent="0.25">
      <c r="A3311" s="64" t="s">
        <v>806</v>
      </c>
      <c r="B3311" t="s">
        <v>18397</v>
      </c>
    </row>
    <row r="3312" spans="1:2" x14ac:dyDescent="0.25">
      <c r="A3312" s="64" t="s">
        <v>807</v>
      </c>
      <c r="B3312" t="s">
        <v>18397</v>
      </c>
    </row>
    <row r="3313" spans="1:2" x14ac:dyDescent="0.25">
      <c r="A3313" s="64" t="s">
        <v>808</v>
      </c>
      <c r="B3313" t="s">
        <v>18397</v>
      </c>
    </row>
    <row r="3314" spans="1:2" x14ac:dyDescent="0.25">
      <c r="A3314" s="64" t="s">
        <v>809</v>
      </c>
      <c r="B3314" t="s">
        <v>18397</v>
      </c>
    </row>
    <row r="3315" spans="1:2" x14ac:dyDescent="0.25">
      <c r="A3315" s="64" t="s">
        <v>810</v>
      </c>
      <c r="B3315" t="s">
        <v>18397</v>
      </c>
    </row>
    <row r="3316" spans="1:2" x14ac:dyDescent="0.25">
      <c r="A3316" s="64" t="s">
        <v>811</v>
      </c>
      <c r="B3316" t="s">
        <v>18397</v>
      </c>
    </row>
    <row r="3317" spans="1:2" x14ac:dyDescent="0.25">
      <c r="A3317" s="64" t="s">
        <v>812</v>
      </c>
      <c r="B3317" t="s">
        <v>18399</v>
      </c>
    </row>
    <row r="3318" spans="1:2" x14ac:dyDescent="0.25">
      <c r="A3318" s="64" t="s">
        <v>813</v>
      </c>
      <c r="B3318" t="s">
        <v>18399</v>
      </c>
    </row>
    <row r="3319" spans="1:2" x14ac:dyDescent="0.25">
      <c r="A3319" s="64" t="s">
        <v>814</v>
      </c>
      <c r="B3319" t="s">
        <v>18397</v>
      </c>
    </row>
    <row r="3320" spans="1:2" x14ac:dyDescent="0.25">
      <c r="A3320" s="64" t="s">
        <v>815</v>
      </c>
      <c r="B3320" t="s">
        <v>18397</v>
      </c>
    </row>
    <row r="3321" spans="1:2" x14ac:dyDescent="0.25">
      <c r="A3321" s="64" t="s">
        <v>816</v>
      </c>
      <c r="B3321" t="s">
        <v>18397</v>
      </c>
    </row>
    <row r="3322" spans="1:2" x14ac:dyDescent="0.25">
      <c r="A3322" s="64" t="s">
        <v>1176</v>
      </c>
      <c r="B3322" t="s">
        <v>18398</v>
      </c>
    </row>
    <row r="3323" spans="1:2" x14ac:dyDescent="0.25">
      <c r="A3323" s="64" t="s">
        <v>818</v>
      </c>
      <c r="B3323" t="s">
        <v>18398</v>
      </c>
    </row>
    <row r="3324" spans="1:2" x14ac:dyDescent="0.25">
      <c r="A3324" s="64" t="s">
        <v>818</v>
      </c>
      <c r="B3324" t="s">
        <v>18398</v>
      </c>
    </row>
    <row r="3325" spans="1:2" x14ac:dyDescent="0.25">
      <c r="A3325" s="64" t="s">
        <v>1159</v>
      </c>
      <c r="B3325" t="s">
        <v>18398</v>
      </c>
    </row>
    <row r="3326" spans="1:2" x14ac:dyDescent="0.25">
      <c r="A3326" s="64" t="s">
        <v>820</v>
      </c>
      <c r="B3326" t="s">
        <v>18398</v>
      </c>
    </row>
    <row r="3327" spans="1:2" x14ac:dyDescent="0.25">
      <c r="A3327" s="64" t="s">
        <v>820</v>
      </c>
      <c r="B3327" t="s">
        <v>18398</v>
      </c>
    </row>
    <row r="3328" spans="1:2" x14ac:dyDescent="0.25">
      <c r="A3328" s="64" t="s">
        <v>1281</v>
      </c>
      <c r="B3328" t="s">
        <v>18398</v>
      </c>
    </row>
    <row r="3329" spans="1:2" x14ac:dyDescent="0.25">
      <c r="A3329" s="64" t="s">
        <v>823</v>
      </c>
      <c r="B3329" t="s">
        <v>18398</v>
      </c>
    </row>
    <row r="3330" spans="1:2" x14ac:dyDescent="0.25">
      <c r="A3330" s="64" t="s">
        <v>1134</v>
      </c>
      <c r="B3330" t="s">
        <v>18398</v>
      </c>
    </row>
    <row r="3331" spans="1:2" x14ac:dyDescent="0.25">
      <c r="A3331" s="64" t="s">
        <v>825</v>
      </c>
      <c r="B3331" t="s">
        <v>18398</v>
      </c>
    </row>
    <row r="3332" spans="1:2" x14ac:dyDescent="0.25">
      <c r="A3332" s="64" t="s">
        <v>826</v>
      </c>
      <c r="B3332" t="s">
        <v>18398</v>
      </c>
    </row>
    <row r="3333" spans="1:2" x14ac:dyDescent="0.25">
      <c r="A3333" s="64" t="s">
        <v>827</v>
      </c>
      <c r="B3333" t="s">
        <v>18398</v>
      </c>
    </row>
    <row r="3334" spans="1:2" x14ac:dyDescent="0.25">
      <c r="A3334" s="64" t="s">
        <v>828</v>
      </c>
      <c r="B3334" t="s">
        <v>18398</v>
      </c>
    </row>
    <row r="3335" spans="1:2" x14ac:dyDescent="0.25">
      <c r="A3335" s="64" t="s">
        <v>829</v>
      </c>
      <c r="B3335" t="s">
        <v>18398</v>
      </c>
    </row>
    <row r="3336" spans="1:2" x14ac:dyDescent="0.25">
      <c r="A3336" s="64" t="s">
        <v>1286</v>
      </c>
      <c r="B3336" t="s">
        <v>18398</v>
      </c>
    </row>
    <row r="3337" spans="1:2" x14ac:dyDescent="0.25">
      <c r="A3337" s="64" t="s">
        <v>1176</v>
      </c>
      <c r="B3337" t="s">
        <v>18398</v>
      </c>
    </row>
    <row r="3338" spans="1:2" x14ac:dyDescent="0.25">
      <c r="A3338" s="64" t="s">
        <v>832</v>
      </c>
      <c r="B3338" t="s">
        <v>18398</v>
      </c>
    </row>
    <row r="3339" spans="1:2" x14ac:dyDescent="0.25">
      <c r="A3339" s="64" t="s">
        <v>833</v>
      </c>
      <c r="B3339" t="s">
        <v>18398</v>
      </c>
    </row>
    <row r="3340" spans="1:2" x14ac:dyDescent="0.25">
      <c r="A3340" s="64" t="s">
        <v>1520</v>
      </c>
      <c r="B3340" t="s">
        <v>18398</v>
      </c>
    </row>
    <row r="3341" spans="1:2" x14ac:dyDescent="0.25">
      <c r="A3341" s="64" t="s">
        <v>835</v>
      </c>
      <c r="B3341" t="s">
        <v>18398</v>
      </c>
    </row>
    <row r="3342" spans="1:2" x14ac:dyDescent="0.25">
      <c r="A3342" s="64" t="s">
        <v>836</v>
      </c>
      <c r="B3342" t="s">
        <v>18398</v>
      </c>
    </row>
    <row r="3343" spans="1:2" x14ac:dyDescent="0.25">
      <c r="A3343" s="64" t="s">
        <v>837</v>
      </c>
      <c r="B3343" t="s">
        <v>18398</v>
      </c>
    </row>
    <row r="3344" spans="1:2" x14ac:dyDescent="0.25">
      <c r="A3344" s="64" t="s">
        <v>838</v>
      </c>
      <c r="B3344" t="s">
        <v>18398</v>
      </c>
    </row>
    <row r="3345" spans="1:2" x14ac:dyDescent="0.25">
      <c r="A3345" s="64" t="s">
        <v>1298</v>
      </c>
      <c r="B3345" t="s">
        <v>18398</v>
      </c>
    </row>
    <row r="3346" spans="1:2" x14ac:dyDescent="0.25">
      <c r="A3346" s="64" t="s">
        <v>840</v>
      </c>
      <c r="B3346" t="s">
        <v>18398</v>
      </c>
    </row>
    <row r="3347" spans="1:2" x14ac:dyDescent="0.25">
      <c r="A3347" s="64" t="s">
        <v>841</v>
      </c>
      <c r="B3347" t="s">
        <v>18398</v>
      </c>
    </row>
    <row r="3348" spans="1:2" x14ac:dyDescent="0.25">
      <c r="A3348" s="64" t="s">
        <v>842</v>
      </c>
      <c r="B3348" t="s">
        <v>18398</v>
      </c>
    </row>
    <row r="3349" spans="1:2" x14ac:dyDescent="0.25">
      <c r="A3349" s="64" t="s">
        <v>843</v>
      </c>
      <c r="B3349" t="s">
        <v>18398</v>
      </c>
    </row>
    <row r="3350" spans="1:2" x14ac:dyDescent="0.25">
      <c r="A3350" s="64" t="s">
        <v>843</v>
      </c>
      <c r="B3350" t="s">
        <v>18398</v>
      </c>
    </row>
    <row r="3351" spans="1:2" x14ac:dyDescent="0.25">
      <c r="A3351" s="64" t="s">
        <v>843</v>
      </c>
      <c r="B3351" t="s">
        <v>18398</v>
      </c>
    </row>
    <row r="3352" spans="1:2" x14ac:dyDescent="0.25">
      <c r="A3352" s="64" t="s">
        <v>843</v>
      </c>
      <c r="B3352" t="s">
        <v>18398</v>
      </c>
    </row>
    <row r="3353" spans="1:2" x14ac:dyDescent="0.25">
      <c r="A3353" s="64" t="s">
        <v>844</v>
      </c>
      <c r="B3353" t="s">
        <v>18398</v>
      </c>
    </row>
    <row r="3354" spans="1:2" x14ac:dyDescent="0.25">
      <c r="A3354" s="64" t="s">
        <v>845</v>
      </c>
      <c r="B3354" t="s">
        <v>18398</v>
      </c>
    </row>
    <row r="3355" spans="1:2" x14ac:dyDescent="0.25">
      <c r="A3355" s="64" t="s">
        <v>1544</v>
      </c>
      <c r="B3355" t="s">
        <v>18398</v>
      </c>
    </row>
    <row r="3356" spans="1:2" x14ac:dyDescent="0.25">
      <c r="A3356" s="64" t="s">
        <v>1544</v>
      </c>
      <c r="B3356" t="s">
        <v>18398</v>
      </c>
    </row>
    <row r="3357" spans="1:2" x14ac:dyDescent="0.25">
      <c r="A3357" s="64" t="s">
        <v>847</v>
      </c>
      <c r="B3357" t="s">
        <v>18398</v>
      </c>
    </row>
    <row r="3358" spans="1:2" x14ac:dyDescent="0.25">
      <c r="A3358" s="64" t="s">
        <v>847</v>
      </c>
      <c r="B3358" t="s">
        <v>18398</v>
      </c>
    </row>
    <row r="3359" spans="1:2" x14ac:dyDescent="0.25">
      <c r="A3359" s="64" t="s">
        <v>848</v>
      </c>
      <c r="B3359" t="s">
        <v>18398</v>
      </c>
    </row>
    <row r="3360" spans="1:2" x14ac:dyDescent="0.25">
      <c r="A3360" s="64" t="s">
        <v>848</v>
      </c>
      <c r="B3360" t="s">
        <v>18398</v>
      </c>
    </row>
    <row r="3361" spans="1:2" x14ac:dyDescent="0.25">
      <c r="A3361" s="64" t="s">
        <v>849</v>
      </c>
      <c r="B3361" t="s">
        <v>18398</v>
      </c>
    </row>
    <row r="3362" spans="1:2" x14ac:dyDescent="0.25">
      <c r="A3362" s="64" t="s">
        <v>850</v>
      </c>
      <c r="B3362" t="s">
        <v>18398</v>
      </c>
    </row>
    <row r="3363" spans="1:2" x14ac:dyDescent="0.25">
      <c r="A3363" s="64" t="s">
        <v>850</v>
      </c>
      <c r="B3363" t="s">
        <v>18398</v>
      </c>
    </row>
    <row r="3364" spans="1:2" x14ac:dyDescent="0.25">
      <c r="A3364" s="64" t="s">
        <v>852</v>
      </c>
      <c r="B3364" t="s">
        <v>18399</v>
      </c>
    </row>
    <row r="3365" spans="1:2" x14ac:dyDescent="0.25">
      <c r="A3365" s="64" t="s">
        <v>853</v>
      </c>
      <c r="B3365" t="s">
        <v>18397</v>
      </c>
    </row>
    <row r="3366" spans="1:2" x14ac:dyDescent="0.25">
      <c r="A3366" s="64" t="s">
        <v>854</v>
      </c>
      <c r="B3366" t="s">
        <v>18397</v>
      </c>
    </row>
    <row r="3367" spans="1:2" x14ac:dyDescent="0.25">
      <c r="A3367" s="64" t="s">
        <v>855</v>
      </c>
      <c r="B3367" t="s">
        <v>18397</v>
      </c>
    </row>
    <row r="3368" spans="1:2" x14ac:dyDescent="0.25">
      <c r="A3368" s="64" t="s">
        <v>856</v>
      </c>
      <c r="B3368" t="s">
        <v>18397</v>
      </c>
    </row>
    <row r="3369" spans="1:2" x14ac:dyDescent="0.25">
      <c r="A3369" s="64" t="s">
        <v>1039</v>
      </c>
      <c r="B3369" t="s">
        <v>18397</v>
      </c>
    </row>
    <row r="3370" spans="1:2" x14ac:dyDescent="0.25">
      <c r="A3370" s="64" t="s">
        <v>1589</v>
      </c>
      <c r="B3370" t="s">
        <v>18397</v>
      </c>
    </row>
    <row r="3371" spans="1:2" x14ac:dyDescent="0.25">
      <c r="A3371" s="64" t="s">
        <v>1544</v>
      </c>
      <c r="B3371" t="s">
        <v>18397</v>
      </c>
    </row>
    <row r="3372" spans="1:2" x14ac:dyDescent="0.25">
      <c r="A3372" s="64" t="s">
        <v>859</v>
      </c>
      <c r="B3372" t="s">
        <v>18397</v>
      </c>
    </row>
    <row r="3373" spans="1:2" x14ac:dyDescent="0.25">
      <c r="A3373" s="64" t="s">
        <v>1544</v>
      </c>
      <c r="B3373" t="s">
        <v>18397</v>
      </c>
    </row>
    <row r="3374" spans="1:2" x14ac:dyDescent="0.25">
      <c r="A3374" s="64" t="s">
        <v>1520</v>
      </c>
      <c r="B3374" t="s">
        <v>18397</v>
      </c>
    </row>
    <row r="3375" spans="1:2" x14ac:dyDescent="0.25">
      <c r="A3375" s="64" t="s">
        <v>1544</v>
      </c>
      <c r="B3375" t="s">
        <v>18397</v>
      </c>
    </row>
    <row r="3376" spans="1:2" x14ac:dyDescent="0.25">
      <c r="A3376" s="64" t="s">
        <v>1537</v>
      </c>
      <c r="B3376" t="s">
        <v>18397</v>
      </c>
    </row>
    <row r="3377" spans="1:2" x14ac:dyDescent="0.25">
      <c r="A3377" s="64" t="s">
        <v>867</v>
      </c>
      <c r="B3377" t="s">
        <v>18397</v>
      </c>
    </row>
    <row r="3378" spans="1:2" x14ac:dyDescent="0.25">
      <c r="A3378" s="64" t="s">
        <v>1584</v>
      </c>
      <c r="B3378" t="s">
        <v>18397</v>
      </c>
    </row>
    <row r="3379" spans="1:2" x14ac:dyDescent="0.25">
      <c r="A3379" s="64" t="s">
        <v>865</v>
      </c>
      <c r="B3379" t="s">
        <v>18397</v>
      </c>
    </row>
    <row r="3380" spans="1:2" x14ac:dyDescent="0.25">
      <c r="A3380" s="64" t="s">
        <v>867</v>
      </c>
      <c r="B3380" t="s">
        <v>18397</v>
      </c>
    </row>
    <row r="3381" spans="1:2" x14ac:dyDescent="0.25">
      <c r="A3381" s="64" t="s">
        <v>867</v>
      </c>
      <c r="B3381" t="s">
        <v>18397</v>
      </c>
    </row>
    <row r="3382" spans="1:2" x14ac:dyDescent="0.25">
      <c r="A3382" s="64" t="s">
        <v>867</v>
      </c>
      <c r="B3382" t="s">
        <v>18397</v>
      </c>
    </row>
    <row r="3383" spans="1:2" x14ac:dyDescent="0.25">
      <c r="A3383" s="64" t="s">
        <v>869</v>
      </c>
      <c r="B3383" t="s">
        <v>18397</v>
      </c>
    </row>
    <row r="3384" spans="1:2" x14ac:dyDescent="0.25">
      <c r="A3384" s="64" t="s">
        <v>869</v>
      </c>
      <c r="B3384" t="s">
        <v>18397</v>
      </c>
    </row>
    <row r="3385" spans="1:2" x14ac:dyDescent="0.25">
      <c r="A3385" s="64" t="s">
        <v>871</v>
      </c>
      <c r="B3385" t="s">
        <v>18398</v>
      </c>
    </row>
    <row r="3386" spans="1:2" x14ac:dyDescent="0.25">
      <c r="A3386" s="64" t="s">
        <v>872</v>
      </c>
      <c r="B3386" t="s">
        <v>18397</v>
      </c>
    </row>
    <row r="3387" spans="1:2" x14ac:dyDescent="0.25">
      <c r="A3387" s="64" t="s">
        <v>1131</v>
      </c>
      <c r="B3387" t="s">
        <v>18399</v>
      </c>
    </row>
    <row r="3388" spans="1:2" x14ac:dyDescent="0.25">
      <c r="A3388" s="64" t="s">
        <v>874</v>
      </c>
      <c r="B3388" t="s">
        <v>18397</v>
      </c>
    </row>
    <row r="3389" spans="1:2" x14ac:dyDescent="0.25">
      <c r="A3389" s="64" t="s">
        <v>1039</v>
      </c>
      <c r="B3389" t="s">
        <v>18397</v>
      </c>
    </row>
    <row r="3390" spans="1:2" x14ac:dyDescent="0.25">
      <c r="A3390" s="64" t="s">
        <v>1406</v>
      </c>
      <c r="B3390" t="s">
        <v>18397</v>
      </c>
    </row>
    <row r="3391" spans="1:2" x14ac:dyDescent="0.25">
      <c r="A3391" s="64" t="s">
        <v>1405</v>
      </c>
      <c r="B3391" t="s">
        <v>18397</v>
      </c>
    </row>
    <row r="3392" spans="1:2" x14ac:dyDescent="0.25">
      <c r="A3392" s="64" t="s">
        <v>1544</v>
      </c>
      <c r="B3392" t="s">
        <v>18398</v>
      </c>
    </row>
    <row r="3393" spans="1:2" x14ac:dyDescent="0.25">
      <c r="A3393" s="64" t="s">
        <v>878</v>
      </c>
      <c r="B3393" t="s">
        <v>18397</v>
      </c>
    </row>
    <row r="3394" spans="1:2" x14ac:dyDescent="0.25">
      <c r="A3394" s="64" t="s">
        <v>1039</v>
      </c>
      <c r="B3394" t="s">
        <v>18398</v>
      </c>
    </row>
    <row r="3395" spans="1:2" x14ac:dyDescent="0.25">
      <c r="A3395" s="64" t="s">
        <v>1039</v>
      </c>
      <c r="B3395" t="s">
        <v>18399</v>
      </c>
    </row>
    <row r="3396" spans="1:2" x14ac:dyDescent="0.25">
      <c r="A3396" s="64" t="s">
        <v>876</v>
      </c>
      <c r="B3396" t="s">
        <v>18399</v>
      </c>
    </row>
    <row r="3397" spans="1:2" x14ac:dyDescent="0.25">
      <c r="A3397" s="64" t="s">
        <v>1131</v>
      </c>
      <c r="B3397" t="s">
        <v>18399</v>
      </c>
    </row>
    <row r="3398" spans="1:2" x14ac:dyDescent="0.25">
      <c r="A3398" s="64" t="s">
        <v>1546</v>
      </c>
      <c r="B3398" t="s">
        <v>18399</v>
      </c>
    </row>
    <row r="3399" spans="1:2" x14ac:dyDescent="0.25">
      <c r="A3399" s="64" t="s">
        <v>1546</v>
      </c>
      <c r="B3399" t="s">
        <v>18399</v>
      </c>
    </row>
    <row r="3400" spans="1:2" x14ac:dyDescent="0.25">
      <c r="A3400" s="64" t="s">
        <v>1571</v>
      </c>
      <c r="B3400" t="s">
        <v>18399</v>
      </c>
    </row>
    <row r="3401" spans="1:2" x14ac:dyDescent="0.25">
      <c r="A3401" s="64" t="s">
        <v>1561</v>
      </c>
      <c r="B3401" t="s">
        <v>18399</v>
      </c>
    </row>
    <row r="3402" spans="1:2" x14ac:dyDescent="0.25">
      <c r="A3402" s="64" t="s">
        <v>880</v>
      </c>
      <c r="B3402" t="s">
        <v>18399</v>
      </c>
    </row>
    <row r="3403" spans="1:2" x14ac:dyDescent="0.25">
      <c r="A3403" s="64" t="s">
        <v>881</v>
      </c>
      <c r="B3403" t="s">
        <v>18397</v>
      </c>
    </row>
    <row r="3404" spans="1:2" x14ac:dyDescent="0.25">
      <c r="A3404" s="64" t="s">
        <v>882</v>
      </c>
      <c r="B3404" t="s">
        <v>18397</v>
      </c>
    </row>
    <row r="3405" spans="1:2" x14ac:dyDescent="0.25">
      <c r="A3405" s="64" t="s">
        <v>883</v>
      </c>
      <c r="B3405" t="s">
        <v>18397</v>
      </c>
    </row>
    <row r="3406" spans="1:2" x14ac:dyDescent="0.25">
      <c r="A3406" s="64" t="s">
        <v>884</v>
      </c>
      <c r="B3406" t="s">
        <v>18397</v>
      </c>
    </row>
    <row r="3407" spans="1:2" x14ac:dyDescent="0.25">
      <c r="A3407" s="64" t="s">
        <v>1580</v>
      </c>
      <c r="B3407" t="s">
        <v>18397</v>
      </c>
    </row>
    <row r="3408" spans="1:2" x14ac:dyDescent="0.25">
      <c r="A3408" s="64" t="s">
        <v>1581</v>
      </c>
      <c r="B3408" t="s">
        <v>18397</v>
      </c>
    </row>
    <row r="3409" spans="1:2" x14ac:dyDescent="0.25">
      <c r="A3409" s="64" t="s">
        <v>1582</v>
      </c>
      <c r="B3409" t="s">
        <v>18397</v>
      </c>
    </row>
    <row r="3410" spans="1:2" x14ac:dyDescent="0.25">
      <c r="A3410" s="64" t="s">
        <v>1583</v>
      </c>
      <c r="B3410" t="s">
        <v>18397</v>
      </c>
    </row>
    <row r="3411" spans="1:2" x14ac:dyDescent="0.25">
      <c r="A3411" s="64" t="s">
        <v>886</v>
      </c>
      <c r="B3411" t="s">
        <v>18397</v>
      </c>
    </row>
    <row r="3412" spans="1:2" x14ac:dyDescent="0.25">
      <c r="A3412" s="64" t="s">
        <v>887</v>
      </c>
      <c r="B3412" t="s">
        <v>18397</v>
      </c>
    </row>
    <row r="3413" spans="1:2" x14ac:dyDescent="0.25">
      <c r="A3413" s="64" t="s">
        <v>887</v>
      </c>
      <c r="B3413" t="s">
        <v>18397</v>
      </c>
    </row>
    <row r="3414" spans="1:2" x14ac:dyDescent="0.25">
      <c r="A3414" s="64" t="s">
        <v>887</v>
      </c>
      <c r="B3414" t="s">
        <v>18397</v>
      </c>
    </row>
    <row r="3415" spans="1:2" x14ac:dyDescent="0.25">
      <c r="A3415" s="64" t="s">
        <v>888</v>
      </c>
      <c r="B3415" t="s">
        <v>18397</v>
      </c>
    </row>
    <row r="3416" spans="1:2" x14ac:dyDescent="0.25">
      <c r="A3416" s="64" t="s">
        <v>1039</v>
      </c>
      <c r="B3416" t="s">
        <v>18397</v>
      </c>
    </row>
    <row r="3417" spans="1:2" x14ac:dyDescent="0.25">
      <c r="A3417" s="64" t="s">
        <v>890</v>
      </c>
      <c r="B3417" t="s">
        <v>18397</v>
      </c>
    </row>
    <row r="3418" spans="1:2" x14ac:dyDescent="0.25">
      <c r="A3418" s="64" t="s">
        <v>890</v>
      </c>
      <c r="B3418" t="s">
        <v>18397</v>
      </c>
    </row>
    <row r="3419" spans="1:2" x14ac:dyDescent="0.25">
      <c r="A3419" s="64" t="s">
        <v>892</v>
      </c>
      <c r="B3419" t="s">
        <v>18397</v>
      </c>
    </row>
    <row r="3420" spans="1:2" x14ac:dyDescent="0.25">
      <c r="A3420" s="64" t="s">
        <v>892</v>
      </c>
      <c r="B3420" t="s">
        <v>18397</v>
      </c>
    </row>
    <row r="3421" spans="1:2" x14ac:dyDescent="0.25">
      <c r="A3421" s="64" t="s">
        <v>892</v>
      </c>
      <c r="B3421" t="s">
        <v>18397</v>
      </c>
    </row>
    <row r="3422" spans="1:2" x14ac:dyDescent="0.25">
      <c r="A3422" s="64" t="s">
        <v>893</v>
      </c>
      <c r="B3422" t="s">
        <v>18397</v>
      </c>
    </row>
    <row r="3423" spans="1:2" x14ac:dyDescent="0.25">
      <c r="A3423" s="64" t="s">
        <v>894</v>
      </c>
      <c r="B3423" t="s">
        <v>18397</v>
      </c>
    </row>
    <row r="3424" spans="1:2" x14ac:dyDescent="0.25">
      <c r="A3424" s="64" t="s">
        <v>1176</v>
      </c>
      <c r="B3424" t="s">
        <v>18397</v>
      </c>
    </row>
    <row r="3425" spans="1:2" x14ac:dyDescent="0.25">
      <c r="A3425" s="64" t="s">
        <v>896</v>
      </c>
      <c r="B3425" t="s">
        <v>18397</v>
      </c>
    </row>
    <row r="3426" spans="1:2" x14ac:dyDescent="0.25">
      <c r="A3426" s="64" t="s">
        <v>897</v>
      </c>
      <c r="B3426" t="s">
        <v>18397</v>
      </c>
    </row>
    <row r="3427" spans="1:2" x14ac:dyDescent="0.25">
      <c r="A3427" s="64" t="s">
        <v>898</v>
      </c>
      <c r="B3427" t="s">
        <v>18397</v>
      </c>
    </row>
    <row r="3428" spans="1:2" x14ac:dyDescent="0.25">
      <c r="A3428" s="64" t="s">
        <v>899</v>
      </c>
      <c r="B3428" t="s">
        <v>18397</v>
      </c>
    </row>
    <row r="3429" spans="1:2" x14ac:dyDescent="0.25">
      <c r="A3429" s="64" t="s">
        <v>900</v>
      </c>
      <c r="B3429" t="s">
        <v>18397</v>
      </c>
    </row>
    <row r="3430" spans="1:2" x14ac:dyDescent="0.25">
      <c r="A3430" s="64" t="s">
        <v>900</v>
      </c>
      <c r="B3430" t="s">
        <v>18397</v>
      </c>
    </row>
    <row r="3431" spans="1:2" x14ac:dyDescent="0.25">
      <c r="A3431" s="64" t="s">
        <v>900</v>
      </c>
      <c r="B3431" t="s">
        <v>18398</v>
      </c>
    </row>
    <row r="3432" spans="1:2" x14ac:dyDescent="0.25">
      <c r="A3432" s="64" t="s">
        <v>1549</v>
      </c>
      <c r="B3432" t="s">
        <v>18397</v>
      </c>
    </row>
    <row r="3433" spans="1:2" x14ac:dyDescent="0.25">
      <c r="A3433" s="64" t="s">
        <v>901</v>
      </c>
      <c r="B3433" t="s">
        <v>18399</v>
      </c>
    </row>
    <row r="3434" spans="1:2" x14ac:dyDescent="0.25">
      <c r="A3434" s="64" t="s">
        <v>902</v>
      </c>
      <c r="B3434" t="s">
        <v>18397</v>
      </c>
    </row>
    <row r="3435" spans="1:2" x14ac:dyDescent="0.25">
      <c r="A3435" s="64" t="s">
        <v>1131</v>
      </c>
      <c r="B3435" t="s">
        <v>18399</v>
      </c>
    </row>
    <row r="3436" spans="1:2" x14ac:dyDescent="0.25">
      <c r="A3436" s="64" t="s">
        <v>1598</v>
      </c>
      <c r="B3436" t="s">
        <v>18399</v>
      </c>
    </row>
    <row r="3437" spans="1:2" x14ac:dyDescent="0.25">
      <c r="A3437" s="64" t="s">
        <v>904</v>
      </c>
      <c r="B3437" t="s">
        <v>18399</v>
      </c>
    </row>
    <row r="3438" spans="1:2" x14ac:dyDescent="0.25">
      <c r="A3438" s="64" t="s">
        <v>1599</v>
      </c>
      <c r="B3438" t="s">
        <v>18397</v>
      </c>
    </row>
    <row r="3439" spans="1:2" x14ac:dyDescent="0.25">
      <c r="A3439" s="64" t="s">
        <v>906</v>
      </c>
      <c r="B3439" t="s">
        <v>18397</v>
      </c>
    </row>
    <row r="3440" spans="1:2" x14ac:dyDescent="0.25">
      <c r="A3440" s="64" t="s">
        <v>1520</v>
      </c>
      <c r="B3440" t="s">
        <v>18397</v>
      </c>
    </row>
    <row r="3441" spans="1:2" x14ac:dyDescent="0.25">
      <c r="A3441" s="64" t="s">
        <v>1549</v>
      </c>
      <c r="B3441" t="s">
        <v>18398</v>
      </c>
    </row>
    <row r="3442" spans="1:2" x14ac:dyDescent="0.25">
      <c r="A3442" s="64" t="s">
        <v>909</v>
      </c>
      <c r="B3442" t="s">
        <v>18397</v>
      </c>
    </row>
    <row r="3443" spans="1:2" x14ac:dyDescent="0.25">
      <c r="A3443" s="64" t="s">
        <v>1544</v>
      </c>
      <c r="B3443" t="s">
        <v>18397</v>
      </c>
    </row>
    <row r="3444" spans="1:2" x14ac:dyDescent="0.25">
      <c r="A3444" s="64" t="s">
        <v>1579</v>
      </c>
      <c r="B3444" t="s">
        <v>18397</v>
      </c>
    </row>
    <row r="3445" spans="1:2" x14ac:dyDescent="0.25">
      <c r="A3445" s="64" t="s">
        <v>1600</v>
      </c>
      <c r="B3445" t="s">
        <v>18397</v>
      </c>
    </row>
    <row r="3446" spans="1:2" x14ac:dyDescent="0.25">
      <c r="A3446" s="64" t="s">
        <v>1544</v>
      </c>
      <c r="B3446" t="s">
        <v>18397</v>
      </c>
    </row>
    <row r="3447" spans="1:2" x14ac:dyDescent="0.25">
      <c r="A3447" s="64" t="s">
        <v>1544</v>
      </c>
      <c r="B3447" t="s">
        <v>18397</v>
      </c>
    </row>
    <row r="3448" spans="1:2" x14ac:dyDescent="0.25">
      <c r="A3448" s="64" t="s">
        <v>1406</v>
      </c>
      <c r="B3448" t="s">
        <v>18397</v>
      </c>
    </row>
    <row r="3449" spans="1:2" x14ac:dyDescent="0.25">
      <c r="A3449" s="64" t="s">
        <v>1405</v>
      </c>
      <c r="B3449" t="s">
        <v>18397</v>
      </c>
    </row>
    <row r="3450" spans="1:2" x14ac:dyDescent="0.25">
      <c r="A3450" s="64" t="s">
        <v>913</v>
      </c>
      <c r="B3450" t="s">
        <v>18397</v>
      </c>
    </row>
    <row r="3451" spans="1:2" x14ac:dyDescent="0.25">
      <c r="A3451" s="64" t="s">
        <v>913</v>
      </c>
      <c r="B3451" t="s">
        <v>18397</v>
      </c>
    </row>
    <row r="3452" spans="1:2" x14ac:dyDescent="0.25">
      <c r="A3452" s="64" t="s">
        <v>913</v>
      </c>
      <c r="B3452" t="s">
        <v>18397</v>
      </c>
    </row>
    <row r="3453" spans="1:2" x14ac:dyDescent="0.25">
      <c r="A3453" s="64" t="s">
        <v>915</v>
      </c>
      <c r="B3453" t="s">
        <v>18397</v>
      </c>
    </row>
    <row r="3454" spans="1:2" x14ac:dyDescent="0.25">
      <c r="A3454" s="64" t="s">
        <v>915</v>
      </c>
      <c r="B3454" t="s">
        <v>18397</v>
      </c>
    </row>
    <row r="3455" spans="1:2" x14ac:dyDescent="0.25">
      <c r="A3455" s="64" t="s">
        <v>915</v>
      </c>
      <c r="B3455" t="s">
        <v>18397</v>
      </c>
    </row>
    <row r="3456" spans="1:2" x14ac:dyDescent="0.25">
      <c r="A3456" s="64" t="s">
        <v>915</v>
      </c>
      <c r="B3456" t="s">
        <v>18397</v>
      </c>
    </row>
    <row r="3457" spans="1:2" x14ac:dyDescent="0.25">
      <c r="A3457" s="64" t="s">
        <v>916</v>
      </c>
      <c r="B3457" t="s">
        <v>18397</v>
      </c>
    </row>
    <row r="3458" spans="1:2" x14ac:dyDescent="0.25">
      <c r="A3458" s="64" t="s">
        <v>916</v>
      </c>
      <c r="B3458" t="s">
        <v>18397</v>
      </c>
    </row>
    <row r="3459" spans="1:2" x14ac:dyDescent="0.25">
      <c r="A3459" s="64" t="s">
        <v>1131</v>
      </c>
      <c r="B3459" t="s">
        <v>18397</v>
      </c>
    </row>
    <row r="3460" spans="1:2" x14ac:dyDescent="0.25">
      <c r="A3460" s="64" t="s">
        <v>918</v>
      </c>
      <c r="B3460" t="s">
        <v>18397</v>
      </c>
    </row>
    <row r="3461" spans="1:2" x14ac:dyDescent="0.25">
      <c r="A3461" s="64" t="s">
        <v>918</v>
      </c>
      <c r="B3461" t="s">
        <v>18397</v>
      </c>
    </row>
    <row r="3462" spans="1:2" x14ac:dyDescent="0.25">
      <c r="A3462" s="64" t="s">
        <v>919</v>
      </c>
      <c r="B3462" t="s">
        <v>18397</v>
      </c>
    </row>
    <row r="3463" spans="1:2" x14ac:dyDescent="0.25">
      <c r="A3463" s="64" t="s">
        <v>920</v>
      </c>
      <c r="B3463" t="s">
        <v>18397</v>
      </c>
    </row>
    <row r="3464" spans="1:2" x14ac:dyDescent="0.25">
      <c r="A3464" s="64" t="s">
        <v>921</v>
      </c>
      <c r="B3464" t="s">
        <v>18397</v>
      </c>
    </row>
    <row r="3465" spans="1:2" x14ac:dyDescent="0.25">
      <c r="A3465" s="64" t="s">
        <v>1406</v>
      </c>
      <c r="B3465" t="s">
        <v>18397</v>
      </c>
    </row>
    <row r="3466" spans="1:2" x14ac:dyDescent="0.25">
      <c r="A3466" s="64" t="s">
        <v>1405</v>
      </c>
      <c r="B3466" t="s">
        <v>18397</v>
      </c>
    </row>
    <row r="3467" spans="1:2" x14ac:dyDescent="0.25">
      <c r="A3467" s="64" t="s">
        <v>931</v>
      </c>
      <c r="B3467" t="s">
        <v>18397</v>
      </c>
    </row>
    <row r="3468" spans="1:2" x14ac:dyDescent="0.25">
      <c r="A3468" s="64" t="s">
        <v>931</v>
      </c>
      <c r="B3468" t="s">
        <v>18397</v>
      </c>
    </row>
    <row r="3469" spans="1:2" x14ac:dyDescent="0.25">
      <c r="A3469" s="64" t="s">
        <v>924</v>
      </c>
      <c r="B3469" t="s">
        <v>18397</v>
      </c>
    </row>
    <row r="3470" spans="1:2" x14ac:dyDescent="0.25">
      <c r="A3470" s="64" t="s">
        <v>924</v>
      </c>
      <c r="B3470" t="s">
        <v>18397</v>
      </c>
    </row>
    <row r="3471" spans="1:2" x14ac:dyDescent="0.25">
      <c r="A3471" s="64" t="s">
        <v>925</v>
      </c>
      <c r="B3471" t="s">
        <v>18397</v>
      </c>
    </row>
    <row r="3472" spans="1:2" x14ac:dyDescent="0.25">
      <c r="A3472" s="64" t="s">
        <v>1128</v>
      </c>
      <c r="B3472" t="s">
        <v>18397</v>
      </c>
    </row>
    <row r="3473" spans="1:2" x14ac:dyDescent="0.25">
      <c r="A3473" s="64" t="s">
        <v>927</v>
      </c>
      <c r="B3473" t="s">
        <v>18397</v>
      </c>
    </row>
    <row r="3474" spans="1:2" x14ac:dyDescent="0.25">
      <c r="A3474" s="64" t="s">
        <v>928</v>
      </c>
      <c r="B3474" t="s">
        <v>18397</v>
      </c>
    </row>
    <row r="3475" spans="1:2" x14ac:dyDescent="0.25">
      <c r="A3475" s="64" t="s">
        <v>929</v>
      </c>
      <c r="B3475" t="s">
        <v>18397</v>
      </c>
    </row>
    <row r="3476" spans="1:2" x14ac:dyDescent="0.25">
      <c r="A3476" s="64" t="s">
        <v>930</v>
      </c>
      <c r="B3476" t="s">
        <v>18397</v>
      </c>
    </row>
    <row r="3477" spans="1:2" x14ac:dyDescent="0.25">
      <c r="A3477" s="64" t="s">
        <v>931</v>
      </c>
      <c r="B3477" t="s">
        <v>18397</v>
      </c>
    </row>
    <row r="3478" spans="1:2" x14ac:dyDescent="0.25">
      <c r="A3478" s="64" t="s">
        <v>931</v>
      </c>
      <c r="B3478" t="s">
        <v>18397</v>
      </c>
    </row>
    <row r="3479" spans="1:2" x14ac:dyDescent="0.25">
      <c r="A3479" s="64" t="s">
        <v>931</v>
      </c>
      <c r="B3479" t="s">
        <v>18397</v>
      </c>
    </row>
    <row r="3480" spans="1:2" x14ac:dyDescent="0.25">
      <c r="A3480" s="64" t="s">
        <v>1131</v>
      </c>
      <c r="B3480" t="s">
        <v>18397</v>
      </c>
    </row>
    <row r="3481" spans="1:2" x14ac:dyDescent="0.25">
      <c r="A3481" s="64" t="s">
        <v>934</v>
      </c>
      <c r="B3481" t="s">
        <v>18397</v>
      </c>
    </row>
    <row r="3482" spans="1:2" x14ac:dyDescent="0.25">
      <c r="A3482" s="64" t="s">
        <v>934</v>
      </c>
      <c r="B3482" t="s">
        <v>18397</v>
      </c>
    </row>
    <row r="3483" spans="1:2" x14ac:dyDescent="0.25">
      <c r="A3483" s="64" t="s">
        <v>935</v>
      </c>
      <c r="B3483" t="s">
        <v>18397</v>
      </c>
    </row>
    <row r="3484" spans="1:2" x14ac:dyDescent="0.25">
      <c r="A3484" s="64" t="s">
        <v>1401</v>
      </c>
      <c r="B3484" t="s">
        <v>18397</v>
      </c>
    </row>
    <row r="3485" spans="1:2" x14ac:dyDescent="0.25">
      <c r="A3485" s="64" t="s">
        <v>1401</v>
      </c>
      <c r="B3485" t="s">
        <v>18397</v>
      </c>
    </row>
    <row r="3486" spans="1:2" x14ac:dyDescent="0.25">
      <c r="A3486" s="64" t="s">
        <v>1401</v>
      </c>
      <c r="B3486" t="s">
        <v>18397</v>
      </c>
    </row>
    <row r="3487" spans="1:2" x14ac:dyDescent="0.25">
      <c r="A3487" s="64" t="s">
        <v>1401</v>
      </c>
      <c r="B3487" t="s">
        <v>18397</v>
      </c>
    </row>
    <row r="3488" spans="1:2" x14ac:dyDescent="0.25">
      <c r="A3488" s="64" t="s">
        <v>1401</v>
      </c>
      <c r="B3488" t="s">
        <v>18397</v>
      </c>
    </row>
    <row r="3489" spans="1:2" x14ac:dyDescent="0.25">
      <c r="A3489" s="64" t="s">
        <v>941</v>
      </c>
      <c r="B3489" t="s">
        <v>18397</v>
      </c>
    </row>
    <row r="3490" spans="1:2" x14ac:dyDescent="0.25">
      <c r="A3490" s="64" t="s">
        <v>941</v>
      </c>
      <c r="B3490" t="s">
        <v>18397</v>
      </c>
    </row>
    <row r="3491" spans="1:2" x14ac:dyDescent="0.25">
      <c r="A3491" s="64" t="s">
        <v>1401</v>
      </c>
      <c r="B3491" t="s">
        <v>18397</v>
      </c>
    </row>
    <row r="3492" spans="1:2" x14ac:dyDescent="0.25">
      <c r="A3492" s="64" t="s">
        <v>943</v>
      </c>
      <c r="B3492" t="s">
        <v>18397</v>
      </c>
    </row>
    <row r="3493" spans="1:2" x14ac:dyDescent="0.25">
      <c r="A3493" s="64" t="s">
        <v>1401</v>
      </c>
      <c r="B3493" t="s">
        <v>18397</v>
      </c>
    </row>
    <row r="3494" spans="1:2" x14ac:dyDescent="0.25">
      <c r="A3494" s="64" t="s">
        <v>1401</v>
      </c>
      <c r="B3494" t="s">
        <v>18397</v>
      </c>
    </row>
    <row r="3495" spans="1:2" x14ac:dyDescent="0.25">
      <c r="A3495" s="64" t="s">
        <v>1401</v>
      </c>
      <c r="B3495" t="s">
        <v>18397</v>
      </c>
    </row>
    <row r="3496" spans="1:2" x14ac:dyDescent="0.25">
      <c r="A3496" s="64" t="s">
        <v>947</v>
      </c>
      <c r="B3496" t="s">
        <v>18397</v>
      </c>
    </row>
    <row r="3497" spans="1:2" x14ac:dyDescent="0.25">
      <c r="A3497" s="64" t="s">
        <v>1281</v>
      </c>
      <c r="B3497" t="s">
        <v>18397</v>
      </c>
    </row>
    <row r="3498" spans="1:2" x14ac:dyDescent="0.25">
      <c r="A3498" s="64" t="s">
        <v>1601</v>
      </c>
      <c r="B3498" t="s">
        <v>18397</v>
      </c>
    </row>
    <row r="3499" spans="1:2" x14ac:dyDescent="0.25">
      <c r="A3499" s="64" t="s">
        <v>949</v>
      </c>
      <c r="B3499" t="s">
        <v>18397</v>
      </c>
    </row>
    <row r="3500" spans="1:2" x14ac:dyDescent="0.25">
      <c r="A3500" s="64" t="s">
        <v>1401</v>
      </c>
      <c r="B3500" t="s">
        <v>18397</v>
      </c>
    </row>
    <row r="3501" spans="1:2" x14ac:dyDescent="0.25">
      <c r="A3501" s="64" t="s">
        <v>1549</v>
      </c>
      <c r="B3501" t="s">
        <v>18397</v>
      </c>
    </row>
    <row r="3502" spans="1:2" x14ac:dyDescent="0.25">
      <c r="A3502" s="64" t="s">
        <v>951</v>
      </c>
      <c r="B3502" t="s">
        <v>18397</v>
      </c>
    </row>
    <row r="3503" spans="1:2" x14ac:dyDescent="0.25">
      <c r="A3503" s="64" t="s">
        <v>952</v>
      </c>
      <c r="B3503" t="s">
        <v>18397</v>
      </c>
    </row>
    <row r="3504" spans="1:2" x14ac:dyDescent="0.25">
      <c r="A3504" s="64" t="s">
        <v>953</v>
      </c>
      <c r="B3504" t="s">
        <v>18397</v>
      </c>
    </row>
    <row r="3505" spans="1:2" x14ac:dyDescent="0.25">
      <c r="A3505" s="64" t="s">
        <v>954</v>
      </c>
      <c r="B3505" t="s">
        <v>18397</v>
      </c>
    </row>
    <row r="3506" spans="1:2" x14ac:dyDescent="0.25">
      <c r="A3506" s="64" t="s">
        <v>955</v>
      </c>
      <c r="B3506" t="s">
        <v>18397</v>
      </c>
    </row>
    <row r="3507" spans="1:2" x14ac:dyDescent="0.25">
      <c r="A3507" s="64" t="s">
        <v>1281</v>
      </c>
      <c r="B3507" t="s">
        <v>18397</v>
      </c>
    </row>
    <row r="3508" spans="1:2" x14ac:dyDescent="0.25">
      <c r="A3508" s="64" t="s">
        <v>957</v>
      </c>
      <c r="B3508" t="s">
        <v>18397</v>
      </c>
    </row>
    <row r="3509" spans="1:2" x14ac:dyDescent="0.25">
      <c r="A3509" s="64" t="s">
        <v>1544</v>
      </c>
      <c r="B3509" t="s">
        <v>18397</v>
      </c>
    </row>
    <row r="3510" spans="1:2" x14ac:dyDescent="0.25">
      <c r="A3510" s="64" t="s">
        <v>1497</v>
      </c>
      <c r="B3510" t="s">
        <v>18397</v>
      </c>
    </row>
    <row r="3511" spans="1:2" x14ac:dyDescent="0.25">
      <c r="A3511" s="64" t="s">
        <v>959</v>
      </c>
      <c r="B3511" t="s">
        <v>18397</v>
      </c>
    </row>
    <row r="3512" spans="1:2" x14ac:dyDescent="0.25">
      <c r="A3512" s="64" t="s">
        <v>959</v>
      </c>
      <c r="B3512" t="s">
        <v>18397</v>
      </c>
    </row>
    <row r="3513" spans="1:2" x14ac:dyDescent="0.25">
      <c r="A3513" s="64" t="s">
        <v>960</v>
      </c>
      <c r="B3513" t="s">
        <v>18397</v>
      </c>
    </row>
    <row r="3514" spans="1:2" x14ac:dyDescent="0.25">
      <c r="A3514" s="64" t="s">
        <v>961</v>
      </c>
      <c r="B3514" t="s">
        <v>18397</v>
      </c>
    </row>
    <row r="3515" spans="1:2" x14ac:dyDescent="0.25">
      <c r="A3515" s="64" t="s">
        <v>962</v>
      </c>
      <c r="B3515" t="s">
        <v>18397</v>
      </c>
    </row>
    <row r="3516" spans="1:2" x14ac:dyDescent="0.25">
      <c r="A3516" s="64" t="s">
        <v>962</v>
      </c>
      <c r="B3516" t="s">
        <v>18397</v>
      </c>
    </row>
    <row r="3517" spans="1:2" x14ac:dyDescent="0.25">
      <c r="A3517" s="64" t="s">
        <v>1039</v>
      </c>
      <c r="B3517" t="s">
        <v>18397</v>
      </c>
    </row>
    <row r="3518" spans="1:2" x14ac:dyDescent="0.25">
      <c r="A3518" s="64" t="s">
        <v>964</v>
      </c>
      <c r="B3518" t="s">
        <v>18397</v>
      </c>
    </row>
    <row r="3519" spans="1:2" x14ac:dyDescent="0.25">
      <c r="A3519" s="64" t="s">
        <v>1281</v>
      </c>
      <c r="B3519" t="s">
        <v>18397</v>
      </c>
    </row>
    <row r="3520" spans="1:2" x14ac:dyDescent="0.25">
      <c r="A3520" s="64" t="s">
        <v>1401</v>
      </c>
      <c r="B3520" t="s">
        <v>18397</v>
      </c>
    </row>
    <row r="3521" spans="1:2" x14ac:dyDescent="0.25">
      <c r="A3521" s="64" t="s">
        <v>1544</v>
      </c>
      <c r="B3521" t="s">
        <v>18397</v>
      </c>
    </row>
    <row r="3522" spans="1:2" x14ac:dyDescent="0.25">
      <c r="A3522" s="64" t="s">
        <v>1497</v>
      </c>
      <c r="B3522" t="s">
        <v>18397</v>
      </c>
    </row>
    <row r="3523" spans="1:2" x14ac:dyDescent="0.25">
      <c r="A3523" s="64" t="s">
        <v>968</v>
      </c>
      <c r="B3523" t="s">
        <v>18399</v>
      </c>
    </row>
    <row r="3524" spans="1:2" x14ac:dyDescent="0.25">
      <c r="A3524" s="64" t="s">
        <v>968</v>
      </c>
      <c r="B3524" t="s">
        <v>18399</v>
      </c>
    </row>
    <row r="3525" spans="1:2" x14ac:dyDescent="0.25">
      <c r="A3525" s="64" t="s">
        <v>968</v>
      </c>
      <c r="B3525" t="s">
        <v>18399</v>
      </c>
    </row>
    <row r="3526" spans="1:2" x14ac:dyDescent="0.25">
      <c r="A3526" s="64" t="s">
        <v>968</v>
      </c>
      <c r="B3526" t="s">
        <v>18399</v>
      </c>
    </row>
    <row r="3527" spans="1:2" x14ac:dyDescent="0.25">
      <c r="A3527" s="64" t="s">
        <v>1602</v>
      </c>
      <c r="B3527" t="s">
        <v>18397</v>
      </c>
    </row>
    <row r="3528" spans="1:2" x14ac:dyDescent="0.25">
      <c r="A3528" s="64" t="s">
        <v>970</v>
      </c>
      <c r="B3528" t="s">
        <v>18397</v>
      </c>
    </row>
    <row r="3529" spans="1:2" x14ac:dyDescent="0.25">
      <c r="A3529" s="64" t="s">
        <v>971</v>
      </c>
      <c r="B3529" t="s">
        <v>18397</v>
      </c>
    </row>
    <row r="3530" spans="1:2" x14ac:dyDescent="0.25">
      <c r="A3530" s="64" t="s">
        <v>1603</v>
      </c>
      <c r="B3530" t="s">
        <v>18397</v>
      </c>
    </row>
    <row r="3531" spans="1:2" x14ac:dyDescent="0.25">
      <c r="A3531" s="64" t="s">
        <v>1604</v>
      </c>
      <c r="B3531" t="s">
        <v>18397</v>
      </c>
    </row>
    <row r="3532" spans="1:2" x14ac:dyDescent="0.25">
      <c r="A3532" s="64" t="s">
        <v>1584</v>
      </c>
      <c r="B3532" t="s">
        <v>18397</v>
      </c>
    </row>
    <row r="3533" spans="1:2" x14ac:dyDescent="0.25">
      <c r="A3533" s="64" t="s">
        <v>1281</v>
      </c>
      <c r="B3533" t="s">
        <v>18397</v>
      </c>
    </row>
    <row r="3534" spans="1:2" x14ac:dyDescent="0.25">
      <c r="A3534" s="64" t="s">
        <v>1401</v>
      </c>
      <c r="B3534" t="s">
        <v>18397</v>
      </c>
    </row>
    <row r="3535" spans="1:2" x14ac:dyDescent="0.25">
      <c r="A3535" s="64" t="s">
        <v>975</v>
      </c>
      <c r="B3535" t="s">
        <v>18397</v>
      </c>
    </row>
    <row r="3536" spans="1:2" x14ac:dyDescent="0.25">
      <c r="A3536" s="64" t="s">
        <v>975</v>
      </c>
      <c r="B3536" t="s">
        <v>18397</v>
      </c>
    </row>
    <row r="3537" spans="1:2" x14ac:dyDescent="0.25">
      <c r="A3537" s="64" t="s">
        <v>975</v>
      </c>
      <c r="B3537" t="s">
        <v>18397</v>
      </c>
    </row>
    <row r="3538" spans="1:2" x14ac:dyDescent="0.25">
      <c r="A3538" s="64" t="s">
        <v>975</v>
      </c>
      <c r="B3538" t="s">
        <v>18397</v>
      </c>
    </row>
    <row r="3539" spans="1:2" x14ac:dyDescent="0.25">
      <c r="A3539" s="64" t="s">
        <v>976</v>
      </c>
      <c r="B3539" t="s">
        <v>18397</v>
      </c>
    </row>
    <row r="3540" spans="1:2" x14ac:dyDescent="0.25">
      <c r="A3540" s="64" t="s">
        <v>977</v>
      </c>
      <c r="B3540" t="s">
        <v>18397</v>
      </c>
    </row>
    <row r="3541" spans="1:2" x14ac:dyDescent="0.25">
      <c r="A3541" s="64" t="s">
        <v>978</v>
      </c>
      <c r="B3541" t="s">
        <v>18397</v>
      </c>
    </row>
    <row r="3542" spans="1:2" x14ac:dyDescent="0.25">
      <c r="A3542" s="64" t="s">
        <v>1131</v>
      </c>
      <c r="B3542" t="s">
        <v>18397</v>
      </c>
    </row>
    <row r="3543" spans="1:2" x14ac:dyDescent="0.25">
      <c r="A3543" s="64" t="s">
        <v>1549</v>
      </c>
      <c r="B3543" t="s">
        <v>18397</v>
      </c>
    </row>
    <row r="3544" spans="1:2" x14ac:dyDescent="0.25">
      <c r="A3544" s="64" t="s">
        <v>981</v>
      </c>
      <c r="B3544" t="s">
        <v>18397</v>
      </c>
    </row>
    <row r="3545" spans="1:2" x14ac:dyDescent="0.25">
      <c r="A3545" s="64" t="s">
        <v>981</v>
      </c>
      <c r="B3545" t="s">
        <v>18397</v>
      </c>
    </row>
    <row r="3546" spans="1:2" x14ac:dyDescent="0.25">
      <c r="A3546" s="64" t="s">
        <v>982</v>
      </c>
      <c r="B3546" t="s">
        <v>18397</v>
      </c>
    </row>
    <row r="3547" spans="1:2" x14ac:dyDescent="0.25">
      <c r="A3547" s="64" t="s">
        <v>983</v>
      </c>
      <c r="B3547" t="s">
        <v>18397</v>
      </c>
    </row>
    <row r="3548" spans="1:2" x14ac:dyDescent="0.25">
      <c r="A3548" s="64" t="s">
        <v>984</v>
      </c>
      <c r="B3548" t="s">
        <v>18397</v>
      </c>
    </row>
    <row r="3549" spans="1:2" x14ac:dyDescent="0.25">
      <c r="A3549" s="64" t="s">
        <v>1605</v>
      </c>
      <c r="B3549" t="s">
        <v>18397</v>
      </c>
    </row>
    <row r="3550" spans="1:2" x14ac:dyDescent="0.25">
      <c r="A3550" s="64" t="s">
        <v>1606</v>
      </c>
      <c r="B3550" t="s">
        <v>18397</v>
      </c>
    </row>
    <row r="3551" spans="1:2" x14ac:dyDescent="0.25">
      <c r="A3551" s="64" t="s">
        <v>986</v>
      </c>
      <c r="B3551" t="s">
        <v>18397</v>
      </c>
    </row>
    <row r="3552" spans="1:2" x14ac:dyDescent="0.25">
      <c r="A3552" s="64" t="s">
        <v>986</v>
      </c>
      <c r="B3552" t="s">
        <v>18397</v>
      </c>
    </row>
    <row r="3553" spans="1:2" x14ac:dyDescent="0.25">
      <c r="A3553" s="64" t="s">
        <v>988</v>
      </c>
      <c r="B3553" t="s">
        <v>18397</v>
      </c>
    </row>
    <row r="3554" spans="1:2" x14ac:dyDescent="0.25">
      <c r="A3554" s="64" t="s">
        <v>988</v>
      </c>
      <c r="B3554" t="s">
        <v>18397</v>
      </c>
    </row>
    <row r="3555" spans="1:2" x14ac:dyDescent="0.25">
      <c r="A3555" s="64" t="s">
        <v>989</v>
      </c>
      <c r="B3555" t="s">
        <v>18397</v>
      </c>
    </row>
    <row r="3556" spans="1:2" x14ac:dyDescent="0.25">
      <c r="A3556" s="64" t="s">
        <v>1401</v>
      </c>
      <c r="B3556" t="s">
        <v>18397</v>
      </c>
    </row>
    <row r="3557" spans="1:2" x14ac:dyDescent="0.25">
      <c r="A3557" s="64" t="s">
        <v>991</v>
      </c>
      <c r="B3557" t="s">
        <v>18397</v>
      </c>
    </row>
    <row r="3558" spans="1:2" x14ac:dyDescent="0.25">
      <c r="A3558" s="64" t="s">
        <v>992</v>
      </c>
      <c r="B3558" t="s">
        <v>18397</v>
      </c>
    </row>
    <row r="3559" spans="1:2" x14ac:dyDescent="0.25">
      <c r="A3559" s="64" t="s">
        <v>992</v>
      </c>
      <c r="B3559" t="s">
        <v>18397</v>
      </c>
    </row>
    <row r="3560" spans="1:2" x14ac:dyDescent="0.25">
      <c r="A3560" s="64" t="s">
        <v>1544</v>
      </c>
      <c r="B3560" t="s">
        <v>18397</v>
      </c>
    </row>
    <row r="3561" spans="1:2" x14ac:dyDescent="0.25">
      <c r="A3561" s="64" t="s">
        <v>1497</v>
      </c>
      <c r="B3561" t="s">
        <v>18397</v>
      </c>
    </row>
    <row r="3562" spans="1:2" x14ac:dyDescent="0.25">
      <c r="A3562" s="64" t="s">
        <v>994</v>
      </c>
      <c r="B3562" t="s">
        <v>18397</v>
      </c>
    </row>
    <row r="3563" spans="1:2" x14ac:dyDescent="0.25">
      <c r="A3563" s="64" t="s">
        <v>995</v>
      </c>
      <c r="B3563" t="s">
        <v>18397</v>
      </c>
    </row>
    <row r="3564" spans="1:2" x14ac:dyDescent="0.25">
      <c r="A3564" s="64" t="s">
        <v>1360</v>
      </c>
      <c r="B3564" t="s">
        <v>18397</v>
      </c>
    </row>
    <row r="3565" spans="1:2" x14ac:dyDescent="0.25">
      <c r="A3565" s="64" t="s">
        <v>1544</v>
      </c>
      <c r="B3565" t="s">
        <v>18397</v>
      </c>
    </row>
    <row r="3566" spans="1:2" x14ac:dyDescent="0.25">
      <c r="A3566" s="64" t="s">
        <v>878</v>
      </c>
      <c r="B3566" t="s">
        <v>18397</v>
      </c>
    </row>
    <row r="3567" spans="1:2" x14ac:dyDescent="0.25">
      <c r="A3567" s="64" t="s">
        <v>1607</v>
      </c>
      <c r="B3567" t="s">
        <v>18397</v>
      </c>
    </row>
    <row r="3568" spans="1:2" x14ac:dyDescent="0.25">
      <c r="A3568" s="64" t="s">
        <v>1608</v>
      </c>
      <c r="B3568" t="s">
        <v>18397</v>
      </c>
    </row>
    <row r="3569" spans="1:2" x14ac:dyDescent="0.25">
      <c r="A3569" s="64" t="s">
        <v>1549</v>
      </c>
      <c r="B3569" t="s">
        <v>18397</v>
      </c>
    </row>
    <row r="3570" spans="1:2" x14ac:dyDescent="0.25">
      <c r="A3570" s="64" t="s">
        <v>1000</v>
      </c>
      <c r="B3570" t="s">
        <v>18397</v>
      </c>
    </row>
    <row r="3571" spans="1:2" x14ac:dyDescent="0.25">
      <c r="A3571" s="64" t="s">
        <v>1001</v>
      </c>
      <c r="B3571" t="s">
        <v>18397</v>
      </c>
    </row>
    <row r="3572" spans="1:2" x14ac:dyDescent="0.25">
      <c r="A3572" s="64" t="s">
        <v>1001</v>
      </c>
      <c r="B3572" t="s">
        <v>18397</v>
      </c>
    </row>
    <row r="3573" spans="1:2" x14ac:dyDescent="0.25">
      <c r="A3573" s="64" t="s">
        <v>1002</v>
      </c>
      <c r="B3573" t="s">
        <v>18397</v>
      </c>
    </row>
    <row r="3574" spans="1:2" x14ac:dyDescent="0.25">
      <c r="A3574" s="64" t="s">
        <v>1003</v>
      </c>
      <c r="B3574" t="s">
        <v>18397</v>
      </c>
    </row>
    <row r="3575" spans="1:2" x14ac:dyDescent="0.25">
      <c r="A3575" s="64" t="s">
        <v>1004</v>
      </c>
      <c r="B3575" t="s">
        <v>18397</v>
      </c>
    </row>
    <row r="3576" spans="1:2" x14ac:dyDescent="0.25">
      <c r="A3576" s="64" t="s">
        <v>1005</v>
      </c>
      <c r="B3576" t="s">
        <v>18397</v>
      </c>
    </row>
    <row r="3577" spans="1:2" x14ac:dyDescent="0.25">
      <c r="A3577" s="64" t="s">
        <v>1609</v>
      </c>
      <c r="B3577" t="s">
        <v>18398</v>
      </c>
    </row>
    <row r="3578" spans="1:2" x14ac:dyDescent="0.25">
      <c r="A3578" s="64" t="s">
        <v>1610</v>
      </c>
      <c r="B3578" t="s">
        <v>18397</v>
      </c>
    </row>
    <row r="3579" spans="1:2" x14ac:dyDescent="0.25">
      <c r="A3579" s="64" t="s">
        <v>1007</v>
      </c>
      <c r="B3579" t="s">
        <v>18397</v>
      </c>
    </row>
    <row r="3580" spans="1:2" x14ac:dyDescent="0.25">
      <c r="A3580" s="64" t="s">
        <v>1360</v>
      </c>
      <c r="B3580" t="s">
        <v>18397</v>
      </c>
    </row>
    <row r="3581" spans="1:2" x14ac:dyDescent="0.25">
      <c r="A3581" s="64" t="s">
        <v>1009</v>
      </c>
      <c r="B3581" t="s">
        <v>18397</v>
      </c>
    </row>
    <row r="3582" spans="1:2" x14ac:dyDescent="0.25">
      <c r="A3582" s="64" t="s">
        <v>1010</v>
      </c>
      <c r="B3582" t="s">
        <v>18397</v>
      </c>
    </row>
    <row r="3583" spans="1:2" x14ac:dyDescent="0.25">
      <c r="A3583" s="64" t="s">
        <v>1010</v>
      </c>
      <c r="B3583" t="s">
        <v>18397</v>
      </c>
    </row>
    <row r="3584" spans="1:2" x14ac:dyDescent="0.25">
      <c r="A3584" s="64" t="s">
        <v>1012</v>
      </c>
      <c r="B3584" t="s">
        <v>18397</v>
      </c>
    </row>
    <row r="3585" spans="1:2" x14ac:dyDescent="0.25">
      <c r="A3585" s="64" t="s">
        <v>1013</v>
      </c>
      <c r="B3585" t="s">
        <v>18397</v>
      </c>
    </row>
    <row r="3586" spans="1:2" x14ac:dyDescent="0.25">
      <c r="A3586" s="64" t="s">
        <v>1014</v>
      </c>
      <c r="B3586" t="s">
        <v>18397</v>
      </c>
    </row>
    <row r="3587" spans="1:2" x14ac:dyDescent="0.25">
      <c r="A3587" s="64" t="s">
        <v>1015</v>
      </c>
      <c r="B3587" t="s">
        <v>18397</v>
      </c>
    </row>
    <row r="3588" spans="1:2" x14ac:dyDescent="0.25">
      <c r="A3588" s="64" t="s">
        <v>1016</v>
      </c>
      <c r="B3588" t="s">
        <v>18397</v>
      </c>
    </row>
    <row r="3589" spans="1:2" x14ac:dyDescent="0.25">
      <c r="A3589" s="64" t="s">
        <v>1016</v>
      </c>
      <c r="B3589" t="s">
        <v>18397</v>
      </c>
    </row>
    <row r="3590" spans="1:2" x14ac:dyDescent="0.25">
      <c r="A3590" s="64" t="s">
        <v>1017</v>
      </c>
      <c r="B3590" t="s">
        <v>18397</v>
      </c>
    </row>
    <row r="3591" spans="1:2" x14ac:dyDescent="0.25">
      <c r="A3591" s="64" t="s">
        <v>1017</v>
      </c>
      <c r="B3591" t="s">
        <v>18397</v>
      </c>
    </row>
    <row r="3592" spans="1:2" x14ac:dyDescent="0.25">
      <c r="A3592" s="64" t="s">
        <v>1547</v>
      </c>
      <c r="B3592" t="s">
        <v>18397</v>
      </c>
    </row>
    <row r="3593" spans="1:2" x14ac:dyDescent="0.25">
      <c r="A3593" s="64" t="s">
        <v>1019</v>
      </c>
      <c r="B3593" t="s">
        <v>18397</v>
      </c>
    </row>
    <row r="3594" spans="1:2" x14ac:dyDescent="0.25">
      <c r="A3594" s="64" t="s">
        <v>1019</v>
      </c>
      <c r="B3594" t="s">
        <v>18397</v>
      </c>
    </row>
    <row r="3595" spans="1:2" x14ac:dyDescent="0.25">
      <c r="A3595" s="64" t="s">
        <v>1020</v>
      </c>
      <c r="B3595" t="s">
        <v>18397</v>
      </c>
    </row>
    <row r="3596" spans="1:2" x14ac:dyDescent="0.25">
      <c r="A3596" s="64" t="s">
        <v>1549</v>
      </c>
      <c r="B3596" t="s">
        <v>18397</v>
      </c>
    </row>
    <row r="3597" spans="1:2" x14ac:dyDescent="0.25">
      <c r="A3597" s="64" t="s">
        <v>1022</v>
      </c>
      <c r="B3597" t="s">
        <v>18397</v>
      </c>
    </row>
    <row r="3598" spans="1:2" x14ac:dyDescent="0.25">
      <c r="A3598" s="64" t="s">
        <v>1022</v>
      </c>
      <c r="B3598" t="s">
        <v>18397</v>
      </c>
    </row>
    <row r="3599" spans="1:2" x14ac:dyDescent="0.25">
      <c r="A3599" s="64" t="s">
        <v>1022</v>
      </c>
      <c r="B3599" t="s">
        <v>18397</v>
      </c>
    </row>
    <row r="3600" spans="1:2" x14ac:dyDescent="0.25">
      <c r="A3600" s="64" t="s">
        <v>1549</v>
      </c>
      <c r="B3600" t="s">
        <v>18397</v>
      </c>
    </row>
    <row r="3601" spans="1:2" x14ac:dyDescent="0.25">
      <c r="A3601" s="64" t="s">
        <v>1024</v>
      </c>
      <c r="B3601" t="s">
        <v>18397</v>
      </c>
    </row>
    <row r="3602" spans="1:2" x14ac:dyDescent="0.25">
      <c r="A3602" s="64" t="s">
        <v>1025</v>
      </c>
      <c r="B3602" t="s">
        <v>18397</v>
      </c>
    </row>
    <row r="3603" spans="1:2" x14ac:dyDescent="0.25">
      <c r="A3603" s="64" t="s">
        <v>1026</v>
      </c>
      <c r="B3603" t="s">
        <v>18397</v>
      </c>
    </row>
    <row r="3604" spans="1:2" x14ac:dyDescent="0.25">
      <c r="A3604" s="64" t="s">
        <v>1027</v>
      </c>
      <c r="B3604" t="s">
        <v>18397</v>
      </c>
    </row>
    <row r="3605" spans="1:2" x14ac:dyDescent="0.25">
      <c r="A3605" s="64" t="s">
        <v>1028</v>
      </c>
      <c r="B3605" t="s">
        <v>18397</v>
      </c>
    </row>
    <row r="3606" spans="1:2" x14ac:dyDescent="0.25">
      <c r="A3606" s="64" t="s">
        <v>1549</v>
      </c>
      <c r="B3606" t="s">
        <v>18397</v>
      </c>
    </row>
    <row r="3607" spans="1:2" x14ac:dyDescent="0.25">
      <c r="A3607" s="64" t="s">
        <v>1030</v>
      </c>
      <c r="B3607" t="s">
        <v>18397</v>
      </c>
    </row>
    <row r="3608" spans="1:2" x14ac:dyDescent="0.25">
      <c r="A3608" s="64" t="s">
        <v>1030</v>
      </c>
      <c r="B3608" t="s">
        <v>18397</v>
      </c>
    </row>
    <row r="3609" spans="1:2" x14ac:dyDescent="0.25">
      <c r="A3609" s="64" t="s">
        <v>1030</v>
      </c>
      <c r="B3609" t="s">
        <v>18397</v>
      </c>
    </row>
    <row r="3610" spans="1:2" x14ac:dyDescent="0.25">
      <c r="A3610" s="64" t="s">
        <v>1030</v>
      </c>
      <c r="B3610" t="s">
        <v>18397</v>
      </c>
    </row>
    <row r="3611" spans="1:2" x14ac:dyDescent="0.25">
      <c r="A3611" s="64" t="s">
        <v>1030</v>
      </c>
      <c r="B3611" t="s">
        <v>18397</v>
      </c>
    </row>
    <row r="3612" spans="1:2" x14ac:dyDescent="0.25">
      <c r="A3612" s="64" t="s">
        <v>1030</v>
      </c>
      <c r="B3612" t="s">
        <v>18397</v>
      </c>
    </row>
    <row r="3613" spans="1:2" x14ac:dyDescent="0.25">
      <c r="A3613" s="64" t="s">
        <v>1030</v>
      </c>
      <c r="B3613" t="s">
        <v>18397</v>
      </c>
    </row>
    <row r="3614" spans="1:2" x14ac:dyDescent="0.25">
      <c r="A3614" s="64" t="s">
        <v>1031</v>
      </c>
      <c r="B3614" t="s">
        <v>18397</v>
      </c>
    </row>
    <row r="3615" spans="1:2" x14ac:dyDescent="0.25">
      <c r="A3615" s="64" t="s">
        <v>1032</v>
      </c>
      <c r="B3615" t="s">
        <v>18397</v>
      </c>
    </row>
    <row r="3616" spans="1:2" x14ac:dyDescent="0.25">
      <c r="A3616" s="64" t="s">
        <v>1033</v>
      </c>
      <c r="B3616" t="s">
        <v>18397</v>
      </c>
    </row>
    <row r="3617" spans="1:2" x14ac:dyDescent="0.25">
      <c r="A3617" s="64" t="s">
        <v>1034</v>
      </c>
      <c r="B3617" t="s">
        <v>18397</v>
      </c>
    </row>
    <row r="3618" spans="1:2" x14ac:dyDescent="0.25">
      <c r="A3618" s="64" t="s">
        <v>1035</v>
      </c>
      <c r="B3618" t="s">
        <v>18397</v>
      </c>
    </row>
    <row r="3619" spans="1:2" x14ac:dyDescent="0.25">
      <c r="A3619" s="64" t="s">
        <v>1131</v>
      </c>
      <c r="B3619" t="s">
        <v>18397</v>
      </c>
    </row>
    <row r="3620" spans="1:2" x14ac:dyDescent="0.25">
      <c r="A3620" s="64" t="s">
        <v>1037</v>
      </c>
      <c r="B3620" t="s">
        <v>18397</v>
      </c>
    </row>
    <row r="3621" spans="1:2" x14ac:dyDescent="0.25">
      <c r="A3621" s="64" t="s">
        <v>1038</v>
      </c>
      <c r="B3621" t="s">
        <v>18397</v>
      </c>
    </row>
    <row r="3622" spans="1:2" x14ac:dyDescent="0.25">
      <c r="A3622" s="64" t="s">
        <v>1039</v>
      </c>
      <c r="B3622" t="s">
        <v>18397</v>
      </c>
    </row>
    <row r="3623" spans="1:2" x14ac:dyDescent="0.25">
      <c r="A3623" s="64" t="s">
        <v>1039</v>
      </c>
      <c r="B3623" t="s">
        <v>18399</v>
      </c>
    </row>
    <row r="3624" spans="1:2" x14ac:dyDescent="0.25">
      <c r="A3624" s="64" t="s">
        <v>1039</v>
      </c>
      <c r="B3624" t="s">
        <v>18399</v>
      </c>
    </row>
    <row r="3625" spans="1:2" x14ac:dyDescent="0.25">
      <c r="A3625" s="64" t="s">
        <v>1039</v>
      </c>
      <c r="B3625" t="s">
        <v>18399</v>
      </c>
    </row>
    <row r="3626" spans="1:2" x14ac:dyDescent="0.25">
      <c r="A3626" s="64" t="s">
        <v>1039</v>
      </c>
      <c r="B3626" t="s">
        <v>18397</v>
      </c>
    </row>
    <row r="3627" spans="1:2" x14ac:dyDescent="0.25">
      <c r="A3627" s="64" t="s">
        <v>1039</v>
      </c>
      <c r="B3627" t="s">
        <v>18397</v>
      </c>
    </row>
    <row r="3628" spans="1:2" x14ac:dyDescent="0.25">
      <c r="A3628" s="64" t="s">
        <v>1039</v>
      </c>
      <c r="B3628" t="s">
        <v>18397</v>
      </c>
    </row>
    <row r="3629" spans="1:2" x14ac:dyDescent="0.25">
      <c r="A3629" s="64" t="s">
        <v>1039</v>
      </c>
      <c r="B3629" t="s">
        <v>18397</v>
      </c>
    </row>
    <row r="3630" spans="1:2" x14ac:dyDescent="0.25">
      <c r="A3630" s="64" t="s">
        <v>1176</v>
      </c>
      <c r="B3630" t="s">
        <v>18397</v>
      </c>
    </row>
    <row r="3631" spans="1:2" x14ac:dyDescent="0.25">
      <c r="A3631" s="64" t="s">
        <v>1041</v>
      </c>
      <c r="B3631" t="s">
        <v>18397</v>
      </c>
    </row>
    <row r="3632" spans="1:2" x14ac:dyDescent="0.25">
      <c r="A3632" s="64" t="s">
        <v>1041</v>
      </c>
      <c r="B3632" t="s">
        <v>18397</v>
      </c>
    </row>
    <row r="3633" spans="1:2" x14ac:dyDescent="0.25">
      <c r="A3633" s="64" t="s">
        <v>1544</v>
      </c>
      <c r="B3633" t="s">
        <v>18397</v>
      </c>
    </row>
    <row r="3634" spans="1:2" x14ac:dyDescent="0.25">
      <c r="A3634" s="64" t="s">
        <v>1497</v>
      </c>
      <c r="B3634" t="s">
        <v>18397</v>
      </c>
    </row>
    <row r="3635" spans="1:2" x14ac:dyDescent="0.25">
      <c r="A3635" s="64" t="s">
        <v>1520</v>
      </c>
      <c r="B3635" t="s">
        <v>18397</v>
      </c>
    </row>
    <row r="3636" spans="1:2" x14ac:dyDescent="0.25">
      <c r="A3636" s="64" t="s">
        <v>1043</v>
      </c>
      <c r="B3636" t="s">
        <v>18397</v>
      </c>
    </row>
    <row r="3637" spans="1:2" x14ac:dyDescent="0.25">
      <c r="A3637" s="64" t="s">
        <v>1044</v>
      </c>
      <c r="B3637" t="s">
        <v>18397</v>
      </c>
    </row>
    <row r="3638" spans="1:2" x14ac:dyDescent="0.25">
      <c r="A3638" s="64" t="s">
        <v>1045</v>
      </c>
      <c r="B3638" t="s">
        <v>18397</v>
      </c>
    </row>
    <row r="3639" spans="1:2" x14ac:dyDescent="0.25">
      <c r="A3639" s="64" t="s">
        <v>1045</v>
      </c>
      <c r="B3639" t="s">
        <v>18397</v>
      </c>
    </row>
    <row r="3640" spans="1:2" x14ac:dyDescent="0.25">
      <c r="A3640" s="64" t="s">
        <v>1046</v>
      </c>
      <c r="B3640" t="s">
        <v>18397</v>
      </c>
    </row>
    <row r="3641" spans="1:2" x14ac:dyDescent="0.25">
      <c r="A3641" s="64" t="s">
        <v>1046</v>
      </c>
      <c r="B3641" t="s">
        <v>18397</v>
      </c>
    </row>
    <row r="3642" spans="1:2" x14ac:dyDescent="0.25">
      <c r="A3642" s="64" t="s">
        <v>1544</v>
      </c>
      <c r="B3642" t="s">
        <v>18397</v>
      </c>
    </row>
    <row r="3643" spans="1:2" x14ac:dyDescent="0.25">
      <c r="A3643" s="64" t="s">
        <v>1520</v>
      </c>
      <c r="B3643" t="s">
        <v>18397</v>
      </c>
    </row>
    <row r="3644" spans="1:2" x14ac:dyDescent="0.25">
      <c r="A3644" s="64" t="s">
        <v>1049</v>
      </c>
      <c r="B3644" t="s">
        <v>18397</v>
      </c>
    </row>
    <row r="3645" spans="1:2" x14ac:dyDescent="0.25">
      <c r="A3645" s="64" t="s">
        <v>1049</v>
      </c>
      <c r="B3645" t="s">
        <v>18397</v>
      </c>
    </row>
    <row r="3646" spans="1:2" x14ac:dyDescent="0.25">
      <c r="A3646" s="64" t="s">
        <v>1050</v>
      </c>
      <c r="B3646" t="s">
        <v>18397</v>
      </c>
    </row>
    <row r="3647" spans="1:2" x14ac:dyDescent="0.25">
      <c r="A3647" s="64" t="s">
        <v>1050</v>
      </c>
      <c r="B3647" t="s">
        <v>18397</v>
      </c>
    </row>
    <row r="3648" spans="1:2" x14ac:dyDescent="0.25">
      <c r="A3648" s="64" t="s">
        <v>1051</v>
      </c>
      <c r="B3648" t="s">
        <v>18397</v>
      </c>
    </row>
    <row r="3649" spans="1:2" x14ac:dyDescent="0.25">
      <c r="A3649" s="64" t="s">
        <v>1051</v>
      </c>
      <c r="B3649" t="s">
        <v>18397</v>
      </c>
    </row>
    <row r="3650" spans="1:2" x14ac:dyDescent="0.25">
      <c r="A3650" s="64" t="s">
        <v>1520</v>
      </c>
      <c r="B3650" t="s">
        <v>18397</v>
      </c>
    </row>
    <row r="3651" spans="1:2" x14ac:dyDescent="0.25">
      <c r="A3651" s="64" t="s">
        <v>1053</v>
      </c>
      <c r="B3651" t="s">
        <v>18397</v>
      </c>
    </row>
    <row r="3652" spans="1:2" x14ac:dyDescent="0.25">
      <c r="A3652" s="64" t="s">
        <v>1520</v>
      </c>
      <c r="B3652" t="s">
        <v>18397</v>
      </c>
    </row>
    <row r="3653" spans="1:2" x14ac:dyDescent="0.25">
      <c r="A3653" s="64" t="s">
        <v>1054</v>
      </c>
      <c r="B3653" t="s">
        <v>18397</v>
      </c>
    </row>
    <row r="3654" spans="1:2" x14ac:dyDescent="0.25">
      <c r="A3654" s="64" t="s">
        <v>1158</v>
      </c>
      <c r="B3654" t="s">
        <v>18397</v>
      </c>
    </row>
    <row r="3655" spans="1:2" x14ac:dyDescent="0.25">
      <c r="A3655" s="64" t="s">
        <v>1056</v>
      </c>
      <c r="B3655" t="s">
        <v>18397</v>
      </c>
    </row>
    <row r="3656" spans="1:2" x14ac:dyDescent="0.25">
      <c r="A3656" s="64" t="s">
        <v>1406</v>
      </c>
      <c r="B3656" t="s">
        <v>18397</v>
      </c>
    </row>
    <row r="3657" spans="1:2" x14ac:dyDescent="0.25">
      <c r="A3657" s="64" t="s">
        <v>1405</v>
      </c>
      <c r="B3657" t="s">
        <v>18397</v>
      </c>
    </row>
    <row r="3658" spans="1:2" x14ac:dyDescent="0.25">
      <c r="A3658" s="64" t="s">
        <v>1520</v>
      </c>
      <c r="B3658" t="s">
        <v>18397</v>
      </c>
    </row>
    <row r="3659" spans="1:2" x14ac:dyDescent="0.25">
      <c r="A3659" s="64" t="s">
        <v>1401</v>
      </c>
      <c r="B3659" t="s">
        <v>18397</v>
      </c>
    </row>
    <row r="3660" spans="1:2" x14ac:dyDescent="0.25">
      <c r="A3660" s="64" t="s">
        <v>1059</v>
      </c>
      <c r="B3660" t="s">
        <v>18397</v>
      </c>
    </row>
    <row r="3661" spans="1:2" x14ac:dyDescent="0.25">
      <c r="A3661" s="64" t="s">
        <v>1059</v>
      </c>
      <c r="B3661" t="s">
        <v>18397</v>
      </c>
    </row>
    <row r="3662" spans="1:2" x14ac:dyDescent="0.25">
      <c r="A3662" s="64" t="s">
        <v>1060</v>
      </c>
      <c r="B3662" t="s">
        <v>18397</v>
      </c>
    </row>
    <row r="3663" spans="1:2" x14ac:dyDescent="0.25">
      <c r="A3663" s="64" t="s">
        <v>1520</v>
      </c>
      <c r="B3663" t="s">
        <v>18397</v>
      </c>
    </row>
    <row r="3664" spans="1:2" x14ac:dyDescent="0.25">
      <c r="A3664" s="64" t="s">
        <v>1062</v>
      </c>
      <c r="B3664" t="s">
        <v>18397</v>
      </c>
    </row>
    <row r="3665" spans="1:2" x14ac:dyDescent="0.25">
      <c r="A3665" s="64" t="s">
        <v>1062</v>
      </c>
      <c r="B3665" t="s">
        <v>18397</v>
      </c>
    </row>
    <row r="3666" spans="1:2" x14ac:dyDescent="0.25">
      <c r="A3666" s="64" t="s">
        <v>1063</v>
      </c>
      <c r="B3666" t="s">
        <v>18397</v>
      </c>
    </row>
    <row r="3667" spans="1:2" x14ac:dyDescent="0.25">
      <c r="A3667" s="64" t="s">
        <v>1063</v>
      </c>
      <c r="B3667" t="s">
        <v>18397</v>
      </c>
    </row>
    <row r="3668" spans="1:2" x14ac:dyDescent="0.25">
      <c r="A3668" s="64" t="s">
        <v>1064</v>
      </c>
      <c r="B3668" t="s">
        <v>18397</v>
      </c>
    </row>
    <row r="3669" spans="1:2" x14ac:dyDescent="0.25">
      <c r="A3669" s="64" t="s">
        <v>1549</v>
      </c>
      <c r="B3669" t="s">
        <v>18397</v>
      </c>
    </row>
    <row r="3670" spans="1:2" x14ac:dyDescent="0.25">
      <c r="A3670" s="64" t="s">
        <v>1401</v>
      </c>
      <c r="B3670" t="s">
        <v>18397</v>
      </c>
    </row>
    <row r="3671" spans="1:2" x14ac:dyDescent="0.25">
      <c r="A3671" s="64" t="s">
        <v>1067</v>
      </c>
      <c r="B3671" t="s">
        <v>18397</v>
      </c>
    </row>
    <row r="3672" spans="1:2" x14ac:dyDescent="0.25">
      <c r="A3672" s="64" t="s">
        <v>1067</v>
      </c>
      <c r="B3672" t="s">
        <v>18397</v>
      </c>
    </row>
    <row r="3673" spans="1:2" x14ac:dyDescent="0.25">
      <c r="A3673" s="64" t="s">
        <v>1068</v>
      </c>
      <c r="B3673" t="s">
        <v>18397</v>
      </c>
    </row>
    <row r="3674" spans="1:2" x14ac:dyDescent="0.25">
      <c r="A3674" s="64" t="s">
        <v>1069</v>
      </c>
      <c r="B3674" t="s">
        <v>18397</v>
      </c>
    </row>
    <row r="3675" spans="1:2" x14ac:dyDescent="0.25">
      <c r="A3675" s="64" t="s">
        <v>1611</v>
      </c>
      <c r="B3675" t="s">
        <v>18397</v>
      </c>
    </row>
    <row r="3676" spans="1:2" x14ac:dyDescent="0.25">
      <c r="A3676" s="64" t="s">
        <v>1552</v>
      </c>
      <c r="B3676" t="s">
        <v>18397</v>
      </c>
    </row>
    <row r="3677" spans="1:2" x14ac:dyDescent="0.25">
      <c r="A3677" s="64" t="s">
        <v>1072</v>
      </c>
      <c r="B3677" t="s">
        <v>18397</v>
      </c>
    </row>
    <row r="3678" spans="1:2" x14ac:dyDescent="0.25">
      <c r="A3678" s="64" t="s">
        <v>1073</v>
      </c>
      <c r="B3678" t="s">
        <v>18397</v>
      </c>
    </row>
    <row r="3679" spans="1:2" x14ac:dyDescent="0.25">
      <c r="A3679" s="64" t="s">
        <v>1544</v>
      </c>
      <c r="B3679" t="s">
        <v>18397</v>
      </c>
    </row>
    <row r="3680" spans="1:2" x14ac:dyDescent="0.25">
      <c r="A3680" s="64" t="s">
        <v>1497</v>
      </c>
      <c r="B3680" t="s">
        <v>18397</v>
      </c>
    </row>
    <row r="3681" spans="1:2" x14ac:dyDescent="0.25">
      <c r="A3681" s="64" t="s">
        <v>1401</v>
      </c>
      <c r="B3681" t="s">
        <v>18397</v>
      </c>
    </row>
    <row r="3682" spans="1:2" x14ac:dyDescent="0.25">
      <c r="A3682" s="64" t="s">
        <v>1612</v>
      </c>
      <c r="B3682" t="s">
        <v>18397</v>
      </c>
    </row>
    <row r="3683" spans="1:2" x14ac:dyDescent="0.25">
      <c r="A3683" s="64" t="s">
        <v>1613</v>
      </c>
      <c r="B3683" t="s">
        <v>18397</v>
      </c>
    </row>
    <row r="3684" spans="1:2" x14ac:dyDescent="0.25">
      <c r="A3684" s="64" t="s">
        <v>1614</v>
      </c>
      <c r="B3684" t="s">
        <v>18397</v>
      </c>
    </row>
    <row r="3685" spans="1:2" x14ac:dyDescent="0.25">
      <c r="A3685" s="64" t="s">
        <v>1615</v>
      </c>
      <c r="B3685" t="s">
        <v>18397</v>
      </c>
    </row>
    <row r="3686" spans="1:2" x14ac:dyDescent="0.25">
      <c r="A3686" s="64" t="s">
        <v>1616</v>
      </c>
      <c r="B3686" t="s">
        <v>18397</v>
      </c>
    </row>
    <row r="3687" spans="1:2" x14ac:dyDescent="0.25">
      <c r="A3687" s="64" t="s">
        <v>1281</v>
      </c>
      <c r="B3687" t="s">
        <v>18397</v>
      </c>
    </row>
    <row r="3688" spans="1:2" x14ac:dyDescent="0.25">
      <c r="A3688" s="64" t="s">
        <v>1281</v>
      </c>
      <c r="B3688" t="s">
        <v>18397</v>
      </c>
    </row>
    <row r="3689" spans="1:2" x14ac:dyDescent="0.25">
      <c r="A3689" s="64" t="s">
        <v>1078</v>
      </c>
      <c r="B3689" t="s">
        <v>18397</v>
      </c>
    </row>
    <row r="3690" spans="1:2" x14ac:dyDescent="0.25">
      <c r="A3690" s="64" t="s">
        <v>1281</v>
      </c>
      <c r="B3690" t="s">
        <v>18397</v>
      </c>
    </row>
    <row r="3691" spans="1:2" x14ac:dyDescent="0.25">
      <c r="A3691" s="64" t="s">
        <v>1544</v>
      </c>
      <c r="B3691" t="s">
        <v>18397</v>
      </c>
    </row>
    <row r="3692" spans="1:2" x14ac:dyDescent="0.25">
      <c r="A3692" s="64" t="s">
        <v>1617</v>
      </c>
      <c r="B3692" t="s">
        <v>18397</v>
      </c>
    </row>
    <row r="3693" spans="1:2" x14ac:dyDescent="0.25">
      <c r="A3693" s="64" t="s">
        <v>1544</v>
      </c>
      <c r="B3693" t="s">
        <v>18397</v>
      </c>
    </row>
    <row r="3694" spans="1:2" x14ac:dyDescent="0.25">
      <c r="A3694" s="64" t="s">
        <v>1453</v>
      </c>
      <c r="B3694" t="s">
        <v>18397</v>
      </c>
    </row>
    <row r="3695" spans="1:2" x14ac:dyDescent="0.25">
      <c r="A3695" s="64" t="s">
        <v>1082</v>
      </c>
      <c r="B3695" t="s">
        <v>18397</v>
      </c>
    </row>
    <row r="3696" spans="1:2" x14ac:dyDescent="0.25">
      <c r="A3696" s="64" t="s">
        <v>1453</v>
      </c>
      <c r="B3696" t="s">
        <v>18397</v>
      </c>
    </row>
    <row r="3697" spans="1:2" x14ac:dyDescent="0.25">
      <c r="A3697" s="64" t="s">
        <v>1236</v>
      </c>
      <c r="B3697" t="s">
        <v>18397</v>
      </c>
    </row>
    <row r="3698" spans="1:2" x14ac:dyDescent="0.25">
      <c r="A3698" s="64" t="s">
        <v>1236</v>
      </c>
      <c r="B3698" t="s">
        <v>18397</v>
      </c>
    </row>
    <row r="3699" spans="1:2" x14ac:dyDescent="0.25">
      <c r="A3699" s="64" t="s">
        <v>1085</v>
      </c>
      <c r="B3699" t="s">
        <v>18397</v>
      </c>
    </row>
    <row r="3700" spans="1:2" x14ac:dyDescent="0.25">
      <c r="A3700" s="64" t="s">
        <v>1544</v>
      </c>
      <c r="B3700" t="s">
        <v>18397</v>
      </c>
    </row>
    <row r="3701" spans="1:2" x14ac:dyDescent="0.25">
      <c r="A3701" s="64" t="s">
        <v>1478</v>
      </c>
      <c r="B3701" t="s">
        <v>18397</v>
      </c>
    </row>
    <row r="3702" spans="1:2" x14ac:dyDescent="0.25">
      <c r="A3702" s="64" t="s">
        <v>1478</v>
      </c>
      <c r="B3702" t="s">
        <v>18397</v>
      </c>
    </row>
    <row r="3703" spans="1:2" x14ac:dyDescent="0.25">
      <c r="A3703" s="64" t="s">
        <v>1478</v>
      </c>
      <c r="B3703" t="s">
        <v>18397</v>
      </c>
    </row>
    <row r="3704" spans="1:2" x14ac:dyDescent="0.25">
      <c r="A3704" s="64" t="s">
        <v>1478</v>
      </c>
      <c r="B3704" t="s">
        <v>18397</v>
      </c>
    </row>
    <row r="3705" spans="1:2" x14ac:dyDescent="0.25">
      <c r="A3705" s="64" t="s">
        <v>1091</v>
      </c>
      <c r="B3705" t="s">
        <v>18397</v>
      </c>
    </row>
    <row r="3706" spans="1:2" x14ac:dyDescent="0.25">
      <c r="A3706" s="64" t="s">
        <v>1478</v>
      </c>
      <c r="B3706" t="s">
        <v>18397</v>
      </c>
    </row>
    <row r="3707" spans="1:2" x14ac:dyDescent="0.25">
      <c r="A3707" s="64" t="s">
        <v>1478</v>
      </c>
      <c r="B3707" t="s">
        <v>18397</v>
      </c>
    </row>
    <row r="3708" spans="1:2" x14ac:dyDescent="0.25">
      <c r="A3708" s="64" t="s">
        <v>1438</v>
      </c>
      <c r="B3708" t="s">
        <v>18397</v>
      </c>
    </row>
    <row r="3709" spans="1:2" x14ac:dyDescent="0.25">
      <c r="A3709" s="64" t="s">
        <v>1438</v>
      </c>
      <c r="B3709" t="s">
        <v>18397</v>
      </c>
    </row>
    <row r="3710" spans="1:2" x14ac:dyDescent="0.25">
      <c r="A3710" s="64" t="s">
        <v>1236</v>
      </c>
      <c r="B3710" t="s">
        <v>18397</v>
      </c>
    </row>
    <row r="3711" spans="1:2" x14ac:dyDescent="0.25">
      <c r="A3711" s="64" t="s">
        <v>1478</v>
      </c>
      <c r="B3711" t="s">
        <v>18397</v>
      </c>
    </row>
    <row r="3712" spans="1:2" x14ac:dyDescent="0.25">
      <c r="A3712" s="64" t="s">
        <v>1478</v>
      </c>
      <c r="B3712" t="s">
        <v>18397</v>
      </c>
    </row>
    <row r="3713" spans="1:2" x14ac:dyDescent="0.25">
      <c r="A3713" s="64" t="s">
        <v>1532</v>
      </c>
      <c r="B3713" t="s">
        <v>18397</v>
      </c>
    </row>
    <row r="3714" spans="1:2" x14ac:dyDescent="0.25">
      <c r="A3714" s="64" t="s">
        <v>1518</v>
      </c>
      <c r="B3714" t="s">
        <v>18397</v>
      </c>
    </row>
    <row r="3715" spans="1:2" x14ac:dyDescent="0.25">
      <c r="A3715" s="64" t="s">
        <v>1100</v>
      </c>
      <c r="B3715" t="s">
        <v>18397</v>
      </c>
    </row>
    <row r="3716" spans="1:2" x14ac:dyDescent="0.25">
      <c r="A3716" s="64" t="s">
        <v>1101</v>
      </c>
      <c r="B3716" t="s">
        <v>18397</v>
      </c>
    </row>
    <row r="3717" spans="1:2" x14ac:dyDescent="0.25">
      <c r="A3717" s="64" t="s">
        <v>1101</v>
      </c>
      <c r="B3717" t="s">
        <v>18397</v>
      </c>
    </row>
    <row r="3718" spans="1:2" x14ac:dyDescent="0.25">
      <c r="A3718" s="64" t="s">
        <v>1478</v>
      </c>
      <c r="B3718" t="s">
        <v>18397</v>
      </c>
    </row>
    <row r="3719" spans="1:2" x14ac:dyDescent="0.25">
      <c r="A3719" s="64" t="s">
        <v>1103</v>
      </c>
      <c r="B3719" t="s">
        <v>18397</v>
      </c>
    </row>
    <row r="3720" spans="1:2" x14ac:dyDescent="0.25">
      <c r="A3720" s="64" t="s">
        <v>1478</v>
      </c>
      <c r="B3720" t="s">
        <v>18397</v>
      </c>
    </row>
    <row r="3721" spans="1:2" x14ac:dyDescent="0.25">
      <c r="A3721" s="64" t="s">
        <v>1286</v>
      </c>
      <c r="B3721" t="s">
        <v>18397</v>
      </c>
    </row>
    <row r="3722" spans="1:2" x14ac:dyDescent="0.25">
      <c r="A3722" s="64" t="s">
        <v>1286</v>
      </c>
      <c r="B3722" t="s">
        <v>18397</v>
      </c>
    </row>
    <row r="3723" spans="1:2" x14ac:dyDescent="0.25">
      <c r="A3723" s="64" t="s">
        <v>1360</v>
      </c>
      <c r="B3723" t="s">
        <v>18397</v>
      </c>
    </row>
    <row r="3724" spans="1:2" x14ac:dyDescent="0.25">
      <c r="A3724" s="64" t="s">
        <v>1360</v>
      </c>
      <c r="B3724" t="s">
        <v>18397</v>
      </c>
    </row>
    <row r="3725" spans="1:2" x14ac:dyDescent="0.25">
      <c r="A3725" s="64" t="s">
        <v>1544</v>
      </c>
      <c r="B3725" t="s">
        <v>18397</v>
      </c>
    </row>
    <row r="3726" spans="1:2" x14ac:dyDescent="0.25">
      <c r="A3726" s="64" t="s">
        <v>1107</v>
      </c>
      <c r="B3726" t="s">
        <v>18397</v>
      </c>
    </row>
    <row r="3727" spans="1:2" x14ac:dyDescent="0.25">
      <c r="A3727" s="64" t="s">
        <v>1544</v>
      </c>
      <c r="B3727" t="s">
        <v>18397</v>
      </c>
    </row>
    <row r="3728" spans="1:2" x14ac:dyDescent="0.25">
      <c r="A3728" s="64" t="s">
        <v>1109</v>
      </c>
      <c r="B3728" t="s">
        <v>18397</v>
      </c>
    </row>
    <row r="3729" spans="1:2" x14ac:dyDescent="0.25">
      <c r="A3729" s="64" t="s">
        <v>1110</v>
      </c>
      <c r="B3729" t="s">
        <v>18397</v>
      </c>
    </row>
    <row r="3730" spans="1:2" x14ac:dyDescent="0.25">
      <c r="A3730" s="64" t="s">
        <v>1111</v>
      </c>
      <c r="B3730" t="s">
        <v>18397</v>
      </c>
    </row>
    <row r="3731" spans="1:2" x14ac:dyDescent="0.25">
      <c r="A3731" s="64" t="s">
        <v>1478</v>
      </c>
      <c r="B3731" t="s">
        <v>18397</v>
      </c>
    </row>
    <row r="3732" spans="1:2" x14ac:dyDescent="0.25">
      <c r="A3732" s="64" t="s">
        <v>1236</v>
      </c>
      <c r="B3732" t="s">
        <v>18397</v>
      </c>
    </row>
    <row r="3733" spans="1:2" x14ac:dyDescent="0.25">
      <c r="A3733" s="64" t="s">
        <v>1134</v>
      </c>
      <c r="B3733" t="s">
        <v>18397</v>
      </c>
    </row>
    <row r="3734" spans="1:2" x14ac:dyDescent="0.25">
      <c r="A3734" s="64" t="s">
        <v>1544</v>
      </c>
      <c r="B3734" t="s">
        <v>18397</v>
      </c>
    </row>
    <row r="3735" spans="1:2" x14ac:dyDescent="0.25">
      <c r="A3735" s="64" t="s">
        <v>1497</v>
      </c>
      <c r="B3735" t="s">
        <v>18397</v>
      </c>
    </row>
    <row r="3736" spans="1:2" x14ac:dyDescent="0.25">
      <c r="A3736" s="64" t="s">
        <v>1544</v>
      </c>
      <c r="B3736" t="s">
        <v>18397</v>
      </c>
    </row>
    <row r="3737" spans="1:2" x14ac:dyDescent="0.25">
      <c r="A3737" s="64" t="s">
        <v>1497</v>
      </c>
      <c r="B3737" t="s">
        <v>18397</v>
      </c>
    </row>
    <row r="3738" spans="1:2" x14ac:dyDescent="0.25">
      <c r="A3738" s="64" t="s">
        <v>1229</v>
      </c>
      <c r="B3738" t="s">
        <v>18397</v>
      </c>
    </row>
    <row r="3739" spans="1:2" x14ac:dyDescent="0.25">
      <c r="A3739" s="64" t="s">
        <v>1115</v>
      </c>
      <c r="B3739" t="s">
        <v>18397</v>
      </c>
    </row>
    <row r="3740" spans="1:2" x14ac:dyDescent="0.25">
      <c r="A3740" s="64" t="s">
        <v>1544</v>
      </c>
      <c r="B3740" t="s">
        <v>18397</v>
      </c>
    </row>
    <row r="3741" spans="1:2" x14ac:dyDescent="0.25">
      <c r="A3741" s="64" t="s">
        <v>1115</v>
      </c>
      <c r="B3741" t="s">
        <v>18397</v>
      </c>
    </row>
    <row r="3742" spans="1:2" x14ac:dyDescent="0.25">
      <c r="A3742" s="64" t="s">
        <v>1229</v>
      </c>
      <c r="B3742" t="s">
        <v>18397</v>
      </c>
    </row>
    <row r="3743" spans="1:2" x14ac:dyDescent="0.25">
      <c r="A3743" s="64" t="s">
        <v>1117</v>
      </c>
      <c r="B3743" t="s">
        <v>18397</v>
      </c>
    </row>
    <row r="3744" spans="1:2" x14ac:dyDescent="0.25">
      <c r="A3744" s="64" t="s">
        <v>1117</v>
      </c>
      <c r="B3744" t="s">
        <v>18397</v>
      </c>
    </row>
    <row r="3745" spans="1:2" x14ac:dyDescent="0.25">
      <c r="A3745" s="64" t="s">
        <v>1118</v>
      </c>
      <c r="B3745" t="s">
        <v>18397</v>
      </c>
    </row>
    <row r="3746" spans="1:2" x14ac:dyDescent="0.25">
      <c r="A3746" s="64" t="s">
        <v>1532</v>
      </c>
      <c r="B3746" t="s">
        <v>18397</v>
      </c>
    </row>
    <row r="3747" spans="1:2" x14ac:dyDescent="0.25">
      <c r="A3747" s="64" t="s">
        <v>1229</v>
      </c>
      <c r="B3747" t="s">
        <v>18397</v>
      </c>
    </row>
    <row r="3748" spans="1:2" x14ac:dyDescent="0.25">
      <c r="A3748" s="64" t="s">
        <v>1549</v>
      </c>
      <c r="B3748" t="s">
        <v>18397</v>
      </c>
    </row>
    <row r="3749" spans="1:2" x14ac:dyDescent="0.25">
      <c r="A3749" s="64" t="s">
        <v>1549</v>
      </c>
      <c r="B3749" t="s">
        <v>18397</v>
      </c>
    </row>
    <row r="3750" spans="1:2" x14ac:dyDescent="0.25">
      <c r="A3750" s="64" t="s">
        <v>1121</v>
      </c>
      <c r="B3750" t="s">
        <v>18397</v>
      </c>
    </row>
    <row r="3751" spans="1:2" x14ac:dyDescent="0.25">
      <c r="A3751" s="64" t="s">
        <v>1122</v>
      </c>
      <c r="B3751" t="s">
        <v>18397</v>
      </c>
    </row>
    <row r="3752" spans="1:2" x14ac:dyDescent="0.25">
      <c r="A3752" s="64" t="s">
        <v>1123</v>
      </c>
      <c r="B3752" t="s">
        <v>18397</v>
      </c>
    </row>
    <row r="3753" spans="1:2" x14ac:dyDescent="0.25">
      <c r="A3753" s="64" t="s">
        <v>1123</v>
      </c>
      <c r="B3753" t="s">
        <v>18397</v>
      </c>
    </row>
    <row r="3754" spans="1:2" x14ac:dyDescent="0.25">
      <c r="A3754" s="64" t="s">
        <v>1123</v>
      </c>
      <c r="B3754" t="s">
        <v>18397</v>
      </c>
    </row>
    <row r="3755" spans="1:2" x14ac:dyDescent="0.25">
      <c r="A3755" s="64" t="s">
        <v>1123</v>
      </c>
      <c r="B3755" t="s">
        <v>18397</v>
      </c>
    </row>
    <row r="3756" spans="1:2" x14ac:dyDescent="0.25">
      <c r="A3756" s="64" t="s">
        <v>1123</v>
      </c>
      <c r="B3756" t="s">
        <v>18397</v>
      </c>
    </row>
    <row r="3757" spans="1:2" x14ac:dyDescent="0.25">
      <c r="A3757" s="64" t="s">
        <v>1123</v>
      </c>
      <c r="B3757" t="s">
        <v>18397</v>
      </c>
    </row>
    <row r="3758" spans="1:2" x14ac:dyDescent="0.25">
      <c r="A3758" s="64" t="s">
        <v>1123</v>
      </c>
      <c r="B3758" t="s">
        <v>18397</v>
      </c>
    </row>
    <row r="3759" spans="1:2" x14ac:dyDescent="0.25">
      <c r="A3759" s="64" t="s">
        <v>1123</v>
      </c>
      <c r="B3759" t="s">
        <v>18397</v>
      </c>
    </row>
    <row r="3760" spans="1:2" x14ac:dyDescent="0.25">
      <c r="A3760" s="64" t="s">
        <v>1229</v>
      </c>
      <c r="B3760" t="s">
        <v>18397</v>
      </c>
    </row>
    <row r="3761" spans="1:2" x14ac:dyDescent="0.25">
      <c r="A3761" s="64" t="s">
        <v>1229</v>
      </c>
      <c r="B3761" t="s">
        <v>18397</v>
      </c>
    </row>
    <row r="3762" spans="1:2" x14ac:dyDescent="0.25">
      <c r="A3762" s="64" t="s">
        <v>1349</v>
      </c>
      <c r="B3762" t="s">
        <v>18397</v>
      </c>
    </row>
    <row r="3763" spans="1:2" x14ac:dyDescent="0.25">
      <c r="A3763" s="64" t="s">
        <v>1127</v>
      </c>
      <c r="B3763" t="s">
        <v>18397</v>
      </c>
    </row>
    <row r="3764" spans="1:2" x14ac:dyDescent="0.25">
      <c r="A3764" s="64" t="s">
        <v>1128</v>
      </c>
      <c r="B3764" t="s">
        <v>18397</v>
      </c>
    </row>
    <row r="3765" spans="1:2" x14ac:dyDescent="0.25">
      <c r="A3765" s="64" t="s">
        <v>1128</v>
      </c>
      <c r="B3765" t="s">
        <v>18397</v>
      </c>
    </row>
    <row r="3766" spans="1:2" x14ac:dyDescent="0.25">
      <c r="A3766" s="64" t="s">
        <v>1129</v>
      </c>
      <c r="B3766" t="s">
        <v>18397</v>
      </c>
    </row>
    <row r="3767" spans="1:2" x14ac:dyDescent="0.25">
      <c r="A3767" s="64" t="s">
        <v>1129</v>
      </c>
      <c r="B3767" t="s">
        <v>18397</v>
      </c>
    </row>
    <row r="3768" spans="1:2" x14ac:dyDescent="0.25">
      <c r="A3768" s="64" t="s">
        <v>1130</v>
      </c>
      <c r="B3768" t="s">
        <v>18397</v>
      </c>
    </row>
    <row r="3769" spans="1:2" x14ac:dyDescent="0.25">
      <c r="A3769" s="64" t="s">
        <v>1130</v>
      </c>
      <c r="B3769" t="s">
        <v>18397</v>
      </c>
    </row>
    <row r="3770" spans="1:2" x14ac:dyDescent="0.25">
      <c r="A3770" s="64" t="s">
        <v>1130</v>
      </c>
      <c r="B3770" t="s">
        <v>18397</v>
      </c>
    </row>
    <row r="3771" spans="1:2" x14ac:dyDescent="0.25">
      <c r="A3771" s="64" t="s">
        <v>1131</v>
      </c>
      <c r="B3771" t="s">
        <v>18397</v>
      </c>
    </row>
    <row r="3772" spans="1:2" x14ac:dyDescent="0.25">
      <c r="A3772" s="64" t="s">
        <v>1549</v>
      </c>
      <c r="B3772" t="s">
        <v>18397</v>
      </c>
    </row>
    <row r="3773" spans="1:2" x14ac:dyDescent="0.25">
      <c r="A3773" s="64" t="s">
        <v>1549</v>
      </c>
      <c r="B3773" t="s">
        <v>18397</v>
      </c>
    </row>
    <row r="3774" spans="1:2" x14ac:dyDescent="0.25">
      <c r="A3774" s="64" t="s">
        <v>1134</v>
      </c>
      <c r="B3774" t="s">
        <v>18397</v>
      </c>
    </row>
    <row r="3775" spans="1:2" x14ac:dyDescent="0.25">
      <c r="A3775" s="64" t="s">
        <v>1134</v>
      </c>
      <c r="B3775" t="s">
        <v>18397</v>
      </c>
    </row>
    <row r="3776" spans="1:2" x14ac:dyDescent="0.25">
      <c r="A3776" s="64" t="s">
        <v>1136</v>
      </c>
      <c r="B3776" t="s">
        <v>18397</v>
      </c>
    </row>
    <row r="3777" spans="1:2" x14ac:dyDescent="0.25">
      <c r="A3777" s="64" t="s">
        <v>1136</v>
      </c>
      <c r="B3777" t="s">
        <v>18397</v>
      </c>
    </row>
    <row r="3778" spans="1:2" x14ac:dyDescent="0.25">
      <c r="A3778" s="64" t="s">
        <v>1135</v>
      </c>
      <c r="B3778" t="s">
        <v>18397</v>
      </c>
    </row>
    <row r="3779" spans="1:2" x14ac:dyDescent="0.25">
      <c r="A3779" s="64" t="s">
        <v>1135</v>
      </c>
      <c r="B3779" t="s">
        <v>18397</v>
      </c>
    </row>
    <row r="3780" spans="1:2" x14ac:dyDescent="0.25">
      <c r="A3780" s="64" t="s">
        <v>1135</v>
      </c>
      <c r="B3780" t="s">
        <v>18397</v>
      </c>
    </row>
    <row r="3781" spans="1:2" x14ac:dyDescent="0.25">
      <c r="A3781" s="64" t="s">
        <v>1135</v>
      </c>
      <c r="B3781" t="s">
        <v>18397</v>
      </c>
    </row>
    <row r="3782" spans="1:2" x14ac:dyDescent="0.25">
      <c r="A3782" s="64" t="s">
        <v>1135</v>
      </c>
      <c r="B3782" t="s">
        <v>18397</v>
      </c>
    </row>
    <row r="3783" spans="1:2" x14ac:dyDescent="0.25">
      <c r="A3783" s="64" t="s">
        <v>1135</v>
      </c>
      <c r="B3783" t="s">
        <v>18397</v>
      </c>
    </row>
    <row r="3784" spans="1:2" x14ac:dyDescent="0.25">
      <c r="A3784" s="64" t="s">
        <v>1135</v>
      </c>
      <c r="B3784" t="s">
        <v>18397</v>
      </c>
    </row>
    <row r="3785" spans="1:2" x14ac:dyDescent="0.25">
      <c r="A3785" s="64" t="s">
        <v>1137</v>
      </c>
      <c r="B3785" t="s">
        <v>18397</v>
      </c>
    </row>
    <row r="3786" spans="1:2" x14ac:dyDescent="0.25">
      <c r="A3786" s="64" t="s">
        <v>1137</v>
      </c>
      <c r="B3786" t="s">
        <v>18397</v>
      </c>
    </row>
    <row r="3787" spans="1:2" x14ac:dyDescent="0.25">
      <c r="A3787" s="64" t="s">
        <v>1137</v>
      </c>
      <c r="B3787" t="s">
        <v>18397</v>
      </c>
    </row>
    <row r="3788" spans="1:2" x14ac:dyDescent="0.25">
      <c r="A3788" s="64" t="s">
        <v>1229</v>
      </c>
      <c r="B3788" t="s">
        <v>18397</v>
      </c>
    </row>
    <row r="3789" spans="1:2" x14ac:dyDescent="0.25">
      <c r="A3789" s="64" t="s">
        <v>1140</v>
      </c>
      <c r="B3789" t="s">
        <v>18397</v>
      </c>
    </row>
    <row r="3790" spans="1:2" x14ac:dyDescent="0.25">
      <c r="A3790" s="64" t="s">
        <v>1140</v>
      </c>
      <c r="B3790" t="s">
        <v>18397</v>
      </c>
    </row>
    <row r="3791" spans="1:2" x14ac:dyDescent="0.25">
      <c r="A3791" s="64" t="s">
        <v>1141</v>
      </c>
      <c r="B3791" t="s">
        <v>18397</v>
      </c>
    </row>
    <row r="3792" spans="1:2" x14ac:dyDescent="0.25">
      <c r="A3792" s="64" t="s">
        <v>1141</v>
      </c>
      <c r="B3792" t="s">
        <v>18397</v>
      </c>
    </row>
    <row r="3793" spans="1:2" x14ac:dyDescent="0.25">
      <c r="A3793" s="64" t="s">
        <v>1520</v>
      </c>
      <c r="B3793" t="s">
        <v>18397</v>
      </c>
    </row>
    <row r="3794" spans="1:2" x14ac:dyDescent="0.25">
      <c r="A3794" s="64" t="s">
        <v>1229</v>
      </c>
      <c r="B3794" t="s">
        <v>18397</v>
      </c>
    </row>
    <row r="3795" spans="1:2" x14ac:dyDescent="0.25">
      <c r="A3795" s="64" t="s">
        <v>1143</v>
      </c>
      <c r="B3795" t="s">
        <v>18397</v>
      </c>
    </row>
    <row r="3796" spans="1:2" x14ac:dyDescent="0.25">
      <c r="A3796" s="64" t="s">
        <v>1532</v>
      </c>
      <c r="B3796" t="s">
        <v>18397</v>
      </c>
    </row>
    <row r="3797" spans="1:2" x14ac:dyDescent="0.25">
      <c r="A3797" s="64" t="s">
        <v>1145</v>
      </c>
      <c r="B3797" t="s">
        <v>18397</v>
      </c>
    </row>
    <row r="3798" spans="1:2" x14ac:dyDescent="0.25">
      <c r="A3798" s="64" t="s">
        <v>1145</v>
      </c>
      <c r="B3798" t="s">
        <v>18397</v>
      </c>
    </row>
    <row r="3799" spans="1:2" x14ac:dyDescent="0.25">
      <c r="A3799" s="64" t="s">
        <v>1146</v>
      </c>
      <c r="B3799" t="s">
        <v>18397</v>
      </c>
    </row>
    <row r="3800" spans="1:2" x14ac:dyDescent="0.25">
      <c r="A3800" s="64" t="s">
        <v>1147</v>
      </c>
      <c r="B3800" t="s">
        <v>18397</v>
      </c>
    </row>
    <row r="3801" spans="1:2" x14ac:dyDescent="0.25">
      <c r="A3801" s="64" t="s">
        <v>1148</v>
      </c>
      <c r="B3801" t="s">
        <v>18397</v>
      </c>
    </row>
    <row r="3802" spans="1:2" x14ac:dyDescent="0.25">
      <c r="A3802" s="64" t="s">
        <v>1532</v>
      </c>
      <c r="B3802" t="s">
        <v>18397</v>
      </c>
    </row>
    <row r="3803" spans="1:2" x14ac:dyDescent="0.25">
      <c r="A3803" s="64" t="s">
        <v>1238</v>
      </c>
      <c r="B3803" t="s">
        <v>18397</v>
      </c>
    </row>
    <row r="3804" spans="1:2" x14ac:dyDescent="0.25">
      <c r="A3804" s="64" t="s">
        <v>1549</v>
      </c>
      <c r="B3804" t="s">
        <v>18397</v>
      </c>
    </row>
    <row r="3805" spans="1:2" x14ac:dyDescent="0.25">
      <c r="A3805" s="64" t="s">
        <v>1152</v>
      </c>
      <c r="B3805" t="s">
        <v>18397</v>
      </c>
    </row>
    <row r="3806" spans="1:2" x14ac:dyDescent="0.25">
      <c r="A3806" s="64" t="s">
        <v>1153</v>
      </c>
      <c r="B3806" t="s">
        <v>18397</v>
      </c>
    </row>
    <row r="3807" spans="1:2" x14ac:dyDescent="0.25">
      <c r="A3807" s="64" t="s">
        <v>1360</v>
      </c>
      <c r="B3807" t="s">
        <v>18397</v>
      </c>
    </row>
    <row r="3808" spans="1:2" x14ac:dyDescent="0.25">
      <c r="A3808" s="64" t="s">
        <v>1532</v>
      </c>
      <c r="B3808" t="s">
        <v>18397</v>
      </c>
    </row>
    <row r="3809" spans="1:2" x14ac:dyDescent="0.25">
      <c r="A3809" s="64" t="s">
        <v>1156</v>
      </c>
      <c r="B3809" t="s">
        <v>18397</v>
      </c>
    </row>
    <row r="3810" spans="1:2" x14ac:dyDescent="0.25">
      <c r="A3810" s="64" t="s">
        <v>1549</v>
      </c>
      <c r="B3810" t="s">
        <v>18397</v>
      </c>
    </row>
    <row r="3811" spans="1:2" x14ac:dyDescent="0.25">
      <c r="A3811" s="64" t="s">
        <v>1158</v>
      </c>
      <c r="B3811" t="s">
        <v>18397</v>
      </c>
    </row>
    <row r="3812" spans="1:2" x14ac:dyDescent="0.25">
      <c r="A3812" s="64" t="s">
        <v>1158</v>
      </c>
      <c r="B3812" t="s">
        <v>18397</v>
      </c>
    </row>
    <row r="3813" spans="1:2" x14ac:dyDescent="0.25">
      <c r="A3813" s="64" t="s">
        <v>1158</v>
      </c>
      <c r="B3813" t="s">
        <v>18397</v>
      </c>
    </row>
    <row r="3814" spans="1:2" x14ac:dyDescent="0.25">
      <c r="A3814" s="64" t="s">
        <v>1158</v>
      </c>
      <c r="B3814" t="s">
        <v>18397</v>
      </c>
    </row>
    <row r="3815" spans="1:2" x14ac:dyDescent="0.25">
      <c r="A3815" s="64" t="s">
        <v>1158</v>
      </c>
      <c r="B3815" t="s">
        <v>18397</v>
      </c>
    </row>
    <row r="3816" spans="1:2" x14ac:dyDescent="0.25">
      <c r="A3816" s="64" t="s">
        <v>1158</v>
      </c>
      <c r="B3816" t="s">
        <v>18397</v>
      </c>
    </row>
    <row r="3817" spans="1:2" x14ac:dyDescent="0.25">
      <c r="A3817" s="64" t="s">
        <v>1159</v>
      </c>
      <c r="B3817" t="s">
        <v>18397</v>
      </c>
    </row>
    <row r="3818" spans="1:2" x14ac:dyDescent="0.25">
      <c r="A3818" s="64" t="s">
        <v>1159</v>
      </c>
      <c r="B3818" t="s">
        <v>18397</v>
      </c>
    </row>
    <row r="3819" spans="1:2" x14ac:dyDescent="0.25">
      <c r="A3819" s="64" t="s">
        <v>1159</v>
      </c>
      <c r="B3819" t="s">
        <v>18397</v>
      </c>
    </row>
    <row r="3820" spans="1:2" x14ac:dyDescent="0.25">
      <c r="A3820" s="64" t="s">
        <v>1159</v>
      </c>
      <c r="B3820" t="s">
        <v>18397</v>
      </c>
    </row>
    <row r="3821" spans="1:2" x14ac:dyDescent="0.25">
      <c r="A3821" s="64" t="s">
        <v>1159</v>
      </c>
      <c r="B3821" t="s">
        <v>18397</v>
      </c>
    </row>
    <row r="3822" spans="1:2" x14ac:dyDescent="0.25">
      <c r="A3822" s="64" t="s">
        <v>1159</v>
      </c>
      <c r="B3822" t="s">
        <v>18397</v>
      </c>
    </row>
    <row r="3823" spans="1:2" x14ac:dyDescent="0.25">
      <c r="A3823" s="64" t="s">
        <v>1160</v>
      </c>
      <c r="B3823" t="s">
        <v>18397</v>
      </c>
    </row>
    <row r="3824" spans="1:2" x14ac:dyDescent="0.25">
      <c r="A3824" s="64" t="s">
        <v>1160</v>
      </c>
      <c r="B3824" t="s">
        <v>18397</v>
      </c>
    </row>
    <row r="3825" spans="1:2" x14ac:dyDescent="0.25">
      <c r="A3825" s="64" t="s">
        <v>1549</v>
      </c>
      <c r="B3825" t="s">
        <v>18397</v>
      </c>
    </row>
    <row r="3826" spans="1:2" x14ac:dyDescent="0.25">
      <c r="A3826" s="64" t="s">
        <v>1162</v>
      </c>
      <c r="B3826" t="s">
        <v>18397</v>
      </c>
    </row>
    <row r="3827" spans="1:2" x14ac:dyDescent="0.25">
      <c r="A3827" s="64" t="s">
        <v>1162</v>
      </c>
      <c r="B3827" t="s">
        <v>18397</v>
      </c>
    </row>
    <row r="3828" spans="1:2" x14ac:dyDescent="0.25">
      <c r="A3828" s="64" t="s">
        <v>1164</v>
      </c>
      <c r="B3828" t="s">
        <v>18397</v>
      </c>
    </row>
    <row r="3829" spans="1:2" x14ac:dyDescent="0.25">
      <c r="A3829" s="64" t="s">
        <v>1164</v>
      </c>
      <c r="B3829" t="s">
        <v>18397</v>
      </c>
    </row>
    <row r="3830" spans="1:2" x14ac:dyDescent="0.25">
      <c r="A3830" s="64" t="s">
        <v>1165</v>
      </c>
      <c r="B3830" t="s">
        <v>18399</v>
      </c>
    </row>
    <row r="3831" spans="1:2" x14ac:dyDescent="0.25">
      <c r="A3831" s="64" t="s">
        <v>1165</v>
      </c>
      <c r="B3831" t="s">
        <v>18397</v>
      </c>
    </row>
    <row r="3832" spans="1:2" x14ac:dyDescent="0.25">
      <c r="A3832" s="64" t="s">
        <v>1532</v>
      </c>
      <c r="B3832" t="s">
        <v>18397</v>
      </c>
    </row>
    <row r="3833" spans="1:2" x14ac:dyDescent="0.25">
      <c r="A3833" s="64" t="s">
        <v>1170</v>
      </c>
      <c r="B3833" t="s">
        <v>18397</v>
      </c>
    </row>
    <row r="3834" spans="1:2" x14ac:dyDescent="0.25">
      <c r="A3834" s="64" t="s">
        <v>1168</v>
      </c>
      <c r="B3834" t="s">
        <v>18397</v>
      </c>
    </row>
    <row r="3835" spans="1:2" x14ac:dyDescent="0.25">
      <c r="A3835" s="64" t="s">
        <v>1168</v>
      </c>
      <c r="B3835" t="s">
        <v>18397</v>
      </c>
    </row>
    <row r="3836" spans="1:2" x14ac:dyDescent="0.25">
      <c r="A3836" s="64" t="s">
        <v>1168</v>
      </c>
      <c r="B3836" t="s">
        <v>18397</v>
      </c>
    </row>
    <row r="3837" spans="1:2" x14ac:dyDescent="0.25">
      <c r="A3837" s="64" t="s">
        <v>1170</v>
      </c>
      <c r="B3837" t="s">
        <v>18397</v>
      </c>
    </row>
    <row r="3838" spans="1:2" x14ac:dyDescent="0.25">
      <c r="A3838" s="64" t="s">
        <v>1170</v>
      </c>
      <c r="B3838" t="s">
        <v>18397</v>
      </c>
    </row>
    <row r="3839" spans="1:2" x14ac:dyDescent="0.25">
      <c r="A3839" s="64" t="s">
        <v>1170</v>
      </c>
      <c r="B3839" t="s">
        <v>18397</v>
      </c>
    </row>
    <row r="3840" spans="1:2" x14ac:dyDescent="0.25">
      <c r="A3840" s="64" t="s">
        <v>1170</v>
      </c>
      <c r="B3840" t="s">
        <v>18397</v>
      </c>
    </row>
    <row r="3841" spans="1:2" x14ac:dyDescent="0.25">
      <c r="A3841" s="64" t="s">
        <v>1360</v>
      </c>
      <c r="B3841" t="s">
        <v>18397</v>
      </c>
    </row>
    <row r="3842" spans="1:2" x14ac:dyDescent="0.25">
      <c r="A3842" s="64" t="s">
        <v>1549</v>
      </c>
      <c r="B3842" t="s">
        <v>18397</v>
      </c>
    </row>
    <row r="3843" spans="1:2" x14ac:dyDescent="0.25">
      <c r="A3843" s="64" t="s">
        <v>1549</v>
      </c>
      <c r="B3843" t="s">
        <v>18397</v>
      </c>
    </row>
    <row r="3844" spans="1:2" x14ac:dyDescent="0.25">
      <c r="A3844" s="64" t="s">
        <v>1532</v>
      </c>
      <c r="B3844" t="s">
        <v>18397</v>
      </c>
    </row>
    <row r="3845" spans="1:2" x14ac:dyDescent="0.25">
      <c r="A3845" s="64" t="s">
        <v>1175</v>
      </c>
      <c r="B3845" t="s">
        <v>18397</v>
      </c>
    </row>
    <row r="3846" spans="1:2" x14ac:dyDescent="0.25">
      <c r="A3846" s="64" t="s">
        <v>1618</v>
      </c>
      <c r="B3846" t="s">
        <v>18397</v>
      </c>
    </row>
    <row r="3847" spans="1:2" x14ac:dyDescent="0.25">
      <c r="A3847" s="64" t="s">
        <v>1619</v>
      </c>
      <c r="B3847" t="s">
        <v>18397</v>
      </c>
    </row>
    <row r="3848" spans="1:2" x14ac:dyDescent="0.25">
      <c r="A3848" s="64" t="s">
        <v>1177</v>
      </c>
      <c r="B3848" t="s">
        <v>18397</v>
      </c>
    </row>
    <row r="3849" spans="1:2" x14ac:dyDescent="0.25">
      <c r="A3849" s="64" t="s">
        <v>1177</v>
      </c>
      <c r="B3849" t="s">
        <v>18397</v>
      </c>
    </row>
    <row r="3850" spans="1:2" x14ac:dyDescent="0.25">
      <c r="A3850" s="64" t="s">
        <v>1179</v>
      </c>
      <c r="B3850" t="s">
        <v>18397</v>
      </c>
    </row>
    <row r="3851" spans="1:2" x14ac:dyDescent="0.25">
      <c r="A3851" s="64" t="s">
        <v>1179</v>
      </c>
      <c r="B3851" t="s">
        <v>18397</v>
      </c>
    </row>
    <row r="3852" spans="1:2" x14ac:dyDescent="0.25">
      <c r="A3852" s="64" t="s">
        <v>1179</v>
      </c>
      <c r="B3852" t="s">
        <v>18397</v>
      </c>
    </row>
    <row r="3853" spans="1:2" x14ac:dyDescent="0.25">
      <c r="A3853" s="64" t="s">
        <v>1180</v>
      </c>
      <c r="B3853" t="s">
        <v>18397</v>
      </c>
    </row>
    <row r="3854" spans="1:2" x14ac:dyDescent="0.25">
      <c r="A3854" s="64" t="s">
        <v>1180</v>
      </c>
      <c r="B3854" t="s">
        <v>18397</v>
      </c>
    </row>
    <row r="3855" spans="1:2" x14ac:dyDescent="0.25">
      <c r="A3855" s="64" t="s">
        <v>1182</v>
      </c>
      <c r="B3855" t="s">
        <v>18397</v>
      </c>
    </row>
    <row r="3856" spans="1:2" x14ac:dyDescent="0.25">
      <c r="A3856" s="64" t="s">
        <v>1182</v>
      </c>
      <c r="B3856" t="s">
        <v>18397</v>
      </c>
    </row>
    <row r="3857" spans="1:2" x14ac:dyDescent="0.25">
      <c r="A3857" s="64" t="s">
        <v>1183</v>
      </c>
      <c r="B3857" t="s">
        <v>18397</v>
      </c>
    </row>
    <row r="3858" spans="1:2" x14ac:dyDescent="0.25">
      <c r="A3858" s="64" t="s">
        <v>1183</v>
      </c>
      <c r="B3858" t="s">
        <v>18397</v>
      </c>
    </row>
    <row r="3859" spans="1:2" x14ac:dyDescent="0.25">
      <c r="A3859" s="64" t="s">
        <v>1183</v>
      </c>
      <c r="B3859" t="s">
        <v>18397</v>
      </c>
    </row>
    <row r="3860" spans="1:2" x14ac:dyDescent="0.25">
      <c r="A3860" s="64" t="s">
        <v>1478</v>
      </c>
      <c r="B3860" t="s">
        <v>18397</v>
      </c>
    </row>
    <row r="3861" spans="1:2" x14ac:dyDescent="0.25">
      <c r="A3861" s="64" t="s">
        <v>1185</v>
      </c>
      <c r="B3861" t="s">
        <v>18397</v>
      </c>
    </row>
    <row r="3862" spans="1:2" x14ac:dyDescent="0.25">
      <c r="A3862" s="64" t="s">
        <v>1185</v>
      </c>
      <c r="B3862" t="s">
        <v>18397</v>
      </c>
    </row>
    <row r="3863" spans="1:2" x14ac:dyDescent="0.25">
      <c r="A3863" s="64" t="s">
        <v>1286</v>
      </c>
      <c r="B3863" t="s">
        <v>18397</v>
      </c>
    </row>
    <row r="3864" spans="1:2" x14ac:dyDescent="0.25">
      <c r="A3864" s="64" t="s">
        <v>1187</v>
      </c>
      <c r="B3864" t="s">
        <v>18397</v>
      </c>
    </row>
    <row r="3865" spans="1:2" x14ac:dyDescent="0.25">
      <c r="A3865" s="64" t="s">
        <v>1188</v>
      </c>
      <c r="B3865" t="s">
        <v>18397</v>
      </c>
    </row>
    <row r="3866" spans="1:2" x14ac:dyDescent="0.25">
      <c r="A3866" s="64" t="s">
        <v>1620</v>
      </c>
      <c r="B3866" t="s">
        <v>18397</v>
      </c>
    </row>
    <row r="3867" spans="1:2" x14ac:dyDescent="0.25">
      <c r="A3867" s="64" t="s">
        <v>1190</v>
      </c>
      <c r="B3867" t="s">
        <v>18397</v>
      </c>
    </row>
    <row r="3868" spans="1:2" x14ac:dyDescent="0.25">
      <c r="A3868" s="64" t="s">
        <v>1544</v>
      </c>
      <c r="B3868" t="s">
        <v>18397</v>
      </c>
    </row>
    <row r="3869" spans="1:2" x14ac:dyDescent="0.25">
      <c r="A3869" s="64" t="s">
        <v>1544</v>
      </c>
      <c r="B3869" t="s">
        <v>18397</v>
      </c>
    </row>
    <row r="3870" spans="1:2" x14ac:dyDescent="0.25">
      <c r="A3870" s="64" t="s">
        <v>1192</v>
      </c>
      <c r="B3870" t="s">
        <v>18397</v>
      </c>
    </row>
    <row r="3871" spans="1:2" x14ac:dyDescent="0.25">
      <c r="A3871" s="64" t="s">
        <v>1192</v>
      </c>
      <c r="B3871" t="s">
        <v>18397</v>
      </c>
    </row>
    <row r="3872" spans="1:2" x14ac:dyDescent="0.25">
      <c r="A3872" s="64" t="s">
        <v>1544</v>
      </c>
      <c r="B3872" t="s">
        <v>18397</v>
      </c>
    </row>
    <row r="3873" spans="1:2" x14ac:dyDescent="0.25">
      <c r="A3873" s="64" t="s">
        <v>1176</v>
      </c>
      <c r="B3873" t="s">
        <v>18399</v>
      </c>
    </row>
    <row r="3874" spans="1:2" x14ac:dyDescent="0.25">
      <c r="A3874" s="64" t="s">
        <v>1478</v>
      </c>
      <c r="B3874" t="s">
        <v>18399</v>
      </c>
    </row>
    <row r="3875" spans="1:2" x14ac:dyDescent="0.25">
      <c r="A3875" s="64" t="s">
        <v>1195</v>
      </c>
      <c r="B3875" t="s">
        <v>18399</v>
      </c>
    </row>
    <row r="3876" spans="1:2" x14ac:dyDescent="0.25">
      <c r="A3876" s="64" t="s">
        <v>1236</v>
      </c>
      <c r="B3876" t="s">
        <v>18397</v>
      </c>
    </row>
    <row r="3877" spans="1:2" x14ac:dyDescent="0.25">
      <c r="A3877" s="64" t="s">
        <v>1286</v>
      </c>
      <c r="B3877" t="s">
        <v>18398</v>
      </c>
    </row>
    <row r="3878" spans="1:2" x14ac:dyDescent="0.25">
      <c r="A3878" s="64" t="s">
        <v>1196</v>
      </c>
      <c r="B3878" t="s">
        <v>18398</v>
      </c>
    </row>
    <row r="3879" spans="1:2" x14ac:dyDescent="0.25">
      <c r="A3879" s="64" t="s">
        <v>1236</v>
      </c>
      <c r="B3879" t="s">
        <v>18398</v>
      </c>
    </row>
    <row r="3880" spans="1:2" x14ac:dyDescent="0.25">
      <c r="A3880" s="64" t="s">
        <v>1286</v>
      </c>
      <c r="B3880" t="s">
        <v>18398</v>
      </c>
    </row>
    <row r="3881" spans="1:2" x14ac:dyDescent="0.25">
      <c r="A3881" s="64" t="s">
        <v>1198</v>
      </c>
      <c r="B3881" t="s">
        <v>18398</v>
      </c>
    </row>
    <row r="3882" spans="1:2" x14ac:dyDescent="0.25">
      <c r="A3882" s="64" t="s">
        <v>1198</v>
      </c>
      <c r="B3882" t="s">
        <v>18398</v>
      </c>
    </row>
    <row r="3883" spans="1:2" x14ac:dyDescent="0.25">
      <c r="A3883" s="64" t="s">
        <v>1199</v>
      </c>
      <c r="B3883" t="s">
        <v>18398</v>
      </c>
    </row>
    <row r="3884" spans="1:2" x14ac:dyDescent="0.25">
      <c r="A3884" s="64" t="s">
        <v>1200</v>
      </c>
      <c r="B3884" t="s">
        <v>18398</v>
      </c>
    </row>
    <row r="3885" spans="1:2" x14ac:dyDescent="0.25">
      <c r="A3885" s="64" t="s">
        <v>1200</v>
      </c>
      <c r="B3885" t="s">
        <v>18397</v>
      </c>
    </row>
    <row r="3886" spans="1:2" x14ac:dyDescent="0.25">
      <c r="A3886" s="64" t="s">
        <v>1202</v>
      </c>
      <c r="B3886" t="s">
        <v>18397</v>
      </c>
    </row>
    <row r="3887" spans="1:2" x14ac:dyDescent="0.25">
      <c r="A3887" s="64" t="s">
        <v>1202</v>
      </c>
      <c r="B3887" t="s">
        <v>18397</v>
      </c>
    </row>
    <row r="3888" spans="1:2" x14ac:dyDescent="0.25">
      <c r="A3888" s="64" t="s">
        <v>1202</v>
      </c>
      <c r="B3888" t="s">
        <v>18397</v>
      </c>
    </row>
    <row r="3889" spans="1:2" x14ac:dyDescent="0.25">
      <c r="A3889" s="64" t="s">
        <v>1202</v>
      </c>
      <c r="B3889" t="s">
        <v>18397</v>
      </c>
    </row>
    <row r="3890" spans="1:2" x14ac:dyDescent="0.25">
      <c r="A3890" s="64" t="s">
        <v>1202</v>
      </c>
      <c r="B3890" t="s">
        <v>18397</v>
      </c>
    </row>
    <row r="3891" spans="1:2" x14ac:dyDescent="0.25">
      <c r="A3891" s="64" t="s">
        <v>1621</v>
      </c>
      <c r="B3891" t="s">
        <v>18397</v>
      </c>
    </row>
    <row r="3892" spans="1:2" x14ac:dyDescent="0.25">
      <c r="A3892" s="64" t="s">
        <v>1549</v>
      </c>
      <c r="B3892" t="s">
        <v>18397</v>
      </c>
    </row>
    <row r="3893" spans="1:2" x14ac:dyDescent="0.25">
      <c r="A3893" s="64" t="s">
        <v>1206</v>
      </c>
      <c r="B3893" t="s">
        <v>18397</v>
      </c>
    </row>
    <row r="3894" spans="1:2" x14ac:dyDescent="0.25">
      <c r="A3894" s="64" t="s">
        <v>1286</v>
      </c>
      <c r="B3894" t="s">
        <v>18397</v>
      </c>
    </row>
    <row r="3895" spans="1:2" x14ac:dyDescent="0.25">
      <c r="A3895" s="64" t="s">
        <v>1208</v>
      </c>
      <c r="B3895" t="s">
        <v>18397</v>
      </c>
    </row>
    <row r="3896" spans="1:2" x14ac:dyDescent="0.25">
      <c r="A3896" s="64" t="s">
        <v>1209</v>
      </c>
      <c r="B3896" t="s">
        <v>18397</v>
      </c>
    </row>
    <row r="3897" spans="1:2" x14ac:dyDescent="0.25">
      <c r="A3897" s="64" t="s">
        <v>1229</v>
      </c>
      <c r="B3897" t="s">
        <v>18397</v>
      </c>
    </row>
    <row r="3898" spans="1:2" x14ac:dyDescent="0.25">
      <c r="A3898" s="64" t="s">
        <v>1532</v>
      </c>
      <c r="B3898" t="s">
        <v>18397</v>
      </c>
    </row>
    <row r="3899" spans="1:2" x14ac:dyDescent="0.25">
      <c r="A3899" s="64" t="s">
        <v>1544</v>
      </c>
      <c r="B3899" t="s">
        <v>18397</v>
      </c>
    </row>
    <row r="3900" spans="1:2" x14ac:dyDescent="0.25">
      <c r="A3900" s="64" t="s">
        <v>878</v>
      </c>
      <c r="B3900" t="s">
        <v>18397</v>
      </c>
    </row>
    <row r="3901" spans="1:2" x14ac:dyDescent="0.25">
      <c r="A3901" s="64" t="s">
        <v>1211</v>
      </c>
      <c r="B3901" t="s">
        <v>18397</v>
      </c>
    </row>
    <row r="3902" spans="1:2" x14ac:dyDescent="0.25">
      <c r="A3902" s="64" t="s">
        <v>1212</v>
      </c>
      <c r="B3902" t="s">
        <v>18397</v>
      </c>
    </row>
    <row r="3903" spans="1:2" x14ac:dyDescent="0.25">
      <c r="A3903" s="64" t="s">
        <v>1213</v>
      </c>
      <c r="B3903" t="s">
        <v>18397</v>
      </c>
    </row>
    <row r="3904" spans="1:2" x14ac:dyDescent="0.25">
      <c r="A3904" s="64" t="s">
        <v>1213</v>
      </c>
      <c r="B3904" t="s">
        <v>18397</v>
      </c>
    </row>
    <row r="3905" spans="1:2" x14ac:dyDescent="0.25">
      <c r="A3905" s="64" t="s">
        <v>1214</v>
      </c>
      <c r="B3905" t="s">
        <v>18397</v>
      </c>
    </row>
    <row r="3906" spans="1:2" x14ac:dyDescent="0.25">
      <c r="A3906" s="64" t="s">
        <v>1214</v>
      </c>
      <c r="B3906" t="s">
        <v>18397</v>
      </c>
    </row>
    <row r="3907" spans="1:2" x14ac:dyDescent="0.25">
      <c r="A3907" s="64" t="s">
        <v>1215</v>
      </c>
      <c r="B3907" t="s">
        <v>18397</v>
      </c>
    </row>
    <row r="3908" spans="1:2" x14ac:dyDescent="0.25">
      <c r="A3908" s="64" t="s">
        <v>1549</v>
      </c>
      <c r="B3908" t="s">
        <v>18397</v>
      </c>
    </row>
    <row r="3909" spans="1:2" x14ac:dyDescent="0.25">
      <c r="A3909" s="64" t="s">
        <v>1549</v>
      </c>
      <c r="B3909" t="s">
        <v>18397</v>
      </c>
    </row>
    <row r="3910" spans="1:2" x14ac:dyDescent="0.25">
      <c r="A3910" s="64" t="s">
        <v>1236</v>
      </c>
      <c r="B3910" t="s">
        <v>18397</v>
      </c>
    </row>
    <row r="3911" spans="1:2" x14ac:dyDescent="0.25">
      <c r="A3911" s="64" t="s">
        <v>1218</v>
      </c>
      <c r="B3911" t="s">
        <v>18397</v>
      </c>
    </row>
    <row r="3912" spans="1:2" x14ac:dyDescent="0.25">
      <c r="A3912" s="64" t="s">
        <v>1622</v>
      </c>
      <c r="B3912" t="s">
        <v>18397</v>
      </c>
    </row>
    <row r="3913" spans="1:2" x14ac:dyDescent="0.25">
      <c r="A3913" s="64" t="s">
        <v>1622</v>
      </c>
      <c r="B3913" t="s">
        <v>18397</v>
      </c>
    </row>
    <row r="3914" spans="1:2" x14ac:dyDescent="0.25">
      <c r="A3914" s="64" t="s">
        <v>1219</v>
      </c>
      <c r="B3914" t="s">
        <v>18397</v>
      </c>
    </row>
    <row r="3915" spans="1:2" x14ac:dyDescent="0.25">
      <c r="A3915" s="64" t="s">
        <v>1221</v>
      </c>
      <c r="B3915" t="s">
        <v>18397</v>
      </c>
    </row>
    <row r="3916" spans="1:2" x14ac:dyDescent="0.25">
      <c r="A3916" s="64" t="s">
        <v>1222</v>
      </c>
      <c r="B3916" t="s">
        <v>18397</v>
      </c>
    </row>
    <row r="3917" spans="1:2" x14ac:dyDescent="0.25">
      <c r="A3917" s="64" t="s">
        <v>1406</v>
      </c>
      <c r="B3917" t="s">
        <v>18397</v>
      </c>
    </row>
    <row r="3918" spans="1:2" x14ac:dyDescent="0.25">
      <c r="A3918" s="64" t="s">
        <v>1223</v>
      </c>
      <c r="B3918" t="s">
        <v>18397</v>
      </c>
    </row>
    <row r="3919" spans="1:2" x14ac:dyDescent="0.25">
      <c r="A3919" s="64" t="s">
        <v>1380</v>
      </c>
      <c r="B3919" t="s">
        <v>18397</v>
      </c>
    </row>
    <row r="3920" spans="1:2" x14ac:dyDescent="0.25">
      <c r="A3920" s="64" t="s">
        <v>1380</v>
      </c>
      <c r="B3920" t="s">
        <v>18397</v>
      </c>
    </row>
    <row r="3921" spans="1:2" x14ac:dyDescent="0.25">
      <c r="A3921" s="64" t="s">
        <v>1176</v>
      </c>
      <c r="B3921" t="s">
        <v>18397</v>
      </c>
    </row>
    <row r="3922" spans="1:2" x14ac:dyDescent="0.25">
      <c r="A3922" s="64" t="s">
        <v>1544</v>
      </c>
      <c r="B3922" t="s">
        <v>18397</v>
      </c>
    </row>
    <row r="3923" spans="1:2" x14ac:dyDescent="0.25">
      <c r="A3923" s="64" t="s">
        <v>1227</v>
      </c>
      <c r="B3923" t="s">
        <v>18397</v>
      </c>
    </row>
    <row r="3924" spans="1:2" x14ac:dyDescent="0.25">
      <c r="A3924" s="64" t="s">
        <v>1227</v>
      </c>
      <c r="B3924" t="s">
        <v>18397</v>
      </c>
    </row>
    <row r="3925" spans="1:2" x14ac:dyDescent="0.25">
      <c r="A3925" s="64" t="s">
        <v>1176</v>
      </c>
      <c r="B3925" t="s">
        <v>18397</v>
      </c>
    </row>
    <row r="3926" spans="1:2" x14ac:dyDescent="0.25">
      <c r="A3926" s="64" t="s">
        <v>1229</v>
      </c>
      <c r="B3926" t="s">
        <v>18397</v>
      </c>
    </row>
    <row r="3927" spans="1:2" x14ac:dyDescent="0.25">
      <c r="A3927" s="64" t="s">
        <v>1229</v>
      </c>
      <c r="B3927" t="s">
        <v>18397</v>
      </c>
    </row>
    <row r="3928" spans="1:2" x14ac:dyDescent="0.25">
      <c r="A3928" s="64" t="s">
        <v>1229</v>
      </c>
      <c r="B3928" t="s">
        <v>18397</v>
      </c>
    </row>
    <row r="3929" spans="1:2" x14ac:dyDescent="0.25">
      <c r="A3929" s="64" t="s">
        <v>1229</v>
      </c>
      <c r="B3929" t="s">
        <v>18397</v>
      </c>
    </row>
    <row r="3930" spans="1:2" x14ac:dyDescent="0.25">
      <c r="A3930" s="64" t="s">
        <v>1349</v>
      </c>
      <c r="B3930" t="s">
        <v>18397</v>
      </c>
    </row>
    <row r="3931" spans="1:2" x14ac:dyDescent="0.25">
      <c r="A3931" s="64" t="s">
        <v>1380</v>
      </c>
      <c r="B3931" t="s">
        <v>18397</v>
      </c>
    </row>
    <row r="3932" spans="1:2" x14ac:dyDescent="0.25">
      <c r="A3932" s="64" t="s">
        <v>1233</v>
      </c>
      <c r="B3932" t="s">
        <v>18397</v>
      </c>
    </row>
    <row r="3933" spans="1:2" x14ac:dyDescent="0.25">
      <c r="A3933" s="64" t="s">
        <v>1233</v>
      </c>
      <c r="B3933" t="s">
        <v>18397</v>
      </c>
    </row>
    <row r="3934" spans="1:2" x14ac:dyDescent="0.25">
      <c r="A3934" s="64" t="s">
        <v>1234</v>
      </c>
      <c r="B3934" t="s">
        <v>18397</v>
      </c>
    </row>
    <row r="3935" spans="1:2" x14ac:dyDescent="0.25">
      <c r="A3935" s="64" t="s">
        <v>1380</v>
      </c>
      <c r="B3935" t="s">
        <v>18397</v>
      </c>
    </row>
    <row r="3936" spans="1:2" x14ac:dyDescent="0.25">
      <c r="A3936" s="64" t="s">
        <v>1236</v>
      </c>
      <c r="B3936" t="s">
        <v>18397</v>
      </c>
    </row>
    <row r="3937" spans="1:2" x14ac:dyDescent="0.25">
      <c r="A3937" s="64" t="s">
        <v>1236</v>
      </c>
      <c r="B3937" t="s">
        <v>18397</v>
      </c>
    </row>
    <row r="3938" spans="1:2" x14ac:dyDescent="0.25">
      <c r="A3938" s="64" t="s">
        <v>1238</v>
      </c>
      <c r="B3938" t="s">
        <v>18397</v>
      </c>
    </row>
    <row r="3939" spans="1:2" x14ac:dyDescent="0.25">
      <c r="A3939" s="64" t="s">
        <v>1238</v>
      </c>
      <c r="B3939" t="s">
        <v>18397</v>
      </c>
    </row>
    <row r="3940" spans="1:2" x14ac:dyDescent="0.25">
      <c r="A3940" s="64" t="s">
        <v>1623</v>
      </c>
      <c r="B3940" t="s">
        <v>18397</v>
      </c>
    </row>
    <row r="3941" spans="1:2" x14ac:dyDescent="0.25">
      <c r="A3941" s="64" t="s">
        <v>1241</v>
      </c>
      <c r="B3941" t="s">
        <v>18397</v>
      </c>
    </row>
    <row r="3942" spans="1:2" x14ac:dyDescent="0.25">
      <c r="A3942" s="64" t="s">
        <v>1241</v>
      </c>
      <c r="B3942" t="s">
        <v>18397</v>
      </c>
    </row>
    <row r="3943" spans="1:2" x14ac:dyDescent="0.25">
      <c r="A3943" s="64" t="s">
        <v>1241</v>
      </c>
      <c r="B3943" t="s">
        <v>18397</v>
      </c>
    </row>
    <row r="3944" spans="1:2" x14ac:dyDescent="0.25">
      <c r="A3944" s="64" t="s">
        <v>1242</v>
      </c>
      <c r="B3944" t="s">
        <v>18397</v>
      </c>
    </row>
    <row r="3945" spans="1:2" x14ac:dyDescent="0.25">
      <c r="A3945" s="64" t="s">
        <v>1624</v>
      </c>
      <c r="B3945" t="s">
        <v>18397</v>
      </c>
    </row>
    <row r="3946" spans="1:2" x14ac:dyDescent="0.25">
      <c r="A3946" s="64" t="s">
        <v>1244</v>
      </c>
      <c r="B3946" t="s">
        <v>18397</v>
      </c>
    </row>
    <row r="3947" spans="1:2" x14ac:dyDescent="0.25">
      <c r="A3947" s="64" t="s">
        <v>1245</v>
      </c>
      <c r="B3947" t="s">
        <v>18397</v>
      </c>
    </row>
    <row r="3948" spans="1:2" x14ac:dyDescent="0.25">
      <c r="A3948" s="64" t="s">
        <v>1549</v>
      </c>
      <c r="B3948" t="s">
        <v>18397</v>
      </c>
    </row>
    <row r="3949" spans="1:2" x14ac:dyDescent="0.25">
      <c r="A3949" s="64" t="s">
        <v>1549</v>
      </c>
      <c r="B3949" t="s">
        <v>18397</v>
      </c>
    </row>
    <row r="3950" spans="1:2" x14ac:dyDescent="0.25">
      <c r="A3950" s="64" t="s">
        <v>1247</v>
      </c>
      <c r="B3950" t="s">
        <v>18397</v>
      </c>
    </row>
    <row r="3951" spans="1:2" x14ac:dyDescent="0.25">
      <c r="A3951" s="64" t="s">
        <v>1387</v>
      </c>
      <c r="B3951" t="s">
        <v>18397</v>
      </c>
    </row>
    <row r="3952" spans="1:2" x14ac:dyDescent="0.25">
      <c r="A3952" s="64" t="s">
        <v>1387</v>
      </c>
      <c r="B3952" t="s">
        <v>18397</v>
      </c>
    </row>
    <row r="3953" spans="1:2" x14ac:dyDescent="0.25">
      <c r="A3953" s="64" t="s">
        <v>1549</v>
      </c>
      <c r="B3953" t="s">
        <v>18397</v>
      </c>
    </row>
    <row r="3954" spans="1:2" x14ac:dyDescent="0.25">
      <c r="A3954" s="64" t="s">
        <v>1252</v>
      </c>
      <c r="B3954" t="s">
        <v>18397</v>
      </c>
    </row>
    <row r="3955" spans="1:2" x14ac:dyDescent="0.25">
      <c r="A3955" s="64" t="s">
        <v>1176</v>
      </c>
      <c r="B3955" t="s">
        <v>18397</v>
      </c>
    </row>
    <row r="3956" spans="1:2" x14ac:dyDescent="0.25">
      <c r="A3956" s="64" t="s">
        <v>1544</v>
      </c>
      <c r="B3956" t="s">
        <v>18397</v>
      </c>
    </row>
    <row r="3957" spans="1:2" x14ac:dyDescent="0.25">
      <c r="A3957" s="64" t="s">
        <v>1252</v>
      </c>
      <c r="B3957" t="s">
        <v>18397</v>
      </c>
    </row>
    <row r="3958" spans="1:2" x14ac:dyDescent="0.25">
      <c r="A3958" s="64" t="s">
        <v>1252</v>
      </c>
      <c r="B3958" t="s">
        <v>18397</v>
      </c>
    </row>
    <row r="3959" spans="1:2" x14ac:dyDescent="0.25">
      <c r="A3959" s="64" t="s">
        <v>1380</v>
      </c>
      <c r="B3959" t="s">
        <v>18397</v>
      </c>
    </row>
    <row r="3960" spans="1:2" x14ac:dyDescent="0.25">
      <c r="A3960" s="64" t="s">
        <v>1255</v>
      </c>
      <c r="B3960" t="s">
        <v>18397</v>
      </c>
    </row>
    <row r="3961" spans="1:2" x14ac:dyDescent="0.25">
      <c r="A3961" s="64" t="s">
        <v>1255</v>
      </c>
      <c r="B3961" t="s">
        <v>18397</v>
      </c>
    </row>
    <row r="3962" spans="1:2" x14ac:dyDescent="0.25">
      <c r="A3962" s="64" t="s">
        <v>1255</v>
      </c>
      <c r="B3962" t="s">
        <v>18397</v>
      </c>
    </row>
    <row r="3963" spans="1:2" x14ac:dyDescent="0.25">
      <c r="A3963" s="64" t="s">
        <v>1255</v>
      </c>
      <c r="B3963" t="s">
        <v>18397</v>
      </c>
    </row>
    <row r="3964" spans="1:2" x14ac:dyDescent="0.25">
      <c r="A3964" s="64" t="s">
        <v>1255</v>
      </c>
      <c r="B3964" t="s">
        <v>18397</v>
      </c>
    </row>
    <row r="3965" spans="1:2" x14ac:dyDescent="0.25">
      <c r="A3965" s="64" t="s">
        <v>1255</v>
      </c>
      <c r="B3965" t="s">
        <v>18397</v>
      </c>
    </row>
    <row r="3966" spans="1:2" x14ac:dyDescent="0.25">
      <c r="A3966" s="64" t="s">
        <v>1256</v>
      </c>
      <c r="B3966" t="s">
        <v>18397</v>
      </c>
    </row>
    <row r="3967" spans="1:2" x14ac:dyDescent="0.25">
      <c r="A3967" s="64" t="s">
        <v>1256</v>
      </c>
      <c r="B3967" t="s">
        <v>18397</v>
      </c>
    </row>
    <row r="3968" spans="1:2" x14ac:dyDescent="0.25">
      <c r="A3968" s="64" t="s">
        <v>1257</v>
      </c>
      <c r="B3968" t="s">
        <v>18397</v>
      </c>
    </row>
    <row r="3969" spans="1:2" x14ac:dyDescent="0.25">
      <c r="A3969" s="64" t="s">
        <v>1258</v>
      </c>
      <c r="B3969" t="s">
        <v>18397</v>
      </c>
    </row>
    <row r="3970" spans="1:2" x14ac:dyDescent="0.25">
      <c r="A3970" s="64" t="s">
        <v>1259</v>
      </c>
      <c r="B3970" t="s">
        <v>18397</v>
      </c>
    </row>
    <row r="3971" spans="1:2" x14ac:dyDescent="0.25">
      <c r="A3971" s="64" t="s">
        <v>1260</v>
      </c>
      <c r="B3971" t="s">
        <v>18397</v>
      </c>
    </row>
    <row r="3972" spans="1:2" x14ac:dyDescent="0.25">
      <c r="A3972" s="64" t="s">
        <v>1261</v>
      </c>
      <c r="B3972" t="s">
        <v>18397</v>
      </c>
    </row>
    <row r="3973" spans="1:2" x14ac:dyDescent="0.25">
      <c r="A3973" s="64" t="s">
        <v>1625</v>
      </c>
      <c r="B3973" t="s">
        <v>18397</v>
      </c>
    </row>
    <row r="3974" spans="1:2" x14ac:dyDescent="0.25">
      <c r="A3974" s="64" t="s">
        <v>1626</v>
      </c>
      <c r="B3974" t="s">
        <v>18397</v>
      </c>
    </row>
    <row r="3975" spans="1:2" x14ac:dyDescent="0.25">
      <c r="A3975" s="64" t="s">
        <v>1627</v>
      </c>
      <c r="B3975" t="s">
        <v>18397</v>
      </c>
    </row>
    <row r="3976" spans="1:2" x14ac:dyDescent="0.25">
      <c r="A3976" s="64" t="s">
        <v>1263</v>
      </c>
      <c r="B3976" t="s">
        <v>18397</v>
      </c>
    </row>
    <row r="3977" spans="1:2" x14ac:dyDescent="0.25">
      <c r="A3977" s="64" t="s">
        <v>1264</v>
      </c>
      <c r="B3977" t="s">
        <v>18397</v>
      </c>
    </row>
    <row r="3978" spans="1:2" x14ac:dyDescent="0.25">
      <c r="A3978" s="64" t="s">
        <v>1265</v>
      </c>
      <c r="B3978" t="s">
        <v>18397</v>
      </c>
    </row>
    <row r="3979" spans="1:2" x14ac:dyDescent="0.25">
      <c r="A3979" s="64" t="s">
        <v>1176</v>
      </c>
      <c r="B3979" t="s">
        <v>18397</v>
      </c>
    </row>
    <row r="3980" spans="1:2" x14ac:dyDescent="0.25">
      <c r="A3980" s="64" t="s">
        <v>1549</v>
      </c>
      <c r="B3980" t="s">
        <v>18397</v>
      </c>
    </row>
    <row r="3981" spans="1:2" x14ac:dyDescent="0.25">
      <c r="A3981" s="64" t="s">
        <v>1268</v>
      </c>
      <c r="B3981" t="s">
        <v>18397</v>
      </c>
    </row>
    <row r="3982" spans="1:2" x14ac:dyDescent="0.25">
      <c r="A3982" s="64" t="s">
        <v>1544</v>
      </c>
      <c r="B3982" t="s">
        <v>18397</v>
      </c>
    </row>
    <row r="3983" spans="1:2" x14ac:dyDescent="0.25">
      <c r="A3983" s="64" t="s">
        <v>1268</v>
      </c>
      <c r="B3983" t="s">
        <v>18397</v>
      </c>
    </row>
    <row r="3984" spans="1:2" x14ac:dyDescent="0.25">
      <c r="A3984" s="64" t="s">
        <v>1544</v>
      </c>
      <c r="B3984" t="s">
        <v>18397</v>
      </c>
    </row>
    <row r="3985" spans="1:2" x14ac:dyDescent="0.25">
      <c r="A3985" s="64" t="s">
        <v>1270</v>
      </c>
      <c r="B3985" t="s">
        <v>18397</v>
      </c>
    </row>
    <row r="3986" spans="1:2" x14ac:dyDescent="0.25">
      <c r="A3986" s="64" t="s">
        <v>1271</v>
      </c>
      <c r="B3986" t="s">
        <v>18397</v>
      </c>
    </row>
    <row r="3987" spans="1:2" x14ac:dyDescent="0.25">
      <c r="A3987" s="64" t="s">
        <v>1271</v>
      </c>
      <c r="B3987" t="s">
        <v>18397</v>
      </c>
    </row>
    <row r="3988" spans="1:2" x14ac:dyDescent="0.25">
      <c r="A3988" s="64" t="s">
        <v>1406</v>
      </c>
      <c r="B3988" t="s">
        <v>18397</v>
      </c>
    </row>
    <row r="3989" spans="1:2" x14ac:dyDescent="0.25">
      <c r="A3989" s="64" t="s">
        <v>1273</v>
      </c>
      <c r="B3989" t="s">
        <v>18397</v>
      </c>
    </row>
    <row r="3990" spans="1:2" x14ac:dyDescent="0.25">
      <c r="A3990" s="64" t="s">
        <v>1406</v>
      </c>
      <c r="B3990" t="s">
        <v>18399</v>
      </c>
    </row>
    <row r="3991" spans="1:2" x14ac:dyDescent="0.25">
      <c r="A3991" s="64" t="s">
        <v>1275</v>
      </c>
      <c r="B3991" t="s">
        <v>18399</v>
      </c>
    </row>
    <row r="3992" spans="1:2" x14ac:dyDescent="0.25">
      <c r="A3992" s="64" t="s">
        <v>1276</v>
      </c>
      <c r="B3992" t="s">
        <v>18398</v>
      </c>
    </row>
    <row r="3993" spans="1:2" x14ac:dyDescent="0.25">
      <c r="A3993" s="64" t="s">
        <v>1276</v>
      </c>
      <c r="B3993" t="s">
        <v>18397</v>
      </c>
    </row>
    <row r="3994" spans="1:2" x14ac:dyDescent="0.25">
      <c r="A3994" s="64" t="s">
        <v>1276</v>
      </c>
      <c r="B3994" t="s">
        <v>18397</v>
      </c>
    </row>
    <row r="3995" spans="1:2" x14ac:dyDescent="0.25">
      <c r="A3995" s="64" t="s">
        <v>1384</v>
      </c>
      <c r="B3995" t="s">
        <v>18397</v>
      </c>
    </row>
    <row r="3996" spans="1:2" x14ac:dyDescent="0.25">
      <c r="A3996" s="64" t="s">
        <v>1384</v>
      </c>
      <c r="B3996" t="s">
        <v>18397</v>
      </c>
    </row>
    <row r="3997" spans="1:2" x14ac:dyDescent="0.25">
      <c r="A3997" s="64" t="s">
        <v>1384</v>
      </c>
      <c r="B3997" t="s">
        <v>18397</v>
      </c>
    </row>
    <row r="3998" spans="1:2" x14ac:dyDescent="0.25">
      <c r="A3998" s="64" t="s">
        <v>1384</v>
      </c>
      <c r="B3998" t="s">
        <v>18397</v>
      </c>
    </row>
    <row r="3999" spans="1:2" x14ac:dyDescent="0.25">
      <c r="A3999" s="64" t="s">
        <v>1628</v>
      </c>
      <c r="B3999" t="s">
        <v>18397</v>
      </c>
    </row>
    <row r="4000" spans="1:2" x14ac:dyDescent="0.25">
      <c r="A4000" s="64" t="s">
        <v>1384</v>
      </c>
      <c r="B4000" t="s">
        <v>18397</v>
      </c>
    </row>
    <row r="4001" spans="1:2" x14ac:dyDescent="0.25">
      <c r="A4001" s="64" t="s">
        <v>1384</v>
      </c>
      <c r="B4001" t="s">
        <v>18397</v>
      </c>
    </row>
    <row r="4002" spans="1:2" x14ac:dyDescent="0.25">
      <c r="A4002" s="64" t="s">
        <v>1281</v>
      </c>
      <c r="B4002" t="s">
        <v>18397</v>
      </c>
    </row>
    <row r="4003" spans="1:2" x14ac:dyDescent="0.25">
      <c r="A4003" s="64" t="s">
        <v>1281</v>
      </c>
      <c r="B4003" t="s">
        <v>18397</v>
      </c>
    </row>
    <row r="4004" spans="1:2" x14ac:dyDescent="0.25">
      <c r="A4004" s="64" t="s">
        <v>1281</v>
      </c>
      <c r="B4004" t="s">
        <v>18397</v>
      </c>
    </row>
    <row r="4005" spans="1:2" x14ac:dyDescent="0.25">
      <c r="A4005" s="64" t="s">
        <v>1629</v>
      </c>
      <c r="B4005" t="s">
        <v>18397</v>
      </c>
    </row>
    <row r="4006" spans="1:2" x14ac:dyDescent="0.25">
      <c r="A4006" s="64" t="s">
        <v>1630</v>
      </c>
      <c r="B4006" t="s">
        <v>18397</v>
      </c>
    </row>
    <row r="4007" spans="1:2" x14ac:dyDescent="0.25">
      <c r="A4007" s="64" t="s">
        <v>1631</v>
      </c>
      <c r="B4007" t="s">
        <v>18397</v>
      </c>
    </row>
    <row r="4008" spans="1:2" x14ac:dyDescent="0.25">
      <c r="A4008" s="64" t="s">
        <v>1632</v>
      </c>
      <c r="B4008" t="s">
        <v>18397</v>
      </c>
    </row>
    <row r="4009" spans="1:2" x14ac:dyDescent="0.25">
      <c r="A4009" s="64" t="s">
        <v>1633</v>
      </c>
      <c r="B4009" t="s">
        <v>18397</v>
      </c>
    </row>
    <row r="4010" spans="1:2" x14ac:dyDescent="0.25">
      <c r="A4010" s="64" t="s">
        <v>1634</v>
      </c>
      <c r="B4010" t="s">
        <v>18397</v>
      </c>
    </row>
    <row r="4011" spans="1:2" x14ac:dyDescent="0.25">
      <c r="A4011" s="64" t="s">
        <v>1635</v>
      </c>
      <c r="B4011" t="s">
        <v>18397</v>
      </c>
    </row>
    <row r="4012" spans="1:2" x14ac:dyDescent="0.25">
      <c r="A4012" s="64" t="s">
        <v>1453</v>
      </c>
      <c r="B4012" t="s">
        <v>18397</v>
      </c>
    </row>
    <row r="4013" spans="1:2" x14ac:dyDescent="0.25">
      <c r="A4013" s="64" t="s">
        <v>1544</v>
      </c>
      <c r="B4013" t="s">
        <v>18397</v>
      </c>
    </row>
    <row r="4014" spans="1:2" x14ac:dyDescent="0.25">
      <c r="A4014" s="64" t="s">
        <v>1176</v>
      </c>
      <c r="B4014" t="s">
        <v>18397</v>
      </c>
    </row>
    <row r="4015" spans="1:2" x14ac:dyDescent="0.25">
      <c r="A4015" s="64" t="s">
        <v>1577</v>
      </c>
      <c r="B4015" t="s">
        <v>18397</v>
      </c>
    </row>
    <row r="4016" spans="1:2" x14ac:dyDescent="0.25">
      <c r="A4016" s="64" t="s">
        <v>1131</v>
      </c>
      <c r="B4016" t="s">
        <v>18397</v>
      </c>
    </row>
    <row r="4017" spans="1:2" x14ac:dyDescent="0.25">
      <c r="A4017" s="64" t="s">
        <v>1453</v>
      </c>
      <c r="B4017" t="s">
        <v>18397</v>
      </c>
    </row>
    <row r="4018" spans="1:2" x14ac:dyDescent="0.25">
      <c r="A4018" s="64" t="s">
        <v>1286</v>
      </c>
      <c r="B4018" t="s">
        <v>18397</v>
      </c>
    </row>
    <row r="4019" spans="1:2" x14ac:dyDescent="0.25">
      <c r="A4019" s="64" t="s">
        <v>1543</v>
      </c>
      <c r="B4019" t="s">
        <v>18397</v>
      </c>
    </row>
    <row r="4020" spans="1:2" x14ac:dyDescent="0.25">
      <c r="A4020" s="64" t="s">
        <v>1534</v>
      </c>
      <c r="B4020" t="s">
        <v>18397</v>
      </c>
    </row>
    <row r="4021" spans="1:2" x14ac:dyDescent="0.25">
      <c r="A4021" s="64" t="s">
        <v>1534</v>
      </c>
      <c r="B4021" t="s">
        <v>18397</v>
      </c>
    </row>
    <row r="4022" spans="1:2" x14ac:dyDescent="0.25">
      <c r="A4022" s="64" t="s">
        <v>1534</v>
      </c>
      <c r="B4022" t="s">
        <v>18397</v>
      </c>
    </row>
    <row r="4023" spans="1:2" x14ac:dyDescent="0.25">
      <c r="A4023" s="64" t="s">
        <v>1534</v>
      </c>
      <c r="B4023" t="s">
        <v>18397</v>
      </c>
    </row>
    <row r="4024" spans="1:2" x14ac:dyDescent="0.25">
      <c r="A4024" s="64" t="s">
        <v>1534</v>
      </c>
      <c r="B4024" t="s">
        <v>18397</v>
      </c>
    </row>
    <row r="4025" spans="1:2" x14ac:dyDescent="0.25">
      <c r="A4025" s="64" t="s">
        <v>1286</v>
      </c>
      <c r="B4025" t="s">
        <v>18397</v>
      </c>
    </row>
    <row r="4026" spans="1:2" x14ac:dyDescent="0.25">
      <c r="A4026" s="64" t="s">
        <v>1286</v>
      </c>
      <c r="B4026" t="s">
        <v>18397</v>
      </c>
    </row>
    <row r="4027" spans="1:2" x14ac:dyDescent="0.25">
      <c r="A4027" s="64" t="s">
        <v>1286</v>
      </c>
      <c r="B4027" t="s">
        <v>18397</v>
      </c>
    </row>
    <row r="4028" spans="1:2" x14ac:dyDescent="0.25">
      <c r="A4028" s="64" t="s">
        <v>1286</v>
      </c>
      <c r="B4028" t="s">
        <v>18397</v>
      </c>
    </row>
    <row r="4029" spans="1:2" x14ac:dyDescent="0.25">
      <c r="A4029" s="64" t="s">
        <v>1286</v>
      </c>
      <c r="B4029" t="s">
        <v>18397</v>
      </c>
    </row>
    <row r="4030" spans="1:2" x14ac:dyDescent="0.25">
      <c r="A4030" s="64" t="s">
        <v>1534</v>
      </c>
      <c r="B4030" t="s">
        <v>18397</v>
      </c>
    </row>
    <row r="4031" spans="1:2" x14ac:dyDescent="0.25">
      <c r="A4031" s="64" t="s">
        <v>1534</v>
      </c>
      <c r="B4031" t="s">
        <v>18397</v>
      </c>
    </row>
    <row r="4032" spans="1:2" x14ac:dyDescent="0.25">
      <c r="A4032" s="64" t="s">
        <v>1534</v>
      </c>
      <c r="B4032" t="s">
        <v>18397</v>
      </c>
    </row>
    <row r="4033" spans="1:2" x14ac:dyDescent="0.25">
      <c r="A4033" s="64" t="s">
        <v>1289</v>
      </c>
      <c r="B4033" t="s">
        <v>18397</v>
      </c>
    </row>
    <row r="4034" spans="1:2" x14ac:dyDescent="0.25">
      <c r="A4034" s="64" t="s">
        <v>1289</v>
      </c>
      <c r="B4034" t="s">
        <v>18397</v>
      </c>
    </row>
    <row r="4035" spans="1:2" x14ac:dyDescent="0.25">
      <c r="A4035" s="64" t="s">
        <v>1534</v>
      </c>
      <c r="B4035" t="s">
        <v>18397</v>
      </c>
    </row>
    <row r="4036" spans="1:2" x14ac:dyDescent="0.25">
      <c r="A4036" s="64" t="s">
        <v>1534</v>
      </c>
      <c r="B4036" t="s">
        <v>18397</v>
      </c>
    </row>
    <row r="4037" spans="1:2" x14ac:dyDescent="0.25">
      <c r="A4037" s="64" t="s">
        <v>1534</v>
      </c>
      <c r="B4037" t="s">
        <v>18397</v>
      </c>
    </row>
    <row r="4038" spans="1:2" x14ac:dyDescent="0.25">
      <c r="A4038" s="64" t="s">
        <v>1291</v>
      </c>
      <c r="B4038" t="s">
        <v>18397</v>
      </c>
    </row>
    <row r="4039" spans="1:2" x14ac:dyDescent="0.25">
      <c r="A4039" s="64" t="s">
        <v>1636</v>
      </c>
      <c r="B4039" t="s">
        <v>18397</v>
      </c>
    </row>
    <row r="4040" spans="1:2" x14ac:dyDescent="0.25">
      <c r="A4040" s="64" t="s">
        <v>1453</v>
      </c>
      <c r="B4040" t="s">
        <v>18397</v>
      </c>
    </row>
    <row r="4041" spans="1:2" x14ac:dyDescent="0.25">
      <c r="A4041" s="64" t="s">
        <v>1577</v>
      </c>
      <c r="B4041" t="s">
        <v>18397</v>
      </c>
    </row>
    <row r="4042" spans="1:2" x14ac:dyDescent="0.25">
      <c r="A4042" s="64" t="s">
        <v>1577</v>
      </c>
      <c r="B4042" t="s">
        <v>18397</v>
      </c>
    </row>
    <row r="4043" spans="1:2" x14ac:dyDescent="0.25">
      <c r="A4043" s="64" t="s">
        <v>1293</v>
      </c>
      <c r="B4043" t="s">
        <v>18397</v>
      </c>
    </row>
    <row r="4044" spans="1:2" x14ac:dyDescent="0.25">
      <c r="A4044" s="64" t="s">
        <v>1534</v>
      </c>
      <c r="B4044" t="s">
        <v>18397</v>
      </c>
    </row>
    <row r="4045" spans="1:2" x14ac:dyDescent="0.25">
      <c r="A4045" s="64" t="s">
        <v>1637</v>
      </c>
      <c r="B4045" t="s">
        <v>18397</v>
      </c>
    </row>
    <row r="4046" spans="1:2" x14ac:dyDescent="0.25">
      <c r="A4046" s="64" t="s">
        <v>1478</v>
      </c>
      <c r="B4046" t="s">
        <v>18397</v>
      </c>
    </row>
    <row r="4047" spans="1:2" x14ac:dyDescent="0.25">
      <c r="A4047" s="64" t="s">
        <v>1297</v>
      </c>
      <c r="B4047" t="s">
        <v>18397</v>
      </c>
    </row>
    <row r="4048" spans="1:2" x14ac:dyDescent="0.25">
      <c r="A4048" s="64" t="s">
        <v>1298</v>
      </c>
      <c r="B4048" t="s">
        <v>18397</v>
      </c>
    </row>
    <row r="4049" spans="1:2" x14ac:dyDescent="0.25">
      <c r="A4049" s="64" t="s">
        <v>1298</v>
      </c>
      <c r="B4049" t="s">
        <v>18397</v>
      </c>
    </row>
    <row r="4050" spans="1:2" x14ac:dyDescent="0.25">
      <c r="A4050" s="64" t="s">
        <v>1298</v>
      </c>
      <c r="B4050" t="s">
        <v>18397</v>
      </c>
    </row>
    <row r="4051" spans="1:2" x14ac:dyDescent="0.25">
      <c r="A4051" s="64" t="s">
        <v>1298</v>
      </c>
      <c r="B4051" t="s">
        <v>18397</v>
      </c>
    </row>
    <row r="4052" spans="1:2" x14ac:dyDescent="0.25">
      <c r="A4052" s="64" t="s">
        <v>1534</v>
      </c>
      <c r="B4052" t="s">
        <v>18397</v>
      </c>
    </row>
    <row r="4053" spans="1:2" x14ac:dyDescent="0.25">
      <c r="A4053" s="64" t="s">
        <v>1534</v>
      </c>
      <c r="B4053" t="s">
        <v>18397</v>
      </c>
    </row>
    <row r="4054" spans="1:2" x14ac:dyDescent="0.25">
      <c r="A4054" s="64" t="s">
        <v>1534</v>
      </c>
      <c r="B4054" t="s">
        <v>18397</v>
      </c>
    </row>
    <row r="4055" spans="1:2" x14ac:dyDescent="0.25">
      <c r="A4055" s="64" t="s">
        <v>1300</v>
      </c>
      <c r="B4055" t="s">
        <v>18397</v>
      </c>
    </row>
    <row r="4056" spans="1:2" x14ac:dyDescent="0.25">
      <c r="A4056" s="64" t="s">
        <v>1300</v>
      </c>
      <c r="B4056" t="s">
        <v>18397</v>
      </c>
    </row>
    <row r="4057" spans="1:2" x14ac:dyDescent="0.25">
      <c r="A4057" s="64" t="s">
        <v>1300</v>
      </c>
      <c r="B4057" t="s">
        <v>18397</v>
      </c>
    </row>
    <row r="4058" spans="1:2" x14ac:dyDescent="0.25">
      <c r="A4058" s="64" t="s">
        <v>1300</v>
      </c>
      <c r="B4058" t="s">
        <v>18397</v>
      </c>
    </row>
    <row r="4059" spans="1:2" x14ac:dyDescent="0.25">
      <c r="A4059" s="64" t="s">
        <v>1300</v>
      </c>
      <c r="B4059" t="s">
        <v>18397</v>
      </c>
    </row>
    <row r="4060" spans="1:2" x14ac:dyDescent="0.25">
      <c r="A4060" s="64" t="s">
        <v>1520</v>
      </c>
      <c r="B4060" t="s">
        <v>18397</v>
      </c>
    </row>
    <row r="4061" spans="1:2" x14ac:dyDescent="0.25">
      <c r="A4061" s="64" t="s">
        <v>1302</v>
      </c>
      <c r="B4061" t="s">
        <v>18397</v>
      </c>
    </row>
    <row r="4062" spans="1:2" x14ac:dyDescent="0.25">
      <c r="A4062" s="64" t="s">
        <v>1406</v>
      </c>
      <c r="B4062" t="s">
        <v>18397</v>
      </c>
    </row>
    <row r="4063" spans="1:2" x14ac:dyDescent="0.25">
      <c r="A4063" s="64" t="s">
        <v>1405</v>
      </c>
      <c r="B4063" t="s">
        <v>18397</v>
      </c>
    </row>
    <row r="4064" spans="1:2" x14ac:dyDescent="0.25">
      <c r="A4064" s="64" t="s">
        <v>1131</v>
      </c>
      <c r="B4064" t="s">
        <v>18397</v>
      </c>
    </row>
    <row r="4065" spans="1:2" x14ac:dyDescent="0.25">
      <c r="A4065" s="64" t="s">
        <v>1305</v>
      </c>
      <c r="B4065" t="s">
        <v>18397</v>
      </c>
    </row>
    <row r="4066" spans="1:2" x14ac:dyDescent="0.25">
      <c r="A4066" s="64" t="s">
        <v>1306</v>
      </c>
      <c r="B4066" t="s">
        <v>18397</v>
      </c>
    </row>
    <row r="4067" spans="1:2" x14ac:dyDescent="0.25">
      <c r="A4067" s="64" t="s">
        <v>1360</v>
      </c>
      <c r="B4067" t="s">
        <v>18397</v>
      </c>
    </row>
    <row r="4068" spans="1:2" x14ac:dyDescent="0.25">
      <c r="A4068" s="64" t="s">
        <v>1308</v>
      </c>
      <c r="B4068" t="s">
        <v>18397</v>
      </c>
    </row>
    <row r="4069" spans="1:2" x14ac:dyDescent="0.25">
      <c r="A4069" s="64" t="s">
        <v>1309</v>
      </c>
      <c r="B4069" t="s">
        <v>18397</v>
      </c>
    </row>
    <row r="4070" spans="1:2" x14ac:dyDescent="0.25">
      <c r="A4070" s="64" t="s">
        <v>1310</v>
      </c>
      <c r="B4070" t="s">
        <v>18397</v>
      </c>
    </row>
    <row r="4071" spans="1:2" x14ac:dyDescent="0.25">
      <c r="A4071" s="64" t="s">
        <v>1310</v>
      </c>
      <c r="B4071" t="s">
        <v>18397</v>
      </c>
    </row>
    <row r="4072" spans="1:2" x14ac:dyDescent="0.25">
      <c r="A4072" s="64" t="s">
        <v>1549</v>
      </c>
      <c r="B4072" t="s">
        <v>18397</v>
      </c>
    </row>
    <row r="4073" spans="1:2" x14ac:dyDescent="0.25">
      <c r="A4073" s="64" t="s">
        <v>1312</v>
      </c>
      <c r="B4073" t="s">
        <v>18397</v>
      </c>
    </row>
    <row r="4074" spans="1:2" x14ac:dyDescent="0.25">
      <c r="A4074" s="64" t="s">
        <v>1313</v>
      </c>
      <c r="B4074" t="s">
        <v>18397</v>
      </c>
    </row>
    <row r="4075" spans="1:2" x14ac:dyDescent="0.25">
      <c r="A4075" s="64" t="s">
        <v>1313</v>
      </c>
      <c r="B4075" t="s">
        <v>18397</v>
      </c>
    </row>
    <row r="4076" spans="1:2" x14ac:dyDescent="0.25">
      <c r="A4076" s="64" t="s">
        <v>1549</v>
      </c>
      <c r="B4076" t="s">
        <v>18397</v>
      </c>
    </row>
    <row r="4077" spans="1:2" x14ac:dyDescent="0.25">
      <c r="A4077" s="64" t="s">
        <v>1549</v>
      </c>
      <c r="B4077" t="s">
        <v>18397</v>
      </c>
    </row>
    <row r="4078" spans="1:2" x14ac:dyDescent="0.25">
      <c r="A4078" s="64" t="s">
        <v>1549</v>
      </c>
      <c r="B4078" t="s">
        <v>18397</v>
      </c>
    </row>
    <row r="4079" spans="1:2" x14ac:dyDescent="0.25">
      <c r="A4079" s="64" t="s">
        <v>1549</v>
      </c>
      <c r="B4079" t="s">
        <v>18397</v>
      </c>
    </row>
    <row r="4080" spans="1:2" x14ac:dyDescent="0.25">
      <c r="A4080" s="64" t="s">
        <v>1315</v>
      </c>
      <c r="B4080" t="s">
        <v>18397</v>
      </c>
    </row>
    <row r="4081" spans="1:2" x14ac:dyDescent="0.25">
      <c r="A4081" s="64" t="s">
        <v>1315</v>
      </c>
      <c r="B4081" t="s">
        <v>18397</v>
      </c>
    </row>
    <row r="4082" spans="1:2" x14ac:dyDescent="0.25">
      <c r="A4082" s="64" t="s">
        <v>1315</v>
      </c>
      <c r="B4082" t="s">
        <v>18397</v>
      </c>
    </row>
    <row r="4083" spans="1:2" x14ac:dyDescent="0.25">
      <c r="A4083" s="64" t="s">
        <v>1315</v>
      </c>
      <c r="B4083" t="s">
        <v>18397</v>
      </c>
    </row>
    <row r="4084" spans="1:2" x14ac:dyDescent="0.25">
      <c r="A4084" s="64" t="s">
        <v>1315</v>
      </c>
      <c r="B4084" t="s">
        <v>18397</v>
      </c>
    </row>
    <row r="4085" spans="1:2" x14ac:dyDescent="0.25">
      <c r="A4085" s="64" t="s">
        <v>1316</v>
      </c>
      <c r="B4085" t="s">
        <v>18397</v>
      </c>
    </row>
    <row r="4086" spans="1:2" x14ac:dyDescent="0.25">
      <c r="A4086" s="64" t="s">
        <v>1317</v>
      </c>
      <c r="B4086" t="s">
        <v>18397</v>
      </c>
    </row>
    <row r="4087" spans="1:2" x14ac:dyDescent="0.25">
      <c r="A4087" s="64" t="s">
        <v>1317</v>
      </c>
      <c r="B4087" t="s">
        <v>18397</v>
      </c>
    </row>
    <row r="4088" spans="1:2" x14ac:dyDescent="0.25">
      <c r="A4088" s="64" t="s">
        <v>1534</v>
      </c>
      <c r="B4088" t="s">
        <v>18397</v>
      </c>
    </row>
    <row r="4089" spans="1:2" x14ac:dyDescent="0.25">
      <c r="A4089" s="64" t="s">
        <v>1534</v>
      </c>
      <c r="B4089" t="s">
        <v>18397</v>
      </c>
    </row>
    <row r="4090" spans="1:2" x14ac:dyDescent="0.25">
      <c r="A4090" s="64" t="s">
        <v>1534</v>
      </c>
      <c r="B4090" t="s">
        <v>18397</v>
      </c>
    </row>
    <row r="4091" spans="1:2" x14ac:dyDescent="0.25">
      <c r="A4091" s="64" t="s">
        <v>1534</v>
      </c>
      <c r="B4091" t="s">
        <v>18397</v>
      </c>
    </row>
    <row r="4092" spans="1:2" x14ac:dyDescent="0.25">
      <c r="A4092" s="64" t="s">
        <v>1320</v>
      </c>
      <c r="B4092" t="s">
        <v>18397</v>
      </c>
    </row>
    <row r="4093" spans="1:2" x14ac:dyDescent="0.25">
      <c r="A4093" s="64" t="s">
        <v>1320</v>
      </c>
      <c r="B4093" t="s">
        <v>18397</v>
      </c>
    </row>
    <row r="4094" spans="1:2" x14ac:dyDescent="0.25">
      <c r="A4094" s="64" t="s">
        <v>1320</v>
      </c>
      <c r="B4094" t="s">
        <v>18397</v>
      </c>
    </row>
    <row r="4095" spans="1:2" x14ac:dyDescent="0.25">
      <c r="A4095" s="64" t="s">
        <v>1321</v>
      </c>
      <c r="B4095" t="s">
        <v>18397</v>
      </c>
    </row>
    <row r="4096" spans="1:2" x14ac:dyDescent="0.25">
      <c r="A4096" s="64" t="s">
        <v>1322</v>
      </c>
      <c r="B4096" t="s">
        <v>18397</v>
      </c>
    </row>
    <row r="4097" spans="1:2" x14ac:dyDescent="0.25">
      <c r="A4097" s="64" t="s">
        <v>1323</v>
      </c>
      <c r="B4097" t="s">
        <v>18397</v>
      </c>
    </row>
    <row r="4098" spans="1:2" x14ac:dyDescent="0.25">
      <c r="A4098" s="64" t="s">
        <v>1324</v>
      </c>
      <c r="B4098" t="s">
        <v>18397</v>
      </c>
    </row>
    <row r="4099" spans="1:2" x14ac:dyDescent="0.25">
      <c r="A4099" s="64" t="s">
        <v>1324</v>
      </c>
      <c r="B4099" t="s">
        <v>18397</v>
      </c>
    </row>
    <row r="4100" spans="1:2" x14ac:dyDescent="0.25">
      <c r="A4100" s="64" t="s">
        <v>1324</v>
      </c>
      <c r="B4100" t="s">
        <v>18397</v>
      </c>
    </row>
    <row r="4101" spans="1:2" x14ac:dyDescent="0.25">
      <c r="A4101" s="64" t="s">
        <v>1324</v>
      </c>
      <c r="B4101" t="s">
        <v>18397</v>
      </c>
    </row>
    <row r="4102" spans="1:2" x14ac:dyDescent="0.25">
      <c r="A4102" s="64" t="s">
        <v>1324</v>
      </c>
      <c r="B4102" t="s">
        <v>18398</v>
      </c>
    </row>
    <row r="4103" spans="1:2" x14ac:dyDescent="0.25">
      <c r="A4103" s="64" t="s">
        <v>1325</v>
      </c>
      <c r="B4103" t="s">
        <v>18398</v>
      </c>
    </row>
    <row r="4104" spans="1:2" x14ac:dyDescent="0.25">
      <c r="A4104" s="64" t="s">
        <v>1326</v>
      </c>
      <c r="B4104" t="s">
        <v>18398</v>
      </c>
    </row>
    <row r="4105" spans="1:2" x14ac:dyDescent="0.25">
      <c r="A4105" s="64" t="s">
        <v>1326</v>
      </c>
      <c r="B4105" t="s">
        <v>18398</v>
      </c>
    </row>
    <row r="4106" spans="1:2" x14ac:dyDescent="0.25">
      <c r="A4106" s="64" t="s">
        <v>1469</v>
      </c>
      <c r="B4106" t="s">
        <v>18398</v>
      </c>
    </row>
    <row r="4107" spans="1:2" x14ac:dyDescent="0.25">
      <c r="A4107" s="64" t="s">
        <v>1328</v>
      </c>
      <c r="B4107" t="s">
        <v>18398</v>
      </c>
    </row>
    <row r="4108" spans="1:2" x14ac:dyDescent="0.25">
      <c r="A4108" s="64" t="s">
        <v>1328</v>
      </c>
      <c r="B4108" t="s">
        <v>18398</v>
      </c>
    </row>
    <row r="4109" spans="1:2" x14ac:dyDescent="0.25">
      <c r="A4109" s="64" t="s">
        <v>1328</v>
      </c>
      <c r="B4109" t="s">
        <v>18398</v>
      </c>
    </row>
    <row r="4110" spans="1:2" x14ac:dyDescent="0.25">
      <c r="A4110" s="64" t="s">
        <v>1328</v>
      </c>
      <c r="B4110" t="s">
        <v>18398</v>
      </c>
    </row>
    <row r="4111" spans="1:2" x14ac:dyDescent="0.25">
      <c r="A4111" s="64" t="s">
        <v>1328</v>
      </c>
      <c r="B4111" t="s">
        <v>18398</v>
      </c>
    </row>
    <row r="4112" spans="1:2" x14ac:dyDescent="0.25">
      <c r="A4112" s="64" t="s">
        <v>1329</v>
      </c>
      <c r="B4112" t="s">
        <v>18398</v>
      </c>
    </row>
    <row r="4113" spans="1:2" x14ac:dyDescent="0.25">
      <c r="A4113" s="64" t="s">
        <v>1469</v>
      </c>
      <c r="B4113" t="s">
        <v>18398</v>
      </c>
    </row>
    <row r="4114" spans="1:2" x14ac:dyDescent="0.25">
      <c r="A4114" s="64" t="s">
        <v>1469</v>
      </c>
      <c r="B4114" t="s">
        <v>18398</v>
      </c>
    </row>
    <row r="4115" spans="1:2" x14ac:dyDescent="0.25">
      <c r="A4115" s="64" t="s">
        <v>1469</v>
      </c>
      <c r="B4115" t="s">
        <v>18398</v>
      </c>
    </row>
    <row r="4116" spans="1:2" x14ac:dyDescent="0.25">
      <c r="A4116" s="64" t="s">
        <v>1520</v>
      </c>
      <c r="B4116" t="s">
        <v>18398</v>
      </c>
    </row>
    <row r="4117" spans="1:2" x14ac:dyDescent="0.25">
      <c r="A4117" s="64" t="s">
        <v>1520</v>
      </c>
      <c r="B4117" t="s">
        <v>18398</v>
      </c>
    </row>
    <row r="4118" spans="1:2" x14ac:dyDescent="0.25">
      <c r="A4118" s="64" t="s">
        <v>1520</v>
      </c>
      <c r="B4118" t="s">
        <v>18398</v>
      </c>
    </row>
    <row r="4119" spans="1:2" x14ac:dyDescent="0.25">
      <c r="A4119" s="64" t="s">
        <v>1332</v>
      </c>
      <c r="B4119" t="s">
        <v>18398</v>
      </c>
    </row>
    <row r="4120" spans="1:2" x14ac:dyDescent="0.25">
      <c r="A4120" s="64" t="s">
        <v>1333</v>
      </c>
      <c r="B4120" t="s">
        <v>18398</v>
      </c>
    </row>
    <row r="4121" spans="1:2" x14ac:dyDescent="0.25">
      <c r="A4121" s="64" t="s">
        <v>1469</v>
      </c>
      <c r="B4121" t="s">
        <v>18398</v>
      </c>
    </row>
    <row r="4122" spans="1:2" x14ac:dyDescent="0.25">
      <c r="A4122" s="64" t="s">
        <v>1335</v>
      </c>
      <c r="B4122" t="s">
        <v>18398</v>
      </c>
    </row>
    <row r="4123" spans="1:2" x14ac:dyDescent="0.25">
      <c r="A4123" s="64" t="s">
        <v>1335</v>
      </c>
      <c r="B4123" t="s">
        <v>18398</v>
      </c>
    </row>
    <row r="4124" spans="1:2" x14ac:dyDescent="0.25">
      <c r="A4124" s="64" t="s">
        <v>1534</v>
      </c>
      <c r="B4124" t="s">
        <v>18398</v>
      </c>
    </row>
    <row r="4125" spans="1:2" x14ac:dyDescent="0.25">
      <c r="A4125" s="64" t="s">
        <v>1534</v>
      </c>
      <c r="B4125" t="s">
        <v>18398</v>
      </c>
    </row>
    <row r="4126" spans="1:2" x14ac:dyDescent="0.25">
      <c r="A4126" s="64" t="s">
        <v>1338</v>
      </c>
      <c r="B4126" t="s">
        <v>18398</v>
      </c>
    </row>
    <row r="4127" spans="1:2" x14ac:dyDescent="0.25">
      <c r="A4127" s="64" t="s">
        <v>1544</v>
      </c>
      <c r="B4127" t="s">
        <v>18398</v>
      </c>
    </row>
    <row r="4128" spans="1:2" x14ac:dyDescent="0.25">
      <c r="A4128" s="64" t="s">
        <v>1537</v>
      </c>
      <c r="B4128" t="s">
        <v>18398</v>
      </c>
    </row>
    <row r="4129" spans="1:2" x14ac:dyDescent="0.25">
      <c r="A4129" s="64" t="s">
        <v>1544</v>
      </c>
      <c r="B4129" t="s">
        <v>18398</v>
      </c>
    </row>
    <row r="4130" spans="1:2" x14ac:dyDescent="0.25">
      <c r="A4130" s="64" t="s">
        <v>1537</v>
      </c>
      <c r="B4130" t="s">
        <v>18398</v>
      </c>
    </row>
    <row r="4131" spans="1:2" x14ac:dyDescent="0.25">
      <c r="A4131" s="64" t="s">
        <v>1341</v>
      </c>
      <c r="B4131" t="s">
        <v>18398</v>
      </c>
    </row>
    <row r="4132" spans="1:2" x14ac:dyDescent="0.25">
      <c r="A4132" s="64" t="s">
        <v>1549</v>
      </c>
      <c r="B4132" t="s">
        <v>18398</v>
      </c>
    </row>
    <row r="4133" spans="1:2" x14ac:dyDescent="0.25">
      <c r="A4133" s="64" t="s">
        <v>1343</v>
      </c>
      <c r="B4133" t="s">
        <v>18398</v>
      </c>
    </row>
    <row r="4134" spans="1:2" x14ac:dyDescent="0.25">
      <c r="A4134" s="64" t="s">
        <v>1344</v>
      </c>
      <c r="B4134" t="s">
        <v>18398</v>
      </c>
    </row>
    <row r="4135" spans="1:2" x14ac:dyDescent="0.25">
      <c r="A4135" s="64" t="s">
        <v>1469</v>
      </c>
      <c r="B4135" t="s">
        <v>18398</v>
      </c>
    </row>
    <row r="4136" spans="1:2" x14ac:dyDescent="0.25">
      <c r="A4136" s="64" t="s">
        <v>1549</v>
      </c>
      <c r="B4136" t="s">
        <v>18398</v>
      </c>
    </row>
    <row r="4137" spans="1:2" x14ac:dyDescent="0.25">
      <c r="A4137" s="64" t="s">
        <v>1347</v>
      </c>
      <c r="B4137" t="s">
        <v>18398</v>
      </c>
    </row>
    <row r="4138" spans="1:2" x14ac:dyDescent="0.25">
      <c r="A4138" s="64" t="s">
        <v>1348</v>
      </c>
      <c r="B4138" t="s">
        <v>18397</v>
      </c>
    </row>
    <row r="4139" spans="1:2" x14ac:dyDescent="0.25">
      <c r="A4139" s="64" t="s">
        <v>1349</v>
      </c>
      <c r="B4139" t="s">
        <v>18397</v>
      </c>
    </row>
    <row r="4140" spans="1:2" x14ac:dyDescent="0.25">
      <c r="A4140" s="64" t="s">
        <v>1349</v>
      </c>
      <c r="B4140" t="s">
        <v>18397</v>
      </c>
    </row>
    <row r="4141" spans="1:2" x14ac:dyDescent="0.25">
      <c r="A4141" s="64" t="s">
        <v>1349</v>
      </c>
      <c r="B4141" t="s">
        <v>18397</v>
      </c>
    </row>
    <row r="4142" spans="1:2" x14ac:dyDescent="0.25">
      <c r="A4142" s="64" t="s">
        <v>1534</v>
      </c>
      <c r="B4142" t="s">
        <v>18397</v>
      </c>
    </row>
    <row r="4143" spans="1:2" x14ac:dyDescent="0.25">
      <c r="A4143" s="64" t="s">
        <v>1534</v>
      </c>
      <c r="B4143" t="s">
        <v>18397</v>
      </c>
    </row>
    <row r="4144" spans="1:2" x14ac:dyDescent="0.25">
      <c r="A4144" s="64" t="s">
        <v>1534</v>
      </c>
      <c r="B4144" t="s">
        <v>18397</v>
      </c>
    </row>
    <row r="4145" spans="1:2" x14ac:dyDescent="0.25">
      <c r="A4145" s="64" t="s">
        <v>1529</v>
      </c>
      <c r="B4145" t="s">
        <v>18397</v>
      </c>
    </row>
    <row r="4146" spans="1:2" x14ac:dyDescent="0.25">
      <c r="A4146" s="64" t="s">
        <v>1352</v>
      </c>
      <c r="B4146" t="s">
        <v>18397</v>
      </c>
    </row>
    <row r="4147" spans="1:2" x14ac:dyDescent="0.25">
      <c r="A4147" s="64" t="s">
        <v>1352</v>
      </c>
      <c r="B4147" t="s">
        <v>18397</v>
      </c>
    </row>
    <row r="4148" spans="1:2" x14ac:dyDescent="0.25">
      <c r="A4148" s="64" t="s">
        <v>1352</v>
      </c>
      <c r="B4148" t="s">
        <v>18397</v>
      </c>
    </row>
    <row r="4149" spans="1:2" x14ac:dyDescent="0.25">
      <c r="A4149" s="64" t="s">
        <v>1352</v>
      </c>
      <c r="B4149" t="s">
        <v>18397</v>
      </c>
    </row>
    <row r="4150" spans="1:2" x14ac:dyDescent="0.25">
      <c r="A4150" s="64" t="s">
        <v>1529</v>
      </c>
      <c r="B4150" t="s">
        <v>18397</v>
      </c>
    </row>
    <row r="4151" spans="1:2" x14ac:dyDescent="0.25">
      <c r="A4151" s="64" t="s">
        <v>1529</v>
      </c>
      <c r="B4151" t="s">
        <v>18397</v>
      </c>
    </row>
    <row r="4152" spans="1:2" x14ac:dyDescent="0.25">
      <c r="A4152" s="64" t="s">
        <v>1529</v>
      </c>
      <c r="B4152" t="s">
        <v>18397</v>
      </c>
    </row>
    <row r="4153" spans="1:2" x14ac:dyDescent="0.25">
      <c r="A4153" s="64" t="s">
        <v>1529</v>
      </c>
      <c r="B4153" t="s">
        <v>18397</v>
      </c>
    </row>
    <row r="4154" spans="1:2" x14ac:dyDescent="0.25">
      <c r="A4154" s="64" t="s">
        <v>1357</v>
      </c>
      <c r="B4154" t="s">
        <v>18397</v>
      </c>
    </row>
    <row r="4155" spans="1:2" x14ac:dyDescent="0.25">
      <c r="A4155" s="64" t="s">
        <v>1357</v>
      </c>
      <c r="B4155" t="s">
        <v>18397</v>
      </c>
    </row>
    <row r="4156" spans="1:2" x14ac:dyDescent="0.25">
      <c r="A4156" s="64" t="s">
        <v>1357</v>
      </c>
      <c r="B4156" t="s">
        <v>18397</v>
      </c>
    </row>
    <row r="4157" spans="1:2" x14ac:dyDescent="0.25">
      <c r="A4157" s="64" t="s">
        <v>1357</v>
      </c>
      <c r="B4157" t="s">
        <v>18397</v>
      </c>
    </row>
    <row r="4158" spans="1:2" x14ac:dyDescent="0.25">
      <c r="A4158" s="64" t="s">
        <v>1544</v>
      </c>
      <c r="B4158" t="s">
        <v>18397</v>
      </c>
    </row>
    <row r="4159" spans="1:2" x14ac:dyDescent="0.25">
      <c r="A4159" s="64" t="s">
        <v>1537</v>
      </c>
      <c r="B4159" t="s">
        <v>18397</v>
      </c>
    </row>
    <row r="4160" spans="1:2" x14ac:dyDescent="0.25">
      <c r="A4160" s="64" t="s">
        <v>1534</v>
      </c>
      <c r="B4160" t="s">
        <v>18397</v>
      </c>
    </row>
    <row r="4161" spans="1:2" x14ac:dyDescent="0.25">
      <c r="A4161" s="64" t="s">
        <v>1534</v>
      </c>
      <c r="B4161" t="s">
        <v>18397</v>
      </c>
    </row>
    <row r="4162" spans="1:2" x14ac:dyDescent="0.25">
      <c r="A4162" s="64" t="s">
        <v>1534</v>
      </c>
      <c r="B4162" t="s">
        <v>18398</v>
      </c>
    </row>
    <row r="4163" spans="1:2" x14ac:dyDescent="0.25">
      <c r="A4163" s="64" t="s">
        <v>1578</v>
      </c>
      <c r="B4163" t="s">
        <v>18398</v>
      </c>
    </row>
    <row r="4164" spans="1:2" x14ac:dyDescent="0.25">
      <c r="A4164" s="64" t="s">
        <v>1578</v>
      </c>
      <c r="B4164" t="s">
        <v>18398</v>
      </c>
    </row>
    <row r="4165" spans="1:2" x14ac:dyDescent="0.25">
      <c r="A4165" s="64" t="s">
        <v>1176</v>
      </c>
      <c r="B4165" t="s">
        <v>18398</v>
      </c>
    </row>
    <row r="4166" spans="1:2" x14ac:dyDescent="0.25">
      <c r="A4166" s="64" t="s">
        <v>1360</v>
      </c>
      <c r="B4166" t="s">
        <v>18398</v>
      </c>
    </row>
    <row r="4167" spans="1:2" x14ac:dyDescent="0.25">
      <c r="A4167" s="64" t="s">
        <v>1360</v>
      </c>
      <c r="B4167" t="s">
        <v>18398</v>
      </c>
    </row>
    <row r="4168" spans="1:2" x14ac:dyDescent="0.25">
      <c r="A4168" s="64" t="s">
        <v>1360</v>
      </c>
      <c r="B4168" t="s">
        <v>18398</v>
      </c>
    </row>
    <row r="4169" spans="1:2" x14ac:dyDescent="0.25">
      <c r="A4169" s="64" t="s">
        <v>1638</v>
      </c>
      <c r="B4169" t="s">
        <v>18398</v>
      </c>
    </row>
    <row r="4170" spans="1:2" x14ac:dyDescent="0.25">
      <c r="A4170" s="64" t="s">
        <v>1363</v>
      </c>
      <c r="B4170" t="s">
        <v>18398</v>
      </c>
    </row>
    <row r="4171" spans="1:2" x14ac:dyDescent="0.25">
      <c r="A4171" s="64" t="s">
        <v>1543</v>
      </c>
      <c r="B4171" t="s">
        <v>18398</v>
      </c>
    </row>
    <row r="4172" spans="1:2" x14ac:dyDescent="0.25">
      <c r="A4172" s="64" t="s">
        <v>1365</v>
      </c>
      <c r="B4172" t="s">
        <v>18398</v>
      </c>
    </row>
    <row r="4173" spans="1:2" x14ac:dyDescent="0.25">
      <c r="A4173" s="64" t="s">
        <v>1366</v>
      </c>
      <c r="B4173" t="s">
        <v>18398</v>
      </c>
    </row>
    <row r="4174" spans="1:2" x14ac:dyDescent="0.25">
      <c r="A4174" s="64" t="s">
        <v>1366</v>
      </c>
      <c r="B4174" t="s">
        <v>18398</v>
      </c>
    </row>
    <row r="4175" spans="1:2" x14ac:dyDescent="0.25">
      <c r="A4175" s="64" t="s">
        <v>1366</v>
      </c>
      <c r="B4175" t="s">
        <v>18398</v>
      </c>
    </row>
    <row r="4176" spans="1:2" x14ac:dyDescent="0.25">
      <c r="A4176" s="64" t="s">
        <v>1366</v>
      </c>
      <c r="B4176" t="s">
        <v>18398</v>
      </c>
    </row>
    <row r="4177" spans="1:2" x14ac:dyDescent="0.25">
      <c r="A4177" s="64" t="s">
        <v>1366</v>
      </c>
      <c r="B4177" t="s">
        <v>18398</v>
      </c>
    </row>
    <row r="4178" spans="1:2" x14ac:dyDescent="0.25">
      <c r="A4178" s="64" t="s">
        <v>1366</v>
      </c>
      <c r="B4178" t="s">
        <v>18398</v>
      </c>
    </row>
    <row r="4179" spans="1:2" x14ac:dyDescent="0.25">
      <c r="A4179" s="64" t="s">
        <v>1368</v>
      </c>
      <c r="B4179" t="s">
        <v>18398</v>
      </c>
    </row>
    <row r="4180" spans="1:2" x14ac:dyDescent="0.25">
      <c r="A4180" s="64" t="s">
        <v>1368</v>
      </c>
      <c r="B4180" t="s">
        <v>18398</v>
      </c>
    </row>
    <row r="4181" spans="1:2" x14ac:dyDescent="0.25">
      <c r="A4181" s="64" t="s">
        <v>1368</v>
      </c>
      <c r="B4181" t="s">
        <v>18398</v>
      </c>
    </row>
    <row r="4182" spans="1:2" x14ac:dyDescent="0.25">
      <c r="A4182" s="64" t="s">
        <v>1368</v>
      </c>
      <c r="B4182" t="s">
        <v>18398</v>
      </c>
    </row>
    <row r="4183" spans="1:2" x14ac:dyDescent="0.25">
      <c r="A4183" s="64" t="s">
        <v>1544</v>
      </c>
      <c r="B4183" t="s">
        <v>18398</v>
      </c>
    </row>
    <row r="4184" spans="1:2" x14ac:dyDescent="0.25">
      <c r="A4184" s="64" t="s">
        <v>1176</v>
      </c>
      <c r="B4184" t="s">
        <v>18398</v>
      </c>
    </row>
    <row r="4185" spans="1:2" x14ac:dyDescent="0.25">
      <c r="A4185" s="64" t="s">
        <v>1637</v>
      </c>
      <c r="B4185" t="s">
        <v>18398</v>
      </c>
    </row>
    <row r="4186" spans="1:2" x14ac:dyDescent="0.25">
      <c r="A4186" s="64" t="s">
        <v>1469</v>
      </c>
      <c r="B4186" t="s">
        <v>18398</v>
      </c>
    </row>
    <row r="4187" spans="1:2" x14ac:dyDescent="0.25">
      <c r="A4187" s="64" t="s">
        <v>1478</v>
      </c>
      <c r="B4187" t="s">
        <v>18398</v>
      </c>
    </row>
    <row r="4188" spans="1:2" x14ac:dyDescent="0.25">
      <c r="A4188" s="64" t="s">
        <v>1374</v>
      </c>
      <c r="B4188" t="s">
        <v>18398</v>
      </c>
    </row>
    <row r="4189" spans="1:2" x14ac:dyDescent="0.25">
      <c r="A4189" s="64" t="s">
        <v>1374</v>
      </c>
      <c r="B4189" t="s">
        <v>18398</v>
      </c>
    </row>
    <row r="4190" spans="1:2" x14ac:dyDescent="0.25">
      <c r="A4190" s="64" t="s">
        <v>1374</v>
      </c>
      <c r="B4190" t="s">
        <v>18398</v>
      </c>
    </row>
    <row r="4191" spans="1:2" x14ac:dyDescent="0.25">
      <c r="A4191" s="64" t="s">
        <v>1374</v>
      </c>
      <c r="B4191" t="s">
        <v>18398</v>
      </c>
    </row>
    <row r="4192" spans="1:2" x14ac:dyDescent="0.25">
      <c r="A4192" s="64" t="s">
        <v>1518</v>
      </c>
      <c r="B4192" t="s">
        <v>18398</v>
      </c>
    </row>
    <row r="4193" spans="1:2" x14ac:dyDescent="0.25">
      <c r="A4193" s="64" t="s">
        <v>1518</v>
      </c>
      <c r="B4193" t="s">
        <v>18398</v>
      </c>
    </row>
    <row r="4194" spans="1:2" x14ac:dyDescent="0.25">
      <c r="A4194" s="64" t="s">
        <v>1639</v>
      </c>
      <c r="B4194" t="s">
        <v>18398</v>
      </c>
    </row>
    <row r="4195" spans="1:2" x14ac:dyDescent="0.25">
      <c r="A4195" s="64" t="s">
        <v>1640</v>
      </c>
      <c r="B4195" t="s">
        <v>18398</v>
      </c>
    </row>
    <row r="4196" spans="1:2" x14ac:dyDescent="0.25">
      <c r="A4196" s="64" t="s">
        <v>1377</v>
      </c>
      <c r="B4196" t="s">
        <v>18398</v>
      </c>
    </row>
    <row r="4197" spans="1:2" x14ac:dyDescent="0.25">
      <c r="A4197" s="64" t="s">
        <v>1534</v>
      </c>
      <c r="B4197" t="s">
        <v>18398</v>
      </c>
    </row>
    <row r="4198" spans="1:2" x14ac:dyDescent="0.25">
      <c r="A4198" s="64" t="s">
        <v>1534</v>
      </c>
      <c r="B4198" t="s">
        <v>18397</v>
      </c>
    </row>
    <row r="4199" spans="1:2" x14ac:dyDescent="0.25">
      <c r="A4199" s="64" t="s">
        <v>1453</v>
      </c>
      <c r="B4199" t="s">
        <v>18397</v>
      </c>
    </row>
    <row r="4200" spans="1:2" x14ac:dyDescent="0.25">
      <c r="A4200" s="64" t="s">
        <v>1380</v>
      </c>
      <c r="B4200" t="s">
        <v>18397</v>
      </c>
    </row>
    <row r="4201" spans="1:2" x14ac:dyDescent="0.25">
      <c r="A4201" s="64" t="s">
        <v>1380</v>
      </c>
      <c r="B4201" t="s">
        <v>18397</v>
      </c>
    </row>
    <row r="4202" spans="1:2" x14ac:dyDescent="0.25">
      <c r="A4202" s="64" t="s">
        <v>1382</v>
      </c>
      <c r="B4202" t="s">
        <v>18397</v>
      </c>
    </row>
    <row r="4203" spans="1:2" x14ac:dyDescent="0.25">
      <c r="A4203" s="64" t="s">
        <v>1382</v>
      </c>
      <c r="B4203" t="s">
        <v>18397</v>
      </c>
    </row>
    <row r="4204" spans="1:2" x14ac:dyDescent="0.25">
      <c r="A4204" s="64" t="s">
        <v>1383</v>
      </c>
      <c r="B4204" t="s">
        <v>18397</v>
      </c>
    </row>
    <row r="4205" spans="1:2" x14ac:dyDescent="0.25">
      <c r="A4205" s="64" t="s">
        <v>1384</v>
      </c>
      <c r="B4205" t="s">
        <v>18397</v>
      </c>
    </row>
    <row r="4206" spans="1:2" x14ac:dyDescent="0.25">
      <c r="A4206" s="64" t="s">
        <v>1384</v>
      </c>
      <c r="B4206" t="s">
        <v>18397</v>
      </c>
    </row>
    <row r="4207" spans="1:2" x14ac:dyDescent="0.25">
      <c r="A4207" s="64" t="s">
        <v>1384</v>
      </c>
      <c r="B4207" t="s">
        <v>18397</v>
      </c>
    </row>
    <row r="4208" spans="1:2" x14ac:dyDescent="0.25">
      <c r="A4208" s="64" t="s">
        <v>1384</v>
      </c>
      <c r="B4208" t="s">
        <v>18397</v>
      </c>
    </row>
    <row r="4209" spans="1:2" x14ac:dyDescent="0.25">
      <c r="A4209" s="64" t="s">
        <v>1386</v>
      </c>
      <c r="B4209" t="s">
        <v>18397</v>
      </c>
    </row>
    <row r="4210" spans="1:2" x14ac:dyDescent="0.25">
      <c r="A4210" s="64" t="s">
        <v>1387</v>
      </c>
      <c r="B4210" t="s">
        <v>18397</v>
      </c>
    </row>
    <row r="4211" spans="1:2" x14ac:dyDescent="0.25">
      <c r="A4211" s="64" t="s">
        <v>1387</v>
      </c>
      <c r="B4211" t="s">
        <v>18397</v>
      </c>
    </row>
    <row r="4212" spans="1:2" x14ac:dyDescent="0.25">
      <c r="A4212" s="64" t="s">
        <v>1387</v>
      </c>
      <c r="B4212" t="s">
        <v>18397</v>
      </c>
    </row>
    <row r="4213" spans="1:2" x14ac:dyDescent="0.25">
      <c r="A4213" s="64" t="s">
        <v>1544</v>
      </c>
      <c r="B4213" t="s">
        <v>18397</v>
      </c>
    </row>
    <row r="4214" spans="1:2" x14ac:dyDescent="0.25">
      <c r="A4214" s="64" t="s">
        <v>1537</v>
      </c>
      <c r="B4214" t="s">
        <v>18397</v>
      </c>
    </row>
    <row r="4215" spans="1:2" x14ac:dyDescent="0.25">
      <c r="A4215" s="64" t="s">
        <v>1549</v>
      </c>
      <c r="B4215" t="s">
        <v>18397</v>
      </c>
    </row>
    <row r="4216" spans="1:2" x14ac:dyDescent="0.25">
      <c r="A4216" s="64" t="s">
        <v>1549</v>
      </c>
      <c r="B4216" t="s">
        <v>18397</v>
      </c>
    </row>
    <row r="4217" spans="1:2" x14ac:dyDescent="0.25">
      <c r="A4217" s="64" t="s">
        <v>1391</v>
      </c>
      <c r="B4217" t="s">
        <v>18397</v>
      </c>
    </row>
    <row r="4218" spans="1:2" x14ac:dyDescent="0.25">
      <c r="A4218" s="64" t="s">
        <v>1549</v>
      </c>
      <c r="B4218" t="s">
        <v>18397</v>
      </c>
    </row>
    <row r="4219" spans="1:2" x14ac:dyDescent="0.25">
      <c r="A4219" s="64" t="s">
        <v>1544</v>
      </c>
      <c r="B4219" t="s">
        <v>18397</v>
      </c>
    </row>
    <row r="4220" spans="1:2" x14ac:dyDescent="0.25">
      <c r="A4220" s="64" t="s">
        <v>1537</v>
      </c>
      <c r="B4220" t="s">
        <v>18397</v>
      </c>
    </row>
    <row r="4221" spans="1:2" x14ac:dyDescent="0.25">
      <c r="A4221" s="64" t="s">
        <v>1394</v>
      </c>
      <c r="B4221" t="s">
        <v>18397</v>
      </c>
    </row>
    <row r="4222" spans="1:2" x14ac:dyDescent="0.25">
      <c r="A4222" s="64" t="s">
        <v>1394</v>
      </c>
      <c r="B4222" t="s">
        <v>18397</v>
      </c>
    </row>
    <row r="4223" spans="1:2" x14ac:dyDescent="0.25">
      <c r="A4223" s="64" t="s">
        <v>1395</v>
      </c>
      <c r="B4223" t="s">
        <v>18397</v>
      </c>
    </row>
    <row r="4224" spans="1:2" x14ac:dyDescent="0.25">
      <c r="A4224" s="64" t="s">
        <v>1395</v>
      </c>
      <c r="B4224" t="s">
        <v>18397</v>
      </c>
    </row>
    <row r="4225" spans="1:2" x14ac:dyDescent="0.25">
      <c r="A4225" s="64" t="s">
        <v>1395</v>
      </c>
      <c r="B4225" t="s">
        <v>18397</v>
      </c>
    </row>
    <row r="4226" spans="1:2" x14ac:dyDescent="0.25">
      <c r="A4226" s="64" t="s">
        <v>1395</v>
      </c>
      <c r="B4226" t="s">
        <v>18397</v>
      </c>
    </row>
    <row r="4227" spans="1:2" x14ac:dyDescent="0.25">
      <c r="A4227" s="64" t="s">
        <v>1395</v>
      </c>
      <c r="B4227" t="s">
        <v>18397</v>
      </c>
    </row>
    <row r="4228" spans="1:2" x14ac:dyDescent="0.25">
      <c r="A4228" s="64" t="s">
        <v>1395</v>
      </c>
      <c r="B4228" t="s">
        <v>18397</v>
      </c>
    </row>
    <row r="4229" spans="1:2" x14ac:dyDescent="0.25">
      <c r="A4229" s="64" t="s">
        <v>1395</v>
      </c>
      <c r="B4229" t="s">
        <v>18397</v>
      </c>
    </row>
    <row r="4230" spans="1:2" x14ac:dyDescent="0.25">
      <c r="A4230" s="64" t="s">
        <v>1395</v>
      </c>
      <c r="B4230" t="s">
        <v>18397</v>
      </c>
    </row>
    <row r="4231" spans="1:2" x14ac:dyDescent="0.25">
      <c r="A4231" s="64" t="s">
        <v>1395</v>
      </c>
      <c r="B4231" t="s">
        <v>18397</v>
      </c>
    </row>
    <row r="4232" spans="1:2" x14ac:dyDescent="0.25">
      <c r="A4232" s="64" t="s">
        <v>1395</v>
      </c>
      <c r="B4232" t="s">
        <v>18397</v>
      </c>
    </row>
    <row r="4233" spans="1:2" x14ac:dyDescent="0.25">
      <c r="A4233" s="64" t="s">
        <v>1395</v>
      </c>
      <c r="B4233" t="s">
        <v>18397</v>
      </c>
    </row>
    <row r="4234" spans="1:2" x14ac:dyDescent="0.25">
      <c r="A4234" s="64" t="s">
        <v>1395</v>
      </c>
      <c r="B4234" t="s">
        <v>18397</v>
      </c>
    </row>
    <row r="4235" spans="1:2" x14ac:dyDescent="0.25">
      <c r="A4235" s="64" t="s">
        <v>1395</v>
      </c>
      <c r="B4235" t="s">
        <v>18397</v>
      </c>
    </row>
    <row r="4236" spans="1:2" x14ac:dyDescent="0.25">
      <c r="A4236" s="64" t="s">
        <v>1395</v>
      </c>
      <c r="B4236" t="s">
        <v>18397</v>
      </c>
    </row>
    <row r="4237" spans="1:2" x14ac:dyDescent="0.25">
      <c r="A4237" s="64" t="s">
        <v>1395</v>
      </c>
      <c r="B4237" t="s">
        <v>18397</v>
      </c>
    </row>
    <row r="4238" spans="1:2" x14ac:dyDescent="0.25">
      <c r="A4238" s="64" t="s">
        <v>1641</v>
      </c>
      <c r="B4238" t="s">
        <v>18397</v>
      </c>
    </row>
    <row r="4239" spans="1:2" x14ac:dyDescent="0.25">
      <c r="A4239" s="64" t="s">
        <v>1397</v>
      </c>
      <c r="B4239" t="s">
        <v>18397</v>
      </c>
    </row>
    <row r="4240" spans="1:2" x14ac:dyDescent="0.25">
      <c r="A4240" s="64" t="s">
        <v>1397</v>
      </c>
      <c r="B4240" t="s">
        <v>18397</v>
      </c>
    </row>
    <row r="4241" spans="1:2" x14ac:dyDescent="0.25">
      <c r="A4241" s="64" t="s">
        <v>1398</v>
      </c>
      <c r="B4241" t="s">
        <v>18397</v>
      </c>
    </row>
    <row r="4242" spans="1:2" x14ac:dyDescent="0.25">
      <c r="A4242" s="64" t="s">
        <v>1399</v>
      </c>
      <c r="B4242" t="s">
        <v>18397</v>
      </c>
    </row>
    <row r="4243" spans="1:2" x14ac:dyDescent="0.25">
      <c r="A4243" s="64" t="s">
        <v>1400</v>
      </c>
      <c r="B4243" t="s">
        <v>18397</v>
      </c>
    </row>
    <row r="4244" spans="1:2" x14ac:dyDescent="0.25">
      <c r="A4244" s="64" t="s">
        <v>1400</v>
      </c>
      <c r="B4244" t="s">
        <v>18397</v>
      </c>
    </row>
    <row r="4245" spans="1:2" x14ac:dyDescent="0.25">
      <c r="A4245" s="64" t="s">
        <v>1400</v>
      </c>
      <c r="B4245" t="s">
        <v>18397</v>
      </c>
    </row>
    <row r="4246" spans="1:2" x14ac:dyDescent="0.25">
      <c r="A4246" s="64" t="s">
        <v>1400</v>
      </c>
      <c r="B4246" t="s">
        <v>18397</v>
      </c>
    </row>
    <row r="4247" spans="1:2" x14ac:dyDescent="0.25">
      <c r="A4247" s="64" t="s">
        <v>1401</v>
      </c>
      <c r="B4247" t="s">
        <v>18398</v>
      </c>
    </row>
    <row r="4248" spans="1:2" x14ac:dyDescent="0.25">
      <c r="A4248" s="64" t="s">
        <v>1401</v>
      </c>
      <c r="B4248" t="s">
        <v>18398</v>
      </c>
    </row>
    <row r="4249" spans="1:2" x14ac:dyDescent="0.25">
      <c r="A4249" s="64" t="s">
        <v>1403</v>
      </c>
      <c r="B4249" t="s">
        <v>18398</v>
      </c>
    </row>
    <row r="4250" spans="1:2" x14ac:dyDescent="0.25">
      <c r="A4250" s="64" t="s">
        <v>1403</v>
      </c>
      <c r="B4250" t="s">
        <v>18398</v>
      </c>
    </row>
    <row r="4251" spans="1:2" x14ac:dyDescent="0.25">
      <c r="A4251" s="64" t="s">
        <v>1403</v>
      </c>
      <c r="B4251" t="s">
        <v>18398</v>
      </c>
    </row>
    <row r="4252" spans="1:2" x14ac:dyDescent="0.25">
      <c r="A4252" s="64" t="s">
        <v>1404</v>
      </c>
      <c r="B4252" t="s">
        <v>18398</v>
      </c>
    </row>
    <row r="4253" spans="1:2" x14ac:dyDescent="0.25">
      <c r="A4253" s="64" t="s">
        <v>1404</v>
      </c>
      <c r="B4253" t="s">
        <v>18398</v>
      </c>
    </row>
    <row r="4254" spans="1:2" x14ac:dyDescent="0.25">
      <c r="A4254" s="64" t="s">
        <v>1404</v>
      </c>
      <c r="B4254" t="s">
        <v>18398</v>
      </c>
    </row>
    <row r="4255" spans="1:2" x14ac:dyDescent="0.25">
      <c r="A4255" s="64" t="s">
        <v>1404</v>
      </c>
      <c r="B4255" t="s">
        <v>18398</v>
      </c>
    </row>
    <row r="4256" spans="1:2" x14ac:dyDescent="0.25">
      <c r="A4256" s="64" t="s">
        <v>1404</v>
      </c>
      <c r="B4256" t="s">
        <v>18398</v>
      </c>
    </row>
    <row r="4257" spans="1:2" x14ac:dyDescent="0.25">
      <c r="A4257" s="64" t="s">
        <v>1406</v>
      </c>
      <c r="B4257" t="s">
        <v>18398</v>
      </c>
    </row>
    <row r="4258" spans="1:2" x14ac:dyDescent="0.25">
      <c r="A4258" s="64" t="s">
        <v>1406</v>
      </c>
      <c r="B4258" t="s">
        <v>18398</v>
      </c>
    </row>
    <row r="4259" spans="1:2" x14ac:dyDescent="0.25">
      <c r="A4259" s="64" t="s">
        <v>1406</v>
      </c>
      <c r="B4259" t="s">
        <v>18398</v>
      </c>
    </row>
    <row r="4260" spans="1:2" x14ac:dyDescent="0.25">
      <c r="A4260" s="64" t="s">
        <v>1406</v>
      </c>
      <c r="B4260" t="s">
        <v>18398</v>
      </c>
    </row>
    <row r="4261" spans="1:2" x14ac:dyDescent="0.25">
      <c r="A4261" s="64" t="s">
        <v>1406</v>
      </c>
      <c r="B4261" t="s">
        <v>18398</v>
      </c>
    </row>
    <row r="4262" spans="1:2" x14ac:dyDescent="0.25">
      <c r="A4262" s="64" t="s">
        <v>1544</v>
      </c>
      <c r="B4262" t="s">
        <v>18398</v>
      </c>
    </row>
    <row r="4263" spans="1:2" x14ac:dyDescent="0.25">
      <c r="A4263" s="64" t="s">
        <v>1406</v>
      </c>
      <c r="B4263" t="s">
        <v>18398</v>
      </c>
    </row>
    <row r="4264" spans="1:2" x14ac:dyDescent="0.25">
      <c r="A4264" s="64" t="s">
        <v>1406</v>
      </c>
      <c r="B4264" t="s">
        <v>18398</v>
      </c>
    </row>
    <row r="4265" spans="1:2" x14ac:dyDescent="0.25">
      <c r="A4265" s="64" t="s">
        <v>1405</v>
      </c>
      <c r="B4265" t="s">
        <v>18398</v>
      </c>
    </row>
    <row r="4266" spans="1:2" x14ac:dyDescent="0.25">
      <c r="A4266" s="64" t="s">
        <v>1405</v>
      </c>
      <c r="B4266" t="s">
        <v>18398</v>
      </c>
    </row>
    <row r="4267" spans="1:2" x14ac:dyDescent="0.25">
      <c r="A4267" s="64" t="s">
        <v>1532</v>
      </c>
      <c r="B4267" t="s">
        <v>18398</v>
      </c>
    </row>
    <row r="4268" spans="1:2" x14ac:dyDescent="0.25">
      <c r="A4268" s="64" t="s">
        <v>1532</v>
      </c>
      <c r="B4268" t="s">
        <v>18398</v>
      </c>
    </row>
    <row r="4269" spans="1:2" x14ac:dyDescent="0.25">
      <c r="A4269" s="64" t="s">
        <v>1408</v>
      </c>
      <c r="B4269" t="s">
        <v>18398</v>
      </c>
    </row>
    <row r="4270" spans="1:2" x14ac:dyDescent="0.25">
      <c r="A4270" s="64" t="s">
        <v>1408</v>
      </c>
      <c r="B4270" t="s">
        <v>18398</v>
      </c>
    </row>
    <row r="4271" spans="1:2" x14ac:dyDescent="0.25">
      <c r="A4271" s="64" t="s">
        <v>1408</v>
      </c>
      <c r="B4271" t="s">
        <v>18398</v>
      </c>
    </row>
    <row r="4272" spans="1:2" x14ac:dyDescent="0.25">
      <c r="A4272" s="64" t="s">
        <v>1408</v>
      </c>
      <c r="B4272" t="s">
        <v>18398</v>
      </c>
    </row>
    <row r="4273" spans="1:2" x14ac:dyDescent="0.25">
      <c r="A4273" s="64" t="s">
        <v>1408</v>
      </c>
      <c r="B4273" t="s">
        <v>18398</v>
      </c>
    </row>
    <row r="4274" spans="1:2" x14ac:dyDescent="0.25">
      <c r="A4274" s="64" t="s">
        <v>1409</v>
      </c>
      <c r="B4274" t="s">
        <v>18398</v>
      </c>
    </row>
    <row r="4275" spans="1:2" x14ac:dyDescent="0.25">
      <c r="A4275" s="64" t="s">
        <v>1409</v>
      </c>
      <c r="B4275" t="s">
        <v>18398</v>
      </c>
    </row>
    <row r="4276" spans="1:2" x14ac:dyDescent="0.25">
      <c r="A4276" s="64" t="s">
        <v>1410</v>
      </c>
      <c r="B4276" t="s">
        <v>18398</v>
      </c>
    </row>
    <row r="4277" spans="1:2" x14ac:dyDescent="0.25">
      <c r="A4277" s="64" t="s">
        <v>1410</v>
      </c>
      <c r="B4277" t="s">
        <v>18398</v>
      </c>
    </row>
    <row r="4278" spans="1:2" x14ac:dyDescent="0.25">
      <c r="A4278" s="64" t="s">
        <v>1411</v>
      </c>
      <c r="B4278" t="s">
        <v>18398</v>
      </c>
    </row>
    <row r="4279" spans="1:2" x14ac:dyDescent="0.25">
      <c r="A4279" s="64" t="s">
        <v>1411</v>
      </c>
      <c r="B4279" t="s">
        <v>18398</v>
      </c>
    </row>
    <row r="4280" spans="1:2" x14ac:dyDescent="0.25">
      <c r="A4280" s="64" t="s">
        <v>1412</v>
      </c>
      <c r="B4280" t="s">
        <v>18398</v>
      </c>
    </row>
    <row r="4281" spans="1:2" x14ac:dyDescent="0.25">
      <c r="A4281" s="64" t="s">
        <v>1412</v>
      </c>
      <c r="B4281" t="s">
        <v>18398</v>
      </c>
    </row>
    <row r="4282" spans="1:2" x14ac:dyDescent="0.25">
      <c r="A4282" s="64" t="s">
        <v>1413</v>
      </c>
      <c r="B4282" t="s">
        <v>18398</v>
      </c>
    </row>
    <row r="4283" spans="1:2" x14ac:dyDescent="0.25">
      <c r="A4283" s="64" t="s">
        <v>1413</v>
      </c>
      <c r="B4283" t="s">
        <v>18398</v>
      </c>
    </row>
    <row r="4284" spans="1:2" x14ac:dyDescent="0.25">
      <c r="A4284" s="64" t="s">
        <v>1414</v>
      </c>
      <c r="B4284" t="s">
        <v>18398</v>
      </c>
    </row>
    <row r="4285" spans="1:2" x14ac:dyDescent="0.25">
      <c r="A4285" s="64" t="s">
        <v>1414</v>
      </c>
      <c r="B4285" t="s">
        <v>18398</v>
      </c>
    </row>
    <row r="4286" spans="1:2" x14ac:dyDescent="0.25">
      <c r="A4286" s="64" t="s">
        <v>1415</v>
      </c>
      <c r="B4286" t="s">
        <v>18398</v>
      </c>
    </row>
    <row r="4287" spans="1:2" x14ac:dyDescent="0.25">
      <c r="A4287" s="64" t="s">
        <v>1415</v>
      </c>
      <c r="B4287" t="s">
        <v>18398</v>
      </c>
    </row>
    <row r="4288" spans="1:2" x14ac:dyDescent="0.25">
      <c r="A4288" s="64" t="s">
        <v>1416</v>
      </c>
      <c r="B4288" t="s">
        <v>18398</v>
      </c>
    </row>
    <row r="4289" spans="1:2" x14ac:dyDescent="0.25">
      <c r="A4289" s="64" t="s">
        <v>1417</v>
      </c>
      <c r="B4289" t="s">
        <v>18398</v>
      </c>
    </row>
    <row r="4290" spans="1:2" x14ac:dyDescent="0.25">
      <c r="A4290" s="64" t="s">
        <v>1417</v>
      </c>
      <c r="B4290" t="s">
        <v>18398</v>
      </c>
    </row>
    <row r="4291" spans="1:2" x14ac:dyDescent="0.25">
      <c r="A4291" s="64" t="s">
        <v>1417</v>
      </c>
      <c r="B4291" t="s">
        <v>18398</v>
      </c>
    </row>
    <row r="4292" spans="1:2" x14ac:dyDescent="0.25">
      <c r="A4292" s="64" t="s">
        <v>1417</v>
      </c>
      <c r="B4292" t="s">
        <v>18398</v>
      </c>
    </row>
    <row r="4293" spans="1:2" x14ac:dyDescent="0.25">
      <c r="A4293" s="64" t="s">
        <v>1417</v>
      </c>
      <c r="B4293" t="s">
        <v>18398</v>
      </c>
    </row>
    <row r="4294" spans="1:2" x14ac:dyDescent="0.25">
      <c r="A4294" s="64" t="s">
        <v>1418</v>
      </c>
      <c r="B4294" t="s">
        <v>18398</v>
      </c>
    </row>
    <row r="4295" spans="1:2" x14ac:dyDescent="0.25">
      <c r="A4295" s="64" t="s">
        <v>1418</v>
      </c>
      <c r="B4295" t="s">
        <v>18398</v>
      </c>
    </row>
    <row r="4296" spans="1:2" x14ac:dyDescent="0.25">
      <c r="A4296" s="64" t="s">
        <v>1418</v>
      </c>
      <c r="B4296" t="s">
        <v>18398</v>
      </c>
    </row>
    <row r="4297" spans="1:2" x14ac:dyDescent="0.25">
      <c r="A4297" s="64" t="s">
        <v>1418</v>
      </c>
      <c r="B4297" t="s">
        <v>18397</v>
      </c>
    </row>
    <row r="4298" spans="1:2" x14ac:dyDescent="0.25">
      <c r="A4298" s="64" t="s">
        <v>1418</v>
      </c>
      <c r="B4298" t="s">
        <v>18397</v>
      </c>
    </row>
    <row r="4299" spans="1:2" x14ac:dyDescent="0.25">
      <c r="A4299" s="64" t="s">
        <v>1419</v>
      </c>
      <c r="B4299" t="s">
        <v>18397</v>
      </c>
    </row>
    <row r="4300" spans="1:2" x14ac:dyDescent="0.25">
      <c r="A4300" s="64" t="s">
        <v>1419</v>
      </c>
      <c r="B4300" t="s">
        <v>18397</v>
      </c>
    </row>
    <row r="4301" spans="1:2" x14ac:dyDescent="0.25">
      <c r="A4301" s="64" t="s">
        <v>1419</v>
      </c>
      <c r="B4301" t="s">
        <v>18397</v>
      </c>
    </row>
    <row r="4302" spans="1:2" x14ac:dyDescent="0.25">
      <c r="A4302" s="64" t="s">
        <v>1544</v>
      </c>
      <c r="B4302" t="s">
        <v>18397</v>
      </c>
    </row>
    <row r="4303" spans="1:2" x14ac:dyDescent="0.25">
      <c r="A4303" s="64" t="s">
        <v>1420</v>
      </c>
      <c r="B4303" t="s">
        <v>18397</v>
      </c>
    </row>
    <row r="4304" spans="1:2" x14ac:dyDescent="0.25">
      <c r="A4304" s="64" t="s">
        <v>1549</v>
      </c>
      <c r="B4304" t="s">
        <v>18397</v>
      </c>
    </row>
    <row r="4305" spans="1:2" x14ac:dyDescent="0.25">
      <c r="A4305" s="64" t="s">
        <v>1549</v>
      </c>
      <c r="B4305" t="s">
        <v>18397</v>
      </c>
    </row>
    <row r="4306" spans="1:2" x14ac:dyDescent="0.25">
      <c r="A4306" s="64" t="s">
        <v>1422</v>
      </c>
      <c r="B4306" t="s">
        <v>18397</v>
      </c>
    </row>
    <row r="4307" spans="1:2" x14ac:dyDescent="0.25">
      <c r="A4307" s="64" t="s">
        <v>1422</v>
      </c>
      <c r="B4307" t="s">
        <v>18397</v>
      </c>
    </row>
    <row r="4308" spans="1:2" x14ac:dyDescent="0.25">
      <c r="A4308" s="64" t="s">
        <v>1422</v>
      </c>
      <c r="B4308" t="s">
        <v>18397</v>
      </c>
    </row>
    <row r="4309" spans="1:2" x14ac:dyDescent="0.25">
      <c r="A4309" s="64" t="s">
        <v>1422</v>
      </c>
      <c r="B4309" t="s">
        <v>18397</v>
      </c>
    </row>
    <row r="4310" spans="1:2" x14ac:dyDescent="0.25">
      <c r="A4310" s="64" t="s">
        <v>1423</v>
      </c>
      <c r="B4310" t="s">
        <v>18397</v>
      </c>
    </row>
    <row r="4311" spans="1:2" x14ac:dyDescent="0.25">
      <c r="A4311" s="64" t="s">
        <v>1423</v>
      </c>
      <c r="B4311" t="s">
        <v>18397</v>
      </c>
    </row>
    <row r="4312" spans="1:2" x14ac:dyDescent="0.25">
      <c r="A4312" s="64" t="s">
        <v>1532</v>
      </c>
      <c r="B4312" t="s">
        <v>18397</v>
      </c>
    </row>
    <row r="4313" spans="1:2" x14ac:dyDescent="0.25">
      <c r="A4313" s="64" t="s">
        <v>1425</v>
      </c>
      <c r="B4313" t="s">
        <v>18397</v>
      </c>
    </row>
    <row r="4314" spans="1:2" x14ac:dyDescent="0.25">
      <c r="A4314" s="64" t="s">
        <v>1425</v>
      </c>
      <c r="B4314" t="s">
        <v>18397</v>
      </c>
    </row>
    <row r="4315" spans="1:2" x14ac:dyDescent="0.25">
      <c r="A4315" s="64" t="s">
        <v>1427</v>
      </c>
      <c r="B4315" t="s">
        <v>18397</v>
      </c>
    </row>
    <row r="4316" spans="1:2" x14ac:dyDescent="0.25">
      <c r="A4316" s="64" t="s">
        <v>1428</v>
      </c>
      <c r="B4316" t="s">
        <v>18397</v>
      </c>
    </row>
    <row r="4317" spans="1:2" x14ac:dyDescent="0.25">
      <c r="A4317" s="64" t="s">
        <v>1428</v>
      </c>
      <c r="B4317" t="s">
        <v>18397</v>
      </c>
    </row>
    <row r="4318" spans="1:2" x14ac:dyDescent="0.25">
      <c r="A4318" s="64" t="s">
        <v>1428</v>
      </c>
      <c r="B4318" t="s">
        <v>18397</v>
      </c>
    </row>
    <row r="4319" spans="1:2" x14ac:dyDescent="0.25">
      <c r="A4319" s="64" t="s">
        <v>1428</v>
      </c>
      <c r="B4319" t="s">
        <v>18397</v>
      </c>
    </row>
    <row r="4320" spans="1:2" x14ac:dyDescent="0.25">
      <c r="A4320" s="64" t="s">
        <v>1532</v>
      </c>
      <c r="B4320" t="s">
        <v>18397</v>
      </c>
    </row>
    <row r="4321" spans="1:2" x14ac:dyDescent="0.25">
      <c r="A4321" s="64" t="s">
        <v>1430</v>
      </c>
      <c r="B4321" t="s">
        <v>18397</v>
      </c>
    </row>
    <row r="4322" spans="1:2" x14ac:dyDescent="0.25">
      <c r="A4322" s="64" t="s">
        <v>1431</v>
      </c>
      <c r="B4322" t="s">
        <v>18397</v>
      </c>
    </row>
    <row r="4323" spans="1:2" x14ac:dyDescent="0.25">
      <c r="A4323" s="64" t="s">
        <v>1431</v>
      </c>
      <c r="B4323" t="s">
        <v>18397</v>
      </c>
    </row>
    <row r="4324" spans="1:2" x14ac:dyDescent="0.25">
      <c r="A4324" s="64" t="s">
        <v>1532</v>
      </c>
      <c r="B4324" t="s">
        <v>18397</v>
      </c>
    </row>
    <row r="4325" spans="1:2" x14ac:dyDescent="0.25">
      <c r="A4325" s="64" t="s">
        <v>1532</v>
      </c>
      <c r="B4325" t="s">
        <v>18397</v>
      </c>
    </row>
    <row r="4326" spans="1:2" x14ac:dyDescent="0.25">
      <c r="A4326" s="64" t="s">
        <v>1434</v>
      </c>
      <c r="B4326" t="s">
        <v>18397</v>
      </c>
    </row>
    <row r="4327" spans="1:2" x14ac:dyDescent="0.25">
      <c r="A4327" s="64" t="s">
        <v>1434</v>
      </c>
      <c r="B4327" t="s">
        <v>18397</v>
      </c>
    </row>
    <row r="4328" spans="1:2" x14ac:dyDescent="0.25">
      <c r="A4328" s="64" t="s">
        <v>1435</v>
      </c>
      <c r="B4328" t="s">
        <v>18397</v>
      </c>
    </row>
    <row r="4329" spans="1:2" x14ac:dyDescent="0.25">
      <c r="A4329" s="64" t="s">
        <v>1435</v>
      </c>
      <c r="B4329" t="s">
        <v>18397</v>
      </c>
    </row>
    <row r="4330" spans="1:2" x14ac:dyDescent="0.25">
      <c r="A4330" s="64" t="s">
        <v>1436</v>
      </c>
      <c r="B4330" t="s">
        <v>18397</v>
      </c>
    </row>
    <row r="4331" spans="1:2" x14ac:dyDescent="0.25">
      <c r="A4331" s="64" t="s">
        <v>1437</v>
      </c>
      <c r="B4331" t="s">
        <v>18397</v>
      </c>
    </row>
    <row r="4332" spans="1:2" x14ac:dyDescent="0.25">
      <c r="A4332" s="64" t="s">
        <v>1438</v>
      </c>
      <c r="B4332" t="s">
        <v>18397</v>
      </c>
    </row>
    <row r="4333" spans="1:2" x14ac:dyDescent="0.25">
      <c r="A4333" s="64" t="s">
        <v>1438</v>
      </c>
      <c r="B4333" t="s">
        <v>18397</v>
      </c>
    </row>
    <row r="4334" spans="1:2" x14ac:dyDescent="0.25">
      <c r="A4334" s="64" t="s">
        <v>1438</v>
      </c>
      <c r="B4334" t="s">
        <v>18397</v>
      </c>
    </row>
    <row r="4335" spans="1:2" x14ac:dyDescent="0.25">
      <c r="A4335" s="64" t="s">
        <v>1438</v>
      </c>
      <c r="B4335" t="s">
        <v>18397</v>
      </c>
    </row>
    <row r="4336" spans="1:2" x14ac:dyDescent="0.25">
      <c r="A4336" s="64" t="s">
        <v>1438</v>
      </c>
      <c r="B4336" t="s">
        <v>18397</v>
      </c>
    </row>
    <row r="4337" spans="1:2" x14ac:dyDescent="0.25">
      <c r="A4337" s="64" t="s">
        <v>1438</v>
      </c>
      <c r="B4337" t="s">
        <v>18397</v>
      </c>
    </row>
    <row r="4338" spans="1:2" x14ac:dyDescent="0.25">
      <c r="A4338" s="64" t="s">
        <v>1438</v>
      </c>
      <c r="B4338" t="s">
        <v>18397</v>
      </c>
    </row>
    <row r="4339" spans="1:2" x14ac:dyDescent="0.25">
      <c r="A4339" s="64" t="s">
        <v>1438</v>
      </c>
      <c r="B4339" t="s">
        <v>18397</v>
      </c>
    </row>
    <row r="4340" spans="1:2" x14ac:dyDescent="0.25">
      <c r="A4340" s="64" t="s">
        <v>1440</v>
      </c>
      <c r="B4340" t="s">
        <v>18397</v>
      </c>
    </row>
    <row r="4341" spans="1:2" x14ac:dyDescent="0.25">
      <c r="A4341" s="64" t="s">
        <v>1440</v>
      </c>
      <c r="B4341" t="s">
        <v>18397</v>
      </c>
    </row>
    <row r="4342" spans="1:2" x14ac:dyDescent="0.25">
      <c r="A4342" s="64" t="s">
        <v>1440</v>
      </c>
      <c r="B4342" t="s">
        <v>18397</v>
      </c>
    </row>
    <row r="4343" spans="1:2" x14ac:dyDescent="0.25">
      <c r="A4343" s="64" t="s">
        <v>1441</v>
      </c>
      <c r="B4343" t="s">
        <v>18397</v>
      </c>
    </row>
    <row r="4344" spans="1:2" x14ac:dyDescent="0.25">
      <c r="A4344" s="64" t="s">
        <v>1442</v>
      </c>
      <c r="B4344" t="s">
        <v>18397</v>
      </c>
    </row>
    <row r="4345" spans="1:2" x14ac:dyDescent="0.25">
      <c r="A4345" s="64" t="s">
        <v>1443</v>
      </c>
      <c r="B4345" t="s">
        <v>18397</v>
      </c>
    </row>
    <row r="4346" spans="1:2" x14ac:dyDescent="0.25">
      <c r="A4346" s="64" t="s">
        <v>1443</v>
      </c>
      <c r="B4346" t="s">
        <v>18397</v>
      </c>
    </row>
    <row r="4347" spans="1:2" x14ac:dyDescent="0.25">
      <c r="A4347" s="64" t="s">
        <v>1443</v>
      </c>
      <c r="B4347" t="s">
        <v>18397</v>
      </c>
    </row>
    <row r="4348" spans="1:2" x14ac:dyDescent="0.25">
      <c r="A4348" s="64" t="s">
        <v>1443</v>
      </c>
      <c r="B4348" t="s">
        <v>18397</v>
      </c>
    </row>
    <row r="4349" spans="1:2" x14ac:dyDescent="0.25">
      <c r="A4349" s="64" t="s">
        <v>1444</v>
      </c>
      <c r="B4349" t="s">
        <v>18397</v>
      </c>
    </row>
    <row r="4350" spans="1:2" x14ac:dyDescent="0.25">
      <c r="A4350" s="64" t="s">
        <v>1445</v>
      </c>
      <c r="B4350" t="s">
        <v>18397</v>
      </c>
    </row>
    <row r="4351" spans="1:2" x14ac:dyDescent="0.25">
      <c r="A4351" s="64" t="s">
        <v>1445</v>
      </c>
      <c r="B4351" t="s">
        <v>18397</v>
      </c>
    </row>
    <row r="4352" spans="1:2" x14ac:dyDescent="0.25">
      <c r="A4352" s="64" t="s">
        <v>1445</v>
      </c>
      <c r="B4352" t="s">
        <v>18397</v>
      </c>
    </row>
    <row r="4353" spans="1:2" x14ac:dyDescent="0.25">
      <c r="A4353" s="64" t="s">
        <v>1445</v>
      </c>
      <c r="B4353" t="s">
        <v>18397</v>
      </c>
    </row>
    <row r="4354" spans="1:2" x14ac:dyDescent="0.25">
      <c r="A4354" s="64" t="s">
        <v>1445</v>
      </c>
      <c r="B4354" t="s">
        <v>18397</v>
      </c>
    </row>
    <row r="4355" spans="1:2" x14ac:dyDescent="0.25">
      <c r="A4355" s="64" t="s">
        <v>1445</v>
      </c>
      <c r="B4355" t="s">
        <v>18397</v>
      </c>
    </row>
    <row r="4356" spans="1:2" x14ac:dyDescent="0.25">
      <c r="A4356" s="64" t="s">
        <v>1445</v>
      </c>
      <c r="B4356" t="s">
        <v>18397</v>
      </c>
    </row>
    <row r="4357" spans="1:2" x14ac:dyDescent="0.25">
      <c r="A4357" s="64" t="s">
        <v>1445</v>
      </c>
      <c r="B4357" t="s">
        <v>18397</v>
      </c>
    </row>
    <row r="4358" spans="1:2" x14ac:dyDescent="0.25">
      <c r="A4358" s="64" t="s">
        <v>1445</v>
      </c>
      <c r="B4358" t="s">
        <v>18397</v>
      </c>
    </row>
    <row r="4359" spans="1:2" x14ac:dyDescent="0.25">
      <c r="A4359" s="64" t="s">
        <v>1447</v>
      </c>
      <c r="B4359" t="s">
        <v>18397</v>
      </c>
    </row>
    <row r="4360" spans="1:2" x14ac:dyDescent="0.25">
      <c r="A4360" s="64" t="s">
        <v>1532</v>
      </c>
      <c r="B4360" t="s">
        <v>18397</v>
      </c>
    </row>
    <row r="4361" spans="1:2" x14ac:dyDescent="0.25">
      <c r="A4361" s="64" t="s">
        <v>1532</v>
      </c>
      <c r="B4361" t="s">
        <v>18397</v>
      </c>
    </row>
    <row r="4362" spans="1:2" x14ac:dyDescent="0.25">
      <c r="A4362" s="64" t="s">
        <v>1532</v>
      </c>
      <c r="B4362" t="s">
        <v>18397</v>
      </c>
    </row>
    <row r="4363" spans="1:2" x14ac:dyDescent="0.25">
      <c r="A4363" s="64" t="s">
        <v>1447</v>
      </c>
      <c r="B4363" t="s">
        <v>18397</v>
      </c>
    </row>
    <row r="4364" spans="1:2" x14ac:dyDescent="0.25">
      <c r="A4364" s="64" t="s">
        <v>1446</v>
      </c>
      <c r="B4364" t="s">
        <v>18397</v>
      </c>
    </row>
    <row r="4365" spans="1:2" x14ac:dyDescent="0.25">
      <c r="A4365" s="64" t="s">
        <v>1449</v>
      </c>
      <c r="B4365" t="s">
        <v>18397</v>
      </c>
    </row>
    <row r="4366" spans="1:2" x14ac:dyDescent="0.25">
      <c r="A4366" s="64" t="s">
        <v>1450</v>
      </c>
      <c r="B4366" t="s">
        <v>18397</v>
      </c>
    </row>
    <row r="4367" spans="1:2" x14ac:dyDescent="0.25">
      <c r="A4367" s="64" t="s">
        <v>1450</v>
      </c>
      <c r="B4367" t="s">
        <v>18397</v>
      </c>
    </row>
    <row r="4368" spans="1:2" x14ac:dyDescent="0.25">
      <c r="A4368" s="64" t="s">
        <v>1452</v>
      </c>
      <c r="B4368" t="s">
        <v>18397</v>
      </c>
    </row>
    <row r="4369" spans="1:2" x14ac:dyDescent="0.25">
      <c r="A4369" s="64" t="s">
        <v>1452</v>
      </c>
      <c r="B4369" t="s">
        <v>18397</v>
      </c>
    </row>
    <row r="4370" spans="1:2" x14ac:dyDescent="0.25">
      <c r="A4370" s="64" t="s">
        <v>1453</v>
      </c>
      <c r="B4370" t="s">
        <v>18397</v>
      </c>
    </row>
    <row r="4371" spans="1:2" x14ac:dyDescent="0.25">
      <c r="A4371" s="64" t="s">
        <v>1453</v>
      </c>
      <c r="B4371" t="s">
        <v>18397</v>
      </c>
    </row>
    <row r="4372" spans="1:2" x14ac:dyDescent="0.25">
      <c r="A4372" s="64" t="s">
        <v>1455</v>
      </c>
      <c r="B4372" t="s">
        <v>18397</v>
      </c>
    </row>
    <row r="4373" spans="1:2" x14ac:dyDescent="0.25">
      <c r="A4373" s="64" t="s">
        <v>1455</v>
      </c>
      <c r="B4373" t="s">
        <v>18397</v>
      </c>
    </row>
    <row r="4374" spans="1:2" x14ac:dyDescent="0.25">
      <c r="A4374" s="64" t="s">
        <v>1456</v>
      </c>
      <c r="B4374" t="s">
        <v>18397</v>
      </c>
    </row>
    <row r="4375" spans="1:2" x14ac:dyDescent="0.25">
      <c r="A4375" s="64" t="s">
        <v>1457</v>
      </c>
      <c r="B4375" t="s">
        <v>18397</v>
      </c>
    </row>
    <row r="4376" spans="1:2" x14ac:dyDescent="0.25">
      <c r="A4376" s="64" t="s">
        <v>1549</v>
      </c>
      <c r="B4376" t="s">
        <v>18397</v>
      </c>
    </row>
    <row r="4377" spans="1:2" x14ac:dyDescent="0.25">
      <c r="A4377" s="64" t="s">
        <v>1459</v>
      </c>
      <c r="B4377" t="s">
        <v>18397</v>
      </c>
    </row>
    <row r="4378" spans="1:2" x14ac:dyDescent="0.25">
      <c r="A4378" s="64" t="s">
        <v>1460</v>
      </c>
      <c r="B4378" t="s">
        <v>18397</v>
      </c>
    </row>
    <row r="4379" spans="1:2" x14ac:dyDescent="0.25">
      <c r="A4379" s="64" t="s">
        <v>1460</v>
      </c>
      <c r="B4379" t="s">
        <v>18397</v>
      </c>
    </row>
    <row r="4380" spans="1:2" x14ac:dyDescent="0.25">
      <c r="A4380" s="64" t="s">
        <v>1460</v>
      </c>
      <c r="B4380" t="s">
        <v>18397</v>
      </c>
    </row>
    <row r="4381" spans="1:2" x14ac:dyDescent="0.25">
      <c r="A4381" s="64" t="s">
        <v>1460</v>
      </c>
      <c r="B4381" t="s">
        <v>18397</v>
      </c>
    </row>
    <row r="4382" spans="1:2" x14ac:dyDescent="0.25">
      <c r="A4382" s="64" t="s">
        <v>1460</v>
      </c>
      <c r="B4382" t="s">
        <v>18397</v>
      </c>
    </row>
    <row r="4383" spans="1:2" x14ac:dyDescent="0.25">
      <c r="A4383" s="64" t="s">
        <v>1460</v>
      </c>
      <c r="B4383" t="s">
        <v>18397</v>
      </c>
    </row>
    <row r="4384" spans="1:2" x14ac:dyDescent="0.25">
      <c r="A4384" s="64" t="s">
        <v>1460</v>
      </c>
      <c r="B4384" t="s">
        <v>18397</v>
      </c>
    </row>
    <row r="4385" spans="1:2" x14ac:dyDescent="0.25">
      <c r="A4385" s="64" t="s">
        <v>1460</v>
      </c>
      <c r="B4385" t="s">
        <v>18397</v>
      </c>
    </row>
    <row r="4386" spans="1:2" x14ac:dyDescent="0.25">
      <c r="A4386" s="64" t="s">
        <v>1460</v>
      </c>
      <c r="B4386" t="s">
        <v>18397</v>
      </c>
    </row>
    <row r="4387" spans="1:2" x14ac:dyDescent="0.25">
      <c r="A4387" s="64" t="s">
        <v>1461</v>
      </c>
      <c r="B4387" t="s">
        <v>18397</v>
      </c>
    </row>
    <row r="4388" spans="1:2" x14ac:dyDescent="0.25">
      <c r="A4388" s="64" t="s">
        <v>1462</v>
      </c>
      <c r="B4388" t="s">
        <v>18397</v>
      </c>
    </row>
    <row r="4389" spans="1:2" x14ac:dyDescent="0.25">
      <c r="A4389" s="64" t="s">
        <v>1462</v>
      </c>
      <c r="B4389" t="s">
        <v>18397</v>
      </c>
    </row>
    <row r="4390" spans="1:2" x14ac:dyDescent="0.25">
      <c r="A4390" s="64" t="s">
        <v>1462</v>
      </c>
      <c r="B4390" t="s">
        <v>18397</v>
      </c>
    </row>
    <row r="4391" spans="1:2" x14ac:dyDescent="0.25">
      <c r="A4391" s="64" t="s">
        <v>1462</v>
      </c>
      <c r="B4391" t="s">
        <v>18397</v>
      </c>
    </row>
    <row r="4392" spans="1:2" x14ac:dyDescent="0.25">
      <c r="A4392" s="64" t="s">
        <v>1462</v>
      </c>
      <c r="B4392" t="s">
        <v>18397</v>
      </c>
    </row>
    <row r="4393" spans="1:2" x14ac:dyDescent="0.25">
      <c r="A4393" s="64" t="s">
        <v>1462</v>
      </c>
      <c r="B4393" t="s">
        <v>18397</v>
      </c>
    </row>
    <row r="4394" spans="1:2" x14ac:dyDescent="0.25">
      <c r="A4394" s="64" t="s">
        <v>1462</v>
      </c>
      <c r="B4394" t="s">
        <v>18397</v>
      </c>
    </row>
    <row r="4395" spans="1:2" x14ac:dyDescent="0.25">
      <c r="A4395" s="64" t="s">
        <v>1462</v>
      </c>
      <c r="B4395" t="s">
        <v>18397</v>
      </c>
    </row>
    <row r="4396" spans="1:2" x14ac:dyDescent="0.25">
      <c r="A4396" s="64" t="s">
        <v>1462</v>
      </c>
      <c r="B4396" t="s">
        <v>18397</v>
      </c>
    </row>
    <row r="4397" spans="1:2" x14ac:dyDescent="0.25">
      <c r="A4397" s="64" t="s">
        <v>1462</v>
      </c>
      <c r="B4397" t="s">
        <v>18397</v>
      </c>
    </row>
    <row r="4398" spans="1:2" x14ac:dyDescent="0.25">
      <c r="A4398" s="64" t="s">
        <v>1462</v>
      </c>
      <c r="B4398" t="s">
        <v>18397</v>
      </c>
    </row>
    <row r="4399" spans="1:2" x14ac:dyDescent="0.25">
      <c r="A4399" s="64" t="s">
        <v>1534</v>
      </c>
      <c r="B4399" t="s">
        <v>18397</v>
      </c>
    </row>
    <row r="4400" spans="1:2" x14ac:dyDescent="0.25">
      <c r="A4400" s="64" t="s">
        <v>1534</v>
      </c>
      <c r="B4400" t="s">
        <v>18397</v>
      </c>
    </row>
    <row r="4401" spans="1:2" x14ac:dyDescent="0.25">
      <c r="A4401" s="64" t="s">
        <v>1534</v>
      </c>
      <c r="B4401" t="s">
        <v>18397</v>
      </c>
    </row>
    <row r="4402" spans="1:2" x14ac:dyDescent="0.25">
      <c r="A4402" s="64" t="s">
        <v>1464</v>
      </c>
      <c r="B4402" t="s">
        <v>18397</v>
      </c>
    </row>
    <row r="4403" spans="1:2" x14ac:dyDescent="0.25">
      <c r="A4403" s="64" t="s">
        <v>1464</v>
      </c>
      <c r="B4403" t="s">
        <v>18397</v>
      </c>
    </row>
    <row r="4404" spans="1:2" x14ac:dyDescent="0.25">
      <c r="A4404" s="64" t="s">
        <v>1466</v>
      </c>
      <c r="B4404" t="s">
        <v>18397</v>
      </c>
    </row>
    <row r="4405" spans="1:2" x14ac:dyDescent="0.25">
      <c r="A4405" s="64" t="s">
        <v>1467</v>
      </c>
      <c r="B4405" t="s">
        <v>18398</v>
      </c>
    </row>
    <row r="4406" spans="1:2" x14ac:dyDescent="0.25">
      <c r="A4406" s="64" t="s">
        <v>1468</v>
      </c>
      <c r="B4406" t="s">
        <v>18398</v>
      </c>
    </row>
    <row r="4407" spans="1:2" x14ac:dyDescent="0.25">
      <c r="A4407" s="64" t="s">
        <v>1545</v>
      </c>
      <c r="B4407" t="s">
        <v>18397</v>
      </c>
    </row>
    <row r="4408" spans="1:2" x14ac:dyDescent="0.25">
      <c r="A4408" s="64" t="s">
        <v>1561</v>
      </c>
      <c r="B4408" t="s">
        <v>18397</v>
      </c>
    </row>
    <row r="4409" spans="1:2" x14ac:dyDescent="0.25">
      <c r="A4409" s="64" t="s">
        <v>1470</v>
      </c>
      <c r="B4409" t="s">
        <v>18397</v>
      </c>
    </row>
    <row r="4410" spans="1:2" x14ac:dyDescent="0.25">
      <c r="A4410" s="64" t="s">
        <v>1470</v>
      </c>
      <c r="B4410" t="s">
        <v>18397</v>
      </c>
    </row>
    <row r="4411" spans="1:2" x14ac:dyDescent="0.25">
      <c r="A4411" s="64" t="s">
        <v>1470</v>
      </c>
      <c r="B4411" t="s">
        <v>18399</v>
      </c>
    </row>
    <row r="4412" spans="1:2" x14ac:dyDescent="0.25">
      <c r="A4412" s="64" t="s">
        <v>1470</v>
      </c>
      <c r="B4412" t="s">
        <v>18399</v>
      </c>
    </row>
    <row r="4413" spans="1:2" x14ac:dyDescent="0.25">
      <c r="A4413" s="64" t="s">
        <v>1470</v>
      </c>
      <c r="B4413" t="s">
        <v>18397</v>
      </c>
    </row>
    <row r="4414" spans="1:2" x14ac:dyDescent="0.25">
      <c r="A4414" s="64" t="s">
        <v>1469</v>
      </c>
      <c r="B4414" t="s">
        <v>18397</v>
      </c>
    </row>
    <row r="4415" spans="1:2" x14ac:dyDescent="0.25">
      <c r="A4415" s="64" t="s">
        <v>1543</v>
      </c>
      <c r="B4415" t="s">
        <v>18397</v>
      </c>
    </row>
    <row r="4416" spans="1:2" x14ac:dyDescent="0.25">
      <c r="A4416" s="64" t="s">
        <v>1544</v>
      </c>
      <c r="B4416" t="s">
        <v>18397</v>
      </c>
    </row>
    <row r="4417" spans="1:2" x14ac:dyDescent="0.25">
      <c r="A4417" s="64" t="s">
        <v>1469</v>
      </c>
      <c r="B4417" t="s">
        <v>18397</v>
      </c>
    </row>
    <row r="4418" spans="1:2" x14ac:dyDescent="0.25">
      <c r="A4418" s="64" t="s">
        <v>1469</v>
      </c>
      <c r="B4418" t="s">
        <v>18397</v>
      </c>
    </row>
    <row r="4419" spans="1:2" x14ac:dyDescent="0.25">
      <c r="A4419" s="64" t="s">
        <v>1469</v>
      </c>
      <c r="B4419" t="s">
        <v>18397</v>
      </c>
    </row>
    <row r="4420" spans="1:2" x14ac:dyDescent="0.25">
      <c r="A4420" s="64" t="s">
        <v>1469</v>
      </c>
      <c r="B4420" t="s">
        <v>18397</v>
      </c>
    </row>
    <row r="4421" spans="1:2" x14ac:dyDescent="0.25">
      <c r="A4421" s="64" t="s">
        <v>1469</v>
      </c>
      <c r="B4421" t="s">
        <v>18397</v>
      </c>
    </row>
    <row r="4422" spans="1:2" x14ac:dyDescent="0.25">
      <c r="A4422" s="64" t="s">
        <v>1469</v>
      </c>
      <c r="B4422" t="s">
        <v>18397</v>
      </c>
    </row>
    <row r="4423" spans="1:2" x14ac:dyDescent="0.25">
      <c r="A4423" s="64" t="s">
        <v>1469</v>
      </c>
      <c r="B4423" t="s">
        <v>18397</v>
      </c>
    </row>
    <row r="4424" spans="1:2" x14ac:dyDescent="0.25">
      <c r="A4424" s="64" t="s">
        <v>1469</v>
      </c>
      <c r="B4424" t="s">
        <v>18397</v>
      </c>
    </row>
    <row r="4425" spans="1:2" x14ac:dyDescent="0.25">
      <c r="A4425" s="64" t="s">
        <v>1469</v>
      </c>
      <c r="B4425" t="s">
        <v>18397</v>
      </c>
    </row>
    <row r="4426" spans="1:2" x14ac:dyDescent="0.25">
      <c r="A4426" s="64" t="s">
        <v>1469</v>
      </c>
      <c r="B4426" t="s">
        <v>18397</v>
      </c>
    </row>
    <row r="4427" spans="1:2" x14ac:dyDescent="0.25">
      <c r="A4427" s="64" t="s">
        <v>1469</v>
      </c>
      <c r="B4427" t="s">
        <v>18397</v>
      </c>
    </row>
    <row r="4428" spans="1:2" x14ac:dyDescent="0.25">
      <c r="A4428" s="64" t="s">
        <v>1472</v>
      </c>
      <c r="B4428" t="s">
        <v>18397</v>
      </c>
    </row>
    <row r="4429" spans="1:2" x14ac:dyDescent="0.25">
      <c r="A4429" s="64" t="s">
        <v>1472</v>
      </c>
      <c r="B4429" t="s">
        <v>18398</v>
      </c>
    </row>
    <row r="4430" spans="1:2" x14ac:dyDescent="0.25">
      <c r="A4430" s="64" t="s">
        <v>1544</v>
      </c>
      <c r="B4430" t="s">
        <v>18397</v>
      </c>
    </row>
    <row r="4431" spans="1:2" x14ac:dyDescent="0.25">
      <c r="A4431" s="64" t="s">
        <v>1537</v>
      </c>
      <c r="B4431" t="s">
        <v>18397</v>
      </c>
    </row>
    <row r="4432" spans="1:2" x14ac:dyDescent="0.25">
      <c r="A4432" s="64" t="s">
        <v>1544</v>
      </c>
      <c r="B4432" t="s">
        <v>18397</v>
      </c>
    </row>
    <row r="4433" spans="1:2" x14ac:dyDescent="0.25">
      <c r="A4433" s="64" t="s">
        <v>1537</v>
      </c>
      <c r="B4433" t="s">
        <v>18397</v>
      </c>
    </row>
    <row r="4434" spans="1:2" x14ac:dyDescent="0.25">
      <c r="A4434" s="64" t="s">
        <v>1475</v>
      </c>
      <c r="B4434" t="s">
        <v>18397</v>
      </c>
    </row>
    <row r="4435" spans="1:2" x14ac:dyDescent="0.25">
      <c r="A4435" s="64" t="s">
        <v>1549</v>
      </c>
      <c r="B4435" t="s">
        <v>18397</v>
      </c>
    </row>
    <row r="4436" spans="1:2" x14ac:dyDescent="0.25">
      <c r="A4436" s="64" t="s">
        <v>1544</v>
      </c>
      <c r="B4436" t="s">
        <v>18397</v>
      </c>
    </row>
    <row r="4437" spans="1:2" x14ac:dyDescent="0.25">
      <c r="A4437" s="64" t="s">
        <v>1537</v>
      </c>
      <c r="B4437" t="s">
        <v>18397</v>
      </c>
    </row>
    <row r="4438" spans="1:2" x14ac:dyDescent="0.25">
      <c r="A4438" s="64" t="s">
        <v>1478</v>
      </c>
      <c r="B4438" t="s">
        <v>18397</v>
      </c>
    </row>
    <row r="4439" spans="1:2" x14ac:dyDescent="0.25">
      <c r="A4439" s="64" t="s">
        <v>1478</v>
      </c>
      <c r="B4439" t="s">
        <v>18397</v>
      </c>
    </row>
    <row r="4440" spans="1:2" x14ac:dyDescent="0.25">
      <c r="A4440" s="64" t="s">
        <v>1478</v>
      </c>
      <c r="B4440" t="s">
        <v>18397</v>
      </c>
    </row>
    <row r="4441" spans="1:2" x14ac:dyDescent="0.25">
      <c r="A4441" s="64" t="s">
        <v>1478</v>
      </c>
      <c r="B4441" t="s">
        <v>18397</v>
      </c>
    </row>
    <row r="4442" spans="1:2" x14ac:dyDescent="0.25">
      <c r="A4442" s="64" t="s">
        <v>1532</v>
      </c>
      <c r="B4442" t="s">
        <v>18397</v>
      </c>
    </row>
    <row r="4443" spans="1:2" x14ac:dyDescent="0.25">
      <c r="A4443" s="64" t="s">
        <v>1532</v>
      </c>
      <c r="B4443" t="s">
        <v>18397</v>
      </c>
    </row>
    <row r="4444" spans="1:2" x14ac:dyDescent="0.25">
      <c r="A4444" s="64" t="s">
        <v>1569</v>
      </c>
      <c r="B4444" t="s">
        <v>18397</v>
      </c>
    </row>
    <row r="4445" spans="1:2" x14ac:dyDescent="0.25">
      <c r="A4445" s="64" t="s">
        <v>1492</v>
      </c>
      <c r="B4445" t="s">
        <v>18397</v>
      </c>
    </row>
    <row r="4446" spans="1:2" x14ac:dyDescent="0.25">
      <c r="A4446" s="64" t="s">
        <v>1482</v>
      </c>
      <c r="B4446" t="s">
        <v>18397</v>
      </c>
    </row>
    <row r="4447" spans="1:2" x14ac:dyDescent="0.25">
      <c r="A4447" s="64" t="s">
        <v>1482</v>
      </c>
      <c r="B4447" t="s">
        <v>18397</v>
      </c>
    </row>
    <row r="4448" spans="1:2" x14ac:dyDescent="0.25">
      <c r="A4448" s="64" t="s">
        <v>1483</v>
      </c>
      <c r="B4448" t="s">
        <v>18397</v>
      </c>
    </row>
    <row r="4449" spans="1:2" x14ac:dyDescent="0.25">
      <c r="A4449" s="64" t="s">
        <v>1543</v>
      </c>
      <c r="B4449" t="s">
        <v>18397</v>
      </c>
    </row>
    <row r="4450" spans="1:2" x14ac:dyDescent="0.25">
      <c r="A4450" s="64" t="s">
        <v>1577</v>
      </c>
      <c r="B4450" t="s">
        <v>18397</v>
      </c>
    </row>
    <row r="4451" spans="1:2" x14ac:dyDescent="0.25">
      <c r="A4451" s="64" t="s">
        <v>1642</v>
      </c>
      <c r="B4451" t="s">
        <v>18397</v>
      </c>
    </row>
    <row r="4452" spans="1:2" x14ac:dyDescent="0.25">
      <c r="A4452" s="64" t="s">
        <v>1544</v>
      </c>
      <c r="B4452" t="s">
        <v>18397</v>
      </c>
    </row>
    <row r="4453" spans="1:2" x14ac:dyDescent="0.25">
      <c r="A4453" s="64" t="s">
        <v>1544</v>
      </c>
      <c r="B4453" t="s">
        <v>18397</v>
      </c>
    </row>
    <row r="4454" spans="1:2" x14ac:dyDescent="0.25">
      <c r="A4454" s="64" t="s">
        <v>1537</v>
      </c>
      <c r="B4454" t="s">
        <v>18397</v>
      </c>
    </row>
    <row r="4455" spans="1:2" x14ac:dyDescent="0.25">
      <c r="A4455" s="64" t="s">
        <v>1532</v>
      </c>
      <c r="B4455" t="s">
        <v>18397</v>
      </c>
    </row>
    <row r="4456" spans="1:2" x14ac:dyDescent="0.25">
      <c r="A4456" s="64" t="s">
        <v>1486</v>
      </c>
      <c r="B4456" t="s">
        <v>18397</v>
      </c>
    </row>
    <row r="4457" spans="1:2" x14ac:dyDescent="0.25">
      <c r="A4457" s="64" t="s">
        <v>1487</v>
      </c>
      <c r="B4457" t="s">
        <v>18397</v>
      </c>
    </row>
    <row r="4458" spans="1:2" x14ac:dyDescent="0.25">
      <c r="A4458" s="64" t="s">
        <v>1487</v>
      </c>
      <c r="B4458" t="s">
        <v>18397</v>
      </c>
    </row>
    <row r="4459" spans="1:2" x14ac:dyDescent="0.25">
      <c r="A4459" s="64" t="s">
        <v>1487</v>
      </c>
      <c r="B4459" t="s">
        <v>18397</v>
      </c>
    </row>
    <row r="4460" spans="1:2" x14ac:dyDescent="0.25">
      <c r="A4460" s="64" t="s">
        <v>1487</v>
      </c>
      <c r="B4460" t="s">
        <v>18397</v>
      </c>
    </row>
    <row r="4461" spans="1:2" x14ac:dyDescent="0.25">
      <c r="A4461" s="64" t="s">
        <v>1487</v>
      </c>
      <c r="B4461" t="s">
        <v>18397</v>
      </c>
    </row>
    <row r="4462" spans="1:2" x14ac:dyDescent="0.25">
      <c r="A4462" s="64" t="s">
        <v>1487</v>
      </c>
      <c r="B4462" t="s">
        <v>18397</v>
      </c>
    </row>
    <row r="4463" spans="1:2" x14ac:dyDescent="0.25">
      <c r="A4463" s="64" t="s">
        <v>1487</v>
      </c>
      <c r="B4463" t="s">
        <v>18397</v>
      </c>
    </row>
    <row r="4464" spans="1:2" x14ac:dyDescent="0.25">
      <c r="A4464" s="64" t="s">
        <v>1487</v>
      </c>
      <c r="B4464" t="s">
        <v>18397</v>
      </c>
    </row>
    <row r="4465" spans="1:2" x14ac:dyDescent="0.25">
      <c r="A4465" s="64" t="s">
        <v>1487</v>
      </c>
      <c r="B4465" t="s">
        <v>18397</v>
      </c>
    </row>
    <row r="4466" spans="1:2" x14ac:dyDescent="0.25">
      <c r="A4466" s="64" t="s">
        <v>1487</v>
      </c>
      <c r="B4466" t="s">
        <v>18397</v>
      </c>
    </row>
    <row r="4467" spans="1:2" x14ac:dyDescent="0.25">
      <c r="A4467" s="64" t="s">
        <v>1487</v>
      </c>
      <c r="B4467" t="s">
        <v>18397</v>
      </c>
    </row>
    <row r="4468" spans="1:2" x14ac:dyDescent="0.25">
      <c r="A4468" s="64" t="s">
        <v>1487</v>
      </c>
      <c r="B4468" t="s">
        <v>18397</v>
      </c>
    </row>
    <row r="4469" spans="1:2" x14ac:dyDescent="0.25">
      <c r="A4469" s="64" t="s">
        <v>1487</v>
      </c>
      <c r="B4469" t="s">
        <v>18397</v>
      </c>
    </row>
    <row r="4470" spans="1:2" x14ac:dyDescent="0.25">
      <c r="A4470" s="64" t="s">
        <v>1487</v>
      </c>
      <c r="B4470" t="s">
        <v>18397</v>
      </c>
    </row>
    <row r="4471" spans="1:2" x14ac:dyDescent="0.25">
      <c r="A4471" s="64" t="s">
        <v>1488</v>
      </c>
      <c r="B4471" t="s">
        <v>18397</v>
      </c>
    </row>
    <row r="4472" spans="1:2" x14ac:dyDescent="0.25">
      <c r="A4472" s="64" t="s">
        <v>1488</v>
      </c>
      <c r="B4472" t="s">
        <v>18397</v>
      </c>
    </row>
    <row r="4473" spans="1:2" x14ac:dyDescent="0.25">
      <c r="A4473" s="64" t="s">
        <v>1488</v>
      </c>
      <c r="B4473" t="s">
        <v>18397</v>
      </c>
    </row>
    <row r="4474" spans="1:2" x14ac:dyDescent="0.25">
      <c r="A4474" s="64" t="s">
        <v>1488</v>
      </c>
      <c r="B4474" t="s">
        <v>18397</v>
      </c>
    </row>
    <row r="4475" spans="1:2" x14ac:dyDescent="0.25">
      <c r="A4475" s="64" t="s">
        <v>1488</v>
      </c>
      <c r="B4475" t="s">
        <v>18397</v>
      </c>
    </row>
    <row r="4476" spans="1:2" x14ac:dyDescent="0.25">
      <c r="A4476" s="64" t="s">
        <v>1488</v>
      </c>
      <c r="B4476" t="s">
        <v>18397</v>
      </c>
    </row>
    <row r="4477" spans="1:2" x14ac:dyDescent="0.25">
      <c r="A4477" s="64" t="s">
        <v>1488</v>
      </c>
      <c r="B4477" t="s">
        <v>18397</v>
      </c>
    </row>
    <row r="4478" spans="1:2" x14ac:dyDescent="0.25">
      <c r="A4478" s="64" t="s">
        <v>1488</v>
      </c>
      <c r="B4478" t="s">
        <v>18397</v>
      </c>
    </row>
    <row r="4479" spans="1:2" x14ac:dyDescent="0.25">
      <c r="A4479" s="64" t="s">
        <v>1488</v>
      </c>
      <c r="B4479" t="s">
        <v>18397</v>
      </c>
    </row>
    <row r="4480" spans="1:2" x14ac:dyDescent="0.25">
      <c r="A4480" s="64" t="s">
        <v>1488</v>
      </c>
      <c r="B4480" t="s">
        <v>18397</v>
      </c>
    </row>
    <row r="4481" spans="1:2" x14ac:dyDescent="0.25">
      <c r="A4481" s="64" t="s">
        <v>1488</v>
      </c>
      <c r="B4481" t="s">
        <v>18397</v>
      </c>
    </row>
    <row r="4482" spans="1:2" x14ac:dyDescent="0.25">
      <c r="A4482" s="64" t="s">
        <v>1488</v>
      </c>
      <c r="B4482" t="s">
        <v>18397</v>
      </c>
    </row>
    <row r="4483" spans="1:2" x14ac:dyDescent="0.25">
      <c r="A4483" s="64" t="s">
        <v>1488</v>
      </c>
      <c r="B4483" t="s">
        <v>18397</v>
      </c>
    </row>
    <row r="4484" spans="1:2" x14ac:dyDescent="0.25">
      <c r="A4484" s="64" t="s">
        <v>1488</v>
      </c>
      <c r="B4484" t="s">
        <v>18398</v>
      </c>
    </row>
    <row r="4485" spans="1:2" x14ac:dyDescent="0.25">
      <c r="A4485" s="64" t="s">
        <v>1488</v>
      </c>
      <c r="B4485" t="s">
        <v>18397</v>
      </c>
    </row>
    <row r="4486" spans="1:2" x14ac:dyDescent="0.25">
      <c r="A4486" s="64" t="s">
        <v>1488</v>
      </c>
      <c r="B4486" t="s">
        <v>18397</v>
      </c>
    </row>
    <row r="4487" spans="1:2" x14ac:dyDescent="0.25">
      <c r="A4487" s="64" t="s">
        <v>1488</v>
      </c>
      <c r="B4487" t="s">
        <v>18397</v>
      </c>
    </row>
    <row r="4488" spans="1:2" x14ac:dyDescent="0.25">
      <c r="A4488" s="64" t="s">
        <v>1488</v>
      </c>
      <c r="B4488" t="s">
        <v>18397</v>
      </c>
    </row>
    <row r="4489" spans="1:2" x14ac:dyDescent="0.25">
      <c r="A4489" s="64" t="s">
        <v>1489</v>
      </c>
      <c r="B4489" t="s">
        <v>18397</v>
      </c>
    </row>
    <row r="4490" spans="1:2" x14ac:dyDescent="0.25">
      <c r="A4490" s="64" t="s">
        <v>1489</v>
      </c>
      <c r="B4490" t="s">
        <v>18397</v>
      </c>
    </row>
    <row r="4491" spans="1:2" x14ac:dyDescent="0.25">
      <c r="A4491" s="64" t="s">
        <v>1544</v>
      </c>
      <c r="B4491" t="s">
        <v>18397</v>
      </c>
    </row>
    <row r="4492" spans="1:2" x14ac:dyDescent="0.25">
      <c r="A4492" s="64" t="s">
        <v>1537</v>
      </c>
      <c r="B4492" t="s">
        <v>18397</v>
      </c>
    </row>
    <row r="4493" spans="1:2" x14ac:dyDescent="0.25">
      <c r="A4493" s="64" t="s">
        <v>1544</v>
      </c>
      <c r="B4493" t="s">
        <v>18397</v>
      </c>
    </row>
    <row r="4494" spans="1:2" x14ac:dyDescent="0.25">
      <c r="A4494" s="64" t="s">
        <v>1537</v>
      </c>
      <c r="B4494" t="s">
        <v>18397</v>
      </c>
    </row>
    <row r="4495" spans="1:2" x14ac:dyDescent="0.25">
      <c r="A4495" s="64" t="s">
        <v>1529</v>
      </c>
      <c r="B4495" t="s">
        <v>18397</v>
      </c>
    </row>
    <row r="4496" spans="1:2" x14ac:dyDescent="0.25">
      <c r="A4496" s="64" t="s">
        <v>1529</v>
      </c>
      <c r="B4496" t="s">
        <v>18397</v>
      </c>
    </row>
    <row r="4497" spans="1:2" x14ac:dyDescent="0.25">
      <c r="A4497" s="64" t="s">
        <v>1569</v>
      </c>
      <c r="B4497" t="s">
        <v>18397</v>
      </c>
    </row>
    <row r="4498" spans="1:2" x14ac:dyDescent="0.25">
      <c r="A4498" s="64" t="s">
        <v>1569</v>
      </c>
      <c r="B4498" t="s">
        <v>18397</v>
      </c>
    </row>
    <row r="4499" spans="1:2" x14ac:dyDescent="0.25">
      <c r="A4499" s="64" t="s">
        <v>1492</v>
      </c>
      <c r="B4499" t="s">
        <v>18397</v>
      </c>
    </row>
    <row r="4500" spans="1:2" x14ac:dyDescent="0.25">
      <c r="A4500" s="64" t="s">
        <v>1494</v>
      </c>
      <c r="B4500" t="s">
        <v>18397</v>
      </c>
    </row>
    <row r="4501" spans="1:2" x14ac:dyDescent="0.25">
      <c r="A4501" s="64" t="s">
        <v>1495</v>
      </c>
      <c r="B4501" t="s">
        <v>18397</v>
      </c>
    </row>
    <row r="4502" spans="1:2" x14ac:dyDescent="0.25">
      <c r="A4502" s="64" t="s">
        <v>1532</v>
      </c>
      <c r="B4502" t="s">
        <v>18397</v>
      </c>
    </row>
    <row r="4503" spans="1:2" x14ac:dyDescent="0.25">
      <c r="A4503" s="64" t="s">
        <v>1544</v>
      </c>
      <c r="B4503" t="s">
        <v>18398</v>
      </c>
    </row>
    <row r="4504" spans="1:2" x14ac:dyDescent="0.25">
      <c r="A4504" s="64" t="s">
        <v>1544</v>
      </c>
      <c r="B4504" t="s">
        <v>18398</v>
      </c>
    </row>
    <row r="4505" spans="1:2" x14ac:dyDescent="0.25">
      <c r="A4505" s="64" t="s">
        <v>1497</v>
      </c>
      <c r="B4505" t="s">
        <v>18397</v>
      </c>
    </row>
    <row r="4506" spans="1:2" x14ac:dyDescent="0.25">
      <c r="A4506" s="64" t="s">
        <v>1498</v>
      </c>
      <c r="B4506" t="s">
        <v>18397</v>
      </c>
    </row>
    <row r="4507" spans="1:2" x14ac:dyDescent="0.25">
      <c r="A4507" s="64" t="s">
        <v>1498</v>
      </c>
      <c r="B4507" t="s">
        <v>18397</v>
      </c>
    </row>
    <row r="4508" spans="1:2" x14ac:dyDescent="0.25">
      <c r="A4508" s="64" t="s">
        <v>1498</v>
      </c>
      <c r="B4508" t="s">
        <v>18397</v>
      </c>
    </row>
    <row r="4509" spans="1:2" x14ac:dyDescent="0.25">
      <c r="A4509" s="64" t="s">
        <v>1499</v>
      </c>
      <c r="B4509" t="s">
        <v>18397</v>
      </c>
    </row>
    <row r="4510" spans="1:2" x14ac:dyDescent="0.25">
      <c r="A4510" s="64" t="s">
        <v>1499</v>
      </c>
      <c r="B4510" t="s">
        <v>18397</v>
      </c>
    </row>
    <row r="4511" spans="1:2" x14ac:dyDescent="0.25">
      <c r="A4511" s="64" t="s">
        <v>1499</v>
      </c>
      <c r="B4511" t="s">
        <v>18397</v>
      </c>
    </row>
    <row r="4512" spans="1:2" x14ac:dyDescent="0.25">
      <c r="A4512" s="64" t="s">
        <v>1500</v>
      </c>
      <c r="B4512" t="s">
        <v>18397</v>
      </c>
    </row>
    <row r="4513" spans="1:2" x14ac:dyDescent="0.25">
      <c r="A4513" s="64" t="s">
        <v>1501</v>
      </c>
      <c r="B4513" t="s">
        <v>18397</v>
      </c>
    </row>
    <row r="4514" spans="1:2" x14ac:dyDescent="0.25">
      <c r="A4514" s="64" t="s">
        <v>1544</v>
      </c>
      <c r="B4514" t="s">
        <v>18397</v>
      </c>
    </row>
    <row r="4515" spans="1:2" x14ac:dyDescent="0.25">
      <c r="A4515" s="64" t="s">
        <v>1537</v>
      </c>
      <c r="B4515" t="s">
        <v>18397</v>
      </c>
    </row>
    <row r="4516" spans="1:2" x14ac:dyDescent="0.25">
      <c r="A4516" s="64" t="s">
        <v>1503</v>
      </c>
      <c r="B4516" t="s">
        <v>18397</v>
      </c>
    </row>
    <row r="4517" spans="1:2" x14ac:dyDescent="0.25">
      <c r="A4517" s="64" t="s">
        <v>1503</v>
      </c>
      <c r="B4517" t="s">
        <v>18397</v>
      </c>
    </row>
    <row r="4518" spans="1:2" x14ac:dyDescent="0.25">
      <c r="A4518" s="64" t="s">
        <v>1503</v>
      </c>
      <c r="B4518" t="s">
        <v>18397</v>
      </c>
    </row>
    <row r="4519" spans="1:2" x14ac:dyDescent="0.25">
      <c r="A4519" s="64" t="s">
        <v>1503</v>
      </c>
      <c r="B4519" t="s">
        <v>18397</v>
      </c>
    </row>
    <row r="4520" spans="1:2" x14ac:dyDescent="0.25">
      <c r="A4520" s="64" t="s">
        <v>1503</v>
      </c>
      <c r="B4520" t="s">
        <v>18397</v>
      </c>
    </row>
    <row r="4521" spans="1:2" x14ac:dyDescent="0.25">
      <c r="A4521" s="64" t="s">
        <v>1503</v>
      </c>
      <c r="B4521" t="s">
        <v>18397</v>
      </c>
    </row>
    <row r="4522" spans="1:2" x14ac:dyDescent="0.25">
      <c r="A4522" s="64" t="s">
        <v>1503</v>
      </c>
      <c r="B4522" t="s">
        <v>18397</v>
      </c>
    </row>
    <row r="4523" spans="1:2" x14ac:dyDescent="0.25">
      <c r="A4523" s="64" t="s">
        <v>1503</v>
      </c>
      <c r="B4523" t="s">
        <v>18397</v>
      </c>
    </row>
    <row r="4524" spans="1:2" x14ac:dyDescent="0.25">
      <c r="A4524" s="64" t="s">
        <v>1503</v>
      </c>
      <c r="B4524" t="s">
        <v>18397</v>
      </c>
    </row>
    <row r="4525" spans="1:2" x14ac:dyDescent="0.25">
      <c r="A4525" s="64" t="s">
        <v>1503</v>
      </c>
      <c r="B4525" t="s">
        <v>18397</v>
      </c>
    </row>
    <row r="4526" spans="1:2" x14ac:dyDescent="0.25">
      <c r="A4526" s="64" t="s">
        <v>1503</v>
      </c>
      <c r="B4526" t="s">
        <v>18397</v>
      </c>
    </row>
    <row r="4527" spans="1:2" x14ac:dyDescent="0.25">
      <c r="A4527" s="64" t="s">
        <v>1504</v>
      </c>
      <c r="B4527" t="s">
        <v>18397</v>
      </c>
    </row>
    <row r="4528" spans="1:2" x14ac:dyDescent="0.25">
      <c r="A4528" s="64" t="s">
        <v>1176</v>
      </c>
      <c r="B4528" t="s">
        <v>18397</v>
      </c>
    </row>
    <row r="4529" spans="1:2" x14ac:dyDescent="0.25">
      <c r="A4529" s="64" t="s">
        <v>1544</v>
      </c>
      <c r="B4529" t="s">
        <v>18397</v>
      </c>
    </row>
    <row r="4530" spans="1:2" x14ac:dyDescent="0.25">
      <c r="A4530" s="64" t="s">
        <v>1506</v>
      </c>
      <c r="B4530" t="s">
        <v>18397</v>
      </c>
    </row>
    <row r="4531" spans="1:2" x14ac:dyDescent="0.25">
      <c r="A4531" s="64" t="s">
        <v>1506</v>
      </c>
      <c r="B4531" t="s">
        <v>18397</v>
      </c>
    </row>
    <row r="4532" spans="1:2" x14ac:dyDescent="0.25">
      <c r="A4532" s="64" t="s">
        <v>1506</v>
      </c>
      <c r="B4532" t="s">
        <v>18397</v>
      </c>
    </row>
    <row r="4533" spans="1:2" x14ac:dyDescent="0.25">
      <c r="A4533" s="64" t="s">
        <v>1544</v>
      </c>
      <c r="B4533" t="s">
        <v>18397</v>
      </c>
    </row>
    <row r="4534" spans="1:2" x14ac:dyDescent="0.25">
      <c r="A4534" s="64" t="s">
        <v>1537</v>
      </c>
      <c r="B4534" t="s">
        <v>18397</v>
      </c>
    </row>
    <row r="4535" spans="1:2" x14ac:dyDescent="0.25">
      <c r="A4535" s="64" t="s">
        <v>1508</v>
      </c>
      <c r="B4535" t="s">
        <v>18397</v>
      </c>
    </row>
    <row r="4536" spans="1:2" x14ac:dyDescent="0.25">
      <c r="A4536" s="64" t="s">
        <v>1508</v>
      </c>
      <c r="B4536" t="s">
        <v>18397</v>
      </c>
    </row>
    <row r="4537" spans="1:2" x14ac:dyDescent="0.25">
      <c r="A4537" s="64" t="s">
        <v>1509</v>
      </c>
      <c r="B4537" t="s">
        <v>18397</v>
      </c>
    </row>
    <row r="4538" spans="1:2" x14ac:dyDescent="0.25">
      <c r="A4538" s="64" t="s">
        <v>1510</v>
      </c>
      <c r="B4538" t="s">
        <v>18397</v>
      </c>
    </row>
    <row r="4539" spans="1:2" x14ac:dyDescent="0.25">
      <c r="A4539" s="64" t="s">
        <v>1510</v>
      </c>
      <c r="B4539" t="s">
        <v>18397</v>
      </c>
    </row>
    <row r="4540" spans="1:2" x14ac:dyDescent="0.25">
      <c r="A4540" s="64" t="s">
        <v>1510</v>
      </c>
      <c r="B4540" t="s">
        <v>18397</v>
      </c>
    </row>
    <row r="4541" spans="1:2" x14ac:dyDescent="0.25">
      <c r="A4541" s="64" t="s">
        <v>1511</v>
      </c>
      <c r="B4541" t="s">
        <v>18397</v>
      </c>
    </row>
    <row r="4542" spans="1:2" x14ac:dyDescent="0.25">
      <c r="A4542" s="64" t="s">
        <v>1511</v>
      </c>
      <c r="B4542" t="s">
        <v>18397</v>
      </c>
    </row>
    <row r="4543" spans="1:2" x14ac:dyDescent="0.25">
      <c r="A4543" s="64" t="s">
        <v>1511</v>
      </c>
      <c r="B4543" t="s">
        <v>18397</v>
      </c>
    </row>
    <row r="4544" spans="1:2" x14ac:dyDescent="0.25">
      <c r="A4544" s="64" t="s">
        <v>1512</v>
      </c>
      <c r="B4544" t="s">
        <v>18397</v>
      </c>
    </row>
    <row r="4545" spans="1:2" x14ac:dyDescent="0.25">
      <c r="A4545" s="64" t="s">
        <v>1513</v>
      </c>
      <c r="B4545" t="s">
        <v>18397</v>
      </c>
    </row>
    <row r="4546" spans="1:2" x14ac:dyDescent="0.25">
      <c r="A4546" s="64" t="s">
        <v>1514</v>
      </c>
      <c r="B4546" t="s">
        <v>18397</v>
      </c>
    </row>
    <row r="4547" spans="1:2" x14ac:dyDescent="0.25">
      <c r="A4547" s="64" t="s">
        <v>1514</v>
      </c>
      <c r="B4547" t="s">
        <v>18397</v>
      </c>
    </row>
    <row r="4548" spans="1:2" x14ac:dyDescent="0.25">
      <c r="A4548" s="64" t="s">
        <v>1518</v>
      </c>
      <c r="B4548" t="s">
        <v>18397</v>
      </c>
    </row>
    <row r="4549" spans="1:2" x14ac:dyDescent="0.25">
      <c r="A4549" s="64" t="s">
        <v>1518</v>
      </c>
      <c r="B4549" t="s">
        <v>18397</v>
      </c>
    </row>
    <row r="4550" spans="1:2" x14ac:dyDescent="0.25">
      <c r="A4550" s="64" t="s">
        <v>1518</v>
      </c>
      <c r="B4550" t="s">
        <v>18397</v>
      </c>
    </row>
    <row r="4551" spans="1:2" x14ac:dyDescent="0.25">
      <c r="A4551" s="64" t="s">
        <v>1518</v>
      </c>
      <c r="B4551" t="s">
        <v>18397</v>
      </c>
    </row>
    <row r="4552" spans="1:2" x14ac:dyDescent="0.25">
      <c r="A4552" s="64" t="s">
        <v>1518</v>
      </c>
      <c r="B4552" t="s">
        <v>18397</v>
      </c>
    </row>
    <row r="4553" spans="1:2" x14ac:dyDescent="0.25">
      <c r="A4553" s="64" t="s">
        <v>1516</v>
      </c>
      <c r="B4553" t="s">
        <v>18397</v>
      </c>
    </row>
    <row r="4554" spans="1:2" x14ac:dyDescent="0.25">
      <c r="A4554" s="64" t="s">
        <v>1516</v>
      </c>
      <c r="B4554" t="s">
        <v>18397</v>
      </c>
    </row>
    <row r="4555" spans="1:2" x14ac:dyDescent="0.25">
      <c r="A4555" s="64" t="s">
        <v>1518</v>
      </c>
      <c r="B4555" t="s">
        <v>18397</v>
      </c>
    </row>
    <row r="4556" spans="1:2" x14ac:dyDescent="0.25">
      <c r="A4556" s="64" t="s">
        <v>1517</v>
      </c>
      <c r="B4556" t="s">
        <v>18397</v>
      </c>
    </row>
    <row r="4557" spans="1:2" x14ac:dyDescent="0.25">
      <c r="A4557" s="64" t="s">
        <v>1518</v>
      </c>
      <c r="B4557" t="s">
        <v>18398</v>
      </c>
    </row>
    <row r="4558" spans="1:2" x14ac:dyDescent="0.25">
      <c r="A4558" s="64" t="s">
        <v>1518</v>
      </c>
      <c r="B4558" t="s">
        <v>18397</v>
      </c>
    </row>
    <row r="4559" spans="1:2" x14ac:dyDescent="0.25">
      <c r="A4559" s="64" t="s">
        <v>1518</v>
      </c>
      <c r="B4559" t="s">
        <v>18397</v>
      </c>
    </row>
    <row r="4560" spans="1:2" x14ac:dyDescent="0.25">
      <c r="A4560" s="64" t="s">
        <v>1518</v>
      </c>
      <c r="B4560" t="s">
        <v>18397</v>
      </c>
    </row>
    <row r="4561" spans="1:2" x14ac:dyDescent="0.25">
      <c r="A4561" s="64" t="s">
        <v>1517</v>
      </c>
      <c r="B4561" t="s">
        <v>18397</v>
      </c>
    </row>
    <row r="4562" spans="1:2" x14ac:dyDescent="0.25">
      <c r="A4562" s="64" t="s">
        <v>1517</v>
      </c>
      <c r="B4562" t="s">
        <v>18397</v>
      </c>
    </row>
    <row r="4563" spans="1:2" x14ac:dyDescent="0.25">
      <c r="A4563" s="64" t="s">
        <v>1518</v>
      </c>
      <c r="B4563" t="s">
        <v>18397</v>
      </c>
    </row>
    <row r="4564" spans="1:2" x14ac:dyDescent="0.25">
      <c r="A4564" s="64" t="s">
        <v>1518</v>
      </c>
      <c r="B4564" t="s">
        <v>18397</v>
      </c>
    </row>
    <row r="4565" spans="1:2" x14ac:dyDescent="0.25">
      <c r="A4565" s="64" t="s">
        <v>1518</v>
      </c>
      <c r="B4565" t="s">
        <v>18397</v>
      </c>
    </row>
    <row r="4566" spans="1:2" x14ac:dyDescent="0.25">
      <c r="A4566" s="64" t="s">
        <v>1518</v>
      </c>
      <c r="B4566" t="s">
        <v>18397</v>
      </c>
    </row>
    <row r="4567" spans="1:2" x14ac:dyDescent="0.25">
      <c r="A4567" s="64" t="s">
        <v>1518</v>
      </c>
      <c r="B4567" t="s">
        <v>18397</v>
      </c>
    </row>
    <row r="4568" spans="1:2" x14ac:dyDescent="0.25">
      <c r="A4568" s="64" t="s">
        <v>1518</v>
      </c>
      <c r="B4568" t="s">
        <v>18397</v>
      </c>
    </row>
    <row r="4569" spans="1:2" x14ac:dyDescent="0.25">
      <c r="A4569" s="64" t="s">
        <v>1518</v>
      </c>
      <c r="B4569" t="s">
        <v>18397</v>
      </c>
    </row>
    <row r="4570" spans="1:2" x14ac:dyDescent="0.25">
      <c r="A4570" s="64" t="s">
        <v>1518</v>
      </c>
      <c r="B4570" t="s">
        <v>18397</v>
      </c>
    </row>
    <row r="4571" spans="1:2" x14ac:dyDescent="0.25">
      <c r="A4571" s="64" t="s">
        <v>1518</v>
      </c>
      <c r="B4571" t="s">
        <v>18397</v>
      </c>
    </row>
    <row r="4572" spans="1:2" x14ac:dyDescent="0.25">
      <c r="A4572" s="64" t="s">
        <v>1518</v>
      </c>
      <c r="B4572" t="s">
        <v>18397</v>
      </c>
    </row>
    <row r="4573" spans="1:2" x14ac:dyDescent="0.25">
      <c r="A4573" s="64" t="s">
        <v>1518</v>
      </c>
      <c r="B4573" t="s">
        <v>18397</v>
      </c>
    </row>
    <row r="4574" spans="1:2" x14ac:dyDescent="0.25">
      <c r="A4574" s="64" t="s">
        <v>1518</v>
      </c>
      <c r="B4574" t="s">
        <v>18397</v>
      </c>
    </row>
    <row r="4575" spans="1:2" x14ac:dyDescent="0.25">
      <c r="A4575" s="64" t="s">
        <v>1518</v>
      </c>
      <c r="B4575" t="s">
        <v>18397</v>
      </c>
    </row>
    <row r="4576" spans="1:2" x14ac:dyDescent="0.25">
      <c r="A4576" s="64" t="s">
        <v>1518</v>
      </c>
      <c r="B4576" t="s">
        <v>18397</v>
      </c>
    </row>
    <row r="4577" spans="1:2" x14ac:dyDescent="0.25">
      <c r="A4577" s="64" t="s">
        <v>1518</v>
      </c>
      <c r="B4577" t="s">
        <v>18397</v>
      </c>
    </row>
    <row r="4578" spans="1:2" x14ac:dyDescent="0.25">
      <c r="A4578" s="64" t="s">
        <v>1518</v>
      </c>
      <c r="B4578" t="s">
        <v>18397</v>
      </c>
    </row>
    <row r="4579" spans="1:2" x14ac:dyDescent="0.25">
      <c r="A4579" s="64" t="s">
        <v>1518</v>
      </c>
      <c r="B4579" t="s">
        <v>18397</v>
      </c>
    </row>
    <row r="4580" spans="1:2" x14ac:dyDescent="0.25">
      <c r="A4580" s="64" t="s">
        <v>1518</v>
      </c>
      <c r="B4580" t="s">
        <v>18397</v>
      </c>
    </row>
    <row r="4581" spans="1:2" x14ac:dyDescent="0.25">
      <c r="A4581" s="64" t="s">
        <v>1519</v>
      </c>
      <c r="B4581" t="s">
        <v>18397</v>
      </c>
    </row>
    <row r="4582" spans="1:2" x14ac:dyDescent="0.25">
      <c r="A4582" s="64" t="s">
        <v>1519</v>
      </c>
      <c r="B4582" t="s">
        <v>18397</v>
      </c>
    </row>
    <row r="4583" spans="1:2" x14ac:dyDescent="0.25">
      <c r="A4583" s="64" t="s">
        <v>1519</v>
      </c>
      <c r="B4583" t="s">
        <v>18397</v>
      </c>
    </row>
    <row r="4584" spans="1:2" x14ac:dyDescent="0.25">
      <c r="A4584" s="64" t="s">
        <v>1520</v>
      </c>
      <c r="B4584" t="s">
        <v>18397</v>
      </c>
    </row>
    <row r="4585" spans="1:2" x14ac:dyDescent="0.25">
      <c r="A4585" s="64" t="s">
        <v>1520</v>
      </c>
      <c r="B4585" t="s">
        <v>18397</v>
      </c>
    </row>
    <row r="4586" spans="1:2" x14ac:dyDescent="0.25">
      <c r="A4586" s="64" t="s">
        <v>1520</v>
      </c>
      <c r="B4586" t="s">
        <v>18397</v>
      </c>
    </row>
    <row r="4587" spans="1:2" x14ac:dyDescent="0.25">
      <c r="A4587" s="64" t="s">
        <v>1520</v>
      </c>
      <c r="B4587" t="s">
        <v>18397</v>
      </c>
    </row>
    <row r="4588" spans="1:2" x14ac:dyDescent="0.25">
      <c r="A4588" s="64" t="s">
        <v>1520</v>
      </c>
      <c r="B4588" t="s">
        <v>18397</v>
      </c>
    </row>
    <row r="4589" spans="1:2" x14ac:dyDescent="0.25">
      <c r="A4589" s="64" t="s">
        <v>1520</v>
      </c>
      <c r="B4589" t="s">
        <v>18397</v>
      </c>
    </row>
    <row r="4590" spans="1:2" x14ac:dyDescent="0.25">
      <c r="A4590" s="64" t="s">
        <v>1520</v>
      </c>
      <c r="B4590" t="s">
        <v>18397</v>
      </c>
    </row>
    <row r="4591" spans="1:2" x14ac:dyDescent="0.25">
      <c r="A4591" s="64" t="s">
        <v>1520</v>
      </c>
      <c r="B4591" t="s">
        <v>18397</v>
      </c>
    </row>
    <row r="4592" spans="1:2" x14ac:dyDescent="0.25">
      <c r="A4592" s="64" t="s">
        <v>1520</v>
      </c>
      <c r="B4592" t="s">
        <v>18397</v>
      </c>
    </row>
    <row r="4593" spans="1:2" x14ac:dyDescent="0.25">
      <c r="A4593" s="64" t="s">
        <v>1520</v>
      </c>
      <c r="B4593" t="s">
        <v>18397</v>
      </c>
    </row>
    <row r="4594" spans="1:2" x14ac:dyDescent="0.25">
      <c r="A4594" s="64" t="s">
        <v>1544</v>
      </c>
      <c r="B4594" t="s">
        <v>18397</v>
      </c>
    </row>
    <row r="4595" spans="1:2" x14ac:dyDescent="0.25">
      <c r="A4595" s="64" t="s">
        <v>1544</v>
      </c>
      <c r="B4595" t="s">
        <v>18397</v>
      </c>
    </row>
    <row r="4596" spans="1:2" x14ac:dyDescent="0.25">
      <c r="A4596" s="64" t="s">
        <v>1544</v>
      </c>
      <c r="B4596" t="s">
        <v>18397</v>
      </c>
    </row>
    <row r="4597" spans="1:2" x14ac:dyDescent="0.25">
      <c r="A4597" s="64" t="s">
        <v>1544</v>
      </c>
      <c r="B4597" t="s">
        <v>18397</v>
      </c>
    </row>
    <row r="4598" spans="1:2" x14ac:dyDescent="0.25">
      <c r="A4598" s="64" t="s">
        <v>878</v>
      </c>
      <c r="B4598" t="s">
        <v>18397</v>
      </c>
    </row>
    <row r="4599" spans="1:2" x14ac:dyDescent="0.25">
      <c r="A4599" s="64" t="s">
        <v>1544</v>
      </c>
      <c r="B4599" t="s">
        <v>18397</v>
      </c>
    </row>
    <row r="4600" spans="1:2" x14ac:dyDescent="0.25">
      <c r="A4600" s="64" t="s">
        <v>1522</v>
      </c>
      <c r="B4600" t="s">
        <v>18397</v>
      </c>
    </row>
    <row r="4601" spans="1:2" x14ac:dyDescent="0.25">
      <c r="A4601" s="64" t="s">
        <v>1522</v>
      </c>
      <c r="B4601" t="s">
        <v>18397</v>
      </c>
    </row>
    <row r="4602" spans="1:2" x14ac:dyDescent="0.25">
      <c r="A4602" s="64" t="s">
        <v>1523</v>
      </c>
      <c r="B4602" t="s">
        <v>18397</v>
      </c>
    </row>
    <row r="4603" spans="1:2" x14ac:dyDescent="0.25">
      <c r="A4603" s="64" t="s">
        <v>1524</v>
      </c>
      <c r="B4603" t="s">
        <v>18397</v>
      </c>
    </row>
    <row r="4604" spans="1:2" x14ac:dyDescent="0.25">
      <c r="A4604" s="64" t="s">
        <v>1529</v>
      </c>
      <c r="B4604" t="s">
        <v>18397</v>
      </c>
    </row>
    <row r="4605" spans="1:2" x14ac:dyDescent="0.25">
      <c r="A4605" s="64" t="s">
        <v>1526</v>
      </c>
      <c r="B4605" t="s">
        <v>18397</v>
      </c>
    </row>
    <row r="4606" spans="1:2" x14ac:dyDescent="0.25">
      <c r="A4606" s="64" t="s">
        <v>1529</v>
      </c>
      <c r="B4606" t="s">
        <v>18397</v>
      </c>
    </row>
    <row r="4607" spans="1:2" x14ac:dyDescent="0.25">
      <c r="A4607" s="64" t="s">
        <v>1643</v>
      </c>
      <c r="B4607" t="s">
        <v>18397</v>
      </c>
    </row>
    <row r="4608" spans="1:2" x14ac:dyDescent="0.25">
      <c r="A4608" s="64" t="s">
        <v>1529</v>
      </c>
      <c r="B4608" t="s">
        <v>18397</v>
      </c>
    </row>
    <row r="4609" spans="1:2" x14ac:dyDescent="0.25">
      <c r="A4609" s="64" t="s">
        <v>1529</v>
      </c>
      <c r="B4609" t="s">
        <v>18397</v>
      </c>
    </row>
    <row r="4610" spans="1:2" x14ac:dyDescent="0.25">
      <c r="A4610" s="64" t="s">
        <v>1644</v>
      </c>
      <c r="B4610" t="s">
        <v>18397</v>
      </c>
    </row>
    <row r="4611" spans="1:2" x14ac:dyDescent="0.25">
      <c r="A4611" s="64" t="s">
        <v>1645</v>
      </c>
      <c r="B4611" t="s">
        <v>18397</v>
      </c>
    </row>
    <row r="4612" spans="1:2" x14ac:dyDescent="0.25">
      <c r="A4612" s="64" t="s">
        <v>1532</v>
      </c>
      <c r="B4612" t="s">
        <v>18397</v>
      </c>
    </row>
    <row r="4613" spans="1:2" x14ac:dyDescent="0.25">
      <c r="A4613" s="64" t="s">
        <v>1532</v>
      </c>
      <c r="B4613" t="s">
        <v>18397</v>
      </c>
    </row>
    <row r="4614" spans="1:2" x14ac:dyDescent="0.25">
      <c r="A4614" s="64" t="s">
        <v>1532</v>
      </c>
      <c r="B4614" t="s">
        <v>18397</v>
      </c>
    </row>
    <row r="4615" spans="1:2" x14ac:dyDescent="0.25">
      <c r="A4615" s="64" t="s">
        <v>1532</v>
      </c>
      <c r="B4615" t="s">
        <v>18397</v>
      </c>
    </row>
    <row r="4616" spans="1:2" x14ac:dyDescent="0.25">
      <c r="A4616" s="64" t="s">
        <v>1532</v>
      </c>
      <c r="B4616" t="s">
        <v>18397</v>
      </c>
    </row>
    <row r="4617" spans="1:2" x14ac:dyDescent="0.25">
      <c r="A4617" s="64" t="s">
        <v>1532</v>
      </c>
      <c r="B4617" t="s">
        <v>18397</v>
      </c>
    </row>
    <row r="4618" spans="1:2" x14ac:dyDescent="0.25">
      <c r="A4618" s="64" t="s">
        <v>1532</v>
      </c>
      <c r="B4618" t="s">
        <v>18397</v>
      </c>
    </row>
    <row r="4619" spans="1:2" x14ac:dyDescent="0.25">
      <c r="A4619" s="64" t="s">
        <v>1534</v>
      </c>
      <c r="B4619" t="s">
        <v>18397</v>
      </c>
    </row>
    <row r="4620" spans="1:2" x14ac:dyDescent="0.25">
      <c r="A4620" s="64" t="s">
        <v>1534</v>
      </c>
      <c r="B4620" t="s">
        <v>18397</v>
      </c>
    </row>
    <row r="4621" spans="1:2" x14ac:dyDescent="0.25">
      <c r="A4621" s="64" t="s">
        <v>1534</v>
      </c>
      <c r="B4621" t="s">
        <v>18397</v>
      </c>
    </row>
    <row r="4622" spans="1:2" x14ac:dyDescent="0.25">
      <c r="A4622" s="64" t="s">
        <v>1534</v>
      </c>
      <c r="B4622" t="s">
        <v>18397</v>
      </c>
    </row>
    <row r="4623" spans="1:2" x14ac:dyDescent="0.25">
      <c r="A4623" s="64" t="s">
        <v>1534</v>
      </c>
      <c r="B4623" t="s">
        <v>18397</v>
      </c>
    </row>
    <row r="4624" spans="1:2" x14ac:dyDescent="0.25">
      <c r="A4624" s="64" t="s">
        <v>1534</v>
      </c>
      <c r="B4624" t="s">
        <v>18397</v>
      </c>
    </row>
    <row r="4625" spans="1:2" x14ac:dyDescent="0.25">
      <c r="A4625" s="64" t="s">
        <v>1131</v>
      </c>
      <c r="B4625" t="s">
        <v>18397</v>
      </c>
    </row>
    <row r="4626" spans="1:2" x14ac:dyDescent="0.25">
      <c r="A4626" s="64" t="s">
        <v>1131</v>
      </c>
      <c r="B4626" t="s">
        <v>18397</v>
      </c>
    </row>
    <row r="4627" spans="1:2" x14ac:dyDescent="0.25">
      <c r="A4627" s="64" t="s">
        <v>1131</v>
      </c>
      <c r="B4627" t="s">
        <v>18397</v>
      </c>
    </row>
    <row r="4628" spans="1:2" x14ac:dyDescent="0.25">
      <c r="A4628" s="64" t="s">
        <v>1544</v>
      </c>
      <c r="B4628" t="s">
        <v>18397</v>
      </c>
    </row>
    <row r="4629" spans="1:2" x14ac:dyDescent="0.25">
      <c r="A4629" s="64" t="s">
        <v>1544</v>
      </c>
      <c r="B4629" t="s">
        <v>18397</v>
      </c>
    </row>
    <row r="4630" spans="1:2" x14ac:dyDescent="0.25">
      <c r="A4630" s="64" t="s">
        <v>1544</v>
      </c>
      <c r="B4630" t="s">
        <v>18397</v>
      </c>
    </row>
    <row r="4631" spans="1:2" x14ac:dyDescent="0.25">
      <c r="A4631" s="64" t="s">
        <v>1544</v>
      </c>
      <c r="B4631" t="s">
        <v>18397</v>
      </c>
    </row>
    <row r="4632" spans="1:2" x14ac:dyDescent="0.25">
      <c r="A4632" s="64" t="s">
        <v>1544</v>
      </c>
      <c r="B4632" t="s">
        <v>18397</v>
      </c>
    </row>
    <row r="4633" spans="1:2" x14ac:dyDescent="0.25">
      <c r="A4633" s="64" t="s">
        <v>1544</v>
      </c>
      <c r="B4633" t="s">
        <v>18397</v>
      </c>
    </row>
    <row r="4634" spans="1:2" x14ac:dyDescent="0.25">
      <c r="A4634" s="64" t="s">
        <v>1544</v>
      </c>
      <c r="B4634" t="s">
        <v>18397</v>
      </c>
    </row>
    <row r="4635" spans="1:2" x14ac:dyDescent="0.25">
      <c r="A4635" s="64" t="s">
        <v>1544</v>
      </c>
      <c r="B4635" t="s">
        <v>18397</v>
      </c>
    </row>
    <row r="4636" spans="1:2" x14ac:dyDescent="0.25">
      <c r="A4636" s="64" t="s">
        <v>1544</v>
      </c>
      <c r="B4636" t="s">
        <v>18397</v>
      </c>
    </row>
    <row r="4637" spans="1:2" x14ac:dyDescent="0.25">
      <c r="A4637" s="64" t="s">
        <v>1544</v>
      </c>
      <c r="B4637" t="s">
        <v>18397</v>
      </c>
    </row>
    <row r="4638" spans="1:2" x14ac:dyDescent="0.25">
      <c r="A4638" s="64" t="s">
        <v>1544</v>
      </c>
      <c r="B4638" t="s">
        <v>18397</v>
      </c>
    </row>
    <row r="4639" spans="1:2" x14ac:dyDescent="0.25">
      <c r="A4639" s="64" t="s">
        <v>1544</v>
      </c>
      <c r="B4639" t="s">
        <v>18397</v>
      </c>
    </row>
    <row r="4640" spans="1:2" x14ac:dyDescent="0.25">
      <c r="A4640" s="64" t="s">
        <v>1537</v>
      </c>
      <c r="B4640" t="s">
        <v>18398</v>
      </c>
    </row>
    <row r="4641" spans="1:2" x14ac:dyDescent="0.25">
      <c r="A4641" s="64" t="s">
        <v>1537</v>
      </c>
      <c r="B4641" t="s">
        <v>18398</v>
      </c>
    </row>
    <row r="4642" spans="1:2" x14ac:dyDescent="0.25">
      <c r="A4642" s="64" t="s">
        <v>1538</v>
      </c>
      <c r="B4642" t="s">
        <v>18398</v>
      </c>
    </row>
    <row r="4643" spans="1:2" x14ac:dyDescent="0.25">
      <c r="A4643" s="64" t="s">
        <v>1538</v>
      </c>
      <c r="B4643" t="s">
        <v>18398</v>
      </c>
    </row>
    <row r="4644" spans="1:2" x14ac:dyDescent="0.25">
      <c r="A4644" s="64" t="s">
        <v>1538</v>
      </c>
      <c r="B4644" t="s">
        <v>18398</v>
      </c>
    </row>
    <row r="4645" spans="1:2" x14ac:dyDescent="0.25">
      <c r="A4645" s="64" t="s">
        <v>1538</v>
      </c>
      <c r="B4645" t="s">
        <v>18398</v>
      </c>
    </row>
    <row r="4646" spans="1:2" x14ac:dyDescent="0.25">
      <c r="A4646" s="64" t="s">
        <v>1539</v>
      </c>
      <c r="B4646" t="s">
        <v>18398</v>
      </c>
    </row>
    <row r="4647" spans="1:2" x14ac:dyDescent="0.25">
      <c r="A4647" s="64" t="s">
        <v>1540</v>
      </c>
      <c r="B4647" t="s">
        <v>18398</v>
      </c>
    </row>
    <row r="4648" spans="1:2" x14ac:dyDescent="0.25">
      <c r="A4648" s="64" t="s">
        <v>1540</v>
      </c>
      <c r="B4648" t="s">
        <v>18398</v>
      </c>
    </row>
    <row r="4649" spans="1:2" x14ac:dyDescent="0.25">
      <c r="A4649" s="64" t="s">
        <v>1540</v>
      </c>
      <c r="B4649" t="s">
        <v>18397</v>
      </c>
    </row>
    <row r="4650" spans="1:2" x14ac:dyDescent="0.25">
      <c r="A4650" s="64" t="s">
        <v>1540</v>
      </c>
      <c r="B4650" t="s">
        <v>18397</v>
      </c>
    </row>
    <row r="4651" spans="1:2" x14ac:dyDescent="0.25">
      <c r="A4651" s="64" t="s">
        <v>1541</v>
      </c>
      <c r="B4651" t="s">
        <v>18397</v>
      </c>
    </row>
  </sheetData>
  <autoFilter ref="E1:F1432"/>
  <dataValidations count="3">
    <dataValidation allowBlank="1" showInputMessage="1" showErrorMessage="1" promptTitle="Vertex 1 Name" prompt="Enter the name of the edge's first vertex." sqref="A2:A2326"/>
    <dataValidation allowBlank="1" showInputMessage="1" showErrorMessage="1" promptTitle="Vertex 2 Name" prompt="Enter the name of the edge's second vertex." sqref="A2327:A4651"/>
    <dataValidation allowBlank="1" showInputMessage="1" showErrorMessage="1" promptTitle="Vertex Name" prompt="Enter the name of the vertex." sqref="E2:E1432"/>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18322</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19446</v>
      </c>
    </row>
    <row r="6" spans="1:18" x14ac:dyDescent="0.25">
      <c r="A6">
        <v>0</v>
      </c>
      <c r="B6" s="1" t="s">
        <v>136</v>
      </c>
      <c r="C6">
        <v>1</v>
      </c>
      <c r="D6" t="s">
        <v>59</v>
      </c>
      <c r="E6" t="s">
        <v>59</v>
      </c>
      <c r="F6">
        <v>0</v>
      </c>
      <c r="H6" t="s">
        <v>71</v>
      </c>
      <c r="J6" t="s">
        <v>173</v>
      </c>
      <c r="K6">
        <v>2</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19439</v>
      </c>
    </row>
    <row r="9" spans="1:18" ht="409.5" x14ac:dyDescent="0.25">
      <c r="A9"/>
      <c r="B9">
        <v>3</v>
      </c>
      <c r="C9">
        <v>4</v>
      </c>
      <c r="D9" t="s">
        <v>62</v>
      </c>
      <c r="E9" t="s">
        <v>62</v>
      </c>
      <c r="H9" t="s">
        <v>74</v>
      </c>
      <c r="J9" t="s">
        <v>19438</v>
      </c>
      <c r="K9" s="125" t="s">
        <v>19447</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workbookViewId="0"/>
  </sheetViews>
  <sheetFormatPr defaultRowHeight="15" x14ac:dyDescent="0.25"/>
  <cols>
    <col min="1" max="1" width="39.7109375" customWidth="1"/>
    <col min="2" max="2" width="20.28515625" bestFit="1" customWidth="1"/>
  </cols>
  <sheetData>
    <row r="1" spans="1:2" ht="15" customHeight="1" x14ac:dyDescent="0.25">
      <c r="A1" s="13" t="s">
        <v>18407</v>
      </c>
      <c r="B1" s="13" t="s">
        <v>18408</v>
      </c>
    </row>
    <row r="2" spans="1:2" x14ac:dyDescent="0.25">
      <c r="A2" s="84" t="s">
        <v>3419</v>
      </c>
      <c r="B2" s="78">
        <v>31</v>
      </c>
    </row>
    <row r="3" spans="1:2" x14ac:dyDescent="0.25">
      <c r="A3" s="84" t="s">
        <v>3478</v>
      </c>
      <c r="B3" s="78">
        <v>18</v>
      </c>
    </row>
    <row r="4" spans="1:2" x14ac:dyDescent="0.25">
      <c r="A4" s="84" t="s">
        <v>3641</v>
      </c>
      <c r="B4" s="78">
        <v>16</v>
      </c>
    </row>
    <row r="5" spans="1:2" x14ac:dyDescent="0.25">
      <c r="A5" s="84" t="s">
        <v>3572</v>
      </c>
      <c r="B5" s="78">
        <v>16</v>
      </c>
    </row>
    <row r="6" spans="1:2" x14ac:dyDescent="0.25">
      <c r="A6" s="84" t="s">
        <v>3336</v>
      </c>
      <c r="B6" s="78">
        <v>15</v>
      </c>
    </row>
    <row r="7" spans="1:2" x14ac:dyDescent="0.25">
      <c r="A7" s="84" t="s">
        <v>3436</v>
      </c>
      <c r="B7" s="78">
        <v>15</v>
      </c>
    </row>
    <row r="8" spans="1:2" x14ac:dyDescent="0.25">
      <c r="A8" s="84" t="s">
        <v>3763</v>
      </c>
      <c r="B8" s="78">
        <v>13</v>
      </c>
    </row>
    <row r="9" spans="1:2" x14ac:dyDescent="0.25">
      <c r="A9" s="84" t="s">
        <v>3762</v>
      </c>
      <c r="B9" s="78">
        <v>13</v>
      </c>
    </row>
    <row r="10" spans="1:2" x14ac:dyDescent="0.25">
      <c r="A10" s="84" t="s">
        <v>3293</v>
      </c>
      <c r="B10" s="78">
        <v>13</v>
      </c>
    </row>
    <row r="11" spans="1:2" x14ac:dyDescent="0.25">
      <c r="A11" s="84" t="s">
        <v>3358</v>
      </c>
      <c r="B11" s="78">
        <v>12</v>
      </c>
    </row>
    <row r="14" spans="1:2" ht="15" customHeight="1" x14ac:dyDescent="0.25">
      <c r="A14" s="13" t="s">
        <v>18410</v>
      </c>
      <c r="B14" s="13" t="s">
        <v>18408</v>
      </c>
    </row>
    <row r="15" spans="1:2" x14ac:dyDescent="0.25">
      <c r="A15" s="78" t="s">
        <v>4027</v>
      </c>
      <c r="B15" s="78">
        <v>65</v>
      </c>
    </row>
    <row r="16" spans="1:2" x14ac:dyDescent="0.25">
      <c r="A16" s="78" t="s">
        <v>4048</v>
      </c>
      <c r="B16" s="78">
        <v>50</v>
      </c>
    </row>
    <row r="17" spans="1:2" x14ac:dyDescent="0.25">
      <c r="A17" s="78" t="s">
        <v>4094</v>
      </c>
      <c r="B17" s="78">
        <v>38</v>
      </c>
    </row>
    <row r="18" spans="1:2" x14ac:dyDescent="0.25">
      <c r="A18" s="78" t="s">
        <v>4041</v>
      </c>
      <c r="B18" s="78">
        <v>37</v>
      </c>
    </row>
    <row r="19" spans="1:2" x14ac:dyDescent="0.25">
      <c r="A19" s="78" t="s">
        <v>4051</v>
      </c>
      <c r="B19" s="78">
        <v>32</v>
      </c>
    </row>
    <row r="20" spans="1:2" x14ac:dyDescent="0.25">
      <c r="A20" s="78" t="s">
        <v>4066</v>
      </c>
      <c r="B20" s="78">
        <v>31</v>
      </c>
    </row>
    <row r="21" spans="1:2" x14ac:dyDescent="0.25">
      <c r="A21" s="78" t="s">
        <v>4111</v>
      </c>
      <c r="B21" s="78">
        <v>31</v>
      </c>
    </row>
    <row r="22" spans="1:2" x14ac:dyDescent="0.25">
      <c r="A22" s="78" t="s">
        <v>4022</v>
      </c>
      <c r="B22" s="78">
        <v>28</v>
      </c>
    </row>
    <row r="23" spans="1:2" x14ac:dyDescent="0.25">
      <c r="A23" s="78" t="s">
        <v>4019</v>
      </c>
      <c r="B23" s="78">
        <v>28</v>
      </c>
    </row>
    <row r="24" spans="1:2" x14ac:dyDescent="0.25">
      <c r="A24" s="78" t="s">
        <v>4037</v>
      </c>
      <c r="B24" s="78">
        <v>22</v>
      </c>
    </row>
    <row r="27" spans="1:2" ht="15" customHeight="1" x14ac:dyDescent="0.25">
      <c r="A27" s="13" t="s">
        <v>18412</v>
      </c>
      <c r="B27" s="13" t="s">
        <v>18408</v>
      </c>
    </row>
    <row r="28" spans="1:2" x14ac:dyDescent="0.25">
      <c r="A28" s="78" t="s">
        <v>4283</v>
      </c>
      <c r="B28" s="78">
        <v>101</v>
      </c>
    </row>
    <row r="29" spans="1:2" x14ac:dyDescent="0.25">
      <c r="A29" s="78" t="s">
        <v>1544</v>
      </c>
      <c r="B29" s="78">
        <v>63</v>
      </c>
    </row>
    <row r="30" spans="1:2" x14ac:dyDescent="0.25">
      <c r="A30" s="78" t="s">
        <v>4288</v>
      </c>
      <c r="B30" s="78">
        <v>42</v>
      </c>
    </row>
    <row r="31" spans="1:2" x14ac:dyDescent="0.25">
      <c r="A31" s="78" t="s">
        <v>4355</v>
      </c>
      <c r="B31" s="78">
        <v>40</v>
      </c>
    </row>
    <row r="32" spans="1:2" x14ac:dyDescent="0.25">
      <c r="A32" s="78" t="s">
        <v>12873</v>
      </c>
      <c r="B32" s="78">
        <v>31</v>
      </c>
    </row>
    <row r="33" spans="1:2" x14ac:dyDescent="0.25">
      <c r="A33" s="78" t="s">
        <v>18413</v>
      </c>
      <c r="B33" s="78">
        <v>27</v>
      </c>
    </row>
    <row r="34" spans="1:2" x14ac:dyDescent="0.25">
      <c r="A34" s="78" t="s">
        <v>1629</v>
      </c>
      <c r="B34" s="78">
        <v>26</v>
      </c>
    </row>
    <row r="35" spans="1:2" x14ac:dyDescent="0.25">
      <c r="A35" s="78" t="s">
        <v>1576</v>
      </c>
      <c r="B35" s="78">
        <v>19</v>
      </c>
    </row>
    <row r="36" spans="1:2" x14ac:dyDescent="0.25">
      <c r="A36" s="78" t="s">
        <v>4403</v>
      </c>
      <c r="B36" s="78">
        <v>14</v>
      </c>
    </row>
    <row r="37" spans="1:2" x14ac:dyDescent="0.25">
      <c r="A37" s="78" t="s">
        <v>18414</v>
      </c>
      <c r="B37" s="78">
        <v>13</v>
      </c>
    </row>
    <row r="40" spans="1:2" ht="15" customHeight="1" x14ac:dyDescent="0.25">
      <c r="A40" s="13" t="s">
        <v>18416</v>
      </c>
      <c r="B40" s="13" t="s">
        <v>18408</v>
      </c>
    </row>
    <row r="41" spans="1:2" x14ac:dyDescent="0.25">
      <c r="A41" s="85" t="s">
        <v>18417</v>
      </c>
      <c r="B41" s="85">
        <v>270</v>
      </c>
    </row>
    <row r="42" spans="1:2" x14ac:dyDescent="0.25">
      <c r="A42" s="85" t="s">
        <v>18418</v>
      </c>
      <c r="B42" s="85">
        <v>166</v>
      </c>
    </row>
    <row r="43" spans="1:2" x14ac:dyDescent="0.25">
      <c r="A43" s="85" t="s">
        <v>18419</v>
      </c>
      <c r="B43" s="85">
        <v>0</v>
      </c>
    </row>
    <row r="44" spans="1:2" x14ac:dyDescent="0.25">
      <c r="A44" s="85" t="s">
        <v>18420</v>
      </c>
      <c r="B44" s="85">
        <v>15502</v>
      </c>
    </row>
    <row r="45" spans="1:2" x14ac:dyDescent="0.25">
      <c r="A45" s="85" t="s">
        <v>18421</v>
      </c>
      <c r="B45" s="85">
        <v>15938</v>
      </c>
    </row>
    <row r="46" spans="1:2" x14ac:dyDescent="0.25">
      <c r="A46" s="85" t="s">
        <v>4283</v>
      </c>
      <c r="B46" s="85">
        <v>640</v>
      </c>
    </row>
    <row r="47" spans="1:2" x14ac:dyDescent="0.25">
      <c r="A47" s="85" t="s">
        <v>18422</v>
      </c>
      <c r="B47" s="85">
        <v>631</v>
      </c>
    </row>
    <row r="48" spans="1:2" x14ac:dyDescent="0.25">
      <c r="A48" s="85" t="s">
        <v>1629</v>
      </c>
      <c r="B48" s="85">
        <v>602</v>
      </c>
    </row>
    <row r="49" spans="1:2" x14ac:dyDescent="0.25">
      <c r="A49" s="85" t="s">
        <v>1544</v>
      </c>
      <c r="B49" s="85">
        <v>203</v>
      </c>
    </row>
    <row r="50" spans="1:2" x14ac:dyDescent="0.25">
      <c r="A50" s="85" t="s">
        <v>18423</v>
      </c>
      <c r="B50" s="85">
        <v>185</v>
      </c>
    </row>
    <row r="53" spans="1:2" ht="15" customHeight="1" x14ac:dyDescent="0.25">
      <c r="A53" s="13" t="s">
        <v>18425</v>
      </c>
      <c r="B53" s="13" t="s">
        <v>18408</v>
      </c>
    </row>
    <row r="54" spans="1:2" x14ac:dyDescent="0.25">
      <c r="A54" s="85" t="s">
        <v>18426</v>
      </c>
      <c r="B54" s="85">
        <v>505</v>
      </c>
    </row>
    <row r="55" spans="1:2" x14ac:dyDescent="0.25">
      <c r="A55" s="85" t="s">
        <v>18427</v>
      </c>
      <c r="B55" s="85">
        <v>136</v>
      </c>
    </row>
    <row r="56" spans="1:2" x14ac:dyDescent="0.25">
      <c r="A56" s="85" t="s">
        <v>18428</v>
      </c>
      <c r="B56" s="85">
        <v>70</v>
      </c>
    </row>
    <row r="57" spans="1:2" x14ac:dyDescent="0.25">
      <c r="A57" s="85" t="s">
        <v>18429</v>
      </c>
      <c r="B57" s="85">
        <v>56</v>
      </c>
    </row>
    <row r="58" spans="1:2" x14ac:dyDescent="0.25">
      <c r="A58" s="85" t="s">
        <v>18430</v>
      </c>
      <c r="B58" s="85">
        <v>50</v>
      </c>
    </row>
    <row r="59" spans="1:2" x14ac:dyDescent="0.25">
      <c r="A59" s="85" t="s">
        <v>18431</v>
      </c>
      <c r="B59" s="85">
        <v>49</v>
      </c>
    </row>
    <row r="60" spans="1:2" x14ac:dyDescent="0.25">
      <c r="A60" s="85" t="s">
        <v>18432</v>
      </c>
      <c r="B60" s="85">
        <v>49</v>
      </c>
    </row>
    <row r="61" spans="1:2" x14ac:dyDescent="0.25">
      <c r="A61" s="85" t="s">
        <v>18433</v>
      </c>
      <c r="B61" s="85">
        <v>49</v>
      </c>
    </row>
    <row r="62" spans="1:2" x14ac:dyDescent="0.25">
      <c r="A62" s="85" t="s">
        <v>18434</v>
      </c>
      <c r="B62" s="85">
        <v>48</v>
      </c>
    </row>
    <row r="63" spans="1:2" x14ac:dyDescent="0.25">
      <c r="A63" s="85" t="s">
        <v>18435</v>
      </c>
      <c r="B63" s="85">
        <v>43</v>
      </c>
    </row>
    <row r="66" spans="1:2" ht="15" customHeight="1" x14ac:dyDescent="0.25">
      <c r="A66" s="13" t="s">
        <v>18437</v>
      </c>
      <c r="B66" s="13" t="s">
        <v>18408</v>
      </c>
    </row>
    <row r="67" spans="1:2" x14ac:dyDescent="0.25">
      <c r="A67" s="78" t="s">
        <v>1544</v>
      </c>
      <c r="B67" s="78">
        <v>16</v>
      </c>
    </row>
    <row r="68" spans="1:2" x14ac:dyDescent="0.25">
      <c r="A68" s="78" t="s">
        <v>1176</v>
      </c>
      <c r="B68" s="78">
        <v>15</v>
      </c>
    </row>
    <row r="69" spans="1:2" x14ac:dyDescent="0.25">
      <c r="A69" s="78" t="s">
        <v>1453</v>
      </c>
      <c r="B69" s="78">
        <v>5</v>
      </c>
    </row>
    <row r="70" spans="1:2" x14ac:dyDescent="0.25">
      <c r="A70" s="78" t="s">
        <v>1543</v>
      </c>
      <c r="B70" s="78">
        <v>4</v>
      </c>
    </row>
    <row r="71" spans="1:2" x14ac:dyDescent="0.25">
      <c r="A71" s="78" t="s">
        <v>1584</v>
      </c>
      <c r="B71" s="78">
        <v>4</v>
      </c>
    </row>
    <row r="72" spans="1:2" x14ac:dyDescent="0.25">
      <c r="A72" s="78" t="s">
        <v>1577</v>
      </c>
      <c r="B72" s="78">
        <v>2</v>
      </c>
    </row>
    <row r="73" spans="1:2" x14ac:dyDescent="0.25">
      <c r="A73" s="78" t="s">
        <v>1583</v>
      </c>
      <c r="B73" s="78">
        <v>2</v>
      </c>
    </row>
    <row r="74" spans="1:2" x14ac:dyDescent="0.25">
      <c r="A74" s="78" t="s">
        <v>1561</v>
      </c>
      <c r="B74" s="78">
        <v>2</v>
      </c>
    </row>
    <row r="75" spans="1:2" x14ac:dyDescent="0.25">
      <c r="A75" s="78" t="s">
        <v>1573</v>
      </c>
      <c r="B75" s="78">
        <v>2</v>
      </c>
    </row>
    <row r="76" spans="1:2" x14ac:dyDescent="0.25">
      <c r="A76" s="78" t="s">
        <v>1645</v>
      </c>
      <c r="B76" s="78">
        <v>1</v>
      </c>
    </row>
    <row r="79" spans="1:2" ht="15" customHeight="1" x14ac:dyDescent="0.25">
      <c r="A79" s="13" t="s">
        <v>18438</v>
      </c>
      <c r="B79" s="13" t="s">
        <v>18408</v>
      </c>
    </row>
    <row r="80" spans="1:2" x14ac:dyDescent="0.25">
      <c r="A80" s="78" t="s">
        <v>1469</v>
      </c>
      <c r="B80" s="78">
        <v>136</v>
      </c>
    </row>
    <row r="81" spans="1:2" x14ac:dyDescent="0.25">
      <c r="A81" s="78" t="s">
        <v>1544</v>
      </c>
      <c r="B81" s="78">
        <v>124</v>
      </c>
    </row>
    <row r="82" spans="1:2" x14ac:dyDescent="0.25">
      <c r="A82" s="78" t="s">
        <v>1549</v>
      </c>
      <c r="B82" s="78">
        <v>66</v>
      </c>
    </row>
    <row r="83" spans="1:2" x14ac:dyDescent="0.25">
      <c r="A83" s="78" t="s">
        <v>1406</v>
      </c>
      <c r="B83" s="78">
        <v>39</v>
      </c>
    </row>
    <row r="84" spans="1:2" x14ac:dyDescent="0.25">
      <c r="A84" s="78" t="s">
        <v>1534</v>
      </c>
      <c r="B84" s="78">
        <v>38</v>
      </c>
    </row>
    <row r="85" spans="1:2" x14ac:dyDescent="0.25">
      <c r="A85" s="78" t="s">
        <v>1532</v>
      </c>
      <c r="B85" s="78">
        <v>37</v>
      </c>
    </row>
    <row r="86" spans="1:2" x14ac:dyDescent="0.25">
      <c r="A86" s="78" t="s">
        <v>1405</v>
      </c>
      <c r="B86" s="78">
        <v>36</v>
      </c>
    </row>
    <row r="87" spans="1:2" x14ac:dyDescent="0.25">
      <c r="A87" s="78" t="s">
        <v>1543</v>
      </c>
      <c r="B87" s="78">
        <v>29</v>
      </c>
    </row>
    <row r="88" spans="1:2" x14ac:dyDescent="0.25">
      <c r="A88" s="78" t="s">
        <v>1518</v>
      </c>
      <c r="B88" s="78">
        <v>28</v>
      </c>
    </row>
    <row r="89" spans="1:2" x14ac:dyDescent="0.25">
      <c r="A89" s="78" t="s">
        <v>1281</v>
      </c>
      <c r="B89" s="78">
        <v>27</v>
      </c>
    </row>
    <row r="92" spans="1:2" ht="15" customHeight="1" x14ac:dyDescent="0.25">
      <c r="A92" s="13" t="s">
        <v>18441</v>
      </c>
      <c r="B92" s="13" t="s">
        <v>18408</v>
      </c>
    </row>
    <row r="93" spans="1:2" x14ac:dyDescent="0.25">
      <c r="A93" s="104" t="s">
        <v>1624</v>
      </c>
      <c r="B93" s="78">
        <v>1632808</v>
      </c>
    </row>
    <row r="94" spans="1:2" x14ac:dyDescent="0.25">
      <c r="A94" s="104" t="s">
        <v>1453</v>
      </c>
      <c r="B94" s="78">
        <v>1053826</v>
      </c>
    </row>
    <row r="95" spans="1:2" x14ac:dyDescent="0.25">
      <c r="A95" s="104" t="s">
        <v>1543</v>
      </c>
      <c r="B95" s="78">
        <v>770174</v>
      </c>
    </row>
    <row r="96" spans="1:2" x14ac:dyDescent="0.25">
      <c r="A96" s="104" t="s">
        <v>850</v>
      </c>
      <c r="B96" s="78">
        <v>511983</v>
      </c>
    </row>
    <row r="97" spans="1:2" x14ac:dyDescent="0.25">
      <c r="A97" s="104" t="s">
        <v>1606</v>
      </c>
      <c r="B97" s="78">
        <v>451281</v>
      </c>
    </row>
    <row r="98" spans="1:2" x14ac:dyDescent="0.25">
      <c r="A98" s="104" t="s">
        <v>1114</v>
      </c>
      <c r="B98" s="78">
        <v>431880</v>
      </c>
    </row>
    <row r="99" spans="1:2" x14ac:dyDescent="0.25">
      <c r="A99" s="104" t="s">
        <v>501</v>
      </c>
      <c r="B99" s="78">
        <v>385221</v>
      </c>
    </row>
    <row r="100" spans="1:2" x14ac:dyDescent="0.25">
      <c r="A100" s="104" t="s">
        <v>1447</v>
      </c>
      <c r="B100" s="78">
        <v>345881</v>
      </c>
    </row>
    <row r="101" spans="1:2" x14ac:dyDescent="0.25">
      <c r="A101" s="104" t="s">
        <v>1378</v>
      </c>
      <c r="B101" s="78">
        <v>319615</v>
      </c>
    </row>
    <row r="102" spans="1:2" x14ac:dyDescent="0.25">
      <c r="A102" s="104" t="s">
        <v>1405</v>
      </c>
      <c r="B102" s="78">
        <v>316547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s>
  <pageMargins left="0.7" right="0.7" top="0.75" bottom="0.75" header="0.3" footer="0.3"/>
  <tableParts count="8">
    <tablePart r:id="rId11"/>
    <tablePart r:id="rId12"/>
    <tablePart r:id="rId13"/>
    <tablePart r:id="rId14"/>
    <tablePart r:id="rId15"/>
    <tablePart r:id="rId16"/>
    <tablePart r:id="rId17"/>
    <tablePart r:id="rId1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B0FC0E42-FA34-4A2B-9010-DE3187166C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Edges</vt:lpstr>
      <vt:lpstr>Vertices</vt:lpstr>
      <vt:lpstr>Do Not Delete</vt:lpstr>
      <vt:lpstr>Groups</vt:lpstr>
      <vt:lpstr>Group Vertices</vt:lpstr>
      <vt:lpstr>Overall Metrics</vt:lpstr>
      <vt:lpstr>Vertex Mapping</vt:lpstr>
      <vt:lpstr>Misc</vt:lpstr>
      <vt:lpstr>Twitter Search Ntwrk Top Items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Arumugam Sathiavakeeswaran</cp:lastModifiedBy>
  <dcterms:created xsi:type="dcterms:W3CDTF">2008-01-30T00:41:58Z</dcterms:created>
  <dcterms:modified xsi:type="dcterms:W3CDTF">2017-05-01T13:24:54Z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